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Y:\PROJETS\FRANCE_2030\1-STRATEGIES\SA_H2\AAP Ecosystèmes territoriaux 2023\0-Publication\1-Pièces publiées sous Agir\"/>
    </mc:Choice>
  </mc:AlternateContent>
  <xr:revisionPtr revIDLastSave="0" documentId="13_ncr:1_{8DB362DB-9576-4893-8E29-73EB62B6231B}" xr6:coauthVersionLast="47" xr6:coauthVersionMax="47" xr10:uidLastSave="{00000000-0000-0000-0000-000000000000}"/>
  <bookViews>
    <workbookView xWindow="28680" yWindow="-120" windowWidth="29040" windowHeight="15840" tabRatio="746" activeTab="11" xr2:uid="{00000000-000D-0000-FFFF-FFFF00000000}"/>
  </bookViews>
  <sheets>
    <sheet name="Notice" sheetId="32" r:id="rId1"/>
    <sheet name="Partenaires" sheetId="18" r:id="rId2"/>
    <sheet name="Production" sheetId="29" r:id="rId3"/>
    <sheet name="Usages industrie" sheetId="28" r:id="rId4"/>
    <sheet name="Distribution" sheetId="31" r:id="rId5"/>
    <sheet name="Usages mobilité" sheetId="24" r:id="rId6"/>
    <sheet name="Bilan GES" sheetId="11" r:id="rId7"/>
    <sheet name="Sélection" sheetId="19" r:id="rId8"/>
    <sheet name="BP Infras" sheetId="35" r:id="rId9"/>
    <sheet name="Grille DNSH" sheetId="23" r:id="rId10"/>
    <sheet name="FR2030" sheetId="25" r:id="rId11"/>
    <sheet name="Sources" sheetId="7" r:id="rId12"/>
    <sheet name="Exportation" sheetId="33"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2__PLAN_DE_FINANCEMENT">#REF!</definedName>
    <definedName name="Activite_Transport">Sources!$E$79:$E$83</definedName>
    <definedName name="actu" localSheetId="4">#REF!</definedName>
    <definedName name="actu" localSheetId="2">#REF!</definedName>
    <definedName name="actu">#REF!</definedName>
    <definedName name="appoint">#REF!</definedName>
    <definedName name="Beg_Bal" localSheetId="4">#REF!</definedName>
    <definedName name="Beg_Bal" localSheetId="2">#REF!</definedName>
    <definedName name="Beg_Bal">#REF!</definedName>
    <definedName name="Besoins_utiles_projet">'[1]caractéristiques projet'!$D$12</definedName>
    <definedName name="Carburant">Sources!$C$57:$C$62</definedName>
    <definedName name="ch_oui" localSheetId="4">[2]List!$E$2</definedName>
    <definedName name="ch_oui" localSheetId="2">[2]List!$E$2</definedName>
    <definedName name="ch_oui">[3]List!$E$2</definedName>
    <definedName name="ch_prod_enr">'[4]5-Détail investissement'!$D$25</definedName>
    <definedName name="ch_prod_h2">[5]Instruction!$D$20</definedName>
    <definedName name="Charges_C" localSheetId="4">#REF!</definedName>
    <definedName name="Charges_C" localSheetId="2">#REF!</definedName>
    <definedName name="Charges_C">#REF!</definedName>
    <definedName name="combustible">#REF!</definedName>
    <definedName name="Consommations">Sources!#REF!</definedName>
    <definedName name="Correlation_temporelle">Sources!$L$79:$L$82</definedName>
    <definedName name="cout" localSheetId="4">#REF!</definedName>
    <definedName name="cout" localSheetId="2">#REF!</definedName>
    <definedName name="cout">#REF!</definedName>
    <definedName name="cout_raffinerie">Sources!$B$79</definedName>
    <definedName name="cout_SMR">Sources!$B$77</definedName>
    <definedName name="couts_det" localSheetId="4">[2]List!$L$2</definedName>
    <definedName name="couts_det" localSheetId="2">[2]List!$L$2</definedName>
    <definedName name="couts_det">[3]List!$L$2</definedName>
    <definedName name="cplg_msi" localSheetId="4">#REF!</definedName>
    <definedName name="cplg_msi" localSheetId="2">#REF!</definedName>
    <definedName name="cplg_msi">#REF!</definedName>
    <definedName name="Création_chauff_app">'[1]caractéristiques projet'!#REF!</definedName>
    <definedName name="d_appel" localSheetId="4">#REF!</definedName>
    <definedName name="d_appel" localSheetId="2">#REF!</definedName>
    <definedName name="d_appel">#REF!</definedName>
    <definedName name="Data" localSheetId="4">#REF!</definedName>
    <definedName name="Data" localSheetId="2">#REF!</definedName>
    <definedName name="Data">#REF!</definedName>
    <definedName name="décalage" localSheetId="4">#REF!</definedName>
    <definedName name="décalage" localSheetId="2">#REF!</definedName>
    <definedName name="décalage">#REF!</definedName>
    <definedName name="DECLARATION_DES_AIDES_DE_MINIMIS" localSheetId="4">#REF!</definedName>
    <definedName name="DECLARATION_DES_AIDES_DE_MINIMIS" localSheetId="2">#REF!</definedName>
    <definedName name="DECLARATION_DES_AIDES_DE_MINIMIS">#REF!</definedName>
    <definedName name="Décrire_la_solution_de_référence_retenue">[6]BDD!$A$6:$A$8</definedName>
    <definedName name="depenses" localSheetId="4">#REF!</definedName>
    <definedName name="depenses" localSheetId="2">#REF!</definedName>
    <definedName name="depenses">#REF!</definedName>
    <definedName name="detail_cout_aff">'[4]5-Détail investissement'!$F$52</definedName>
    <definedName name="détention">Sources!$F$79:$F$81</definedName>
    <definedName name="dollar" localSheetId="4">#REF!</definedName>
    <definedName name="dollar" localSheetId="2">#REF!</definedName>
    <definedName name="dollar">#REF!</definedName>
    <definedName name="dvie" localSheetId="4">#REF!</definedName>
    <definedName name="dvie" localSheetId="2">#REF!</definedName>
    <definedName name="dvie">#REF!</definedName>
    <definedName name="Electrolyse_Type">Sources!$I$79:$I$80</definedName>
    <definedName name="End_Bal" localSheetId="4">#REF!</definedName>
    <definedName name="End_Bal" localSheetId="2">#REF!</definedName>
    <definedName name="End_Bal">#REF!</definedName>
    <definedName name="EparMWh" localSheetId="4">#REF!</definedName>
    <definedName name="EparMWh" localSheetId="2">#REF!</definedName>
    <definedName name="EparMWh">#REF!</definedName>
    <definedName name="essai">#REF!</definedName>
    <definedName name="expl_EparkW" localSheetId="4">#REF!</definedName>
    <definedName name="expl_EparkW" localSheetId="2">#REF!</definedName>
    <definedName name="expl_EparkW">#REF!</definedName>
    <definedName name="expl_EparMWh" localSheetId="4">#REF!</definedName>
    <definedName name="expl_EparMWh" localSheetId="2">#REF!</definedName>
    <definedName name="expl_EparMWh">#REF!</definedName>
    <definedName name="Extra_Pay" localSheetId="4">#REF!</definedName>
    <definedName name="Extra_Pay" localSheetId="2">#REF!</definedName>
    <definedName name="Extra_Pay">#REF!</definedName>
    <definedName name="fff" localSheetId="4">#REF!</definedName>
    <definedName name="fff" localSheetId="2">#REF!</definedName>
    <definedName name="fff">#REF!</definedName>
    <definedName name="filtration">#REF!</definedName>
    <definedName name="Fonctionnement" localSheetId="4">#REF!</definedName>
    <definedName name="Fonctionnement" localSheetId="2">#REF!</definedName>
    <definedName name="Fonctionnement">#REF!</definedName>
    <definedName name="Full_Print" localSheetId="4">#REF!</definedName>
    <definedName name="Full_Print" localSheetId="2">#REF!</definedName>
    <definedName name="Full_Print">#REF!</definedName>
    <definedName name="Grande">#REF!</definedName>
    <definedName name="Header_Row" localSheetId="4">ROW(#REF!)</definedName>
    <definedName name="Header_Row" localSheetId="2">ROW(#REF!)</definedName>
    <definedName name="Header_Row">ROW(#REF!)</definedName>
    <definedName name="Indispo_e1" localSheetId="4">#REF!</definedName>
    <definedName name="Indispo_e1" localSheetId="2">#REF!</definedName>
    <definedName name="Indispo_e1">#REF!</definedName>
    <definedName name="Indispo_ecm" localSheetId="4">#REF!</definedName>
    <definedName name="Indispo_ecm" localSheetId="2">#REF!</definedName>
    <definedName name="Indispo_ecm">#REF!</definedName>
    <definedName name="Indispo_evie" localSheetId="4">#REF!</definedName>
    <definedName name="Indispo_evie" localSheetId="2">#REF!</definedName>
    <definedName name="Indispo_evie">#REF!</definedName>
    <definedName name="Indispo_f1" localSheetId="4">#REF!</definedName>
    <definedName name="Indispo_f1" localSheetId="2">#REF!</definedName>
    <definedName name="Indispo_f1">#REF!</definedName>
    <definedName name="Indispo_fcm" localSheetId="4">#REF!</definedName>
    <definedName name="Indispo_fcm" localSheetId="2">#REF!</definedName>
    <definedName name="Indispo_fcm">#REF!</definedName>
    <definedName name="Indispo_fvie" localSheetId="4">#REF!</definedName>
    <definedName name="Indispo_fvie" localSheetId="2">#REF!</definedName>
    <definedName name="Indispo_fvie">#REF!</definedName>
    <definedName name="Infra_existante">Sources!$N$79:$N$80</definedName>
    <definedName name="Int" localSheetId="4">#REF!</definedName>
    <definedName name="Int" localSheetId="2">#REF!</definedName>
    <definedName name="Int">#REF!</definedName>
    <definedName name="Interest_Rate" localSheetId="4">#REF!</definedName>
    <definedName name="Interest_Rate" localSheetId="2">#REF!</definedName>
    <definedName name="Interest_Rate">#REF!</definedName>
    <definedName name="Inv_EparkW" localSheetId="4">#REF!</definedName>
    <definedName name="Inv_EparkW" localSheetId="2">#REF!</definedName>
    <definedName name="Inv_EparkW">#REF!</definedName>
    <definedName name="Last_Row" localSheetId="4">IF(Distribution!Values_Entered,Distribution!Header_Row+Distribution!Number_of_Payments,Distribution!Header_Row)</definedName>
    <definedName name="Last_Row" localSheetId="2">IF(Production!Values_Entered,Production!Header_Row+Production!Number_of_Payments,Production!Header_Row)</definedName>
    <definedName name="Last_Row">IF(Values_Entered,Header_Row+Number_of_Payments,Header_Row)</definedName>
    <definedName name="Loan_Amount" localSheetId="4">#REF!</definedName>
    <definedName name="Loan_Amount" localSheetId="2">#REF!</definedName>
    <definedName name="Loan_Amount">#REF!</definedName>
    <definedName name="Loan_Start" localSheetId="4">#REF!</definedName>
    <definedName name="Loan_Start" localSheetId="2">#REF!</definedName>
    <definedName name="Loan_Start">#REF!</definedName>
    <definedName name="Loan_Years" localSheetId="4">#REF!</definedName>
    <definedName name="Loan_Years" localSheetId="2">#REF!</definedName>
    <definedName name="Loan_Years">#REF!</definedName>
    <definedName name="localisation" localSheetId="4">'[7]Déf. des données'!$A$17:$A$20</definedName>
    <definedName name="localisation" localSheetId="2">'[7]Déf. des données'!$A$17:$A$20</definedName>
    <definedName name="localisation">'[8]Déf. des données'!$A$17:$A$20</definedName>
    <definedName name="MBtu" localSheetId="4">#REF!</definedName>
    <definedName name="MBtu" localSheetId="2">#REF!</definedName>
    <definedName name="MBtu">#REF!</definedName>
    <definedName name="msi" localSheetId="4">#REF!</definedName>
    <definedName name="msi" localSheetId="2">#REF!</definedName>
    <definedName name="msi">#REF!</definedName>
    <definedName name="nature_activite" localSheetId="4">'[7]Déf. des données'!$A$24:$A$25</definedName>
    <definedName name="nature_activite" localSheetId="2">'[7]Déf. des données'!$A$24:$A$25</definedName>
    <definedName name="nature_activite">'[8]Déf. des données'!$A$24:$A$25</definedName>
    <definedName name="nb_nvle_ss">'[1]caractéristiques projet'!$D$34</definedName>
    <definedName name="Num_Pmt_Per_Year" localSheetId="4">#REF!</definedName>
    <definedName name="Num_Pmt_Per_Year" localSheetId="2">#REF!</definedName>
    <definedName name="Num_Pmt_Per_Year">#REF!</definedName>
    <definedName name="Number_of_Payments" localSheetId="4">MATCH(0.01,Distribution!End_Bal,-1)+1</definedName>
    <definedName name="Number_of_Payments" localSheetId="2">MATCH(0.01,Production!End_Bal,-1)+1</definedName>
    <definedName name="Number_of_Payments">MATCH(0.01,End_Bal,-1)+1</definedName>
    <definedName name="ouinon">#REF!</definedName>
    <definedName name="parametres">#REF!</definedName>
    <definedName name="Partenaires">Partenaires!$B$6:$B$105</definedName>
    <definedName name="Pay_Date" localSheetId="4">#REF!</definedName>
    <definedName name="Pay_Date" localSheetId="2">#REF!</definedName>
    <definedName name="Pay_Date">#REF!</definedName>
    <definedName name="Pay_Num" localSheetId="4">#REF!</definedName>
    <definedName name="Pay_Num" localSheetId="2">#REF!</definedName>
    <definedName name="Pay_Num">#REF!</definedName>
    <definedName name="Payment_Date" localSheetId="8">DATE(YEAR([0]!Loan_Start),MONTH([0]!Loan_Start)+Payment_Number,DAY([0]!Loan_Start))</definedName>
    <definedName name="Payment_Date" localSheetId="4">DATE(YEAR(Distribution!Loan_Start),MONTH(Distribution!Loan_Start)+Payment_Number,DAY(Distribution!Loan_Start))</definedName>
    <definedName name="Payment_Date" localSheetId="2">DATE(YEAR(Production!Loan_Start),MONTH(Production!Loan_Start)+Payment_Number,DAY(Production!Loan_Start))</definedName>
    <definedName name="Payment_Date">DATE(YEAR(Loan_Start),MONTH(Loan_Start)+Payment_Number,DAY(Loan_Start))</definedName>
    <definedName name="PCI_PCS" localSheetId="4">#REF!</definedName>
    <definedName name="PCI_PCS" localSheetId="2">#REF!</definedName>
    <definedName name="PCI_PCS">#REF!</definedName>
    <definedName name="PCN" localSheetId="4">#REF!</definedName>
    <definedName name="PCN" localSheetId="2">#REF!</definedName>
    <definedName name="PCN">#REF!</definedName>
    <definedName name="PCS_PCI" localSheetId="4">#REF!</definedName>
    <definedName name="PCS_PCI" localSheetId="2">#REF!</definedName>
    <definedName name="PCS_PCI">#REF!</definedName>
    <definedName name="planfin">#REF!</definedName>
    <definedName name="Princ" localSheetId="4">#REF!</definedName>
    <definedName name="Princ" localSheetId="2">#REF!</definedName>
    <definedName name="Princ">#REF!</definedName>
    <definedName name="Print_Area_Reset" localSheetId="4">OFFSET(Distribution!Full_Print,0,0,Distribution!Last_Row)</definedName>
    <definedName name="Print_Area_Reset" localSheetId="2">OFFSET(Production!Full_Print,0,0,Production!Last_Row)</definedName>
    <definedName name="Print_Area_Reset">OFFSET(Full_Print,0,0,Last_Row)</definedName>
    <definedName name="Prix_biomasse">'[1]caractéristiques projet'!$D$22</definedName>
    <definedName name="Prod_biomasse">'[1]caractéristiques projet'!$D$18</definedName>
    <definedName name="Prod_chaud_app">'[1]caractéristiques projet'!$D$27</definedName>
    <definedName name="Puiss_app_exist">'[1]caractéristiques projet'!#REF!</definedName>
    <definedName name="Puiss_appoint">'[1]caractéristiques projet'!$D$26</definedName>
    <definedName name="Puissance_biomasse">'[1]caractéristiques projet'!$D$17</definedName>
    <definedName name="rdt_PCI" localSheetId="4">#REF!</definedName>
    <definedName name="rdt_PCI" localSheetId="2">#REF!</definedName>
    <definedName name="rdt_PCI">#REF!</definedName>
    <definedName name="rdt_PCS" localSheetId="4">#REF!</definedName>
    <definedName name="rdt_PCS" localSheetId="2">#REF!</definedName>
    <definedName name="rdt_PCS">#REF!</definedName>
    <definedName name="RefDiesel_BOM" localSheetId="4">#REF!</definedName>
    <definedName name="RefDiesel_BOM" localSheetId="2">#REF!</definedName>
    <definedName name="RefDiesel_BOM">#REF!</definedName>
    <definedName name="RefDiesel_bus" localSheetId="4">#REF!</definedName>
    <definedName name="RefDiesel_bus" localSheetId="2">#REF!</definedName>
    <definedName name="RefDiesel_bus">#REF!</definedName>
    <definedName name="RefDiesel_VUL1" localSheetId="4">#REF!</definedName>
    <definedName name="RefDiesel_VUL1" localSheetId="2">#REF!</definedName>
    <definedName name="RefDiesel_VUL1">#REF!</definedName>
    <definedName name="RefDiesel_VUL2" localSheetId="4">#REF!</definedName>
    <definedName name="RefDiesel_VUL2" localSheetId="2">#REF!</definedName>
    <definedName name="RefDiesel_VUL2">#REF!</definedName>
    <definedName name="Référence_Industrie">Sources!$C$40:$C$40</definedName>
    <definedName name="RefH2_BOM" localSheetId="4">#REF!</definedName>
    <definedName name="RefH2_BOM" localSheetId="2">#REF!</definedName>
    <definedName name="RefH2_BOM">#REF!</definedName>
    <definedName name="RefH2_bus" localSheetId="4">#REF!</definedName>
    <definedName name="RefH2_bus" localSheetId="2">#REF!</definedName>
    <definedName name="RefH2_bus">#REF!</definedName>
    <definedName name="RefH2_VUL1" localSheetId="4">#REF!</definedName>
    <definedName name="RefH2_VUL1" localSheetId="2">#REF!</definedName>
    <definedName name="RefH2_VUL1">#REF!</definedName>
    <definedName name="RefH2_VUL2" localSheetId="4">#REF!</definedName>
    <definedName name="RefH2_VUL2" localSheetId="2">#REF!</definedName>
    <definedName name="RefH2_VUL2">#REF!</definedName>
    <definedName name="regime_ICPE">Sources!$M$79:$M$80</definedName>
    <definedName name="reseau">#REF!</definedName>
    <definedName name="resultat" localSheetId="4">#REF!</definedName>
    <definedName name="resultat" localSheetId="2">#REF!</definedName>
    <definedName name="resultat">#REF!</definedName>
    <definedName name="scénario" localSheetId="4">#REF!</definedName>
    <definedName name="scénario" localSheetId="2">#REF!</definedName>
    <definedName name="scénario">#REF!</definedName>
    <definedName name="Sched_Pay" localSheetId="4">#REF!</definedName>
    <definedName name="Sched_Pay" localSheetId="2">#REF!</definedName>
    <definedName name="Sched_Pay">#REF!</definedName>
    <definedName name="Scheduled_Extra_Payments" localSheetId="4">#REF!</definedName>
    <definedName name="Scheduled_Extra_Payments" localSheetId="2">#REF!</definedName>
    <definedName name="Scheduled_Extra_Payments">#REF!</definedName>
    <definedName name="Scheduled_Interest_Rate" localSheetId="4">#REF!</definedName>
    <definedName name="Scheduled_Interest_Rate" localSheetId="2">#REF!</definedName>
    <definedName name="Scheduled_Interest_Rate">#REF!</definedName>
    <definedName name="Scheduled_Monthly_Payment" localSheetId="4">#REF!</definedName>
    <definedName name="Scheduled_Monthly_Payment" localSheetId="2">#REF!</definedName>
    <definedName name="Scheduled_Monthly_Payment">#REF!</definedName>
    <definedName name="Secteurs_Industrie">Sources!$H$79:$H$82</definedName>
    <definedName name="Statut_investisseur">'[1]caractéristiques projet'!$D$10</definedName>
    <definedName name="stock" localSheetId="4">#REF!</definedName>
    <definedName name="stock" localSheetId="2">#REF!</definedName>
    <definedName name="stock">#REF!</definedName>
    <definedName name="supportjuridique">'[9]partenaire1-Coord'!$AO$1:$AO$2</definedName>
    <definedName name="Surface">Sources!$B$83</definedName>
    <definedName name="taille_cuve">Sources!$B$85</definedName>
    <definedName name="taille_ent" localSheetId="4">'[7]Déf. des données'!$A$29:$A$31</definedName>
    <definedName name="taille_ent" localSheetId="2">'[7]Déf. des données'!$A$29:$A$31</definedName>
    <definedName name="taille_ent">'[8]Déf. des données'!$A$29:$A$31</definedName>
    <definedName name="Taux_actu" localSheetId="4">#REF!</definedName>
    <definedName name="Taux_actu" localSheetId="2">#REF!</definedName>
    <definedName name="Taux_actu">#REF!</definedName>
    <definedName name="taxes" localSheetId="4">#REF!</definedName>
    <definedName name="taxes" localSheetId="2">#REF!</definedName>
    <definedName name="taxes">#REF!</definedName>
    <definedName name="taxes2" localSheetId="4">#REF!</definedName>
    <definedName name="taxes2" localSheetId="2">#REF!</definedName>
    <definedName name="taxes2">#REF!</definedName>
    <definedName name="TICGN" localSheetId="4">#REF!</definedName>
    <definedName name="TICGN" localSheetId="2">#REF!</definedName>
    <definedName name="TICGN">#REF!</definedName>
    <definedName name="top" localSheetId="4">#REF!</definedName>
    <definedName name="top" localSheetId="2">#REF!</definedName>
    <definedName name="top">#REF!</definedName>
    <definedName name="Total_Interest" localSheetId="4">#REF!</definedName>
    <definedName name="Total_Interest" localSheetId="2">#REF!</definedName>
    <definedName name="Total_Interest">#REF!</definedName>
    <definedName name="Total_Pay" localSheetId="4">#REF!</definedName>
    <definedName name="Total_Pay" localSheetId="2">#REF!</definedName>
    <definedName name="Total_Pay">#REF!</definedName>
    <definedName name="Total_Payment" localSheetId="8">Scheduled_Payment+Extra_Payment</definedName>
    <definedName name="Total_Payment" localSheetId="4">Scheduled_Payment+Extra_Payment</definedName>
    <definedName name="Total_Payment" localSheetId="2">Scheduled_Payment+Extra_Payment</definedName>
    <definedName name="Total_Payment">Scheduled_Payment+Extra_Payment</definedName>
    <definedName name="type_de_projet">#REF!</definedName>
    <definedName name="type_investisseur">#REF!</definedName>
    <definedName name="Type_Production">Sources!$C$40:$C$43</definedName>
    <definedName name="Type_projet">'[1]caractéristiques projet'!$D$9</definedName>
    <definedName name="typerèglement">'[9]partenaire1-Coord'!$AT$1:$AT$4</definedName>
    <definedName name="Unité_de_distribution">Distribution!$H$4:$H$53</definedName>
    <definedName name="Unité_de_production">Production!$G$4:$G$53</definedName>
    <definedName name="unite_fonctionnelle">Sources!$D$78:$D$80</definedName>
    <definedName name="Usage_Industrie">Sources!$G$79:$G$80</definedName>
    <definedName name="Usage_Mobilité">Sources!$B$15:$B$36</definedName>
    <definedName name="Usages_industrie">Sources!$G$79:$G$80</definedName>
    <definedName name="Valorisation_biogaz">[6]BDD!$A$2:$A$4</definedName>
    <definedName name="Values_Entered" localSheetId="4">IF(Distribution!Loan_Amount*Distribution!Interest_Rate*Distribution!Loan_Years*Distribution!Loan_Start&gt;0,1,0)</definedName>
    <definedName name="Values_Entered" localSheetId="2">IF(Production!Loan_Amount*Production!Interest_Rate*Production!Loan_Years*Production!Loan_Start&gt;0,1,0)</definedName>
    <definedName name="Values_Entered">IF(Loan_Amount*Interest_Rate*Loan_Years*Loan_Start&gt;0,1,0)</definedName>
    <definedName name="Ventes_clients">'[1]caractéristiques projet'!#REF!</definedName>
    <definedName name="Versements_supplémentaires_facultatifs" localSheetId="4">#REF!</definedName>
    <definedName name="Versements_supplémentaires_facultatifs" localSheetId="2">#REF!</definedName>
    <definedName name="Versements_supplémentaires_facultatifs">#REF!</definedName>
    <definedName name="ZoneListe" localSheetId="4">#REF!</definedName>
    <definedName name="ZoneListe" localSheetId="2">#REF!</definedName>
    <definedName name="ZoneLis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Q5" i="24" l="1"/>
  <c r="CQ6" i="24"/>
  <c r="CQ7" i="24"/>
  <c r="CQ8" i="24"/>
  <c r="CQ9" i="24"/>
  <c r="CQ10" i="24"/>
  <c r="CQ11" i="24"/>
  <c r="CQ12" i="24"/>
  <c r="CQ13" i="24"/>
  <c r="CQ14" i="24"/>
  <c r="CQ15" i="24"/>
  <c r="CQ16" i="24"/>
  <c r="CQ17" i="24"/>
  <c r="CQ18" i="24"/>
  <c r="CQ19" i="24"/>
  <c r="CQ20" i="24"/>
  <c r="CQ21" i="24"/>
  <c r="CQ22" i="24"/>
  <c r="CQ23" i="24"/>
  <c r="CQ24" i="24"/>
  <c r="CQ25" i="24"/>
  <c r="CQ26" i="24"/>
  <c r="CQ27" i="24"/>
  <c r="CQ28" i="24"/>
  <c r="CQ29" i="24"/>
  <c r="CQ30" i="24"/>
  <c r="CQ31" i="24"/>
  <c r="CQ32" i="24"/>
  <c r="CQ33" i="24"/>
  <c r="CQ34" i="24"/>
  <c r="CQ35" i="24"/>
  <c r="CQ36" i="24"/>
  <c r="CQ37" i="24"/>
  <c r="CQ38" i="24"/>
  <c r="CQ39" i="24"/>
  <c r="CQ40" i="24"/>
  <c r="CQ41" i="24"/>
  <c r="CQ42" i="24"/>
  <c r="CQ43" i="24"/>
  <c r="CQ44" i="24"/>
  <c r="CQ45" i="24"/>
  <c r="CQ46" i="24"/>
  <c r="CQ47" i="24"/>
  <c r="CQ48" i="24"/>
  <c r="CQ49" i="24"/>
  <c r="CQ50" i="24"/>
  <c r="CQ51" i="24"/>
  <c r="CQ52" i="24"/>
  <c r="CQ53" i="24"/>
  <c r="CQ4" i="24"/>
  <c r="CP4" i="24"/>
  <c r="CP5" i="24"/>
  <c r="CP6" i="24"/>
  <c r="CP7" i="24"/>
  <c r="CP8" i="24"/>
  <c r="CP9" i="24"/>
  <c r="CP10" i="24"/>
  <c r="CP11" i="24"/>
  <c r="CP12" i="24"/>
  <c r="CP13" i="24"/>
  <c r="CP14" i="24"/>
  <c r="CP15" i="24"/>
  <c r="CP16" i="24"/>
  <c r="CP17" i="24"/>
  <c r="CP18" i="24"/>
  <c r="CP19" i="24"/>
  <c r="CP20" i="24"/>
  <c r="CP21" i="24"/>
  <c r="CP22" i="24"/>
  <c r="CP23" i="24"/>
  <c r="CP24" i="24"/>
  <c r="CP25" i="24"/>
  <c r="CP26" i="24"/>
  <c r="CP27" i="24"/>
  <c r="CP28" i="24"/>
  <c r="CP29" i="24"/>
  <c r="CP30" i="24"/>
  <c r="CP31" i="24"/>
  <c r="CP32" i="24"/>
  <c r="CP33" i="24"/>
  <c r="CP34" i="24"/>
  <c r="CP35" i="24"/>
  <c r="CP36" i="24"/>
  <c r="CP37" i="24"/>
  <c r="CP38" i="24"/>
  <c r="CP39" i="24"/>
  <c r="CP40" i="24"/>
  <c r="CP41" i="24"/>
  <c r="CP42" i="24"/>
  <c r="CP43" i="24"/>
  <c r="CP44" i="24"/>
  <c r="CP45" i="24"/>
  <c r="CP46" i="24"/>
  <c r="CP47" i="24"/>
  <c r="CP48" i="24"/>
  <c r="CP49" i="24"/>
  <c r="CP50" i="24"/>
  <c r="CP51" i="24"/>
  <c r="CP52" i="24"/>
  <c r="CP53" i="24"/>
  <c r="CB4" i="24"/>
  <c r="CD4" i="24"/>
  <c r="CA4" i="24"/>
  <c r="CO4" i="24"/>
  <c r="CH4" i="24"/>
  <c r="CI4" i="24" s="1"/>
  <c r="B19" i="19"/>
  <c r="L5" i="28"/>
  <c r="L6"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L51" i="28"/>
  <c r="L52" i="28"/>
  <c r="L53" i="28"/>
  <c r="L4" i="28"/>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AK8" i="24"/>
  <c r="AK4" i="24"/>
  <c r="AJ4" i="24"/>
  <c r="AJ5" i="24"/>
  <c r="AJ6" i="24"/>
  <c r="AJ7" i="24"/>
  <c r="AJ8" i="24"/>
  <c r="AJ9" i="24"/>
  <c r="AJ10" i="24"/>
  <c r="AJ11" i="24"/>
  <c r="AJ12" i="24"/>
  <c r="AJ13" i="24"/>
  <c r="AJ14" i="24"/>
  <c r="AJ15" i="24"/>
  <c r="AJ16" i="24"/>
  <c r="AJ17" i="24"/>
  <c r="AJ18" i="24"/>
  <c r="AJ19" i="24"/>
  <c r="AJ20" i="24"/>
  <c r="AJ21" i="24"/>
  <c r="AJ22" i="24"/>
  <c r="AJ23" i="24"/>
  <c r="AJ24" i="24"/>
  <c r="AJ25" i="24"/>
  <c r="AJ26" i="24"/>
  <c r="AJ27" i="24"/>
  <c r="AJ28" i="24"/>
  <c r="AJ29" i="24"/>
  <c r="AJ30" i="24"/>
  <c r="AJ31" i="24"/>
  <c r="AJ32" i="24"/>
  <c r="AJ33" i="24"/>
  <c r="AJ34" i="24"/>
  <c r="AJ35" i="24"/>
  <c r="AJ36" i="24"/>
  <c r="AJ37" i="24"/>
  <c r="AJ38" i="24"/>
  <c r="AJ39" i="24"/>
  <c r="AJ40" i="24"/>
  <c r="AJ41" i="24"/>
  <c r="AJ42" i="24"/>
  <c r="AJ43" i="24"/>
  <c r="AJ44" i="24"/>
  <c r="AJ45" i="24"/>
  <c r="AJ46" i="24"/>
  <c r="AJ47" i="24"/>
  <c r="AJ48" i="24"/>
  <c r="AJ49" i="24"/>
  <c r="AJ50" i="24"/>
  <c r="AJ51" i="24"/>
  <c r="AJ52" i="24"/>
  <c r="AJ53" i="24"/>
  <c r="BD5" i="29"/>
  <c r="BD6" i="29"/>
  <c r="BD7" i="29"/>
  <c r="BD8" i="29"/>
  <c r="BD9" i="29"/>
  <c r="BD10" i="29"/>
  <c r="BD11" i="29"/>
  <c r="BD12" i="29"/>
  <c r="BD13" i="29"/>
  <c r="BD14" i="29"/>
  <c r="BD15" i="29"/>
  <c r="BD16" i="29"/>
  <c r="BD17" i="29"/>
  <c r="BD18" i="29"/>
  <c r="BD19" i="29"/>
  <c r="BD20" i="29"/>
  <c r="BD21" i="29"/>
  <c r="BD22" i="29"/>
  <c r="BD23" i="29"/>
  <c r="BD24" i="29"/>
  <c r="BD25" i="29"/>
  <c r="BD26" i="29"/>
  <c r="BD27" i="29"/>
  <c r="BD28" i="29"/>
  <c r="BD29" i="29"/>
  <c r="BD30" i="29"/>
  <c r="BD31" i="29"/>
  <c r="BD32" i="29"/>
  <c r="BD33" i="29"/>
  <c r="BD34" i="29"/>
  <c r="BD35" i="29"/>
  <c r="BD36" i="29"/>
  <c r="BD37" i="29"/>
  <c r="BD38" i="29"/>
  <c r="BD39" i="29"/>
  <c r="BD40" i="29"/>
  <c r="BD41" i="29"/>
  <c r="BD42" i="29"/>
  <c r="BD43" i="29"/>
  <c r="BD44" i="29"/>
  <c r="BD45" i="29"/>
  <c r="BD46" i="29"/>
  <c r="BD47" i="29"/>
  <c r="BD48" i="29"/>
  <c r="BD49" i="29"/>
  <c r="BD50" i="29"/>
  <c r="BD51" i="29"/>
  <c r="BD52" i="29"/>
  <c r="BD53" i="29"/>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Q4" i="28"/>
  <c r="X4" i="28" s="1"/>
  <c r="BD4" i="29"/>
  <c r="J4" i="31" s="1"/>
  <c r="BC4" i="29"/>
  <c r="D46" i="7"/>
  <c r="CG4" i="24" l="1"/>
  <c r="BC5" i="29"/>
  <c r="BC6" i="29"/>
  <c r="BC7" i="29"/>
  <c r="BC8" i="29"/>
  <c r="BC9" i="29"/>
  <c r="BC10" i="29"/>
  <c r="BC11" i="29"/>
  <c r="BC12" i="29"/>
  <c r="BC13" i="29"/>
  <c r="BC14" i="29"/>
  <c r="BC15" i="29"/>
  <c r="BC16" i="29"/>
  <c r="BC17" i="29"/>
  <c r="BC18" i="29"/>
  <c r="BC19" i="29"/>
  <c r="BC20" i="29"/>
  <c r="BC21" i="29"/>
  <c r="BC22" i="29"/>
  <c r="BC23" i="29"/>
  <c r="BC24" i="29"/>
  <c r="BC25" i="29"/>
  <c r="BC26" i="29"/>
  <c r="BC27" i="29"/>
  <c r="BC28" i="29"/>
  <c r="BC29" i="29"/>
  <c r="BC30" i="29"/>
  <c r="BC31" i="29"/>
  <c r="BC32" i="29"/>
  <c r="BC33" i="29"/>
  <c r="BC34" i="29"/>
  <c r="BC35" i="29"/>
  <c r="BC36" i="29"/>
  <c r="BC37" i="29"/>
  <c r="BC38" i="29"/>
  <c r="BC39" i="29"/>
  <c r="BC40" i="29"/>
  <c r="BC41" i="29"/>
  <c r="BC42" i="29"/>
  <c r="BC43" i="29"/>
  <c r="BC44" i="29"/>
  <c r="BC45" i="29"/>
  <c r="BC46" i="29"/>
  <c r="BC47" i="29"/>
  <c r="BC48" i="29"/>
  <c r="BC49" i="29"/>
  <c r="BC50" i="29"/>
  <c r="BC51" i="29"/>
  <c r="BC52" i="29"/>
  <c r="BC53" i="29"/>
  <c r="BA5" i="29"/>
  <c r="BA6" i="29"/>
  <c r="BA7" i="29"/>
  <c r="BA8" i="29"/>
  <c r="BA9" i="29"/>
  <c r="BA10" i="29"/>
  <c r="BA11" i="29"/>
  <c r="BA12" i="29"/>
  <c r="BA13" i="29"/>
  <c r="BA14" i="29"/>
  <c r="BA15" i="29"/>
  <c r="BA16" i="29"/>
  <c r="BA17" i="29"/>
  <c r="BA18" i="29"/>
  <c r="BA19" i="29"/>
  <c r="BA20" i="29"/>
  <c r="BA21" i="29"/>
  <c r="BA22" i="29"/>
  <c r="BA23" i="29"/>
  <c r="BA24" i="29"/>
  <c r="BA25" i="29"/>
  <c r="BA26" i="29"/>
  <c r="BA27" i="29"/>
  <c r="BA28" i="29"/>
  <c r="BA29" i="29"/>
  <c r="BA30" i="29"/>
  <c r="BA31" i="29"/>
  <c r="BA32" i="29"/>
  <c r="BA33" i="29"/>
  <c r="BA34" i="29"/>
  <c r="BA35" i="29"/>
  <c r="BA36" i="29"/>
  <c r="BA37" i="29"/>
  <c r="BA38" i="29"/>
  <c r="BA39" i="29"/>
  <c r="BA40" i="29"/>
  <c r="BA41" i="29"/>
  <c r="BA42" i="29"/>
  <c r="BA43" i="29"/>
  <c r="BA44" i="29"/>
  <c r="BA45" i="29"/>
  <c r="BA46" i="29"/>
  <c r="BA47" i="29"/>
  <c r="BA48" i="29"/>
  <c r="BA49" i="29"/>
  <c r="BA50" i="29"/>
  <c r="BA51" i="29"/>
  <c r="BA52" i="29"/>
  <c r="BA53" i="29"/>
  <c r="BA4" i="29"/>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61" i="11"/>
  <c r="BF5" i="31"/>
  <c r="BG5" i="31"/>
  <c r="BH5" i="31"/>
  <c r="BI5" i="31"/>
  <c r="BL5" i="31" s="1"/>
  <c r="BJ5" i="31"/>
  <c r="BK5" i="31"/>
  <c r="BF6" i="31"/>
  <c r="BG6" i="31"/>
  <c r="BH6" i="31"/>
  <c r="BI6" i="31"/>
  <c r="BL6" i="31" s="1"/>
  <c r="BJ6" i="31"/>
  <c r="BK6" i="31"/>
  <c r="BF7" i="31"/>
  <c r="BG7" i="31"/>
  <c r="BH7" i="31"/>
  <c r="BI7" i="31"/>
  <c r="BL7" i="31" s="1"/>
  <c r="BJ7" i="31"/>
  <c r="BK7" i="31"/>
  <c r="BF8" i="31"/>
  <c r="BG8" i="31"/>
  <c r="BH8" i="31"/>
  <c r="BI8" i="31"/>
  <c r="BL8" i="31" s="1"/>
  <c r="BJ8" i="31"/>
  <c r="BK8" i="31"/>
  <c r="BF9" i="31"/>
  <c r="BG9" i="31"/>
  <c r="BH9" i="31"/>
  <c r="BI9" i="31"/>
  <c r="BL9" i="31" s="1"/>
  <c r="BJ9" i="31"/>
  <c r="BK9" i="31"/>
  <c r="BF10" i="31"/>
  <c r="BG10" i="31"/>
  <c r="BH10" i="31"/>
  <c r="BI10" i="31"/>
  <c r="BL10" i="31" s="1"/>
  <c r="BJ10" i="31"/>
  <c r="BK10" i="31"/>
  <c r="BF11" i="31"/>
  <c r="BG11" i="31"/>
  <c r="BH11" i="31"/>
  <c r="BI11" i="31"/>
  <c r="BL11" i="31" s="1"/>
  <c r="BJ11" i="31"/>
  <c r="BK11" i="31"/>
  <c r="BF12" i="31"/>
  <c r="BG12" i="31"/>
  <c r="BH12" i="31"/>
  <c r="BI12" i="31"/>
  <c r="BL12" i="31" s="1"/>
  <c r="BJ12" i="31"/>
  <c r="BK12" i="31"/>
  <c r="BF13" i="31"/>
  <c r="BG13" i="31"/>
  <c r="BH13" i="31"/>
  <c r="BI13" i="31"/>
  <c r="BL13" i="31" s="1"/>
  <c r="BJ13" i="31"/>
  <c r="BK13" i="31"/>
  <c r="BF14" i="31"/>
  <c r="BG14" i="31"/>
  <c r="BH14" i="31"/>
  <c r="BI14" i="31"/>
  <c r="BL14" i="31" s="1"/>
  <c r="BJ14" i="31"/>
  <c r="BK14" i="31"/>
  <c r="BF15" i="31"/>
  <c r="BG15" i="31"/>
  <c r="BH15" i="31"/>
  <c r="BI15" i="31"/>
  <c r="BL15" i="31" s="1"/>
  <c r="BJ15" i="31"/>
  <c r="BK15" i="31"/>
  <c r="BF16" i="31"/>
  <c r="BG16" i="31"/>
  <c r="BH16" i="31"/>
  <c r="BI16" i="31"/>
  <c r="BL16" i="31" s="1"/>
  <c r="BJ16" i="31"/>
  <c r="BK16" i="31"/>
  <c r="BF17" i="31"/>
  <c r="BG17" i="31"/>
  <c r="BH17" i="31"/>
  <c r="BI17" i="31"/>
  <c r="BL17" i="31" s="1"/>
  <c r="BJ17" i="31"/>
  <c r="BK17" i="31"/>
  <c r="BF18" i="31"/>
  <c r="BG18" i="31"/>
  <c r="BH18" i="31"/>
  <c r="BI18" i="31"/>
  <c r="BL18" i="31" s="1"/>
  <c r="BJ18" i="31"/>
  <c r="BK18" i="31"/>
  <c r="BF19" i="31"/>
  <c r="BG19" i="31"/>
  <c r="BH19" i="31"/>
  <c r="BI19" i="31"/>
  <c r="BL19" i="31" s="1"/>
  <c r="BJ19" i="31"/>
  <c r="BK19" i="31"/>
  <c r="BF20" i="31"/>
  <c r="BG20" i="31"/>
  <c r="BH20" i="31"/>
  <c r="BI20" i="31"/>
  <c r="BL20" i="31" s="1"/>
  <c r="BJ20" i="31"/>
  <c r="BK20" i="31"/>
  <c r="BF21" i="31"/>
  <c r="BG21" i="31"/>
  <c r="BH21" i="31"/>
  <c r="BI21" i="31"/>
  <c r="BL21" i="31" s="1"/>
  <c r="BJ21" i="31"/>
  <c r="BK21" i="31"/>
  <c r="BF22" i="31"/>
  <c r="BG22" i="31"/>
  <c r="BH22" i="31"/>
  <c r="BI22" i="31"/>
  <c r="BL22" i="31" s="1"/>
  <c r="BJ22" i="31"/>
  <c r="BK22" i="31"/>
  <c r="BF23" i="31"/>
  <c r="BG23" i="31"/>
  <c r="BH23" i="31"/>
  <c r="BI23" i="31"/>
  <c r="BL23" i="31" s="1"/>
  <c r="BJ23" i="31"/>
  <c r="BK23" i="31"/>
  <c r="BF24" i="31"/>
  <c r="BG24" i="31"/>
  <c r="BH24" i="31"/>
  <c r="BI24" i="31"/>
  <c r="BL24" i="31" s="1"/>
  <c r="BJ24" i="31"/>
  <c r="BK24" i="31"/>
  <c r="BF25" i="31"/>
  <c r="BG25" i="31"/>
  <c r="BH25" i="31"/>
  <c r="BI25" i="31"/>
  <c r="BL25" i="31" s="1"/>
  <c r="BJ25" i="31"/>
  <c r="BK25" i="31"/>
  <c r="BF26" i="31"/>
  <c r="BG26" i="31"/>
  <c r="BH26" i="31"/>
  <c r="BI26" i="31"/>
  <c r="BL26" i="31" s="1"/>
  <c r="BJ26" i="31"/>
  <c r="BK26" i="31"/>
  <c r="BF27" i="31"/>
  <c r="BG27" i="31"/>
  <c r="BH27" i="31"/>
  <c r="BI27" i="31"/>
  <c r="BL27" i="31" s="1"/>
  <c r="BJ27" i="31"/>
  <c r="BK27" i="31"/>
  <c r="BF28" i="31"/>
  <c r="BG28" i="31"/>
  <c r="BH28" i="31"/>
  <c r="BI28" i="31"/>
  <c r="BL28" i="31" s="1"/>
  <c r="BJ28" i="31"/>
  <c r="BK28" i="31"/>
  <c r="BF29" i="31"/>
  <c r="BG29" i="31"/>
  <c r="BH29" i="31"/>
  <c r="BI29" i="31"/>
  <c r="BL29" i="31" s="1"/>
  <c r="BJ29" i="31"/>
  <c r="BK29" i="31"/>
  <c r="BF30" i="31"/>
  <c r="BG30" i="31"/>
  <c r="BH30" i="31"/>
  <c r="BI30" i="31"/>
  <c r="BL30" i="31" s="1"/>
  <c r="BJ30" i="31"/>
  <c r="BK30" i="31"/>
  <c r="BF31" i="31"/>
  <c r="BG31" i="31"/>
  <c r="BH31" i="31"/>
  <c r="BI31" i="31"/>
  <c r="BL31" i="31" s="1"/>
  <c r="BJ31" i="31"/>
  <c r="BK31" i="31"/>
  <c r="BF32" i="31"/>
  <c r="BG32" i="31"/>
  <c r="BH32" i="31"/>
  <c r="BI32" i="31"/>
  <c r="BL32" i="31" s="1"/>
  <c r="BJ32" i="31"/>
  <c r="BK32" i="31"/>
  <c r="BF33" i="31"/>
  <c r="BG33" i="31"/>
  <c r="BH33" i="31"/>
  <c r="BI33" i="31"/>
  <c r="BL33" i="31" s="1"/>
  <c r="BJ33" i="31"/>
  <c r="BK33" i="31"/>
  <c r="BF34" i="31"/>
  <c r="BG34" i="31"/>
  <c r="BH34" i="31"/>
  <c r="BI34" i="31"/>
  <c r="BL34" i="31" s="1"/>
  <c r="BJ34" i="31"/>
  <c r="BK34" i="31"/>
  <c r="BF35" i="31"/>
  <c r="BG35" i="31"/>
  <c r="BH35" i="31"/>
  <c r="BI35" i="31"/>
  <c r="BL35" i="31" s="1"/>
  <c r="BJ35" i="31"/>
  <c r="BK35" i="31"/>
  <c r="BF36" i="31"/>
  <c r="BG36" i="31"/>
  <c r="BH36" i="31"/>
  <c r="BL36" i="31" s="1"/>
  <c r="BI36" i="31"/>
  <c r="BJ36" i="31"/>
  <c r="BK36" i="31"/>
  <c r="BF37" i="31"/>
  <c r="BG37" i="31"/>
  <c r="BH37" i="31"/>
  <c r="BI37" i="31"/>
  <c r="BL37" i="31" s="1"/>
  <c r="BJ37" i="31"/>
  <c r="BK37" i="31"/>
  <c r="BF38" i="31"/>
  <c r="BG38" i="31"/>
  <c r="BH38" i="31"/>
  <c r="BL38" i="31" s="1"/>
  <c r="BI38" i="31"/>
  <c r="BJ38" i="31"/>
  <c r="BK38" i="31"/>
  <c r="BF39" i="31"/>
  <c r="BG39" i="31"/>
  <c r="BH39" i="31"/>
  <c r="BL39" i="31" s="1"/>
  <c r="BI39" i="31"/>
  <c r="BJ39" i="31"/>
  <c r="BK39" i="31"/>
  <c r="BF40" i="31"/>
  <c r="BG40" i="31"/>
  <c r="BH40" i="31"/>
  <c r="BL40" i="31" s="1"/>
  <c r="BI40" i="31"/>
  <c r="BJ40" i="31"/>
  <c r="BK40" i="31"/>
  <c r="BF41" i="31"/>
  <c r="BG41" i="31"/>
  <c r="BH41" i="31"/>
  <c r="BI41" i="31"/>
  <c r="BL41" i="31" s="1"/>
  <c r="BJ41" i="31"/>
  <c r="BK41" i="31"/>
  <c r="BF42" i="31"/>
  <c r="BG42" i="31"/>
  <c r="BH42" i="31"/>
  <c r="BI42" i="31"/>
  <c r="BL42" i="31" s="1"/>
  <c r="BJ42" i="31"/>
  <c r="BK42" i="31"/>
  <c r="BF43" i="31"/>
  <c r="BG43" i="31"/>
  <c r="BH43" i="31"/>
  <c r="BI43" i="31"/>
  <c r="BL43" i="31" s="1"/>
  <c r="BJ43" i="31"/>
  <c r="BK43" i="31"/>
  <c r="BF44" i="31"/>
  <c r="BG44" i="31"/>
  <c r="BH44" i="31"/>
  <c r="BI44" i="31"/>
  <c r="BL44" i="31" s="1"/>
  <c r="BJ44" i="31"/>
  <c r="BK44" i="31"/>
  <c r="BF45" i="31"/>
  <c r="BG45" i="31"/>
  <c r="BH45" i="31"/>
  <c r="BI45" i="31"/>
  <c r="BL45" i="31" s="1"/>
  <c r="BJ45" i="31"/>
  <c r="BK45" i="31"/>
  <c r="BF46" i="31"/>
  <c r="BG46" i="31"/>
  <c r="BH46" i="31"/>
  <c r="BI46" i="31"/>
  <c r="BL46" i="31" s="1"/>
  <c r="BJ46" i="31"/>
  <c r="BK46" i="31"/>
  <c r="BF47" i="31"/>
  <c r="BG47" i="31"/>
  <c r="BH47" i="31"/>
  <c r="BI47" i="31"/>
  <c r="BL47" i="31" s="1"/>
  <c r="BJ47" i="31"/>
  <c r="BK47" i="31"/>
  <c r="BF48" i="31"/>
  <c r="BG48" i="31"/>
  <c r="BH48" i="31"/>
  <c r="BI48" i="31"/>
  <c r="BL48" i="31" s="1"/>
  <c r="BJ48" i="31"/>
  <c r="BK48" i="31"/>
  <c r="BF49" i="31"/>
  <c r="BG49" i="31"/>
  <c r="BH49" i="31"/>
  <c r="BI49" i="31"/>
  <c r="BL49" i="31" s="1"/>
  <c r="BJ49" i="31"/>
  <c r="BK49" i="31"/>
  <c r="BF50" i="31"/>
  <c r="BG50" i="31"/>
  <c r="BH50" i="31"/>
  <c r="BL50" i="31" s="1"/>
  <c r="BI50" i="31"/>
  <c r="BJ50" i="31"/>
  <c r="BK50" i="31"/>
  <c r="BF51" i="31"/>
  <c r="BG51" i="31"/>
  <c r="BH51" i="31"/>
  <c r="BL51" i="31" s="1"/>
  <c r="BI51" i="31"/>
  <c r="BJ51" i="31"/>
  <c r="BK51" i="31"/>
  <c r="BF52" i="31"/>
  <c r="BG52" i="31"/>
  <c r="BH52" i="31"/>
  <c r="BL52" i="31" s="1"/>
  <c r="BI52" i="31"/>
  <c r="BJ52" i="31"/>
  <c r="BK52" i="31"/>
  <c r="BF53" i="31"/>
  <c r="BG53" i="31"/>
  <c r="BH53" i="31"/>
  <c r="BI53" i="31"/>
  <c r="BL53" i="31" s="1"/>
  <c r="BJ53" i="31"/>
  <c r="BK53" i="31"/>
  <c r="G4" i="29"/>
  <c r="M4" i="24"/>
  <c r="R4" i="24"/>
  <c r="CN4" i="24"/>
  <c r="BU8" i="24"/>
  <c r="BU4" i="24"/>
  <c r="BC4" i="24"/>
  <c r="BQ4" i="24"/>
  <c r="R6" i="11"/>
  <c r="Q5" i="28"/>
  <c r="Q6" i="28"/>
  <c r="Q7" i="28"/>
  <c r="Q8" i="28"/>
  <c r="Q9" i="28"/>
  <c r="Q10" i="28"/>
  <c r="Q11" i="28"/>
  <c r="Q12" i="28"/>
  <c r="Q13" i="28"/>
  <c r="Q14" i="28"/>
  <c r="Q15" i="28"/>
  <c r="Q16" i="28"/>
  <c r="Q17" i="28"/>
  <c r="Q18" i="28"/>
  <c r="Q19" i="28"/>
  <c r="Q20" i="28"/>
  <c r="Q21" i="28"/>
  <c r="Q22" i="28"/>
  <c r="Q23" i="28"/>
  <c r="Q24" i="28"/>
  <c r="Q25" i="28"/>
  <c r="Q26" i="28"/>
  <c r="Q27"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AK5" i="24"/>
  <c r="BU5" i="24" s="1"/>
  <c r="AK6" i="24"/>
  <c r="BU6" i="24" s="1"/>
  <c r="AK7" i="24"/>
  <c r="BU7" i="24" s="1"/>
  <c r="AK9" i="24"/>
  <c r="BU9" i="24" s="1"/>
  <c r="AK10" i="24"/>
  <c r="BU10" i="24" s="1"/>
  <c r="AK11" i="24"/>
  <c r="BU11" i="24" s="1"/>
  <c r="AK12" i="24"/>
  <c r="BU12" i="24" s="1"/>
  <c r="AK13" i="24"/>
  <c r="BU13" i="24" s="1"/>
  <c r="AK14" i="24"/>
  <c r="BU14" i="24" s="1"/>
  <c r="AK15" i="24"/>
  <c r="BU15" i="24" s="1"/>
  <c r="AK16" i="24"/>
  <c r="BU16" i="24" s="1"/>
  <c r="AK17" i="24"/>
  <c r="BU17" i="24" s="1"/>
  <c r="AK18" i="24"/>
  <c r="BU18" i="24" s="1"/>
  <c r="AK19" i="24"/>
  <c r="BU19" i="24" s="1"/>
  <c r="AK20" i="24"/>
  <c r="BU20" i="24" s="1"/>
  <c r="AK21" i="24"/>
  <c r="BU21" i="24" s="1"/>
  <c r="AK22" i="24"/>
  <c r="BU22" i="24" s="1"/>
  <c r="AK23" i="24"/>
  <c r="BU23" i="24" s="1"/>
  <c r="AK24" i="24"/>
  <c r="BU24" i="24" s="1"/>
  <c r="AK25" i="24"/>
  <c r="BU25" i="24" s="1"/>
  <c r="AK26" i="24"/>
  <c r="BU26" i="24" s="1"/>
  <c r="AK27" i="24"/>
  <c r="BU27" i="24" s="1"/>
  <c r="AK28" i="24"/>
  <c r="BU28" i="24" s="1"/>
  <c r="AK29" i="24"/>
  <c r="BU29" i="24" s="1"/>
  <c r="AK30" i="24"/>
  <c r="BU30" i="24" s="1"/>
  <c r="AK31" i="24"/>
  <c r="BU31" i="24" s="1"/>
  <c r="AK32" i="24"/>
  <c r="BU32" i="24" s="1"/>
  <c r="AK33" i="24"/>
  <c r="BU33" i="24" s="1"/>
  <c r="AK34" i="24"/>
  <c r="BU34" i="24" s="1"/>
  <c r="AK35" i="24"/>
  <c r="BU35" i="24" s="1"/>
  <c r="AK36" i="24"/>
  <c r="BU36" i="24" s="1"/>
  <c r="AK37" i="24"/>
  <c r="BU37" i="24" s="1"/>
  <c r="AK38" i="24"/>
  <c r="BU38" i="24" s="1"/>
  <c r="AK39" i="24"/>
  <c r="BU39" i="24" s="1"/>
  <c r="AK40" i="24"/>
  <c r="BU40" i="24" s="1"/>
  <c r="AK41" i="24"/>
  <c r="BU41" i="24" s="1"/>
  <c r="AK42" i="24"/>
  <c r="BU42" i="24" s="1"/>
  <c r="AK43" i="24"/>
  <c r="BU43" i="24" s="1"/>
  <c r="AK44" i="24"/>
  <c r="BU44" i="24" s="1"/>
  <c r="AK45" i="24"/>
  <c r="BU45" i="24" s="1"/>
  <c r="AK46" i="24"/>
  <c r="BU46" i="24" s="1"/>
  <c r="AK47" i="24"/>
  <c r="BU47" i="24" s="1"/>
  <c r="AK48" i="24"/>
  <c r="BU48" i="24" s="1"/>
  <c r="AK49" i="24"/>
  <c r="BU49" i="24" s="1"/>
  <c r="AK50" i="24"/>
  <c r="BU50" i="24" s="1"/>
  <c r="AK51" i="24"/>
  <c r="BU51" i="24" s="1"/>
  <c r="AK52" i="24"/>
  <c r="BU52" i="24" s="1"/>
  <c r="AK53" i="24"/>
  <c r="BU53" i="24" s="1"/>
  <c r="BK4" i="31" l="1"/>
  <c r="BJ4" i="31"/>
  <c r="BI4" i="31"/>
  <c r="BH4" i="31"/>
  <c r="BG4" i="31"/>
  <c r="BF4" i="31"/>
  <c r="BL4" i="31" s="1"/>
  <c r="CK5" i="29"/>
  <c r="CL5" i="29"/>
  <c r="CM5" i="29"/>
  <c r="CN5" i="29"/>
  <c r="CO5" i="29"/>
  <c r="CP5" i="29"/>
  <c r="CK6" i="29"/>
  <c r="CL6" i="29"/>
  <c r="CM6" i="29"/>
  <c r="CN6" i="29"/>
  <c r="CO6" i="29"/>
  <c r="CP6" i="29"/>
  <c r="CK7" i="29"/>
  <c r="CL7" i="29"/>
  <c r="CM7" i="29"/>
  <c r="CN7" i="29"/>
  <c r="CO7" i="29"/>
  <c r="CP7" i="29"/>
  <c r="CK8" i="29"/>
  <c r="CL8" i="29"/>
  <c r="CM8" i="29"/>
  <c r="CN8" i="29"/>
  <c r="CO8" i="29"/>
  <c r="CP8" i="29"/>
  <c r="CK9" i="29"/>
  <c r="CL9" i="29"/>
  <c r="CM9" i="29"/>
  <c r="CN9" i="29"/>
  <c r="CO9" i="29"/>
  <c r="CP9" i="29"/>
  <c r="CK10" i="29"/>
  <c r="CL10" i="29"/>
  <c r="CM10" i="29"/>
  <c r="CN10" i="29"/>
  <c r="CO10" i="29"/>
  <c r="CP10" i="29"/>
  <c r="CK11" i="29"/>
  <c r="CL11" i="29"/>
  <c r="CM11" i="29"/>
  <c r="CN11" i="29"/>
  <c r="CO11" i="29"/>
  <c r="CP11" i="29"/>
  <c r="CK12" i="29"/>
  <c r="CL12" i="29"/>
  <c r="CM12" i="29"/>
  <c r="CN12" i="29"/>
  <c r="CQ12" i="29" s="1"/>
  <c r="CO12" i="29"/>
  <c r="CP12" i="29"/>
  <c r="CK13" i="29"/>
  <c r="CL13" i="29"/>
  <c r="CM13" i="29"/>
  <c r="CN13" i="29"/>
  <c r="CO13" i="29"/>
  <c r="CP13" i="29"/>
  <c r="CK14" i="29"/>
  <c r="CL14" i="29"/>
  <c r="CM14" i="29"/>
  <c r="CN14" i="29"/>
  <c r="CO14" i="29"/>
  <c r="CP14" i="29"/>
  <c r="CK15" i="29"/>
  <c r="CL15" i="29"/>
  <c r="CM15" i="29"/>
  <c r="CN15" i="29"/>
  <c r="CO15" i="29"/>
  <c r="CP15" i="29"/>
  <c r="CK16" i="29"/>
  <c r="CL16" i="29"/>
  <c r="CM16" i="29"/>
  <c r="CN16" i="29"/>
  <c r="CQ16" i="29" s="1"/>
  <c r="CO16" i="29"/>
  <c r="CP16" i="29"/>
  <c r="CK17" i="29"/>
  <c r="CL17" i="29"/>
  <c r="CM17" i="29"/>
  <c r="CN17" i="29"/>
  <c r="CO17" i="29"/>
  <c r="CP17" i="29"/>
  <c r="CK18" i="29"/>
  <c r="CL18" i="29"/>
  <c r="CM18" i="29"/>
  <c r="CN18" i="29"/>
  <c r="CO18" i="29"/>
  <c r="CP18" i="29"/>
  <c r="CK19" i="29"/>
  <c r="CL19" i="29"/>
  <c r="CM19" i="29"/>
  <c r="CN19" i="29"/>
  <c r="CO19" i="29"/>
  <c r="CP19" i="29"/>
  <c r="CK20" i="29"/>
  <c r="CL20" i="29"/>
  <c r="CM20" i="29"/>
  <c r="CN20" i="29"/>
  <c r="CO20" i="29"/>
  <c r="CP20" i="29"/>
  <c r="CK21" i="29"/>
  <c r="CL21" i="29"/>
  <c r="CM21" i="29"/>
  <c r="CN21" i="29"/>
  <c r="CO21" i="29"/>
  <c r="CP21" i="29"/>
  <c r="CK22" i="29"/>
  <c r="CL22" i="29"/>
  <c r="CM22" i="29"/>
  <c r="CN22" i="29"/>
  <c r="CO22" i="29"/>
  <c r="CP22" i="29"/>
  <c r="CK23" i="29"/>
  <c r="CL23" i="29"/>
  <c r="CM23" i="29"/>
  <c r="CN23" i="29"/>
  <c r="CO23" i="29"/>
  <c r="CP23" i="29"/>
  <c r="CK24" i="29"/>
  <c r="CL24" i="29"/>
  <c r="CM24" i="29"/>
  <c r="CN24" i="29"/>
  <c r="CO24" i="29"/>
  <c r="CP24" i="29"/>
  <c r="CK25" i="29"/>
  <c r="CL25" i="29"/>
  <c r="CM25" i="29"/>
  <c r="CN25" i="29"/>
  <c r="CO25" i="29"/>
  <c r="CP25" i="29"/>
  <c r="CK26" i="29"/>
  <c r="CL26" i="29"/>
  <c r="CM26" i="29"/>
  <c r="CN26" i="29"/>
  <c r="CO26" i="29"/>
  <c r="CP26" i="29"/>
  <c r="CK27" i="29"/>
  <c r="CL27" i="29"/>
  <c r="CM27" i="29"/>
  <c r="CN27" i="29"/>
  <c r="CO27" i="29"/>
  <c r="CP27" i="29"/>
  <c r="CK28" i="29"/>
  <c r="CL28" i="29"/>
  <c r="CM28" i="29"/>
  <c r="CN28" i="29"/>
  <c r="CO28" i="29"/>
  <c r="CP28" i="29"/>
  <c r="CK29" i="29"/>
  <c r="CL29" i="29"/>
  <c r="CM29" i="29"/>
  <c r="CN29" i="29"/>
  <c r="CO29" i="29"/>
  <c r="CP29" i="29"/>
  <c r="CK30" i="29"/>
  <c r="CL30" i="29"/>
  <c r="CM30" i="29"/>
  <c r="CN30" i="29"/>
  <c r="CO30" i="29"/>
  <c r="CP30" i="29"/>
  <c r="CK31" i="29"/>
  <c r="CL31" i="29"/>
  <c r="CM31" i="29"/>
  <c r="CN31" i="29"/>
  <c r="CO31" i="29"/>
  <c r="CP31" i="29"/>
  <c r="CK32" i="29"/>
  <c r="CL32" i="29"/>
  <c r="CM32" i="29"/>
  <c r="CN32" i="29"/>
  <c r="CO32" i="29"/>
  <c r="CP32" i="29"/>
  <c r="CK33" i="29"/>
  <c r="CL33" i="29"/>
  <c r="CM33" i="29"/>
  <c r="CN33" i="29"/>
  <c r="CO33" i="29"/>
  <c r="CP33" i="29"/>
  <c r="CK34" i="29"/>
  <c r="CL34" i="29"/>
  <c r="CM34" i="29"/>
  <c r="CN34" i="29"/>
  <c r="CO34" i="29"/>
  <c r="CP34" i="29"/>
  <c r="CK35" i="29"/>
  <c r="CL35" i="29"/>
  <c r="CM35" i="29"/>
  <c r="CN35" i="29"/>
  <c r="CO35" i="29"/>
  <c r="CP35" i="29"/>
  <c r="CK36" i="29"/>
  <c r="CL36" i="29"/>
  <c r="CM36" i="29"/>
  <c r="CQ36" i="29" s="1"/>
  <c r="CN36" i="29"/>
  <c r="CO36" i="29"/>
  <c r="CP36" i="29"/>
  <c r="CK37" i="29"/>
  <c r="CL37" i="29"/>
  <c r="CM37" i="29"/>
  <c r="CN37" i="29"/>
  <c r="CO37" i="29"/>
  <c r="CP37" i="29"/>
  <c r="CK38" i="29"/>
  <c r="CL38" i="29"/>
  <c r="CM38" i="29"/>
  <c r="CN38" i="29"/>
  <c r="CO38" i="29"/>
  <c r="CP38" i="29"/>
  <c r="CK39" i="29"/>
  <c r="CL39" i="29"/>
  <c r="CM39" i="29"/>
  <c r="CN39" i="29"/>
  <c r="CO39" i="29"/>
  <c r="CP39" i="29"/>
  <c r="CK40" i="29"/>
  <c r="CL40" i="29"/>
  <c r="CM40" i="29"/>
  <c r="CN40" i="29"/>
  <c r="CO40" i="29"/>
  <c r="CP40" i="29"/>
  <c r="CQ40" i="29"/>
  <c r="CK41" i="29"/>
  <c r="CL41" i="29"/>
  <c r="CM41" i="29"/>
  <c r="CN41" i="29"/>
  <c r="CO41" i="29"/>
  <c r="CP41" i="29"/>
  <c r="CK42" i="29"/>
  <c r="CL42" i="29"/>
  <c r="CM42" i="29"/>
  <c r="CN42" i="29"/>
  <c r="CO42" i="29"/>
  <c r="CP42" i="29"/>
  <c r="CK43" i="29"/>
  <c r="CL43" i="29"/>
  <c r="CM43" i="29"/>
  <c r="CN43" i="29"/>
  <c r="CO43" i="29"/>
  <c r="CP43" i="29"/>
  <c r="CK44" i="29"/>
  <c r="CL44" i="29"/>
  <c r="CM44" i="29"/>
  <c r="CN44" i="29"/>
  <c r="CO44" i="29"/>
  <c r="CP44" i="29"/>
  <c r="CK45" i="29"/>
  <c r="CL45" i="29"/>
  <c r="CM45" i="29"/>
  <c r="CN45" i="29"/>
  <c r="CO45" i="29"/>
  <c r="CP45" i="29"/>
  <c r="CK46" i="29"/>
  <c r="CL46" i="29"/>
  <c r="CM46" i="29"/>
  <c r="CN46" i="29"/>
  <c r="CO46" i="29"/>
  <c r="CP46" i="29"/>
  <c r="CK47" i="29"/>
  <c r="CL47" i="29"/>
  <c r="CM47" i="29"/>
  <c r="CN47" i="29"/>
  <c r="CO47" i="29"/>
  <c r="CP47" i="29"/>
  <c r="CK48" i="29"/>
  <c r="CL48" i="29"/>
  <c r="CQ48" i="29" s="1"/>
  <c r="CM48" i="29"/>
  <c r="CN48" i="29"/>
  <c r="CO48" i="29"/>
  <c r="CP48" i="29"/>
  <c r="CK49" i="29"/>
  <c r="CL49" i="29"/>
  <c r="CM49" i="29"/>
  <c r="CN49" i="29"/>
  <c r="CO49" i="29"/>
  <c r="CP49" i="29"/>
  <c r="CK50" i="29"/>
  <c r="CL50" i="29"/>
  <c r="CM50" i="29"/>
  <c r="CN50" i="29"/>
  <c r="CO50" i="29"/>
  <c r="CP50" i="29"/>
  <c r="CK51" i="29"/>
  <c r="CL51" i="29"/>
  <c r="CM51" i="29"/>
  <c r="CN51" i="29"/>
  <c r="CO51" i="29"/>
  <c r="CP51" i="29"/>
  <c r="CK52" i="29"/>
  <c r="CL52" i="29"/>
  <c r="CM52" i="29"/>
  <c r="CN52" i="29"/>
  <c r="CO52" i="29"/>
  <c r="CP52" i="29"/>
  <c r="CK53" i="29"/>
  <c r="CL53" i="29"/>
  <c r="CM53" i="29"/>
  <c r="CN53" i="29"/>
  <c r="CO53" i="29"/>
  <c r="CP53" i="29"/>
  <c r="CP4" i="29"/>
  <c r="CO4" i="29"/>
  <c r="CN4" i="29"/>
  <c r="CM4" i="29"/>
  <c r="CL4" i="29"/>
  <c r="CK4" i="29"/>
  <c r="A4181" i="35"/>
  <c r="D4181" i="35"/>
  <c r="E4181" i="35" s="1"/>
  <c r="E4232" i="35" s="1"/>
  <c r="A4182" i="35"/>
  <c r="D4182" i="35"/>
  <c r="E4182" i="35"/>
  <c r="E4233" i="35" s="1"/>
  <c r="A4183" i="35"/>
  <c r="D4183" i="35"/>
  <c r="H4183" i="35" s="1"/>
  <c r="H4234" i="35" s="1"/>
  <c r="I4183" i="35"/>
  <c r="I4234" i="35" s="1"/>
  <c r="O4183" i="35"/>
  <c r="P4183" i="35"/>
  <c r="P4234" i="35" s="1"/>
  <c r="A4184" i="35"/>
  <c r="D4184" i="35"/>
  <c r="A4185" i="35"/>
  <c r="D4185" i="35"/>
  <c r="H4185" i="35" s="1"/>
  <c r="H4236" i="35" s="1"/>
  <c r="A4186" i="35"/>
  <c r="D4186" i="35"/>
  <c r="A4187" i="35"/>
  <c r="D4187" i="35"/>
  <c r="O4187" i="35" s="1"/>
  <c r="O4238" i="35" s="1"/>
  <c r="K4187" i="35"/>
  <c r="K4238" i="35" s="1"/>
  <c r="A4188" i="35"/>
  <c r="D4188" i="35"/>
  <c r="A4189" i="35"/>
  <c r="D4189" i="35"/>
  <c r="A4190" i="35"/>
  <c r="D4190" i="35"/>
  <c r="A4191" i="35"/>
  <c r="D4191" i="35"/>
  <c r="H4191" i="35" s="1"/>
  <c r="H4242" i="35" s="1"/>
  <c r="A4192" i="35"/>
  <c r="D4192" i="35"/>
  <c r="O4192" i="35"/>
  <c r="O4243" i="35" s="1"/>
  <c r="A4193" i="35"/>
  <c r="D4193" i="35"/>
  <c r="M4193" i="35" s="1"/>
  <c r="M4244" i="35" s="1"/>
  <c r="H4193" i="35"/>
  <c r="H4244" i="35" s="1"/>
  <c r="O4193" i="35"/>
  <c r="O4244" i="35" s="1"/>
  <c r="A4194" i="35"/>
  <c r="D4194" i="35"/>
  <c r="K4194" i="35" s="1"/>
  <c r="K4245" i="35" s="1"/>
  <c r="A4195" i="35"/>
  <c r="D4195" i="35"/>
  <c r="A4196" i="35"/>
  <c r="D4196" i="35"/>
  <c r="E4196" i="35" s="1"/>
  <c r="E4247" i="35" s="1"/>
  <c r="A4197" i="35"/>
  <c r="D4197" i="35"/>
  <c r="A4198" i="35"/>
  <c r="D4198" i="35"/>
  <c r="A4199" i="35"/>
  <c r="D4199" i="35"/>
  <c r="P4199" i="35" s="1"/>
  <c r="P4250" i="35" s="1"/>
  <c r="A4200" i="35"/>
  <c r="D4200" i="35"/>
  <c r="K4200" i="35" s="1"/>
  <c r="K4251" i="35" s="1"/>
  <c r="A4201" i="35"/>
  <c r="D4201" i="35"/>
  <c r="A4202" i="35"/>
  <c r="D4202" i="35"/>
  <c r="K4202" i="35" s="1"/>
  <c r="K4253" i="35" s="1"/>
  <c r="I4202" i="35"/>
  <c r="I4253" i="35" s="1"/>
  <c r="A4203" i="35"/>
  <c r="D4203" i="35"/>
  <c r="I4203" i="35" s="1"/>
  <c r="I4254" i="35" s="1"/>
  <c r="R4203" i="35"/>
  <c r="R4254" i="35" s="1"/>
  <c r="A4204" i="35"/>
  <c r="D4204" i="35"/>
  <c r="M4204" i="35" s="1"/>
  <c r="M4255" i="35" s="1"/>
  <c r="A4205" i="35"/>
  <c r="D4205" i="35"/>
  <c r="A4206" i="35"/>
  <c r="D4206" i="35"/>
  <c r="N4206" i="35" s="1"/>
  <c r="N4257" i="35" s="1"/>
  <c r="A4207" i="35"/>
  <c r="D4207" i="35"/>
  <c r="M4207" i="35" s="1"/>
  <c r="M4258" i="35" s="1"/>
  <c r="A4208" i="35"/>
  <c r="D4208" i="35"/>
  <c r="N4208" i="35" s="1"/>
  <c r="N4259" i="35" s="1"/>
  <c r="A4209" i="35"/>
  <c r="D4209" i="35"/>
  <c r="A4210" i="35"/>
  <c r="D4210" i="35"/>
  <c r="L4210" i="35" s="1"/>
  <c r="L4261" i="35" s="1"/>
  <c r="A4211" i="35"/>
  <c r="D4211" i="35"/>
  <c r="J4211" i="35"/>
  <c r="J4262" i="35" s="1"/>
  <c r="R4211" i="35"/>
  <c r="R4262" i="35" s="1"/>
  <c r="A4212" i="35"/>
  <c r="D4212" i="35"/>
  <c r="I4212" i="35" s="1"/>
  <c r="I4263" i="35" s="1"/>
  <c r="R4212" i="35"/>
  <c r="R4263" i="35" s="1"/>
  <c r="A4213" i="35"/>
  <c r="D4213" i="35"/>
  <c r="H4213" i="35" s="1"/>
  <c r="H4264" i="35" s="1"/>
  <c r="N4213" i="35"/>
  <c r="N4264" i="35" s="1"/>
  <c r="A4214" i="35"/>
  <c r="D4214" i="35"/>
  <c r="A4215" i="35"/>
  <c r="D4215" i="35"/>
  <c r="A4216" i="35"/>
  <c r="D4216" i="35"/>
  <c r="L4216" i="35" s="1"/>
  <c r="L4267" i="35" s="1"/>
  <c r="A4217" i="35"/>
  <c r="D4217" i="35"/>
  <c r="H4217" i="35" s="1"/>
  <c r="H4268" i="35" s="1"/>
  <c r="I4217" i="35"/>
  <c r="I4268" i="35" s="1"/>
  <c r="N4217" i="35"/>
  <c r="N4268" i="35" s="1"/>
  <c r="A4218" i="35"/>
  <c r="D4218" i="35"/>
  <c r="J4218" i="35" s="1"/>
  <c r="J4269" i="35" s="1"/>
  <c r="A4219" i="35"/>
  <c r="D4219" i="35"/>
  <c r="I4219" i="35" s="1"/>
  <c r="I4270" i="35" s="1"/>
  <c r="A4220" i="35"/>
  <c r="D4220" i="35"/>
  <c r="A4221" i="35"/>
  <c r="D4221" i="35"/>
  <c r="F4221" i="35" s="1"/>
  <c r="F4272" i="35" s="1"/>
  <c r="P4221" i="35"/>
  <c r="P4272" i="35" s="1"/>
  <c r="A4222" i="35"/>
  <c r="D4222" i="35"/>
  <c r="A4223" i="35"/>
  <c r="D4223" i="35"/>
  <c r="A4224" i="35"/>
  <c r="D4224" i="35"/>
  <c r="N4224" i="35" s="1"/>
  <c r="N4275" i="35" s="1"/>
  <c r="A4225" i="35"/>
  <c r="D4225" i="35"/>
  <c r="N4225" i="35" s="1"/>
  <c r="N4276" i="35" s="1"/>
  <c r="A4226" i="35"/>
  <c r="D4226" i="35"/>
  <c r="A4227" i="35"/>
  <c r="D4227" i="35"/>
  <c r="J4227" i="35" s="1"/>
  <c r="J4278" i="35" s="1"/>
  <c r="A4228" i="35"/>
  <c r="D4228" i="35"/>
  <c r="A4229" i="35"/>
  <c r="D4229" i="35"/>
  <c r="R4229" i="35" s="1"/>
  <c r="R4280" i="35" s="1"/>
  <c r="A4230" i="35"/>
  <c r="D4230" i="35"/>
  <c r="A4232" i="35"/>
  <c r="A4233" i="35"/>
  <c r="A4234" i="35"/>
  <c r="O4234" i="35"/>
  <c r="A4235" i="35"/>
  <c r="A4236" i="35"/>
  <c r="D4236" i="35"/>
  <c r="A4237" i="35"/>
  <c r="A4238" i="35"/>
  <c r="A4239" i="35"/>
  <c r="A4240" i="35"/>
  <c r="D4240" i="35"/>
  <c r="A4241" i="35"/>
  <c r="A4242" i="35"/>
  <c r="A4243" i="35"/>
  <c r="A4244" i="35"/>
  <c r="A4245" i="35"/>
  <c r="A4246" i="35"/>
  <c r="A4247" i="35"/>
  <c r="A4248" i="35"/>
  <c r="A4249" i="35"/>
  <c r="A4250" i="35"/>
  <c r="A4251" i="35"/>
  <c r="D4251" i="35"/>
  <c r="A4252" i="35"/>
  <c r="A4253" i="35"/>
  <c r="A4254" i="35"/>
  <c r="A4255" i="35"/>
  <c r="A4256" i="35"/>
  <c r="A4257" i="35"/>
  <c r="A4258" i="35"/>
  <c r="A4259" i="35"/>
  <c r="A4260" i="35"/>
  <c r="A4261" i="35"/>
  <c r="A4262" i="35"/>
  <c r="A4263" i="35"/>
  <c r="A4264" i="35"/>
  <c r="D4264" i="35"/>
  <c r="A4265" i="35"/>
  <c r="A4266" i="35"/>
  <c r="A4267" i="35"/>
  <c r="A4268" i="35"/>
  <c r="D4268" i="35"/>
  <c r="A4269" i="35"/>
  <c r="A4270" i="35"/>
  <c r="A4271" i="35"/>
  <c r="A4272" i="35"/>
  <c r="D4272" i="35"/>
  <c r="A4273" i="35"/>
  <c r="A4274" i="35"/>
  <c r="A4275" i="35"/>
  <c r="A4276" i="35"/>
  <c r="D4276" i="35"/>
  <c r="A4277" i="35"/>
  <c r="A4278" i="35"/>
  <c r="A4279" i="35"/>
  <c r="A4280" i="35"/>
  <c r="A4281" i="35"/>
  <c r="A4285" i="35"/>
  <c r="D4285" i="35"/>
  <c r="G4285" i="35" s="1"/>
  <c r="A4286" i="35"/>
  <c r="D4286" i="35"/>
  <c r="A4287" i="35"/>
  <c r="D4287" i="35"/>
  <c r="A4288" i="35"/>
  <c r="D4288" i="35"/>
  <c r="N4288" i="35" s="1"/>
  <c r="N4339" i="35" s="1"/>
  <c r="A4289" i="35"/>
  <c r="D4289" i="35"/>
  <c r="D4340" i="35" s="1"/>
  <c r="A4290" i="35"/>
  <c r="D4290" i="35"/>
  <c r="A4291" i="35"/>
  <c r="D4291" i="35"/>
  <c r="M4291" i="35" s="1"/>
  <c r="M4342" i="35" s="1"/>
  <c r="A4292" i="35"/>
  <c r="D4292" i="35"/>
  <c r="R4292" i="35" s="1"/>
  <c r="R4343" i="35" s="1"/>
  <c r="L4292" i="35"/>
  <c r="L4343" i="35" s="1"/>
  <c r="A4293" i="35"/>
  <c r="D4293" i="35"/>
  <c r="A4294" i="35"/>
  <c r="D4294" i="35"/>
  <c r="A4295" i="35"/>
  <c r="D4295" i="35"/>
  <c r="A4296" i="35"/>
  <c r="D4296" i="35"/>
  <c r="L4296" i="35" s="1"/>
  <c r="L4347" i="35" s="1"/>
  <c r="A4297" i="35"/>
  <c r="D4297" i="35"/>
  <c r="N4297" i="35" s="1"/>
  <c r="N4348" i="35" s="1"/>
  <c r="A4298" i="35"/>
  <c r="D4298" i="35"/>
  <c r="A4299" i="35"/>
  <c r="D4299" i="35"/>
  <c r="Q4299" i="35" s="1"/>
  <c r="Q4350" i="35" s="1"/>
  <c r="A4300" i="35"/>
  <c r="D4300" i="35"/>
  <c r="A4301" i="35"/>
  <c r="D4301" i="35"/>
  <c r="A4302" i="35"/>
  <c r="D4302" i="35"/>
  <c r="H4302" i="35" s="1"/>
  <c r="H4353" i="35" s="1"/>
  <c r="A4303" i="35"/>
  <c r="D4303" i="35"/>
  <c r="H4303" i="35" s="1"/>
  <c r="H4354" i="35" s="1"/>
  <c r="A4304" i="35"/>
  <c r="D4304" i="35"/>
  <c r="A4305" i="35"/>
  <c r="D4305" i="35"/>
  <c r="A4306" i="35"/>
  <c r="D4306" i="35"/>
  <c r="P4306" i="35" s="1"/>
  <c r="P4357" i="35" s="1"/>
  <c r="A4307" i="35"/>
  <c r="D4307" i="35"/>
  <c r="L4307" i="35" s="1"/>
  <c r="L4358" i="35" s="1"/>
  <c r="A4308" i="35"/>
  <c r="D4308" i="35"/>
  <c r="H4308" i="35" s="1"/>
  <c r="H4359" i="35" s="1"/>
  <c r="A4309" i="35"/>
  <c r="D4309" i="35"/>
  <c r="A4310" i="35"/>
  <c r="D4310" i="35"/>
  <c r="L4310" i="35" s="1"/>
  <c r="L4361" i="35" s="1"/>
  <c r="P4310" i="35"/>
  <c r="P4361" i="35" s="1"/>
  <c r="A4311" i="35"/>
  <c r="D4311" i="35"/>
  <c r="H4311" i="35" s="1"/>
  <c r="H4362" i="35" s="1"/>
  <c r="A4312" i="35"/>
  <c r="D4312" i="35"/>
  <c r="D4363" i="35" s="1"/>
  <c r="A4313" i="35"/>
  <c r="D4313" i="35"/>
  <c r="A4314" i="35"/>
  <c r="D4314" i="35"/>
  <c r="A4315" i="35"/>
  <c r="D4315" i="35"/>
  <c r="A4316" i="35"/>
  <c r="D4316" i="35"/>
  <c r="A4317" i="35"/>
  <c r="D4317" i="35"/>
  <c r="A4318" i="35"/>
  <c r="D4318" i="35"/>
  <c r="D4369" i="35" s="1"/>
  <c r="A4319" i="35"/>
  <c r="D4319" i="35"/>
  <c r="L4319" i="35" s="1"/>
  <c r="L4370" i="35" s="1"/>
  <c r="A4320" i="35"/>
  <c r="D4320" i="35"/>
  <c r="A4321" i="35"/>
  <c r="D4321" i="35"/>
  <c r="A4322" i="35"/>
  <c r="D4322" i="35"/>
  <c r="A4323" i="35"/>
  <c r="D4323" i="35"/>
  <c r="H4323" i="35" s="1"/>
  <c r="H4374" i="35" s="1"/>
  <c r="A4324" i="35"/>
  <c r="D4324" i="35"/>
  <c r="A4325" i="35"/>
  <c r="D4325" i="35"/>
  <c r="A4326" i="35"/>
  <c r="D4326" i="35"/>
  <c r="P4326" i="35" s="1"/>
  <c r="P4377" i="35" s="1"/>
  <c r="A4327" i="35"/>
  <c r="D4327" i="35"/>
  <c r="D4378" i="35" s="1"/>
  <c r="A4328" i="35"/>
  <c r="D4328" i="35"/>
  <c r="D4379" i="35" s="1"/>
  <c r="A4329" i="35"/>
  <c r="D4329" i="35"/>
  <c r="D4380" i="35" s="1"/>
  <c r="A4330" i="35"/>
  <c r="D4330" i="35"/>
  <c r="D4381" i="35" s="1"/>
  <c r="A4331" i="35"/>
  <c r="D4331" i="35"/>
  <c r="L4331" i="35" s="1"/>
  <c r="L4382" i="35" s="1"/>
  <c r="A4332" i="35"/>
  <c r="D4332" i="35"/>
  <c r="A4333" i="35"/>
  <c r="D4333" i="35"/>
  <c r="A4334" i="35"/>
  <c r="D4334" i="35"/>
  <c r="P4334" i="35" s="1"/>
  <c r="O4334" i="35"/>
  <c r="O4385" i="35" s="1"/>
  <c r="A4336" i="35"/>
  <c r="A4337" i="35"/>
  <c r="A4338" i="35"/>
  <c r="A4339" i="35"/>
  <c r="A4340" i="35"/>
  <c r="A4341" i="35"/>
  <c r="A4342" i="35"/>
  <c r="A4343" i="35"/>
  <c r="D4343" i="35"/>
  <c r="A4344" i="35"/>
  <c r="A4345" i="35"/>
  <c r="A4346" i="35"/>
  <c r="A4347" i="35"/>
  <c r="D4347" i="35"/>
  <c r="A4348" i="35"/>
  <c r="A4349" i="35"/>
  <c r="A4350" i="35"/>
  <c r="A4351" i="35"/>
  <c r="A4352" i="35"/>
  <c r="A4353" i="35"/>
  <c r="A4354" i="35"/>
  <c r="A4355" i="35"/>
  <c r="A4356" i="35"/>
  <c r="A4357" i="35"/>
  <c r="A4358" i="35"/>
  <c r="A4359" i="35"/>
  <c r="D4359" i="35"/>
  <c r="A4360" i="35"/>
  <c r="A4361" i="35"/>
  <c r="A4362" i="35"/>
  <c r="A4363" i="35"/>
  <c r="A4364" i="35"/>
  <c r="A4365" i="35"/>
  <c r="A4366" i="35"/>
  <c r="A4367" i="35"/>
  <c r="A4368" i="35"/>
  <c r="A4369" i="35"/>
  <c r="A4370" i="35"/>
  <c r="A4371" i="35"/>
  <c r="A4372" i="35"/>
  <c r="D4372" i="35"/>
  <c r="A4373" i="35"/>
  <c r="A4374" i="35"/>
  <c r="D4374" i="35"/>
  <c r="A4375" i="35"/>
  <c r="A4376" i="35"/>
  <c r="D4376" i="35"/>
  <c r="A4377" i="35"/>
  <c r="A4378" i="35"/>
  <c r="A4379" i="35"/>
  <c r="A4380" i="35"/>
  <c r="A4381" i="35"/>
  <c r="A4382" i="35"/>
  <c r="A4383" i="35"/>
  <c r="D4383" i="35"/>
  <c r="A4384" i="35"/>
  <c r="A4385" i="35"/>
  <c r="D4385" i="35"/>
  <c r="P4385" i="35"/>
  <c r="D4392" i="35"/>
  <c r="E4392" i="35"/>
  <c r="F4392" i="35"/>
  <c r="G4392" i="35"/>
  <c r="H4392" i="35"/>
  <c r="I4392" i="35"/>
  <c r="J4392" i="35"/>
  <c r="K4392" i="35"/>
  <c r="L4392" i="35"/>
  <c r="M4392" i="35"/>
  <c r="N4392" i="35"/>
  <c r="O4392" i="35"/>
  <c r="P4392" i="35"/>
  <c r="Q4392" i="35"/>
  <c r="R4392" i="35"/>
  <c r="D4394" i="35"/>
  <c r="E4394" i="35"/>
  <c r="F4394" i="35"/>
  <c r="G4394" i="35"/>
  <c r="H4394" i="35"/>
  <c r="I4394" i="35"/>
  <c r="J4394" i="35"/>
  <c r="K4394" i="35"/>
  <c r="L4394" i="35"/>
  <c r="M4394" i="35"/>
  <c r="N4394" i="35"/>
  <c r="O4394" i="35"/>
  <c r="P4394" i="35"/>
  <c r="Q4394" i="35"/>
  <c r="R4394" i="35"/>
  <c r="A4422" i="35"/>
  <c r="D4422" i="35"/>
  <c r="E4422" i="35" s="1"/>
  <c r="E4473" i="35" s="1"/>
  <c r="A4423" i="35"/>
  <c r="D4423" i="35"/>
  <c r="A4424" i="35"/>
  <c r="D4424" i="35"/>
  <c r="A4425" i="35"/>
  <c r="D4425" i="35"/>
  <c r="O4425" i="35" s="1"/>
  <c r="O4476" i="35" s="1"/>
  <c r="A4426" i="35"/>
  <c r="D4426" i="35"/>
  <c r="E4426" i="35" s="1"/>
  <c r="E4477" i="35" s="1"/>
  <c r="A4427" i="35"/>
  <c r="D4427" i="35"/>
  <c r="A4428" i="35"/>
  <c r="D4428" i="35"/>
  <c r="E4428" i="35" s="1"/>
  <c r="A4429" i="35"/>
  <c r="D4429" i="35"/>
  <c r="E4429" i="35" s="1"/>
  <c r="E4480" i="35" s="1"/>
  <c r="A4430" i="35"/>
  <c r="D4430" i="35"/>
  <c r="E4430" i="35" s="1"/>
  <c r="E4481" i="35" s="1"/>
  <c r="A4431" i="35"/>
  <c r="D4431" i="35"/>
  <c r="A4432" i="35"/>
  <c r="D4432" i="35"/>
  <c r="E4432" i="35" s="1"/>
  <c r="E4483" i="35" s="1"/>
  <c r="A4433" i="35"/>
  <c r="D4433" i="35"/>
  <c r="E4433" i="35" s="1"/>
  <c r="E4484" i="35" s="1"/>
  <c r="A4434" i="35"/>
  <c r="D4434" i="35"/>
  <c r="E4434" i="35" s="1"/>
  <c r="E4485" i="35" s="1"/>
  <c r="A4435" i="35"/>
  <c r="D4435" i="35"/>
  <c r="A4436" i="35"/>
  <c r="D4436" i="35"/>
  <c r="E4436" i="35" s="1"/>
  <c r="E4487" i="35" s="1"/>
  <c r="A4437" i="35"/>
  <c r="D4437" i="35"/>
  <c r="E4437" i="35" s="1"/>
  <c r="E4488" i="35" s="1"/>
  <c r="A4438" i="35"/>
  <c r="D4438" i="35"/>
  <c r="E4438" i="35" s="1"/>
  <c r="E4489" i="35" s="1"/>
  <c r="A4439" i="35"/>
  <c r="D4439" i="35"/>
  <c r="A4440" i="35"/>
  <c r="D4440" i="35"/>
  <c r="A4441" i="35"/>
  <c r="D4441" i="35"/>
  <c r="A4442" i="35"/>
  <c r="D4442" i="35"/>
  <c r="O4442" i="35" s="1"/>
  <c r="O4493" i="35" s="1"/>
  <c r="A4443" i="35"/>
  <c r="D4443" i="35"/>
  <c r="A4444" i="35"/>
  <c r="D4444" i="35"/>
  <c r="E4444" i="35" s="1"/>
  <c r="E4495" i="35" s="1"/>
  <c r="A4445" i="35"/>
  <c r="D4445" i="35"/>
  <c r="A4446" i="35"/>
  <c r="D4446" i="35"/>
  <c r="A4447" i="35"/>
  <c r="D4447" i="35"/>
  <c r="E4447" i="35" s="1"/>
  <c r="E4498" i="35" s="1"/>
  <c r="A4448" i="35"/>
  <c r="D4448" i="35"/>
  <c r="E4448" i="35" s="1"/>
  <c r="E4499" i="35" s="1"/>
  <c r="A4449" i="35"/>
  <c r="D4449" i="35"/>
  <c r="E4449" i="35" s="1"/>
  <c r="E4500" i="35" s="1"/>
  <c r="A4450" i="35"/>
  <c r="D4450" i="35"/>
  <c r="A4451" i="35"/>
  <c r="D4451" i="35"/>
  <c r="E4451" i="35" s="1"/>
  <c r="E4502" i="35" s="1"/>
  <c r="A4452" i="35"/>
  <c r="D4452" i="35"/>
  <c r="A4453" i="35"/>
  <c r="D4453" i="35"/>
  <c r="E4453" i="35" s="1"/>
  <c r="E4504" i="35" s="1"/>
  <c r="A4454" i="35"/>
  <c r="D4454" i="35"/>
  <c r="A4455" i="35"/>
  <c r="D4455" i="35"/>
  <c r="E4455" i="35" s="1"/>
  <c r="E4506" i="35" s="1"/>
  <c r="A4456" i="35"/>
  <c r="D4456" i="35"/>
  <c r="E4456" i="35" s="1"/>
  <c r="E4507" i="35" s="1"/>
  <c r="A4457" i="35"/>
  <c r="D4457" i="35"/>
  <c r="E4457" i="35" s="1"/>
  <c r="E4508" i="35" s="1"/>
  <c r="A4458" i="35"/>
  <c r="D4458" i="35"/>
  <c r="A4459" i="35"/>
  <c r="D4459" i="35"/>
  <c r="E4459" i="35" s="1"/>
  <c r="E4510" i="35" s="1"/>
  <c r="A4460" i="35"/>
  <c r="D4460" i="35"/>
  <c r="L4460" i="35" s="1"/>
  <c r="L4511" i="35" s="1"/>
  <c r="A4461" i="35"/>
  <c r="D4461" i="35"/>
  <c r="A4462" i="35"/>
  <c r="D4462" i="35"/>
  <c r="A4463" i="35"/>
  <c r="D4463" i="35"/>
  <c r="E4463" i="35" s="1"/>
  <c r="E4514" i="35" s="1"/>
  <c r="A4464" i="35"/>
  <c r="D4464" i="35"/>
  <c r="E4464" i="35" s="1"/>
  <c r="E4515" i="35" s="1"/>
  <c r="A4465" i="35"/>
  <c r="D4465" i="35"/>
  <c r="E4465" i="35" s="1"/>
  <c r="E4516" i="35" s="1"/>
  <c r="A4466" i="35"/>
  <c r="D4466" i="35"/>
  <c r="A4467" i="35"/>
  <c r="D4467" i="35"/>
  <c r="E4467" i="35" s="1"/>
  <c r="E4518" i="35" s="1"/>
  <c r="A4468" i="35"/>
  <c r="D4468" i="35"/>
  <c r="A4469" i="35"/>
  <c r="D4469" i="35"/>
  <c r="E4469" i="35" s="1"/>
  <c r="E4520" i="35" s="1"/>
  <c r="A4470" i="35"/>
  <c r="D4470" i="35"/>
  <c r="A4471" i="35"/>
  <c r="D4471" i="35"/>
  <c r="E4471" i="35" s="1"/>
  <c r="E4522" i="35" s="1"/>
  <c r="A4473" i="35"/>
  <c r="A4474" i="35"/>
  <c r="A4475" i="35"/>
  <c r="A4476" i="35"/>
  <c r="A4477" i="35"/>
  <c r="A4478" i="35"/>
  <c r="A4479" i="35"/>
  <c r="E4479" i="35"/>
  <c r="A4480" i="35"/>
  <c r="A4481" i="35"/>
  <c r="A4482" i="35"/>
  <c r="A4483" i="35"/>
  <c r="A4484" i="35"/>
  <c r="A4485" i="35"/>
  <c r="A4486" i="35"/>
  <c r="A4487" i="35"/>
  <c r="A4488" i="35"/>
  <c r="A4489" i="35"/>
  <c r="A4490" i="35"/>
  <c r="A4491" i="35"/>
  <c r="A4492" i="35"/>
  <c r="A4493" i="35"/>
  <c r="A4494" i="35"/>
  <c r="A4495" i="35"/>
  <c r="A4496" i="35"/>
  <c r="A4497" i="35"/>
  <c r="A4498" i="35"/>
  <c r="A4499" i="35"/>
  <c r="A4500" i="35"/>
  <c r="A4501" i="35"/>
  <c r="A4502" i="35"/>
  <c r="A4503" i="35"/>
  <c r="A4504" i="35"/>
  <c r="A4505" i="35"/>
  <c r="A4506" i="35"/>
  <c r="A4507" i="35"/>
  <c r="A4508" i="35"/>
  <c r="A4509" i="35"/>
  <c r="A4510" i="35"/>
  <c r="A4511" i="35"/>
  <c r="A4512" i="35"/>
  <c r="A4513" i="35"/>
  <c r="A4514" i="35"/>
  <c r="A4515" i="35"/>
  <c r="A4516" i="35"/>
  <c r="A4517" i="35"/>
  <c r="A4518" i="35"/>
  <c r="A4519" i="35"/>
  <c r="A4520" i="35"/>
  <c r="A4521" i="35"/>
  <c r="A4522" i="35"/>
  <c r="D4533" i="35"/>
  <c r="E4533" i="35"/>
  <c r="F4533" i="35"/>
  <c r="G4533" i="35"/>
  <c r="H4533" i="35"/>
  <c r="I4533" i="35"/>
  <c r="J4533" i="35"/>
  <c r="K4533" i="35"/>
  <c r="L4533" i="35"/>
  <c r="M4533" i="35"/>
  <c r="N4533" i="35"/>
  <c r="O4533" i="35"/>
  <c r="P4533" i="35"/>
  <c r="Q4533" i="35"/>
  <c r="R4533" i="35"/>
  <c r="D4535" i="35"/>
  <c r="E4535" i="35"/>
  <c r="F4535" i="35"/>
  <c r="G4535" i="35"/>
  <c r="H4535" i="35"/>
  <c r="I4535" i="35"/>
  <c r="J4535" i="35"/>
  <c r="K4535" i="35"/>
  <c r="L4535" i="35"/>
  <c r="M4535" i="35"/>
  <c r="N4535" i="35"/>
  <c r="O4535" i="35"/>
  <c r="P4535" i="35"/>
  <c r="Q4535" i="35"/>
  <c r="R4535" i="35"/>
  <c r="A4563" i="35"/>
  <c r="D4563" i="35"/>
  <c r="F4563" i="35" s="1"/>
  <c r="F4614" i="35" s="1"/>
  <c r="A4564" i="35"/>
  <c r="D4564" i="35"/>
  <c r="A4565" i="35"/>
  <c r="D4565" i="35"/>
  <c r="A4566" i="35"/>
  <c r="D4566" i="35"/>
  <c r="A4567" i="35"/>
  <c r="D4567" i="35"/>
  <c r="A4568" i="35"/>
  <c r="D4568" i="35"/>
  <c r="Q4568" i="35"/>
  <c r="Q4619" i="35" s="1"/>
  <c r="A4569" i="35"/>
  <c r="D4569" i="35"/>
  <c r="A4570" i="35"/>
  <c r="D4570" i="35"/>
  <c r="A4571" i="35"/>
  <c r="D4571" i="35"/>
  <c r="A4572" i="35"/>
  <c r="D4572" i="35"/>
  <c r="L4572" i="35" s="1"/>
  <c r="L4623" i="35" s="1"/>
  <c r="A4573" i="35"/>
  <c r="D4573" i="35"/>
  <c r="A4574" i="35"/>
  <c r="D4574" i="35"/>
  <c r="A4575" i="35"/>
  <c r="D4575" i="35"/>
  <c r="A4576" i="35"/>
  <c r="D4576" i="35"/>
  <c r="A4577" i="35"/>
  <c r="D4577" i="35"/>
  <c r="M4577" i="35" s="1"/>
  <c r="M4628" i="35" s="1"/>
  <c r="A4578" i="35"/>
  <c r="D4578" i="35"/>
  <c r="A4579" i="35"/>
  <c r="D4579" i="35"/>
  <c r="A4580" i="35"/>
  <c r="D4580" i="35"/>
  <c r="A4581" i="35"/>
  <c r="D4581" i="35"/>
  <c r="L4581" i="35" s="1"/>
  <c r="L4632" i="35" s="1"/>
  <c r="A4582" i="35"/>
  <c r="D4582" i="35"/>
  <c r="A4583" i="35"/>
  <c r="D4583" i="35"/>
  <c r="Q4583" i="35" s="1"/>
  <c r="Q4634" i="35" s="1"/>
  <c r="A4584" i="35"/>
  <c r="D4584" i="35"/>
  <c r="I4584" i="35" s="1"/>
  <c r="I4635" i="35" s="1"/>
  <c r="A4585" i="35"/>
  <c r="D4585" i="35"/>
  <c r="H4585" i="35" s="1"/>
  <c r="H4636" i="35" s="1"/>
  <c r="A4586" i="35"/>
  <c r="D4586" i="35"/>
  <c r="L4586" i="35" s="1"/>
  <c r="L4637" i="35" s="1"/>
  <c r="E4586" i="35"/>
  <c r="E4637" i="35" s="1"/>
  <c r="A4587" i="35"/>
  <c r="D4587" i="35"/>
  <c r="A4588" i="35"/>
  <c r="D4588" i="35"/>
  <c r="A4589" i="35"/>
  <c r="D4589" i="35"/>
  <c r="Q4589" i="35" s="1"/>
  <c r="Q4640" i="35" s="1"/>
  <c r="A4590" i="35"/>
  <c r="D4590" i="35"/>
  <c r="L4590" i="35" s="1"/>
  <c r="L4641" i="35" s="1"/>
  <c r="N4590" i="35"/>
  <c r="N4641" i="35" s="1"/>
  <c r="A4591" i="35"/>
  <c r="D4591" i="35"/>
  <c r="A4592" i="35"/>
  <c r="D4592" i="35"/>
  <c r="L4592" i="35" s="1"/>
  <c r="L4643" i="35" s="1"/>
  <c r="R4592" i="35"/>
  <c r="R4643" i="35" s="1"/>
  <c r="A4593" i="35"/>
  <c r="D4593" i="35"/>
  <c r="K4593" i="35" s="1"/>
  <c r="K4644" i="35" s="1"/>
  <c r="R4593" i="35"/>
  <c r="R4644" i="35" s="1"/>
  <c r="A4594" i="35"/>
  <c r="D4594" i="35"/>
  <c r="K4594" i="35" s="1"/>
  <c r="K4645" i="35" s="1"/>
  <c r="A4595" i="35"/>
  <c r="D4595" i="35"/>
  <c r="R4595" i="35" s="1"/>
  <c r="R4646" i="35" s="1"/>
  <c r="A4596" i="35"/>
  <c r="D4596" i="35"/>
  <c r="A4597" i="35"/>
  <c r="D4597" i="35"/>
  <c r="K4597" i="35" s="1"/>
  <c r="K4648" i="35" s="1"/>
  <c r="J4597" i="35"/>
  <c r="J4648" i="35" s="1"/>
  <c r="A4598" i="35"/>
  <c r="D4598" i="35"/>
  <c r="L4598" i="35" s="1"/>
  <c r="L4649" i="35" s="1"/>
  <c r="A4599" i="35"/>
  <c r="D4599" i="35"/>
  <c r="A4600" i="35"/>
  <c r="D4600" i="35"/>
  <c r="A4601" i="35"/>
  <c r="D4601" i="35"/>
  <c r="A4602" i="35"/>
  <c r="D4602" i="35"/>
  <c r="F4602" i="35" s="1"/>
  <c r="F4653" i="35" s="1"/>
  <c r="A4603" i="35"/>
  <c r="D4603" i="35"/>
  <c r="D4654" i="35" s="1"/>
  <c r="A4604" i="35"/>
  <c r="D4604" i="35"/>
  <c r="F4604" i="35" s="1"/>
  <c r="F4655" i="35" s="1"/>
  <c r="L4604" i="35"/>
  <c r="L4655" i="35" s="1"/>
  <c r="O4604" i="35"/>
  <c r="O4655" i="35" s="1"/>
  <c r="A4605" i="35"/>
  <c r="D4605" i="35"/>
  <c r="A4606" i="35"/>
  <c r="D4606" i="35"/>
  <c r="A4607" i="35"/>
  <c r="D4607" i="35"/>
  <c r="J4607" i="35" s="1"/>
  <c r="J4658" i="35" s="1"/>
  <c r="A4608" i="35"/>
  <c r="D4608" i="35"/>
  <c r="A4609" i="35"/>
  <c r="D4609" i="35"/>
  <c r="P4609" i="35"/>
  <c r="P4660" i="35" s="1"/>
  <c r="A4610" i="35"/>
  <c r="D4610" i="35"/>
  <c r="L4610" i="35" s="1"/>
  <c r="L4661" i="35" s="1"/>
  <c r="A4611" i="35"/>
  <c r="D4611" i="35"/>
  <c r="D4662" i="35" s="1"/>
  <c r="A4612" i="35"/>
  <c r="D4612" i="35"/>
  <c r="F4612" i="35" s="1"/>
  <c r="F4663" i="35" s="1"/>
  <c r="K4612" i="35"/>
  <c r="K4663" i="35" s="1"/>
  <c r="R4612" i="35"/>
  <c r="R4663" i="35" s="1"/>
  <c r="A4614" i="35"/>
  <c r="A4615" i="35"/>
  <c r="A4616" i="35"/>
  <c r="A4617" i="35"/>
  <c r="A4618" i="35"/>
  <c r="A4619" i="35"/>
  <c r="A4620" i="35"/>
  <c r="A4621" i="35"/>
  <c r="D4621" i="35"/>
  <c r="A4622" i="35"/>
  <c r="A4623" i="35"/>
  <c r="D4623" i="35"/>
  <c r="A4624" i="35"/>
  <c r="A4625" i="35"/>
  <c r="A4626" i="35"/>
  <c r="A4627" i="35"/>
  <c r="A4628" i="35"/>
  <c r="A4629" i="35"/>
  <c r="D4629" i="35"/>
  <c r="A4630" i="35"/>
  <c r="A4631" i="35"/>
  <c r="A4632" i="35"/>
  <c r="A4633" i="35"/>
  <c r="A4634" i="35"/>
  <c r="A4635" i="35"/>
  <c r="A4636" i="35"/>
  <c r="A4637" i="35"/>
  <c r="D4637" i="35"/>
  <c r="A4638" i="35"/>
  <c r="A4639" i="35"/>
  <c r="A4640" i="35"/>
  <c r="D4640" i="35"/>
  <c r="A4641" i="35"/>
  <c r="D4641" i="35"/>
  <c r="A4642" i="35"/>
  <c r="A4643" i="35"/>
  <c r="D4643" i="35"/>
  <c r="A4644" i="35"/>
  <c r="D4644" i="35"/>
  <c r="A4645" i="35"/>
  <c r="A4646" i="35"/>
  <c r="A4647" i="35"/>
  <c r="A4648" i="35"/>
  <c r="D4648" i="35"/>
  <c r="A4649" i="35"/>
  <c r="D4649" i="35"/>
  <c r="A4650" i="35"/>
  <c r="A4651" i="35"/>
  <c r="A4652" i="35"/>
  <c r="A4653" i="35"/>
  <c r="D4653" i="35"/>
  <c r="A4654" i="35"/>
  <c r="A4655" i="35"/>
  <c r="D4655" i="35"/>
  <c r="A4656" i="35"/>
  <c r="A4657" i="35"/>
  <c r="A4658" i="35"/>
  <c r="A4659" i="35"/>
  <c r="A4660" i="35"/>
  <c r="D4660" i="35"/>
  <c r="A4661" i="35"/>
  <c r="A4662" i="35"/>
  <c r="A4663" i="35"/>
  <c r="D4670" i="35"/>
  <c r="D4675" i="35" s="1"/>
  <c r="E4670" i="35"/>
  <c r="E4675" i="35" s="1"/>
  <c r="F4670" i="35"/>
  <c r="F4675" i="35" s="1"/>
  <c r="G4670" i="35"/>
  <c r="G4675" i="35" s="1"/>
  <c r="H4670" i="35"/>
  <c r="H4675" i="35" s="1"/>
  <c r="I4670" i="35"/>
  <c r="I4675" i="35" s="1"/>
  <c r="J4670" i="35"/>
  <c r="J4675" i="35" s="1"/>
  <c r="K4670" i="35"/>
  <c r="K4675" i="35" s="1"/>
  <c r="L4670" i="35"/>
  <c r="L4675" i="35" s="1"/>
  <c r="M4670" i="35"/>
  <c r="M4675" i="35" s="1"/>
  <c r="N4670" i="35"/>
  <c r="N4675" i="35" s="1"/>
  <c r="O4670" i="35"/>
  <c r="O4675" i="35" s="1"/>
  <c r="P4670" i="35"/>
  <c r="P4675" i="35" s="1"/>
  <c r="Q4670" i="35"/>
  <c r="Q4675" i="35" s="1"/>
  <c r="R4670" i="35"/>
  <c r="R4675" i="35" s="1"/>
  <c r="A4702" i="35"/>
  <c r="D4702" i="35"/>
  <c r="E4702" i="35" s="1"/>
  <c r="A4703" i="35"/>
  <c r="D4703" i="35"/>
  <c r="A4704" i="35"/>
  <c r="D4704" i="35"/>
  <c r="O4704" i="35" s="1"/>
  <c r="O4755" i="35" s="1"/>
  <c r="A4705" i="35"/>
  <c r="D4705" i="35"/>
  <c r="F4705" i="35" s="1"/>
  <c r="F4756" i="35" s="1"/>
  <c r="A4706" i="35"/>
  <c r="D4706" i="35"/>
  <c r="F4706" i="35" s="1"/>
  <c r="O4706" i="35"/>
  <c r="O4757" i="35" s="1"/>
  <c r="A4707" i="35"/>
  <c r="D4707" i="35"/>
  <c r="J4707" i="35" s="1"/>
  <c r="J4758" i="35" s="1"/>
  <c r="F4707" i="35"/>
  <c r="F4758" i="35" s="1"/>
  <c r="O4707" i="35"/>
  <c r="O4758" i="35" s="1"/>
  <c r="P4707" i="35"/>
  <c r="A4708" i="35"/>
  <c r="D4708" i="35"/>
  <c r="A4709" i="35"/>
  <c r="D4709" i="35"/>
  <c r="A4710" i="35"/>
  <c r="D4710" i="35"/>
  <c r="A4711" i="35"/>
  <c r="D4711" i="35"/>
  <c r="G4711" i="35" s="1"/>
  <c r="G4762" i="35" s="1"/>
  <c r="L4711" i="35"/>
  <c r="L4762" i="35" s="1"/>
  <c r="A4712" i="35"/>
  <c r="D4712" i="35"/>
  <c r="O4712" i="35"/>
  <c r="O4763" i="35" s="1"/>
  <c r="A4713" i="35"/>
  <c r="D4713" i="35"/>
  <c r="G4713" i="35" s="1"/>
  <c r="G4764" i="35" s="1"/>
  <c r="A4714" i="35"/>
  <c r="D4714" i="35"/>
  <c r="G4714" i="35" s="1"/>
  <c r="G4765" i="35" s="1"/>
  <c r="O4714" i="35"/>
  <c r="O4765" i="35" s="1"/>
  <c r="A4715" i="35"/>
  <c r="D4715" i="35"/>
  <c r="G4715" i="35" s="1"/>
  <c r="G4766" i="35" s="1"/>
  <c r="A4716" i="35"/>
  <c r="D4716" i="35"/>
  <c r="O4716" i="35" s="1"/>
  <c r="O4767" i="35" s="1"/>
  <c r="A4717" i="35"/>
  <c r="D4717" i="35"/>
  <c r="O4717" i="35" s="1"/>
  <c r="O4768" i="35" s="1"/>
  <c r="A4718" i="35"/>
  <c r="D4718" i="35"/>
  <c r="G4718" i="35" s="1"/>
  <c r="G4769" i="35" s="1"/>
  <c r="L4718" i="35"/>
  <c r="L4769" i="35" s="1"/>
  <c r="A4719" i="35"/>
  <c r="D4719" i="35"/>
  <c r="A4720" i="35"/>
  <c r="D4720" i="35"/>
  <c r="O4720" i="35" s="1"/>
  <c r="O4771" i="35" s="1"/>
  <c r="A4721" i="35"/>
  <c r="D4721" i="35"/>
  <c r="G4721" i="35" s="1"/>
  <c r="G4772" i="35" s="1"/>
  <c r="L4721" i="35"/>
  <c r="L4772" i="35" s="1"/>
  <c r="A4722" i="35"/>
  <c r="D4722" i="35"/>
  <c r="L4722" i="35" s="1"/>
  <c r="L4773" i="35" s="1"/>
  <c r="A4723" i="35"/>
  <c r="D4723" i="35"/>
  <c r="F4723" i="35" s="1"/>
  <c r="F4774" i="35" s="1"/>
  <c r="J4723" i="35"/>
  <c r="J4774" i="35" s="1"/>
  <c r="O4723" i="35"/>
  <c r="O4774" i="35" s="1"/>
  <c r="A4724" i="35"/>
  <c r="D4724" i="35"/>
  <c r="A4725" i="35"/>
  <c r="D4725" i="35"/>
  <c r="O4725" i="35"/>
  <c r="O4776" i="35" s="1"/>
  <c r="A4726" i="35"/>
  <c r="D4726" i="35"/>
  <c r="F4726" i="35" s="1"/>
  <c r="F4777" i="35" s="1"/>
  <c r="A4727" i="35"/>
  <c r="D4727" i="35"/>
  <c r="F4727" i="35" s="1"/>
  <c r="F4778" i="35" s="1"/>
  <c r="J4727" i="35"/>
  <c r="J4778" i="35" s="1"/>
  <c r="O4727" i="35"/>
  <c r="O4778" i="35" s="1"/>
  <c r="A4728" i="35"/>
  <c r="D4728" i="35"/>
  <c r="A4729" i="35"/>
  <c r="D4729" i="35"/>
  <c r="O4729" i="35"/>
  <c r="O4780" i="35" s="1"/>
  <c r="A4730" i="35"/>
  <c r="D4730" i="35"/>
  <c r="F4730" i="35" s="1"/>
  <c r="F4781" i="35" s="1"/>
  <c r="A4731" i="35"/>
  <c r="D4731" i="35"/>
  <c r="O4731" i="35" s="1"/>
  <c r="O4782" i="35" s="1"/>
  <c r="A4732" i="35"/>
  <c r="D4732" i="35"/>
  <c r="M4732" i="35" s="1"/>
  <c r="M4783" i="35" s="1"/>
  <c r="A4733" i="35"/>
  <c r="D4733" i="35"/>
  <c r="A4734" i="35"/>
  <c r="D4734" i="35"/>
  <c r="M4734" i="35"/>
  <c r="M4785" i="35" s="1"/>
  <c r="A4735" i="35"/>
  <c r="D4735" i="35"/>
  <c r="O4735" i="35" s="1"/>
  <c r="O4786" i="35" s="1"/>
  <c r="A4736" i="35"/>
  <c r="D4736" i="35"/>
  <c r="E4736" i="35" s="1"/>
  <c r="E4787" i="35" s="1"/>
  <c r="A4737" i="35"/>
  <c r="D4737" i="35"/>
  <c r="A4738" i="35"/>
  <c r="D4738" i="35"/>
  <c r="I4738" i="35" s="1"/>
  <c r="I4789" i="35" s="1"/>
  <c r="A4739" i="35"/>
  <c r="D4739" i="35"/>
  <c r="A4740" i="35"/>
  <c r="D4740" i="35"/>
  <c r="M4740" i="35" s="1"/>
  <c r="M4791" i="35" s="1"/>
  <c r="A4741" i="35"/>
  <c r="D4741" i="35"/>
  <c r="A4742" i="35"/>
  <c r="D4742" i="35"/>
  <c r="M4742" i="35" s="1"/>
  <c r="M4793" i="35" s="1"/>
  <c r="A4743" i="35"/>
  <c r="D4743" i="35"/>
  <c r="A4744" i="35"/>
  <c r="D4744" i="35"/>
  <c r="A4745" i="35"/>
  <c r="D4745" i="35"/>
  <c r="I4745" i="35" s="1"/>
  <c r="I4796" i="35" s="1"/>
  <c r="A4746" i="35"/>
  <c r="D4746" i="35"/>
  <c r="I4746" i="35" s="1"/>
  <c r="I4797" i="35" s="1"/>
  <c r="K4746" i="35"/>
  <c r="K4797" i="35" s="1"/>
  <c r="A4747" i="35"/>
  <c r="D4747" i="35"/>
  <c r="A4748" i="35"/>
  <c r="D4748" i="35"/>
  <c r="M4748" i="35" s="1"/>
  <c r="M4799" i="35" s="1"/>
  <c r="A4749" i="35"/>
  <c r="D4749" i="35"/>
  <c r="A4750" i="35"/>
  <c r="D4750" i="35"/>
  <c r="H4750" i="35" s="1"/>
  <c r="H4801" i="35" s="1"/>
  <c r="E4750" i="35"/>
  <c r="E4801" i="35" s="1"/>
  <c r="K4750" i="35"/>
  <c r="K4801" i="35" s="1"/>
  <c r="M4750" i="35"/>
  <c r="M4801" i="35" s="1"/>
  <c r="P4750" i="35"/>
  <c r="P4801" i="35" s="1"/>
  <c r="A4751" i="35"/>
  <c r="D4751" i="35"/>
  <c r="A4753" i="35"/>
  <c r="A4754" i="35"/>
  <c r="A4755" i="35"/>
  <c r="D4755" i="35"/>
  <c r="A4756" i="35"/>
  <c r="A4757" i="35"/>
  <c r="D4757" i="35"/>
  <c r="F4757" i="35"/>
  <c r="A4758" i="35"/>
  <c r="D4758" i="35"/>
  <c r="P4758" i="35"/>
  <c r="A4759" i="35"/>
  <c r="A4760" i="35"/>
  <c r="A4761" i="35"/>
  <c r="A4762" i="35"/>
  <c r="D4762" i="35"/>
  <c r="A4763" i="35"/>
  <c r="A4764" i="35"/>
  <c r="A4765" i="35"/>
  <c r="D4765" i="35"/>
  <c r="A4766" i="35"/>
  <c r="D4766" i="35"/>
  <c r="A4767" i="35"/>
  <c r="D4767" i="35"/>
  <c r="A4768" i="35"/>
  <c r="D4768" i="35"/>
  <c r="A4769" i="35"/>
  <c r="D4769" i="35"/>
  <c r="A4770" i="35"/>
  <c r="A4771" i="35"/>
  <c r="A4772" i="35"/>
  <c r="D4772" i="35"/>
  <c r="A4773" i="35"/>
  <c r="A4774" i="35"/>
  <c r="D4774" i="35"/>
  <c r="A4775" i="35"/>
  <c r="A4776" i="35"/>
  <c r="A4777" i="35"/>
  <c r="A4778" i="35"/>
  <c r="D4778" i="35"/>
  <c r="A4779" i="35"/>
  <c r="A4780" i="35"/>
  <c r="A4781" i="35"/>
  <c r="A4782" i="35"/>
  <c r="A4783" i="35"/>
  <c r="A4784" i="35"/>
  <c r="A4785" i="35"/>
  <c r="A4786" i="35"/>
  <c r="A4787" i="35"/>
  <c r="A4788" i="35"/>
  <c r="A4789" i="35"/>
  <c r="D4789" i="35"/>
  <c r="A4790" i="35"/>
  <c r="A4791" i="35"/>
  <c r="A4792" i="35"/>
  <c r="A4793" i="35"/>
  <c r="A4794" i="35"/>
  <c r="A4795" i="35"/>
  <c r="A4796" i="35"/>
  <c r="D4796" i="35"/>
  <c r="A4797" i="35"/>
  <c r="A4798" i="35"/>
  <c r="A4799" i="35"/>
  <c r="A4800" i="35"/>
  <c r="A4801" i="35"/>
  <c r="D4801" i="35"/>
  <c r="A4802" i="35"/>
  <c r="A4806" i="35"/>
  <c r="D4806" i="35"/>
  <c r="F4806" i="35" s="1"/>
  <c r="A4807" i="35"/>
  <c r="D4807" i="35"/>
  <c r="L4807" i="35" s="1"/>
  <c r="L4858" i="35" s="1"/>
  <c r="A4808" i="35"/>
  <c r="D4808" i="35"/>
  <c r="A4809" i="35"/>
  <c r="D4809" i="35"/>
  <c r="A4810" i="35"/>
  <c r="D4810" i="35"/>
  <c r="A4811" i="35"/>
  <c r="D4811" i="35"/>
  <c r="A4812" i="35"/>
  <c r="D4812" i="35"/>
  <c r="O4812" i="35" s="1"/>
  <c r="O4863" i="35" s="1"/>
  <c r="A4813" i="35"/>
  <c r="D4813" i="35"/>
  <c r="O4813" i="35" s="1"/>
  <c r="O4864" i="35" s="1"/>
  <c r="Q4813" i="35"/>
  <c r="Q4864" i="35" s="1"/>
  <c r="A4814" i="35"/>
  <c r="D4814" i="35"/>
  <c r="A4815" i="35"/>
  <c r="D4815" i="35"/>
  <c r="A4816" i="35"/>
  <c r="D4816" i="35"/>
  <c r="H4816" i="35" s="1"/>
  <c r="H4867" i="35" s="1"/>
  <c r="A4817" i="35"/>
  <c r="D4817" i="35"/>
  <c r="I4817" i="35" s="1"/>
  <c r="I4868" i="35" s="1"/>
  <c r="M4817" i="35"/>
  <c r="M4868" i="35" s="1"/>
  <c r="A4818" i="35"/>
  <c r="D4818" i="35"/>
  <c r="L4818" i="35" s="1"/>
  <c r="L4869" i="35" s="1"/>
  <c r="A4819" i="35"/>
  <c r="D4819" i="35"/>
  <c r="I4819" i="35" s="1"/>
  <c r="I4870" i="35" s="1"/>
  <c r="A4820" i="35"/>
  <c r="D4820" i="35"/>
  <c r="O4820" i="35" s="1"/>
  <c r="O4871" i="35" s="1"/>
  <c r="A4821" i="35"/>
  <c r="D4821" i="35"/>
  <c r="A4822" i="35"/>
  <c r="D4822" i="35"/>
  <c r="D4873" i="35" s="1"/>
  <c r="A4823" i="35"/>
  <c r="D4823" i="35"/>
  <c r="A4824" i="35"/>
  <c r="D4824" i="35"/>
  <c r="H4824" i="35" s="1"/>
  <c r="H4875" i="35" s="1"/>
  <c r="A4825" i="35"/>
  <c r="D4825" i="35"/>
  <c r="A4826" i="35"/>
  <c r="D4826" i="35"/>
  <c r="A4827" i="35"/>
  <c r="D4827" i="35"/>
  <c r="I4827" i="35" s="1"/>
  <c r="I4878" i="35" s="1"/>
  <c r="A4828" i="35"/>
  <c r="D4828" i="35"/>
  <c r="A4829" i="35"/>
  <c r="D4829" i="35"/>
  <c r="G4829" i="35"/>
  <c r="G4880" i="35" s="1"/>
  <c r="A4830" i="35"/>
  <c r="D4830" i="35"/>
  <c r="A4831" i="35"/>
  <c r="D4831" i="35"/>
  <c r="A4832" i="35"/>
  <c r="D4832" i="35"/>
  <c r="O4832" i="35" s="1"/>
  <c r="O4883" i="35" s="1"/>
  <c r="A4833" i="35"/>
  <c r="D4833" i="35"/>
  <c r="A4834" i="35"/>
  <c r="D4834" i="35"/>
  <c r="A4835" i="35"/>
  <c r="D4835" i="35"/>
  <c r="A4836" i="35"/>
  <c r="D4836" i="35"/>
  <c r="D4887" i="35" s="1"/>
  <c r="A4837" i="35"/>
  <c r="D4837" i="35"/>
  <c r="M4837" i="35" s="1"/>
  <c r="M4888" i="35" s="1"/>
  <c r="L4837" i="35"/>
  <c r="L4888" i="35" s="1"/>
  <c r="A4838" i="35"/>
  <c r="D4838" i="35"/>
  <c r="A4839" i="35"/>
  <c r="D4839" i="35"/>
  <c r="D4890" i="35" s="1"/>
  <c r="A4840" i="35"/>
  <c r="D4840" i="35"/>
  <c r="A4841" i="35"/>
  <c r="D4841" i="35"/>
  <c r="O4841" i="35" s="1"/>
  <c r="O4892" i="35" s="1"/>
  <c r="M4841" i="35"/>
  <c r="M4892" i="35" s="1"/>
  <c r="A4842" i="35"/>
  <c r="D4842" i="35"/>
  <c r="L4842" i="35" s="1"/>
  <c r="L4893" i="35" s="1"/>
  <c r="A4843" i="35"/>
  <c r="D4843" i="35"/>
  <c r="I4843" i="35" s="1"/>
  <c r="I4894" i="35" s="1"/>
  <c r="A4844" i="35"/>
  <c r="D4844" i="35"/>
  <c r="O4844" i="35"/>
  <c r="O4895" i="35" s="1"/>
  <c r="A4845" i="35"/>
  <c r="D4845" i="35"/>
  <c r="A4846" i="35"/>
  <c r="D4846" i="35"/>
  <c r="A4847" i="35"/>
  <c r="D4847" i="35"/>
  <c r="Q4847" i="35" s="1"/>
  <c r="Q4898" i="35" s="1"/>
  <c r="A4848" i="35"/>
  <c r="D4848" i="35"/>
  <c r="A4849" i="35"/>
  <c r="D4849" i="35"/>
  <c r="A4850" i="35"/>
  <c r="D4850" i="35"/>
  <c r="O4850" i="35" s="1"/>
  <c r="O4901" i="35" s="1"/>
  <c r="A4851" i="35"/>
  <c r="D4851" i="35"/>
  <c r="O4851" i="35" s="1"/>
  <c r="O4902" i="35" s="1"/>
  <c r="A4852" i="35"/>
  <c r="D4852" i="35"/>
  <c r="O4852" i="35" s="1"/>
  <c r="O4903" i="35" s="1"/>
  <c r="A4853" i="35"/>
  <c r="D4853" i="35"/>
  <c r="A4854" i="35"/>
  <c r="D4854" i="35"/>
  <c r="A4855" i="35"/>
  <c r="D4855" i="35"/>
  <c r="A4857" i="35"/>
  <c r="A4858" i="35"/>
  <c r="A4859" i="35"/>
  <c r="A4860" i="35"/>
  <c r="A4861" i="35"/>
  <c r="A4862" i="35"/>
  <c r="A4863" i="35"/>
  <c r="A4864" i="35"/>
  <c r="A4865" i="35"/>
  <c r="A4866" i="35"/>
  <c r="A4867" i="35"/>
  <c r="D4867" i="35"/>
  <c r="A4868" i="35"/>
  <c r="A4869" i="35"/>
  <c r="A4870" i="35"/>
  <c r="A4871" i="35"/>
  <c r="D4871" i="35"/>
  <c r="A4872" i="35"/>
  <c r="A4873" i="35"/>
  <c r="A4874" i="35"/>
  <c r="A4875" i="35"/>
  <c r="A4876" i="35"/>
  <c r="A4877" i="35"/>
  <c r="A4878" i="35"/>
  <c r="D4878" i="35"/>
  <c r="A4879" i="35"/>
  <c r="A4880" i="35"/>
  <c r="A4881" i="35"/>
  <c r="A4882" i="35"/>
  <c r="A4883" i="35"/>
  <c r="A4884" i="35"/>
  <c r="A4885" i="35"/>
  <c r="A4886" i="35"/>
  <c r="A4887" i="35"/>
  <c r="A4888" i="35"/>
  <c r="A4889" i="35"/>
  <c r="A4890" i="35"/>
  <c r="A4891" i="35"/>
  <c r="A4892" i="35"/>
  <c r="D4892" i="35"/>
  <c r="A4893" i="35"/>
  <c r="A4894" i="35"/>
  <c r="A4895" i="35"/>
  <c r="A4896" i="35"/>
  <c r="A4897" i="35"/>
  <c r="A4898" i="35"/>
  <c r="A4899" i="35"/>
  <c r="A4900" i="35"/>
  <c r="A4901" i="35"/>
  <c r="A4902" i="35"/>
  <c r="A4903" i="35"/>
  <c r="A4904" i="35"/>
  <c r="A4905" i="35"/>
  <c r="A4906" i="35"/>
  <c r="D4913" i="35"/>
  <c r="E4913" i="35"/>
  <c r="F4913" i="35"/>
  <c r="G4913" i="35"/>
  <c r="H4913" i="35"/>
  <c r="I4913" i="35"/>
  <c r="J4913" i="35"/>
  <c r="K4913" i="35"/>
  <c r="L4913" i="35"/>
  <c r="M4913" i="35"/>
  <c r="N4913" i="35"/>
  <c r="O4913" i="35"/>
  <c r="P4913" i="35"/>
  <c r="Q4913" i="35"/>
  <c r="R4913" i="35"/>
  <c r="D4915" i="35"/>
  <c r="E4915" i="35"/>
  <c r="F4915" i="35"/>
  <c r="G4915" i="35"/>
  <c r="H4915" i="35"/>
  <c r="I4915" i="35"/>
  <c r="J4915" i="35"/>
  <c r="K4915" i="35"/>
  <c r="L4915" i="35"/>
  <c r="M4915" i="35"/>
  <c r="N4915" i="35"/>
  <c r="O4915" i="35"/>
  <c r="P4915" i="35"/>
  <c r="Q4915" i="35"/>
  <c r="R4915" i="35"/>
  <c r="A4943" i="35"/>
  <c r="D4943" i="35"/>
  <c r="F4943" i="35" s="1"/>
  <c r="F4994" i="35" s="1"/>
  <c r="A4944" i="35"/>
  <c r="D4944" i="35"/>
  <c r="A4945" i="35"/>
  <c r="D4945" i="35"/>
  <c r="A4946" i="35"/>
  <c r="D4946" i="35"/>
  <c r="I4946" i="35" s="1"/>
  <c r="I4997" i="35" s="1"/>
  <c r="A4947" i="35"/>
  <c r="D4947" i="35"/>
  <c r="O4947" i="35" s="1"/>
  <c r="O4998" i="35" s="1"/>
  <c r="A4948" i="35"/>
  <c r="D4948" i="35"/>
  <c r="M4948" i="35" s="1"/>
  <c r="M4999" i="35" s="1"/>
  <c r="A4949" i="35"/>
  <c r="D4949" i="35"/>
  <c r="K4949" i="35" s="1"/>
  <c r="K5000" i="35" s="1"/>
  <c r="I4949" i="35"/>
  <c r="I5000" i="35" s="1"/>
  <c r="P4949" i="35"/>
  <c r="P5000" i="35" s="1"/>
  <c r="A4950" i="35"/>
  <c r="D4950" i="35"/>
  <c r="A4951" i="35"/>
  <c r="D4951" i="35"/>
  <c r="K4951" i="35" s="1"/>
  <c r="K5002" i="35" s="1"/>
  <c r="A4952" i="35"/>
  <c r="D4952" i="35"/>
  <c r="A4953" i="35"/>
  <c r="D4953" i="35"/>
  <c r="A4954" i="35"/>
  <c r="D4954" i="35"/>
  <c r="I4954" i="35" s="1"/>
  <c r="I5005" i="35" s="1"/>
  <c r="A4955" i="35"/>
  <c r="D4955" i="35"/>
  <c r="A4956" i="35"/>
  <c r="D4956" i="35"/>
  <c r="E4956" i="35" s="1"/>
  <c r="E5007" i="35" s="1"/>
  <c r="A4957" i="35"/>
  <c r="D4957" i="35"/>
  <c r="K4957" i="35" s="1"/>
  <c r="K5008" i="35" s="1"/>
  <c r="P4957" i="35"/>
  <c r="P5008" i="35" s="1"/>
  <c r="A4958" i="35"/>
  <c r="D4958" i="35"/>
  <c r="E4958" i="35" s="1"/>
  <c r="E5009" i="35" s="1"/>
  <c r="I4958" i="35"/>
  <c r="I5009" i="35" s="1"/>
  <c r="M4958" i="35"/>
  <c r="M5009" i="35" s="1"/>
  <c r="P4958" i="35"/>
  <c r="P5009" i="35" s="1"/>
  <c r="A4959" i="35"/>
  <c r="D4959" i="35"/>
  <c r="D5010" i="35" s="1"/>
  <c r="A4960" i="35"/>
  <c r="D4960" i="35"/>
  <c r="I4960" i="35" s="1"/>
  <c r="I5011" i="35" s="1"/>
  <c r="A4961" i="35"/>
  <c r="D4961" i="35"/>
  <c r="A4962" i="35"/>
  <c r="D4962" i="35"/>
  <c r="M4962" i="35" s="1"/>
  <c r="M5013" i="35" s="1"/>
  <c r="A4963" i="35"/>
  <c r="D4963" i="35"/>
  <c r="A4964" i="35"/>
  <c r="D4964" i="35"/>
  <c r="A4965" i="35"/>
  <c r="D4965" i="35"/>
  <c r="D5016" i="35" s="1"/>
  <c r="A4966" i="35"/>
  <c r="D4966" i="35"/>
  <c r="M4966" i="35"/>
  <c r="M5017" i="35" s="1"/>
  <c r="A4967" i="35"/>
  <c r="D4967" i="35"/>
  <c r="E4967" i="35" s="1"/>
  <c r="E5018" i="35" s="1"/>
  <c r="A4968" i="35"/>
  <c r="D4968" i="35"/>
  <c r="I4968" i="35" s="1"/>
  <c r="I5019" i="35" s="1"/>
  <c r="A4969" i="35"/>
  <c r="D4969" i="35"/>
  <c r="H4969" i="35" s="1"/>
  <c r="H5020" i="35" s="1"/>
  <c r="A4970" i="35"/>
  <c r="D4970" i="35"/>
  <c r="M4970" i="35" s="1"/>
  <c r="M5021" i="35" s="1"/>
  <c r="A4971" i="35"/>
  <c r="D4971" i="35"/>
  <c r="A4972" i="35"/>
  <c r="D4972" i="35"/>
  <c r="M4972" i="35" s="1"/>
  <c r="M5023" i="35" s="1"/>
  <c r="A4973" i="35"/>
  <c r="D4973" i="35"/>
  <c r="D5024" i="35" s="1"/>
  <c r="A4974" i="35"/>
  <c r="D4974" i="35"/>
  <c r="M4974" i="35" s="1"/>
  <c r="M5025" i="35" s="1"/>
  <c r="A4975" i="35"/>
  <c r="D4975" i="35"/>
  <c r="A4976" i="35"/>
  <c r="D4976" i="35"/>
  <c r="I4976" i="35" s="1"/>
  <c r="I5027" i="35" s="1"/>
  <c r="A4977" i="35"/>
  <c r="D4977" i="35"/>
  <c r="A4978" i="35"/>
  <c r="D4978" i="35"/>
  <c r="E4978" i="35" s="1"/>
  <c r="E5029" i="35" s="1"/>
  <c r="A4979" i="35"/>
  <c r="D4979" i="35"/>
  <c r="A4980" i="35"/>
  <c r="D4980" i="35"/>
  <c r="A4981" i="35"/>
  <c r="D4981" i="35"/>
  <c r="P4981" i="35" s="1"/>
  <c r="P5032" i="35" s="1"/>
  <c r="A4982" i="35"/>
  <c r="D4982" i="35"/>
  <c r="I4982" i="35" s="1"/>
  <c r="I5033" i="35" s="1"/>
  <c r="A4983" i="35"/>
  <c r="D4983" i="35"/>
  <c r="O4983" i="35" s="1"/>
  <c r="O5034" i="35" s="1"/>
  <c r="A4984" i="35"/>
  <c r="D4984" i="35"/>
  <c r="M4984" i="35" s="1"/>
  <c r="M5035" i="35" s="1"/>
  <c r="I4984" i="35"/>
  <c r="I5035" i="35" s="1"/>
  <c r="A4985" i="35"/>
  <c r="D4985" i="35"/>
  <c r="P4985" i="35" s="1"/>
  <c r="P5036" i="35" s="1"/>
  <c r="H4985" i="35"/>
  <c r="H5036" i="35" s="1"/>
  <c r="A4986" i="35"/>
  <c r="D4986" i="35"/>
  <c r="M4986" i="35" s="1"/>
  <c r="M5037" i="35" s="1"/>
  <c r="A4987" i="35"/>
  <c r="D4987" i="35"/>
  <c r="A4988" i="35"/>
  <c r="D4988" i="35"/>
  <c r="M4988" i="35" s="1"/>
  <c r="M5039" i="35" s="1"/>
  <c r="A4989" i="35"/>
  <c r="D4989" i="35"/>
  <c r="A4990" i="35"/>
  <c r="D4990" i="35"/>
  <c r="E4990" i="35" s="1"/>
  <c r="E5041" i="35" s="1"/>
  <c r="A4991" i="35"/>
  <c r="D4991" i="35"/>
  <c r="D5042" i="35" s="1"/>
  <c r="A4992" i="35"/>
  <c r="D4992" i="35"/>
  <c r="A4994" i="35"/>
  <c r="A4995" i="35"/>
  <c r="A4996" i="35"/>
  <c r="A4997" i="35"/>
  <c r="A4998" i="35"/>
  <c r="D4998" i="35"/>
  <c r="A4999" i="35"/>
  <c r="A5000" i="35"/>
  <c r="D5000" i="35"/>
  <c r="A5001" i="35"/>
  <c r="A5002" i="35"/>
  <c r="D5002" i="35"/>
  <c r="A5003" i="35"/>
  <c r="A5004" i="35"/>
  <c r="A5005" i="35"/>
  <c r="A5006" i="35"/>
  <c r="A5007" i="35"/>
  <c r="A5008" i="35"/>
  <c r="A5009" i="35"/>
  <c r="A5010" i="35"/>
  <c r="A5011" i="35"/>
  <c r="A5012" i="35"/>
  <c r="D5012" i="35"/>
  <c r="A5013" i="35"/>
  <c r="A5014" i="35"/>
  <c r="A5015" i="35"/>
  <c r="A5016" i="35"/>
  <c r="A5017" i="35"/>
  <c r="D5017" i="35"/>
  <c r="A5018" i="35"/>
  <c r="D5018" i="35"/>
  <c r="A5019" i="35"/>
  <c r="A5020" i="35"/>
  <c r="A5021" i="35"/>
  <c r="A5022" i="35"/>
  <c r="A5023" i="35"/>
  <c r="A5024" i="35"/>
  <c r="A5025" i="35"/>
  <c r="A5026" i="35"/>
  <c r="A5027" i="35"/>
  <c r="A5028" i="35"/>
  <c r="A5029" i="35"/>
  <c r="D5029" i="35"/>
  <c r="A5030" i="35"/>
  <c r="A5031" i="35"/>
  <c r="A5032" i="35"/>
  <c r="A5033" i="35"/>
  <c r="A5034" i="35"/>
  <c r="A5035" i="35"/>
  <c r="A5036" i="35"/>
  <c r="A5037" i="35"/>
  <c r="D5037" i="35"/>
  <c r="A5038" i="35"/>
  <c r="A5039" i="35"/>
  <c r="A5040" i="35"/>
  <c r="A5041" i="35"/>
  <c r="A5042" i="35"/>
  <c r="A5043" i="35"/>
  <c r="D5054" i="35"/>
  <c r="E5054" i="35"/>
  <c r="F5054" i="35"/>
  <c r="G5054" i="35"/>
  <c r="H5054" i="35"/>
  <c r="I5054" i="35"/>
  <c r="J5054" i="35"/>
  <c r="K5054" i="35"/>
  <c r="L5054" i="35"/>
  <c r="M5054" i="35"/>
  <c r="N5054" i="35"/>
  <c r="O5054" i="35"/>
  <c r="P5054" i="35"/>
  <c r="Q5054" i="35"/>
  <c r="R5054" i="35"/>
  <c r="D5056" i="35"/>
  <c r="E5056" i="35"/>
  <c r="F5056" i="35"/>
  <c r="G5056" i="35"/>
  <c r="H5056" i="35"/>
  <c r="I5056" i="35"/>
  <c r="J5056" i="35"/>
  <c r="K5056" i="35"/>
  <c r="L5056" i="35"/>
  <c r="M5056" i="35"/>
  <c r="N5056" i="35"/>
  <c r="O5056" i="35"/>
  <c r="P5056" i="35"/>
  <c r="Q5056" i="35"/>
  <c r="R5056" i="35"/>
  <c r="A5084" i="35"/>
  <c r="D5084" i="35"/>
  <c r="J5084" i="35" s="1"/>
  <c r="A5085" i="35"/>
  <c r="D5085" i="35"/>
  <c r="M5085" i="35" s="1"/>
  <c r="M5136" i="35" s="1"/>
  <c r="A5086" i="35"/>
  <c r="D5086" i="35"/>
  <c r="L5086" i="35" s="1"/>
  <c r="L5137" i="35" s="1"/>
  <c r="A5087" i="35"/>
  <c r="D5087" i="35"/>
  <c r="H5087" i="35" s="1"/>
  <c r="H5138" i="35" s="1"/>
  <c r="A5088" i="35"/>
  <c r="D5088" i="35"/>
  <c r="A5089" i="35"/>
  <c r="D5089" i="35"/>
  <c r="A5090" i="35"/>
  <c r="D5090" i="35"/>
  <c r="I5090" i="35" s="1"/>
  <c r="I5141" i="35" s="1"/>
  <c r="A5091" i="35"/>
  <c r="D5091" i="35"/>
  <c r="L5091" i="35" s="1"/>
  <c r="L5142" i="35" s="1"/>
  <c r="A5092" i="35"/>
  <c r="D5092" i="35"/>
  <c r="A5093" i="35"/>
  <c r="D5093" i="35"/>
  <c r="A5094" i="35"/>
  <c r="D5094" i="35"/>
  <c r="A5095" i="35"/>
  <c r="D5095" i="35"/>
  <c r="A5096" i="35"/>
  <c r="D5096" i="35"/>
  <c r="L5096" i="35" s="1"/>
  <c r="L5147" i="35" s="1"/>
  <c r="A5097" i="35"/>
  <c r="D5097" i="35"/>
  <c r="D5148" i="35" s="1"/>
  <c r="A5098" i="35"/>
  <c r="D5098" i="35"/>
  <c r="A5099" i="35"/>
  <c r="D5099" i="35"/>
  <c r="A5100" i="35"/>
  <c r="D5100" i="35"/>
  <c r="H5100" i="35" s="1"/>
  <c r="H5151" i="35" s="1"/>
  <c r="A5101" i="35"/>
  <c r="D5101" i="35"/>
  <c r="A5102" i="35"/>
  <c r="D5102" i="35"/>
  <c r="A5103" i="35"/>
  <c r="D5103" i="35"/>
  <c r="A5104" i="35"/>
  <c r="D5104" i="35"/>
  <c r="H5104" i="35"/>
  <c r="H5155" i="35" s="1"/>
  <c r="A5105" i="35"/>
  <c r="D5105" i="35"/>
  <c r="A5106" i="35"/>
  <c r="D5106" i="35"/>
  <c r="L5106" i="35" s="1"/>
  <c r="L5157" i="35" s="1"/>
  <c r="A5107" i="35"/>
  <c r="D5107" i="35"/>
  <c r="H5107" i="35" s="1"/>
  <c r="H5158" i="35" s="1"/>
  <c r="A5108" i="35"/>
  <c r="D5108" i="35"/>
  <c r="H5108" i="35" s="1"/>
  <c r="H5159" i="35" s="1"/>
  <c r="A5109" i="35"/>
  <c r="D5109" i="35"/>
  <c r="A5110" i="35"/>
  <c r="D5110" i="35"/>
  <c r="A5111" i="35"/>
  <c r="D5111" i="35"/>
  <c r="P5111" i="35" s="1"/>
  <c r="P5162" i="35" s="1"/>
  <c r="A5112" i="35"/>
  <c r="D5112" i="35"/>
  <c r="H5112" i="35" s="1"/>
  <c r="H5163" i="35" s="1"/>
  <c r="A5113" i="35"/>
  <c r="D5113" i="35"/>
  <c r="A5114" i="35"/>
  <c r="D5114" i="35"/>
  <c r="L5114" i="35" s="1"/>
  <c r="L5165" i="35" s="1"/>
  <c r="A5115" i="35"/>
  <c r="D5115" i="35"/>
  <c r="A5116" i="35"/>
  <c r="D5116" i="35"/>
  <c r="H5116" i="35" s="1"/>
  <c r="H5167" i="35" s="1"/>
  <c r="A5117" i="35"/>
  <c r="D5117" i="35"/>
  <c r="A5118" i="35"/>
  <c r="D5118" i="35"/>
  <c r="H5118" i="35" s="1"/>
  <c r="H5169" i="35" s="1"/>
  <c r="A5119" i="35"/>
  <c r="D5119" i="35"/>
  <c r="A5120" i="35"/>
  <c r="D5120" i="35"/>
  <c r="H5120" i="35" s="1"/>
  <c r="H5171" i="35" s="1"/>
  <c r="A5121" i="35"/>
  <c r="D5121" i="35"/>
  <c r="A5122" i="35"/>
  <c r="D5122" i="35"/>
  <c r="L5122" i="35" s="1"/>
  <c r="L5173" i="35" s="1"/>
  <c r="A5123" i="35"/>
  <c r="D5123" i="35"/>
  <c r="H5123" i="35" s="1"/>
  <c r="H5174" i="35" s="1"/>
  <c r="A5124" i="35"/>
  <c r="D5124" i="35"/>
  <c r="H5124" i="35" s="1"/>
  <c r="H5175" i="35" s="1"/>
  <c r="A5125" i="35"/>
  <c r="D5125" i="35"/>
  <c r="A5126" i="35"/>
  <c r="D5126" i="35"/>
  <c r="A5127" i="35"/>
  <c r="D5127" i="35"/>
  <c r="A5128" i="35"/>
  <c r="D5128" i="35"/>
  <c r="A5129" i="35"/>
  <c r="D5129" i="35"/>
  <c r="A5130" i="35"/>
  <c r="D5130" i="35"/>
  <c r="L5130" i="35" s="1"/>
  <c r="L5181" i="35" s="1"/>
  <c r="A5131" i="35"/>
  <c r="D5131" i="35"/>
  <c r="D5182" i="35" s="1"/>
  <c r="A5132" i="35"/>
  <c r="D5132" i="35"/>
  <c r="A5133" i="35"/>
  <c r="D5133" i="35"/>
  <c r="D5184" i="35" s="1"/>
  <c r="A5135" i="35"/>
  <c r="A5136" i="35"/>
  <c r="A5137" i="35"/>
  <c r="A5138" i="35"/>
  <c r="A5139" i="35"/>
  <c r="A5140" i="35"/>
  <c r="A5141" i="35"/>
  <c r="A5142" i="35"/>
  <c r="A5143" i="35"/>
  <c r="A5144" i="35"/>
  <c r="A5145" i="35"/>
  <c r="A5146" i="35"/>
  <c r="D5146" i="35"/>
  <c r="A5147" i="35"/>
  <c r="A5148" i="35"/>
  <c r="A5149" i="35"/>
  <c r="A5150" i="35"/>
  <c r="A5151" i="35"/>
  <c r="A5152" i="35"/>
  <c r="A5153" i="35"/>
  <c r="A5154" i="35"/>
  <c r="A5155" i="35"/>
  <c r="A5156" i="35"/>
  <c r="A5157" i="35"/>
  <c r="A5158" i="35"/>
  <c r="A5159" i="35"/>
  <c r="A5160" i="35"/>
  <c r="A5161" i="35"/>
  <c r="A5162" i="35"/>
  <c r="A5163" i="35"/>
  <c r="A5164" i="35"/>
  <c r="A5165" i="35"/>
  <c r="A5166" i="35"/>
  <c r="A5167" i="35"/>
  <c r="A5168" i="35"/>
  <c r="A5169" i="35"/>
  <c r="A5170" i="35"/>
  <c r="A5171" i="35"/>
  <c r="A5172" i="35"/>
  <c r="A5173" i="35"/>
  <c r="A5174" i="35"/>
  <c r="A5175" i="35"/>
  <c r="A5176" i="35"/>
  <c r="A5177" i="35"/>
  <c r="A5178" i="35"/>
  <c r="A5179" i="35"/>
  <c r="A5180" i="35"/>
  <c r="A5181" i="35"/>
  <c r="A5182" i="35"/>
  <c r="A5183" i="35"/>
  <c r="A5184" i="35"/>
  <c r="D5191" i="35"/>
  <c r="D5196" i="35" s="1"/>
  <c r="E5191" i="35"/>
  <c r="E5196" i="35" s="1"/>
  <c r="F5191" i="35"/>
  <c r="F5196" i="35" s="1"/>
  <c r="G5191" i="35"/>
  <c r="H5191" i="35"/>
  <c r="H5196" i="35" s="1"/>
  <c r="I5191" i="35"/>
  <c r="I5196" i="35" s="1"/>
  <c r="J5191" i="35"/>
  <c r="J5196" i="35" s="1"/>
  <c r="K5191" i="35"/>
  <c r="K5196" i="35" s="1"/>
  <c r="L5191" i="35"/>
  <c r="L5196" i="35" s="1"/>
  <c r="M5191" i="35"/>
  <c r="M5196" i="35" s="1"/>
  <c r="N5191" i="35"/>
  <c r="N5196" i="35" s="1"/>
  <c r="O5191" i="35"/>
  <c r="O5196" i="35" s="1"/>
  <c r="P5191" i="35"/>
  <c r="P5196" i="35" s="1"/>
  <c r="Q5191" i="35"/>
  <c r="Q5196" i="35" s="1"/>
  <c r="R5191" i="35"/>
  <c r="R5196" i="35" s="1"/>
  <c r="G5196" i="35"/>
  <c r="A5223" i="35"/>
  <c r="D5223" i="35"/>
  <c r="A5224" i="35"/>
  <c r="D5224" i="35"/>
  <c r="J5224" i="35" s="1"/>
  <c r="J5275" i="35" s="1"/>
  <c r="A5225" i="35"/>
  <c r="D5225" i="35"/>
  <c r="A5226" i="35"/>
  <c r="D5226" i="35"/>
  <c r="A5227" i="35"/>
  <c r="D5227" i="35"/>
  <c r="O5227" i="35" s="1"/>
  <c r="O5278" i="35" s="1"/>
  <c r="A5228" i="35"/>
  <c r="D5228" i="35"/>
  <c r="O5228" i="35" s="1"/>
  <c r="O5279" i="35" s="1"/>
  <c r="A5229" i="35"/>
  <c r="D5229" i="35"/>
  <c r="A5230" i="35"/>
  <c r="D5230" i="35"/>
  <c r="O5230" i="35" s="1"/>
  <c r="O5281" i="35" s="1"/>
  <c r="A5231" i="35"/>
  <c r="D5231" i="35"/>
  <c r="O5231" i="35" s="1"/>
  <c r="O5282" i="35" s="1"/>
  <c r="A5232" i="35"/>
  <c r="D5232" i="35"/>
  <c r="O5232" i="35" s="1"/>
  <c r="O5283" i="35" s="1"/>
  <c r="A5233" i="35"/>
  <c r="D5233" i="35"/>
  <c r="A5234" i="35"/>
  <c r="D5234" i="35"/>
  <c r="O5234" i="35" s="1"/>
  <c r="O5285" i="35" s="1"/>
  <c r="A5235" i="35"/>
  <c r="D5235" i="35"/>
  <c r="O5235" i="35" s="1"/>
  <c r="O5286" i="35" s="1"/>
  <c r="A5236" i="35"/>
  <c r="D5236" i="35"/>
  <c r="O5236" i="35" s="1"/>
  <c r="O5287" i="35" s="1"/>
  <c r="A5237" i="35"/>
  <c r="D5237" i="35"/>
  <c r="A5238" i="35"/>
  <c r="D5238" i="35"/>
  <c r="O5238" i="35" s="1"/>
  <c r="O5289" i="35" s="1"/>
  <c r="A5239" i="35"/>
  <c r="D5239" i="35"/>
  <c r="O5239" i="35" s="1"/>
  <c r="O5290" i="35" s="1"/>
  <c r="A5240" i="35"/>
  <c r="D5240" i="35"/>
  <c r="O5240" i="35" s="1"/>
  <c r="O5291" i="35" s="1"/>
  <c r="A5241" i="35"/>
  <c r="D5241" i="35"/>
  <c r="A5242" i="35"/>
  <c r="D5242" i="35"/>
  <c r="A5243" i="35"/>
  <c r="D5243" i="35"/>
  <c r="A5244" i="35"/>
  <c r="D5244" i="35"/>
  <c r="R5244" i="35"/>
  <c r="R5295" i="35" s="1"/>
  <c r="A5245" i="35"/>
  <c r="D5245" i="35"/>
  <c r="J5245" i="35" s="1"/>
  <c r="J5296" i="35" s="1"/>
  <c r="A5246" i="35"/>
  <c r="D5246" i="35"/>
  <c r="A5247" i="35"/>
  <c r="D5247" i="35"/>
  <c r="K5247" i="35" s="1"/>
  <c r="K5298" i="35" s="1"/>
  <c r="A5248" i="35"/>
  <c r="D5248" i="35"/>
  <c r="A5249" i="35"/>
  <c r="D5249" i="35"/>
  <c r="A5250" i="35"/>
  <c r="D5250" i="35"/>
  <c r="L5250" i="35" s="1"/>
  <c r="L5301" i="35" s="1"/>
  <c r="A5251" i="35"/>
  <c r="D5251" i="35"/>
  <c r="F5251" i="35" s="1"/>
  <c r="F5302" i="35" s="1"/>
  <c r="J5251" i="35"/>
  <c r="J5302" i="35" s="1"/>
  <c r="P5251" i="35"/>
  <c r="P5302" i="35" s="1"/>
  <c r="R5251" i="35"/>
  <c r="A5252" i="35"/>
  <c r="D5252" i="35"/>
  <c r="A5253" i="35"/>
  <c r="D5253" i="35"/>
  <c r="K5253" i="35" s="1"/>
  <c r="K5304" i="35" s="1"/>
  <c r="J5253" i="35"/>
  <c r="J5304" i="35" s="1"/>
  <c r="A5254" i="35"/>
  <c r="D5254" i="35"/>
  <c r="A5255" i="35"/>
  <c r="D5255" i="35"/>
  <c r="A5256" i="35"/>
  <c r="D5256" i="35"/>
  <c r="J5256" i="35" s="1"/>
  <c r="J5307" i="35" s="1"/>
  <c r="P5256" i="35"/>
  <c r="P5307" i="35" s="1"/>
  <c r="A5257" i="35"/>
  <c r="D5257" i="35"/>
  <c r="O5257" i="35" s="1"/>
  <c r="O5308" i="35" s="1"/>
  <c r="J5257" i="35"/>
  <c r="J5308" i="35" s="1"/>
  <c r="A5258" i="35"/>
  <c r="D5258" i="35"/>
  <c r="R5258" i="35" s="1"/>
  <c r="J5258" i="35"/>
  <c r="J5309" i="35" s="1"/>
  <c r="A5259" i="35"/>
  <c r="D5259" i="35"/>
  <c r="L5259" i="35" s="1"/>
  <c r="L5310" i="35" s="1"/>
  <c r="F5259" i="35"/>
  <c r="F5310" i="35" s="1"/>
  <c r="P5259" i="35"/>
  <c r="P5310" i="35" s="1"/>
  <c r="R5259" i="35"/>
  <c r="R5310" i="35" s="1"/>
  <c r="A5260" i="35"/>
  <c r="D5260" i="35"/>
  <c r="A5261" i="35"/>
  <c r="D5261" i="35"/>
  <c r="A5262" i="35"/>
  <c r="D5262" i="35"/>
  <c r="L5262" i="35" s="1"/>
  <c r="L5313" i="35" s="1"/>
  <c r="A5263" i="35"/>
  <c r="D5263" i="35"/>
  <c r="A5264" i="35"/>
  <c r="D5264" i="35"/>
  <c r="O5264" i="35" s="1"/>
  <c r="O5315" i="35" s="1"/>
  <c r="A5265" i="35"/>
  <c r="D5265" i="35"/>
  <c r="G5265" i="35" s="1"/>
  <c r="G5316" i="35" s="1"/>
  <c r="A5266" i="35"/>
  <c r="D5266" i="35"/>
  <c r="A5267" i="35"/>
  <c r="D5267" i="35"/>
  <c r="P5267" i="35" s="1"/>
  <c r="P5318" i="35" s="1"/>
  <c r="A5268" i="35"/>
  <c r="D5268" i="35"/>
  <c r="A5269" i="35"/>
  <c r="D5269" i="35"/>
  <c r="L5269" i="35" s="1"/>
  <c r="L5320" i="35" s="1"/>
  <c r="H5269" i="35"/>
  <c r="H5320" i="35" s="1"/>
  <c r="A5270" i="35"/>
  <c r="D5270" i="35"/>
  <c r="L5270" i="35"/>
  <c r="L5321" i="35" s="1"/>
  <c r="A5271" i="35"/>
  <c r="D5271" i="35"/>
  <c r="L5271" i="35" s="1"/>
  <c r="L5322" i="35" s="1"/>
  <c r="A5272" i="35"/>
  <c r="D5272" i="35"/>
  <c r="L5272" i="35" s="1"/>
  <c r="L5323" i="35" s="1"/>
  <c r="A5274" i="35"/>
  <c r="A5275" i="35"/>
  <c r="A5276" i="35"/>
  <c r="A5277" i="35"/>
  <c r="A5278" i="35"/>
  <c r="A5279" i="35"/>
  <c r="A5280" i="35"/>
  <c r="A5281" i="35"/>
  <c r="A5282" i="35"/>
  <c r="A5283" i="35"/>
  <c r="A5284" i="35"/>
  <c r="A5285" i="35"/>
  <c r="A5286" i="35"/>
  <c r="A5287" i="35"/>
  <c r="A5288" i="35"/>
  <c r="A5289" i="35"/>
  <c r="A5290" i="35"/>
  <c r="A5291" i="35"/>
  <c r="A5292" i="35"/>
  <c r="A5293" i="35"/>
  <c r="A5294" i="35"/>
  <c r="A5295" i="35"/>
  <c r="A5296" i="35"/>
  <c r="A5297" i="35"/>
  <c r="A5298" i="35"/>
  <c r="A5299" i="35"/>
  <c r="A5300" i="35"/>
  <c r="A5301" i="35"/>
  <c r="A5302" i="35"/>
  <c r="R5302" i="35"/>
  <c r="A5303" i="35"/>
  <c r="A5304" i="35"/>
  <c r="A5305" i="35"/>
  <c r="A5306" i="35"/>
  <c r="A5307" i="35"/>
  <c r="A5308" i="35"/>
  <c r="A5309" i="35"/>
  <c r="R5309" i="35"/>
  <c r="A5310" i="35"/>
  <c r="A5311" i="35"/>
  <c r="A5312" i="35"/>
  <c r="A5313" i="35"/>
  <c r="A5314" i="35"/>
  <c r="A5315" i="35"/>
  <c r="A5316" i="35"/>
  <c r="A5317" i="35"/>
  <c r="A5318" i="35"/>
  <c r="A5319" i="35"/>
  <c r="A5320" i="35"/>
  <c r="D5320" i="35"/>
  <c r="A5321" i="35"/>
  <c r="A5322" i="35"/>
  <c r="A5323" i="35"/>
  <c r="A5327" i="35"/>
  <c r="D5327" i="35"/>
  <c r="A5328" i="35"/>
  <c r="D5328" i="35"/>
  <c r="A5329" i="35"/>
  <c r="D5329" i="35"/>
  <c r="H5329" i="35" s="1"/>
  <c r="H5380" i="35" s="1"/>
  <c r="A5330" i="35"/>
  <c r="D5330" i="35"/>
  <c r="P5330" i="35" s="1"/>
  <c r="P5381" i="35" s="1"/>
  <c r="A5331" i="35"/>
  <c r="D5331" i="35"/>
  <c r="A5332" i="35"/>
  <c r="D5332" i="35"/>
  <c r="H5332" i="35" s="1"/>
  <c r="H5383" i="35" s="1"/>
  <c r="A5333" i="35"/>
  <c r="D5333" i="35"/>
  <c r="A5334" i="35"/>
  <c r="D5334" i="35"/>
  <c r="A5335" i="35"/>
  <c r="D5335" i="35"/>
  <c r="M5335" i="35" s="1"/>
  <c r="M5386" i="35" s="1"/>
  <c r="A5336" i="35"/>
  <c r="D5336" i="35"/>
  <c r="L5336" i="35" s="1"/>
  <c r="L5387" i="35" s="1"/>
  <c r="A5337" i="35"/>
  <c r="D5337" i="35"/>
  <c r="A5338" i="35"/>
  <c r="D5338" i="35"/>
  <c r="A5339" i="35"/>
  <c r="D5339" i="35"/>
  <c r="I5339" i="35" s="1"/>
  <c r="I5390" i="35" s="1"/>
  <c r="H5339" i="35"/>
  <c r="H5390" i="35" s="1"/>
  <c r="L5339" i="35"/>
  <c r="L5390" i="35" s="1"/>
  <c r="P5339" i="35"/>
  <c r="P5390" i="35" s="1"/>
  <c r="Q5339" i="35"/>
  <c r="Q5390" i="35" s="1"/>
  <c r="A5340" i="35"/>
  <c r="D5340" i="35"/>
  <c r="L5340" i="35" s="1"/>
  <c r="L5391" i="35" s="1"/>
  <c r="A5341" i="35"/>
  <c r="D5341" i="35"/>
  <c r="A5342" i="35"/>
  <c r="D5342" i="35"/>
  <c r="I5342" i="35" s="1"/>
  <c r="I5393" i="35" s="1"/>
  <c r="A5343" i="35"/>
  <c r="D5343" i="35"/>
  <c r="A5344" i="35"/>
  <c r="D5344" i="35"/>
  <c r="L5344" i="35" s="1"/>
  <c r="L5395" i="35" s="1"/>
  <c r="A5345" i="35"/>
  <c r="D5345" i="35"/>
  <c r="Q5345" i="35" s="1"/>
  <c r="Q5396" i="35" s="1"/>
  <c r="A5346" i="35"/>
  <c r="D5346" i="35"/>
  <c r="A5347" i="35"/>
  <c r="D5347" i="35"/>
  <c r="I5347" i="35" s="1"/>
  <c r="I5398" i="35" s="1"/>
  <c r="A5348" i="35"/>
  <c r="D5348" i="35"/>
  <c r="L5348" i="35" s="1"/>
  <c r="L5399" i="35" s="1"/>
  <c r="A5349" i="35"/>
  <c r="D5349" i="35"/>
  <c r="I5349" i="35" s="1"/>
  <c r="I5400" i="35" s="1"/>
  <c r="A5350" i="35"/>
  <c r="D5350" i="35"/>
  <c r="P5350" i="35" s="1"/>
  <c r="P5401" i="35" s="1"/>
  <c r="A5351" i="35"/>
  <c r="D5351" i="35"/>
  <c r="A5352" i="35"/>
  <c r="D5352" i="35"/>
  <c r="L5352" i="35" s="1"/>
  <c r="L5403" i="35" s="1"/>
  <c r="A5353" i="35"/>
  <c r="D5353" i="35"/>
  <c r="A5354" i="35"/>
  <c r="D5354" i="35"/>
  <c r="A5355" i="35"/>
  <c r="D5355" i="35"/>
  <c r="A5356" i="35"/>
  <c r="D5356" i="35"/>
  <c r="L5356" i="35" s="1"/>
  <c r="L5407" i="35" s="1"/>
  <c r="A5357" i="35"/>
  <c r="D5357" i="35"/>
  <c r="A5358" i="35"/>
  <c r="D5358" i="35"/>
  <c r="Q5358" i="35" s="1"/>
  <c r="Q5409" i="35" s="1"/>
  <c r="A5359" i="35"/>
  <c r="D5359" i="35"/>
  <c r="A5360" i="35"/>
  <c r="D5360" i="35"/>
  <c r="L5360" i="35" s="1"/>
  <c r="L5411" i="35" s="1"/>
  <c r="A5361" i="35"/>
  <c r="D5361" i="35"/>
  <c r="A5362" i="35"/>
  <c r="D5362" i="35"/>
  <c r="A5363" i="35"/>
  <c r="D5363" i="35"/>
  <c r="I5363" i="35" s="1"/>
  <c r="I5414" i="35" s="1"/>
  <c r="A5364" i="35"/>
  <c r="D5364" i="35"/>
  <c r="L5364" i="35" s="1"/>
  <c r="L5415" i="35" s="1"/>
  <c r="A5365" i="35"/>
  <c r="D5365" i="35"/>
  <c r="I5365" i="35" s="1"/>
  <c r="I5416" i="35" s="1"/>
  <c r="A5366" i="35"/>
  <c r="D5366" i="35"/>
  <c r="L5366" i="35" s="1"/>
  <c r="L5417" i="35" s="1"/>
  <c r="A5367" i="35"/>
  <c r="D5367" i="35"/>
  <c r="L5367" i="35" s="1"/>
  <c r="L5418" i="35" s="1"/>
  <c r="A5368" i="35"/>
  <c r="D5368" i="35"/>
  <c r="L5368" i="35" s="1"/>
  <c r="L5419" i="35" s="1"/>
  <c r="A5369" i="35"/>
  <c r="D5369" i="35"/>
  <c r="I5369" i="35" s="1"/>
  <c r="I5420" i="35" s="1"/>
  <c r="A5370" i="35"/>
  <c r="D5370" i="35"/>
  <c r="H5370" i="35" s="1"/>
  <c r="H5421" i="35" s="1"/>
  <c r="A5371" i="35"/>
  <c r="D5371" i="35"/>
  <c r="E5371" i="35"/>
  <c r="E5422" i="35" s="1"/>
  <c r="A5372" i="35"/>
  <c r="D5372" i="35"/>
  <c r="L5372" i="35" s="1"/>
  <c r="L5423" i="35" s="1"/>
  <c r="A5373" i="35"/>
  <c r="D5373" i="35"/>
  <c r="Q5373" i="35" s="1"/>
  <c r="Q5424" i="35" s="1"/>
  <c r="A5374" i="35"/>
  <c r="D5374" i="35"/>
  <c r="P5374" i="35" s="1"/>
  <c r="P5425" i="35" s="1"/>
  <c r="A5375" i="35"/>
  <c r="D5375" i="35"/>
  <c r="A5376" i="35"/>
  <c r="D5376" i="35"/>
  <c r="L5376" i="35" s="1"/>
  <c r="L5427" i="35" s="1"/>
  <c r="A5378" i="35"/>
  <c r="A5379" i="35"/>
  <c r="A5380" i="35"/>
  <c r="A5381" i="35"/>
  <c r="A5382" i="35"/>
  <c r="A5383" i="35"/>
  <c r="A5384" i="35"/>
  <c r="A5385" i="35"/>
  <c r="A5386" i="35"/>
  <c r="A5387" i="35"/>
  <c r="A5388" i="35"/>
  <c r="A5389" i="35"/>
  <c r="A5390" i="35"/>
  <c r="A5391" i="35"/>
  <c r="A5392" i="35"/>
  <c r="A5393" i="35"/>
  <c r="A5394" i="35"/>
  <c r="A5395" i="35"/>
  <c r="A5396" i="35"/>
  <c r="A5397" i="35"/>
  <c r="A5398" i="35"/>
  <c r="A5399" i="35"/>
  <c r="A5400" i="35"/>
  <c r="A5401" i="35"/>
  <c r="A5402" i="35"/>
  <c r="A5403" i="35"/>
  <c r="A5404" i="35"/>
  <c r="A5405" i="35"/>
  <c r="A5406" i="35"/>
  <c r="A5407" i="35"/>
  <c r="A5408" i="35"/>
  <c r="A5409" i="35"/>
  <c r="A5410" i="35"/>
  <c r="A5411" i="35"/>
  <c r="A5412" i="35"/>
  <c r="A5413" i="35"/>
  <c r="A5414" i="35"/>
  <c r="A5415" i="35"/>
  <c r="A5416" i="35"/>
  <c r="A5417" i="35"/>
  <c r="A5418" i="35"/>
  <c r="A5419" i="35"/>
  <c r="A5420" i="35"/>
  <c r="A5421" i="35"/>
  <c r="A5422" i="35"/>
  <c r="A5423" i="35"/>
  <c r="A5424" i="35"/>
  <c r="A5425" i="35"/>
  <c r="A5426" i="35"/>
  <c r="A5427" i="35"/>
  <c r="D5434" i="35"/>
  <c r="E5434" i="35"/>
  <c r="F5434" i="35"/>
  <c r="G5434" i="35"/>
  <c r="H5434" i="35"/>
  <c r="I5434" i="35"/>
  <c r="J5434" i="35"/>
  <c r="K5434" i="35"/>
  <c r="L5434" i="35"/>
  <c r="M5434" i="35"/>
  <c r="N5434" i="35"/>
  <c r="O5434" i="35"/>
  <c r="P5434" i="35"/>
  <c r="Q5434" i="35"/>
  <c r="R5434" i="35"/>
  <c r="D5436" i="35"/>
  <c r="E5436" i="35"/>
  <c r="F5436" i="35"/>
  <c r="G5436" i="35"/>
  <c r="H5436" i="35"/>
  <c r="I5436" i="35"/>
  <c r="J5436" i="35"/>
  <c r="K5436" i="35"/>
  <c r="L5436" i="35"/>
  <c r="M5436" i="35"/>
  <c r="N5436" i="35"/>
  <c r="O5436" i="35"/>
  <c r="P5436" i="35"/>
  <c r="Q5436" i="35"/>
  <c r="R5436" i="35"/>
  <c r="A5464" i="35"/>
  <c r="D5464" i="35"/>
  <c r="F5464" i="35" s="1"/>
  <c r="A5465" i="35"/>
  <c r="D5465" i="35"/>
  <c r="A5466" i="35"/>
  <c r="D5466" i="35"/>
  <c r="A5467" i="35"/>
  <c r="D5467" i="35"/>
  <c r="A5468" i="35"/>
  <c r="D5468" i="35"/>
  <c r="A5469" i="35"/>
  <c r="D5469" i="35"/>
  <c r="A5470" i="35"/>
  <c r="D5470" i="35"/>
  <c r="A5471" i="35"/>
  <c r="D5471" i="35"/>
  <c r="A5472" i="35"/>
  <c r="D5472" i="35"/>
  <c r="A5473" i="35"/>
  <c r="D5473" i="35"/>
  <c r="A5474" i="35"/>
  <c r="D5474" i="35"/>
  <c r="A5475" i="35"/>
  <c r="D5475" i="35"/>
  <c r="A5476" i="35"/>
  <c r="D5476" i="35"/>
  <c r="A5477" i="35"/>
  <c r="D5477" i="35"/>
  <c r="A5478" i="35"/>
  <c r="D5478" i="35"/>
  <c r="A5479" i="35"/>
  <c r="D5479" i="35"/>
  <c r="A5480" i="35"/>
  <c r="D5480" i="35"/>
  <c r="A5481" i="35"/>
  <c r="D5481" i="35"/>
  <c r="A5482" i="35"/>
  <c r="D5482" i="35"/>
  <c r="A5483" i="35"/>
  <c r="D5483" i="35"/>
  <c r="A5484" i="35"/>
  <c r="D5484" i="35"/>
  <c r="A5485" i="35"/>
  <c r="D5485" i="35"/>
  <c r="A5486" i="35"/>
  <c r="D5486" i="35"/>
  <c r="A5487" i="35"/>
  <c r="D5487" i="35"/>
  <c r="A5488" i="35"/>
  <c r="D5488" i="35"/>
  <c r="A5489" i="35"/>
  <c r="D5489" i="35"/>
  <c r="A5490" i="35"/>
  <c r="D5490" i="35"/>
  <c r="A5491" i="35"/>
  <c r="D5491" i="35"/>
  <c r="A5492" i="35"/>
  <c r="D5492" i="35"/>
  <c r="A5493" i="35"/>
  <c r="D5493" i="35"/>
  <c r="A5494" i="35"/>
  <c r="D5494" i="35"/>
  <c r="A5495" i="35"/>
  <c r="D5495" i="35"/>
  <c r="A5496" i="35"/>
  <c r="D5496" i="35"/>
  <c r="A5497" i="35"/>
  <c r="D5497" i="35"/>
  <c r="A5498" i="35"/>
  <c r="D5498" i="35"/>
  <c r="A5499" i="35"/>
  <c r="D5499" i="35"/>
  <c r="A5500" i="35"/>
  <c r="D5500" i="35"/>
  <c r="A5501" i="35"/>
  <c r="D5501" i="35"/>
  <c r="A5502" i="35"/>
  <c r="D5502" i="35"/>
  <c r="A5503" i="35"/>
  <c r="D5503" i="35"/>
  <c r="A5504" i="35"/>
  <c r="D5504" i="35"/>
  <c r="A5505" i="35"/>
  <c r="D5505" i="35"/>
  <c r="A5506" i="35"/>
  <c r="D5506" i="35"/>
  <c r="A5507" i="35"/>
  <c r="D5507" i="35"/>
  <c r="A5508" i="35"/>
  <c r="D5508" i="35"/>
  <c r="A5509" i="35"/>
  <c r="D5509" i="35"/>
  <c r="A5510" i="35"/>
  <c r="D5510" i="35"/>
  <c r="A5511" i="35"/>
  <c r="D5511" i="35"/>
  <c r="A5512" i="35"/>
  <c r="D5512" i="35"/>
  <c r="A5513" i="35"/>
  <c r="D5513" i="35"/>
  <c r="A5515" i="35"/>
  <c r="A5516" i="35"/>
  <c r="A5517" i="35"/>
  <c r="A5518" i="35"/>
  <c r="A5519" i="35"/>
  <c r="A5520" i="35"/>
  <c r="A5521" i="35"/>
  <c r="A5522" i="35"/>
  <c r="A5523" i="35"/>
  <c r="A5524" i="35"/>
  <c r="A5525" i="35"/>
  <c r="A5526" i="35"/>
  <c r="A5527" i="35"/>
  <c r="A5528" i="35"/>
  <c r="A5529" i="35"/>
  <c r="A5530" i="35"/>
  <c r="A5531" i="35"/>
  <c r="A5532" i="35"/>
  <c r="A5533" i="35"/>
  <c r="A5534" i="35"/>
  <c r="A5535" i="35"/>
  <c r="A5536" i="35"/>
  <c r="A5537" i="35"/>
  <c r="A5538" i="35"/>
  <c r="A5539" i="35"/>
  <c r="A5540" i="35"/>
  <c r="A5541" i="35"/>
  <c r="A5542" i="35"/>
  <c r="A5543" i="35"/>
  <c r="A5544" i="35"/>
  <c r="A5545" i="35"/>
  <c r="A5546" i="35"/>
  <c r="A5547" i="35"/>
  <c r="A5548" i="35"/>
  <c r="A5549" i="35"/>
  <c r="A5550" i="35"/>
  <c r="A5551" i="35"/>
  <c r="A5552" i="35"/>
  <c r="A5553" i="35"/>
  <c r="A5554" i="35"/>
  <c r="A5555" i="35"/>
  <c r="A5556" i="35"/>
  <c r="A5557" i="35"/>
  <c r="A5558" i="35"/>
  <c r="A5559" i="35"/>
  <c r="A5560" i="35"/>
  <c r="A5561" i="35"/>
  <c r="A5562" i="35"/>
  <c r="A5563" i="35"/>
  <c r="A5564" i="35"/>
  <c r="D5575" i="35"/>
  <c r="E5575" i="35"/>
  <c r="F5575" i="35"/>
  <c r="G5575" i="35"/>
  <c r="H5575" i="35"/>
  <c r="I5575" i="35"/>
  <c r="J5575" i="35"/>
  <c r="K5575" i="35"/>
  <c r="L5575" i="35"/>
  <c r="M5575" i="35"/>
  <c r="N5575" i="35"/>
  <c r="O5575" i="35"/>
  <c r="P5575" i="35"/>
  <c r="Q5575" i="35"/>
  <c r="R5575" i="35"/>
  <c r="D5577" i="35"/>
  <c r="E5577" i="35"/>
  <c r="F5577" i="35"/>
  <c r="G5577" i="35"/>
  <c r="H5577" i="35"/>
  <c r="I5577" i="35"/>
  <c r="J5577" i="35"/>
  <c r="K5577" i="35"/>
  <c r="L5577" i="35"/>
  <c r="M5577" i="35"/>
  <c r="N5577" i="35"/>
  <c r="O5577" i="35"/>
  <c r="P5577" i="35"/>
  <c r="Q5577" i="35"/>
  <c r="R5577" i="35"/>
  <c r="A5605" i="35"/>
  <c r="D5605" i="35"/>
  <c r="E5605" i="35" s="1"/>
  <c r="A5606" i="35"/>
  <c r="D5606" i="35"/>
  <c r="A5607" i="35"/>
  <c r="D5607" i="35"/>
  <c r="L5607" i="35" s="1"/>
  <c r="L5658" i="35" s="1"/>
  <c r="A5608" i="35"/>
  <c r="D5608" i="35"/>
  <c r="L5608" i="35" s="1"/>
  <c r="L5659" i="35" s="1"/>
  <c r="A5609" i="35"/>
  <c r="D5609" i="35"/>
  <c r="A5610" i="35"/>
  <c r="D5610" i="35"/>
  <c r="P5610" i="35" s="1"/>
  <c r="P5661" i="35" s="1"/>
  <c r="A5611" i="35"/>
  <c r="D5611" i="35"/>
  <c r="D5662" i="35" s="1"/>
  <c r="A5612" i="35"/>
  <c r="D5612" i="35"/>
  <c r="L5612" i="35" s="1"/>
  <c r="L5663" i="35" s="1"/>
  <c r="A5613" i="35"/>
  <c r="D5613" i="35"/>
  <c r="A5614" i="35"/>
  <c r="D5614" i="35"/>
  <c r="M5614" i="35" s="1"/>
  <c r="M5665" i="35" s="1"/>
  <c r="A5615" i="35"/>
  <c r="D5615" i="35"/>
  <c r="D5666" i="35" s="1"/>
  <c r="A5616" i="35"/>
  <c r="D5616" i="35"/>
  <c r="L5616" i="35" s="1"/>
  <c r="L5667" i="35" s="1"/>
  <c r="A5617" i="35"/>
  <c r="D5617" i="35"/>
  <c r="A5618" i="35"/>
  <c r="D5618" i="35"/>
  <c r="A5619" i="35"/>
  <c r="D5619" i="35"/>
  <c r="E5619" i="35" s="1"/>
  <c r="E5670" i="35" s="1"/>
  <c r="A5620" i="35"/>
  <c r="D5620" i="35"/>
  <c r="L5620" i="35" s="1"/>
  <c r="L5671" i="35" s="1"/>
  <c r="A5621" i="35"/>
  <c r="D5621" i="35"/>
  <c r="A5622" i="35"/>
  <c r="D5622" i="35"/>
  <c r="P5622" i="35"/>
  <c r="P5673" i="35" s="1"/>
  <c r="A5623" i="35"/>
  <c r="D5623" i="35"/>
  <c r="A5624" i="35"/>
  <c r="D5624" i="35"/>
  <c r="L5624" i="35" s="1"/>
  <c r="L5675" i="35" s="1"/>
  <c r="A5625" i="35"/>
  <c r="D5625" i="35"/>
  <c r="L5625" i="35" s="1"/>
  <c r="L5676" i="35" s="1"/>
  <c r="A5626" i="35"/>
  <c r="D5626" i="35"/>
  <c r="A5627" i="35"/>
  <c r="D5627" i="35"/>
  <c r="A5628" i="35"/>
  <c r="D5628" i="35"/>
  <c r="L5628" i="35" s="1"/>
  <c r="L5679" i="35" s="1"/>
  <c r="A5629" i="35"/>
  <c r="D5629" i="35"/>
  <c r="I5629" i="35" s="1"/>
  <c r="I5680" i="35" s="1"/>
  <c r="M5629" i="35"/>
  <c r="M5680" i="35" s="1"/>
  <c r="A5630" i="35"/>
  <c r="D5630" i="35"/>
  <c r="D5681" i="35" s="1"/>
  <c r="H5630" i="35"/>
  <c r="H5681" i="35" s="1"/>
  <c r="A5631" i="35"/>
  <c r="D5631" i="35"/>
  <c r="D5682" i="35" s="1"/>
  <c r="A5632" i="35"/>
  <c r="D5632" i="35"/>
  <c r="L5632" i="35" s="1"/>
  <c r="L5683" i="35" s="1"/>
  <c r="A5633" i="35"/>
  <c r="D5633" i="35"/>
  <c r="A5634" i="35"/>
  <c r="D5634" i="35"/>
  <c r="H5634" i="35" s="1"/>
  <c r="H5685" i="35" s="1"/>
  <c r="A5635" i="35"/>
  <c r="D5635" i="35"/>
  <c r="D5686" i="35" s="1"/>
  <c r="A5636" i="35"/>
  <c r="D5636" i="35"/>
  <c r="L5636" i="35" s="1"/>
  <c r="L5687" i="35" s="1"/>
  <c r="A5637" i="35"/>
  <c r="D5637" i="35"/>
  <c r="A5638" i="35"/>
  <c r="D5638" i="35"/>
  <c r="D5689" i="35" s="1"/>
  <c r="A5639" i="35"/>
  <c r="D5639" i="35"/>
  <c r="M5639" i="35" s="1"/>
  <c r="M5690" i="35" s="1"/>
  <c r="A5640" i="35"/>
  <c r="D5640" i="35"/>
  <c r="L5640" i="35" s="1"/>
  <c r="L5691" i="35" s="1"/>
  <c r="A5641" i="35"/>
  <c r="D5641" i="35"/>
  <c r="D5692" i="35" s="1"/>
  <c r="A5642" i="35"/>
  <c r="D5642" i="35"/>
  <c r="A5643" i="35"/>
  <c r="D5643" i="35"/>
  <c r="A5644" i="35"/>
  <c r="D5644" i="35"/>
  <c r="L5644" i="35" s="1"/>
  <c r="L5695" i="35" s="1"/>
  <c r="A5645" i="35"/>
  <c r="D5645" i="35"/>
  <c r="E5645" i="35" s="1"/>
  <c r="E5696" i="35" s="1"/>
  <c r="A5646" i="35"/>
  <c r="D5646" i="35"/>
  <c r="A5647" i="35"/>
  <c r="D5647" i="35"/>
  <c r="M5647" i="35" s="1"/>
  <c r="M5698" i="35" s="1"/>
  <c r="A5648" i="35"/>
  <c r="D5648" i="35"/>
  <c r="L5648" i="35" s="1"/>
  <c r="L5699" i="35" s="1"/>
  <c r="A5649" i="35"/>
  <c r="D5649" i="35"/>
  <c r="I5649" i="35" s="1"/>
  <c r="I5700" i="35" s="1"/>
  <c r="A5650" i="35"/>
  <c r="D5650" i="35"/>
  <c r="L5650" i="35" s="1"/>
  <c r="L5701" i="35" s="1"/>
  <c r="A5651" i="35"/>
  <c r="D5651" i="35"/>
  <c r="A5652" i="35"/>
  <c r="D5652" i="35"/>
  <c r="L5652" i="35" s="1"/>
  <c r="L5703" i="35" s="1"/>
  <c r="A5653" i="35"/>
  <c r="D5653" i="35"/>
  <c r="M5653" i="35" s="1"/>
  <c r="M5704" i="35" s="1"/>
  <c r="P5653" i="35"/>
  <c r="P5704" i="35" s="1"/>
  <c r="A5654" i="35"/>
  <c r="D5654" i="35"/>
  <c r="A5656" i="35"/>
  <c r="A5657" i="35"/>
  <c r="A5658" i="35"/>
  <c r="A5659" i="35"/>
  <c r="A5660" i="35"/>
  <c r="A5661" i="35"/>
  <c r="A5662" i="35"/>
  <c r="A5663" i="35"/>
  <c r="A5664" i="35"/>
  <c r="A5665" i="35"/>
  <c r="A5666" i="35"/>
  <c r="A5667" i="35"/>
  <c r="A5668" i="35"/>
  <c r="A5669" i="35"/>
  <c r="A5670" i="35"/>
  <c r="A5671" i="35"/>
  <c r="A5672" i="35"/>
  <c r="A5673" i="35"/>
  <c r="D5673" i="35"/>
  <c r="A5674" i="35"/>
  <c r="A5675" i="35"/>
  <c r="A5676" i="35"/>
  <c r="A5677" i="35"/>
  <c r="A5678" i="35"/>
  <c r="A5679" i="35"/>
  <c r="A5680" i="35"/>
  <c r="D5680" i="35"/>
  <c r="A5681" i="35"/>
  <c r="A5682" i="35"/>
  <c r="A5683" i="35"/>
  <c r="A5684" i="35"/>
  <c r="A5685" i="35"/>
  <c r="A5686" i="35"/>
  <c r="A5687" i="35"/>
  <c r="A5688" i="35"/>
  <c r="A5689" i="35"/>
  <c r="A5690" i="35"/>
  <c r="A5691" i="35"/>
  <c r="A5692" i="35"/>
  <c r="A5693" i="35"/>
  <c r="A5694" i="35"/>
  <c r="A5695" i="35"/>
  <c r="A5696" i="35"/>
  <c r="A5697" i="35"/>
  <c r="A5698" i="35"/>
  <c r="A5699" i="35"/>
  <c r="A5700" i="35"/>
  <c r="A5701" i="35"/>
  <c r="A5702" i="35"/>
  <c r="A5703" i="35"/>
  <c r="A5704" i="35"/>
  <c r="D5704" i="35"/>
  <c r="A5705" i="35"/>
  <c r="D5712" i="35"/>
  <c r="D5717" i="35" s="1"/>
  <c r="E5712" i="35"/>
  <c r="E5717" i="35" s="1"/>
  <c r="F5712" i="35"/>
  <c r="F5717" i="35" s="1"/>
  <c r="G5712" i="35"/>
  <c r="G5717" i="35" s="1"/>
  <c r="H5712" i="35"/>
  <c r="H5717" i="35" s="1"/>
  <c r="I5712" i="35"/>
  <c r="I5717" i="35" s="1"/>
  <c r="J5712" i="35"/>
  <c r="J5717" i="35" s="1"/>
  <c r="K5712" i="35"/>
  <c r="K5717" i="35" s="1"/>
  <c r="L5712" i="35"/>
  <c r="L5717" i="35" s="1"/>
  <c r="M5712" i="35"/>
  <c r="M5717" i="35" s="1"/>
  <c r="N5712" i="35"/>
  <c r="N5717" i="35" s="1"/>
  <c r="O5712" i="35"/>
  <c r="O5717" i="35" s="1"/>
  <c r="P5712" i="35"/>
  <c r="P5717" i="35" s="1"/>
  <c r="Q5712" i="35"/>
  <c r="Q5717" i="35" s="1"/>
  <c r="R5712" i="35"/>
  <c r="R5717" i="35" s="1"/>
  <c r="A5744" i="35"/>
  <c r="D5744" i="35"/>
  <c r="E5744" i="35" s="1"/>
  <c r="A5745" i="35"/>
  <c r="D5745" i="35"/>
  <c r="G5745" i="35" s="1"/>
  <c r="G5796" i="35" s="1"/>
  <c r="A5746" i="35"/>
  <c r="D5746" i="35"/>
  <c r="A5747" i="35"/>
  <c r="D5747" i="35"/>
  <c r="A5748" i="35"/>
  <c r="D5748" i="35"/>
  <c r="H5748" i="35"/>
  <c r="H5799" i="35" s="1"/>
  <c r="A5749" i="35"/>
  <c r="D5749" i="35"/>
  <c r="A5750" i="35"/>
  <c r="D5750" i="35"/>
  <c r="A5751" i="35"/>
  <c r="D5751" i="35"/>
  <c r="A5752" i="35"/>
  <c r="D5752" i="35"/>
  <c r="G5752" i="35" s="1"/>
  <c r="G5803" i="35" s="1"/>
  <c r="L5752" i="35"/>
  <c r="L5803" i="35" s="1"/>
  <c r="A5753" i="35"/>
  <c r="D5753" i="35"/>
  <c r="K5753" i="35" s="1"/>
  <c r="K5804" i="35" s="1"/>
  <c r="A5754" i="35"/>
  <c r="D5754" i="35"/>
  <c r="I5754" i="35" s="1"/>
  <c r="I5805" i="35" s="1"/>
  <c r="J5754" i="35"/>
  <c r="J5805" i="35" s="1"/>
  <c r="N5754" i="35"/>
  <c r="N5805" i="35" s="1"/>
  <c r="P5754" i="35"/>
  <c r="P5805" i="35" s="1"/>
  <c r="A5755" i="35"/>
  <c r="D5755" i="35"/>
  <c r="L5755" i="35" s="1"/>
  <c r="L5806" i="35" s="1"/>
  <c r="A5756" i="35"/>
  <c r="D5756" i="35"/>
  <c r="G5756" i="35" s="1"/>
  <c r="G5807" i="35" s="1"/>
  <c r="N5756" i="35"/>
  <c r="N5807" i="35" s="1"/>
  <c r="A5757" i="35"/>
  <c r="D5757" i="35"/>
  <c r="A5758" i="35"/>
  <c r="D5758" i="35"/>
  <c r="L5758" i="35" s="1"/>
  <c r="L5809" i="35" s="1"/>
  <c r="J5758" i="35"/>
  <c r="J5809" i="35" s="1"/>
  <c r="R5758" i="35"/>
  <c r="R5809" i="35" s="1"/>
  <c r="A5759" i="35"/>
  <c r="D5759" i="35"/>
  <c r="N5759" i="35" s="1"/>
  <c r="N5810" i="35" s="1"/>
  <c r="A5760" i="35"/>
  <c r="D5760" i="35"/>
  <c r="A5761" i="35"/>
  <c r="D5761" i="35"/>
  <c r="O5761" i="35" s="1"/>
  <c r="O5812" i="35" s="1"/>
  <c r="A5762" i="35"/>
  <c r="D5762" i="35"/>
  <c r="O5762" i="35" s="1"/>
  <c r="O5813" i="35" s="1"/>
  <c r="A5763" i="35"/>
  <c r="D5763" i="35"/>
  <c r="A5764" i="35"/>
  <c r="D5764" i="35"/>
  <c r="O5764" i="35" s="1"/>
  <c r="O5815" i="35" s="1"/>
  <c r="A5765" i="35"/>
  <c r="D5765" i="35"/>
  <c r="P5765" i="35" s="1"/>
  <c r="P5816" i="35" s="1"/>
  <c r="A5766" i="35"/>
  <c r="D5766" i="35"/>
  <c r="A5767" i="35"/>
  <c r="D5767" i="35"/>
  <c r="K5767" i="35" s="1"/>
  <c r="I5767" i="35"/>
  <c r="I5818" i="35" s="1"/>
  <c r="P5767" i="35"/>
  <c r="P5818" i="35" s="1"/>
  <c r="A5768" i="35"/>
  <c r="D5768" i="35"/>
  <c r="A5769" i="35"/>
  <c r="D5769" i="35"/>
  <c r="K5769" i="35" s="1"/>
  <c r="K5820" i="35" s="1"/>
  <c r="A5770" i="35"/>
  <c r="D5770" i="35"/>
  <c r="E5770" i="35" s="1"/>
  <c r="E5821" i="35" s="1"/>
  <c r="H5770" i="35"/>
  <c r="H5821" i="35" s="1"/>
  <c r="L5770" i="35"/>
  <c r="L5821" i="35" s="1"/>
  <c r="P5770" i="35"/>
  <c r="P5821" i="35" s="1"/>
  <c r="A5771" i="35"/>
  <c r="D5771" i="35"/>
  <c r="A5772" i="35"/>
  <c r="D5772" i="35"/>
  <c r="H5772" i="35" s="1"/>
  <c r="H5823" i="35" s="1"/>
  <c r="A5773" i="35"/>
  <c r="D5773" i="35"/>
  <c r="P5773" i="35" s="1"/>
  <c r="P5824" i="35" s="1"/>
  <c r="A5774" i="35"/>
  <c r="D5774" i="35"/>
  <c r="D5825" i="35" s="1"/>
  <c r="A5775" i="35"/>
  <c r="D5775" i="35"/>
  <c r="D5826" i="35" s="1"/>
  <c r="A5776" i="35"/>
  <c r="D5776" i="35"/>
  <c r="A5777" i="35"/>
  <c r="D5777" i="35"/>
  <c r="A5778" i="35"/>
  <c r="D5778" i="35"/>
  <c r="F5778" i="35" s="1"/>
  <c r="F5829" i="35" s="1"/>
  <c r="A5779" i="35"/>
  <c r="D5779" i="35"/>
  <c r="A5780" i="35"/>
  <c r="D5780" i="35"/>
  <c r="A5781" i="35"/>
  <c r="D5781" i="35"/>
  <c r="A5782" i="35"/>
  <c r="D5782" i="35"/>
  <c r="A5783" i="35"/>
  <c r="D5783" i="35"/>
  <c r="A5784" i="35"/>
  <c r="D5784" i="35"/>
  <c r="A5785" i="35"/>
  <c r="D5785" i="35"/>
  <c r="A5786" i="35"/>
  <c r="D5786" i="35"/>
  <c r="A5787" i="35"/>
  <c r="D5787" i="35"/>
  <c r="G5787" i="35" s="1"/>
  <c r="G5838" i="35" s="1"/>
  <c r="A5788" i="35"/>
  <c r="D5788" i="35"/>
  <c r="A5789" i="35"/>
  <c r="D5789" i="35"/>
  <c r="A5790" i="35"/>
  <c r="D5790" i="35"/>
  <c r="D5841" i="35" s="1"/>
  <c r="A5791" i="35"/>
  <c r="D5791" i="35"/>
  <c r="M5791" i="35" s="1"/>
  <c r="M5842" i="35" s="1"/>
  <c r="A5792" i="35"/>
  <c r="D5792" i="35"/>
  <c r="H5792" i="35" s="1"/>
  <c r="H5843" i="35" s="1"/>
  <c r="A5793" i="35"/>
  <c r="D5793" i="35"/>
  <c r="A5795" i="35"/>
  <c r="A5796" i="35"/>
  <c r="D5796" i="35"/>
  <c r="A5797" i="35"/>
  <c r="A5798" i="35"/>
  <c r="A5799" i="35"/>
  <c r="D5799" i="35"/>
  <c r="A5800" i="35"/>
  <c r="D5800" i="35"/>
  <c r="A5801" i="35"/>
  <c r="A5802" i="35"/>
  <c r="A5803" i="35"/>
  <c r="A5804" i="35"/>
  <c r="A5805" i="35"/>
  <c r="D5805" i="35"/>
  <c r="A5806" i="35"/>
  <c r="A5807" i="35"/>
  <c r="D5807" i="35"/>
  <c r="A5808" i="35"/>
  <c r="A5809" i="35"/>
  <c r="D5809" i="35"/>
  <c r="A5810" i="35"/>
  <c r="A5811" i="35"/>
  <c r="A5812" i="35"/>
  <c r="A5813" i="35"/>
  <c r="A5814" i="35"/>
  <c r="D5814" i="35"/>
  <c r="A5815" i="35"/>
  <c r="A5816" i="35"/>
  <c r="D5816" i="35"/>
  <c r="A5817" i="35"/>
  <c r="A5818" i="35"/>
  <c r="K5818" i="35"/>
  <c r="A5819" i="35"/>
  <c r="A5820" i="35"/>
  <c r="A5821" i="35"/>
  <c r="D5821" i="35"/>
  <c r="A5822" i="35"/>
  <c r="A5823" i="35"/>
  <c r="A5824" i="35"/>
  <c r="A5825" i="35"/>
  <c r="A5826" i="35"/>
  <c r="A5827" i="35"/>
  <c r="A5828" i="35"/>
  <c r="A5829" i="35"/>
  <c r="A5830" i="35"/>
  <c r="A5831" i="35"/>
  <c r="A5832" i="35"/>
  <c r="A5833" i="35"/>
  <c r="A5834" i="35"/>
  <c r="A5835" i="35"/>
  <c r="A5836" i="35"/>
  <c r="A5837" i="35"/>
  <c r="A5838" i="35"/>
  <c r="A5839" i="35"/>
  <c r="A5840" i="35"/>
  <c r="A5841" i="35"/>
  <c r="A5842" i="35"/>
  <c r="A5843" i="35"/>
  <c r="D5843" i="35"/>
  <c r="A5844" i="35"/>
  <c r="A5848" i="35"/>
  <c r="D5848" i="35"/>
  <c r="F5848" i="35" s="1"/>
  <c r="F5899" i="35" s="1"/>
  <c r="A5849" i="35"/>
  <c r="D5849" i="35"/>
  <c r="A5850" i="35"/>
  <c r="D5850" i="35"/>
  <c r="A5851" i="35"/>
  <c r="D5851" i="35"/>
  <c r="D5902" i="35" s="1"/>
  <c r="A5852" i="35"/>
  <c r="D5852" i="35"/>
  <c r="I5852" i="35" s="1"/>
  <c r="I5903" i="35" s="1"/>
  <c r="A5853" i="35"/>
  <c r="D5853" i="35"/>
  <c r="A5854" i="35"/>
  <c r="D5854" i="35"/>
  <c r="A5855" i="35"/>
  <c r="D5855" i="35"/>
  <c r="A5856" i="35"/>
  <c r="D5856" i="35"/>
  <c r="A5857" i="35"/>
  <c r="D5857" i="35"/>
  <c r="A5858" i="35"/>
  <c r="D5858" i="35"/>
  <c r="A5859" i="35"/>
  <c r="D5859" i="35"/>
  <c r="A5860" i="35"/>
  <c r="D5860" i="35"/>
  <c r="A5861" i="35"/>
  <c r="D5861" i="35"/>
  <c r="A5862" i="35"/>
  <c r="D5862" i="35"/>
  <c r="A5863" i="35"/>
  <c r="D5863" i="35"/>
  <c r="O5863" i="35" s="1"/>
  <c r="O5914" i="35" s="1"/>
  <c r="A5864" i="35"/>
  <c r="D5864" i="35"/>
  <c r="I5864" i="35" s="1"/>
  <c r="I5915" i="35" s="1"/>
  <c r="A5865" i="35"/>
  <c r="D5865" i="35"/>
  <c r="A5866" i="35"/>
  <c r="D5866" i="35"/>
  <c r="O5866" i="35" s="1"/>
  <c r="O5917" i="35" s="1"/>
  <c r="A5867" i="35"/>
  <c r="D5867" i="35"/>
  <c r="I5867" i="35" s="1"/>
  <c r="I5918" i="35" s="1"/>
  <c r="A5868" i="35"/>
  <c r="D5868" i="35"/>
  <c r="I5868" i="35" s="1"/>
  <c r="I5919" i="35" s="1"/>
  <c r="O5868" i="35"/>
  <c r="O5919" i="35" s="1"/>
  <c r="A5869" i="35"/>
  <c r="D5869" i="35"/>
  <c r="A5870" i="35"/>
  <c r="D5870" i="35"/>
  <c r="I5870" i="35" s="1"/>
  <c r="I5921" i="35" s="1"/>
  <c r="A5871" i="35"/>
  <c r="D5871" i="35"/>
  <c r="I5871" i="35" s="1"/>
  <c r="I5922" i="35" s="1"/>
  <c r="A5872" i="35"/>
  <c r="D5872" i="35"/>
  <c r="A5873" i="35"/>
  <c r="D5873" i="35"/>
  <c r="D5924" i="35" s="1"/>
  <c r="A5874" i="35"/>
  <c r="D5874" i="35"/>
  <c r="A5875" i="35"/>
  <c r="D5875" i="35"/>
  <c r="I5875" i="35" s="1"/>
  <c r="I5926" i="35" s="1"/>
  <c r="A5876" i="35"/>
  <c r="D5876" i="35"/>
  <c r="A5877" i="35"/>
  <c r="D5877" i="35"/>
  <c r="A5878" i="35"/>
  <c r="D5878" i="35"/>
  <c r="A5879" i="35"/>
  <c r="D5879" i="35"/>
  <c r="A5880" i="35"/>
  <c r="D5880" i="35"/>
  <c r="A5881" i="35"/>
  <c r="D5881" i="35"/>
  <c r="A5882" i="35"/>
  <c r="D5882" i="35"/>
  <c r="I5882" i="35" s="1"/>
  <c r="I5933" i="35" s="1"/>
  <c r="A5883" i="35"/>
  <c r="D5883" i="35"/>
  <c r="A5884" i="35"/>
  <c r="D5884" i="35"/>
  <c r="I5884" i="35" s="1"/>
  <c r="I5935" i="35" s="1"/>
  <c r="A5885" i="35"/>
  <c r="D5885" i="35"/>
  <c r="A5886" i="35"/>
  <c r="D5886" i="35"/>
  <c r="A5887" i="35"/>
  <c r="D5887" i="35"/>
  <c r="I5887" i="35" s="1"/>
  <c r="I5938" i="35" s="1"/>
  <c r="A5888" i="35"/>
  <c r="D5888" i="35"/>
  <c r="I5888" i="35" s="1"/>
  <c r="I5939" i="35" s="1"/>
  <c r="O5888" i="35"/>
  <c r="O5939" i="35" s="1"/>
  <c r="A5889" i="35"/>
  <c r="D5889" i="35"/>
  <c r="D5940" i="35" s="1"/>
  <c r="A5890" i="35"/>
  <c r="D5890" i="35"/>
  <c r="A5891" i="35"/>
  <c r="D5891" i="35"/>
  <c r="A5892" i="35"/>
  <c r="D5892" i="35"/>
  <c r="A5893" i="35"/>
  <c r="D5893" i="35"/>
  <c r="A5894" i="35"/>
  <c r="D5894" i="35"/>
  <c r="A5895" i="35"/>
  <c r="D5895" i="35"/>
  <c r="A5896" i="35"/>
  <c r="D5896" i="35"/>
  <c r="A5897" i="35"/>
  <c r="D5897" i="35"/>
  <c r="A5899" i="35"/>
  <c r="A5900" i="35"/>
  <c r="A5901" i="35"/>
  <c r="A5902" i="35"/>
  <c r="A5903" i="35"/>
  <c r="A5904" i="35"/>
  <c r="A5905" i="35"/>
  <c r="A5906" i="35"/>
  <c r="A5907" i="35"/>
  <c r="A5908" i="35"/>
  <c r="A5909" i="35"/>
  <c r="A5910" i="35"/>
  <c r="A5911" i="35"/>
  <c r="A5912" i="35"/>
  <c r="A5913" i="35"/>
  <c r="A5914" i="35"/>
  <c r="A5915" i="35"/>
  <c r="A5916" i="35"/>
  <c r="A5917" i="35"/>
  <c r="A5918" i="35"/>
  <c r="A5919" i="35"/>
  <c r="A5920" i="35"/>
  <c r="A5921" i="35"/>
  <c r="A5922" i="35"/>
  <c r="A5923" i="35"/>
  <c r="A5924" i="35"/>
  <c r="A5925" i="35"/>
  <c r="A5926" i="35"/>
  <c r="A5927" i="35"/>
  <c r="A5928" i="35"/>
  <c r="A5929" i="35"/>
  <c r="A5930" i="35"/>
  <c r="A5931" i="35"/>
  <c r="A5932" i="35"/>
  <c r="A5933" i="35"/>
  <c r="A5934" i="35"/>
  <c r="A5935" i="35"/>
  <c r="A5936" i="35"/>
  <c r="A5937" i="35"/>
  <c r="A5938" i="35"/>
  <c r="A5939" i="35"/>
  <c r="A5940" i="35"/>
  <c r="A5941" i="35"/>
  <c r="A5942" i="35"/>
  <c r="A5943" i="35"/>
  <c r="A5944" i="35"/>
  <c r="A5945" i="35"/>
  <c r="A5946" i="35"/>
  <c r="D5946" i="35"/>
  <c r="A5947" i="35"/>
  <c r="A5948" i="35"/>
  <c r="D5955" i="35"/>
  <c r="E5955" i="35"/>
  <c r="F5955" i="35"/>
  <c r="G5955" i="35"/>
  <c r="H5955" i="35"/>
  <c r="I5955" i="35"/>
  <c r="J5955" i="35"/>
  <c r="K5955" i="35"/>
  <c r="L5955" i="35"/>
  <c r="M5955" i="35"/>
  <c r="N5955" i="35"/>
  <c r="O5955" i="35"/>
  <c r="P5955" i="35"/>
  <c r="Q5955" i="35"/>
  <c r="R5955" i="35"/>
  <c r="D5957" i="35"/>
  <c r="E5957" i="35"/>
  <c r="F5957" i="35"/>
  <c r="G5957" i="35"/>
  <c r="H5957" i="35"/>
  <c r="I5957" i="35"/>
  <c r="J5957" i="35"/>
  <c r="K5957" i="35"/>
  <c r="L5957" i="35"/>
  <c r="M5957" i="35"/>
  <c r="N5957" i="35"/>
  <c r="O5957" i="35"/>
  <c r="P5957" i="35"/>
  <c r="Q5957" i="35"/>
  <c r="R5957" i="35"/>
  <c r="A5985" i="35"/>
  <c r="D5985" i="35"/>
  <c r="F5985" i="35" s="1"/>
  <c r="A5986" i="35"/>
  <c r="D5986" i="35"/>
  <c r="P5986" i="35" s="1"/>
  <c r="P6037" i="35" s="1"/>
  <c r="A5987" i="35"/>
  <c r="D5987" i="35"/>
  <c r="R5987" i="35" s="1"/>
  <c r="R6038" i="35" s="1"/>
  <c r="A5988" i="35"/>
  <c r="D5988" i="35"/>
  <c r="L5988" i="35" s="1"/>
  <c r="A5989" i="35"/>
  <c r="D5989" i="35"/>
  <c r="R5989" i="35" s="1"/>
  <c r="R6040" i="35" s="1"/>
  <c r="A5990" i="35"/>
  <c r="D5990" i="35"/>
  <c r="A5991" i="35"/>
  <c r="D5991" i="35"/>
  <c r="N5991" i="35" s="1"/>
  <c r="N6042" i="35" s="1"/>
  <c r="A5992" i="35"/>
  <c r="D5992" i="35"/>
  <c r="L5992" i="35" s="1"/>
  <c r="L6043" i="35" s="1"/>
  <c r="A5993" i="35"/>
  <c r="D5993" i="35"/>
  <c r="J5993" i="35" s="1"/>
  <c r="J6044" i="35" s="1"/>
  <c r="A5994" i="35"/>
  <c r="D5994" i="35"/>
  <c r="A5995" i="35"/>
  <c r="D5995" i="35"/>
  <c r="A5996" i="35"/>
  <c r="D5996" i="35"/>
  <c r="L5996" i="35" s="1"/>
  <c r="L6047" i="35" s="1"/>
  <c r="A5997" i="35"/>
  <c r="D5997" i="35"/>
  <c r="F5997" i="35" s="1"/>
  <c r="F6048" i="35" s="1"/>
  <c r="A5998" i="35"/>
  <c r="D5998" i="35"/>
  <c r="A5999" i="35"/>
  <c r="D5999" i="35"/>
  <c r="F5999" i="35" s="1"/>
  <c r="F6050" i="35" s="1"/>
  <c r="J5999" i="35"/>
  <c r="J6050" i="35" s="1"/>
  <c r="P5999" i="35"/>
  <c r="P6050" i="35" s="1"/>
  <c r="A6000" i="35"/>
  <c r="D6000" i="35"/>
  <c r="L6000" i="35" s="1"/>
  <c r="L6051" i="35" s="1"/>
  <c r="A6001" i="35"/>
  <c r="D6001" i="35"/>
  <c r="A6002" i="35"/>
  <c r="D6002" i="35"/>
  <c r="R6002" i="35" s="1"/>
  <c r="R6053" i="35" s="1"/>
  <c r="A6003" i="35"/>
  <c r="D6003" i="35"/>
  <c r="P6003" i="35" s="1"/>
  <c r="P6054" i="35" s="1"/>
  <c r="A6004" i="35"/>
  <c r="D6004" i="35"/>
  <c r="L6004" i="35" s="1"/>
  <c r="L6055" i="35" s="1"/>
  <c r="A6005" i="35"/>
  <c r="D6005" i="35"/>
  <c r="J6005" i="35" s="1"/>
  <c r="J6056" i="35" s="1"/>
  <c r="A6006" i="35"/>
  <c r="D6006" i="35"/>
  <c r="A6007" i="35"/>
  <c r="D6007" i="35"/>
  <c r="A6008" i="35"/>
  <c r="D6008" i="35"/>
  <c r="L6008" i="35" s="1"/>
  <c r="L6059" i="35" s="1"/>
  <c r="A6009" i="35"/>
  <c r="D6009" i="35"/>
  <c r="L6009" i="35" s="1"/>
  <c r="L6060" i="35" s="1"/>
  <c r="J6009" i="35"/>
  <c r="J6060" i="35" s="1"/>
  <c r="A6010" i="35"/>
  <c r="D6010" i="35"/>
  <c r="L6010" i="35" s="1"/>
  <c r="L6061" i="35" s="1"/>
  <c r="A6011" i="35"/>
  <c r="D6011" i="35"/>
  <c r="P6011" i="35" s="1"/>
  <c r="P6062" i="35" s="1"/>
  <c r="A6012" i="35"/>
  <c r="D6012" i="35"/>
  <c r="L6012" i="35" s="1"/>
  <c r="L6063" i="35" s="1"/>
  <c r="A6013" i="35"/>
  <c r="D6013" i="35"/>
  <c r="A6014" i="35"/>
  <c r="D6014" i="35"/>
  <c r="N6014" i="35" s="1"/>
  <c r="N6065" i="35" s="1"/>
  <c r="A6015" i="35"/>
  <c r="D6015" i="35"/>
  <c r="A6016" i="35"/>
  <c r="D6016" i="35"/>
  <c r="L6016" i="35" s="1"/>
  <c r="L6067" i="35" s="1"/>
  <c r="A6017" i="35"/>
  <c r="D6017" i="35"/>
  <c r="J6017" i="35" s="1"/>
  <c r="J6068" i="35" s="1"/>
  <c r="A6018" i="35"/>
  <c r="D6018" i="35"/>
  <c r="F6018" i="35" s="1"/>
  <c r="F6069" i="35" s="1"/>
  <c r="L6018" i="35"/>
  <c r="L6069" i="35" s="1"/>
  <c r="A6019" i="35"/>
  <c r="D6019" i="35"/>
  <c r="F6019" i="35" s="1"/>
  <c r="F6070" i="35" s="1"/>
  <c r="A6020" i="35"/>
  <c r="D6020" i="35"/>
  <c r="L6020" i="35" s="1"/>
  <c r="L6071" i="35" s="1"/>
  <c r="A6021" i="35"/>
  <c r="D6021" i="35"/>
  <c r="K6021" i="35" s="1"/>
  <c r="K6072" i="35" s="1"/>
  <c r="R6021" i="35"/>
  <c r="R6072" i="35" s="1"/>
  <c r="A6022" i="35"/>
  <c r="D6022" i="35"/>
  <c r="A6023" i="35"/>
  <c r="D6023" i="35"/>
  <c r="A6024" i="35"/>
  <c r="D6024" i="35"/>
  <c r="A6025" i="35"/>
  <c r="D6025" i="35"/>
  <c r="A6026" i="35"/>
  <c r="D6026" i="35"/>
  <c r="L6026" i="35" s="1"/>
  <c r="L6077" i="35" s="1"/>
  <c r="A6027" i="35"/>
  <c r="D6027" i="35"/>
  <c r="K6027" i="35" s="1"/>
  <c r="K6078" i="35" s="1"/>
  <c r="A6028" i="35"/>
  <c r="D6028" i="35"/>
  <c r="L6028" i="35" s="1"/>
  <c r="L6079" i="35" s="1"/>
  <c r="A6029" i="35"/>
  <c r="D6029" i="35"/>
  <c r="A6030" i="35"/>
  <c r="D6030" i="35"/>
  <c r="A6031" i="35"/>
  <c r="D6031" i="35"/>
  <c r="R6031" i="35" s="1"/>
  <c r="R6082" i="35" s="1"/>
  <c r="A6032" i="35"/>
  <c r="D6032" i="35"/>
  <c r="L6032" i="35" s="1"/>
  <c r="L6083" i="35" s="1"/>
  <c r="A6033" i="35"/>
  <c r="D6033" i="35"/>
  <c r="R6033" i="35" s="1"/>
  <c r="R6084" i="35" s="1"/>
  <c r="A6034" i="35"/>
  <c r="D6034" i="35"/>
  <c r="K6034" i="35" s="1"/>
  <c r="K6085" i="35" s="1"/>
  <c r="A6036" i="35"/>
  <c r="A6037" i="35"/>
  <c r="D6037" i="35"/>
  <c r="A6038" i="35"/>
  <c r="A6039" i="35"/>
  <c r="A6040" i="35"/>
  <c r="A6041" i="35"/>
  <c r="A6042" i="35"/>
  <c r="D6042" i="35"/>
  <c r="A6043" i="35"/>
  <c r="A6044" i="35"/>
  <c r="A6045" i="35"/>
  <c r="A6046" i="35"/>
  <c r="A6047" i="35"/>
  <c r="A6048" i="35"/>
  <c r="D6048" i="35"/>
  <c r="A6049" i="35"/>
  <c r="A6050" i="35"/>
  <c r="D6050" i="35"/>
  <c r="A6051" i="35"/>
  <c r="A6052" i="35"/>
  <c r="A6053" i="35"/>
  <c r="A6054" i="35"/>
  <c r="A6055" i="35"/>
  <c r="A6056" i="35"/>
  <c r="D6056" i="35"/>
  <c r="A6057" i="35"/>
  <c r="A6058" i="35"/>
  <c r="A6059" i="35"/>
  <c r="A6060" i="35"/>
  <c r="A6061" i="35"/>
  <c r="D6061" i="35"/>
  <c r="A6062" i="35"/>
  <c r="A6063" i="35"/>
  <c r="A6064" i="35"/>
  <c r="A6065" i="35"/>
  <c r="A6066" i="35"/>
  <c r="A6067" i="35"/>
  <c r="A6068" i="35"/>
  <c r="A6069" i="35"/>
  <c r="A6070" i="35"/>
  <c r="D6070" i="35"/>
  <c r="A6071" i="35"/>
  <c r="A6072" i="35"/>
  <c r="A6073" i="35"/>
  <c r="A6074" i="35"/>
  <c r="A6075" i="35"/>
  <c r="A6076" i="35"/>
  <c r="A6077" i="35"/>
  <c r="A6078" i="35"/>
  <c r="A6079" i="35"/>
  <c r="A6080" i="35"/>
  <c r="A6081" i="35"/>
  <c r="A6082" i="35"/>
  <c r="A6083" i="35"/>
  <c r="A6084" i="35"/>
  <c r="A6085" i="35"/>
  <c r="D6096" i="35"/>
  <c r="E6096" i="35"/>
  <c r="F6096" i="35"/>
  <c r="G6096" i="35"/>
  <c r="H6096" i="35"/>
  <c r="I6096" i="35"/>
  <c r="J6096" i="35"/>
  <c r="K6096" i="35"/>
  <c r="L6096" i="35"/>
  <c r="M6096" i="35"/>
  <c r="N6096" i="35"/>
  <c r="O6096" i="35"/>
  <c r="P6096" i="35"/>
  <c r="Q6096" i="35"/>
  <c r="R6096" i="35"/>
  <c r="D6098" i="35"/>
  <c r="E6098" i="35"/>
  <c r="F6098" i="35"/>
  <c r="G6098" i="35"/>
  <c r="H6098" i="35"/>
  <c r="I6098" i="35"/>
  <c r="J6098" i="35"/>
  <c r="K6098" i="35"/>
  <c r="L6098" i="35"/>
  <c r="M6098" i="35"/>
  <c r="N6098" i="35"/>
  <c r="O6098" i="35"/>
  <c r="P6098" i="35"/>
  <c r="Q6098" i="35"/>
  <c r="R6098" i="35"/>
  <c r="A6126" i="35"/>
  <c r="D6126" i="35"/>
  <c r="E6126" i="35" s="1"/>
  <c r="A6127" i="35"/>
  <c r="D6127" i="35"/>
  <c r="A6128" i="35"/>
  <c r="D6128" i="35"/>
  <c r="A6129" i="35"/>
  <c r="D6129" i="35"/>
  <c r="A6130" i="35"/>
  <c r="D6130" i="35"/>
  <c r="A6131" i="35"/>
  <c r="D6131" i="35"/>
  <c r="A6132" i="35"/>
  <c r="D6132" i="35"/>
  <c r="A6133" i="35"/>
  <c r="D6133" i="35"/>
  <c r="A6134" i="35"/>
  <c r="D6134" i="35"/>
  <c r="A6135" i="35"/>
  <c r="D6135" i="35"/>
  <c r="K6135" i="35" s="1"/>
  <c r="K6186" i="35" s="1"/>
  <c r="A6136" i="35"/>
  <c r="D6136" i="35"/>
  <c r="A6137" i="35"/>
  <c r="D6137" i="35"/>
  <c r="A6138" i="35"/>
  <c r="D6138" i="35"/>
  <c r="A6139" i="35"/>
  <c r="D6139" i="35"/>
  <c r="K6139" i="35" s="1"/>
  <c r="K6190" i="35" s="1"/>
  <c r="A6140" i="35"/>
  <c r="D6140" i="35"/>
  <c r="A6141" i="35"/>
  <c r="D6141" i="35"/>
  <c r="A6142" i="35"/>
  <c r="D6142" i="35"/>
  <c r="A6143" i="35"/>
  <c r="D6143" i="35"/>
  <c r="A6144" i="35"/>
  <c r="D6144" i="35"/>
  <c r="A6145" i="35"/>
  <c r="D6145" i="35"/>
  <c r="A6146" i="35"/>
  <c r="D6146" i="35"/>
  <c r="A6147" i="35"/>
  <c r="D6147" i="35"/>
  <c r="A6148" i="35"/>
  <c r="D6148" i="35"/>
  <c r="A6149" i="35"/>
  <c r="D6149" i="35"/>
  <c r="D6200" i="35" s="1"/>
  <c r="A6150" i="35"/>
  <c r="D6150" i="35"/>
  <c r="A6151" i="35"/>
  <c r="D6151" i="35"/>
  <c r="A6152" i="35"/>
  <c r="D6152" i="35"/>
  <c r="A6153" i="35"/>
  <c r="D6153" i="35"/>
  <c r="A6154" i="35"/>
  <c r="D6154" i="35"/>
  <c r="K6154" i="35" s="1"/>
  <c r="K6205" i="35" s="1"/>
  <c r="A6155" i="35"/>
  <c r="D6155" i="35"/>
  <c r="K6155" i="35" s="1"/>
  <c r="K6206" i="35" s="1"/>
  <c r="A6156" i="35"/>
  <c r="D6156" i="35"/>
  <c r="A6157" i="35"/>
  <c r="D6157" i="35"/>
  <c r="A6158" i="35"/>
  <c r="D6158" i="35"/>
  <c r="D6209" i="35" s="1"/>
  <c r="A6159" i="35"/>
  <c r="D6159" i="35"/>
  <c r="K6159" i="35" s="1"/>
  <c r="K6210" i="35" s="1"/>
  <c r="A6160" i="35"/>
  <c r="D6160" i="35"/>
  <c r="A6161" i="35"/>
  <c r="D6161" i="35"/>
  <c r="A6162" i="35"/>
  <c r="D6162" i="35"/>
  <c r="A6163" i="35"/>
  <c r="D6163" i="35"/>
  <c r="A6164" i="35"/>
  <c r="D6164" i="35"/>
  <c r="A6165" i="35"/>
  <c r="D6165" i="35"/>
  <c r="A6166" i="35"/>
  <c r="D6166" i="35"/>
  <c r="A6167" i="35"/>
  <c r="D6167" i="35"/>
  <c r="L6167" i="35" s="1"/>
  <c r="L6218" i="35" s="1"/>
  <c r="A6168" i="35"/>
  <c r="D6168" i="35"/>
  <c r="H6168" i="35" s="1"/>
  <c r="H6219" i="35" s="1"/>
  <c r="A6169" i="35"/>
  <c r="D6169" i="35"/>
  <c r="A6170" i="35"/>
  <c r="D6170" i="35"/>
  <c r="A6171" i="35"/>
  <c r="D6171" i="35"/>
  <c r="A6172" i="35"/>
  <c r="D6172" i="35"/>
  <c r="P6172" i="35" s="1"/>
  <c r="P6223" i="35" s="1"/>
  <c r="A6173" i="35"/>
  <c r="D6173" i="35"/>
  <c r="A6174" i="35"/>
  <c r="D6174" i="35"/>
  <c r="A6175" i="35"/>
  <c r="D6175" i="35"/>
  <c r="L6175" i="35" s="1"/>
  <c r="L6226" i="35" s="1"/>
  <c r="A6177" i="35"/>
  <c r="A6178" i="35"/>
  <c r="A6179" i="35"/>
  <c r="A6180" i="35"/>
  <c r="A6181" i="35"/>
  <c r="A6182" i="35"/>
  <c r="A6183" i="35"/>
  <c r="A6184" i="35"/>
  <c r="A6185" i="35"/>
  <c r="A6186" i="35"/>
  <c r="D6186" i="35"/>
  <c r="A6187" i="35"/>
  <c r="A6188" i="35"/>
  <c r="A6189" i="35"/>
  <c r="A6190" i="35"/>
  <c r="A6191" i="35"/>
  <c r="A6192" i="35"/>
  <c r="A6193" i="35"/>
  <c r="A6194" i="35"/>
  <c r="A6195" i="35"/>
  <c r="A6196" i="35"/>
  <c r="A6197" i="35"/>
  <c r="A6198" i="35"/>
  <c r="A6199" i="35"/>
  <c r="A6200" i="35"/>
  <c r="A6201" i="35"/>
  <c r="A6202" i="35"/>
  <c r="A6203" i="35"/>
  <c r="A6204" i="35"/>
  <c r="A6205" i="35"/>
  <c r="D6205" i="35"/>
  <c r="A6206" i="35"/>
  <c r="A6207" i="35"/>
  <c r="A6208" i="35"/>
  <c r="A6209" i="35"/>
  <c r="A6210" i="35"/>
  <c r="A6211" i="35"/>
  <c r="A6212" i="35"/>
  <c r="A6213" i="35"/>
  <c r="A6214" i="35"/>
  <c r="A6215" i="35"/>
  <c r="A6216" i="35"/>
  <c r="A6217" i="35"/>
  <c r="A6218" i="35"/>
  <c r="A6219" i="35"/>
  <c r="D6219" i="35"/>
  <c r="A6220" i="35"/>
  <c r="A6221" i="35"/>
  <c r="A6222" i="35"/>
  <c r="A6223" i="35"/>
  <c r="A6224" i="35"/>
  <c r="A6225" i="35"/>
  <c r="A6226" i="35"/>
  <c r="D6233" i="35"/>
  <c r="D6238" i="35" s="1"/>
  <c r="E6233" i="35"/>
  <c r="E6238" i="35" s="1"/>
  <c r="F6233" i="35"/>
  <c r="F6238" i="35" s="1"/>
  <c r="G6233" i="35"/>
  <c r="G6238" i="35" s="1"/>
  <c r="H6233" i="35"/>
  <c r="H6238" i="35" s="1"/>
  <c r="I6233" i="35"/>
  <c r="I6238" i="35" s="1"/>
  <c r="J6233" i="35"/>
  <c r="J6238" i="35" s="1"/>
  <c r="K6233" i="35"/>
  <c r="K6238" i="35" s="1"/>
  <c r="L6233" i="35"/>
  <c r="L6238" i="35" s="1"/>
  <c r="M6233" i="35"/>
  <c r="M6238" i="35" s="1"/>
  <c r="N6233" i="35"/>
  <c r="N6238" i="35" s="1"/>
  <c r="O6233" i="35"/>
  <c r="O6238" i="35" s="1"/>
  <c r="P6233" i="35"/>
  <c r="P6238" i="35" s="1"/>
  <c r="Q6233" i="35"/>
  <c r="Q6238" i="35" s="1"/>
  <c r="R6233" i="35"/>
  <c r="R6238" i="35" s="1"/>
  <c r="A6265" i="35"/>
  <c r="D6265" i="35"/>
  <c r="E6265" i="35" s="1"/>
  <c r="A6266" i="35"/>
  <c r="D6266" i="35"/>
  <c r="A6267" i="35"/>
  <c r="D6267" i="35"/>
  <c r="K6267" i="35" s="1"/>
  <c r="K6318" i="35" s="1"/>
  <c r="A6268" i="35"/>
  <c r="D6268" i="35"/>
  <c r="A6269" i="35"/>
  <c r="D6269" i="35"/>
  <c r="A6270" i="35"/>
  <c r="D6270" i="35"/>
  <c r="A6271" i="35"/>
  <c r="D6271" i="35"/>
  <c r="K6271" i="35" s="1"/>
  <c r="K6322" i="35" s="1"/>
  <c r="A6272" i="35"/>
  <c r="D6272" i="35"/>
  <c r="A6273" i="35"/>
  <c r="D6273" i="35"/>
  <c r="K6273" i="35" s="1"/>
  <c r="K6324" i="35" s="1"/>
  <c r="A6274" i="35"/>
  <c r="D6274" i="35"/>
  <c r="H6274" i="35" s="1"/>
  <c r="H6325" i="35" s="1"/>
  <c r="A6275" i="35"/>
  <c r="D6275" i="35"/>
  <c r="K6275" i="35" s="1"/>
  <c r="K6326" i="35" s="1"/>
  <c r="A6276" i="35"/>
  <c r="D6276" i="35"/>
  <c r="A6277" i="35"/>
  <c r="D6277" i="35"/>
  <c r="K6277" i="35" s="1"/>
  <c r="K6328" i="35" s="1"/>
  <c r="A6278" i="35"/>
  <c r="D6278" i="35"/>
  <c r="P6278" i="35" s="1"/>
  <c r="P6329" i="35" s="1"/>
  <c r="A6279" i="35"/>
  <c r="D6279" i="35"/>
  <c r="K6279" i="35" s="1"/>
  <c r="K6330" i="35" s="1"/>
  <c r="A6280" i="35"/>
  <c r="D6280" i="35"/>
  <c r="A6281" i="35"/>
  <c r="D6281" i="35"/>
  <c r="K6281" i="35" s="1"/>
  <c r="K6332" i="35" s="1"/>
  <c r="A6282" i="35"/>
  <c r="D6282" i="35"/>
  <c r="A6283" i="35"/>
  <c r="D6283" i="35"/>
  <c r="K6283" i="35" s="1"/>
  <c r="K6334" i="35" s="1"/>
  <c r="A6284" i="35"/>
  <c r="D6284" i="35"/>
  <c r="A6285" i="35"/>
  <c r="D6285" i="35"/>
  <c r="A6286" i="35"/>
  <c r="D6286" i="35"/>
  <c r="A6287" i="35"/>
  <c r="D6287" i="35"/>
  <c r="K6287" i="35" s="1"/>
  <c r="K6338" i="35" s="1"/>
  <c r="A6288" i="35"/>
  <c r="D6288" i="35"/>
  <c r="A6289" i="35"/>
  <c r="D6289" i="35"/>
  <c r="K6289" i="35" s="1"/>
  <c r="K6340" i="35" s="1"/>
  <c r="A6290" i="35"/>
  <c r="D6290" i="35"/>
  <c r="H6290" i="35" s="1"/>
  <c r="H6341" i="35" s="1"/>
  <c r="A6291" i="35"/>
  <c r="D6291" i="35"/>
  <c r="K6291" i="35" s="1"/>
  <c r="K6342" i="35" s="1"/>
  <c r="A6292" i="35"/>
  <c r="D6292" i="35"/>
  <c r="A6293" i="35"/>
  <c r="D6293" i="35"/>
  <c r="A6294" i="35"/>
  <c r="D6294" i="35"/>
  <c r="P6294" i="35" s="1"/>
  <c r="P6345" i="35" s="1"/>
  <c r="A6295" i="35"/>
  <c r="D6295" i="35"/>
  <c r="K6295" i="35" s="1"/>
  <c r="K6346" i="35" s="1"/>
  <c r="A6296" i="35"/>
  <c r="D6296" i="35"/>
  <c r="A6297" i="35"/>
  <c r="D6297" i="35"/>
  <c r="K6297" i="35" s="1"/>
  <c r="K6348" i="35" s="1"/>
  <c r="A6298" i="35"/>
  <c r="D6298" i="35"/>
  <c r="A6299" i="35"/>
  <c r="D6299" i="35"/>
  <c r="K6299" i="35" s="1"/>
  <c r="K6350" i="35" s="1"/>
  <c r="A6300" i="35"/>
  <c r="D6300" i="35"/>
  <c r="A6301" i="35"/>
  <c r="D6301" i="35"/>
  <c r="A6302" i="35"/>
  <c r="D6302" i="35"/>
  <c r="A6303" i="35"/>
  <c r="D6303" i="35"/>
  <c r="K6303" i="35" s="1"/>
  <c r="K6354" i="35" s="1"/>
  <c r="A6304" i="35"/>
  <c r="D6304" i="35"/>
  <c r="A6305" i="35"/>
  <c r="D6305" i="35"/>
  <c r="A6306" i="35"/>
  <c r="D6306" i="35"/>
  <c r="P6306" i="35" s="1"/>
  <c r="P6357" i="35" s="1"/>
  <c r="A6307" i="35"/>
  <c r="D6307" i="35"/>
  <c r="K6307" i="35" s="1"/>
  <c r="K6358" i="35" s="1"/>
  <c r="A6308" i="35"/>
  <c r="D6308" i="35"/>
  <c r="A6309" i="35"/>
  <c r="D6309" i="35"/>
  <c r="P6309" i="35" s="1"/>
  <c r="P6360" i="35" s="1"/>
  <c r="A6310" i="35"/>
  <c r="D6310" i="35"/>
  <c r="K6310" i="35" s="1"/>
  <c r="K6361" i="35" s="1"/>
  <c r="A6311" i="35"/>
  <c r="D6311" i="35"/>
  <c r="K6311" i="35" s="1"/>
  <c r="K6362" i="35" s="1"/>
  <c r="A6312" i="35"/>
  <c r="D6312" i="35"/>
  <c r="A6313" i="35"/>
  <c r="D6313" i="35"/>
  <c r="A6314" i="35"/>
  <c r="D6314" i="35"/>
  <c r="P6314" i="35" s="1"/>
  <c r="P6365" i="35" s="1"/>
  <c r="A6316" i="35"/>
  <c r="A6317" i="35"/>
  <c r="A6318" i="35"/>
  <c r="A6319" i="35"/>
  <c r="A6320" i="35"/>
  <c r="A6321" i="35"/>
  <c r="A6322" i="35"/>
  <c r="A6323" i="35"/>
  <c r="A6324" i="35"/>
  <c r="A6325" i="35"/>
  <c r="A6326" i="35"/>
  <c r="A6327" i="35"/>
  <c r="A6328" i="35"/>
  <c r="A6329" i="35"/>
  <c r="A6330" i="35"/>
  <c r="A6331" i="35"/>
  <c r="A6332" i="35"/>
  <c r="A6333" i="35"/>
  <c r="A6334" i="35"/>
  <c r="A6335" i="35"/>
  <c r="A6336" i="35"/>
  <c r="A6337" i="35"/>
  <c r="A6338" i="35"/>
  <c r="A6339" i="35"/>
  <c r="A6340" i="35"/>
  <c r="A6341" i="35"/>
  <c r="A6342" i="35"/>
  <c r="A6343" i="35"/>
  <c r="A6344" i="35"/>
  <c r="A6345" i="35"/>
  <c r="A6346" i="35"/>
  <c r="A6347" i="35"/>
  <c r="A6348" i="35"/>
  <c r="A6349" i="35"/>
  <c r="A6350" i="35"/>
  <c r="A6351" i="35"/>
  <c r="A6352" i="35"/>
  <c r="A6353" i="35"/>
  <c r="A6354" i="35"/>
  <c r="A6355" i="35"/>
  <c r="A6356" i="35"/>
  <c r="A6357" i="35"/>
  <c r="A6358" i="35"/>
  <c r="A6359" i="35"/>
  <c r="A6360" i="35"/>
  <c r="A6361" i="35"/>
  <c r="A6362" i="35"/>
  <c r="A6363" i="35"/>
  <c r="A6364" i="35"/>
  <c r="A6365" i="35"/>
  <c r="A6369" i="35"/>
  <c r="D6369" i="35"/>
  <c r="A6370" i="35"/>
  <c r="D6370" i="35"/>
  <c r="A6371" i="35"/>
  <c r="D6371" i="35"/>
  <c r="J6371" i="35" s="1"/>
  <c r="J6422" i="35" s="1"/>
  <c r="A6372" i="35"/>
  <c r="D6372" i="35"/>
  <c r="A6373" i="35"/>
  <c r="D6373" i="35"/>
  <c r="A6374" i="35"/>
  <c r="D6374" i="35"/>
  <c r="E6374" i="35" s="1"/>
  <c r="E6425" i="35" s="1"/>
  <c r="I6374" i="35"/>
  <c r="I6425" i="35" s="1"/>
  <c r="Q6374" i="35"/>
  <c r="Q6425" i="35" s="1"/>
  <c r="R6374" i="35"/>
  <c r="R6425" i="35" s="1"/>
  <c r="A6375" i="35"/>
  <c r="D6375" i="35"/>
  <c r="I6375" i="35" s="1"/>
  <c r="I6426" i="35" s="1"/>
  <c r="E6375" i="35"/>
  <c r="E6426" i="35" s="1"/>
  <c r="F6375" i="35"/>
  <c r="F6426" i="35" s="1"/>
  <c r="J6375" i="35"/>
  <c r="L6375" i="35"/>
  <c r="L6426" i="35" s="1"/>
  <c r="N6375" i="35"/>
  <c r="N6426" i="35" s="1"/>
  <c r="Q6375" i="35"/>
  <c r="Q6426" i="35" s="1"/>
  <c r="A6376" i="35"/>
  <c r="D6376" i="35"/>
  <c r="A6377" i="35"/>
  <c r="D6377" i="35"/>
  <c r="N6377" i="35" s="1"/>
  <c r="N6428" i="35" s="1"/>
  <c r="A6378" i="35"/>
  <c r="D6378" i="35"/>
  <c r="L6378" i="35"/>
  <c r="L6429" i="35" s="1"/>
  <c r="A6379" i="35"/>
  <c r="D6379" i="35"/>
  <c r="A6380" i="35"/>
  <c r="D6380" i="35"/>
  <c r="A6381" i="35"/>
  <c r="D6381" i="35"/>
  <c r="J6381" i="35" s="1"/>
  <c r="J6432" i="35" s="1"/>
  <c r="I6381" i="35"/>
  <c r="I6432" i="35" s="1"/>
  <c r="N6381" i="35"/>
  <c r="N6432" i="35" s="1"/>
  <c r="A6382" i="35"/>
  <c r="D6382" i="35"/>
  <c r="Q6382" i="35" s="1"/>
  <c r="Q6433" i="35" s="1"/>
  <c r="A6383" i="35"/>
  <c r="D6383" i="35"/>
  <c r="F6383" i="35" s="1"/>
  <c r="F6434" i="35" s="1"/>
  <c r="L6383" i="35"/>
  <c r="L6434" i="35" s="1"/>
  <c r="R6383" i="35"/>
  <c r="R6434" i="35" s="1"/>
  <c r="A6384" i="35"/>
  <c r="D6384" i="35"/>
  <c r="E6384" i="35" s="1"/>
  <c r="E6435" i="35" s="1"/>
  <c r="J6384" i="35"/>
  <c r="J6435" i="35" s="1"/>
  <c r="L6384" i="35"/>
  <c r="Q6384" i="35"/>
  <c r="Q6435" i="35" s="1"/>
  <c r="A6385" i="35"/>
  <c r="D6385" i="35"/>
  <c r="A6386" i="35"/>
  <c r="D6386" i="35"/>
  <c r="F6386" i="35" s="1"/>
  <c r="F6437" i="35" s="1"/>
  <c r="A6387" i="35"/>
  <c r="D6387" i="35"/>
  <c r="N6387" i="35" s="1"/>
  <c r="N6438" i="35" s="1"/>
  <c r="Q6387" i="35"/>
  <c r="Q6438" i="35" s="1"/>
  <c r="A6388" i="35"/>
  <c r="D6388" i="35"/>
  <c r="A6389" i="35"/>
  <c r="D6389" i="35"/>
  <c r="A6390" i="35"/>
  <c r="D6390" i="35"/>
  <c r="R6390" i="35" s="1"/>
  <c r="R6441" i="35" s="1"/>
  <c r="A6391" i="35"/>
  <c r="D6391" i="35"/>
  <c r="H6391" i="35" s="1"/>
  <c r="H6442" i="35" s="1"/>
  <c r="A6392" i="35"/>
  <c r="D6392" i="35"/>
  <c r="A6393" i="35"/>
  <c r="D6393" i="35"/>
  <c r="L6393" i="35" s="1"/>
  <c r="L6444" i="35" s="1"/>
  <c r="M6393" i="35"/>
  <c r="M6444" i="35" s="1"/>
  <c r="A6394" i="35"/>
  <c r="D6394" i="35"/>
  <c r="H6394" i="35" s="1"/>
  <c r="H6445" i="35" s="1"/>
  <c r="E6394" i="35"/>
  <c r="E6445" i="35" s="1"/>
  <c r="P6394" i="35"/>
  <c r="R6394" i="35"/>
  <c r="R6445" i="35" s="1"/>
  <c r="A6395" i="35"/>
  <c r="D6395" i="35"/>
  <c r="Q6395" i="35" s="1"/>
  <c r="Q6446" i="35" s="1"/>
  <c r="A6396" i="35"/>
  <c r="D6396" i="35"/>
  <c r="A6397" i="35"/>
  <c r="D6397" i="35"/>
  <c r="F6397" i="35" s="1"/>
  <c r="F6448" i="35" s="1"/>
  <c r="H6397" i="35"/>
  <c r="H6448" i="35" s="1"/>
  <c r="I6397" i="35"/>
  <c r="I6448" i="35" s="1"/>
  <c r="P6397" i="35"/>
  <c r="P6448" i="35" s="1"/>
  <c r="Q6397" i="35"/>
  <c r="Q6448" i="35" s="1"/>
  <c r="A6398" i="35"/>
  <c r="D6398" i="35"/>
  <c r="A6399" i="35"/>
  <c r="D6399" i="35"/>
  <c r="A6400" i="35"/>
  <c r="D6400" i="35"/>
  <c r="A6401" i="35"/>
  <c r="D6401" i="35"/>
  <c r="A6402" i="35"/>
  <c r="D6402" i="35"/>
  <c r="A6403" i="35"/>
  <c r="D6403" i="35"/>
  <c r="M6403" i="35" s="1"/>
  <c r="M6454" i="35" s="1"/>
  <c r="Q6403" i="35"/>
  <c r="Q6454" i="35" s="1"/>
  <c r="A6404" i="35"/>
  <c r="D6404" i="35"/>
  <c r="H6404" i="35" s="1"/>
  <c r="H6455" i="35" s="1"/>
  <c r="P6404" i="35"/>
  <c r="P6455" i="35" s="1"/>
  <c r="Q6404" i="35"/>
  <c r="Q6455" i="35" s="1"/>
  <c r="A6405" i="35"/>
  <c r="D6405" i="35"/>
  <c r="A6406" i="35"/>
  <c r="D6406" i="35"/>
  <c r="A6407" i="35"/>
  <c r="D6407" i="35"/>
  <c r="A6408" i="35"/>
  <c r="D6408" i="35"/>
  <c r="A6409" i="35"/>
  <c r="D6409" i="35"/>
  <c r="M6409" i="35"/>
  <c r="M6460" i="35" s="1"/>
  <c r="A6410" i="35"/>
  <c r="D6410" i="35"/>
  <c r="A6411" i="35"/>
  <c r="D6411" i="35"/>
  <c r="Q6411" i="35" s="1"/>
  <c r="Q6462" i="35" s="1"/>
  <c r="A6412" i="35"/>
  <c r="D6412" i="35"/>
  <c r="F6412" i="35" s="1"/>
  <c r="F6463" i="35" s="1"/>
  <c r="M6412" i="35"/>
  <c r="M6463" i="35" s="1"/>
  <c r="A6413" i="35"/>
  <c r="D6413" i="35"/>
  <c r="E6413" i="35" s="1"/>
  <c r="E6464" i="35" s="1"/>
  <c r="A6414" i="35"/>
  <c r="D6414" i="35"/>
  <c r="I6414" i="35" s="1"/>
  <c r="I6465" i="35" s="1"/>
  <c r="A6415" i="35"/>
  <c r="D6415" i="35"/>
  <c r="A6416" i="35"/>
  <c r="D6416" i="35"/>
  <c r="F6416" i="35" s="1"/>
  <c r="F6467" i="35" s="1"/>
  <c r="M6416" i="35"/>
  <c r="M6467" i="35" s="1"/>
  <c r="A6417" i="35"/>
  <c r="D6417" i="35"/>
  <c r="M6417" i="35" s="1"/>
  <c r="M6468" i="35" s="1"/>
  <c r="A6418" i="35"/>
  <c r="D6418" i="35"/>
  <c r="A6420" i="35"/>
  <c r="A6421" i="35"/>
  <c r="A6422" i="35"/>
  <c r="D6422" i="35"/>
  <c r="A6423" i="35"/>
  <c r="A6424" i="35"/>
  <c r="A6425" i="35"/>
  <c r="D6425" i="35"/>
  <c r="A6426" i="35"/>
  <c r="D6426" i="35"/>
  <c r="J6426" i="35"/>
  <c r="A6427" i="35"/>
  <c r="A6428" i="35"/>
  <c r="A6429" i="35"/>
  <c r="A6430" i="35"/>
  <c r="A6431" i="35"/>
  <c r="A6432" i="35"/>
  <c r="D6432" i="35"/>
  <c r="A6433" i="35"/>
  <c r="A6434" i="35"/>
  <c r="D6434" i="35"/>
  <c r="A6435" i="35"/>
  <c r="L6435" i="35"/>
  <c r="A6436" i="35"/>
  <c r="A6437" i="35"/>
  <c r="A6438" i="35"/>
  <c r="D6438" i="35"/>
  <c r="A6439" i="35"/>
  <c r="A6440" i="35"/>
  <c r="A6441" i="35"/>
  <c r="A6442" i="35"/>
  <c r="A6443" i="35"/>
  <c r="A6444" i="35"/>
  <c r="A6445" i="35"/>
  <c r="P6445" i="35"/>
  <c r="A6446" i="35"/>
  <c r="A6447" i="35"/>
  <c r="A6448" i="35"/>
  <c r="D6448" i="35"/>
  <c r="A6449" i="35"/>
  <c r="A6450" i="35"/>
  <c r="A6451" i="35"/>
  <c r="A6452" i="35"/>
  <c r="A6453" i="35"/>
  <c r="A6454" i="35"/>
  <c r="D6454" i="35"/>
  <c r="A6455" i="35"/>
  <c r="A6456" i="35"/>
  <c r="A6457" i="35"/>
  <c r="A6458" i="35"/>
  <c r="D6458" i="35"/>
  <c r="A6459" i="35"/>
  <c r="A6460" i="35"/>
  <c r="A6461" i="35"/>
  <c r="A6462" i="35"/>
  <c r="A6463" i="35"/>
  <c r="A6464" i="35"/>
  <c r="A6465" i="35"/>
  <c r="A6466" i="35"/>
  <c r="A6467" i="35"/>
  <c r="A6468" i="35"/>
  <c r="A6469" i="35"/>
  <c r="D6476" i="35"/>
  <c r="E6476" i="35"/>
  <c r="F6476" i="35"/>
  <c r="G6476" i="35"/>
  <c r="H6476" i="35"/>
  <c r="I6476" i="35"/>
  <c r="J6476" i="35"/>
  <c r="K6476" i="35"/>
  <c r="L6476" i="35"/>
  <c r="M6476" i="35"/>
  <c r="N6476" i="35"/>
  <c r="O6476" i="35"/>
  <c r="P6476" i="35"/>
  <c r="Q6476" i="35"/>
  <c r="R6476" i="35"/>
  <c r="D6478" i="35"/>
  <c r="E6478" i="35"/>
  <c r="F6478" i="35"/>
  <c r="G6478" i="35"/>
  <c r="H6478" i="35"/>
  <c r="I6478" i="35"/>
  <c r="J6478" i="35"/>
  <c r="K6478" i="35"/>
  <c r="L6478" i="35"/>
  <c r="M6478" i="35"/>
  <c r="N6478" i="35"/>
  <c r="O6478" i="35"/>
  <c r="P6478" i="35"/>
  <c r="Q6478" i="35"/>
  <c r="R6478" i="35"/>
  <c r="A6506" i="35"/>
  <c r="D6506" i="35"/>
  <c r="P6506" i="35" s="1"/>
  <c r="A6507" i="35"/>
  <c r="D6507" i="35"/>
  <c r="A6508" i="35"/>
  <c r="D6508" i="35"/>
  <c r="L6508" i="35" s="1"/>
  <c r="L6559" i="35" s="1"/>
  <c r="A6509" i="35"/>
  <c r="D6509" i="35"/>
  <c r="A6510" i="35"/>
  <c r="D6510" i="35"/>
  <c r="A6511" i="35"/>
  <c r="D6511" i="35"/>
  <c r="A6512" i="35"/>
  <c r="D6512" i="35"/>
  <c r="A6513" i="35"/>
  <c r="D6513" i="35"/>
  <c r="A6514" i="35"/>
  <c r="D6514" i="35"/>
  <c r="P6514" i="35" s="1"/>
  <c r="P6565" i="35" s="1"/>
  <c r="A6515" i="35"/>
  <c r="D6515" i="35"/>
  <c r="A6516" i="35"/>
  <c r="D6516" i="35"/>
  <c r="A6517" i="35"/>
  <c r="D6517" i="35"/>
  <c r="A6518" i="35"/>
  <c r="D6518" i="35"/>
  <c r="A6519" i="35"/>
  <c r="D6519" i="35"/>
  <c r="A6520" i="35"/>
  <c r="D6520" i="35"/>
  <c r="L6520" i="35" s="1"/>
  <c r="L6571" i="35" s="1"/>
  <c r="A6521" i="35"/>
  <c r="D6521" i="35"/>
  <c r="A6522" i="35"/>
  <c r="D6522" i="35"/>
  <c r="A6523" i="35"/>
  <c r="D6523" i="35"/>
  <c r="A6524" i="35"/>
  <c r="D6524" i="35"/>
  <c r="H6524" i="35" s="1"/>
  <c r="H6575" i="35" s="1"/>
  <c r="A6525" i="35"/>
  <c r="D6525" i="35"/>
  <c r="H6525" i="35" s="1"/>
  <c r="H6576" i="35" s="1"/>
  <c r="A6526" i="35"/>
  <c r="D6526" i="35"/>
  <c r="A6527" i="35"/>
  <c r="D6527" i="35"/>
  <c r="A6528" i="35"/>
  <c r="D6528" i="35"/>
  <c r="L6528" i="35" s="1"/>
  <c r="L6579" i="35" s="1"/>
  <c r="A6529" i="35"/>
  <c r="D6529" i="35"/>
  <c r="A6530" i="35"/>
  <c r="D6530" i="35"/>
  <c r="A6531" i="35"/>
  <c r="D6531" i="35"/>
  <c r="A6532" i="35"/>
  <c r="D6532" i="35"/>
  <c r="A6533" i="35"/>
  <c r="D6533" i="35"/>
  <c r="A6534" i="35"/>
  <c r="D6534" i="35"/>
  <c r="H6534" i="35" s="1"/>
  <c r="H6585" i="35" s="1"/>
  <c r="A6535" i="35"/>
  <c r="D6535" i="35"/>
  <c r="A6536" i="35"/>
  <c r="D6536" i="35"/>
  <c r="A6537" i="35"/>
  <c r="D6537" i="35"/>
  <c r="A6538" i="35"/>
  <c r="D6538" i="35"/>
  <c r="A6539" i="35"/>
  <c r="D6539" i="35"/>
  <c r="A6540" i="35"/>
  <c r="D6540" i="35"/>
  <c r="L6540" i="35" s="1"/>
  <c r="L6591" i="35" s="1"/>
  <c r="A6541" i="35"/>
  <c r="D6541" i="35"/>
  <c r="A6542" i="35"/>
  <c r="D6542" i="35"/>
  <c r="H6542" i="35" s="1"/>
  <c r="H6593" i="35" s="1"/>
  <c r="A6543" i="35"/>
  <c r="D6543" i="35"/>
  <c r="A6544" i="35"/>
  <c r="D6544" i="35"/>
  <c r="A6545" i="35"/>
  <c r="D6545" i="35"/>
  <c r="A6546" i="35"/>
  <c r="D6546" i="35"/>
  <c r="A6547" i="35"/>
  <c r="D6547" i="35"/>
  <c r="A6548" i="35"/>
  <c r="D6548" i="35"/>
  <c r="A6549" i="35"/>
  <c r="D6549" i="35"/>
  <c r="A6550" i="35"/>
  <c r="D6550" i="35"/>
  <c r="A6551" i="35"/>
  <c r="D6551" i="35"/>
  <c r="A6552" i="35"/>
  <c r="D6552" i="35"/>
  <c r="L6552" i="35" s="1"/>
  <c r="L6603" i="35" s="1"/>
  <c r="A6553" i="35"/>
  <c r="D6553" i="35"/>
  <c r="A6554" i="35"/>
  <c r="D6554" i="35"/>
  <c r="A6555" i="35"/>
  <c r="D6555" i="35"/>
  <c r="A6557" i="35"/>
  <c r="A6558" i="35"/>
  <c r="A6559" i="35"/>
  <c r="A6560" i="35"/>
  <c r="A6561" i="35"/>
  <c r="A6562" i="35"/>
  <c r="A6563" i="35"/>
  <c r="A6564" i="35"/>
  <c r="A6565" i="35"/>
  <c r="A6566" i="35"/>
  <c r="A6567" i="35"/>
  <c r="A6568" i="35"/>
  <c r="A6569" i="35"/>
  <c r="A6570" i="35"/>
  <c r="A6571" i="35"/>
  <c r="A6572" i="35"/>
  <c r="A6573" i="35"/>
  <c r="A6574" i="35"/>
  <c r="A6575" i="35"/>
  <c r="A6576" i="35"/>
  <c r="A6577" i="35"/>
  <c r="A6578" i="35"/>
  <c r="A6579" i="35"/>
  <c r="A6580" i="35"/>
  <c r="A6581" i="35"/>
  <c r="A6582" i="35"/>
  <c r="A6583" i="35"/>
  <c r="A6584" i="35"/>
  <c r="A6585" i="35"/>
  <c r="A6586" i="35"/>
  <c r="A6587" i="35"/>
  <c r="A6588" i="35"/>
  <c r="A6589" i="35"/>
  <c r="A6590" i="35"/>
  <c r="A6591" i="35"/>
  <c r="A6592" i="35"/>
  <c r="A6593" i="35"/>
  <c r="A6594" i="35"/>
  <c r="A6595" i="35"/>
  <c r="A6596" i="35"/>
  <c r="A6597" i="35"/>
  <c r="A6598" i="35"/>
  <c r="A6599" i="35"/>
  <c r="A6600" i="35"/>
  <c r="A6601" i="35"/>
  <c r="A6602" i="35"/>
  <c r="A6603" i="35"/>
  <c r="A6604" i="35"/>
  <c r="A6605" i="35"/>
  <c r="A6606" i="35"/>
  <c r="D6617" i="35"/>
  <c r="E6617" i="35"/>
  <c r="F6617" i="35"/>
  <c r="G6617" i="35"/>
  <c r="H6617" i="35"/>
  <c r="I6617" i="35"/>
  <c r="J6617" i="35"/>
  <c r="K6617" i="35"/>
  <c r="L6617" i="35"/>
  <c r="M6617" i="35"/>
  <c r="N6617" i="35"/>
  <c r="O6617" i="35"/>
  <c r="P6617" i="35"/>
  <c r="Q6617" i="35"/>
  <c r="R6617" i="35"/>
  <c r="D6619" i="35"/>
  <c r="E6619" i="35"/>
  <c r="F6619" i="35"/>
  <c r="G6619" i="35"/>
  <c r="H6619" i="35"/>
  <c r="I6619" i="35"/>
  <c r="J6619" i="35"/>
  <c r="K6619" i="35"/>
  <c r="L6619" i="35"/>
  <c r="M6619" i="35"/>
  <c r="N6619" i="35"/>
  <c r="O6619" i="35"/>
  <c r="P6619" i="35"/>
  <c r="Q6619" i="35"/>
  <c r="R6619" i="35"/>
  <c r="A6647" i="35"/>
  <c r="D6647" i="35"/>
  <c r="A6648" i="35"/>
  <c r="D6648" i="35"/>
  <c r="L6648" i="35" s="1"/>
  <c r="L6699" i="35" s="1"/>
  <c r="A6649" i="35"/>
  <c r="D6649" i="35"/>
  <c r="F6649" i="35" s="1"/>
  <c r="I6649" i="35"/>
  <c r="I6700" i="35" s="1"/>
  <c r="A6650" i="35"/>
  <c r="D6650" i="35"/>
  <c r="I6650" i="35" s="1"/>
  <c r="I6701" i="35" s="1"/>
  <c r="A6651" i="35"/>
  <c r="D6651" i="35"/>
  <c r="E6651" i="35" s="1"/>
  <c r="E6702" i="35" s="1"/>
  <c r="A6652" i="35"/>
  <c r="D6652" i="35"/>
  <c r="L6652" i="35" s="1"/>
  <c r="L6703" i="35" s="1"/>
  <c r="A6653" i="35"/>
  <c r="D6653" i="35"/>
  <c r="P6653" i="35" s="1"/>
  <c r="P6704" i="35" s="1"/>
  <c r="H6653" i="35"/>
  <c r="H6704" i="35" s="1"/>
  <c r="L6653" i="35"/>
  <c r="L6704" i="35" s="1"/>
  <c r="Q6653" i="35"/>
  <c r="Q6704" i="35" s="1"/>
  <c r="A6654" i="35"/>
  <c r="D6654" i="35"/>
  <c r="I6654" i="35" s="1"/>
  <c r="I6705" i="35" s="1"/>
  <c r="A6655" i="35"/>
  <c r="D6655" i="35"/>
  <c r="M6655" i="35" s="1"/>
  <c r="M6706" i="35" s="1"/>
  <c r="A6656" i="35"/>
  <c r="D6656" i="35"/>
  <c r="L6656" i="35" s="1"/>
  <c r="L6707" i="35" s="1"/>
  <c r="A6657" i="35"/>
  <c r="D6657" i="35"/>
  <c r="I6657" i="35"/>
  <c r="I6708" i="35" s="1"/>
  <c r="P6657" i="35"/>
  <c r="P6708" i="35" s="1"/>
  <c r="A6658" i="35"/>
  <c r="D6658" i="35"/>
  <c r="A6659" i="35"/>
  <c r="D6659" i="35"/>
  <c r="A6660" i="35"/>
  <c r="D6660" i="35"/>
  <c r="L6660" i="35" s="1"/>
  <c r="L6711" i="35" s="1"/>
  <c r="A6661" i="35"/>
  <c r="D6661" i="35"/>
  <c r="A6662" i="35"/>
  <c r="D6662" i="35"/>
  <c r="A6663" i="35"/>
  <c r="D6663" i="35"/>
  <c r="A6664" i="35"/>
  <c r="D6664" i="35"/>
  <c r="L6664" i="35" s="1"/>
  <c r="L6715" i="35" s="1"/>
  <c r="A6665" i="35"/>
  <c r="D6665" i="35"/>
  <c r="A6666" i="35"/>
  <c r="D6666" i="35"/>
  <c r="L6666" i="35" s="1"/>
  <c r="L6717" i="35" s="1"/>
  <c r="A6667" i="35"/>
  <c r="D6667" i="35"/>
  <c r="L6667" i="35" s="1"/>
  <c r="L6718" i="35" s="1"/>
  <c r="A6668" i="35"/>
  <c r="D6668" i="35"/>
  <c r="L6668" i="35" s="1"/>
  <c r="L6719" i="35" s="1"/>
  <c r="A6669" i="35"/>
  <c r="D6669" i="35"/>
  <c r="I6669" i="35" s="1"/>
  <c r="I6720" i="35" s="1"/>
  <c r="A6670" i="35"/>
  <c r="D6670" i="35"/>
  <c r="A6671" i="35"/>
  <c r="D6671" i="35"/>
  <c r="F6671" i="35" s="1"/>
  <c r="A6672" i="35"/>
  <c r="D6672" i="35"/>
  <c r="L6672" i="35" s="1"/>
  <c r="L6723" i="35" s="1"/>
  <c r="A6673" i="35"/>
  <c r="D6673" i="35"/>
  <c r="A6674" i="35"/>
  <c r="D6674" i="35"/>
  <c r="Q6674" i="35" s="1"/>
  <c r="Q6725" i="35" s="1"/>
  <c r="A6675" i="35"/>
  <c r="D6675" i="35"/>
  <c r="M6675" i="35" s="1"/>
  <c r="M6726" i="35" s="1"/>
  <c r="A6676" i="35"/>
  <c r="D6676" i="35"/>
  <c r="L6676" i="35" s="1"/>
  <c r="L6727" i="35" s="1"/>
  <c r="A6677" i="35"/>
  <c r="D6677" i="35"/>
  <c r="A6678" i="35"/>
  <c r="D6678" i="35"/>
  <c r="A6679" i="35"/>
  <c r="D6679" i="35"/>
  <c r="A6680" i="35"/>
  <c r="D6680" i="35"/>
  <c r="L6680" i="35" s="1"/>
  <c r="L6731" i="35" s="1"/>
  <c r="A6681" i="35"/>
  <c r="D6681" i="35"/>
  <c r="I6681" i="35" s="1"/>
  <c r="I6732" i="35" s="1"/>
  <c r="A6682" i="35"/>
  <c r="D6682" i="35"/>
  <c r="A6683" i="35"/>
  <c r="D6683" i="35"/>
  <c r="L6683" i="35" s="1"/>
  <c r="L6734" i="35" s="1"/>
  <c r="A6684" i="35"/>
  <c r="D6684" i="35"/>
  <c r="L6684" i="35" s="1"/>
  <c r="L6735" i="35" s="1"/>
  <c r="A6685" i="35"/>
  <c r="D6685" i="35"/>
  <c r="A6686" i="35"/>
  <c r="D6686" i="35"/>
  <c r="A6687" i="35"/>
  <c r="D6687" i="35"/>
  <c r="A6688" i="35"/>
  <c r="D6688" i="35"/>
  <c r="L6688" i="35" s="1"/>
  <c r="L6739" i="35" s="1"/>
  <c r="A6689" i="35"/>
  <c r="D6689" i="35"/>
  <c r="P6689" i="35" s="1"/>
  <c r="P6740" i="35" s="1"/>
  <c r="A6690" i="35"/>
  <c r="D6690" i="35"/>
  <c r="A6691" i="35"/>
  <c r="D6691" i="35"/>
  <c r="A6692" i="35"/>
  <c r="D6692" i="35"/>
  <c r="L6692" i="35" s="1"/>
  <c r="L6743" i="35" s="1"/>
  <c r="A6693" i="35"/>
  <c r="D6693" i="35"/>
  <c r="H6693" i="35" s="1"/>
  <c r="H6744" i="35" s="1"/>
  <c r="A6694" i="35"/>
  <c r="D6694" i="35"/>
  <c r="P6694" i="35" s="1"/>
  <c r="P6745" i="35" s="1"/>
  <c r="A6695" i="35"/>
  <c r="D6695" i="35"/>
  <c r="L6695" i="35" s="1"/>
  <c r="L6746" i="35" s="1"/>
  <c r="E6695" i="35"/>
  <c r="E6746" i="35" s="1"/>
  <c r="A6696" i="35"/>
  <c r="D6696" i="35"/>
  <c r="L6696" i="35" s="1"/>
  <c r="L6747" i="35" s="1"/>
  <c r="A6698" i="35"/>
  <c r="A6699" i="35"/>
  <c r="A6700" i="35"/>
  <c r="F6700" i="35"/>
  <c r="A6701" i="35"/>
  <c r="A6702" i="35"/>
  <c r="A6703" i="35"/>
  <c r="A6704" i="35"/>
  <c r="A6705" i="35"/>
  <c r="A6706" i="35"/>
  <c r="A6707" i="35"/>
  <c r="A6708" i="35"/>
  <c r="A6709" i="35"/>
  <c r="A6710" i="35"/>
  <c r="A6711" i="35"/>
  <c r="A6712" i="35"/>
  <c r="A6713" i="35"/>
  <c r="A6714" i="35"/>
  <c r="A6715" i="35"/>
  <c r="A6716" i="35"/>
  <c r="A6717" i="35"/>
  <c r="A6718" i="35"/>
  <c r="A6719" i="35"/>
  <c r="A6720" i="35"/>
  <c r="A6721" i="35"/>
  <c r="A6722" i="35"/>
  <c r="F6722" i="35"/>
  <c r="A6723" i="35"/>
  <c r="A6724" i="35"/>
  <c r="A6725" i="35"/>
  <c r="A6726" i="35"/>
  <c r="A6727" i="35"/>
  <c r="A6728" i="35"/>
  <c r="A6729" i="35"/>
  <c r="A6730" i="35"/>
  <c r="A6731" i="35"/>
  <c r="A6732" i="35"/>
  <c r="A6733" i="35"/>
  <c r="A6734" i="35"/>
  <c r="A6735" i="35"/>
  <c r="A6736" i="35"/>
  <c r="A6737" i="35"/>
  <c r="A6738" i="35"/>
  <c r="A6739" i="35"/>
  <c r="A6740" i="35"/>
  <c r="A6741" i="35"/>
  <c r="A6742" i="35"/>
  <c r="A6743" i="35"/>
  <c r="A6744" i="35"/>
  <c r="A6745" i="35"/>
  <c r="A6746" i="35"/>
  <c r="A6747" i="35"/>
  <c r="D6754" i="35"/>
  <c r="D6759" i="35" s="1"/>
  <c r="E6754" i="35"/>
  <c r="E6759" i="35" s="1"/>
  <c r="F6754" i="35"/>
  <c r="F6759" i="35" s="1"/>
  <c r="G6754" i="35"/>
  <c r="G6759" i="35" s="1"/>
  <c r="H6754" i="35"/>
  <c r="H6759" i="35" s="1"/>
  <c r="I6754" i="35"/>
  <c r="I6759" i="35" s="1"/>
  <c r="J6754" i="35"/>
  <c r="J6759" i="35" s="1"/>
  <c r="K6754" i="35"/>
  <c r="K6759" i="35" s="1"/>
  <c r="L6754" i="35"/>
  <c r="L6759" i="35" s="1"/>
  <c r="M6754" i="35"/>
  <c r="M6759" i="35" s="1"/>
  <c r="N6754" i="35"/>
  <c r="N6759" i="35" s="1"/>
  <c r="O6754" i="35"/>
  <c r="O6759" i="35" s="1"/>
  <c r="P6754" i="35"/>
  <c r="P6759" i="35" s="1"/>
  <c r="Q6754" i="35"/>
  <c r="Q6759" i="35" s="1"/>
  <c r="R6754" i="35"/>
  <c r="R6759" i="35" s="1"/>
  <c r="A6786" i="35"/>
  <c r="D6786" i="35"/>
  <c r="L6786" i="35" s="1"/>
  <c r="A6787" i="35"/>
  <c r="D6787" i="35"/>
  <c r="P6787" i="35"/>
  <c r="P6838" i="35" s="1"/>
  <c r="A6788" i="35"/>
  <c r="D6788" i="35"/>
  <c r="A6789" i="35"/>
  <c r="D6789" i="35"/>
  <c r="I6789" i="35" s="1"/>
  <c r="I6840" i="35" s="1"/>
  <c r="A6790" i="35"/>
  <c r="D6790" i="35"/>
  <c r="L6790" i="35" s="1"/>
  <c r="L6841" i="35" s="1"/>
  <c r="A6791" i="35"/>
  <c r="D6791" i="35"/>
  <c r="A6792" i="35"/>
  <c r="D6792" i="35"/>
  <c r="P6792" i="35" s="1"/>
  <c r="P6843" i="35" s="1"/>
  <c r="A6793" i="35"/>
  <c r="D6793" i="35"/>
  <c r="I6793" i="35" s="1"/>
  <c r="I6844" i="35" s="1"/>
  <c r="A6794" i="35"/>
  <c r="D6794" i="35"/>
  <c r="L6794" i="35" s="1"/>
  <c r="L6845" i="35" s="1"/>
  <c r="A6795" i="35"/>
  <c r="D6795" i="35"/>
  <c r="Q6795" i="35" s="1"/>
  <c r="Q6846" i="35" s="1"/>
  <c r="A6796" i="35"/>
  <c r="D6796" i="35"/>
  <c r="A6797" i="35"/>
  <c r="D6797" i="35"/>
  <c r="A6798" i="35"/>
  <c r="D6798" i="35"/>
  <c r="L6798" i="35" s="1"/>
  <c r="L6849" i="35" s="1"/>
  <c r="A6799" i="35"/>
  <c r="D6799" i="35"/>
  <c r="A6800" i="35"/>
  <c r="D6800" i="35"/>
  <c r="L6800" i="35" s="1"/>
  <c r="L6851" i="35" s="1"/>
  <c r="A6801" i="35"/>
  <c r="D6801" i="35"/>
  <c r="Q6801" i="35" s="1"/>
  <c r="Q6852" i="35" s="1"/>
  <c r="A6802" i="35"/>
  <c r="D6802" i="35"/>
  <c r="L6802" i="35" s="1"/>
  <c r="L6853" i="35" s="1"/>
  <c r="A6803" i="35"/>
  <c r="D6803" i="35"/>
  <c r="A6804" i="35"/>
  <c r="D6804" i="35"/>
  <c r="A6805" i="35"/>
  <c r="D6805" i="35"/>
  <c r="E6805" i="35" s="1"/>
  <c r="E6856" i="35" s="1"/>
  <c r="A6806" i="35"/>
  <c r="D6806" i="35"/>
  <c r="L6806" i="35" s="1"/>
  <c r="L6857" i="35" s="1"/>
  <c r="A6807" i="35"/>
  <c r="D6807" i="35"/>
  <c r="A6808" i="35"/>
  <c r="D6808" i="35"/>
  <c r="E6808" i="35" s="1"/>
  <c r="H6808" i="35"/>
  <c r="H6859" i="35" s="1"/>
  <c r="A6809" i="35"/>
  <c r="D6809" i="35"/>
  <c r="A6810" i="35"/>
  <c r="D6810" i="35"/>
  <c r="L6810" i="35" s="1"/>
  <c r="L6861" i="35" s="1"/>
  <c r="A6811" i="35"/>
  <c r="D6811" i="35"/>
  <c r="Q6811" i="35" s="1"/>
  <c r="Q6862" i="35" s="1"/>
  <c r="A6812" i="35"/>
  <c r="D6812" i="35"/>
  <c r="H6812" i="35" s="1"/>
  <c r="H6863" i="35" s="1"/>
  <c r="A6813" i="35"/>
  <c r="D6813" i="35"/>
  <c r="A6814" i="35"/>
  <c r="D6814" i="35"/>
  <c r="L6814" i="35" s="1"/>
  <c r="L6865" i="35" s="1"/>
  <c r="A6815" i="35"/>
  <c r="D6815" i="35"/>
  <c r="A6816" i="35"/>
  <c r="D6816" i="35"/>
  <c r="A6817" i="35"/>
  <c r="D6817" i="35"/>
  <c r="I6817" i="35" s="1"/>
  <c r="I6868" i="35" s="1"/>
  <c r="A6818" i="35"/>
  <c r="D6818" i="35"/>
  <c r="L6818" i="35" s="1"/>
  <c r="L6869" i="35" s="1"/>
  <c r="A6819" i="35"/>
  <c r="D6819" i="35"/>
  <c r="P6819" i="35" s="1"/>
  <c r="P6870" i="35" s="1"/>
  <c r="A6820" i="35"/>
  <c r="D6820" i="35"/>
  <c r="A6821" i="35"/>
  <c r="D6821" i="35"/>
  <c r="L6821" i="35" s="1"/>
  <c r="L6872" i="35" s="1"/>
  <c r="Q6821" i="35"/>
  <c r="Q6872" i="35" s="1"/>
  <c r="A6822" i="35"/>
  <c r="D6822" i="35"/>
  <c r="L6822" i="35" s="1"/>
  <c r="L6873" i="35" s="1"/>
  <c r="A6823" i="35"/>
  <c r="D6823" i="35"/>
  <c r="Q6823" i="35" s="1"/>
  <c r="Q6874" i="35" s="1"/>
  <c r="A6824" i="35"/>
  <c r="D6824" i="35"/>
  <c r="E6824" i="35" s="1"/>
  <c r="A6825" i="35"/>
  <c r="D6825" i="35"/>
  <c r="E6825" i="35" s="1"/>
  <c r="E6876" i="35" s="1"/>
  <c r="A6826" i="35"/>
  <c r="D6826" i="35"/>
  <c r="L6826" i="35" s="1"/>
  <c r="L6877" i="35" s="1"/>
  <c r="A6827" i="35"/>
  <c r="D6827" i="35"/>
  <c r="A6828" i="35"/>
  <c r="D6828" i="35"/>
  <c r="A6829" i="35"/>
  <c r="D6829" i="35"/>
  <c r="E6829" i="35" s="1"/>
  <c r="E6880" i="35" s="1"/>
  <c r="A6830" i="35"/>
  <c r="D6830" i="35"/>
  <c r="L6830" i="35" s="1"/>
  <c r="L6881" i="35" s="1"/>
  <c r="A6831" i="35"/>
  <c r="D6831" i="35"/>
  <c r="A6832" i="35"/>
  <c r="D6832" i="35"/>
  <c r="A6833" i="35"/>
  <c r="D6833" i="35"/>
  <c r="A6834" i="35"/>
  <c r="D6834" i="35"/>
  <c r="L6834" i="35" s="1"/>
  <c r="L6885" i="35" s="1"/>
  <c r="A6835" i="35"/>
  <c r="D6835" i="35"/>
  <c r="P6835" i="35" s="1"/>
  <c r="P6886" i="35" s="1"/>
  <c r="A6837" i="35"/>
  <c r="A6838" i="35"/>
  <c r="A6839" i="35"/>
  <c r="A6840" i="35"/>
  <c r="A6841" i="35"/>
  <c r="A6842" i="35"/>
  <c r="A6843" i="35"/>
  <c r="A6844" i="35"/>
  <c r="A6845" i="35"/>
  <c r="A6846" i="35"/>
  <c r="A6847" i="35"/>
  <c r="A6848" i="35"/>
  <c r="A6849" i="35"/>
  <c r="A6850" i="35"/>
  <c r="A6851" i="35"/>
  <c r="A6852" i="35"/>
  <c r="A6853" i="35"/>
  <c r="A6854" i="35"/>
  <c r="A6855" i="35"/>
  <c r="A6856" i="35"/>
  <c r="A6857" i="35"/>
  <c r="A6858" i="35"/>
  <c r="A6859" i="35"/>
  <c r="E6859" i="35"/>
  <c r="A6860" i="35"/>
  <c r="A6861" i="35"/>
  <c r="A6862" i="35"/>
  <c r="A6863" i="35"/>
  <c r="A6864" i="35"/>
  <c r="A6865" i="35"/>
  <c r="A6866" i="35"/>
  <c r="A6867" i="35"/>
  <c r="A6868" i="35"/>
  <c r="A6869" i="35"/>
  <c r="A6870" i="35"/>
  <c r="A6871" i="35"/>
  <c r="A6872" i="35"/>
  <c r="A6873" i="35"/>
  <c r="A6874" i="35"/>
  <c r="A6875" i="35"/>
  <c r="E6875" i="35"/>
  <c r="A6876" i="35"/>
  <c r="A6877" i="35"/>
  <c r="A6878" i="35"/>
  <c r="A6879" i="35"/>
  <c r="A6880" i="35"/>
  <c r="A6881" i="35"/>
  <c r="A6882" i="35"/>
  <c r="A6883" i="35"/>
  <c r="A6884" i="35"/>
  <c r="A6885" i="35"/>
  <c r="A6886" i="35"/>
  <c r="A6890" i="35"/>
  <c r="D6890" i="35"/>
  <c r="A6891" i="35"/>
  <c r="D6891" i="35"/>
  <c r="E6891" i="35" s="1"/>
  <c r="A6892" i="35"/>
  <c r="D6892" i="35"/>
  <c r="A6893" i="35"/>
  <c r="D6893" i="35"/>
  <c r="H6893" i="35" s="1"/>
  <c r="H6944" i="35" s="1"/>
  <c r="P6893" i="35"/>
  <c r="P6944" i="35" s="1"/>
  <c r="Q6893" i="35"/>
  <c r="Q6944" i="35" s="1"/>
  <c r="A6894" i="35"/>
  <c r="D6894" i="35"/>
  <c r="P6894" i="35" s="1"/>
  <c r="P6945" i="35" s="1"/>
  <c r="A6895" i="35"/>
  <c r="D6895" i="35"/>
  <c r="A6896" i="35"/>
  <c r="D6896" i="35"/>
  <c r="A6897" i="35"/>
  <c r="D6897" i="35"/>
  <c r="R6897" i="35" s="1"/>
  <c r="R6948" i="35" s="1"/>
  <c r="A6898" i="35"/>
  <c r="D6898" i="35"/>
  <c r="E6898" i="35" s="1"/>
  <c r="E6949" i="35" s="1"/>
  <c r="F6898" i="35"/>
  <c r="F6949" i="35" s="1"/>
  <c r="I6898" i="35"/>
  <c r="I6949" i="35" s="1"/>
  <c r="K6898" i="35"/>
  <c r="K6949" i="35" s="1"/>
  <c r="M6898" i="35"/>
  <c r="M6949" i="35" s="1"/>
  <c r="N6898" i="35"/>
  <c r="N6949" i="35" s="1"/>
  <c r="Q6898" i="35"/>
  <c r="Q6949" i="35" s="1"/>
  <c r="R6898" i="35"/>
  <c r="R6949" i="35" s="1"/>
  <c r="A6899" i="35"/>
  <c r="D6899" i="35"/>
  <c r="L6899" i="35" s="1"/>
  <c r="L6950" i="35" s="1"/>
  <c r="A6900" i="35"/>
  <c r="D6900" i="35"/>
  <c r="M6900" i="35" s="1"/>
  <c r="M6951" i="35" s="1"/>
  <c r="A6901" i="35"/>
  <c r="D6901" i="35"/>
  <c r="I6901" i="35" s="1"/>
  <c r="I6952" i="35" s="1"/>
  <c r="A6902" i="35"/>
  <c r="D6902" i="35"/>
  <c r="Q6902" i="35" s="1"/>
  <c r="Q6953" i="35" s="1"/>
  <c r="A6903" i="35"/>
  <c r="D6903" i="35"/>
  <c r="P6903" i="35" s="1"/>
  <c r="P6954" i="35" s="1"/>
  <c r="R6903" i="35"/>
  <c r="R6954" i="35" s="1"/>
  <c r="A6904" i="35"/>
  <c r="D6904" i="35"/>
  <c r="A6905" i="35"/>
  <c r="D6905" i="35"/>
  <c r="P6905" i="35" s="1"/>
  <c r="P6956" i="35" s="1"/>
  <c r="A6906" i="35"/>
  <c r="D6906" i="35"/>
  <c r="A6907" i="35"/>
  <c r="D6907" i="35"/>
  <c r="D6958" i="35" s="1"/>
  <c r="A6908" i="35"/>
  <c r="D6908" i="35"/>
  <c r="O6908" i="35"/>
  <c r="O6959" i="35" s="1"/>
  <c r="A6909" i="35"/>
  <c r="D6909" i="35"/>
  <c r="A6910" i="35"/>
  <c r="D6910" i="35"/>
  <c r="J6910" i="35" s="1"/>
  <c r="J6961" i="35" s="1"/>
  <c r="A6911" i="35"/>
  <c r="D6911" i="35"/>
  <c r="A6912" i="35"/>
  <c r="D6912" i="35"/>
  <c r="A6913" i="35"/>
  <c r="D6913" i="35"/>
  <c r="F6913" i="35" s="1"/>
  <c r="F6964" i="35" s="1"/>
  <c r="J6913" i="35"/>
  <c r="J6964" i="35" s="1"/>
  <c r="A6914" i="35"/>
  <c r="D6914" i="35"/>
  <c r="N6914" i="35" s="1"/>
  <c r="N6965" i="35" s="1"/>
  <c r="Q6914" i="35"/>
  <c r="Q6965" i="35" s="1"/>
  <c r="A6915" i="35"/>
  <c r="D6915" i="35"/>
  <c r="A6916" i="35"/>
  <c r="D6916" i="35"/>
  <c r="F6916" i="35" s="1"/>
  <c r="F6967" i="35" s="1"/>
  <c r="A6917" i="35"/>
  <c r="D6917" i="35"/>
  <c r="O6917" i="35" s="1"/>
  <c r="O6968" i="35" s="1"/>
  <c r="A6918" i="35"/>
  <c r="D6918" i="35"/>
  <c r="A6919" i="35"/>
  <c r="D6919" i="35"/>
  <c r="I6919" i="35" s="1"/>
  <c r="I6970" i="35" s="1"/>
  <c r="A6920" i="35"/>
  <c r="D6920" i="35"/>
  <c r="A6921" i="35"/>
  <c r="D6921" i="35"/>
  <c r="O6921" i="35" s="1"/>
  <c r="O6972" i="35" s="1"/>
  <c r="J6921" i="35"/>
  <c r="J6972" i="35" s="1"/>
  <c r="A6922" i="35"/>
  <c r="D6922" i="35"/>
  <c r="M6922" i="35" s="1"/>
  <c r="M6973" i="35" s="1"/>
  <c r="A6923" i="35"/>
  <c r="D6923" i="35"/>
  <c r="D6974" i="35" s="1"/>
  <c r="A6924" i="35"/>
  <c r="D6924" i="35"/>
  <c r="A6925" i="35"/>
  <c r="D6925" i="35"/>
  <c r="P6925" i="35" s="1"/>
  <c r="P6976" i="35" s="1"/>
  <c r="A6926" i="35"/>
  <c r="D6926" i="35"/>
  <c r="A6927" i="35"/>
  <c r="D6927" i="35"/>
  <c r="I6927" i="35" s="1"/>
  <c r="I6978" i="35" s="1"/>
  <c r="N6927" i="35"/>
  <c r="N6978" i="35" s="1"/>
  <c r="A6928" i="35"/>
  <c r="D6928" i="35"/>
  <c r="M6928" i="35" s="1"/>
  <c r="M6979" i="35" s="1"/>
  <c r="H6928" i="35"/>
  <c r="H6979" i="35" s="1"/>
  <c r="A6929" i="35"/>
  <c r="D6929" i="35"/>
  <c r="A6930" i="35"/>
  <c r="D6930" i="35"/>
  <c r="A6931" i="35"/>
  <c r="D6931" i="35"/>
  <c r="E6931" i="35" s="1"/>
  <c r="E6982" i="35" s="1"/>
  <c r="G6931" i="35"/>
  <c r="G6982" i="35" s="1"/>
  <c r="J6931" i="35"/>
  <c r="J6982" i="35" s="1"/>
  <c r="O6931" i="35"/>
  <c r="O6982" i="35" s="1"/>
  <c r="R6931" i="35"/>
  <c r="R6982" i="35" s="1"/>
  <c r="A6932" i="35"/>
  <c r="D6932" i="35"/>
  <c r="N6932" i="35"/>
  <c r="N6983" i="35" s="1"/>
  <c r="A6933" i="35"/>
  <c r="D6933" i="35"/>
  <c r="A6934" i="35"/>
  <c r="D6934" i="35"/>
  <c r="R6934" i="35" s="1"/>
  <c r="R6985" i="35" s="1"/>
  <c r="A6935" i="35"/>
  <c r="D6935" i="35"/>
  <c r="A6936" i="35"/>
  <c r="D6936" i="35"/>
  <c r="A6937" i="35"/>
  <c r="D6937" i="35"/>
  <c r="A6938" i="35"/>
  <c r="D6938" i="35"/>
  <c r="N6938" i="35" s="1"/>
  <c r="N6989" i="35" s="1"/>
  <c r="A6939" i="35"/>
  <c r="D6939" i="35"/>
  <c r="M6939" i="35" s="1"/>
  <c r="M6990" i="35" s="1"/>
  <c r="F6939" i="35"/>
  <c r="F6990" i="35" s="1"/>
  <c r="N6939" i="35"/>
  <c r="N6990" i="35" s="1"/>
  <c r="R6939" i="35"/>
  <c r="R6990" i="35" s="1"/>
  <c r="A6941" i="35"/>
  <c r="A6942" i="35"/>
  <c r="E6942" i="35"/>
  <c r="A6943" i="35"/>
  <c r="A6944" i="35"/>
  <c r="A6945" i="35"/>
  <c r="A6946" i="35"/>
  <c r="A6947" i="35"/>
  <c r="A6948" i="35"/>
  <c r="A6949" i="35"/>
  <c r="D6949" i="35"/>
  <c r="A6950" i="35"/>
  <c r="A6951" i="35"/>
  <c r="A6952" i="35"/>
  <c r="A6953" i="35"/>
  <c r="A6954" i="35"/>
  <c r="A6955" i="35"/>
  <c r="A6956" i="35"/>
  <c r="A6957" i="35"/>
  <c r="A6958" i="35"/>
  <c r="A6959" i="35"/>
  <c r="A6960" i="35"/>
  <c r="A6961" i="35"/>
  <c r="A6962" i="35"/>
  <c r="A6963" i="35"/>
  <c r="A6964" i="35"/>
  <c r="A6965" i="35"/>
  <c r="A6966" i="35"/>
  <c r="A6967" i="35"/>
  <c r="A6968" i="35"/>
  <c r="A6969" i="35"/>
  <c r="A6970" i="35"/>
  <c r="A6971" i="35"/>
  <c r="A6972" i="35"/>
  <c r="A6973" i="35"/>
  <c r="A6974" i="35"/>
  <c r="A6975" i="35"/>
  <c r="A6976" i="35"/>
  <c r="A6977" i="35"/>
  <c r="A6978" i="35"/>
  <c r="D6978" i="35"/>
  <c r="A6979" i="35"/>
  <c r="A6980" i="35"/>
  <c r="A6981" i="35"/>
  <c r="A6982" i="35"/>
  <c r="A6983" i="35"/>
  <c r="D6983" i="35"/>
  <c r="A6984" i="35"/>
  <c r="A6985" i="35"/>
  <c r="A6986" i="35"/>
  <c r="A6987" i="35"/>
  <c r="A6988" i="35"/>
  <c r="A6989" i="35"/>
  <c r="D6989" i="35"/>
  <c r="A6990" i="35"/>
  <c r="D6997" i="35"/>
  <c r="E6997" i="35"/>
  <c r="F6997" i="35"/>
  <c r="G6997" i="35"/>
  <c r="H6997" i="35"/>
  <c r="I6997" i="35"/>
  <c r="J6997" i="35"/>
  <c r="K6997" i="35"/>
  <c r="L6997" i="35"/>
  <c r="M6997" i="35"/>
  <c r="N6997" i="35"/>
  <c r="O6997" i="35"/>
  <c r="P6997" i="35"/>
  <c r="Q6997" i="35"/>
  <c r="R6997" i="35"/>
  <c r="D6999" i="35"/>
  <c r="E6999" i="35"/>
  <c r="F6999" i="35"/>
  <c r="G6999" i="35"/>
  <c r="H6999" i="35"/>
  <c r="I6999" i="35"/>
  <c r="J6999" i="35"/>
  <c r="K6999" i="35"/>
  <c r="L6999" i="35"/>
  <c r="M6999" i="35"/>
  <c r="N6999" i="35"/>
  <c r="O6999" i="35"/>
  <c r="P6999" i="35"/>
  <c r="Q6999" i="35"/>
  <c r="R6999" i="35"/>
  <c r="A7027" i="35"/>
  <c r="D7027" i="35"/>
  <c r="H7027" i="35" s="1"/>
  <c r="A7028" i="35"/>
  <c r="D7028" i="35"/>
  <c r="A7029" i="35"/>
  <c r="D7029" i="35"/>
  <c r="L7029" i="35" s="1"/>
  <c r="L7080" i="35" s="1"/>
  <c r="A7030" i="35"/>
  <c r="D7030" i="35"/>
  <c r="H7030" i="35" s="1"/>
  <c r="H7081" i="35" s="1"/>
  <c r="A7031" i="35"/>
  <c r="D7031" i="35"/>
  <c r="L7031" i="35" s="1"/>
  <c r="L7082" i="35" s="1"/>
  <c r="A7032" i="35"/>
  <c r="D7032" i="35"/>
  <c r="A7033" i="35"/>
  <c r="D7033" i="35"/>
  <c r="L7033" i="35" s="1"/>
  <c r="L7084" i="35" s="1"/>
  <c r="A7034" i="35"/>
  <c r="D7034" i="35"/>
  <c r="H7034" i="35" s="1"/>
  <c r="H7085" i="35" s="1"/>
  <c r="A7035" i="35"/>
  <c r="D7035" i="35"/>
  <c r="A7036" i="35"/>
  <c r="D7036" i="35"/>
  <c r="A7037" i="35"/>
  <c r="D7037" i="35"/>
  <c r="L7037" i="35" s="1"/>
  <c r="L7088" i="35" s="1"/>
  <c r="A7038" i="35"/>
  <c r="D7038" i="35"/>
  <c r="H7038" i="35" s="1"/>
  <c r="H7089" i="35" s="1"/>
  <c r="A7039" i="35"/>
  <c r="D7039" i="35"/>
  <c r="L7039" i="35" s="1"/>
  <c r="L7090" i="35" s="1"/>
  <c r="A7040" i="35"/>
  <c r="D7040" i="35"/>
  <c r="A7041" i="35"/>
  <c r="D7041" i="35"/>
  <c r="L7041" i="35" s="1"/>
  <c r="L7092" i="35" s="1"/>
  <c r="A7042" i="35"/>
  <c r="D7042" i="35"/>
  <c r="H7042" i="35" s="1"/>
  <c r="H7093" i="35" s="1"/>
  <c r="A7043" i="35"/>
  <c r="D7043" i="35"/>
  <c r="H7043" i="35" s="1"/>
  <c r="H7094" i="35" s="1"/>
  <c r="A7044" i="35"/>
  <c r="D7044" i="35"/>
  <c r="A7045" i="35"/>
  <c r="D7045" i="35"/>
  <c r="L7045" i="35" s="1"/>
  <c r="L7096" i="35" s="1"/>
  <c r="A7046" i="35"/>
  <c r="D7046" i="35"/>
  <c r="H7046" i="35" s="1"/>
  <c r="H7097" i="35" s="1"/>
  <c r="A7047" i="35"/>
  <c r="D7047" i="35"/>
  <c r="L7047" i="35" s="1"/>
  <c r="L7098" i="35" s="1"/>
  <c r="A7048" i="35"/>
  <c r="D7048" i="35"/>
  <c r="A7049" i="35"/>
  <c r="D7049" i="35"/>
  <c r="L7049" i="35" s="1"/>
  <c r="L7100" i="35" s="1"/>
  <c r="A7050" i="35"/>
  <c r="D7050" i="35"/>
  <c r="H7050" i="35" s="1"/>
  <c r="H7101" i="35" s="1"/>
  <c r="A7051" i="35"/>
  <c r="D7051" i="35"/>
  <c r="A7052" i="35"/>
  <c r="D7052" i="35"/>
  <c r="A7053" i="35"/>
  <c r="D7053" i="35"/>
  <c r="L7053" i="35" s="1"/>
  <c r="L7104" i="35" s="1"/>
  <c r="A7054" i="35"/>
  <c r="D7054" i="35"/>
  <c r="H7054" i="35" s="1"/>
  <c r="H7105" i="35" s="1"/>
  <c r="A7055" i="35"/>
  <c r="D7055" i="35"/>
  <c r="L7055" i="35" s="1"/>
  <c r="L7106" i="35" s="1"/>
  <c r="A7056" i="35"/>
  <c r="D7056" i="35"/>
  <c r="A7057" i="35"/>
  <c r="D7057" i="35"/>
  <c r="L7057" i="35" s="1"/>
  <c r="L7108" i="35" s="1"/>
  <c r="A7058" i="35"/>
  <c r="D7058" i="35"/>
  <c r="H7058" i="35" s="1"/>
  <c r="H7109" i="35" s="1"/>
  <c r="A7059" i="35"/>
  <c r="D7059" i="35"/>
  <c r="H7059" i="35" s="1"/>
  <c r="H7110" i="35" s="1"/>
  <c r="A7060" i="35"/>
  <c r="D7060" i="35"/>
  <c r="A7061" i="35"/>
  <c r="D7061" i="35"/>
  <c r="L7061" i="35" s="1"/>
  <c r="L7112" i="35" s="1"/>
  <c r="A7062" i="35"/>
  <c r="D7062" i="35"/>
  <c r="H7062" i="35" s="1"/>
  <c r="H7113" i="35" s="1"/>
  <c r="A7063" i="35"/>
  <c r="D7063" i="35"/>
  <c r="L7063" i="35" s="1"/>
  <c r="L7114" i="35" s="1"/>
  <c r="A7064" i="35"/>
  <c r="D7064" i="35"/>
  <c r="A7065" i="35"/>
  <c r="D7065" i="35"/>
  <c r="L7065" i="35" s="1"/>
  <c r="L7116" i="35" s="1"/>
  <c r="A7066" i="35"/>
  <c r="D7066" i="35"/>
  <c r="A7067" i="35"/>
  <c r="D7067" i="35"/>
  <c r="L7067" i="35" s="1"/>
  <c r="L7118" i="35" s="1"/>
  <c r="A7068" i="35"/>
  <c r="D7068" i="35"/>
  <c r="A7069" i="35"/>
  <c r="D7069" i="35"/>
  <c r="L7069" i="35" s="1"/>
  <c r="L7120" i="35" s="1"/>
  <c r="A7070" i="35"/>
  <c r="D7070" i="35"/>
  <c r="H7070" i="35" s="1"/>
  <c r="H7121" i="35" s="1"/>
  <c r="A7071" i="35"/>
  <c r="D7071" i="35"/>
  <c r="L7071" i="35" s="1"/>
  <c r="L7122" i="35" s="1"/>
  <c r="A7072" i="35"/>
  <c r="D7072" i="35"/>
  <c r="A7073" i="35"/>
  <c r="D7073" i="35"/>
  <c r="L7073" i="35" s="1"/>
  <c r="L7124" i="35" s="1"/>
  <c r="A7074" i="35"/>
  <c r="D7074" i="35"/>
  <c r="H7074" i="35" s="1"/>
  <c r="H7125" i="35" s="1"/>
  <c r="A7075" i="35"/>
  <c r="D7075" i="35"/>
  <c r="H7075" i="35" s="1"/>
  <c r="H7126" i="35" s="1"/>
  <c r="A7076" i="35"/>
  <c r="D7076" i="35"/>
  <c r="A7078" i="35"/>
  <c r="A7079" i="35"/>
  <c r="A7080" i="35"/>
  <c r="A7081" i="35"/>
  <c r="A7082" i="35"/>
  <c r="A7083" i="35"/>
  <c r="A7084" i="35"/>
  <c r="A7085" i="35"/>
  <c r="A7086" i="35"/>
  <c r="A7087" i="35"/>
  <c r="A7088" i="35"/>
  <c r="A7089" i="35"/>
  <c r="A7090" i="35"/>
  <c r="A7091" i="35"/>
  <c r="A7092" i="35"/>
  <c r="A7093" i="35"/>
  <c r="A7094" i="35"/>
  <c r="A7095" i="35"/>
  <c r="A7096" i="35"/>
  <c r="A7097" i="35"/>
  <c r="A7098" i="35"/>
  <c r="A7099" i="35"/>
  <c r="A7100" i="35"/>
  <c r="A7101" i="35"/>
  <c r="A7102" i="35"/>
  <c r="A7103" i="35"/>
  <c r="A7104" i="35"/>
  <c r="A7105" i="35"/>
  <c r="A7106" i="35"/>
  <c r="A7107" i="35"/>
  <c r="A7108" i="35"/>
  <c r="A7109" i="35"/>
  <c r="A7110" i="35"/>
  <c r="A7111" i="35"/>
  <c r="A7112" i="35"/>
  <c r="A7113" i="35"/>
  <c r="A7114" i="35"/>
  <c r="A7115" i="35"/>
  <c r="A7116" i="35"/>
  <c r="A7117" i="35"/>
  <c r="A7118" i="35"/>
  <c r="A7119" i="35"/>
  <c r="A7120" i="35"/>
  <c r="A7121" i="35"/>
  <c r="A7122" i="35"/>
  <c r="A7123" i="35"/>
  <c r="A7124" i="35"/>
  <c r="A7125" i="35"/>
  <c r="A7126" i="35"/>
  <c r="A7127" i="35"/>
  <c r="D7138" i="35"/>
  <c r="E7138" i="35"/>
  <c r="F7138" i="35"/>
  <c r="G7138" i="35"/>
  <c r="H7138" i="35"/>
  <c r="I7138" i="35"/>
  <c r="J7138" i="35"/>
  <c r="K7138" i="35"/>
  <c r="L7138" i="35"/>
  <c r="M7138" i="35"/>
  <c r="N7138" i="35"/>
  <c r="O7138" i="35"/>
  <c r="P7138" i="35"/>
  <c r="Q7138" i="35"/>
  <c r="R7138" i="35"/>
  <c r="D7140" i="35"/>
  <c r="E7140" i="35"/>
  <c r="F7140" i="35"/>
  <c r="G7140" i="35"/>
  <c r="H7140" i="35"/>
  <c r="I7140" i="35"/>
  <c r="J7140" i="35"/>
  <c r="K7140" i="35"/>
  <c r="L7140" i="35"/>
  <c r="M7140" i="35"/>
  <c r="N7140" i="35"/>
  <c r="O7140" i="35"/>
  <c r="P7140" i="35"/>
  <c r="Q7140" i="35"/>
  <c r="R7140" i="35"/>
  <c r="A7168" i="35"/>
  <c r="D7168" i="35"/>
  <c r="F7168" i="35" s="1"/>
  <c r="F7219" i="35" s="1"/>
  <c r="A7169" i="35"/>
  <c r="D7169" i="35"/>
  <c r="D7220" i="35" s="1"/>
  <c r="A7170" i="35"/>
  <c r="D7170" i="35"/>
  <c r="A7171" i="35"/>
  <c r="D7171" i="35"/>
  <c r="A7172" i="35"/>
  <c r="D7172" i="35"/>
  <c r="A7173" i="35"/>
  <c r="D7173" i="35"/>
  <c r="A7174" i="35"/>
  <c r="D7174" i="35"/>
  <c r="M7174" i="35" s="1"/>
  <c r="M7225" i="35" s="1"/>
  <c r="A7175" i="35"/>
  <c r="D7175" i="35"/>
  <c r="I7175" i="35" s="1"/>
  <c r="I7226" i="35" s="1"/>
  <c r="A7176" i="35"/>
  <c r="D7176" i="35"/>
  <c r="H7176" i="35" s="1"/>
  <c r="H7227" i="35" s="1"/>
  <c r="A7177" i="35"/>
  <c r="D7177" i="35"/>
  <c r="A7178" i="35"/>
  <c r="D7178" i="35"/>
  <c r="D7229" i="35" s="1"/>
  <c r="A7179" i="35"/>
  <c r="D7179" i="35"/>
  <c r="A7180" i="35"/>
  <c r="D7180" i="35"/>
  <c r="A7181" i="35"/>
  <c r="D7181" i="35"/>
  <c r="D7232" i="35" s="1"/>
  <c r="A7182" i="35"/>
  <c r="D7182" i="35"/>
  <c r="D7233" i="35" s="1"/>
  <c r="A7183" i="35"/>
  <c r="D7183" i="35"/>
  <c r="A7184" i="35"/>
  <c r="D7184" i="35"/>
  <c r="A7185" i="35"/>
  <c r="D7185" i="35"/>
  <c r="A7186" i="35"/>
  <c r="D7186" i="35"/>
  <c r="A7187" i="35"/>
  <c r="D7187" i="35"/>
  <c r="A7188" i="35"/>
  <c r="D7188" i="35"/>
  <c r="I7188" i="35"/>
  <c r="I7239" i="35" s="1"/>
  <c r="P7188" i="35"/>
  <c r="P7239" i="35" s="1"/>
  <c r="A7189" i="35"/>
  <c r="D7189" i="35"/>
  <c r="F7189" i="35" s="1"/>
  <c r="E7189" i="35"/>
  <c r="E7240" i="35" s="1"/>
  <c r="M7189" i="35"/>
  <c r="M7240" i="35" s="1"/>
  <c r="P7189" i="35"/>
  <c r="P7240" i="35" s="1"/>
  <c r="A7190" i="35"/>
  <c r="D7190" i="35"/>
  <c r="M7190" i="35" s="1"/>
  <c r="M7241" i="35" s="1"/>
  <c r="A7191" i="35"/>
  <c r="D7191" i="35"/>
  <c r="A7192" i="35"/>
  <c r="D7192" i="35"/>
  <c r="K7192" i="35" s="1"/>
  <c r="K7243" i="35" s="1"/>
  <c r="A7193" i="35"/>
  <c r="D7193" i="35"/>
  <c r="A7194" i="35"/>
  <c r="D7194" i="35"/>
  <c r="O7194" i="35" s="1"/>
  <c r="O7245" i="35" s="1"/>
  <c r="A7195" i="35"/>
  <c r="D7195" i="35"/>
  <c r="I7195" i="35" s="1"/>
  <c r="I7246" i="35" s="1"/>
  <c r="A7196" i="35"/>
  <c r="D7196" i="35"/>
  <c r="O7196" i="35" s="1"/>
  <c r="O7247" i="35" s="1"/>
  <c r="A7197" i="35"/>
  <c r="D7197" i="35"/>
  <c r="A7198" i="35"/>
  <c r="D7198" i="35"/>
  <c r="O7198" i="35" s="1"/>
  <c r="O7249" i="35" s="1"/>
  <c r="A7199" i="35"/>
  <c r="D7199" i="35"/>
  <c r="A7200" i="35"/>
  <c r="D7200" i="35"/>
  <c r="A7201" i="35"/>
  <c r="D7201" i="35"/>
  <c r="A7202" i="35"/>
  <c r="D7202" i="35"/>
  <c r="O7202" i="35" s="1"/>
  <c r="O7253" i="35" s="1"/>
  <c r="A7203" i="35"/>
  <c r="D7203" i="35"/>
  <c r="H7203" i="35" s="1"/>
  <c r="H7254" i="35" s="1"/>
  <c r="O7203" i="35"/>
  <c r="O7254" i="35" s="1"/>
  <c r="A7204" i="35"/>
  <c r="D7204" i="35"/>
  <c r="O7204" i="35" s="1"/>
  <c r="O7255" i="35" s="1"/>
  <c r="A7205" i="35"/>
  <c r="D7205" i="35"/>
  <c r="A7206" i="35"/>
  <c r="D7206" i="35"/>
  <c r="O7206" i="35" s="1"/>
  <c r="O7257" i="35" s="1"/>
  <c r="A7207" i="35"/>
  <c r="D7207" i="35"/>
  <c r="O7207" i="35" s="1"/>
  <c r="O7258" i="35" s="1"/>
  <c r="A7208" i="35"/>
  <c r="D7208" i="35"/>
  <c r="A7209" i="35"/>
  <c r="D7209" i="35"/>
  <c r="A7210" i="35"/>
  <c r="D7210" i="35"/>
  <c r="O7210" i="35" s="1"/>
  <c r="O7261" i="35" s="1"/>
  <c r="A7211" i="35"/>
  <c r="D7211" i="35"/>
  <c r="A7212" i="35"/>
  <c r="D7212" i="35"/>
  <c r="O7212" i="35" s="1"/>
  <c r="O7263" i="35" s="1"/>
  <c r="A7213" i="35"/>
  <c r="D7213" i="35"/>
  <c r="I7213" i="35" s="1"/>
  <c r="I7264" i="35" s="1"/>
  <c r="A7214" i="35"/>
  <c r="D7214" i="35"/>
  <c r="O7214" i="35" s="1"/>
  <c r="O7265" i="35" s="1"/>
  <c r="A7215" i="35"/>
  <c r="D7215" i="35"/>
  <c r="A7216" i="35"/>
  <c r="D7216" i="35"/>
  <c r="A7217" i="35"/>
  <c r="D7217" i="35"/>
  <c r="A7219" i="35"/>
  <c r="A7220" i="35"/>
  <c r="A7221" i="35"/>
  <c r="A7222" i="35"/>
  <c r="A7223" i="35"/>
  <c r="A7224" i="35"/>
  <c r="A7225" i="35"/>
  <c r="A7226" i="35"/>
  <c r="A7227" i="35"/>
  <c r="A7228" i="35"/>
  <c r="A7229" i="35"/>
  <c r="A7230" i="35"/>
  <c r="A7231" i="35"/>
  <c r="A7232" i="35"/>
  <c r="A7233" i="35"/>
  <c r="A7234" i="35"/>
  <c r="A7235" i="35"/>
  <c r="A7236" i="35"/>
  <c r="A7237" i="35"/>
  <c r="A7238" i="35"/>
  <c r="A7239" i="35"/>
  <c r="D7239" i="35"/>
  <c r="A7240" i="35"/>
  <c r="D7240" i="35"/>
  <c r="F7240" i="35"/>
  <c r="A7241" i="35"/>
  <c r="A7242" i="35"/>
  <c r="A7243" i="35"/>
  <c r="A7244" i="35"/>
  <c r="A7245" i="35"/>
  <c r="A7246" i="35"/>
  <c r="A7247" i="35"/>
  <c r="A7248" i="35"/>
  <c r="A7249" i="35"/>
  <c r="A7250" i="35"/>
  <c r="A7251" i="35"/>
  <c r="A7252" i="35"/>
  <c r="D7252" i="35"/>
  <c r="A7253" i="35"/>
  <c r="A7254" i="35"/>
  <c r="A7255" i="35"/>
  <c r="A7256" i="35"/>
  <c r="D7256" i="35"/>
  <c r="A7257" i="35"/>
  <c r="A7258" i="35"/>
  <c r="A7259" i="35"/>
  <c r="A7260" i="35"/>
  <c r="A7261" i="35"/>
  <c r="A7262" i="35"/>
  <c r="A7263" i="35"/>
  <c r="A7264" i="35"/>
  <c r="A7265" i="35"/>
  <c r="A7266" i="35"/>
  <c r="A7267" i="35"/>
  <c r="A7268" i="35"/>
  <c r="D7275" i="35"/>
  <c r="D7280" i="35" s="1"/>
  <c r="E7275" i="35"/>
  <c r="E7280" i="35" s="1"/>
  <c r="F7275" i="35"/>
  <c r="F7280" i="35" s="1"/>
  <c r="G7275" i="35"/>
  <c r="G7280" i="35" s="1"/>
  <c r="H7275" i="35"/>
  <c r="H7280" i="35" s="1"/>
  <c r="I7275" i="35"/>
  <c r="I7280" i="35" s="1"/>
  <c r="J7275" i="35"/>
  <c r="J7280" i="35" s="1"/>
  <c r="K7275" i="35"/>
  <c r="K7280" i="35" s="1"/>
  <c r="L7275" i="35"/>
  <c r="L7280" i="35" s="1"/>
  <c r="M7275" i="35"/>
  <c r="M7280" i="35" s="1"/>
  <c r="N7275" i="35"/>
  <c r="N7280" i="35" s="1"/>
  <c r="O7275" i="35"/>
  <c r="O7280" i="35" s="1"/>
  <c r="P7275" i="35"/>
  <c r="P7280" i="35" s="1"/>
  <c r="Q7275" i="35"/>
  <c r="Q7280" i="35" s="1"/>
  <c r="R7275" i="35"/>
  <c r="R7280" i="35" s="1"/>
  <c r="A7307" i="35"/>
  <c r="D7307" i="35"/>
  <c r="F7307" i="35" s="1"/>
  <c r="A7308" i="35"/>
  <c r="D7308" i="35"/>
  <c r="I7308" i="35" s="1"/>
  <c r="I7359" i="35" s="1"/>
  <c r="A7309" i="35"/>
  <c r="D7309" i="35"/>
  <c r="K7309" i="35" s="1"/>
  <c r="K7360" i="35" s="1"/>
  <c r="A7310" i="35"/>
  <c r="D7310" i="35"/>
  <c r="L7310" i="35" s="1"/>
  <c r="L7361" i="35" s="1"/>
  <c r="A7311" i="35"/>
  <c r="D7311" i="35"/>
  <c r="E7311" i="35" s="1"/>
  <c r="E7362" i="35" s="1"/>
  <c r="P7311" i="35"/>
  <c r="P7362" i="35" s="1"/>
  <c r="A7312" i="35"/>
  <c r="D7312" i="35"/>
  <c r="E7312" i="35" s="1"/>
  <c r="E7363" i="35" s="1"/>
  <c r="K7312" i="35"/>
  <c r="K7363" i="35" s="1"/>
  <c r="L7312" i="35"/>
  <c r="L7363" i="35" s="1"/>
  <c r="P7312" i="35"/>
  <c r="A7313" i="35"/>
  <c r="D7313" i="35"/>
  <c r="L7313" i="35" s="1"/>
  <c r="L7364" i="35" s="1"/>
  <c r="A7314" i="35"/>
  <c r="D7314" i="35"/>
  <c r="L7314" i="35" s="1"/>
  <c r="L7365" i="35" s="1"/>
  <c r="A7315" i="35"/>
  <c r="D7315" i="35"/>
  <c r="E7315" i="35" s="1"/>
  <c r="E7366" i="35" s="1"/>
  <c r="A7316" i="35"/>
  <c r="D7316" i="35"/>
  <c r="E7316" i="35" s="1"/>
  <c r="E7367" i="35" s="1"/>
  <c r="I7316" i="35"/>
  <c r="I7367" i="35" s="1"/>
  <c r="L7316" i="35"/>
  <c r="L7367" i="35" s="1"/>
  <c r="A7317" i="35"/>
  <c r="D7317" i="35"/>
  <c r="L7317" i="35" s="1"/>
  <c r="L7368" i="35" s="1"/>
  <c r="A7318" i="35"/>
  <c r="D7318" i="35"/>
  <c r="E7318" i="35" s="1"/>
  <c r="E7369" i="35" s="1"/>
  <c r="G7318" i="35"/>
  <c r="G7369" i="35" s="1"/>
  <c r="L7318" i="35"/>
  <c r="L7369" i="35" s="1"/>
  <c r="M7318" i="35"/>
  <c r="M7369" i="35" s="1"/>
  <c r="A7319" i="35"/>
  <c r="D7319" i="35"/>
  <c r="A7320" i="35"/>
  <c r="D7320" i="35"/>
  <c r="E7320" i="35" s="1"/>
  <c r="E7371" i="35" s="1"/>
  <c r="A7321" i="35"/>
  <c r="D7321" i="35"/>
  <c r="L7321" i="35" s="1"/>
  <c r="L7372" i="35" s="1"/>
  <c r="A7322" i="35"/>
  <c r="D7322" i="35"/>
  <c r="E7322" i="35" s="1"/>
  <c r="E7373" i="35" s="1"/>
  <c r="I7322" i="35"/>
  <c r="I7373" i="35" s="1"/>
  <c r="L7322" i="35"/>
  <c r="L7373" i="35" s="1"/>
  <c r="A7323" i="35"/>
  <c r="D7323" i="35"/>
  <c r="E7323" i="35" s="1"/>
  <c r="E7374" i="35" s="1"/>
  <c r="A7324" i="35"/>
  <c r="D7324" i="35"/>
  <c r="M7324" i="35" s="1"/>
  <c r="M7375" i="35" s="1"/>
  <c r="A7325" i="35"/>
  <c r="D7325" i="35"/>
  <c r="L7325" i="35" s="1"/>
  <c r="L7376" i="35" s="1"/>
  <c r="A7326" i="35"/>
  <c r="D7326" i="35"/>
  <c r="E7326" i="35" s="1"/>
  <c r="E7377" i="35" s="1"/>
  <c r="L7326" i="35"/>
  <c r="O7326" i="35"/>
  <c r="O7377" i="35" s="1"/>
  <c r="A7327" i="35"/>
  <c r="D7327" i="35"/>
  <c r="A7328" i="35"/>
  <c r="D7328" i="35"/>
  <c r="E7328" i="35" s="1"/>
  <c r="E7379" i="35" s="1"/>
  <c r="A7329" i="35"/>
  <c r="D7329" i="35"/>
  <c r="L7329" i="35" s="1"/>
  <c r="L7380" i="35" s="1"/>
  <c r="A7330" i="35"/>
  <c r="D7330" i="35"/>
  <c r="A7331" i="35"/>
  <c r="D7331" i="35"/>
  <c r="E7331" i="35" s="1"/>
  <c r="E7382" i="35" s="1"/>
  <c r="O7331" i="35"/>
  <c r="O7382" i="35" s="1"/>
  <c r="A7332" i="35"/>
  <c r="D7332" i="35"/>
  <c r="E7332" i="35" s="1"/>
  <c r="E7383" i="35" s="1"/>
  <c r="I7332" i="35"/>
  <c r="I7383" i="35" s="1"/>
  <c r="L7332" i="35"/>
  <c r="L7383" i="35" s="1"/>
  <c r="M7332" i="35"/>
  <c r="M7383" i="35" s="1"/>
  <c r="A7333" i="35"/>
  <c r="D7333" i="35"/>
  <c r="L7333" i="35" s="1"/>
  <c r="L7384" i="35" s="1"/>
  <c r="A7334" i="35"/>
  <c r="D7334" i="35"/>
  <c r="E7334" i="35" s="1"/>
  <c r="E7385" i="35" s="1"/>
  <c r="M7334" i="35"/>
  <c r="M7385" i="35" s="1"/>
  <c r="A7335" i="35"/>
  <c r="D7335" i="35"/>
  <c r="D7386" i="35" s="1"/>
  <c r="A7336" i="35"/>
  <c r="D7336" i="35"/>
  <c r="E7336" i="35" s="1"/>
  <c r="E7387" i="35" s="1"/>
  <c r="A7337" i="35"/>
  <c r="D7337" i="35"/>
  <c r="L7337" i="35" s="1"/>
  <c r="L7388" i="35" s="1"/>
  <c r="A7338" i="35"/>
  <c r="D7338" i="35"/>
  <c r="E7338" i="35" s="1"/>
  <c r="E7389" i="35" s="1"/>
  <c r="I7338" i="35"/>
  <c r="I7389" i="35" s="1"/>
  <c r="L7338" i="35"/>
  <c r="L7389" i="35" s="1"/>
  <c r="Q7338" i="35"/>
  <c r="Q7389" i="35" s="1"/>
  <c r="A7339" i="35"/>
  <c r="D7339" i="35"/>
  <c r="E7339" i="35" s="1"/>
  <c r="E7390" i="35" s="1"/>
  <c r="A7340" i="35"/>
  <c r="D7340" i="35"/>
  <c r="M7340" i="35" s="1"/>
  <c r="M7391" i="35" s="1"/>
  <c r="A7341" i="35"/>
  <c r="D7341" i="35"/>
  <c r="L7341" i="35" s="1"/>
  <c r="L7392" i="35" s="1"/>
  <c r="A7342" i="35"/>
  <c r="D7342" i="35"/>
  <c r="E7342" i="35" s="1"/>
  <c r="E7393" i="35" s="1"/>
  <c r="I7342" i="35"/>
  <c r="I7393" i="35" s="1"/>
  <c r="L7342" i="35"/>
  <c r="L7393" i="35" s="1"/>
  <c r="Q7342" i="35"/>
  <c r="Q7393" i="35" s="1"/>
  <c r="A7343" i="35"/>
  <c r="D7343" i="35"/>
  <c r="A7344" i="35"/>
  <c r="D7344" i="35"/>
  <c r="M7344" i="35" s="1"/>
  <c r="M7395" i="35" s="1"/>
  <c r="A7345" i="35"/>
  <c r="D7345" i="35"/>
  <c r="L7345" i="35" s="1"/>
  <c r="L7396" i="35" s="1"/>
  <c r="A7346" i="35"/>
  <c r="D7346" i="35"/>
  <c r="A7347" i="35"/>
  <c r="D7347" i="35"/>
  <c r="E7347" i="35" s="1"/>
  <c r="E7398" i="35" s="1"/>
  <c r="A7348" i="35"/>
  <c r="D7348" i="35"/>
  <c r="A7349" i="35"/>
  <c r="D7349" i="35"/>
  <c r="L7349" i="35"/>
  <c r="L7400" i="35" s="1"/>
  <c r="A7350" i="35"/>
  <c r="D7350" i="35"/>
  <c r="E7350" i="35" s="1"/>
  <c r="E7401" i="35" s="1"/>
  <c r="L7350" i="35"/>
  <c r="L7401" i="35" s="1"/>
  <c r="O7350" i="35"/>
  <c r="O7401" i="35" s="1"/>
  <c r="A7351" i="35"/>
  <c r="D7351" i="35"/>
  <c r="H7351" i="35" s="1"/>
  <c r="H7402" i="35" s="1"/>
  <c r="A7352" i="35"/>
  <c r="D7352" i="35"/>
  <c r="L7352" i="35" s="1"/>
  <c r="L7403" i="35" s="1"/>
  <c r="A7353" i="35"/>
  <c r="D7353" i="35"/>
  <c r="L7353" i="35" s="1"/>
  <c r="L7404" i="35" s="1"/>
  <c r="A7354" i="35"/>
  <c r="D7354" i="35"/>
  <c r="E7354" i="35" s="1"/>
  <c r="E7405" i="35" s="1"/>
  <c r="G7354" i="35"/>
  <c r="G7405" i="35" s="1"/>
  <c r="H7354" i="35"/>
  <c r="H7405" i="35" s="1"/>
  <c r="L7354" i="35"/>
  <c r="L7405" i="35" s="1"/>
  <c r="M7354" i="35"/>
  <c r="M7405" i="35" s="1"/>
  <c r="O7354" i="35"/>
  <c r="O7405" i="35" s="1"/>
  <c r="A7355" i="35"/>
  <c r="D7355" i="35"/>
  <c r="H7355" i="35" s="1"/>
  <c r="H7406" i="35" s="1"/>
  <c r="A7356" i="35"/>
  <c r="D7356" i="35"/>
  <c r="A7358" i="35"/>
  <c r="A7359" i="35"/>
  <c r="A7360" i="35"/>
  <c r="A7361" i="35"/>
  <c r="A7362" i="35"/>
  <c r="D7362" i="35"/>
  <c r="A7363" i="35"/>
  <c r="D7363" i="35"/>
  <c r="P7363" i="35"/>
  <c r="A7364" i="35"/>
  <c r="A7365" i="35"/>
  <c r="A7366" i="35"/>
  <c r="A7367" i="35"/>
  <c r="D7367" i="35"/>
  <c r="A7368" i="35"/>
  <c r="A7369" i="35"/>
  <c r="D7369" i="35"/>
  <c r="A7370" i="35"/>
  <c r="A7371" i="35"/>
  <c r="D7371" i="35"/>
  <c r="A7372" i="35"/>
  <c r="A7373" i="35"/>
  <c r="D7373" i="35"/>
  <c r="A7374" i="35"/>
  <c r="A7375" i="35"/>
  <c r="D7375" i="35"/>
  <c r="A7376" i="35"/>
  <c r="A7377" i="35"/>
  <c r="D7377" i="35"/>
  <c r="L7377" i="35"/>
  <c r="A7378" i="35"/>
  <c r="A7379" i="35"/>
  <c r="A7380" i="35"/>
  <c r="A7381" i="35"/>
  <c r="A7382" i="35"/>
  <c r="D7382" i="35"/>
  <c r="A7383" i="35"/>
  <c r="D7383" i="35"/>
  <c r="A7384" i="35"/>
  <c r="A7385" i="35"/>
  <c r="A7386" i="35"/>
  <c r="A7387" i="35"/>
  <c r="A7388" i="35"/>
  <c r="A7389" i="35"/>
  <c r="D7389" i="35"/>
  <c r="A7390" i="35"/>
  <c r="A7391" i="35"/>
  <c r="D7391" i="35"/>
  <c r="A7392" i="35"/>
  <c r="A7393" i="35"/>
  <c r="A7394" i="35"/>
  <c r="A7395" i="35"/>
  <c r="A7396" i="35"/>
  <c r="A7397" i="35"/>
  <c r="A7398" i="35"/>
  <c r="A7399" i="35"/>
  <c r="A7400" i="35"/>
  <c r="A7401" i="35"/>
  <c r="A7402" i="35"/>
  <c r="A7403" i="35"/>
  <c r="A7404" i="35"/>
  <c r="A7405" i="35"/>
  <c r="A7406" i="35"/>
  <c r="A7407" i="35"/>
  <c r="A7411" i="35"/>
  <c r="D7411" i="35"/>
  <c r="E7411" i="35" s="1"/>
  <c r="A7412" i="35"/>
  <c r="D7412" i="35"/>
  <c r="A7413" i="35"/>
  <c r="D7413" i="35"/>
  <c r="H7413" i="35" s="1"/>
  <c r="H7464" i="35" s="1"/>
  <c r="M7413" i="35"/>
  <c r="M7464" i="35" s="1"/>
  <c r="A7414" i="35"/>
  <c r="D7414" i="35"/>
  <c r="A7415" i="35"/>
  <c r="D7415" i="35"/>
  <c r="K7415" i="35" s="1"/>
  <c r="K7466" i="35" s="1"/>
  <c r="A7416" i="35"/>
  <c r="D7416" i="35"/>
  <c r="K7416" i="35" s="1"/>
  <c r="K7467" i="35" s="1"/>
  <c r="A7417" i="35"/>
  <c r="D7417" i="35"/>
  <c r="A7418" i="35"/>
  <c r="D7418" i="35"/>
  <c r="H7418" i="35" s="1"/>
  <c r="H7469" i="35" s="1"/>
  <c r="A7419" i="35"/>
  <c r="D7419" i="35"/>
  <c r="A7420" i="35"/>
  <c r="D7420" i="35"/>
  <c r="D7471" i="35" s="1"/>
  <c r="A7421" i="35"/>
  <c r="D7421" i="35"/>
  <c r="K7421" i="35"/>
  <c r="K7472" i="35" s="1"/>
  <c r="A7422" i="35"/>
  <c r="D7422" i="35"/>
  <c r="A7423" i="35"/>
  <c r="D7423" i="35"/>
  <c r="K7423" i="35" s="1"/>
  <c r="K7474" i="35" s="1"/>
  <c r="A7424" i="35"/>
  <c r="D7424" i="35"/>
  <c r="K7424" i="35" s="1"/>
  <c r="K7475" i="35" s="1"/>
  <c r="A7425" i="35"/>
  <c r="D7425" i="35"/>
  <c r="K7425" i="35" s="1"/>
  <c r="K7476" i="35" s="1"/>
  <c r="A7426" i="35"/>
  <c r="D7426" i="35"/>
  <c r="A7427" i="35"/>
  <c r="D7427" i="35"/>
  <c r="H7427" i="35" s="1"/>
  <c r="H7478" i="35" s="1"/>
  <c r="A7428" i="35"/>
  <c r="D7428" i="35"/>
  <c r="D7479" i="35" s="1"/>
  <c r="A7429" i="35"/>
  <c r="D7429" i="35"/>
  <c r="A7430" i="35"/>
  <c r="D7430" i="35"/>
  <c r="A7431" i="35"/>
  <c r="D7431" i="35"/>
  <c r="Q7431" i="35"/>
  <c r="Q7482" i="35" s="1"/>
  <c r="A7432" i="35"/>
  <c r="D7432" i="35"/>
  <c r="A7433" i="35"/>
  <c r="D7433" i="35"/>
  <c r="I7433" i="35" s="1"/>
  <c r="I7484" i="35" s="1"/>
  <c r="A7434" i="35"/>
  <c r="D7434" i="35"/>
  <c r="A7435" i="35"/>
  <c r="D7435" i="35"/>
  <c r="L7435" i="35" s="1"/>
  <c r="L7486" i="35" s="1"/>
  <c r="A7436" i="35"/>
  <c r="D7436" i="35"/>
  <c r="G7436" i="35" s="1"/>
  <c r="G7487" i="35" s="1"/>
  <c r="A7437" i="35"/>
  <c r="D7437" i="35"/>
  <c r="H7437" i="35" s="1"/>
  <c r="H7488" i="35" s="1"/>
  <c r="A7438" i="35"/>
  <c r="D7438" i="35"/>
  <c r="A7439" i="35"/>
  <c r="D7439" i="35"/>
  <c r="A7440" i="35"/>
  <c r="D7440" i="35"/>
  <c r="A7441" i="35"/>
  <c r="D7441" i="35"/>
  <c r="H7441" i="35" s="1"/>
  <c r="H7492" i="35" s="1"/>
  <c r="A7442" i="35"/>
  <c r="D7442" i="35"/>
  <c r="H7442" i="35" s="1"/>
  <c r="H7493" i="35" s="1"/>
  <c r="O7442" i="35"/>
  <c r="O7493" i="35" s="1"/>
  <c r="A7443" i="35"/>
  <c r="D7443" i="35"/>
  <c r="H7443" i="35" s="1"/>
  <c r="H7494" i="35" s="1"/>
  <c r="A7444" i="35"/>
  <c r="D7444" i="35"/>
  <c r="I7444" i="35" s="1"/>
  <c r="I7495" i="35" s="1"/>
  <c r="A7445" i="35"/>
  <c r="D7445" i="35"/>
  <c r="A7446" i="35"/>
  <c r="D7446" i="35"/>
  <c r="A7447" i="35"/>
  <c r="D7447" i="35"/>
  <c r="A7448" i="35"/>
  <c r="D7448" i="35"/>
  <c r="A7449" i="35"/>
  <c r="D7449" i="35"/>
  <c r="H7449" i="35" s="1"/>
  <c r="H7500" i="35" s="1"/>
  <c r="A7450" i="35"/>
  <c r="D7450" i="35"/>
  <c r="A7451" i="35"/>
  <c r="D7451" i="35"/>
  <c r="A7452" i="35"/>
  <c r="D7452" i="35"/>
  <c r="H7452" i="35" s="1"/>
  <c r="H7503" i="35" s="1"/>
  <c r="O7452" i="35"/>
  <c r="A7453" i="35"/>
  <c r="D7453" i="35"/>
  <c r="H7453" i="35" s="1"/>
  <c r="H7504" i="35" s="1"/>
  <c r="A7454" i="35"/>
  <c r="D7454" i="35"/>
  <c r="A7455" i="35"/>
  <c r="D7455" i="35"/>
  <c r="I7455" i="35" s="1"/>
  <c r="I7506" i="35" s="1"/>
  <c r="A7456" i="35"/>
  <c r="D7456" i="35"/>
  <c r="A7457" i="35"/>
  <c r="D7457" i="35"/>
  <c r="I7457" i="35" s="1"/>
  <c r="I7508" i="35" s="1"/>
  <c r="A7458" i="35"/>
  <c r="D7458" i="35"/>
  <c r="H7458" i="35" s="1"/>
  <c r="H7509" i="35" s="1"/>
  <c r="A7459" i="35"/>
  <c r="D7459" i="35"/>
  <c r="A7460" i="35"/>
  <c r="D7460" i="35"/>
  <c r="A7462" i="35"/>
  <c r="A7463" i="35"/>
  <c r="A7464" i="35"/>
  <c r="D7464" i="35"/>
  <c r="A7465" i="35"/>
  <c r="A7466" i="35"/>
  <c r="A7467" i="35"/>
  <c r="A7468" i="35"/>
  <c r="A7469" i="35"/>
  <c r="A7470" i="35"/>
  <c r="A7471" i="35"/>
  <c r="A7472" i="35"/>
  <c r="A7473" i="35"/>
  <c r="A7474" i="35"/>
  <c r="A7475" i="35"/>
  <c r="A7476" i="35"/>
  <c r="A7477" i="35"/>
  <c r="A7478" i="35"/>
  <c r="D7478" i="35"/>
  <c r="A7479" i="35"/>
  <c r="A7480" i="35"/>
  <c r="A7481" i="35"/>
  <c r="A7482" i="35"/>
  <c r="A7483" i="35"/>
  <c r="A7484" i="35"/>
  <c r="A7485" i="35"/>
  <c r="A7486" i="35"/>
  <c r="A7487" i="35"/>
  <c r="D7487" i="35"/>
  <c r="A7488" i="35"/>
  <c r="A7489" i="35"/>
  <c r="A7490" i="35"/>
  <c r="A7491" i="35"/>
  <c r="A7492" i="35"/>
  <c r="A7493" i="35"/>
  <c r="A7494" i="35"/>
  <c r="A7495" i="35"/>
  <c r="A7496" i="35"/>
  <c r="A7497" i="35"/>
  <c r="A7498" i="35"/>
  <c r="A7499" i="35"/>
  <c r="A7500" i="35"/>
  <c r="A7501" i="35"/>
  <c r="A7502" i="35"/>
  <c r="A7503" i="35"/>
  <c r="D7503" i="35"/>
  <c r="O7503" i="35"/>
  <c r="A7504" i="35"/>
  <c r="A7505" i="35"/>
  <c r="A7506" i="35"/>
  <c r="A7507" i="35"/>
  <c r="A7508" i="35"/>
  <c r="A7509" i="35"/>
  <c r="A7510" i="35"/>
  <c r="A7511" i="35"/>
  <c r="D7518" i="35"/>
  <c r="E7518" i="35"/>
  <c r="F7518" i="35"/>
  <c r="G7518" i="35"/>
  <c r="H7518" i="35"/>
  <c r="I7518" i="35"/>
  <c r="J7518" i="35"/>
  <c r="K7518" i="35"/>
  <c r="L7518" i="35"/>
  <c r="M7518" i="35"/>
  <c r="N7518" i="35"/>
  <c r="O7518" i="35"/>
  <c r="P7518" i="35"/>
  <c r="Q7518" i="35"/>
  <c r="R7518" i="35"/>
  <c r="D7520" i="35"/>
  <c r="E7520" i="35"/>
  <c r="F7520" i="35"/>
  <c r="G7520" i="35"/>
  <c r="H7520" i="35"/>
  <c r="I7520" i="35"/>
  <c r="J7520" i="35"/>
  <c r="K7520" i="35"/>
  <c r="L7520" i="35"/>
  <c r="M7520" i="35"/>
  <c r="N7520" i="35"/>
  <c r="O7520" i="35"/>
  <c r="P7520" i="35"/>
  <c r="Q7520" i="35"/>
  <c r="R7520" i="35"/>
  <c r="A7548" i="35"/>
  <c r="D7548" i="35"/>
  <c r="F7548" i="35" s="1"/>
  <c r="F7599" i="35" s="1"/>
  <c r="A7549" i="35"/>
  <c r="D7549" i="35"/>
  <c r="F7549" i="35" s="1"/>
  <c r="F7600" i="35" s="1"/>
  <c r="A7550" i="35"/>
  <c r="D7550" i="35"/>
  <c r="D7601" i="35" s="1"/>
  <c r="A7551" i="35"/>
  <c r="D7551" i="35"/>
  <c r="F7551" i="35"/>
  <c r="F7602" i="35" s="1"/>
  <c r="J7551" i="35"/>
  <c r="J7602" i="35" s="1"/>
  <c r="O7551" i="35"/>
  <c r="O7602" i="35" s="1"/>
  <c r="P7551" i="35"/>
  <c r="P7602" i="35" s="1"/>
  <c r="A7552" i="35"/>
  <c r="D7552" i="35"/>
  <c r="A7553" i="35"/>
  <c r="D7553" i="35"/>
  <c r="F7553" i="35" s="1"/>
  <c r="F7604" i="35" s="1"/>
  <c r="K7553" i="35"/>
  <c r="K7604" i="35" s="1"/>
  <c r="O7553" i="35"/>
  <c r="O7604" i="35" s="1"/>
  <c r="A7554" i="35"/>
  <c r="D7554" i="35"/>
  <c r="K7554" i="35" s="1"/>
  <c r="K7605" i="35" s="1"/>
  <c r="R7554" i="35"/>
  <c r="R7605" i="35" s="1"/>
  <c r="A7555" i="35"/>
  <c r="D7555" i="35"/>
  <c r="E7555" i="35" s="1"/>
  <c r="E7606" i="35" s="1"/>
  <c r="H7555" i="35"/>
  <c r="H7606" i="35" s="1"/>
  <c r="J7555" i="35"/>
  <c r="J7606" i="35" s="1"/>
  <c r="K7555" i="35"/>
  <c r="K7606" i="35" s="1"/>
  <c r="O7555" i="35"/>
  <c r="O7606" i="35" s="1"/>
  <c r="P7555" i="35"/>
  <c r="A7556" i="35"/>
  <c r="D7556" i="35"/>
  <c r="E7556" i="35" s="1"/>
  <c r="E7607" i="35" s="1"/>
  <c r="N7556" i="35"/>
  <c r="N7607" i="35" s="1"/>
  <c r="A7557" i="35"/>
  <c r="D7557" i="35"/>
  <c r="F7557" i="35" s="1"/>
  <c r="F7608" i="35" s="1"/>
  <c r="A7558" i="35"/>
  <c r="D7558" i="35"/>
  <c r="Q7558" i="35" s="1"/>
  <c r="Q7609" i="35" s="1"/>
  <c r="A7559" i="35"/>
  <c r="D7559" i="35"/>
  <c r="H7559" i="35" s="1"/>
  <c r="H7610" i="35" s="1"/>
  <c r="A7560" i="35"/>
  <c r="D7560" i="35"/>
  <c r="A7561" i="35"/>
  <c r="D7561" i="35"/>
  <c r="I7561" i="35" s="1"/>
  <c r="I7612" i="35" s="1"/>
  <c r="A7562" i="35"/>
  <c r="D7562" i="35"/>
  <c r="N7562" i="35" s="1"/>
  <c r="N7613" i="35" s="1"/>
  <c r="A7563" i="35"/>
  <c r="D7563" i="35"/>
  <c r="K7563" i="35" s="1"/>
  <c r="K7614" i="35" s="1"/>
  <c r="A7564" i="35"/>
  <c r="D7564" i="35"/>
  <c r="I7564" i="35" s="1"/>
  <c r="I7615" i="35" s="1"/>
  <c r="A7565" i="35"/>
  <c r="D7565" i="35"/>
  <c r="L7565" i="35" s="1"/>
  <c r="L7616" i="35" s="1"/>
  <c r="A7566" i="35"/>
  <c r="D7566" i="35"/>
  <c r="A7567" i="35"/>
  <c r="D7567" i="35"/>
  <c r="A7568" i="35"/>
  <c r="D7568" i="35"/>
  <c r="R7568" i="35" s="1"/>
  <c r="R7619" i="35" s="1"/>
  <c r="A7569" i="35"/>
  <c r="D7569" i="35"/>
  <c r="N7569" i="35" s="1"/>
  <c r="N7620" i="35" s="1"/>
  <c r="A7570" i="35"/>
  <c r="D7570" i="35"/>
  <c r="K7570" i="35" s="1"/>
  <c r="K7621" i="35" s="1"/>
  <c r="A7571" i="35"/>
  <c r="D7571" i="35"/>
  <c r="I7571" i="35" s="1"/>
  <c r="I7622" i="35" s="1"/>
  <c r="Q7571" i="35"/>
  <c r="Q7622" i="35" s="1"/>
  <c r="A7572" i="35"/>
  <c r="D7572" i="35"/>
  <c r="M7572" i="35" s="1"/>
  <c r="M7623" i="35" s="1"/>
  <c r="A7573" i="35"/>
  <c r="D7573" i="35"/>
  <c r="P7573" i="35" s="1"/>
  <c r="P7624" i="35" s="1"/>
  <c r="A7574" i="35"/>
  <c r="D7574" i="35"/>
  <c r="M7574" i="35" s="1"/>
  <c r="M7625" i="35" s="1"/>
  <c r="A7575" i="35"/>
  <c r="D7575" i="35"/>
  <c r="M7575" i="35" s="1"/>
  <c r="M7626" i="35" s="1"/>
  <c r="A7576" i="35"/>
  <c r="D7576" i="35"/>
  <c r="F7576" i="35" s="1"/>
  <c r="N7576" i="35"/>
  <c r="N7627" i="35" s="1"/>
  <c r="P7576" i="35"/>
  <c r="P7627" i="35" s="1"/>
  <c r="A7577" i="35"/>
  <c r="D7577" i="35"/>
  <c r="J7577" i="35" s="1"/>
  <c r="J7628" i="35" s="1"/>
  <c r="A7578" i="35"/>
  <c r="D7578" i="35"/>
  <c r="M7578" i="35" s="1"/>
  <c r="M7629" i="35" s="1"/>
  <c r="A7579" i="35"/>
  <c r="D7579" i="35"/>
  <c r="F7579" i="35" s="1"/>
  <c r="A7580" i="35"/>
  <c r="D7580" i="35"/>
  <c r="J7580" i="35" s="1"/>
  <c r="J7631" i="35" s="1"/>
  <c r="A7581" i="35"/>
  <c r="D7581" i="35"/>
  <c r="G7581" i="35" s="1"/>
  <c r="G7632" i="35" s="1"/>
  <c r="A7582" i="35"/>
  <c r="D7582" i="35"/>
  <c r="D7633" i="35" s="1"/>
  <c r="A7583" i="35"/>
  <c r="D7583" i="35"/>
  <c r="A7584" i="35"/>
  <c r="D7584" i="35"/>
  <c r="H7584" i="35" s="1"/>
  <c r="H7635" i="35" s="1"/>
  <c r="A7585" i="35"/>
  <c r="D7585" i="35"/>
  <c r="A7586" i="35"/>
  <c r="D7586" i="35"/>
  <c r="N7586" i="35" s="1"/>
  <c r="N7637" i="35" s="1"/>
  <c r="A7587" i="35"/>
  <c r="D7587" i="35"/>
  <c r="E7587" i="35" s="1"/>
  <c r="E7638" i="35" s="1"/>
  <c r="P7587" i="35"/>
  <c r="P7638" i="35" s="1"/>
  <c r="A7588" i="35"/>
  <c r="D7588" i="35"/>
  <c r="A7589" i="35"/>
  <c r="D7589" i="35"/>
  <c r="L7589" i="35" s="1"/>
  <c r="L7640" i="35" s="1"/>
  <c r="A7590" i="35"/>
  <c r="D7590" i="35"/>
  <c r="A7591" i="35"/>
  <c r="D7591" i="35"/>
  <c r="A7592" i="35"/>
  <c r="D7592" i="35"/>
  <c r="E7592" i="35" s="1"/>
  <c r="E7643" i="35" s="1"/>
  <c r="H7592" i="35"/>
  <c r="H7643" i="35" s="1"/>
  <c r="R7592" i="35"/>
  <c r="R7643" i="35" s="1"/>
  <c r="A7593" i="35"/>
  <c r="D7593" i="35"/>
  <c r="A7594" i="35"/>
  <c r="D7594" i="35"/>
  <c r="R7594" i="35" s="1"/>
  <c r="R7645" i="35" s="1"/>
  <c r="A7595" i="35"/>
  <c r="D7595" i="35"/>
  <c r="A7596" i="35"/>
  <c r="D7596" i="35"/>
  <c r="A7597" i="35"/>
  <c r="D7597" i="35"/>
  <c r="A7599" i="35"/>
  <c r="A7600" i="35"/>
  <c r="A7601" i="35"/>
  <c r="A7602" i="35"/>
  <c r="D7602" i="35"/>
  <c r="A7603" i="35"/>
  <c r="A7604" i="35"/>
  <c r="A7605" i="35"/>
  <c r="A7606" i="35"/>
  <c r="D7606" i="35"/>
  <c r="P7606" i="35"/>
  <c r="A7607" i="35"/>
  <c r="A7608" i="35"/>
  <c r="A7609" i="35"/>
  <c r="A7610" i="35"/>
  <c r="A7611" i="35"/>
  <c r="A7612" i="35"/>
  <c r="A7613" i="35"/>
  <c r="A7614" i="35"/>
  <c r="A7615" i="35"/>
  <c r="A7616" i="35"/>
  <c r="A7617" i="35"/>
  <c r="A7618" i="35"/>
  <c r="A7619" i="35"/>
  <c r="A7620" i="35"/>
  <c r="A7621" i="35"/>
  <c r="A7622" i="35"/>
  <c r="A7623" i="35"/>
  <c r="A7624" i="35"/>
  <c r="A7625" i="35"/>
  <c r="A7626" i="35"/>
  <c r="A7627" i="35"/>
  <c r="D7627" i="35"/>
  <c r="F7627" i="35"/>
  <c r="A7628" i="35"/>
  <c r="A7629" i="35"/>
  <c r="A7630" i="35"/>
  <c r="F7630" i="35"/>
  <c r="A7631" i="35"/>
  <c r="A7632" i="35"/>
  <c r="A7633" i="35"/>
  <c r="A7634" i="35"/>
  <c r="D7634" i="35"/>
  <c r="A7635" i="35"/>
  <c r="A7636" i="35"/>
  <c r="A7637" i="35"/>
  <c r="A7638" i="35"/>
  <c r="A7639" i="35"/>
  <c r="A7640" i="35"/>
  <c r="A7641" i="35"/>
  <c r="A7642" i="35"/>
  <c r="A7643" i="35"/>
  <c r="A7644" i="35"/>
  <c r="A7645" i="35"/>
  <c r="A7646" i="35"/>
  <c r="A7647" i="35"/>
  <c r="A7648" i="35"/>
  <c r="D7659" i="35"/>
  <c r="E7659" i="35"/>
  <c r="F7659" i="35"/>
  <c r="G7659" i="35"/>
  <c r="H7659" i="35"/>
  <c r="I7659" i="35"/>
  <c r="J7659" i="35"/>
  <c r="K7659" i="35"/>
  <c r="L7659" i="35"/>
  <c r="M7659" i="35"/>
  <c r="N7659" i="35"/>
  <c r="O7659" i="35"/>
  <c r="P7659" i="35"/>
  <c r="Q7659" i="35"/>
  <c r="R7659" i="35"/>
  <c r="D7661" i="35"/>
  <c r="E7661" i="35"/>
  <c r="F7661" i="35"/>
  <c r="G7661" i="35"/>
  <c r="H7661" i="35"/>
  <c r="I7661" i="35"/>
  <c r="J7661" i="35"/>
  <c r="K7661" i="35"/>
  <c r="L7661" i="35"/>
  <c r="M7661" i="35"/>
  <c r="N7661" i="35"/>
  <c r="O7661" i="35"/>
  <c r="P7661" i="35"/>
  <c r="Q7661" i="35"/>
  <c r="R7661" i="35"/>
  <c r="A7689" i="35"/>
  <c r="D7689" i="35"/>
  <c r="E7689" i="35" s="1"/>
  <c r="A7690" i="35"/>
  <c r="D7690" i="35"/>
  <c r="A7691" i="35"/>
  <c r="D7691" i="35"/>
  <c r="P7691" i="35" s="1"/>
  <c r="P7742" i="35" s="1"/>
  <c r="A7692" i="35"/>
  <c r="D7692" i="35"/>
  <c r="E7692" i="35" s="1"/>
  <c r="E7743" i="35" s="1"/>
  <c r="A7693" i="35"/>
  <c r="D7693" i="35"/>
  <c r="E7693" i="35" s="1"/>
  <c r="E7744" i="35" s="1"/>
  <c r="A7694" i="35"/>
  <c r="D7694" i="35"/>
  <c r="A7695" i="35"/>
  <c r="D7695" i="35"/>
  <c r="A7696" i="35"/>
  <c r="D7696" i="35"/>
  <c r="A7697" i="35"/>
  <c r="D7697" i="35"/>
  <c r="P7697" i="35" s="1"/>
  <c r="P7748" i="35" s="1"/>
  <c r="A7698" i="35"/>
  <c r="D7698" i="35"/>
  <c r="A7699" i="35"/>
  <c r="D7699" i="35"/>
  <c r="A7700" i="35"/>
  <c r="D7700" i="35"/>
  <c r="E7700" i="35" s="1"/>
  <c r="E7751" i="35" s="1"/>
  <c r="P7700" i="35"/>
  <c r="A7701" i="35"/>
  <c r="D7701" i="35"/>
  <c r="A7702" i="35"/>
  <c r="D7702" i="35"/>
  <c r="A7703" i="35"/>
  <c r="D7703" i="35"/>
  <c r="A7704" i="35"/>
  <c r="D7704" i="35"/>
  <c r="A7705" i="35"/>
  <c r="D7705" i="35"/>
  <c r="P7705" i="35" s="1"/>
  <c r="P7756" i="35" s="1"/>
  <c r="A7706" i="35"/>
  <c r="D7706" i="35"/>
  <c r="A7707" i="35"/>
  <c r="D7707" i="35"/>
  <c r="P7707" i="35" s="1"/>
  <c r="P7758" i="35" s="1"/>
  <c r="A7708" i="35"/>
  <c r="D7708" i="35"/>
  <c r="E7708" i="35" s="1"/>
  <c r="E7759" i="35" s="1"/>
  <c r="A7709" i="35"/>
  <c r="D7709" i="35"/>
  <c r="E7709" i="35" s="1"/>
  <c r="E7760" i="35" s="1"/>
  <c r="A7710" i="35"/>
  <c r="D7710" i="35"/>
  <c r="A7711" i="35"/>
  <c r="D7711" i="35"/>
  <c r="A7712" i="35"/>
  <c r="D7712" i="35"/>
  <c r="A7713" i="35"/>
  <c r="D7713" i="35"/>
  <c r="A7714" i="35"/>
  <c r="D7714" i="35"/>
  <c r="A7715" i="35"/>
  <c r="D7715" i="35"/>
  <c r="P7715" i="35" s="1"/>
  <c r="P7766" i="35" s="1"/>
  <c r="A7716" i="35"/>
  <c r="D7716" i="35"/>
  <c r="A7717" i="35"/>
  <c r="D7717" i="35"/>
  <c r="E7717" i="35" s="1"/>
  <c r="E7768" i="35" s="1"/>
  <c r="A7718" i="35"/>
  <c r="D7718" i="35"/>
  <c r="A7719" i="35"/>
  <c r="D7719" i="35"/>
  <c r="E7719" i="35" s="1"/>
  <c r="E7770" i="35" s="1"/>
  <c r="A7720" i="35"/>
  <c r="D7720" i="35"/>
  <c r="A7721" i="35"/>
  <c r="D7721" i="35"/>
  <c r="A7722" i="35"/>
  <c r="D7722" i="35"/>
  <c r="A7723" i="35"/>
  <c r="D7723" i="35"/>
  <c r="P7723" i="35" s="1"/>
  <c r="P7774" i="35" s="1"/>
  <c r="A7724" i="35"/>
  <c r="D7724" i="35"/>
  <c r="E7724" i="35" s="1"/>
  <c r="E7775" i="35" s="1"/>
  <c r="P7724" i="35"/>
  <c r="P7775" i="35" s="1"/>
  <c r="A7725" i="35"/>
  <c r="D7725" i="35"/>
  <c r="A7726" i="35"/>
  <c r="D7726" i="35"/>
  <c r="A7727" i="35"/>
  <c r="D7727" i="35"/>
  <c r="A7728" i="35"/>
  <c r="D7728" i="35"/>
  <c r="A7729" i="35"/>
  <c r="D7729" i="35"/>
  <c r="P7729" i="35" s="1"/>
  <c r="P7780" i="35" s="1"/>
  <c r="A7730" i="35"/>
  <c r="D7730" i="35"/>
  <c r="A7731" i="35"/>
  <c r="D7731" i="35"/>
  <c r="A7732" i="35"/>
  <c r="D7732" i="35"/>
  <c r="A7733" i="35"/>
  <c r="D7733" i="35"/>
  <c r="A7734" i="35"/>
  <c r="D7734" i="35"/>
  <c r="A7735" i="35"/>
  <c r="D7735" i="35"/>
  <c r="A7736" i="35"/>
  <c r="D7736" i="35"/>
  <c r="A7737" i="35"/>
  <c r="D7737" i="35"/>
  <c r="P7737" i="35" s="1"/>
  <c r="P7788" i="35" s="1"/>
  <c r="A7738" i="35"/>
  <c r="D7738" i="35"/>
  <c r="A7740" i="35"/>
  <c r="A7741" i="35"/>
  <c r="A7742" i="35"/>
  <c r="A7743" i="35"/>
  <c r="A7744" i="35"/>
  <c r="A7745" i="35"/>
  <c r="A7746" i="35"/>
  <c r="A7747" i="35"/>
  <c r="A7748" i="35"/>
  <c r="A7749" i="35"/>
  <c r="A7750" i="35"/>
  <c r="A7751" i="35"/>
  <c r="D7751" i="35"/>
  <c r="P7751" i="35"/>
  <c r="A7752" i="35"/>
  <c r="A7753" i="35"/>
  <c r="A7754" i="35"/>
  <c r="A7755" i="35"/>
  <c r="A7756" i="35"/>
  <c r="A7757" i="35"/>
  <c r="A7758" i="35"/>
  <c r="A7759" i="35"/>
  <c r="A7760" i="35"/>
  <c r="A7761" i="35"/>
  <c r="A7762" i="35"/>
  <c r="A7763" i="35"/>
  <c r="A7764" i="35"/>
  <c r="A7765" i="35"/>
  <c r="A7766" i="35"/>
  <c r="A7767" i="35"/>
  <c r="A7768" i="35"/>
  <c r="A7769" i="35"/>
  <c r="A7770" i="35"/>
  <c r="A7771" i="35"/>
  <c r="A7772" i="35"/>
  <c r="A7773" i="35"/>
  <c r="A7774" i="35"/>
  <c r="A7775" i="35"/>
  <c r="D7775" i="35"/>
  <c r="A7776" i="35"/>
  <c r="A7777" i="35"/>
  <c r="A7778" i="35"/>
  <c r="A7779" i="35"/>
  <c r="A7780" i="35"/>
  <c r="A7781" i="35"/>
  <c r="A7782" i="35"/>
  <c r="A7783" i="35"/>
  <c r="A7784" i="35"/>
  <c r="A7785" i="35"/>
  <c r="A7786" i="35"/>
  <c r="A7787" i="35"/>
  <c r="A7788" i="35"/>
  <c r="A7789" i="35"/>
  <c r="D7796" i="35"/>
  <c r="D7801" i="35" s="1"/>
  <c r="E7796" i="35"/>
  <c r="E7801" i="35" s="1"/>
  <c r="F7796" i="35"/>
  <c r="F7801" i="35" s="1"/>
  <c r="G7796" i="35"/>
  <c r="G7801" i="35" s="1"/>
  <c r="H7796" i="35"/>
  <c r="H7801" i="35" s="1"/>
  <c r="I7796" i="35"/>
  <c r="I7801" i="35" s="1"/>
  <c r="J7796" i="35"/>
  <c r="J7801" i="35" s="1"/>
  <c r="K7796" i="35"/>
  <c r="K7801" i="35" s="1"/>
  <c r="L7796" i="35"/>
  <c r="L7801" i="35" s="1"/>
  <c r="M7796" i="35"/>
  <c r="M7801" i="35" s="1"/>
  <c r="N7796" i="35"/>
  <c r="N7801" i="35" s="1"/>
  <c r="O7796" i="35"/>
  <c r="O7801" i="35" s="1"/>
  <c r="P7796" i="35"/>
  <c r="P7801" i="35" s="1"/>
  <c r="Q7796" i="35"/>
  <c r="Q7801" i="35" s="1"/>
  <c r="R7796" i="35"/>
  <c r="R7801" i="35" s="1"/>
  <c r="A7828" i="35"/>
  <c r="D7828" i="35"/>
  <c r="E7828" i="35" s="1"/>
  <c r="A7829" i="35"/>
  <c r="D7829" i="35"/>
  <c r="N7829" i="35" s="1"/>
  <c r="N7880" i="35" s="1"/>
  <c r="A7830" i="35"/>
  <c r="D7830" i="35"/>
  <c r="N7830" i="35" s="1"/>
  <c r="N7881" i="35" s="1"/>
  <c r="A7831" i="35"/>
  <c r="D7831" i="35"/>
  <c r="J7831" i="35" s="1"/>
  <c r="J7882" i="35" s="1"/>
  <c r="A7832" i="35"/>
  <c r="D7832" i="35"/>
  <c r="F7832" i="35" s="1"/>
  <c r="K7832" i="35"/>
  <c r="K7883" i="35" s="1"/>
  <c r="P7832" i="35"/>
  <c r="P7883" i="35" s="1"/>
  <c r="A7833" i="35"/>
  <c r="D7833" i="35"/>
  <c r="A7834" i="35"/>
  <c r="D7834" i="35"/>
  <c r="N7834" i="35" s="1"/>
  <c r="N7885" i="35" s="1"/>
  <c r="A7835" i="35"/>
  <c r="D7835" i="35"/>
  <c r="P7835" i="35" s="1"/>
  <c r="P7886" i="35" s="1"/>
  <c r="A7836" i="35"/>
  <c r="D7836" i="35"/>
  <c r="H7836" i="35" s="1"/>
  <c r="H7887" i="35" s="1"/>
  <c r="A7837" i="35"/>
  <c r="D7837" i="35"/>
  <c r="F7837" i="35" s="1"/>
  <c r="F7888" i="35" s="1"/>
  <c r="A7838" i="35"/>
  <c r="D7838" i="35"/>
  <c r="A7839" i="35"/>
  <c r="D7839" i="35"/>
  <c r="H7839" i="35" s="1"/>
  <c r="H7890" i="35" s="1"/>
  <c r="J7839" i="35"/>
  <c r="J7890" i="35" s="1"/>
  <c r="O7839" i="35"/>
  <c r="O7890" i="35" s="1"/>
  <c r="A7840" i="35"/>
  <c r="D7840" i="35"/>
  <c r="J7840" i="35" s="1"/>
  <c r="J7891" i="35" s="1"/>
  <c r="A7841" i="35"/>
  <c r="D7841" i="35"/>
  <c r="A7842" i="35"/>
  <c r="D7842" i="35"/>
  <c r="N7842" i="35" s="1"/>
  <c r="N7893" i="35" s="1"/>
  <c r="A7843" i="35"/>
  <c r="D7843" i="35"/>
  <c r="P7843" i="35" s="1"/>
  <c r="P7894" i="35" s="1"/>
  <c r="A7844" i="35"/>
  <c r="D7844" i="35"/>
  <c r="F7844" i="35" s="1"/>
  <c r="F7895" i="35" s="1"/>
  <c r="P7844" i="35"/>
  <c r="P7895" i="35" s="1"/>
  <c r="A7845" i="35"/>
  <c r="D7845" i="35"/>
  <c r="K7845" i="35" s="1"/>
  <c r="K7896" i="35" s="1"/>
  <c r="O7845" i="35"/>
  <c r="O7896" i="35" s="1"/>
  <c r="A7846" i="35"/>
  <c r="D7846" i="35"/>
  <c r="A7847" i="35"/>
  <c r="D7847" i="35"/>
  <c r="K7847" i="35" s="1"/>
  <c r="K7898" i="35" s="1"/>
  <c r="A7848" i="35"/>
  <c r="D7848" i="35"/>
  <c r="K7848" i="35" s="1"/>
  <c r="K7899" i="35" s="1"/>
  <c r="A7849" i="35"/>
  <c r="D7849" i="35"/>
  <c r="N7849" i="35" s="1"/>
  <c r="N7900" i="35" s="1"/>
  <c r="A7850" i="35"/>
  <c r="D7850" i="35"/>
  <c r="A7851" i="35"/>
  <c r="D7851" i="35"/>
  <c r="H7851" i="35" s="1"/>
  <c r="H7902" i="35" s="1"/>
  <c r="A7852" i="35"/>
  <c r="D7852" i="35"/>
  <c r="F7852" i="35" s="1"/>
  <c r="F7903" i="35" s="1"/>
  <c r="A7853" i="35"/>
  <c r="D7853" i="35"/>
  <c r="O7853" i="35" s="1"/>
  <c r="O7904" i="35" s="1"/>
  <c r="A7854" i="35"/>
  <c r="D7854" i="35"/>
  <c r="F7854" i="35" s="1"/>
  <c r="F7905" i="35" s="1"/>
  <c r="A7855" i="35"/>
  <c r="D7855" i="35"/>
  <c r="H7855" i="35" s="1"/>
  <c r="H7906" i="35" s="1"/>
  <c r="A7856" i="35"/>
  <c r="D7856" i="35"/>
  <c r="F7856" i="35" s="1"/>
  <c r="F7907" i="35" s="1"/>
  <c r="A7857" i="35"/>
  <c r="D7857" i="35"/>
  <c r="F7857" i="35" s="1"/>
  <c r="F7908" i="35" s="1"/>
  <c r="A7858" i="35"/>
  <c r="D7858" i="35"/>
  <c r="A7859" i="35"/>
  <c r="D7859" i="35"/>
  <c r="A7860" i="35"/>
  <c r="D7860" i="35"/>
  <c r="F7860" i="35" s="1"/>
  <c r="F7911" i="35" s="1"/>
  <c r="A7861" i="35"/>
  <c r="D7861" i="35"/>
  <c r="F7861" i="35" s="1"/>
  <c r="F7912" i="35" s="1"/>
  <c r="A7862" i="35"/>
  <c r="D7862" i="35"/>
  <c r="N7862" i="35" s="1"/>
  <c r="N7913" i="35" s="1"/>
  <c r="A7863" i="35"/>
  <c r="D7863" i="35"/>
  <c r="O7863" i="35" s="1"/>
  <c r="O7914" i="35" s="1"/>
  <c r="A7864" i="35"/>
  <c r="D7864" i="35"/>
  <c r="F7864" i="35" s="1"/>
  <c r="F7915" i="35" s="1"/>
  <c r="A7865" i="35"/>
  <c r="D7865" i="35"/>
  <c r="A7866" i="35"/>
  <c r="D7866" i="35"/>
  <c r="N7866" i="35" s="1"/>
  <c r="N7917" i="35" s="1"/>
  <c r="A7867" i="35"/>
  <c r="D7867" i="35"/>
  <c r="P7867" i="35" s="1"/>
  <c r="P7918" i="35" s="1"/>
  <c r="A7868" i="35"/>
  <c r="D7868" i="35"/>
  <c r="N7868" i="35" s="1"/>
  <c r="N7919" i="35" s="1"/>
  <c r="A7869" i="35"/>
  <c r="D7869" i="35"/>
  <c r="F7869" i="35" s="1"/>
  <c r="F7920" i="35" s="1"/>
  <c r="A7870" i="35"/>
  <c r="D7870" i="35"/>
  <c r="F7870" i="35" s="1"/>
  <c r="F7921" i="35" s="1"/>
  <c r="A7871" i="35"/>
  <c r="D7871" i="35"/>
  <c r="J7871" i="35" s="1"/>
  <c r="J7922" i="35" s="1"/>
  <c r="A7872" i="35"/>
  <c r="D7872" i="35"/>
  <c r="N7872" i="35" s="1"/>
  <c r="N7923" i="35" s="1"/>
  <c r="O7872" i="35"/>
  <c r="O7923" i="35" s="1"/>
  <c r="A7873" i="35"/>
  <c r="D7873" i="35"/>
  <c r="H7873" i="35" s="1"/>
  <c r="H7924" i="35" s="1"/>
  <c r="A7874" i="35"/>
  <c r="D7874" i="35"/>
  <c r="O7874" i="35" s="1"/>
  <c r="O7925" i="35" s="1"/>
  <c r="A7875" i="35"/>
  <c r="D7875" i="35"/>
  <c r="H7875" i="35" s="1"/>
  <c r="H7926" i="35" s="1"/>
  <c r="A7876" i="35"/>
  <c r="D7876" i="35"/>
  <c r="D7927" i="35" s="1"/>
  <c r="A7877" i="35"/>
  <c r="D7877" i="35"/>
  <c r="N7877" i="35" s="1"/>
  <c r="N7928" i="35" s="1"/>
  <c r="J7877" i="35"/>
  <c r="J7928" i="35" s="1"/>
  <c r="K7877" i="35"/>
  <c r="K7928" i="35" s="1"/>
  <c r="P7877" i="35"/>
  <c r="A7879" i="35"/>
  <c r="A7880" i="35"/>
  <c r="A7881" i="35"/>
  <c r="A7882" i="35"/>
  <c r="A7883" i="35"/>
  <c r="D7883" i="35"/>
  <c r="F7883" i="35"/>
  <c r="A7884" i="35"/>
  <c r="A7885" i="35"/>
  <c r="A7886" i="35"/>
  <c r="D7886" i="35"/>
  <c r="A7887" i="35"/>
  <c r="A7888" i="35"/>
  <c r="A7889" i="35"/>
  <c r="A7890" i="35"/>
  <c r="D7890" i="35"/>
  <c r="A7891" i="35"/>
  <c r="A7892" i="35"/>
  <c r="A7893" i="35"/>
  <c r="A7894" i="35"/>
  <c r="A7895" i="35"/>
  <c r="A7896" i="35"/>
  <c r="A7897" i="35"/>
  <c r="A7898" i="35"/>
  <c r="A7899" i="35"/>
  <c r="D7899" i="35"/>
  <c r="A7900" i="35"/>
  <c r="A7901" i="35"/>
  <c r="A7902" i="35"/>
  <c r="D7902" i="35"/>
  <c r="A7903" i="35"/>
  <c r="A7904" i="35"/>
  <c r="A7905" i="35"/>
  <c r="A7906" i="35"/>
  <c r="D7906" i="35"/>
  <c r="A7907" i="35"/>
  <c r="A7908" i="35"/>
  <c r="A7909" i="35"/>
  <c r="A7910" i="35"/>
  <c r="A7911" i="35"/>
  <c r="A7912" i="35"/>
  <c r="A7913" i="35"/>
  <c r="A7914" i="35"/>
  <c r="A7915" i="35"/>
  <c r="D7915" i="35"/>
  <c r="A7916" i="35"/>
  <c r="A7917" i="35"/>
  <c r="A7918" i="35"/>
  <c r="D7918" i="35"/>
  <c r="A7919" i="35"/>
  <c r="A7920" i="35"/>
  <c r="A7921" i="35"/>
  <c r="A7922" i="35"/>
  <c r="A7923" i="35"/>
  <c r="A7924" i="35"/>
  <c r="A7925" i="35"/>
  <c r="A7926" i="35"/>
  <c r="A7927" i="35"/>
  <c r="A7928" i="35"/>
  <c r="P7928" i="35"/>
  <c r="A7932" i="35"/>
  <c r="D7932" i="35"/>
  <c r="D7983" i="35" s="1"/>
  <c r="A7933" i="35"/>
  <c r="D7933" i="35"/>
  <c r="L7933" i="35" s="1"/>
  <c r="L7984" i="35" s="1"/>
  <c r="A7934" i="35"/>
  <c r="D7934" i="35"/>
  <c r="A7935" i="35"/>
  <c r="D7935" i="35"/>
  <c r="E7935" i="35" s="1"/>
  <c r="E7986" i="35" s="1"/>
  <c r="A7936" i="35"/>
  <c r="D7936" i="35"/>
  <c r="A7937" i="35"/>
  <c r="D7937" i="35"/>
  <c r="A7938" i="35"/>
  <c r="D7938" i="35"/>
  <c r="I7938" i="35" s="1"/>
  <c r="I7989" i="35" s="1"/>
  <c r="A7939" i="35"/>
  <c r="D7939" i="35"/>
  <c r="Q7939" i="35" s="1"/>
  <c r="Q7990" i="35" s="1"/>
  <c r="L7939" i="35"/>
  <c r="L7990" i="35" s="1"/>
  <c r="A7940" i="35"/>
  <c r="D7940" i="35"/>
  <c r="O7940" i="35" s="1"/>
  <c r="O7991" i="35" s="1"/>
  <c r="A7941" i="35"/>
  <c r="D7941" i="35"/>
  <c r="A7942" i="35"/>
  <c r="D7942" i="35"/>
  <c r="A7943" i="35"/>
  <c r="D7943" i="35"/>
  <c r="A7944" i="35"/>
  <c r="D7944" i="35"/>
  <c r="I7944" i="35" s="1"/>
  <c r="I7995" i="35" s="1"/>
  <c r="A7945" i="35"/>
  <c r="D7945" i="35"/>
  <c r="D7996" i="35" s="1"/>
  <c r="A7946" i="35"/>
  <c r="D7946" i="35"/>
  <c r="I7946" i="35" s="1"/>
  <c r="I7997" i="35" s="1"/>
  <c r="Q7946" i="35"/>
  <c r="Q7997" i="35" s="1"/>
  <c r="A7947" i="35"/>
  <c r="D7947" i="35"/>
  <c r="O7947" i="35" s="1"/>
  <c r="O7998" i="35" s="1"/>
  <c r="A7948" i="35"/>
  <c r="D7948" i="35"/>
  <c r="F7948" i="35" s="1"/>
  <c r="F7999" i="35" s="1"/>
  <c r="L7948" i="35"/>
  <c r="L7999" i="35" s="1"/>
  <c r="A7949" i="35"/>
  <c r="D7949" i="35"/>
  <c r="A7950" i="35"/>
  <c r="D7950" i="35"/>
  <c r="O7950" i="35"/>
  <c r="O8001" i="35" s="1"/>
  <c r="A7951" i="35"/>
  <c r="D7951" i="35"/>
  <c r="A7952" i="35"/>
  <c r="D7952" i="35"/>
  <c r="A7953" i="35"/>
  <c r="D7953" i="35"/>
  <c r="D8004" i="35" s="1"/>
  <c r="A7954" i="35"/>
  <c r="D7954" i="35"/>
  <c r="A7955" i="35"/>
  <c r="D7955" i="35"/>
  <c r="A7956" i="35"/>
  <c r="D7956" i="35"/>
  <c r="A7957" i="35"/>
  <c r="D7957" i="35"/>
  <c r="A7958" i="35"/>
  <c r="D7958" i="35"/>
  <c r="F7958" i="35" s="1"/>
  <c r="A7959" i="35"/>
  <c r="D7959" i="35"/>
  <c r="F7959" i="35" s="1"/>
  <c r="F8010" i="35" s="1"/>
  <c r="A7960" i="35"/>
  <c r="D7960" i="35"/>
  <c r="A7961" i="35"/>
  <c r="D7961" i="35"/>
  <c r="F7961" i="35" s="1"/>
  <c r="A7962" i="35"/>
  <c r="D7962" i="35"/>
  <c r="F7962" i="35" s="1"/>
  <c r="F8013" i="35" s="1"/>
  <c r="A7963" i="35"/>
  <c r="D7963" i="35"/>
  <c r="F7963" i="35" s="1"/>
  <c r="F8014" i="35" s="1"/>
  <c r="A7964" i="35"/>
  <c r="D7964" i="35"/>
  <c r="F7964" i="35" s="1"/>
  <c r="F8015" i="35" s="1"/>
  <c r="A7965" i="35"/>
  <c r="D7965" i="35"/>
  <c r="I7965" i="35" s="1"/>
  <c r="I8016" i="35" s="1"/>
  <c r="A7966" i="35"/>
  <c r="D7966" i="35"/>
  <c r="R7966" i="35" s="1"/>
  <c r="R8017" i="35" s="1"/>
  <c r="A7967" i="35"/>
  <c r="D7967" i="35"/>
  <c r="A7968" i="35"/>
  <c r="D7968" i="35"/>
  <c r="F7968" i="35" s="1"/>
  <c r="F8019" i="35" s="1"/>
  <c r="A7969" i="35"/>
  <c r="D7969" i="35"/>
  <c r="I7969" i="35" s="1"/>
  <c r="I8020" i="35" s="1"/>
  <c r="A7970" i="35"/>
  <c r="D7970" i="35"/>
  <c r="O7970" i="35" s="1"/>
  <c r="O8021" i="35" s="1"/>
  <c r="A7971" i="35"/>
  <c r="D7971" i="35"/>
  <c r="A7972" i="35"/>
  <c r="D7972" i="35"/>
  <c r="M7972" i="35" s="1"/>
  <c r="M8023" i="35" s="1"/>
  <c r="A7973" i="35"/>
  <c r="D7973" i="35"/>
  <c r="F7973" i="35" s="1"/>
  <c r="F8024" i="35" s="1"/>
  <c r="K7973" i="35"/>
  <c r="K8024" i="35" s="1"/>
  <c r="A7974" i="35"/>
  <c r="D7974" i="35"/>
  <c r="A7975" i="35"/>
  <c r="D7975" i="35"/>
  <c r="F7975" i="35" s="1"/>
  <c r="F8026" i="35" s="1"/>
  <c r="R7975" i="35"/>
  <c r="R8026" i="35" s="1"/>
  <c r="A7976" i="35"/>
  <c r="D7976" i="35"/>
  <c r="A7977" i="35"/>
  <c r="D7977" i="35"/>
  <c r="I7977" i="35" s="1"/>
  <c r="I8028" i="35" s="1"/>
  <c r="A7978" i="35"/>
  <c r="D7978" i="35"/>
  <c r="F7978" i="35" s="1"/>
  <c r="F8029" i="35" s="1"/>
  <c r="P7978" i="35"/>
  <c r="P8029" i="35" s="1"/>
  <c r="A7979" i="35"/>
  <c r="D7979" i="35"/>
  <c r="M7979" i="35" s="1"/>
  <c r="M8030" i="35" s="1"/>
  <c r="A7980" i="35"/>
  <c r="D7980" i="35"/>
  <c r="A7981" i="35"/>
  <c r="D7981" i="35"/>
  <c r="A7983" i="35"/>
  <c r="A7984" i="35"/>
  <c r="A7985" i="35"/>
  <c r="A7986" i="35"/>
  <c r="A7987" i="35"/>
  <c r="A7988" i="35"/>
  <c r="A7989" i="35"/>
  <c r="A7990" i="35"/>
  <c r="D7990" i="35"/>
  <c r="A7991" i="35"/>
  <c r="D7991" i="35"/>
  <c r="A7992" i="35"/>
  <c r="A7993" i="35"/>
  <c r="D7993" i="35"/>
  <c r="A7994" i="35"/>
  <c r="A7995" i="35"/>
  <c r="D7995" i="35"/>
  <c r="A7996" i="35"/>
  <c r="A7997" i="35"/>
  <c r="D7997" i="35"/>
  <c r="A7998" i="35"/>
  <c r="A7999" i="35"/>
  <c r="A8000" i="35"/>
  <c r="A8001" i="35"/>
  <c r="A8002" i="35"/>
  <c r="A8003" i="35"/>
  <c r="A8004" i="35"/>
  <c r="A8005" i="35"/>
  <c r="A8006" i="35"/>
  <c r="A8007" i="35"/>
  <c r="A8008" i="35"/>
  <c r="A8009" i="35"/>
  <c r="F8009" i="35"/>
  <c r="A8010" i="35"/>
  <c r="A8011" i="35"/>
  <c r="A8012" i="35"/>
  <c r="F8012" i="35"/>
  <c r="A8013" i="35"/>
  <c r="A8014" i="35"/>
  <c r="A8015" i="35"/>
  <c r="A8016" i="35"/>
  <c r="A8017" i="35"/>
  <c r="A8018" i="35"/>
  <c r="A8019" i="35"/>
  <c r="A8020" i="35"/>
  <c r="A8021" i="35"/>
  <c r="A8022" i="35"/>
  <c r="A8023" i="35"/>
  <c r="A8024" i="35"/>
  <c r="A8025" i="35"/>
  <c r="A8026" i="35"/>
  <c r="A8027" i="35"/>
  <c r="A8028" i="35"/>
  <c r="A8029" i="35"/>
  <c r="D8029" i="35"/>
  <c r="A8030" i="35"/>
  <c r="A8031" i="35"/>
  <c r="A8032" i="35"/>
  <c r="D8039" i="35"/>
  <c r="E8039" i="35"/>
  <c r="F8039" i="35"/>
  <c r="G8039" i="35"/>
  <c r="H8039" i="35"/>
  <c r="I8039" i="35"/>
  <c r="J8039" i="35"/>
  <c r="K8039" i="35"/>
  <c r="L8039" i="35"/>
  <c r="M8039" i="35"/>
  <c r="N8039" i="35"/>
  <c r="O8039" i="35"/>
  <c r="P8039" i="35"/>
  <c r="Q8039" i="35"/>
  <c r="R8039" i="35"/>
  <c r="D8041" i="35"/>
  <c r="E8041" i="35"/>
  <c r="F8041" i="35"/>
  <c r="G8041" i="35"/>
  <c r="H8041" i="35"/>
  <c r="I8041" i="35"/>
  <c r="J8041" i="35"/>
  <c r="K8041" i="35"/>
  <c r="L8041" i="35"/>
  <c r="M8041" i="35"/>
  <c r="N8041" i="35"/>
  <c r="O8041" i="35"/>
  <c r="P8041" i="35"/>
  <c r="Q8041" i="35"/>
  <c r="R8041" i="35"/>
  <c r="A8069" i="35"/>
  <c r="D8069" i="35"/>
  <c r="G8069" i="35" s="1"/>
  <c r="A8070" i="35"/>
  <c r="D8070" i="35"/>
  <c r="P8070" i="35" s="1"/>
  <c r="P8121" i="35" s="1"/>
  <c r="A8071" i="35"/>
  <c r="D8071" i="35"/>
  <c r="G8071" i="35" s="1"/>
  <c r="G8122" i="35" s="1"/>
  <c r="A8072" i="35"/>
  <c r="D8072" i="35"/>
  <c r="H8072" i="35" s="1"/>
  <c r="H8123" i="35" s="1"/>
  <c r="A8073" i="35"/>
  <c r="D8073" i="35"/>
  <c r="H8073" i="35" s="1"/>
  <c r="H8124" i="35" s="1"/>
  <c r="A8074" i="35"/>
  <c r="D8074" i="35"/>
  <c r="L8074" i="35" s="1"/>
  <c r="L8125" i="35" s="1"/>
  <c r="A8075" i="35"/>
  <c r="D8075" i="35"/>
  <c r="G8075" i="35" s="1"/>
  <c r="G8126" i="35" s="1"/>
  <c r="A8076" i="35"/>
  <c r="D8076" i="35"/>
  <c r="H8076" i="35" s="1"/>
  <c r="H8127" i="35" s="1"/>
  <c r="A8077" i="35"/>
  <c r="D8077" i="35"/>
  <c r="H8077" i="35" s="1"/>
  <c r="H8128" i="35" s="1"/>
  <c r="A8078" i="35"/>
  <c r="D8078" i="35"/>
  <c r="L8078" i="35" s="1"/>
  <c r="L8129" i="35" s="1"/>
  <c r="A8079" i="35"/>
  <c r="D8079" i="35"/>
  <c r="G8079" i="35" s="1"/>
  <c r="G8130" i="35" s="1"/>
  <c r="A8080" i="35"/>
  <c r="D8080" i="35"/>
  <c r="A8081" i="35"/>
  <c r="D8081" i="35"/>
  <c r="H8081" i="35" s="1"/>
  <c r="H8132" i="35" s="1"/>
  <c r="A8082" i="35"/>
  <c r="D8082" i="35"/>
  <c r="L8082" i="35" s="1"/>
  <c r="L8133" i="35" s="1"/>
  <c r="A8083" i="35"/>
  <c r="D8083" i="35"/>
  <c r="G8083" i="35" s="1"/>
  <c r="G8134" i="35" s="1"/>
  <c r="A8084" i="35"/>
  <c r="D8084" i="35"/>
  <c r="L8084" i="35" s="1"/>
  <c r="L8135" i="35" s="1"/>
  <c r="A8085" i="35"/>
  <c r="D8085" i="35"/>
  <c r="P8085" i="35" s="1"/>
  <c r="P8136" i="35" s="1"/>
  <c r="A8086" i="35"/>
  <c r="D8086" i="35"/>
  <c r="A8087" i="35"/>
  <c r="D8087" i="35"/>
  <c r="G8087" i="35" s="1"/>
  <c r="G8138" i="35" s="1"/>
  <c r="A8088" i="35"/>
  <c r="D8088" i="35"/>
  <c r="H8088" i="35" s="1"/>
  <c r="H8139" i="35" s="1"/>
  <c r="A8089" i="35"/>
  <c r="D8089" i="35"/>
  <c r="H8089" i="35" s="1"/>
  <c r="H8140" i="35" s="1"/>
  <c r="A8090" i="35"/>
  <c r="D8090" i="35"/>
  <c r="L8090" i="35" s="1"/>
  <c r="L8141" i="35" s="1"/>
  <c r="A8091" i="35"/>
  <c r="D8091" i="35"/>
  <c r="G8091" i="35" s="1"/>
  <c r="G8142" i="35" s="1"/>
  <c r="A8092" i="35"/>
  <c r="D8092" i="35"/>
  <c r="H8092" i="35" s="1"/>
  <c r="H8143" i="35" s="1"/>
  <c r="A8093" i="35"/>
  <c r="D8093" i="35"/>
  <c r="H8093" i="35" s="1"/>
  <c r="H8144" i="35" s="1"/>
  <c r="A8094" i="35"/>
  <c r="D8094" i="35"/>
  <c r="L8094" i="35" s="1"/>
  <c r="L8145" i="35" s="1"/>
  <c r="A8095" i="35"/>
  <c r="D8095" i="35"/>
  <c r="G8095" i="35" s="1"/>
  <c r="G8146" i="35" s="1"/>
  <c r="A8096" i="35"/>
  <c r="D8096" i="35"/>
  <c r="H8096" i="35" s="1"/>
  <c r="H8147" i="35" s="1"/>
  <c r="A8097" i="35"/>
  <c r="D8097" i="35"/>
  <c r="H8097" i="35" s="1"/>
  <c r="H8148" i="35" s="1"/>
  <c r="A8098" i="35"/>
  <c r="D8098" i="35"/>
  <c r="A8099" i="35"/>
  <c r="D8099" i="35"/>
  <c r="G8099" i="35" s="1"/>
  <c r="G8150" i="35" s="1"/>
  <c r="A8100" i="35"/>
  <c r="D8100" i="35"/>
  <c r="A8101" i="35"/>
  <c r="D8101" i="35"/>
  <c r="P8101" i="35" s="1"/>
  <c r="P8152" i="35" s="1"/>
  <c r="A8102" i="35"/>
  <c r="D8102" i="35"/>
  <c r="P8102" i="35" s="1"/>
  <c r="P8153" i="35" s="1"/>
  <c r="A8103" i="35"/>
  <c r="D8103" i="35"/>
  <c r="G8103" i="35" s="1"/>
  <c r="G8154" i="35" s="1"/>
  <c r="A8104" i="35"/>
  <c r="D8104" i="35"/>
  <c r="H8104" i="35" s="1"/>
  <c r="H8155" i="35" s="1"/>
  <c r="A8105" i="35"/>
  <c r="D8105" i="35"/>
  <c r="H8105" i="35" s="1"/>
  <c r="H8156" i="35" s="1"/>
  <c r="A8106" i="35"/>
  <c r="D8106" i="35"/>
  <c r="L8106" i="35" s="1"/>
  <c r="L8157" i="35" s="1"/>
  <c r="A8107" i="35"/>
  <c r="D8107" i="35"/>
  <c r="G8107" i="35" s="1"/>
  <c r="G8158" i="35" s="1"/>
  <c r="A8108" i="35"/>
  <c r="D8108" i="35"/>
  <c r="H8108" i="35" s="1"/>
  <c r="H8159" i="35" s="1"/>
  <c r="A8109" i="35"/>
  <c r="D8109" i="35"/>
  <c r="H8109" i="35" s="1"/>
  <c r="H8160" i="35" s="1"/>
  <c r="A8110" i="35"/>
  <c r="D8110" i="35"/>
  <c r="L8110" i="35" s="1"/>
  <c r="L8161" i="35" s="1"/>
  <c r="A8111" i="35"/>
  <c r="D8111" i="35"/>
  <c r="G8111" i="35" s="1"/>
  <c r="G8162" i="35" s="1"/>
  <c r="A8112" i="35"/>
  <c r="D8112" i="35"/>
  <c r="A8113" i="35"/>
  <c r="D8113" i="35"/>
  <c r="H8113" i="35" s="1"/>
  <c r="H8164" i="35" s="1"/>
  <c r="A8114" i="35"/>
  <c r="D8114" i="35"/>
  <c r="L8114" i="35" s="1"/>
  <c r="L8165" i="35" s="1"/>
  <c r="A8115" i="35"/>
  <c r="D8115" i="35"/>
  <c r="G8115" i="35" s="1"/>
  <c r="G8166" i="35" s="1"/>
  <c r="A8116" i="35"/>
  <c r="D8116" i="35"/>
  <c r="L8116" i="35" s="1"/>
  <c r="L8167" i="35" s="1"/>
  <c r="A8117" i="35"/>
  <c r="D8117" i="35"/>
  <c r="P8117" i="35" s="1"/>
  <c r="P8168" i="35" s="1"/>
  <c r="A8118" i="35"/>
  <c r="D8118" i="35"/>
  <c r="A8120" i="35"/>
  <c r="A8121" i="35"/>
  <c r="A8122" i="35"/>
  <c r="A8123" i="35"/>
  <c r="A8124" i="35"/>
  <c r="A8125" i="35"/>
  <c r="A8126" i="35"/>
  <c r="A8127" i="35"/>
  <c r="A8128" i="35"/>
  <c r="A8129" i="35"/>
  <c r="A8130" i="35"/>
  <c r="A8131" i="35"/>
  <c r="A8132" i="35"/>
  <c r="A8133" i="35"/>
  <c r="A8134" i="35"/>
  <c r="D8134" i="35"/>
  <c r="A8135" i="35"/>
  <c r="A8136" i="35"/>
  <c r="A8137" i="35"/>
  <c r="A8138" i="35"/>
  <c r="A8139" i="35"/>
  <c r="A8140" i="35"/>
  <c r="A8141" i="35"/>
  <c r="A8142" i="35"/>
  <c r="A8143" i="35"/>
  <c r="A8144" i="35"/>
  <c r="A8145" i="35"/>
  <c r="A8146" i="35"/>
  <c r="A8147" i="35"/>
  <c r="A8148" i="35"/>
  <c r="A8149" i="35"/>
  <c r="A8150" i="35"/>
  <c r="A8151" i="35"/>
  <c r="A8152" i="35"/>
  <c r="A8153" i="35"/>
  <c r="A8154" i="35"/>
  <c r="A8155" i="35"/>
  <c r="A8156" i="35"/>
  <c r="A8157" i="35"/>
  <c r="A8158" i="35"/>
  <c r="A8159" i="35"/>
  <c r="A8160" i="35"/>
  <c r="A8161" i="35"/>
  <c r="A8162" i="35"/>
  <c r="A8163" i="35"/>
  <c r="A8164" i="35"/>
  <c r="A8165" i="35"/>
  <c r="A8166" i="35"/>
  <c r="A8167" i="35"/>
  <c r="A8168" i="35"/>
  <c r="A8169" i="35"/>
  <c r="D8180" i="35"/>
  <c r="E8180" i="35"/>
  <c r="F8180" i="35"/>
  <c r="G8180" i="35"/>
  <c r="H8180" i="35"/>
  <c r="I8180" i="35"/>
  <c r="J8180" i="35"/>
  <c r="K8180" i="35"/>
  <c r="L8180" i="35"/>
  <c r="M8180" i="35"/>
  <c r="N8180" i="35"/>
  <c r="O8180" i="35"/>
  <c r="P8180" i="35"/>
  <c r="Q8180" i="35"/>
  <c r="R8180" i="35"/>
  <c r="D8182" i="35"/>
  <c r="E8182" i="35"/>
  <c r="F8182" i="35"/>
  <c r="G8182" i="35"/>
  <c r="H8182" i="35"/>
  <c r="I8182" i="35"/>
  <c r="J8182" i="35"/>
  <c r="K8182" i="35"/>
  <c r="L8182" i="35"/>
  <c r="M8182" i="35"/>
  <c r="N8182" i="35"/>
  <c r="O8182" i="35"/>
  <c r="P8182" i="35"/>
  <c r="Q8182" i="35"/>
  <c r="R8182" i="35"/>
  <c r="A8210" i="35"/>
  <c r="D8210" i="35"/>
  <c r="E8210" i="35" s="1"/>
  <c r="A8211" i="35"/>
  <c r="D8211" i="35"/>
  <c r="E8211" i="35" s="1"/>
  <c r="E8262" i="35" s="1"/>
  <c r="A8212" i="35"/>
  <c r="D8212" i="35"/>
  <c r="E8212" i="35" s="1"/>
  <c r="E8263" i="35" s="1"/>
  <c r="A8213" i="35"/>
  <c r="D8213" i="35"/>
  <c r="E8213" i="35" s="1"/>
  <c r="E8264" i="35" s="1"/>
  <c r="A8214" i="35"/>
  <c r="D8214" i="35"/>
  <c r="A8215" i="35"/>
  <c r="D8215" i="35"/>
  <c r="E8215" i="35" s="1"/>
  <c r="E8266" i="35" s="1"/>
  <c r="A8216" i="35"/>
  <c r="D8216" i="35"/>
  <c r="E8216" i="35" s="1"/>
  <c r="E8267" i="35" s="1"/>
  <c r="A8217" i="35"/>
  <c r="D8217" i="35"/>
  <c r="E8217" i="35" s="1"/>
  <c r="E8268" i="35" s="1"/>
  <c r="A8218" i="35"/>
  <c r="D8218" i="35"/>
  <c r="E8218" i="35" s="1"/>
  <c r="E8269" i="35" s="1"/>
  <c r="A8219" i="35"/>
  <c r="D8219" i="35"/>
  <c r="E8219" i="35" s="1"/>
  <c r="E8270" i="35" s="1"/>
  <c r="A8220" i="35"/>
  <c r="D8220" i="35"/>
  <c r="E8220" i="35" s="1"/>
  <c r="E8271" i="35" s="1"/>
  <c r="A8221" i="35"/>
  <c r="D8221" i="35"/>
  <c r="E8221" i="35" s="1"/>
  <c r="E8272" i="35" s="1"/>
  <c r="A8222" i="35"/>
  <c r="D8222" i="35"/>
  <c r="E8222" i="35" s="1"/>
  <c r="E8273" i="35" s="1"/>
  <c r="A8223" i="35"/>
  <c r="D8223" i="35"/>
  <c r="E8223" i="35" s="1"/>
  <c r="E8274" i="35" s="1"/>
  <c r="A8224" i="35"/>
  <c r="D8224" i="35"/>
  <c r="E8224" i="35" s="1"/>
  <c r="E8275" i="35" s="1"/>
  <c r="A8225" i="35"/>
  <c r="D8225" i="35"/>
  <c r="E8225" i="35" s="1"/>
  <c r="E8276" i="35" s="1"/>
  <c r="A8226" i="35"/>
  <c r="D8226" i="35"/>
  <c r="E8226" i="35" s="1"/>
  <c r="E8277" i="35" s="1"/>
  <c r="A8227" i="35"/>
  <c r="D8227" i="35"/>
  <c r="E8227" i="35" s="1"/>
  <c r="E8278" i="35" s="1"/>
  <c r="A8228" i="35"/>
  <c r="D8228" i="35"/>
  <c r="E8228" i="35" s="1"/>
  <c r="E8279" i="35" s="1"/>
  <c r="H8228" i="35"/>
  <c r="H8279" i="35" s="1"/>
  <c r="A8229" i="35"/>
  <c r="D8229" i="35"/>
  <c r="E8229" i="35" s="1"/>
  <c r="E8280" i="35" s="1"/>
  <c r="A8230" i="35"/>
  <c r="D8230" i="35"/>
  <c r="E8230" i="35" s="1"/>
  <c r="E8281" i="35" s="1"/>
  <c r="A8231" i="35"/>
  <c r="D8231" i="35"/>
  <c r="E8231" i="35" s="1"/>
  <c r="E8282" i="35" s="1"/>
  <c r="A8232" i="35"/>
  <c r="D8232" i="35"/>
  <c r="E8232" i="35" s="1"/>
  <c r="E8283" i="35" s="1"/>
  <c r="A8233" i="35"/>
  <c r="D8233" i="35"/>
  <c r="E8233" i="35" s="1"/>
  <c r="E8284" i="35" s="1"/>
  <c r="A8234" i="35"/>
  <c r="D8234" i="35"/>
  <c r="E8234" i="35" s="1"/>
  <c r="E8285" i="35" s="1"/>
  <c r="A8235" i="35"/>
  <c r="D8235" i="35"/>
  <c r="E8235" i="35" s="1"/>
  <c r="E8286" i="35" s="1"/>
  <c r="A8236" i="35"/>
  <c r="D8236" i="35"/>
  <c r="E8236" i="35" s="1"/>
  <c r="E8287" i="35" s="1"/>
  <c r="A8237" i="35"/>
  <c r="D8237" i="35"/>
  <c r="E8237" i="35" s="1"/>
  <c r="E8288" i="35" s="1"/>
  <c r="A8238" i="35"/>
  <c r="D8238" i="35"/>
  <c r="E8238" i="35" s="1"/>
  <c r="E8289" i="35" s="1"/>
  <c r="A8239" i="35"/>
  <c r="D8239" i="35"/>
  <c r="E8239" i="35" s="1"/>
  <c r="E8290" i="35" s="1"/>
  <c r="A8240" i="35"/>
  <c r="D8240" i="35"/>
  <c r="E8240" i="35" s="1"/>
  <c r="E8291" i="35" s="1"/>
  <c r="A8241" i="35"/>
  <c r="D8241" i="35"/>
  <c r="E8241" i="35" s="1"/>
  <c r="E8292" i="35" s="1"/>
  <c r="A8242" i="35"/>
  <c r="D8242" i="35"/>
  <c r="E8242" i="35" s="1"/>
  <c r="E8293" i="35" s="1"/>
  <c r="A8243" i="35"/>
  <c r="D8243" i="35"/>
  <c r="E8243" i="35" s="1"/>
  <c r="E8294" i="35" s="1"/>
  <c r="A8244" i="35"/>
  <c r="D8244" i="35"/>
  <c r="E8244" i="35" s="1"/>
  <c r="E8295" i="35" s="1"/>
  <c r="A8245" i="35"/>
  <c r="D8245" i="35"/>
  <c r="E8245" i="35" s="1"/>
  <c r="E8296" i="35" s="1"/>
  <c r="A8246" i="35"/>
  <c r="D8246" i="35"/>
  <c r="E8246" i="35" s="1"/>
  <c r="E8297" i="35" s="1"/>
  <c r="A8247" i="35"/>
  <c r="D8247" i="35"/>
  <c r="E8247" i="35" s="1"/>
  <c r="E8298" i="35" s="1"/>
  <c r="A8248" i="35"/>
  <c r="D8248" i="35"/>
  <c r="E8248" i="35" s="1"/>
  <c r="E8299" i="35" s="1"/>
  <c r="A8249" i="35"/>
  <c r="D8249" i="35"/>
  <c r="E8249" i="35" s="1"/>
  <c r="E8300" i="35" s="1"/>
  <c r="A8250" i="35"/>
  <c r="D8250" i="35"/>
  <c r="E8250" i="35" s="1"/>
  <c r="E8301" i="35" s="1"/>
  <c r="A8251" i="35"/>
  <c r="D8251" i="35"/>
  <c r="E8251" i="35" s="1"/>
  <c r="E8302" i="35" s="1"/>
  <c r="A8252" i="35"/>
  <c r="D8252" i="35"/>
  <c r="E8252" i="35" s="1"/>
  <c r="E8303" i="35" s="1"/>
  <c r="A8253" i="35"/>
  <c r="D8253" i="35"/>
  <c r="E8253" i="35" s="1"/>
  <c r="E8304" i="35" s="1"/>
  <c r="A8254" i="35"/>
  <c r="D8254" i="35"/>
  <c r="E8254" i="35" s="1"/>
  <c r="E8305" i="35" s="1"/>
  <c r="A8255" i="35"/>
  <c r="D8255" i="35"/>
  <c r="E8255" i="35" s="1"/>
  <c r="E8306" i="35" s="1"/>
  <c r="A8256" i="35"/>
  <c r="D8256" i="35"/>
  <c r="E8256" i="35" s="1"/>
  <c r="E8307" i="35" s="1"/>
  <c r="A8257" i="35"/>
  <c r="D8257" i="35"/>
  <c r="E8257" i="35" s="1"/>
  <c r="E8308" i="35" s="1"/>
  <c r="A8258" i="35"/>
  <c r="D8258" i="35"/>
  <c r="E8258" i="35" s="1"/>
  <c r="E8309" i="35" s="1"/>
  <c r="A8259" i="35"/>
  <c r="D8259" i="35"/>
  <c r="E8259" i="35" s="1"/>
  <c r="E8310" i="35" s="1"/>
  <c r="A8261" i="35"/>
  <c r="A8262" i="35"/>
  <c r="A8263" i="35"/>
  <c r="A8264" i="35"/>
  <c r="A8265" i="35"/>
  <c r="A8266" i="35"/>
  <c r="A8267" i="35"/>
  <c r="A8268" i="35"/>
  <c r="A8269" i="35"/>
  <c r="A8270" i="35"/>
  <c r="A8271" i="35"/>
  <c r="A8272" i="35"/>
  <c r="A8273" i="35"/>
  <c r="A8274" i="35"/>
  <c r="A8275" i="35"/>
  <c r="A8276" i="35"/>
  <c r="A8277" i="35"/>
  <c r="A8278" i="35"/>
  <c r="A8279" i="35"/>
  <c r="A8280" i="35"/>
  <c r="A8281" i="35"/>
  <c r="A8282" i="35"/>
  <c r="A8283" i="35"/>
  <c r="A8284" i="35"/>
  <c r="A8285" i="35"/>
  <c r="A8286" i="35"/>
  <c r="A8287" i="35"/>
  <c r="A8288" i="35"/>
  <c r="A8289" i="35"/>
  <c r="A8290" i="35"/>
  <c r="A8291" i="35"/>
  <c r="A8292" i="35"/>
  <c r="A8293" i="35"/>
  <c r="A8294" i="35"/>
  <c r="A8295" i="35"/>
  <c r="A8296" i="35"/>
  <c r="A8297" i="35"/>
  <c r="A8298" i="35"/>
  <c r="A8299" i="35"/>
  <c r="A8300" i="35"/>
  <c r="A8301" i="35"/>
  <c r="A8302" i="35"/>
  <c r="A8303" i="35"/>
  <c r="A8304" i="35"/>
  <c r="A8305" i="35"/>
  <c r="A8306" i="35"/>
  <c r="A8307" i="35"/>
  <c r="A8308" i="35"/>
  <c r="A8309" i="35"/>
  <c r="A8310" i="35"/>
  <c r="D8317" i="35"/>
  <c r="D8322" i="35" s="1"/>
  <c r="E8317" i="35"/>
  <c r="E8322" i="35" s="1"/>
  <c r="F8317" i="35"/>
  <c r="F8322" i="35" s="1"/>
  <c r="G8317" i="35"/>
  <c r="G8322" i="35" s="1"/>
  <c r="H8317" i="35"/>
  <c r="H8322" i="35" s="1"/>
  <c r="I8317" i="35"/>
  <c r="I8322" i="35" s="1"/>
  <c r="J8317" i="35"/>
  <c r="J8322" i="35" s="1"/>
  <c r="K8317" i="35"/>
  <c r="L8317" i="35"/>
  <c r="L8322" i="35" s="1"/>
  <c r="M8317" i="35"/>
  <c r="M8322" i="35" s="1"/>
  <c r="N8317" i="35"/>
  <c r="N8322" i="35" s="1"/>
  <c r="O8317" i="35"/>
  <c r="O8322" i="35" s="1"/>
  <c r="P8317" i="35"/>
  <c r="P8322" i="35" s="1"/>
  <c r="Q8317" i="35"/>
  <c r="Q8322" i="35" s="1"/>
  <c r="R8317" i="35"/>
  <c r="R8322" i="35" s="1"/>
  <c r="K8322" i="35"/>
  <c r="A2097" i="35"/>
  <c r="D2097" i="35"/>
  <c r="G2097" i="35" s="1"/>
  <c r="G2148" i="35" s="1"/>
  <c r="A2098" i="35"/>
  <c r="D2098" i="35"/>
  <c r="G2098" i="35" s="1"/>
  <c r="G2149" i="35" s="1"/>
  <c r="H2098" i="35"/>
  <c r="H2149" i="35" s="1"/>
  <c r="L2098" i="35"/>
  <c r="L2149" i="35" s="1"/>
  <c r="O2098" i="35"/>
  <c r="A2099" i="35"/>
  <c r="D2099" i="35"/>
  <c r="L2099" i="35" s="1"/>
  <c r="L2150" i="35" s="1"/>
  <c r="A2100" i="35"/>
  <c r="D2100" i="35"/>
  <c r="G2100" i="35" s="1"/>
  <c r="G2151" i="35" s="1"/>
  <c r="A2101" i="35"/>
  <c r="D2101" i="35"/>
  <c r="A2102" i="35"/>
  <c r="D2102" i="35"/>
  <c r="O2102" i="35" s="1"/>
  <c r="O2153" i="35" s="1"/>
  <c r="A2103" i="35"/>
  <c r="D2103" i="35"/>
  <c r="L2103" i="35" s="1"/>
  <c r="L2154" i="35" s="1"/>
  <c r="A2104" i="35"/>
  <c r="D2104" i="35"/>
  <c r="G2104" i="35" s="1"/>
  <c r="G2155" i="35" s="1"/>
  <c r="A2105" i="35"/>
  <c r="D2105" i="35"/>
  <c r="A2106" i="35"/>
  <c r="D2106" i="35"/>
  <c r="F2106" i="35" s="1"/>
  <c r="F2157" i="35" s="1"/>
  <c r="A2107" i="35"/>
  <c r="D2107" i="35"/>
  <c r="E2107" i="35" s="1"/>
  <c r="E2158" i="35" s="1"/>
  <c r="A2108" i="35"/>
  <c r="D2108" i="35"/>
  <c r="A2109" i="35"/>
  <c r="D2109" i="35"/>
  <c r="H2109" i="35" s="1"/>
  <c r="H2160" i="35" s="1"/>
  <c r="A2110" i="35"/>
  <c r="D2110" i="35"/>
  <c r="G2110" i="35" s="1"/>
  <c r="G2161" i="35" s="1"/>
  <c r="A2111" i="35"/>
  <c r="D2111" i="35"/>
  <c r="G2111" i="35" s="1"/>
  <c r="G2162" i="35" s="1"/>
  <c r="A2112" i="35"/>
  <c r="D2112" i="35"/>
  <c r="J2112" i="35" s="1"/>
  <c r="J2163" i="35" s="1"/>
  <c r="A2113" i="35"/>
  <c r="D2113" i="35"/>
  <c r="R2113" i="35" s="1"/>
  <c r="R2164" i="35" s="1"/>
  <c r="A2114" i="35"/>
  <c r="D2114" i="35"/>
  <c r="M2114" i="35" s="1"/>
  <c r="M2165" i="35" s="1"/>
  <c r="A2115" i="35"/>
  <c r="D2115" i="35"/>
  <c r="J2115" i="35" s="1"/>
  <c r="J2166" i="35" s="1"/>
  <c r="A2116" i="35"/>
  <c r="D2116" i="35"/>
  <c r="A2117" i="35"/>
  <c r="D2117" i="35"/>
  <c r="D2168" i="35" s="1"/>
  <c r="A2118" i="35"/>
  <c r="D2118" i="35"/>
  <c r="H2118" i="35" s="1"/>
  <c r="H2169" i="35" s="1"/>
  <c r="A2119" i="35"/>
  <c r="D2119" i="35"/>
  <c r="A2120" i="35"/>
  <c r="D2120" i="35"/>
  <c r="N2120" i="35" s="1"/>
  <c r="N2171" i="35" s="1"/>
  <c r="A2121" i="35"/>
  <c r="D2121" i="35"/>
  <c r="J2121" i="35" s="1"/>
  <c r="J2172" i="35" s="1"/>
  <c r="A2122" i="35"/>
  <c r="D2122" i="35"/>
  <c r="L2122" i="35" s="1"/>
  <c r="L2173" i="35" s="1"/>
  <c r="A2123" i="35"/>
  <c r="D2123" i="35"/>
  <c r="A2124" i="35"/>
  <c r="D2124" i="35"/>
  <c r="G2124" i="35" s="1"/>
  <c r="G2175" i="35" s="1"/>
  <c r="A2125" i="35"/>
  <c r="D2125" i="35"/>
  <c r="P2125" i="35" s="1"/>
  <c r="P2176" i="35" s="1"/>
  <c r="A2126" i="35"/>
  <c r="D2126" i="35"/>
  <c r="L2126" i="35" s="1"/>
  <c r="L2177" i="35" s="1"/>
  <c r="A2127" i="35"/>
  <c r="D2127" i="35"/>
  <c r="A2128" i="35"/>
  <c r="D2128" i="35"/>
  <c r="F2128" i="35" s="1"/>
  <c r="F2179" i="35" s="1"/>
  <c r="A2129" i="35"/>
  <c r="D2129" i="35"/>
  <c r="J2129" i="35" s="1"/>
  <c r="J2180" i="35" s="1"/>
  <c r="A2130" i="35"/>
  <c r="D2130" i="35"/>
  <c r="J2130" i="35" s="1"/>
  <c r="J2181" i="35" s="1"/>
  <c r="A2131" i="35"/>
  <c r="D2131" i="35"/>
  <c r="J2131" i="35" s="1"/>
  <c r="J2182" i="35" s="1"/>
  <c r="A2132" i="35"/>
  <c r="D2132" i="35"/>
  <c r="A2133" i="35"/>
  <c r="D2133" i="35"/>
  <c r="J2133" i="35" s="1"/>
  <c r="J2184" i="35" s="1"/>
  <c r="A2134" i="35"/>
  <c r="D2134" i="35"/>
  <c r="A2135" i="35"/>
  <c r="D2135" i="35"/>
  <c r="Q2135" i="35" s="1"/>
  <c r="Q2186" i="35" s="1"/>
  <c r="A2136" i="35"/>
  <c r="D2136" i="35"/>
  <c r="H2136" i="35" s="1"/>
  <c r="H2187" i="35" s="1"/>
  <c r="A2137" i="35"/>
  <c r="D2137" i="35"/>
  <c r="D2188" i="35" s="1"/>
  <c r="A2138" i="35"/>
  <c r="D2138" i="35"/>
  <c r="A2139" i="35"/>
  <c r="D2139" i="35"/>
  <c r="J2139" i="35" s="1"/>
  <c r="J2190" i="35" s="1"/>
  <c r="A2140" i="35"/>
  <c r="D2140" i="35"/>
  <c r="F2140" i="35" s="1"/>
  <c r="F2191" i="35" s="1"/>
  <c r="A2141" i="35"/>
  <c r="D2141" i="35"/>
  <c r="A2142" i="35"/>
  <c r="D2142" i="35"/>
  <c r="A2143" i="35"/>
  <c r="D2143" i="35"/>
  <c r="K2143" i="35" s="1"/>
  <c r="K2194" i="35" s="1"/>
  <c r="A2144" i="35"/>
  <c r="D2144" i="35"/>
  <c r="L2144" i="35" s="1"/>
  <c r="L2195" i="35" s="1"/>
  <c r="A2145" i="35"/>
  <c r="D2145" i="35"/>
  <c r="A2146" i="35"/>
  <c r="D2146" i="35"/>
  <c r="F2146" i="35" s="1"/>
  <c r="F2197" i="35" s="1"/>
  <c r="A2148" i="35"/>
  <c r="A2149" i="35"/>
  <c r="D2149" i="35"/>
  <c r="O2149" i="35"/>
  <c r="A2150" i="35"/>
  <c r="A2151" i="35"/>
  <c r="A2152" i="35"/>
  <c r="A2153" i="35"/>
  <c r="A2154" i="35"/>
  <c r="A2155" i="35"/>
  <c r="A2156" i="35"/>
  <c r="A2157" i="35"/>
  <c r="A2158" i="35"/>
  <c r="A2159" i="35"/>
  <c r="A2160" i="35"/>
  <c r="A2161" i="35"/>
  <c r="A2162" i="35"/>
  <c r="A2163" i="35"/>
  <c r="A2164" i="35"/>
  <c r="A2165" i="35"/>
  <c r="A2166" i="35"/>
  <c r="A2167" i="35"/>
  <c r="A2168" i="35"/>
  <c r="A2169" i="35"/>
  <c r="A2170" i="35"/>
  <c r="A2171" i="35"/>
  <c r="A2172" i="35"/>
  <c r="A2173" i="35"/>
  <c r="A2174" i="35"/>
  <c r="A2175" i="35"/>
  <c r="A2176" i="35"/>
  <c r="A2177" i="35"/>
  <c r="A2178" i="35"/>
  <c r="A2179" i="35"/>
  <c r="A2180" i="35"/>
  <c r="A2181" i="35"/>
  <c r="A2182" i="35"/>
  <c r="A2183" i="35"/>
  <c r="A2184" i="35"/>
  <c r="A2185" i="35"/>
  <c r="A2186" i="35"/>
  <c r="A2187" i="35"/>
  <c r="A2188" i="35"/>
  <c r="A2189" i="35"/>
  <c r="A2190" i="35"/>
  <c r="A2191" i="35"/>
  <c r="A2192" i="35"/>
  <c r="D2192" i="35"/>
  <c r="A2193" i="35"/>
  <c r="A2194" i="35"/>
  <c r="A2195" i="35"/>
  <c r="A2196" i="35"/>
  <c r="A2197" i="35"/>
  <c r="A2201" i="35"/>
  <c r="D2201" i="35"/>
  <c r="L2201" i="35" s="1"/>
  <c r="L2252" i="35" s="1"/>
  <c r="A2202" i="35"/>
  <c r="D2202" i="35"/>
  <c r="L2202" i="35" s="1"/>
  <c r="L2253" i="35" s="1"/>
  <c r="A2203" i="35"/>
  <c r="D2203" i="35"/>
  <c r="L2203" i="35" s="1"/>
  <c r="L2254" i="35" s="1"/>
  <c r="A2204" i="35"/>
  <c r="D2204" i="35"/>
  <c r="A2205" i="35"/>
  <c r="D2205" i="35"/>
  <c r="O2205" i="35" s="1"/>
  <c r="O2256" i="35" s="1"/>
  <c r="A2206" i="35"/>
  <c r="D2206" i="35"/>
  <c r="L2206" i="35" s="1"/>
  <c r="L2257" i="35" s="1"/>
  <c r="A2207" i="35"/>
  <c r="D2207" i="35"/>
  <c r="L2207" i="35" s="1"/>
  <c r="L2258" i="35" s="1"/>
  <c r="A2208" i="35"/>
  <c r="D2208" i="35"/>
  <c r="L2208" i="35" s="1"/>
  <c r="L2259" i="35" s="1"/>
  <c r="A2209" i="35"/>
  <c r="D2209" i="35"/>
  <c r="L2209" i="35" s="1"/>
  <c r="L2260" i="35" s="1"/>
  <c r="A2210" i="35"/>
  <c r="D2210" i="35"/>
  <c r="L2210" i="35" s="1"/>
  <c r="L2261" i="35" s="1"/>
  <c r="A2211" i="35"/>
  <c r="D2211" i="35"/>
  <c r="A2212" i="35"/>
  <c r="D2212" i="35"/>
  <c r="A2213" i="35"/>
  <c r="D2213" i="35"/>
  <c r="L2213" i="35" s="1"/>
  <c r="L2264" i="35" s="1"/>
  <c r="A2214" i="35"/>
  <c r="D2214" i="35"/>
  <c r="L2214" i="35" s="1"/>
  <c r="L2265" i="35" s="1"/>
  <c r="A2215" i="35"/>
  <c r="D2215" i="35"/>
  <c r="L2215" i="35" s="1"/>
  <c r="L2266" i="35" s="1"/>
  <c r="A2216" i="35"/>
  <c r="D2216" i="35"/>
  <c r="O2216" i="35" s="1"/>
  <c r="O2267" i="35" s="1"/>
  <c r="A2217" i="35"/>
  <c r="D2217" i="35"/>
  <c r="A2218" i="35"/>
  <c r="D2218" i="35"/>
  <c r="L2218" i="35" s="1"/>
  <c r="L2269" i="35" s="1"/>
  <c r="A2219" i="35"/>
  <c r="D2219" i="35"/>
  <c r="A2220" i="35"/>
  <c r="D2220" i="35"/>
  <c r="A2221" i="35"/>
  <c r="D2221" i="35"/>
  <c r="H2221" i="35" s="1"/>
  <c r="H2272" i="35" s="1"/>
  <c r="A2222" i="35"/>
  <c r="D2222" i="35"/>
  <c r="A2223" i="35"/>
  <c r="D2223" i="35"/>
  <c r="A2224" i="35"/>
  <c r="D2224" i="35"/>
  <c r="D2275" i="35" s="1"/>
  <c r="A2225" i="35"/>
  <c r="D2225" i="35"/>
  <c r="D2276" i="35" s="1"/>
  <c r="A2226" i="35"/>
  <c r="D2226" i="35"/>
  <c r="H2226" i="35" s="1"/>
  <c r="H2277" i="35" s="1"/>
  <c r="A2227" i="35"/>
  <c r="D2227" i="35"/>
  <c r="A2228" i="35"/>
  <c r="D2228" i="35"/>
  <c r="A2229" i="35"/>
  <c r="D2229" i="35"/>
  <c r="A2230" i="35"/>
  <c r="D2230" i="35"/>
  <c r="A2231" i="35"/>
  <c r="D2231" i="35"/>
  <c r="H2231" i="35" s="1"/>
  <c r="H2282" i="35" s="1"/>
  <c r="A2232" i="35"/>
  <c r="D2232" i="35"/>
  <c r="L2232" i="35" s="1"/>
  <c r="L2283" i="35" s="1"/>
  <c r="A2233" i="35"/>
  <c r="D2233" i="35"/>
  <c r="K2233" i="35" s="1"/>
  <c r="K2284" i="35" s="1"/>
  <c r="A2234" i="35"/>
  <c r="D2234" i="35"/>
  <c r="R2234" i="35" s="1"/>
  <c r="R2285" i="35" s="1"/>
  <c r="A2235" i="35"/>
  <c r="D2235" i="35"/>
  <c r="O2235" i="35" s="1"/>
  <c r="O2286" i="35" s="1"/>
  <c r="A2236" i="35"/>
  <c r="D2236" i="35"/>
  <c r="J2236" i="35" s="1"/>
  <c r="J2287" i="35" s="1"/>
  <c r="A2237" i="35"/>
  <c r="D2237" i="35"/>
  <c r="D2288" i="35" s="1"/>
  <c r="A2238" i="35"/>
  <c r="D2238" i="35"/>
  <c r="R2238" i="35" s="1"/>
  <c r="R2289" i="35" s="1"/>
  <c r="A2239" i="35"/>
  <c r="D2239" i="35"/>
  <c r="F2239" i="35" s="1"/>
  <c r="F2290" i="35" s="1"/>
  <c r="A2240" i="35"/>
  <c r="D2240" i="35"/>
  <c r="J2240" i="35" s="1"/>
  <c r="J2291" i="35" s="1"/>
  <c r="A2241" i="35"/>
  <c r="D2241" i="35"/>
  <c r="K2241" i="35" s="1"/>
  <c r="K2292" i="35" s="1"/>
  <c r="A2242" i="35"/>
  <c r="D2242" i="35"/>
  <c r="R2242" i="35" s="1"/>
  <c r="R2293" i="35" s="1"/>
  <c r="A2243" i="35"/>
  <c r="D2243" i="35"/>
  <c r="O2243" i="35" s="1"/>
  <c r="O2294" i="35" s="1"/>
  <c r="A2244" i="35"/>
  <c r="D2244" i="35"/>
  <c r="J2244" i="35" s="1"/>
  <c r="J2295" i="35" s="1"/>
  <c r="A2245" i="35"/>
  <c r="D2245" i="35"/>
  <c r="A2246" i="35"/>
  <c r="D2246" i="35"/>
  <c r="R2246" i="35" s="1"/>
  <c r="R2297" i="35" s="1"/>
  <c r="A2247" i="35"/>
  <c r="D2247" i="35"/>
  <c r="F2247" i="35" s="1"/>
  <c r="F2298" i="35" s="1"/>
  <c r="A2248" i="35"/>
  <c r="D2248" i="35"/>
  <c r="A2249" i="35"/>
  <c r="D2249" i="35"/>
  <c r="G2249" i="35" s="1"/>
  <c r="G2300" i="35" s="1"/>
  <c r="A2250" i="35"/>
  <c r="D2250" i="35"/>
  <c r="R2250" i="35" s="1"/>
  <c r="R2301" i="35" s="1"/>
  <c r="A2252" i="35"/>
  <c r="A2253" i="35"/>
  <c r="D2253" i="35"/>
  <c r="A2254" i="35"/>
  <c r="A2255" i="35"/>
  <c r="A2256" i="35"/>
  <c r="A2257" i="35"/>
  <c r="A2258" i="35"/>
  <c r="A2259" i="35"/>
  <c r="A2260" i="35"/>
  <c r="A2261" i="35"/>
  <c r="A2262" i="35"/>
  <c r="D2262" i="35"/>
  <c r="A2263" i="35"/>
  <c r="A2264" i="35"/>
  <c r="A2265" i="35"/>
  <c r="A2266" i="35"/>
  <c r="A2267" i="35"/>
  <c r="A2268" i="35"/>
  <c r="A2269" i="35"/>
  <c r="A2270" i="35"/>
  <c r="A2271" i="35"/>
  <c r="A2272" i="35"/>
  <c r="A2273" i="35"/>
  <c r="A2274" i="35"/>
  <c r="A2275" i="35"/>
  <c r="A2276" i="35"/>
  <c r="A2277" i="35"/>
  <c r="D2277" i="35"/>
  <c r="A2278" i="35"/>
  <c r="A2279" i="35"/>
  <c r="A2280" i="35"/>
  <c r="A2281" i="35"/>
  <c r="D2281" i="35"/>
  <c r="A2282" i="35"/>
  <c r="A2283" i="35"/>
  <c r="D2283" i="35"/>
  <c r="A2284" i="35"/>
  <c r="A2285" i="35"/>
  <c r="A2286" i="35"/>
  <c r="A2287" i="35"/>
  <c r="A2288" i="35"/>
  <c r="A2289" i="35"/>
  <c r="A2290" i="35"/>
  <c r="A2291" i="35"/>
  <c r="A2292" i="35"/>
  <c r="A2293" i="35"/>
  <c r="A2294" i="35"/>
  <c r="A2295" i="35"/>
  <c r="A2296" i="35"/>
  <c r="A2297" i="35"/>
  <c r="A2298" i="35"/>
  <c r="D2298" i="35"/>
  <c r="A2299" i="35"/>
  <c r="A2300" i="35"/>
  <c r="A2301" i="35"/>
  <c r="D2308" i="35"/>
  <c r="E2308" i="35"/>
  <c r="F2308" i="35"/>
  <c r="G2308" i="35"/>
  <c r="H2308" i="35"/>
  <c r="I2308" i="35"/>
  <c r="J2308" i="35"/>
  <c r="K2308" i="35"/>
  <c r="L2308" i="35"/>
  <c r="M2308" i="35"/>
  <c r="N2308" i="35"/>
  <c r="O2308" i="35"/>
  <c r="P2308" i="35"/>
  <c r="Q2308" i="35"/>
  <c r="R2308" i="35"/>
  <c r="D2310" i="35"/>
  <c r="E2310" i="35"/>
  <c r="F2310" i="35"/>
  <c r="G2310" i="35"/>
  <c r="H2310" i="35"/>
  <c r="I2310" i="35"/>
  <c r="J2310" i="35"/>
  <c r="K2310" i="35"/>
  <c r="L2310" i="35"/>
  <c r="M2310" i="35"/>
  <c r="N2310" i="35"/>
  <c r="O2310" i="35"/>
  <c r="P2310" i="35"/>
  <c r="Q2310" i="35"/>
  <c r="R2310" i="35"/>
  <c r="A2338" i="35"/>
  <c r="D2338" i="35"/>
  <c r="A2339" i="35"/>
  <c r="D2339" i="35"/>
  <c r="J2339" i="35" s="1"/>
  <c r="J2390" i="35" s="1"/>
  <c r="A2340" i="35"/>
  <c r="D2340" i="35"/>
  <c r="J2340" i="35" s="1"/>
  <c r="J2391" i="35" s="1"/>
  <c r="A2341" i="35"/>
  <c r="D2341" i="35"/>
  <c r="A2342" i="35"/>
  <c r="D2342" i="35"/>
  <c r="D2393" i="35" s="1"/>
  <c r="A2343" i="35"/>
  <c r="D2343" i="35"/>
  <c r="G2343" i="35" s="1"/>
  <c r="G2394" i="35" s="1"/>
  <c r="A2344" i="35"/>
  <c r="D2344" i="35"/>
  <c r="O2344" i="35" s="1"/>
  <c r="O2395" i="35" s="1"/>
  <c r="A2345" i="35"/>
  <c r="D2345" i="35"/>
  <c r="A2346" i="35"/>
  <c r="D2346" i="35"/>
  <c r="J2346" i="35" s="1"/>
  <c r="J2397" i="35" s="1"/>
  <c r="A2347" i="35"/>
  <c r="D2347" i="35"/>
  <c r="J2347" i="35" s="1"/>
  <c r="J2398" i="35" s="1"/>
  <c r="A2348" i="35"/>
  <c r="D2348" i="35"/>
  <c r="A2349" i="35"/>
  <c r="D2349" i="35"/>
  <c r="G2349" i="35" s="1"/>
  <c r="G2400" i="35" s="1"/>
  <c r="A2350" i="35"/>
  <c r="D2350" i="35"/>
  <c r="D2401" i="35" s="1"/>
  <c r="A2351" i="35"/>
  <c r="D2351" i="35"/>
  <c r="L2351" i="35" s="1"/>
  <c r="L2402" i="35" s="1"/>
  <c r="A2352" i="35"/>
  <c r="D2352" i="35"/>
  <c r="L2352" i="35" s="1"/>
  <c r="L2403" i="35" s="1"/>
  <c r="A2353" i="35"/>
  <c r="D2353" i="35"/>
  <c r="A2354" i="35"/>
  <c r="D2354" i="35"/>
  <c r="G2354" i="35" s="1"/>
  <c r="G2405" i="35" s="1"/>
  <c r="A2355" i="35"/>
  <c r="D2355" i="35"/>
  <c r="O2355" i="35" s="1"/>
  <c r="O2406" i="35" s="1"/>
  <c r="A2356" i="35"/>
  <c r="D2356" i="35"/>
  <c r="G2356" i="35" s="1"/>
  <c r="G2407" i="35" s="1"/>
  <c r="A2357" i="35"/>
  <c r="D2357" i="35"/>
  <c r="A2358" i="35"/>
  <c r="D2358" i="35"/>
  <c r="A2359" i="35"/>
  <c r="D2359" i="35"/>
  <c r="H2359" i="35" s="1"/>
  <c r="H2410" i="35" s="1"/>
  <c r="A2360" i="35"/>
  <c r="D2360" i="35"/>
  <c r="G2360" i="35" s="1"/>
  <c r="G2411" i="35" s="1"/>
  <c r="A2361" i="35"/>
  <c r="D2361" i="35"/>
  <c r="L2361" i="35" s="1"/>
  <c r="L2412" i="35" s="1"/>
  <c r="A2362" i="35"/>
  <c r="D2362" i="35"/>
  <c r="G2362" i="35" s="1"/>
  <c r="G2413" i="35" s="1"/>
  <c r="A2363" i="35"/>
  <c r="D2363" i="35"/>
  <c r="O2363" i="35" s="1"/>
  <c r="O2414" i="35" s="1"/>
  <c r="A2364" i="35"/>
  <c r="D2364" i="35"/>
  <c r="L2364" i="35" s="1"/>
  <c r="L2415" i="35" s="1"/>
  <c r="A2365" i="35"/>
  <c r="D2365" i="35"/>
  <c r="L2365" i="35" s="1"/>
  <c r="L2416" i="35" s="1"/>
  <c r="A2366" i="35"/>
  <c r="D2366" i="35"/>
  <c r="G2366" i="35" s="1"/>
  <c r="G2417" i="35" s="1"/>
  <c r="A2367" i="35"/>
  <c r="D2367" i="35"/>
  <c r="L2367" i="35" s="1"/>
  <c r="L2418" i="35" s="1"/>
  <c r="A2368" i="35"/>
  <c r="D2368" i="35"/>
  <c r="G2368" i="35" s="1"/>
  <c r="G2419" i="35" s="1"/>
  <c r="A2369" i="35"/>
  <c r="D2369" i="35"/>
  <c r="L2369" i="35" s="1"/>
  <c r="L2420" i="35" s="1"/>
  <c r="A2370" i="35"/>
  <c r="D2370" i="35"/>
  <c r="G2370" i="35" s="1"/>
  <c r="G2421" i="35" s="1"/>
  <c r="A2371" i="35"/>
  <c r="D2371" i="35"/>
  <c r="L2371" i="35" s="1"/>
  <c r="L2422" i="35" s="1"/>
  <c r="A2372" i="35"/>
  <c r="D2372" i="35"/>
  <c r="G2372" i="35" s="1"/>
  <c r="G2423" i="35" s="1"/>
  <c r="A2373" i="35"/>
  <c r="D2373" i="35"/>
  <c r="L2373" i="35" s="1"/>
  <c r="L2424" i="35" s="1"/>
  <c r="A2374" i="35"/>
  <c r="D2374" i="35"/>
  <c r="A2375" i="35"/>
  <c r="D2375" i="35"/>
  <c r="H2375" i="35" s="1"/>
  <c r="H2426" i="35" s="1"/>
  <c r="A2376" i="35"/>
  <c r="D2376" i="35"/>
  <c r="A2377" i="35"/>
  <c r="D2377" i="35"/>
  <c r="L2377" i="35" s="1"/>
  <c r="L2428" i="35" s="1"/>
  <c r="A2378" i="35"/>
  <c r="D2378" i="35"/>
  <c r="A2379" i="35"/>
  <c r="D2379" i="35"/>
  <c r="G2379" i="35" s="1"/>
  <c r="G2430" i="35" s="1"/>
  <c r="A2380" i="35"/>
  <c r="D2380" i="35"/>
  <c r="G2380" i="35" s="1"/>
  <c r="G2431" i="35" s="1"/>
  <c r="A2381" i="35"/>
  <c r="D2381" i="35"/>
  <c r="L2381" i="35" s="1"/>
  <c r="L2432" i="35" s="1"/>
  <c r="A2382" i="35"/>
  <c r="D2382" i="35"/>
  <c r="D2433" i="35" s="1"/>
  <c r="A2383" i="35"/>
  <c r="D2383" i="35"/>
  <c r="G2383" i="35" s="1"/>
  <c r="G2434" i="35" s="1"/>
  <c r="A2384" i="35"/>
  <c r="D2384" i="35"/>
  <c r="G2384" i="35" s="1"/>
  <c r="G2435" i="35" s="1"/>
  <c r="A2385" i="35"/>
  <c r="D2385" i="35"/>
  <c r="A2386" i="35"/>
  <c r="D2386" i="35"/>
  <c r="G2386" i="35" s="1"/>
  <c r="G2437" i="35" s="1"/>
  <c r="A2387" i="35"/>
  <c r="D2387" i="35"/>
  <c r="L2387" i="35" s="1"/>
  <c r="L2438" i="35" s="1"/>
  <c r="P2387" i="35"/>
  <c r="P2438" i="35" s="1"/>
  <c r="A2389" i="35"/>
  <c r="A2390" i="35"/>
  <c r="A2391" i="35"/>
  <c r="A2392" i="35"/>
  <c r="A2393" i="35"/>
  <c r="A2394" i="35"/>
  <c r="A2395" i="35"/>
  <c r="A2396" i="35"/>
  <c r="A2397" i="35"/>
  <c r="A2398" i="35"/>
  <c r="A2399" i="35"/>
  <c r="A2400" i="35"/>
  <c r="A2401" i="35"/>
  <c r="A2402" i="35"/>
  <c r="A2403" i="35"/>
  <c r="A2404" i="35"/>
  <c r="A2405" i="35"/>
  <c r="A2406" i="35"/>
  <c r="A2407" i="35"/>
  <c r="A2408" i="35"/>
  <c r="A2409" i="35"/>
  <c r="A2410" i="35"/>
  <c r="A2411" i="35"/>
  <c r="A2412" i="35"/>
  <c r="A2413" i="35"/>
  <c r="A2414" i="35"/>
  <c r="A2415" i="35"/>
  <c r="A2416" i="35"/>
  <c r="A2417" i="35"/>
  <c r="A2418" i="35"/>
  <c r="A2419" i="35"/>
  <c r="A2420" i="35"/>
  <c r="A2421" i="35"/>
  <c r="A2422" i="35"/>
  <c r="A2423" i="35"/>
  <c r="A2424" i="35"/>
  <c r="A2425" i="35"/>
  <c r="A2426" i="35"/>
  <c r="A2427" i="35"/>
  <c r="A2428" i="35"/>
  <c r="A2429" i="35"/>
  <c r="A2430" i="35"/>
  <c r="A2431" i="35"/>
  <c r="A2432" i="35"/>
  <c r="A2433" i="35"/>
  <c r="A2434" i="35"/>
  <c r="A2435" i="35"/>
  <c r="A2436" i="35"/>
  <c r="A2437" i="35"/>
  <c r="A2438" i="35"/>
  <c r="D2449" i="35"/>
  <c r="E2449" i="35"/>
  <c r="F2449" i="35"/>
  <c r="G2449" i="35"/>
  <c r="H2449" i="35"/>
  <c r="I2449" i="35"/>
  <c r="J2449" i="35"/>
  <c r="K2449" i="35"/>
  <c r="L2449" i="35"/>
  <c r="M2449" i="35"/>
  <c r="N2449" i="35"/>
  <c r="O2449" i="35"/>
  <c r="P2449" i="35"/>
  <c r="Q2449" i="35"/>
  <c r="R2449" i="35"/>
  <c r="D2451" i="35"/>
  <c r="E2451" i="35"/>
  <c r="F2451" i="35"/>
  <c r="G2451" i="35"/>
  <c r="H2451" i="35"/>
  <c r="I2451" i="35"/>
  <c r="J2451" i="35"/>
  <c r="K2451" i="35"/>
  <c r="L2451" i="35"/>
  <c r="M2451" i="35"/>
  <c r="N2451" i="35"/>
  <c r="O2451" i="35"/>
  <c r="P2451" i="35"/>
  <c r="Q2451" i="35"/>
  <c r="R2451" i="35"/>
  <c r="A2479" i="35"/>
  <c r="D2479" i="35"/>
  <c r="Q2479" i="35" s="1"/>
  <c r="Q2530" i="35" s="1"/>
  <c r="A2480" i="35"/>
  <c r="D2480" i="35"/>
  <c r="I2480" i="35" s="1"/>
  <c r="I2531" i="35" s="1"/>
  <c r="A2481" i="35"/>
  <c r="D2481" i="35"/>
  <c r="F2481" i="35" s="1"/>
  <c r="F2532" i="35" s="1"/>
  <c r="A2482" i="35"/>
  <c r="D2482" i="35"/>
  <c r="G2482" i="35" s="1"/>
  <c r="G2533" i="35" s="1"/>
  <c r="A2483" i="35"/>
  <c r="D2483" i="35"/>
  <c r="E2483" i="35" s="1"/>
  <c r="E2534" i="35" s="1"/>
  <c r="A2484" i="35"/>
  <c r="D2484" i="35"/>
  <c r="E2484" i="35" s="1"/>
  <c r="E2535" i="35" s="1"/>
  <c r="A2485" i="35"/>
  <c r="D2485" i="35"/>
  <c r="A2486" i="35"/>
  <c r="D2486" i="35"/>
  <c r="A2487" i="35"/>
  <c r="D2487" i="35"/>
  <c r="Q2487" i="35" s="1"/>
  <c r="Q2538" i="35" s="1"/>
  <c r="A2488" i="35"/>
  <c r="D2488" i="35"/>
  <c r="E2488" i="35" s="1"/>
  <c r="E2539" i="35" s="1"/>
  <c r="A2489" i="35"/>
  <c r="D2489" i="35"/>
  <c r="I2489" i="35" s="1"/>
  <c r="I2540" i="35" s="1"/>
  <c r="A2490" i="35"/>
  <c r="D2490" i="35"/>
  <c r="H2490" i="35" s="1"/>
  <c r="H2541" i="35" s="1"/>
  <c r="A2491" i="35"/>
  <c r="D2491" i="35"/>
  <c r="E2491" i="35" s="1"/>
  <c r="E2542" i="35" s="1"/>
  <c r="A2492" i="35"/>
  <c r="D2492" i="35"/>
  <c r="A2493" i="35"/>
  <c r="D2493" i="35"/>
  <c r="F2493" i="35" s="1"/>
  <c r="F2544" i="35" s="1"/>
  <c r="A2494" i="35"/>
  <c r="D2494" i="35"/>
  <c r="G2494" i="35" s="1"/>
  <c r="G2545" i="35" s="1"/>
  <c r="A2495" i="35"/>
  <c r="D2495" i="35"/>
  <c r="D2546" i="35" s="1"/>
  <c r="A2496" i="35"/>
  <c r="D2496" i="35"/>
  <c r="R2496" i="35" s="1"/>
  <c r="R2547" i="35" s="1"/>
  <c r="A2497" i="35"/>
  <c r="D2497" i="35"/>
  <c r="A2498" i="35"/>
  <c r="D2498" i="35"/>
  <c r="A2499" i="35"/>
  <c r="D2499" i="35"/>
  <c r="Q2499" i="35" s="1"/>
  <c r="Q2550" i="35" s="1"/>
  <c r="A2500" i="35"/>
  <c r="D2500" i="35"/>
  <c r="M2500" i="35" s="1"/>
  <c r="M2551" i="35" s="1"/>
  <c r="A2501" i="35"/>
  <c r="D2501" i="35"/>
  <c r="D2552" i="35" s="1"/>
  <c r="A2502" i="35"/>
  <c r="D2502" i="35"/>
  <c r="L2502" i="35" s="1"/>
  <c r="L2553" i="35" s="1"/>
  <c r="A2503" i="35"/>
  <c r="D2503" i="35"/>
  <c r="I2503" i="35" s="1"/>
  <c r="I2554" i="35" s="1"/>
  <c r="A2504" i="35"/>
  <c r="D2504" i="35"/>
  <c r="A2505" i="35"/>
  <c r="D2505" i="35"/>
  <c r="A2506" i="35"/>
  <c r="D2506" i="35"/>
  <c r="H2506" i="35" s="1"/>
  <c r="H2557" i="35" s="1"/>
  <c r="A2507" i="35"/>
  <c r="D2507" i="35"/>
  <c r="H2507" i="35" s="1"/>
  <c r="H2558" i="35" s="1"/>
  <c r="A2508" i="35"/>
  <c r="D2508" i="35"/>
  <c r="H2508" i="35" s="1"/>
  <c r="H2559" i="35" s="1"/>
  <c r="A2509" i="35"/>
  <c r="D2509" i="35"/>
  <c r="A2510" i="35"/>
  <c r="D2510" i="35"/>
  <c r="A2511" i="35"/>
  <c r="D2511" i="35"/>
  <c r="L2511" i="35" s="1"/>
  <c r="L2562" i="35" s="1"/>
  <c r="A2512" i="35"/>
  <c r="D2512" i="35"/>
  <c r="L2512" i="35" s="1"/>
  <c r="L2563" i="35" s="1"/>
  <c r="A2513" i="35"/>
  <c r="D2513" i="35"/>
  <c r="A2514" i="35"/>
  <c r="D2514" i="35"/>
  <c r="H2514" i="35" s="1"/>
  <c r="H2565" i="35" s="1"/>
  <c r="A2515" i="35"/>
  <c r="D2515" i="35"/>
  <c r="H2515" i="35" s="1"/>
  <c r="H2566" i="35" s="1"/>
  <c r="A2516" i="35"/>
  <c r="D2516" i="35"/>
  <c r="P2516" i="35" s="1"/>
  <c r="P2567" i="35" s="1"/>
  <c r="A2517" i="35"/>
  <c r="D2517" i="35"/>
  <c r="D2568" i="35" s="1"/>
  <c r="A2518" i="35"/>
  <c r="D2518" i="35"/>
  <c r="D2569" i="35" s="1"/>
  <c r="A2519" i="35"/>
  <c r="D2519" i="35"/>
  <c r="L2519" i="35" s="1"/>
  <c r="L2570" i="35" s="1"/>
  <c r="A2520" i="35"/>
  <c r="D2520" i="35"/>
  <c r="A2521" i="35"/>
  <c r="D2521" i="35"/>
  <c r="A2522" i="35"/>
  <c r="D2522" i="35"/>
  <c r="D2573" i="35" s="1"/>
  <c r="A2523" i="35"/>
  <c r="D2523" i="35"/>
  <c r="L2523" i="35" s="1"/>
  <c r="L2574" i="35" s="1"/>
  <c r="A2524" i="35"/>
  <c r="D2524" i="35"/>
  <c r="H2524" i="35" s="1"/>
  <c r="H2575" i="35" s="1"/>
  <c r="A2525" i="35"/>
  <c r="D2525" i="35"/>
  <c r="D2576" i="35" s="1"/>
  <c r="A2526" i="35"/>
  <c r="D2526" i="35"/>
  <c r="D2577" i="35" s="1"/>
  <c r="A2527" i="35"/>
  <c r="D2527" i="35"/>
  <c r="D2578" i="35" s="1"/>
  <c r="A2528" i="35"/>
  <c r="D2528" i="35"/>
  <c r="H2528" i="35" s="1"/>
  <c r="H2579" i="35" s="1"/>
  <c r="A2530" i="35"/>
  <c r="A2531" i="35"/>
  <c r="A2532" i="35"/>
  <c r="A2533" i="35"/>
  <c r="A2534" i="35"/>
  <c r="A2535" i="35"/>
  <c r="A2536" i="35"/>
  <c r="A2537" i="35"/>
  <c r="A2538" i="35"/>
  <c r="A2539" i="35"/>
  <c r="A2540" i="35"/>
  <c r="A2541" i="35"/>
  <c r="A2542" i="35"/>
  <c r="A2543" i="35"/>
  <c r="A2544" i="35"/>
  <c r="A2545" i="35"/>
  <c r="A2546" i="35"/>
  <c r="A2547" i="35"/>
  <c r="A2548" i="35"/>
  <c r="A2549" i="35"/>
  <c r="A2550" i="35"/>
  <c r="A2551" i="35"/>
  <c r="A2552" i="35"/>
  <c r="A2553" i="35"/>
  <c r="A2554" i="35"/>
  <c r="A2555" i="35"/>
  <c r="A2556" i="35"/>
  <c r="A2557" i="35"/>
  <c r="A2558" i="35"/>
  <c r="A2559" i="35"/>
  <c r="A2560" i="35"/>
  <c r="A2561" i="35"/>
  <c r="A2562" i="35"/>
  <c r="A2563" i="35"/>
  <c r="A2564" i="35"/>
  <c r="A2565" i="35"/>
  <c r="A2566" i="35"/>
  <c r="A2567" i="35"/>
  <c r="A2568" i="35"/>
  <c r="A2569" i="35"/>
  <c r="A2570" i="35"/>
  <c r="A2571" i="35"/>
  <c r="A2572" i="35"/>
  <c r="A2573" i="35"/>
  <c r="A2574" i="35"/>
  <c r="A2575" i="35"/>
  <c r="A2576" i="35"/>
  <c r="A2577" i="35"/>
  <c r="A2578" i="35"/>
  <c r="A2579" i="35"/>
  <c r="D2586" i="35"/>
  <c r="D2591" i="35" s="1"/>
  <c r="E2586" i="35"/>
  <c r="E2591" i="35" s="1"/>
  <c r="F2586" i="35"/>
  <c r="F2591" i="35" s="1"/>
  <c r="G2586" i="35"/>
  <c r="G2591" i="35" s="1"/>
  <c r="H2586" i="35"/>
  <c r="H2591" i="35" s="1"/>
  <c r="I2586" i="35"/>
  <c r="I2591" i="35" s="1"/>
  <c r="J2586" i="35"/>
  <c r="J2591" i="35" s="1"/>
  <c r="K2586" i="35"/>
  <c r="K2591" i="35" s="1"/>
  <c r="L2586" i="35"/>
  <c r="L2591" i="35" s="1"/>
  <c r="M2586" i="35"/>
  <c r="M2591" i="35" s="1"/>
  <c r="N2586" i="35"/>
  <c r="N2591" i="35" s="1"/>
  <c r="O2586" i="35"/>
  <c r="O2591" i="35" s="1"/>
  <c r="P2586" i="35"/>
  <c r="P2591" i="35" s="1"/>
  <c r="Q2586" i="35"/>
  <c r="Q2591" i="35" s="1"/>
  <c r="R2586" i="35"/>
  <c r="R2591" i="35" s="1"/>
  <c r="A2618" i="35"/>
  <c r="D2618" i="35"/>
  <c r="G2618" i="35" s="1"/>
  <c r="A2619" i="35"/>
  <c r="D2619" i="35"/>
  <c r="Q2619" i="35" s="1"/>
  <c r="Q2670" i="35" s="1"/>
  <c r="A2620" i="35"/>
  <c r="D2620" i="35"/>
  <c r="H2620" i="35" s="1"/>
  <c r="A2621" i="35"/>
  <c r="D2621" i="35"/>
  <c r="A2622" i="35"/>
  <c r="D2622" i="35"/>
  <c r="A2623" i="35"/>
  <c r="D2623" i="35"/>
  <c r="A2624" i="35"/>
  <c r="D2624" i="35"/>
  <c r="A2625" i="35"/>
  <c r="D2625" i="35"/>
  <c r="A2626" i="35"/>
  <c r="D2626" i="35"/>
  <c r="A2627" i="35"/>
  <c r="D2627" i="35"/>
  <c r="A2628" i="35"/>
  <c r="D2628" i="35"/>
  <c r="H2628" i="35" s="1"/>
  <c r="H2679" i="35" s="1"/>
  <c r="A2629" i="35"/>
  <c r="D2629" i="35"/>
  <c r="A2630" i="35"/>
  <c r="D2630" i="35"/>
  <c r="A2631" i="35"/>
  <c r="D2631" i="35"/>
  <c r="H2631" i="35" s="1"/>
  <c r="H2682" i="35" s="1"/>
  <c r="A2632" i="35"/>
  <c r="D2632" i="35"/>
  <c r="H2632" i="35" s="1"/>
  <c r="H2683" i="35" s="1"/>
  <c r="A2633" i="35"/>
  <c r="D2633" i="35"/>
  <c r="H2633" i="35" s="1"/>
  <c r="H2684" i="35" s="1"/>
  <c r="A2634" i="35"/>
  <c r="D2634" i="35"/>
  <c r="A2635" i="35"/>
  <c r="D2635" i="35"/>
  <c r="D2686" i="35" s="1"/>
  <c r="A2636" i="35"/>
  <c r="D2636" i="35"/>
  <c r="A2637" i="35"/>
  <c r="D2637" i="35"/>
  <c r="A2638" i="35"/>
  <c r="D2638" i="35"/>
  <c r="D2689" i="35" s="1"/>
  <c r="A2639" i="35"/>
  <c r="D2639" i="35"/>
  <c r="H2639" i="35" s="1"/>
  <c r="H2690" i="35" s="1"/>
  <c r="A2640" i="35"/>
  <c r="D2640" i="35"/>
  <c r="A2641" i="35"/>
  <c r="D2641" i="35"/>
  <c r="H2641" i="35" s="1"/>
  <c r="H2692" i="35" s="1"/>
  <c r="A2642" i="35"/>
  <c r="D2642" i="35"/>
  <c r="A2643" i="35"/>
  <c r="D2643" i="35"/>
  <c r="H2643" i="35" s="1"/>
  <c r="H2694" i="35" s="1"/>
  <c r="A2644" i="35"/>
  <c r="D2644" i="35"/>
  <c r="A2645" i="35"/>
  <c r="D2645" i="35"/>
  <c r="A2646" i="35"/>
  <c r="D2646" i="35"/>
  <c r="D2697" i="35" s="1"/>
  <c r="A2647" i="35"/>
  <c r="D2647" i="35"/>
  <c r="A2648" i="35"/>
  <c r="D2648" i="35"/>
  <c r="D2699" i="35" s="1"/>
  <c r="A2649" i="35"/>
  <c r="D2649" i="35"/>
  <c r="H2649" i="35" s="1"/>
  <c r="H2700" i="35" s="1"/>
  <c r="A2650" i="35"/>
  <c r="D2650" i="35"/>
  <c r="D2701" i="35" s="1"/>
  <c r="A2651" i="35"/>
  <c r="D2651" i="35"/>
  <c r="L2651" i="35" s="1"/>
  <c r="L2702" i="35" s="1"/>
  <c r="A2652" i="35"/>
  <c r="D2652" i="35"/>
  <c r="H2652" i="35" s="1"/>
  <c r="H2703" i="35" s="1"/>
  <c r="A2653" i="35"/>
  <c r="D2653" i="35"/>
  <c r="L2653" i="35" s="1"/>
  <c r="L2704" i="35" s="1"/>
  <c r="A2654" i="35"/>
  <c r="D2654" i="35"/>
  <c r="A2655" i="35"/>
  <c r="D2655" i="35"/>
  <c r="A2656" i="35"/>
  <c r="D2656" i="35"/>
  <c r="A2657" i="35"/>
  <c r="D2657" i="35"/>
  <c r="H2657" i="35" s="1"/>
  <c r="H2708" i="35" s="1"/>
  <c r="A2658" i="35"/>
  <c r="D2658" i="35"/>
  <c r="A2659" i="35"/>
  <c r="D2659" i="35"/>
  <c r="P2659" i="35" s="1"/>
  <c r="P2710" i="35" s="1"/>
  <c r="A2660" i="35"/>
  <c r="D2660" i="35"/>
  <c r="P2660" i="35" s="1"/>
  <c r="P2711" i="35" s="1"/>
  <c r="A2661" i="35"/>
  <c r="D2661" i="35"/>
  <c r="H2661" i="35" s="1"/>
  <c r="H2712" i="35" s="1"/>
  <c r="A2662" i="35"/>
  <c r="D2662" i="35"/>
  <c r="D2713" i="35" s="1"/>
  <c r="A2663" i="35"/>
  <c r="D2663" i="35"/>
  <c r="D2714" i="35" s="1"/>
  <c r="A2664" i="35"/>
  <c r="D2664" i="35"/>
  <c r="D2715" i="35" s="1"/>
  <c r="A2665" i="35"/>
  <c r="D2665" i="35"/>
  <c r="D2716" i="35" s="1"/>
  <c r="A2666" i="35"/>
  <c r="D2666" i="35"/>
  <c r="D2717" i="35" s="1"/>
  <c r="A2667" i="35"/>
  <c r="D2667" i="35"/>
  <c r="H2667" i="35" s="1"/>
  <c r="H2718" i="35" s="1"/>
  <c r="A2669" i="35"/>
  <c r="A2670" i="35"/>
  <c r="A2671" i="35"/>
  <c r="A2672" i="35"/>
  <c r="A2673" i="35"/>
  <c r="A2674" i="35"/>
  <c r="A2675" i="35"/>
  <c r="A2676" i="35"/>
  <c r="A2677" i="35"/>
  <c r="A2678" i="35"/>
  <c r="A2679" i="35"/>
  <c r="A2680" i="35"/>
  <c r="A2681" i="35"/>
  <c r="A2682" i="35"/>
  <c r="A2683" i="35"/>
  <c r="A2684" i="35"/>
  <c r="A2685" i="35"/>
  <c r="A2686" i="35"/>
  <c r="A2687" i="35"/>
  <c r="A2688" i="35"/>
  <c r="A2689" i="35"/>
  <c r="A2690" i="35"/>
  <c r="A2691" i="35"/>
  <c r="A2692" i="35"/>
  <c r="A2693" i="35"/>
  <c r="A2694" i="35"/>
  <c r="A2695" i="35"/>
  <c r="A2696" i="35"/>
  <c r="A2697" i="35"/>
  <c r="A2698" i="35"/>
  <c r="A2699" i="35"/>
  <c r="A2700" i="35"/>
  <c r="A2701" i="35"/>
  <c r="A2702" i="35"/>
  <c r="A2703" i="35"/>
  <c r="A2704" i="35"/>
  <c r="A2705" i="35"/>
  <c r="D2705" i="35"/>
  <c r="A2706" i="35"/>
  <c r="A2707" i="35"/>
  <c r="A2708" i="35"/>
  <c r="A2709" i="35"/>
  <c r="A2710" i="35"/>
  <c r="A2711" i="35"/>
  <c r="D2711" i="35"/>
  <c r="A2712" i="35"/>
  <c r="A2713" i="35"/>
  <c r="A2714" i="35"/>
  <c r="A2715" i="35"/>
  <c r="A2716" i="35"/>
  <c r="A2717" i="35"/>
  <c r="A2718" i="35"/>
  <c r="A2722" i="35"/>
  <c r="D2722" i="35"/>
  <c r="D2773" i="35" s="1"/>
  <c r="A2723" i="35"/>
  <c r="D2723" i="35"/>
  <c r="I2723" i="35" s="1"/>
  <c r="I2774" i="35" s="1"/>
  <c r="A2724" i="35"/>
  <c r="D2724" i="35"/>
  <c r="F2724" i="35" s="1"/>
  <c r="F2775" i="35" s="1"/>
  <c r="A2725" i="35"/>
  <c r="D2725" i="35"/>
  <c r="M2725" i="35" s="1"/>
  <c r="M2776" i="35" s="1"/>
  <c r="A2726" i="35"/>
  <c r="D2726" i="35"/>
  <c r="I2726" i="35" s="1"/>
  <c r="I2777" i="35" s="1"/>
  <c r="A2727" i="35"/>
  <c r="D2727" i="35"/>
  <c r="D2778" i="35" s="1"/>
  <c r="A2728" i="35"/>
  <c r="D2728" i="35"/>
  <c r="I2728" i="35" s="1"/>
  <c r="I2779" i="35" s="1"/>
  <c r="A2729" i="35"/>
  <c r="D2729" i="35"/>
  <c r="F2729" i="35" s="1"/>
  <c r="F2780" i="35" s="1"/>
  <c r="A2730" i="35"/>
  <c r="D2730" i="35"/>
  <c r="A2731" i="35"/>
  <c r="D2731" i="35"/>
  <c r="A2732" i="35"/>
  <c r="D2732" i="35"/>
  <c r="I2732" i="35" s="1"/>
  <c r="I2783" i="35" s="1"/>
  <c r="A2733" i="35"/>
  <c r="D2733" i="35"/>
  <c r="F2733" i="35" s="1"/>
  <c r="F2784" i="35" s="1"/>
  <c r="A2734" i="35"/>
  <c r="D2734" i="35"/>
  <c r="I2734" i="35" s="1"/>
  <c r="I2785" i="35" s="1"/>
  <c r="A2735" i="35"/>
  <c r="D2735" i="35"/>
  <c r="F2735" i="35" s="1"/>
  <c r="F2786" i="35" s="1"/>
  <c r="A2736" i="35"/>
  <c r="D2736" i="35"/>
  <c r="I2736" i="35" s="1"/>
  <c r="I2787" i="35" s="1"/>
  <c r="A2737" i="35"/>
  <c r="D2737" i="35"/>
  <c r="F2737" i="35" s="1"/>
  <c r="F2788" i="35" s="1"/>
  <c r="A2738" i="35"/>
  <c r="D2738" i="35"/>
  <c r="K2738" i="35" s="1"/>
  <c r="K2789" i="35" s="1"/>
  <c r="A2739" i="35"/>
  <c r="D2739" i="35"/>
  <c r="A2740" i="35"/>
  <c r="D2740" i="35"/>
  <c r="A2741" i="35"/>
  <c r="D2741" i="35"/>
  <c r="A2742" i="35"/>
  <c r="D2742" i="35"/>
  <c r="K2742" i="35" s="1"/>
  <c r="K2793" i="35" s="1"/>
  <c r="A2743" i="35"/>
  <c r="D2743" i="35"/>
  <c r="A2744" i="35"/>
  <c r="D2744" i="35"/>
  <c r="A2745" i="35"/>
  <c r="D2745" i="35"/>
  <c r="A2746" i="35"/>
  <c r="D2746" i="35"/>
  <c r="K2746" i="35" s="1"/>
  <c r="K2797" i="35" s="1"/>
  <c r="A2747" i="35"/>
  <c r="D2747" i="35"/>
  <c r="A2748" i="35"/>
  <c r="D2748" i="35"/>
  <c r="D2799" i="35" s="1"/>
  <c r="A2749" i="35"/>
  <c r="D2749" i="35"/>
  <c r="A2750" i="35"/>
  <c r="D2750" i="35"/>
  <c r="L2750" i="35" s="1"/>
  <c r="L2801" i="35" s="1"/>
  <c r="A2751" i="35"/>
  <c r="D2751" i="35"/>
  <c r="A2752" i="35"/>
  <c r="D2752" i="35"/>
  <c r="A2753" i="35"/>
  <c r="D2753" i="35"/>
  <c r="A2754" i="35"/>
  <c r="D2754" i="35"/>
  <c r="K2754" i="35" s="1"/>
  <c r="K2805" i="35" s="1"/>
  <c r="A2755" i="35"/>
  <c r="D2755" i="35"/>
  <c r="A2756" i="35"/>
  <c r="D2756" i="35"/>
  <c r="L2756" i="35" s="1"/>
  <c r="L2807" i="35" s="1"/>
  <c r="A2757" i="35"/>
  <c r="D2757" i="35"/>
  <c r="A2758" i="35"/>
  <c r="D2758" i="35"/>
  <c r="M2758" i="35" s="1"/>
  <c r="M2809" i="35" s="1"/>
  <c r="A2759" i="35"/>
  <c r="D2759" i="35"/>
  <c r="L2759" i="35" s="1"/>
  <c r="L2810" i="35" s="1"/>
  <c r="A2760" i="35"/>
  <c r="D2760" i="35"/>
  <c r="O2760" i="35" s="1"/>
  <c r="O2811" i="35" s="1"/>
  <c r="A2761" i="35"/>
  <c r="D2761" i="35"/>
  <c r="A2762" i="35"/>
  <c r="D2762" i="35"/>
  <c r="O2762" i="35" s="1"/>
  <c r="O2813" i="35" s="1"/>
  <c r="A2763" i="35"/>
  <c r="D2763" i="35"/>
  <c r="M2763" i="35" s="1"/>
  <c r="M2814" i="35" s="1"/>
  <c r="A2764" i="35"/>
  <c r="D2764" i="35"/>
  <c r="I2764" i="35" s="1"/>
  <c r="I2815" i="35" s="1"/>
  <c r="A2765" i="35"/>
  <c r="D2765" i="35"/>
  <c r="K2765" i="35" s="1"/>
  <c r="K2816" i="35" s="1"/>
  <c r="A2766" i="35"/>
  <c r="D2766" i="35"/>
  <c r="E2766" i="35" s="1"/>
  <c r="E2817" i="35" s="1"/>
  <c r="A2767" i="35"/>
  <c r="D2767" i="35"/>
  <c r="E2767" i="35" s="1"/>
  <c r="E2818" i="35" s="1"/>
  <c r="A2768" i="35"/>
  <c r="D2768" i="35"/>
  <c r="E2768" i="35" s="1"/>
  <c r="E2819" i="35" s="1"/>
  <c r="A2769" i="35"/>
  <c r="D2769" i="35"/>
  <c r="K2769" i="35" s="1"/>
  <c r="K2820" i="35" s="1"/>
  <c r="A2770" i="35"/>
  <c r="D2770" i="35"/>
  <c r="E2770" i="35" s="1"/>
  <c r="E2821" i="35" s="1"/>
  <c r="A2771" i="35"/>
  <c r="D2771" i="35"/>
  <c r="G2771" i="35" s="1"/>
  <c r="G2822" i="35" s="1"/>
  <c r="A2773" i="35"/>
  <c r="A2774" i="35"/>
  <c r="A2775" i="35"/>
  <c r="A2776" i="35"/>
  <c r="A2777" i="35"/>
  <c r="A2778" i="35"/>
  <c r="A2779" i="35"/>
  <c r="A2780" i="35"/>
  <c r="A2781" i="35"/>
  <c r="A2782" i="35"/>
  <c r="A2783" i="35"/>
  <c r="A2784" i="35"/>
  <c r="A2785" i="35"/>
  <c r="A2786" i="35"/>
  <c r="A2787" i="35"/>
  <c r="A2788" i="35"/>
  <c r="A2789" i="35"/>
  <c r="A2790" i="35"/>
  <c r="A2791" i="35"/>
  <c r="A2792" i="35"/>
  <c r="A2793" i="35"/>
  <c r="A2794" i="35"/>
  <c r="A2795" i="35"/>
  <c r="A2796" i="35"/>
  <c r="A2797" i="35"/>
  <c r="A2798" i="35"/>
  <c r="A2799" i="35"/>
  <c r="A2800" i="35"/>
  <c r="A2801" i="35"/>
  <c r="A2802" i="35"/>
  <c r="A2803" i="35"/>
  <c r="A2804" i="35"/>
  <c r="A2805" i="35"/>
  <c r="A2806" i="35"/>
  <c r="A2807" i="35"/>
  <c r="A2808" i="35"/>
  <c r="A2809" i="35"/>
  <c r="A2810" i="35"/>
  <c r="A2811" i="35"/>
  <c r="A2812" i="35"/>
  <c r="A2813" i="35"/>
  <c r="A2814" i="35"/>
  <c r="A2815" i="35"/>
  <c r="A2816" i="35"/>
  <c r="A2817" i="35"/>
  <c r="A2818" i="35"/>
  <c r="A2819" i="35"/>
  <c r="A2820" i="35"/>
  <c r="A2821" i="35"/>
  <c r="A2822" i="35"/>
  <c r="D2829" i="35"/>
  <c r="E2829" i="35"/>
  <c r="F2829" i="35"/>
  <c r="G2829" i="35"/>
  <c r="H2829" i="35"/>
  <c r="I2829" i="35"/>
  <c r="J2829" i="35"/>
  <c r="K2829" i="35"/>
  <c r="L2829" i="35"/>
  <c r="M2829" i="35"/>
  <c r="N2829" i="35"/>
  <c r="O2829" i="35"/>
  <c r="P2829" i="35"/>
  <c r="Q2829" i="35"/>
  <c r="R2829" i="35"/>
  <c r="D2831" i="35"/>
  <c r="E2831" i="35"/>
  <c r="F2831" i="35"/>
  <c r="G2831" i="35"/>
  <c r="H2831" i="35"/>
  <c r="I2831" i="35"/>
  <c r="J2831" i="35"/>
  <c r="K2831" i="35"/>
  <c r="L2831" i="35"/>
  <c r="M2831" i="35"/>
  <c r="N2831" i="35"/>
  <c r="O2831" i="35"/>
  <c r="P2831" i="35"/>
  <c r="Q2831" i="35"/>
  <c r="R2831" i="35"/>
  <c r="A2859" i="35"/>
  <c r="D2859" i="35"/>
  <c r="G2859" i="35" s="1"/>
  <c r="G2910" i="35" s="1"/>
  <c r="A2860" i="35"/>
  <c r="D2860" i="35"/>
  <c r="G2860" i="35" s="1"/>
  <c r="G2911" i="35" s="1"/>
  <c r="A2861" i="35"/>
  <c r="D2861" i="35"/>
  <c r="G2861" i="35" s="1"/>
  <c r="G2912" i="35" s="1"/>
  <c r="A2862" i="35"/>
  <c r="D2862" i="35"/>
  <c r="A2863" i="35"/>
  <c r="D2863" i="35"/>
  <c r="O2863" i="35" s="1"/>
  <c r="O2914" i="35" s="1"/>
  <c r="A2864" i="35"/>
  <c r="D2864" i="35"/>
  <c r="A2865" i="35"/>
  <c r="D2865" i="35"/>
  <c r="E2865" i="35" s="1"/>
  <c r="E2916" i="35" s="1"/>
  <c r="A2866" i="35"/>
  <c r="D2866" i="35"/>
  <c r="E2866" i="35" s="1"/>
  <c r="E2917" i="35" s="1"/>
  <c r="A2867" i="35"/>
  <c r="D2867" i="35"/>
  <c r="J2867" i="35" s="1"/>
  <c r="J2918" i="35" s="1"/>
  <c r="A2868" i="35"/>
  <c r="D2868" i="35"/>
  <c r="E2868" i="35" s="1"/>
  <c r="E2919" i="35" s="1"/>
  <c r="A2869" i="35"/>
  <c r="D2869" i="35"/>
  <c r="F2869" i="35" s="1"/>
  <c r="F2920" i="35" s="1"/>
  <c r="A2870" i="35"/>
  <c r="D2870" i="35"/>
  <c r="E2870" i="35" s="1"/>
  <c r="E2921" i="35" s="1"/>
  <c r="A2871" i="35"/>
  <c r="D2871" i="35"/>
  <c r="M2871" i="35" s="1"/>
  <c r="M2922" i="35" s="1"/>
  <c r="A2872" i="35"/>
  <c r="D2872" i="35"/>
  <c r="F2872" i="35" s="1"/>
  <c r="F2923" i="35" s="1"/>
  <c r="A2873" i="35"/>
  <c r="D2873" i="35"/>
  <c r="F2873" i="35" s="1"/>
  <c r="F2924" i="35" s="1"/>
  <c r="A2874" i="35"/>
  <c r="D2874" i="35"/>
  <c r="F2874" i="35" s="1"/>
  <c r="F2925" i="35" s="1"/>
  <c r="A2875" i="35"/>
  <c r="D2875" i="35"/>
  <c r="F2875" i="35" s="1"/>
  <c r="F2926" i="35" s="1"/>
  <c r="A2876" i="35"/>
  <c r="D2876" i="35"/>
  <c r="F2876" i="35" s="1"/>
  <c r="F2927" i="35" s="1"/>
  <c r="A2877" i="35"/>
  <c r="D2877" i="35"/>
  <c r="M2877" i="35" s="1"/>
  <c r="M2928" i="35" s="1"/>
  <c r="A2878" i="35"/>
  <c r="D2878" i="35"/>
  <c r="F2878" i="35" s="1"/>
  <c r="F2929" i="35" s="1"/>
  <c r="A2879" i="35"/>
  <c r="D2879" i="35"/>
  <c r="F2879" i="35" s="1"/>
  <c r="F2930" i="35" s="1"/>
  <c r="A2880" i="35"/>
  <c r="D2880" i="35"/>
  <c r="F2880" i="35" s="1"/>
  <c r="F2931" i="35" s="1"/>
  <c r="A2881" i="35"/>
  <c r="D2881" i="35"/>
  <c r="A2882" i="35"/>
  <c r="D2882" i="35"/>
  <c r="E2882" i="35" s="1"/>
  <c r="E2933" i="35" s="1"/>
  <c r="A2883" i="35"/>
  <c r="D2883" i="35"/>
  <c r="F2883" i="35" s="1"/>
  <c r="F2934" i="35" s="1"/>
  <c r="A2884" i="35"/>
  <c r="D2884" i="35"/>
  <c r="M2884" i="35" s="1"/>
  <c r="M2935" i="35" s="1"/>
  <c r="A2885" i="35"/>
  <c r="D2885" i="35"/>
  <c r="F2885" i="35" s="1"/>
  <c r="F2936" i="35" s="1"/>
  <c r="A2886" i="35"/>
  <c r="D2886" i="35"/>
  <c r="F2886" i="35" s="1"/>
  <c r="F2937" i="35" s="1"/>
  <c r="A2887" i="35"/>
  <c r="D2887" i="35"/>
  <c r="O2887" i="35" s="1"/>
  <c r="O2938" i="35" s="1"/>
  <c r="A2888" i="35"/>
  <c r="D2888" i="35"/>
  <c r="E2888" i="35" s="1"/>
  <c r="E2939" i="35" s="1"/>
  <c r="A2889" i="35"/>
  <c r="D2889" i="35"/>
  <c r="E2889" i="35" s="1"/>
  <c r="E2940" i="35" s="1"/>
  <c r="A2890" i="35"/>
  <c r="D2890" i="35"/>
  <c r="E2890" i="35" s="1"/>
  <c r="E2941" i="35" s="1"/>
  <c r="A2891" i="35"/>
  <c r="D2891" i="35"/>
  <c r="E2891" i="35" s="1"/>
  <c r="E2942" i="35" s="1"/>
  <c r="A2892" i="35"/>
  <c r="D2892" i="35"/>
  <c r="E2892" i="35" s="1"/>
  <c r="E2943" i="35" s="1"/>
  <c r="A2893" i="35"/>
  <c r="D2893" i="35"/>
  <c r="E2893" i="35" s="1"/>
  <c r="E2944" i="35" s="1"/>
  <c r="A2894" i="35"/>
  <c r="D2894" i="35"/>
  <c r="E2894" i="35" s="1"/>
  <c r="E2945" i="35" s="1"/>
  <c r="A2895" i="35"/>
  <c r="D2895" i="35"/>
  <c r="E2895" i="35" s="1"/>
  <c r="E2946" i="35" s="1"/>
  <c r="A2896" i="35"/>
  <c r="D2896" i="35"/>
  <c r="F2896" i="35" s="1"/>
  <c r="F2947" i="35" s="1"/>
  <c r="A2897" i="35"/>
  <c r="D2897" i="35"/>
  <c r="E2897" i="35" s="1"/>
  <c r="E2948" i="35" s="1"/>
  <c r="A2898" i="35"/>
  <c r="D2898" i="35"/>
  <c r="E2898" i="35" s="1"/>
  <c r="E2949" i="35" s="1"/>
  <c r="A2899" i="35"/>
  <c r="D2899" i="35"/>
  <c r="A2900" i="35"/>
  <c r="D2900" i="35"/>
  <c r="F2900" i="35" s="1"/>
  <c r="F2951" i="35" s="1"/>
  <c r="A2901" i="35"/>
  <c r="D2901" i="35"/>
  <c r="P2901" i="35" s="1"/>
  <c r="P2952" i="35" s="1"/>
  <c r="A2902" i="35"/>
  <c r="D2902" i="35"/>
  <c r="F2902" i="35" s="1"/>
  <c r="F2953" i="35" s="1"/>
  <c r="A2903" i="35"/>
  <c r="D2903" i="35"/>
  <c r="F2903" i="35" s="1"/>
  <c r="F2954" i="35" s="1"/>
  <c r="A2904" i="35"/>
  <c r="D2904" i="35"/>
  <c r="F2904" i="35" s="1"/>
  <c r="F2955" i="35" s="1"/>
  <c r="A2905" i="35"/>
  <c r="D2905" i="35"/>
  <c r="K2905" i="35" s="1"/>
  <c r="K2956" i="35" s="1"/>
  <c r="A2906" i="35"/>
  <c r="D2906" i="35"/>
  <c r="G2906" i="35" s="1"/>
  <c r="G2957" i="35" s="1"/>
  <c r="A2907" i="35"/>
  <c r="D2907" i="35"/>
  <c r="G2907" i="35" s="1"/>
  <c r="G2958" i="35" s="1"/>
  <c r="A2908" i="35"/>
  <c r="D2908" i="35"/>
  <c r="F2908" i="35" s="1"/>
  <c r="F2959" i="35" s="1"/>
  <c r="A2910" i="35"/>
  <c r="A2911" i="35"/>
  <c r="A2912" i="35"/>
  <c r="A2913" i="35"/>
  <c r="A2914" i="35"/>
  <c r="D2914" i="35"/>
  <c r="A2915" i="35"/>
  <c r="A2916" i="35"/>
  <c r="A2917" i="35"/>
  <c r="A2918" i="35"/>
  <c r="D2918" i="35"/>
  <c r="A2919" i="35"/>
  <c r="A2920" i="35"/>
  <c r="A2921" i="35"/>
  <c r="D2921" i="35"/>
  <c r="A2922" i="35"/>
  <c r="A2923" i="35"/>
  <c r="A2924" i="35"/>
  <c r="A2925" i="35"/>
  <c r="D2925" i="35"/>
  <c r="A2926" i="35"/>
  <c r="A2927" i="35"/>
  <c r="A2928" i="35"/>
  <c r="A2929" i="35"/>
  <c r="A2930" i="35"/>
  <c r="A2931" i="35"/>
  <c r="A2932" i="35"/>
  <c r="A2933" i="35"/>
  <c r="A2934" i="35"/>
  <c r="A2935" i="35"/>
  <c r="A2936" i="35"/>
  <c r="A2937" i="35"/>
  <c r="A2938" i="35"/>
  <c r="A2939" i="35"/>
  <c r="A2940" i="35"/>
  <c r="A2941" i="35"/>
  <c r="A2942" i="35"/>
  <c r="A2943" i="35"/>
  <c r="A2944" i="35"/>
  <c r="A2945" i="35"/>
  <c r="A2946" i="35"/>
  <c r="A2947" i="35"/>
  <c r="A2948" i="35"/>
  <c r="A2949" i="35"/>
  <c r="A2950" i="35"/>
  <c r="A2951" i="35"/>
  <c r="A2952" i="35"/>
  <c r="A2953" i="35"/>
  <c r="A2954" i="35"/>
  <c r="A2955" i="35"/>
  <c r="A2956" i="35"/>
  <c r="A2957" i="35"/>
  <c r="A2958" i="35"/>
  <c r="A2959" i="35"/>
  <c r="D2970" i="35"/>
  <c r="E2970" i="35"/>
  <c r="F2970" i="35"/>
  <c r="G2970" i="35"/>
  <c r="H2970" i="35"/>
  <c r="I2970" i="35"/>
  <c r="J2970" i="35"/>
  <c r="K2970" i="35"/>
  <c r="L2970" i="35"/>
  <c r="M2970" i="35"/>
  <c r="N2970" i="35"/>
  <c r="O2970" i="35"/>
  <c r="P2970" i="35"/>
  <c r="Q2970" i="35"/>
  <c r="R2970" i="35"/>
  <c r="D2972" i="35"/>
  <c r="E2972" i="35"/>
  <c r="F2972" i="35"/>
  <c r="G2972" i="35"/>
  <c r="H2972" i="35"/>
  <c r="I2972" i="35"/>
  <c r="J2972" i="35"/>
  <c r="K2972" i="35"/>
  <c r="L2972" i="35"/>
  <c r="M2972" i="35"/>
  <c r="N2972" i="35"/>
  <c r="O2972" i="35"/>
  <c r="P2972" i="35"/>
  <c r="Q2972" i="35"/>
  <c r="R2972" i="35"/>
  <c r="A3000" i="35"/>
  <c r="D3000" i="35"/>
  <c r="D3051" i="35" s="1"/>
  <c r="A3001" i="35"/>
  <c r="D3001" i="35"/>
  <c r="F3001" i="35" s="1"/>
  <c r="F3052" i="35" s="1"/>
  <c r="A3002" i="35"/>
  <c r="D3002" i="35"/>
  <c r="F3002" i="35" s="1"/>
  <c r="F3053" i="35" s="1"/>
  <c r="A3003" i="35"/>
  <c r="D3003" i="35"/>
  <c r="A3004" i="35"/>
  <c r="D3004" i="35"/>
  <c r="A3005" i="35"/>
  <c r="D3005" i="35"/>
  <c r="F3005" i="35" s="1"/>
  <c r="F3056" i="35" s="1"/>
  <c r="A3006" i="35"/>
  <c r="D3006" i="35"/>
  <c r="F3006" i="35" s="1"/>
  <c r="F3057" i="35" s="1"/>
  <c r="A3007" i="35"/>
  <c r="D3007" i="35"/>
  <c r="H3007" i="35" s="1"/>
  <c r="H3058" i="35" s="1"/>
  <c r="A3008" i="35"/>
  <c r="D3008" i="35"/>
  <c r="A3009" i="35"/>
  <c r="D3009" i="35"/>
  <c r="F3009" i="35" s="1"/>
  <c r="F3060" i="35" s="1"/>
  <c r="A3010" i="35"/>
  <c r="D3010" i="35"/>
  <c r="F3010" i="35" s="1"/>
  <c r="F3061" i="35" s="1"/>
  <c r="A3011" i="35"/>
  <c r="D3011" i="35"/>
  <c r="F3011" i="35" s="1"/>
  <c r="F3062" i="35" s="1"/>
  <c r="A3012" i="35"/>
  <c r="D3012" i="35"/>
  <c r="A3013" i="35"/>
  <c r="D3013" i="35"/>
  <c r="F3013" i="35" s="1"/>
  <c r="F3064" i="35" s="1"/>
  <c r="A3014" i="35"/>
  <c r="D3014" i="35"/>
  <c r="F3014" i="35" s="1"/>
  <c r="F3065" i="35" s="1"/>
  <c r="A3015" i="35"/>
  <c r="D3015" i="35"/>
  <c r="H3015" i="35" s="1"/>
  <c r="H3066" i="35" s="1"/>
  <c r="A3016" i="35"/>
  <c r="D3016" i="35"/>
  <c r="D3067" i="35" s="1"/>
  <c r="A3017" i="35"/>
  <c r="D3017" i="35"/>
  <c r="F3017" i="35" s="1"/>
  <c r="F3068" i="35" s="1"/>
  <c r="A3018" i="35"/>
  <c r="D3018" i="35"/>
  <c r="A3019" i="35"/>
  <c r="D3019" i="35"/>
  <c r="J3019" i="35" s="1"/>
  <c r="J3070" i="35" s="1"/>
  <c r="A3020" i="35"/>
  <c r="D3020" i="35"/>
  <c r="A3021" i="35"/>
  <c r="D3021" i="35"/>
  <c r="F3021" i="35" s="1"/>
  <c r="F3072" i="35" s="1"/>
  <c r="A3022" i="35"/>
  <c r="D3022" i="35"/>
  <c r="F3022" i="35" s="1"/>
  <c r="F3073" i="35" s="1"/>
  <c r="A3023" i="35"/>
  <c r="D3023" i="35"/>
  <c r="F3023" i="35" s="1"/>
  <c r="F3074" i="35" s="1"/>
  <c r="A3024" i="35"/>
  <c r="D3024" i="35"/>
  <c r="A3025" i="35"/>
  <c r="D3025" i="35"/>
  <c r="F3025" i="35" s="1"/>
  <c r="F3076" i="35" s="1"/>
  <c r="A3026" i="35"/>
  <c r="D3026" i="35"/>
  <c r="F3026" i="35" s="1"/>
  <c r="F3077" i="35" s="1"/>
  <c r="A3027" i="35"/>
  <c r="D3027" i="35"/>
  <c r="F3027" i="35" s="1"/>
  <c r="F3078" i="35" s="1"/>
  <c r="A3028" i="35"/>
  <c r="D3028" i="35"/>
  <c r="A3029" i="35"/>
  <c r="D3029" i="35"/>
  <c r="F3029" i="35" s="1"/>
  <c r="F3080" i="35" s="1"/>
  <c r="A3030" i="35"/>
  <c r="D3030" i="35"/>
  <c r="F3030" i="35" s="1"/>
  <c r="F3081" i="35" s="1"/>
  <c r="A3031" i="35"/>
  <c r="D3031" i="35"/>
  <c r="H3031" i="35" s="1"/>
  <c r="H3082" i="35" s="1"/>
  <c r="A3032" i="35"/>
  <c r="D3032" i="35"/>
  <c r="D3083" i="35" s="1"/>
  <c r="A3033" i="35"/>
  <c r="D3033" i="35"/>
  <c r="F3033" i="35" s="1"/>
  <c r="F3084" i="35" s="1"/>
  <c r="A3034" i="35"/>
  <c r="D3034" i="35"/>
  <c r="F3034" i="35" s="1"/>
  <c r="F3085" i="35" s="1"/>
  <c r="A3035" i="35"/>
  <c r="D3035" i="35"/>
  <c r="F3035" i="35" s="1"/>
  <c r="F3086" i="35" s="1"/>
  <c r="A3036" i="35"/>
  <c r="D3036" i="35"/>
  <c r="F3036" i="35" s="1"/>
  <c r="F3087" i="35" s="1"/>
  <c r="A3037" i="35"/>
  <c r="D3037" i="35"/>
  <c r="A3038" i="35"/>
  <c r="D3038" i="35"/>
  <c r="F3038" i="35" s="1"/>
  <c r="F3089" i="35" s="1"/>
  <c r="A3039" i="35"/>
  <c r="D3039" i="35"/>
  <c r="F3039" i="35" s="1"/>
  <c r="F3090" i="35" s="1"/>
  <c r="A3040" i="35"/>
  <c r="D3040" i="35"/>
  <c r="F3040" i="35" s="1"/>
  <c r="F3091" i="35" s="1"/>
  <c r="A3041" i="35"/>
  <c r="D3041" i="35"/>
  <c r="F3041" i="35" s="1"/>
  <c r="F3092" i="35" s="1"/>
  <c r="A3042" i="35"/>
  <c r="D3042" i="35"/>
  <c r="F3042" i="35" s="1"/>
  <c r="F3093" i="35" s="1"/>
  <c r="A3043" i="35"/>
  <c r="D3043" i="35"/>
  <c r="F3043" i="35" s="1"/>
  <c r="F3094" i="35" s="1"/>
  <c r="A3044" i="35"/>
  <c r="D3044" i="35"/>
  <c r="F3044" i="35" s="1"/>
  <c r="F3095" i="35" s="1"/>
  <c r="A3045" i="35"/>
  <c r="D3045" i="35"/>
  <c r="F3045" i="35" s="1"/>
  <c r="F3096" i="35" s="1"/>
  <c r="A3046" i="35"/>
  <c r="D3046" i="35"/>
  <c r="F3046" i="35" s="1"/>
  <c r="F3097" i="35" s="1"/>
  <c r="A3047" i="35"/>
  <c r="D3047" i="35"/>
  <c r="F3047" i="35" s="1"/>
  <c r="F3098" i="35" s="1"/>
  <c r="A3048" i="35"/>
  <c r="D3048" i="35"/>
  <c r="F3048" i="35" s="1"/>
  <c r="F3099" i="35" s="1"/>
  <c r="A3049" i="35"/>
  <c r="D3049" i="35"/>
  <c r="F3049" i="35" s="1"/>
  <c r="F3100" i="35" s="1"/>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D3107" i="35"/>
  <c r="D3112" i="35" s="1"/>
  <c r="E3107" i="35"/>
  <c r="E3112" i="35" s="1"/>
  <c r="F3107" i="35"/>
  <c r="F3112" i="35" s="1"/>
  <c r="G3107" i="35"/>
  <c r="G3112" i="35" s="1"/>
  <c r="H3107" i="35"/>
  <c r="H3112" i="35" s="1"/>
  <c r="I3107" i="35"/>
  <c r="I3112" i="35" s="1"/>
  <c r="J3107" i="35"/>
  <c r="J3112" i="35" s="1"/>
  <c r="K3107" i="35"/>
  <c r="K3112" i="35" s="1"/>
  <c r="L3107" i="35"/>
  <c r="L3112" i="35" s="1"/>
  <c r="M3107" i="35"/>
  <c r="M3112" i="35" s="1"/>
  <c r="N3107" i="35"/>
  <c r="N3112" i="35" s="1"/>
  <c r="O3107" i="35"/>
  <c r="O3112" i="35" s="1"/>
  <c r="P3107" i="35"/>
  <c r="P3112" i="35" s="1"/>
  <c r="Q3107" i="35"/>
  <c r="Q3112" i="35" s="1"/>
  <c r="R3107" i="35"/>
  <c r="R3112" i="35" s="1"/>
  <c r="A3139" i="35"/>
  <c r="D3139" i="35"/>
  <c r="H3139" i="35" s="1"/>
  <c r="A3140" i="35"/>
  <c r="D3140" i="35"/>
  <c r="A3141" i="35"/>
  <c r="D3141" i="35"/>
  <c r="H3141" i="35" s="1"/>
  <c r="H3192" i="35" s="1"/>
  <c r="A3142" i="35"/>
  <c r="D3142" i="35"/>
  <c r="H3142" i="35" s="1"/>
  <c r="H3193" i="35" s="1"/>
  <c r="A3143" i="35"/>
  <c r="D3143" i="35"/>
  <c r="A3144" i="35"/>
  <c r="D3144" i="35"/>
  <c r="A3145" i="35"/>
  <c r="D3145" i="35"/>
  <c r="H3145" i="35" s="1"/>
  <c r="H3196" i="35" s="1"/>
  <c r="A3146" i="35"/>
  <c r="D3146" i="35"/>
  <c r="H3146" i="35" s="1"/>
  <c r="H3197" i="35" s="1"/>
  <c r="A3147" i="35"/>
  <c r="D3147" i="35"/>
  <c r="H3147" i="35" s="1"/>
  <c r="H3198" i="35" s="1"/>
  <c r="A3148" i="35"/>
  <c r="D3148" i="35"/>
  <c r="A3149" i="35"/>
  <c r="D3149" i="35"/>
  <c r="A3150" i="35"/>
  <c r="D3150" i="35"/>
  <c r="A3151" i="35"/>
  <c r="D3151" i="35"/>
  <c r="P3151" i="35" s="1"/>
  <c r="P3202" i="35" s="1"/>
  <c r="A3152" i="35"/>
  <c r="D3152" i="35"/>
  <c r="A3153" i="35"/>
  <c r="D3153" i="35"/>
  <c r="H3153" i="35" s="1"/>
  <c r="H3204" i="35" s="1"/>
  <c r="A3154" i="35"/>
  <c r="D3154" i="35"/>
  <c r="H3154" i="35" s="1"/>
  <c r="H3205" i="35" s="1"/>
  <c r="A3155" i="35"/>
  <c r="D3155" i="35"/>
  <c r="H3155" i="35" s="1"/>
  <c r="H3206" i="35" s="1"/>
  <c r="A3156" i="35"/>
  <c r="D3156" i="35"/>
  <c r="A3157" i="35"/>
  <c r="D3157" i="35"/>
  <c r="H3157" i="35" s="1"/>
  <c r="H3208" i="35" s="1"/>
  <c r="A3158" i="35"/>
  <c r="D3158" i="35"/>
  <c r="H3158" i="35" s="1"/>
  <c r="H3209" i="35" s="1"/>
  <c r="A3159" i="35"/>
  <c r="D3159" i="35"/>
  <c r="P3159" i="35" s="1"/>
  <c r="P3210" i="35" s="1"/>
  <c r="A3160" i="35"/>
  <c r="D3160" i="35"/>
  <c r="A3161" i="35"/>
  <c r="D3161" i="35"/>
  <c r="H3161" i="35" s="1"/>
  <c r="H3212" i="35" s="1"/>
  <c r="A3162" i="35"/>
  <c r="D3162" i="35"/>
  <c r="H3162" i="35" s="1"/>
  <c r="H3213" i="35" s="1"/>
  <c r="A3163" i="35"/>
  <c r="D3163" i="35"/>
  <c r="H3163" i="35" s="1"/>
  <c r="H3214" i="35" s="1"/>
  <c r="A3164" i="35"/>
  <c r="D3164" i="35"/>
  <c r="A3165" i="35"/>
  <c r="D3165" i="35"/>
  <c r="A3166" i="35"/>
  <c r="D3166" i="35"/>
  <c r="H3166" i="35" s="1"/>
  <c r="H3217" i="35" s="1"/>
  <c r="A3167" i="35"/>
  <c r="D3167" i="35"/>
  <c r="P3167" i="35" s="1"/>
  <c r="P3218" i="35" s="1"/>
  <c r="A3168" i="35"/>
  <c r="D3168" i="35"/>
  <c r="A3169" i="35"/>
  <c r="D3169" i="35"/>
  <c r="H3169" i="35" s="1"/>
  <c r="H3220" i="35" s="1"/>
  <c r="A3170" i="35"/>
  <c r="D3170" i="35"/>
  <c r="H3170" i="35" s="1"/>
  <c r="H3221" i="35" s="1"/>
  <c r="A3171" i="35"/>
  <c r="D3171" i="35"/>
  <c r="H3171" i="35" s="1"/>
  <c r="H3222" i="35" s="1"/>
  <c r="A3172" i="35"/>
  <c r="D3172" i="35"/>
  <c r="A3173" i="35"/>
  <c r="D3173" i="35"/>
  <c r="H3173" i="35" s="1"/>
  <c r="H3224" i="35" s="1"/>
  <c r="A3174" i="35"/>
  <c r="D3174" i="35"/>
  <c r="H3174" i="35" s="1"/>
  <c r="H3225" i="35" s="1"/>
  <c r="A3175" i="35"/>
  <c r="D3175" i="35"/>
  <c r="P3175" i="35" s="1"/>
  <c r="P3226" i="35" s="1"/>
  <c r="A3176" i="35"/>
  <c r="D3176" i="35"/>
  <c r="A3177" i="35"/>
  <c r="D3177" i="35"/>
  <c r="H3177" i="35" s="1"/>
  <c r="H3228" i="35" s="1"/>
  <c r="A3178" i="35"/>
  <c r="D3178" i="35"/>
  <c r="H3178" i="35" s="1"/>
  <c r="H3229" i="35" s="1"/>
  <c r="A3179" i="35"/>
  <c r="D3179" i="35"/>
  <c r="H3179" i="35" s="1"/>
  <c r="H3230" i="35" s="1"/>
  <c r="A3180" i="35"/>
  <c r="D3180" i="35"/>
  <c r="A3181" i="35"/>
  <c r="D3181" i="35"/>
  <c r="A3182" i="35"/>
  <c r="D3182" i="35"/>
  <c r="H3182" i="35" s="1"/>
  <c r="H3233" i="35" s="1"/>
  <c r="A3183" i="35"/>
  <c r="D3183" i="35"/>
  <c r="P3183" i="35" s="1"/>
  <c r="P3234" i="35" s="1"/>
  <c r="A3184" i="35"/>
  <c r="D3184" i="35"/>
  <c r="A3185" i="35"/>
  <c r="D3185" i="35"/>
  <c r="H3185" i="35" s="1"/>
  <c r="H3236" i="35" s="1"/>
  <c r="A3186" i="35"/>
  <c r="D3186" i="35"/>
  <c r="H3186" i="35" s="1"/>
  <c r="H3237" i="35" s="1"/>
  <c r="A3187" i="35"/>
  <c r="D3187" i="35"/>
  <c r="H3187" i="35" s="1"/>
  <c r="H3238" i="35" s="1"/>
  <c r="A3188" i="35"/>
  <c r="D3188"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3" i="35"/>
  <c r="D3243" i="35"/>
  <c r="J3243" i="35" s="1"/>
  <c r="A3244" i="35"/>
  <c r="D3244" i="35"/>
  <c r="J3244" i="35" s="1"/>
  <c r="J3295" i="35" s="1"/>
  <c r="A3245" i="35"/>
  <c r="D3245" i="35"/>
  <c r="A3246" i="35"/>
  <c r="D3246" i="35"/>
  <c r="J3246" i="35" s="1"/>
  <c r="J3297" i="35" s="1"/>
  <c r="A3247" i="35"/>
  <c r="D3247" i="35"/>
  <c r="J3247" i="35" s="1"/>
  <c r="J3298" i="35" s="1"/>
  <c r="A3248" i="35"/>
  <c r="D3248" i="35"/>
  <c r="J3248" i="35" s="1"/>
  <c r="J3299" i="35" s="1"/>
  <c r="A3249" i="35"/>
  <c r="D3249" i="35"/>
  <c r="J3249" i="35" s="1"/>
  <c r="J3300" i="35" s="1"/>
  <c r="A3250" i="35"/>
  <c r="D3250" i="35"/>
  <c r="J3250" i="35" s="1"/>
  <c r="J3301" i="35" s="1"/>
  <c r="A3251" i="35"/>
  <c r="D3251" i="35"/>
  <c r="J3251" i="35" s="1"/>
  <c r="J3302" i="35" s="1"/>
  <c r="A3252" i="35"/>
  <c r="D3252" i="35"/>
  <c r="J3252" i="35" s="1"/>
  <c r="J3303" i="35" s="1"/>
  <c r="A3253" i="35"/>
  <c r="D3253" i="35"/>
  <c r="J3253" i="35" s="1"/>
  <c r="J3304" i="35" s="1"/>
  <c r="A3254" i="35"/>
  <c r="D3254" i="35"/>
  <c r="J3254" i="35" s="1"/>
  <c r="J3305" i="35" s="1"/>
  <c r="A3255" i="35"/>
  <c r="D3255" i="35"/>
  <c r="J3255" i="35" s="1"/>
  <c r="J3306" i="35" s="1"/>
  <c r="A3256" i="35"/>
  <c r="D3256" i="35"/>
  <c r="H3256" i="35" s="1"/>
  <c r="H3307" i="35" s="1"/>
  <c r="J3256" i="35"/>
  <c r="J3307" i="35" s="1"/>
  <c r="A3257" i="35"/>
  <c r="D3257" i="35"/>
  <c r="H3257" i="35" s="1"/>
  <c r="H3308" i="35" s="1"/>
  <c r="A3258" i="35"/>
  <c r="D3258" i="35"/>
  <c r="A3259" i="35"/>
  <c r="D3259" i="35"/>
  <c r="H3259" i="35" s="1"/>
  <c r="H3310" i="35" s="1"/>
  <c r="A3260" i="35"/>
  <c r="D3260" i="35"/>
  <c r="H3260" i="35" s="1"/>
  <c r="H3311" i="35" s="1"/>
  <c r="A3261" i="35"/>
  <c r="D3261" i="35"/>
  <c r="H3261" i="35" s="1"/>
  <c r="H3312" i="35" s="1"/>
  <c r="A3262" i="35"/>
  <c r="D3262" i="35"/>
  <c r="H3262" i="35" s="1"/>
  <c r="H3313" i="35" s="1"/>
  <c r="A3263" i="35"/>
  <c r="D3263" i="35"/>
  <c r="H3263" i="35" s="1"/>
  <c r="H3314" i="35" s="1"/>
  <c r="A3264" i="35"/>
  <c r="D3264" i="35"/>
  <c r="A3265" i="35"/>
  <c r="D3265" i="35"/>
  <c r="L3265" i="35" s="1"/>
  <c r="L3316" i="35" s="1"/>
  <c r="A3266" i="35"/>
  <c r="D3266" i="35"/>
  <c r="I3266" i="35" s="1"/>
  <c r="I3317" i="35" s="1"/>
  <c r="A3267" i="35"/>
  <c r="D3267" i="35"/>
  <c r="F3267" i="35" s="1"/>
  <c r="F3318" i="35" s="1"/>
  <c r="A3268" i="35"/>
  <c r="D3268" i="35"/>
  <c r="L3268" i="35" s="1"/>
  <c r="L3319" i="35" s="1"/>
  <c r="A3269" i="35"/>
  <c r="D3269" i="35"/>
  <c r="I3269" i="35" s="1"/>
  <c r="I3320" i="35" s="1"/>
  <c r="A3270" i="35"/>
  <c r="D3270" i="35"/>
  <c r="F3270" i="35" s="1"/>
  <c r="F3321" i="35" s="1"/>
  <c r="A3271" i="35"/>
  <c r="D3271" i="35"/>
  <c r="L3271" i="35" s="1"/>
  <c r="L3322" i="35" s="1"/>
  <c r="A3272" i="35"/>
  <c r="D3272" i="35"/>
  <c r="L3272" i="35" s="1"/>
  <c r="L3323" i="35" s="1"/>
  <c r="A3273" i="35"/>
  <c r="D3273" i="35"/>
  <c r="L3273" i="35" s="1"/>
  <c r="L3324" i="35" s="1"/>
  <c r="A3274" i="35"/>
  <c r="D3274" i="35"/>
  <c r="L3274" i="35" s="1"/>
  <c r="L3325" i="35" s="1"/>
  <c r="A3275" i="35"/>
  <c r="D3275" i="35"/>
  <c r="I3275" i="35" s="1"/>
  <c r="I3326" i="35" s="1"/>
  <c r="A3276" i="35"/>
  <c r="D3276" i="35"/>
  <c r="F3276" i="35" s="1"/>
  <c r="F3327" i="35" s="1"/>
  <c r="A3277" i="35"/>
  <c r="D3277" i="35"/>
  <c r="F3277" i="35" s="1"/>
  <c r="F3328" i="35" s="1"/>
  <c r="A3278" i="35"/>
  <c r="D3278" i="35"/>
  <c r="A3279" i="35"/>
  <c r="D3279" i="35"/>
  <c r="A3280" i="35"/>
  <c r="D3280" i="35"/>
  <c r="P3280" i="35"/>
  <c r="P3331" i="35" s="1"/>
  <c r="A3281" i="35"/>
  <c r="D3281" i="35"/>
  <c r="F3281" i="35" s="1"/>
  <c r="F3332" i="35" s="1"/>
  <c r="A3282" i="35"/>
  <c r="D3282" i="35"/>
  <c r="I3282" i="35" s="1"/>
  <c r="I3333" i="35" s="1"/>
  <c r="A3283" i="35"/>
  <c r="D3283" i="35"/>
  <c r="E3283" i="35" s="1"/>
  <c r="E3334" i="35" s="1"/>
  <c r="A3284" i="35"/>
  <c r="D3284" i="35"/>
  <c r="E3284" i="35" s="1"/>
  <c r="E3335" i="35" s="1"/>
  <c r="A3285" i="35"/>
  <c r="D3285" i="35"/>
  <c r="E3285" i="35" s="1"/>
  <c r="E3336" i="35" s="1"/>
  <c r="A3286" i="35"/>
  <c r="D3286" i="35"/>
  <c r="A3287" i="35"/>
  <c r="D3287" i="35"/>
  <c r="F3287" i="35" s="1"/>
  <c r="F3338" i="35" s="1"/>
  <c r="A3288" i="35"/>
  <c r="D3288" i="35"/>
  <c r="F3288" i="35" s="1"/>
  <c r="F3339" i="35" s="1"/>
  <c r="A3289" i="35"/>
  <c r="D3289" i="35"/>
  <c r="I3289" i="35" s="1"/>
  <c r="I3340" i="35" s="1"/>
  <c r="A3290" i="35"/>
  <c r="D3290" i="35"/>
  <c r="F3290" i="35" s="1"/>
  <c r="F3341" i="35" s="1"/>
  <c r="A3291" i="35"/>
  <c r="D3291" i="35"/>
  <c r="I3291" i="35" s="1"/>
  <c r="I3342" i="35" s="1"/>
  <c r="A3292" i="35"/>
  <c r="D3292" i="35"/>
  <c r="E3292" i="35" s="1"/>
  <c r="E3343" i="35" s="1"/>
  <c r="A3294" i="35"/>
  <c r="A3295" i="35"/>
  <c r="A3296" i="35"/>
  <c r="A3297" i="35"/>
  <c r="A3298" i="35"/>
  <c r="A3299" i="35"/>
  <c r="A3300" i="35"/>
  <c r="A3301" i="35"/>
  <c r="A3302" i="35"/>
  <c r="A3303" i="35"/>
  <c r="A3304" i="35"/>
  <c r="A3305" i="35"/>
  <c r="A3306" i="35"/>
  <c r="A3307" i="35"/>
  <c r="A3308" i="35"/>
  <c r="A3309" i="35"/>
  <c r="A3310" i="35"/>
  <c r="A3311" i="35"/>
  <c r="A3312" i="35"/>
  <c r="A3313" i="35"/>
  <c r="A3314" i="35"/>
  <c r="A3315" i="35"/>
  <c r="A3316" i="35"/>
  <c r="A3317" i="35"/>
  <c r="A3318" i="35"/>
  <c r="A3319" i="35"/>
  <c r="A3320" i="35"/>
  <c r="A3321" i="35"/>
  <c r="A3322" i="35"/>
  <c r="A3323" i="35"/>
  <c r="A3324" i="35"/>
  <c r="A3325" i="35"/>
  <c r="A3326" i="35"/>
  <c r="A3327" i="35"/>
  <c r="A3328" i="35"/>
  <c r="A3329" i="35"/>
  <c r="A3330" i="35"/>
  <c r="A3331" i="35"/>
  <c r="A3332" i="35"/>
  <c r="A3333" i="35"/>
  <c r="A3334" i="35"/>
  <c r="A3335" i="35"/>
  <c r="A3336" i="35"/>
  <c r="A3337" i="35"/>
  <c r="A3338" i="35"/>
  <c r="A3339" i="35"/>
  <c r="A3340" i="35"/>
  <c r="A3341" i="35"/>
  <c r="A3342" i="35"/>
  <c r="A3343" i="35"/>
  <c r="D3350" i="35"/>
  <c r="E3350" i="35"/>
  <c r="F3350" i="35"/>
  <c r="G3350" i="35"/>
  <c r="H3350" i="35"/>
  <c r="I3350" i="35"/>
  <c r="J3350" i="35"/>
  <c r="K3350" i="35"/>
  <c r="L3350" i="35"/>
  <c r="M3350" i="35"/>
  <c r="N3350" i="35"/>
  <c r="O3350" i="35"/>
  <c r="P3350" i="35"/>
  <c r="Q3350" i="35"/>
  <c r="R3350" i="35"/>
  <c r="D3352" i="35"/>
  <c r="E3352" i="35"/>
  <c r="F3352" i="35"/>
  <c r="G3352" i="35"/>
  <c r="H3352" i="35"/>
  <c r="I3352" i="35"/>
  <c r="J3352" i="35"/>
  <c r="K3352" i="35"/>
  <c r="L3352" i="35"/>
  <c r="M3352" i="35"/>
  <c r="N3352" i="35"/>
  <c r="O3352" i="35"/>
  <c r="P3352" i="35"/>
  <c r="Q3352" i="35"/>
  <c r="R3352" i="35"/>
  <c r="A3380" i="35"/>
  <c r="D3380" i="35"/>
  <c r="A3381" i="35"/>
  <c r="D3381" i="35"/>
  <c r="L3381" i="35" s="1"/>
  <c r="L3432" i="35" s="1"/>
  <c r="A3382" i="35"/>
  <c r="D3382" i="35"/>
  <c r="L3382" i="35" s="1"/>
  <c r="L3433" i="35" s="1"/>
  <c r="A3383" i="35"/>
  <c r="D3383" i="35"/>
  <c r="A3384" i="35"/>
  <c r="D3384" i="35"/>
  <c r="H3384" i="35" s="1"/>
  <c r="H3435" i="35" s="1"/>
  <c r="A3385" i="35"/>
  <c r="D3385" i="35"/>
  <c r="A3386" i="35"/>
  <c r="D3386" i="35"/>
  <c r="A3387" i="35"/>
  <c r="D3387" i="35"/>
  <c r="A3388" i="35"/>
  <c r="D3388" i="35"/>
  <c r="A3389" i="35"/>
  <c r="D3389" i="35"/>
  <c r="L3389" i="35" s="1"/>
  <c r="L3440" i="35" s="1"/>
  <c r="A3390" i="35"/>
  <c r="D3390" i="35"/>
  <c r="L3390" i="35" s="1"/>
  <c r="L3441" i="35" s="1"/>
  <c r="A3391" i="35"/>
  <c r="D3391" i="35"/>
  <c r="A3392" i="35"/>
  <c r="D3392" i="35"/>
  <c r="H3392" i="35" s="1"/>
  <c r="H3443" i="35" s="1"/>
  <c r="A3393" i="35"/>
  <c r="D3393" i="35"/>
  <c r="A3394" i="35"/>
  <c r="D3394" i="35"/>
  <c r="L3394" i="35" s="1"/>
  <c r="L3445" i="35" s="1"/>
  <c r="A3395" i="35"/>
  <c r="D3395" i="35"/>
  <c r="A3396" i="35"/>
  <c r="D3396" i="35"/>
  <c r="A3397" i="35"/>
  <c r="D3397" i="35"/>
  <c r="L3397" i="35" s="1"/>
  <c r="L3448" i="35" s="1"/>
  <c r="A3398" i="35"/>
  <c r="D3398" i="35"/>
  <c r="L3398" i="35" s="1"/>
  <c r="L3449" i="35" s="1"/>
  <c r="A3399" i="35"/>
  <c r="D3399" i="35"/>
  <c r="A3400" i="35"/>
  <c r="D3400" i="35"/>
  <c r="H3400" i="35" s="1"/>
  <c r="H3451" i="35" s="1"/>
  <c r="A3401" i="35"/>
  <c r="D3401" i="35"/>
  <c r="A3402" i="35"/>
  <c r="D3402" i="35"/>
  <c r="L3402" i="35" s="1"/>
  <c r="L3453" i="35" s="1"/>
  <c r="A3403" i="35"/>
  <c r="D3403" i="35"/>
  <c r="A3404" i="35"/>
  <c r="D3404" i="35"/>
  <c r="A3405" i="35"/>
  <c r="D3405" i="35"/>
  <c r="L3405" i="35" s="1"/>
  <c r="L3456" i="35" s="1"/>
  <c r="A3406" i="35"/>
  <c r="D3406" i="35"/>
  <c r="L3406" i="35" s="1"/>
  <c r="L3457" i="35" s="1"/>
  <c r="A3407" i="35"/>
  <c r="D3407" i="35"/>
  <c r="A3408" i="35"/>
  <c r="D3408" i="35"/>
  <c r="H3408" i="35" s="1"/>
  <c r="H3459" i="35" s="1"/>
  <c r="A3409" i="35"/>
  <c r="D3409" i="35"/>
  <c r="A3410" i="35"/>
  <c r="D3410" i="35"/>
  <c r="L3410" i="35" s="1"/>
  <c r="L3461" i="35" s="1"/>
  <c r="A3411" i="35"/>
  <c r="D3411" i="35"/>
  <c r="A3412" i="35"/>
  <c r="D3412" i="35"/>
  <c r="A3413" i="35"/>
  <c r="D3413" i="35"/>
  <c r="L3413" i="35" s="1"/>
  <c r="L3464" i="35" s="1"/>
  <c r="A3414" i="35"/>
  <c r="D3414" i="35"/>
  <c r="L3414" i="35" s="1"/>
  <c r="L3465" i="35" s="1"/>
  <c r="A3415" i="35"/>
  <c r="D3415" i="35"/>
  <c r="A3416" i="35"/>
  <c r="D3416" i="35"/>
  <c r="H3416" i="35" s="1"/>
  <c r="H3467" i="35" s="1"/>
  <c r="A3417" i="35"/>
  <c r="D3417" i="35"/>
  <c r="A3418" i="35"/>
  <c r="D3418" i="35"/>
  <c r="L3418" i="35" s="1"/>
  <c r="L3469" i="35" s="1"/>
  <c r="A3419" i="35"/>
  <c r="D3419" i="35"/>
  <c r="A3420" i="35"/>
  <c r="D3420" i="35"/>
  <c r="A3421" i="35"/>
  <c r="D3421" i="35"/>
  <c r="L3421" i="35" s="1"/>
  <c r="L3472" i="35" s="1"/>
  <c r="A3422" i="35"/>
  <c r="D3422" i="35"/>
  <c r="L3422" i="35" s="1"/>
  <c r="L3473" i="35" s="1"/>
  <c r="A3423" i="35"/>
  <c r="D3423" i="35"/>
  <c r="A3424" i="35"/>
  <c r="D3424" i="35"/>
  <c r="H3424" i="35" s="1"/>
  <c r="H3475" i="35" s="1"/>
  <c r="A3425" i="35"/>
  <c r="D3425" i="35"/>
  <c r="A3426" i="35"/>
  <c r="D3426" i="35"/>
  <c r="L3426" i="35" s="1"/>
  <c r="L3477" i="35" s="1"/>
  <c r="A3427" i="35"/>
  <c r="D3427" i="35"/>
  <c r="A3428" i="35"/>
  <c r="D3428" i="35"/>
  <c r="H3428" i="35" s="1"/>
  <c r="H3479" i="35" s="1"/>
  <c r="A3429" i="35"/>
  <c r="D3429" i="35"/>
  <c r="H3429" i="35" s="1"/>
  <c r="H3480" i="35" s="1"/>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D3491" i="35"/>
  <c r="E3491" i="35"/>
  <c r="F3491" i="35"/>
  <c r="G3491" i="35"/>
  <c r="H3491" i="35"/>
  <c r="I3491" i="35"/>
  <c r="J3491" i="35"/>
  <c r="K3491" i="35"/>
  <c r="L3491" i="35"/>
  <c r="M3491" i="35"/>
  <c r="N3491" i="35"/>
  <c r="O3491" i="35"/>
  <c r="P3491" i="35"/>
  <c r="Q3491" i="35"/>
  <c r="R3491" i="35"/>
  <c r="D3493" i="35"/>
  <c r="E3493" i="35"/>
  <c r="F3493" i="35"/>
  <c r="G3493" i="35"/>
  <c r="H3493" i="35"/>
  <c r="I3493" i="35"/>
  <c r="J3493" i="35"/>
  <c r="K3493" i="35"/>
  <c r="L3493" i="35"/>
  <c r="M3493" i="35"/>
  <c r="N3493" i="35"/>
  <c r="O3493" i="35"/>
  <c r="P3493" i="35"/>
  <c r="Q3493" i="35"/>
  <c r="R3493" i="35"/>
  <c r="A3521" i="35"/>
  <c r="D3521" i="35"/>
  <c r="A3522" i="35"/>
  <c r="D3522" i="35"/>
  <c r="L3522" i="35" s="1"/>
  <c r="L3573" i="35" s="1"/>
  <c r="A3523" i="35"/>
  <c r="D3523" i="35"/>
  <c r="L3523" i="35" s="1"/>
  <c r="L3574" i="35" s="1"/>
  <c r="A3524" i="35"/>
  <c r="D3524" i="35"/>
  <c r="A3525" i="35"/>
  <c r="D3525" i="35"/>
  <c r="A3526" i="35"/>
  <c r="D3526" i="35"/>
  <c r="D3577" i="35" s="1"/>
  <c r="A3527" i="35"/>
  <c r="D3527" i="35"/>
  <c r="A3528" i="35"/>
  <c r="D3528" i="35"/>
  <c r="L3528" i="35" s="1"/>
  <c r="L3579" i="35" s="1"/>
  <c r="A3529" i="35"/>
  <c r="D3529" i="35"/>
  <c r="D3580" i="35" s="1"/>
  <c r="A3530" i="35"/>
  <c r="D3530" i="35"/>
  <c r="L3530" i="35" s="1"/>
  <c r="L3581" i="35" s="1"/>
  <c r="A3531" i="35"/>
  <c r="D3531" i="35"/>
  <c r="L3531" i="35" s="1"/>
  <c r="L3582" i="35" s="1"/>
  <c r="A3532" i="35"/>
  <c r="D3532" i="35"/>
  <c r="L3532" i="35" s="1"/>
  <c r="L3583" i="35" s="1"/>
  <c r="A3533" i="35"/>
  <c r="D3533" i="35"/>
  <c r="A3534" i="35"/>
  <c r="D3534" i="35"/>
  <c r="L3534" i="35" s="1"/>
  <c r="L3585" i="35" s="1"/>
  <c r="A3535" i="35"/>
  <c r="D3535" i="35"/>
  <c r="L3535" i="35" s="1"/>
  <c r="L3586" i="35" s="1"/>
  <c r="A3536" i="35"/>
  <c r="D3536" i="35"/>
  <c r="A3537" i="35"/>
  <c r="D3537" i="35"/>
  <c r="D3588" i="35" s="1"/>
  <c r="A3538" i="35"/>
  <c r="D3538" i="35"/>
  <c r="L3538" i="35" s="1"/>
  <c r="L3589" i="35" s="1"/>
  <c r="A3539" i="35"/>
  <c r="D3539" i="35"/>
  <c r="L3539" i="35" s="1"/>
  <c r="L3590" i="35" s="1"/>
  <c r="A3540" i="35"/>
  <c r="D3540" i="35"/>
  <c r="L3540" i="35" s="1"/>
  <c r="L3591" i="35" s="1"/>
  <c r="A3541" i="35"/>
  <c r="D3541" i="35"/>
  <c r="D3592" i="35" s="1"/>
  <c r="A3542" i="35"/>
  <c r="D3542" i="35"/>
  <c r="A3543" i="35"/>
  <c r="D3543" i="35"/>
  <c r="G3543" i="35" s="1"/>
  <c r="G3594" i="35" s="1"/>
  <c r="A3544" i="35"/>
  <c r="D3544" i="35"/>
  <c r="A3545" i="35"/>
  <c r="D3545" i="35"/>
  <c r="G3545" i="35" s="1"/>
  <c r="G3596" i="35" s="1"/>
  <c r="A3546" i="35"/>
  <c r="D3546" i="35"/>
  <c r="G3546" i="35" s="1"/>
  <c r="G3597" i="35" s="1"/>
  <c r="A3547" i="35"/>
  <c r="D3547" i="35"/>
  <c r="G3547" i="35" s="1"/>
  <c r="G3598" i="35" s="1"/>
  <c r="A3548" i="35"/>
  <c r="D3548" i="35"/>
  <c r="D3599" i="35" s="1"/>
  <c r="A3549" i="35"/>
  <c r="D3549" i="35"/>
  <c r="F3549" i="35" s="1"/>
  <c r="F3600" i="35" s="1"/>
  <c r="A3550" i="35"/>
  <c r="D3550" i="35"/>
  <c r="J3550" i="35" s="1"/>
  <c r="J3601" i="35" s="1"/>
  <c r="A3551" i="35"/>
  <c r="D3551" i="35"/>
  <c r="L3551" i="35" s="1"/>
  <c r="L3602" i="35" s="1"/>
  <c r="A3552" i="35"/>
  <c r="D3552" i="35"/>
  <c r="P3552" i="35" s="1"/>
  <c r="P3603" i="35" s="1"/>
  <c r="A3553" i="35"/>
  <c r="D3553" i="35"/>
  <c r="H3553" i="35" s="1"/>
  <c r="H3604" i="35" s="1"/>
  <c r="A3554" i="35"/>
  <c r="D3554" i="35"/>
  <c r="D3605" i="35" s="1"/>
  <c r="A3555" i="35"/>
  <c r="D3555" i="35"/>
  <c r="A3556" i="35"/>
  <c r="D3556" i="35"/>
  <c r="F3556" i="35" s="1"/>
  <c r="F3607" i="35" s="1"/>
  <c r="A3557" i="35"/>
  <c r="D3557" i="35"/>
  <c r="F3557" i="35" s="1"/>
  <c r="F3608" i="35" s="1"/>
  <c r="A3558" i="35"/>
  <c r="D3558" i="35"/>
  <c r="G3558" i="35" s="1"/>
  <c r="G3609" i="35" s="1"/>
  <c r="A3559" i="35"/>
  <c r="D3559" i="35"/>
  <c r="F3559" i="35" s="1"/>
  <c r="F3610" i="35" s="1"/>
  <c r="A3560" i="35"/>
  <c r="D3560" i="35"/>
  <c r="F3560" i="35" s="1"/>
  <c r="F3611" i="35" s="1"/>
  <c r="A3561" i="35"/>
  <c r="D3561" i="35"/>
  <c r="A3562" i="35"/>
  <c r="D3562" i="35"/>
  <c r="H3562" i="35" s="1"/>
  <c r="H3613" i="35" s="1"/>
  <c r="A3563" i="35"/>
  <c r="D3563" i="35"/>
  <c r="F3563" i="35" s="1"/>
  <c r="F3614" i="35" s="1"/>
  <c r="A3564" i="35"/>
  <c r="D3564" i="35"/>
  <c r="H3564" i="35" s="1"/>
  <c r="H3615" i="35" s="1"/>
  <c r="A3565" i="35"/>
  <c r="D3565" i="35"/>
  <c r="J3565" i="35" s="1"/>
  <c r="J3616" i="35" s="1"/>
  <c r="A3566" i="35"/>
  <c r="D3566" i="35"/>
  <c r="H3566" i="35" s="1"/>
  <c r="H3617" i="35" s="1"/>
  <c r="A3567" i="35"/>
  <c r="D3567" i="35"/>
  <c r="F3567" i="35" s="1"/>
  <c r="F3618" i="35" s="1"/>
  <c r="A3568" i="35"/>
  <c r="D3568" i="35"/>
  <c r="H3568" i="35" s="1"/>
  <c r="H3619" i="35" s="1"/>
  <c r="A3569" i="35"/>
  <c r="D3569" i="35"/>
  <c r="L3569" i="35" s="1"/>
  <c r="L3620" i="35" s="1"/>
  <c r="A3570" i="35"/>
  <c r="D3570" i="35"/>
  <c r="H3570" i="35" s="1"/>
  <c r="H3621" i="35" s="1"/>
  <c r="A3572" i="35"/>
  <c r="A3573" i="35"/>
  <c r="A3574" i="35"/>
  <c r="A3575" i="35"/>
  <c r="A3576" i="35"/>
  <c r="A3577" i="35"/>
  <c r="A3578" i="35"/>
  <c r="A3579" i="35"/>
  <c r="A3580" i="35"/>
  <c r="A3581" i="35"/>
  <c r="A3582" i="35"/>
  <c r="A3583" i="35"/>
  <c r="A3584" i="35"/>
  <c r="A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D3608" i="35"/>
  <c r="A3609" i="35"/>
  <c r="A3610" i="35"/>
  <c r="A3611" i="35"/>
  <c r="A3612" i="35"/>
  <c r="A3613" i="35"/>
  <c r="A3614" i="35"/>
  <c r="A3615" i="35"/>
  <c r="A3616" i="35"/>
  <c r="A3617" i="35"/>
  <c r="A3618" i="35"/>
  <c r="A3619" i="35"/>
  <c r="A3620" i="35"/>
  <c r="A3621" i="35"/>
  <c r="D3628" i="35"/>
  <c r="D3633" i="35" s="1"/>
  <c r="E3628" i="35"/>
  <c r="E3633" i="35" s="1"/>
  <c r="F3628" i="35"/>
  <c r="F3633" i="35" s="1"/>
  <c r="G3628" i="35"/>
  <c r="G3633" i="35" s="1"/>
  <c r="H3628" i="35"/>
  <c r="H3633" i="35" s="1"/>
  <c r="I3628" i="35"/>
  <c r="I3633" i="35" s="1"/>
  <c r="J3628" i="35"/>
  <c r="J3633" i="35" s="1"/>
  <c r="K3628" i="35"/>
  <c r="K3633" i="35" s="1"/>
  <c r="L3628" i="35"/>
  <c r="L3633" i="35" s="1"/>
  <c r="M3628" i="35"/>
  <c r="M3633" i="35" s="1"/>
  <c r="N3628" i="35"/>
  <c r="N3633" i="35" s="1"/>
  <c r="O3628" i="35"/>
  <c r="O3633" i="35" s="1"/>
  <c r="P3628" i="35"/>
  <c r="P3633" i="35" s="1"/>
  <c r="Q3628" i="35"/>
  <c r="Q3633" i="35" s="1"/>
  <c r="R3628" i="35"/>
  <c r="R3633" i="35" s="1"/>
  <c r="A3660" i="35"/>
  <c r="D3660" i="35"/>
  <c r="G3660" i="35" s="1"/>
  <c r="A3661" i="35"/>
  <c r="D3661" i="35"/>
  <c r="G3661" i="35" s="1"/>
  <c r="G3712" i="35" s="1"/>
  <c r="A3662" i="35"/>
  <c r="D3662" i="35"/>
  <c r="G3662" i="35" s="1"/>
  <c r="G3713" i="35" s="1"/>
  <c r="A3663" i="35"/>
  <c r="D3663" i="35"/>
  <c r="G3663" i="35" s="1"/>
  <c r="G3714" i="35" s="1"/>
  <c r="A3664" i="35"/>
  <c r="D3664" i="35"/>
  <c r="O3664" i="35" s="1"/>
  <c r="O3715" i="35" s="1"/>
  <c r="A3665" i="35"/>
  <c r="D3665" i="35"/>
  <c r="O3665" i="35" s="1"/>
  <c r="O3716" i="35" s="1"/>
  <c r="A3666" i="35"/>
  <c r="D3666" i="35"/>
  <c r="G3666" i="35" s="1"/>
  <c r="G3717" i="35" s="1"/>
  <c r="A3667" i="35"/>
  <c r="D3667" i="35"/>
  <c r="F3667" i="35" s="1"/>
  <c r="F3718" i="35" s="1"/>
  <c r="A3668" i="35"/>
  <c r="D3668" i="35"/>
  <c r="A3669" i="35"/>
  <c r="D3669" i="35"/>
  <c r="P3669" i="35" s="1"/>
  <c r="P3720" i="35" s="1"/>
  <c r="A3670" i="35"/>
  <c r="D3670" i="35"/>
  <c r="A3671" i="35"/>
  <c r="D3671" i="35"/>
  <c r="I3671" i="35" s="1"/>
  <c r="I3722" i="35" s="1"/>
  <c r="A3672" i="35"/>
  <c r="D3672" i="35"/>
  <c r="F3672" i="35" s="1"/>
  <c r="F3723" i="35" s="1"/>
  <c r="A3673" i="35"/>
  <c r="D3673" i="35"/>
  <c r="F3673" i="35" s="1"/>
  <c r="F3724" i="35" s="1"/>
  <c r="A3674" i="35"/>
  <c r="D3674" i="35"/>
  <c r="F3674" i="35" s="1"/>
  <c r="F3725" i="35" s="1"/>
  <c r="A3675" i="35"/>
  <c r="D3675" i="35"/>
  <c r="F3675" i="35" s="1"/>
  <c r="F3726" i="35" s="1"/>
  <c r="A3676" i="35"/>
  <c r="D3676" i="35"/>
  <c r="F3676" i="35" s="1"/>
  <c r="F3727" i="35" s="1"/>
  <c r="A3677" i="35"/>
  <c r="D3677" i="35"/>
  <c r="F3677" i="35" s="1"/>
  <c r="F3728" i="35" s="1"/>
  <c r="A3678" i="35"/>
  <c r="D3678" i="35"/>
  <c r="F3678" i="35" s="1"/>
  <c r="F3729" i="35" s="1"/>
  <c r="A3679" i="35"/>
  <c r="D3679" i="35"/>
  <c r="L3679" i="35" s="1"/>
  <c r="L3730" i="35" s="1"/>
  <c r="A3680" i="35"/>
  <c r="D3680" i="35"/>
  <c r="F3680" i="35" s="1"/>
  <c r="F3731" i="35" s="1"/>
  <c r="A3681" i="35"/>
  <c r="D3681" i="35"/>
  <c r="F3681" i="35" s="1"/>
  <c r="F3732" i="35" s="1"/>
  <c r="A3682" i="35"/>
  <c r="D3682" i="35"/>
  <c r="F3682" i="35" s="1"/>
  <c r="F3733" i="35" s="1"/>
  <c r="A3683" i="35"/>
  <c r="D3683" i="35"/>
  <c r="F3683" i="35" s="1"/>
  <c r="F3734" i="35" s="1"/>
  <c r="A3684" i="35"/>
  <c r="D3684" i="35"/>
  <c r="F3684" i="35" s="1"/>
  <c r="F3735" i="35" s="1"/>
  <c r="A3685" i="35"/>
  <c r="D3685" i="35"/>
  <c r="A3686" i="35"/>
  <c r="D3686" i="35"/>
  <c r="E3686" i="35" s="1"/>
  <c r="E3737" i="35" s="1"/>
  <c r="A3687" i="35"/>
  <c r="D3687" i="35"/>
  <c r="F3687" i="35" s="1"/>
  <c r="F3738" i="35" s="1"/>
  <c r="A3688" i="35"/>
  <c r="D3688" i="35"/>
  <c r="F3688" i="35" s="1"/>
  <c r="F3739" i="35" s="1"/>
  <c r="A3689" i="35"/>
  <c r="D3689" i="35"/>
  <c r="E3689" i="35" s="1"/>
  <c r="E3740" i="35" s="1"/>
  <c r="A3690" i="35"/>
  <c r="D3690" i="35"/>
  <c r="D3741" i="35" s="1"/>
  <c r="A3691" i="35"/>
  <c r="D3691" i="35"/>
  <c r="F3691" i="35" s="1"/>
  <c r="F3742" i="35" s="1"/>
  <c r="A3692" i="35"/>
  <c r="D3692" i="35"/>
  <c r="F3692" i="35" s="1"/>
  <c r="F3743" i="35" s="1"/>
  <c r="A3693" i="35"/>
  <c r="D3693" i="35"/>
  <c r="F3693" i="35" s="1"/>
  <c r="F3744" i="35" s="1"/>
  <c r="A3694" i="35"/>
  <c r="D3694" i="35"/>
  <c r="A3695" i="35"/>
  <c r="D3695" i="35"/>
  <c r="F3695" i="35" s="1"/>
  <c r="F3746" i="35" s="1"/>
  <c r="A3696" i="35"/>
  <c r="D3696" i="35"/>
  <c r="F3696" i="35" s="1"/>
  <c r="F3747" i="35" s="1"/>
  <c r="A3697" i="35"/>
  <c r="D3697" i="35"/>
  <c r="I3697" i="35" s="1"/>
  <c r="I3748" i="35" s="1"/>
  <c r="A3698" i="35"/>
  <c r="D3698" i="35"/>
  <c r="H3698" i="35" s="1"/>
  <c r="H3749" i="35" s="1"/>
  <c r="A3699" i="35"/>
  <c r="D3699" i="35"/>
  <c r="I3699" i="35" s="1"/>
  <c r="I3750" i="35" s="1"/>
  <c r="A3700" i="35"/>
  <c r="D3700" i="35"/>
  <c r="F3700" i="35" s="1"/>
  <c r="F3751" i="35" s="1"/>
  <c r="A3701" i="35"/>
  <c r="D3701" i="35"/>
  <c r="E3701" i="35" s="1"/>
  <c r="E3752" i="35" s="1"/>
  <c r="A3702" i="35"/>
  <c r="D3702" i="35"/>
  <c r="A3703" i="35"/>
  <c r="D3703" i="35"/>
  <c r="F3703" i="35" s="1"/>
  <c r="F3754" i="35" s="1"/>
  <c r="A3704" i="35"/>
  <c r="D3704" i="35"/>
  <c r="F3704" i="35" s="1"/>
  <c r="F3755" i="35" s="1"/>
  <c r="A3705" i="35"/>
  <c r="D3705" i="35"/>
  <c r="F3705" i="35" s="1"/>
  <c r="F3756" i="35" s="1"/>
  <c r="A3706" i="35"/>
  <c r="D3706" i="35"/>
  <c r="M3706" i="35" s="1"/>
  <c r="M3757" i="35" s="1"/>
  <c r="A3707" i="35"/>
  <c r="D3707" i="35"/>
  <c r="F3707" i="35" s="1"/>
  <c r="F3758" i="35" s="1"/>
  <c r="A3708" i="35"/>
  <c r="D3708" i="35"/>
  <c r="A3709" i="35"/>
  <c r="D3709" i="35"/>
  <c r="A3711" i="35"/>
  <c r="A3712" i="35"/>
  <c r="A3713" i="35"/>
  <c r="A3714" i="35"/>
  <c r="A3715" i="35"/>
  <c r="A3716" i="35"/>
  <c r="A3717" i="35"/>
  <c r="A3718" i="35"/>
  <c r="A3719" i="35"/>
  <c r="A3720" i="35"/>
  <c r="A3721" i="35"/>
  <c r="A3722" i="35"/>
  <c r="A3723" i="35"/>
  <c r="A3724" i="35"/>
  <c r="A3725" i="35"/>
  <c r="A3726" i="35"/>
  <c r="A3727" i="35"/>
  <c r="A3728" i="35"/>
  <c r="A3729" i="35"/>
  <c r="A3730" i="35"/>
  <c r="D3730" i="35"/>
  <c r="A3731" i="35"/>
  <c r="A3732" i="35"/>
  <c r="D3732" i="35"/>
  <c r="A3733" i="35"/>
  <c r="A3734" i="35"/>
  <c r="A3735" i="35"/>
  <c r="A3736" i="35"/>
  <c r="A3737" i="35"/>
  <c r="A3738" i="35"/>
  <c r="A3739" i="35"/>
  <c r="A3740" i="35"/>
  <c r="A3741" i="35"/>
  <c r="A3742" i="35"/>
  <c r="A3743" i="35"/>
  <c r="A3744" i="35"/>
  <c r="A3745" i="35"/>
  <c r="A3746" i="35"/>
  <c r="A3747" i="35"/>
  <c r="A3748" i="35"/>
  <c r="A3749" i="35"/>
  <c r="A3750" i="35"/>
  <c r="A3751" i="35"/>
  <c r="A3752" i="35"/>
  <c r="A3753" i="35"/>
  <c r="A3754" i="35"/>
  <c r="A3755" i="35"/>
  <c r="A3756" i="35"/>
  <c r="A3757" i="35"/>
  <c r="A3758" i="35"/>
  <c r="A3759" i="35"/>
  <c r="A3760" i="35"/>
  <c r="A3764" i="35"/>
  <c r="D3764" i="35"/>
  <c r="P3764" i="35" s="1"/>
  <c r="A3765" i="35"/>
  <c r="D3765" i="35"/>
  <c r="L3765" i="35" s="1"/>
  <c r="L3816" i="35" s="1"/>
  <c r="A3766" i="35"/>
  <c r="D3766" i="35"/>
  <c r="H3766" i="35" s="1"/>
  <c r="H3817" i="35" s="1"/>
  <c r="A3767" i="35"/>
  <c r="D3767" i="35"/>
  <c r="L3767" i="35" s="1"/>
  <c r="L3818" i="35" s="1"/>
  <c r="A3768" i="35"/>
  <c r="D3768" i="35"/>
  <c r="P3768" i="35" s="1"/>
  <c r="P3819" i="35" s="1"/>
  <c r="A3769" i="35"/>
  <c r="D3769" i="35"/>
  <c r="L3769" i="35" s="1"/>
  <c r="L3820" i="35" s="1"/>
  <c r="A3770" i="35"/>
  <c r="D3770" i="35"/>
  <c r="H3770" i="35" s="1"/>
  <c r="H3821" i="35" s="1"/>
  <c r="A3771" i="35"/>
  <c r="D3771" i="35"/>
  <c r="L3771" i="35" s="1"/>
  <c r="L3822" i="35" s="1"/>
  <c r="A3772" i="35"/>
  <c r="D3772" i="35"/>
  <c r="L3772" i="35" s="1"/>
  <c r="L3823" i="35" s="1"/>
  <c r="A3773" i="35"/>
  <c r="D3773" i="35"/>
  <c r="A3774" i="35"/>
  <c r="D3774" i="35"/>
  <c r="H3774" i="35" s="1"/>
  <c r="H3825" i="35" s="1"/>
  <c r="A3775" i="35"/>
  <c r="D3775" i="35"/>
  <c r="L3775" i="35" s="1"/>
  <c r="L3826" i="35" s="1"/>
  <c r="A3776" i="35"/>
  <c r="D3776" i="35"/>
  <c r="P3776" i="35" s="1"/>
  <c r="P3827" i="35" s="1"/>
  <c r="A3777" i="35"/>
  <c r="D3777" i="35"/>
  <c r="L3777" i="35" s="1"/>
  <c r="L3828" i="35" s="1"/>
  <c r="A3778" i="35"/>
  <c r="D3778" i="35"/>
  <c r="H3778" i="35" s="1"/>
  <c r="H3829" i="35" s="1"/>
  <c r="A3779" i="35"/>
  <c r="D3779" i="35"/>
  <c r="P3779" i="35" s="1"/>
  <c r="P3830" i="35" s="1"/>
  <c r="A3780" i="35"/>
  <c r="D3780" i="35"/>
  <c r="H3780" i="35" s="1"/>
  <c r="H3831" i="35" s="1"/>
  <c r="A3781" i="35"/>
  <c r="D3781" i="35"/>
  <c r="L3781" i="35" s="1"/>
  <c r="L3832" i="35" s="1"/>
  <c r="A3782" i="35"/>
  <c r="D3782" i="35"/>
  <c r="H3782" i="35" s="1"/>
  <c r="H3833" i="35" s="1"/>
  <c r="A3783" i="35"/>
  <c r="D3783" i="35"/>
  <c r="A3784" i="35"/>
  <c r="D3784" i="35"/>
  <c r="P3784" i="35" s="1"/>
  <c r="P3835" i="35" s="1"/>
  <c r="A3785" i="35"/>
  <c r="D3785" i="35"/>
  <c r="L3785" i="35" s="1"/>
  <c r="L3836" i="35" s="1"/>
  <c r="A3786" i="35"/>
  <c r="D3786" i="35"/>
  <c r="H3786" i="35" s="1"/>
  <c r="H3837" i="35" s="1"/>
  <c r="A3787" i="35"/>
  <c r="D3787" i="35"/>
  <c r="H3787" i="35" s="1"/>
  <c r="H3838" i="35" s="1"/>
  <c r="A3788" i="35"/>
  <c r="D3788" i="35"/>
  <c r="P3788" i="35" s="1"/>
  <c r="P3839" i="35" s="1"/>
  <c r="A3789" i="35"/>
  <c r="D3789" i="35"/>
  <c r="L3789" i="35" s="1"/>
  <c r="L3840" i="35" s="1"/>
  <c r="A3790" i="35"/>
  <c r="D3790" i="35"/>
  <c r="H3790" i="35" s="1"/>
  <c r="H3841" i="35" s="1"/>
  <c r="A3791" i="35"/>
  <c r="D3791" i="35"/>
  <c r="L3791" i="35" s="1"/>
  <c r="L3842" i="35" s="1"/>
  <c r="A3792" i="35"/>
  <c r="D3792" i="35"/>
  <c r="P3792" i="35" s="1"/>
  <c r="P3843" i="35" s="1"/>
  <c r="A3793" i="35"/>
  <c r="D3793" i="35"/>
  <c r="L3793" i="35" s="1"/>
  <c r="L3844" i="35" s="1"/>
  <c r="A3794" i="35"/>
  <c r="D3794" i="35"/>
  <c r="H3794" i="35" s="1"/>
  <c r="H3845" i="35" s="1"/>
  <c r="A3795" i="35"/>
  <c r="D3795" i="35"/>
  <c r="H3795" i="35" s="1"/>
  <c r="H3846" i="35" s="1"/>
  <c r="A3796" i="35"/>
  <c r="D3796" i="35"/>
  <c r="L3796" i="35" s="1"/>
  <c r="L3847" i="35" s="1"/>
  <c r="A3797" i="35"/>
  <c r="D3797" i="35"/>
  <c r="J3797" i="35" s="1"/>
  <c r="J3848" i="35" s="1"/>
  <c r="A3798" i="35"/>
  <c r="D3798" i="35"/>
  <c r="H3798" i="35" s="1"/>
  <c r="H3849" i="35" s="1"/>
  <c r="A3799" i="35"/>
  <c r="D3799" i="35"/>
  <c r="F3799" i="35" s="1"/>
  <c r="F3850" i="35" s="1"/>
  <c r="A3800" i="35"/>
  <c r="D3800" i="35"/>
  <c r="F3800" i="35" s="1"/>
  <c r="F3851" i="35" s="1"/>
  <c r="A3801" i="35"/>
  <c r="D3801" i="35"/>
  <c r="J3801" i="35" s="1"/>
  <c r="J3852" i="35" s="1"/>
  <c r="A3802" i="35"/>
  <c r="D3802" i="35"/>
  <c r="H3802" i="35" s="1"/>
  <c r="H3853" i="35" s="1"/>
  <c r="A3803" i="35"/>
  <c r="D3803" i="35"/>
  <c r="F3803" i="35" s="1"/>
  <c r="F3854" i="35" s="1"/>
  <c r="A3804" i="35"/>
  <c r="D3804" i="35"/>
  <c r="F3804" i="35" s="1"/>
  <c r="F3855" i="35" s="1"/>
  <c r="A3805" i="35"/>
  <c r="D3805" i="35"/>
  <c r="J3805" i="35" s="1"/>
  <c r="J3856" i="35" s="1"/>
  <c r="A3806" i="35"/>
  <c r="D3806" i="35"/>
  <c r="H3806" i="35" s="1"/>
  <c r="H3857" i="35" s="1"/>
  <c r="A3807" i="35"/>
  <c r="D3807" i="35"/>
  <c r="F3807" i="35" s="1"/>
  <c r="F3858" i="35" s="1"/>
  <c r="A3808" i="35"/>
  <c r="D3808" i="35"/>
  <c r="F3808" i="35" s="1"/>
  <c r="F3859" i="35" s="1"/>
  <c r="A3809" i="35"/>
  <c r="D3809" i="35"/>
  <c r="J3809" i="35" s="1"/>
  <c r="J3860" i="35" s="1"/>
  <c r="A3810" i="35"/>
  <c r="D3810" i="35"/>
  <c r="H3810" i="35" s="1"/>
  <c r="H3861" i="35" s="1"/>
  <c r="A3811" i="35"/>
  <c r="D3811" i="35"/>
  <c r="F3811" i="35" s="1"/>
  <c r="F3862" i="35" s="1"/>
  <c r="A3812" i="35"/>
  <c r="D3812" i="35"/>
  <c r="F3812" i="35" s="1"/>
  <c r="F3863" i="35" s="1"/>
  <c r="A3813" i="35"/>
  <c r="D3813" i="35"/>
  <c r="J3813" i="35" s="1"/>
  <c r="J3864" i="35" s="1"/>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A3857" i="35"/>
  <c r="A3858" i="35"/>
  <c r="A3859" i="35"/>
  <c r="A3860" i="35"/>
  <c r="A3861" i="35"/>
  <c r="A3862" i="35"/>
  <c r="A3863" i="35"/>
  <c r="A3864" i="35"/>
  <c r="D3871" i="35"/>
  <c r="E3871" i="35"/>
  <c r="F3871" i="35"/>
  <c r="G3871" i="35"/>
  <c r="H3871" i="35"/>
  <c r="I3871" i="35"/>
  <c r="J3871" i="35"/>
  <c r="K3871" i="35"/>
  <c r="L3871" i="35"/>
  <c r="M3871" i="35"/>
  <c r="N3871" i="35"/>
  <c r="O3871" i="35"/>
  <c r="P3871" i="35"/>
  <c r="Q3871" i="35"/>
  <c r="R3871" i="35"/>
  <c r="D3873" i="35"/>
  <c r="E3873" i="35"/>
  <c r="F3873" i="35"/>
  <c r="G3873" i="35"/>
  <c r="H3873" i="35"/>
  <c r="I3873" i="35"/>
  <c r="J3873" i="35"/>
  <c r="K3873" i="35"/>
  <c r="L3873" i="35"/>
  <c r="M3873" i="35"/>
  <c r="N3873" i="35"/>
  <c r="O3873" i="35"/>
  <c r="P3873" i="35"/>
  <c r="Q3873" i="35"/>
  <c r="R3873" i="35"/>
  <c r="A3901" i="35"/>
  <c r="D3901" i="35"/>
  <c r="G3901" i="35" s="1"/>
  <c r="G3952" i="35" s="1"/>
  <c r="A3902" i="35"/>
  <c r="D3902" i="35"/>
  <c r="O3902" i="35" s="1"/>
  <c r="O3953" i="35" s="1"/>
  <c r="A3903" i="35"/>
  <c r="D3903" i="35"/>
  <c r="E3903" i="35" s="1"/>
  <c r="E3954" i="35" s="1"/>
  <c r="A3904" i="35"/>
  <c r="D3904" i="35"/>
  <c r="E3904" i="35" s="1"/>
  <c r="E3955" i="35" s="1"/>
  <c r="A3905" i="35"/>
  <c r="D3905" i="35"/>
  <c r="G3905" i="35" s="1"/>
  <c r="G3956" i="35" s="1"/>
  <c r="A3906" i="35"/>
  <c r="D3906" i="35"/>
  <c r="G3906" i="35" s="1"/>
  <c r="G3957" i="35" s="1"/>
  <c r="A3907" i="35"/>
  <c r="D3907" i="35"/>
  <c r="Q3907" i="35" s="1"/>
  <c r="Q3958" i="35" s="1"/>
  <c r="A3908" i="35"/>
  <c r="D3908" i="35"/>
  <c r="E3908" i="35" s="1"/>
  <c r="E3959" i="35" s="1"/>
  <c r="A3909" i="35"/>
  <c r="D3909" i="35"/>
  <c r="F3909" i="35" s="1"/>
  <c r="F3960" i="35" s="1"/>
  <c r="A3910" i="35"/>
  <c r="D3910" i="35"/>
  <c r="G3910" i="35" s="1"/>
  <c r="G3961" i="35" s="1"/>
  <c r="A3911" i="35"/>
  <c r="D3911" i="35"/>
  <c r="G3911" i="35" s="1"/>
  <c r="G3962" i="35" s="1"/>
  <c r="A3912" i="35"/>
  <c r="D3912" i="35"/>
  <c r="G3912" i="35" s="1"/>
  <c r="G3963" i="35" s="1"/>
  <c r="A3913" i="35"/>
  <c r="D3913" i="35"/>
  <c r="R3913" i="35" s="1"/>
  <c r="R3964" i="35" s="1"/>
  <c r="A3914" i="35"/>
  <c r="D3914" i="35"/>
  <c r="G3914" i="35" s="1"/>
  <c r="G3965" i="35" s="1"/>
  <c r="A3915" i="35"/>
  <c r="D3915" i="35"/>
  <c r="A3916" i="35"/>
  <c r="D3916" i="35"/>
  <c r="G3916" i="35" s="1"/>
  <c r="G3967" i="35" s="1"/>
  <c r="A3917" i="35"/>
  <c r="D3917" i="35"/>
  <c r="L3917" i="35" s="1"/>
  <c r="L3968" i="35" s="1"/>
  <c r="A3918" i="35"/>
  <c r="D3918" i="35"/>
  <c r="G3918" i="35" s="1"/>
  <c r="G3969" i="35" s="1"/>
  <c r="A3919" i="35"/>
  <c r="D3919" i="35"/>
  <c r="F3919" i="35" s="1"/>
  <c r="A3920" i="35"/>
  <c r="D3920" i="35"/>
  <c r="F3920" i="35" s="1"/>
  <c r="F3971" i="35" s="1"/>
  <c r="A3921" i="35"/>
  <c r="D3921" i="35"/>
  <c r="A3922" i="35"/>
  <c r="D3922" i="35"/>
  <c r="F3922" i="35" s="1"/>
  <c r="F3973" i="35" s="1"/>
  <c r="A3923" i="35"/>
  <c r="D3923" i="35"/>
  <c r="F3923" i="35" s="1"/>
  <c r="F3974" i="35" s="1"/>
  <c r="A3924" i="35"/>
  <c r="D3924" i="35"/>
  <c r="F3924" i="35" s="1"/>
  <c r="F3975" i="35" s="1"/>
  <c r="A3925" i="35"/>
  <c r="D3925" i="35"/>
  <c r="A3926" i="35"/>
  <c r="D3926" i="35"/>
  <c r="F3926" i="35" s="1"/>
  <c r="F3977" i="35" s="1"/>
  <c r="A3927" i="35"/>
  <c r="D3927" i="35"/>
  <c r="F3927" i="35" s="1"/>
  <c r="F3978" i="35" s="1"/>
  <c r="A3928" i="35"/>
  <c r="D3928" i="35"/>
  <c r="F3928" i="35" s="1"/>
  <c r="F3979" i="35" s="1"/>
  <c r="A3929" i="35"/>
  <c r="D3929" i="35"/>
  <c r="A3930" i="35"/>
  <c r="D3930" i="35"/>
  <c r="F3930" i="35" s="1"/>
  <c r="F3981" i="35" s="1"/>
  <c r="A3931" i="35"/>
  <c r="D3931" i="35"/>
  <c r="F3931" i="35" s="1"/>
  <c r="F3982" i="35" s="1"/>
  <c r="A3932" i="35"/>
  <c r="D3932" i="35"/>
  <c r="F3932" i="35" s="1"/>
  <c r="F3983" i="35" s="1"/>
  <c r="A3933" i="35"/>
  <c r="D3933" i="35"/>
  <c r="A3934" i="35"/>
  <c r="D3934" i="35"/>
  <c r="F3934" i="35" s="1"/>
  <c r="F3985" i="35" s="1"/>
  <c r="A3935" i="35"/>
  <c r="D3935" i="35"/>
  <c r="F3935" i="35" s="1"/>
  <c r="F3986" i="35" s="1"/>
  <c r="A3936" i="35"/>
  <c r="D3936" i="35"/>
  <c r="A3937" i="35"/>
  <c r="D3937" i="35"/>
  <c r="A3938" i="35"/>
  <c r="D3938" i="35"/>
  <c r="F3938" i="35" s="1"/>
  <c r="F3989" i="35" s="1"/>
  <c r="A3939" i="35"/>
  <c r="D3939" i="35"/>
  <c r="F3939" i="35" s="1"/>
  <c r="F3990" i="35" s="1"/>
  <c r="A3940" i="35"/>
  <c r="D3940" i="35"/>
  <c r="F3940" i="35" s="1"/>
  <c r="F3991" i="35" s="1"/>
  <c r="A3941" i="35"/>
  <c r="D3941" i="35"/>
  <c r="A3942" i="35"/>
  <c r="D3942" i="35"/>
  <c r="F3942" i="35" s="1"/>
  <c r="F3993" i="35" s="1"/>
  <c r="A3943" i="35"/>
  <c r="D3943" i="35"/>
  <c r="F3943" i="35" s="1"/>
  <c r="F3994" i="35" s="1"/>
  <c r="A3944" i="35"/>
  <c r="D3944" i="35"/>
  <c r="F3944" i="35" s="1"/>
  <c r="F3995" i="35" s="1"/>
  <c r="A3945" i="35"/>
  <c r="D3945" i="35"/>
  <c r="A3946" i="35"/>
  <c r="D3946" i="35"/>
  <c r="F3946" i="35" s="1"/>
  <c r="F3997" i="35" s="1"/>
  <c r="A3947" i="35"/>
  <c r="D3947" i="35"/>
  <c r="A3948" i="35"/>
  <c r="D3948" i="35"/>
  <c r="F3948" i="35" s="1"/>
  <c r="F3999" i="35" s="1"/>
  <c r="A3949" i="35"/>
  <c r="D3949" i="35"/>
  <c r="A3950" i="35"/>
  <c r="D3950" i="35"/>
  <c r="F3950" i="35" s="1"/>
  <c r="F4001" i="35" s="1"/>
  <c r="A3952" i="35"/>
  <c r="A3953" i="35"/>
  <c r="A3954" i="35"/>
  <c r="A3955" i="35"/>
  <c r="A3956" i="35"/>
  <c r="A3957" i="35"/>
  <c r="A3958" i="35"/>
  <c r="A3959" i="35"/>
  <c r="A3960" i="35"/>
  <c r="A3961" i="35"/>
  <c r="A3962" i="35"/>
  <c r="A3963" i="35"/>
  <c r="A3964" i="35"/>
  <c r="D3964" i="35"/>
  <c r="A3965" i="35"/>
  <c r="A3966" i="35"/>
  <c r="A3967" i="35"/>
  <c r="A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D4012" i="35"/>
  <c r="E4012" i="35"/>
  <c r="F4012" i="35"/>
  <c r="G4012" i="35"/>
  <c r="H4012" i="35"/>
  <c r="I4012" i="35"/>
  <c r="J4012" i="35"/>
  <c r="K4012" i="35"/>
  <c r="L4012" i="35"/>
  <c r="M4012" i="35"/>
  <c r="N4012" i="35"/>
  <c r="O4012" i="35"/>
  <c r="P4012" i="35"/>
  <c r="Q4012" i="35"/>
  <c r="R4012" i="35"/>
  <c r="D4014" i="35"/>
  <c r="E4014" i="35"/>
  <c r="F4014" i="35"/>
  <c r="G4014" i="35"/>
  <c r="H4014" i="35"/>
  <c r="I4014" i="35"/>
  <c r="J4014" i="35"/>
  <c r="K4014" i="35"/>
  <c r="L4014" i="35"/>
  <c r="M4014" i="35"/>
  <c r="N4014" i="35"/>
  <c r="O4014" i="35"/>
  <c r="P4014" i="35"/>
  <c r="Q4014" i="35"/>
  <c r="R4014" i="35"/>
  <c r="A4042" i="35"/>
  <c r="D4042" i="35"/>
  <c r="D4093" i="35" s="1"/>
  <c r="A4043" i="35"/>
  <c r="D4043" i="35"/>
  <c r="H4043" i="35" s="1"/>
  <c r="A4044" i="35"/>
  <c r="D4044" i="35"/>
  <c r="H4044" i="35" s="1"/>
  <c r="H4095" i="35" s="1"/>
  <c r="A4045" i="35"/>
  <c r="D4045" i="35"/>
  <c r="L4045" i="35" s="1"/>
  <c r="L4096" i="35" s="1"/>
  <c r="A4046" i="35"/>
  <c r="D4046" i="35"/>
  <c r="D4097" i="35" s="1"/>
  <c r="A4047" i="35"/>
  <c r="D4047" i="35"/>
  <c r="H4047" i="35" s="1"/>
  <c r="H4098" i="35" s="1"/>
  <c r="A4048" i="35"/>
  <c r="D4048" i="35"/>
  <c r="H4048" i="35" s="1"/>
  <c r="H4099" i="35" s="1"/>
  <c r="A4049" i="35"/>
  <c r="D4049" i="35"/>
  <c r="L4049" i="35" s="1"/>
  <c r="L4100" i="35" s="1"/>
  <c r="A4050" i="35"/>
  <c r="D4050" i="35"/>
  <c r="A4051" i="35"/>
  <c r="D4051" i="35"/>
  <c r="H4051" i="35" s="1"/>
  <c r="H4102" i="35" s="1"/>
  <c r="A4052" i="35"/>
  <c r="D4052" i="35"/>
  <c r="H4052" i="35" s="1"/>
  <c r="H4103" i="35" s="1"/>
  <c r="A4053" i="35"/>
  <c r="D4053" i="35"/>
  <c r="L4053" i="35" s="1"/>
  <c r="L4104" i="35" s="1"/>
  <c r="A4054" i="35"/>
  <c r="D4054" i="35"/>
  <c r="D4105" i="35" s="1"/>
  <c r="A4055" i="35"/>
  <c r="D4055" i="35"/>
  <c r="P4055" i="35" s="1"/>
  <c r="P4106" i="35" s="1"/>
  <c r="A4056" i="35"/>
  <c r="D4056" i="35"/>
  <c r="H4056" i="35" s="1"/>
  <c r="H4107" i="35" s="1"/>
  <c r="A4057" i="35"/>
  <c r="D4057" i="35"/>
  <c r="H4057" i="35" s="1"/>
  <c r="H4108" i="35" s="1"/>
  <c r="A4058" i="35"/>
  <c r="D4058" i="35"/>
  <c r="D4109" i="35" s="1"/>
  <c r="A4059" i="35"/>
  <c r="D4059" i="35"/>
  <c r="H4059" i="35" s="1"/>
  <c r="H4110" i="35" s="1"/>
  <c r="A4060" i="35"/>
  <c r="D4060" i="35"/>
  <c r="H4060" i="35" s="1"/>
  <c r="H4111" i="35" s="1"/>
  <c r="A4061" i="35"/>
  <c r="D4061" i="35"/>
  <c r="L4061" i="35" s="1"/>
  <c r="L4112" i="35" s="1"/>
  <c r="A4062" i="35"/>
  <c r="D4062" i="35"/>
  <c r="D4113" i="35" s="1"/>
  <c r="A4063" i="35"/>
  <c r="D4063" i="35"/>
  <c r="H4063" i="35" s="1"/>
  <c r="H4114" i="35" s="1"/>
  <c r="A4064" i="35"/>
  <c r="D4064" i="35"/>
  <c r="A4065" i="35"/>
  <c r="D4065" i="35"/>
  <c r="D4116" i="35" s="1"/>
  <c r="A4066" i="35"/>
  <c r="D4066" i="35"/>
  <c r="A4067" i="35"/>
  <c r="D4067" i="35"/>
  <c r="A4068" i="35"/>
  <c r="D4068" i="35"/>
  <c r="A4069" i="35"/>
  <c r="D4069" i="35"/>
  <c r="A4070" i="35"/>
  <c r="D4070" i="35"/>
  <c r="D4121" i="35" s="1"/>
  <c r="A4071" i="35"/>
  <c r="D4071" i="35"/>
  <c r="K4071" i="35" s="1"/>
  <c r="K4122" i="35" s="1"/>
  <c r="A4072" i="35"/>
  <c r="D4072" i="35"/>
  <c r="K4072" i="35" s="1"/>
  <c r="K4123" i="35" s="1"/>
  <c r="A4073" i="35"/>
  <c r="D4073" i="35"/>
  <c r="K4073" i="35" s="1"/>
  <c r="K4124" i="35" s="1"/>
  <c r="A4074" i="35"/>
  <c r="D4074" i="35"/>
  <c r="K4074" i="35" s="1"/>
  <c r="K4125" i="35" s="1"/>
  <c r="A4075" i="35"/>
  <c r="D4075" i="35"/>
  <c r="K4075" i="35" s="1"/>
  <c r="K4126" i="35" s="1"/>
  <c r="L4075" i="35"/>
  <c r="L4126" i="35" s="1"/>
  <c r="A4076" i="35"/>
  <c r="D4076" i="35"/>
  <c r="D4127" i="35" s="1"/>
  <c r="A4077" i="35"/>
  <c r="D4077" i="35"/>
  <c r="O4077" i="35" s="1"/>
  <c r="O4128" i="35" s="1"/>
  <c r="A4078" i="35"/>
  <c r="D4078" i="35"/>
  <c r="L4078" i="35" s="1"/>
  <c r="L4129" i="35" s="1"/>
  <c r="A4079" i="35"/>
  <c r="D4079" i="35"/>
  <c r="A4080" i="35"/>
  <c r="D4080" i="35"/>
  <c r="P4080" i="35" s="1"/>
  <c r="P4131" i="35" s="1"/>
  <c r="A4081" i="35"/>
  <c r="D4081" i="35"/>
  <c r="K4081" i="35" s="1"/>
  <c r="K4132" i="35" s="1"/>
  <c r="A4082" i="35"/>
  <c r="D4082" i="35"/>
  <c r="D4133" i="35" s="1"/>
  <c r="A4083" i="35"/>
  <c r="D4083" i="35"/>
  <c r="E4083" i="35" s="1"/>
  <c r="E4134" i="35" s="1"/>
  <c r="A4084" i="35"/>
  <c r="D4084" i="35"/>
  <c r="A4085" i="35"/>
  <c r="D4085" i="35"/>
  <c r="E4085" i="35" s="1"/>
  <c r="E4136" i="35" s="1"/>
  <c r="A4086" i="35"/>
  <c r="D4086" i="35"/>
  <c r="F4086" i="35" s="1"/>
  <c r="A4087" i="35"/>
  <c r="D4087" i="35"/>
  <c r="A4088" i="35"/>
  <c r="D4088" i="35"/>
  <c r="A4089" i="35"/>
  <c r="D4089" i="35"/>
  <c r="K4089" i="35" s="1"/>
  <c r="K4140" i="35" s="1"/>
  <c r="A4090" i="35"/>
  <c r="D4090" i="35"/>
  <c r="I4090" i="35" s="1"/>
  <c r="I4141" i="35" s="1"/>
  <c r="A4091" i="35"/>
  <c r="D4091" i="35"/>
  <c r="A4093" i="35"/>
  <c r="A4094" i="35"/>
  <c r="H4094" i="35"/>
  <c r="A4095" i="35"/>
  <c r="A4096" i="35"/>
  <c r="A4097" i="35"/>
  <c r="A4098" i="35"/>
  <c r="A4099" i="35"/>
  <c r="A4100" i="35"/>
  <c r="A4101" i="35"/>
  <c r="A4102" i="35"/>
  <c r="A4103" i="35"/>
  <c r="A4104" i="35"/>
  <c r="A4105" i="35"/>
  <c r="A4106" i="35"/>
  <c r="A4107" i="35"/>
  <c r="A4108" i="35"/>
  <c r="A4109" i="35"/>
  <c r="A4110" i="35"/>
  <c r="A4111" i="35"/>
  <c r="A4112" i="35"/>
  <c r="A4113" i="35"/>
  <c r="A4114" i="35"/>
  <c r="A4115" i="35"/>
  <c r="A4116" i="35"/>
  <c r="A4117" i="35"/>
  <c r="A4118" i="35"/>
  <c r="A4119" i="35"/>
  <c r="A4120" i="35"/>
  <c r="A4121" i="35"/>
  <c r="A4122" i="35"/>
  <c r="A4123" i="35"/>
  <c r="A4124" i="35"/>
  <c r="A4125" i="35"/>
  <c r="A4126" i="35"/>
  <c r="A4127" i="35"/>
  <c r="A4128" i="35"/>
  <c r="A4129" i="35"/>
  <c r="A4130" i="35"/>
  <c r="A4131" i="35"/>
  <c r="A4132" i="35"/>
  <c r="A4133" i="35"/>
  <c r="A4134" i="35"/>
  <c r="A4135" i="35"/>
  <c r="A4136" i="35"/>
  <c r="A4137" i="35"/>
  <c r="A4138" i="35"/>
  <c r="A4139" i="35"/>
  <c r="A4140" i="35"/>
  <c r="A4141" i="35"/>
  <c r="A4142" i="35"/>
  <c r="D4149" i="35"/>
  <c r="D4154" i="35" s="1"/>
  <c r="E4149" i="35"/>
  <c r="E4154" i="35" s="1"/>
  <c r="F4149" i="35"/>
  <c r="F4154" i="35" s="1"/>
  <c r="G4149" i="35"/>
  <c r="G4154" i="35" s="1"/>
  <c r="H4149" i="35"/>
  <c r="H4154" i="35" s="1"/>
  <c r="I4149" i="35"/>
  <c r="I4154" i="35" s="1"/>
  <c r="J4149" i="35"/>
  <c r="J4154" i="35" s="1"/>
  <c r="K4149" i="35"/>
  <c r="L4149" i="35"/>
  <c r="L4154" i="35" s="1"/>
  <c r="M4149" i="35"/>
  <c r="M4154" i="35" s="1"/>
  <c r="N4149" i="35"/>
  <c r="N4154" i="35" s="1"/>
  <c r="O4149" i="35"/>
  <c r="O4154" i="35" s="1"/>
  <c r="P4149" i="35"/>
  <c r="P4154" i="35" s="1"/>
  <c r="Q4149" i="35"/>
  <c r="Q4154" i="35" s="1"/>
  <c r="R4149" i="35"/>
  <c r="R4154" i="35" s="1"/>
  <c r="K4154" i="35"/>
  <c r="A1055" i="35"/>
  <c r="D1055" i="35"/>
  <c r="G1055" i="35" s="1"/>
  <c r="G1106" i="35" s="1"/>
  <c r="A1056" i="35"/>
  <c r="D1056" i="35"/>
  <c r="E1056" i="35" s="1"/>
  <c r="E1107" i="35" s="1"/>
  <c r="A1057" i="35"/>
  <c r="D1057" i="35"/>
  <c r="A1058" i="35"/>
  <c r="D1058" i="35"/>
  <c r="P1058" i="35" s="1"/>
  <c r="P1109" i="35" s="1"/>
  <c r="A1059" i="35"/>
  <c r="D1059" i="35"/>
  <c r="G1059" i="35" s="1"/>
  <c r="G1110" i="35" s="1"/>
  <c r="A1060" i="35"/>
  <c r="D1060" i="35"/>
  <c r="E1060" i="35" s="1"/>
  <c r="E1111" i="35" s="1"/>
  <c r="A1061" i="35"/>
  <c r="D1061" i="35"/>
  <c r="I1061" i="35" s="1"/>
  <c r="I1112" i="35" s="1"/>
  <c r="A1062" i="35"/>
  <c r="D1062" i="35"/>
  <c r="G1062" i="35" s="1"/>
  <c r="G1113" i="35" s="1"/>
  <c r="A1063" i="35"/>
  <c r="D1063" i="35"/>
  <c r="G1063" i="35" s="1"/>
  <c r="G1114" i="35" s="1"/>
  <c r="A1064" i="35"/>
  <c r="D1064" i="35"/>
  <c r="E1064" i="35" s="1"/>
  <c r="E1115" i="35" s="1"/>
  <c r="A1065" i="35"/>
  <c r="D1065" i="35"/>
  <c r="I1065" i="35" s="1"/>
  <c r="I1116" i="35" s="1"/>
  <c r="A1066" i="35"/>
  <c r="D1066" i="35"/>
  <c r="G1066" i="35" s="1"/>
  <c r="G1117" i="35" s="1"/>
  <c r="A1067" i="35"/>
  <c r="D1067" i="35"/>
  <c r="G1067" i="35" s="1"/>
  <c r="G1118" i="35" s="1"/>
  <c r="A1068" i="35"/>
  <c r="D1068" i="35"/>
  <c r="J1068" i="35" s="1"/>
  <c r="J1119" i="35" s="1"/>
  <c r="A1069" i="35"/>
  <c r="D1069" i="35"/>
  <c r="H1069" i="35" s="1"/>
  <c r="H1120" i="35" s="1"/>
  <c r="A1070" i="35"/>
  <c r="D1070" i="35"/>
  <c r="G1070" i="35" s="1"/>
  <c r="G1121" i="35" s="1"/>
  <c r="A1071" i="35"/>
  <c r="D1071" i="35"/>
  <c r="A1072" i="35"/>
  <c r="D1072" i="35"/>
  <c r="D1123" i="35" s="1"/>
  <c r="A1073" i="35"/>
  <c r="D1073" i="35"/>
  <c r="A1074" i="35"/>
  <c r="D1074" i="35"/>
  <c r="L1074" i="35" s="1"/>
  <c r="L1125" i="35" s="1"/>
  <c r="A1075" i="35"/>
  <c r="D1075" i="35"/>
  <c r="P1075" i="35" s="1"/>
  <c r="P1126" i="35" s="1"/>
  <c r="A1076" i="35"/>
  <c r="D1076" i="35"/>
  <c r="A1077" i="35"/>
  <c r="D1077" i="35"/>
  <c r="N1077" i="35" s="1"/>
  <c r="N1128" i="35" s="1"/>
  <c r="A1078" i="35"/>
  <c r="D1078" i="35"/>
  <c r="F1078" i="35" s="1"/>
  <c r="F1129" i="35" s="1"/>
  <c r="A1079" i="35"/>
  <c r="D1079" i="35"/>
  <c r="Q1079" i="35" s="1"/>
  <c r="Q1130" i="35" s="1"/>
  <c r="A1080" i="35"/>
  <c r="D1080" i="35"/>
  <c r="N1080" i="35" s="1"/>
  <c r="N1131" i="35" s="1"/>
  <c r="A1081" i="35"/>
  <c r="D1081" i="35"/>
  <c r="A1082" i="35"/>
  <c r="D1082" i="35"/>
  <c r="R1082" i="35" s="1"/>
  <c r="R1133" i="35" s="1"/>
  <c r="A1083" i="35"/>
  <c r="D1083" i="35"/>
  <c r="G1083" i="35" s="1"/>
  <c r="G1134" i="35" s="1"/>
  <c r="A1084" i="35"/>
  <c r="D1084" i="35"/>
  <c r="E1084" i="35" s="1"/>
  <c r="E1135" i="35" s="1"/>
  <c r="A1085" i="35"/>
  <c r="D1085" i="35"/>
  <c r="E1085" i="35" s="1"/>
  <c r="E1136" i="35" s="1"/>
  <c r="A1086" i="35"/>
  <c r="D1086" i="35"/>
  <c r="E1086" i="35" s="1"/>
  <c r="E1137" i="35" s="1"/>
  <c r="A1087" i="35"/>
  <c r="D1087" i="35"/>
  <c r="F1087" i="35" s="1"/>
  <c r="F1138" i="35" s="1"/>
  <c r="A1088" i="35"/>
  <c r="D1088" i="35"/>
  <c r="F1088" i="35" s="1"/>
  <c r="F1139" i="35" s="1"/>
  <c r="A1089" i="35"/>
  <c r="D1089" i="35"/>
  <c r="A1090" i="35"/>
  <c r="D1090" i="35"/>
  <c r="K1090" i="35" s="1"/>
  <c r="K1141" i="35" s="1"/>
  <c r="A1091" i="35"/>
  <c r="D1091" i="35"/>
  <c r="H1091" i="35" s="1"/>
  <c r="H1142" i="35" s="1"/>
  <c r="A1092" i="35"/>
  <c r="D1092" i="35"/>
  <c r="F1092" i="35" s="1"/>
  <c r="F1143" i="35" s="1"/>
  <c r="A1093" i="35"/>
  <c r="D1093" i="35"/>
  <c r="F1093" i="35" s="1"/>
  <c r="F1144" i="35" s="1"/>
  <c r="A1094" i="35"/>
  <c r="D1094" i="35"/>
  <c r="F1094" i="35" s="1"/>
  <c r="F1145" i="35" s="1"/>
  <c r="A1095" i="35"/>
  <c r="D1095" i="35"/>
  <c r="H1095" i="35" s="1"/>
  <c r="H1146" i="35" s="1"/>
  <c r="A1096" i="35"/>
  <c r="D1096" i="35"/>
  <c r="G1096" i="35" s="1"/>
  <c r="G1147" i="35" s="1"/>
  <c r="A1097" i="35"/>
  <c r="D1097" i="35"/>
  <c r="N1097" i="35" s="1"/>
  <c r="N1148" i="35" s="1"/>
  <c r="A1098" i="35"/>
  <c r="D1098" i="35"/>
  <c r="A1099" i="35"/>
  <c r="D1099" i="35"/>
  <c r="F1099" i="35" s="1"/>
  <c r="F1150" i="35" s="1"/>
  <c r="A1100" i="35"/>
  <c r="D1100" i="35"/>
  <c r="H1100" i="35" s="1"/>
  <c r="H1151" i="35" s="1"/>
  <c r="A1101" i="35"/>
  <c r="D1101" i="35"/>
  <c r="I1101" i="35" s="1"/>
  <c r="I1152" i="35" s="1"/>
  <c r="A1102" i="35"/>
  <c r="D1102" i="35"/>
  <c r="J1102" i="35" s="1"/>
  <c r="J1153" i="35" s="1"/>
  <c r="A1103" i="35"/>
  <c r="D1103" i="35"/>
  <c r="K1103" i="35" s="1"/>
  <c r="K1154" i="35" s="1"/>
  <c r="A1104" i="35"/>
  <c r="D1104" i="35"/>
  <c r="F1104" i="35" s="1"/>
  <c r="F1155" i="35" s="1"/>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2" i="35"/>
  <c r="A1143" i="35"/>
  <c r="A1144" i="35"/>
  <c r="A1145" i="35"/>
  <c r="A1146" i="35"/>
  <c r="A1147" i="35"/>
  <c r="A1148" i="35"/>
  <c r="A1149" i="35"/>
  <c r="A1150" i="35"/>
  <c r="A1151" i="35"/>
  <c r="A1152" i="35"/>
  <c r="A1153" i="35"/>
  <c r="A1154" i="35"/>
  <c r="A1155" i="35"/>
  <c r="A1159" i="35"/>
  <c r="D1159" i="35"/>
  <c r="N1159" i="35" s="1"/>
  <c r="N1210" i="35" s="1"/>
  <c r="A1160" i="35"/>
  <c r="D1160" i="35"/>
  <c r="A1161" i="35"/>
  <c r="D1161" i="35"/>
  <c r="O1161" i="35" s="1"/>
  <c r="O1212" i="35" s="1"/>
  <c r="A1162" i="35"/>
  <c r="D1162" i="35"/>
  <c r="J1162" i="35" s="1"/>
  <c r="J1213" i="35" s="1"/>
  <c r="A1163" i="35"/>
  <c r="D1163" i="35"/>
  <c r="N1163" i="35" s="1"/>
  <c r="N1214" i="35" s="1"/>
  <c r="A1164" i="35"/>
  <c r="D1164" i="35"/>
  <c r="J1164" i="35" s="1"/>
  <c r="J1215" i="35" s="1"/>
  <c r="A1165" i="35"/>
  <c r="D1165" i="35"/>
  <c r="N1165" i="35" s="1"/>
  <c r="N1216" i="35" s="1"/>
  <c r="A1166" i="35"/>
  <c r="D1166" i="35"/>
  <c r="H1166" i="35" s="1"/>
  <c r="H1217" i="35" s="1"/>
  <c r="A1167" i="35"/>
  <c r="D1167" i="35"/>
  <c r="A1168" i="35"/>
  <c r="D1168" i="35"/>
  <c r="A1169" i="35"/>
  <c r="D1169" i="35"/>
  <c r="K1169" i="35" s="1"/>
  <c r="K1220" i="35" s="1"/>
  <c r="A1170" i="35"/>
  <c r="D1170" i="35"/>
  <c r="K1170" i="35" s="1"/>
  <c r="K1221" i="35" s="1"/>
  <c r="A1171" i="35"/>
  <c r="D1171" i="35"/>
  <c r="A1172" i="35"/>
  <c r="D1172" i="35"/>
  <c r="K1172" i="35" s="1"/>
  <c r="K1223" i="35" s="1"/>
  <c r="A1173" i="35"/>
  <c r="D1173" i="35"/>
  <c r="K1173" i="35" s="1"/>
  <c r="K1224" i="35" s="1"/>
  <c r="A1174" i="35"/>
  <c r="D1174" i="35"/>
  <c r="K1174" i="35" s="1"/>
  <c r="K1225" i="35" s="1"/>
  <c r="A1175" i="35"/>
  <c r="D1175" i="35"/>
  <c r="A1176" i="35"/>
  <c r="D1176" i="35"/>
  <c r="L1176" i="35" s="1"/>
  <c r="L1227" i="35" s="1"/>
  <c r="A1177" i="35"/>
  <c r="D1177" i="35"/>
  <c r="I1177" i="35" s="1"/>
  <c r="I1228" i="35" s="1"/>
  <c r="A1178" i="35"/>
  <c r="D1178" i="35"/>
  <c r="E1178" i="35" s="1"/>
  <c r="E1229" i="35" s="1"/>
  <c r="A1179" i="35"/>
  <c r="D1179" i="35"/>
  <c r="G1179" i="35" s="1"/>
  <c r="G1230" i="35" s="1"/>
  <c r="A1180" i="35"/>
  <c r="D1180" i="35"/>
  <c r="G1180" i="35" s="1"/>
  <c r="G1231" i="35" s="1"/>
  <c r="A1181" i="35"/>
  <c r="D1181" i="35"/>
  <c r="F1181" i="35" s="1"/>
  <c r="F1232" i="35" s="1"/>
  <c r="A1182" i="35"/>
  <c r="D1182" i="35"/>
  <c r="F1182" i="35" s="1"/>
  <c r="A1183" i="35"/>
  <c r="D1183" i="35"/>
  <c r="A1184" i="35"/>
  <c r="D1184" i="35"/>
  <c r="H1184" i="35" s="1"/>
  <c r="H1235" i="35" s="1"/>
  <c r="A1185" i="35"/>
  <c r="D1185" i="35"/>
  <c r="O1185" i="35" s="1"/>
  <c r="O1236" i="35" s="1"/>
  <c r="A1186" i="35"/>
  <c r="D1186" i="35"/>
  <c r="H1186" i="35" s="1"/>
  <c r="H1237" i="35" s="1"/>
  <c r="A1187" i="35"/>
  <c r="D1187" i="35"/>
  <c r="H1187" i="35" s="1"/>
  <c r="H1238" i="35" s="1"/>
  <c r="A1188" i="35"/>
  <c r="D1188" i="35"/>
  <c r="H1188" i="35" s="1"/>
  <c r="H1239" i="35" s="1"/>
  <c r="A1189" i="35"/>
  <c r="D1189" i="35"/>
  <c r="H1189" i="35" s="1"/>
  <c r="H1240" i="35" s="1"/>
  <c r="A1190" i="35"/>
  <c r="D1190" i="35"/>
  <c r="A1191" i="35"/>
  <c r="D1191" i="35"/>
  <c r="P1191" i="35" s="1"/>
  <c r="P1242" i="35" s="1"/>
  <c r="A1192" i="35"/>
  <c r="D1192" i="35"/>
  <c r="E1192" i="35" s="1"/>
  <c r="E1243" i="35" s="1"/>
  <c r="A1193" i="35"/>
  <c r="D1193" i="35"/>
  <c r="E1193" i="35" s="1"/>
  <c r="E1244" i="35" s="1"/>
  <c r="A1194" i="35"/>
  <c r="D1194" i="35"/>
  <c r="F1194" i="35" s="1"/>
  <c r="F1245" i="35" s="1"/>
  <c r="A1195" i="35"/>
  <c r="D1195" i="35"/>
  <c r="F1195" i="35" s="1"/>
  <c r="F1246" i="35" s="1"/>
  <c r="A1196" i="35"/>
  <c r="D1196" i="35"/>
  <c r="F1196" i="35" s="1"/>
  <c r="F1247" i="35" s="1"/>
  <c r="A1197" i="35"/>
  <c r="D1197" i="35"/>
  <c r="F1197" i="35" s="1"/>
  <c r="F1248" i="35" s="1"/>
  <c r="A1198" i="35"/>
  <c r="D1198" i="35"/>
  <c r="F1198" i="35" s="1"/>
  <c r="F1249" i="35" s="1"/>
  <c r="A1199" i="35"/>
  <c r="D1199" i="35"/>
  <c r="F1199" i="35" s="1"/>
  <c r="F1250" i="35" s="1"/>
  <c r="A1200" i="35"/>
  <c r="D1200" i="35"/>
  <c r="F1200" i="35" s="1"/>
  <c r="F1251" i="35" s="1"/>
  <c r="A1201" i="35"/>
  <c r="D1201" i="35"/>
  <c r="F1201" i="35" s="1"/>
  <c r="F1252" i="35" s="1"/>
  <c r="A1202" i="35"/>
  <c r="D1202" i="35"/>
  <c r="F1202" i="35" s="1"/>
  <c r="F1253" i="35" s="1"/>
  <c r="A1203" i="35"/>
  <c r="D1203" i="35"/>
  <c r="F1203" i="35" s="1"/>
  <c r="F1254" i="35" s="1"/>
  <c r="A1204" i="35"/>
  <c r="D1204" i="35"/>
  <c r="I1204" i="35" s="1"/>
  <c r="I1255" i="35" s="1"/>
  <c r="A1205" i="35"/>
  <c r="D1205" i="35"/>
  <c r="I1205" i="35" s="1"/>
  <c r="I1256" i="35" s="1"/>
  <c r="A1206" i="35"/>
  <c r="D1206" i="35"/>
  <c r="I1206" i="35" s="1"/>
  <c r="I1257" i="35" s="1"/>
  <c r="A1207" i="35"/>
  <c r="D1207" i="35"/>
  <c r="I1207" i="35" s="1"/>
  <c r="I1258" i="35" s="1"/>
  <c r="A1208" i="35"/>
  <c r="D1208" i="35"/>
  <c r="I1208" i="35" s="1"/>
  <c r="I1259" i="35" s="1"/>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D1266" i="35"/>
  <c r="E1266" i="35"/>
  <c r="F1266" i="35"/>
  <c r="G1266" i="35"/>
  <c r="H1266" i="35"/>
  <c r="I1266" i="35"/>
  <c r="J1266" i="35"/>
  <c r="K1266" i="35"/>
  <c r="L1266" i="35"/>
  <c r="M1266" i="35"/>
  <c r="N1266" i="35"/>
  <c r="O1266" i="35"/>
  <c r="P1266" i="35"/>
  <c r="Q1266" i="35"/>
  <c r="R1266" i="35"/>
  <c r="D1268" i="35"/>
  <c r="E1268" i="35"/>
  <c r="F1268" i="35"/>
  <c r="G1268" i="35"/>
  <c r="H1268" i="35"/>
  <c r="I1268" i="35"/>
  <c r="J1268" i="35"/>
  <c r="K1268" i="35"/>
  <c r="L1268" i="35"/>
  <c r="M1268" i="35"/>
  <c r="N1268" i="35"/>
  <c r="O1268" i="35"/>
  <c r="P1268" i="35"/>
  <c r="Q1268" i="35"/>
  <c r="R1268" i="35"/>
  <c r="A1296" i="35"/>
  <c r="D1296" i="35"/>
  <c r="F1296" i="35" s="1"/>
  <c r="F1347" i="35" s="1"/>
  <c r="A1297" i="35"/>
  <c r="D1297" i="35"/>
  <c r="H1297" i="35" s="1"/>
  <c r="H1348" i="35" s="1"/>
  <c r="A1298" i="35"/>
  <c r="D1298" i="35"/>
  <c r="J1298" i="35" s="1"/>
  <c r="J1349" i="35" s="1"/>
  <c r="A1299" i="35"/>
  <c r="D1299" i="35"/>
  <c r="H1299" i="35" s="1"/>
  <c r="H1350" i="35" s="1"/>
  <c r="A1300" i="35"/>
  <c r="D1300" i="35"/>
  <c r="J1300" i="35" s="1"/>
  <c r="J1351" i="35" s="1"/>
  <c r="A1301" i="35"/>
  <c r="D1301" i="35"/>
  <c r="F1301" i="35" s="1"/>
  <c r="F1352" i="35" s="1"/>
  <c r="A1302" i="35"/>
  <c r="D1302" i="35"/>
  <c r="A1303" i="35"/>
  <c r="D1303" i="35"/>
  <c r="Q1303" i="35" s="1"/>
  <c r="Q1354" i="35" s="1"/>
  <c r="A1304" i="35"/>
  <c r="D1304" i="35"/>
  <c r="G1304" i="35" s="1"/>
  <c r="G1355" i="35" s="1"/>
  <c r="A1305" i="35"/>
  <c r="D1305" i="35"/>
  <c r="N1305" i="35" s="1"/>
  <c r="N1356" i="35" s="1"/>
  <c r="A1306" i="35"/>
  <c r="D1306" i="35"/>
  <c r="O1306" i="35" s="1"/>
  <c r="O1357" i="35" s="1"/>
  <c r="A1307" i="35"/>
  <c r="D1307" i="35"/>
  <c r="E1307" i="35" s="1"/>
  <c r="E1358" i="35" s="1"/>
  <c r="A1308" i="35"/>
  <c r="D1308" i="35"/>
  <c r="A1309" i="35"/>
  <c r="D1309" i="35"/>
  <c r="E1309" i="35" s="1"/>
  <c r="E1360" i="35" s="1"/>
  <c r="A1310" i="35"/>
  <c r="D1310" i="35"/>
  <c r="E1310" i="35" s="1"/>
  <c r="E1361" i="35" s="1"/>
  <c r="A1311" i="35"/>
  <c r="D1311" i="35"/>
  <c r="A1312" i="35"/>
  <c r="D1312" i="35"/>
  <c r="A1313" i="35"/>
  <c r="D1313" i="35"/>
  <c r="Q1313" i="35" s="1"/>
  <c r="Q1364" i="35" s="1"/>
  <c r="A1314" i="35"/>
  <c r="D1314" i="35"/>
  <c r="O1314" i="35" s="1"/>
  <c r="O1365" i="35" s="1"/>
  <c r="A1315" i="35"/>
  <c r="D1315" i="35"/>
  <c r="H1315" i="35" s="1"/>
  <c r="H1366" i="35" s="1"/>
  <c r="A1316" i="35"/>
  <c r="D1316" i="35"/>
  <c r="G1316" i="35" s="1"/>
  <c r="G1367" i="35" s="1"/>
  <c r="A1317" i="35"/>
  <c r="D1317" i="35"/>
  <c r="O1317" i="35" s="1"/>
  <c r="O1368" i="35" s="1"/>
  <c r="A1318" i="35"/>
  <c r="D1318" i="35"/>
  <c r="A1319" i="35"/>
  <c r="D1319" i="35"/>
  <c r="M1319" i="35" s="1"/>
  <c r="M1370" i="35" s="1"/>
  <c r="A1320" i="35"/>
  <c r="D1320" i="35"/>
  <c r="E1320" i="35" s="1"/>
  <c r="E1371" i="35" s="1"/>
  <c r="J1320" i="35"/>
  <c r="J1371" i="35" s="1"/>
  <c r="L1320" i="35"/>
  <c r="L1371" i="35" s="1"/>
  <c r="O1320" i="35"/>
  <c r="O1371" i="35" s="1"/>
  <c r="A1321" i="35"/>
  <c r="D1321" i="35"/>
  <c r="L1321" i="35" s="1"/>
  <c r="L1372" i="35" s="1"/>
  <c r="A1322" i="35"/>
  <c r="D1322" i="35"/>
  <c r="E1322" i="35" s="1"/>
  <c r="E1373" i="35" s="1"/>
  <c r="A1323" i="35"/>
  <c r="D1323" i="35"/>
  <c r="E1323" i="35" s="1"/>
  <c r="E1374" i="35" s="1"/>
  <c r="A1324" i="35"/>
  <c r="D1324" i="35"/>
  <c r="L1324" i="35" s="1"/>
  <c r="L1375" i="35" s="1"/>
  <c r="A1325" i="35"/>
  <c r="D1325" i="35"/>
  <c r="E1325" i="35" s="1"/>
  <c r="E1376" i="35" s="1"/>
  <c r="A1326" i="35"/>
  <c r="D1326" i="35"/>
  <c r="E1326" i="35" s="1"/>
  <c r="E1377" i="35" s="1"/>
  <c r="A1327" i="35"/>
  <c r="D1327" i="35"/>
  <c r="H1327" i="35" s="1"/>
  <c r="H1378" i="35" s="1"/>
  <c r="A1328" i="35"/>
  <c r="D1328" i="35"/>
  <c r="P1328" i="35" s="1"/>
  <c r="P1379" i="35" s="1"/>
  <c r="A1329" i="35"/>
  <c r="D1329" i="35"/>
  <c r="H1329" i="35" s="1"/>
  <c r="H1380" i="35" s="1"/>
  <c r="A1330" i="35"/>
  <c r="D1330" i="35"/>
  <c r="A1331" i="35"/>
  <c r="D1331" i="35"/>
  <c r="M1331" i="35" s="1"/>
  <c r="M1382" i="35" s="1"/>
  <c r="A1332" i="35"/>
  <c r="D1332" i="35"/>
  <c r="P1332" i="35" s="1"/>
  <c r="P1383" i="35" s="1"/>
  <c r="A1333" i="35"/>
  <c r="D1333" i="35"/>
  <c r="M1333" i="35" s="1"/>
  <c r="M1384" i="35" s="1"/>
  <c r="A1334" i="35"/>
  <c r="D1334" i="35"/>
  <c r="L1334" i="35" s="1"/>
  <c r="L1385" i="35" s="1"/>
  <c r="A1335" i="35"/>
  <c r="D1335" i="35"/>
  <c r="G1335" i="35" s="1"/>
  <c r="G1386" i="35" s="1"/>
  <c r="A1336" i="35"/>
  <c r="D1336" i="35"/>
  <c r="A1337" i="35"/>
  <c r="D1337" i="35"/>
  <c r="A1338" i="35"/>
  <c r="D1338" i="35"/>
  <c r="E1338" i="35" s="1"/>
  <c r="E1389" i="35" s="1"/>
  <c r="A1339" i="35"/>
  <c r="D1339" i="35"/>
  <c r="L1339" i="35" s="1"/>
  <c r="L1390" i="35" s="1"/>
  <c r="A1340" i="35"/>
  <c r="D1340" i="35"/>
  <c r="E1340" i="35" s="1"/>
  <c r="E1391" i="35" s="1"/>
  <c r="A1341" i="35"/>
  <c r="D1341" i="35"/>
  <c r="P1341" i="35" s="1"/>
  <c r="P1392" i="35" s="1"/>
  <c r="A1342" i="35"/>
  <c r="D1342" i="35"/>
  <c r="A1343" i="35"/>
  <c r="D1343" i="35"/>
  <c r="L1343" i="35" s="1"/>
  <c r="L1394" i="35" s="1"/>
  <c r="A1344" i="35"/>
  <c r="D1344" i="35"/>
  <c r="E1344" i="35" s="1"/>
  <c r="E1395" i="35" s="1"/>
  <c r="A1345" i="35"/>
  <c r="D1345" i="35"/>
  <c r="P1345" i="35" s="1"/>
  <c r="P1396" i="35" s="1"/>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D1371" i="35"/>
  <c r="A1372" i="35"/>
  <c r="A1373" i="35"/>
  <c r="A1374" i="35"/>
  <c r="A1375" i="35"/>
  <c r="A1376" i="35"/>
  <c r="D1376" i="35"/>
  <c r="A1377" i="35"/>
  <c r="A1378" i="35"/>
  <c r="A1379" i="35"/>
  <c r="A1380" i="35"/>
  <c r="A1381" i="35"/>
  <c r="A1382" i="35"/>
  <c r="A1383" i="35"/>
  <c r="A1384" i="35"/>
  <c r="A1385" i="35"/>
  <c r="A1386" i="35"/>
  <c r="A1387" i="35"/>
  <c r="A1388" i="35"/>
  <c r="A1389" i="35"/>
  <c r="A1390" i="35"/>
  <c r="A1391" i="35"/>
  <c r="A1392" i="35"/>
  <c r="A1393" i="35"/>
  <c r="A1394" i="35"/>
  <c r="A1395" i="35"/>
  <c r="A1396" i="35"/>
  <c r="D1407" i="35"/>
  <c r="E1407" i="35"/>
  <c r="F1407" i="35"/>
  <c r="G1407" i="35"/>
  <c r="H1407" i="35"/>
  <c r="I1407" i="35"/>
  <c r="J1407" i="35"/>
  <c r="K1407" i="35"/>
  <c r="L1407" i="35"/>
  <c r="M1407" i="35"/>
  <c r="N1407" i="35"/>
  <c r="O1407" i="35"/>
  <c r="P1407" i="35"/>
  <c r="Q1407" i="35"/>
  <c r="R1407" i="35"/>
  <c r="D1409" i="35"/>
  <c r="E1409" i="35"/>
  <c r="F1409" i="35"/>
  <c r="G1409" i="35"/>
  <c r="H1409" i="35"/>
  <c r="I1409" i="35"/>
  <c r="J1409" i="35"/>
  <c r="K1409" i="35"/>
  <c r="L1409" i="35"/>
  <c r="M1409" i="35"/>
  <c r="N1409" i="35"/>
  <c r="O1409" i="35"/>
  <c r="P1409" i="35"/>
  <c r="Q1409" i="35"/>
  <c r="R1409" i="35"/>
  <c r="A1437" i="35"/>
  <c r="D1437" i="35"/>
  <c r="O1437" i="35" s="1"/>
  <c r="A1438" i="35"/>
  <c r="D1438" i="35"/>
  <c r="O1438" i="35" s="1"/>
  <c r="O1489" i="35" s="1"/>
  <c r="A1439" i="35"/>
  <c r="D1439" i="35"/>
  <c r="O1439" i="35" s="1"/>
  <c r="O1490" i="35" s="1"/>
  <c r="A1440" i="35"/>
  <c r="D1440" i="35"/>
  <c r="Q1440" i="35" s="1"/>
  <c r="Q1491" i="35" s="1"/>
  <c r="A1441" i="35"/>
  <c r="D1441" i="35"/>
  <c r="A1442" i="35"/>
  <c r="D1442" i="35"/>
  <c r="L1442" i="35" s="1"/>
  <c r="L1493" i="35" s="1"/>
  <c r="A1443" i="35"/>
  <c r="D1443" i="35"/>
  <c r="O1443" i="35" s="1"/>
  <c r="O1494" i="35" s="1"/>
  <c r="A1444" i="35"/>
  <c r="D1444" i="35"/>
  <c r="G1444" i="35" s="1"/>
  <c r="G1495" i="35" s="1"/>
  <c r="A1445" i="35"/>
  <c r="D1445" i="35"/>
  <c r="G1445" i="35" s="1"/>
  <c r="G1496" i="35" s="1"/>
  <c r="A1446" i="35"/>
  <c r="D1446" i="35"/>
  <c r="L1446" i="35" s="1"/>
  <c r="L1497" i="35" s="1"/>
  <c r="A1447" i="35"/>
  <c r="D1447" i="35"/>
  <c r="O1447" i="35" s="1"/>
  <c r="O1498" i="35" s="1"/>
  <c r="A1448" i="35"/>
  <c r="D1448" i="35"/>
  <c r="Q1448" i="35" s="1"/>
  <c r="Q1499" i="35" s="1"/>
  <c r="A1449" i="35"/>
  <c r="D1449" i="35"/>
  <c r="O1449" i="35" s="1"/>
  <c r="O1500" i="35" s="1"/>
  <c r="A1450" i="35"/>
  <c r="D1450" i="35"/>
  <c r="L1450" i="35" s="1"/>
  <c r="L1501" i="35" s="1"/>
  <c r="A1451" i="35"/>
  <c r="D1451" i="35"/>
  <c r="L1451" i="35" s="1"/>
  <c r="L1502" i="35" s="1"/>
  <c r="A1452" i="35"/>
  <c r="D1452" i="35"/>
  <c r="I1452" i="35" s="1"/>
  <c r="I1503" i="35" s="1"/>
  <c r="A1453" i="35"/>
  <c r="D1453" i="35"/>
  <c r="O1453" i="35" s="1"/>
  <c r="O1504" i="35" s="1"/>
  <c r="A1454" i="35"/>
  <c r="D1454" i="35"/>
  <c r="I1454" i="35" s="1"/>
  <c r="I1505" i="35" s="1"/>
  <c r="A1455" i="35"/>
  <c r="D1455" i="35"/>
  <c r="L1455" i="35" s="1"/>
  <c r="L1506" i="35" s="1"/>
  <c r="A1456" i="35"/>
  <c r="D1456" i="35"/>
  <c r="G1456" i="35" s="1"/>
  <c r="G1507" i="35" s="1"/>
  <c r="A1457" i="35"/>
  <c r="D1457" i="35"/>
  <c r="L1457" i="35" s="1"/>
  <c r="L1508" i="35" s="1"/>
  <c r="A1458" i="35"/>
  <c r="D1458" i="35"/>
  <c r="L1458" i="35" s="1"/>
  <c r="L1509" i="35" s="1"/>
  <c r="A1459" i="35"/>
  <c r="D1459" i="35"/>
  <c r="L1459" i="35" s="1"/>
  <c r="L1510" i="35" s="1"/>
  <c r="A1460" i="35"/>
  <c r="D1460" i="35"/>
  <c r="I1460" i="35" s="1"/>
  <c r="I1511" i="35" s="1"/>
  <c r="A1461" i="35"/>
  <c r="D1461" i="35"/>
  <c r="L1461" i="35" s="1"/>
  <c r="L1512" i="35" s="1"/>
  <c r="A1462" i="35"/>
  <c r="D1462" i="35"/>
  <c r="G1462" i="35" s="1"/>
  <c r="G1513" i="35" s="1"/>
  <c r="A1463" i="35"/>
  <c r="D1463" i="35"/>
  <c r="L1463" i="35" s="1"/>
  <c r="L1514" i="35" s="1"/>
  <c r="A1464" i="35"/>
  <c r="D1464" i="35"/>
  <c r="M1464" i="35" s="1"/>
  <c r="M1515" i="35" s="1"/>
  <c r="A1465" i="35"/>
  <c r="D1465" i="35"/>
  <c r="L1465" i="35" s="1"/>
  <c r="L1516" i="35" s="1"/>
  <c r="A1466" i="35"/>
  <c r="D1466" i="35"/>
  <c r="I1466" i="35" s="1"/>
  <c r="I1517" i="35" s="1"/>
  <c r="A1467" i="35"/>
  <c r="D1467" i="35"/>
  <c r="L1467" i="35" s="1"/>
  <c r="L1518" i="35" s="1"/>
  <c r="A1468" i="35"/>
  <c r="D1468" i="35"/>
  <c r="I1468" i="35" s="1"/>
  <c r="I1519" i="35" s="1"/>
  <c r="A1469" i="35"/>
  <c r="D1469" i="35"/>
  <c r="O1469" i="35" s="1"/>
  <c r="O1520" i="35" s="1"/>
  <c r="A1470" i="35"/>
  <c r="D1470" i="35"/>
  <c r="L1470" i="35" s="1"/>
  <c r="L1521" i="35" s="1"/>
  <c r="A1471" i="35"/>
  <c r="D1471" i="35"/>
  <c r="L1471" i="35" s="1"/>
  <c r="L1522" i="35" s="1"/>
  <c r="A1472" i="35"/>
  <c r="D1472" i="35"/>
  <c r="I1472" i="35" s="1"/>
  <c r="I1523" i="35" s="1"/>
  <c r="A1473" i="35"/>
  <c r="D1473" i="35"/>
  <c r="L1473" i="35" s="1"/>
  <c r="L1524" i="35" s="1"/>
  <c r="A1474" i="35"/>
  <c r="D1474" i="35"/>
  <c r="G1474" i="35" s="1"/>
  <c r="G1525" i="35" s="1"/>
  <c r="A1475" i="35"/>
  <c r="D1475" i="35"/>
  <c r="L1475" i="35" s="1"/>
  <c r="L1526" i="35" s="1"/>
  <c r="A1476" i="35"/>
  <c r="D1476" i="35"/>
  <c r="M1476" i="35" s="1"/>
  <c r="M1527" i="35" s="1"/>
  <c r="A1477" i="35"/>
  <c r="D1477" i="35"/>
  <c r="D1528" i="35" s="1"/>
  <c r="A1478" i="35"/>
  <c r="D1478" i="35"/>
  <c r="L1478" i="35" s="1"/>
  <c r="L1529" i="35" s="1"/>
  <c r="A1479" i="35"/>
  <c r="D1479" i="35"/>
  <c r="L1479" i="35" s="1"/>
  <c r="L1530" i="35" s="1"/>
  <c r="A1480" i="35"/>
  <c r="D1480" i="35"/>
  <c r="G1480" i="35" s="1"/>
  <c r="G1531" i="35" s="1"/>
  <c r="A1481" i="35"/>
  <c r="D1481" i="35"/>
  <c r="O1481" i="35" s="1"/>
  <c r="O1532" i="35" s="1"/>
  <c r="A1482" i="35"/>
  <c r="D1482" i="35"/>
  <c r="I1482" i="35" s="1"/>
  <c r="I1533" i="35" s="1"/>
  <c r="A1483" i="35"/>
  <c r="D1483" i="35"/>
  <c r="G1483" i="35" s="1"/>
  <c r="G1534" i="35" s="1"/>
  <c r="A1484" i="35"/>
  <c r="D1484" i="35"/>
  <c r="G1484" i="35" s="1"/>
  <c r="G1535" i="35" s="1"/>
  <c r="A1485" i="35"/>
  <c r="D1485" i="35"/>
  <c r="G1485" i="35" s="1"/>
  <c r="G1536" i="35" s="1"/>
  <c r="A1486" i="35"/>
  <c r="D1486" i="35"/>
  <c r="G1486" i="35" s="1"/>
  <c r="G1537" i="35" s="1"/>
  <c r="A1488" i="35"/>
  <c r="A1489" i="35"/>
  <c r="A1490" i="35"/>
  <c r="A1491" i="35"/>
  <c r="A1492" i="35"/>
  <c r="A1493" i="35"/>
  <c r="A1494" i="35"/>
  <c r="A1495" i="35"/>
  <c r="A1496" i="35"/>
  <c r="A1497" i="35"/>
  <c r="A1498" i="35"/>
  <c r="A1499" i="35"/>
  <c r="A1500" i="35"/>
  <c r="A1501" i="35"/>
  <c r="A1502" i="35"/>
  <c r="A1503" i="35"/>
  <c r="A1504" i="35"/>
  <c r="A1505" i="35"/>
  <c r="A1506" i="35"/>
  <c r="A1507" i="35"/>
  <c r="A1508" i="35"/>
  <c r="A1509" i="35"/>
  <c r="A1510" i="35"/>
  <c r="A1511" i="35"/>
  <c r="A1512" i="35"/>
  <c r="A1513" i="35"/>
  <c r="A1514" i="35"/>
  <c r="A1515" i="35"/>
  <c r="A1516" i="35"/>
  <c r="A1517" i="35"/>
  <c r="A1518" i="35"/>
  <c r="A1519" i="35"/>
  <c r="A1520" i="35"/>
  <c r="A1521" i="35"/>
  <c r="A1522" i="35"/>
  <c r="A1523" i="35"/>
  <c r="A1524" i="35"/>
  <c r="A1525" i="35"/>
  <c r="A1526" i="35"/>
  <c r="A1527" i="35"/>
  <c r="A1528" i="35"/>
  <c r="A1529" i="35"/>
  <c r="A1530" i="35"/>
  <c r="A1531" i="35"/>
  <c r="A1532" i="35"/>
  <c r="A1533" i="35"/>
  <c r="A1534" i="35"/>
  <c r="A1535" i="35"/>
  <c r="A1536" i="35"/>
  <c r="A1537" i="35"/>
  <c r="D1544" i="35"/>
  <c r="D1549" i="35" s="1"/>
  <c r="E1544" i="35"/>
  <c r="E1549" i="35" s="1"/>
  <c r="F1544" i="35"/>
  <c r="F1549" i="35" s="1"/>
  <c r="G1544" i="35"/>
  <c r="G1549" i="35" s="1"/>
  <c r="H1544" i="35"/>
  <c r="H1549" i="35" s="1"/>
  <c r="I1544" i="35"/>
  <c r="I1549" i="35" s="1"/>
  <c r="J1544" i="35"/>
  <c r="J1549" i="35" s="1"/>
  <c r="K1544" i="35"/>
  <c r="K1549" i="35" s="1"/>
  <c r="L1544" i="35"/>
  <c r="L1549" i="35" s="1"/>
  <c r="M1544" i="35"/>
  <c r="M1549" i="35" s="1"/>
  <c r="N1544" i="35"/>
  <c r="N1549" i="35" s="1"/>
  <c r="O1544" i="35"/>
  <c r="O1549" i="35" s="1"/>
  <c r="P1544" i="35"/>
  <c r="P1549" i="35" s="1"/>
  <c r="Q1544" i="35"/>
  <c r="Q1549" i="35" s="1"/>
  <c r="R1544" i="35"/>
  <c r="R1549" i="35" s="1"/>
  <c r="A1576" i="35"/>
  <c r="D1576" i="35"/>
  <c r="J1576" i="35" s="1"/>
  <c r="J1627" i="35" s="1"/>
  <c r="A1577" i="35"/>
  <c r="D1577" i="35"/>
  <c r="G1577" i="35" s="1"/>
  <c r="G1628" i="35" s="1"/>
  <c r="A1578" i="35"/>
  <c r="D1578" i="35"/>
  <c r="H1578" i="35" s="1"/>
  <c r="H1629" i="35" s="1"/>
  <c r="A1579" i="35"/>
  <c r="D1579" i="35"/>
  <c r="A1580" i="35"/>
  <c r="D1580" i="35"/>
  <c r="L1580" i="35" s="1"/>
  <c r="L1631" i="35" s="1"/>
  <c r="A1581" i="35"/>
  <c r="D1581" i="35"/>
  <c r="J1581" i="35" s="1"/>
  <c r="J1632" i="35" s="1"/>
  <c r="A1582" i="35"/>
  <c r="D1582" i="35"/>
  <c r="G1582" i="35" s="1"/>
  <c r="G1633" i="35" s="1"/>
  <c r="A1583" i="35"/>
  <c r="D1583" i="35"/>
  <c r="N1583" i="35" s="1"/>
  <c r="N1634" i="35" s="1"/>
  <c r="A1584" i="35"/>
  <c r="D1584" i="35"/>
  <c r="J1584" i="35" s="1"/>
  <c r="J1635" i="35" s="1"/>
  <c r="A1585" i="35"/>
  <c r="D1585" i="35"/>
  <c r="J1585" i="35" s="1"/>
  <c r="J1636" i="35" s="1"/>
  <c r="A1586" i="35"/>
  <c r="D1586" i="35"/>
  <c r="F1586" i="35" s="1"/>
  <c r="A1587" i="35"/>
  <c r="D1587" i="35"/>
  <c r="G1587" i="35" s="1"/>
  <c r="G1638" i="35" s="1"/>
  <c r="A1588" i="35"/>
  <c r="D1588" i="35"/>
  <c r="F1588" i="35" s="1"/>
  <c r="F1639" i="35" s="1"/>
  <c r="A1589" i="35"/>
  <c r="D1589" i="35"/>
  <c r="G1589" i="35" s="1"/>
  <c r="G1640" i="35" s="1"/>
  <c r="A1590" i="35"/>
  <c r="D1590" i="35"/>
  <c r="P1590" i="35" s="1"/>
  <c r="P1641" i="35" s="1"/>
  <c r="A1591" i="35"/>
  <c r="D1591" i="35"/>
  <c r="A1592" i="35"/>
  <c r="D1592" i="35"/>
  <c r="F1592" i="35" s="1"/>
  <c r="F1643" i="35" s="1"/>
  <c r="A1593" i="35"/>
  <c r="D1593" i="35"/>
  <c r="G1593" i="35" s="1"/>
  <c r="G1644" i="35" s="1"/>
  <c r="A1594" i="35"/>
  <c r="D1594" i="35"/>
  <c r="A1595" i="35"/>
  <c r="D1595" i="35"/>
  <c r="G1595" i="35" s="1"/>
  <c r="G1646" i="35" s="1"/>
  <c r="A1596" i="35"/>
  <c r="D1596" i="35"/>
  <c r="F1596" i="35" s="1"/>
  <c r="F1647" i="35" s="1"/>
  <c r="A1597" i="35"/>
  <c r="D1597" i="35"/>
  <c r="G1597" i="35" s="1"/>
  <c r="G1648" i="35" s="1"/>
  <c r="A1598" i="35"/>
  <c r="D1598" i="35"/>
  <c r="F1598" i="35" s="1"/>
  <c r="F1649" i="35" s="1"/>
  <c r="A1599" i="35"/>
  <c r="D1599" i="35"/>
  <c r="G1599" i="35" s="1"/>
  <c r="G1650" i="35" s="1"/>
  <c r="A1600" i="35"/>
  <c r="D1600" i="35"/>
  <c r="F1600" i="35" s="1"/>
  <c r="F1651" i="35" s="1"/>
  <c r="A1601" i="35"/>
  <c r="D1601" i="35"/>
  <c r="L1601" i="35" s="1"/>
  <c r="L1652" i="35" s="1"/>
  <c r="A1602" i="35"/>
  <c r="D1602" i="35"/>
  <c r="L1602" i="35" s="1"/>
  <c r="L1653" i="35" s="1"/>
  <c r="A1603" i="35"/>
  <c r="D1603" i="35"/>
  <c r="E1603" i="35" s="1"/>
  <c r="E1654" i="35" s="1"/>
  <c r="A1604" i="35"/>
  <c r="D1604" i="35"/>
  <c r="I1604" i="35" s="1"/>
  <c r="I1655" i="35" s="1"/>
  <c r="A1605" i="35"/>
  <c r="D1605" i="35"/>
  <c r="L1605" i="35" s="1"/>
  <c r="L1656" i="35" s="1"/>
  <c r="A1606" i="35"/>
  <c r="D1606" i="35"/>
  <c r="L1606" i="35" s="1"/>
  <c r="L1657" i="35" s="1"/>
  <c r="A1607" i="35"/>
  <c r="D1607" i="35"/>
  <c r="E1607" i="35" s="1"/>
  <c r="E1658" i="35" s="1"/>
  <c r="A1608" i="35"/>
  <c r="D1608" i="35"/>
  <c r="E1608" i="35" s="1"/>
  <c r="E1659" i="35" s="1"/>
  <c r="A1609" i="35"/>
  <c r="D1609" i="35"/>
  <c r="L1609" i="35" s="1"/>
  <c r="L1660" i="35" s="1"/>
  <c r="A1610" i="35"/>
  <c r="D1610" i="35"/>
  <c r="L1610" i="35" s="1"/>
  <c r="L1661" i="35" s="1"/>
  <c r="A1611" i="35"/>
  <c r="D1611" i="35"/>
  <c r="E1611" i="35" s="1"/>
  <c r="E1662" i="35" s="1"/>
  <c r="A1612" i="35"/>
  <c r="D1612" i="35"/>
  <c r="E1612" i="35" s="1"/>
  <c r="E1663" i="35" s="1"/>
  <c r="A1613" i="35"/>
  <c r="D1613" i="35"/>
  <c r="L1613" i="35" s="1"/>
  <c r="L1664" i="35" s="1"/>
  <c r="A1614" i="35"/>
  <c r="D1614" i="35"/>
  <c r="L1614" i="35" s="1"/>
  <c r="L1665" i="35" s="1"/>
  <c r="A1615" i="35"/>
  <c r="D1615" i="35"/>
  <c r="A1616" i="35"/>
  <c r="D1616" i="35"/>
  <c r="I1616" i="35" s="1"/>
  <c r="I1667" i="35" s="1"/>
  <c r="A1617" i="35"/>
  <c r="D1617" i="35"/>
  <c r="I1617" i="35" s="1"/>
  <c r="I1668" i="35" s="1"/>
  <c r="A1618" i="35"/>
  <c r="D1618" i="35"/>
  <c r="I1618" i="35" s="1"/>
  <c r="I1669" i="35" s="1"/>
  <c r="A1619" i="35"/>
  <c r="D1619" i="35"/>
  <c r="I1619" i="35" s="1"/>
  <c r="I1670" i="35" s="1"/>
  <c r="A1620" i="35"/>
  <c r="D1620" i="35"/>
  <c r="I1620" i="35" s="1"/>
  <c r="I1671" i="35" s="1"/>
  <c r="A1621" i="35"/>
  <c r="D1621" i="35"/>
  <c r="I1621" i="35" s="1"/>
  <c r="I1672" i="35" s="1"/>
  <c r="A1622" i="35"/>
  <c r="D1622" i="35"/>
  <c r="I1622" i="35" s="1"/>
  <c r="I1673" i="35" s="1"/>
  <c r="A1623" i="35"/>
  <c r="D1623" i="35"/>
  <c r="I1623" i="35" s="1"/>
  <c r="I1674" i="35" s="1"/>
  <c r="A1624" i="35"/>
  <c r="D1624" i="35"/>
  <c r="A1625" i="35"/>
  <c r="D1625" i="35"/>
  <c r="I1625" i="35" s="1"/>
  <c r="I1676" i="35" s="1"/>
  <c r="A1627" i="35"/>
  <c r="A1628" i="35"/>
  <c r="A1629" i="35"/>
  <c r="A1630" i="35"/>
  <c r="A1631" i="35"/>
  <c r="A1632" i="35"/>
  <c r="A1633" i="35"/>
  <c r="A1634" i="35"/>
  <c r="A1635" i="35"/>
  <c r="A1636" i="35"/>
  <c r="A1637" i="35"/>
  <c r="A1638" i="35"/>
  <c r="A1639" i="35"/>
  <c r="A1640" i="35"/>
  <c r="A1641" i="35"/>
  <c r="A1642" i="35"/>
  <c r="A1643" i="35"/>
  <c r="A1644" i="35"/>
  <c r="A1645" i="35"/>
  <c r="A1646" i="35"/>
  <c r="A1647" i="35"/>
  <c r="A1648" i="35"/>
  <c r="A1649" i="35"/>
  <c r="A1650" i="35"/>
  <c r="A1651" i="35"/>
  <c r="A1652" i="35"/>
  <c r="A1653" i="35"/>
  <c r="A1654" i="35"/>
  <c r="A1655" i="35"/>
  <c r="A1656" i="35"/>
  <c r="A1657" i="35"/>
  <c r="A1658" i="35"/>
  <c r="A1659" i="35"/>
  <c r="A1660" i="35"/>
  <c r="A1661" i="35"/>
  <c r="A1662" i="35"/>
  <c r="A1663" i="35"/>
  <c r="A1664" i="35"/>
  <c r="A1665" i="35"/>
  <c r="A1666" i="35"/>
  <c r="A1667" i="35"/>
  <c r="A1668" i="35"/>
  <c r="A1669" i="35"/>
  <c r="A1670" i="35"/>
  <c r="A1671" i="35"/>
  <c r="A1672" i="35"/>
  <c r="A1673" i="35"/>
  <c r="A1674" i="35"/>
  <c r="A1675" i="35"/>
  <c r="A1676" i="35"/>
  <c r="A1680" i="35"/>
  <c r="D1680" i="35"/>
  <c r="M1680" i="35" s="1"/>
  <c r="M1731" i="35" s="1"/>
  <c r="A1681" i="35"/>
  <c r="D1681" i="35"/>
  <c r="L1681" i="35" s="1"/>
  <c r="L1732" i="35" s="1"/>
  <c r="A1682" i="35"/>
  <c r="D1682" i="35"/>
  <c r="E1682" i="35" s="1"/>
  <c r="E1733" i="35" s="1"/>
  <c r="A1683" i="35"/>
  <c r="D1683" i="35"/>
  <c r="I1683" i="35" s="1"/>
  <c r="I1734" i="35" s="1"/>
  <c r="A1684" i="35"/>
  <c r="D1684" i="35"/>
  <c r="E1684" i="35" s="1"/>
  <c r="E1735" i="35" s="1"/>
  <c r="A1685" i="35"/>
  <c r="D1685" i="35"/>
  <c r="L1685" i="35" s="1"/>
  <c r="L1736" i="35" s="1"/>
  <c r="A1686" i="35"/>
  <c r="D1686" i="35"/>
  <c r="P1686" i="35" s="1"/>
  <c r="P1737" i="35" s="1"/>
  <c r="A1687" i="35"/>
  <c r="D1687" i="35"/>
  <c r="E1687" i="35" s="1"/>
  <c r="E1738" i="35" s="1"/>
  <c r="A1688" i="35"/>
  <c r="D1688" i="35"/>
  <c r="A1689" i="35"/>
  <c r="D1689" i="35"/>
  <c r="L1689" i="35" s="1"/>
  <c r="L1740" i="35" s="1"/>
  <c r="A1690" i="35"/>
  <c r="D1690" i="35"/>
  <c r="P1690" i="35" s="1"/>
  <c r="P1741" i="35" s="1"/>
  <c r="A1691" i="35"/>
  <c r="D1691" i="35"/>
  <c r="L1691" i="35" s="1"/>
  <c r="L1742" i="35" s="1"/>
  <c r="A1692" i="35"/>
  <c r="D1692" i="35"/>
  <c r="E1692" i="35" s="1"/>
  <c r="E1743" i="35" s="1"/>
  <c r="A1693" i="35"/>
  <c r="D1693" i="35"/>
  <c r="L1693" i="35" s="1"/>
  <c r="L1744" i="35" s="1"/>
  <c r="A1694" i="35"/>
  <c r="D1694" i="35"/>
  <c r="H1694" i="35" s="1"/>
  <c r="H1745" i="35" s="1"/>
  <c r="A1695" i="35"/>
  <c r="D1695" i="35"/>
  <c r="I1695" i="35" s="1"/>
  <c r="I1746" i="35" s="1"/>
  <c r="A1696" i="35"/>
  <c r="D1696" i="35"/>
  <c r="A1697" i="35"/>
  <c r="D1697" i="35"/>
  <c r="L1697" i="35" s="1"/>
  <c r="L1748" i="35" s="1"/>
  <c r="A1698" i="35"/>
  <c r="D1698" i="35"/>
  <c r="E1698" i="35" s="1"/>
  <c r="E1749" i="35" s="1"/>
  <c r="A1699" i="35"/>
  <c r="D1699" i="35"/>
  <c r="H1699" i="35" s="1"/>
  <c r="H1750" i="35" s="1"/>
  <c r="A1700" i="35"/>
  <c r="D1700" i="35"/>
  <c r="E1700" i="35" s="1"/>
  <c r="E1751" i="35" s="1"/>
  <c r="A1701" i="35"/>
  <c r="D1701" i="35"/>
  <c r="I1701" i="35" s="1"/>
  <c r="I1752" i="35" s="1"/>
  <c r="A1702" i="35"/>
  <c r="D1702" i="35"/>
  <c r="E1702" i="35" s="1"/>
  <c r="E1753" i="35" s="1"/>
  <c r="A1703" i="35"/>
  <c r="D1703" i="35"/>
  <c r="A1704" i="35"/>
  <c r="D1704" i="35"/>
  <c r="E1704" i="35" s="1"/>
  <c r="E1755" i="35" s="1"/>
  <c r="A1705" i="35"/>
  <c r="D1705" i="35"/>
  <c r="A1706" i="35"/>
  <c r="D1706" i="35"/>
  <c r="Q1706" i="35" s="1"/>
  <c r="Q1757" i="35" s="1"/>
  <c r="A1707" i="35"/>
  <c r="D1707" i="35"/>
  <c r="H1707" i="35" s="1"/>
  <c r="H1758" i="35" s="1"/>
  <c r="A1708" i="35"/>
  <c r="D1708" i="35"/>
  <c r="M1708" i="35" s="1"/>
  <c r="M1759" i="35" s="1"/>
  <c r="A1709" i="35"/>
  <c r="D1709" i="35"/>
  <c r="A1710" i="35"/>
  <c r="D1710" i="35"/>
  <c r="Q1710" i="35" s="1"/>
  <c r="Q1761" i="35" s="1"/>
  <c r="A1711" i="35"/>
  <c r="D1711" i="35"/>
  <c r="A1712" i="35"/>
  <c r="D1712" i="35"/>
  <c r="M1712" i="35" s="1"/>
  <c r="M1763" i="35" s="1"/>
  <c r="A1713" i="35"/>
  <c r="D1713" i="35"/>
  <c r="A1714" i="35"/>
  <c r="D1714" i="35"/>
  <c r="E1714" i="35" s="1"/>
  <c r="E1765" i="35" s="1"/>
  <c r="A1715" i="35"/>
  <c r="D1715" i="35"/>
  <c r="L1715" i="35" s="1"/>
  <c r="L1766" i="35" s="1"/>
  <c r="A1716" i="35"/>
  <c r="D1716" i="35"/>
  <c r="M1716" i="35" s="1"/>
  <c r="M1767" i="35" s="1"/>
  <c r="A1717" i="35"/>
  <c r="D1717" i="35"/>
  <c r="A1718" i="35"/>
  <c r="D1718" i="35"/>
  <c r="E1718" i="35" s="1"/>
  <c r="E1769" i="35" s="1"/>
  <c r="A1719" i="35"/>
  <c r="D1719" i="35"/>
  <c r="H1719" i="35" s="1"/>
  <c r="H1770" i="35" s="1"/>
  <c r="A1720" i="35"/>
  <c r="D1720" i="35"/>
  <c r="E1720" i="35" s="1"/>
  <c r="E1771" i="35" s="1"/>
  <c r="A1721" i="35"/>
  <c r="D1721" i="35"/>
  <c r="A1722" i="35"/>
  <c r="D1722" i="35"/>
  <c r="P1722" i="35" s="1"/>
  <c r="P1773" i="35" s="1"/>
  <c r="A1723" i="35"/>
  <c r="D1723" i="35"/>
  <c r="H1723" i="35" s="1"/>
  <c r="H1774" i="35" s="1"/>
  <c r="A1724" i="35"/>
  <c r="D1724" i="35"/>
  <c r="A1725" i="35"/>
  <c r="D1725" i="35"/>
  <c r="A1726" i="35"/>
  <c r="D1726" i="35"/>
  <c r="H1726" i="35" s="1"/>
  <c r="H1777" i="35" s="1"/>
  <c r="A1727" i="35"/>
  <c r="D1727" i="35"/>
  <c r="M1727" i="35" s="1"/>
  <c r="M1778" i="35" s="1"/>
  <c r="A1728" i="35"/>
  <c r="D1728" i="35"/>
  <c r="M1728" i="35" s="1"/>
  <c r="M1779" i="35" s="1"/>
  <c r="A1729" i="35"/>
  <c r="D1729" i="35"/>
  <c r="A1731" i="35"/>
  <c r="A1732" i="35"/>
  <c r="A1733" i="35"/>
  <c r="A1734" i="35"/>
  <c r="A1735" i="35"/>
  <c r="A1736" i="35"/>
  <c r="A1737" i="35"/>
  <c r="A1738" i="35"/>
  <c r="A1739" i="35"/>
  <c r="A1740" i="35"/>
  <c r="A1741" i="35"/>
  <c r="A1742" i="35"/>
  <c r="A1743" i="35"/>
  <c r="A1744" i="35"/>
  <c r="A1745" i="35"/>
  <c r="A1746" i="35"/>
  <c r="A1747" i="35"/>
  <c r="A1748" i="35"/>
  <c r="A1749" i="35"/>
  <c r="A1750" i="35"/>
  <c r="A1751" i="35"/>
  <c r="A1752" i="35"/>
  <c r="A1753" i="35"/>
  <c r="A1754" i="35"/>
  <c r="A1755" i="35"/>
  <c r="A1756" i="35"/>
  <c r="A1757" i="35"/>
  <c r="A1758" i="35"/>
  <c r="A1759" i="35"/>
  <c r="A1760" i="35"/>
  <c r="A1761" i="35"/>
  <c r="A1762" i="35"/>
  <c r="A1763" i="35"/>
  <c r="A1764" i="35"/>
  <c r="A1765" i="35"/>
  <c r="A1766" i="35"/>
  <c r="A1767" i="35"/>
  <c r="A1768" i="35"/>
  <c r="A1769" i="35"/>
  <c r="A1770" i="35"/>
  <c r="A1771" i="35"/>
  <c r="A1772" i="35"/>
  <c r="A1773" i="35"/>
  <c r="A1774" i="35"/>
  <c r="A1775" i="35"/>
  <c r="A1776" i="35"/>
  <c r="A1777" i="35"/>
  <c r="A1778" i="35"/>
  <c r="A1779" i="35"/>
  <c r="A1780" i="35"/>
  <c r="D1787" i="35"/>
  <c r="E1787" i="35"/>
  <c r="F1787" i="35"/>
  <c r="G1787" i="35"/>
  <c r="H1787" i="35"/>
  <c r="I1787" i="35"/>
  <c r="J1787" i="35"/>
  <c r="K1787" i="35"/>
  <c r="L1787" i="35"/>
  <c r="M1787" i="35"/>
  <c r="N1787" i="35"/>
  <c r="O1787" i="35"/>
  <c r="P1787" i="35"/>
  <c r="Q1787" i="35"/>
  <c r="R1787" i="35"/>
  <c r="D1789" i="35"/>
  <c r="E1789" i="35"/>
  <c r="F1789" i="35"/>
  <c r="G1789" i="35"/>
  <c r="H1789" i="35"/>
  <c r="I1789" i="35"/>
  <c r="J1789" i="35"/>
  <c r="K1789" i="35"/>
  <c r="L1789" i="35"/>
  <c r="M1789" i="35"/>
  <c r="N1789" i="35"/>
  <c r="O1789" i="35"/>
  <c r="P1789" i="35"/>
  <c r="Q1789" i="35"/>
  <c r="R1789" i="35"/>
  <c r="A1817" i="35"/>
  <c r="D1817" i="35"/>
  <c r="F1817" i="35" s="1"/>
  <c r="A1818" i="35"/>
  <c r="D1818" i="35"/>
  <c r="F1818" i="35" s="1"/>
  <c r="F1869" i="35" s="1"/>
  <c r="A1819" i="35"/>
  <c r="D1819" i="35"/>
  <c r="H1819" i="35" s="1"/>
  <c r="H1870" i="35" s="1"/>
  <c r="A1820" i="35"/>
  <c r="D1820" i="35"/>
  <c r="F1820" i="35" s="1"/>
  <c r="F1871" i="35" s="1"/>
  <c r="A1821" i="35"/>
  <c r="D1821" i="35"/>
  <c r="F1821" i="35" s="1"/>
  <c r="F1872" i="35" s="1"/>
  <c r="A1822" i="35"/>
  <c r="D1822" i="35"/>
  <c r="I1822" i="35" s="1"/>
  <c r="I1873" i="35" s="1"/>
  <c r="A1823" i="35"/>
  <c r="D1823" i="35"/>
  <c r="H1823" i="35" s="1"/>
  <c r="H1874" i="35" s="1"/>
  <c r="A1824" i="35"/>
  <c r="D1824" i="35"/>
  <c r="F1824" i="35" s="1"/>
  <c r="F1875" i="35" s="1"/>
  <c r="A1825" i="35"/>
  <c r="D1825" i="35"/>
  <c r="F1825" i="35" s="1"/>
  <c r="F1876" i="35" s="1"/>
  <c r="A1826" i="35"/>
  <c r="D1826" i="35"/>
  <c r="F1826" i="35" s="1"/>
  <c r="F1877" i="35" s="1"/>
  <c r="A1827" i="35"/>
  <c r="D1827" i="35"/>
  <c r="E1827" i="35" s="1"/>
  <c r="E1878" i="35" s="1"/>
  <c r="A1828" i="35"/>
  <c r="D1828" i="35"/>
  <c r="N1828" i="35" s="1"/>
  <c r="N1879" i="35" s="1"/>
  <c r="A1829" i="35"/>
  <c r="D1829" i="35"/>
  <c r="F1829" i="35" s="1"/>
  <c r="F1880" i="35" s="1"/>
  <c r="A1830" i="35"/>
  <c r="D1830" i="35"/>
  <c r="N1830" i="35" s="1"/>
  <c r="N1881" i="35" s="1"/>
  <c r="A1831" i="35"/>
  <c r="D1831" i="35"/>
  <c r="F1831" i="35" s="1"/>
  <c r="F1882" i="35" s="1"/>
  <c r="A1832" i="35"/>
  <c r="D1832" i="35"/>
  <c r="N1832" i="35" s="1"/>
  <c r="N1883" i="35" s="1"/>
  <c r="A1833" i="35"/>
  <c r="D1833" i="35"/>
  <c r="F1833" i="35" s="1"/>
  <c r="F1884" i="35" s="1"/>
  <c r="A1834" i="35"/>
  <c r="D1834" i="35"/>
  <c r="I1834" i="35" s="1"/>
  <c r="I1885" i="35" s="1"/>
  <c r="A1835" i="35"/>
  <c r="D1835" i="35"/>
  <c r="E1835" i="35" s="1"/>
  <c r="E1886" i="35" s="1"/>
  <c r="A1836" i="35"/>
  <c r="D1836" i="35"/>
  <c r="I1836" i="35" s="1"/>
  <c r="I1887" i="35" s="1"/>
  <c r="A1837" i="35"/>
  <c r="D1837" i="35"/>
  <c r="F1837" i="35" s="1"/>
  <c r="F1888" i="35" s="1"/>
  <c r="A1838" i="35"/>
  <c r="D1838" i="35"/>
  <c r="N1838" i="35" s="1"/>
  <c r="N1889" i="35" s="1"/>
  <c r="A1839" i="35"/>
  <c r="D1839" i="35"/>
  <c r="F1839" i="35" s="1"/>
  <c r="F1890" i="35" s="1"/>
  <c r="A1840" i="35"/>
  <c r="D1840" i="35"/>
  <c r="L1840" i="35" s="1"/>
  <c r="L1891" i="35" s="1"/>
  <c r="A1841" i="35"/>
  <c r="D1841" i="35"/>
  <c r="E1841" i="35" s="1"/>
  <c r="E1892" i="35" s="1"/>
  <c r="A1842" i="35"/>
  <c r="D1842" i="35"/>
  <c r="M1842" i="35" s="1"/>
  <c r="M1893" i="35" s="1"/>
  <c r="A1843" i="35"/>
  <c r="D1843" i="35"/>
  <c r="F1843" i="35" s="1"/>
  <c r="F1894" i="35" s="1"/>
  <c r="A1844" i="35"/>
  <c r="D1844" i="35"/>
  <c r="F1844" i="35" s="1"/>
  <c r="F1895" i="35" s="1"/>
  <c r="A1845" i="35"/>
  <c r="D1845" i="35"/>
  <c r="R1845" i="35" s="1"/>
  <c r="R1896" i="35" s="1"/>
  <c r="A1846" i="35"/>
  <c r="D1846" i="35"/>
  <c r="H1846" i="35" s="1"/>
  <c r="H1897" i="35" s="1"/>
  <c r="A1847" i="35"/>
  <c r="D1847" i="35"/>
  <c r="J1847" i="35" s="1"/>
  <c r="J1898" i="35" s="1"/>
  <c r="A1848" i="35"/>
  <c r="D1848" i="35"/>
  <c r="I1848" i="35" s="1"/>
  <c r="I1899" i="35" s="1"/>
  <c r="A1849" i="35"/>
  <c r="D1849" i="35"/>
  <c r="E1849" i="35" s="1"/>
  <c r="E1900" i="35" s="1"/>
  <c r="A1850" i="35"/>
  <c r="D1850" i="35"/>
  <c r="I1850" i="35" s="1"/>
  <c r="I1901" i="35" s="1"/>
  <c r="A1851" i="35"/>
  <c r="D1851" i="35"/>
  <c r="J1851" i="35" s="1"/>
  <c r="J1902" i="35" s="1"/>
  <c r="A1852" i="35"/>
  <c r="D1852" i="35"/>
  <c r="A1853" i="35"/>
  <c r="D1853" i="35"/>
  <c r="H1853" i="35" s="1"/>
  <c r="H1904" i="35" s="1"/>
  <c r="A1854" i="35"/>
  <c r="D1854" i="35"/>
  <c r="R1854" i="35" s="1"/>
  <c r="R1905" i="35" s="1"/>
  <c r="A1855" i="35"/>
  <c r="D1855" i="35"/>
  <c r="I1855" i="35" s="1"/>
  <c r="I1906" i="35" s="1"/>
  <c r="A1856" i="35"/>
  <c r="D1856" i="35"/>
  <c r="L1856" i="35" s="1"/>
  <c r="L1907" i="35" s="1"/>
  <c r="A1857" i="35"/>
  <c r="D1857" i="35"/>
  <c r="E1857" i="35" s="1"/>
  <c r="E1908" i="35" s="1"/>
  <c r="A1858" i="35"/>
  <c r="D1858" i="35"/>
  <c r="M1858" i="35" s="1"/>
  <c r="M1909" i="35" s="1"/>
  <c r="A1859" i="35"/>
  <c r="D1859" i="35"/>
  <c r="E1859" i="35" s="1"/>
  <c r="E1910" i="35" s="1"/>
  <c r="A1860" i="35"/>
  <c r="D1860" i="35"/>
  <c r="F1860" i="35" s="1"/>
  <c r="F1911" i="35" s="1"/>
  <c r="A1861" i="35"/>
  <c r="D1861" i="35"/>
  <c r="E1861" i="35" s="1"/>
  <c r="E1912" i="35" s="1"/>
  <c r="A1862" i="35"/>
  <c r="D1862" i="35"/>
  <c r="I1862" i="35" s="1"/>
  <c r="I1913" i="35" s="1"/>
  <c r="A1863" i="35"/>
  <c r="D1863" i="35"/>
  <c r="H1863" i="35" s="1"/>
  <c r="H1914" i="35" s="1"/>
  <c r="A1864" i="35"/>
  <c r="D1864" i="35"/>
  <c r="E1864" i="35" s="1"/>
  <c r="E1915" i="35" s="1"/>
  <c r="A1865" i="35"/>
  <c r="D1865" i="35"/>
  <c r="I1865" i="35" s="1"/>
  <c r="I1916" i="35" s="1"/>
  <c r="A1866" i="35"/>
  <c r="D1866" i="35"/>
  <c r="I1866" i="35" s="1"/>
  <c r="I1917" i="35" s="1"/>
  <c r="A1868" i="35"/>
  <c r="A1869" i="35"/>
  <c r="A1870" i="35"/>
  <c r="A1871" i="35"/>
  <c r="A1872" i="35"/>
  <c r="A1873" i="35"/>
  <c r="A1874" i="35"/>
  <c r="A1875" i="35"/>
  <c r="A1876" i="35"/>
  <c r="A1877" i="35"/>
  <c r="A1878" i="35"/>
  <c r="A1879" i="35"/>
  <c r="A1880" i="35"/>
  <c r="A1881" i="35"/>
  <c r="A1882" i="35"/>
  <c r="A1883" i="35"/>
  <c r="A1884" i="35"/>
  <c r="A1885" i="35"/>
  <c r="A1886" i="35"/>
  <c r="A1887" i="35"/>
  <c r="A1888" i="35"/>
  <c r="A1889" i="35"/>
  <c r="A1890" i="35"/>
  <c r="A1891" i="35"/>
  <c r="A1892" i="35"/>
  <c r="A1893" i="35"/>
  <c r="A1894" i="35"/>
  <c r="D1894" i="35"/>
  <c r="A1895" i="35"/>
  <c r="A1896" i="35"/>
  <c r="A1897" i="35"/>
  <c r="A1898" i="35"/>
  <c r="A1899" i="35"/>
  <c r="A1900" i="35"/>
  <c r="A1901" i="35"/>
  <c r="A1902" i="35"/>
  <c r="A1903" i="35"/>
  <c r="A1904" i="35"/>
  <c r="A1905" i="35"/>
  <c r="A1906" i="35"/>
  <c r="A1907" i="35"/>
  <c r="A1908" i="35"/>
  <c r="A1909" i="35"/>
  <c r="A1910" i="35"/>
  <c r="A1911" i="35"/>
  <c r="A1912" i="35"/>
  <c r="A1913" i="35"/>
  <c r="A1914" i="35"/>
  <c r="A1915" i="35"/>
  <c r="A1916" i="35"/>
  <c r="A1917" i="35"/>
  <c r="D1928" i="35"/>
  <c r="E1928" i="35"/>
  <c r="F1928" i="35"/>
  <c r="G1928" i="35"/>
  <c r="H1928" i="35"/>
  <c r="I1928" i="35"/>
  <c r="J1928" i="35"/>
  <c r="K1928" i="35"/>
  <c r="L1928" i="35"/>
  <c r="M1928" i="35"/>
  <c r="N1928" i="35"/>
  <c r="O1928" i="35"/>
  <c r="P1928" i="35"/>
  <c r="Q1928" i="35"/>
  <c r="R1928" i="35"/>
  <c r="D1930" i="35"/>
  <c r="E1930" i="35"/>
  <c r="F1930" i="35"/>
  <c r="G1930" i="35"/>
  <c r="H1930" i="35"/>
  <c r="I1930" i="35"/>
  <c r="J1930" i="35"/>
  <c r="K1930" i="35"/>
  <c r="L1930" i="35"/>
  <c r="M1930" i="35"/>
  <c r="N1930" i="35"/>
  <c r="O1930" i="35"/>
  <c r="P1930" i="35"/>
  <c r="Q1930" i="35"/>
  <c r="R1930" i="35"/>
  <c r="A1958" i="35"/>
  <c r="D1958" i="35"/>
  <c r="G1958" i="35" s="1"/>
  <c r="G2009" i="35" s="1"/>
  <c r="A1959" i="35"/>
  <c r="D1959" i="35"/>
  <c r="G1959" i="35" s="1"/>
  <c r="G2010" i="35" s="1"/>
  <c r="A1960" i="35"/>
  <c r="D1960" i="35"/>
  <c r="G1960" i="35" s="1"/>
  <c r="G2011" i="35" s="1"/>
  <c r="A1961" i="35"/>
  <c r="D1961" i="35"/>
  <c r="G1961" i="35" s="1"/>
  <c r="G2012" i="35" s="1"/>
  <c r="A1962" i="35"/>
  <c r="D1962" i="35"/>
  <c r="G1962" i="35" s="1"/>
  <c r="G2013" i="35" s="1"/>
  <c r="A1963" i="35"/>
  <c r="D1963" i="35"/>
  <c r="G1963" i="35" s="1"/>
  <c r="G2014" i="35" s="1"/>
  <c r="A1964" i="35"/>
  <c r="D1964" i="35"/>
  <c r="G1964" i="35" s="1"/>
  <c r="G2015" i="35" s="1"/>
  <c r="A1965" i="35"/>
  <c r="D1965" i="35"/>
  <c r="G1965" i="35" s="1"/>
  <c r="G2016" i="35" s="1"/>
  <c r="A1966" i="35"/>
  <c r="D1966" i="35"/>
  <c r="G1966" i="35" s="1"/>
  <c r="G2017" i="35" s="1"/>
  <c r="A1967" i="35"/>
  <c r="D1967" i="35"/>
  <c r="G1967" i="35" s="1"/>
  <c r="G2018" i="35" s="1"/>
  <c r="A1968" i="35"/>
  <c r="D1968" i="35"/>
  <c r="G1968" i="35" s="1"/>
  <c r="G2019" i="35" s="1"/>
  <c r="A1969" i="35"/>
  <c r="D1969" i="35"/>
  <c r="G1969" i="35" s="1"/>
  <c r="G2020" i="35" s="1"/>
  <c r="A1970" i="35"/>
  <c r="D1970" i="35"/>
  <c r="G1970" i="35" s="1"/>
  <c r="G2021" i="35" s="1"/>
  <c r="A1971" i="35"/>
  <c r="D1971" i="35"/>
  <c r="G1971" i="35" s="1"/>
  <c r="G2022" i="35" s="1"/>
  <c r="A1972" i="35"/>
  <c r="D1972" i="35"/>
  <c r="G1972" i="35" s="1"/>
  <c r="G2023" i="35" s="1"/>
  <c r="A1973" i="35"/>
  <c r="D1973" i="35"/>
  <c r="G1973" i="35" s="1"/>
  <c r="G2024" i="35" s="1"/>
  <c r="A1974" i="35"/>
  <c r="D1974" i="35"/>
  <c r="G1974" i="35" s="1"/>
  <c r="G2025" i="35" s="1"/>
  <c r="A1975" i="35"/>
  <c r="D1975" i="35"/>
  <c r="G1975" i="35" s="1"/>
  <c r="G2026" i="35" s="1"/>
  <c r="A1976" i="35"/>
  <c r="D1976" i="35"/>
  <c r="G1976" i="35" s="1"/>
  <c r="G2027" i="35" s="1"/>
  <c r="A1977" i="35"/>
  <c r="D1977" i="35"/>
  <c r="G1977" i="35" s="1"/>
  <c r="G2028" i="35" s="1"/>
  <c r="A1978" i="35"/>
  <c r="D1978" i="35"/>
  <c r="G1978" i="35" s="1"/>
  <c r="G2029" i="35" s="1"/>
  <c r="A1979" i="35"/>
  <c r="D1979" i="35"/>
  <c r="G1979" i="35" s="1"/>
  <c r="G2030" i="35" s="1"/>
  <c r="A1980" i="35"/>
  <c r="D1980" i="35"/>
  <c r="G1980" i="35" s="1"/>
  <c r="G2031" i="35" s="1"/>
  <c r="A1981" i="35"/>
  <c r="D1981" i="35"/>
  <c r="G1981" i="35" s="1"/>
  <c r="G2032" i="35" s="1"/>
  <c r="A1982" i="35"/>
  <c r="D1982" i="35"/>
  <c r="G1982" i="35" s="1"/>
  <c r="G2033" i="35" s="1"/>
  <c r="A1983" i="35"/>
  <c r="D1983" i="35"/>
  <c r="G1983" i="35" s="1"/>
  <c r="G2034" i="35" s="1"/>
  <c r="A1984" i="35"/>
  <c r="D1984" i="35"/>
  <c r="G1984" i="35" s="1"/>
  <c r="G2035" i="35" s="1"/>
  <c r="A1985" i="35"/>
  <c r="D1985" i="35"/>
  <c r="G1985" i="35" s="1"/>
  <c r="G2036" i="35" s="1"/>
  <c r="A1986" i="35"/>
  <c r="D1986" i="35"/>
  <c r="G1986" i="35" s="1"/>
  <c r="G2037" i="35" s="1"/>
  <c r="A1987" i="35"/>
  <c r="D1987" i="35"/>
  <c r="G1987" i="35" s="1"/>
  <c r="G2038" i="35" s="1"/>
  <c r="A1988" i="35"/>
  <c r="D1988" i="35"/>
  <c r="G1988" i="35" s="1"/>
  <c r="G2039" i="35" s="1"/>
  <c r="A1989" i="35"/>
  <c r="D1989" i="35"/>
  <c r="G1989" i="35" s="1"/>
  <c r="G2040" i="35" s="1"/>
  <c r="A1990" i="35"/>
  <c r="D1990" i="35"/>
  <c r="G1990" i="35" s="1"/>
  <c r="G2041" i="35" s="1"/>
  <c r="A1991" i="35"/>
  <c r="D1991" i="35"/>
  <c r="G1991" i="35" s="1"/>
  <c r="G2042" i="35" s="1"/>
  <c r="A1992" i="35"/>
  <c r="D1992" i="35"/>
  <c r="G1992" i="35" s="1"/>
  <c r="A1993" i="35"/>
  <c r="D1993" i="35"/>
  <c r="G1993" i="35" s="1"/>
  <c r="G2044" i="35" s="1"/>
  <c r="A1994" i="35"/>
  <c r="D1994" i="35"/>
  <c r="G1994" i="35" s="1"/>
  <c r="G2045" i="35" s="1"/>
  <c r="A1995" i="35"/>
  <c r="D1995" i="35"/>
  <c r="G1995" i="35" s="1"/>
  <c r="G2046" i="35" s="1"/>
  <c r="A1996" i="35"/>
  <c r="D1996" i="35"/>
  <c r="G1996" i="35" s="1"/>
  <c r="G2047" i="35" s="1"/>
  <c r="A1997" i="35"/>
  <c r="D1997" i="35"/>
  <c r="G1997" i="35" s="1"/>
  <c r="G2048" i="35" s="1"/>
  <c r="A1998" i="35"/>
  <c r="D1998" i="35"/>
  <c r="G1998" i="35" s="1"/>
  <c r="G2049" i="35" s="1"/>
  <c r="A1999" i="35"/>
  <c r="D1999" i="35"/>
  <c r="G1999" i="35" s="1"/>
  <c r="G2050" i="35" s="1"/>
  <c r="A2000" i="35"/>
  <c r="D2000" i="35"/>
  <c r="G2000" i="35" s="1"/>
  <c r="G2051" i="35" s="1"/>
  <c r="A2001" i="35"/>
  <c r="D2001" i="35"/>
  <c r="G2001" i="35" s="1"/>
  <c r="G2052" i="35" s="1"/>
  <c r="A2002" i="35"/>
  <c r="D2002" i="35"/>
  <c r="G2002" i="35" s="1"/>
  <c r="G2053" i="35" s="1"/>
  <c r="A2003" i="35"/>
  <c r="D2003" i="35"/>
  <c r="G2003" i="35" s="1"/>
  <c r="G2054" i="35" s="1"/>
  <c r="A2004" i="35"/>
  <c r="D2004" i="35"/>
  <c r="G2004" i="35" s="1"/>
  <c r="G2055" i="35" s="1"/>
  <c r="A2005" i="35"/>
  <c r="D2005" i="35"/>
  <c r="G2005" i="35" s="1"/>
  <c r="G2056" i="35" s="1"/>
  <c r="A2006" i="35"/>
  <c r="D2006" i="35"/>
  <c r="G2006" i="35" s="1"/>
  <c r="G2057" i="35" s="1"/>
  <c r="A2007" i="35"/>
  <c r="D2007" i="35"/>
  <c r="G2007" i="35" s="1"/>
  <c r="G2058" i="35" s="1"/>
  <c r="A2009" i="35"/>
  <c r="A2010" i="35"/>
  <c r="A2011" i="35"/>
  <c r="A2012" i="35"/>
  <c r="A2013" i="35"/>
  <c r="A2014" i="35"/>
  <c r="A2015" i="35"/>
  <c r="A2016" i="35"/>
  <c r="A2017" i="35"/>
  <c r="A2018" i="35"/>
  <c r="A2019" i="35"/>
  <c r="A2020" i="35"/>
  <c r="A2021" i="35"/>
  <c r="A2022" i="35"/>
  <c r="A2023" i="35"/>
  <c r="A2024" i="35"/>
  <c r="A2025" i="35"/>
  <c r="A2026" i="35"/>
  <c r="A2027" i="35"/>
  <c r="A2028" i="35"/>
  <c r="A2029" i="35"/>
  <c r="A2030" i="35"/>
  <c r="A2031" i="35"/>
  <c r="A2032" i="35"/>
  <c r="A2033" i="35"/>
  <c r="A2034" i="35"/>
  <c r="A2035" i="35"/>
  <c r="A2036" i="35"/>
  <c r="A2037" i="35"/>
  <c r="A2038" i="35"/>
  <c r="A2039" i="35"/>
  <c r="A2040" i="35"/>
  <c r="A2041" i="35"/>
  <c r="A2042" i="35"/>
  <c r="A2043" i="35"/>
  <c r="A2044" i="35"/>
  <c r="A2045" i="35"/>
  <c r="A2046" i="35"/>
  <c r="A2047" i="35"/>
  <c r="A2048" i="35"/>
  <c r="A2049" i="35"/>
  <c r="A2050" i="35"/>
  <c r="A2051" i="35"/>
  <c r="A2052" i="35"/>
  <c r="A2053" i="35"/>
  <c r="A2054" i="35"/>
  <c r="A2055" i="35"/>
  <c r="A2056" i="35"/>
  <c r="A2057" i="35"/>
  <c r="A2058" i="35"/>
  <c r="D2065" i="35"/>
  <c r="D2070" i="35" s="1"/>
  <c r="E2065" i="35"/>
  <c r="E2070" i="35" s="1"/>
  <c r="F2065" i="35"/>
  <c r="F2070" i="35" s="1"/>
  <c r="G2065" i="35"/>
  <c r="G2070" i="35" s="1"/>
  <c r="H2065" i="35"/>
  <c r="H2070" i="35" s="1"/>
  <c r="I2065" i="35"/>
  <c r="I2070" i="35" s="1"/>
  <c r="J2065" i="35"/>
  <c r="J2070" i="35" s="1"/>
  <c r="K2065" i="35"/>
  <c r="K2070" i="35" s="1"/>
  <c r="L2065" i="35"/>
  <c r="L2070" i="35" s="1"/>
  <c r="M2065" i="35"/>
  <c r="M2070" i="35" s="1"/>
  <c r="N2065" i="35"/>
  <c r="N2070" i="35" s="1"/>
  <c r="O2065" i="35"/>
  <c r="O2070" i="35" s="1"/>
  <c r="P2065" i="35"/>
  <c r="P2070" i="35" s="1"/>
  <c r="Q2065" i="35"/>
  <c r="Q2070" i="35" s="1"/>
  <c r="R2065" i="35"/>
  <c r="R2070" i="35" s="1"/>
  <c r="A534" i="35"/>
  <c r="D534" i="35"/>
  <c r="G534" i="35" s="1"/>
  <c r="G585" i="35" s="1"/>
  <c r="A535" i="35"/>
  <c r="D535" i="35"/>
  <c r="A536" i="35"/>
  <c r="D536" i="35"/>
  <c r="R536" i="35" s="1"/>
  <c r="A537" i="35"/>
  <c r="D537" i="35"/>
  <c r="J537" i="35" s="1"/>
  <c r="J588" i="35" s="1"/>
  <c r="A538" i="35"/>
  <c r="D538" i="35"/>
  <c r="G538" i="35" s="1"/>
  <c r="G589" i="35" s="1"/>
  <c r="A539" i="35"/>
  <c r="D539" i="35"/>
  <c r="D590" i="35" s="1"/>
  <c r="A540" i="35"/>
  <c r="D540" i="35"/>
  <c r="M540" i="35" s="1"/>
  <c r="M591" i="35" s="1"/>
  <c r="A541" i="35"/>
  <c r="D541" i="35"/>
  <c r="A542" i="35"/>
  <c r="D542" i="35"/>
  <c r="N542" i="35" s="1"/>
  <c r="N593" i="35" s="1"/>
  <c r="A543" i="35"/>
  <c r="D543" i="35"/>
  <c r="A544" i="35"/>
  <c r="D544" i="35"/>
  <c r="A545" i="35"/>
  <c r="D545" i="35"/>
  <c r="H545" i="35" s="1"/>
  <c r="H596" i="35" s="1"/>
  <c r="A546" i="35"/>
  <c r="D546" i="35"/>
  <c r="A547" i="35"/>
  <c r="D547" i="35"/>
  <c r="E547" i="35" s="1"/>
  <c r="E598" i="35" s="1"/>
  <c r="A548" i="35"/>
  <c r="D548" i="35"/>
  <c r="M548" i="35" s="1"/>
  <c r="M599" i="35" s="1"/>
  <c r="A549" i="35"/>
  <c r="D549" i="35"/>
  <c r="A550" i="35"/>
  <c r="D550" i="35"/>
  <c r="R550" i="35" s="1"/>
  <c r="R601" i="35" s="1"/>
  <c r="A551" i="35"/>
  <c r="D551" i="35"/>
  <c r="A552" i="35"/>
  <c r="D552" i="35"/>
  <c r="D603" i="35" s="1"/>
  <c r="A553" i="35"/>
  <c r="D553" i="35"/>
  <c r="A554" i="35"/>
  <c r="D554" i="35"/>
  <c r="A555" i="35"/>
  <c r="D555" i="35"/>
  <c r="A556" i="35"/>
  <c r="D556" i="35"/>
  <c r="M556" i="35" s="1"/>
  <c r="M607" i="35" s="1"/>
  <c r="A557" i="35"/>
  <c r="D557" i="35"/>
  <c r="I557" i="35" s="1"/>
  <c r="I608" i="35" s="1"/>
  <c r="A558" i="35"/>
  <c r="D558" i="35"/>
  <c r="A559" i="35"/>
  <c r="D559" i="35"/>
  <c r="A560" i="35"/>
  <c r="D560" i="35"/>
  <c r="R560" i="35" s="1"/>
  <c r="R611" i="35" s="1"/>
  <c r="A561" i="35"/>
  <c r="D561" i="35"/>
  <c r="G561" i="35" s="1"/>
  <c r="G612" i="35" s="1"/>
  <c r="A562" i="35"/>
  <c r="D562" i="35"/>
  <c r="E562" i="35" s="1"/>
  <c r="E613" i="35" s="1"/>
  <c r="A563" i="35"/>
  <c r="D563" i="35"/>
  <c r="A564" i="35"/>
  <c r="D564" i="35"/>
  <c r="A565" i="35"/>
  <c r="D565" i="35"/>
  <c r="P565" i="35" s="1"/>
  <c r="P616" i="35" s="1"/>
  <c r="A566" i="35"/>
  <c r="D566" i="35"/>
  <c r="I566" i="35" s="1"/>
  <c r="I617" i="35" s="1"/>
  <c r="A567" i="35"/>
  <c r="D567" i="35"/>
  <c r="I567" i="35" s="1"/>
  <c r="I618" i="35" s="1"/>
  <c r="A568" i="35"/>
  <c r="D568" i="35"/>
  <c r="I568" i="35" s="1"/>
  <c r="I619" i="35" s="1"/>
  <c r="A569" i="35"/>
  <c r="D569" i="35"/>
  <c r="J569" i="35" s="1"/>
  <c r="J620" i="35" s="1"/>
  <c r="A570" i="35"/>
  <c r="D570" i="35"/>
  <c r="O570" i="35" s="1"/>
  <c r="O621" i="35" s="1"/>
  <c r="A571" i="35"/>
  <c r="D571" i="35"/>
  <c r="A572" i="35"/>
  <c r="D572" i="35"/>
  <c r="Q572" i="35" s="1"/>
  <c r="Q623" i="35" s="1"/>
  <c r="A573" i="35"/>
  <c r="D573" i="35"/>
  <c r="A574" i="35"/>
  <c r="D574" i="35"/>
  <c r="A575" i="35"/>
  <c r="D575" i="35"/>
  <c r="Q575" i="35" s="1"/>
  <c r="Q626" i="35" s="1"/>
  <c r="A576" i="35"/>
  <c r="D576" i="35"/>
  <c r="A577" i="35"/>
  <c r="D577" i="35"/>
  <c r="D628" i="35" s="1"/>
  <c r="A578" i="35"/>
  <c r="D578" i="35"/>
  <c r="E578" i="35" s="1"/>
  <c r="E629" i="35" s="1"/>
  <c r="A579" i="35"/>
  <c r="D579" i="35"/>
  <c r="R579" i="35" s="1"/>
  <c r="R630" i="35" s="1"/>
  <c r="A580" i="35"/>
  <c r="D580" i="35"/>
  <c r="N580" i="35" s="1"/>
  <c r="N631" i="35" s="1"/>
  <c r="A581" i="35"/>
  <c r="D581" i="35"/>
  <c r="O581" i="35" s="1"/>
  <c r="O632" i="35" s="1"/>
  <c r="A582" i="35"/>
  <c r="D582" i="35"/>
  <c r="A583" i="35"/>
  <c r="D583"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8" i="35"/>
  <c r="D638" i="35"/>
  <c r="A639" i="35"/>
  <c r="D639" i="35"/>
  <c r="M639" i="35" s="1"/>
  <c r="A640" i="35"/>
  <c r="D640" i="35"/>
  <c r="M640" i="35" s="1"/>
  <c r="M691" i="35" s="1"/>
  <c r="A641" i="35"/>
  <c r="D641" i="35"/>
  <c r="L641" i="35" s="1"/>
  <c r="L692" i="35" s="1"/>
  <c r="A642" i="35"/>
  <c r="D642" i="35"/>
  <c r="L642" i="35" s="1"/>
  <c r="L693" i="35" s="1"/>
  <c r="A643" i="35"/>
  <c r="D643" i="35"/>
  <c r="M643" i="35" s="1"/>
  <c r="M694" i="35" s="1"/>
  <c r="A644" i="35"/>
  <c r="D644" i="35"/>
  <c r="D695" i="35" s="1"/>
  <c r="A645" i="35"/>
  <c r="D645" i="35"/>
  <c r="A646" i="35"/>
  <c r="D646" i="35"/>
  <c r="E646" i="35" s="1"/>
  <c r="E697" i="35" s="1"/>
  <c r="A647" i="35"/>
  <c r="D647" i="35"/>
  <c r="D698" i="35" s="1"/>
  <c r="A648" i="35"/>
  <c r="D648" i="35"/>
  <c r="M648" i="35" s="1"/>
  <c r="M699" i="35" s="1"/>
  <c r="A649" i="35"/>
  <c r="D649" i="35"/>
  <c r="L649" i="35" s="1"/>
  <c r="L700" i="35" s="1"/>
  <c r="A650" i="35"/>
  <c r="D650" i="35"/>
  <c r="A651" i="35"/>
  <c r="D651" i="35"/>
  <c r="A652" i="35"/>
  <c r="D652" i="35"/>
  <c r="M652" i="35" s="1"/>
  <c r="M703" i="35" s="1"/>
  <c r="A653" i="35"/>
  <c r="D653" i="35"/>
  <c r="I653" i="35" s="1"/>
  <c r="I704" i="35" s="1"/>
  <c r="A654" i="35"/>
  <c r="D654" i="35"/>
  <c r="L654" i="35" s="1"/>
  <c r="L705" i="35" s="1"/>
  <c r="A655" i="35"/>
  <c r="D655" i="35"/>
  <c r="E655" i="35" s="1"/>
  <c r="E706" i="35" s="1"/>
  <c r="A656" i="35"/>
  <c r="D656" i="35"/>
  <c r="A657" i="35"/>
  <c r="D657" i="35"/>
  <c r="D708" i="35" s="1"/>
  <c r="A658" i="35"/>
  <c r="D658" i="35"/>
  <c r="A659" i="35"/>
  <c r="D659" i="35"/>
  <c r="D710" i="35" s="1"/>
  <c r="A660" i="35"/>
  <c r="D660" i="35"/>
  <c r="O660" i="35" s="1"/>
  <c r="O711" i="35" s="1"/>
  <c r="A661" i="35"/>
  <c r="D661" i="35"/>
  <c r="D712" i="35" s="1"/>
  <c r="A662" i="35"/>
  <c r="D662" i="35"/>
  <c r="H662" i="35" s="1"/>
  <c r="H713" i="35" s="1"/>
  <c r="A663" i="35"/>
  <c r="D663" i="35"/>
  <c r="A664" i="35"/>
  <c r="D664" i="35"/>
  <c r="H664" i="35" s="1"/>
  <c r="H715" i="35" s="1"/>
  <c r="A665" i="35"/>
  <c r="D665" i="35"/>
  <c r="A666" i="35"/>
  <c r="D666" i="35"/>
  <c r="A667" i="35"/>
  <c r="D667" i="35"/>
  <c r="D718" i="35" s="1"/>
  <c r="A668" i="35"/>
  <c r="D668" i="35"/>
  <c r="H668" i="35" s="1"/>
  <c r="H719" i="35" s="1"/>
  <c r="A669" i="35"/>
  <c r="D669" i="35"/>
  <c r="O669" i="35" s="1"/>
  <c r="O720" i="35" s="1"/>
  <c r="A670" i="35"/>
  <c r="D670" i="35"/>
  <c r="H670" i="35" s="1"/>
  <c r="H721" i="35" s="1"/>
  <c r="A671" i="35"/>
  <c r="D671" i="35"/>
  <c r="M671" i="35" s="1"/>
  <c r="M722" i="35" s="1"/>
  <c r="A672" i="35"/>
  <c r="D672" i="35"/>
  <c r="H672" i="35" s="1"/>
  <c r="H723" i="35" s="1"/>
  <c r="A673" i="35"/>
  <c r="D673" i="35"/>
  <c r="I673" i="35" s="1"/>
  <c r="I724" i="35" s="1"/>
  <c r="A674" i="35"/>
  <c r="D674" i="35"/>
  <c r="A675" i="35"/>
  <c r="D675" i="35"/>
  <c r="E675" i="35" s="1"/>
  <c r="E726" i="35" s="1"/>
  <c r="A676" i="35"/>
  <c r="D676" i="35"/>
  <c r="H676" i="35" s="1"/>
  <c r="H727" i="35" s="1"/>
  <c r="A677" i="35"/>
  <c r="D677" i="35"/>
  <c r="H677" i="35" s="1"/>
  <c r="H728" i="35" s="1"/>
  <c r="A678" i="35"/>
  <c r="D678" i="35"/>
  <c r="H678" i="35" s="1"/>
  <c r="H729" i="35" s="1"/>
  <c r="A679" i="35"/>
  <c r="D679" i="35"/>
  <c r="A680" i="35"/>
  <c r="D680" i="35"/>
  <c r="I680" i="35" s="1"/>
  <c r="I731" i="35" s="1"/>
  <c r="A681" i="35"/>
  <c r="D681" i="35"/>
  <c r="L681" i="35" s="1"/>
  <c r="L732" i="35" s="1"/>
  <c r="A682" i="35"/>
  <c r="D682" i="35"/>
  <c r="H682" i="35" s="1"/>
  <c r="H733" i="35" s="1"/>
  <c r="A683" i="35"/>
  <c r="D683" i="35"/>
  <c r="A684" i="35"/>
  <c r="D684" i="35"/>
  <c r="A685" i="35"/>
  <c r="D685" i="35"/>
  <c r="L685" i="35" s="1"/>
  <c r="L736" i="35" s="1"/>
  <c r="A686" i="35"/>
  <c r="D686" i="35"/>
  <c r="H686" i="35" s="1"/>
  <c r="H737" i="35" s="1"/>
  <c r="A687" i="35"/>
  <c r="D687"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D745" i="35"/>
  <c r="E745" i="35"/>
  <c r="F745" i="35"/>
  <c r="G745" i="35"/>
  <c r="H745" i="35"/>
  <c r="I745" i="35"/>
  <c r="J745" i="35"/>
  <c r="K745" i="35"/>
  <c r="L745" i="35"/>
  <c r="M745" i="35"/>
  <c r="N745" i="35"/>
  <c r="O745" i="35"/>
  <c r="P745" i="35"/>
  <c r="Q745" i="35"/>
  <c r="R745" i="35"/>
  <c r="D747" i="35"/>
  <c r="E747" i="35"/>
  <c r="F747" i="35"/>
  <c r="G747" i="35"/>
  <c r="H747" i="35"/>
  <c r="I747" i="35"/>
  <c r="J747" i="35"/>
  <c r="K747" i="35"/>
  <c r="L747" i="35"/>
  <c r="M747" i="35"/>
  <c r="N747" i="35"/>
  <c r="O747" i="35"/>
  <c r="P747" i="35"/>
  <c r="Q747" i="35"/>
  <c r="R747" i="35"/>
  <c r="A775" i="35"/>
  <c r="D775" i="35"/>
  <c r="L775" i="35" s="1"/>
  <c r="L826" i="35" s="1"/>
  <c r="A776" i="35"/>
  <c r="D776" i="35"/>
  <c r="A777" i="35"/>
  <c r="D777" i="35"/>
  <c r="P777" i="35" s="1"/>
  <c r="P828" i="35" s="1"/>
  <c r="A778" i="35"/>
  <c r="D778" i="35"/>
  <c r="L778" i="35" s="1"/>
  <c r="L829" i="35" s="1"/>
  <c r="A779" i="35"/>
  <c r="D779" i="35"/>
  <c r="O779" i="35" s="1"/>
  <c r="O830" i="35" s="1"/>
  <c r="A780" i="35"/>
  <c r="D780" i="35"/>
  <c r="A781" i="35"/>
  <c r="D781" i="35"/>
  <c r="O781" i="35" s="1"/>
  <c r="O832" i="35" s="1"/>
  <c r="A782" i="35"/>
  <c r="D782" i="35"/>
  <c r="L782" i="35" s="1"/>
  <c r="L833" i="35" s="1"/>
  <c r="A783" i="35"/>
  <c r="D783" i="35"/>
  <c r="O783" i="35" s="1"/>
  <c r="O834" i="35" s="1"/>
  <c r="A784" i="35"/>
  <c r="D784" i="35"/>
  <c r="A785" i="35"/>
  <c r="D785" i="35"/>
  <c r="A786" i="35"/>
  <c r="D786" i="35"/>
  <c r="P786" i="35" s="1"/>
  <c r="P837" i="35" s="1"/>
  <c r="A787" i="35"/>
  <c r="D787" i="35"/>
  <c r="O787" i="35" s="1"/>
  <c r="O838" i="35" s="1"/>
  <c r="A788" i="35"/>
  <c r="D788" i="35"/>
  <c r="A789" i="35"/>
  <c r="D789" i="35"/>
  <c r="A790" i="35"/>
  <c r="D790" i="35"/>
  <c r="P790" i="35" s="1"/>
  <c r="P841" i="35" s="1"/>
  <c r="A791" i="35"/>
  <c r="D791" i="35"/>
  <c r="H791" i="35" s="1"/>
  <c r="H842" i="35" s="1"/>
  <c r="A792" i="35"/>
  <c r="D792" i="35"/>
  <c r="G792" i="35" s="1"/>
  <c r="G843" i="35" s="1"/>
  <c r="A793" i="35"/>
  <c r="D793" i="35"/>
  <c r="G793" i="35" s="1"/>
  <c r="G844" i="35" s="1"/>
  <c r="A794" i="35"/>
  <c r="D794" i="35"/>
  <c r="G794" i="35" s="1"/>
  <c r="G845" i="35" s="1"/>
  <c r="A795" i="35"/>
  <c r="D795" i="35"/>
  <c r="A796" i="35"/>
  <c r="D796" i="35"/>
  <c r="A797" i="35"/>
  <c r="D797" i="35"/>
  <c r="A798" i="35"/>
  <c r="D798" i="35"/>
  <c r="G798" i="35" s="1"/>
  <c r="G849" i="35" s="1"/>
  <c r="A799" i="35"/>
  <c r="D799" i="35"/>
  <c r="A800" i="35"/>
  <c r="D800" i="35"/>
  <c r="G800" i="35" s="1"/>
  <c r="G851" i="35" s="1"/>
  <c r="A801" i="35"/>
  <c r="D801" i="35"/>
  <c r="A802" i="35"/>
  <c r="D802" i="35"/>
  <c r="A803" i="35"/>
  <c r="D803" i="35"/>
  <c r="K803" i="35" s="1"/>
  <c r="K854" i="35" s="1"/>
  <c r="A804" i="35"/>
  <c r="D804" i="35"/>
  <c r="K804" i="35" s="1"/>
  <c r="K855" i="35" s="1"/>
  <c r="A805" i="35"/>
  <c r="D805" i="35"/>
  <c r="K805" i="35" s="1"/>
  <c r="K856" i="35" s="1"/>
  <c r="A806" i="35"/>
  <c r="D806" i="35"/>
  <c r="A807" i="35"/>
  <c r="D807" i="35"/>
  <c r="K807" i="35" s="1"/>
  <c r="K858" i="35" s="1"/>
  <c r="A808" i="35"/>
  <c r="D808" i="35"/>
  <c r="K808" i="35" s="1"/>
  <c r="K859" i="35" s="1"/>
  <c r="A809" i="35"/>
  <c r="D809" i="35"/>
  <c r="K809" i="35" s="1"/>
  <c r="K860" i="35" s="1"/>
  <c r="A810" i="35"/>
  <c r="D810" i="35"/>
  <c r="A811" i="35"/>
  <c r="D811" i="35"/>
  <c r="K811" i="35" s="1"/>
  <c r="K862" i="35" s="1"/>
  <c r="A812" i="35"/>
  <c r="D812" i="35"/>
  <c r="K812" i="35" s="1"/>
  <c r="K863" i="35" s="1"/>
  <c r="A813" i="35"/>
  <c r="D813" i="35"/>
  <c r="K813" i="35" s="1"/>
  <c r="K864" i="35" s="1"/>
  <c r="A814" i="35"/>
  <c r="D814" i="35"/>
  <c r="A815" i="35"/>
  <c r="D815" i="35"/>
  <c r="K815" i="35" s="1"/>
  <c r="K866" i="35" s="1"/>
  <c r="A816" i="35"/>
  <c r="D816" i="35"/>
  <c r="A817" i="35"/>
  <c r="D817" i="35"/>
  <c r="K817" i="35" s="1"/>
  <c r="K868" i="35" s="1"/>
  <c r="A818" i="35"/>
  <c r="D818" i="35"/>
  <c r="A819" i="35"/>
  <c r="D819" i="35"/>
  <c r="K819" i="35" s="1"/>
  <c r="K870" i="35" s="1"/>
  <c r="A820" i="35"/>
  <c r="D820" i="35"/>
  <c r="K820" i="35" s="1"/>
  <c r="K871" i="35" s="1"/>
  <c r="A821" i="35"/>
  <c r="D821" i="35"/>
  <c r="K821" i="35" s="1"/>
  <c r="K872" i="35" s="1"/>
  <c r="A822" i="35"/>
  <c r="D822" i="35"/>
  <c r="A823" i="35"/>
  <c r="D823" i="35"/>
  <c r="H823" i="35" s="1"/>
  <c r="H874" i="35" s="1"/>
  <c r="A824" i="35"/>
  <c r="D824" i="35"/>
  <c r="P824" i="35" s="1"/>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D858" i="35"/>
  <c r="A859" i="35"/>
  <c r="A860" i="35"/>
  <c r="A861" i="35"/>
  <c r="A862" i="35"/>
  <c r="A863" i="35"/>
  <c r="A864" i="35"/>
  <c r="A865" i="35"/>
  <c r="A866" i="35"/>
  <c r="A867" i="35"/>
  <c r="A868" i="35"/>
  <c r="A869" i="35"/>
  <c r="A870" i="35"/>
  <c r="A871" i="35"/>
  <c r="A872" i="35"/>
  <c r="A873" i="35"/>
  <c r="A874" i="35"/>
  <c r="A875" i="35"/>
  <c r="D886" i="35"/>
  <c r="E886" i="35"/>
  <c r="F886" i="35"/>
  <c r="G886" i="35"/>
  <c r="H886" i="35"/>
  <c r="I886" i="35"/>
  <c r="J886" i="35"/>
  <c r="K886" i="35"/>
  <c r="L886" i="35"/>
  <c r="M886" i="35"/>
  <c r="N886" i="35"/>
  <c r="O886" i="35"/>
  <c r="P886" i="35"/>
  <c r="Q886" i="35"/>
  <c r="R886" i="35"/>
  <c r="D888" i="35"/>
  <c r="E888" i="35"/>
  <c r="F888" i="35"/>
  <c r="G888" i="35"/>
  <c r="H888" i="35"/>
  <c r="I888" i="35"/>
  <c r="J888" i="35"/>
  <c r="K888" i="35"/>
  <c r="L888" i="35"/>
  <c r="M888" i="35"/>
  <c r="N888" i="35"/>
  <c r="O888" i="35"/>
  <c r="P888" i="35"/>
  <c r="Q888" i="35"/>
  <c r="R888" i="35"/>
  <c r="A916" i="35"/>
  <c r="D916" i="35"/>
  <c r="O916" i="35" s="1"/>
  <c r="A917" i="35"/>
  <c r="D917" i="35"/>
  <c r="N917" i="35" s="1"/>
  <c r="N968" i="35" s="1"/>
  <c r="A918" i="35"/>
  <c r="D918" i="35"/>
  <c r="O918" i="35" s="1"/>
  <c r="O969" i="35" s="1"/>
  <c r="A919" i="35"/>
  <c r="D919" i="35"/>
  <c r="J919" i="35" s="1"/>
  <c r="J970" i="35" s="1"/>
  <c r="A920" i="35"/>
  <c r="D920" i="35"/>
  <c r="O920" i="35" s="1"/>
  <c r="O971" i="35" s="1"/>
  <c r="A921" i="35"/>
  <c r="D921" i="35"/>
  <c r="H921" i="35" s="1"/>
  <c r="H972" i="35" s="1"/>
  <c r="A922" i="35"/>
  <c r="D922" i="35"/>
  <c r="O922" i="35" s="1"/>
  <c r="O973" i="35" s="1"/>
  <c r="A923" i="35"/>
  <c r="D923" i="35"/>
  <c r="H923" i="35" s="1"/>
  <c r="H974" i="35" s="1"/>
  <c r="A924" i="35"/>
  <c r="D924" i="35"/>
  <c r="O924" i="35" s="1"/>
  <c r="O975" i="35" s="1"/>
  <c r="A925" i="35"/>
  <c r="D925" i="35"/>
  <c r="H925" i="35" s="1"/>
  <c r="H976" i="35" s="1"/>
  <c r="A926" i="35"/>
  <c r="D926" i="35"/>
  <c r="O926" i="35" s="1"/>
  <c r="O977" i="35" s="1"/>
  <c r="A927" i="35"/>
  <c r="D927" i="35"/>
  <c r="H927" i="35" s="1"/>
  <c r="H978" i="35" s="1"/>
  <c r="A928" i="35"/>
  <c r="D928" i="35"/>
  <c r="A929" i="35"/>
  <c r="D929" i="35"/>
  <c r="F929" i="35" s="1"/>
  <c r="F980" i="35" s="1"/>
  <c r="A930" i="35"/>
  <c r="D930" i="35"/>
  <c r="D981" i="35" s="1"/>
  <c r="A931" i="35"/>
  <c r="D931" i="35"/>
  <c r="N931" i="35" s="1"/>
  <c r="N982" i="35" s="1"/>
  <c r="A932" i="35"/>
  <c r="D932" i="35"/>
  <c r="F932" i="35" s="1"/>
  <c r="F983" i="35" s="1"/>
  <c r="A933" i="35"/>
  <c r="D933" i="35"/>
  <c r="A934" i="35"/>
  <c r="D934" i="35"/>
  <c r="F934" i="35" s="1"/>
  <c r="F985" i="35" s="1"/>
  <c r="A935" i="35"/>
  <c r="D935" i="35"/>
  <c r="N935" i="35" s="1"/>
  <c r="N986" i="35" s="1"/>
  <c r="A936" i="35"/>
  <c r="D936" i="35"/>
  <c r="D987" i="35" s="1"/>
  <c r="A937" i="35"/>
  <c r="D937" i="35"/>
  <c r="M937" i="35" s="1"/>
  <c r="M988" i="35" s="1"/>
  <c r="A938" i="35"/>
  <c r="D938" i="35"/>
  <c r="L938" i="35" s="1"/>
  <c r="L989" i="35" s="1"/>
  <c r="A939" i="35"/>
  <c r="D939" i="35"/>
  <c r="A940" i="35"/>
  <c r="D940" i="35"/>
  <c r="D991" i="35" s="1"/>
  <c r="A941" i="35"/>
  <c r="D941" i="35"/>
  <c r="E941" i="35" s="1"/>
  <c r="E992" i="35" s="1"/>
  <c r="A942" i="35"/>
  <c r="D942" i="35"/>
  <c r="L942" i="35" s="1"/>
  <c r="L993" i="35" s="1"/>
  <c r="A943" i="35"/>
  <c r="D943" i="35"/>
  <c r="A944" i="35"/>
  <c r="D944" i="35"/>
  <c r="L944" i="35" s="1"/>
  <c r="L995" i="35" s="1"/>
  <c r="A945" i="35"/>
  <c r="D945" i="35"/>
  <c r="P945" i="35" s="1"/>
  <c r="P996" i="35" s="1"/>
  <c r="A946" i="35"/>
  <c r="D946" i="35"/>
  <c r="H946" i="35" s="1"/>
  <c r="H997" i="35" s="1"/>
  <c r="A947" i="35"/>
  <c r="D947" i="35"/>
  <c r="L947" i="35" s="1"/>
  <c r="L998" i="35" s="1"/>
  <c r="A948" i="35"/>
  <c r="D948" i="35"/>
  <c r="L948" i="35" s="1"/>
  <c r="L999" i="35" s="1"/>
  <c r="A949" i="35"/>
  <c r="D949" i="35"/>
  <c r="E949" i="35" s="1"/>
  <c r="E1000" i="35" s="1"/>
  <c r="A950" i="35"/>
  <c r="D950" i="35"/>
  <c r="L950" i="35" s="1"/>
  <c r="L1001" i="35" s="1"/>
  <c r="A951" i="35"/>
  <c r="D951" i="35"/>
  <c r="L951" i="35" s="1"/>
  <c r="L1002" i="35" s="1"/>
  <c r="A952" i="35"/>
  <c r="D952" i="35"/>
  <c r="L952" i="35" s="1"/>
  <c r="L1003" i="35" s="1"/>
  <c r="A953" i="35"/>
  <c r="D953" i="35"/>
  <c r="P953" i="35" s="1"/>
  <c r="P1004" i="35" s="1"/>
  <c r="A954" i="35"/>
  <c r="D954" i="35"/>
  <c r="H954" i="35" s="1"/>
  <c r="H1005" i="35" s="1"/>
  <c r="A955" i="35"/>
  <c r="D955" i="35"/>
  <c r="L955" i="35" s="1"/>
  <c r="L1006" i="35" s="1"/>
  <c r="A956" i="35"/>
  <c r="D956" i="35"/>
  <c r="K956" i="35" s="1"/>
  <c r="K1007" i="35" s="1"/>
  <c r="A957" i="35"/>
  <c r="D957" i="35"/>
  <c r="E957" i="35" s="1"/>
  <c r="E1008" i="35" s="1"/>
  <c r="A958" i="35"/>
  <c r="D958" i="35"/>
  <c r="G958" i="35" s="1"/>
  <c r="G1009" i="35" s="1"/>
  <c r="A959" i="35"/>
  <c r="D959" i="35"/>
  <c r="G959" i="35" s="1"/>
  <c r="G1010" i="35" s="1"/>
  <c r="A960" i="35"/>
  <c r="D960" i="35"/>
  <c r="E960" i="35" s="1"/>
  <c r="E1011" i="35" s="1"/>
  <c r="A961" i="35"/>
  <c r="D961" i="35"/>
  <c r="E961" i="35" s="1"/>
  <c r="E1012" i="35" s="1"/>
  <c r="A962" i="35"/>
  <c r="D962" i="35"/>
  <c r="O962" i="35" s="1"/>
  <c r="O1013" i="35" s="1"/>
  <c r="A963" i="35"/>
  <c r="D963" i="35"/>
  <c r="E963" i="35" s="1"/>
  <c r="E1014" i="35" s="1"/>
  <c r="A964" i="35"/>
  <c r="D964" i="35"/>
  <c r="E964" i="35" s="1"/>
  <c r="E1015" i="35" s="1"/>
  <c r="A965" i="35"/>
  <c r="D965" i="35"/>
  <c r="E965" i="35" s="1"/>
  <c r="E1016" i="35" s="1"/>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D1023" i="35"/>
  <c r="D1028" i="35" s="1"/>
  <c r="E1023" i="35"/>
  <c r="E1028" i="35" s="1"/>
  <c r="F1023" i="35"/>
  <c r="F1028" i="35" s="1"/>
  <c r="G1023" i="35"/>
  <c r="G1028" i="35" s="1"/>
  <c r="H1023" i="35"/>
  <c r="H1028" i="35" s="1"/>
  <c r="I1023" i="35"/>
  <c r="I1028" i="35" s="1"/>
  <c r="J1023" i="35"/>
  <c r="J1028" i="35" s="1"/>
  <c r="K1023" i="35"/>
  <c r="K1028" i="35" s="1"/>
  <c r="L1023" i="35"/>
  <c r="L1028" i="35" s="1"/>
  <c r="M1023" i="35"/>
  <c r="M1028" i="35" s="1"/>
  <c r="N1023" i="35"/>
  <c r="N1028" i="35" s="1"/>
  <c r="O1023" i="35"/>
  <c r="O1028" i="35" s="1"/>
  <c r="P1023" i="35"/>
  <c r="P1028" i="35" s="1"/>
  <c r="Q1023" i="35"/>
  <c r="Q1028" i="35" s="1"/>
  <c r="R1023" i="35"/>
  <c r="R1028" i="35" s="1"/>
  <c r="E62" i="11"/>
  <c r="J62" i="11" s="1"/>
  <c r="E63" i="11"/>
  <c r="J63" i="11" s="1"/>
  <c r="E64" i="11"/>
  <c r="J64" i="11" s="1"/>
  <c r="E65" i="11"/>
  <c r="J65" i="11" s="1"/>
  <c r="E66" i="11"/>
  <c r="J66" i="11" s="1"/>
  <c r="E67" i="11"/>
  <c r="J67" i="11" s="1"/>
  <c r="E68" i="11"/>
  <c r="J68" i="11" s="1"/>
  <c r="E69" i="11"/>
  <c r="J69" i="11" s="1"/>
  <c r="E70" i="11"/>
  <c r="J70" i="11" s="1"/>
  <c r="E71" i="11"/>
  <c r="J71" i="11" s="1"/>
  <c r="E72" i="11"/>
  <c r="J72" i="11" s="1"/>
  <c r="E73" i="11"/>
  <c r="J73" i="11" s="1"/>
  <c r="E74" i="11"/>
  <c r="J74" i="11" s="1"/>
  <c r="E75" i="11"/>
  <c r="J75" i="11" s="1"/>
  <c r="E76" i="11"/>
  <c r="J76" i="11" s="1"/>
  <c r="E77" i="11"/>
  <c r="J77" i="11" s="1"/>
  <c r="E78" i="11"/>
  <c r="J78" i="11" s="1"/>
  <c r="E79" i="11"/>
  <c r="J79" i="11" s="1"/>
  <c r="E80" i="11"/>
  <c r="J80" i="11" s="1"/>
  <c r="E81" i="11"/>
  <c r="J81" i="11" s="1"/>
  <c r="E82" i="11"/>
  <c r="J82" i="11" s="1"/>
  <c r="E83" i="11"/>
  <c r="J83" i="11" s="1"/>
  <c r="E84" i="11"/>
  <c r="J84" i="11" s="1"/>
  <c r="E85" i="11"/>
  <c r="J85" i="11" s="1"/>
  <c r="E86" i="11"/>
  <c r="J86" i="11" s="1"/>
  <c r="E87" i="11"/>
  <c r="J87" i="11" s="1"/>
  <c r="E88" i="11"/>
  <c r="J88" i="11" s="1"/>
  <c r="E89" i="11"/>
  <c r="J89" i="11" s="1"/>
  <c r="E90" i="11"/>
  <c r="J90" i="11" s="1"/>
  <c r="E91" i="11"/>
  <c r="J91" i="11" s="1"/>
  <c r="E92" i="11"/>
  <c r="J92" i="11" s="1"/>
  <c r="E93" i="11"/>
  <c r="J93" i="11" s="1"/>
  <c r="E94" i="11"/>
  <c r="J94" i="11" s="1"/>
  <c r="E95" i="11"/>
  <c r="J95" i="11" s="1"/>
  <c r="E96" i="11"/>
  <c r="J96" i="11" s="1"/>
  <c r="E97" i="11"/>
  <c r="J97" i="11" s="1"/>
  <c r="E98" i="11"/>
  <c r="J98" i="11" s="1"/>
  <c r="E99" i="11"/>
  <c r="J99" i="11" s="1"/>
  <c r="E100" i="11"/>
  <c r="J100" i="11" s="1"/>
  <c r="E101" i="11"/>
  <c r="J101" i="11" s="1"/>
  <c r="E102" i="11"/>
  <c r="J102" i="11" s="1"/>
  <c r="E103" i="11"/>
  <c r="J103" i="11" s="1"/>
  <c r="E104" i="11"/>
  <c r="J104" i="11" s="1"/>
  <c r="E105" i="11"/>
  <c r="J105" i="11" s="1"/>
  <c r="E106" i="11"/>
  <c r="J106" i="11" s="1"/>
  <c r="E107" i="11"/>
  <c r="J107" i="11" s="1"/>
  <c r="E108" i="11"/>
  <c r="J108" i="11" s="1"/>
  <c r="E109" i="11"/>
  <c r="J109" i="11" s="1"/>
  <c r="E110" i="11"/>
  <c r="J110" i="11" s="1"/>
  <c r="Y5" i="28"/>
  <c r="Y6" i="28"/>
  <c r="Y7" i="28"/>
  <c r="Y8" i="28"/>
  <c r="Y9" i="28"/>
  <c r="Y10" i="28"/>
  <c r="Y11" i="28"/>
  <c r="Y12" i="28"/>
  <c r="Y13" i="28"/>
  <c r="Y14" i="28"/>
  <c r="Y15" i="28"/>
  <c r="Y16" i="28"/>
  <c r="Y17" i="28"/>
  <c r="Y18" i="28"/>
  <c r="Y19" i="28"/>
  <c r="Y20" i="28"/>
  <c r="Y21" i="28"/>
  <c r="Y22" i="28"/>
  <c r="Y23" i="28"/>
  <c r="Y24" i="28"/>
  <c r="Y25" i="28"/>
  <c r="Y26" i="28"/>
  <c r="Y27"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4" i="28"/>
  <c r="CS5" i="24"/>
  <c r="CS6" i="24"/>
  <c r="CS7" i="24"/>
  <c r="CS8" i="24"/>
  <c r="CS9" i="24"/>
  <c r="CS10" i="24"/>
  <c r="CS11" i="24"/>
  <c r="CS12" i="24"/>
  <c r="CS13" i="24"/>
  <c r="CS14" i="24"/>
  <c r="CS15" i="24"/>
  <c r="CS16" i="24"/>
  <c r="CS17" i="24"/>
  <c r="CS18" i="24"/>
  <c r="CS19" i="24"/>
  <c r="CS20" i="24"/>
  <c r="CS21" i="24"/>
  <c r="CS22" i="24"/>
  <c r="CS23" i="24"/>
  <c r="CS24" i="24"/>
  <c r="CS25" i="24"/>
  <c r="CS26" i="24"/>
  <c r="CS27" i="24"/>
  <c r="CS28" i="24"/>
  <c r="CS29" i="24"/>
  <c r="CS30" i="24"/>
  <c r="CS31" i="24"/>
  <c r="CS32" i="24"/>
  <c r="CS33" i="24"/>
  <c r="CS34" i="24"/>
  <c r="CS35" i="24"/>
  <c r="CS36" i="24"/>
  <c r="CS37" i="24"/>
  <c r="CS38" i="24"/>
  <c r="CS39" i="24"/>
  <c r="CS40" i="24"/>
  <c r="CS41" i="24"/>
  <c r="CS42" i="24"/>
  <c r="CS43" i="24"/>
  <c r="CS44" i="24"/>
  <c r="CS45" i="24"/>
  <c r="CS46" i="24"/>
  <c r="CS47" i="24"/>
  <c r="CS48" i="24"/>
  <c r="CS49" i="24"/>
  <c r="CS50" i="24"/>
  <c r="CS51" i="24"/>
  <c r="CS52" i="24"/>
  <c r="CS53" i="24"/>
  <c r="CS4" i="24"/>
  <c r="G28" i="29"/>
  <c r="G15" i="29"/>
  <c r="G9" i="29"/>
  <c r="G6" i="29"/>
  <c r="G5" i="29"/>
  <c r="G7" i="29"/>
  <c r="G8" i="29"/>
  <c r="G10" i="29"/>
  <c r="G11" i="29"/>
  <c r="G12" i="29"/>
  <c r="G13" i="29"/>
  <c r="G14" i="29"/>
  <c r="G16" i="29"/>
  <c r="G17" i="29"/>
  <c r="G18" i="29"/>
  <c r="G19" i="29"/>
  <c r="G20" i="29"/>
  <c r="G21" i="29"/>
  <c r="G22" i="29"/>
  <c r="G23" i="29"/>
  <c r="G24" i="29"/>
  <c r="G25" i="29"/>
  <c r="G26" i="29"/>
  <c r="G27"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D396" i="35"/>
  <c r="E396" i="35" s="1"/>
  <c r="E447" i="35" s="1"/>
  <c r="D397" i="35"/>
  <c r="G397" i="35" s="1"/>
  <c r="G448" i="35" s="1"/>
  <c r="D398" i="35"/>
  <c r="D399" i="35"/>
  <c r="D400" i="35"/>
  <c r="D401" i="35"/>
  <c r="D402" i="35"/>
  <c r="O402" i="35" s="1"/>
  <c r="O453" i="35" s="1"/>
  <c r="D403" i="35"/>
  <c r="N403" i="35" s="1"/>
  <c r="N454" i="35" s="1"/>
  <c r="D404" i="35"/>
  <c r="I404" i="35" s="1"/>
  <c r="I455" i="35" s="1"/>
  <c r="D405" i="35"/>
  <c r="J405" i="35" s="1"/>
  <c r="J456" i="35" s="1"/>
  <c r="D406" i="35"/>
  <c r="M406" i="35" s="1"/>
  <c r="M457" i="35" s="1"/>
  <c r="D407" i="35"/>
  <c r="R407" i="35" s="1"/>
  <c r="R458" i="35" s="1"/>
  <c r="D408" i="35"/>
  <c r="D409" i="35"/>
  <c r="I409" i="35" s="1"/>
  <c r="I460" i="35" s="1"/>
  <c r="D410" i="35"/>
  <c r="E410" i="35" s="1"/>
  <c r="E461" i="35" s="1"/>
  <c r="D411" i="35"/>
  <c r="D412" i="35"/>
  <c r="E412" i="35" s="1"/>
  <c r="E463" i="35" s="1"/>
  <c r="D413" i="35"/>
  <c r="K413" i="35" s="1"/>
  <c r="K464" i="35" s="1"/>
  <c r="D414" i="35"/>
  <c r="O414" i="35" s="1"/>
  <c r="O465" i="35" s="1"/>
  <c r="D415" i="35"/>
  <c r="D416" i="35"/>
  <c r="I416" i="35" s="1"/>
  <c r="I467" i="35" s="1"/>
  <c r="D417" i="35"/>
  <c r="H417" i="35" s="1"/>
  <c r="H468" i="35" s="1"/>
  <c r="D418" i="35"/>
  <c r="D419" i="35"/>
  <c r="F419" i="35" s="1"/>
  <c r="F470" i="35" s="1"/>
  <c r="D420" i="35"/>
  <c r="G420" i="35" s="1"/>
  <c r="G471" i="35" s="1"/>
  <c r="D421" i="35"/>
  <c r="R421" i="35" s="1"/>
  <c r="R472" i="35" s="1"/>
  <c r="D422" i="35"/>
  <c r="M422" i="35" s="1"/>
  <c r="M473" i="35" s="1"/>
  <c r="D423" i="35"/>
  <c r="J423" i="35" s="1"/>
  <c r="J474" i="35" s="1"/>
  <c r="D424" i="35"/>
  <c r="M424" i="35" s="1"/>
  <c r="M475" i="35" s="1"/>
  <c r="D425" i="35"/>
  <c r="F425" i="35" s="1"/>
  <c r="F476" i="35" s="1"/>
  <c r="D426" i="35"/>
  <c r="E426" i="35" s="1"/>
  <c r="E477" i="35" s="1"/>
  <c r="D427" i="35"/>
  <c r="D428" i="35"/>
  <c r="E428" i="35" s="1"/>
  <c r="E479" i="35" s="1"/>
  <c r="D429" i="35"/>
  <c r="G429" i="35" s="1"/>
  <c r="G480" i="35" s="1"/>
  <c r="D430" i="35"/>
  <c r="O430" i="35" s="1"/>
  <c r="O481" i="35" s="1"/>
  <c r="D431" i="35"/>
  <c r="D432" i="35"/>
  <c r="I432" i="35" s="1"/>
  <c r="I483" i="35" s="1"/>
  <c r="D433" i="35"/>
  <c r="H433" i="35" s="1"/>
  <c r="H484" i="35" s="1"/>
  <c r="D434" i="35"/>
  <c r="D435" i="35"/>
  <c r="D436" i="35"/>
  <c r="D437" i="35"/>
  <c r="O437" i="35" s="1"/>
  <c r="O488" i="35" s="1"/>
  <c r="D438" i="35"/>
  <c r="K438" i="35" s="1"/>
  <c r="K489" i="35" s="1"/>
  <c r="D439" i="35"/>
  <c r="J439" i="35" s="1"/>
  <c r="J490" i="35" s="1"/>
  <c r="D440" i="35"/>
  <c r="G440" i="35" s="1"/>
  <c r="G491" i="35" s="1"/>
  <c r="D441" i="35"/>
  <c r="D442" i="35"/>
  <c r="G442" i="35" s="1"/>
  <c r="G493" i="35" s="1"/>
  <c r="D443" i="35"/>
  <c r="D444" i="35"/>
  <c r="D495" i="35" s="1"/>
  <c r="D118" i="35"/>
  <c r="R118" i="35" s="1"/>
  <c r="R169" i="35" s="1"/>
  <c r="D119" i="35"/>
  <c r="K119" i="35" s="1"/>
  <c r="K170" i="35" s="1"/>
  <c r="D120" i="35"/>
  <c r="D171" i="35" s="1"/>
  <c r="D121" i="35"/>
  <c r="P121" i="35" s="1"/>
  <c r="P172" i="35" s="1"/>
  <c r="D122" i="35"/>
  <c r="R122" i="35" s="1"/>
  <c r="R173" i="35" s="1"/>
  <c r="D123" i="35"/>
  <c r="D174" i="35" s="1"/>
  <c r="D124" i="35"/>
  <c r="D125" i="35"/>
  <c r="N125" i="35" s="1"/>
  <c r="N176" i="35" s="1"/>
  <c r="D126" i="35"/>
  <c r="P126" i="35" s="1"/>
  <c r="P177" i="35" s="1"/>
  <c r="D127" i="35"/>
  <c r="E127" i="35" s="1"/>
  <c r="E178" i="35" s="1"/>
  <c r="D128" i="35"/>
  <c r="D179" i="35" s="1"/>
  <c r="D129" i="35"/>
  <c r="G129" i="35" s="1"/>
  <c r="G180" i="35" s="1"/>
  <c r="D130" i="35"/>
  <c r="P130" i="35" s="1"/>
  <c r="P181" i="35" s="1"/>
  <c r="D131" i="35"/>
  <c r="F131" i="35" s="1"/>
  <c r="F182" i="35" s="1"/>
  <c r="D132" i="35"/>
  <c r="D133" i="35"/>
  <c r="E133" i="35" s="1"/>
  <c r="E184" i="35" s="1"/>
  <c r="D134" i="35"/>
  <c r="P134" i="35" s="1"/>
  <c r="P185" i="35" s="1"/>
  <c r="D135" i="35"/>
  <c r="D186" i="35" s="1"/>
  <c r="D136" i="35"/>
  <c r="D187" i="35" s="1"/>
  <c r="D137" i="35"/>
  <c r="G137" i="35" s="1"/>
  <c r="G188" i="35" s="1"/>
  <c r="D138" i="35"/>
  <c r="O138" i="35" s="1"/>
  <c r="O189" i="35" s="1"/>
  <c r="D139" i="35"/>
  <c r="G139" i="35" s="1"/>
  <c r="G190" i="35" s="1"/>
  <c r="D140" i="35"/>
  <c r="D141" i="35"/>
  <c r="E141" i="35" s="1"/>
  <c r="E192" i="35" s="1"/>
  <c r="D142" i="35"/>
  <c r="K142" i="35" s="1"/>
  <c r="K193" i="35" s="1"/>
  <c r="D143" i="35"/>
  <c r="E143" i="35" s="1"/>
  <c r="E194" i="35" s="1"/>
  <c r="D144" i="35"/>
  <c r="D195" i="35" s="1"/>
  <c r="D145" i="35"/>
  <c r="G145" i="35" s="1"/>
  <c r="G196" i="35" s="1"/>
  <c r="D146" i="35"/>
  <c r="F146" i="35" s="1"/>
  <c r="F197" i="35" s="1"/>
  <c r="D147" i="35"/>
  <c r="F147" i="35" s="1"/>
  <c r="F198" i="35" s="1"/>
  <c r="D148" i="35"/>
  <c r="M148" i="35" s="1"/>
  <c r="M199" i="35" s="1"/>
  <c r="D149" i="35"/>
  <c r="E149" i="35" s="1"/>
  <c r="E200" i="35" s="1"/>
  <c r="D150" i="35"/>
  <c r="P150" i="35" s="1"/>
  <c r="P201" i="35" s="1"/>
  <c r="D151" i="35"/>
  <c r="D202" i="35" s="1"/>
  <c r="D152" i="35"/>
  <c r="D203" i="35" s="1"/>
  <c r="D153" i="35"/>
  <c r="K153" i="35" s="1"/>
  <c r="K204" i="35" s="1"/>
  <c r="D154" i="35"/>
  <c r="G154" i="35" s="1"/>
  <c r="G205" i="35" s="1"/>
  <c r="D155" i="35"/>
  <c r="G155" i="35" s="1"/>
  <c r="G206" i="35" s="1"/>
  <c r="D156" i="35"/>
  <c r="D157" i="35"/>
  <c r="E157" i="35" s="1"/>
  <c r="E208" i="35" s="1"/>
  <c r="D158" i="35"/>
  <c r="L158" i="35" s="1"/>
  <c r="L209" i="35" s="1"/>
  <c r="D159" i="35"/>
  <c r="E159" i="35" s="1"/>
  <c r="E210" i="35" s="1"/>
  <c r="D160" i="35"/>
  <c r="D211" i="35" s="1"/>
  <c r="D161" i="35"/>
  <c r="F161" i="35" s="1"/>
  <c r="F212" i="35" s="1"/>
  <c r="D162" i="35"/>
  <c r="Q162" i="35" s="1"/>
  <c r="Q213" i="35" s="1"/>
  <c r="D163" i="35"/>
  <c r="F163" i="35" s="1"/>
  <c r="F214" i="35" s="1"/>
  <c r="D164" i="35"/>
  <c r="D165" i="35"/>
  <c r="H165" i="35" s="1"/>
  <c r="H216" i="35" s="1"/>
  <c r="D166" i="35"/>
  <c r="O166" i="35" s="1"/>
  <c r="O217" i="35" s="1"/>
  <c r="C7" i="11"/>
  <c r="M7" i="11" s="1"/>
  <c r="B8" i="33"/>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61" i="11"/>
  <c r="C60"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BB4" i="29"/>
  <c r="G61" i="11"/>
  <c r="S61" i="11"/>
  <c r="R61" i="11"/>
  <c r="I61" i="11"/>
  <c r="S62" i="11"/>
  <c r="S63"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F16" i="11"/>
  <c r="F17" i="11"/>
  <c r="F18" i="11"/>
  <c r="F19"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6" i="11"/>
  <c r="C6" i="11"/>
  <c r="E6" i="11"/>
  <c r="F7" i="11"/>
  <c r="F8" i="11"/>
  <c r="F9" i="11"/>
  <c r="F10" i="11"/>
  <c r="F11" i="11"/>
  <c r="F12" i="11"/>
  <c r="F13" i="11"/>
  <c r="F14" i="11"/>
  <c r="F15" i="11"/>
  <c r="B2" i="33"/>
  <c r="A2" i="33"/>
  <c r="G502" i="35"/>
  <c r="G507" i="35" s="1"/>
  <c r="K502" i="35"/>
  <c r="K507" i="35" s="1"/>
  <c r="N502" i="35"/>
  <c r="N507" i="35" s="1"/>
  <c r="O502" i="35"/>
  <c r="O507" i="35" s="1"/>
  <c r="D502" i="35"/>
  <c r="D507" i="35" s="1"/>
  <c r="H5" i="31"/>
  <c r="H6" i="31"/>
  <c r="H7" i="31"/>
  <c r="H8" i="31"/>
  <c r="H9" i="31"/>
  <c r="H10" i="31"/>
  <c r="H11" i="31"/>
  <c r="H12" i="31"/>
  <c r="H13" i="31"/>
  <c r="H14" i="31"/>
  <c r="H15" i="31"/>
  <c r="H16" i="31"/>
  <c r="H17" i="31"/>
  <c r="H18" i="31"/>
  <c r="H19" i="3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4" i="31"/>
  <c r="M5" i="31"/>
  <c r="M6" i="31"/>
  <c r="M7" i="31"/>
  <c r="M8" i="31"/>
  <c r="M9" i="31"/>
  <c r="M10" i="31"/>
  <c r="M11" i="31"/>
  <c r="M12" i="31"/>
  <c r="M13" i="31"/>
  <c r="M14" i="31"/>
  <c r="M15" i="31"/>
  <c r="M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R4" i="31"/>
  <c r="C4" i="31" s="1"/>
  <c r="R6" i="31"/>
  <c r="C6" i="31" s="1"/>
  <c r="R5" i="31"/>
  <c r="C5" i="31" s="1"/>
  <c r="R7" i="31"/>
  <c r="C7" i="31" s="1"/>
  <c r="R8" i="31"/>
  <c r="C8" i="31" s="1"/>
  <c r="R9" i="31"/>
  <c r="C9" i="31" s="1"/>
  <c r="R10" i="31"/>
  <c r="C10" i="31" s="1"/>
  <c r="R11" i="31"/>
  <c r="C11" i="31" s="1"/>
  <c r="R12" i="31"/>
  <c r="C12" i="31" s="1"/>
  <c r="R13" i="31"/>
  <c r="C13" i="31" s="1"/>
  <c r="R14" i="31"/>
  <c r="C14" i="31" s="1"/>
  <c r="R15" i="31"/>
  <c r="C15" i="31" s="1"/>
  <c r="R16" i="31"/>
  <c r="C16" i="31" s="1"/>
  <c r="R17" i="31"/>
  <c r="C17" i="31" s="1"/>
  <c r="R18" i="31"/>
  <c r="C18" i="31" s="1"/>
  <c r="R19" i="31"/>
  <c r="C19" i="31" s="1"/>
  <c r="R20" i="31"/>
  <c r="C20" i="31" s="1"/>
  <c r="R21" i="31"/>
  <c r="C21" i="31" s="1"/>
  <c r="R22" i="31"/>
  <c r="C22" i="31" s="1"/>
  <c r="R23" i="31"/>
  <c r="C23" i="31" s="1"/>
  <c r="R24" i="31"/>
  <c r="C24" i="31" s="1"/>
  <c r="R25" i="31"/>
  <c r="C25" i="31" s="1"/>
  <c r="R26" i="31"/>
  <c r="C26" i="31" s="1"/>
  <c r="R27" i="31"/>
  <c r="C27" i="31" s="1"/>
  <c r="R28" i="31"/>
  <c r="C28" i="31" s="1"/>
  <c r="R29" i="31"/>
  <c r="C29" i="31" s="1"/>
  <c r="R30" i="31"/>
  <c r="C30" i="31" s="1"/>
  <c r="R31" i="31"/>
  <c r="C31" i="31" s="1"/>
  <c r="R32" i="31"/>
  <c r="C32" i="31" s="1"/>
  <c r="R33" i="31"/>
  <c r="C33" i="31" s="1"/>
  <c r="R34" i="31"/>
  <c r="C34" i="31" s="1"/>
  <c r="R35" i="31"/>
  <c r="C35" i="31" s="1"/>
  <c r="R36" i="31"/>
  <c r="C36" i="31" s="1"/>
  <c r="R37" i="31"/>
  <c r="C37" i="31" s="1"/>
  <c r="R38" i="31"/>
  <c r="C38" i="31" s="1"/>
  <c r="R39" i="31"/>
  <c r="C39" i="31" s="1"/>
  <c r="R40" i="31"/>
  <c r="C40" i="31" s="1"/>
  <c r="R41" i="31"/>
  <c r="C41" i="31" s="1"/>
  <c r="R42" i="31"/>
  <c r="C42" i="31" s="1"/>
  <c r="R43" i="31"/>
  <c r="C43" i="31" s="1"/>
  <c r="R44" i="31"/>
  <c r="C44" i="31" s="1"/>
  <c r="R45" i="31"/>
  <c r="C45" i="31" s="1"/>
  <c r="R46" i="31"/>
  <c r="C46" i="31" s="1"/>
  <c r="R47" i="31"/>
  <c r="C47" i="31" s="1"/>
  <c r="R48" i="31"/>
  <c r="C48" i="31" s="1"/>
  <c r="R49" i="31"/>
  <c r="C49" i="31" s="1"/>
  <c r="R50" i="31"/>
  <c r="C50" i="31" s="1"/>
  <c r="R51" i="31"/>
  <c r="C51" i="31" s="1"/>
  <c r="R52" i="31"/>
  <c r="C52" i="31" s="1"/>
  <c r="R53" i="31"/>
  <c r="C53" i="31" s="1"/>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V4" i="29"/>
  <c r="M5" i="24"/>
  <c r="M6" i="24"/>
  <c r="M7" i="24"/>
  <c r="AT4" i="24"/>
  <c r="AT5" i="24"/>
  <c r="AT6" i="24"/>
  <c r="AT7" i="24"/>
  <c r="AT8" i="24"/>
  <c r="AT9" i="24"/>
  <c r="AT10" i="24"/>
  <c r="AT11" i="24"/>
  <c r="AT12" i="24"/>
  <c r="AT13" i="24"/>
  <c r="AT14" i="24"/>
  <c r="AT15" i="24"/>
  <c r="AT16" i="24"/>
  <c r="AT17" i="24"/>
  <c r="AT18" i="24"/>
  <c r="AT19" i="24"/>
  <c r="AT20" i="24"/>
  <c r="AT21" i="24"/>
  <c r="AT22" i="24"/>
  <c r="AT23" i="24"/>
  <c r="AT24" i="24"/>
  <c r="AT25" i="24"/>
  <c r="AT26" i="24"/>
  <c r="AT27" i="24"/>
  <c r="AT28" i="24"/>
  <c r="AT29" i="24"/>
  <c r="AT30" i="24"/>
  <c r="AT31" i="24"/>
  <c r="AT32" i="24"/>
  <c r="AT33" i="24"/>
  <c r="AT34" i="24"/>
  <c r="AT35" i="24"/>
  <c r="AT36" i="24"/>
  <c r="AT37" i="24"/>
  <c r="AT38" i="24"/>
  <c r="AT39" i="24"/>
  <c r="AT40" i="24"/>
  <c r="AT41" i="24"/>
  <c r="AT42" i="24"/>
  <c r="AT43" i="24"/>
  <c r="AT44" i="24"/>
  <c r="AT45" i="24"/>
  <c r="AT46" i="24"/>
  <c r="AT47" i="24"/>
  <c r="AT48" i="24"/>
  <c r="AT49" i="24"/>
  <c r="AT50" i="24"/>
  <c r="AT51" i="24"/>
  <c r="AT52" i="24"/>
  <c r="AT53"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I6" i="11"/>
  <c r="K6" i="11"/>
  <c r="BE4" i="24"/>
  <c r="C4" i="19"/>
  <c r="C4" i="33" s="1"/>
  <c r="AV4" i="24"/>
  <c r="C5" i="19"/>
  <c r="C5" i="33" s="1"/>
  <c r="AV5" i="24"/>
  <c r="AV6" i="24"/>
  <c r="AV7" i="24"/>
  <c r="AV8" i="24"/>
  <c r="AV9" i="24"/>
  <c r="AV10" i="24"/>
  <c r="AV11" i="24"/>
  <c r="AV12" i="24"/>
  <c r="AV13" i="24"/>
  <c r="AV14" i="24"/>
  <c r="AV15" i="24"/>
  <c r="AV16" i="24"/>
  <c r="AV17" i="24"/>
  <c r="AV18" i="24"/>
  <c r="AV19" i="24"/>
  <c r="AV20" i="24"/>
  <c r="AV21" i="24"/>
  <c r="AV22" i="24"/>
  <c r="AV23" i="24"/>
  <c r="AV24" i="24"/>
  <c r="AV25" i="24"/>
  <c r="AV26" i="24"/>
  <c r="AV27" i="24"/>
  <c r="AV28" i="24"/>
  <c r="AV29" i="24"/>
  <c r="AV30" i="24"/>
  <c r="AV31" i="24"/>
  <c r="AV32" i="24"/>
  <c r="AV33" i="24"/>
  <c r="AV34" i="24"/>
  <c r="AV35" i="24"/>
  <c r="AV36" i="24"/>
  <c r="AV37" i="24"/>
  <c r="AV38" i="24"/>
  <c r="AV39" i="24"/>
  <c r="AV40" i="24"/>
  <c r="AV41" i="24"/>
  <c r="AV42" i="24"/>
  <c r="AV43" i="24"/>
  <c r="AV44" i="24"/>
  <c r="AV45" i="24"/>
  <c r="AV46" i="24"/>
  <c r="AV47" i="24"/>
  <c r="AV48" i="24"/>
  <c r="AV49" i="24"/>
  <c r="AV50" i="24"/>
  <c r="AV51" i="24"/>
  <c r="AV52" i="24"/>
  <c r="AV53" i="24"/>
  <c r="BB5" i="29"/>
  <c r="BB6" i="29"/>
  <c r="BB7" i="29"/>
  <c r="BB8" i="29"/>
  <c r="BB9" i="29"/>
  <c r="BB10" i="29"/>
  <c r="BB11" i="29"/>
  <c r="BB12" i="29"/>
  <c r="BB13" i="29"/>
  <c r="BB14" i="29"/>
  <c r="BB15" i="29"/>
  <c r="BB16" i="29"/>
  <c r="BB17" i="29"/>
  <c r="BB18" i="29"/>
  <c r="BB19" i="29"/>
  <c r="BB20" i="29"/>
  <c r="BB21" i="29"/>
  <c r="BB22" i="29"/>
  <c r="BB23" i="29"/>
  <c r="BB24" i="29"/>
  <c r="BB25" i="29"/>
  <c r="BB26" i="29"/>
  <c r="BB27" i="29"/>
  <c r="BB28" i="29"/>
  <c r="BB29" i="29"/>
  <c r="BB30" i="29"/>
  <c r="BB31" i="29"/>
  <c r="BB32" i="29"/>
  <c r="BB33" i="29"/>
  <c r="BB34" i="29"/>
  <c r="BB35" i="29"/>
  <c r="BB36" i="29"/>
  <c r="BB37" i="29"/>
  <c r="BB38" i="29"/>
  <c r="BB39" i="29"/>
  <c r="BB40" i="29"/>
  <c r="BB41" i="29"/>
  <c r="BB42" i="29"/>
  <c r="BB43" i="29"/>
  <c r="BB44" i="29"/>
  <c r="BB45" i="29"/>
  <c r="BB46" i="29"/>
  <c r="BB47" i="29"/>
  <c r="BB48" i="29"/>
  <c r="BB49" i="29"/>
  <c r="BB50" i="29"/>
  <c r="BB51" i="29"/>
  <c r="BB52" i="29"/>
  <c r="BB53"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D14" i="35"/>
  <c r="P14" i="35" s="1"/>
  <c r="P65" i="35" s="1"/>
  <c r="D15" i="35"/>
  <c r="O15" i="35" s="1"/>
  <c r="O66" i="35" s="1"/>
  <c r="D16" i="35"/>
  <c r="K16" i="35" s="1"/>
  <c r="K67" i="35" s="1"/>
  <c r="D17" i="35"/>
  <c r="D68" i="35" s="1"/>
  <c r="D18" i="35"/>
  <c r="R18" i="35" s="1"/>
  <c r="R69" i="35" s="1"/>
  <c r="D19" i="35"/>
  <c r="E19" i="35" s="1"/>
  <c r="E70" i="35" s="1"/>
  <c r="D20" i="35"/>
  <c r="E20" i="35" s="1"/>
  <c r="E71" i="35" s="1"/>
  <c r="D21" i="35"/>
  <c r="D22" i="35"/>
  <c r="L22" i="35" s="1"/>
  <c r="L73" i="35" s="1"/>
  <c r="D23" i="35"/>
  <c r="F23" i="35" s="1"/>
  <c r="F74" i="35" s="1"/>
  <c r="D24" i="35"/>
  <c r="G24" i="35" s="1"/>
  <c r="G75" i="35" s="1"/>
  <c r="D25" i="35"/>
  <c r="Q25" i="35" s="1"/>
  <c r="Q76" i="35" s="1"/>
  <c r="D26" i="35"/>
  <c r="D27" i="35"/>
  <c r="D78" i="35" s="1"/>
  <c r="D28" i="35"/>
  <c r="O28" i="35" s="1"/>
  <c r="O79" i="35" s="1"/>
  <c r="D29" i="35"/>
  <c r="R29" i="35" s="1"/>
  <c r="R80" i="35" s="1"/>
  <c r="D30" i="35"/>
  <c r="O30" i="35" s="1"/>
  <c r="O81" i="35" s="1"/>
  <c r="D31" i="35"/>
  <c r="E31" i="35" s="1"/>
  <c r="E82" i="35" s="1"/>
  <c r="D32" i="35"/>
  <c r="F32" i="35" s="1"/>
  <c r="F83" i="35" s="1"/>
  <c r="D33" i="35"/>
  <c r="D84" i="35" s="1"/>
  <c r="D34" i="35"/>
  <c r="K34" i="35" s="1"/>
  <c r="K85" i="35" s="1"/>
  <c r="D35" i="35"/>
  <c r="F35" i="35" s="1"/>
  <c r="F86" i="35" s="1"/>
  <c r="D36" i="35"/>
  <c r="L36" i="35" s="1"/>
  <c r="L87" i="35" s="1"/>
  <c r="D37" i="35"/>
  <c r="D38" i="35"/>
  <c r="R38" i="35" s="1"/>
  <c r="R89" i="35" s="1"/>
  <c r="D39" i="35"/>
  <c r="Q39" i="35" s="1"/>
  <c r="Q90" i="35" s="1"/>
  <c r="D40" i="35"/>
  <c r="G40" i="35" s="1"/>
  <c r="G91" i="35" s="1"/>
  <c r="D41" i="35"/>
  <c r="D92" i="35" s="1"/>
  <c r="D42" i="35"/>
  <c r="Q42" i="35" s="1"/>
  <c r="Q93" i="35" s="1"/>
  <c r="D43" i="35"/>
  <c r="D94" i="35" s="1"/>
  <c r="D44" i="35"/>
  <c r="P44" i="35" s="1"/>
  <c r="P95" i="35" s="1"/>
  <c r="D45" i="35"/>
  <c r="G45" i="35" s="1"/>
  <c r="G96" i="35" s="1"/>
  <c r="D46" i="35"/>
  <c r="E46" i="35" s="1"/>
  <c r="E97" i="35" s="1"/>
  <c r="D47" i="35"/>
  <c r="P47" i="35" s="1"/>
  <c r="P98" i="35" s="1"/>
  <c r="D48" i="35"/>
  <c r="E48" i="35" s="1"/>
  <c r="E99" i="35" s="1"/>
  <c r="D49" i="35"/>
  <c r="D100" i="35" s="1"/>
  <c r="D50" i="35"/>
  <c r="P50" i="35" s="1"/>
  <c r="P101" i="35" s="1"/>
  <c r="D51" i="35"/>
  <c r="E51" i="35" s="1"/>
  <c r="E102" i="35" s="1"/>
  <c r="D52" i="35"/>
  <c r="R52" i="35" s="1"/>
  <c r="R103" i="35" s="1"/>
  <c r="D53" i="35"/>
  <c r="D54" i="35"/>
  <c r="N54" i="35" s="1"/>
  <c r="N105" i="35" s="1"/>
  <c r="D55" i="35"/>
  <c r="F55" i="35" s="1"/>
  <c r="F106" i="35" s="1"/>
  <c r="D56" i="35"/>
  <c r="F56" i="35" s="1"/>
  <c r="F107" i="35" s="1"/>
  <c r="D57" i="35"/>
  <c r="D58" i="35"/>
  <c r="L58" i="35" s="1"/>
  <c r="L109" i="35" s="1"/>
  <c r="D59" i="35"/>
  <c r="D110" i="35" s="1"/>
  <c r="D60" i="35"/>
  <c r="M60" i="35" s="1"/>
  <c r="M111" i="35" s="1"/>
  <c r="D61" i="35"/>
  <c r="D62" i="35"/>
  <c r="O62" i="35" s="1"/>
  <c r="O113" i="35" s="1"/>
  <c r="D13" i="35"/>
  <c r="D64" i="35" s="1"/>
  <c r="D255" i="35"/>
  <c r="F255" i="35" s="1"/>
  <c r="F306" i="35" s="1"/>
  <c r="D256" i="35"/>
  <c r="D257" i="35"/>
  <c r="D258" i="35"/>
  <c r="D259" i="35"/>
  <c r="K259" i="35" s="1"/>
  <c r="K310" i="35" s="1"/>
  <c r="D260" i="35"/>
  <c r="D261" i="35"/>
  <c r="E261" i="35" s="1"/>
  <c r="E312" i="35" s="1"/>
  <c r="D262" i="35"/>
  <c r="F262" i="35" s="1"/>
  <c r="F313" i="35" s="1"/>
  <c r="D263" i="35"/>
  <c r="D264" i="35"/>
  <c r="K264" i="35" s="1"/>
  <c r="K315" i="35" s="1"/>
  <c r="D265" i="35"/>
  <c r="H265" i="35" s="1"/>
  <c r="H316" i="35" s="1"/>
  <c r="D266" i="35"/>
  <c r="J266" i="35" s="1"/>
  <c r="J317" i="35" s="1"/>
  <c r="D267" i="35"/>
  <c r="N267" i="35" s="1"/>
  <c r="N318" i="35" s="1"/>
  <c r="D268" i="35"/>
  <c r="D269" i="35"/>
  <c r="G269" i="35" s="1"/>
  <c r="G320" i="35" s="1"/>
  <c r="D270" i="35"/>
  <c r="L270" i="35" s="1"/>
  <c r="L321" i="35" s="1"/>
  <c r="D271" i="35"/>
  <c r="F271" i="35" s="1"/>
  <c r="F322" i="35" s="1"/>
  <c r="D272" i="35"/>
  <c r="D273" i="35"/>
  <c r="E273" i="35" s="1"/>
  <c r="E324" i="35" s="1"/>
  <c r="D274" i="35"/>
  <c r="G274" i="35" s="1"/>
  <c r="G325" i="35" s="1"/>
  <c r="D275" i="35"/>
  <c r="L275" i="35" s="1"/>
  <c r="L326" i="35" s="1"/>
  <c r="D276" i="35"/>
  <c r="O276" i="35" s="1"/>
  <c r="O327" i="35" s="1"/>
  <c r="D277" i="35"/>
  <c r="E277" i="35" s="1"/>
  <c r="E328" i="35" s="1"/>
  <c r="D278" i="35"/>
  <c r="R278" i="35" s="1"/>
  <c r="R329" i="35" s="1"/>
  <c r="D279" i="35"/>
  <c r="P279" i="35" s="1"/>
  <c r="P330" i="35" s="1"/>
  <c r="D280" i="35"/>
  <c r="D281" i="35"/>
  <c r="I281" i="35" s="1"/>
  <c r="I332" i="35" s="1"/>
  <c r="D282" i="35"/>
  <c r="F282" i="35" s="1"/>
  <c r="F333" i="35" s="1"/>
  <c r="D283" i="35"/>
  <c r="D284" i="35"/>
  <c r="G284" i="35" s="1"/>
  <c r="G335" i="35" s="1"/>
  <c r="D285" i="35"/>
  <c r="E285" i="35" s="1"/>
  <c r="E336" i="35" s="1"/>
  <c r="D286" i="35"/>
  <c r="J286" i="35" s="1"/>
  <c r="J337" i="35" s="1"/>
  <c r="D287" i="35"/>
  <c r="R287" i="35" s="1"/>
  <c r="R338" i="35" s="1"/>
  <c r="D288" i="35"/>
  <c r="D289" i="35"/>
  <c r="I289" i="35" s="1"/>
  <c r="I340" i="35" s="1"/>
  <c r="D290" i="35"/>
  <c r="G290" i="35" s="1"/>
  <c r="G341" i="35" s="1"/>
  <c r="D291" i="35"/>
  <c r="O291" i="35" s="1"/>
  <c r="O342" i="35" s="1"/>
  <c r="D292" i="35"/>
  <c r="O292" i="35" s="1"/>
  <c r="O343" i="35" s="1"/>
  <c r="D293" i="35"/>
  <c r="J293" i="35" s="1"/>
  <c r="J344" i="35" s="1"/>
  <c r="D294" i="35"/>
  <c r="E294" i="35" s="1"/>
  <c r="E345" i="35" s="1"/>
  <c r="D295" i="35"/>
  <c r="Q295" i="35" s="1"/>
  <c r="Q346" i="35" s="1"/>
  <c r="D296" i="35"/>
  <c r="D297" i="35"/>
  <c r="D298" i="35"/>
  <c r="G298" i="35" s="1"/>
  <c r="G349" i="35" s="1"/>
  <c r="D299" i="35"/>
  <c r="L299" i="35" s="1"/>
  <c r="L350" i="35" s="1"/>
  <c r="D300" i="35"/>
  <c r="D301" i="35"/>
  <c r="H301" i="35" s="1"/>
  <c r="H352" i="35" s="1"/>
  <c r="D302" i="35"/>
  <c r="E302" i="35" s="1"/>
  <c r="E353" i="35" s="1"/>
  <c r="D303" i="35"/>
  <c r="F303" i="35" s="1"/>
  <c r="F354" i="35" s="1"/>
  <c r="D254" i="35"/>
  <c r="Q254" i="35" s="1"/>
  <c r="A254" i="35"/>
  <c r="A255" i="35"/>
  <c r="E255" i="35"/>
  <c r="E306" i="35" s="1"/>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A296" i="35"/>
  <c r="A297" i="35"/>
  <c r="A298" i="35"/>
  <c r="A299" i="35"/>
  <c r="A300" i="35"/>
  <c r="A301" i="35"/>
  <c r="A302" i="35"/>
  <c r="A303"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O139" i="35"/>
  <c r="O190" i="35" s="1"/>
  <c r="Q123" i="35"/>
  <c r="Q174" i="35" s="1"/>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E5" i="31"/>
  <c r="BM5" i="31" s="1"/>
  <c r="AE6" i="31"/>
  <c r="BM6" i="31" s="1"/>
  <c r="AE7" i="31"/>
  <c r="BM7" i="31" s="1"/>
  <c r="AE8" i="31"/>
  <c r="BM8" i="31" s="1"/>
  <c r="AE9" i="31"/>
  <c r="BM9" i="31" s="1"/>
  <c r="AE10" i="31"/>
  <c r="BM10" i="31" s="1"/>
  <c r="AE11" i="31"/>
  <c r="BM11" i="31" s="1"/>
  <c r="AE12" i="31"/>
  <c r="BM12" i="31" s="1"/>
  <c r="AE13" i="31"/>
  <c r="BM13" i="31" s="1"/>
  <c r="AE14" i="31"/>
  <c r="BM14" i="31" s="1"/>
  <c r="AE15" i="31"/>
  <c r="BM15" i="31" s="1"/>
  <c r="AE16" i="31"/>
  <c r="BM16" i="31" s="1"/>
  <c r="AE17" i="31"/>
  <c r="BM17" i="31" s="1"/>
  <c r="AE18" i="31"/>
  <c r="BM18" i="31" s="1"/>
  <c r="AE19" i="31"/>
  <c r="BM19" i="31" s="1"/>
  <c r="AE20" i="31"/>
  <c r="BM20" i="31" s="1"/>
  <c r="AE21" i="31"/>
  <c r="BM21" i="31" s="1"/>
  <c r="AE22" i="31"/>
  <c r="BM22" i="31" s="1"/>
  <c r="AE23" i="31"/>
  <c r="BM23" i="31" s="1"/>
  <c r="AE24" i="31"/>
  <c r="BM24" i="31" s="1"/>
  <c r="AE25" i="31"/>
  <c r="BM25" i="31" s="1"/>
  <c r="AE26" i="31"/>
  <c r="BM26" i="31" s="1"/>
  <c r="AE27" i="31"/>
  <c r="BM27" i="31" s="1"/>
  <c r="AE28" i="31"/>
  <c r="BM28" i="31" s="1"/>
  <c r="AE29" i="31"/>
  <c r="BM29" i="31" s="1"/>
  <c r="AE30" i="31"/>
  <c r="BM30" i="31" s="1"/>
  <c r="AE31" i="31"/>
  <c r="BM31" i="31" s="1"/>
  <c r="AE32" i="31"/>
  <c r="BM32" i="31" s="1"/>
  <c r="AE33" i="31"/>
  <c r="BM33" i="31" s="1"/>
  <c r="AE34" i="31"/>
  <c r="BM34" i="31" s="1"/>
  <c r="AE35" i="31"/>
  <c r="BM35" i="31" s="1"/>
  <c r="AE36" i="31"/>
  <c r="BM36" i="31" s="1"/>
  <c r="AE37" i="31"/>
  <c r="BM37" i="31" s="1"/>
  <c r="AE38" i="31"/>
  <c r="BM38" i="31" s="1"/>
  <c r="AE39" i="31"/>
  <c r="BM39" i="31" s="1"/>
  <c r="AE40" i="31"/>
  <c r="BM40" i="31" s="1"/>
  <c r="AE41" i="31"/>
  <c r="BM41" i="31" s="1"/>
  <c r="AE42" i="31"/>
  <c r="BM42" i="31" s="1"/>
  <c r="AE43" i="31"/>
  <c r="BM43" i="31" s="1"/>
  <c r="AE44" i="31"/>
  <c r="BM44" i="31" s="1"/>
  <c r="AE45" i="31"/>
  <c r="BM45" i="31" s="1"/>
  <c r="AE46" i="31"/>
  <c r="BM46" i="31" s="1"/>
  <c r="AE47" i="31"/>
  <c r="BM47" i="31" s="1"/>
  <c r="AE48" i="31"/>
  <c r="BM48" i="31" s="1"/>
  <c r="AE49" i="31"/>
  <c r="BM49" i="31" s="1"/>
  <c r="AE50" i="31"/>
  <c r="BM50" i="31" s="1"/>
  <c r="AE51" i="31"/>
  <c r="BM51" i="31" s="1"/>
  <c r="AE52" i="31"/>
  <c r="BM52" i="31" s="1"/>
  <c r="AE53" i="31"/>
  <c r="BM53" i="31" s="1"/>
  <c r="AE4" i="31"/>
  <c r="BQ5" i="24"/>
  <c r="CE5" i="24" s="1"/>
  <c r="CJ5" i="24" s="1"/>
  <c r="BQ6" i="24"/>
  <c r="BQ7" i="24"/>
  <c r="BQ8" i="24"/>
  <c r="BQ9" i="24"/>
  <c r="BQ10" i="24"/>
  <c r="CE10" i="24" s="1"/>
  <c r="CJ10" i="24" s="1"/>
  <c r="BQ11" i="24"/>
  <c r="CE11" i="24" s="1"/>
  <c r="CJ11" i="24" s="1"/>
  <c r="BQ12" i="24"/>
  <c r="BQ13" i="24"/>
  <c r="CE13" i="24" s="1"/>
  <c r="CJ13" i="24" s="1"/>
  <c r="BQ14" i="24"/>
  <c r="CE14" i="24" s="1"/>
  <c r="CJ14" i="24" s="1"/>
  <c r="BQ15" i="24"/>
  <c r="BQ16" i="24"/>
  <c r="BQ17" i="24"/>
  <c r="CE17" i="24" s="1"/>
  <c r="CJ17" i="24" s="1"/>
  <c r="BQ18" i="24"/>
  <c r="CE18" i="24" s="1"/>
  <c r="CJ18" i="24" s="1"/>
  <c r="BQ19" i="24"/>
  <c r="BQ20" i="24"/>
  <c r="BQ21" i="24"/>
  <c r="BQ22" i="24"/>
  <c r="CE22" i="24" s="1"/>
  <c r="CJ22" i="24" s="1"/>
  <c r="BQ23" i="24"/>
  <c r="CE23" i="24" s="1"/>
  <c r="CJ23" i="24" s="1"/>
  <c r="BQ24" i="24"/>
  <c r="BQ25" i="24"/>
  <c r="BQ26" i="24"/>
  <c r="CE26" i="24" s="1"/>
  <c r="CJ26" i="24" s="1"/>
  <c r="BQ27" i="24"/>
  <c r="BQ28" i="24"/>
  <c r="BQ29" i="24"/>
  <c r="CE29" i="24" s="1"/>
  <c r="CJ29" i="24" s="1"/>
  <c r="BQ30" i="24"/>
  <c r="CE30" i="24" s="1"/>
  <c r="CJ30" i="24" s="1"/>
  <c r="BQ31" i="24"/>
  <c r="BQ32" i="24"/>
  <c r="BQ33" i="24"/>
  <c r="CE33" i="24" s="1"/>
  <c r="CJ33" i="24" s="1"/>
  <c r="BQ34" i="24"/>
  <c r="CE34" i="24" s="1"/>
  <c r="CJ34" i="24" s="1"/>
  <c r="BQ35" i="24"/>
  <c r="BQ36" i="24"/>
  <c r="BQ37" i="24"/>
  <c r="CE37" i="24" s="1"/>
  <c r="CJ37" i="24" s="1"/>
  <c r="BQ38" i="24"/>
  <c r="CE38" i="24" s="1"/>
  <c r="CJ38" i="24" s="1"/>
  <c r="BQ39" i="24"/>
  <c r="CE39" i="24" s="1"/>
  <c r="CJ39" i="24" s="1"/>
  <c r="BQ40" i="24"/>
  <c r="BQ41" i="24"/>
  <c r="CE41" i="24" s="1"/>
  <c r="CJ41" i="24" s="1"/>
  <c r="BQ42" i="24"/>
  <c r="CE42" i="24" s="1"/>
  <c r="CJ42" i="24" s="1"/>
  <c r="BQ43" i="24"/>
  <c r="BQ44" i="24"/>
  <c r="BQ45" i="24"/>
  <c r="CE45" i="24" s="1"/>
  <c r="CJ45" i="24" s="1"/>
  <c r="BQ46" i="24"/>
  <c r="CE46" i="24" s="1"/>
  <c r="CJ46" i="24" s="1"/>
  <c r="BQ47" i="24"/>
  <c r="CE47" i="24" s="1"/>
  <c r="CJ47" i="24" s="1"/>
  <c r="BQ48" i="24"/>
  <c r="BQ49" i="24"/>
  <c r="CE49" i="24" s="1"/>
  <c r="CJ49" i="24" s="1"/>
  <c r="BQ50" i="24"/>
  <c r="CE50" i="24" s="1"/>
  <c r="CJ50" i="24" s="1"/>
  <c r="BQ51" i="24"/>
  <c r="CE51" i="24" s="1"/>
  <c r="CJ51" i="24" s="1"/>
  <c r="BQ52" i="24"/>
  <c r="BQ53" i="24"/>
  <c r="CE53" i="24" s="1"/>
  <c r="CJ53" i="24" s="1"/>
  <c r="CE6" i="24"/>
  <c r="CJ6" i="24" s="1"/>
  <c r="CE8" i="24"/>
  <c r="CJ8" i="24" s="1"/>
  <c r="CE12" i="24"/>
  <c r="CJ12" i="24" s="1"/>
  <c r="CE16" i="24"/>
  <c r="CJ16" i="24" s="1"/>
  <c r="CE20" i="24"/>
  <c r="CJ20" i="24" s="1"/>
  <c r="CE24" i="24"/>
  <c r="CJ24" i="24" s="1"/>
  <c r="CE28" i="24"/>
  <c r="CJ28" i="24" s="1"/>
  <c r="CE32" i="24"/>
  <c r="CJ32" i="24" s="1"/>
  <c r="CE36" i="24"/>
  <c r="CJ36" i="24" s="1"/>
  <c r="CE40" i="24"/>
  <c r="CJ40" i="24" s="1"/>
  <c r="CE44" i="24"/>
  <c r="CJ44" i="24" s="1"/>
  <c r="CE48" i="24"/>
  <c r="CJ48" i="24" s="1"/>
  <c r="CE52" i="24"/>
  <c r="CJ52" i="24" s="1"/>
  <c r="BE5" i="24"/>
  <c r="BE6" i="24"/>
  <c r="BE7" i="24"/>
  <c r="BE8" i="24"/>
  <c r="BE9" i="24"/>
  <c r="BE10" i="24"/>
  <c r="BE11" i="24"/>
  <c r="BE12" i="24"/>
  <c r="BE13" i="24"/>
  <c r="BE14" i="24"/>
  <c r="BE15" i="24"/>
  <c r="BE16" i="24"/>
  <c r="BE17" i="24"/>
  <c r="BE18" i="24"/>
  <c r="BE19" i="24"/>
  <c r="BE20" i="24"/>
  <c r="BE21" i="24"/>
  <c r="BE22" i="24"/>
  <c r="BE23" i="24"/>
  <c r="BE24" i="24"/>
  <c r="BE25" i="24"/>
  <c r="BE26" i="24"/>
  <c r="BE27" i="24"/>
  <c r="BE28" i="24"/>
  <c r="BE29" i="24"/>
  <c r="BE30" i="24"/>
  <c r="BE31" i="24"/>
  <c r="BE32" i="24"/>
  <c r="BE33" i="24"/>
  <c r="BE34" i="24"/>
  <c r="BE35" i="24"/>
  <c r="BE36" i="24"/>
  <c r="BE37" i="24"/>
  <c r="BE38" i="24"/>
  <c r="BE39" i="24"/>
  <c r="BE40" i="24"/>
  <c r="BE41" i="24"/>
  <c r="BE42" i="24"/>
  <c r="BE43" i="24"/>
  <c r="BE44" i="24"/>
  <c r="BE45" i="24"/>
  <c r="BE46" i="24"/>
  <c r="BE47" i="24"/>
  <c r="BE48" i="24"/>
  <c r="BE49" i="24"/>
  <c r="BE50" i="24"/>
  <c r="BE51" i="24"/>
  <c r="BE52" i="24"/>
  <c r="BE53" i="24"/>
  <c r="BC5" i="24"/>
  <c r="BC6" i="24"/>
  <c r="BC7" i="24"/>
  <c r="BC8" i="24"/>
  <c r="BC9" i="24"/>
  <c r="BC10" i="24"/>
  <c r="CC10" i="24" s="1"/>
  <c r="BC11" i="24"/>
  <c r="BC12" i="24"/>
  <c r="BC13" i="24"/>
  <c r="BC14" i="24"/>
  <c r="BC15" i="24"/>
  <c r="BC16" i="24"/>
  <c r="BC17" i="24"/>
  <c r="BC18" i="24"/>
  <c r="BC19" i="24"/>
  <c r="BC20" i="24"/>
  <c r="BC21" i="24"/>
  <c r="BC22" i="24"/>
  <c r="BC23" i="24"/>
  <c r="BC24" i="24"/>
  <c r="BC25" i="24"/>
  <c r="BC26" i="24"/>
  <c r="CC26" i="24" s="1"/>
  <c r="BC27" i="24"/>
  <c r="BC28" i="24"/>
  <c r="BC29" i="24"/>
  <c r="BC30" i="24"/>
  <c r="BC31" i="24"/>
  <c r="BC32" i="24"/>
  <c r="BC33" i="24"/>
  <c r="BC34" i="24"/>
  <c r="CC34" i="24" s="1"/>
  <c r="BC35" i="24"/>
  <c r="BC36" i="24"/>
  <c r="BC37" i="24"/>
  <c r="BC38" i="24"/>
  <c r="BC39" i="24"/>
  <c r="BC40" i="24"/>
  <c r="BC41" i="24"/>
  <c r="BC42" i="24"/>
  <c r="BC43" i="24"/>
  <c r="BC44" i="24"/>
  <c r="BC45" i="24"/>
  <c r="BC46" i="24"/>
  <c r="BC47" i="24"/>
  <c r="BC48" i="24"/>
  <c r="BC49" i="24"/>
  <c r="BC50" i="24"/>
  <c r="CC50" i="24" s="1"/>
  <c r="BC51" i="24"/>
  <c r="BC52" i="24"/>
  <c r="BC53" i="24"/>
  <c r="CC14" i="24"/>
  <c r="CC18" i="24"/>
  <c r="CC30" i="24"/>
  <c r="CC42" i="24"/>
  <c r="CC46" i="24"/>
  <c r="CC47" i="24"/>
  <c r="CD5" i="24"/>
  <c r="CD6" i="24"/>
  <c r="CH6" i="24" s="1"/>
  <c r="CI6" i="24" s="1"/>
  <c r="CD7" i="24"/>
  <c r="CH7" i="24"/>
  <c r="CI7" i="24" s="1"/>
  <c r="CD8" i="24"/>
  <c r="CH8" i="24" s="1"/>
  <c r="CI8" i="24" s="1"/>
  <c r="CD9" i="24"/>
  <c r="CD10" i="24"/>
  <c r="CD11" i="24"/>
  <c r="CD12" i="24"/>
  <c r="CD13" i="24"/>
  <c r="CD14" i="24"/>
  <c r="CH14" i="24" s="1"/>
  <c r="CI14" i="24" s="1"/>
  <c r="CD15" i="24"/>
  <c r="CH15" i="24" s="1"/>
  <c r="CI15" i="24" s="1"/>
  <c r="CD16" i="24"/>
  <c r="CD17" i="24"/>
  <c r="CD18" i="24"/>
  <c r="CH18" i="24" s="1"/>
  <c r="CI18" i="24" s="1"/>
  <c r="CD19" i="24"/>
  <c r="CH19" i="24" s="1"/>
  <c r="CI19" i="24" s="1"/>
  <c r="CD20" i="24"/>
  <c r="CH20" i="24" s="1"/>
  <c r="CI20" i="24" s="1"/>
  <c r="CD21" i="24"/>
  <c r="CD22" i="24"/>
  <c r="CH22" i="24" s="1"/>
  <c r="CI22" i="24" s="1"/>
  <c r="CD23" i="24"/>
  <c r="CH23" i="24" s="1"/>
  <c r="CI23" i="24" s="1"/>
  <c r="CD24" i="24"/>
  <c r="CH24" i="24" s="1"/>
  <c r="CI24" i="24" s="1"/>
  <c r="CD25" i="24"/>
  <c r="CD26" i="24"/>
  <c r="CH26" i="24" s="1"/>
  <c r="CI26" i="24" s="1"/>
  <c r="CD27" i="24"/>
  <c r="CH27" i="24" s="1"/>
  <c r="CI27" i="24"/>
  <c r="CD28" i="24"/>
  <c r="CD29" i="24"/>
  <c r="CH29" i="24" s="1"/>
  <c r="CI29" i="24" s="1"/>
  <c r="CD30" i="24"/>
  <c r="CH30" i="24"/>
  <c r="CI30" i="24" s="1"/>
  <c r="CD31" i="24"/>
  <c r="CD32" i="24"/>
  <c r="CH32" i="24" s="1"/>
  <c r="CI32" i="24" s="1"/>
  <c r="CD33" i="24"/>
  <c r="CH33" i="24" s="1"/>
  <c r="CI33" i="24" s="1"/>
  <c r="CD34" i="24"/>
  <c r="CG34" i="24" s="1"/>
  <c r="CH34" i="24"/>
  <c r="CI34" i="24" s="1"/>
  <c r="CD35" i="24"/>
  <c r="CD36" i="24"/>
  <c r="CH36" i="24" s="1"/>
  <c r="CI36" i="24" s="1"/>
  <c r="CD37" i="24"/>
  <c r="CH37" i="24" s="1"/>
  <c r="CI37" i="24" s="1"/>
  <c r="CD38" i="24"/>
  <c r="CH38" i="24" s="1"/>
  <c r="CI38" i="24" s="1"/>
  <c r="CD39" i="24"/>
  <c r="CD40" i="24"/>
  <c r="CH40" i="24" s="1"/>
  <c r="CI40" i="24" s="1"/>
  <c r="CD41" i="24"/>
  <c r="CH41" i="24" s="1"/>
  <c r="CI41" i="24"/>
  <c r="CD42" i="24"/>
  <c r="CH42" i="24" s="1"/>
  <c r="CI42" i="24" s="1"/>
  <c r="CD43" i="24"/>
  <c r="CH43" i="24" s="1"/>
  <c r="CI43" i="24" s="1"/>
  <c r="CD44" i="24"/>
  <c r="CG44" i="24" s="1"/>
  <c r="CH44" i="24"/>
  <c r="CI44" i="24" s="1"/>
  <c r="CD45" i="24"/>
  <c r="CH45" i="24" s="1"/>
  <c r="CI45" i="24" s="1"/>
  <c r="CD46" i="24"/>
  <c r="CH46" i="24"/>
  <c r="CI46" i="24" s="1"/>
  <c r="CD47" i="24"/>
  <c r="CD48" i="24"/>
  <c r="CH48" i="24" s="1"/>
  <c r="CI48" i="24" s="1"/>
  <c r="CD49" i="24"/>
  <c r="CH49" i="24" s="1"/>
  <c r="CI49" i="24" s="1"/>
  <c r="CD50" i="24"/>
  <c r="CG50" i="24" s="1"/>
  <c r="CH50" i="24"/>
  <c r="CI50" i="24" s="1"/>
  <c r="CD51" i="24"/>
  <c r="CH51" i="24" s="1"/>
  <c r="CI51" i="24" s="1"/>
  <c r="CD52" i="24"/>
  <c r="CG52" i="24" s="1"/>
  <c r="CH52" i="24"/>
  <c r="CI52" i="24" s="1"/>
  <c r="CD53" i="24"/>
  <c r="CH53" i="24" s="1"/>
  <c r="CI53" i="24" s="1"/>
  <c r="CM5" i="24"/>
  <c r="CM6" i="24"/>
  <c r="CM7" i="24"/>
  <c r="CM8" i="24"/>
  <c r="CM9" i="24"/>
  <c r="CM10" i="24"/>
  <c r="CM11" i="24"/>
  <c r="CM12" i="24"/>
  <c r="CM13" i="24"/>
  <c r="CM14" i="24"/>
  <c r="CM15" i="24"/>
  <c r="CM16" i="24"/>
  <c r="CM17" i="24"/>
  <c r="CM18"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2" i="24"/>
  <c r="CM43" i="24"/>
  <c r="CM44" i="24"/>
  <c r="CM45" i="24"/>
  <c r="CM46" i="24"/>
  <c r="CM47" i="24"/>
  <c r="CM48" i="24"/>
  <c r="CM49" i="24"/>
  <c r="CM50" i="24"/>
  <c r="CM51" i="24"/>
  <c r="CM52" i="24"/>
  <c r="CM53" i="24"/>
  <c r="CN5" i="24"/>
  <c r="CN6" i="24"/>
  <c r="CL6" i="24" s="1"/>
  <c r="CN7" i="24"/>
  <c r="CL7" i="24" s="1"/>
  <c r="CN8" i="24"/>
  <c r="CL8" i="24" s="1"/>
  <c r="CN9" i="24"/>
  <c r="CN10" i="24"/>
  <c r="CL10" i="24" s="1"/>
  <c r="CN11" i="24"/>
  <c r="CN12" i="24"/>
  <c r="CL12" i="24" s="1"/>
  <c r="CN13" i="24"/>
  <c r="CL13" i="24" s="1"/>
  <c r="CN14" i="24"/>
  <c r="CL14" i="24" s="1"/>
  <c r="CN15" i="24"/>
  <c r="CL15" i="24" s="1"/>
  <c r="CN16" i="24"/>
  <c r="CL16" i="24" s="1"/>
  <c r="CN17" i="24"/>
  <c r="CN18" i="24"/>
  <c r="CL18" i="24" s="1"/>
  <c r="CN19" i="24"/>
  <c r="CL19" i="24" s="1"/>
  <c r="CN20" i="24"/>
  <c r="CN21" i="24"/>
  <c r="CN22" i="24"/>
  <c r="CL22" i="24" s="1"/>
  <c r="CN23" i="24"/>
  <c r="CL23" i="24" s="1"/>
  <c r="CN24" i="24"/>
  <c r="CL24" i="24" s="1"/>
  <c r="CN25" i="24"/>
  <c r="CL25" i="24" s="1"/>
  <c r="CN26" i="24"/>
  <c r="CL26" i="24" s="1"/>
  <c r="CN27" i="24"/>
  <c r="CL27" i="24" s="1"/>
  <c r="CN28" i="24"/>
  <c r="CL28" i="24" s="1"/>
  <c r="CN29" i="24"/>
  <c r="CN30" i="24"/>
  <c r="CL30" i="24" s="1"/>
  <c r="CN31" i="24"/>
  <c r="CL31" i="24" s="1"/>
  <c r="CN32" i="24"/>
  <c r="CL32" i="24" s="1"/>
  <c r="CN33" i="24"/>
  <c r="CN34" i="24"/>
  <c r="CL34" i="24" s="1"/>
  <c r="CN35" i="24"/>
  <c r="CL35" i="24" s="1"/>
  <c r="CN36" i="24"/>
  <c r="CL36" i="24" s="1"/>
  <c r="CN37" i="24"/>
  <c r="CN38" i="24"/>
  <c r="CL38" i="24" s="1"/>
  <c r="CN39" i="24"/>
  <c r="CL39" i="24" s="1"/>
  <c r="CN40" i="24"/>
  <c r="CL40" i="24" s="1"/>
  <c r="CN41" i="24"/>
  <c r="CN42" i="24"/>
  <c r="CL42" i="24" s="1"/>
  <c r="CN43" i="24"/>
  <c r="CL43" i="24" s="1"/>
  <c r="CN44" i="24"/>
  <c r="CN45" i="24"/>
  <c r="CL45" i="24" s="1"/>
  <c r="CN46" i="24"/>
  <c r="CL46" i="24" s="1"/>
  <c r="CN47" i="24"/>
  <c r="CL47" i="24" s="1"/>
  <c r="CN48" i="24"/>
  <c r="CL48" i="24" s="1"/>
  <c r="CN49" i="24"/>
  <c r="CN50" i="24"/>
  <c r="CL50" i="24" s="1"/>
  <c r="CN51" i="24"/>
  <c r="CL51" i="24" s="1"/>
  <c r="CN52" i="24"/>
  <c r="CL52" i="24" s="1"/>
  <c r="CN53" i="24"/>
  <c r="CL4" i="24"/>
  <c r="CK7" i="24"/>
  <c r="CK8" i="24"/>
  <c r="CK12" i="24"/>
  <c r="CK25" i="24"/>
  <c r="CK28" i="24"/>
  <c r="CK45" i="24"/>
  <c r="CK52" i="24"/>
  <c r="CO5" i="24"/>
  <c r="CA5" i="24" s="1"/>
  <c r="CO6" i="24"/>
  <c r="CA6" i="24" s="1"/>
  <c r="CO7" i="24"/>
  <c r="CA7" i="24" s="1"/>
  <c r="CO8" i="24"/>
  <c r="CA8" i="24" s="1"/>
  <c r="CO9" i="24"/>
  <c r="CA9" i="24" s="1"/>
  <c r="CO10" i="24"/>
  <c r="CA10" i="24" s="1"/>
  <c r="CO11" i="24"/>
  <c r="CA11" i="24" s="1"/>
  <c r="CO12" i="24"/>
  <c r="CA12" i="24" s="1"/>
  <c r="CO13" i="24"/>
  <c r="CA13" i="24" s="1"/>
  <c r="CO14" i="24"/>
  <c r="CA14" i="24" s="1"/>
  <c r="CO15" i="24"/>
  <c r="CA15" i="24" s="1"/>
  <c r="CO16" i="24"/>
  <c r="CA16" i="24" s="1"/>
  <c r="CO17" i="24"/>
  <c r="CA17" i="24" s="1"/>
  <c r="CO18" i="24"/>
  <c r="CA18" i="24" s="1"/>
  <c r="CO19" i="24"/>
  <c r="CA19" i="24" s="1"/>
  <c r="CO20" i="24"/>
  <c r="CA20" i="24" s="1"/>
  <c r="CO21" i="24"/>
  <c r="CA21" i="24" s="1"/>
  <c r="CO22" i="24"/>
  <c r="CA22" i="24" s="1"/>
  <c r="CO23" i="24"/>
  <c r="CA23" i="24" s="1"/>
  <c r="CO24" i="24"/>
  <c r="CA24" i="24" s="1"/>
  <c r="CO25" i="24"/>
  <c r="CA25" i="24" s="1"/>
  <c r="CO26" i="24"/>
  <c r="CA26" i="24" s="1"/>
  <c r="CO27" i="24"/>
  <c r="CA27" i="24" s="1"/>
  <c r="CO28" i="24"/>
  <c r="CA28" i="24" s="1"/>
  <c r="CO29" i="24"/>
  <c r="CA29" i="24" s="1"/>
  <c r="CO30" i="24"/>
  <c r="CA30" i="24" s="1"/>
  <c r="CO31" i="24"/>
  <c r="CA31" i="24" s="1"/>
  <c r="CO32" i="24"/>
  <c r="CA32" i="24" s="1"/>
  <c r="CO33" i="24"/>
  <c r="CA33" i="24" s="1"/>
  <c r="CO34" i="24"/>
  <c r="CA34" i="24" s="1"/>
  <c r="CO35" i="24"/>
  <c r="CA35" i="24" s="1"/>
  <c r="CO36" i="24"/>
  <c r="CA36" i="24" s="1"/>
  <c r="CO37" i="24"/>
  <c r="CA37" i="24" s="1"/>
  <c r="CO38" i="24"/>
  <c r="CA38" i="24" s="1"/>
  <c r="CO39" i="24"/>
  <c r="CA39" i="24" s="1"/>
  <c r="CO40" i="24"/>
  <c r="CA40" i="24" s="1"/>
  <c r="CO41" i="24"/>
  <c r="CA41" i="24" s="1"/>
  <c r="CO42" i="24"/>
  <c r="CA42" i="24" s="1"/>
  <c r="CO43" i="24"/>
  <c r="CA43" i="24" s="1"/>
  <c r="CO44" i="24"/>
  <c r="CA44" i="24" s="1"/>
  <c r="CO45" i="24"/>
  <c r="CA45" i="24" s="1"/>
  <c r="CO46" i="24"/>
  <c r="CA46" i="24" s="1"/>
  <c r="CO47" i="24"/>
  <c r="CA47" i="24" s="1"/>
  <c r="CO48" i="24"/>
  <c r="CA48" i="24" s="1"/>
  <c r="CO49" i="24"/>
  <c r="CA49" i="24" s="1"/>
  <c r="CO50" i="24"/>
  <c r="CA50" i="24" s="1"/>
  <c r="CO51" i="24"/>
  <c r="CA51" i="24" s="1"/>
  <c r="CO52" i="24"/>
  <c r="CA52" i="24" s="1"/>
  <c r="CO53" i="24"/>
  <c r="CA53" i="24" s="1"/>
  <c r="CM4" i="24"/>
  <c r="AX4" i="24"/>
  <c r="A9" i="33"/>
  <c r="B26" i="19"/>
  <c r="B9" i="33" s="1"/>
  <c r="C9" i="33"/>
  <c r="A10" i="33"/>
  <c r="C10" i="33"/>
  <c r="A11" i="33"/>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3" i="24"/>
  <c r="R34" i="24"/>
  <c r="R35" i="24"/>
  <c r="R36" i="24"/>
  <c r="R37" i="24"/>
  <c r="R38" i="24"/>
  <c r="R39" i="24"/>
  <c r="R40" i="24"/>
  <c r="R41" i="24"/>
  <c r="R42" i="24"/>
  <c r="R43" i="24"/>
  <c r="R44" i="24"/>
  <c r="R45" i="24"/>
  <c r="R46" i="24"/>
  <c r="R47" i="24"/>
  <c r="R48" i="24"/>
  <c r="R49" i="24"/>
  <c r="R50" i="24"/>
  <c r="R51" i="24"/>
  <c r="R52" i="24"/>
  <c r="R53" i="24"/>
  <c r="C35" i="19"/>
  <c r="C11" i="33" s="1"/>
  <c r="A12" i="33"/>
  <c r="S4" i="24"/>
  <c r="S5" i="24"/>
  <c r="S6" i="24"/>
  <c r="S7" i="24"/>
  <c r="S8" i="24"/>
  <c r="S9" i="24"/>
  <c r="S10" i="24"/>
  <c r="S11" i="24"/>
  <c r="S12" i="24"/>
  <c r="S13" i="24"/>
  <c r="S14" i="24"/>
  <c r="S15" i="24"/>
  <c r="S16" i="24"/>
  <c r="S17" i="24"/>
  <c r="S18" i="24"/>
  <c r="S19" i="24"/>
  <c r="S20" i="24"/>
  <c r="S21" i="24"/>
  <c r="S22" i="24"/>
  <c r="S23" i="24"/>
  <c r="S24" i="24"/>
  <c r="S25" i="24"/>
  <c r="S26" i="24"/>
  <c r="S27" i="24"/>
  <c r="S28" i="24"/>
  <c r="S29" i="24"/>
  <c r="S30" i="24"/>
  <c r="S31" i="24"/>
  <c r="S32" i="24"/>
  <c r="S33" i="24"/>
  <c r="S34" i="24"/>
  <c r="S35" i="24"/>
  <c r="S36" i="24"/>
  <c r="S37" i="24"/>
  <c r="S38" i="24"/>
  <c r="S39" i="24"/>
  <c r="S40" i="24"/>
  <c r="S41" i="24"/>
  <c r="S42" i="24"/>
  <c r="S43" i="24"/>
  <c r="S44" i="24"/>
  <c r="S45" i="24"/>
  <c r="S46" i="24"/>
  <c r="S47" i="24"/>
  <c r="S48" i="24"/>
  <c r="S49" i="24"/>
  <c r="S50" i="24"/>
  <c r="S51" i="24"/>
  <c r="S52" i="24"/>
  <c r="S53" i="24"/>
  <c r="C36" i="19"/>
  <c r="C12" i="33" s="1"/>
  <c r="A13" i="33"/>
  <c r="T4" i="24"/>
  <c r="T5" i="24"/>
  <c r="T6" i="24"/>
  <c r="T7" i="24"/>
  <c r="T8" i="24"/>
  <c r="T9" i="24"/>
  <c r="T10" i="24"/>
  <c r="T11" i="24"/>
  <c r="T12" i="24"/>
  <c r="T13" i="24"/>
  <c r="T14" i="24"/>
  <c r="T15" i="24"/>
  <c r="T16" i="24"/>
  <c r="T17" i="24"/>
  <c r="T18" i="24"/>
  <c r="T19" i="24"/>
  <c r="T20" i="24"/>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C37" i="19"/>
  <c r="C13" i="33" s="1"/>
  <c r="A14" i="33"/>
  <c r="A15" i="33"/>
  <c r="A16" i="33"/>
  <c r="A7" i="33"/>
  <c r="A8" i="33"/>
  <c r="C19" i="19"/>
  <c r="C8" i="33" s="1"/>
  <c r="AX5" i="24"/>
  <c r="AX6" i="24"/>
  <c r="AX7" i="24"/>
  <c r="AX8" i="24"/>
  <c r="AX9" i="24"/>
  <c r="AX10" i="24"/>
  <c r="AX11" i="24"/>
  <c r="AX12" i="24"/>
  <c r="AX13" i="24"/>
  <c r="AX14" i="24"/>
  <c r="AX15" i="24"/>
  <c r="AX16" i="24"/>
  <c r="AX17" i="24"/>
  <c r="AX18" i="24"/>
  <c r="AX19" i="24"/>
  <c r="AX20" i="24"/>
  <c r="AX21" i="24"/>
  <c r="AX22" i="24"/>
  <c r="AX23" i="24"/>
  <c r="AX24" i="24"/>
  <c r="AX25" i="24"/>
  <c r="AX26" i="24"/>
  <c r="AX27" i="24"/>
  <c r="AX28" i="24"/>
  <c r="AX29" i="24"/>
  <c r="AX30" i="24"/>
  <c r="AX31" i="24"/>
  <c r="AX32" i="24"/>
  <c r="AX33" i="24"/>
  <c r="AX34" i="24"/>
  <c r="AX35" i="24"/>
  <c r="AX36" i="24"/>
  <c r="AX37" i="24"/>
  <c r="AX38" i="24"/>
  <c r="AX39" i="24"/>
  <c r="AX40" i="24"/>
  <c r="AX41" i="24"/>
  <c r="AX42" i="24"/>
  <c r="AX43" i="24"/>
  <c r="AX44" i="24"/>
  <c r="AX45" i="24"/>
  <c r="AX46" i="24"/>
  <c r="AX47" i="24"/>
  <c r="AX48" i="24"/>
  <c r="AX49" i="24"/>
  <c r="AX50" i="24"/>
  <c r="AX51" i="24"/>
  <c r="AX52" i="24"/>
  <c r="AX53" i="24"/>
  <c r="C6" i="19"/>
  <c r="C6" i="33" s="1"/>
  <c r="A4" i="33"/>
  <c r="A5" i="33"/>
  <c r="A6" i="33"/>
  <c r="A3" i="33"/>
  <c r="CG7" i="24"/>
  <c r="CG8" i="24"/>
  <c r="CG14" i="24"/>
  <c r="CG15" i="24"/>
  <c r="CG19" i="24"/>
  <c r="CG20" i="24"/>
  <c r="CG22" i="24"/>
  <c r="CG23" i="24"/>
  <c r="CG27" i="24"/>
  <c r="CG30" i="24"/>
  <c r="CG32" i="24"/>
  <c r="CG36" i="24"/>
  <c r="CG41" i="24"/>
  <c r="CG43" i="24"/>
  <c r="CG45" i="24"/>
  <c r="CG46" i="24"/>
  <c r="CG49" i="24"/>
  <c r="C35" i="25"/>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H11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A71" i="11"/>
  <c r="B71" i="11"/>
  <c r="D71" i="11"/>
  <c r="A72" i="11"/>
  <c r="B72" i="11"/>
  <c r="D72" i="11"/>
  <c r="A73" i="11"/>
  <c r="B73" i="11"/>
  <c r="D73" i="11"/>
  <c r="A74" i="11"/>
  <c r="B74" i="11"/>
  <c r="D74" i="11"/>
  <c r="A75" i="11"/>
  <c r="B75" i="11"/>
  <c r="D75" i="11"/>
  <c r="A76" i="11"/>
  <c r="B76" i="11"/>
  <c r="D76" i="11"/>
  <c r="A77" i="11"/>
  <c r="B77" i="11"/>
  <c r="D77" i="11"/>
  <c r="A78" i="11"/>
  <c r="B78" i="11"/>
  <c r="D78" i="11"/>
  <c r="A79" i="11"/>
  <c r="B79" i="11"/>
  <c r="D79" i="11"/>
  <c r="A80" i="11"/>
  <c r="B80" i="11"/>
  <c r="D80" i="11"/>
  <c r="A81" i="11"/>
  <c r="B81" i="11"/>
  <c r="D81" i="11"/>
  <c r="A82" i="11"/>
  <c r="B82" i="11"/>
  <c r="D82" i="11"/>
  <c r="A83" i="11"/>
  <c r="B83" i="11"/>
  <c r="D83" i="11"/>
  <c r="A84" i="11"/>
  <c r="B84" i="11"/>
  <c r="D84" i="11"/>
  <c r="A85" i="11"/>
  <c r="B85" i="11"/>
  <c r="D85" i="11"/>
  <c r="A86" i="11"/>
  <c r="B86" i="11"/>
  <c r="D86" i="11"/>
  <c r="A87" i="11"/>
  <c r="B87" i="11"/>
  <c r="D87" i="11"/>
  <c r="A88" i="11"/>
  <c r="B88" i="11"/>
  <c r="D88" i="11"/>
  <c r="A89" i="11"/>
  <c r="B89" i="11"/>
  <c r="D89" i="11"/>
  <c r="A90" i="11"/>
  <c r="B90" i="11"/>
  <c r="D90" i="11"/>
  <c r="A91" i="11"/>
  <c r="B91" i="11"/>
  <c r="D91" i="11"/>
  <c r="A92" i="11"/>
  <c r="B92" i="11"/>
  <c r="D92" i="11"/>
  <c r="A93" i="11"/>
  <c r="B93" i="11"/>
  <c r="D93" i="11"/>
  <c r="A94" i="11"/>
  <c r="B94" i="11"/>
  <c r="D94" i="11"/>
  <c r="A95" i="11"/>
  <c r="B95" i="11"/>
  <c r="D95" i="11"/>
  <c r="A96" i="11"/>
  <c r="B96" i="11"/>
  <c r="D96" i="11"/>
  <c r="A97" i="11"/>
  <c r="B97" i="11"/>
  <c r="D97" i="11"/>
  <c r="A98" i="11"/>
  <c r="B98" i="11"/>
  <c r="D98" i="11"/>
  <c r="A99" i="11"/>
  <c r="B99" i="11"/>
  <c r="D99" i="11"/>
  <c r="A100" i="11"/>
  <c r="B100" i="11"/>
  <c r="D100" i="11"/>
  <c r="A101" i="11"/>
  <c r="B101" i="11"/>
  <c r="D101" i="11"/>
  <c r="A102" i="11"/>
  <c r="B102" i="11"/>
  <c r="D102" i="11"/>
  <c r="A103" i="11"/>
  <c r="B103" i="11"/>
  <c r="D103" i="11"/>
  <c r="A104" i="11"/>
  <c r="B104" i="11"/>
  <c r="D104" i="11"/>
  <c r="A105" i="11"/>
  <c r="B105" i="11"/>
  <c r="D105" i="11"/>
  <c r="A106" i="11"/>
  <c r="B106" i="11"/>
  <c r="D106" i="11"/>
  <c r="A107" i="11"/>
  <c r="B107" i="11"/>
  <c r="D107" i="11"/>
  <c r="A108" i="11"/>
  <c r="B108" i="11"/>
  <c r="D108" i="11"/>
  <c r="A109" i="11"/>
  <c r="B109" i="11"/>
  <c r="D109" i="11"/>
  <c r="A110" i="11"/>
  <c r="B110" i="11"/>
  <c r="D110" i="11"/>
  <c r="A26" i="11"/>
  <c r="B26" i="11"/>
  <c r="C26" i="11"/>
  <c r="D26" i="11"/>
  <c r="E26" i="11"/>
  <c r="I26" i="11"/>
  <c r="K26" i="11"/>
  <c r="A27" i="11"/>
  <c r="B27" i="11"/>
  <c r="C27" i="11"/>
  <c r="M27" i="11" s="1"/>
  <c r="D27" i="11"/>
  <c r="E27" i="11"/>
  <c r="I27" i="11"/>
  <c r="K27" i="11"/>
  <c r="A28" i="11"/>
  <c r="B28" i="11"/>
  <c r="C28" i="11"/>
  <c r="D28" i="11"/>
  <c r="E28" i="11"/>
  <c r="I28" i="11"/>
  <c r="J28" i="11"/>
  <c r="K28" i="11"/>
  <c r="A29" i="11"/>
  <c r="B29" i="11"/>
  <c r="C29" i="11"/>
  <c r="D29" i="11"/>
  <c r="E29" i="11"/>
  <c r="I29" i="11"/>
  <c r="J29" i="11"/>
  <c r="K29" i="11"/>
  <c r="A30" i="11"/>
  <c r="B30" i="11"/>
  <c r="C30" i="11"/>
  <c r="J30" i="11" s="1"/>
  <c r="D30" i="11"/>
  <c r="E30" i="11"/>
  <c r="I30" i="11"/>
  <c r="K30" i="11"/>
  <c r="A31" i="11"/>
  <c r="B31" i="11"/>
  <c r="C31" i="11"/>
  <c r="M31" i="11" s="1"/>
  <c r="D31" i="11"/>
  <c r="E31" i="11"/>
  <c r="I31" i="11"/>
  <c r="K31" i="11"/>
  <c r="A32" i="11"/>
  <c r="B32" i="11"/>
  <c r="C32" i="11"/>
  <c r="D32" i="11"/>
  <c r="E32" i="11"/>
  <c r="I32" i="11"/>
  <c r="J32" i="11"/>
  <c r="K32" i="11"/>
  <c r="A33" i="11"/>
  <c r="B33" i="11"/>
  <c r="C33" i="11"/>
  <c r="M33" i="11" s="1"/>
  <c r="D33" i="11"/>
  <c r="E33" i="11"/>
  <c r="I33" i="11"/>
  <c r="K33" i="11"/>
  <c r="N33" i="11"/>
  <c r="A34" i="11"/>
  <c r="B34" i="11"/>
  <c r="C34" i="11"/>
  <c r="D34" i="11"/>
  <c r="E34" i="11"/>
  <c r="I34" i="11"/>
  <c r="J34" i="11"/>
  <c r="K34" i="11"/>
  <c r="A35" i="11"/>
  <c r="B35" i="11"/>
  <c r="C35" i="11"/>
  <c r="D35" i="11"/>
  <c r="E35" i="11"/>
  <c r="I35" i="11"/>
  <c r="J35" i="11"/>
  <c r="K35" i="11"/>
  <c r="A36" i="11"/>
  <c r="B36" i="11"/>
  <c r="C36" i="11"/>
  <c r="M36" i="11" s="1"/>
  <c r="D36" i="11"/>
  <c r="E36" i="11"/>
  <c r="I36" i="11"/>
  <c r="K36" i="11"/>
  <c r="A37" i="11"/>
  <c r="B37" i="11"/>
  <c r="C37" i="11"/>
  <c r="M37" i="11" s="1"/>
  <c r="D37" i="11"/>
  <c r="E37" i="11"/>
  <c r="I37" i="11"/>
  <c r="K37" i="11"/>
  <c r="A38" i="11"/>
  <c r="B38" i="11"/>
  <c r="C38" i="11"/>
  <c r="D38" i="11"/>
  <c r="E38" i="11"/>
  <c r="I38" i="11"/>
  <c r="K38" i="11"/>
  <c r="A39" i="11"/>
  <c r="B39" i="11"/>
  <c r="C39" i="11"/>
  <c r="M39" i="11" s="1"/>
  <c r="D39" i="11"/>
  <c r="E39" i="11"/>
  <c r="I39" i="11"/>
  <c r="K39" i="11"/>
  <c r="A40" i="11"/>
  <c r="B40" i="11"/>
  <c r="C40" i="11"/>
  <c r="M40" i="11" s="1"/>
  <c r="D40" i="11"/>
  <c r="E40" i="11"/>
  <c r="I40" i="11"/>
  <c r="K40" i="11"/>
  <c r="A41" i="11"/>
  <c r="B41" i="11"/>
  <c r="C41" i="11"/>
  <c r="M41" i="11" s="1"/>
  <c r="D41" i="11"/>
  <c r="E41" i="11"/>
  <c r="I41" i="11"/>
  <c r="J41" i="11"/>
  <c r="K41" i="11"/>
  <c r="A42" i="11"/>
  <c r="B42" i="11"/>
  <c r="C42" i="11"/>
  <c r="M42" i="11" s="1"/>
  <c r="D42" i="11"/>
  <c r="E42" i="11"/>
  <c r="I42" i="11"/>
  <c r="K42" i="11"/>
  <c r="L42" i="11"/>
  <c r="A43" i="11"/>
  <c r="B43" i="11"/>
  <c r="C43" i="11"/>
  <c r="J43" i="11" s="1"/>
  <c r="D43" i="11"/>
  <c r="E43" i="11"/>
  <c r="I43" i="11"/>
  <c r="K43" i="11"/>
  <c r="A44" i="11"/>
  <c r="B44" i="11"/>
  <c r="C44" i="11"/>
  <c r="M44" i="11" s="1"/>
  <c r="D44" i="11"/>
  <c r="E44" i="11"/>
  <c r="I44" i="11"/>
  <c r="K44" i="11"/>
  <c r="A45" i="11"/>
  <c r="B45" i="11"/>
  <c r="C45" i="11"/>
  <c r="M45" i="11" s="1"/>
  <c r="D45" i="11"/>
  <c r="E45" i="11"/>
  <c r="I45" i="11"/>
  <c r="K45" i="11"/>
  <c r="A46" i="11"/>
  <c r="B46" i="11"/>
  <c r="C46" i="11"/>
  <c r="M46" i="11" s="1"/>
  <c r="D46" i="11"/>
  <c r="E46" i="11"/>
  <c r="I46" i="11"/>
  <c r="K46" i="11"/>
  <c r="L46" i="11"/>
  <c r="A47" i="11"/>
  <c r="B47" i="11"/>
  <c r="C47" i="11"/>
  <c r="D47" i="11"/>
  <c r="E47" i="11"/>
  <c r="I47" i="11"/>
  <c r="J47" i="11"/>
  <c r="K47" i="11"/>
  <c r="A48" i="11"/>
  <c r="B48" i="11"/>
  <c r="C48" i="11"/>
  <c r="M48" i="11" s="1"/>
  <c r="D48" i="11"/>
  <c r="E48" i="11"/>
  <c r="I48" i="11"/>
  <c r="K48" i="11"/>
  <c r="A49" i="11"/>
  <c r="B49" i="11"/>
  <c r="C49" i="11"/>
  <c r="M49" i="11" s="1"/>
  <c r="D49" i="11"/>
  <c r="E49" i="11"/>
  <c r="I49" i="11"/>
  <c r="K49" i="11"/>
  <c r="A50" i="11"/>
  <c r="B50" i="11"/>
  <c r="C50" i="11"/>
  <c r="M50" i="11" s="1"/>
  <c r="D50" i="11"/>
  <c r="E50" i="11"/>
  <c r="I50" i="11"/>
  <c r="J50" i="11"/>
  <c r="K50" i="11"/>
  <c r="L50" i="11"/>
  <c r="A51" i="11"/>
  <c r="B51" i="11"/>
  <c r="C51" i="11"/>
  <c r="J51" i="11" s="1"/>
  <c r="D51" i="11"/>
  <c r="E51" i="11"/>
  <c r="I51" i="11"/>
  <c r="K51" i="11"/>
  <c r="A52" i="11"/>
  <c r="B52" i="11"/>
  <c r="C52" i="11"/>
  <c r="M52" i="11" s="1"/>
  <c r="D52" i="11"/>
  <c r="E52" i="11"/>
  <c r="I52" i="11"/>
  <c r="J52" i="11"/>
  <c r="K52" i="11"/>
  <c r="A53" i="11"/>
  <c r="B53" i="11"/>
  <c r="C53" i="11"/>
  <c r="M53" i="11" s="1"/>
  <c r="D53" i="11"/>
  <c r="E53" i="11"/>
  <c r="I53" i="11"/>
  <c r="J53" i="11"/>
  <c r="K53" i="11"/>
  <c r="A54" i="11"/>
  <c r="B54" i="11"/>
  <c r="C54" i="11"/>
  <c r="D54" i="11"/>
  <c r="E54" i="11"/>
  <c r="I54" i="11"/>
  <c r="J54" i="11"/>
  <c r="K54" i="11"/>
  <c r="A55" i="11"/>
  <c r="B55" i="11"/>
  <c r="C55" i="11"/>
  <c r="M55" i="11" s="1"/>
  <c r="D55" i="11"/>
  <c r="E55" i="11"/>
  <c r="I55" i="11"/>
  <c r="J55" i="11"/>
  <c r="K55" i="11"/>
  <c r="C31" i="19"/>
  <c r="C26" i="19"/>
  <c r="L7" i="11"/>
  <c r="C8" i="11"/>
  <c r="M8" i="11" s="1"/>
  <c r="C9" i="11"/>
  <c r="C10" i="11"/>
  <c r="M10" i="11" s="1"/>
  <c r="C11" i="11"/>
  <c r="M11" i="11" s="1"/>
  <c r="C12" i="11"/>
  <c r="C13" i="11"/>
  <c r="M13" i="11" s="1"/>
  <c r="L13" i="11"/>
  <c r="C14" i="11"/>
  <c r="M14" i="11" s="1"/>
  <c r="C15" i="11"/>
  <c r="M15" i="11" s="1"/>
  <c r="C16" i="11"/>
  <c r="M16" i="11" s="1"/>
  <c r="C17" i="11"/>
  <c r="M17" i="11" s="1"/>
  <c r="C18" i="11"/>
  <c r="M18" i="11" s="1"/>
  <c r="C19" i="11"/>
  <c r="M19" i="11" s="1"/>
  <c r="C20" i="11"/>
  <c r="M20" i="11" s="1"/>
  <c r="C21" i="11"/>
  <c r="M21" i="11" s="1"/>
  <c r="L21" i="11"/>
  <c r="C22" i="11"/>
  <c r="M22" i="11" s="1"/>
  <c r="C23" i="11"/>
  <c r="C24" i="11"/>
  <c r="M24" i="11" s="1"/>
  <c r="C25" i="11"/>
  <c r="J7" i="11"/>
  <c r="J15" i="11"/>
  <c r="J17" i="11"/>
  <c r="K7" i="11"/>
  <c r="K8" i="11"/>
  <c r="K9" i="11"/>
  <c r="K10" i="11"/>
  <c r="K11" i="11"/>
  <c r="K12" i="11"/>
  <c r="K13" i="11"/>
  <c r="K14" i="11"/>
  <c r="K15" i="11"/>
  <c r="K16" i="11"/>
  <c r="K17" i="11"/>
  <c r="K18" i="11"/>
  <c r="K19" i="11"/>
  <c r="K20" i="11"/>
  <c r="K21" i="11"/>
  <c r="K22" i="11"/>
  <c r="K23" i="11"/>
  <c r="K24" i="11"/>
  <c r="K25" i="11"/>
  <c r="K5" i="11"/>
  <c r="I5" i="11"/>
  <c r="I7" i="11"/>
  <c r="I8" i="11"/>
  <c r="I9" i="11"/>
  <c r="I10" i="11"/>
  <c r="I11" i="11"/>
  <c r="I12" i="11"/>
  <c r="I13" i="11"/>
  <c r="I14" i="11"/>
  <c r="I15" i="11"/>
  <c r="I16" i="11"/>
  <c r="I17" i="11"/>
  <c r="I18" i="11"/>
  <c r="I19" i="11"/>
  <c r="I20" i="11"/>
  <c r="I21" i="11"/>
  <c r="I22" i="11"/>
  <c r="I23" i="11"/>
  <c r="I24" i="11"/>
  <c r="I25" i="11"/>
  <c r="B31" i="19"/>
  <c r="B10" i="33" s="1"/>
  <c r="E8" i="11"/>
  <c r="E9" i="11"/>
  <c r="E10" i="11"/>
  <c r="E11" i="11"/>
  <c r="E12" i="11"/>
  <c r="E13" i="11"/>
  <c r="E14" i="11"/>
  <c r="E15" i="11"/>
  <c r="E16" i="11"/>
  <c r="E17" i="11"/>
  <c r="E18" i="11"/>
  <c r="E19" i="11"/>
  <c r="E20" i="11"/>
  <c r="E21" i="11"/>
  <c r="E22" i="11"/>
  <c r="E23" i="11"/>
  <c r="E24" i="11"/>
  <c r="E25" i="11"/>
  <c r="E7" i="11"/>
  <c r="D7" i="11"/>
  <c r="D8" i="11"/>
  <c r="D9" i="11"/>
  <c r="D10" i="11"/>
  <c r="D11" i="11"/>
  <c r="D12" i="11"/>
  <c r="D13" i="11"/>
  <c r="D14" i="11"/>
  <c r="D15" i="11"/>
  <c r="D16" i="11"/>
  <c r="D17" i="11"/>
  <c r="D18" i="11"/>
  <c r="D19" i="11"/>
  <c r="D20" i="11"/>
  <c r="D21" i="11"/>
  <c r="D22" i="11"/>
  <c r="D23" i="11"/>
  <c r="D24" i="11"/>
  <c r="D25" i="11"/>
  <c r="D6" i="11"/>
  <c r="B25" i="11"/>
  <c r="B7" i="11"/>
  <c r="B8" i="11"/>
  <c r="B9" i="11"/>
  <c r="B10" i="11"/>
  <c r="B11" i="11"/>
  <c r="B12" i="11"/>
  <c r="B13" i="11"/>
  <c r="B14" i="11"/>
  <c r="B15" i="11"/>
  <c r="B16" i="11"/>
  <c r="B17" i="11"/>
  <c r="B18" i="11"/>
  <c r="B19" i="11"/>
  <c r="B20" i="11"/>
  <c r="B21" i="11"/>
  <c r="B22" i="11"/>
  <c r="B23" i="11"/>
  <c r="B24" i="11"/>
  <c r="B6" i="11"/>
  <c r="D62" i="11"/>
  <c r="D65" i="11"/>
  <c r="D69" i="11"/>
  <c r="D70" i="11"/>
  <c r="D63" i="11"/>
  <c r="D64" i="11"/>
  <c r="D66" i="11"/>
  <c r="D67" i="11"/>
  <c r="D68" i="11"/>
  <c r="B62" i="11"/>
  <c r="B63" i="11"/>
  <c r="B64" i="11"/>
  <c r="B65" i="11"/>
  <c r="B66" i="11"/>
  <c r="B67" i="11"/>
  <c r="B68" i="11"/>
  <c r="B69" i="11"/>
  <c r="B70" i="11"/>
  <c r="B61" i="11"/>
  <c r="A62" i="11"/>
  <c r="A63" i="11"/>
  <c r="A64" i="11"/>
  <c r="A65" i="11"/>
  <c r="A66" i="11"/>
  <c r="A67" i="11"/>
  <c r="A68" i="11"/>
  <c r="A69" i="11"/>
  <c r="A70" i="11"/>
  <c r="A61" i="11"/>
  <c r="D61" i="11"/>
  <c r="A7" i="11"/>
  <c r="A8" i="11"/>
  <c r="A9" i="11"/>
  <c r="A10" i="11"/>
  <c r="A11" i="11"/>
  <c r="A12" i="11"/>
  <c r="A13" i="11"/>
  <c r="A14" i="11"/>
  <c r="A15" i="11"/>
  <c r="A16" i="11"/>
  <c r="A17" i="11"/>
  <c r="A18" i="11"/>
  <c r="A19" i="11"/>
  <c r="A20" i="11"/>
  <c r="A21" i="11"/>
  <c r="A22" i="11"/>
  <c r="A23" i="11"/>
  <c r="A24" i="11"/>
  <c r="A25" i="11"/>
  <c r="A6" i="11"/>
  <c r="CF13" i="24"/>
  <c r="CF47" i="24"/>
  <c r="CF33" i="24"/>
  <c r="CF29" i="24"/>
  <c r="CF17" i="24"/>
  <c r="CF5" i="24"/>
  <c r="G73" i="7"/>
  <c r="G72" i="7"/>
  <c r="E73" i="7"/>
  <c r="C72" i="7"/>
  <c r="E72" i="7"/>
  <c r="C71" i="7"/>
  <c r="D6" i="7"/>
  <c r="D7" i="7"/>
  <c r="N7" i="11"/>
  <c r="N21" i="11"/>
  <c r="N9" i="11"/>
  <c r="D53" i="7"/>
  <c r="D52" i="7"/>
  <c r="D5" i="7"/>
  <c r="BN51" i="31" l="1"/>
  <c r="BO51" i="31"/>
  <c r="BN43" i="31"/>
  <c r="BO43" i="31"/>
  <c r="BN31" i="31"/>
  <c r="BO31" i="31"/>
  <c r="BN19" i="31"/>
  <c r="BO19" i="31"/>
  <c r="BN7" i="31"/>
  <c r="BO7" i="31"/>
  <c r="BN50" i="31"/>
  <c r="BO50" i="31"/>
  <c r="BN46" i="31"/>
  <c r="BO46" i="31"/>
  <c r="BN42" i="31"/>
  <c r="BO42" i="31"/>
  <c r="BN38" i="31"/>
  <c r="BO38" i="31"/>
  <c r="BN34" i="31"/>
  <c r="BO34" i="31"/>
  <c r="BN30" i="31"/>
  <c r="BO30" i="31"/>
  <c r="BN26" i="31"/>
  <c r="BO26" i="31"/>
  <c r="BN22" i="31"/>
  <c r="BO22" i="31"/>
  <c r="BN18" i="31"/>
  <c r="BO18" i="31"/>
  <c r="BN14" i="31"/>
  <c r="BO14" i="31"/>
  <c r="BN10" i="31"/>
  <c r="BO10" i="31"/>
  <c r="BN6" i="31"/>
  <c r="BO6" i="31"/>
  <c r="BN39" i="31"/>
  <c r="BO39" i="31"/>
  <c r="BN27" i="31"/>
  <c r="BO27" i="31"/>
  <c r="BN11" i="31"/>
  <c r="BO11" i="31"/>
  <c r="BO53" i="31"/>
  <c r="BN53" i="31"/>
  <c r="BO49" i="31"/>
  <c r="BN49" i="31"/>
  <c r="BO45" i="31"/>
  <c r="BN45" i="31"/>
  <c r="BO41" i="31"/>
  <c r="BN41" i="31"/>
  <c r="BO37" i="31"/>
  <c r="BN37" i="31"/>
  <c r="BO33" i="31"/>
  <c r="BN33" i="31"/>
  <c r="BO29" i="31"/>
  <c r="BN29" i="31"/>
  <c r="BO25" i="31"/>
  <c r="BN25" i="31"/>
  <c r="BO21" i="31"/>
  <c r="BN21" i="31"/>
  <c r="BO17" i="31"/>
  <c r="BN17" i="31"/>
  <c r="BO13" i="31"/>
  <c r="BN13" i="31"/>
  <c r="BO9" i="31"/>
  <c r="BN9" i="31"/>
  <c r="BO5" i="31"/>
  <c r="BN5" i="31"/>
  <c r="BN47" i="31"/>
  <c r="BO47" i="31"/>
  <c r="BN35" i="31"/>
  <c r="BO35" i="31"/>
  <c r="BN23" i="31"/>
  <c r="BO23" i="31"/>
  <c r="BN15" i="31"/>
  <c r="BO15" i="31"/>
  <c r="BO52" i="31"/>
  <c r="BN52" i="31"/>
  <c r="BO48" i="31"/>
  <c r="BN48" i="31"/>
  <c r="BO44" i="31"/>
  <c r="BN44" i="31"/>
  <c r="BO40" i="31"/>
  <c r="BN40" i="31"/>
  <c r="BO36" i="31"/>
  <c r="BN36" i="31"/>
  <c r="BO32" i="31"/>
  <c r="BN32" i="31"/>
  <c r="BO28" i="31"/>
  <c r="BN28" i="31"/>
  <c r="BO24" i="31"/>
  <c r="BN24" i="31"/>
  <c r="BO20" i="31"/>
  <c r="BN20" i="31"/>
  <c r="BO16" i="31"/>
  <c r="BN16" i="31"/>
  <c r="BO12" i="31"/>
  <c r="BN12" i="31"/>
  <c r="BO8" i="31"/>
  <c r="BN8" i="31"/>
  <c r="M29" i="11"/>
  <c r="N29" i="11"/>
  <c r="CL11" i="24"/>
  <c r="CK11" i="24"/>
  <c r="G7430" i="35"/>
  <c r="G7481" i="35" s="1"/>
  <c r="I7430" i="35"/>
  <c r="I7481" i="35" s="1"/>
  <c r="L7430" i="35"/>
  <c r="L7481" i="35" s="1"/>
  <c r="D7481" i="35"/>
  <c r="O7430" i="35"/>
  <c r="O7481" i="35" s="1"/>
  <c r="E6380" i="35"/>
  <c r="E6431" i="35" s="1"/>
  <c r="D6431" i="35"/>
  <c r="K4601" i="35"/>
  <c r="K4652" i="35" s="1"/>
  <c r="P4601" i="35"/>
  <c r="P4652" i="35" s="1"/>
  <c r="CE31" i="24"/>
  <c r="CJ31" i="24" s="1"/>
  <c r="CF31" i="24"/>
  <c r="CE19" i="24"/>
  <c r="CJ19" i="24" s="1"/>
  <c r="CF19" i="24"/>
  <c r="CE15" i="24"/>
  <c r="CJ15" i="24" s="1"/>
  <c r="CF15" i="24"/>
  <c r="CE7" i="24"/>
  <c r="CJ7" i="24" s="1"/>
  <c r="CF7" i="24"/>
  <c r="F7974" i="35"/>
  <c r="F8025" i="35" s="1"/>
  <c r="Q7974" i="35"/>
  <c r="Q8025" i="35" s="1"/>
  <c r="F6924" i="35"/>
  <c r="F6975" i="35" s="1"/>
  <c r="R6924" i="35"/>
  <c r="R6975" i="35" s="1"/>
  <c r="G6908" i="35"/>
  <c r="G6959" i="35" s="1"/>
  <c r="P6908" i="35"/>
  <c r="P6959" i="35" s="1"/>
  <c r="I6908" i="35"/>
  <c r="I6959" i="35" s="1"/>
  <c r="L6908" i="35"/>
  <c r="L6959" i="35" s="1"/>
  <c r="D6959" i="35"/>
  <c r="N6376" i="35"/>
  <c r="N6427" i="35" s="1"/>
  <c r="P6376" i="35"/>
  <c r="P6427" i="35" s="1"/>
  <c r="M4573" i="35"/>
  <c r="M4624" i="35" s="1"/>
  <c r="D4624" i="35"/>
  <c r="N4298" i="35"/>
  <c r="N4349" i="35" s="1"/>
  <c r="R4298" i="35"/>
  <c r="R4349" i="35" s="1"/>
  <c r="D4349" i="35"/>
  <c r="CF39" i="24"/>
  <c r="J36" i="11"/>
  <c r="M35" i="11"/>
  <c r="N35" i="11"/>
  <c r="CG38" i="24"/>
  <c r="CH11" i="24"/>
  <c r="CI11" i="24" s="1"/>
  <c r="CG11" i="24"/>
  <c r="F7954" i="35"/>
  <c r="F8005" i="35" s="1"/>
  <c r="E7954" i="35"/>
  <c r="E8005" i="35" s="1"/>
  <c r="O7954" i="35"/>
  <c r="O8005" i="35" s="1"/>
  <c r="O7936" i="35"/>
  <c r="O7987" i="35" s="1"/>
  <c r="I7936" i="35"/>
  <c r="I7987" i="35" s="1"/>
  <c r="D7987" i="35"/>
  <c r="I7934" i="35"/>
  <c r="I7985" i="35" s="1"/>
  <c r="D7985" i="35"/>
  <c r="E7725" i="35"/>
  <c r="E7776" i="35" s="1"/>
  <c r="L7725" i="35"/>
  <c r="L7776" i="35" s="1"/>
  <c r="P7725" i="35"/>
  <c r="P7776" i="35" s="1"/>
  <c r="H7448" i="35"/>
  <c r="H7499" i="35" s="1"/>
  <c r="I7448" i="35"/>
  <c r="I7499" i="35" s="1"/>
  <c r="D6975" i="35"/>
  <c r="L6665" i="35"/>
  <c r="L6716" i="35" s="1"/>
  <c r="I6665" i="35"/>
  <c r="I6716" i="35" s="1"/>
  <c r="I6379" i="35"/>
  <c r="I6430" i="35" s="1"/>
  <c r="Q6379" i="35"/>
  <c r="Q6430" i="35" s="1"/>
  <c r="K6150" i="35"/>
  <c r="K6201" i="35" s="1"/>
  <c r="D6201" i="35"/>
  <c r="K6138" i="35"/>
  <c r="K6189" i="35" s="1"/>
  <c r="D6189" i="35"/>
  <c r="I5879" i="35"/>
  <c r="I5930" i="35" s="1"/>
  <c r="O5879" i="35"/>
  <c r="O5930" i="35" s="1"/>
  <c r="D5930" i="35"/>
  <c r="O4600" i="35"/>
  <c r="O4651" i="35" s="1"/>
  <c r="L4600" i="35"/>
  <c r="L4651" i="35" s="1"/>
  <c r="R4600" i="35"/>
  <c r="R4651" i="35" s="1"/>
  <c r="D4651" i="35"/>
  <c r="L4565" i="35"/>
  <c r="L4616" i="35" s="1"/>
  <c r="M4565" i="35"/>
  <c r="M4616" i="35" s="1"/>
  <c r="D4616" i="35"/>
  <c r="M47" i="11"/>
  <c r="N47" i="11"/>
  <c r="F6935" i="35"/>
  <c r="F6986" i="35" s="1"/>
  <c r="J6935" i="35"/>
  <c r="J6986" i="35" s="1"/>
  <c r="O6935" i="35"/>
  <c r="O6986" i="35" s="1"/>
  <c r="R6935" i="35"/>
  <c r="R6986" i="35" s="1"/>
  <c r="D6986" i="35"/>
  <c r="M51" i="11"/>
  <c r="N51" i="11"/>
  <c r="CH16" i="24"/>
  <c r="CI16" i="24" s="1"/>
  <c r="CG16" i="24"/>
  <c r="CE43" i="24"/>
  <c r="CJ43" i="24" s="1"/>
  <c r="CF43" i="24"/>
  <c r="CE35" i="24"/>
  <c r="CJ35" i="24" s="1"/>
  <c r="CF35" i="24"/>
  <c r="CE27" i="24"/>
  <c r="CJ27" i="24" s="1"/>
  <c r="CF27" i="24"/>
  <c r="CF11" i="24"/>
  <c r="M43" i="11"/>
  <c r="N43" i="11"/>
  <c r="B6" i="19"/>
  <c r="B6" i="33" s="1"/>
  <c r="CF23" i="24"/>
  <c r="CF51" i="24"/>
  <c r="CH10" i="24"/>
  <c r="CI10" i="24" s="1"/>
  <c r="CG10" i="24"/>
  <c r="L2211" i="35"/>
  <c r="L2262" i="35" s="1"/>
  <c r="K2211" i="35"/>
  <c r="K2262" i="35" s="1"/>
  <c r="E7701" i="35"/>
  <c r="E7752" i="35" s="1"/>
  <c r="L7701" i="35"/>
  <c r="L7752" i="35" s="1"/>
  <c r="P7701" i="35"/>
  <c r="P7752" i="35" s="1"/>
  <c r="G7432" i="35"/>
  <c r="G7483" i="35" s="1"/>
  <c r="L7432" i="35"/>
  <c r="L7483" i="35" s="1"/>
  <c r="M7432" i="35"/>
  <c r="M7483" i="35" s="1"/>
  <c r="I5894" i="35"/>
  <c r="I5945" i="35" s="1"/>
  <c r="O5894" i="35"/>
  <c r="O5945" i="35" s="1"/>
  <c r="D5660" i="35"/>
  <c r="I5609" i="35"/>
  <c r="I5660" i="35" s="1"/>
  <c r="H4591" i="35"/>
  <c r="H4642" i="35" s="1"/>
  <c r="D4642" i="35"/>
  <c r="H4570" i="35"/>
  <c r="H4621" i="35" s="1"/>
  <c r="M4570" i="35"/>
  <c r="M4621" i="35" s="1"/>
  <c r="N4570" i="35"/>
  <c r="N4621" i="35" s="1"/>
  <c r="H4299" i="35"/>
  <c r="H4350" i="35" s="1"/>
  <c r="R4299" i="35"/>
  <c r="R4350" i="35" s="1"/>
  <c r="D4350" i="35"/>
  <c r="I4299" i="35"/>
  <c r="I4350" i="35" s="1"/>
  <c r="N4299" i="35"/>
  <c r="N4350" i="35" s="1"/>
  <c r="D4129" i="35"/>
  <c r="D2801" i="35"/>
  <c r="O7978" i="35"/>
  <c r="O8029" i="35" s="1"/>
  <c r="L7958" i="35"/>
  <c r="L8009" i="35" s="1"/>
  <c r="O7948" i="35"/>
  <c r="O7999" i="35" s="1"/>
  <c r="Q7944" i="35"/>
  <c r="Q7995" i="35" s="1"/>
  <c r="P7717" i="35"/>
  <c r="P7768" i="35" s="1"/>
  <c r="P7693" i="35"/>
  <c r="P7744" i="35" s="1"/>
  <c r="M7436" i="35"/>
  <c r="M7487" i="35" s="1"/>
  <c r="E7190" i="35"/>
  <c r="E7241" i="35" s="1"/>
  <c r="L7175" i="35"/>
  <c r="L7226" i="35" s="1"/>
  <c r="D5700" i="35"/>
  <c r="I5653" i="35"/>
  <c r="I5704" i="35" s="1"/>
  <c r="E5629" i="35"/>
  <c r="E5680" i="35" s="1"/>
  <c r="G4841" i="35"/>
  <c r="G4892" i="35" s="1"/>
  <c r="Q4836" i="35"/>
  <c r="Q4887" i="35" s="1"/>
  <c r="O4816" i="35"/>
  <c r="O4867" i="35" s="1"/>
  <c r="D4663" i="35"/>
  <c r="G4612" i="35"/>
  <c r="G4663" i="35" s="1"/>
  <c r="L4594" i="35"/>
  <c r="L4645" i="35" s="1"/>
  <c r="J4593" i="35"/>
  <c r="J4644" i="35" s="1"/>
  <c r="N4592" i="35"/>
  <c r="N4643" i="35" s="1"/>
  <c r="L4589" i="35"/>
  <c r="L4640" i="35" s="1"/>
  <c r="O4331" i="35"/>
  <c r="O4382" i="35" s="1"/>
  <c r="F4292" i="35"/>
  <c r="F4343" i="35" s="1"/>
  <c r="J39" i="11"/>
  <c r="CC39" i="24"/>
  <c r="P6649" i="35"/>
  <c r="P6700" i="35" s="1"/>
  <c r="M6394" i="35"/>
  <c r="M6445" i="35" s="1"/>
  <c r="M6374" i="35"/>
  <c r="M6425" i="35" s="1"/>
  <c r="J46" i="11"/>
  <c r="J42" i="11"/>
  <c r="J40" i="11"/>
  <c r="J33" i="11"/>
  <c r="N13" i="11"/>
  <c r="CC38" i="24"/>
  <c r="CC22" i="24"/>
  <c r="CC6" i="24"/>
  <c r="P7413" i="35"/>
  <c r="P7464" i="35" s="1"/>
  <c r="M6931" i="35"/>
  <c r="M6982" i="35" s="1"/>
  <c r="O6927" i="35"/>
  <c r="O6978" i="35" s="1"/>
  <c r="O6898" i="35"/>
  <c r="J6898" i="35"/>
  <c r="J6949" i="35" s="1"/>
  <c r="L6649" i="35"/>
  <c r="L6700" i="35" s="1"/>
  <c r="D6467" i="35"/>
  <c r="D6445" i="35"/>
  <c r="L6397" i="35"/>
  <c r="L6448" i="35" s="1"/>
  <c r="R6393" i="35"/>
  <c r="R6444" i="35" s="1"/>
  <c r="R6381" i="35"/>
  <c r="R6432" i="35" s="1"/>
  <c r="P6375" i="35"/>
  <c r="P6426" i="35" s="1"/>
  <c r="L6374" i="35"/>
  <c r="L6425" i="35" s="1"/>
  <c r="D5676" i="35"/>
  <c r="P5629" i="35"/>
  <c r="P5680" i="35" s="1"/>
  <c r="L4612" i="35"/>
  <c r="L4663" i="35" s="1"/>
  <c r="H3258" i="35"/>
  <c r="H3309" i="35" s="1"/>
  <c r="D3309" i="35"/>
  <c r="M38" i="11"/>
  <c r="L38" i="11"/>
  <c r="F3264" i="35"/>
  <c r="F3315" i="35" s="1"/>
  <c r="L3264" i="35"/>
  <c r="L3315" i="35" s="1"/>
  <c r="F2731" i="35"/>
  <c r="F2782" i="35" s="1"/>
  <c r="D2782" i="35"/>
  <c r="F2727" i="35"/>
  <c r="F2778" i="35" s="1"/>
  <c r="G2727" i="35"/>
  <c r="G2778" i="35" s="1"/>
  <c r="O2727" i="35"/>
  <c r="O2778" i="35" s="1"/>
  <c r="F7981" i="35"/>
  <c r="F8032" i="35" s="1"/>
  <c r="J7981" i="35"/>
  <c r="J8032" i="35" s="1"/>
  <c r="O7981" i="35"/>
  <c r="O8032" i="35" s="1"/>
  <c r="F7980" i="35"/>
  <c r="F8031" i="35" s="1"/>
  <c r="E7980" i="35"/>
  <c r="E8031" i="35" s="1"/>
  <c r="Q7980" i="35"/>
  <c r="Q8031" i="35" s="1"/>
  <c r="J7980" i="35"/>
  <c r="J8031" i="35" s="1"/>
  <c r="R7980" i="35"/>
  <c r="R8031" i="35" s="1"/>
  <c r="F7971" i="35"/>
  <c r="F8022" i="35" s="1"/>
  <c r="N7971" i="35"/>
  <c r="N8022" i="35" s="1"/>
  <c r="R7971" i="35"/>
  <c r="R8022" i="35" s="1"/>
  <c r="F7952" i="35"/>
  <c r="F8003" i="35" s="1"/>
  <c r="L7952" i="35"/>
  <c r="L8003" i="35" s="1"/>
  <c r="O7952" i="35"/>
  <c r="O8003" i="35" s="1"/>
  <c r="G7941" i="35"/>
  <c r="G7992" i="35" s="1"/>
  <c r="D7992" i="35"/>
  <c r="E7695" i="35"/>
  <c r="E7746" i="35" s="1"/>
  <c r="D7746" i="35"/>
  <c r="H7450" i="35"/>
  <c r="H7501" i="35" s="1"/>
  <c r="O7450" i="35"/>
  <c r="O7501" i="35" s="1"/>
  <c r="H7445" i="35"/>
  <c r="H7496" i="35" s="1"/>
  <c r="D7496" i="35"/>
  <c r="G7434" i="35"/>
  <c r="G7485" i="35" s="1"/>
  <c r="H7434" i="35"/>
  <c r="H7485" i="35" s="1"/>
  <c r="Q7434" i="35"/>
  <c r="Q7485" i="35" s="1"/>
  <c r="I7434" i="35"/>
  <c r="I7485" i="35" s="1"/>
  <c r="I7429" i="35"/>
  <c r="I7480" i="35" s="1"/>
  <c r="D7480" i="35"/>
  <c r="G7426" i="35"/>
  <c r="G7477" i="35" s="1"/>
  <c r="L7426" i="35"/>
  <c r="L7477" i="35" s="1"/>
  <c r="O7426" i="35"/>
  <c r="O7477" i="35" s="1"/>
  <c r="D7477" i="35"/>
  <c r="H7177" i="35"/>
  <c r="H7228" i="35" s="1"/>
  <c r="E7177" i="35"/>
  <c r="E7228" i="35" s="1"/>
  <c r="P7177" i="35"/>
  <c r="P7228" i="35" s="1"/>
  <c r="G6936" i="35"/>
  <c r="G6987" i="35" s="1"/>
  <c r="K6936" i="35"/>
  <c r="K6987" i="35" s="1"/>
  <c r="R6936" i="35"/>
  <c r="R6987" i="35" s="1"/>
  <c r="J6936" i="35"/>
  <c r="J6987" i="35" s="1"/>
  <c r="D6987" i="35"/>
  <c r="L6936" i="35"/>
  <c r="L6987" i="35" s="1"/>
  <c r="P6911" i="35"/>
  <c r="P6962" i="35" s="1"/>
  <c r="K6911" i="35"/>
  <c r="K6962" i="35" s="1"/>
  <c r="R6911" i="35"/>
  <c r="R6962" i="35" s="1"/>
  <c r="F6407" i="35"/>
  <c r="F6458" i="35" s="1"/>
  <c r="H6407" i="35"/>
  <c r="H6458" i="35" s="1"/>
  <c r="P6407" i="35"/>
  <c r="P6458" i="35" s="1"/>
  <c r="I6407" i="35"/>
  <c r="I6458" i="35" s="1"/>
  <c r="Q6407" i="35"/>
  <c r="Q6458" i="35" s="1"/>
  <c r="L6407" i="35"/>
  <c r="L6458" i="35" s="1"/>
  <c r="M6407" i="35"/>
  <c r="M6458" i="35" s="1"/>
  <c r="J6370" i="35"/>
  <c r="J6421" i="35" s="1"/>
  <c r="D6421" i="35"/>
  <c r="G5093" i="35"/>
  <c r="G5144" i="35" s="1"/>
  <c r="L5093" i="35"/>
  <c r="L5144" i="35" s="1"/>
  <c r="D5144" i="35"/>
  <c r="I4849" i="35"/>
  <c r="I4900" i="35" s="1"/>
  <c r="L4849" i="35"/>
  <c r="P4314" i="35"/>
  <c r="P4365" i="35" s="1"/>
  <c r="D4365" i="35"/>
  <c r="M23" i="11"/>
  <c r="L23" i="11"/>
  <c r="M54" i="11"/>
  <c r="L54" i="11"/>
  <c r="CG40" i="24"/>
  <c r="CH39" i="24"/>
  <c r="CI39" i="24" s="1"/>
  <c r="CG39" i="24"/>
  <c r="E4069" i="35"/>
  <c r="E4120" i="35" s="1"/>
  <c r="D4120" i="35"/>
  <c r="F3280" i="35"/>
  <c r="F3331" i="35" s="1"/>
  <c r="D3331" i="35"/>
  <c r="F7956" i="35"/>
  <c r="F8007" i="35" s="1"/>
  <c r="E7956" i="35"/>
  <c r="E8007" i="35" s="1"/>
  <c r="O7956" i="35"/>
  <c r="O8007" i="35" s="1"/>
  <c r="D8007" i="35"/>
  <c r="F7950" i="35"/>
  <c r="F8001" i="35" s="1"/>
  <c r="E7950" i="35"/>
  <c r="E8001" i="35" s="1"/>
  <c r="L7950" i="35"/>
  <c r="L8001" i="35" s="1"/>
  <c r="E7733" i="35"/>
  <c r="E7784" i="35" s="1"/>
  <c r="H7733" i="35"/>
  <c r="H7784" i="35" s="1"/>
  <c r="D7784" i="35"/>
  <c r="P7713" i="35"/>
  <c r="P7764" i="35" s="1"/>
  <c r="D7764" i="35"/>
  <c r="E7711" i="35"/>
  <c r="E7762" i="35" s="1"/>
  <c r="D7762" i="35"/>
  <c r="D7485" i="35"/>
  <c r="I7459" i="35"/>
  <c r="I7510" i="35" s="1"/>
  <c r="D7510" i="35"/>
  <c r="H7440" i="35"/>
  <c r="H7491" i="35" s="1"/>
  <c r="I7440" i="35"/>
  <c r="I7491" i="35" s="1"/>
  <c r="H7431" i="35"/>
  <c r="H7482" i="35" s="1"/>
  <c r="O7431" i="35"/>
  <c r="O7482" i="35" s="1"/>
  <c r="I7421" i="35"/>
  <c r="I7472" i="35" s="1"/>
  <c r="E7421" i="35"/>
  <c r="E7472" i="35" s="1"/>
  <c r="O7421" i="35"/>
  <c r="O7472" i="35" s="1"/>
  <c r="H7421" i="35"/>
  <c r="H7472" i="35" s="1"/>
  <c r="P7421" i="35"/>
  <c r="P7472" i="35" s="1"/>
  <c r="K7412" i="35"/>
  <c r="K7463" i="35" s="1"/>
  <c r="D7463" i="35"/>
  <c r="D7228" i="35"/>
  <c r="L7173" i="35"/>
  <c r="L7224" i="35" s="1"/>
  <c r="H7173" i="35"/>
  <c r="H7224" i="35" s="1"/>
  <c r="M7173" i="35"/>
  <c r="M7224" i="35" s="1"/>
  <c r="P6936" i="35"/>
  <c r="P6987" i="35" s="1"/>
  <c r="E6932" i="35"/>
  <c r="E6983" i="35" s="1"/>
  <c r="G6932" i="35"/>
  <c r="G6983" i="35" s="1"/>
  <c r="P6932" i="35"/>
  <c r="P6983" i="35" s="1"/>
  <c r="J6932" i="35"/>
  <c r="J6983" i="35" s="1"/>
  <c r="L6932" i="35"/>
  <c r="L6983" i="35" s="1"/>
  <c r="N6912" i="35"/>
  <c r="N6963" i="35" s="1"/>
  <c r="J6912" i="35"/>
  <c r="J6963" i="35" s="1"/>
  <c r="E6691" i="35"/>
  <c r="E6742" i="35" s="1"/>
  <c r="M6691" i="35"/>
  <c r="M6742" i="35" s="1"/>
  <c r="H6378" i="35"/>
  <c r="H6429" i="35" s="1"/>
  <c r="Q6378" i="35"/>
  <c r="Q6429" i="35" s="1"/>
  <c r="D6429" i="35"/>
  <c r="I6378" i="35"/>
  <c r="I6429" i="35" s="1"/>
  <c r="R6378" i="35"/>
  <c r="R6429" i="35" s="1"/>
  <c r="N6378" i="35"/>
  <c r="N6429" i="35" s="1"/>
  <c r="D6194" i="35"/>
  <c r="K6143" i="35"/>
  <c r="K6194" i="35" s="1"/>
  <c r="D4900" i="35"/>
  <c r="G4568" i="35"/>
  <c r="G4619" i="35" s="1"/>
  <c r="I4568" i="35"/>
  <c r="I4619" i="35" s="1"/>
  <c r="R4568" i="35"/>
  <c r="R4619" i="35" s="1"/>
  <c r="L4568" i="35"/>
  <c r="L4619" i="35" s="1"/>
  <c r="H4568" i="35"/>
  <c r="H4619" i="35" s="1"/>
  <c r="N4568" i="35"/>
  <c r="N4619" i="35" s="1"/>
  <c r="I4300" i="35"/>
  <c r="I4351" i="35" s="1"/>
  <c r="N4300" i="35"/>
  <c r="N4351" i="35" s="1"/>
  <c r="P4300" i="35"/>
  <c r="P4351" i="35" s="1"/>
  <c r="N15" i="11"/>
  <c r="L15" i="11"/>
  <c r="M9" i="11"/>
  <c r="J9" i="11"/>
  <c r="N39" i="11"/>
  <c r="M28" i="11"/>
  <c r="L28" i="11"/>
  <c r="CG48" i="24"/>
  <c r="CG33" i="24"/>
  <c r="CG26" i="24"/>
  <c r="CK36" i="24"/>
  <c r="CE25" i="24"/>
  <c r="CJ25" i="24" s="1"/>
  <c r="CF25" i="24"/>
  <c r="CE21" i="24"/>
  <c r="CJ21" i="24" s="1"/>
  <c r="CF21" i="24"/>
  <c r="CE9" i="24"/>
  <c r="CJ9" i="24" s="1"/>
  <c r="CF9" i="24"/>
  <c r="H1190" i="35"/>
  <c r="H1241" i="35" s="1"/>
  <c r="D1241" i="35"/>
  <c r="H1160" i="35"/>
  <c r="H1211" i="35" s="1"/>
  <c r="D1211" i="35"/>
  <c r="F3271" i="35"/>
  <c r="F3322" i="35" s="1"/>
  <c r="M3271" i="35"/>
  <c r="M3322" i="35" s="1"/>
  <c r="I2730" i="35"/>
  <c r="I2781" i="35" s="1"/>
  <c r="Q2730" i="35"/>
  <c r="Q2781" i="35" s="1"/>
  <c r="P8258" i="35"/>
  <c r="P8309" i="35" s="1"/>
  <c r="D7986" i="35"/>
  <c r="M7980" i="35"/>
  <c r="M8031" i="35" s="1"/>
  <c r="D7743" i="35"/>
  <c r="D7482" i="35"/>
  <c r="D7472" i="35"/>
  <c r="H7451" i="35"/>
  <c r="H7502" i="35" s="1"/>
  <c r="D7502" i="35"/>
  <c r="O7441" i="35"/>
  <c r="O7492" i="35" s="1"/>
  <c r="O7434" i="35"/>
  <c r="O7485" i="35" s="1"/>
  <c r="M7428" i="35"/>
  <c r="M7479" i="35" s="1"/>
  <c r="G7428" i="35"/>
  <c r="G7479" i="35" s="1"/>
  <c r="Q7426" i="35"/>
  <c r="Q7477" i="35" s="1"/>
  <c r="I7197" i="35"/>
  <c r="I7248" i="35" s="1"/>
  <c r="D7248" i="35"/>
  <c r="E7180" i="35"/>
  <c r="E7231" i="35" s="1"/>
  <c r="L7180" i="35"/>
  <c r="L7231" i="35" s="1"/>
  <c r="D6962" i="35"/>
  <c r="O6936" i="35"/>
  <c r="O6987" i="35" s="1"/>
  <c r="K6907" i="35"/>
  <c r="K6958" i="35" s="1"/>
  <c r="E6379" i="35"/>
  <c r="E6430" i="35" s="1"/>
  <c r="L6379" i="35"/>
  <c r="L6430" i="35" s="1"/>
  <c r="R6379" i="35"/>
  <c r="R6430" i="35" s="1"/>
  <c r="D6430" i="35"/>
  <c r="F6379" i="35"/>
  <c r="F6430" i="35" s="1"/>
  <c r="N6379" i="35"/>
  <c r="N6430" i="35" s="1"/>
  <c r="J6379" i="35"/>
  <c r="J6430" i="35" s="1"/>
  <c r="P6379" i="35"/>
  <c r="P6430" i="35" s="1"/>
  <c r="P6160" i="35"/>
  <c r="P6211" i="35" s="1"/>
  <c r="D6211" i="35"/>
  <c r="L5617" i="35"/>
  <c r="L5668" i="35" s="1"/>
  <c r="I5617" i="35"/>
  <c r="I5668" i="35" s="1"/>
  <c r="D5668" i="35"/>
  <c r="D5397" i="35"/>
  <c r="P5346" i="35"/>
  <c r="P5397" i="35" s="1"/>
  <c r="I4848" i="35"/>
  <c r="I4899" i="35" s="1"/>
  <c r="O4848" i="35"/>
  <c r="O4899" i="35" s="1"/>
  <c r="D4899" i="35"/>
  <c r="Q4848" i="35"/>
  <c r="Q4899" i="35" s="1"/>
  <c r="H4848" i="35"/>
  <c r="H4899" i="35" s="1"/>
  <c r="L4833" i="35"/>
  <c r="L4884" i="35" s="1"/>
  <c r="I4833" i="35"/>
  <c r="I4884" i="35" s="1"/>
  <c r="D4884" i="35"/>
  <c r="D4619" i="35"/>
  <c r="J38" i="11"/>
  <c r="J37" i="11"/>
  <c r="CH47" i="24"/>
  <c r="CI47" i="24" s="1"/>
  <c r="CG47" i="24"/>
  <c r="CH28" i="24"/>
  <c r="CI28" i="24" s="1"/>
  <c r="CG28" i="24"/>
  <c r="I3286" i="35"/>
  <c r="I3337" i="35" s="1"/>
  <c r="Q3286" i="35"/>
  <c r="Q3337" i="35" s="1"/>
  <c r="N23" i="11"/>
  <c r="J23" i="11"/>
  <c r="M25" i="11"/>
  <c r="J25" i="11"/>
  <c r="N25" i="11"/>
  <c r="M12" i="11"/>
  <c r="N12" i="11"/>
  <c r="N55" i="11"/>
  <c r="L36" i="11"/>
  <c r="M32" i="11"/>
  <c r="L32" i="11"/>
  <c r="CG53" i="24"/>
  <c r="CG42" i="24"/>
  <c r="CG37" i="24"/>
  <c r="CG24" i="24"/>
  <c r="CG6" i="24"/>
  <c r="CL44" i="24"/>
  <c r="CK44" i="24"/>
  <c r="CL20" i="24"/>
  <c r="CK20" i="24"/>
  <c r="CH12" i="24"/>
  <c r="CI12" i="24" s="1"/>
  <c r="CG12" i="24"/>
  <c r="F3279" i="35"/>
  <c r="F3330" i="35" s="1"/>
  <c r="M3279" i="35"/>
  <c r="M3330" i="35" s="1"/>
  <c r="M3277" i="35"/>
  <c r="M3328" i="35" s="1"/>
  <c r="F3272" i="35"/>
  <c r="F3323" i="35" s="1"/>
  <c r="M3272" i="35"/>
  <c r="M3323" i="35" s="1"/>
  <c r="Q2737" i="35"/>
  <c r="Q2788" i="35" s="1"/>
  <c r="H2227" i="35"/>
  <c r="H2278" i="35" s="1"/>
  <c r="D2278" i="35"/>
  <c r="D8031" i="35"/>
  <c r="D8001" i="35"/>
  <c r="K7980" i="35"/>
  <c r="K8031" i="35" s="1"/>
  <c r="I7971" i="35"/>
  <c r="I8022" i="35" s="1"/>
  <c r="F7966" i="35"/>
  <c r="F8017" i="35" s="1"/>
  <c r="I7966" i="35"/>
  <c r="I8017" i="35" s="1"/>
  <c r="N7966" i="35"/>
  <c r="N8017" i="35" s="1"/>
  <c r="L7962" i="35"/>
  <c r="L8013" i="35" s="1"/>
  <c r="E7952" i="35"/>
  <c r="E8003" i="35" s="1"/>
  <c r="Q7938" i="35"/>
  <c r="Q7989" i="35" s="1"/>
  <c r="F7456" i="35"/>
  <c r="F7507" i="35" s="1"/>
  <c r="K7456" i="35"/>
  <c r="K7507" i="35" s="1"/>
  <c r="D7507" i="35"/>
  <c r="P7456" i="35"/>
  <c r="P7507" i="35" s="1"/>
  <c r="O7445" i="35"/>
  <c r="O7496" i="35" s="1"/>
  <c r="H7444" i="35"/>
  <c r="H7495" i="35" s="1"/>
  <c r="O7444" i="35"/>
  <c r="O7495" i="35" s="1"/>
  <c r="D7495" i="35"/>
  <c r="L7434" i="35"/>
  <c r="L7485" i="35" s="1"/>
  <c r="H7426" i="35"/>
  <c r="H7477" i="35" s="1"/>
  <c r="G7425" i="35"/>
  <c r="G7476" i="35" s="1"/>
  <c r="P7425" i="35"/>
  <c r="P7476" i="35" s="1"/>
  <c r="M7421" i="35"/>
  <c r="M7472" i="35" s="1"/>
  <c r="F6936" i="35"/>
  <c r="F6987" i="35" s="1"/>
  <c r="R6932" i="35"/>
  <c r="R6983" i="35" s="1"/>
  <c r="F6911" i="35"/>
  <c r="F6962" i="35" s="1"/>
  <c r="M6910" i="35"/>
  <c r="M6961" i="35" s="1"/>
  <c r="Q6910" i="35"/>
  <c r="Q6961" i="35" s="1"/>
  <c r="H6690" i="35"/>
  <c r="H6741" i="35" s="1"/>
  <c r="M6690" i="35"/>
  <c r="M6741" i="35" s="1"/>
  <c r="P6690" i="35"/>
  <c r="P6741" i="35" s="1"/>
  <c r="E6690" i="35"/>
  <c r="E6741" i="35" s="1"/>
  <c r="E6407" i="35"/>
  <c r="E6458" i="35" s="1"/>
  <c r="E6401" i="35"/>
  <c r="E6452" i="35" s="1"/>
  <c r="M6401" i="35"/>
  <c r="M6452" i="35" s="1"/>
  <c r="P6389" i="35"/>
  <c r="P6440" i="35" s="1"/>
  <c r="R6389" i="35"/>
  <c r="R6440" i="35" s="1"/>
  <c r="I6372" i="35"/>
  <c r="I6423" i="35" s="1"/>
  <c r="N6372" i="35"/>
  <c r="N6423" i="35" s="1"/>
  <c r="R6370" i="35"/>
  <c r="R6421" i="35" s="1"/>
  <c r="L5646" i="35"/>
  <c r="L5697" i="35" s="1"/>
  <c r="D5697" i="35"/>
  <c r="E5375" i="35"/>
  <c r="E5426" i="35" s="1"/>
  <c r="L5375" i="35"/>
  <c r="L5426" i="35" s="1"/>
  <c r="Q4849" i="35"/>
  <c r="Q4900" i="35" s="1"/>
  <c r="H4825" i="35"/>
  <c r="H4876" i="35" s="1"/>
  <c r="M4825" i="35"/>
  <c r="M4876" i="35" s="1"/>
  <c r="I4575" i="35"/>
  <c r="I4626" i="35" s="1"/>
  <c r="D4626" i="35"/>
  <c r="CG18" i="24"/>
  <c r="I123" i="35"/>
  <c r="I174" i="35" s="1"/>
  <c r="L3799" i="35"/>
  <c r="L3850" i="35" s="1"/>
  <c r="I7978" i="35"/>
  <c r="I8029" i="35" s="1"/>
  <c r="K7975" i="35"/>
  <c r="K8026" i="35" s="1"/>
  <c r="H7974" i="35"/>
  <c r="H8025" i="35" s="1"/>
  <c r="E7948" i="35"/>
  <c r="E7999" i="35" s="1"/>
  <c r="I7940" i="35"/>
  <c r="I7991" i="35" s="1"/>
  <c r="D7788" i="35"/>
  <c r="D7776" i="35"/>
  <c r="D7768" i="35"/>
  <c r="D7752" i="35"/>
  <c r="D7744" i="35"/>
  <c r="H7725" i="35"/>
  <c r="H7776" i="35" s="1"/>
  <c r="L7724" i="35"/>
  <c r="L7775" i="35" s="1"/>
  <c r="H7717" i="35"/>
  <c r="H7768" i="35" s="1"/>
  <c r="H7701" i="35"/>
  <c r="H7752" i="35" s="1"/>
  <c r="L7700" i="35"/>
  <c r="L7751" i="35" s="1"/>
  <c r="H7693" i="35"/>
  <c r="H7744" i="35" s="1"/>
  <c r="D7488" i="35"/>
  <c r="O7453" i="35"/>
  <c r="O7504" i="35" s="1"/>
  <c r="I7452" i="35"/>
  <c r="I7503" i="35" s="1"/>
  <c r="O7449" i="35"/>
  <c r="O7500" i="35" s="1"/>
  <c r="O7437" i="35"/>
  <c r="O7488" i="35" s="1"/>
  <c r="Q7430" i="35"/>
  <c r="Q7481" i="35" s="1"/>
  <c r="H7430" i="35"/>
  <c r="H7481" i="35" s="1"/>
  <c r="L7427" i="35"/>
  <c r="L7478" i="35" s="1"/>
  <c r="I7203" i="35"/>
  <c r="I7254" i="35" s="1"/>
  <c r="L7192" i="35"/>
  <c r="L7243" i="35" s="1"/>
  <c r="E7182" i="35"/>
  <c r="E7233" i="35" s="1"/>
  <c r="L7176" i="35"/>
  <c r="L7227" i="35" s="1"/>
  <c r="E6939" i="35"/>
  <c r="E6990" i="35" s="1"/>
  <c r="J6939" i="35"/>
  <c r="J6990" i="35" s="1"/>
  <c r="J6927" i="35"/>
  <c r="J6978" i="35" s="1"/>
  <c r="I6921" i="35"/>
  <c r="I6972" i="35" s="1"/>
  <c r="F6914" i="35"/>
  <c r="F6965" i="35" s="1"/>
  <c r="M6694" i="35"/>
  <c r="M6745" i="35" s="1"/>
  <c r="M6687" i="35"/>
  <c r="M6738" i="35" s="1"/>
  <c r="L6687" i="35"/>
  <c r="L6738" i="35" s="1"/>
  <c r="P6392" i="35"/>
  <c r="P6443" i="35" s="1"/>
  <c r="D6443" i="35"/>
  <c r="L6382" i="35"/>
  <c r="L6433" i="35" s="1"/>
  <c r="P6380" i="35"/>
  <c r="P6431" i="35" s="1"/>
  <c r="K6130" i="35"/>
  <c r="K6181" i="35" s="1"/>
  <c r="D6181" i="35"/>
  <c r="E5649" i="35"/>
  <c r="E5700" i="35" s="1"/>
  <c r="H5355" i="35"/>
  <c r="H5406" i="35" s="1"/>
  <c r="Q5355" i="35"/>
  <c r="Q5406" i="35" s="1"/>
  <c r="L5092" i="35"/>
  <c r="L5143" i="35" s="1"/>
  <c r="I5092" i="35"/>
  <c r="I5143" i="35" s="1"/>
  <c r="D5143" i="35"/>
  <c r="Q5088" i="35"/>
  <c r="Q5139" i="35" s="1"/>
  <c r="D5139" i="35"/>
  <c r="I4841" i="35"/>
  <c r="I4892" i="35" s="1"/>
  <c r="H4841" i="35"/>
  <c r="H4892" i="35" s="1"/>
  <c r="L4841" i="35"/>
  <c r="L4892" i="35" s="1"/>
  <c r="I4813" i="35"/>
  <c r="I4864" i="35" s="1"/>
  <c r="H4813" i="35"/>
  <c r="H4864" i="35" s="1"/>
  <c r="L4813" i="35"/>
  <c r="L4864" i="35" s="1"/>
  <c r="O4608" i="35"/>
  <c r="O4659" i="35" s="1"/>
  <c r="D4659" i="35"/>
  <c r="H4567" i="35"/>
  <c r="H4618" i="35" s="1"/>
  <c r="R4567" i="35"/>
  <c r="R4618" i="35" s="1"/>
  <c r="J6924" i="35"/>
  <c r="J6975" i="35" s="1"/>
  <c r="N6924" i="35"/>
  <c r="N6975" i="35" s="1"/>
  <c r="F6893" i="35"/>
  <c r="F6944" i="35" s="1"/>
  <c r="L6893" i="35"/>
  <c r="L6944" i="35" s="1"/>
  <c r="F6661" i="35"/>
  <c r="F6712" i="35" s="1"/>
  <c r="I6661" i="35"/>
  <c r="I6712" i="35" s="1"/>
  <c r="P6661" i="35"/>
  <c r="P6712" i="35" s="1"/>
  <c r="H6406" i="35"/>
  <c r="H6457" i="35" s="1"/>
  <c r="M6406" i="35"/>
  <c r="M6457" i="35" s="1"/>
  <c r="D6457" i="35"/>
  <c r="I6387" i="35"/>
  <c r="I6438" i="35" s="1"/>
  <c r="F6387" i="35"/>
  <c r="F6438" i="35" s="1"/>
  <c r="J6387" i="35"/>
  <c r="J6438" i="35" s="1"/>
  <c r="I6376" i="35"/>
  <c r="I6427" i="35" s="1"/>
  <c r="E6376" i="35"/>
  <c r="E6427" i="35" s="1"/>
  <c r="D6427" i="35"/>
  <c r="J6376" i="35"/>
  <c r="J6427" i="35" s="1"/>
  <c r="K6153" i="35"/>
  <c r="K6204" i="35" s="1"/>
  <c r="D6204" i="35"/>
  <c r="H4590" i="35"/>
  <c r="H4641" i="35" s="1"/>
  <c r="G4590" i="35"/>
  <c r="G4641" i="35" s="1"/>
  <c r="R4590" i="35"/>
  <c r="R4641" i="35" s="1"/>
  <c r="J4590" i="35"/>
  <c r="J4641" i="35" s="1"/>
  <c r="M6671" i="35"/>
  <c r="M6722" i="35" s="1"/>
  <c r="I6666" i="35"/>
  <c r="I6717" i="35" s="1"/>
  <c r="Q6649" i="35"/>
  <c r="Q6700" i="35" s="1"/>
  <c r="H6649" i="35"/>
  <c r="H6700" i="35" s="1"/>
  <c r="D6463" i="35"/>
  <c r="D6455" i="35"/>
  <c r="H6416" i="35"/>
  <c r="H6467" i="35" s="1"/>
  <c r="L6413" i="35"/>
  <c r="L6464" i="35" s="1"/>
  <c r="H6412" i="35"/>
  <c r="H6463" i="35" s="1"/>
  <c r="I6404" i="35"/>
  <c r="I6455" i="35" s="1"/>
  <c r="E6403" i="35"/>
  <c r="E6454" i="35" s="1"/>
  <c r="M6397" i="35"/>
  <c r="M6448" i="35" s="1"/>
  <c r="E6397" i="35"/>
  <c r="E6448" i="35" s="1"/>
  <c r="R6386" i="35"/>
  <c r="R6437" i="35" s="1"/>
  <c r="P6374" i="35"/>
  <c r="P6425" i="35" s="1"/>
  <c r="F6374" i="35"/>
  <c r="F6425" i="35" s="1"/>
  <c r="O5884" i="35"/>
  <c r="O5935" i="35" s="1"/>
  <c r="O5871" i="35"/>
  <c r="O5922" i="35" s="1"/>
  <c r="M5374" i="35"/>
  <c r="M5425" i="35" s="1"/>
  <c r="N5087" i="35"/>
  <c r="N5138" i="35" s="1"/>
  <c r="L4832" i="35"/>
  <c r="L4883" i="35" s="1"/>
  <c r="H4817" i="35"/>
  <c r="H4868" i="35" s="1"/>
  <c r="O4612" i="35"/>
  <c r="O4663" i="35" s="1"/>
  <c r="O4598" i="35"/>
  <c r="O4649" i="35" s="1"/>
  <c r="K4595" i="35"/>
  <c r="K4646" i="35" s="1"/>
  <c r="G4592" i="35"/>
  <c r="G4643" i="35" s="1"/>
  <c r="I4570" i="35"/>
  <c r="I4621" i="35" s="1"/>
  <c r="CL49" i="24"/>
  <c r="CK49" i="24"/>
  <c r="CL41" i="24"/>
  <c r="CK41" i="24"/>
  <c r="CL29" i="24"/>
  <c r="CK29" i="24"/>
  <c r="CL17" i="24"/>
  <c r="CK17" i="24"/>
  <c r="CL5" i="24"/>
  <c r="CK5" i="24"/>
  <c r="G7937" i="35"/>
  <c r="G7988" i="35" s="1"/>
  <c r="D7988" i="35"/>
  <c r="R4599" i="35"/>
  <c r="R4650" i="35" s="1"/>
  <c r="J4599" i="35"/>
  <c r="J4650" i="35" s="1"/>
  <c r="J48" i="11"/>
  <c r="J44" i="11"/>
  <c r="CH25" i="24"/>
  <c r="CI25" i="24" s="1"/>
  <c r="CG25" i="24"/>
  <c r="CH13" i="24"/>
  <c r="CI13" i="24" s="1"/>
  <c r="CG13" i="24"/>
  <c r="F7970" i="35"/>
  <c r="F8021" i="35" s="1"/>
  <c r="I7970" i="35"/>
  <c r="I8021" i="35" s="1"/>
  <c r="J7970" i="35"/>
  <c r="J8021" i="35" s="1"/>
  <c r="N7970" i="35"/>
  <c r="N8021" i="35" s="1"/>
  <c r="F7957" i="35"/>
  <c r="F8008" i="35" s="1"/>
  <c r="K7957" i="35"/>
  <c r="K8008" i="35" s="1"/>
  <c r="F7953" i="35"/>
  <c r="F8004" i="35" s="1"/>
  <c r="K7953" i="35"/>
  <c r="K8004" i="35" s="1"/>
  <c r="G7943" i="35"/>
  <c r="G7994" i="35" s="1"/>
  <c r="K7943" i="35"/>
  <c r="K7994" i="35" s="1"/>
  <c r="D7994" i="35"/>
  <c r="Q7943" i="35"/>
  <c r="Q7994" i="35" s="1"/>
  <c r="I7454" i="35"/>
  <c r="I7505" i="35" s="1"/>
  <c r="K7454" i="35"/>
  <c r="K7505" i="35" s="1"/>
  <c r="Q7454" i="35"/>
  <c r="Q7505" i="35" s="1"/>
  <c r="H7447" i="35"/>
  <c r="H7498" i="35" s="1"/>
  <c r="O7447" i="35"/>
  <c r="O7498" i="35" s="1"/>
  <c r="H7438" i="35"/>
  <c r="H7489" i="35" s="1"/>
  <c r="I7438" i="35"/>
  <c r="I7489" i="35" s="1"/>
  <c r="O7438" i="35"/>
  <c r="O7489" i="35" s="1"/>
  <c r="H6385" i="35"/>
  <c r="H6436" i="35" s="1"/>
  <c r="I6385" i="35"/>
  <c r="I6436" i="35" s="1"/>
  <c r="P6385" i="35"/>
  <c r="P6436" i="35" s="1"/>
  <c r="R6385" i="35"/>
  <c r="R6436" i="35" s="1"/>
  <c r="E6373" i="35"/>
  <c r="E6424" i="35" s="1"/>
  <c r="H6373" i="35"/>
  <c r="H6424" i="35" s="1"/>
  <c r="R6373" i="35"/>
  <c r="R6424" i="35" s="1"/>
  <c r="M6373" i="35"/>
  <c r="M6424" i="35" s="1"/>
  <c r="I6373" i="35"/>
  <c r="I6424" i="35" s="1"/>
  <c r="N6373" i="35"/>
  <c r="N6424" i="35" s="1"/>
  <c r="H5110" i="35"/>
  <c r="H5161" i="35" s="1"/>
  <c r="P5110" i="35"/>
  <c r="P5161" i="35" s="1"/>
  <c r="I4831" i="35"/>
  <c r="I4882" i="35" s="1"/>
  <c r="Q4831" i="35"/>
  <c r="Q4882" i="35" s="1"/>
  <c r="J27" i="11"/>
  <c r="M26" i="11"/>
  <c r="L26" i="11"/>
  <c r="CL53" i="24"/>
  <c r="CK53" i="24"/>
  <c r="CL37" i="24"/>
  <c r="CK37" i="24"/>
  <c r="CL21" i="24"/>
  <c r="CK21" i="24"/>
  <c r="CL9" i="24"/>
  <c r="CK9" i="24"/>
  <c r="CH35" i="24"/>
  <c r="CI35" i="24" s="1"/>
  <c r="CG35" i="24"/>
  <c r="J3245" i="35"/>
  <c r="J3296" i="35" s="1"/>
  <c r="O3245" i="35"/>
  <c r="O3296" i="35" s="1"/>
  <c r="D3296" i="35"/>
  <c r="E7732" i="35"/>
  <c r="E7783" i="35" s="1"/>
  <c r="L7732" i="35"/>
  <c r="L7783" i="35" s="1"/>
  <c r="D7783" i="35"/>
  <c r="G4606" i="35"/>
  <c r="G4657" i="35" s="1"/>
  <c r="K4606" i="35"/>
  <c r="K4657" i="35" s="1"/>
  <c r="L4606" i="35"/>
  <c r="L4657" i="35" s="1"/>
  <c r="R4606" i="35"/>
  <c r="R4657" i="35" s="1"/>
  <c r="D4657" i="35"/>
  <c r="N19" i="11"/>
  <c r="J31" i="11"/>
  <c r="M30" i="11"/>
  <c r="L30" i="11"/>
  <c r="CG51" i="24"/>
  <c r="N17" i="11"/>
  <c r="J21" i="11"/>
  <c r="J13" i="11"/>
  <c r="L25" i="11"/>
  <c r="L17" i="11"/>
  <c r="L9" i="11"/>
  <c r="N53" i="11"/>
  <c r="N49" i="11"/>
  <c r="N45" i="11"/>
  <c r="N41" i="11"/>
  <c r="N37" i="11"/>
  <c r="M34" i="11"/>
  <c r="L34" i="11"/>
  <c r="N27" i="11"/>
  <c r="CK13" i="24"/>
  <c r="CH17" i="24"/>
  <c r="CI17" i="24" s="1"/>
  <c r="CG17" i="24"/>
  <c r="D2280" i="35"/>
  <c r="H2229" i="35"/>
  <c r="H2280" i="35" s="1"/>
  <c r="G2219" i="35"/>
  <c r="G2270" i="35" s="1"/>
  <c r="D2270" i="35"/>
  <c r="F7960" i="35"/>
  <c r="F8011" i="35" s="1"/>
  <c r="L7960" i="35"/>
  <c r="L8011" i="35" s="1"/>
  <c r="D8011" i="35"/>
  <c r="F7933" i="35"/>
  <c r="F7984" i="35" s="1"/>
  <c r="E7933" i="35"/>
  <c r="E7984" i="35" s="1"/>
  <c r="O7933" i="35"/>
  <c r="O7984" i="35" s="1"/>
  <c r="D7984" i="35"/>
  <c r="I7933" i="35"/>
  <c r="I7984" i="35" s="1"/>
  <c r="P7933" i="35"/>
  <c r="P7984" i="35" s="1"/>
  <c r="K7933" i="35"/>
  <c r="K7984" i="35" s="1"/>
  <c r="Q7933" i="35"/>
  <c r="Q7984" i="35" s="1"/>
  <c r="E7703" i="35"/>
  <c r="E7754" i="35" s="1"/>
  <c r="D7754" i="35"/>
  <c r="I7417" i="35"/>
  <c r="I7468" i="35" s="1"/>
  <c r="K7417" i="35"/>
  <c r="K7468" i="35" s="1"/>
  <c r="E7417" i="35"/>
  <c r="E7468" i="35" s="1"/>
  <c r="O7417" i="35"/>
  <c r="O7468" i="35" s="1"/>
  <c r="H7417" i="35"/>
  <c r="H7468" i="35" s="1"/>
  <c r="M7417" i="35"/>
  <c r="M7468" i="35" s="1"/>
  <c r="D7468" i="35"/>
  <c r="P7417" i="35"/>
  <c r="P7468" i="35" s="1"/>
  <c r="E6405" i="35"/>
  <c r="E6456" i="35" s="1"/>
  <c r="H6405" i="35"/>
  <c r="H6456" i="35" s="1"/>
  <c r="M6405" i="35"/>
  <c r="M6456" i="35" s="1"/>
  <c r="P6405" i="35"/>
  <c r="P6456" i="35" s="1"/>
  <c r="E6398" i="35"/>
  <c r="E6449" i="35" s="1"/>
  <c r="H6398" i="35"/>
  <c r="H6449" i="35" s="1"/>
  <c r="E6388" i="35"/>
  <c r="E6439" i="35" s="1"/>
  <c r="L6388" i="35"/>
  <c r="L6439" i="35" s="1"/>
  <c r="P6388" i="35"/>
  <c r="P6439" i="35" s="1"/>
  <c r="J49" i="11"/>
  <c r="J45" i="11"/>
  <c r="J26" i="11"/>
  <c r="CL33" i="24"/>
  <c r="CK33" i="24"/>
  <c r="CH9" i="24"/>
  <c r="CI9" i="24" s="1"/>
  <c r="CG9" i="24"/>
  <c r="J3561" i="35"/>
  <c r="J3612" i="35" s="1"/>
  <c r="D3612" i="35"/>
  <c r="F7976" i="35"/>
  <c r="F8027" i="35" s="1"/>
  <c r="H7976" i="35"/>
  <c r="H8027" i="35" s="1"/>
  <c r="Q7976" i="35"/>
  <c r="Q8027" i="35" s="1"/>
  <c r="I7976" i="35"/>
  <c r="I8027" i="35" s="1"/>
  <c r="M7976" i="35"/>
  <c r="M8027" i="35" s="1"/>
  <c r="F7951" i="35"/>
  <c r="F8002" i="35" s="1"/>
  <c r="K7951" i="35"/>
  <c r="K8002" i="35" s="1"/>
  <c r="G7945" i="35"/>
  <c r="G7996" i="35" s="1"/>
  <c r="K7945" i="35"/>
  <c r="K7996" i="35" s="1"/>
  <c r="Q7945" i="35"/>
  <c r="Q7996" i="35" s="1"/>
  <c r="N11" i="11"/>
  <c r="J19" i="11"/>
  <c r="J11" i="11"/>
  <c r="L19" i="11"/>
  <c r="L11" i="11"/>
  <c r="L52" i="11"/>
  <c r="L48" i="11"/>
  <c r="L44" i="11"/>
  <c r="L40" i="11"/>
  <c r="N31" i="11"/>
  <c r="Q53" i="11"/>
  <c r="Q49" i="11"/>
  <c r="Q45" i="11"/>
  <c r="Q41" i="11"/>
  <c r="Q37" i="11"/>
  <c r="Q33" i="11"/>
  <c r="Q29" i="11"/>
  <c r="Q25" i="11"/>
  <c r="Q21" i="11"/>
  <c r="Q17" i="11"/>
  <c r="Q13" i="11"/>
  <c r="Q9" i="11"/>
  <c r="CH31" i="24"/>
  <c r="CI31" i="24" s="1"/>
  <c r="CG31" i="24"/>
  <c r="CH21" i="24"/>
  <c r="CI21" i="24" s="1"/>
  <c r="CG21" i="24"/>
  <c r="CH5" i="24"/>
  <c r="CI5" i="24" s="1"/>
  <c r="CG5" i="24"/>
  <c r="F3278" i="35"/>
  <c r="F3329" i="35" s="1"/>
  <c r="P3278" i="35"/>
  <c r="P3329" i="35" s="1"/>
  <c r="E8214" i="35"/>
  <c r="E8265" i="35" s="1"/>
  <c r="H8214" i="35"/>
  <c r="H8265" i="35" s="1"/>
  <c r="P7976" i="35"/>
  <c r="P8027" i="35" s="1"/>
  <c r="F7955" i="35"/>
  <c r="F8006" i="35" s="1"/>
  <c r="K7955" i="35"/>
  <c r="K8006" i="35" s="1"/>
  <c r="F7949" i="35"/>
  <c r="F8000" i="35" s="1"/>
  <c r="K7949" i="35"/>
  <c r="K8000" i="35" s="1"/>
  <c r="D8000" i="35"/>
  <c r="K7947" i="35"/>
  <c r="K7998" i="35" s="1"/>
  <c r="E7947" i="35"/>
  <c r="E7998" i="35" s="1"/>
  <c r="P7947" i="35"/>
  <c r="P7998" i="35" s="1"/>
  <c r="D7998" i="35"/>
  <c r="G7947" i="35"/>
  <c r="G7998" i="35" s="1"/>
  <c r="L7947" i="35"/>
  <c r="L7998" i="35" s="1"/>
  <c r="I7942" i="35"/>
  <c r="I7993" i="35" s="1"/>
  <c r="O7942" i="35"/>
  <c r="O7993" i="35" s="1"/>
  <c r="Q7942" i="35"/>
  <c r="Q7993" i="35" s="1"/>
  <c r="E7716" i="35"/>
  <c r="E7767" i="35" s="1"/>
  <c r="L7716" i="35"/>
  <c r="L7767" i="35" s="1"/>
  <c r="D7767" i="35"/>
  <c r="H7446" i="35"/>
  <c r="H7497" i="35" s="1"/>
  <c r="I7446" i="35"/>
  <c r="I7497" i="35" s="1"/>
  <c r="O7446" i="35"/>
  <c r="O7497" i="35" s="1"/>
  <c r="H7439" i="35"/>
  <c r="H7490" i="35" s="1"/>
  <c r="O7439" i="35"/>
  <c r="O7490" i="35" s="1"/>
  <c r="G7435" i="35"/>
  <c r="G7486" i="35" s="1"/>
  <c r="M7435" i="35"/>
  <c r="M7486" i="35" s="1"/>
  <c r="H7435" i="35"/>
  <c r="H7486" i="35" s="1"/>
  <c r="O7435" i="35"/>
  <c r="O7486" i="35" s="1"/>
  <c r="D7486" i="35"/>
  <c r="I7435" i="35"/>
  <c r="I7486" i="35" s="1"/>
  <c r="Q7435" i="35"/>
  <c r="Q7486" i="35" s="1"/>
  <c r="H7217" i="35"/>
  <c r="H7268" i="35" s="1"/>
  <c r="I7217" i="35"/>
  <c r="I7268" i="35" s="1"/>
  <c r="D7268" i="35"/>
  <c r="O7217" i="35"/>
  <c r="O7268" i="35" s="1"/>
  <c r="I6930" i="35"/>
  <c r="I6981" i="35" s="1"/>
  <c r="D6981" i="35"/>
  <c r="J6930" i="35"/>
  <c r="J6981" i="35" s="1"/>
  <c r="Q6930" i="35"/>
  <c r="Q6981" i="35" s="1"/>
  <c r="R6930" i="35"/>
  <c r="R6981" i="35" s="1"/>
  <c r="E6895" i="35"/>
  <c r="E6946" i="35" s="1"/>
  <c r="L6895" i="35"/>
  <c r="L6946" i="35" s="1"/>
  <c r="M6895" i="35"/>
  <c r="M6946" i="35" s="1"/>
  <c r="L6685" i="35"/>
  <c r="L6736" i="35" s="1"/>
  <c r="I6685" i="35"/>
  <c r="I6736" i="35" s="1"/>
  <c r="Q52" i="11"/>
  <c r="Q48" i="11"/>
  <c r="Q44" i="11"/>
  <c r="Q40" i="11"/>
  <c r="Q36" i="11"/>
  <c r="Q32" i="11"/>
  <c r="Q28" i="11"/>
  <c r="Q24" i="11"/>
  <c r="Q20" i="11"/>
  <c r="Q16" i="11"/>
  <c r="Q12" i="11"/>
  <c r="Q8" i="11"/>
  <c r="D10" i="31"/>
  <c r="P3290" i="35"/>
  <c r="P3341" i="35" s="1"/>
  <c r="P3281" i="35"/>
  <c r="P3332" i="35" s="1"/>
  <c r="P3270" i="35"/>
  <c r="P3321" i="35" s="1"/>
  <c r="O3257" i="35"/>
  <c r="O3308" i="35" s="1"/>
  <c r="D2789" i="35"/>
  <c r="K2750" i="35"/>
  <c r="K2801" i="35" s="1"/>
  <c r="O2731" i="35"/>
  <c r="O2782" i="35" s="1"/>
  <c r="H8259" i="35"/>
  <c r="H8310" i="35" s="1"/>
  <c r="H8238" i="35"/>
  <c r="H8289" i="35" s="1"/>
  <c r="D8022" i="35"/>
  <c r="O7980" i="35"/>
  <c r="O8031" i="35" s="1"/>
  <c r="G7980" i="35"/>
  <c r="G8031" i="35" s="1"/>
  <c r="K7978" i="35"/>
  <c r="K8029" i="35" s="1"/>
  <c r="E7975" i="35"/>
  <c r="E8026" i="35" s="1"/>
  <c r="N7974" i="35"/>
  <c r="N8025" i="35" s="1"/>
  <c r="P7973" i="35"/>
  <c r="P8024" i="35" s="1"/>
  <c r="I7972" i="35"/>
  <c r="I8023" i="35" s="1"/>
  <c r="Q7971" i="35"/>
  <c r="Q8022" i="35" s="1"/>
  <c r="H7971" i="35"/>
  <c r="H8022" i="35" s="1"/>
  <c r="R7968" i="35"/>
  <c r="R8019" i="35" s="1"/>
  <c r="L7964" i="35"/>
  <c r="L8015" i="35" s="1"/>
  <c r="G7939" i="35"/>
  <c r="G7990" i="35" s="1"/>
  <c r="O7938" i="35"/>
  <c r="O7989" i="35" s="1"/>
  <c r="L7692" i="35"/>
  <c r="L7743" i="35" s="1"/>
  <c r="D7494" i="35"/>
  <c r="D7476" i="35"/>
  <c r="O7451" i="35"/>
  <c r="O7502" i="35" s="1"/>
  <c r="I7450" i="35"/>
  <c r="I7501" i="35" s="1"/>
  <c r="O7443" i="35"/>
  <c r="O7494" i="35" s="1"/>
  <c r="I7442" i="35"/>
  <c r="I7493" i="35" s="1"/>
  <c r="L7433" i="35"/>
  <c r="L7484" i="35" s="1"/>
  <c r="G7431" i="35"/>
  <c r="G7482" i="35" s="1"/>
  <c r="M7431" i="35"/>
  <c r="M7482" i="35" s="1"/>
  <c r="I7431" i="35"/>
  <c r="I7482" i="35" s="1"/>
  <c r="E7178" i="35"/>
  <c r="E7229" i="35" s="1"/>
  <c r="M7178" i="35"/>
  <c r="M7229" i="35" s="1"/>
  <c r="D7223" i="35"/>
  <c r="Q7172" i="35"/>
  <c r="Q7223" i="35" s="1"/>
  <c r="M6915" i="35"/>
  <c r="M6966" i="35" s="1"/>
  <c r="I6915" i="35"/>
  <c r="I6966" i="35" s="1"/>
  <c r="Q6915" i="35"/>
  <c r="Q6966" i="35" s="1"/>
  <c r="F6907" i="35"/>
  <c r="F6958" i="35" s="1"/>
  <c r="N6907" i="35"/>
  <c r="N6958" i="35" s="1"/>
  <c r="I6907" i="35"/>
  <c r="I6958" i="35" s="1"/>
  <c r="O6907" i="35"/>
  <c r="O6958" i="35" s="1"/>
  <c r="J6907" i="35"/>
  <c r="J6958" i="35" s="1"/>
  <c r="Q6907" i="35"/>
  <c r="Q6958" i="35" s="1"/>
  <c r="E6408" i="35"/>
  <c r="E6459" i="35" s="1"/>
  <c r="D6459" i="35"/>
  <c r="M5651" i="35"/>
  <c r="M5702" i="35" s="1"/>
  <c r="P5651" i="35"/>
  <c r="P5702" i="35" s="1"/>
  <c r="E5643" i="35"/>
  <c r="E5694" i="35" s="1"/>
  <c r="L5643" i="35"/>
  <c r="L5694" i="35" s="1"/>
  <c r="D5694" i="35"/>
  <c r="L5623" i="35"/>
  <c r="L5674" i="35" s="1"/>
  <c r="M5623" i="35"/>
  <c r="M5674" i="35" s="1"/>
  <c r="Q55" i="11"/>
  <c r="Q51" i="11"/>
  <c r="Q47" i="11"/>
  <c r="Q43" i="11"/>
  <c r="Q39" i="11"/>
  <c r="Q35" i="11"/>
  <c r="Q31" i="11"/>
  <c r="Q27" i="11"/>
  <c r="Q23" i="11"/>
  <c r="Q19" i="11"/>
  <c r="Q15" i="11"/>
  <c r="Q11" i="11"/>
  <c r="Q7" i="11"/>
  <c r="B35" i="19"/>
  <c r="CC31" i="24"/>
  <c r="CC23" i="24"/>
  <c r="CC15" i="24"/>
  <c r="CC7" i="24"/>
  <c r="D25" i="31"/>
  <c r="I7427" i="35"/>
  <c r="I7478" i="35" s="1"/>
  <c r="Q7427" i="35"/>
  <c r="Q7478" i="35" s="1"/>
  <c r="G7427" i="35"/>
  <c r="G7478" i="35" s="1"/>
  <c r="M7427" i="35"/>
  <c r="M7478" i="35" s="1"/>
  <c r="F7425" i="35"/>
  <c r="F7476" i="35" s="1"/>
  <c r="E7425" i="35"/>
  <c r="E7476" i="35" s="1"/>
  <c r="L7425" i="35"/>
  <c r="L7476" i="35" s="1"/>
  <c r="Q7425" i="35"/>
  <c r="Q7476" i="35" s="1"/>
  <c r="I7425" i="35"/>
  <c r="I7476" i="35" s="1"/>
  <c r="O7425" i="35"/>
  <c r="O7476" i="35" s="1"/>
  <c r="M7181" i="35"/>
  <c r="M7232" i="35" s="1"/>
  <c r="L7181" i="35"/>
  <c r="L7232" i="35" s="1"/>
  <c r="F7176" i="35"/>
  <c r="F7227" i="35" s="1"/>
  <c r="E7176" i="35"/>
  <c r="E7227" i="35" s="1"/>
  <c r="M7176" i="35"/>
  <c r="M7227" i="35" s="1"/>
  <c r="I7176" i="35"/>
  <c r="I7227" i="35" s="1"/>
  <c r="Q7176" i="35"/>
  <c r="Q7227" i="35" s="1"/>
  <c r="D7227" i="35"/>
  <c r="N6933" i="35"/>
  <c r="N6984" i="35" s="1"/>
  <c r="K6933" i="35"/>
  <c r="K6984" i="35" s="1"/>
  <c r="I6896" i="35"/>
  <c r="I6947" i="35" s="1"/>
  <c r="L6896" i="35"/>
  <c r="L6947" i="35" s="1"/>
  <c r="Q6896" i="35"/>
  <c r="Q6947" i="35" s="1"/>
  <c r="G6890" i="35"/>
  <c r="G6941" i="35" s="1"/>
  <c r="E6890" i="35"/>
  <c r="E6941" i="35" s="1"/>
  <c r="I6399" i="35"/>
  <c r="I6450" i="35" s="1"/>
  <c r="D6450" i="35"/>
  <c r="Q54" i="11"/>
  <c r="Q50" i="11"/>
  <c r="Q46" i="11"/>
  <c r="Q42" i="11"/>
  <c r="Q38" i="11"/>
  <c r="Q34" i="11"/>
  <c r="Q30" i="11"/>
  <c r="Q26" i="11"/>
  <c r="Q22" i="11"/>
  <c r="Q18" i="11"/>
  <c r="Q14" i="11"/>
  <c r="Q10" i="11"/>
  <c r="CB5" i="24"/>
  <c r="D44" i="31"/>
  <c r="D1517" i="35"/>
  <c r="P3279" i="35"/>
  <c r="P3330" i="35" s="1"/>
  <c r="D8023" i="35"/>
  <c r="D8015" i="35"/>
  <c r="D7989" i="35"/>
  <c r="P7975" i="35"/>
  <c r="P8026" i="35" s="1"/>
  <c r="M7971" i="35"/>
  <c r="M8022" i="35" s="1"/>
  <c r="L7956" i="35"/>
  <c r="L8007" i="35" s="1"/>
  <c r="L7954" i="35"/>
  <c r="L8005" i="35" s="1"/>
  <c r="P7733" i="35"/>
  <c r="P7784" i="35" s="1"/>
  <c r="M7456" i="35"/>
  <c r="M7507" i="35" s="1"/>
  <c r="O7448" i="35"/>
  <c r="O7499" i="35" s="1"/>
  <c r="O7440" i="35"/>
  <c r="O7491" i="35" s="1"/>
  <c r="L7431" i="35"/>
  <c r="L7482" i="35" s="1"/>
  <c r="O7427" i="35"/>
  <c r="O7478" i="35" s="1"/>
  <c r="M7425" i="35"/>
  <c r="M7476" i="35" s="1"/>
  <c r="I7413" i="35"/>
  <c r="I7464" i="35" s="1"/>
  <c r="E7413" i="35"/>
  <c r="E7464" i="35" s="1"/>
  <c r="O7413" i="35"/>
  <c r="O7464" i="35" s="1"/>
  <c r="K7413" i="35"/>
  <c r="K7464" i="35" s="1"/>
  <c r="L7188" i="35"/>
  <c r="L7239" i="35" s="1"/>
  <c r="H7188" i="35"/>
  <c r="H7239" i="35" s="1"/>
  <c r="Q7188" i="35"/>
  <c r="Q7239" i="35" s="1"/>
  <c r="P7176" i="35"/>
  <c r="P7227" i="35" s="1"/>
  <c r="M6918" i="35"/>
  <c r="M6969" i="35" s="1"/>
  <c r="H6918" i="35"/>
  <c r="H6969" i="35" s="1"/>
  <c r="Q6918" i="35"/>
  <c r="Q6969" i="35" s="1"/>
  <c r="M6402" i="35"/>
  <c r="M6453" i="35" s="1"/>
  <c r="L6402" i="35"/>
  <c r="L6453" i="35" s="1"/>
  <c r="Q6396" i="35"/>
  <c r="Q6447" i="35" s="1"/>
  <c r="D6447" i="35"/>
  <c r="I6390" i="35"/>
  <c r="I6441" i="35" s="1"/>
  <c r="J6390" i="35"/>
  <c r="J6441" i="35" s="1"/>
  <c r="P6390" i="35"/>
  <c r="P6441" i="35" s="1"/>
  <c r="D6441" i="35"/>
  <c r="H6170" i="35"/>
  <c r="H6221" i="35" s="1"/>
  <c r="P6170" i="35"/>
  <c r="P6221" i="35" s="1"/>
  <c r="D6198" i="35"/>
  <c r="K6147" i="35"/>
  <c r="K6198" i="35" s="1"/>
  <c r="I5856" i="35"/>
  <c r="I5907" i="35" s="1"/>
  <c r="O5856" i="35"/>
  <c r="O5907" i="35" s="1"/>
  <c r="I4811" i="35"/>
  <c r="I4862" i="35" s="1"/>
  <c r="L4811" i="35"/>
  <c r="L4862" i="35" s="1"/>
  <c r="I4809" i="35"/>
  <c r="I4860" i="35" s="1"/>
  <c r="L4809" i="35"/>
  <c r="L4860" i="35" s="1"/>
  <c r="D4860" i="35"/>
  <c r="Q4809" i="35"/>
  <c r="Q4860" i="35" s="1"/>
  <c r="H7189" i="35"/>
  <c r="H7240" i="35" s="1"/>
  <c r="D6982" i="35"/>
  <c r="O6932" i="35"/>
  <c r="O6983" i="35" s="1"/>
  <c r="K6932" i="35"/>
  <c r="K6983" i="35" s="1"/>
  <c r="F6932" i="35"/>
  <c r="F6983" i="35" s="1"/>
  <c r="Q6931" i="35"/>
  <c r="Q6982" i="35" s="1"/>
  <c r="K6931" i="35"/>
  <c r="K6982" i="35" s="1"/>
  <c r="F6931" i="35"/>
  <c r="F6982" i="35" s="1"/>
  <c r="R6910" i="35"/>
  <c r="R6961" i="35" s="1"/>
  <c r="I6910" i="35"/>
  <c r="I6961" i="35" s="1"/>
  <c r="F6903" i="35"/>
  <c r="F6954" i="35" s="1"/>
  <c r="E6694" i="35"/>
  <c r="E6745" i="35" s="1"/>
  <c r="L6690" i="35"/>
  <c r="L6741" i="35" s="1"/>
  <c r="L6671" i="35"/>
  <c r="L6722" i="35" s="1"/>
  <c r="L6661" i="35"/>
  <c r="L6712" i="35" s="1"/>
  <c r="D6442" i="35"/>
  <c r="P6416" i="35"/>
  <c r="P6467" i="35" s="1"/>
  <c r="E6416" i="35"/>
  <c r="E6467" i="35" s="1"/>
  <c r="M6413" i="35"/>
  <c r="M6464" i="35" s="1"/>
  <c r="P6412" i="35"/>
  <c r="P6463" i="35" s="1"/>
  <c r="E6412" i="35"/>
  <c r="E6463" i="35" s="1"/>
  <c r="E6406" i="35"/>
  <c r="E6457" i="35" s="1"/>
  <c r="L6387" i="35"/>
  <c r="L6438" i="35" s="1"/>
  <c r="E6387" i="35"/>
  <c r="E6438" i="35" s="1"/>
  <c r="I6382" i="35"/>
  <c r="I6433" i="35" s="1"/>
  <c r="P6381" i="35"/>
  <c r="P6432" i="35" s="1"/>
  <c r="H6381" i="35"/>
  <c r="H6432" i="35" s="1"/>
  <c r="J6380" i="35"/>
  <c r="J6431" i="35" s="1"/>
  <c r="H6379" i="35"/>
  <c r="H6430" i="35" s="1"/>
  <c r="M6379" i="35"/>
  <c r="M6430" i="35" s="1"/>
  <c r="E6378" i="35"/>
  <c r="E6429" i="35" s="1"/>
  <c r="F6378" i="35"/>
  <c r="F6429" i="35" s="1"/>
  <c r="M6378" i="35"/>
  <c r="M6429" i="35" s="1"/>
  <c r="P6371" i="35"/>
  <c r="P6422" i="35" s="1"/>
  <c r="K6141" i="35"/>
  <c r="K6192" i="35" s="1"/>
  <c r="D6192" i="35"/>
  <c r="D6185" i="35"/>
  <c r="K6134" i="35"/>
  <c r="K6185" i="35" s="1"/>
  <c r="P5354" i="35"/>
  <c r="P5405" i="35" s="1"/>
  <c r="Q5354" i="35"/>
  <c r="Q5405" i="35" s="1"/>
  <c r="E5341" i="35"/>
  <c r="E5392" i="35" s="1"/>
  <c r="D5392" i="35"/>
  <c r="E4581" i="35"/>
  <c r="E4632" i="35" s="1"/>
  <c r="M4581" i="35"/>
  <c r="M4632" i="35" s="1"/>
  <c r="D4632" i="35"/>
  <c r="H4581" i="35"/>
  <c r="H4632" i="35" s="1"/>
  <c r="P4581" i="35"/>
  <c r="P4632" i="35" s="1"/>
  <c r="I4581" i="35"/>
  <c r="I4632" i="35" s="1"/>
  <c r="Q4581" i="35"/>
  <c r="Q4632" i="35" s="1"/>
  <c r="M4569" i="35"/>
  <c r="M4620" i="35" s="1"/>
  <c r="Q4569" i="35"/>
  <c r="Q4620" i="35" s="1"/>
  <c r="D4620" i="35"/>
  <c r="K6137" i="35"/>
  <c r="K6188" i="35" s="1"/>
  <c r="D6188" i="35"/>
  <c r="P5626" i="35"/>
  <c r="P5677" i="35" s="1"/>
  <c r="D5677" i="35"/>
  <c r="E5610" i="35"/>
  <c r="E5661" i="35" s="1"/>
  <c r="H5610" i="35"/>
  <c r="H5661" i="35" s="1"/>
  <c r="L5610" i="35"/>
  <c r="L5661" i="35" s="1"/>
  <c r="M5610" i="35"/>
  <c r="M5661" i="35" s="1"/>
  <c r="D5661" i="35"/>
  <c r="G4845" i="35"/>
  <c r="G4896" i="35" s="1"/>
  <c r="L4845" i="35"/>
  <c r="L4896" i="35" s="1"/>
  <c r="M4845" i="35"/>
  <c r="M4896" i="35" s="1"/>
  <c r="D4896" i="35"/>
  <c r="G4812" i="35"/>
  <c r="G4863" i="35" s="1"/>
  <c r="H4812" i="35"/>
  <c r="H4863" i="35" s="1"/>
  <c r="Q4812" i="35"/>
  <c r="Q4863" i="35" s="1"/>
  <c r="D4863" i="35"/>
  <c r="I4812" i="35"/>
  <c r="I4863" i="35" s="1"/>
  <c r="L4812" i="35"/>
  <c r="L4863" i="35" s="1"/>
  <c r="G4810" i="35"/>
  <c r="G4861" i="35" s="1"/>
  <c r="L4810" i="35"/>
  <c r="L4861" i="35" s="1"/>
  <c r="M4810" i="35"/>
  <c r="M4861" i="35" s="1"/>
  <c r="I4808" i="35"/>
  <c r="I4859" i="35" s="1"/>
  <c r="O4808" i="35"/>
  <c r="O4859" i="35" s="1"/>
  <c r="Q4808" i="35"/>
  <c r="Q4859" i="35" s="1"/>
  <c r="D4859" i="35"/>
  <c r="K4605" i="35"/>
  <c r="K4656" i="35" s="1"/>
  <c r="R4605" i="35"/>
  <c r="R4656" i="35" s="1"/>
  <c r="D4656" i="35"/>
  <c r="I4571" i="35"/>
  <c r="I4622" i="35" s="1"/>
  <c r="D4622" i="35"/>
  <c r="E4566" i="35"/>
  <c r="E4617" i="35" s="1"/>
  <c r="N4566" i="35"/>
  <c r="N4617" i="35" s="1"/>
  <c r="P4566" i="35"/>
  <c r="P4617" i="35" s="1"/>
  <c r="I7426" i="35"/>
  <c r="I7477" i="35" s="1"/>
  <c r="Q6939" i="35"/>
  <c r="Q6990" i="35" s="1"/>
  <c r="I6939" i="35"/>
  <c r="I6990" i="35" s="1"/>
  <c r="N6936" i="35"/>
  <c r="N6987" i="35" s="1"/>
  <c r="Q6932" i="35"/>
  <c r="Q6983" i="35" s="1"/>
  <c r="M6932" i="35"/>
  <c r="M6983" i="35" s="1"/>
  <c r="H6932" i="35"/>
  <c r="H6983" i="35" s="1"/>
  <c r="N6931" i="35"/>
  <c r="N6982" i="35" s="1"/>
  <c r="I6931" i="35"/>
  <c r="I6982" i="35" s="1"/>
  <c r="O6913" i="35"/>
  <c r="O6964" i="35" s="1"/>
  <c r="R6912" i="35"/>
  <c r="R6963" i="35" s="1"/>
  <c r="P6898" i="35"/>
  <c r="P6949" i="35" s="1"/>
  <c r="L6898" i="35"/>
  <c r="L6949" i="35" s="1"/>
  <c r="G6898" i="35"/>
  <c r="G6949" i="35" s="1"/>
  <c r="I6893" i="35"/>
  <c r="I6944" i="35" s="1"/>
  <c r="L6416" i="35"/>
  <c r="L6467" i="35" s="1"/>
  <c r="L6412" i="35"/>
  <c r="L6463" i="35" s="1"/>
  <c r="P6406" i="35"/>
  <c r="P6457" i="35" s="1"/>
  <c r="P6387" i="35"/>
  <c r="P6438" i="35" s="1"/>
  <c r="R6382" i="35"/>
  <c r="R6433" i="35" s="1"/>
  <c r="H6375" i="35"/>
  <c r="H6426" i="35" s="1"/>
  <c r="M6375" i="35"/>
  <c r="M6426" i="35" s="1"/>
  <c r="R6375" i="35"/>
  <c r="R6426" i="35" s="1"/>
  <c r="K6157" i="35"/>
  <c r="K6208" i="35" s="1"/>
  <c r="D6208" i="35"/>
  <c r="I5891" i="35"/>
  <c r="I5942" i="35" s="1"/>
  <c r="O5891" i="35"/>
  <c r="O5942" i="35" s="1"/>
  <c r="I5353" i="35"/>
  <c r="I5404" i="35" s="1"/>
  <c r="L5353" i="35"/>
  <c r="L5404" i="35" s="1"/>
  <c r="D5404" i="35"/>
  <c r="K4608" i="35"/>
  <c r="K4659" i="35" s="1"/>
  <c r="F4608" i="35"/>
  <c r="F4659" i="35" s="1"/>
  <c r="R4608" i="35"/>
  <c r="R4659" i="35" s="1"/>
  <c r="G4608" i="35"/>
  <c r="G4659" i="35" s="1"/>
  <c r="L4608" i="35"/>
  <c r="L4659" i="35" s="1"/>
  <c r="H4580" i="35"/>
  <c r="H4631" i="35" s="1"/>
  <c r="P4580" i="35"/>
  <c r="P4631" i="35" s="1"/>
  <c r="Q4580" i="35"/>
  <c r="Q4631" i="35" s="1"/>
  <c r="D4631" i="35"/>
  <c r="F4564" i="35"/>
  <c r="F4615" i="35" s="1"/>
  <c r="L4564" i="35"/>
  <c r="L4615" i="35" s="1"/>
  <c r="N4564" i="35"/>
  <c r="N4615" i="35" s="1"/>
  <c r="O5887" i="35"/>
  <c r="O5938" i="35" s="1"/>
  <c r="O5882" i="35"/>
  <c r="O5933" i="35" s="1"/>
  <c r="O5875" i="35"/>
  <c r="O5926" i="35" s="1"/>
  <c r="O5870" i="35"/>
  <c r="O5921" i="35" s="1"/>
  <c r="O5867" i="35"/>
  <c r="O5918" i="35" s="1"/>
  <c r="O5864" i="35"/>
  <c r="O5915" i="35" s="1"/>
  <c r="D5685" i="35"/>
  <c r="E5614" i="35"/>
  <c r="E5665" i="35" s="1"/>
  <c r="M5611" i="35"/>
  <c r="M5662" i="35" s="1"/>
  <c r="I5374" i="35"/>
  <c r="I5425" i="35" s="1"/>
  <c r="L5369" i="35"/>
  <c r="L5420" i="35" s="1"/>
  <c r="L5347" i="35"/>
  <c r="L5398" i="35" s="1"/>
  <c r="I5346" i="35"/>
  <c r="I5397" i="35" s="1"/>
  <c r="P5329" i="35"/>
  <c r="P5380" i="35" s="1"/>
  <c r="D5141" i="35"/>
  <c r="P5118" i="35"/>
  <c r="P5169" i="35" s="1"/>
  <c r="Q5090" i="35"/>
  <c r="Q5141" i="35" s="1"/>
  <c r="D4888" i="35"/>
  <c r="D4868" i="35"/>
  <c r="H4837" i="35"/>
  <c r="H4888" i="35" s="1"/>
  <c r="I4836" i="35"/>
  <c r="I4887" i="35" s="1"/>
  <c r="O4817" i="35"/>
  <c r="O4868" i="35" s="1"/>
  <c r="G4817" i="35"/>
  <c r="G4868" i="35" s="1"/>
  <c r="K4602" i="35"/>
  <c r="K4653" i="35" s="1"/>
  <c r="R4597" i="35"/>
  <c r="R4648" i="35" s="1"/>
  <c r="J4595" i="35"/>
  <c r="J4646" i="35" s="1"/>
  <c r="L4591" i="35"/>
  <c r="L4642" i="35" s="1"/>
  <c r="O4590" i="35"/>
  <c r="O4641" i="35" s="1"/>
  <c r="P4572" i="35"/>
  <c r="P4623" i="35" s="1"/>
  <c r="M4568" i="35"/>
  <c r="M4619" i="35" s="1"/>
  <c r="F4568" i="35"/>
  <c r="F4619" i="35" s="1"/>
  <c r="I4567" i="35"/>
  <c r="I4618" i="35" s="1"/>
  <c r="D4370" i="35"/>
  <c r="D4353" i="35"/>
  <c r="G4334" i="35"/>
  <c r="G4385" i="35" s="1"/>
  <c r="P4318" i="35"/>
  <c r="P4369" i="35" s="1"/>
  <c r="N6374" i="35"/>
  <c r="N6425" i="35" s="1"/>
  <c r="H6374" i="35"/>
  <c r="H6425" i="35" s="1"/>
  <c r="D5933" i="35"/>
  <c r="H5629" i="35"/>
  <c r="H5680" i="35" s="1"/>
  <c r="D5425" i="35"/>
  <c r="P5375" i="35"/>
  <c r="P5426" i="35" s="1"/>
  <c r="M5093" i="35"/>
  <c r="M5144" i="35" s="1"/>
  <c r="L4817" i="35"/>
  <c r="L4868" i="35" s="1"/>
  <c r="S36" i="11"/>
  <c r="H36" i="11"/>
  <c r="G36" i="11"/>
  <c r="N8" i="11"/>
  <c r="N24" i="11"/>
  <c r="J24" i="11"/>
  <c r="J20" i="11"/>
  <c r="J16" i="11"/>
  <c r="J12" i="11"/>
  <c r="J8" i="11"/>
  <c r="L24" i="11"/>
  <c r="L22" i="11"/>
  <c r="L20" i="11"/>
  <c r="L18" i="11"/>
  <c r="L16" i="11"/>
  <c r="L14" i="11"/>
  <c r="L12" i="11"/>
  <c r="L10" i="11"/>
  <c r="L8" i="11"/>
  <c r="D41" i="31"/>
  <c r="D18" i="31"/>
  <c r="D15" i="31"/>
  <c r="G13" i="11"/>
  <c r="H13" i="11"/>
  <c r="S13" i="11"/>
  <c r="G9" i="11"/>
  <c r="S9" i="11"/>
  <c r="H9" i="11"/>
  <c r="G53" i="11"/>
  <c r="S53" i="11"/>
  <c r="H53" i="11"/>
  <c r="G49" i="11"/>
  <c r="H49" i="11"/>
  <c r="S49" i="11"/>
  <c r="G45" i="11"/>
  <c r="S45" i="11"/>
  <c r="H45" i="11"/>
  <c r="G41" i="11"/>
  <c r="H41" i="11"/>
  <c r="S41" i="11"/>
  <c r="G37" i="11"/>
  <c r="S37" i="11"/>
  <c r="H37" i="11"/>
  <c r="G33" i="11"/>
  <c r="H33" i="11"/>
  <c r="S33" i="11"/>
  <c r="G29" i="11"/>
  <c r="S29" i="11"/>
  <c r="H29" i="11"/>
  <c r="G25" i="11"/>
  <c r="H25" i="11"/>
  <c r="S25" i="11"/>
  <c r="G21" i="11"/>
  <c r="H21" i="11"/>
  <c r="S21" i="11"/>
  <c r="H18" i="11"/>
  <c r="S18" i="11"/>
  <c r="G18" i="11"/>
  <c r="Q1718" i="35"/>
  <c r="Q1769" i="35" s="1"/>
  <c r="D4125" i="35"/>
  <c r="L3807" i="35"/>
  <c r="L3858" i="35" s="1"/>
  <c r="D3304" i="35"/>
  <c r="E3289" i="35"/>
  <c r="E3340" i="35" s="1"/>
  <c r="I3288" i="35"/>
  <c r="I3339" i="35" s="1"/>
  <c r="L3287" i="35"/>
  <c r="L3338" i="35" s="1"/>
  <c r="Q3282" i="35"/>
  <c r="Q3333" i="35" s="1"/>
  <c r="P3277" i="35"/>
  <c r="P3328" i="35" s="1"/>
  <c r="Q3276" i="35"/>
  <c r="Q3327" i="35" s="1"/>
  <c r="O3256" i="35"/>
  <c r="O3307" i="35" s="1"/>
  <c r="O3253" i="35"/>
  <c r="O3304" i="35" s="1"/>
  <c r="D2815" i="35"/>
  <c r="M2764" i="35"/>
  <c r="M2815" i="35" s="1"/>
  <c r="Q2731" i="35"/>
  <c r="Q2782" i="35" s="1"/>
  <c r="I2731" i="35"/>
  <c r="I2782" i="35" s="1"/>
  <c r="L8258" i="35"/>
  <c r="L8309" i="35" s="1"/>
  <c r="D8032" i="35"/>
  <c r="N7981" i="35"/>
  <c r="N8032" i="35" s="1"/>
  <c r="I7981" i="35"/>
  <c r="I8032" i="35" s="1"/>
  <c r="N7978" i="35"/>
  <c r="N8029" i="35" s="1"/>
  <c r="G7978" i="35"/>
  <c r="G8029" i="35" s="1"/>
  <c r="R7977" i="35"/>
  <c r="R8028" i="35" s="1"/>
  <c r="P7971" i="35"/>
  <c r="P8022" i="35" s="1"/>
  <c r="L7971" i="35"/>
  <c r="L8022" i="35" s="1"/>
  <c r="G7971" i="35"/>
  <c r="G8022" i="35" s="1"/>
  <c r="R7970" i="35"/>
  <c r="R8021" i="35" s="1"/>
  <c r="M7970" i="35"/>
  <c r="M8021" i="35" s="1"/>
  <c r="G7970" i="35"/>
  <c r="G8021" i="35" s="1"/>
  <c r="N7968" i="35"/>
  <c r="N8019" i="35" s="1"/>
  <c r="K7964" i="35"/>
  <c r="K8015" i="35" s="1"/>
  <c r="K7962" i="35"/>
  <c r="K8013" i="35" s="1"/>
  <c r="K7960" i="35"/>
  <c r="K8011" i="35" s="1"/>
  <c r="K7958" i="35"/>
  <c r="K8009" i="35" s="1"/>
  <c r="K7956" i="35"/>
  <c r="K8007" i="35" s="1"/>
  <c r="K7954" i="35"/>
  <c r="K8005" i="35" s="1"/>
  <c r="K7952" i="35"/>
  <c r="K8003" i="35" s="1"/>
  <c r="K7950" i="35"/>
  <c r="K8001" i="35" s="1"/>
  <c r="K7948" i="35"/>
  <c r="K7999" i="35" s="1"/>
  <c r="K7946" i="35"/>
  <c r="K7997" i="35" s="1"/>
  <c r="E7945" i="35"/>
  <c r="E7996" i="35" s="1"/>
  <c r="O7945" i="35"/>
  <c r="O7996" i="35" s="1"/>
  <c r="K7944" i="35"/>
  <c r="K7995" i="35" s="1"/>
  <c r="E7943" i="35"/>
  <c r="E7994" i="35" s="1"/>
  <c r="O7943" i="35"/>
  <c r="O7994" i="35" s="1"/>
  <c r="L7941" i="35"/>
  <c r="L7992" i="35" s="1"/>
  <c r="Q7940" i="35"/>
  <c r="Q7991" i="35" s="1"/>
  <c r="K7939" i="35"/>
  <c r="K7990" i="35" s="1"/>
  <c r="E7939" i="35"/>
  <c r="E7990" i="35" s="1"/>
  <c r="O7939" i="35"/>
  <c r="O7990" i="35" s="1"/>
  <c r="L7937" i="35"/>
  <c r="L7988" i="35" s="1"/>
  <c r="Q7936" i="35"/>
  <c r="Q7987" i="35" s="1"/>
  <c r="Q7934" i="35"/>
  <c r="Q7985" i="35" s="1"/>
  <c r="H2764" i="35"/>
  <c r="H2815" i="35" s="1"/>
  <c r="P2731" i="35"/>
  <c r="P2782" i="35" s="1"/>
  <c r="G2731" i="35"/>
  <c r="G2782" i="35" s="1"/>
  <c r="L2727" i="35"/>
  <c r="L2778" i="35" s="1"/>
  <c r="Q2726" i="35"/>
  <c r="Q2777" i="35" s="1"/>
  <c r="L2226" i="35"/>
  <c r="L2277" i="35" s="1"/>
  <c r="Q2219" i="35"/>
  <c r="Q2270" i="35" s="1"/>
  <c r="H8258" i="35"/>
  <c r="H8309" i="35" s="1"/>
  <c r="H8226" i="35"/>
  <c r="H8277" i="35" s="1"/>
  <c r="R7981" i="35"/>
  <c r="R8032" i="35" s="1"/>
  <c r="M7981" i="35"/>
  <c r="M8032" i="35" s="1"/>
  <c r="G7981" i="35"/>
  <c r="G8032" i="35" s="1"/>
  <c r="R7978" i="35"/>
  <c r="R8029" i="35" s="1"/>
  <c r="L7978" i="35"/>
  <c r="L8029" i="35" s="1"/>
  <c r="E7978" i="35"/>
  <c r="E8029" i="35" s="1"/>
  <c r="N7977" i="35"/>
  <c r="N8028" i="35" s="1"/>
  <c r="L7975" i="35"/>
  <c r="L8026" i="35" s="1"/>
  <c r="O7971" i="35"/>
  <c r="O8022" i="35" s="1"/>
  <c r="K7971" i="35"/>
  <c r="K8022" i="35" s="1"/>
  <c r="E7971" i="35"/>
  <c r="E8022" i="35" s="1"/>
  <c r="Q7970" i="35"/>
  <c r="Q8021" i="35" s="1"/>
  <c r="K7970" i="35"/>
  <c r="K8021" i="35" s="1"/>
  <c r="E7970" i="35"/>
  <c r="E8021" i="35" s="1"/>
  <c r="I7968" i="35"/>
  <c r="I8019" i="35" s="1"/>
  <c r="Q7964" i="35"/>
  <c r="Q8015" i="35" s="1"/>
  <c r="G7964" i="35"/>
  <c r="G8015" i="35" s="1"/>
  <c r="Q7963" i="35"/>
  <c r="Q8014" i="35" s="1"/>
  <c r="Q7962" i="35"/>
  <c r="Q8013" i="35" s="1"/>
  <c r="G7962" i="35"/>
  <c r="G8013" i="35" s="1"/>
  <c r="Q7961" i="35"/>
  <c r="Q8012" i="35" s="1"/>
  <c r="Q7960" i="35"/>
  <c r="Q8011" i="35" s="1"/>
  <c r="G7960" i="35"/>
  <c r="G8011" i="35" s="1"/>
  <c r="Q7959" i="35"/>
  <c r="Q8010" i="35" s="1"/>
  <c r="Q7958" i="35"/>
  <c r="Q8009" i="35" s="1"/>
  <c r="G7958" i="35"/>
  <c r="G8009" i="35" s="1"/>
  <c r="Q7957" i="35"/>
  <c r="Q8008" i="35" s="1"/>
  <c r="Q7956" i="35"/>
  <c r="Q8007" i="35" s="1"/>
  <c r="G7956" i="35"/>
  <c r="G8007" i="35" s="1"/>
  <c r="Q7955" i="35"/>
  <c r="Q8006" i="35" s="1"/>
  <c r="Q7954" i="35"/>
  <c r="Q8005" i="35" s="1"/>
  <c r="G7954" i="35"/>
  <c r="G8005" i="35" s="1"/>
  <c r="Q7953" i="35"/>
  <c r="Q8004" i="35" s="1"/>
  <c r="Q7952" i="35"/>
  <c r="Q8003" i="35" s="1"/>
  <c r="G7952" i="35"/>
  <c r="G8003" i="35" s="1"/>
  <c r="Q7951" i="35"/>
  <c r="Q8002" i="35" s="1"/>
  <c r="Q7950" i="35"/>
  <c r="Q8001" i="35" s="1"/>
  <c r="G7950" i="35"/>
  <c r="G8001" i="35" s="1"/>
  <c r="Q7949" i="35"/>
  <c r="Q8000" i="35" s="1"/>
  <c r="Q7948" i="35"/>
  <c r="Q7999" i="35" s="1"/>
  <c r="G7948" i="35"/>
  <c r="G7999" i="35" s="1"/>
  <c r="Q7947" i="35"/>
  <c r="Q7998" i="35" s="1"/>
  <c r="L7945" i="35"/>
  <c r="L7996" i="35" s="1"/>
  <c r="L7943" i="35"/>
  <c r="L7994" i="35" s="1"/>
  <c r="K7942" i="35"/>
  <c r="K7993" i="35" s="1"/>
  <c r="G7942" i="35"/>
  <c r="G7993" i="35" s="1"/>
  <c r="P7942" i="35"/>
  <c r="P7993" i="35" s="1"/>
  <c r="K7938" i="35"/>
  <c r="K7989" i="35" s="1"/>
  <c r="G7938" i="35"/>
  <c r="G7989" i="35" s="1"/>
  <c r="P7938" i="35"/>
  <c r="P7989" i="35" s="1"/>
  <c r="Q7935" i="35"/>
  <c r="Q7986" i="35" s="1"/>
  <c r="O7934" i="35"/>
  <c r="O7985" i="35" s="1"/>
  <c r="G8" i="11"/>
  <c r="S8" i="11"/>
  <c r="H8" i="11"/>
  <c r="H48" i="11"/>
  <c r="S48" i="11"/>
  <c r="G48" i="11"/>
  <c r="S44" i="11"/>
  <c r="H44" i="11"/>
  <c r="G44" i="11"/>
  <c r="H32" i="11"/>
  <c r="G32" i="11"/>
  <c r="S32" i="11"/>
  <c r="H24" i="11"/>
  <c r="G24" i="11"/>
  <c r="S24" i="11"/>
  <c r="G17" i="11"/>
  <c r="S17" i="11"/>
  <c r="H17" i="11"/>
  <c r="N10" i="11"/>
  <c r="N16" i="11"/>
  <c r="N18" i="11"/>
  <c r="J22" i="11"/>
  <c r="J18" i="11"/>
  <c r="J14" i="11"/>
  <c r="J10" i="11"/>
  <c r="L55" i="11"/>
  <c r="L53" i="11"/>
  <c r="L51" i="11"/>
  <c r="L49" i="11"/>
  <c r="L47" i="11"/>
  <c r="L45" i="11"/>
  <c r="L43" i="11"/>
  <c r="L41" i="11"/>
  <c r="L39" i="11"/>
  <c r="L37" i="11"/>
  <c r="L35" i="11"/>
  <c r="L33" i="11"/>
  <c r="L31" i="11"/>
  <c r="L29" i="11"/>
  <c r="L27" i="11"/>
  <c r="D50" i="31"/>
  <c r="D47" i="31"/>
  <c r="D28" i="31"/>
  <c r="D9" i="31"/>
  <c r="S15" i="11"/>
  <c r="G15" i="11"/>
  <c r="H15" i="11"/>
  <c r="S11" i="11"/>
  <c r="H11" i="11"/>
  <c r="G11" i="11"/>
  <c r="S7" i="11"/>
  <c r="G7" i="11"/>
  <c r="H7" i="11"/>
  <c r="S55" i="11"/>
  <c r="G55" i="11"/>
  <c r="H55" i="11"/>
  <c r="S51" i="11"/>
  <c r="H51" i="11"/>
  <c r="G51" i="11"/>
  <c r="S47" i="11"/>
  <c r="G47" i="11"/>
  <c r="H47" i="11"/>
  <c r="S43" i="11"/>
  <c r="H43" i="11"/>
  <c r="G43" i="11"/>
  <c r="S39" i="11"/>
  <c r="G39" i="11"/>
  <c r="H39" i="11"/>
  <c r="S35" i="11"/>
  <c r="H35" i="11"/>
  <c r="G35" i="11"/>
  <c r="S31" i="11"/>
  <c r="G31" i="11"/>
  <c r="H31" i="11"/>
  <c r="S27" i="11"/>
  <c r="H27" i="11"/>
  <c r="G27" i="11"/>
  <c r="S23" i="11"/>
  <c r="G23" i="11"/>
  <c r="H23" i="11"/>
  <c r="H16" i="11"/>
  <c r="S16" i="11"/>
  <c r="G16" i="11"/>
  <c r="D1531" i="35"/>
  <c r="L2247" i="35"/>
  <c r="L2298" i="35" s="1"/>
  <c r="R2232" i="35"/>
  <c r="R2283" i="35" s="1"/>
  <c r="H8246" i="35"/>
  <c r="H8297" i="35" s="1"/>
  <c r="H8218" i="35"/>
  <c r="H8269" i="35" s="1"/>
  <c r="L8211" i="35"/>
  <c r="L8262" i="35" s="1"/>
  <c r="Q7981" i="35"/>
  <c r="Q8032" i="35" s="1"/>
  <c r="K7981" i="35"/>
  <c r="K8032" i="35" s="1"/>
  <c r="E7981" i="35"/>
  <c r="E8032" i="35" s="1"/>
  <c r="O7964" i="35"/>
  <c r="O8015" i="35" s="1"/>
  <c r="E7964" i="35"/>
  <c r="E8015" i="35" s="1"/>
  <c r="K7963" i="35"/>
  <c r="K8014" i="35" s="1"/>
  <c r="O7962" i="35"/>
  <c r="O8013" i="35" s="1"/>
  <c r="E7962" i="35"/>
  <c r="E8013" i="35" s="1"/>
  <c r="K7961" i="35"/>
  <c r="K8012" i="35" s="1"/>
  <c r="O7960" i="35"/>
  <c r="O8011" i="35" s="1"/>
  <c r="E7960" i="35"/>
  <c r="E8011" i="35" s="1"/>
  <c r="K7959" i="35"/>
  <c r="K8010" i="35" s="1"/>
  <c r="O7958" i="35"/>
  <c r="O8009" i="35" s="1"/>
  <c r="E7958" i="35"/>
  <c r="E8009" i="35" s="1"/>
  <c r="G7946" i="35"/>
  <c r="G7997" i="35" s="1"/>
  <c r="P7946" i="35"/>
  <c r="P7997" i="35" s="1"/>
  <c r="G7944" i="35"/>
  <c r="G7995" i="35" s="1"/>
  <c r="P7944" i="35"/>
  <c r="P7995" i="35" s="1"/>
  <c r="K7941" i="35"/>
  <c r="K7992" i="35" s="1"/>
  <c r="E7941" i="35"/>
  <c r="E7992" i="35" s="1"/>
  <c r="O7941" i="35"/>
  <c r="O7992" i="35" s="1"/>
  <c r="K7937" i="35"/>
  <c r="K7988" i="35" s="1"/>
  <c r="E7937" i="35"/>
  <c r="E7988" i="35" s="1"/>
  <c r="O7937" i="35"/>
  <c r="O7988" i="35" s="1"/>
  <c r="F7932" i="35"/>
  <c r="F7983" i="35" s="1"/>
  <c r="O7932" i="35"/>
  <c r="E7727" i="35"/>
  <c r="E7778" i="35" s="1"/>
  <c r="D7778" i="35"/>
  <c r="H12" i="11"/>
  <c r="G12" i="11"/>
  <c r="S12" i="11"/>
  <c r="G52" i="11"/>
  <c r="S52" i="11"/>
  <c r="H52" i="11"/>
  <c r="H40" i="11"/>
  <c r="G40" i="11"/>
  <c r="S40" i="11"/>
  <c r="S28" i="11"/>
  <c r="H28" i="11"/>
  <c r="G28" i="11"/>
  <c r="G20" i="11"/>
  <c r="S20" i="11"/>
  <c r="H20" i="11"/>
  <c r="N14" i="11"/>
  <c r="N20" i="11"/>
  <c r="N22" i="11"/>
  <c r="N54" i="11"/>
  <c r="N52" i="11"/>
  <c r="N50" i="11"/>
  <c r="N48" i="11"/>
  <c r="N46" i="11"/>
  <c r="N44" i="11"/>
  <c r="N42" i="11"/>
  <c r="N40" i="11"/>
  <c r="N38" i="11"/>
  <c r="N36" i="11"/>
  <c r="N34" i="11"/>
  <c r="N32" i="11"/>
  <c r="N30" i="11"/>
  <c r="N28" i="11"/>
  <c r="N26" i="11"/>
  <c r="D34" i="31"/>
  <c r="D31" i="31"/>
  <c r="D12" i="31"/>
  <c r="H14" i="11"/>
  <c r="G14" i="11"/>
  <c r="S14" i="11"/>
  <c r="H10" i="11"/>
  <c r="S10" i="11"/>
  <c r="G10" i="11"/>
  <c r="H54" i="11"/>
  <c r="S54" i="11"/>
  <c r="G54" i="11"/>
  <c r="H50" i="11"/>
  <c r="G50" i="11"/>
  <c r="S50" i="11"/>
  <c r="H46" i="11"/>
  <c r="S46" i="11"/>
  <c r="G46" i="11"/>
  <c r="H42" i="11"/>
  <c r="S42" i="11"/>
  <c r="G42" i="11"/>
  <c r="H38" i="11"/>
  <c r="G38" i="11"/>
  <c r="S38" i="11"/>
  <c r="H34" i="11"/>
  <c r="S34" i="11"/>
  <c r="G34" i="11"/>
  <c r="H30" i="11"/>
  <c r="G30" i="11"/>
  <c r="S30" i="11"/>
  <c r="H26" i="11"/>
  <c r="S26" i="11"/>
  <c r="G26" i="11"/>
  <c r="H22" i="11"/>
  <c r="G22" i="11"/>
  <c r="S22" i="11"/>
  <c r="S19" i="11"/>
  <c r="H19" i="11"/>
  <c r="G19" i="11"/>
  <c r="O1188" i="35"/>
  <c r="O1239" i="35" s="1"/>
  <c r="K4082" i="35"/>
  <c r="K4133" i="35" s="1"/>
  <c r="D3339" i="35"/>
  <c r="D3308" i="35"/>
  <c r="L3288" i="35"/>
  <c r="L3339" i="35" s="1"/>
  <c r="M3287" i="35"/>
  <c r="M3338" i="35" s="1"/>
  <c r="D2809" i="35"/>
  <c r="D2777" i="35"/>
  <c r="O2764" i="35"/>
  <c r="O2815" i="35" s="1"/>
  <c r="L2738" i="35"/>
  <c r="L2789" i="35" s="1"/>
  <c r="Q2733" i="35"/>
  <c r="Q2784" i="35" s="1"/>
  <c r="K2731" i="35"/>
  <c r="K2782" i="35" s="1"/>
  <c r="Q2729" i="35"/>
  <c r="Q2780" i="35" s="1"/>
  <c r="O7946" i="35"/>
  <c r="O7997" i="35" s="1"/>
  <c r="O7944" i="35"/>
  <c r="O7995" i="35" s="1"/>
  <c r="Q7941" i="35"/>
  <c r="Q7992" i="35" s="1"/>
  <c r="K7940" i="35"/>
  <c r="K7991" i="35" s="1"/>
  <c r="G7940" i="35"/>
  <c r="G7991" i="35" s="1"/>
  <c r="P7940" i="35"/>
  <c r="P7991" i="35" s="1"/>
  <c r="Q7937" i="35"/>
  <c r="Q7988" i="35" s="1"/>
  <c r="F7936" i="35"/>
  <c r="F7987" i="35" s="1"/>
  <c r="K7936" i="35"/>
  <c r="K7987" i="35" s="1"/>
  <c r="G7936" i="35"/>
  <c r="G7987" i="35" s="1"/>
  <c r="P7936" i="35"/>
  <c r="P7987" i="35" s="1"/>
  <c r="F7934" i="35"/>
  <c r="F7985" i="35" s="1"/>
  <c r="K7934" i="35"/>
  <c r="K7985" i="35" s="1"/>
  <c r="G7934" i="35"/>
  <c r="G7985" i="35" s="1"/>
  <c r="P7934" i="35"/>
  <c r="P7985" i="35" s="1"/>
  <c r="E7735" i="35"/>
  <c r="E7786" i="35" s="1"/>
  <c r="D7786" i="35"/>
  <c r="D7759" i="35"/>
  <c r="D7756" i="35"/>
  <c r="P7709" i="35"/>
  <c r="P7760" i="35" s="1"/>
  <c r="D7504" i="35"/>
  <c r="D7500" i="35"/>
  <c r="D7499" i="35"/>
  <c r="D7498" i="35"/>
  <c r="M7453" i="35"/>
  <c r="M7504" i="35" s="1"/>
  <c r="M7451" i="35"/>
  <c r="M7502" i="35" s="1"/>
  <c r="M7449" i="35"/>
  <c r="M7500" i="35" s="1"/>
  <c r="M7447" i="35"/>
  <c r="M7498" i="35" s="1"/>
  <c r="M7445" i="35"/>
  <c r="M7496" i="35" s="1"/>
  <c r="M7443" i="35"/>
  <c r="M7494" i="35" s="1"/>
  <c r="M7441" i="35"/>
  <c r="M7492" i="35" s="1"/>
  <c r="M7439" i="35"/>
  <c r="M7490" i="35" s="1"/>
  <c r="M7437" i="35"/>
  <c r="M7488" i="35" s="1"/>
  <c r="F7436" i="35"/>
  <c r="F7487" i="35" s="1"/>
  <c r="E7436" i="35"/>
  <c r="E7487" i="35" s="1"/>
  <c r="K7436" i="35"/>
  <c r="K7487" i="35" s="1"/>
  <c r="P7436" i="35"/>
  <c r="P7487" i="35" s="1"/>
  <c r="H7436" i="35"/>
  <c r="H7487" i="35" s="1"/>
  <c r="O7436" i="35"/>
  <c r="O7487" i="35" s="1"/>
  <c r="I7436" i="35"/>
  <c r="I7487" i="35" s="1"/>
  <c r="Q7436" i="35"/>
  <c r="Q7487" i="35" s="1"/>
  <c r="Q7429" i="35"/>
  <c r="Q7480" i="35" s="1"/>
  <c r="F7428" i="35"/>
  <c r="F7479" i="35" s="1"/>
  <c r="E7428" i="35"/>
  <c r="E7479" i="35" s="1"/>
  <c r="K7428" i="35"/>
  <c r="K7479" i="35" s="1"/>
  <c r="P7428" i="35"/>
  <c r="P7479" i="35" s="1"/>
  <c r="H7428" i="35"/>
  <c r="H7479" i="35" s="1"/>
  <c r="O7428" i="35"/>
  <c r="O7479" i="35" s="1"/>
  <c r="I7428" i="35"/>
  <c r="I7479" i="35" s="1"/>
  <c r="Q7428" i="35"/>
  <c r="Q7479" i="35" s="1"/>
  <c r="D7235" i="35"/>
  <c r="E7184" i="35"/>
  <c r="E7235" i="35" s="1"/>
  <c r="E7170" i="35"/>
  <c r="E7221" i="35" s="1"/>
  <c r="D7221" i="35"/>
  <c r="M7170" i="35"/>
  <c r="M7221" i="35" s="1"/>
  <c r="L6682" i="35"/>
  <c r="L6733" i="35" s="1"/>
  <c r="M6682" i="35"/>
  <c r="M6733" i="35" s="1"/>
  <c r="Q6662" i="35"/>
  <c r="Q6713" i="35" s="1"/>
  <c r="I6662" i="35"/>
  <c r="I6713" i="35" s="1"/>
  <c r="L6662" i="35"/>
  <c r="L6713" i="35" s="1"/>
  <c r="L6400" i="35"/>
  <c r="L6451" i="35" s="1"/>
  <c r="P6400" i="35"/>
  <c r="P6451" i="35" s="1"/>
  <c r="D6451" i="35"/>
  <c r="L7709" i="35"/>
  <c r="L7760" i="35" s="1"/>
  <c r="P7708" i="35"/>
  <c r="P7759" i="35" s="1"/>
  <c r="F7454" i="35"/>
  <c r="F7505" i="35" s="1"/>
  <c r="E7454" i="35"/>
  <c r="E7505" i="35" s="1"/>
  <c r="M7454" i="35"/>
  <c r="M7505" i="35" s="1"/>
  <c r="H7454" i="35"/>
  <c r="H7505" i="35" s="1"/>
  <c r="O7454" i="35"/>
  <c r="O7505" i="35" s="1"/>
  <c r="I7453" i="35"/>
  <c r="I7504" i="35" s="1"/>
  <c r="F7452" i="35"/>
  <c r="F7503" i="35" s="1"/>
  <c r="E7452" i="35"/>
  <c r="E7503" i="35" s="1"/>
  <c r="K7452" i="35"/>
  <c r="K7503" i="35" s="1"/>
  <c r="P7452" i="35"/>
  <c r="P7503" i="35" s="1"/>
  <c r="G7452" i="35"/>
  <c r="G7503" i="35" s="1"/>
  <c r="L7452" i="35"/>
  <c r="L7503" i="35" s="1"/>
  <c r="Q7452" i="35"/>
  <c r="Q7503" i="35" s="1"/>
  <c r="I7451" i="35"/>
  <c r="I7502" i="35" s="1"/>
  <c r="F7450" i="35"/>
  <c r="F7501" i="35" s="1"/>
  <c r="E7450" i="35"/>
  <c r="E7501" i="35" s="1"/>
  <c r="K7450" i="35"/>
  <c r="K7501" i="35" s="1"/>
  <c r="P7450" i="35"/>
  <c r="P7501" i="35" s="1"/>
  <c r="D7501" i="35"/>
  <c r="G7450" i="35"/>
  <c r="G7501" i="35" s="1"/>
  <c r="L7450" i="35"/>
  <c r="L7501" i="35" s="1"/>
  <c r="Q7450" i="35"/>
  <c r="Q7501" i="35" s="1"/>
  <c r="I7449" i="35"/>
  <c r="I7500" i="35" s="1"/>
  <c r="F7448" i="35"/>
  <c r="F7499" i="35" s="1"/>
  <c r="E7448" i="35"/>
  <c r="E7499" i="35" s="1"/>
  <c r="K7448" i="35"/>
  <c r="K7499" i="35" s="1"/>
  <c r="P7448" i="35"/>
  <c r="P7499" i="35" s="1"/>
  <c r="G7448" i="35"/>
  <c r="G7499" i="35" s="1"/>
  <c r="L7448" i="35"/>
  <c r="L7499" i="35" s="1"/>
  <c r="Q7448" i="35"/>
  <c r="Q7499" i="35" s="1"/>
  <c r="I7447" i="35"/>
  <c r="I7498" i="35" s="1"/>
  <c r="F7446" i="35"/>
  <c r="F7497" i="35" s="1"/>
  <c r="E7446" i="35"/>
  <c r="E7497" i="35" s="1"/>
  <c r="K7446" i="35"/>
  <c r="K7497" i="35" s="1"/>
  <c r="P7446" i="35"/>
  <c r="P7497" i="35" s="1"/>
  <c r="D7497" i="35"/>
  <c r="G7446" i="35"/>
  <c r="G7497" i="35" s="1"/>
  <c r="L7446" i="35"/>
  <c r="L7497" i="35" s="1"/>
  <c r="Q7446" i="35"/>
  <c r="Q7497" i="35" s="1"/>
  <c r="I7445" i="35"/>
  <c r="I7496" i="35" s="1"/>
  <c r="F7444" i="35"/>
  <c r="F7495" i="35" s="1"/>
  <c r="E7444" i="35"/>
  <c r="E7495" i="35" s="1"/>
  <c r="K7444" i="35"/>
  <c r="K7495" i="35" s="1"/>
  <c r="P7444" i="35"/>
  <c r="P7495" i="35" s="1"/>
  <c r="G7444" i="35"/>
  <c r="G7495" i="35" s="1"/>
  <c r="L7444" i="35"/>
  <c r="L7495" i="35" s="1"/>
  <c r="Q7444" i="35"/>
  <c r="Q7495" i="35" s="1"/>
  <c r="I7443" i="35"/>
  <c r="I7494" i="35" s="1"/>
  <c r="F7442" i="35"/>
  <c r="F7493" i="35" s="1"/>
  <c r="E7442" i="35"/>
  <c r="E7493" i="35" s="1"/>
  <c r="K7442" i="35"/>
  <c r="K7493" i="35" s="1"/>
  <c r="P7442" i="35"/>
  <c r="P7493" i="35" s="1"/>
  <c r="D7493" i="35"/>
  <c r="G7442" i="35"/>
  <c r="G7493" i="35" s="1"/>
  <c r="L7442" i="35"/>
  <c r="L7493" i="35" s="1"/>
  <c r="Q7442" i="35"/>
  <c r="Q7493" i="35" s="1"/>
  <c r="I7441" i="35"/>
  <c r="I7492" i="35" s="1"/>
  <c r="F7440" i="35"/>
  <c r="F7491" i="35" s="1"/>
  <c r="E7440" i="35"/>
  <c r="E7491" i="35" s="1"/>
  <c r="K7440" i="35"/>
  <c r="K7491" i="35" s="1"/>
  <c r="P7440" i="35"/>
  <c r="P7491" i="35" s="1"/>
  <c r="G7440" i="35"/>
  <c r="G7491" i="35" s="1"/>
  <c r="L7440" i="35"/>
  <c r="L7491" i="35" s="1"/>
  <c r="Q7440" i="35"/>
  <c r="Q7491" i="35" s="1"/>
  <c r="I7439" i="35"/>
  <c r="I7490" i="35" s="1"/>
  <c r="F7438" i="35"/>
  <c r="F7489" i="35" s="1"/>
  <c r="E7438" i="35"/>
  <c r="E7489" i="35" s="1"/>
  <c r="K7438" i="35"/>
  <c r="K7489" i="35" s="1"/>
  <c r="P7438" i="35"/>
  <c r="P7489" i="35" s="1"/>
  <c r="D7489" i="35"/>
  <c r="G7438" i="35"/>
  <c r="G7489" i="35" s="1"/>
  <c r="L7438" i="35"/>
  <c r="L7489" i="35" s="1"/>
  <c r="Q7438" i="35"/>
  <c r="Q7489" i="35" s="1"/>
  <c r="I7437" i="35"/>
  <c r="I7488" i="35" s="1"/>
  <c r="F7433" i="35"/>
  <c r="F7484" i="35" s="1"/>
  <c r="E7433" i="35"/>
  <c r="E7484" i="35" s="1"/>
  <c r="K7433" i="35"/>
  <c r="K7484" i="35" s="1"/>
  <c r="P7433" i="35"/>
  <c r="P7484" i="35" s="1"/>
  <c r="G7433" i="35"/>
  <c r="G7484" i="35" s="1"/>
  <c r="M7433" i="35"/>
  <c r="M7484" i="35" s="1"/>
  <c r="D7484" i="35"/>
  <c r="H7433" i="35"/>
  <c r="H7484" i="35" s="1"/>
  <c r="O7433" i="35"/>
  <c r="O7484" i="35" s="1"/>
  <c r="L7429" i="35"/>
  <c r="L7480" i="35" s="1"/>
  <c r="H7213" i="35"/>
  <c r="H7264" i="35" s="1"/>
  <c r="O7213" i="35"/>
  <c r="O7264" i="35" s="1"/>
  <c r="D7264" i="35"/>
  <c r="H7201" i="35"/>
  <c r="H7252" i="35" s="1"/>
  <c r="I7201" i="35"/>
  <c r="I7252" i="35" s="1"/>
  <c r="O7201" i="35"/>
  <c r="O7252" i="35" s="1"/>
  <c r="F7192" i="35"/>
  <c r="F7243" i="35" s="1"/>
  <c r="H7192" i="35"/>
  <c r="H7243" i="35" s="1"/>
  <c r="M7192" i="35"/>
  <c r="M7243" i="35" s="1"/>
  <c r="E7192" i="35"/>
  <c r="E7243" i="35" s="1"/>
  <c r="O7192" i="35"/>
  <c r="O7243" i="35" s="1"/>
  <c r="D7243" i="35"/>
  <c r="I7192" i="35"/>
  <c r="I7243" i="35" s="1"/>
  <c r="P7192" i="35"/>
  <c r="P7243" i="35" s="1"/>
  <c r="E6678" i="35"/>
  <c r="E6729" i="35" s="1"/>
  <c r="Q6678" i="35"/>
  <c r="Q6729" i="35" s="1"/>
  <c r="I6678" i="35"/>
  <c r="I6729" i="35" s="1"/>
  <c r="L6678" i="35"/>
  <c r="L6729" i="35" s="1"/>
  <c r="M6678" i="35"/>
  <c r="M6729" i="35" s="1"/>
  <c r="F6673" i="35"/>
  <c r="F6724" i="35" s="1"/>
  <c r="I6673" i="35"/>
  <c r="I6724" i="35" s="1"/>
  <c r="L6673" i="35"/>
  <c r="L6724" i="35" s="1"/>
  <c r="P6673" i="35"/>
  <c r="P6724" i="35" s="1"/>
  <c r="F6659" i="35"/>
  <c r="F6710" i="35" s="1"/>
  <c r="L6659" i="35"/>
  <c r="L6710" i="35" s="1"/>
  <c r="M6659" i="35"/>
  <c r="M6710" i="35" s="1"/>
  <c r="M7933" i="35"/>
  <c r="M7984" i="35" s="1"/>
  <c r="G7933" i="35"/>
  <c r="G7984" i="35" s="1"/>
  <c r="D7770" i="35"/>
  <c r="D7760" i="35"/>
  <c r="L7733" i="35"/>
  <c r="L7784" i="35" s="1"/>
  <c r="P7732" i="35"/>
  <c r="P7783" i="35" s="1"/>
  <c r="L7717" i="35"/>
  <c r="L7768" i="35" s="1"/>
  <c r="P7716" i="35"/>
  <c r="P7767" i="35" s="1"/>
  <c r="H7709" i="35"/>
  <c r="H7760" i="35" s="1"/>
  <c r="L7708" i="35"/>
  <c r="L7759" i="35" s="1"/>
  <c r="L7693" i="35"/>
  <c r="L7744" i="35" s="1"/>
  <c r="P7692" i="35"/>
  <c r="P7743" i="35" s="1"/>
  <c r="D7508" i="35"/>
  <c r="D7505" i="35"/>
  <c r="D7492" i="35"/>
  <c r="D7491" i="35"/>
  <c r="D7490" i="35"/>
  <c r="F7459" i="35"/>
  <c r="F7510" i="35" s="1"/>
  <c r="M7459" i="35"/>
  <c r="M7510" i="35" s="1"/>
  <c r="O7459" i="35"/>
  <c r="O7510" i="35" s="1"/>
  <c r="P7454" i="35"/>
  <c r="P7505" i="35" s="1"/>
  <c r="M7452" i="35"/>
  <c r="M7503" i="35" s="1"/>
  <c r="M7450" i="35"/>
  <c r="M7501" i="35" s="1"/>
  <c r="M7448" i="35"/>
  <c r="M7499" i="35" s="1"/>
  <c r="M7446" i="35"/>
  <c r="M7497" i="35" s="1"/>
  <c r="M7444" i="35"/>
  <c r="M7495" i="35" s="1"/>
  <c r="M7442" i="35"/>
  <c r="M7493" i="35" s="1"/>
  <c r="M7440" i="35"/>
  <c r="M7491" i="35" s="1"/>
  <c r="M7438" i="35"/>
  <c r="M7489" i="35" s="1"/>
  <c r="L7436" i="35"/>
  <c r="L7487" i="35" s="1"/>
  <c r="Q7433" i="35"/>
  <c r="Q7484" i="35" s="1"/>
  <c r="F7432" i="35"/>
  <c r="F7483" i="35" s="1"/>
  <c r="E7432" i="35"/>
  <c r="E7483" i="35" s="1"/>
  <c r="K7432" i="35"/>
  <c r="K7483" i="35" s="1"/>
  <c r="P7432" i="35"/>
  <c r="P7483" i="35" s="1"/>
  <c r="H7432" i="35"/>
  <c r="H7483" i="35" s="1"/>
  <c r="O7432" i="35"/>
  <c r="O7483" i="35" s="1"/>
  <c r="D7483" i="35"/>
  <c r="I7432" i="35"/>
  <c r="I7483" i="35" s="1"/>
  <c r="Q7432" i="35"/>
  <c r="Q7483" i="35" s="1"/>
  <c r="L7428" i="35"/>
  <c r="L7479" i="35" s="1"/>
  <c r="Q7192" i="35"/>
  <c r="Q7243" i="35" s="1"/>
  <c r="E7169" i="35"/>
  <c r="E7220" i="35" s="1"/>
  <c r="M7169" i="35"/>
  <c r="M7220" i="35" s="1"/>
  <c r="F6663" i="35"/>
  <c r="F6714" i="35" s="1"/>
  <c r="M6663" i="35"/>
  <c r="M6714" i="35" s="1"/>
  <c r="L6663" i="35"/>
  <c r="L6714" i="35" s="1"/>
  <c r="F6647" i="35"/>
  <c r="F6698" i="35" s="1"/>
  <c r="I6647" i="35"/>
  <c r="F6415" i="35"/>
  <c r="F6466" i="35" s="1"/>
  <c r="E6415" i="35"/>
  <c r="E6466" i="35" s="1"/>
  <c r="M6415" i="35"/>
  <c r="M6466" i="35" s="1"/>
  <c r="H6415" i="35"/>
  <c r="H6466" i="35" s="1"/>
  <c r="Q6415" i="35"/>
  <c r="Q6466" i="35" s="1"/>
  <c r="I6415" i="35"/>
  <c r="I6466" i="35" s="1"/>
  <c r="L6415" i="35"/>
  <c r="L6466" i="35" s="1"/>
  <c r="P6415" i="35"/>
  <c r="P6466" i="35" s="1"/>
  <c r="D6466" i="35"/>
  <c r="E5627" i="35"/>
  <c r="E5678" i="35" s="1"/>
  <c r="Q5627" i="35"/>
  <c r="Q5678" i="35" s="1"/>
  <c r="I5627" i="35"/>
  <c r="I5678" i="35" s="1"/>
  <c r="L5627" i="35"/>
  <c r="L5678" i="35" s="1"/>
  <c r="M5627" i="35"/>
  <c r="M5678" i="35" s="1"/>
  <c r="D5678" i="35"/>
  <c r="F7457" i="35"/>
  <c r="F7508" i="35" s="1"/>
  <c r="M7457" i="35"/>
  <c r="M7508" i="35" s="1"/>
  <c r="O7457" i="35"/>
  <c r="O7508" i="35" s="1"/>
  <c r="F7453" i="35"/>
  <c r="F7504" i="35" s="1"/>
  <c r="E7453" i="35"/>
  <c r="E7504" i="35" s="1"/>
  <c r="K7453" i="35"/>
  <c r="K7504" i="35" s="1"/>
  <c r="P7453" i="35"/>
  <c r="P7504" i="35" s="1"/>
  <c r="G7453" i="35"/>
  <c r="G7504" i="35" s="1"/>
  <c r="L7453" i="35"/>
  <c r="L7504" i="35" s="1"/>
  <c r="Q7453" i="35"/>
  <c r="Q7504" i="35" s="1"/>
  <c r="F7451" i="35"/>
  <c r="F7502" i="35" s="1"/>
  <c r="E7451" i="35"/>
  <c r="E7502" i="35" s="1"/>
  <c r="K7451" i="35"/>
  <c r="K7502" i="35" s="1"/>
  <c r="P7451" i="35"/>
  <c r="P7502" i="35" s="1"/>
  <c r="G7451" i="35"/>
  <c r="G7502" i="35" s="1"/>
  <c r="L7451" i="35"/>
  <c r="L7502" i="35" s="1"/>
  <c r="Q7451" i="35"/>
  <c r="Q7502" i="35" s="1"/>
  <c r="F7449" i="35"/>
  <c r="F7500" i="35" s="1"/>
  <c r="E7449" i="35"/>
  <c r="E7500" i="35" s="1"/>
  <c r="K7449" i="35"/>
  <c r="K7500" i="35" s="1"/>
  <c r="P7449" i="35"/>
  <c r="P7500" i="35" s="1"/>
  <c r="G7449" i="35"/>
  <c r="G7500" i="35" s="1"/>
  <c r="L7449" i="35"/>
  <c r="L7500" i="35" s="1"/>
  <c r="Q7449" i="35"/>
  <c r="Q7500" i="35" s="1"/>
  <c r="F7447" i="35"/>
  <c r="F7498" i="35" s="1"/>
  <c r="E7447" i="35"/>
  <c r="E7498" i="35" s="1"/>
  <c r="K7447" i="35"/>
  <c r="K7498" i="35" s="1"/>
  <c r="P7447" i="35"/>
  <c r="P7498" i="35" s="1"/>
  <c r="G7447" i="35"/>
  <c r="G7498" i="35" s="1"/>
  <c r="L7447" i="35"/>
  <c r="L7498" i="35" s="1"/>
  <c r="Q7447" i="35"/>
  <c r="Q7498" i="35" s="1"/>
  <c r="F7445" i="35"/>
  <c r="F7496" i="35" s="1"/>
  <c r="E7445" i="35"/>
  <c r="E7496" i="35" s="1"/>
  <c r="K7445" i="35"/>
  <c r="K7496" i="35" s="1"/>
  <c r="P7445" i="35"/>
  <c r="P7496" i="35" s="1"/>
  <c r="G7445" i="35"/>
  <c r="G7496" i="35" s="1"/>
  <c r="L7445" i="35"/>
  <c r="L7496" i="35" s="1"/>
  <c r="Q7445" i="35"/>
  <c r="Q7496" i="35" s="1"/>
  <c r="F7443" i="35"/>
  <c r="F7494" i="35" s="1"/>
  <c r="E7443" i="35"/>
  <c r="E7494" i="35" s="1"/>
  <c r="K7443" i="35"/>
  <c r="K7494" i="35" s="1"/>
  <c r="P7443" i="35"/>
  <c r="P7494" i="35" s="1"/>
  <c r="G7443" i="35"/>
  <c r="G7494" i="35" s="1"/>
  <c r="L7443" i="35"/>
  <c r="L7494" i="35" s="1"/>
  <c r="Q7443" i="35"/>
  <c r="Q7494" i="35" s="1"/>
  <c r="F7441" i="35"/>
  <c r="F7492" i="35" s="1"/>
  <c r="E7441" i="35"/>
  <c r="E7492" i="35" s="1"/>
  <c r="K7441" i="35"/>
  <c r="K7492" i="35" s="1"/>
  <c r="P7441" i="35"/>
  <c r="P7492" i="35" s="1"/>
  <c r="G7441" i="35"/>
  <c r="G7492" i="35" s="1"/>
  <c r="L7441" i="35"/>
  <c r="L7492" i="35" s="1"/>
  <c r="Q7441" i="35"/>
  <c r="Q7492" i="35" s="1"/>
  <c r="F7439" i="35"/>
  <c r="F7490" i="35" s="1"/>
  <c r="E7439" i="35"/>
  <c r="E7490" i="35" s="1"/>
  <c r="K7439" i="35"/>
  <c r="K7490" i="35" s="1"/>
  <c r="P7439" i="35"/>
  <c r="P7490" i="35" s="1"/>
  <c r="G7439" i="35"/>
  <c r="G7490" i="35" s="1"/>
  <c r="L7439" i="35"/>
  <c r="L7490" i="35" s="1"/>
  <c r="Q7439" i="35"/>
  <c r="Q7490" i="35" s="1"/>
  <c r="F7437" i="35"/>
  <c r="F7488" i="35" s="1"/>
  <c r="E7437" i="35"/>
  <c r="E7488" i="35" s="1"/>
  <c r="K7437" i="35"/>
  <c r="K7488" i="35" s="1"/>
  <c r="P7437" i="35"/>
  <c r="P7488" i="35" s="1"/>
  <c r="G7437" i="35"/>
  <c r="G7488" i="35" s="1"/>
  <c r="L7437" i="35"/>
  <c r="L7488" i="35" s="1"/>
  <c r="Q7437" i="35"/>
  <c r="Q7488" i="35" s="1"/>
  <c r="F7429" i="35"/>
  <c r="F7480" i="35" s="1"/>
  <c r="E7429" i="35"/>
  <c r="E7480" i="35" s="1"/>
  <c r="K7429" i="35"/>
  <c r="K7480" i="35" s="1"/>
  <c r="P7429" i="35"/>
  <c r="P7480" i="35" s="1"/>
  <c r="G7429" i="35"/>
  <c r="G7480" i="35" s="1"/>
  <c r="M7429" i="35"/>
  <c r="M7480" i="35" s="1"/>
  <c r="H7429" i="35"/>
  <c r="H7480" i="35" s="1"/>
  <c r="O7429" i="35"/>
  <c r="O7480" i="35" s="1"/>
  <c r="J6934" i="35"/>
  <c r="J6985" i="35" s="1"/>
  <c r="H6934" i="35"/>
  <c r="H6985" i="35" s="1"/>
  <c r="N6934" i="35"/>
  <c r="N6985" i="35" s="1"/>
  <c r="Q6934" i="35"/>
  <c r="Q6985" i="35" s="1"/>
  <c r="F6920" i="35"/>
  <c r="F6971" i="35" s="1"/>
  <c r="M6920" i="35"/>
  <c r="M6971" i="35" s="1"/>
  <c r="N6920" i="35"/>
  <c r="N6971" i="35" s="1"/>
  <c r="E6902" i="35"/>
  <c r="E6953" i="35" s="1"/>
  <c r="I6902" i="35"/>
  <c r="I6953" i="35" s="1"/>
  <c r="R6902" i="35"/>
  <c r="R6953" i="35" s="1"/>
  <c r="F6902" i="35"/>
  <c r="F6953" i="35" s="1"/>
  <c r="M6902" i="35"/>
  <c r="M6953" i="35" s="1"/>
  <c r="N6902" i="35"/>
  <c r="N6953" i="35" s="1"/>
  <c r="D6953" i="35"/>
  <c r="E6897" i="35"/>
  <c r="M6897" i="35"/>
  <c r="M6948" i="35" s="1"/>
  <c r="I6897" i="35"/>
  <c r="I6948" i="35" s="1"/>
  <c r="J6897" i="35"/>
  <c r="J6948" i="35" s="1"/>
  <c r="Q6897" i="35"/>
  <c r="Q6948" i="35" s="1"/>
  <c r="F6894" i="35"/>
  <c r="F6945" i="35" s="1"/>
  <c r="E6894" i="35"/>
  <c r="E6945" i="35" s="1"/>
  <c r="M6894" i="35"/>
  <c r="M6945" i="35" s="1"/>
  <c r="H6894" i="35"/>
  <c r="H6945" i="35" s="1"/>
  <c r="Q6894" i="35"/>
  <c r="Q6945" i="35" s="1"/>
  <c r="I6894" i="35"/>
  <c r="I6945" i="35" s="1"/>
  <c r="L6894" i="35"/>
  <c r="L6945" i="35" s="1"/>
  <c r="F6677" i="35"/>
  <c r="F6728" i="35" s="1"/>
  <c r="L6677" i="35"/>
  <c r="L6728" i="35" s="1"/>
  <c r="I6677" i="35"/>
  <c r="I6728" i="35" s="1"/>
  <c r="P6677" i="35"/>
  <c r="P6728" i="35" s="1"/>
  <c r="F6411" i="35"/>
  <c r="F6462" i="35" s="1"/>
  <c r="E6411" i="35"/>
  <c r="E6462" i="35" s="1"/>
  <c r="M6411" i="35"/>
  <c r="M6462" i="35" s="1"/>
  <c r="D6462" i="35"/>
  <c r="I6411" i="35"/>
  <c r="I6462" i="35" s="1"/>
  <c r="H6411" i="35"/>
  <c r="H6462" i="35" s="1"/>
  <c r="L6411" i="35"/>
  <c r="L6462" i="35" s="1"/>
  <c r="P6411" i="35"/>
  <c r="P6462" i="35" s="1"/>
  <c r="G6377" i="35"/>
  <c r="G6428" i="35" s="1"/>
  <c r="K6377" i="35"/>
  <c r="K6428" i="35" s="1"/>
  <c r="O6377" i="35"/>
  <c r="O6428" i="35" s="1"/>
  <c r="D6428" i="35"/>
  <c r="E6377" i="35"/>
  <c r="E6428" i="35" s="1"/>
  <c r="J6377" i="35"/>
  <c r="J6428" i="35" s="1"/>
  <c r="P6377" i="35"/>
  <c r="P6428" i="35" s="1"/>
  <c r="F6377" i="35"/>
  <c r="F6428" i="35" s="1"/>
  <c r="L6377" i="35"/>
  <c r="L6428" i="35" s="1"/>
  <c r="Q6377" i="35"/>
  <c r="Q6428" i="35" s="1"/>
  <c r="H6377" i="35"/>
  <c r="H6428" i="35" s="1"/>
  <c r="R6377" i="35"/>
  <c r="R6428" i="35" s="1"/>
  <c r="I6377" i="35"/>
  <c r="I6428" i="35" s="1"/>
  <c r="M6377" i="35"/>
  <c r="M6428" i="35" s="1"/>
  <c r="E6369" i="35"/>
  <c r="E6420" i="35" s="1"/>
  <c r="R6369" i="35"/>
  <c r="R6420" i="35" s="1"/>
  <c r="K6369" i="35"/>
  <c r="K6420" i="35" s="1"/>
  <c r="I5855" i="35"/>
  <c r="I5906" i="35" s="1"/>
  <c r="O5855" i="35"/>
  <c r="O5906" i="35" s="1"/>
  <c r="H5132" i="35"/>
  <c r="H5183" i="35" s="1"/>
  <c r="D5183" i="35"/>
  <c r="G5089" i="35"/>
  <c r="G5140" i="35" s="1"/>
  <c r="M5089" i="35"/>
  <c r="M5140" i="35" s="1"/>
  <c r="O4828" i="35"/>
  <c r="O4879" i="35" s="1"/>
  <c r="L4828" i="35"/>
  <c r="L4879" i="35" s="1"/>
  <c r="E4596" i="35"/>
  <c r="E4647" i="35" s="1"/>
  <c r="J4596" i="35"/>
  <c r="J4647" i="35" s="1"/>
  <c r="P4596" i="35"/>
  <c r="P4647" i="35" s="1"/>
  <c r="F4596" i="35"/>
  <c r="F4647" i="35" s="1"/>
  <c r="O4596" i="35"/>
  <c r="O4647" i="35" s="1"/>
  <c r="D4647" i="35"/>
  <c r="G4596" i="35"/>
  <c r="G4647" i="35" s="1"/>
  <c r="K4596" i="35"/>
  <c r="K4647" i="35" s="1"/>
  <c r="L4596" i="35"/>
  <c r="L4647" i="35" s="1"/>
  <c r="R4596" i="35"/>
  <c r="R4647" i="35" s="1"/>
  <c r="E4287" i="35"/>
  <c r="E4338" i="35" s="1"/>
  <c r="I4287" i="35"/>
  <c r="I4338" i="35" s="1"/>
  <c r="D4338" i="35"/>
  <c r="L4287" i="35"/>
  <c r="L4338" i="35" s="1"/>
  <c r="N4287" i="35"/>
  <c r="N4338" i="35" s="1"/>
  <c r="R4287" i="35"/>
  <c r="R4338" i="35" s="1"/>
  <c r="J6914" i="35"/>
  <c r="J6965" i="35" s="1"/>
  <c r="R6914" i="35"/>
  <c r="R6965" i="35" s="1"/>
  <c r="F6694" i="35"/>
  <c r="F6745" i="35" s="1"/>
  <c r="I6694" i="35"/>
  <c r="I6745" i="35" s="1"/>
  <c r="Q6694" i="35"/>
  <c r="Q6745" i="35" s="1"/>
  <c r="F6675" i="35"/>
  <c r="F6726" i="35" s="1"/>
  <c r="L6675" i="35"/>
  <c r="L6726" i="35" s="1"/>
  <c r="F6669" i="35"/>
  <c r="F6720" i="35" s="1"/>
  <c r="P6669" i="35"/>
  <c r="P6720" i="35" s="1"/>
  <c r="F6651" i="35"/>
  <c r="F6702" i="35" s="1"/>
  <c r="L6651" i="35"/>
  <c r="L6702" i="35" s="1"/>
  <c r="F6408" i="35"/>
  <c r="F6459" i="35" s="1"/>
  <c r="L6408" i="35"/>
  <c r="L6459" i="35" s="1"/>
  <c r="H6408" i="35"/>
  <c r="H6459" i="35" s="1"/>
  <c r="M6408" i="35"/>
  <c r="M6459" i="35" s="1"/>
  <c r="R6380" i="35"/>
  <c r="R6431" i="35" s="1"/>
  <c r="I5860" i="35"/>
  <c r="I5911" i="35" s="1"/>
  <c r="O5860" i="35"/>
  <c r="O5911" i="35" s="1"/>
  <c r="E5362" i="35"/>
  <c r="E5413" i="35" s="1"/>
  <c r="I5362" i="35"/>
  <c r="I5413" i="35" s="1"/>
  <c r="D5413" i="35"/>
  <c r="P5362" i="35"/>
  <c r="P5413" i="35" s="1"/>
  <c r="L5362" i="35"/>
  <c r="L5413" i="35" s="1"/>
  <c r="L4835" i="35"/>
  <c r="L4886" i="35" s="1"/>
  <c r="Q4835" i="35"/>
  <c r="Q4886" i="35" s="1"/>
  <c r="I4835" i="35"/>
  <c r="I4886" i="35" s="1"/>
  <c r="H4821" i="35"/>
  <c r="H4872" i="35" s="1"/>
  <c r="G4821" i="35"/>
  <c r="G4872" i="35" s="1"/>
  <c r="Q4821" i="35"/>
  <c r="Q4872" i="35" s="1"/>
  <c r="I4821" i="35"/>
  <c r="I4872" i="35" s="1"/>
  <c r="M4821" i="35"/>
  <c r="M4872" i="35" s="1"/>
  <c r="O4821" i="35"/>
  <c r="O4872" i="35" s="1"/>
  <c r="D4872" i="35"/>
  <c r="H4315" i="35"/>
  <c r="H4366" i="35" s="1"/>
  <c r="D4366" i="35"/>
  <c r="I7456" i="35"/>
  <c r="I7507" i="35" s="1"/>
  <c r="F7435" i="35"/>
  <c r="F7486" i="35" s="1"/>
  <c r="E7435" i="35"/>
  <c r="E7486" i="35" s="1"/>
  <c r="K7435" i="35"/>
  <c r="K7486" i="35" s="1"/>
  <c r="P7435" i="35"/>
  <c r="P7486" i="35" s="1"/>
  <c r="M7434" i="35"/>
  <c r="M7485" i="35" s="1"/>
  <c r="F7431" i="35"/>
  <c r="F7482" i="35" s="1"/>
  <c r="E7431" i="35"/>
  <c r="E7482" i="35" s="1"/>
  <c r="K7431" i="35"/>
  <c r="K7482" i="35" s="1"/>
  <c r="P7431" i="35"/>
  <c r="P7482" i="35" s="1"/>
  <c r="M7430" i="35"/>
  <c r="M7481" i="35" s="1"/>
  <c r="F7427" i="35"/>
  <c r="F7478" i="35" s="1"/>
  <c r="E7427" i="35"/>
  <c r="E7478" i="35" s="1"/>
  <c r="K7427" i="35"/>
  <c r="K7478" i="35" s="1"/>
  <c r="P7427" i="35"/>
  <c r="P7478" i="35" s="1"/>
  <c r="M7426" i="35"/>
  <c r="M7477" i="35" s="1"/>
  <c r="K7419" i="35"/>
  <c r="K7470" i="35" s="1"/>
  <c r="M7419" i="35"/>
  <c r="M7470" i="35" s="1"/>
  <c r="F7411" i="35"/>
  <c r="F7462" i="35" s="1"/>
  <c r="P7411" i="35"/>
  <c r="P7462" i="35" s="1"/>
  <c r="H7207" i="35"/>
  <c r="H7258" i="35" s="1"/>
  <c r="I7207" i="35"/>
  <c r="I7258" i="35" s="1"/>
  <c r="H7197" i="35"/>
  <c r="H7248" i="35" s="1"/>
  <c r="O7197" i="35"/>
  <c r="O7248" i="35" s="1"/>
  <c r="I7191" i="35"/>
  <c r="I7242" i="35" s="1"/>
  <c r="L7191" i="35"/>
  <c r="L7242" i="35" s="1"/>
  <c r="L7190" i="35"/>
  <c r="L7241" i="35" s="1"/>
  <c r="D7241" i="35"/>
  <c r="I7172" i="35"/>
  <c r="I7223" i="35" s="1"/>
  <c r="L7172" i="35"/>
  <c r="L7223" i="35" s="1"/>
  <c r="E6935" i="35"/>
  <c r="E6986" i="35" s="1"/>
  <c r="K6935" i="35"/>
  <c r="K6986" i="35" s="1"/>
  <c r="E6924" i="35"/>
  <c r="E6975" i="35" s="1"/>
  <c r="I6924" i="35"/>
  <c r="I6975" i="35" s="1"/>
  <c r="Q6924" i="35"/>
  <c r="Q6975" i="35" s="1"/>
  <c r="P6918" i="35"/>
  <c r="P6969" i="35" s="1"/>
  <c r="M6914" i="35"/>
  <c r="M6965" i="35" s="1"/>
  <c r="E6908" i="35"/>
  <c r="E6959" i="35" s="1"/>
  <c r="H6908" i="35"/>
  <c r="H6959" i="35" s="1"/>
  <c r="M6908" i="35"/>
  <c r="M6959" i="35" s="1"/>
  <c r="L6694" i="35"/>
  <c r="L6745" i="35" s="1"/>
  <c r="F6665" i="35"/>
  <c r="F6716" i="35" s="1"/>
  <c r="P6665" i="35"/>
  <c r="P6716" i="35" s="1"/>
  <c r="F6657" i="35"/>
  <c r="F6708" i="35" s="1"/>
  <c r="L6657" i="35"/>
  <c r="L6708" i="35" s="1"/>
  <c r="I6418" i="35"/>
  <c r="I6469" i="35" s="1"/>
  <c r="Q6418" i="35"/>
  <c r="Q6469" i="35" s="1"/>
  <c r="L6418" i="35"/>
  <c r="L6469" i="35" s="1"/>
  <c r="I6410" i="35"/>
  <c r="I6461" i="35" s="1"/>
  <c r="L6410" i="35"/>
  <c r="L6461" i="35" s="1"/>
  <c r="Q6410" i="35"/>
  <c r="Q6461" i="35" s="1"/>
  <c r="F6401" i="35"/>
  <c r="F6452" i="35" s="1"/>
  <c r="I6401" i="35"/>
  <c r="I6452" i="35" s="1"/>
  <c r="Q6401" i="35"/>
  <c r="Q6452" i="35" s="1"/>
  <c r="D6452" i="35"/>
  <c r="H6401" i="35"/>
  <c r="H6452" i="35" s="1"/>
  <c r="L6401" i="35"/>
  <c r="L6452" i="35" s="1"/>
  <c r="G6383" i="35"/>
  <c r="G6434" i="35" s="1"/>
  <c r="E6383" i="35"/>
  <c r="E6434" i="35" s="1"/>
  <c r="J6383" i="35"/>
  <c r="J6434" i="35" s="1"/>
  <c r="P6383" i="35"/>
  <c r="P6434" i="35" s="1"/>
  <c r="H6383" i="35"/>
  <c r="H6434" i="35" s="1"/>
  <c r="N6383" i="35"/>
  <c r="N6434" i="35" s="1"/>
  <c r="I6383" i="35"/>
  <c r="I6434" i="35" s="1"/>
  <c r="Q6383" i="35"/>
  <c r="Q6434" i="35" s="1"/>
  <c r="G6380" i="35"/>
  <c r="G6431" i="35" s="1"/>
  <c r="H6380" i="35"/>
  <c r="H6431" i="35" s="1"/>
  <c r="M6380" i="35"/>
  <c r="M6431" i="35" s="1"/>
  <c r="Q6380" i="35"/>
  <c r="Q6431" i="35" s="1"/>
  <c r="F6380" i="35"/>
  <c r="F6431" i="35" s="1"/>
  <c r="N6380" i="35"/>
  <c r="N6431" i="35" s="1"/>
  <c r="I6380" i="35"/>
  <c r="I6431" i="35" s="1"/>
  <c r="O6380" i="35"/>
  <c r="O6431" i="35" s="1"/>
  <c r="G6372" i="35"/>
  <c r="G6423" i="35" s="1"/>
  <c r="K6372" i="35"/>
  <c r="K6423" i="35" s="1"/>
  <c r="O6372" i="35"/>
  <c r="O6423" i="35" s="1"/>
  <c r="E6372" i="35"/>
  <c r="E6423" i="35" s="1"/>
  <c r="J6372" i="35"/>
  <c r="J6423" i="35" s="1"/>
  <c r="P6372" i="35"/>
  <c r="P6423" i="35" s="1"/>
  <c r="F6372" i="35"/>
  <c r="F6423" i="35" s="1"/>
  <c r="L6372" i="35"/>
  <c r="L6423" i="35" s="1"/>
  <c r="Q6372" i="35"/>
  <c r="Q6423" i="35" s="1"/>
  <c r="D6423" i="35"/>
  <c r="H6372" i="35"/>
  <c r="H6423" i="35" s="1"/>
  <c r="M6372" i="35"/>
  <c r="M6423" i="35" s="1"/>
  <c r="R6372" i="35"/>
  <c r="R6423" i="35" s="1"/>
  <c r="D6182" i="35"/>
  <c r="K6131" i="35"/>
  <c r="K6182" i="35" s="1"/>
  <c r="K6127" i="35"/>
  <c r="K6178" i="35" s="1"/>
  <c r="D6178" i="35"/>
  <c r="I5896" i="35"/>
  <c r="I5947" i="35" s="1"/>
  <c r="O5896" i="35"/>
  <c r="O5947" i="35" s="1"/>
  <c r="I5886" i="35"/>
  <c r="I5937" i="35" s="1"/>
  <c r="O5886" i="35"/>
  <c r="O5937" i="35" s="1"/>
  <c r="I5872" i="35"/>
  <c r="I5923" i="35" s="1"/>
  <c r="O5872" i="35"/>
  <c r="O5923" i="35" s="1"/>
  <c r="F7434" i="35"/>
  <c r="F7485" i="35" s="1"/>
  <c r="E7434" i="35"/>
  <c r="E7485" i="35" s="1"/>
  <c r="K7434" i="35"/>
  <c r="K7485" i="35" s="1"/>
  <c r="P7434" i="35"/>
  <c r="P7485" i="35" s="1"/>
  <c r="F7430" i="35"/>
  <c r="F7481" i="35" s="1"/>
  <c r="E7430" i="35"/>
  <c r="E7481" i="35" s="1"/>
  <c r="K7430" i="35"/>
  <c r="K7481" i="35" s="1"/>
  <c r="P7430" i="35"/>
  <c r="P7481" i="35" s="1"/>
  <c r="F7426" i="35"/>
  <c r="F7477" i="35" s="1"/>
  <c r="E7426" i="35"/>
  <c r="E7477" i="35" s="1"/>
  <c r="K7426" i="35"/>
  <c r="K7477" i="35" s="1"/>
  <c r="P7426" i="35"/>
  <c r="P7477" i="35" s="1"/>
  <c r="F7188" i="35"/>
  <c r="F7239" i="35" s="1"/>
  <c r="E7188" i="35"/>
  <c r="E7239" i="35" s="1"/>
  <c r="M7188" i="35"/>
  <c r="M7239" i="35" s="1"/>
  <c r="M7180" i="35"/>
  <c r="M7231" i="35" s="1"/>
  <c r="F7177" i="35"/>
  <c r="F7228" i="35" s="1"/>
  <c r="M7177" i="35"/>
  <c r="M7228" i="35" s="1"/>
  <c r="F7173" i="35"/>
  <c r="F7224" i="35" s="1"/>
  <c r="E7173" i="35"/>
  <c r="E7224" i="35" s="1"/>
  <c r="P7173" i="35"/>
  <c r="P7224" i="35" s="1"/>
  <c r="D7224" i="35"/>
  <c r="E6936" i="35"/>
  <c r="E6987" i="35" s="1"/>
  <c r="H6936" i="35"/>
  <c r="H6987" i="35" s="1"/>
  <c r="M6936" i="35"/>
  <c r="M6987" i="35" s="1"/>
  <c r="Q6936" i="35"/>
  <c r="Q6987" i="35" s="1"/>
  <c r="N6935" i="35"/>
  <c r="N6986" i="35" s="1"/>
  <c r="E6930" i="35"/>
  <c r="E6981" i="35" s="1"/>
  <c r="M6930" i="35"/>
  <c r="M6981" i="35" s="1"/>
  <c r="P6928" i="35"/>
  <c r="P6979" i="35" s="1"/>
  <c r="M6924" i="35"/>
  <c r="M6975" i="35" s="1"/>
  <c r="I6918" i="35"/>
  <c r="I6969" i="35" s="1"/>
  <c r="I6914" i="35"/>
  <c r="I6965" i="35" s="1"/>
  <c r="Q6913" i="35"/>
  <c r="Q6964" i="35" s="1"/>
  <c r="E6910" i="35"/>
  <c r="E6961" i="35" s="1"/>
  <c r="F6910" i="35"/>
  <c r="F6961" i="35" s="1"/>
  <c r="N6910" i="35"/>
  <c r="N6961" i="35" s="1"/>
  <c r="Q6908" i="35"/>
  <c r="Q6959" i="35" s="1"/>
  <c r="K6908" i="35"/>
  <c r="K6959" i="35" s="1"/>
  <c r="E6907" i="35"/>
  <c r="E6958" i="35" s="1"/>
  <c r="G6907" i="35"/>
  <c r="G6958" i="35" s="1"/>
  <c r="M6907" i="35"/>
  <c r="M6958" i="35" s="1"/>
  <c r="R6907" i="35"/>
  <c r="R6958" i="35" s="1"/>
  <c r="H6694" i="35"/>
  <c r="H6745" i="35" s="1"/>
  <c r="P6685" i="35"/>
  <c r="P6736" i="35" s="1"/>
  <c r="L6669" i="35"/>
  <c r="L6720" i="35" s="1"/>
  <c r="F6667" i="35"/>
  <c r="F6718" i="35" s="1"/>
  <c r="M6667" i="35"/>
  <c r="M6718" i="35" s="1"/>
  <c r="F6655" i="35"/>
  <c r="F6706" i="35" s="1"/>
  <c r="L6655" i="35"/>
  <c r="L6706" i="35" s="1"/>
  <c r="F6653" i="35"/>
  <c r="F6704" i="35" s="1"/>
  <c r="I6653" i="35"/>
  <c r="I6704" i="35" s="1"/>
  <c r="M6651" i="35"/>
  <c r="M6702" i="35" s="1"/>
  <c r="P6408" i="35"/>
  <c r="P6459" i="35" s="1"/>
  <c r="P6401" i="35"/>
  <c r="P6452" i="35" s="1"/>
  <c r="E6399" i="35"/>
  <c r="E6450" i="35" s="1"/>
  <c r="Q6399" i="35"/>
  <c r="Q6450" i="35" s="1"/>
  <c r="L6399" i="35"/>
  <c r="L6450" i="35" s="1"/>
  <c r="M6399" i="35"/>
  <c r="M6450" i="35" s="1"/>
  <c r="I6396" i="35"/>
  <c r="I6447" i="35" s="1"/>
  <c r="H6396" i="35"/>
  <c r="H6447" i="35" s="1"/>
  <c r="P6396" i="35"/>
  <c r="P6447" i="35" s="1"/>
  <c r="F6388" i="35"/>
  <c r="F6439" i="35" s="1"/>
  <c r="N6388" i="35"/>
  <c r="N6439" i="35" s="1"/>
  <c r="D6439" i="35"/>
  <c r="I6388" i="35"/>
  <c r="I6439" i="35" s="1"/>
  <c r="Q6388" i="35"/>
  <c r="Q6439" i="35" s="1"/>
  <c r="J6388" i="35"/>
  <c r="J6439" i="35" s="1"/>
  <c r="M6383" i="35"/>
  <c r="M6434" i="35" s="1"/>
  <c r="L6380" i="35"/>
  <c r="L6431" i="35" s="1"/>
  <c r="G6376" i="35"/>
  <c r="G6427" i="35" s="1"/>
  <c r="K6376" i="35"/>
  <c r="K6427" i="35" s="1"/>
  <c r="O6376" i="35"/>
  <c r="O6427" i="35" s="1"/>
  <c r="F6376" i="35"/>
  <c r="F6427" i="35" s="1"/>
  <c r="L6376" i="35"/>
  <c r="L6427" i="35" s="1"/>
  <c r="Q6376" i="35"/>
  <c r="Q6427" i="35" s="1"/>
  <c r="H6376" i="35"/>
  <c r="H6427" i="35" s="1"/>
  <c r="M6376" i="35"/>
  <c r="M6427" i="35" s="1"/>
  <c r="R6376" i="35"/>
  <c r="R6427" i="35" s="1"/>
  <c r="K6151" i="35"/>
  <c r="K6202" i="35" s="1"/>
  <c r="D6202" i="35"/>
  <c r="K6142" i="35"/>
  <c r="K6193" i="35" s="1"/>
  <c r="D6193" i="35"/>
  <c r="D5688" i="35"/>
  <c r="L5637" i="35"/>
  <c r="L5688" i="35" s="1"/>
  <c r="E5359" i="35"/>
  <c r="E5410" i="35" s="1"/>
  <c r="P5359" i="35"/>
  <c r="P5410" i="35" s="1"/>
  <c r="Q5359" i="35"/>
  <c r="Q5410" i="35" s="1"/>
  <c r="D5410" i="35"/>
  <c r="H5359" i="35"/>
  <c r="H5410" i="35" s="1"/>
  <c r="I5359" i="35"/>
  <c r="I5410" i="35" s="1"/>
  <c r="L5357" i="35"/>
  <c r="L5408" i="35" s="1"/>
  <c r="D5408" i="35"/>
  <c r="H5103" i="35"/>
  <c r="H5154" i="35" s="1"/>
  <c r="P5103" i="35"/>
  <c r="P5154" i="35" s="1"/>
  <c r="L5103" i="35"/>
  <c r="L5154" i="35" s="1"/>
  <c r="F6405" i="35"/>
  <c r="I6405" i="35"/>
  <c r="I6456" i="35" s="1"/>
  <c r="Q6405" i="35"/>
  <c r="Q6456" i="35" s="1"/>
  <c r="D6456" i="35"/>
  <c r="M6398" i="35"/>
  <c r="M6449" i="35" s="1"/>
  <c r="D6449" i="35"/>
  <c r="F6394" i="35"/>
  <c r="F6445" i="35" s="1"/>
  <c r="I6394" i="35"/>
  <c r="I6445" i="35" s="1"/>
  <c r="Q6394" i="35"/>
  <c r="Q6445" i="35" s="1"/>
  <c r="H6390" i="35"/>
  <c r="H6441" i="35" s="1"/>
  <c r="N6390" i="35"/>
  <c r="N6441" i="35" s="1"/>
  <c r="E6385" i="35"/>
  <c r="E6436" i="35" s="1"/>
  <c r="J6385" i="35"/>
  <c r="J6436" i="35" s="1"/>
  <c r="D6436" i="35"/>
  <c r="E6381" i="35"/>
  <c r="E6432" i="35" s="1"/>
  <c r="M6381" i="35"/>
  <c r="M6432" i="35" s="1"/>
  <c r="G6379" i="35"/>
  <c r="G6430" i="35" s="1"/>
  <c r="K6379" i="35"/>
  <c r="K6430" i="35" s="1"/>
  <c r="O6379" i="35"/>
  <c r="O6430" i="35" s="1"/>
  <c r="P6378" i="35"/>
  <c r="P6429" i="35" s="1"/>
  <c r="J6378" i="35"/>
  <c r="J6429" i="35" s="1"/>
  <c r="G6375" i="35"/>
  <c r="G6426" i="35" s="1"/>
  <c r="K6375" i="35"/>
  <c r="K6426" i="35" s="1"/>
  <c r="O6375" i="35"/>
  <c r="O6426" i="35" s="1"/>
  <c r="J6374" i="35"/>
  <c r="J6425" i="35" s="1"/>
  <c r="Q6373" i="35"/>
  <c r="Q6424" i="35" s="1"/>
  <c r="L6373" i="35"/>
  <c r="L6424" i="35" s="1"/>
  <c r="F6373" i="35"/>
  <c r="F6424" i="35" s="1"/>
  <c r="F6371" i="35"/>
  <c r="F6422" i="35" s="1"/>
  <c r="H6371" i="35"/>
  <c r="H6422" i="35" s="1"/>
  <c r="F6370" i="35"/>
  <c r="F6421" i="35" s="1"/>
  <c r="L6370" i="35"/>
  <c r="L6421" i="35" s="1"/>
  <c r="H6174" i="35"/>
  <c r="H6225" i="35" s="1"/>
  <c r="P6174" i="35"/>
  <c r="P6225" i="35" s="1"/>
  <c r="H6162" i="35"/>
  <c r="H6213" i="35" s="1"/>
  <c r="P6162" i="35"/>
  <c r="P6213" i="35" s="1"/>
  <c r="L6160" i="35"/>
  <c r="L6211" i="35" s="1"/>
  <c r="O6159" i="35"/>
  <c r="O6210" i="35" s="1"/>
  <c r="O6158" i="35"/>
  <c r="O6209" i="35" s="1"/>
  <c r="I5892" i="35"/>
  <c r="I5943" i="35" s="1"/>
  <c r="O5892" i="35"/>
  <c r="O5943" i="35" s="1"/>
  <c r="I5866" i="35"/>
  <c r="I5917" i="35" s="1"/>
  <c r="D5917" i="35"/>
  <c r="I5863" i="35"/>
  <c r="I5914" i="35" s="1"/>
  <c r="D5914" i="35"/>
  <c r="I5851" i="35"/>
  <c r="I5902" i="35" s="1"/>
  <c r="O5851" i="35"/>
  <c r="O5902" i="35" s="1"/>
  <c r="D5690" i="35"/>
  <c r="E5650" i="35"/>
  <c r="E5701" i="35" s="1"/>
  <c r="H5650" i="35"/>
  <c r="H5701" i="35" s="1"/>
  <c r="D5701" i="35"/>
  <c r="H5649" i="35"/>
  <c r="H5700" i="35" s="1"/>
  <c r="P5649" i="35"/>
  <c r="P5700" i="35" s="1"/>
  <c r="Q5649" i="35"/>
  <c r="Q5700" i="35" s="1"/>
  <c r="E5646" i="35"/>
  <c r="E5697" i="35" s="1"/>
  <c r="H5646" i="35"/>
  <c r="H5697" i="35" s="1"/>
  <c r="M5635" i="35"/>
  <c r="M5686" i="35" s="1"/>
  <c r="L5635" i="35"/>
  <c r="L5686" i="35" s="1"/>
  <c r="P5366" i="35"/>
  <c r="P5417" i="35" s="1"/>
  <c r="L5355" i="35"/>
  <c r="L5406" i="35" s="1"/>
  <c r="H5111" i="35"/>
  <c r="H5162" i="35" s="1"/>
  <c r="L5111" i="35"/>
  <c r="L5162" i="35" s="1"/>
  <c r="L5095" i="35"/>
  <c r="L5146" i="35" s="1"/>
  <c r="O5095" i="35"/>
  <c r="O5146" i="35" s="1"/>
  <c r="O5091" i="35"/>
  <c r="O5142" i="35" s="1"/>
  <c r="I4847" i="35"/>
  <c r="I4898" i="35" s="1"/>
  <c r="D4898" i="35"/>
  <c r="I4837" i="35"/>
  <c r="I4888" i="35" s="1"/>
  <c r="Q4837" i="35"/>
  <c r="Q4888" i="35" s="1"/>
  <c r="G4837" i="35"/>
  <c r="G4888" i="35" s="1"/>
  <c r="O4837" i="35"/>
  <c r="O4888" i="35" s="1"/>
  <c r="G4836" i="35"/>
  <c r="G4887" i="35" s="1"/>
  <c r="H4836" i="35"/>
  <c r="H4887" i="35" s="1"/>
  <c r="O4836" i="35"/>
  <c r="O4887" i="35" s="1"/>
  <c r="G4832" i="35"/>
  <c r="G4883" i="35" s="1"/>
  <c r="H4832" i="35"/>
  <c r="H4883" i="35" s="1"/>
  <c r="Q4832" i="35"/>
  <c r="Q4883" i="35" s="1"/>
  <c r="I4832" i="35"/>
  <c r="I4883" i="35" s="1"/>
  <c r="D4883" i="35"/>
  <c r="M4829" i="35"/>
  <c r="M4880" i="35" s="1"/>
  <c r="L4829" i="35"/>
  <c r="L4880" i="35" s="1"/>
  <c r="I4825" i="35"/>
  <c r="I4876" i="35" s="1"/>
  <c r="L4825" i="35"/>
  <c r="L4876" i="35" s="1"/>
  <c r="G4825" i="35"/>
  <c r="G4876" i="35" s="1"/>
  <c r="D4876" i="35"/>
  <c r="G4610" i="35"/>
  <c r="G4661" i="35" s="1"/>
  <c r="R4610" i="35"/>
  <c r="R4661" i="35" s="1"/>
  <c r="F4610" i="35"/>
  <c r="F4661" i="35" s="1"/>
  <c r="D4661" i="35"/>
  <c r="K4610" i="35"/>
  <c r="K4661" i="35" s="1"/>
  <c r="E4595" i="35"/>
  <c r="E4646" i="35" s="1"/>
  <c r="F4595" i="35"/>
  <c r="F4646" i="35" s="1"/>
  <c r="L4595" i="35"/>
  <c r="L4646" i="35" s="1"/>
  <c r="G4595" i="35"/>
  <c r="G4646" i="35" s="1"/>
  <c r="P4595" i="35"/>
  <c r="P4646" i="35" s="1"/>
  <c r="D4646" i="35"/>
  <c r="O4595" i="35"/>
  <c r="O4646" i="35" s="1"/>
  <c r="E4592" i="35"/>
  <c r="E4643" i="35" s="1"/>
  <c r="F4592" i="35"/>
  <c r="F4643" i="35" s="1"/>
  <c r="K4592" i="35"/>
  <c r="K4643" i="35" s="1"/>
  <c r="P4592" i="35"/>
  <c r="P4643" i="35" s="1"/>
  <c r="H4592" i="35"/>
  <c r="H4643" i="35" s="1"/>
  <c r="O4592" i="35"/>
  <c r="O4643" i="35" s="1"/>
  <c r="J4592" i="35"/>
  <c r="J4643" i="35" s="1"/>
  <c r="P4585" i="35"/>
  <c r="P4636" i="35" s="1"/>
  <c r="L4584" i="35"/>
  <c r="L4635" i="35" s="1"/>
  <c r="L6405" i="35"/>
  <c r="L6456" i="35" s="1"/>
  <c r="P6398" i="35"/>
  <c r="P6449" i="35" s="1"/>
  <c r="L6394" i="35"/>
  <c r="L6445" i="35" s="1"/>
  <c r="M6390" i="35"/>
  <c r="M6441" i="35" s="1"/>
  <c r="G6387" i="35"/>
  <c r="G6438" i="35" s="1"/>
  <c r="H6387" i="35"/>
  <c r="H6438" i="35" s="1"/>
  <c r="M6387" i="35"/>
  <c r="M6438" i="35" s="1"/>
  <c r="R6387" i="35"/>
  <c r="R6438" i="35" s="1"/>
  <c r="N6385" i="35"/>
  <c r="N6436" i="35" s="1"/>
  <c r="G6378" i="35"/>
  <c r="G6429" i="35" s="1"/>
  <c r="K6378" i="35"/>
  <c r="K6429" i="35" s="1"/>
  <c r="O6378" i="35"/>
  <c r="O6429" i="35" s="1"/>
  <c r="G6374" i="35"/>
  <c r="G6425" i="35" s="1"/>
  <c r="K6374" i="35"/>
  <c r="K6425" i="35" s="1"/>
  <c r="O6374" i="35"/>
  <c r="O6425" i="35" s="1"/>
  <c r="P6373" i="35"/>
  <c r="P6424" i="35" s="1"/>
  <c r="J6373" i="35"/>
  <c r="J6424" i="35" s="1"/>
  <c r="R6371" i="35"/>
  <c r="R6422" i="35" s="1"/>
  <c r="D6206" i="35"/>
  <c r="D6190" i="35"/>
  <c r="H6160" i="35"/>
  <c r="H6211" i="35" s="1"/>
  <c r="K6158" i="35"/>
  <c r="K6209" i="35" s="1"/>
  <c r="I5895" i="35"/>
  <c r="I5946" i="35" s="1"/>
  <c r="O5895" i="35"/>
  <c r="O5946" i="35" s="1"/>
  <c r="I5880" i="35"/>
  <c r="I5931" i="35" s="1"/>
  <c r="O5880" i="35"/>
  <c r="O5931" i="35" s="1"/>
  <c r="I5854" i="35"/>
  <c r="I5905" i="35" s="1"/>
  <c r="O5854" i="35"/>
  <c r="O5905" i="35" s="1"/>
  <c r="O5852" i="35"/>
  <c r="O5903" i="35" s="1"/>
  <c r="I5651" i="35"/>
  <c r="I5702" i="35" s="1"/>
  <c r="E5651" i="35"/>
  <c r="E5702" i="35" s="1"/>
  <c r="E5641" i="35"/>
  <c r="E5692" i="35" s="1"/>
  <c r="M5641" i="35"/>
  <c r="M5692" i="35" s="1"/>
  <c r="I5375" i="35"/>
  <c r="I5426" i="35" s="1"/>
  <c r="H5375" i="35"/>
  <c r="H5426" i="35" s="1"/>
  <c r="M5375" i="35"/>
  <c r="M5426" i="35" s="1"/>
  <c r="D5426" i="35"/>
  <c r="E5373" i="35"/>
  <c r="E5424" i="35" s="1"/>
  <c r="L5373" i="35"/>
  <c r="L5424" i="35" s="1"/>
  <c r="D5424" i="35"/>
  <c r="Q5370" i="35"/>
  <c r="Q5421" i="35" s="1"/>
  <c r="P5370" i="35"/>
  <c r="P5421" i="35" s="1"/>
  <c r="E5369" i="35"/>
  <c r="E5420" i="35" s="1"/>
  <c r="Q5369" i="35"/>
  <c r="Q5420" i="35" s="1"/>
  <c r="D5420" i="35"/>
  <c r="L5351" i="35"/>
  <c r="L5402" i="35" s="1"/>
  <c r="M5351" i="35"/>
  <c r="M5402" i="35" s="1"/>
  <c r="Q5341" i="35"/>
  <c r="Q5392" i="35" s="1"/>
  <c r="P5334" i="35"/>
  <c r="P5385" i="35" s="1"/>
  <c r="D5385" i="35"/>
  <c r="L5127" i="35"/>
  <c r="L5178" i="35" s="1"/>
  <c r="D5178" i="35"/>
  <c r="G4834" i="35"/>
  <c r="G4885" i="35" s="1"/>
  <c r="M4834" i="35"/>
  <c r="M4885" i="35" s="1"/>
  <c r="L4834" i="35"/>
  <c r="L4885" i="35" s="1"/>
  <c r="O4825" i="35"/>
  <c r="O4876" i="35" s="1"/>
  <c r="G4808" i="35"/>
  <c r="G4859" i="35" s="1"/>
  <c r="L4808" i="35"/>
  <c r="L4859" i="35" s="1"/>
  <c r="H4808" i="35"/>
  <c r="H4859" i="35" s="1"/>
  <c r="R4603" i="35"/>
  <c r="R4654" i="35" s="1"/>
  <c r="J4603" i="35"/>
  <c r="J4654" i="35" s="1"/>
  <c r="G4602" i="35"/>
  <c r="G4653" i="35" s="1"/>
  <c r="R4602" i="35"/>
  <c r="R4653" i="35" s="1"/>
  <c r="L4602" i="35"/>
  <c r="L4653" i="35" s="1"/>
  <c r="O4602" i="35"/>
  <c r="O4653" i="35" s="1"/>
  <c r="J4601" i="35"/>
  <c r="J4652" i="35" s="1"/>
  <c r="R4601" i="35"/>
  <c r="R4652" i="35" s="1"/>
  <c r="D4652" i="35"/>
  <c r="K4598" i="35"/>
  <c r="K4649" i="35" s="1"/>
  <c r="F4598" i="35"/>
  <c r="F4649" i="35" s="1"/>
  <c r="R4598" i="35"/>
  <c r="R4649" i="35" s="1"/>
  <c r="G4598" i="35"/>
  <c r="G4649" i="35" s="1"/>
  <c r="E4594" i="35"/>
  <c r="E4645" i="35" s="1"/>
  <c r="J4594" i="35"/>
  <c r="J4645" i="35" s="1"/>
  <c r="P4594" i="35"/>
  <c r="P4645" i="35" s="1"/>
  <c r="F4594" i="35"/>
  <c r="F4645" i="35" s="1"/>
  <c r="O4594" i="35"/>
  <c r="O4645" i="35" s="1"/>
  <c r="G4594" i="35"/>
  <c r="G4645" i="35" s="1"/>
  <c r="D4645" i="35"/>
  <c r="E4591" i="35"/>
  <c r="E4642" i="35" s="1"/>
  <c r="F4591" i="35"/>
  <c r="F4642" i="35" s="1"/>
  <c r="K4591" i="35"/>
  <c r="K4642" i="35" s="1"/>
  <c r="P4591" i="35"/>
  <c r="P4642" i="35" s="1"/>
  <c r="J4591" i="35"/>
  <c r="J4642" i="35" s="1"/>
  <c r="R4591" i="35"/>
  <c r="R4642" i="35" s="1"/>
  <c r="G4591" i="35"/>
  <c r="G4642" i="35" s="1"/>
  <c r="O4591" i="35"/>
  <c r="O4642" i="35" s="1"/>
  <c r="I4583" i="35"/>
  <c r="I4634" i="35" s="1"/>
  <c r="L4583" i="35"/>
  <c r="L4634" i="35" s="1"/>
  <c r="D4634" i="35"/>
  <c r="E4569" i="35"/>
  <c r="E4620" i="35" s="1"/>
  <c r="H4569" i="35"/>
  <c r="H4620" i="35" s="1"/>
  <c r="N4569" i="35"/>
  <c r="N4620" i="35" s="1"/>
  <c r="L4569" i="35"/>
  <c r="L4620" i="35" s="1"/>
  <c r="F4569" i="35"/>
  <c r="F4620" i="35" s="1"/>
  <c r="R4569" i="35"/>
  <c r="R4620" i="35" s="1"/>
  <c r="I4569" i="35"/>
  <c r="I4620" i="35" s="1"/>
  <c r="G4565" i="35"/>
  <c r="G4616" i="35" s="1"/>
  <c r="E4565" i="35"/>
  <c r="E4616" i="35" s="1"/>
  <c r="J4565" i="35"/>
  <c r="J4616" i="35" s="1"/>
  <c r="P4565" i="35"/>
  <c r="P4616" i="35" s="1"/>
  <c r="H4565" i="35"/>
  <c r="H4616" i="35" s="1"/>
  <c r="N4565" i="35"/>
  <c r="N4616" i="35" s="1"/>
  <c r="F4565" i="35"/>
  <c r="F4616" i="35" s="1"/>
  <c r="Q4565" i="35"/>
  <c r="Q4616" i="35" s="1"/>
  <c r="I4565" i="35"/>
  <c r="I4616" i="35" s="1"/>
  <c r="R4565" i="35"/>
  <c r="R4616" i="35" s="1"/>
  <c r="G6373" i="35"/>
  <c r="G6424" i="35" s="1"/>
  <c r="K6373" i="35"/>
  <c r="K6424" i="35" s="1"/>
  <c r="O6373" i="35"/>
  <c r="O6424" i="35" s="1"/>
  <c r="D6424" i="35"/>
  <c r="H6175" i="35"/>
  <c r="H6226" i="35" s="1"/>
  <c r="P6175" i="35"/>
  <c r="P6226" i="35" s="1"/>
  <c r="H6167" i="35"/>
  <c r="H6218" i="35" s="1"/>
  <c r="P6167" i="35"/>
  <c r="P6218" i="35" s="1"/>
  <c r="K6146" i="35"/>
  <c r="K6197" i="35" s="1"/>
  <c r="D6197" i="35"/>
  <c r="I5876" i="35"/>
  <c r="I5927" i="35" s="1"/>
  <c r="O5876" i="35"/>
  <c r="O5927" i="35" s="1"/>
  <c r="I5862" i="35"/>
  <c r="I5913" i="35" s="1"/>
  <c r="O5862" i="35"/>
  <c r="O5913" i="35" s="1"/>
  <c r="I5850" i="35"/>
  <c r="I5901" i="35" s="1"/>
  <c r="O5850" i="35"/>
  <c r="O5901" i="35" s="1"/>
  <c r="E5618" i="35"/>
  <c r="E5669" i="35" s="1"/>
  <c r="L5618" i="35"/>
  <c r="L5669" i="35" s="1"/>
  <c r="D5669" i="35"/>
  <c r="H5618" i="35"/>
  <c r="H5669" i="35" s="1"/>
  <c r="I5355" i="35"/>
  <c r="I5406" i="35" s="1"/>
  <c r="E5355" i="35"/>
  <c r="E5406" i="35" s="1"/>
  <c r="P5355" i="35"/>
  <c r="P5406" i="35" s="1"/>
  <c r="D5406" i="35"/>
  <c r="M5355" i="35"/>
  <c r="M5406" i="35" s="1"/>
  <c r="H5330" i="35"/>
  <c r="H5381" i="35" s="1"/>
  <c r="L5330" i="35"/>
  <c r="L5381" i="35" s="1"/>
  <c r="H5119" i="35"/>
  <c r="H5170" i="35" s="1"/>
  <c r="L5119" i="35"/>
  <c r="L5170" i="35" s="1"/>
  <c r="P5119" i="35"/>
  <c r="P5170" i="35" s="1"/>
  <c r="G5096" i="35"/>
  <c r="G5147" i="35" s="1"/>
  <c r="M5096" i="35"/>
  <c r="M5147" i="35" s="1"/>
  <c r="D5147" i="35"/>
  <c r="E5091" i="35"/>
  <c r="E5142" i="35" s="1"/>
  <c r="I5091" i="35"/>
  <c r="I5142" i="35" s="1"/>
  <c r="D5142" i="35"/>
  <c r="E5088" i="35"/>
  <c r="E5139" i="35" s="1"/>
  <c r="L5088" i="35"/>
  <c r="L5139" i="35" s="1"/>
  <c r="L4820" i="35"/>
  <c r="L4871" i="35" s="1"/>
  <c r="I4820" i="35"/>
  <c r="I4871" i="35" s="1"/>
  <c r="O4610" i="35"/>
  <c r="O4661" i="35" s="1"/>
  <c r="K4600" i="35"/>
  <c r="K4651" i="35" s="1"/>
  <c r="G4600" i="35"/>
  <c r="G4651" i="35" s="1"/>
  <c r="F4600" i="35"/>
  <c r="F4651" i="35" s="1"/>
  <c r="E4597" i="35"/>
  <c r="E4648" i="35" s="1"/>
  <c r="F4597" i="35"/>
  <c r="F4648" i="35" s="1"/>
  <c r="L4597" i="35"/>
  <c r="L4648" i="35" s="1"/>
  <c r="G4597" i="35"/>
  <c r="G4648" i="35" s="1"/>
  <c r="P4597" i="35"/>
  <c r="P4648" i="35" s="1"/>
  <c r="O4597" i="35"/>
  <c r="O4648" i="35" s="1"/>
  <c r="R4594" i="35"/>
  <c r="R4645" i="35" s="1"/>
  <c r="E4593" i="35"/>
  <c r="E4644" i="35" s="1"/>
  <c r="F4593" i="35"/>
  <c r="F4644" i="35" s="1"/>
  <c r="L4593" i="35"/>
  <c r="L4644" i="35" s="1"/>
  <c r="G4593" i="35"/>
  <c r="G4644" i="35" s="1"/>
  <c r="P4593" i="35"/>
  <c r="P4644" i="35" s="1"/>
  <c r="O4593" i="35"/>
  <c r="O4644" i="35" s="1"/>
  <c r="N4591" i="35"/>
  <c r="N4642" i="35" s="1"/>
  <c r="E4585" i="35"/>
  <c r="E4636" i="35" s="1"/>
  <c r="I4585" i="35"/>
  <c r="I4636" i="35" s="1"/>
  <c r="L4585" i="35"/>
  <c r="L4636" i="35" s="1"/>
  <c r="D4636" i="35"/>
  <c r="Q4585" i="35"/>
  <c r="Q4636" i="35" s="1"/>
  <c r="E4584" i="35"/>
  <c r="E4635" i="35" s="1"/>
  <c r="H4584" i="35"/>
  <c r="H4635" i="35" s="1"/>
  <c r="Q4584" i="35"/>
  <c r="Q4635" i="35" s="1"/>
  <c r="P4584" i="35"/>
  <c r="P4635" i="35" s="1"/>
  <c r="D4635" i="35"/>
  <c r="I4579" i="35"/>
  <c r="I4630" i="35" s="1"/>
  <c r="D4630" i="35"/>
  <c r="E4296" i="35"/>
  <c r="E4347" i="35" s="1"/>
  <c r="Q4296" i="35"/>
  <c r="Q4347" i="35" s="1"/>
  <c r="I4296" i="35"/>
  <c r="I4347" i="35" s="1"/>
  <c r="R4296" i="35"/>
  <c r="R4347" i="35" s="1"/>
  <c r="G4564" i="35"/>
  <c r="I4564" i="35"/>
  <c r="I4615" i="35" s="1"/>
  <c r="Q4564" i="35"/>
  <c r="Q4615" i="35" s="1"/>
  <c r="H4564" i="35"/>
  <c r="H4615" i="35" s="1"/>
  <c r="R4564" i="35"/>
  <c r="D4615" i="35"/>
  <c r="H4307" i="35"/>
  <c r="H4358" i="35" s="1"/>
  <c r="D4358" i="35"/>
  <c r="E4298" i="35"/>
  <c r="E4349" i="35" s="1"/>
  <c r="H4298" i="35"/>
  <c r="H4349" i="35" s="1"/>
  <c r="I4298" i="35"/>
  <c r="I4349" i="35" s="1"/>
  <c r="P6168" i="35"/>
  <c r="P6219" i="35" s="1"/>
  <c r="L6168" i="35"/>
  <c r="L6219" i="35" s="1"/>
  <c r="I5883" i="35"/>
  <c r="I5934" i="35" s="1"/>
  <c r="O5883" i="35"/>
  <c r="O5934" i="35" s="1"/>
  <c r="I5859" i="35"/>
  <c r="I5910" i="35" s="1"/>
  <c r="O5859" i="35"/>
  <c r="O5910" i="35" s="1"/>
  <c r="H5653" i="35"/>
  <c r="H5704" i="35" s="1"/>
  <c r="E5653" i="35"/>
  <c r="E5704" i="35" s="1"/>
  <c r="Q5653" i="35"/>
  <c r="Q5704" i="35" s="1"/>
  <c r="I5647" i="35"/>
  <c r="I5698" i="35" s="1"/>
  <c r="E5647" i="35"/>
  <c r="E5698" i="35" s="1"/>
  <c r="M5643" i="35"/>
  <c r="M5694" i="35" s="1"/>
  <c r="Q5643" i="35"/>
  <c r="Q5694" i="35" s="1"/>
  <c r="E5374" i="35"/>
  <c r="E5425" i="35" s="1"/>
  <c r="H5374" i="35"/>
  <c r="H5425" i="35" s="1"/>
  <c r="Q5374" i="35"/>
  <c r="Q5425" i="35" s="1"/>
  <c r="M5367" i="35"/>
  <c r="M5418" i="35" s="1"/>
  <c r="E5367" i="35"/>
  <c r="E5418" i="35" s="1"/>
  <c r="E5339" i="35"/>
  <c r="E5390" i="35" s="1"/>
  <c r="M5339" i="35"/>
  <c r="M5390" i="35" s="1"/>
  <c r="D5390" i="35"/>
  <c r="H5102" i="35"/>
  <c r="H5153" i="35" s="1"/>
  <c r="P5102" i="35"/>
  <c r="P5153" i="35" s="1"/>
  <c r="G4848" i="35"/>
  <c r="G4899" i="35" s="1"/>
  <c r="L4848" i="35"/>
  <c r="L4899" i="35" s="1"/>
  <c r="L4844" i="35"/>
  <c r="L4895" i="35" s="1"/>
  <c r="D4895" i="35"/>
  <c r="L4819" i="35"/>
  <c r="L4870" i="35" s="1"/>
  <c r="Q4819" i="35"/>
  <c r="Q4870" i="35" s="1"/>
  <c r="G4813" i="35"/>
  <c r="G4864" i="35" s="1"/>
  <c r="M4813" i="35"/>
  <c r="M4864" i="35" s="1"/>
  <c r="D4864" i="35"/>
  <c r="J4609" i="35"/>
  <c r="J4660" i="35" s="1"/>
  <c r="R4609" i="35"/>
  <c r="R4660" i="35" s="1"/>
  <c r="K4609" i="35"/>
  <c r="K4660" i="35" s="1"/>
  <c r="G4604" i="35"/>
  <c r="G4655" i="35" s="1"/>
  <c r="R4604" i="35"/>
  <c r="R4655" i="35" s="1"/>
  <c r="K4604" i="35"/>
  <c r="K4655" i="35" s="1"/>
  <c r="L4588" i="35"/>
  <c r="L4639" i="35" s="1"/>
  <c r="P4588" i="35"/>
  <c r="P4639" i="35" s="1"/>
  <c r="D4639" i="35"/>
  <c r="E4573" i="35"/>
  <c r="E4624" i="35" s="1"/>
  <c r="L4573" i="35"/>
  <c r="L4624" i="35" s="1"/>
  <c r="M4567" i="35"/>
  <c r="M4618" i="35" s="1"/>
  <c r="D4618" i="35"/>
  <c r="N4567" i="35"/>
  <c r="N4618" i="35" s="1"/>
  <c r="M4564" i="35"/>
  <c r="M4615" i="35" s="1"/>
  <c r="G4331" i="35"/>
  <c r="G4382" i="35" s="1"/>
  <c r="D4382" i="35"/>
  <c r="H4310" i="35"/>
  <c r="H4361" i="35" s="1"/>
  <c r="D4361" i="35"/>
  <c r="J4300" i="35"/>
  <c r="J4351" i="35" s="1"/>
  <c r="E4300" i="35"/>
  <c r="E4351" i="35" s="1"/>
  <c r="F4606" i="35"/>
  <c r="F4657" i="35" s="1"/>
  <c r="O4606" i="35"/>
  <c r="O4657" i="35" s="1"/>
  <c r="J4605" i="35"/>
  <c r="J4656" i="35" s="1"/>
  <c r="P4605" i="35"/>
  <c r="P4656" i="35" s="1"/>
  <c r="E4590" i="35"/>
  <c r="E4641" i="35" s="1"/>
  <c r="F4590" i="35"/>
  <c r="F4641" i="35" s="1"/>
  <c r="K4590" i="35"/>
  <c r="K4641" i="35" s="1"/>
  <c r="P4590" i="35"/>
  <c r="P4641" i="35" s="1"/>
  <c r="E4589" i="35"/>
  <c r="E4640" i="35" s="1"/>
  <c r="M4589" i="35"/>
  <c r="M4640" i="35" s="1"/>
  <c r="D4355" i="35"/>
  <c r="H4304" i="35"/>
  <c r="H4355" i="35" s="1"/>
  <c r="E4299" i="35"/>
  <c r="E4350" i="35" s="1"/>
  <c r="L4299" i="35"/>
  <c r="L4350" i="35" s="1"/>
  <c r="I4297" i="35"/>
  <c r="I4348" i="35" s="1"/>
  <c r="D4348" i="35"/>
  <c r="E4292" i="35"/>
  <c r="E4343" i="35" s="1"/>
  <c r="M4292" i="35"/>
  <c r="M4343" i="35" s="1"/>
  <c r="P8210" i="35"/>
  <c r="P8261" i="35" s="1"/>
  <c r="D7740" i="35"/>
  <c r="P6369" i="35"/>
  <c r="P6420" i="35" s="1"/>
  <c r="J6369" i="35"/>
  <c r="J6420" i="35" s="1"/>
  <c r="D46" i="31"/>
  <c r="D40" i="31"/>
  <c r="D37" i="31"/>
  <c r="D27" i="31"/>
  <c r="D21" i="31"/>
  <c r="D11" i="31"/>
  <c r="D5" i="31"/>
  <c r="D52" i="31"/>
  <c r="D49" i="31"/>
  <c r="D42" i="31"/>
  <c r="D39" i="31"/>
  <c r="D36" i="31"/>
  <c r="D33" i="31"/>
  <c r="D26" i="31"/>
  <c r="D23" i="31"/>
  <c r="D20" i="31"/>
  <c r="D17" i="31"/>
  <c r="D7" i="31"/>
  <c r="D2252" i="35"/>
  <c r="D6420" i="35"/>
  <c r="O6369" i="35"/>
  <c r="O6420" i="35" s="1"/>
  <c r="G6369" i="35"/>
  <c r="G6420" i="35" s="1"/>
  <c r="D6177" i="35"/>
  <c r="S6" i="11"/>
  <c r="G6" i="11"/>
  <c r="O6" i="11" s="1"/>
  <c r="D53" i="31"/>
  <c r="D43" i="31"/>
  <c r="D30" i="31"/>
  <c r="D24" i="31"/>
  <c r="D14" i="31"/>
  <c r="D8" i="31"/>
  <c r="D51" i="31"/>
  <c r="D48" i="31"/>
  <c r="D45" i="31"/>
  <c r="D38" i="31"/>
  <c r="D35" i="31"/>
  <c r="D32" i="31"/>
  <c r="D29" i="31"/>
  <c r="D22" i="31"/>
  <c r="D19" i="31"/>
  <c r="D16" i="31"/>
  <c r="D13" i="31"/>
  <c r="D6" i="31"/>
  <c r="L6369" i="35"/>
  <c r="L6420" i="35" s="1"/>
  <c r="F6369" i="35"/>
  <c r="F6420" i="35" s="1"/>
  <c r="L5605" i="35"/>
  <c r="L5656" i="35" s="1"/>
  <c r="L4563" i="35"/>
  <c r="L4614" i="35" s="1"/>
  <c r="D7219" i="35"/>
  <c r="K7411" i="35"/>
  <c r="L7168" i="35"/>
  <c r="L7219" i="35" s="1"/>
  <c r="M6890" i="35"/>
  <c r="M6941" i="35" s="1"/>
  <c r="P4563" i="35"/>
  <c r="P4614" i="35" s="1"/>
  <c r="H4563" i="35"/>
  <c r="H4614" i="35" s="1"/>
  <c r="O7411" i="35"/>
  <c r="O7462" i="35" s="1"/>
  <c r="Q4563" i="35"/>
  <c r="I4563" i="35"/>
  <c r="P7689" i="35"/>
  <c r="P7740" i="35" s="1"/>
  <c r="I7411" i="35"/>
  <c r="I7462" i="35" s="1"/>
  <c r="H7168" i="35"/>
  <c r="H7219" i="35" s="1"/>
  <c r="L6890" i="35"/>
  <c r="L6941" i="35" s="1"/>
  <c r="M4563" i="35"/>
  <c r="M4614" i="35" s="1"/>
  <c r="E4563" i="35"/>
  <c r="I5848" i="35"/>
  <c r="M5848" i="35"/>
  <c r="H5848" i="35"/>
  <c r="H5899" i="35" s="1"/>
  <c r="O5848" i="35"/>
  <c r="I7932" i="35"/>
  <c r="D7462" i="35"/>
  <c r="M7411" i="35"/>
  <c r="M7462" i="35" s="1"/>
  <c r="H7411" i="35"/>
  <c r="H7462" i="35" s="1"/>
  <c r="Q6890" i="35"/>
  <c r="Q6941" i="35" s="1"/>
  <c r="I6890" i="35"/>
  <c r="I6941" i="35" s="1"/>
  <c r="Q6647" i="35"/>
  <c r="L6126" i="35"/>
  <c r="L6177" i="35" s="1"/>
  <c r="D5899" i="35"/>
  <c r="Q5848" i="35"/>
  <c r="Q5899" i="35" s="1"/>
  <c r="L5848" i="35"/>
  <c r="L5899" i="35" s="1"/>
  <c r="G5848" i="35"/>
  <c r="G5899" i="35" s="1"/>
  <c r="O4806" i="35"/>
  <c r="O4857" i="35" s="1"/>
  <c r="Q7411" i="35"/>
  <c r="Q7462" i="35" s="1"/>
  <c r="L7411" i="35"/>
  <c r="L7462" i="35" s="1"/>
  <c r="G7411" i="35"/>
  <c r="P7168" i="35"/>
  <c r="P7219" i="35" s="1"/>
  <c r="P6890" i="35"/>
  <c r="P6941" i="35" s="1"/>
  <c r="H6890" i="35"/>
  <c r="H6941" i="35" s="1"/>
  <c r="L6647" i="35"/>
  <c r="N6369" i="35"/>
  <c r="N6420" i="35" s="1"/>
  <c r="H6369" i="35"/>
  <c r="H6420" i="35" s="1"/>
  <c r="P5848" i="35"/>
  <c r="P5899" i="35" s="1"/>
  <c r="K5848" i="35"/>
  <c r="E5848" i="35"/>
  <c r="E5899" i="35" s="1"/>
  <c r="P5605" i="35"/>
  <c r="P5656" i="35" s="1"/>
  <c r="I4806" i="35"/>
  <c r="I4857" i="35" s="1"/>
  <c r="L4285" i="35"/>
  <c r="L4336" i="35" s="1"/>
  <c r="D2530" i="35"/>
  <c r="P7932" i="35"/>
  <c r="P7983" i="35" s="1"/>
  <c r="K7932" i="35"/>
  <c r="K7983" i="35" s="1"/>
  <c r="E7932" i="35"/>
  <c r="E7983" i="35" s="1"/>
  <c r="D6941" i="35"/>
  <c r="R6890" i="35"/>
  <c r="N6890" i="35"/>
  <c r="N6941" i="35" s="1"/>
  <c r="J6890" i="35"/>
  <c r="F6890" i="35"/>
  <c r="P6647" i="35"/>
  <c r="H6647" i="35"/>
  <c r="H6698" i="35" s="1"/>
  <c r="Q6369" i="35"/>
  <c r="Q6420" i="35" s="1"/>
  <c r="M6369" i="35"/>
  <c r="I6369" i="35"/>
  <c r="P6126" i="35"/>
  <c r="P6177" i="35" s="1"/>
  <c r="H6126" i="35"/>
  <c r="H6177" i="35" s="1"/>
  <c r="Q4806" i="35"/>
  <c r="Q4857" i="35" s="1"/>
  <c r="L4806" i="35"/>
  <c r="L4857" i="35" s="1"/>
  <c r="G4806" i="35"/>
  <c r="G4857" i="35" s="1"/>
  <c r="Q7168" i="35"/>
  <c r="Q7219" i="35" s="1"/>
  <c r="I7168" i="35"/>
  <c r="I7219" i="35" s="1"/>
  <c r="M6647" i="35"/>
  <c r="E6647" i="35"/>
  <c r="E6698" i="35" s="1"/>
  <c r="O6126" i="35"/>
  <c r="O6177" i="35" s="1"/>
  <c r="G6126" i="35"/>
  <c r="P4806" i="35"/>
  <c r="P4857" i="35" s="1"/>
  <c r="K4806" i="35"/>
  <c r="K4857" i="35" s="1"/>
  <c r="E4806" i="35"/>
  <c r="E4857" i="35" s="1"/>
  <c r="R4285" i="35"/>
  <c r="R4336" i="35" s="1"/>
  <c r="J4285" i="35"/>
  <c r="J4336" i="35" s="1"/>
  <c r="Q6" i="11"/>
  <c r="L8210" i="35"/>
  <c r="L8261" i="35" s="1"/>
  <c r="M7932" i="35"/>
  <c r="H7932" i="35"/>
  <c r="H7983" i="35" s="1"/>
  <c r="L7689" i="35"/>
  <c r="L7740" i="35" s="1"/>
  <c r="I5605" i="35"/>
  <c r="I5656" i="35" s="1"/>
  <c r="D4614" i="35"/>
  <c r="O4563" i="35"/>
  <c r="O4614" i="35" s="1"/>
  <c r="K4563" i="35"/>
  <c r="K4614" i="35" s="1"/>
  <c r="G4563" i="35"/>
  <c r="G4614" i="35" s="1"/>
  <c r="D4336" i="35"/>
  <c r="P4285" i="35"/>
  <c r="P4336" i="35" s="1"/>
  <c r="H4285" i="35"/>
  <c r="H4336" i="35" s="1"/>
  <c r="H8210" i="35"/>
  <c r="H8261" i="35" s="1"/>
  <c r="Q7932" i="35"/>
  <c r="L7932" i="35"/>
  <c r="L7983" i="35" s="1"/>
  <c r="G7932" i="35"/>
  <c r="G7983" i="35" s="1"/>
  <c r="H7689" i="35"/>
  <c r="H7740" i="35" s="1"/>
  <c r="M7168" i="35"/>
  <c r="E7168" i="35"/>
  <c r="O6890" i="35"/>
  <c r="O6941" i="35" s="1"/>
  <c r="K6890" i="35"/>
  <c r="K6941" i="35" s="1"/>
  <c r="K6126" i="35"/>
  <c r="Q5605" i="35"/>
  <c r="Q5656" i="35" s="1"/>
  <c r="H5605" i="35"/>
  <c r="H5656" i="35" s="1"/>
  <c r="D4857" i="35"/>
  <c r="M4806" i="35"/>
  <c r="M4857" i="35" s="1"/>
  <c r="H4806" i="35"/>
  <c r="H4857" i="35" s="1"/>
  <c r="R4563" i="35"/>
  <c r="R4614" i="35" s="1"/>
  <c r="N4563" i="35"/>
  <c r="N4614" i="35" s="1"/>
  <c r="J4563" i="35"/>
  <c r="J4614" i="35" s="1"/>
  <c r="N4285" i="35"/>
  <c r="N4336" i="35" s="1"/>
  <c r="F4285" i="35"/>
  <c r="F4336" i="35" s="1"/>
  <c r="CK48" i="24"/>
  <c r="CK40" i="24"/>
  <c r="CK32" i="24"/>
  <c r="CK24" i="24"/>
  <c r="CK16" i="24"/>
  <c r="CF41" i="24"/>
  <c r="BD52" i="24"/>
  <c r="CB52" i="24"/>
  <c r="BD48" i="24"/>
  <c r="CB48" i="24"/>
  <c r="BD44" i="24"/>
  <c r="CB44" i="24"/>
  <c r="BD40" i="24"/>
  <c r="CB40" i="24"/>
  <c r="BD36" i="24"/>
  <c r="CB36" i="24"/>
  <c r="BD32" i="24"/>
  <c r="CB32" i="24"/>
  <c r="BD28" i="24"/>
  <c r="CB28" i="24"/>
  <c r="BD24" i="24"/>
  <c r="CB24" i="24"/>
  <c r="BD20" i="24"/>
  <c r="CB20" i="24"/>
  <c r="BD16" i="24"/>
  <c r="CB16" i="24"/>
  <c r="BD12" i="24"/>
  <c r="CB12" i="24"/>
  <c r="BD8" i="24"/>
  <c r="CB8" i="24"/>
  <c r="CF53" i="24"/>
  <c r="CF49" i="24"/>
  <c r="CF45" i="24"/>
  <c r="CF37" i="24"/>
  <c r="BD50" i="24"/>
  <c r="CB50" i="24"/>
  <c r="BD46" i="24"/>
  <c r="CB46" i="24"/>
  <c r="BD42" i="24"/>
  <c r="CB42" i="24"/>
  <c r="BD38" i="24"/>
  <c r="CB38" i="24"/>
  <c r="BD34" i="24"/>
  <c r="CB34" i="24"/>
  <c r="BD30" i="24"/>
  <c r="CB30" i="24"/>
  <c r="BD26" i="24"/>
  <c r="CB26" i="24"/>
  <c r="BD22" i="24"/>
  <c r="CB22" i="24"/>
  <c r="BD18" i="24"/>
  <c r="CB18" i="24"/>
  <c r="BD14" i="24"/>
  <c r="CB14" i="24"/>
  <c r="BD10" i="24"/>
  <c r="CB10" i="24"/>
  <c r="BD6" i="24"/>
  <c r="CB6" i="24"/>
  <c r="BD51" i="24"/>
  <c r="CB51" i="24"/>
  <c r="BD47" i="24"/>
  <c r="CB47" i="24"/>
  <c r="BD43" i="24"/>
  <c r="CB43" i="24"/>
  <c r="BD39" i="24"/>
  <c r="CB39" i="24"/>
  <c r="BD35" i="24"/>
  <c r="CB35" i="24"/>
  <c r="BD31" i="24"/>
  <c r="CB31" i="24"/>
  <c r="BD27" i="24"/>
  <c r="CB27" i="24"/>
  <c r="BD23" i="24"/>
  <c r="CB23" i="24"/>
  <c r="BD19" i="24"/>
  <c r="CB19" i="24"/>
  <c r="BD15" i="24"/>
  <c r="CB15" i="24"/>
  <c r="BD11" i="24"/>
  <c r="CB11" i="24"/>
  <c r="BD7" i="24"/>
  <c r="CB7" i="24"/>
  <c r="E7736" i="35"/>
  <c r="E7787" i="35" s="1"/>
  <c r="L7736" i="35"/>
  <c r="L7787" i="35" s="1"/>
  <c r="D7787" i="35"/>
  <c r="P7736" i="35"/>
  <c r="P7787" i="35" s="1"/>
  <c r="E7731" i="35"/>
  <c r="E7782" i="35" s="1"/>
  <c r="D7782" i="35"/>
  <c r="E7721" i="35"/>
  <c r="E7772" i="35" s="1"/>
  <c r="H7721" i="35"/>
  <c r="H7772" i="35" s="1"/>
  <c r="L7721" i="35"/>
  <c r="L7772" i="35" s="1"/>
  <c r="E7704" i="35"/>
  <c r="E7755" i="35" s="1"/>
  <c r="L7704" i="35"/>
  <c r="L7755" i="35" s="1"/>
  <c r="D7755" i="35"/>
  <c r="P7704" i="35"/>
  <c r="P7755" i="35" s="1"/>
  <c r="E7699" i="35"/>
  <c r="E7750" i="35" s="1"/>
  <c r="D7750" i="35"/>
  <c r="F7460" i="35"/>
  <c r="F7511" i="35" s="1"/>
  <c r="I7460" i="35"/>
  <c r="I7511" i="35" s="1"/>
  <c r="M7460" i="35"/>
  <c r="M7511" i="35" s="1"/>
  <c r="E7422" i="35"/>
  <c r="E7473" i="35" s="1"/>
  <c r="K7422" i="35"/>
  <c r="K7473" i="35" s="1"/>
  <c r="O7422" i="35"/>
  <c r="O7473" i="35" s="1"/>
  <c r="D7473" i="35"/>
  <c r="E7414" i="35"/>
  <c r="E7465" i="35" s="1"/>
  <c r="K7414" i="35"/>
  <c r="K7465" i="35" s="1"/>
  <c r="O7414" i="35"/>
  <c r="O7465" i="35" s="1"/>
  <c r="D7465" i="35"/>
  <c r="H7215" i="35"/>
  <c r="H7266" i="35" s="1"/>
  <c r="I7215" i="35"/>
  <c r="I7266" i="35" s="1"/>
  <c r="O7215" i="35"/>
  <c r="O7266" i="35" s="1"/>
  <c r="H7211" i="35"/>
  <c r="H7262" i="35" s="1"/>
  <c r="O7211" i="35"/>
  <c r="O7262" i="35" s="1"/>
  <c r="H7209" i="35"/>
  <c r="H7260" i="35" s="1"/>
  <c r="I7209" i="35"/>
  <c r="I7260" i="35" s="1"/>
  <c r="O7209" i="35"/>
  <c r="O7260" i="35" s="1"/>
  <c r="H7205" i="35"/>
  <c r="H7256" i="35" s="1"/>
  <c r="O7205" i="35"/>
  <c r="O7256" i="35" s="1"/>
  <c r="M7186" i="35"/>
  <c r="M7237" i="35" s="1"/>
  <c r="D7237" i="35"/>
  <c r="F7185" i="35"/>
  <c r="F7236" i="35" s="1"/>
  <c r="E7185" i="35"/>
  <c r="E7236" i="35" s="1"/>
  <c r="P7185" i="35"/>
  <c r="P7236" i="35" s="1"/>
  <c r="H7185" i="35"/>
  <c r="H7236" i="35" s="1"/>
  <c r="E6938" i="35"/>
  <c r="E6989" i="35" s="1"/>
  <c r="F6938" i="35"/>
  <c r="F6989" i="35" s="1"/>
  <c r="K6938" i="35"/>
  <c r="K6989" i="35" s="1"/>
  <c r="O6938" i="35"/>
  <c r="O6989" i="35" s="1"/>
  <c r="G6938" i="35"/>
  <c r="G6989" i="35" s="1"/>
  <c r="L6938" i="35"/>
  <c r="L6989" i="35" s="1"/>
  <c r="P6938" i="35"/>
  <c r="P6989" i="35" s="1"/>
  <c r="E6937" i="35"/>
  <c r="E6988" i="35" s="1"/>
  <c r="F6937" i="35"/>
  <c r="F6988" i="35" s="1"/>
  <c r="O6937" i="35"/>
  <c r="O6988" i="35" s="1"/>
  <c r="J6937" i="35"/>
  <c r="J6988" i="35" s="1"/>
  <c r="R6937" i="35"/>
  <c r="R6988" i="35" s="1"/>
  <c r="E6925" i="35"/>
  <c r="E6976" i="35" s="1"/>
  <c r="G6925" i="35"/>
  <c r="G6976" i="35" s="1"/>
  <c r="N6925" i="35"/>
  <c r="N6976" i="35" s="1"/>
  <c r="J6925" i="35"/>
  <c r="J6976" i="35" s="1"/>
  <c r="O6925" i="35"/>
  <c r="O6976" i="35" s="1"/>
  <c r="E6922" i="35"/>
  <c r="E6973" i="35" s="1"/>
  <c r="F6922" i="35"/>
  <c r="F6973" i="35" s="1"/>
  <c r="J6922" i="35"/>
  <c r="J6973" i="35" s="1"/>
  <c r="N6922" i="35"/>
  <c r="N6973" i="35" s="1"/>
  <c r="R6922" i="35"/>
  <c r="R6973" i="35" s="1"/>
  <c r="D6973" i="35"/>
  <c r="G6922" i="35"/>
  <c r="G6973" i="35" s="1"/>
  <c r="K6922" i="35"/>
  <c r="K6973" i="35" s="1"/>
  <c r="O6922" i="35"/>
  <c r="O6973" i="35" s="1"/>
  <c r="E6917" i="35"/>
  <c r="E6968" i="35" s="1"/>
  <c r="F6917" i="35"/>
  <c r="F6968" i="35" s="1"/>
  <c r="K6917" i="35"/>
  <c r="K6968" i="35" s="1"/>
  <c r="Q6917" i="35"/>
  <c r="Q6968" i="35" s="1"/>
  <c r="G6917" i="35"/>
  <c r="G6968" i="35" s="1"/>
  <c r="M6917" i="35"/>
  <c r="M6968" i="35" s="1"/>
  <c r="R6917" i="35"/>
  <c r="R6968" i="35" s="1"/>
  <c r="D6968" i="35"/>
  <c r="E6905" i="35"/>
  <c r="E6956" i="35" s="1"/>
  <c r="F6905" i="35"/>
  <c r="F6956" i="35" s="1"/>
  <c r="L6905" i="35"/>
  <c r="L6956" i="35" s="1"/>
  <c r="R6905" i="35"/>
  <c r="R6956" i="35" s="1"/>
  <c r="G6905" i="35"/>
  <c r="G6956" i="35" s="1"/>
  <c r="N6905" i="35"/>
  <c r="N6956" i="35" s="1"/>
  <c r="E6900" i="35"/>
  <c r="E6951" i="35" s="1"/>
  <c r="F6900" i="35"/>
  <c r="F6951" i="35" s="1"/>
  <c r="J6900" i="35"/>
  <c r="J6951" i="35" s="1"/>
  <c r="N6900" i="35"/>
  <c r="N6951" i="35" s="1"/>
  <c r="R6900" i="35"/>
  <c r="R6951" i="35" s="1"/>
  <c r="G6900" i="35"/>
  <c r="G6951" i="35" s="1"/>
  <c r="K6900" i="35"/>
  <c r="K6951" i="35" s="1"/>
  <c r="O6900" i="35"/>
  <c r="O6951" i="35" s="1"/>
  <c r="E6899" i="35"/>
  <c r="E6950" i="35" s="1"/>
  <c r="I6899" i="35"/>
  <c r="I6950" i="35" s="1"/>
  <c r="M6899" i="35"/>
  <c r="M6950" i="35" s="1"/>
  <c r="Q6899" i="35"/>
  <c r="Q6950" i="35" s="1"/>
  <c r="D6950" i="35"/>
  <c r="F6899" i="35"/>
  <c r="F6950" i="35" s="1"/>
  <c r="J6899" i="35"/>
  <c r="J6950" i="35" s="1"/>
  <c r="N6899" i="35"/>
  <c r="N6950" i="35" s="1"/>
  <c r="R6899" i="35"/>
  <c r="R6950" i="35" s="1"/>
  <c r="F6892" i="35"/>
  <c r="F6943" i="35" s="1"/>
  <c r="E6892" i="35"/>
  <c r="E6943" i="35" s="1"/>
  <c r="M6892" i="35"/>
  <c r="M6943" i="35" s="1"/>
  <c r="H6892" i="35"/>
  <c r="H6943" i="35" s="1"/>
  <c r="P6892" i="35"/>
  <c r="P6943" i="35" s="1"/>
  <c r="F6686" i="35"/>
  <c r="F6737" i="35" s="1"/>
  <c r="H6686" i="35"/>
  <c r="H6737" i="35" s="1"/>
  <c r="P6686" i="35"/>
  <c r="P6737" i="35" s="1"/>
  <c r="I6686" i="35"/>
  <c r="I6737" i="35" s="1"/>
  <c r="L6686" i="35"/>
  <c r="L6737" i="35" s="1"/>
  <c r="F6670" i="35"/>
  <c r="F6721" i="35" s="1"/>
  <c r="E6670" i="35"/>
  <c r="E6721" i="35" s="1"/>
  <c r="M6670" i="35"/>
  <c r="M6721" i="35" s="1"/>
  <c r="H6670" i="35"/>
  <c r="H6721" i="35" s="1"/>
  <c r="P6670" i="35"/>
  <c r="P6721" i="35" s="1"/>
  <c r="L6670" i="35"/>
  <c r="L6721" i="35" s="1"/>
  <c r="Q6670" i="35"/>
  <c r="Q6721" i="35" s="1"/>
  <c r="F6658" i="35"/>
  <c r="F6709" i="35" s="1"/>
  <c r="E6658" i="35"/>
  <c r="E6709" i="35" s="1"/>
  <c r="M6658" i="35"/>
  <c r="M6709" i="35" s="1"/>
  <c r="H6658" i="35"/>
  <c r="H6709" i="35" s="1"/>
  <c r="P6658" i="35"/>
  <c r="P6709" i="35" s="1"/>
  <c r="I6658" i="35"/>
  <c r="I6709" i="35" s="1"/>
  <c r="L6658" i="35"/>
  <c r="L6709" i="35" s="1"/>
  <c r="H6171" i="35"/>
  <c r="H6222" i="35" s="1"/>
  <c r="L6171" i="35"/>
  <c r="L6222" i="35" s="1"/>
  <c r="P6171" i="35"/>
  <c r="P6222" i="35" s="1"/>
  <c r="H6164" i="35"/>
  <c r="H6215" i="35" s="1"/>
  <c r="L6164" i="35"/>
  <c r="L6215" i="35" s="1"/>
  <c r="D6215" i="35"/>
  <c r="K6156" i="35"/>
  <c r="K6207" i="35" s="1"/>
  <c r="D6207" i="35"/>
  <c r="E5654" i="35"/>
  <c r="E5705" i="35" s="1"/>
  <c r="H5654" i="35"/>
  <c r="H5705" i="35" s="1"/>
  <c r="D5705" i="35"/>
  <c r="L5654" i="35"/>
  <c r="L5705" i="35" s="1"/>
  <c r="E5642" i="35"/>
  <c r="E5693" i="35" s="1"/>
  <c r="L5642" i="35"/>
  <c r="L5693" i="35" s="1"/>
  <c r="M5642" i="35"/>
  <c r="M5693" i="35" s="1"/>
  <c r="P5642" i="35"/>
  <c r="P5693" i="35" s="1"/>
  <c r="Q5642" i="35"/>
  <c r="Q5693" i="35" s="1"/>
  <c r="D968" i="35"/>
  <c r="P3805" i="35"/>
  <c r="P3856" i="35" s="1"/>
  <c r="P3787" i="35"/>
  <c r="P3838" i="35" s="1"/>
  <c r="D3332" i="35"/>
  <c r="M3281" i="35"/>
  <c r="M3332" i="35" s="1"/>
  <c r="P3276" i="35"/>
  <c r="P3327" i="35" s="1"/>
  <c r="Q2735" i="35"/>
  <c r="Q2786" i="35" s="1"/>
  <c r="D2290" i="35"/>
  <c r="D2264" i="35"/>
  <c r="D8019" i="35"/>
  <c r="D8017" i="35"/>
  <c r="D8014" i="35"/>
  <c r="D8012" i="35"/>
  <c r="D8006" i="35"/>
  <c r="O7973" i="35"/>
  <c r="O8024" i="35" s="1"/>
  <c r="I7973" i="35"/>
  <c r="I8024" i="35" s="1"/>
  <c r="Q7968" i="35"/>
  <c r="Q8019" i="35" s="1"/>
  <c r="M7968" i="35"/>
  <c r="M8019" i="35" s="1"/>
  <c r="H7968" i="35"/>
  <c r="H8019" i="35" s="1"/>
  <c r="Q7966" i="35"/>
  <c r="Q8017" i="35" s="1"/>
  <c r="M7966" i="35"/>
  <c r="M8017" i="35" s="1"/>
  <c r="H7966" i="35"/>
  <c r="H8017" i="35" s="1"/>
  <c r="P7963" i="35"/>
  <c r="P8014" i="35" s="1"/>
  <c r="I7963" i="35"/>
  <c r="I8014" i="35" s="1"/>
  <c r="P7961" i="35"/>
  <c r="P8012" i="35" s="1"/>
  <c r="I7961" i="35"/>
  <c r="I8012" i="35" s="1"/>
  <c r="P7959" i="35"/>
  <c r="P8010" i="35" s="1"/>
  <c r="I7959" i="35"/>
  <c r="I8010" i="35" s="1"/>
  <c r="P7957" i="35"/>
  <c r="P8008" i="35" s="1"/>
  <c r="I7957" i="35"/>
  <c r="I8008" i="35" s="1"/>
  <c r="P7955" i="35"/>
  <c r="P8006" i="35" s="1"/>
  <c r="I7955" i="35"/>
  <c r="I8006" i="35" s="1"/>
  <c r="P7953" i="35"/>
  <c r="P8004" i="35" s="1"/>
  <c r="I7953" i="35"/>
  <c r="I8004" i="35" s="1"/>
  <c r="P7951" i="35"/>
  <c r="P8002" i="35" s="1"/>
  <c r="I7951" i="35"/>
  <c r="I8002" i="35" s="1"/>
  <c r="P7949" i="35"/>
  <c r="P8000" i="35" s="1"/>
  <c r="I7949" i="35"/>
  <c r="I8000" i="35" s="1"/>
  <c r="F7935" i="35"/>
  <c r="F7986" i="35" s="1"/>
  <c r="G7935" i="35"/>
  <c r="G7986" i="35" s="1"/>
  <c r="O7935" i="35"/>
  <c r="O7986" i="35" s="1"/>
  <c r="I7935" i="35"/>
  <c r="I7986" i="35" s="1"/>
  <c r="P7935" i="35"/>
  <c r="P7986" i="35" s="1"/>
  <c r="E7729" i="35"/>
  <c r="E7780" i="35" s="1"/>
  <c r="H7729" i="35"/>
  <c r="H7780" i="35" s="1"/>
  <c r="L7729" i="35"/>
  <c r="L7780" i="35" s="1"/>
  <c r="E7712" i="35"/>
  <c r="E7763" i="35" s="1"/>
  <c r="L7712" i="35"/>
  <c r="L7763" i="35" s="1"/>
  <c r="D7763" i="35"/>
  <c r="P7712" i="35"/>
  <c r="P7763" i="35" s="1"/>
  <c r="E7707" i="35"/>
  <c r="E7758" i="35" s="1"/>
  <c r="D7758" i="35"/>
  <c r="E7697" i="35"/>
  <c r="E7748" i="35" s="1"/>
  <c r="H7697" i="35"/>
  <c r="H7748" i="35" s="1"/>
  <c r="L7697" i="35"/>
  <c r="L7748" i="35" s="1"/>
  <c r="D7511" i="35"/>
  <c r="D7461" i="35"/>
  <c r="F7458" i="35"/>
  <c r="F7509" i="35" s="1"/>
  <c r="I7458" i="35"/>
  <c r="I7509" i="35" s="1"/>
  <c r="M7458" i="35"/>
  <c r="M7509" i="35" s="1"/>
  <c r="F7455" i="35"/>
  <c r="F7506" i="35" s="1"/>
  <c r="E7455" i="35"/>
  <c r="E7506" i="35" s="1"/>
  <c r="M7455" i="35"/>
  <c r="M7506" i="35" s="1"/>
  <c r="H7455" i="35"/>
  <c r="H7506" i="35" s="1"/>
  <c r="O7455" i="35"/>
  <c r="O7506" i="35" s="1"/>
  <c r="E7423" i="35"/>
  <c r="E7474" i="35" s="1"/>
  <c r="P7423" i="35"/>
  <c r="P7474" i="35" s="1"/>
  <c r="I7423" i="35"/>
  <c r="I7474" i="35" s="1"/>
  <c r="D7474" i="35"/>
  <c r="E7415" i="35"/>
  <c r="E7466" i="35" s="1"/>
  <c r="P7415" i="35"/>
  <c r="P7466" i="35" s="1"/>
  <c r="I7415" i="35"/>
  <c r="I7466" i="35" s="1"/>
  <c r="H7199" i="35"/>
  <c r="H7250" i="35" s="1"/>
  <c r="I7199" i="35"/>
  <c r="I7250" i="35" s="1"/>
  <c r="O7199" i="35"/>
  <c r="O7250" i="35" s="1"/>
  <c r="H7195" i="35"/>
  <c r="H7246" i="35" s="1"/>
  <c r="O7195" i="35"/>
  <c r="O7246" i="35" s="1"/>
  <c r="H7193" i="35"/>
  <c r="H7244" i="35" s="1"/>
  <c r="I7193" i="35"/>
  <c r="I7244" i="35" s="1"/>
  <c r="O7193" i="35"/>
  <c r="O7244" i="35" s="1"/>
  <c r="F7184" i="35"/>
  <c r="F7235" i="35" s="1"/>
  <c r="H7184" i="35"/>
  <c r="H7235" i="35" s="1"/>
  <c r="P7184" i="35"/>
  <c r="P7235" i="35" s="1"/>
  <c r="I7184" i="35"/>
  <c r="I7235" i="35" s="1"/>
  <c r="Q7184" i="35"/>
  <c r="Q7235" i="35" s="1"/>
  <c r="D6976" i="35"/>
  <c r="M6938" i="35"/>
  <c r="M6989" i="35" s="1"/>
  <c r="E6928" i="35"/>
  <c r="E6979" i="35" s="1"/>
  <c r="F6928" i="35"/>
  <c r="F6979" i="35" s="1"/>
  <c r="J6928" i="35"/>
  <c r="J6979" i="35" s="1"/>
  <c r="N6928" i="35"/>
  <c r="N6979" i="35" s="1"/>
  <c r="R6928" i="35"/>
  <c r="R6979" i="35" s="1"/>
  <c r="G6928" i="35"/>
  <c r="G6979" i="35" s="1"/>
  <c r="K6928" i="35"/>
  <c r="K6979" i="35" s="1"/>
  <c r="O6928" i="35"/>
  <c r="O6979" i="35" s="1"/>
  <c r="L6925" i="35"/>
  <c r="L6976" i="35" s="1"/>
  <c r="L6922" i="35"/>
  <c r="L6973" i="35" s="1"/>
  <c r="N6917" i="35"/>
  <c r="N6968" i="35" s="1"/>
  <c r="E6916" i="35"/>
  <c r="E6967" i="35" s="1"/>
  <c r="I6916" i="35"/>
  <c r="I6967" i="35" s="1"/>
  <c r="Q6916" i="35"/>
  <c r="Q6967" i="35" s="1"/>
  <c r="J6916" i="35"/>
  <c r="J6967" i="35" s="1"/>
  <c r="R6916" i="35"/>
  <c r="R6967" i="35" s="1"/>
  <c r="O6905" i="35"/>
  <c r="O6956" i="35" s="1"/>
  <c r="E6903" i="35"/>
  <c r="E6954" i="35" s="1"/>
  <c r="G6903" i="35"/>
  <c r="G6954" i="35" s="1"/>
  <c r="N6903" i="35"/>
  <c r="N6954" i="35" s="1"/>
  <c r="D6954" i="35"/>
  <c r="J6903" i="35"/>
  <c r="J6954" i="35" s="1"/>
  <c r="O6903" i="35"/>
  <c r="O6954" i="35" s="1"/>
  <c r="L6900" i="35"/>
  <c r="L6951" i="35" s="1"/>
  <c r="K6899" i="35"/>
  <c r="K6950" i="35" s="1"/>
  <c r="Q6892" i="35"/>
  <c r="Q6943" i="35" s="1"/>
  <c r="F6891" i="35"/>
  <c r="F6942" i="35" s="1"/>
  <c r="H6891" i="35"/>
  <c r="H6942" i="35" s="1"/>
  <c r="P6891" i="35"/>
  <c r="P6942" i="35" s="1"/>
  <c r="I6891" i="35"/>
  <c r="I6942" i="35" s="1"/>
  <c r="Q6891" i="35"/>
  <c r="Q6942" i="35" s="1"/>
  <c r="D6942" i="35"/>
  <c r="F6693" i="35"/>
  <c r="F6744" i="35" s="1"/>
  <c r="L6693" i="35"/>
  <c r="L6744" i="35" s="1"/>
  <c r="I6693" i="35"/>
  <c r="I6744" i="35" s="1"/>
  <c r="P6693" i="35"/>
  <c r="P6744" i="35" s="1"/>
  <c r="F6689" i="35"/>
  <c r="F6740" i="35" s="1"/>
  <c r="I6689" i="35"/>
  <c r="I6740" i="35" s="1"/>
  <c r="H6689" i="35"/>
  <c r="H6740" i="35" s="1"/>
  <c r="L6689" i="35"/>
  <c r="L6740" i="35" s="1"/>
  <c r="Q6686" i="35"/>
  <c r="Q6737" i="35" s="1"/>
  <c r="F6674" i="35"/>
  <c r="F6725" i="35" s="1"/>
  <c r="E6674" i="35"/>
  <c r="E6725" i="35" s="1"/>
  <c r="M6674" i="35"/>
  <c r="M6725" i="35" s="1"/>
  <c r="H6674" i="35"/>
  <c r="H6725" i="35" s="1"/>
  <c r="P6674" i="35"/>
  <c r="P6725" i="35" s="1"/>
  <c r="I6674" i="35"/>
  <c r="I6725" i="35" s="1"/>
  <c r="L6674" i="35"/>
  <c r="L6725" i="35" s="1"/>
  <c r="F6650" i="35"/>
  <c r="F6701" i="35" s="1"/>
  <c r="E6650" i="35"/>
  <c r="E6701" i="35" s="1"/>
  <c r="M6650" i="35"/>
  <c r="M6701" i="35" s="1"/>
  <c r="H6650" i="35"/>
  <c r="H6701" i="35" s="1"/>
  <c r="P6650" i="35"/>
  <c r="P6701" i="35" s="1"/>
  <c r="L6650" i="35"/>
  <c r="L6701" i="35" s="1"/>
  <c r="Q6650" i="35"/>
  <c r="Q6701" i="35" s="1"/>
  <c r="F6414" i="35"/>
  <c r="F6465" i="35" s="1"/>
  <c r="E6414" i="35"/>
  <c r="E6465" i="35" s="1"/>
  <c r="M6414" i="35"/>
  <c r="M6465" i="35" s="1"/>
  <c r="H6414" i="35"/>
  <c r="H6465" i="35" s="1"/>
  <c r="P6414" i="35"/>
  <c r="P6465" i="35" s="1"/>
  <c r="D6465" i="35"/>
  <c r="L6414" i="35"/>
  <c r="L6465" i="35" s="1"/>
  <c r="Q6414" i="35"/>
  <c r="Q6465" i="35" s="1"/>
  <c r="F6409" i="35"/>
  <c r="F6460" i="35" s="1"/>
  <c r="H6409" i="35"/>
  <c r="H6460" i="35" s="1"/>
  <c r="P6409" i="35"/>
  <c r="P6460" i="35" s="1"/>
  <c r="D6460" i="35"/>
  <c r="I6409" i="35"/>
  <c r="I6460" i="35" s="1"/>
  <c r="Q6409" i="35"/>
  <c r="Q6460" i="35" s="1"/>
  <c r="E6409" i="35"/>
  <c r="E6460" i="35" s="1"/>
  <c r="L6409" i="35"/>
  <c r="L6460" i="35" s="1"/>
  <c r="I5878" i="35"/>
  <c r="I5929" i="35" s="1"/>
  <c r="O5878" i="35"/>
  <c r="O5929" i="35" s="1"/>
  <c r="P4333" i="35"/>
  <c r="P4384" i="35" s="1"/>
  <c r="D4384" i="35"/>
  <c r="R4295" i="35"/>
  <c r="R4346" i="35" s="1"/>
  <c r="F4295" i="35"/>
  <c r="F4346" i="35" s="1"/>
  <c r="L4295" i="35"/>
  <c r="L4346" i="35" s="1"/>
  <c r="CC51" i="24"/>
  <c r="CC43" i="24"/>
  <c r="CC35" i="24"/>
  <c r="CC27" i="24"/>
  <c r="CC19" i="24"/>
  <c r="CC11" i="24"/>
  <c r="BD53" i="24"/>
  <c r="CB53" i="24"/>
  <c r="BD49" i="24"/>
  <c r="CB49" i="24"/>
  <c r="BD45" i="24"/>
  <c r="CB45" i="24"/>
  <c r="BD41" i="24"/>
  <c r="CB41" i="24"/>
  <c r="BD37" i="24"/>
  <c r="CB37" i="24"/>
  <c r="BD33" i="24"/>
  <c r="CB33" i="24"/>
  <c r="BD29" i="24"/>
  <c r="CB29" i="24"/>
  <c r="BD25" i="24"/>
  <c r="CB25" i="24"/>
  <c r="BD21" i="24"/>
  <c r="CB21" i="24"/>
  <c r="BD17" i="24"/>
  <c r="CB17" i="24"/>
  <c r="BD13" i="24"/>
  <c r="CB13" i="24"/>
  <c r="BD9" i="24"/>
  <c r="CB9" i="24"/>
  <c r="O1164" i="35"/>
  <c r="O1215" i="35" s="1"/>
  <c r="D4126" i="35"/>
  <c r="L4071" i="35"/>
  <c r="L4122" i="35" s="1"/>
  <c r="H3805" i="35"/>
  <c r="H3856" i="35" s="1"/>
  <c r="L3787" i="35"/>
  <c r="L3838" i="35" s="1"/>
  <c r="D3581" i="35"/>
  <c r="D3340" i="35"/>
  <c r="D3327" i="35"/>
  <c r="P3292" i="35"/>
  <c r="P3343" i="35" s="1"/>
  <c r="H3281" i="35"/>
  <c r="H3332" i="35" s="1"/>
  <c r="I3276" i="35"/>
  <c r="I3327" i="35" s="1"/>
  <c r="D2797" i="35"/>
  <c r="P2764" i="35"/>
  <c r="P2815" i="35" s="1"/>
  <c r="E2764" i="35"/>
  <c r="E2815" i="35" s="1"/>
  <c r="L2735" i="35"/>
  <c r="L2786" i="35" s="1"/>
  <c r="Q2734" i="35"/>
  <c r="Q2785" i="35" s="1"/>
  <c r="K2733" i="35"/>
  <c r="K2784" i="35" s="1"/>
  <c r="L2731" i="35"/>
  <c r="L2782" i="35" s="1"/>
  <c r="E2731" i="35"/>
  <c r="E2782" i="35" s="1"/>
  <c r="P2730" i="35"/>
  <c r="P2781" i="35" s="1"/>
  <c r="P2727" i="35"/>
  <c r="P2778" i="35" s="1"/>
  <c r="E2727" i="35"/>
  <c r="E2778" i="35" s="1"/>
  <c r="L2726" i="35"/>
  <c r="L2777" i="35" s="1"/>
  <c r="D2292" i="35"/>
  <c r="D2286" i="35"/>
  <c r="L8235" i="35"/>
  <c r="L8286" i="35" s="1"/>
  <c r="P8234" i="35"/>
  <c r="P8285" i="35" s="1"/>
  <c r="P8226" i="35"/>
  <c r="P8277" i="35" s="1"/>
  <c r="D8026" i="35"/>
  <c r="D8025" i="35"/>
  <c r="D8024" i="35"/>
  <c r="D8002" i="35"/>
  <c r="O7975" i="35"/>
  <c r="O8026" i="35" s="1"/>
  <c r="I7975" i="35"/>
  <c r="I8026" i="35" s="1"/>
  <c r="M7974" i="35"/>
  <c r="M8025" i="35" s="1"/>
  <c r="N7973" i="35"/>
  <c r="N8024" i="35" s="1"/>
  <c r="G7973" i="35"/>
  <c r="G8024" i="35" s="1"/>
  <c r="Q7972" i="35"/>
  <c r="Q8023" i="35" s="1"/>
  <c r="P7968" i="35"/>
  <c r="P8019" i="35" s="1"/>
  <c r="L7968" i="35"/>
  <c r="L8019" i="35" s="1"/>
  <c r="G7968" i="35"/>
  <c r="G8019" i="35" s="1"/>
  <c r="P7966" i="35"/>
  <c r="P8017" i="35" s="1"/>
  <c r="L7966" i="35"/>
  <c r="L8017" i="35" s="1"/>
  <c r="G7966" i="35"/>
  <c r="G8017" i="35" s="1"/>
  <c r="R7965" i="35"/>
  <c r="R8016" i="35" s="1"/>
  <c r="O7963" i="35"/>
  <c r="O8014" i="35" s="1"/>
  <c r="G7963" i="35"/>
  <c r="G8014" i="35" s="1"/>
  <c r="O7961" i="35"/>
  <c r="O8012" i="35" s="1"/>
  <c r="G7961" i="35"/>
  <c r="G8012" i="35" s="1"/>
  <c r="O7959" i="35"/>
  <c r="O8010" i="35" s="1"/>
  <c r="G7959" i="35"/>
  <c r="G8010" i="35" s="1"/>
  <c r="O7957" i="35"/>
  <c r="O8008" i="35" s="1"/>
  <c r="G7957" i="35"/>
  <c r="G8008" i="35" s="1"/>
  <c r="O7955" i="35"/>
  <c r="O8006" i="35" s="1"/>
  <c r="G7955" i="35"/>
  <c r="G8006" i="35" s="1"/>
  <c r="O7953" i="35"/>
  <c r="O8004" i="35" s="1"/>
  <c r="G7953" i="35"/>
  <c r="G8004" i="35" s="1"/>
  <c r="O7951" i="35"/>
  <c r="O8002" i="35" s="1"/>
  <c r="G7951" i="35"/>
  <c r="G8002" i="35" s="1"/>
  <c r="O7949" i="35"/>
  <c r="O8000" i="35" s="1"/>
  <c r="G7949" i="35"/>
  <c r="G8000" i="35" s="1"/>
  <c r="L7935" i="35"/>
  <c r="L7986" i="35" s="1"/>
  <c r="D7772" i="35"/>
  <c r="E7737" i="35"/>
  <c r="E7788" i="35" s="1"/>
  <c r="H7737" i="35"/>
  <c r="H7788" i="35" s="1"/>
  <c r="L7737" i="35"/>
  <c r="L7788" i="35" s="1"/>
  <c r="E7720" i="35"/>
  <c r="E7771" i="35" s="1"/>
  <c r="L7720" i="35"/>
  <c r="L7771" i="35" s="1"/>
  <c r="D7771" i="35"/>
  <c r="P7720" i="35"/>
  <c r="P7771" i="35" s="1"/>
  <c r="E7715" i="35"/>
  <c r="E7766" i="35" s="1"/>
  <c r="D7766" i="35"/>
  <c r="E7705" i="35"/>
  <c r="E7756" i="35" s="1"/>
  <c r="H7705" i="35"/>
  <c r="H7756" i="35" s="1"/>
  <c r="L7705" i="35"/>
  <c r="L7756" i="35" s="1"/>
  <c r="D7506" i="35"/>
  <c r="O7460" i="35"/>
  <c r="O7511" i="35" s="1"/>
  <c r="P7455" i="35"/>
  <c r="P7506" i="35" s="1"/>
  <c r="K7420" i="35"/>
  <c r="K7471" i="35" s="1"/>
  <c r="E7418" i="35"/>
  <c r="E7469" i="35" s="1"/>
  <c r="K7418" i="35"/>
  <c r="K7469" i="35" s="1"/>
  <c r="O7418" i="35"/>
  <c r="O7469" i="35" s="1"/>
  <c r="D7469" i="35"/>
  <c r="D7260" i="35"/>
  <c r="D7236" i="35"/>
  <c r="M7185" i="35"/>
  <c r="M7236" i="35" s="1"/>
  <c r="M7184" i="35"/>
  <c r="M7235" i="35" s="1"/>
  <c r="L7182" i="35"/>
  <c r="L7233" i="35" s="1"/>
  <c r="M7182" i="35"/>
  <c r="M7233" i="35" s="1"/>
  <c r="F7181" i="35"/>
  <c r="F7232" i="35" s="1"/>
  <c r="E7181" i="35"/>
  <c r="E7232" i="35" s="1"/>
  <c r="P7181" i="35"/>
  <c r="P7232" i="35" s="1"/>
  <c r="H7181" i="35"/>
  <c r="H7232" i="35" s="1"/>
  <c r="F7169" i="35"/>
  <c r="F7220" i="35" s="1"/>
  <c r="H7169" i="35"/>
  <c r="H7220" i="35" s="1"/>
  <c r="L7169" i="35"/>
  <c r="L7220" i="35" s="1"/>
  <c r="D6967" i="35"/>
  <c r="D6956" i="35"/>
  <c r="R6938" i="35"/>
  <c r="R6989" i="35" s="1"/>
  <c r="J6938" i="35"/>
  <c r="J6989" i="35" s="1"/>
  <c r="N6937" i="35"/>
  <c r="N6988" i="35" s="1"/>
  <c r="E6934" i="35"/>
  <c r="E6985" i="35" s="1"/>
  <c r="F6934" i="35"/>
  <c r="F6985" i="35" s="1"/>
  <c r="K6934" i="35"/>
  <c r="K6985" i="35" s="1"/>
  <c r="O6934" i="35"/>
  <c r="O6985" i="35" s="1"/>
  <c r="G6934" i="35"/>
  <c r="G6985" i="35" s="1"/>
  <c r="L6934" i="35"/>
  <c r="L6985" i="35" s="1"/>
  <c r="P6934" i="35"/>
  <c r="P6985" i="35" s="1"/>
  <c r="D6985" i="35"/>
  <c r="E6933" i="35"/>
  <c r="E6984" i="35" s="1"/>
  <c r="F6933" i="35"/>
  <c r="F6984" i="35" s="1"/>
  <c r="O6933" i="35"/>
  <c r="O6984" i="35" s="1"/>
  <c r="J6933" i="35"/>
  <c r="J6984" i="35" s="1"/>
  <c r="R6933" i="35"/>
  <c r="R6984" i="35" s="1"/>
  <c r="D6984" i="35"/>
  <c r="L6928" i="35"/>
  <c r="L6979" i="35" s="1"/>
  <c r="K6925" i="35"/>
  <c r="K6976" i="35" s="1"/>
  <c r="Q6922" i="35"/>
  <c r="Q6973" i="35" s="1"/>
  <c r="I6922" i="35"/>
  <c r="I6973" i="35" s="1"/>
  <c r="E6921" i="35"/>
  <c r="E6972" i="35" s="1"/>
  <c r="F6921" i="35"/>
  <c r="F6972" i="35" s="1"/>
  <c r="K6921" i="35"/>
  <c r="K6972" i="35" s="1"/>
  <c r="Q6921" i="35"/>
  <c r="Q6972" i="35" s="1"/>
  <c r="D6972" i="35"/>
  <c r="G6921" i="35"/>
  <c r="G6972" i="35" s="1"/>
  <c r="M6921" i="35"/>
  <c r="M6972" i="35" s="1"/>
  <c r="R6921" i="35"/>
  <c r="R6972" i="35" s="1"/>
  <c r="M6919" i="35"/>
  <c r="M6970" i="35" s="1"/>
  <c r="D6970" i="35"/>
  <c r="E6918" i="35"/>
  <c r="E6969" i="35" s="1"/>
  <c r="F6918" i="35"/>
  <c r="F6969" i="35" s="1"/>
  <c r="J6918" i="35"/>
  <c r="J6969" i="35" s="1"/>
  <c r="N6918" i="35"/>
  <c r="N6969" i="35" s="1"/>
  <c r="R6918" i="35"/>
  <c r="R6969" i="35" s="1"/>
  <c r="G6918" i="35"/>
  <c r="G6969" i="35" s="1"/>
  <c r="K6918" i="35"/>
  <c r="K6969" i="35" s="1"/>
  <c r="O6918" i="35"/>
  <c r="O6969" i="35" s="1"/>
  <c r="D6969" i="35"/>
  <c r="J6917" i="35"/>
  <c r="J6968" i="35" s="1"/>
  <c r="N6916" i="35"/>
  <c r="N6967" i="35" s="1"/>
  <c r="E6913" i="35"/>
  <c r="E6964" i="35" s="1"/>
  <c r="G6913" i="35"/>
  <c r="G6964" i="35" s="1"/>
  <c r="M6913" i="35"/>
  <c r="M6964" i="35" s="1"/>
  <c r="R6913" i="35"/>
  <c r="R6964" i="35" s="1"/>
  <c r="I6913" i="35"/>
  <c r="I6964" i="35" s="1"/>
  <c r="N6913" i="35"/>
  <c r="N6964" i="35" s="1"/>
  <c r="D6964" i="35"/>
  <c r="E6911" i="35"/>
  <c r="E6962" i="35" s="1"/>
  <c r="G6911" i="35"/>
  <c r="G6962" i="35" s="1"/>
  <c r="N6911" i="35"/>
  <c r="N6962" i="35" s="1"/>
  <c r="J6911" i="35"/>
  <c r="J6962" i="35" s="1"/>
  <c r="O6911" i="35"/>
  <c r="O6962" i="35" s="1"/>
  <c r="K6905" i="35"/>
  <c r="K6956" i="35" s="1"/>
  <c r="L6903" i="35"/>
  <c r="L6954" i="35" s="1"/>
  <c r="Q6900" i="35"/>
  <c r="Q6951" i="35" s="1"/>
  <c r="I6900" i="35"/>
  <c r="I6951" i="35" s="1"/>
  <c r="P6899" i="35"/>
  <c r="P6950" i="35" s="1"/>
  <c r="H6899" i="35"/>
  <c r="H6950" i="35" s="1"/>
  <c r="F6896" i="35"/>
  <c r="F6947" i="35" s="1"/>
  <c r="E6896" i="35"/>
  <c r="E6947" i="35" s="1"/>
  <c r="M6896" i="35"/>
  <c r="M6947" i="35" s="1"/>
  <c r="H6896" i="35"/>
  <c r="H6947" i="35" s="1"/>
  <c r="P6896" i="35"/>
  <c r="P6947" i="35" s="1"/>
  <c r="L6892" i="35"/>
  <c r="L6943" i="35" s="1"/>
  <c r="M6891" i="35"/>
  <c r="M6686" i="35"/>
  <c r="M6737" i="35" s="1"/>
  <c r="F6681" i="35"/>
  <c r="F6732" i="35" s="1"/>
  <c r="H6681" i="35"/>
  <c r="H6732" i="35" s="1"/>
  <c r="Q6681" i="35"/>
  <c r="Q6732" i="35" s="1"/>
  <c r="L6681" i="35"/>
  <c r="L6732" i="35" s="1"/>
  <c r="P6681" i="35"/>
  <c r="P6732" i="35" s="1"/>
  <c r="F6417" i="35"/>
  <c r="F6468" i="35" s="1"/>
  <c r="H6417" i="35"/>
  <c r="H6468" i="35" s="1"/>
  <c r="P6417" i="35"/>
  <c r="P6468" i="35" s="1"/>
  <c r="D6468" i="35"/>
  <c r="I6417" i="35"/>
  <c r="I6468" i="35" s="1"/>
  <c r="Q6417" i="35"/>
  <c r="Q6468" i="35" s="1"/>
  <c r="E6417" i="35"/>
  <c r="E6468" i="35" s="1"/>
  <c r="L6417" i="35"/>
  <c r="L6468" i="35" s="1"/>
  <c r="F6395" i="35"/>
  <c r="F6446" i="35" s="1"/>
  <c r="H6395" i="35"/>
  <c r="H6446" i="35" s="1"/>
  <c r="P6395" i="35"/>
  <c r="P6446" i="35" s="1"/>
  <c r="I6395" i="35"/>
  <c r="I6446" i="35" s="1"/>
  <c r="L6395" i="35"/>
  <c r="L6446" i="35" s="1"/>
  <c r="E6395" i="35"/>
  <c r="E6446" i="35" s="1"/>
  <c r="M6395" i="35"/>
  <c r="M6446" i="35" s="1"/>
  <c r="D6446" i="35"/>
  <c r="F6391" i="35"/>
  <c r="F6442" i="35" s="1"/>
  <c r="E6391" i="35"/>
  <c r="E6442" i="35" s="1"/>
  <c r="M6391" i="35"/>
  <c r="M6442" i="35" s="1"/>
  <c r="R6391" i="35"/>
  <c r="R6442" i="35" s="1"/>
  <c r="I6391" i="35"/>
  <c r="I6442" i="35" s="1"/>
  <c r="Q6391" i="35"/>
  <c r="Q6442" i="35" s="1"/>
  <c r="L6391" i="35"/>
  <c r="L6442" i="35" s="1"/>
  <c r="N6391" i="35"/>
  <c r="N6442" i="35" s="1"/>
  <c r="P6391" i="35"/>
  <c r="P6442" i="35" s="1"/>
  <c r="G6386" i="35"/>
  <c r="G6437" i="35" s="1"/>
  <c r="E6386" i="35"/>
  <c r="E6437" i="35" s="1"/>
  <c r="J6386" i="35"/>
  <c r="J6437" i="35" s="1"/>
  <c r="P6386" i="35"/>
  <c r="P6437" i="35" s="1"/>
  <c r="H6386" i="35"/>
  <c r="H6437" i="35" s="1"/>
  <c r="N6386" i="35"/>
  <c r="N6437" i="35" s="1"/>
  <c r="D6437" i="35"/>
  <c r="I6386" i="35"/>
  <c r="I6437" i="35" s="1"/>
  <c r="Q6386" i="35"/>
  <c r="Q6437" i="35" s="1"/>
  <c r="L6386" i="35"/>
  <c r="L6437" i="35" s="1"/>
  <c r="M6386" i="35"/>
  <c r="M6437" i="35" s="1"/>
  <c r="D6184" i="35"/>
  <c r="K6133" i="35"/>
  <c r="K6184" i="35" s="1"/>
  <c r="I5897" i="35"/>
  <c r="I5948" i="35" s="1"/>
  <c r="O5897" i="35"/>
  <c r="O5948" i="35" s="1"/>
  <c r="I5885" i="35"/>
  <c r="I5936" i="35" s="1"/>
  <c r="O5885" i="35"/>
  <c r="O5936" i="35" s="1"/>
  <c r="D5936" i="35"/>
  <c r="I5858" i="35"/>
  <c r="I5909" i="35" s="1"/>
  <c r="O5858" i="35"/>
  <c r="O5909" i="35" s="1"/>
  <c r="I5849" i="35"/>
  <c r="I5900" i="35" s="1"/>
  <c r="O5849" i="35"/>
  <c r="O5900" i="35" s="1"/>
  <c r="D5693" i="35"/>
  <c r="I5633" i="35"/>
  <c r="I5684" i="35" s="1"/>
  <c r="H5633" i="35"/>
  <c r="H5684" i="35" s="1"/>
  <c r="L5633" i="35"/>
  <c r="L5684" i="35" s="1"/>
  <c r="E5633" i="35"/>
  <c r="E5684" i="35" s="1"/>
  <c r="M5633" i="35"/>
  <c r="M5684" i="35" s="1"/>
  <c r="D5684" i="35"/>
  <c r="P5633" i="35"/>
  <c r="P5684" i="35" s="1"/>
  <c r="L5631" i="35"/>
  <c r="L5682" i="35" s="1"/>
  <c r="M5631" i="35"/>
  <c r="M5682" i="35" s="1"/>
  <c r="G4840" i="35"/>
  <c r="G4891" i="35" s="1"/>
  <c r="I4840" i="35"/>
  <c r="I4891" i="35" s="1"/>
  <c r="L4840" i="35"/>
  <c r="L4891" i="35" s="1"/>
  <c r="D4891" i="35"/>
  <c r="O4840" i="35"/>
  <c r="O4891" i="35" s="1"/>
  <c r="Q4840" i="35"/>
  <c r="Q4891" i="35" s="1"/>
  <c r="H4840" i="35"/>
  <c r="H4891" i="35" s="1"/>
  <c r="P1989" i="35"/>
  <c r="P2040" i="35" s="1"/>
  <c r="D1527" i="35"/>
  <c r="D1497" i="35"/>
  <c r="D1235" i="35"/>
  <c r="I1202" i="35"/>
  <c r="I1253" i="35" s="1"/>
  <c r="I1181" i="35"/>
  <c r="I1232" i="35" s="1"/>
  <c r="D4123" i="35"/>
  <c r="L4074" i="35"/>
  <c r="L4125" i="35" s="1"/>
  <c r="F3805" i="35"/>
  <c r="F3856" i="35" s="1"/>
  <c r="D3583" i="35"/>
  <c r="M3292" i="35"/>
  <c r="M3343" i="35" s="1"/>
  <c r="P3289" i="35"/>
  <c r="P3340" i="35" s="1"/>
  <c r="Q3288" i="35"/>
  <c r="Q3339" i="35" s="1"/>
  <c r="E3281" i="35"/>
  <c r="E3332" i="35" s="1"/>
  <c r="H3276" i="35"/>
  <c r="H3327" i="35" s="1"/>
  <c r="P3267" i="35"/>
  <c r="P3318" i="35" s="1"/>
  <c r="O3248" i="35"/>
  <c r="O3299" i="35" s="1"/>
  <c r="Q2771" i="35"/>
  <c r="Q2822" i="35" s="1"/>
  <c r="K2735" i="35"/>
  <c r="K2786" i="35" s="1"/>
  <c r="Q2482" i="35"/>
  <c r="Q2533" i="35" s="1"/>
  <c r="L2241" i="35"/>
  <c r="L2292" i="35" s="1"/>
  <c r="G2213" i="35"/>
  <c r="G2264" i="35" s="1"/>
  <c r="H8250" i="35"/>
  <c r="H8301" i="35" s="1"/>
  <c r="L8243" i="35"/>
  <c r="L8294" i="35" s="1"/>
  <c r="H8236" i="35"/>
  <c r="H8287" i="35" s="1"/>
  <c r="H8235" i="35"/>
  <c r="H8286" i="35" s="1"/>
  <c r="L8234" i="35"/>
  <c r="L8285" i="35" s="1"/>
  <c r="H8227" i="35"/>
  <c r="H8278" i="35" s="1"/>
  <c r="L8226" i="35"/>
  <c r="L8277" i="35" s="1"/>
  <c r="D8010" i="35"/>
  <c r="D8008" i="35"/>
  <c r="D8003" i="35"/>
  <c r="P7981" i="35"/>
  <c r="P8032" i="35" s="1"/>
  <c r="L7981" i="35"/>
  <c r="L8032" i="35" s="1"/>
  <c r="H7981" i="35"/>
  <c r="H8032" i="35" s="1"/>
  <c r="N7980" i="35"/>
  <c r="N8031" i="35" s="1"/>
  <c r="I7980" i="35"/>
  <c r="I8031" i="35" s="1"/>
  <c r="Q7978" i="35"/>
  <c r="Q8029" i="35" s="1"/>
  <c r="M7978" i="35"/>
  <c r="M8029" i="35" s="1"/>
  <c r="H7978" i="35"/>
  <c r="H8029" i="35" s="1"/>
  <c r="L7976" i="35"/>
  <c r="L8027" i="35" s="1"/>
  <c r="N7975" i="35"/>
  <c r="N8026" i="35" s="1"/>
  <c r="G7975" i="35"/>
  <c r="G8026" i="35" s="1"/>
  <c r="R7974" i="35"/>
  <c r="R8025" i="35" s="1"/>
  <c r="I7974" i="35"/>
  <c r="I8025" i="35" s="1"/>
  <c r="R7973" i="35"/>
  <c r="R8024" i="35" s="1"/>
  <c r="L7973" i="35"/>
  <c r="L8024" i="35" s="1"/>
  <c r="E7973" i="35"/>
  <c r="E8024" i="35" s="1"/>
  <c r="O7968" i="35"/>
  <c r="O8019" i="35" s="1"/>
  <c r="K7968" i="35"/>
  <c r="K8019" i="35" s="1"/>
  <c r="E7968" i="35"/>
  <c r="E8019" i="35" s="1"/>
  <c r="O7966" i="35"/>
  <c r="O8017" i="35" s="1"/>
  <c r="K7966" i="35"/>
  <c r="K8017" i="35" s="1"/>
  <c r="E7966" i="35"/>
  <c r="E8017" i="35" s="1"/>
  <c r="N7965" i="35"/>
  <c r="N8016" i="35" s="1"/>
  <c r="P7964" i="35"/>
  <c r="P8015" i="35" s="1"/>
  <c r="I7964" i="35"/>
  <c r="I8015" i="35" s="1"/>
  <c r="L7963" i="35"/>
  <c r="L8014" i="35" s="1"/>
  <c r="E7963" i="35"/>
  <c r="E8014" i="35" s="1"/>
  <c r="P7962" i="35"/>
  <c r="P8013" i="35" s="1"/>
  <c r="I7962" i="35"/>
  <c r="I8013" i="35" s="1"/>
  <c r="L7961" i="35"/>
  <c r="L8012" i="35" s="1"/>
  <c r="E7961" i="35"/>
  <c r="E8012" i="35" s="1"/>
  <c r="P7960" i="35"/>
  <c r="P8011" i="35" s="1"/>
  <c r="I7960" i="35"/>
  <c r="I8011" i="35" s="1"/>
  <c r="L7959" i="35"/>
  <c r="L8010" i="35" s="1"/>
  <c r="E7959" i="35"/>
  <c r="E8010" i="35" s="1"/>
  <c r="P7958" i="35"/>
  <c r="P8009" i="35" s="1"/>
  <c r="I7958" i="35"/>
  <c r="I8009" i="35" s="1"/>
  <c r="L7957" i="35"/>
  <c r="L8008" i="35" s="1"/>
  <c r="E7957" i="35"/>
  <c r="E8008" i="35" s="1"/>
  <c r="P7956" i="35"/>
  <c r="P8007" i="35" s="1"/>
  <c r="I7956" i="35"/>
  <c r="I8007" i="35" s="1"/>
  <c r="L7955" i="35"/>
  <c r="L8006" i="35" s="1"/>
  <c r="E7955" i="35"/>
  <c r="E8006" i="35" s="1"/>
  <c r="P7954" i="35"/>
  <c r="P8005" i="35" s="1"/>
  <c r="I7954" i="35"/>
  <c r="I8005" i="35" s="1"/>
  <c r="L7953" i="35"/>
  <c r="L8004" i="35" s="1"/>
  <c r="E7953" i="35"/>
  <c r="E8004" i="35" s="1"/>
  <c r="P7952" i="35"/>
  <c r="P8003" i="35" s="1"/>
  <c r="I7952" i="35"/>
  <c r="I8003" i="35" s="1"/>
  <c r="L7951" i="35"/>
  <c r="L8002" i="35" s="1"/>
  <c r="E7951" i="35"/>
  <c r="E8002" i="35" s="1"/>
  <c r="P7950" i="35"/>
  <c r="P8001" i="35" s="1"/>
  <c r="I7950" i="35"/>
  <c r="I8001" i="35" s="1"/>
  <c r="L7949" i="35"/>
  <c r="L8000" i="35" s="1"/>
  <c r="E7949" i="35"/>
  <c r="E8000" i="35" s="1"/>
  <c r="P7948" i="35"/>
  <c r="P7999" i="35" s="1"/>
  <c r="I7948" i="35"/>
  <c r="I7999" i="35" s="1"/>
  <c r="F7947" i="35"/>
  <c r="F7998" i="35" s="1"/>
  <c r="I7947" i="35"/>
  <c r="I7998" i="35" s="1"/>
  <c r="F7946" i="35"/>
  <c r="F7997" i="35" s="1"/>
  <c r="E7946" i="35"/>
  <c r="E7997" i="35" s="1"/>
  <c r="L7946" i="35"/>
  <c r="L7997" i="35" s="1"/>
  <c r="F7945" i="35"/>
  <c r="F7996" i="35" s="1"/>
  <c r="I7945" i="35"/>
  <c r="I7996" i="35" s="1"/>
  <c r="P7945" i="35"/>
  <c r="P7996" i="35" s="1"/>
  <c r="F7944" i="35"/>
  <c r="F7995" i="35" s="1"/>
  <c r="E7944" i="35"/>
  <c r="E7995" i="35" s="1"/>
  <c r="L7944" i="35"/>
  <c r="L7995" i="35" s="1"/>
  <c r="F7943" i="35"/>
  <c r="F7994" i="35" s="1"/>
  <c r="I7943" i="35"/>
  <c r="I7994" i="35" s="1"/>
  <c r="P7943" i="35"/>
  <c r="P7994" i="35" s="1"/>
  <c r="F7942" i="35"/>
  <c r="F7993" i="35" s="1"/>
  <c r="E7942" i="35"/>
  <c r="E7993" i="35" s="1"/>
  <c r="L7942" i="35"/>
  <c r="L7993" i="35" s="1"/>
  <c r="F7941" i="35"/>
  <c r="F7992" i="35" s="1"/>
  <c r="I7941" i="35"/>
  <c r="I7992" i="35" s="1"/>
  <c r="P7941" i="35"/>
  <c r="P7992" i="35" s="1"/>
  <c r="F7940" i="35"/>
  <c r="F7991" i="35" s="1"/>
  <c r="E7940" i="35"/>
  <c r="E7991" i="35" s="1"/>
  <c r="L7940" i="35"/>
  <c r="L7991" i="35" s="1"/>
  <c r="F7939" i="35"/>
  <c r="F7990" i="35" s="1"/>
  <c r="I7939" i="35"/>
  <c r="I7990" i="35" s="1"/>
  <c r="P7939" i="35"/>
  <c r="P7990" i="35" s="1"/>
  <c r="F7938" i="35"/>
  <c r="F7989" i="35" s="1"/>
  <c r="E7938" i="35"/>
  <c r="E7989" i="35" s="1"/>
  <c r="L7938" i="35"/>
  <c r="L7989" i="35" s="1"/>
  <c r="F7937" i="35"/>
  <c r="F7988" i="35" s="1"/>
  <c r="I7937" i="35"/>
  <c r="I7988" i="35" s="1"/>
  <c r="P7937" i="35"/>
  <c r="P7988" i="35" s="1"/>
  <c r="K7935" i="35"/>
  <c r="K7986" i="35" s="1"/>
  <c r="D7780" i="35"/>
  <c r="D7748" i="35"/>
  <c r="P7731" i="35"/>
  <c r="P7782" i="35" s="1"/>
  <c r="E7728" i="35"/>
  <c r="E7779" i="35" s="1"/>
  <c r="L7728" i="35"/>
  <c r="L7779" i="35" s="1"/>
  <c r="D7779" i="35"/>
  <c r="P7728" i="35"/>
  <c r="P7779" i="35" s="1"/>
  <c r="E7723" i="35"/>
  <c r="E7774" i="35" s="1"/>
  <c r="D7774" i="35"/>
  <c r="P7721" i="35"/>
  <c r="P7772" i="35" s="1"/>
  <c r="E7713" i="35"/>
  <c r="E7764" i="35" s="1"/>
  <c r="H7713" i="35"/>
  <c r="H7764" i="35" s="1"/>
  <c r="L7713" i="35"/>
  <c r="L7764" i="35" s="1"/>
  <c r="P7699" i="35"/>
  <c r="P7750" i="35" s="1"/>
  <c r="E7696" i="35"/>
  <c r="E7747" i="35" s="1"/>
  <c r="L7696" i="35"/>
  <c r="L7747" i="35" s="1"/>
  <c r="D7747" i="35"/>
  <c r="P7696" i="35"/>
  <c r="P7747" i="35" s="1"/>
  <c r="E7691" i="35"/>
  <c r="E7742" i="35" s="1"/>
  <c r="D7742" i="35"/>
  <c r="D7509" i="35"/>
  <c r="D7466" i="35"/>
  <c r="H7460" i="35"/>
  <c r="H7511" i="35" s="1"/>
  <c r="O7458" i="35"/>
  <c r="O7509" i="35" s="1"/>
  <c r="K7455" i="35"/>
  <c r="K7506" i="35" s="1"/>
  <c r="M7423" i="35"/>
  <c r="M7474" i="35" s="1"/>
  <c r="H7422" i="35"/>
  <c r="H7473" i="35" s="1"/>
  <c r="E7419" i="35"/>
  <c r="E7470" i="35" s="1"/>
  <c r="P7419" i="35"/>
  <c r="P7470" i="35" s="1"/>
  <c r="D7470" i="35"/>
  <c r="I7419" i="35"/>
  <c r="I7470" i="35" s="1"/>
  <c r="M7415" i="35"/>
  <c r="M7466" i="35" s="1"/>
  <c r="H7414" i="35"/>
  <c r="H7465" i="35" s="1"/>
  <c r="D7244" i="35"/>
  <c r="I7211" i="35"/>
  <c r="I7262" i="35" s="1"/>
  <c r="I7205" i="35"/>
  <c r="I7256" i="35" s="1"/>
  <c r="E7186" i="35"/>
  <c r="E7237" i="35" s="1"/>
  <c r="L7185" i="35"/>
  <c r="L7236" i="35" s="1"/>
  <c r="L7184" i="35"/>
  <c r="L7235" i="35" s="1"/>
  <c r="I7183" i="35"/>
  <c r="I7234" i="35" s="1"/>
  <c r="L7183" i="35"/>
  <c r="L7234" i="35" s="1"/>
  <c r="F7180" i="35"/>
  <c r="F7231" i="35" s="1"/>
  <c r="H7180" i="35"/>
  <c r="H7231" i="35" s="1"/>
  <c r="P7180" i="35"/>
  <c r="P7231" i="35" s="1"/>
  <c r="I7180" i="35"/>
  <c r="I7231" i="35" s="1"/>
  <c r="Q7180" i="35"/>
  <c r="Q7231" i="35" s="1"/>
  <c r="D7231" i="35"/>
  <c r="E7174" i="35"/>
  <c r="E7225" i="35" s="1"/>
  <c r="D7225" i="35"/>
  <c r="L7174" i="35"/>
  <c r="L7225" i="35" s="1"/>
  <c r="F7172" i="35"/>
  <c r="F7223" i="35" s="1"/>
  <c r="E7172" i="35"/>
  <c r="E7223" i="35" s="1"/>
  <c r="M7172" i="35"/>
  <c r="M7223" i="35" s="1"/>
  <c r="H7172" i="35"/>
  <c r="H7223" i="35" s="1"/>
  <c r="P7172" i="35"/>
  <c r="P7223" i="35" s="1"/>
  <c r="P7169" i="35"/>
  <c r="D6979" i="35"/>
  <c r="D6951" i="35"/>
  <c r="Q6938" i="35"/>
  <c r="Q6989" i="35" s="1"/>
  <c r="H6938" i="35"/>
  <c r="H6989" i="35" s="1"/>
  <c r="K6937" i="35"/>
  <c r="K6988" i="35" s="1"/>
  <c r="M6934" i="35"/>
  <c r="M6985" i="35" s="1"/>
  <c r="Q6928" i="35"/>
  <c r="Q6979" i="35" s="1"/>
  <c r="I6928" i="35"/>
  <c r="I6979" i="35" s="1"/>
  <c r="E6927" i="35"/>
  <c r="E6978" i="35" s="1"/>
  <c r="F6927" i="35"/>
  <c r="F6978" i="35" s="1"/>
  <c r="K6927" i="35"/>
  <c r="K6978" i="35" s="1"/>
  <c r="Q6927" i="35"/>
  <c r="Q6978" i="35" s="1"/>
  <c r="G6927" i="35"/>
  <c r="G6978" i="35" s="1"/>
  <c r="M6927" i="35"/>
  <c r="M6978" i="35" s="1"/>
  <c r="R6927" i="35"/>
  <c r="R6978" i="35" s="1"/>
  <c r="R6925" i="35"/>
  <c r="R6976" i="35" s="1"/>
  <c r="F6925" i="35"/>
  <c r="F6976" i="35" s="1"/>
  <c r="I6923" i="35"/>
  <c r="I6974" i="35" s="1"/>
  <c r="P6922" i="35"/>
  <c r="P6973" i="35" s="1"/>
  <c r="H6922" i="35"/>
  <c r="H6973" i="35" s="1"/>
  <c r="N6921" i="35"/>
  <c r="N6972" i="35" s="1"/>
  <c r="E6920" i="35"/>
  <c r="E6971" i="35" s="1"/>
  <c r="I6920" i="35"/>
  <c r="I6971" i="35" s="1"/>
  <c r="Q6920" i="35"/>
  <c r="Q6971" i="35" s="1"/>
  <c r="D6971" i="35"/>
  <c r="J6920" i="35"/>
  <c r="J6971" i="35" s="1"/>
  <c r="R6920" i="35"/>
  <c r="R6971" i="35" s="1"/>
  <c r="L6918" i="35"/>
  <c r="L6969" i="35" s="1"/>
  <c r="I6917" i="35"/>
  <c r="I6968" i="35" s="1"/>
  <c r="M6916" i="35"/>
  <c r="M6967" i="35" s="1"/>
  <c r="E6914" i="35"/>
  <c r="E6965" i="35" s="1"/>
  <c r="G6914" i="35"/>
  <c r="G6965" i="35" s="1"/>
  <c r="K6914" i="35"/>
  <c r="K6965" i="35" s="1"/>
  <c r="O6914" i="35"/>
  <c r="O6965" i="35" s="1"/>
  <c r="D6965" i="35"/>
  <c r="H6914" i="35"/>
  <c r="H6965" i="35" s="1"/>
  <c r="L6914" i="35"/>
  <c r="L6965" i="35" s="1"/>
  <c r="P6914" i="35"/>
  <c r="P6965" i="35" s="1"/>
  <c r="K6913" i="35"/>
  <c r="K6964" i="35" s="1"/>
  <c r="L6911" i="35"/>
  <c r="L6962" i="35" s="1"/>
  <c r="J6905" i="35"/>
  <c r="J6956" i="35" s="1"/>
  <c r="K6903" i="35"/>
  <c r="K6954" i="35" s="1"/>
  <c r="P6900" i="35"/>
  <c r="P6951" i="35" s="1"/>
  <c r="H6900" i="35"/>
  <c r="H6951" i="35" s="1"/>
  <c r="O6899" i="35"/>
  <c r="O6950" i="35" s="1"/>
  <c r="G6899" i="35"/>
  <c r="G6950" i="35" s="1"/>
  <c r="F6895" i="35"/>
  <c r="F6946" i="35" s="1"/>
  <c r="H6895" i="35"/>
  <c r="H6946" i="35" s="1"/>
  <c r="P6895" i="35"/>
  <c r="P6946" i="35" s="1"/>
  <c r="I6895" i="35"/>
  <c r="I6946" i="35" s="1"/>
  <c r="Q6895" i="35"/>
  <c r="Q6946" i="35" s="1"/>
  <c r="I6892" i="35"/>
  <c r="I6943" i="35" s="1"/>
  <c r="L6891" i="35"/>
  <c r="L6942" i="35" s="1"/>
  <c r="Q6693" i="35"/>
  <c r="Q6744" i="35" s="1"/>
  <c r="Q6689" i="35"/>
  <c r="Q6740" i="35" s="1"/>
  <c r="E6686" i="35"/>
  <c r="E6737" i="35" s="1"/>
  <c r="F6683" i="35"/>
  <c r="F6734" i="35" s="1"/>
  <c r="E6683" i="35"/>
  <c r="E6734" i="35" s="1"/>
  <c r="M6683" i="35"/>
  <c r="M6734" i="35" s="1"/>
  <c r="F6682" i="35"/>
  <c r="F6733" i="35" s="1"/>
  <c r="H6682" i="35"/>
  <c r="H6733" i="35" s="1"/>
  <c r="P6682" i="35"/>
  <c r="P6733" i="35" s="1"/>
  <c r="E6682" i="35"/>
  <c r="E6733" i="35" s="1"/>
  <c r="Q6682" i="35"/>
  <c r="Q6733" i="35" s="1"/>
  <c r="I6682" i="35"/>
  <c r="I6733" i="35" s="1"/>
  <c r="F6679" i="35"/>
  <c r="F6730" i="35" s="1"/>
  <c r="E6679" i="35"/>
  <c r="E6730" i="35" s="1"/>
  <c r="L6679" i="35"/>
  <c r="L6730" i="35" s="1"/>
  <c r="M6679" i="35"/>
  <c r="M6730" i="35" s="1"/>
  <c r="I6670" i="35"/>
  <c r="I6721" i="35" s="1"/>
  <c r="Q6658" i="35"/>
  <c r="Q6709" i="35" s="1"/>
  <c r="F6654" i="35"/>
  <c r="F6705" i="35" s="1"/>
  <c r="E6654" i="35"/>
  <c r="E6705" i="35" s="1"/>
  <c r="M6654" i="35"/>
  <c r="M6705" i="35" s="1"/>
  <c r="H6654" i="35"/>
  <c r="H6705" i="35" s="1"/>
  <c r="P6654" i="35"/>
  <c r="P6705" i="35" s="1"/>
  <c r="L6654" i="35"/>
  <c r="L6705" i="35" s="1"/>
  <c r="Q6654" i="35"/>
  <c r="Q6705" i="35" s="1"/>
  <c r="F6392" i="35"/>
  <c r="F6443" i="35" s="1"/>
  <c r="H6392" i="35"/>
  <c r="H6443" i="35" s="1"/>
  <c r="N6392" i="35"/>
  <c r="N6443" i="35" s="1"/>
  <c r="I6392" i="35"/>
  <c r="I6443" i="35" s="1"/>
  <c r="Q6392" i="35"/>
  <c r="Q6443" i="35" s="1"/>
  <c r="L6392" i="35"/>
  <c r="L6443" i="35" s="1"/>
  <c r="R6392" i="35"/>
  <c r="R6443" i="35" s="1"/>
  <c r="E6392" i="35"/>
  <c r="E6443" i="35" s="1"/>
  <c r="M6392" i="35"/>
  <c r="M6443" i="35" s="1"/>
  <c r="G6389" i="35"/>
  <c r="G6440" i="35" s="1"/>
  <c r="F6389" i="35"/>
  <c r="F6440" i="35" s="1"/>
  <c r="L6389" i="35"/>
  <c r="L6440" i="35" s="1"/>
  <c r="Q6389" i="35"/>
  <c r="Q6440" i="35" s="1"/>
  <c r="E6389" i="35"/>
  <c r="E6440" i="35" s="1"/>
  <c r="M6389" i="35"/>
  <c r="M6440" i="35" s="1"/>
  <c r="H6389" i="35"/>
  <c r="H6440" i="35" s="1"/>
  <c r="N6389" i="35"/>
  <c r="N6440" i="35" s="1"/>
  <c r="I6389" i="35"/>
  <c r="I6440" i="35" s="1"/>
  <c r="D6440" i="35"/>
  <c r="J6389" i="35"/>
  <c r="J6440" i="35" s="1"/>
  <c r="H6166" i="35"/>
  <c r="H6217" i="35" s="1"/>
  <c r="P6166" i="35"/>
  <c r="P6217" i="35" s="1"/>
  <c r="P6164" i="35"/>
  <c r="P6215" i="35" s="1"/>
  <c r="K6152" i="35"/>
  <c r="K6203" i="35" s="1"/>
  <c r="D6203" i="35"/>
  <c r="K6149" i="35"/>
  <c r="K6200" i="35" s="1"/>
  <c r="K6140" i="35"/>
  <c r="K6191" i="35" s="1"/>
  <c r="D6191" i="35"/>
  <c r="H5642" i="35"/>
  <c r="H5693" i="35" s="1"/>
  <c r="E5607" i="35"/>
  <c r="E5658" i="35" s="1"/>
  <c r="P5607" i="35"/>
  <c r="P5658" i="35" s="1"/>
  <c r="I5607" i="35"/>
  <c r="I5658" i="35" s="1"/>
  <c r="Q5607" i="35"/>
  <c r="Q5658" i="35" s="1"/>
  <c r="M5607" i="35"/>
  <c r="M5658" i="35" s="1"/>
  <c r="L7936" i="35"/>
  <c r="L7987" i="35" s="1"/>
  <c r="E7936" i="35"/>
  <c r="E7987" i="35" s="1"/>
  <c r="L7934" i="35"/>
  <c r="L7985" i="35" s="1"/>
  <c r="E7934" i="35"/>
  <c r="E7985" i="35" s="1"/>
  <c r="P7735" i="35"/>
  <c r="P7786" i="35" s="1"/>
  <c r="P7727" i="35"/>
  <c r="P7778" i="35" s="1"/>
  <c r="P7719" i="35"/>
  <c r="P7770" i="35" s="1"/>
  <c r="P7711" i="35"/>
  <c r="P7762" i="35" s="1"/>
  <c r="P7703" i="35"/>
  <c r="P7754" i="35" s="1"/>
  <c r="P7695" i="35"/>
  <c r="P7746" i="35" s="1"/>
  <c r="H7459" i="35"/>
  <c r="H7510" i="35" s="1"/>
  <c r="H7457" i="35"/>
  <c r="H7508" i="35" s="1"/>
  <c r="O7456" i="35"/>
  <c r="O7507" i="35" s="1"/>
  <c r="H7456" i="35"/>
  <c r="H7507" i="35" s="1"/>
  <c r="N6930" i="35"/>
  <c r="N6981" i="35" s="1"/>
  <c r="F6930" i="35"/>
  <c r="F6981" i="35" s="1"/>
  <c r="R6908" i="35"/>
  <c r="R6959" i="35" s="1"/>
  <c r="N6908" i="35"/>
  <c r="N6959" i="35" s="1"/>
  <c r="J6908" i="35"/>
  <c r="J6959" i="35" s="1"/>
  <c r="F6908" i="35"/>
  <c r="F6959" i="35" s="1"/>
  <c r="N6897" i="35"/>
  <c r="N6948" i="35" s="1"/>
  <c r="F6897" i="35"/>
  <c r="F6948" i="35" s="1"/>
  <c r="M6893" i="35"/>
  <c r="M6944" i="35" s="1"/>
  <c r="E6893" i="35"/>
  <c r="E6944" i="35" s="1"/>
  <c r="F6695" i="35"/>
  <c r="F6746" i="35" s="1"/>
  <c r="M6695" i="35"/>
  <c r="M6746" i="35" s="1"/>
  <c r="F6690" i="35"/>
  <c r="F6741" i="35" s="1"/>
  <c r="I6690" i="35"/>
  <c r="I6741" i="35" s="1"/>
  <c r="Q6690" i="35"/>
  <c r="Q6741" i="35" s="1"/>
  <c r="F6687" i="35"/>
  <c r="F6738" i="35" s="1"/>
  <c r="E6687" i="35"/>
  <c r="E6738" i="35" s="1"/>
  <c r="F6685" i="35"/>
  <c r="F6736" i="35" s="1"/>
  <c r="H6685" i="35"/>
  <c r="H6736" i="35" s="1"/>
  <c r="Q6685" i="35"/>
  <c r="Q6736" i="35" s="1"/>
  <c r="F6666" i="35"/>
  <c r="F6717" i="35" s="1"/>
  <c r="E6666" i="35"/>
  <c r="E6717" i="35" s="1"/>
  <c r="M6666" i="35"/>
  <c r="M6717" i="35" s="1"/>
  <c r="H6666" i="35"/>
  <c r="H6717" i="35" s="1"/>
  <c r="P6666" i="35"/>
  <c r="P6717" i="35" s="1"/>
  <c r="F6413" i="35"/>
  <c r="F6464" i="35" s="1"/>
  <c r="H6413" i="35"/>
  <c r="H6464" i="35" s="1"/>
  <c r="P6413" i="35"/>
  <c r="P6464" i="35" s="1"/>
  <c r="D6464" i="35"/>
  <c r="I6413" i="35"/>
  <c r="I6464" i="35" s="1"/>
  <c r="Q6413" i="35"/>
  <c r="Q6464" i="35" s="1"/>
  <c r="F6403" i="35"/>
  <c r="F6454" i="35" s="1"/>
  <c r="H6403" i="35"/>
  <c r="H6454" i="35" s="1"/>
  <c r="P6403" i="35"/>
  <c r="P6454" i="35" s="1"/>
  <c r="I6403" i="35"/>
  <c r="I6454" i="35" s="1"/>
  <c r="L6403" i="35"/>
  <c r="L6454" i="35" s="1"/>
  <c r="F6402" i="35"/>
  <c r="F6453" i="35" s="1"/>
  <c r="I6402" i="35"/>
  <c r="I6453" i="35" s="1"/>
  <c r="Q6402" i="35"/>
  <c r="Q6453" i="35" s="1"/>
  <c r="E6402" i="35"/>
  <c r="E6453" i="35" s="1"/>
  <c r="P6402" i="35"/>
  <c r="P6453" i="35" s="1"/>
  <c r="H6402" i="35"/>
  <c r="H6453" i="35" s="1"/>
  <c r="D6453" i="35"/>
  <c r="G6382" i="35"/>
  <c r="G6433" i="35" s="1"/>
  <c r="E6382" i="35"/>
  <c r="E6433" i="35" s="1"/>
  <c r="J6382" i="35"/>
  <c r="J6433" i="35" s="1"/>
  <c r="P6382" i="35"/>
  <c r="P6433" i="35" s="1"/>
  <c r="F6382" i="35"/>
  <c r="F6433" i="35" s="1"/>
  <c r="M6382" i="35"/>
  <c r="M6433" i="35" s="1"/>
  <c r="H6382" i="35"/>
  <c r="H6433" i="35" s="1"/>
  <c r="N6382" i="35"/>
  <c r="N6433" i="35" s="1"/>
  <c r="D6433" i="35"/>
  <c r="K6129" i="35"/>
  <c r="K6180" i="35" s="1"/>
  <c r="D6180" i="35"/>
  <c r="I5874" i="35"/>
  <c r="I5925" i="35" s="1"/>
  <c r="O5874" i="35"/>
  <c r="O5925" i="35" s="1"/>
  <c r="I5865" i="35"/>
  <c r="I5916" i="35" s="1"/>
  <c r="O5865" i="35"/>
  <c r="O5916" i="35" s="1"/>
  <c r="I5853" i="35"/>
  <c r="I5904" i="35" s="1"/>
  <c r="O5853" i="35"/>
  <c r="O5904" i="35" s="1"/>
  <c r="G4826" i="35"/>
  <c r="G4877" i="35" s="1"/>
  <c r="M4826" i="35"/>
  <c r="M4877" i="35" s="1"/>
  <c r="L4826" i="35"/>
  <c r="L4877" i="35" s="1"/>
  <c r="H7425" i="35"/>
  <c r="H7476" i="35" s="1"/>
  <c r="L7189" i="35"/>
  <c r="L7240" i="35" s="1"/>
  <c r="L7177" i="35"/>
  <c r="L7228" i="35" s="1"/>
  <c r="J6902" i="35"/>
  <c r="J6953" i="35" s="1"/>
  <c r="F6691" i="35"/>
  <c r="F6742" i="35" s="1"/>
  <c r="L6691" i="35"/>
  <c r="L6742" i="35" s="1"/>
  <c r="F6678" i="35"/>
  <c r="F6729" i="35" s="1"/>
  <c r="H6678" i="35"/>
  <c r="H6729" i="35" s="1"/>
  <c r="P6678" i="35"/>
  <c r="P6729" i="35" s="1"/>
  <c r="Q6666" i="35"/>
  <c r="Q6717" i="35" s="1"/>
  <c r="F6662" i="35"/>
  <c r="F6713" i="35" s="1"/>
  <c r="E6662" i="35"/>
  <c r="E6713" i="35" s="1"/>
  <c r="M6662" i="35"/>
  <c r="M6713" i="35" s="1"/>
  <c r="H6662" i="35"/>
  <c r="H6713" i="35" s="1"/>
  <c r="P6662" i="35"/>
  <c r="P6713" i="35" s="1"/>
  <c r="F6418" i="35"/>
  <c r="F6469" i="35" s="1"/>
  <c r="E6418" i="35"/>
  <c r="E6469" i="35" s="1"/>
  <c r="M6418" i="35"/>
  <c r="M6469" i="35" s="1"/>
  <c r="H6418" i="35"/>
  <c r="H6469" i="35" s="1"/>
  <c r="P6418" i="35"/>
  <c r="P6469" i="35" s="1"/>
  <c r="D6469" i="35"/>
  <c r="F6410" i="35"/>
  <c r="F6461" i="35" s="1"/>
  <c r="E6410" i="35"/>
  <c r="E6461" i="35" s="1"/>
  <c r="M6410" i="35"/>
  <c r="M6461" i="35" s="1"/>
  <c r="H6410" i="35"/>
  <c r="H6461" i="35" s="1"/>
  <c r="P6410" i="35"/>
  <c r="P6461" i="35" s="1"/>
  <c r="D6461" i="35"/>
  <c r="F6400" i="35"/>
  <c r="F6451" i="35" s="1"/>
  <c r="E6400" i="35"/>
  <c r="E6451" i="35" s="1"/>
  <c r="M6400" i="35"/>
  <c r="M6451" i="35" s="1"/>
  <c r="H6400" i="35"/>
  <c r="H6451" i="35" s="1"/>
  <c r="Q6400" i="35"/>
  <c r="Q6451" i="35" s="1"/>
  <c r="I6400" i="35"/>
  <c r="I6451" i="35" s="1"/>
  <c r="F6393" i="35"/>
  <c r="F6444" i="35" s="1"/>
  <c r="I6393" i="35"/>
  <c r="I6444" i="35" s="1"/>
  <c r="P6393" i="35"/>
  <c r="P6444" i="35" s="1"/>
  <c r="E6393" i="35"/>
  <c r="E6444" i="35" s="1"/>
  <c r="N6393" i="35"/>
  <c r="N6444" i="35" s="1"/>
  <c r="H6393" i="35"/>
  <c r="H6444" i="35" s="1"/>
  <c r="Q6393" i="35"/>
  <c r="Q6444" i="35" s="1"/>
  <c r="D6444" i="35"/>
  <c r="G6384" i="35"/>
  <c r="G6435" i="35" s="1"/>
  <c r="H6384" i="35"/>
  <c r="H6435" i="35" s="1"/>
  <c r="M6384" i="35"/>
  <c r="M6435" i="35" s="1"/>
  <c r="R6384" i="35"/>
  <c r="R6435" i="35" s="1"/>
  <c r="F6384" i="35"/>
  <c r="F6435" i="35" s="1"/>
  <c r="N6384" i="35"/>
  <c r="N6435" i="35" s="1"/>
  <c r="I6384" i="35"/>
  <c r="I6435" i="35" s="1"/>
  <c r="P6384" i="35"/>
  <c r="P6435" i="35" s="1"/>
  <c r="D6435" i="35"/>
  <c r="K6145" i="35"/>
  <c r="K6196" i="35" s="1"/>
  <c r="D6196" i="35"/>
  <c r="K6136" i="35"/>
  <c r="K6187" i="35" s="1"/>
  <c r="D6187" i="35"/>
  <c r="I5890" i="35"/>
  <c r="I5941" i="35" s="1"/>
  <c r="O5890" i="35"/>
  <c r="O5941" i="35" s="1"/>
  <c r="I5881" i="35"/>
  <c r="I5932" i="35" s="1"/>
  <c r="O5881" i="35"/>
  <c r="O5932" i="35" s="1"/>
  <c r="I5869" i="35"/>
  <c r="I5920" i="35" s="1"/>
  <c r="O5869" i="35"/>
  <c r="O5920" i="35" s="1"/>
  <c r="D5920" i="35"/>
  <c r="H5645" i="35"/>
  <c r="H5696" i="35" s="1"/>
  <c r="I5645" i="35"/>
  <c r="I5696" i="35" s="1"/>
  <c r="M5645" i="35"/>
  <c r="M5696" i="35" s="1"/>
  <c r="P5645" i="35"/>
  <c r="P5696" i="35" s="1"/>
  <c r="Q5645" i="35"/>
  <c r="Q5696" i="35" s="1"/>
  <c r="D5696" i="35"/>
  <c r="I5637" i="35"/>
  <c r="I5688" i="35" s="1"/>
  <c r="E5637" i="35"/>
  <c r="E5688" i="35" s="1"/>
  <c r="P5637" i="35"/>
  <c r="P5688" i="35" s="1"/>
  <c r="H5637" i="35"/>
  <c r="H5688" i="35" s="1"/>
  <c r="M5637" i="35"/>
  <c r="M5688" i="35" s="1"/>
  <c r="L5619" i="35"/>
  <c r="L5670" i="35" s="1"/>
  <c r="I5619" i="35"/>
  <c r="I5670" i="35" s="1"/>
  <c r="M5619" i="35"/>
  <c r="M5670" i="35" s="1"/>
  <c r="D5670" i="35"/>
  <c r="Q5619" i="35"/>
  <c r="Q5670" i="35" s="1"/>
  <c r="H5371" i="35"/>
  <c r="H5422" i="35" s="1"/>
  <c r="P5371" i="35"/>
  <c r="P5422" i="35" s="1"/>
  <c r="I5371" i="35"/>
  <c r="I5422" i="35" s="1"/>
  <c r="Q5371" i="35"/>
  <c r="Q5422" i="35" s="1"/>
  <c r="D5422" i="35"/>
  <c r="L5371" i="35"/>
  <c r="L5422" i="35" s="1"/>
  <c r="M5371" i="35"/>
  <c r="M5422" i="35" s="1"/>
  <c r="E5358" i="35"/>
  <c r="E5409" i="35" s="1"/>
  <c r="I5358" i="35"/>
  <c r="I5409" i="35" s="1"/>
  <c r="L5358" i="35"/>
  <c r="L5409" i="35" s="1"/>
  <c r="D5409" i="35"/>
  <c r="H5358" i="35"/>
  <c r="H5409" i="35" s="1"/>
  <c r="P5358" i="35"/>
  <c r="P5409" i="35" s="1"/>
  <c r="E5343" i="35"/>
  <c r="E5394" i="35" s="1"/>
  <c r="I5343" i="35"/>
  <c r="I5394" i="35" s="1"/>
  <c r="H5343" i="35"/>
  <c r="H5394" i="35" s="1"/>
  <c r="L5343" i="35"/>
  <c r="L5394" i="35" s="1"/>
  <c r="P5343" i="35"/>
  <c r="P5394" i="35" s="1"/>
  <c r="D5394" i="35"/>
  <c r="Q5343" i="35"/>
  <c r="Q5394" i="35" s="1"/>
  <c r="E5337" i="35"/>
  <c r="E5388" i="35" s="1"/>
  <c r="L5337" i="35"/>
  <c r="L5388" i="35" s="1"/>
  <c r="Q5337" i="35"/>
  <c r="Q5388" i="35" s="1"/>
  <c r="I5337" i="35"/>
  <c r="I5388" i="35" s="1"/>
  <c r="D5388" i="35"/>
  <c r="I5098" i="35"/>
  <c r="I5149" i="35" s="1"/>
  <c r="O5098" i="35"/>
  <c r="O5149" i="35" s="1"/>
  <c r="P5098" i="35"/>
  <c r="P5149" i="35" s="1"/>
  <c r="D5149" i="35"/>
  <c r="K5098" i="35"/>
  <c r="K5149" i="35" s="1"/>
  <c r="Q6677" i="35"/>
  <c r="Q6728" i="35" s="1"/>
  <c r="H6677" i="35"/>
  <c r="H6728" i="35" s="1"/>
  <c r="E6675" i="35"/>
  <c r="E6726" i="35" s="1"/>
  <c r="Q6673" i="35"/>
  <c r="Q6724" i="35" s="1"/>
  <c r="H6673" i="35"/>
  <c r="H6724" i="35" s="1"/>
  <c r="E6671" i="35"/>
  <c r="E6722" i="35" s="1"/>
  <c r="Q6669" i="35"/>
  <c r="Q6720" i="35" s="1"/>
  <c r="H6669" i="35"/>
  <c r="H6720" i="35" s="1"/>
  <c r="E6667" i="35"/>
  <c r="E6718" i="35" s="1"/>
  <c r="Q6665" i="35"/>
  <c r="Q6716" i="35" s="1"/>
  <c r="H6665" i="35"/>
  <c r="H6716" i="35" s="1"/>
  <c r="E6663" i="35"/>
  <c r="E6714" i="35" s="1"/>
  <c r="Q6661" i="35"/>
  <c r="Q6712" i="35" s="1"/>
  <c r="H6661" i="35"/>
  <c r="H6712" i="35" s="1"/>
  <c r="E6659" i="35"/>
  <c r="E6710" i="35" s="1"/>
  <c r="Q6657" i="35"/>
  <c r="Q6708" i="35" s="1"/>
  <c r="H6657" i="35"/>
  <c r="H6708" i="35" s="1"/>
  <c r="E6655" i="35"/>
  <c r="E6706" i="35" s="1"/>
  <c r="F6406" i="35"/>
  <c r="F6457" i="35" s="1"/>
  <c r="I6406" i="35"/>
  <c r="I6457" i="35" s="1"/>
  <c r="Q6406" i="35"/>
  <c r="Q6457" i="35" s="1"/>
  <c r="F6404" i="35"/>
  <c r="F6455" i="35" s="1"/>
  <c r="E6404" i="35"/>
  <c r="E6455" i="35" s="1"/>
  <c r="M6404" i="35"/>
  <c r="M6455" i="35" s="1"/>
  <c r="F6398" i="35"/>
  <c r="F6449" i="35" s="1"/>
  <c r="I6398" i="35"/>
  <c r="I6449" i="35" s="1"/>
  <c r="Q6398" i="35"/>
  <c r="Q6449" i="35" s="1"/>
  <c r="F6396" i="35"/>
  <c r="F6447" i="35" s="1"/>
  <c r="E6396" i="35"/>
  <c r="E6447" i="35" s="1"/>
  <c r="M6396" i="35"/>
  <c r="M6447" i="35" s="1"/>
  <c r="F6390" i="35"/>
  <c r="F6441" i="35" s="1"/>
  <c r="E6390" i="35"/>
  <c r="E6441" i="35" s="1"/>
  <c r="L6390" i="35"/>
  <c r="L6441" i="35" s="1"/>
  <c r="Q6390" i="35"/>
  <c r="Q6441" i="35" s="1"/>
  <c r="G6388" i="35"/>
  <c r="G6439" i="35" s="1"/>
  <c r="H6388" i="35"/>
  <c r="H6439" i="35" s="1"/>
  <c r="M6388" i="35"/>
  <c r="M6439" i="35" s="1"/>
  <c r="R6388" i="35"/>
  <c r="R6439" i="35" s="1"/>
  <c r="M6385" i="35"/>
  <c r="M6436" i="35" s="1"/>
  <c r="G6381" i="35"/>
  <c r="G6432" i="35" s="1"/>
  <c r="F6381" i="35"/>
  <c r="F6432" i="35" s="1"/>
  <c r="L6381" i="35"/>
  <c r="L6432" i="35" s="1"/>
  <c r="Q6381" i="35"/>
  <c r="Q6432" i="35" s="1"/>
  <c r="H6172" i="35"/>
  <c r="H6223" i="35" s="1"/>
  <c r="L6172" i="35"/>
  <c r="L6223" i="35" s="1"/>
  <c r="D6223" i="35"/>
  <c r="K6144" i="35"/>
  <c r="K6195" i="35" s="1"/>
  <c r="D6195" i="35"/>
  <c r="K6128" i="35"/>
  <c r="K6179" i="35" s="1"/>
  <c r="D6179" i="35"/>
  <c r="I5889" i="35"/>
  <c r="I5940" i="35" s="1"/>
  <c r="O5889" i="35"/>
  <c r="O5940" i="35" s="1"/>
  <c r="I5873" i="35"/>
  <c r="I5924" i="35" s="1"/>
  <c r="O5873" i="35"/>
  <c r="O5924" i="35" s="1"/>
  <c r="I5857" i="35"/>
  <c r="I5908" i="35" s="1"/>
  <c r="O5857" i="35"/>
  <c r="O5908" i="35" s="1"/>
  <c r="H5641" i="35"/>
  <c r="H5692" i="35" s="1"/>
  <c r="I5641" i="35"/>
  <c r="I5692" i="35" s="1"/>
  <c r="Q5641" i="35"/>
  <c r="Q5692" i="35" s="1"/>
  <c r="L5641" i="35"/>
  <c r="L5692" i="35" s="1"/>
  <c r="E5623" i="35"/>
  <c r="E5674" i="35" s="1"/>
  <c r="P5623" i="35"/>
  <c r="P5674" i="35" s="1"/>
  <c r="D5674" i="35"/>
  <c r="I5623" i="35"/>
  <c r="I5674" i="35" s="1"/>
  <c r="Q5623" i="35"/>
  <c r="Q5674" i="35" s="1"/>
  <c r="H5614" i="35"/>
  <c r="H5665" i="35" s="1"/>
  <c r="D5665" i="35"/>
  <c r="L5614" i="35"/>
  <c r="L5665" i="35" s="1"/>
  <c r="D5179" i="35"/>
  <c r="H5128" i="35"/>
  <c r="H5179" i="35" s="1"/>
  <c r="G4824" i="35"/>
  <c r="G4875" i="35" s="1"/>
  <c r="I4824" i="35"/>
  <c r="I4875" i="35" s="1"/>
  <c r="L4824" i="35"/>
  <c r="L4875" i="35" s="1"/>
  <c r="O4824" i="35"/>
  <c r="O4875" i="35" s="1"/>
  <c r="Q4824" i="35"/>
  <c r="Q4875" i="35" s="1"/>
  <c r="D4875" i="35"/>
  <c r="I4815" i="35"/>
  <c r="I4866" i="35" s="1"/>
  <c r="Q4815" i="35"/>
  <c r="Q4866" i="35" s="1"/>
  <c r="Q6416" i="35"/>
  <c r="Q6467" i="35" s="1"/>
  <c r="I6416" i="35"/>
  <c r="I6467" i="35" s="1"/>
  <c r="Q6412" i="35"/>
  <c r="Q6463" i="35" s="1"/>
  <c r="I6412" i="35"/>
  <c r="I6463" i="35" s="1"/>
  <c r="Q6408" i="35"/>
  <c r="Q6459" i="35" s="1"/>
  <c r="I6408" i="35"/>
  <c r="I6459" i="35" s="1"/>
  <c r="L6406" i="35"/>
  <c r="L6457" i="35" s="1"/>
  <c r="L6404" i="35"/>
  <c r="L6455" i="35" s="1"/>
  <c r="F6399" i="35"/>
  <c r="F6450" i="35" s="1"/>
  <c r="H6399" i="35"/>
  <c r="H6450" i="35" s="1"/>
  <c r="P6399" i="35"/>
  <c r="P6450" i="35" s="1"/>
  <c r="L6398" i="35"/>
  <c r="L6449" i="35" s="1"/>
  <c r="L6396" i="35"/>
  <c r="L6447" i="35" s="1"/>
  <c r="G6385" i="35"/>
  <c r="G6436" i="35" s="1"/>
  <c r="F6385" i="35"/>
  <c r="F6436" i="35" s="1"/>
  <c r="L6385" i="35"/>
  <c r="L6436" i="35" s="1"/>
  <c r="Q6385" i="35"/>
  <c r="Q6436" i="35" s="1"/>
  <c r="H6163" i="35"/>
  <c r="H6214" i="35" s="1"/>
  <c r="L6163" i="35"/>
  <c r="L6214" i="35" s="1"/>
  <c r="P6163" i="35"/>
  <c r="P6214" i="35" s="1"/>
  <c r="K6148" i="35"/>
  <c r="K6199" i="35" s="1"/>
  <c r="D6199" i="35"/>
  <c r="K6132" i="35"/>
  <c r="K6183" i="35" s="1"/>
  <c r="D6183" i="35"/>
  <c r="I5893" i="35"/>
  <c r="I5944" i="35" s="1"/>
  <c r="O5893" i="35"/>
  <c r="O5944" i="35" s="1"/>
  <c r="I5877" i="35"/>
  <c r="I5928" i="35" s="1"/>
  <c r="O5877" i="35"/>
  <c r="O5928" i="35" s="1"/>
  <c r="I5861" i="35"/>
  <c r="I5912" i="35" s="1"/>
  <c r="O5861" i="35"/>
  <c r="O5912" i="35" s="1"/>
  <c r="P5641" i="35"/>
  <c r="P5692" i="35" s="1"/>
  <c r="P5614" i="35"/>
  <c r="P5665" i="35" s="1"/>
  <c r="E5606" i="35"/>
  <c r="E5657" i="35" s="1"/>
  <c r="L5606" i="35"/>
  <c r="L5657" i="35" s="1"/>
  <c r="P5606" i="35"/>
  <c r="P5657" i="35" s="1"/>
  <c r="E5357" i="35"/>
  <c r="E5408" i="35" s="1"/>
  <c r="Q5357" i="35"/>
  <c r="Q5408" i="35" s="1"/>
  <c r="E5342" i="35"/>
  <c r="E5393" i="35" s="1"/>
  <c r="H5342" i="35"/>
  <c r="H5393" i="35" s="1"/>
  <c r="Q5342" i="35"/>
  <c r="Q5393" i="35" s="1"/>
  <c r="L5342" i="35"/>
  <c r="L5393" i="35" s="1"/>
  <c r="D5393" i="35"/>
  <c r="P5342" i="35"/>
  <c r="P5393" i="35" s="1"/>
  <c r="H5126" i="35"/>
  <c r="H5177" i="35" s="1"/>
  <c r="P5126" i="35"/>
  <c r="P5177" i="35" s="1"/>
  <c r="E5085" i="35"/>
  <c r="E5136" i="35" s="1"/>
  <c r="R5085" i="35"/>
  <c r="R5136" i="35" s="1"/>
  <c r="G4842" i="35"/>
  <c r="G4893" i="35" s="1"/>
  <c r="M4842" i="35"/>
  <c r="M4893" i="35" s="1"/>
  <c r="D4893" i="35"/>
  <c r="E4611" i="35"/>
  <c r="E4662" i="35" s="1"/>
  <c r="H4611" i="35"/>
  <c r="H4662" i="35" s="1"/>
  <c r="N4611" i="35"/>
  <c r="N4662" i="35" s="1"/>
  <c r="F4611" i="35"/>
  <c r="F4662" i="35" s="1"/>
  <c r="L4611" i="35"/>
  <c r="L4662" i="35" s="1"/>
  <c r="G4611" i="35"/>
  <c r="G4662" i="35" s="1"/>
  <c r="O4611" i="35"/>
  <c r="O4662" i="35" s="1"/>
  <c r="K4611" i="35"/>
  <c r="K4662" i="35" s="1"/>
  <c r="P4611" i="35"/>
  <c r="P4662" i="35" s="1"/>
  <c r="J4611" i="35"/>
  <c r="J4662" i="35" s="1"/>
  <c r="R4611" i="35"/>
  <c r="R4662" i="35" s="1"/>
  <c r="E4607" i="35"/>
  <c r="E4658" i="35" s="1"/>
  <c r="H4607" i="35"/>
  <c r="H4658" i="35" s="1"/>
  <c r="N4607" i="35"/>
  <c r="N4658" i="35" s="1"/>
  <c r="F4607" i="35"/>
  <c r="F4658" i="35" s="1"/>
  <c r="L4607" i="35"/>
  <c r="L4658" i="35" s="1"/>
  <c r="G4607" i="35"/>
  <c r="G4658" i="35" s="1"/>
  <c r="O4607" i="35"/>
  <c r="O4658" i="35" s="1"/>
  <c r="K4607" i="35"/>
  <c r="K4658" i="35" s="1"/>
  <c r="D4658" i="35"/>
  <c r="P4607" i="35"/>
  <c r="P4658" i="35" s="1"/>
  <c r="R4607" i="35"/>
  <c r="R4658" i="35" s="1"/>
  <c r="E5353" i="35"/>
  <c r="E5404" i="35" s="1"/>
  <c r="Q5353" i="35"/>
  <c r="Q5404" i="35" s="1"/>
  <c r="E5346" i="35"/>
  <c r="E5397" i="35" s="1"/>
  <c r="L5346" i="35"/>
  <c r="L5397" i="35" s="1"/>
  <c r="G5097" i="35"/>
  <c r="G5148" i="35" s="1"/>
  <c r="M5097" i="35"/>
  <c r="M5148" i="35" s="1"/>
  <c r="E5092" i="35"/>
  <c r="E5143" i="35" s="1"/>
  <c r="G5092" i="35"/>
  <c r="G5143" i="35" s="1"/>
  <c r="M5092" i="35"/>
  <c r="M5143" i="35" s="1"/>
  <c r="H5092" i="35"/>
  <c r="H5143" i="35" s="1"/>
  <c r="O5092" i="35"/>
  <c r="O5143" i="35" s="1"/>
  <c r="O4855" i="35"/>
  <c r="O4906" i="35" s="1"/>
  <c r="I4855" i="35"/>
  <c r="I4906" i="35" s="1"/>
  <c r="I4851" i="35"/>
  <c r="I4902" i="35" s="1"/>
  <c r="G4849" i="35"/>
  <c r="G4900" i="35" s="1"/>
  <c r="M4849" i="35"/>
  <c r="M4900" i="35" s="1"/>
  <c r="H4849" i="35"/>
  <c r="H4900" i="35" s="1"/>
  <c r="O4849" i="35"/>
  <c r="O4900" i="35" s="1"/>
  <c r="L4843" i="35"/>
  <c r="L4894" i="35" s="1"/>
  <c r="Q4843" i="35"/>
  <c r="Q4894" i="35" s="1"/>
  <c r="G4833" i="35"/>
  <c r="G4884" i="35" s="1"/>
  <c r="M4833" i="35"/>
  <c r="M4884" i="35" s="1"/>
  <c r="H4833" i="35"/>
  <c r="H4884" i="35" s="1"/>
  <c r="O4833" i="35"/>
  <c r="O4884" i="35" s="1"/>
  <c r="L4827" i="35"/>
  <c r="L4878" i="35" s="1"/>
  <c r="Q4827" i="35"/>
  <c r="Q4878" i="35" s="1"/>
  <c r="E4603" i="35"/>
  <c r="E4654" i="35" s="1"/>
  <c r="H4603" i="35"/>
  <c r="H4654" i="35" s="1"/>
  <c r="N4603" i="35"/>
  <c r="N4654" i="35" s="1"/>
  <c r="F4603" i="35"/>
  <c r="F4654" i="35" s="1"/>
  <c r="L4603" i="35"/>
  <c r="L4654" i="35" s="1"/>
  <c r="G4603" i="35"/>
  <c r="G4654" i="35" s="1"/>
  <c r="O4603" i="35"/>
  <c r="O4654" i="35" s="1"/>
  <c r="K4603" i="35"/>
  <c r="K4654" i="35" s="1"/>
  <c r="P4603" i="35"/>
  <c r="P4654" i="35" s="1"/>
  <c r="L6371" i="35"/>
  <c r="L6422" i="35" s="1"/>
  <c r="M5649" i="35"/>
  <c r="M5700" i="35" s="1"/>
  <c r="P5647" i="35"/>
  <c r="P5698" i="35" s="1"/>
  <c r="L5629" i="35"/>
  <c r="L5680" i="35" s="1"/>
  <c r="P5618" i="35"/>
  <c r="P5669" i="35" s="1"/>
  <c r="Q5375" i="35"/>
  <c r="Q5426" i="35" s="1"/>
  <c r="L5374" i="35"/>
  <c r="L5425" i="35" s="1"/>
  <c r="L5359" i="35"/>
  <c r="L5410" i="35" s="1"/>
  <c r="H5127" i="35"/>
  <c r="H5178" i="35" s="1"/>
  <c r="P5127" i="35"/>
  <c r="P5178" i="35" s="1"/>
  <c r="E5096" i="35"/>
  <c r="E5147" i="35" s="1"/>
  <c r="H5096" i="35"/>
  <c r="H5147" i="35" s="1"/>
  <c r="O5096" i="35"/>
  <c r="O5147" i="35" s="1"/>
  <c r="I5096" i="35"/>
  <c r="I5147" i="35" s="1"/>
  <c r="Q5096" i="35"/>
  <c r="Q5147" i="35" s="1"/>
  <c r="E5095" i="35"/>
  <c r="E5146" i="35" s="1"/>
  <c r="H5095" i="35"/>
  <c r="H5146" i="35" s="1"/>
  <c r="Q5095" i="35"/>
  <c r="Q5146" i="35" s="1"/>
  <c r="I5095" i="35"/>
  <c r="I5146" i="35" s="1"/>
  <c r="Q5092" i="35"/>
  <c r="Q5143" i="35" s="1"/>
  <c r="H4845" i="35"/>
  <c r="H4896" i="35" s="1"/>
  <c r="O4845" i="35"/>
  <c r="O4896" i="35" s="1"/>
  <c r="I4845" i="35"/>
  <c r="I4896" i="35" s="1"/>
  <c r="Q4845" i="35"/>
  <c r="Q4896" i="35" s="1"/>
  <c r="G4844" i="35"/>
  <c r="G4895" i="35" s="1"/>
  <c r="H4844" i="35"/>
  <c r="H4895" i="35" s="1"/>
  <c r="Q4844" i="35"/>
  <c r="Q4895" i="35" s="1"/>
  <c r="I4844" i="35"/>
  <c r="I4895" i="35" s="1"/>
  <c r="I4839" i="35"/>
  <c r="I4890" i="35" s="1"/>
  <c r="Q4839" i="35"/>
  <c r="Q4890" i="35" s="1"/>
  <c r="Q4833" i="35"/>
  <c r="Q4884" i="35" s="1"/>
  <c r="H4829" i="35"/>
  <c r="H4880" i="35" s="1"/>
  <c r="O4829" i="35"/>
  <c r="O4880" i="35" s="1"/>
  <c r="I4829" i="35"/>
  <c r="I4880" i="35" s="1"/>
  <c r="Q4829" i="35"/>
  <c r="Q4880" i="35" s="1"/>
  <c r="D4880" i="35"/>
  <c r="G4828" i="35"/>
  <c r="G4879" i="35" s="1"/>
  <c r="H4828" i="35"/>
  <c r="H4879" i="35" s="1"/>
  <c r="Q4828" i="35"/>
  <c r="Q4879" i="35" s="1"/>
  <c r="I4828" i="35"/>
  <c r="I4879" i="35" s="1"/>
  <c r="D4879" i="35"/>
  <c r="I4823" i="35"/>
  <c r="I4874" i="35" s="1"/>
  <c r="Q4823" i="35"/>
  <c r="Q4874" i="35" s="1"/>
  <c r="D4874" i="35"/>
  <c r="E4599" i="35"/>
  <c r="E4650" i="35" s="1"/>
  <c r="H4599" i="35"/>
  <c r="H4650" i="35" s="1"/>
  <c r="N4599" i="35"/>
  <c r="N4650" i="35" s="1"/>
  <c r="F4599" i="35"/>
  <c r="F4650" i="35" s="1"/>
  <c r="L4599" i="35"/>
  <c r="L4650" i="35" s="1"/>
  <c r="G4599" i="35"/>
  <c r="G4650" i="35" s="1"/>
  <c r="O4599" i="35"/>
  <c r="O4650" i="35" s="1"/>
  <c r="K4599" i="35"/>
  <c r="K4650" i="35" s="1"/>
  <c r="D4650" i="35"/>
  <c r="P4599" i="35"/>
  <c r="P4650" i="35" s="1"/>
  <c r="H4577" i="35"/>
  <c r="H4628" i="35" s="1"/>
  <c r="P4577" i="35"/>
  <c r="P4628" i="35" s="1"/>
  <c r="I4577" i="35"/>
  <c r="I4628" i="35" s="1"/>
  <c r="Q4577" i="35"/>
  <c r="Q4628" i="35" s="1"/>
  <c r="E4577" i="35"/>
  <c r="E4628" i="35" s="1"/>
  <c r="D4628" i="35"/>
  <c r="L4577" i="35"/>
  <c r="L4628" i="35" s="1"/>
  <c r="L5341" i="35"/>
  <c r="L5392" i="35" s="1"/>
  <c r="L5329" i="35"/>
  <c r="L5380" i="35" s="1"/>
  <c r="Q5091" i="35"/>
  <c r="Q5142" i="35" s="1"/>
  <c r="H5091" i="35"/>
  <c r="H5142" i="35" s="1"/>
  <c r="L5090" i="35"/>
  <c r="L5141" i="35" s="1"/>
  <c r="J5088" i="35"/>
  <c r="J5139" i="35" s="1"/>
  <c r="M5087" i="35"/>
  <c r="M5138" i="35" s="1"/>
  <c r="G4818" i="35"/>
  <c r="G4869" i="35" s="1"/>
  <c r="M4818" i="35"/>
  <c r="M4869" i="35" s="1"/>
  <c r="G4816" i="35"/>
  <c r="G4867" i="35" s="1"/>
  <c r="I4816" i="35"/>
  <c r="I4867" i="35" s="1"/>
  <c r="L4816" i="35"/>
  <c r="L4867" i="35" s="1"/>
  <c r="H4326" i="35"/>
  <c r="H4377" i="35" s="1"/>
  <c r="L4326" i="35"/>
  <c r="L4377" i="35" s="1"/>
  <c r="D4377" i="35"/>
  <c r="H4324" i="35"/>
  <c r="H4375" i="35" s="1"/>
  <c r="D4375" i="35"/>
  <c r="P4322" i="35"/>
  <c r="P4373" i="35" s="1"/>
  <c r="D4373" i="35"/>
  <c r="Q4841" i="35"/>
  <c r="Q4892" i="35" s="1"/>
  <c r="L4836" i="35"/>
  <c r="L4887" i="35" s="1"/>
  <c r="Q4825" i="35"/>
  <c r="Q4876" i="35" s="1"/>
  <c r="L4821" i="35"/>
  <c r="L4872" i="35" s="1"/>
  <c r="G4820" i="35"/>
  <c r="G4871" i="35" s="1"/>
  <c r="H4820" i="35"/>
  <c r="H4871" i="35" s="1"/>
  <c r="Q4820" i="35"/>
  <c r="Q4871" i="35" s="1"/>
  <c r="Q4816" i="35"/>
  <c r="Q4867" i="35" s="1"/>
  <c r="G4809" i="35"/>
  <c r="G4860" i="35" s="1"/>
  <c r="M4809" i="35"/>
  <c r="M4860" i="35" s="1"/>
  <c r="H4809" i="35"/>
  <c r="H4860" i="35" s="1"/>
  <c r="O4809" i="35"/>
  <c r="O4860" i="35" s="1"/>
  <c r="E4609" i="35"/>
  <c r="E4660" i="35" s="1"/>
  <c r="H4609" i="35"/>
  <c r="H4660" i="35" s="1"/>
  <c r="N4609" i="35"/>
  <c r="N4660" i="35" s="1"/>
  <c r="F4609" i="35"/>
  <c r="F4660" i="35" s="1"/>
  <c r="L4609" i="35"/>
  <c r="L4660" i="35" s="1"/>
  <c r="G4609" i="35"/>
  <c r="G4660" i="35" s="1"/>
  <c r="O4609" i="35"/>
  <c r="O4660" i="35" s="1"/>
  <c r="E4605" i="35"/>
  <c r="E4656" i="35" s="1"/>
  <c r="H4605" i="35"/>
  <c r="H4656" i="35" s="1"/>
  <c r="N4605" i="35"/>
  <c r="N4656" i="35" s="1"/>
  <c r="F4605" i="35"/>
  <c r="F4656" i="35" s="1"/>
  <c r="L4605" i="35"/>
  <c r="L4656" i="35" s="1"/>
  <c r="G4605" i="35"/>
  <c r="G4656" i="35" s="1"/>
  <c r="O4605" i="35"/>
  <c r="O4656" i="35" s="1"/>
  <c r="E4601" i="35"/>
  <c r="E4652" i="35" s="1"/>
  <c r="H4601" i="35"/>
  <c r="H4652" i="35" s="1"/>
  <c r="N4601" i="35"/>
  <c r="N4652" i="35" s="1"/>
  <c r="F4601" i="35"/>
  <c r="F4652" i="35" s="1"/>
  <c r="L4601" i="35"/>
  <c r="L4652" i="35" s="1"/>
  <c r="G4601" i="35"/>
  <c r="G4652" i="35" s="1"/>
  <c r="O4601" i="35"/>
  <c r="O4652" i="35" s="1"/>
  <c r="E4576" i="35"/>
  <c r="E4627" i="35" s="1"/>
  <c r="H4576" i="35"/>
  <c r="H4627" i="35" s="1"/>
  <c r="Q4576" i="35"/>
  <c r="Q4627" i="35" s="1"/>
  <c r="I4576" i="35"/>
  <c r="I4627" i="35" s="1"/>
  <c r="L4576" i="35"/>
  <c r="L4627" i="35" s="1"/>
  <c r="P4576" i="35"/>
  <c r="P4627" i="35" s="1"/>
  <c r="D4627" i="35"/>
  <c r="M4574" i="35"/>
  <c r="M4625" i="35" s="1"/>
  <c r="D4625" i="35"/>
  <c r="G4566" i="35"/>
  <c r="G4617" i="35" s="1"/>
  <c r="F4566" i="35"/>
  <c r="F4617" i="35" s="1"/>
  <c r="L4566" i="35"/>
  <c r="L4617" i="35" s="1"/>
  <c r="Q4566" i="35"/>
  <c r="Q4617" i="35" s="1"/>
  <c r="H4566" i="35"/>
  <c r="H4617" i="35" s="1"/>
  <c r="M4566" i="35"/>
  <c r="M4617" i="35" s="1"/>
  <c r="R4566" i="35"/>
  <c r="R4617" i="35" s="1"/>
  <c r="I4566" i="35"/>
  <c r="I4617" i="35" s="1"/>
  <c r="J4566" i="35"/>
  <c r="J4617" i="35" s="1"/>
  <c r="D4617" i="35"/>
  <c r="E4612" i="35"/>
  <c r="E4663" i="35" s="1"/>
  <c r="H4612" i="35"/>
  <c r="H4663" i="35" s="1"/>
  <c r="N4612" i="35"/>
  <c r="N4663" i="35" s="1"/>
  <c r="E4610" i="35"/>
  <c r="E4661" i="35" s="1"/>
  <c r="H4610" i="35"/>
  <c r="H4661" i="35" s="1"/>
  <c r="N4610" i="35"/>
  <c r="N4661" i="35" s="1"/>
  <c r="E4608" i="35"/>
  <c r="E4659" i="35" s="1"/>
  <c r="H4608" i="35"/>
  <c r="H4659" i="35" s="1"/>
  <c r="N4608" i="35"/>
  <c r="N4659" i="35" s="1"/>
  <c r="E4606" i="35"/>
  <c r="E4657" i="35" s="1"/>
  <c r="H4606" i="35"/>
  <c r="H4657" i="35" s="1"/>
  <c r="N4606" i="35"/>
  <c r="N4657" i="35" s="1"/>
  <c r="E4604" i="35"/>
  <c r="E4655" i="35" s="1"/>
  <c r="H4604" i="35"/>
  <c r="H4655" i="35" s="1"/>
  <c r="N4604" i="35"/>
  <c r="N4655" i="35" s="1"/>
  <c r="E4602" i="35"/>
  <c r="E4653" i="35" s="1"/>
  <c r="H4602" i="35"/>
  <c r="H4653" i="35" s="1"/>
  <c r="N4602" i="35"/>
  <c r="N4653" i="35" s="1"/>
  <c r="E4600" i="35"/>
  <c r="E4651" i="35" s="1"/>
  <c r="H4600" i="35"/>
  <c r="H4651" i="35" s="1"/>
  <c r="N4600" i="35"/>
  <c r="N4651" i="35" s="1"/>
  <c r="E4598" i="35"/>
  <c r="E4649" i="35" s="1"/>
  <c r="H4598" i="35"/>
  <c r="H4649" i="35" s="1"/>
  <c r="N4598" i="35"/>
  <c r="N4649" i="35" s="1"/>
  <c r="R4589" i="35"/>
  <c r="R4640" i="35" s="1"/>
  <c r="H4573" i="35"/>
  <c r="H4624" i="35" s="1"/>
  <c r="P4573" i="35"/>
  <c r="P4624" i="35" s="1"/>
  <c r="I4573" i="35"/>
  <c r="I4624" i="35" s="1"/>
  <c r="Q4573" i="35"/>
  <c r="Q4624" i="35" s="1"/>
  <c r="E4572" i="35"/>
  <c r="E4623" i="35" s="1"/>
  <c r="H4572" i="35"/>
  <c r="H4623" i="35" s="1"/>
  <c r="Q4572" i="35"/>
  <c r="Q4623" i="35" s="1"/>
  <c r="I4572" i="35"/>
  <c r="I4623" i="35" s="1"/>
  <c r="R4570" i="35"/>
  <c r="R4621" i="35" s="1"/>
  <c r="G4567" i="35"/>
  <c r="G4618" i="35" s="1"/>
  <c r="E4567" i="35"/>
  <c r="E4618" i="35" s="1"/>
  <c r="J4567" i="35"/>
  <c r="J4618" i="35" s="1"/>
  <c r="P4567" i="35"/>
  <c r="P4618" i="35" s="1"/>
  <c r="F4567" i="35"/>
  <c r="F4618" i="35" s="1"/>
  <c r="L4567" i="35"/>
  <c r="L4618" i="35" s="1"/>
  <c r="Q4567" i="35"/>
  <c r="Q4618" i="35" s="1"/>
  <c r="H4334" i="35"/>
  <c r="H4385" i="35" s="1"/>
  <c r="L4334" i="35"/>
  <c r="L4385" i="35" s="1"/>
  <c r="H4318" i="35"/>
  <c r="H4369" i="35" s="1"/>
  <c r="L4318" i="35"/>
  <c r="L4369" i="35" s="1"/>
  <c r="H4316" i="35"/>
  <c r="H4367" i="35" s="1"/>
  <c r="D4367" i="35"/>
  <c r="L4302" i="35"/>
  <c r="L4353" i="35" s="1"/>
  <c r="P4302" i="35"/>
  <c r="P4353" i="35" s="1"/>
  <c r="Q4817" i="35"/>
  <c r="Q4868" i="35" s="1"/>
  <c r="P4612" i="35"/>
  <c r="P4663" i="35" s="1"/>
  <c r="J4612" i="35"/>
  <c r="J4663" i="35" s="1"/>
  <c r="P4610" i="35"/>
  <c r="P4661" i="35" s="1"/>
  <c r="J4610" i="35"/>
  <c r="J4661" i="35" s="1"/>
  <c r="P4608" i="35"/>
  <c r="P4659" i="35" s="1"/>
  <c r="J4608" i="35"/>
  <c r="J4659" i="35" s="1"/>
  <c r="P4606" i="35"/>
  <c r="P4657" i="35" s="1"/>
  <c r="J4606" i="35"/>
  <c r="J4657" i="35" s="1"/>
  <c r="P4604" i="35"/>
  <c r="P4655" i="35" s="1"/>
  <c r="J4604" i="35"/>
  <c r="J4655" i="35" s="1"/>
  <c r="P4602" i="35"/>
  <c r="P4653" i="35" s="1"/>
  <c r="J4602" i="35"/>
  <c r="J4653" i="35" s="1"/>
  <c r="P4600" i="35"/>
  <c r="P4651" i="35" s="1"/>
  <c r="J4600" i="35"/>
  <c r="J4651" i="35" s="1"/>
  <c r="P4598" i="35"/>
  <c r="P4649" i="35" s="1"/>
  <c r="J4598" i="35"/>
  <c r="J4649" i="35" s="1"/>
  <c r="H4589" i="35"/>
  <c r="H4640" i="35" s="1"/>
  <c r="N4589" i="35"/>
  <c r="N4640" i="35" s="1"/>
  <c r="I4589" i="35"/>
  <c r="I4640" i="35" s="1"/>
  <c r="P4589" i="35"/>
  <c r="P4640" i="35" s="1"/>
  <c r="E4588" i="35"/>
  <c r="E4639" i="35" s="1"/>
  <c r="H4588" i="35"/>
  <c r="H4639" i="35" s="1"/>
  <c r="Q4588" i="35"/>
  <c r="Q4639" i="35" s="1"/>
  <c r="I4588" i="35"/>
  <c r="I4639" i="35" s="1"/>
  <c r="E4580" i="35"/>
  <c r="E4631" i="35" s="1"/>
  <c r="I4580" i="35"/>
  <c r="I4631" i="35" s="1"/>
  <c r="L4580" i="35"/>
  <c r="L4631" i="35" s="1"/>
  <c r="E4578" i="35"/>
  <c r="E4629" i="35" s="1"/>
  <c r="L4578" i="35"/>
  <c r="L4629" i="35" s="1"/>
  <c r="L4575" i="35"/>
  <c r="L4626" i="35" s="1"/>
  <c r="Q4575" i="35"/>
  <c r="Q4626" i="35" s="1"/>
  <c r="E4570" i="35"/>
  <c r="E4621" i="35" s="1"/>
  <c r="J4570" i="35"/>
  <c r="J4621" i="35" s="1"/>
  <c r="P4570" i="35"/>
  <c r="P4621" i="35" s="1"/>
  <c r="F4570" i="35"/>
  <c r="F4621" i="35" s="1"/>
  <c r="L4570" i="35"/>
  <c r="L4621" i="35" s="1"/>
  <c r="Q4570" i="35"/>
  <c r="Q4621" i="35" s="1"/>
  <c r="M4294" i="35"/>
  <c r="M4345" i="35" s="1"/>
  <c r="N4294" i="35"/>
  <c r="N4345" i="35" s="1"/>
  <c r="M4585" i="35"/>
  <c r="M4636" i="35" s="1"/>
  <c r="P4568" i="35"/>
  <c r="P4619" i="35" s="1"/>
  <c r="J4568" i="35"/>
  <c r="J4619" i="35" s="1"/>
  <c r="E4568" i="35"/>
  <c r="E4619" i="35" s="1"/>
  <c r="P4564" i="35"/>
  <c r="P4615" i="35" s="1"/>
  <c r="J4564" i="35"/>
  <c r="J4615" i="35" s="1"/>
  <c r="E4564" i="35"/>
  <c r="E4615" i="35" s="1"/>
  <c r="H4331" i="35"/>
  <c r="H4382" i="35" s="1"/>
  <c r="L4323" i="35"/>
  <c r="L4374" i="35" s="1"/>
  <c r="L4315" i="35"/>
  <c r="L4366" i="35" s="1"/>
  <c r="H4312" i="35"/>
  <c r="H4363" i="35" s="1"/>
  <c r="M4298" i="35"/>
  <c r="M4349" i="35" s="1"/>
  <c r="M4296" i="35"/>
  <c r="M4347" i="35" s="1"/>
  <c r="F4296" i="35"/>
  <c r="F4347" i="35" s="1"/>
  <c r="N4292" i="35"/>
  <c r="N4343" i="35" s="1"/>
  <c r="H4292" i="35"/>
  <c r="H4343" i="35" s="1"/>
  <c r="E4288" i="35"/>
  <c r="E4339" i="35" s="1"/>
  <c r="Q4287" i="35"/>
  <c r="Q4338" i="35" s="1"/>
  <c r="H4287" i="35"/>
  <c r="H4338" i="35" s="1"/>
  <c r="N4597" i="35"/>
  <c r="N4648" i="35" s="1"/>
  <c r="H4597" i="35"/>
  <c r="H4648" i="35" s="1"/>
  <c r="N4596" i="35"/>
  <c r="N4647" i="35" s="1"/>
  <c r="H4596" i="35"/>
  <c r="H4647" i="35" s="1"/>
  <c r="N4595" i="35"/>
  <c r="N4646" i="35" s="1"/>
  <c r="H4595" i="35"/>
  <c r="H4646" i="35" s="1"/>
  <c r="N4594" i="35"/>
  <c r="N4645" i="35" s="1"/>
  <c r="H4594" i="35"/>
  <c r="H4645" i="35" s="1"/>
  <c r="N4593" i="35"/>
  <c r="N4644" i="35" s="1"/>
  <c r="H4593" i="35"/>
  <c r="H4644" i="35" s="1"/>
  <c r="N4296" i="35"/>
  <c r="N4347" i="35" s="1"/>
  <c r="H4296" i="35"/>
  <c r="H4347" i="35" s="1"/>
  <c r="Q4292" i="35"/>
  <c r="Q4343" i="35" s="1"/>
  <c r="I4292" i="35"/>
  <c r="I4343" i="35" s="1"/>
  <c r="R1304" i="35"/>
  <c r="R1355" i="35" s="1"/>
  <c r="D8166" i="35"/>
  <c r="D7923" i="35"/>
  <c r="D7894" i="35"/>
  <c r="H7872" i="35"/>
  <c r="H7923" i="35" s="1"/>
  <c r="P7871" i="35"/>
  <c r="P7922" i="35" s="1"/>
  <c r="N7864" i="35"/>
  <c r="N7915" i="35" s="1"/>
  <c r="Q7579" i="35"/>
  <c r="Q7630" i="35" s="1"/>
  <c r="L7576" i="35"/>
  <c r="L7627" i="35" s="1"/>
  <c r="K7561" i="35"/>
  <c r="K7612" i="35" s="1"/>
  <c r="K7556" i="35"/>
  <c r="K7607" i="35" s="1"/>
  <c r="O7549" i="35"/>
  <c r="O7600" i="35" s="1"/>
  <c r="D7401" i="35"/>
  <c r="D7366" i="35"/>
  <c r="I7350" i="35"/>
  <c r="I7401" i="35" s="1"/>
  <c r="O7342" i="35"/>
  <c r="O7393" i="35" s="1"/>
  <c r="H7342" i="35"/>
  <c r="H7393" i="35" s="1"/>
  <c r="L7334" i="35"/>
  <c r="L7385" i="35" s="1"/>
  <c r="M7320" i="35"/>
  <c r="M7371" i="35" s="1"/>
  <c r="E6821" i="35"/>
  <c r="E6872" i="35" s="1"/>
  <c r="P6277" i="35"/>
  <c r="P6328" i="35" s="1"/>
  <c r="D6072" i="35"/>
  <c r="R5999" i="35"/>
  <c r="R6050" i="35" s="1"/>
  <c r="H5999" i="35"/>
  <c r="H6050" i="35" s="1"/>
  <c r="P5792" i="35"/>
  <c r="P5843" i="35" s="1"/>
  <c r="J5756" i="35"/>
  <c r="J5807" i="35" s="1"/>
  <c r="R5752" i="35"/>
  <c r="R5803" i="35" s="1"/>
  <c r="K5752" i="35"/>
  <c r="K5803" i="35" s="1"/>
  <c r="R5269" i="35"/>
  <c r="R5320" i="35" s="1"/>
  <c r="J5259" i="35"/>
  <c r="J5310" i="35" s="1"/>
  <c r="K5258" i="35"/>
  <c r="K5309" i="35" s="1"/>
  <c r="P5257" i="35"/>
  <c r="P5308" i="35" s="1"/>
  <c r="R5256" i="35"/>
  <c r="R5307" i="35" s="1"/>
  <c r="L5253" i="35"/>
  <c r="L5304" i="35" s="1"/>
  <c r="K5251" i="35"/>
  <c r="K5302" i="35" s="1"/>
  <c r="D5020" i="35"/>
  <c r="D5009" i="35"/>
  <c r="O4959" i="35"/>
  <c r="O5010" i="35" s="1"/>
  <c r="O4958" i="35"/>
  <c r="O5009" i="35" s="1"/>
  <c r="H4958" i="35"/>
  <c r="H5009" i="35" s="1"/>
  <c r="O4957" i="35"/>
  <c r="O5008" i="35" s="1"/>
  <c r="D4777" i="35"/>
  <c r="I4750" i="35"/>
  <c r="I4801" i="35" s="1"/>
  <c r="R4721" i="35"/>
  <c r="R4772" i="35" s="1"/>
  <c r="J4721" i="35"/>
  <c r="J4772" i="35" s="1"/>
  <c r="O4711" i="35"/>
  <c r="O4762" i="35" s="1"/>
  <c r="K4707" i="35"/>
  <c r="K4758" i="35" s="1"/>
  <c r="P4706" i="35"/>
  <c r="P4757" i="35" s="1"/>
  <c r="L4221" i="35"/>
  <c r="L4272" i="35" s="1"/>
  <c r="L4217" i="35"/>
  <c r="L4268" i="35" s="1"/>
  <c r="R4216" i="35"/>
  <c r="R4267" i="35" s="1"/>
  <c r="L4213" i="35"/>
  <c r="L4264" i="35" s="1"/>
  <c r="P4202" i="35"/>
  <c r="P4253" i="35" s="1"/>
  <c r="E4193" i="35"/>
  <c r="E4244" i="35" s="1"/>
  <c r="I4187" i="35"/>
  <c r="I4238" i="35" s="1"/>
  <c r="D3731" i="35"/>
  <c r="R2870" i="35"/>
  <c r="R2921" i="35" s="1"/>
  <c r="D2718" i="35"/>
  <c r="D2405" i="35"/>
  <c r="D8158" i="35"/>
  <c r="L8115" i="35"/>
  <c r="L8166" i="35" s="1"/>
  <c r="D7887" i="35"/>
  <c r="F7872" i="35"/>
  <c r="F7923" i="35" s="1"/>
  <c r="O7871" i="35"/>
  <c r="O7922" i="35" s="1"/>
  <c r="K7864" i="35"/>
  <c r="K7915" i="35" s="1"/>
  <c r="D7607" i="35"/>
  <c r="N7579" i="35"/>
  <c r="N7630" i="35" s="1"/>
  <c r="F7556" i="35"/>
  <c r="F7607" i="35" s="1"/>
  <c r="K7549" i="35"/>
  <c r="K7600" i="35" s="1"/>
  <c r="D7393" i="35"/>
  <c r="D7379" i="35"/>
  <c r="Q7354" i="35"/>
  <c r="Q7405" i="35" s="1"/>
  <c r="I7354" i="35"/>
  <c r="I7405" i="35" s="1"/>
  <c r="Q7350" i="35"/>
  <c r="Q7401" i="35" s="1"/>
  <c r="H7350" i="35"/>
  <c r="H7401" i="35" s="1"/>
  <c r="M7342" i="35"/>
  <c r="M7393" i="35" s="1"/>
  <c r="G7342" i="35"/>
  <c r="G7393" i="35" s="1"/>
  <c r="M7336" i="35"/>
  <c r="M7387" i="35" s="1"/>
  <c r="G7334" i="35"/>
  <c r="G7385" i="35" s="1"/>
  <c r="Q7322" i="35"/>
  <c r="Q7373" i="35" s="1"/>
  <c r="L7320" i="35"/>
  <c r="L7371" i="35" s="1"/>
  <c r="M7316" i="35"/>
  <c r="M7367" i="35" s="1"/>
  <c r="D5813" i="35"/>
  <c r="D5803" i="35"/>
  <c r="P5752" i="35"/>
  <c r="P5803" i="35" s="1"/>
  <c r="H5752" i="35"/>
  <c r="H5803" i="35" s="1"/>
  <c r="O5272" i="35"/>
  <c r="O5323" i="35" s="1"/>
  <c r="P5271" i="35"/>
  <c r="P5322" i="35" s="1"/>
  <c r="O4721" i="35"/>
  <c r="O4772" i="35" s="1"/>
  <c r="H4721" i="35"/>
  <c r="H4772" i="35" s="1"/>
  <c r="J4221" i="35"/>
  <c r="J4272" i="35" s="1"/>
  <c r="D2924" i="35"/>
  <c r="L2868" i="35"/>
  <c r="L2919" i="35" s="1"/>
  <c r="D8138" i="35"/>
  <c r="H8115" i="35"/>
  <c r="H8166" i="35" s="1"/>
  <c r="D7600" i="35"/>
  <c r="L7579" i="35"/>
  <c r="L7630" i="35" s="1"/>
  <c r="J7549" i="35"/>
  <c r="J7600" i="35" s="1"/>
  <c r="D7387" i="35"/>
  <c r="D7374" i="35"/>
  <c r="L7336" i="35"/>
  <c r="L7387" i="35" s="1"/>
  <c r="Q7328" i="35"/>
  <c r="Q7379" i="35" s="1"/>
  <c r="O7315" i="35"/>
  <c r="O7366" i="35" s="1"/>
  <c r="Q6805" i="35"/>
  <c r="Q6856" i="35" s="1"/>
  <c r="P6034" i="35"/>
  <c r="P6085" i="35" s="1"/>
  <c r="R6017" i="35"/>
  <c r="R6068" i="35" s="1"/>
  <c r="L5999" i="35"/>
  <c r="L6050" i="35" s="1"/>
  <c r="R5756" i="35"/>
  <c r="R5807" i="35" s="1"/>
  <c r="N5752" i="35"/>
  <c r="N5803" i="35" s="1"/>
  <c r="F5752" i="35"/>
  <c r="F5803" i="35" s="1"/>
  <c r="D5275" i="35"/>
  <c r="K5272" i="35"/>
  <c r="K5323" i="35" s="1"/>
  <c r="O5271" i="35"/>
  <c r="O5322" i="35" s="1"/>
  <c r="R5245" i="35"/>
  <c r="R5296" i="35" s="1"/>
  <c r="D5008" i="35"/>
  <c r="K4984" i="35"/>
  <c r="K5035" i="35" s="1"/>
  <c r="P4969" i="35"/>
  <c r="P5020" i="35" s="1"/>
  <c r="K4958" i="35"/>
  <c r="K5009" i="35" s="1"/>
  <c r="O4949" i="35"/>
  <c r="O5000" i="35" s="1"/>
  <c r="D4781" i="35"/>
  <c r="M4746" i="35"/>
  <c r="M4797" i="35" s="1"/>
  <c r="N4730" i="35"/>
  <c r="N4781" i="35" s="1"/>
  <c r="O4726" i="35"/>
  <c r="O4777" i="35" s="1"/>
  <c r="N4721" i="35"/>
  <c r="N4772" i="35" s="1"/>
  <c r="L4713" i="35"/>
  <c r="L4764" i="35" s="1"/>
  <c r="Q4221" i="35"/>
  <c r="Q4272" i="35" s="1"/>
  <c r="E4221" i="35"/>
  <c r="E4272" i="35" s="1"/>
  <c r="L7554" i="35"/>
  <c r="L7605" i="35" s="1"/>
  <c r="J7552" i="35"/>
  <c r="J7603" i="35" s="1"/>
  <c r="R7552" i="35"/>
  <c r="R7603" i="35" s="1"/>
  <c r="K7552" i="35"/>
  <c r="K7603" i="35" s="1"/>
  <c r="G5249" i="35"/>
  <c r="G5300" i="35" s="1"/>
  <c r="F5249" i="35"/>
  <c r="F5300" i="35" s="1"/>
  <c r="P5249" i="35"/>
  <c r="P5300" i="35" s="1"/>
  <c r="J5249" i="35"/>
  <c r="J5300" i="35" s="1"/>
  <c r="R5249" i="35"/>
  <c r="R5300" i="35" s="1"/>
  <c r="K5249" i="35"/>
  <c r="K5300" i="35" s="1"/>
  <c r="K4975" i="35"/>
  <c r="K5026" i="35" s="1"/>
  <c r="D5026" i="35"/>
  <c r="F4728" i="35"/>
  <c r="F4779" i="35" s="1"/>
  <c r="N4728" i="35"/>
  <c r="N4779" i="35" s="1"/>
  <c r="O4728" i="35"/>
  <c r="O4779" i="35" s="1"/>
  <c r="D4779" i="35"/>
  <c r="N1835" i="35"/>
  <c r="N1886" i="35" s="1"/>
  <c r="D1357" i="35"/>
  <c r="D1355" i="35"/>
  <c r="R1320" i="35"/>
  <c r="R1371" i="35" s="1"/>
  <c r="G1320" i="35"/>
  <c r="G1371" i="35" s="1"/>
  <c r="N1304" i="35"/>
  <c r="N1355" i="35" s="1"/>
  <c r="D3960" i="35"/>
  <c r="L3909" i="35"/>
  <c r="L3960" i="35" s="1"/>
  <c r="D3714" i="35"/>
  <c r="D2927" i="35"/>
  <c r="D2922" i="35"/>
  <c r="P2885" i="35"/>
  <c r="P2936" i="35" s="1"/>
  <c r="Q2873" i="35"/>
  <c r="Q2924" i="35" s="1"/>
  <c r="K2870" i="35"/>
  <c r="K2921" i="35" s="1"/>
  <c r="K2868" i="35"/>
  <c r="K2919" i="35" s="1"/>
  <c r="D2700" i="35"/>
  <c r="D2435" i="35"/>
  <c r="R2106" i="35"/>
  <c r="R2157" i="35" s="1"/>
  <c r="H7832" i="35"/>
  <c r="H7883" i="35" s="1"/>
  <c r="D7624" i="35"/>
  <c r="D7604" i="35"/>
  <c r="H7587" i="35"/>
  <c r="H7638" i="35" s="1"/>
  <c r="H7579" i="35"/>
  <c r="H7630" i="35" s="1"/>
  <c r="Q7576" i="35"/>
  <c r="Q7627" i="35" s="1"/>
  <c r="I7576" i="35"/>
  <c r="I7627" i="35" s="1"/>
  <c r="M7571" i="35"/>
  <c r="M7622" i="35" s="1"/>
  <c r="N7559" i="35"/>
  <c r="N7610" i="35" s="1"/>
  <c r="N7555" i="35"/>
  <c r="N7606" i="35" s="1"/>
  <c r="F7555" i="35"/>
  <c r="F7606" i="35" s="1"/>
  <c r="P7554" i="35"/>
  <c r="P7605" i="35" s="1"/>
  <c r="J7553" i="35"/>
  <c r="J7604" i="35" s="1"/>
  <c r="P7552" i="35"/>
  <c r="P7603" i="35" s="1"/>
  <c r="E6832" i="35"/>
  <c r="E6883" i="35" s="1"/>
  <c r="H6832" i="35"/>
  <c r="H6883" i="35" s="1"/>
  <c r="K6293" i="35"/>
  <c r="K6344" i="35" s="1"/>
  <c r="P6293" i="35"/>
  <c r="P6344" i="35" s="1"/>
  <c r="K5789" i="35"/>
  <c r="K5840" i="35" s="1"/>
  <c r="P5789" i="35"/>
  <c r="P5840" i="35" s="1"/>
  <c r="G5779" i="35"/>
  <c r="G5830" i="35" s="1"/>
  <c r="M5779" i="35"/>
  <c r="M5830" i="35" s="1"/>
  <c r="H5764" i="35"/>
  <c r="H5815" i="35" s="1"/>
  <c r="J5764" i="35"/>
  <c r="J5815" i="35" s="1"/>
  <c r="D5815" i="35"/>
  <c r="N5764" i="35"/>
  <c r="N5815" i="35" s="1"/>
  <c r="P5753" i="35"/>
  <c r="P5804" i="35" s="1"/>
  <c r="G5746" i="35"/>
  <c r="G5797" i="35" s="1"/>
  <c r="H5746" i="35"/>
  <c r="H5797" i="35" s="1"/>
  <c r="P5746" i="35"/>
  <c r="P5797" i="35" s="1"/>
  <c r="D5797" i="35"/>
  <c r="R5268" i="35"/>
  <c r="R5319" i="35" s="1"/>
  <c r="O5268" i="35"/>
  <c r="O5319" i="35" s="1"/>
  <c r="P5252" i="35"/>
  <c r="P5303" i="35" s="1"/>
  <c r="L5252" i="35"/>
  <c r="L5303" i="35" s="1"/>
  <c r="I4952" i="35"/>
  <c r="I5003" i="35" s="1"/>
  <c r="M4952" i="35"/>
  <c r="M5003" i="35" s="1"/>
  <c r="E7554" i="35"/>
  <c r="E7605" i="35" s="1"/>
  <c r="G7554" i="35"/>
  <c r="G7605" i="35" s="1"/>
  <c r="H7554" i="35"/>
  <c r="H7605" i="35" s="1"/>
  <c r="P6791" i="35"/>
  <c r="P6842" i="35" s="1"/>
  <c r="Q6791" i="35"/>
  <c r="Q6842" i="35" s="1"/>
  <c r="H5766" i="35"/>
  <c r="H5817" i="35" s="1"/>
  <c r="R5766" i="35"/>
  <c r="R5817" i="35" s="1"/>
  <c r="Q1856" i="35"/>
  <c r="Q1907" i="35" s="1"/>
  <c r="Q1306" i="35"/>
  <c r="Q1357" i="35" s="1"/>
  <c r="L1304" i="35"/>
  <c r="L1355" i="35" s="1"/>
  <c r="H3909" i="35"/>
  <c r="H3960" i="35" s="1"/>
  <c r="D3751" i="35"/>
  <c r="D3737" i="35"/>
  <c r="Q3681" i="35"/>
  <c r="Q3732" i="35" s="1"/>
  <c r="D2919" i="35"/>
  <c r="K2885" i="35"/>
  <c r="K2936" i="35" s="1"/>
  <c r="M2876" i="35"/>
  <c r="M2927" i="35" s="1"/>
  <c r="R2868" i="35"/>
  <c r="R2919" i="35" s="1"/>
  <c r="G2868" i="35"/>
  <c r="G2919" i="35" s="1"/>
  <c r="R2867" i="35"/>
  <c r="R2918" i="35" s="1"/>
  <c r="D2692" i="35"/>
  <c r="D2431" i="35"/>
  <c r="P2375" i="35"/>
  <c r="P2426" i="35" s="1"/>
  <c r="D2195" i="35"/>
  <c r="D2161" i="35"/>
  <c r="Q2107" i="35"/>
  <c r="Q2158" i="35" s="1"/>
  <c r="M2106" i="35"/>
  <c r="M2157" i="35" s="1"/>
  <c r="D8155" i="35"/>
  <c r="P7856" i="35"/>
  <c r="P7907" i="35" s="1"/>
  <c r="D7640" i="35"/>
  <c r="D7605" i="35"/>
  <c r="M7559" i="35"/>
  <c r="M7610" i="35" s="1"/>
  <c r="O7554" i="35"/>
  <c r="O7605" i="35" s="1"/>
  <c r="J7554" i="35"/>
  <c r="J7605" i="35" s="1"/>
  <c r="P7553" i="35"/>
  <c r="P7604" i="35" s="1"/>
  <c r="O7552" i="35"/>
  <c r="O7603" i="35" s="1"/>
  <c r="E7343" i="35"/>
  <c r="E7394" i="35" s="1"/>
  <c r="H7343" i="35"/>
  <c r="H7394" i="35" s="1"/>
  <c r="E7327" i="35"/>
  <c r="E7378" i="35" s="1"/>
  <c r="H7327" i="35"/>
  <c r="H7378" i="35" s="1"/>
  <c r="L7327" i="35"/>
  <c r="L7378" i="35" s="1"/>
  <c r="D7378" i="35"/>
  <c r="O7327" i="35"/>
  <c r="O7378" i="35" s="1"/>
  <c r="E6796" i="35"/>
  <c r="E6847" i="35" s="1"/>
  <c r="H6796" i="35"/>
  <c r="H6847" i="35" s="1"/>
  <c r="L6796" i="35"/>
  <c r="L6847" i="35" s="1"/>
  <c r="P6796" i="35"/>
  <c r="P6847" i="35" s="1"/>
  <c r="H5762" i="35"/>
  <c r="H5813" i="35" s="1"/>
  <c r="J5762" i="35"/>
  <c r="J5813" i="35" s="1"/>
  <c r="N5762" i="35"/>
  <c r="N5813" i="35" s="1"/>
  <c r="H4961" i="35"/>
  <c r="H5012" i="35" s="1"/>
  <c r="P4961" i="35"/>
  <c r="P5012" i="35" s="1"/>
  <c r="E4739" i="35"/>
  <c r="E4790" i="35" s="1"/>
  <c r="H4739" i="35"/>
  <c r="H4790" i="35" s="1"/>
  <c r="K4739" i="35"/>
  <c r="K4790" i="35" s="1"/>
  <c r="D4790" i="35"/>
  <c r="M4739" i="35"/>
  <c r="M4790" i="35" s="1"/>
  <c r="I4734" i="35"/>
  <c r="I4785" i="35" s="1"/>
  <c r="E4734" i="35"/>
  <c r="E4785" i="35" s="1"/>
  <c r="O4734" i="35"/>
  <c r="O4785" i="35" s="1"/>
  <c r="H4734" i="35"/>
  <c r="H4785" i="35" s="1"/>
  <c r="K4734" i="35"/>
  <c r="K4785" i="35" s="1"/>
  <c r="D4785" i="35"/>
  <c r="F4729" i="35"/>
  <c r="F4780" i="35" s="1"/>
  <c r="H4729" i="35"/>
  <c r="H4780" i="35" s="1"/>
  <c r="D4780" i="35"/>
  <c r="J4729" i="35"/>
  <c r="J4780" i="35" s="1"/>
  <c r="N4729" i="35"/>
  <c r="N4780" i="35" s="1"/>
  <c r="F4725" i="35"/>
  <c r="F4776" i="35" s="1"/>
  <c r="H4725" i="35"/>
  <c r="H4776" i="35" s="1"/>
  <c r="J4725" i="35"/>
  <c r="J4776" i="35" s="1"/>
  <c r="N4725" i="35"/>
  <c r="N4776" i="35" s="1"/>
  <c r="D4776" i="35"/>
  <c r="E4435" i="35"/>
  <c r="E4486" i="35" s="1"/>
  <c r="K4435" i="35"/>
  <c r="K4486" i="35" s="1"/>
  <c r="D4486" i="35"/>
  <c r="R4220" i="35"/>
  <c r="R4271" i="35" s="1"/>
  <c r="L4220" i="35"/>
  <c r="L4271" i="35" s="1"/>
  <c r="J4214" i="35"/>
  <c r="J4265" i="35" s="1"/>
  <c r="L4214" i="35"/>
  <c r="L4265" i="35" s="1"/>
  <c r="N4214" i="35"/>
  <c r="N4265" i="35" s="1"/>
  <c r="E7346" i="35"/>
  <c r="E7397" i="35" s="1"/>
  <c r="G7346" i="35"/>
  <c r="G7397" i="35" s="1"/>
  <c r="M7346" i="35"/>
  <c r="M7397" i="35" s="1"/>
  <c r="H7346" i="35"/>
  <c r="H7397" i="35" s="1"/>
  <c r="O7346" i="35"/>
  <c r="O7397" i="35" s="1"/>
  <c r="I7346" i="35"/>
  <c r="I7397" i="35" s="1"/>
  <c r="Q7346" i="35"/>
  <c r="Q7397" i="35" s="1"/>
  <c r="F4724" i="35"/>
  <c r="F4775" i="35" s="1"/>
  <c r="N4724" i="35"/>
  <c r="N4775" i="35" s="1"/>
  <c r="D4775" i="35"/>
  <c r="O4724" i="35"/>
  <c r="O4775" i="35" s="1"/>
  <c r="P4198" i="35"/>
  <c r="P4249" i="35" s="1"/>
  <c r="M4198" i="35"/>
  <c r="M4249" i="35" s="1"/>
  <c r="J1306" i="35"/>
  <c r="J1357" i="35" s="1"/>
  <c r="H1304" i="35"/>
  <c r="H1355" i="35" s="1"/>
  <c r="D3739" i="35"/>
  <c r="I2885" i="35"/>
  <c r="I2936" i="35" s="1"/>
  <c r="O2868" i="35"/>
  <c r="O2919" i="35" s="1"/>
  <c r="F2868" i="35"/>
  <c r="F2919" i="35" s="1"/>
  <c r="K2867" i="35"/>
  <c r="K2918" i="35" s="1"/>
  <c r="O2384" i="35"/>
  <c r="O2435" i="35" s="1"/>
  <c r="O2110" i="35"/>
  <c r="O2161" i="35" s="1"/>
  <c r="D7603" i="35"/>
  <c r="P7589" i="35"/>
  <c r="P7640" i="35" s="1"/>
  <c r="E7559" i="35"/>
  <c r="E7610" i="35" s="1"/>
  <c r="N7554" i="35"/>
  <c r="N7605" i="35" s="1"/>
  <c r="F7554" i="35"/>
  <c r="F7605" i="35" s="1"/>
  <c r="E7553" i="35"/>
  <c r="E7604" i="35" s="1"/>
  <c r="G7553" i="35"/>
  <c r="G7604" i="35" s="1"/>
  <c r="L7553" i="35"/>
  <c r="L7604" i="35" s="1"/>
  <c r="R7553" i="35"/>
  <c r="R7604" i="35" s="1"/>
  <c r="H7553" i="35"/>
  <c r="H7604" i="35" s="1"/>
  <c r="N7553" i="35"/>
  <c r="N7604" i="35" s="1"/>
  <c r="F7552" i="35"/>
  <c r="F7603" i="35" s="1"/>
  <c r="D7397" i="35"/>
  <c r="M7348" i="35"/>
  <c r="M7399" i="35" s="1"/>
  <c r="D7399" i="35"/>
  <c r="L7346" i="35"/>
  <c r="L7397" i="35" s="1"/>
  <c r="L7330" i="35"/>
  <c r="L7381" i="35" s="1"/>
  <c r="D7381" i="35"/>
  <c r="I6831" i="35"/>
  <c r="I6882" i="35" s="1"/>
  <c r="L6831" i="35"/>
  <c r="L6882" i="35" s="1"/>
  <c r="P6831" i="35"/>
  <c r="P6882" i="35" s="1"/>
  <c r="J6006" i="35"/>
  <c r="J6057" i="35" s="1"/>
  <c r="D6057" i="35"/>
  <c r="H5790" i="35"/>
  <c r="H5841" i="35" s="1"/>
  <c r="M5790" i="35"/>
  <c r="M5841" i="35" s="1"/>
  <c r="P5790" i="35"/>
  <c r="P5841" i="35" s="1"/>
  <c r="J5788" i="35"/>
  <c r="J5839" i="35" s="1"/>
  <c r="O5788" i="35"/>
  <c r="O5839" i="35" s="1"/>
  <c r="I5776" i="35"/>
  <c r="I5827" i="35" s="1"/>
  <c r="Q5776" i="35"/>
  <c r="Q5827" i="35" s="1"/>
  <c r="D5827" i="35"/>
  <c r="F5757" i="35"/>
  <c r="F5808" i="35" s="1"/>
  <c r="L5757" i="35"/>
  <c r="L5808" i="35" s="1"/>
  <c r="G5753" i="35"/>
  <c r="G5804" i="35" s="1"/>
  <c r="F5753" i="35"/>
  <c r="F5804" i="35" s="1"/>
  <c r="L5753" i="35"/>
  <c r="L5804" i="35" s="1"/>
  <c r="R5753" i="35"/>
  <c r="R5804" i="35" s="1"/>
  <c r="H5753" i="35"/>
  <c r="H5804" i="35" s="1"/>
  <c r="N5753" i="35"/>
  <c r="N5804" i="35" s="1"/>
  <c r="D5804" i="35"/>
  <c r="J5753" i="35"/>
  <c r="J5804" i="35" s="1"/>
  <c r="O5753" i="35"/>
  <c r="O5804" i="35" s="1"/>
  <c r="L5254" i="35"/>
  <c r="L5305" i="35" s="1"/>
  <c r="K5254" i="35"/>
  <c r="K5305" i="35" s="1"/>
  <c r="R5254" i="35"/>
  <c r="R5305" i="35" s="1"/>
  <c r="L5249" i="35"/>
  <c r="L5300" i="35" s="1"/>
  <c r="M7352" i="35"/>
  <c r="M7403" i="35" s="1"/>
  <c r="M7350" i="35"/>
  <c r="M7401" i="35" s="1"/>
  <c r="G7350" i="35"/>
  <c r="G7401" i="35" s="1"/>
  <c r="H7339" i="35"/>
  <c r="H7390" i="35" s="1"/>
  <c r="O7338" i="35"/>
  <c r="O7389" i="35" s="1"/>
  <c r="H7338" i="35"/>
  <c r="H7389" i="35" s="1"/>
  <c r="I7336" i="35"/>
  <c r="I7387" i="35" s="1"/>
  <c r="Q7332" i="35"/>
  <c r="Q7383" i="35" s="1"/>
  <c r="G7332" i="35"/>
  <c r="G7383" i="35" s="1"/>
  <c r="L7331" i="35"/>
  <c r="L7382" i="35" s="1"/>
  <c r="M7328" i="35"/>
  <c r="M7379" i="35" s="1"/>
  <c r="I7326" i="35"/>
  <c r="I7377" i="35" s="1"/>
  <c r="H7323" i="35"/>
  <c r="H7374" i="35" s="1"/>
  <c r="O7322" i="35"/>
  <c r="O7373" i="35" s="1"/>
  <c r="H7322" i="35"/>
  <c r="H7373" i="35" s="1"/>
  <c r="I7320" i="35"/>
  <c r="I7371" i="35" s="1"/>
  <c r="Q7316" i="35"/>
  <c r="Q7367" i="35" s="1"/>
  <c r="G7316" i="35"/>
  <c r="G7367" i="35" s="1"/>
  <c r="L7315" i="35"/>
  <c r="L7366" i="35" s="1"/>
  <c r="Q7312" i="35"/>
  <c r="Q7363" i="35" s="1"/>
  <c r="G7312" i="35"/>
  <c r="G7363" i="35" s="1"/>
  <c r="M7311" i="35"/>
  <c r="M7362" i="35" s="1"/>
  <c r="Q6829" i="35"/>
  <c r="Q6880" i="35" s="1"/>
  <c r="P6542" i="35"/>
  <c r="P6593" i="35" s="1"/>
  <c r="L6524" i="35"/>
  <c r="L6575" i="35" s="1"/>
  <c r="J6034" i="35"/>
  <c r="J6085" i="35" s="1"/>
  <c r="R6027" i="35"/>
  <c r="R6078" i="35" s="1"/>
  <c r="R6019" i="35"/>
  <c r="R6070" i="35" s="1"/>
  <c r="L6017" i="35"/>
  <c r="L6068" i="35" s="1"/>
  <c r="R6010" i="35"/>
  <c r="R6061" i="35" s="1"/>
  <c r="N5999" i="35"/>
  <c r="N6050" i="35" s="1"/>
  <c r="M5792" i="35"/>
  <c r="M5843" i="35" s="1"/>
  <c r="P5772" i="35"/>
  <c r="P5823" i="35" s="1"/>
  <c r="F5756" i="35"/>
  <c r="F5807" i="35" s="1"/>
  <c r="P5245" i="35"/>
  <c r="P5296" i="35" s="1"/>
  <c r="M4978" i="35"/>
  <c r="M5029" i="35" s="1"/>
  <c r="M4967" i="35"/>
  <c r="M5018" i="35" s="1"/>
  <c r="D4782" i="35"/>
  <c r="D4764" i="35"/>
  <c r="M4730" i="35"/>
  <c r="M4781" i="35" s="1"/>
  <c r="H4727" i="35"/>
  <c r="H4778" i="35" s="1"/>
  <c r="N4726" i="35"/>
  <c r="N4777" i="35" s="1"/>
  <c r="H4723" i="35"/>
  <c r="H4774" i="35" s="1"/>
  <c r="J4718" i="35"/>
  <c r="J4769" i="35" s="1"/>
  <c r="O4715" i="35"/>
  <c r="O4766" i="35" s="1"/>
  <c r="J4713" i="35"/>
  <c r="J4764" i="35" s="1"/>
  <c r="I4213" i="35"/>
  <c r="I4264" i="35" s="1"/>
  <c r="E4202" i="35"/>
  <c r="E4253" i="35" s="1"/>
  <c r="H7347" i="35"/>
  <c r="H7398" i="35" s="1"/>
  <c r="M7338" i="35"/>
  <c r="M7389" i="35" s="1"/>
  <c r="G7338" i="35"/>
  <c r="G7389" i="35" s="1"/>
  <c r="G7328" i="35"/>
  <c r="G7379" i="35" s="1"/>
  <c r="Q7326" i="35"/>
  <c r="Q7377" i="35" s="1"/>
  <c r="H7326" i="35"/>
  <c r="H7377" i="35" s="1"/>
  <c r="M7322" i="35"/>
  <c r="M7373" i="35" s="1"/>
  <c r="G7322" i="35"/>
  <c r="G7373" i="35" s="1"/>
  <c r="K7311" i="35"/>
  <c r="K7362" i="35" s="1"/>
  <c r="M6829" i="35"/>
  <c r="M6880" i="35" s="1"/>
  <c r="I6801" i="35"/>
  <c r="I6852" i="35" s="1"/>
  <c r="P6534" i="35"/>
  <c r="P6585" i="35" s="1"/>
  <c r="L6525" i="35"/>
  <c r="L6576" i="35" s="1"/>
  <c r="K6019" i="35"/>
  <c r="K6070" i="35" s="1"/>
  <c r="G6017" i="35"/>
  <c r="G6068" i="35" s="1"/>
  <c r="H6010" i="35"/>
  <c r="H6061" i="35" s="1"/>
  <c r="R6003" i="35"/>
  <c r="R6054" i="35" s="1"/>
  <c r="H5987" i="35"/>
  <c r="H6038" i="35" s="1"/>
  <c r="K5778" i="35"/>
  <c r="K5829" i="35" s="1"/>
  <c r="L5773" i="35"/>
  <c r="L5824" i="35" s="1"/>
  <c r="L5745" i="35"/>
  <c r="L5796" i="35" s="1"/>
  <c r="R5253" i="35"/>
  <c r="R5304" i="35" s="1"/>
  <c r="L5245" i="35"/>
  <c r="L5296" i="35" s="1"/>
  <c r="O5224" i="35"/>
  <c r="O5275" i="35" s="1"/>
  <c r="N4221" i="35"/>
  <c r="N4272" i="35" s="1"/>
  <c r="I4221" i="35"/>
  <c r="I4272" i="35" s="1"/>
  <c r="Q4217" i="35"/>
  <c r="Q4268" i="35" s="1"/>
  <c r="F4217" i="35"/>
  <c r="F4268" i="35" s="1"/>
  <c r="Q4213" i="35"/>
  <c r="Q4264" i="35" s="1"/>
  <c r="F4213" i="35"/>
  <c r="F4264" i="35" s="1"/>
  <c r="O4750" i="35"/>
  <c r="O4801" i="35" s="1"/>
  <c r="N4727" i="35"/>
  <c r="N4778" i="35" s="1"/>
  <c r="N4723" i="35"/>
  <c r="N4774" i="35" s="1"/>
  <c r="O4718" i="35"/>
  <c r="O4769" i="35" s="1"/>
  <c r="O4713" i="35"/>
  <c r="O4764" i="35" s="1"/>
  <c r="R4221" i="35"/>
  <c r="R4272" i="35" s="1"/>
  <c r="M4221" i="35"/>
  <c r="M4272" i="35" s="1"/>
  <c r="H4221" i="35"/>
  <c r="H4272" i="35" s="1"/>
  <c r="E7550" i="35"/>
  <c r="E7601" i="35" s="1"/>
  <c r="G7550" i="35"/>
  <c r="G7601" i="35" s="1"/>
  <c r="L7550" i="35"/>
  <c r="L7601" i="35" s="1"/>
  <c r="R7550" i="35"/>
  <c r="R7601" i="35" s="1"/>
  <c r="H7550" i="35"/>
  <c r="H7601" i="35" s="1"/>
  <c r="N7550" i="35"/>
  <c r="N7601" i="35" s="1"/>
  <c r="H6517" i="35"/>
  <c r="H6568" i="35" s="1"/>
  <c r="L6517" i="35"/>
  <c r="L6568" i="35" s="1"/>
  <c r="J4215" i="35"/>
  <c r="J4266" i="35" s="1"/>
  <c r="I4215" i="35"/>
  <c r="I4266" i="35" s="1"/>
  <c r="N4215" i="35"/>
  <c r="N4266" i="35" s="1"/>
  <c r="R4215" i="35"/>
  <c r="R4266" i="35" s="1"/>
  <c r="H4201" i="35"/>
  <c r="H4252" i="35" s="1"/>
  <c r="E4201" i="35"/>
  <c r="E4252" i="35" s="1"/>
  <c r="D868" i="35"/>
  <c r="Q1859" i="35"/>
  <c r="Q1910" i="35" s="1"/>
  <c r="P1843" i="35"/>
  <c r="P1894" i="35" s="1"/>
  <c r="J1835" i="35"/>
  <c r="J1886" i="35" s="1"/>
  <c r="I1306" i="35"/>
  <c r="I1357" i="35" s="1"/>
  <c r="M1304" i="35"/>
  <c r="M1355" i="35" s="1"/>
  <c r="F1304" i="35"/>
  <c r="F1355" i="35" s="1"/>
  <c r="D3738" i="35"/>
  <c r="D3727" i="35"/>
  <c r="I3681" i="35"/>
  <c r="I3732" i="35" s="1"/>
  <c r="P3680" i="35"/>
  <c r="P3731" i="35" s="1"/>
  <c r="Q3679" i="35"/>
  <c r="Q3730" i="35" s="1"/>
  <c r="Q3676" i="35"/>
  <c r="Q3727" i="35" s="1"/>
  <c r="D2943" i="35"/>
  <c r="D2911" i="35"/>
  <c r="D2419" i="35"/>
  <c r="D2398" i="35"/>
  <c r="O2387" i="35"/>
  <c r="O2438" i="35" s="1"/>
  <c r="L2384" i="35"/>
  <c r="L2435" i="35" s="1"/>
  <c r="P2371" i="35"/>
  <c r="P2422" i="35" s="1"/>
  <c r="L2146" i="35"/>
  <c r="L2197" i="35" s="1"/>
  <c r="I2110" i="35"/>
  <c r="I2161" i="35" s="1"/>
  <c r="P8099" i="35"/>
  <c r="P8150" i="35" s="1"/>
  <c r="D7882" i="35"/>
  <c r="K7856" i="35"/>
  <c r="K7907" i="35" s="1"/>
  <c r="P7851" i="35"/>
  <c r="P7902" i="35" s="1"/>
  <c r="O7844" i="35"/>
  <c r="O7895" i="35" s="1"/>
  <c r="K7836" i="35"/>
  <c r="K7887" i="35" s="1"/>
  <c r="N7589" i="35"/>
  <c r="N7640" i="35" s="1"/>
  <c r="H7576" i="35"/>
  <c r="H7627" i="35" s="1"/>
  <c r="Q7557" i="35"/>
  <c r="Q7608" i="35" s="1"/>
  <c r="K7557" i="35"/>
  <c r="K7608" i="35" s="1"/>
  <c r="E7551" i="35"/>
  <c r="E7602" i="35" s="1"/>
  <c r="G7551" i="35"/>
  <c r="G7602" i="35" s="1"/>
  <c r="L7551" i="35"/>
  <c r="L7602" i="35" s="1"/>
  <c r="R7551" i="35"/>
  <c r="R7602" i="35" s="1"/>
  <c r="H7551" i="35"/>
  <c r="H7602" i="35" s="1"/>
  <c r="N7551" i="35"/>
  <c r="N7602" i="35" s="1"/>
  <c r="K7550" i="35"/>
  <c r="K7601" i="35" s="1"/>
  <c r="E7348" i="35"/>
  <c r="E7399" i="35" s="1"/>
  <c r="G7348" i="35"/>
  <c r="G7399" i="35" s="1"/>
  <c r="Q7348" i="35"/>
  <c r="Q7399" i="35" s="1"/>
  <c r="I7348" i="35"/>
  <c r="I7399" i="35" s="1"/>
  <c r="L7348" i="35"/>
  <c r="L7399" i="35" s="1"/>
  <c r="E7340" i="35"/>
  <c r="E7391" i="35" s="1"/>
  <c r="G7340" i="35"/>
  <c r="G7391" i="35" s="1"/>
  <c r="Q7340" i="35"/>
  <c r="Q7391" i="35" s="1"/>
  <c r="I7340" i="35"/>
  <c r="I7391" i="35" s="1"/>
  <c r="L7340" i="35"/>
  <c r="L7391" i="35" s="1"/>
  <c r="E7314" i="35"/>
  <c r="E7365" i="35" s="1"/>
  <c r="G7314" i="35"/>
  <c r="G7365" i="35" s="1"/>
  <c r="M7314" i="35"/>
  <c r="M7365" i="35" s="1"/>
  <c r="H7314" i="35"/>
  <c r="H7365" i="35" s="1"/>
  <c r="O7314" i="35"/>
  <c r="O7365" i="35" s="1"/>
  <c r="D7365" i="35"/>
  <c r="I7314" i="35"/>
  <c r="I7365" i="35" s="1"/>
  <c r="Q7314" i="35"/>
  <c r="Q7365" i="35" s="1"/>
  <c r="H6787" i="35"/>
  <c r="H6838" i="35" s="1"/>
  <c r="Q6787" i="35"/>
  <c r="Q6838" i="35" s="1"/>
  <c r="I6787" i="35"/>
  <c r="I6838" i="35" s="1"/>
  <c r="L6787" i="35"/>
  <c r="L6838" i="35" s="1"/>
  <c r="F6021" i="35"/>
  <c r="F6072" i="35" s="1"/>
  <c r="L6021" i="35"/>
  <c r="L6072" i="35" s="1"/>
  <c r="G6021" i="35"/>
  <c r="G6072" i="35" s="1"/>
  <c r="O6021" i="35"/>
  <c r="O6072" i="35" s="1"/>
  <c r="J6021" i="35"/>
  <c r="J6072" i="35" s="1"/>
  <c r="P6021" i="35"/>
  <c r="P6072" i="35" s="1"/>
  <c r="F5761" i="35"/>
  <c r="F5812" i="35" s="1"/>
  <c r="K5761" i="35"/>
  <c r="K5812" i="35" s="1"/>
  <c r="P5761" i="35"/>
  <c r="P5812" i="35" s="1"/>
  <c r="G5761" i="35"/>
  <c r="G5812" i="35" s="1"/>
  <c r="L5761" i="35"/>
  <c r="L5812" i="35" s="1"/>
  <c r="R5761" i="35"/>
  <c r="R5812" i="35" s="1"/>
  <c r="H5761" i="35"/>
  <c r="H5812" i="35" s="1"/>
  <c r="D5812" i="35"/>
  <c r="J5761" i="35"/>
  <c r="J5812" i="35" s="1"/>
  <c r="N5761" i="35"/>
  <c r="N5812" i="35" s="1"/>
  <c r="E7356" i="35"/>
  <c r="E7407" i="35" s="1"/>
  <c r="G7356" i="35"/>
  <c r="G7407" i="35" s="1"/>
  <c r="Q7356" i="35"/>
  <c r="Q7407" i="35" s="1"/>
  <c r="I7356" i="35"/>
  <c r="I7407" i="35" s="1"/>
  <c r="E7319" i="35"/>
  <c r="E7370" i="35" s="1"/>
  <c r="H7319" i="35"/>
  <c r="H7370" i="35" s="1"/>
  <c r="D7370" i="35"/>
  <c r="L7319" i="35"/>
  <c r="L7370" i="35" s="1"/>
  <c r="O7319" i="35"/>
  <c r="O7370" i="35" s="1"/>
  <c r="Q6807" i="35"/>
  <c r="Q6858" i="35" s="1"/>
  <c r="H6807" i="35"/>
  <c r="H6858" i="35" s="1"/>
  <c r="F5763" i="35"/>
  <c r="F5814" i="35" s="1"/>
  <c r="K5763" i="35"/>
  <c r="K5814" i="35" s="1"/>
  <c r="P5763" i="35"/>
  <c r="P5814" i="35" s="1"/>
  <c r="G5763" i="35"/>
  <c r="G5814" i="35" s="1"/>
  <c r="L5763" i="35"/>
  <c r="L5814" i="35" s="1"/>
  <c r="R5763" i="35"/>
  <c r="R5814" i="35" s="1"/>
  <c r="H5763" i="35"/>
  <c r="H5814" i="35" s="1"/>
  <c r="J5763" i="35"/>
  <c r="J5814" i="35" s="1"/>
  <c r="N5763" i="35"/>
  <c r="N5814" i="35" s="1"/>
  <c r="P1859" i="35"/>
  <c r="P1910" i="35" s="1"/>
  <c r="Q1835" i="35"/>
  <c r="Q1886" i="35" s="1"/>
  <c r="I1835" i="35"/>
  <c r="I1886" i="35" s="1"/>
  <c r="D1358" i="35"/>
  <c r="D1117" i="35"/>
  <c r="Q3909" i="35"/>
  <c r="Q3960" i="35" s="1"/>
  <c r="E3681" i="35"/>
  <c r="E3732" i="35" s="1"/>
  <c r="I3680" i="35"/>
  <c r="I3731" i="35" s="1"/>
  <c r="M3676" i="35"/>
  <c r="M3727" i="35" s="1"/>
  <c r="D2939" i="35"/>
  <c r="P2868" i="35"/>
  <c r="P2919" i="35" s="1"/>
  <c r="J2868" i="35"/>
  <c r="J2919" i="35" s="1"/>
  <c r="O2865" i="35"/>
  <c r="O2916" i="35" s="1"/>
  <c r="D2415" i="35"/>
  <c r="K2146" i="35"/>
  <c r="K2197" i="35" s="1"/>
  <c r="P8087" i="35"/>
  <c r="P8138" i="35" s="1"/>
  <c r="D7895" i="35"/>
  <c r="O7873" i="35"/>
  <c r="O7924" i="35" s="1"/>
  <c r="O7860" i="35"/>
  <c r="O7911" i="35" s="1"/>
  <c r="J7856" i="35"/>
  <c r="J7907" i="35" s="1"/>
  <c r="O7851" i="35"/>
  <c r="O7902" i="35" s="1"/>
  <c r="K7844" i="35"/>
  <c r="K7895" i="35" s="1"/>
  <c r="H7843" i="35"/>
  <c r="H7894" i="35" s="1"/>
  <c r="J7836" i="35"/>
  <c r="J7887" i="35" s="1"/>
  <c r="O7835" i="35"/>
  <c r="O7886" i="35" s="1"/>
  <c r="O7832" i="35"/>
  <c r="O7883" i="35" s="1"/>
  <c r="R7581" i="35"/>
  <c r="R7632" i="35" s="1"/>
  <c r="Q7580" i="35"/>
  <c r="Q7631" i="35" s="1"/>
  <c r="R7576" i="35"/>
  <c r="R7627" i="35" s="1"/>
  <c r="M7576" i="35"/>
  <c r="M7627" i="35" s="1"/>
  <c r="G7576" i="35"/>
  <c r="G7627" i="35" s="1"/>
  <c r="K7573" i="35"/>
  <c r="K7624" i="35" s="1"/>
  <c r="R7559" i="35"/>
  <c r="R7610" i="35" s="1"/>
  <c r="K7559" i="35"/>
  <c r="K7610" i="35" s="1"/>
  <c r="P7557" i="35"/>
  <c r="P7608" i="35" s="1"/>
  <c r="I7557" i="35"/>
  <c r="I7608" i="35" s="1"/>
  <c r="P7556" i="35"/>
  <c r="P7607" i="35" s="1"/>
  <c r="J7556" i="35"/>
  <c r="J7607" i="35" s="1"/>
  <c r="E7552" i="35"/>
  <c r="E7603" i="35" s="1"/>
  <c r="G7552" i="35"/>
  <c r="G7603" i="35" s="1"/>
  <c r="L7552" i="35"/>
  <c r="L7603" i="35" s="1"/>
  <c r="H7552" i="35"/>
  <c r="H7603" i="35" s="1"/>
  <c r="N7552" i="35"/>
  <c r="N7603" i="35" s="1"/>
  <c r="K7551" i="35"/>
  <c r="K7602" i="35" s="1"/>
  <c r="J7550" i="35"/>
  <c r="J7601" i="35" s="1"/>
  <c r="P7549" i="35"/>
  <c r="P7600" i="35" s="1"/>
  <c r="D7407" i="35"/>
  <c r="M7356" i="35"/>
  <c r="M7407" i="35" s="1"/>
  <c r="E7351" i="35"/>
  <c r="E7402" i="35" s="1"/>
  <c r="L7351" i="35"/>
  <c r="L7402" i="35" s="1"/>
  <c r="O7351" i="35"/>
  <c r="O7402" i="35" s="1"/>
  <c r="E7335" i="35"/>
  <c r="E7386" i="35" s="1"/>
  <c r="H7335" i="35"/>
  <c r="H7386" i="35" s="1"/>
  <c r="L7335" i="35"/>
  <c r="L7386" i="35" s="1"/>
  <c r="O7335" i="35"/>
  <c r="O7386" i="35" s="1"/>
  <c r="E7310" i="35"/>
  <c r="E7361" i="35" s="1"/>
  <c r="G7310" i="35"/>
  <c r="G7361" i="35" s="1"/>
  <c r="O7310" i="35"/>
  <c r="O7361" i="35" s="1"/>
  <c r="I7310" i="35"/>
  <c r="I7361" i="35" s="1"/>
  <c r="P7310" i="35"/>
  <c r="P7361" i="35" s="1"/>
  <c r="D7361" i="35"/>
  <c r="K7310" i="35"/>
  <c r="K7361" i="35" s="1"/>
  <c r="Q7310" i="35"/>
  <c r="Q7361" i="35" s="1"/>
  <c r="H6510" i="35"/>
  <c r="H6561" i="35" s="1"/>
  <c r="P6510" i="35"/>
  <c r="P6561" i="35" s="1"/>
  <c r="N7836" i="35"/>
  <c r="N7887" i="35" s="1"/>
  <c r="L7557" i="35"/>
  <c r="L7608" i="35" s="1"/>
  <c r="O7550" i="35"/>
  <c r="O7601" i="35" s="1"/>
  <c r="H7066" i="35"/>
  <c r="H7117" i="35" s="1"/>
  <c r="L7066" i="35"/>
  <c r="L7117" i="35" s="1"/>
  <c r="D1882" i="35"/>
  <c r="J1859" i="35"/>
  <c r="J1910" i="35" s="1"/>
  <c r="P1835" i="35"/>
  <c r="P1886" i="35" s="1"/>
  <c r="F1835" i="35"/>
  <c r="F1886" i="35" s="1"/>
  <c r="R1319" i="35"/>
  <c r="R1370" i="35" s="1"/>
  <c r="Q1304" i="35"/>
  <c r="Q1355" i="35" s="1"/>
  <c r="I1304" i="35"/>
  <c r="I1355" i="35" s="1"/>
  <c r="D1151" i="35"/>
  <c r="M1100" i="35"/>
  <c r="M1151" i="35" s="1"/>
  <c r="F3902" i="35"/>
  <c r="F3953" i="35" s="1"/>
  <c r="D3750" i="35"/>
  <c r="I3676" i="35"/>
  <c r="I3727" i="35" s="1"/>
  <c r="R2866" i="35"/>
  <c r="R2917" i="35" s="1"/>
  <c r="J2865" i="35"/>
  <c r="J2916" i="35" s="1"/>
  <c r="O2860" i="35"/>
  <c r="O2911" i="35" s="1"/>
  <c r="N2347" i="35"/>
  <c r="N2398" i="35" s="1"/>
  <c r="P2124" i="35"/>
  <c r="P2175" i="35" s="1"/>
  <c r="P8083" i="35"/>
  <c r="P8134" i="35" s="1"/>
  <c r="P7870" i="35"/>
  <c r="P7921" i="35" s="1"/>
  <c r="K7860" i="35"/>
  <c r="K7911" i="35" s="1"/>
  <c r="K7851" i="35"/>
  <c r="K7902" i="35" s="1"/>
  <c r="H7844" i="35"/>
  <c r="H7895" i="35" s="1"/>
  <c r="P7836" i="35"/>
  <c r="P7887" i="35" s="1"/>
  <c r="F7836" i="35"/>
  <c r="F7887" i="35" s="1"/>
  <c r="O7831" i="35"/>
  <c r="O7882" i="35" s="1"/>
  <c r="D7608" i="35"/>
  <c r="H7594" i="35"/>
  <c r="H7645" i="35" s="1"/>
  <c r="R7584" i="35"/>
  <c r="R7635" i="35" s="1"/>
  <c r="K7581" i="35"/>
  <c r="K7632" i="35" s="1"/>
  <c r="E7580" i="35"/>
  <c r="E7631" i="35" s="1"/>
  <c r="N7577" i="35"/>
  <c r="N7628" i="35" s="1"/>
  <c r="Q7559" i="35"/>
  <c r="Q7610" i="35" s="1"/>
  <c r="O7557" i="35"/>
  <c r="O7608" i="35" s="1"/>
  <c r="G7557" i="35"/>
  <c r="G7608" i="35" s="1"/>
  <c r="O7556" i="35"/>
  <c r="O7607" i="35" s="1"/>
  <c r="H7556" i="35"/>
  <c r="H7607" i="35" s="1"/>
  <c r="P7550" i="35"/>
  <c r="P7601" i="35" s="1"/>
  <c r="F7550" i="35"/>
  <c r="F7601" i="35" s="1"/>
  <c r="E7549" i="35"/>
  <c r="E7600" i="35" s="1"/>
  <c r="G7549" i="35"/>
  <c r="G7600" i="35" s="1"/>
  <c r="L7549" i="35"/>
  <c r="L7600" i="35" s="1"/>
  <c r="R7549" i="35"/>
  <c r="R7600" i="35" s="1"/>
  <c r="H7549" i="35"/>
  <c r="H7600" i="35" s="1"/>
  <c r="N7549" i="35"/>
  <c r="N7600" i="35" s="1"/>
  <c r="L7356" i="35"/>
  <c r="L7407" i="35" s="1"/>
  <c r="E7355" i="35"/>
  <c r="E7406" i="35" s="1"/>
  <c r="L7355" i="35"/>
  <c r="L7406" i="35" s="1"/>
  <c r="O7355" i="35"/>
  <c r="O7406" i="35" s="1"/>
  <c r="D7406" i="35"/>
  <c r="E7352" i="35"/>
  <c r="E7403" i="35" s="1"/>
  <c r="G7352" i="35"/>
  <c r="G7403" i="35" s="1"/>
  <c r="Q7352" i="35"/>
  <c r="Q7403" i="35" s="1"/>
  <c r="I7352" i="35"/>
  <c r="I7403" i="35" s="1"/>
  <c r="D7403" i="35"/>
  <c r="E7344" i="35"/>
  <c r="E7395" i="35" s="1"/>
  <c r="G7344" i="35"/>
  <c r="G7395" i="35" s="1"/>
  <c r="Q7344" i="35"/>
  <c r="Q7395" i="35" s="1"/>
  <c r="I7344" i="35"/>
  <c r="I7395" i="35" s="1"/>
  <c r="L7344" i="35"/>
  <c r="L7395" i="35" s="1"/>
  <c r="E7330" i="35"/>
  <c r="E7381" i="35" s="1"/>
  <c r="G7330" i="35"/>
  <c r="G7381" i="35" s="1"/>
  <c r="M7330" i="35"/>
  <c r="M7381" i="35" s="1"/>
  <c r="H7330" i="35"/>
  <c r="H7381" i="35" s="1"/>
  <c r="O7330" i="35"/>
  <c r="O7381" i="35" s="1"/>
  <c r="I7330" i="35"/>
  <c r="I7381" i="35" s="1"/>
  <c r="Q7330" i="35"/>
  <c r="Q7381" i="35" s="1"/>
  <c r="E7324" i="35"/>
  <c r="E7375" i="35" s="1"/>
  <c r="G7324" i="35"/>
  <c r="G7375" i="35" s="1"/>
  <c r="Q7324" i="35"/>
  <c r="Q7375" i="35" s="1"/>
  <c r="I7324" i="35"/>
  <c r="I7375" i="35" s="1"/>
  <c r="L7324" i="35"/>
  <c r="L7375" i="35" s="1"/>
  <c r="H6819" i="35"/>
  <c r="H6870" i="35" s="1"/>
  <c r="Q6819" i="35"/>
  <c r="Q6870" i="35" s="1"/>
  <c r="I6819" i="35"/>
  <c r="I6870" i="35" s="1"/>
  <c r="L6819" i="35"/>
  <c r="L6870" i="35" s="1"/>
  <c r="H6804" i="35"/>
  <c r="H6855" i="35" s="1"/>
  <c r="L6804" i="35"/>
  <c r="L6855" i="35" s="1"/>
  <c r="K6023" i="35"/>
  <c r="K6074" i="35" s="1"/>
  <c r="D6074" i="35"/>
  <c r="G5765" i="35"/>
  <c r="G5816" i="35" s="1"/>
  <c r="L5765" i="35"/>
  <c r="L5816" i="35" s="1"/>
  <c r="Q5765" i="35"/>
  <c r="Q5816" i="35" s="1"/>
  <c r="H5765" i="35"/>
  <c r="H5816" i="35" s="1"/>
  <c r="M5765" i="35"/>
  <c r="M5816" i="35" s="1"/>
  <c r="I5765" i="35"/>
  <c r="I5816" i="35" s="1"/>
  <c r="K5765" i="35"/>
  <c r="K5816" i="35" s="1"/>
  <c r="O5765" i="35"/>
  <c r="O5816" i="35" s="1"/>
  <c r="O5763" i="35"/>
  <c r="O5814" i="35" s="1"/>
  <c r="G5750" i="35"/>
  <c r="G5801" i="35" s="1"/>
  <c r="L5750" i="35"/>
  <c r="L5801" i="35" s="1"/>
  <c r="D5801" i="35"/>
  <c r="P5750" i="35"/>
  <c r="P5801" i="35" s="1"/>
  <c r="H5750" i="35"/>
  <c r="H5801" i="35" s="1"/>
  <c r="E5787" i="35"/>
  <c r="E5838" i="35" s="1"/>
  <c r="O5787" i="35"/>
  <c r="O5838" i="35" s="1"/>
  <c r="Q5787" i="35"/>
  <c r="Q5838" i="35" s="1"/>
  <c r="G5748" i="35"/>
  <c r="G5799" i="35" s="1"/>
  <c r="L5748" i="35"/>
  <c r="L5799" i="35" s="1"/>
  <c r="P5748" i="35"/>
  <c r="P5799" i="35" s="1"/>
  <c r="E4980" i="35"/>
  <c r="E5031" i="35" s="1"/>
  <c r="M4980" i="35"/>
  <c r="M5031" i="35" s="1"/>
  <c r="E4747" i="35"/>
  <c r="E4798" i="35" s="1"/>
  <c r="D4798" i="35"/>
  <c r="O4703" i="35"/>
  <c r="O4754" i="35" s="1"/>
  <c r="D4754" i="35"/>
  <c r="D7385" i="35"/>
  <c r="O7347" i="35"/>
  <c r="O7398" i="35" s="1"/>
  <c r="O7343" i="35"/>
  <c r="O7394" i="35" s="1"/>
  <c r="O7339" i="35"/>
  <c r="O7390" i="35" s="1"/>
  <c r="Q7336" i="35"/>
  <c r="Q7387" i="35" s="1"/>
  <c r="G7336" i="35"/>
  <c r="G7387" i="35" s="1"/>
  <c r="Q7334" i="35"/>
  <c r="Q7385" i="35" s="1"/>
  <c r="I7334" i="35"/>
  <c r="I7385" i="35" s="1"/>
  <c r="H7331" i="35"/>
  <c r="H7382" i="35" s="1"/>
  <c r="L7328" i="35"/>
  <c r="L7379" i="35" s="1"/>
  <c r="M7326" i="35"/>
  <c r="M7377" i="35" s="1"/>
  <c r="G7326" i="35"/>
  <c r="G7377" i="35" s="1"/>
  <c r="O7323" i="35"/>
  <c r="O7374" i="35" s="1"/>
  <c r="Q7320" i="35"/>
  <c r="Q7371" i="35" s="1"/>
  <c r="G7320" i="35"/>
  <c r="G7371" i="35" s="1"/>
  <c r="Q7318" i="35"/>
  <c r="Q7369" i="35" s="1"/>
  <c r="I7318" i="35"/>
  <c r="I7369" i="35" s="1"/>
  <c r="H7315" i="35"/>
  <c r="H7366" i="35" s="1"/>
  <c r="O7312" i="35"/>
  <c r="O7363" i="35" s="1"/>
  <c r="I7312" i="35"/>
  <c r="I7363" i="35" s="1"/>
  <c r="H7311" i="35"/>
  <c r="H7362" i="35" s="1"/>
  <c r="H6824" i="35"/>
  <c r="H6875" i="35" s="1"/>
  <c r="H6791" i="35"/>
  <c r="H6842" i="35" s="1"/>
  <c r="H6514" i="35"/>
  <c r="H6565" i="35" s="1"/>
  <c r="K6294" i="35"/>
  <c r="K6345" i="35" s="1"/>
  <c r="K6278" i="35"/>
  <c r="K6329" i="35" s="1"/>
  <c r="P6010" i="35"/>
  <c r="P6061" i="35" s="1"/>
  <c r="J6003" i="35"/>
  <c r="J6054" i="35" s="1"/>
  <c r="J5997" i="35"/>
  <c r="J6048" i="35" s="1"/>
  <c r="H5774" i="35"/>
  <c r="H5825" i="35" s="1"/>
  <c r="L5774" i="35"/>
  <c r="L5825" i="35" s="1"/>
  <c r="F5764" i="35"/>
  <c r="F5815" i="35" s="1"/>
  <c r="K5764" i="35"/>
  <c r="K5815" i="35" s="1"/>
  <c r="P5764" i="35"/>
  <c r="P5815" i="35" s="1"/>
  <c r="G5764" i="35"/>
  <c r="G5815" i="35" s="1"/>
  <c r="L5764" i="35"/>
  <c r="L5815" i="35" s="1"/>
  <c r="R5764" i="35"/>
  <c r="R5815" i="35" s="1"/>
  <c r="F5762" i="35"/>
  <c r="F5813" i="35" s="1"/>
  <c r="K5762" i="35"/>
  <c r="K5813" i="35" s="1"/>
  <c r="P5762" i="35"/>
  <c r="P5813" i="35" s="1"/>
  <c r="G5762" i="35"/>
  <c r="G5813" i="35" s="1"/>
  <c r="L5762" i="35"/>
  <c r="L5813" i="35" s="1"/>
  <c r="R5762" i="35"/>
  <c r="R5813" i="35" s="1"/>
  <c r="L5760" i="35"/>
  <c r="L5811" i="35" s="1"/>
  <c r="R5760" i="35"/>
  <c r="R5811" i="35" s="1"/>
  <c r="F5758" i="35"/>
  <c r="F5809" i="35" s="1"/>
  <c r="N5758" i="35"/>
  <c r="N5809" i="35" s="1"/>
  <c r="H5758" i="35"/>
  <c r="H5809" i="35" s="1"/>
  <c r="P5758" i="35"/>
  <c r="P5809" i="35" s="1"/>
  <c r="G5749" i="35"/>
  <c r="G5800" i="35" s="1"/>
  <c r="L5749" i="35"/>
  <c r="L5800" i="35" s="1"/>
  <c r="G5261" i="35"/>
  <c r="G5312" i="35" s="1"/>
  <c r="N5261" i="35"/>
  <c r="N5312" i="35" s="1"/>
  <c r="O5261" i="35"/>
  <c r="O5312" i="35" s="1"/>
  <c r="D5312" i="35"/>
  <c r="F5248" i="35"/>
  <c r="F5299" i="35" s="1"/>
  <c r="P5248" i="35"/>
  <c r="P5299" i="35" s="1"/>
  <c r="F5244" i="35"/>
  <c r="F5295" i="35" s="1"/>
  <c r="J5244" i="35"/>
  <c r="J5295" i="35" s="1"/>
  <c r="P5244" i="35"/>
  <c r="P5295" i="35" s="1"/>
  <c r="E4461" i="35"/>
  <c r="E4512" i="35" s="1"/>
  <c r="H4461" i="35"/>
  <c r="H4512" i="35" s="1"/>
  <c r="J4443" i="35"/>
  <c r="J4494" i="35" s="1"/>
  <c r="D4494" i="35"/>
  <c r="L7347" i="35"/>
  <c r="L7398" i="35" s="1"/>
  <c r="L7343" i="35"/>
  <c r="L7394" i="35" s="1"/>
  <c r="L7339" i="35"/>
  <c r="L7390" i="35" s="1"/>
  <c r="O7334" i="35"/>
  <c r="O7385" i="35" s="1"/>
  <c r="H7334" i="35"/>
  <c r="H7385" i="35" s="1"/>
  <c r="I7328" i="35"/>
  <c r="I7379" i="35" s="1"/>
  <c r="L7323" i="35"/>
  <c r="L7374" i="35" s="1"/>
  <c r="O7318" i="35"/>
  <c r="O7369" i="35" s="1"/>
  <c r="H7318" i="35"/>
  <c r="H7369" i="35" s="1"/>
  <c r="M7312" i="35"/>
  <c r="M7363" i="35" s="1"/>
  <c r="H7312" i="35"/>
  <c r="H7363" i="35" s="1"/>
  <c r="M6801" i="35"/>
  <c r="M6852" i="35" s="1"/>
  <c r="F5792" i="35"/>
  <c r="F5843" i="35" s="1"/>
  <c r="L5792" i="35"/>
  <c r="L5843" i="35" s="1"/>
  <c r="R5787" i="35"/>
  <c r="R5838" i="35" s="1"/>
  <c r="E5754" i="35"/>
  <c r="E5805" i="35" s="1"/>
  <c r="F5754" i="35"/>
  <c r="F5805" i="35" s="1"/>
  <c r="L5754" i="35"/>
  <c r="L5805" i="35" s="1"/>
  <c r="Q5754" i="35"/>
  <c r="Q5805" i="35" s="1"/>
  <c r="H5754" i="35"/>
  <c r="H5805" i="35" s="1"/>
  <c r="M5754" i="35"/>
  <c r="M5805" i="35" s="1"/>
  <c r="R5754" i="35"/>
  <c r="R5805" i="35" s="1"/>
  <c r="O4963" i="35"/>
  <c r="O5014" i="35" s="1"/>
  <c r="D5014" i="35"/>
  <c r="G4719" i="35"/>
  <c r="G4770" i="35" s="1"/>
  <c r="L4719" i="35"/>
  <c r="L4770" i="35" s="1"/>
  <c r="D4770" i="35"/>
  <c r="O4719" i="35"/>
  <c r="O4770" i="35" s="1"/>
  <c r="G4717" i="35"/>
  <c r="G4768" i="35" s="1"/>
  <c r="R4717" i="35"/>
  <c r="R4768" i="35" s="1"/>
  <c r="J4717" i="35"/>
  <c r="J4768" i="35" s="1"/>
  <c r="L4717" i="35"/>
  <c r="L4768" i="35" s="1"/>
  <c r="E4225" i="35"/>
  <c r="E4276" i="35" s="1"/>
  <c r="P4225" i="35"/>
  <c r="P4276" i="35" s="1"/>
  <c r="I4225" i="35"/>
  <c r="I4276" i="35" s="1"/>
  <c r="J4225" i="35"/>
  <c r="J4276" i="35" s="1"/>
  <c r="H5271" i="35"/>
  <c r="H5322" i="35" s="1"/>
  <c r="L5256" i="35"/>
  <c r="L5307" i="35" s="1"/>
  <c r="O5251" i="35"/>
  <c r="O5302" i="35" s="1"/>
  <c r="G5251" i="35"/>
  <c r="G5302" i="35" s="1"/>
  <c r="F5245" i="35"/>
  <c r="F5296" i="35" s="1"/>
  <c r="M4982" i="35"/>
  <c r="M5033" i="35" s="1"/>
  <c r="K4978" i="35"/>
  <c r="K5029" i="35" s="1"/>
  <c r="M4975" i="35"/>
  <c r="M5026" i="35" s="1"/>
  <c r="P4972" i="35"/>
  <c r="P5023" i="35" s="1"/>
  <c r="O4969" i="35"/>
  <c r="O5020" i="35" s="1"/>
  <c r="M4968" i="35"/>
  <c r="M5019" i="35" s="1"/>
  <c r="O4961" i="35"/>
  <c r="O5012" i="35" s="1"/>
  <c r="M4960" i="35"/>
  <c r="M5011" i="35" s="1"/>
  <c r="K4952" i="35"/>
  <c r="K5003" i="35" s="1"/>
  <c r="O4951" i="35"/>
  <c r="O5002" i="35" s="1"/>
  <c r="H4746" i="35"/>
  <c r="H4797" i="35" s="1"/>
  <c r="P4745" i="35"/>
  <c r="P4796" i="35" s="1"/>
  <c r="R4730" i="35"/>
  <c r="R4781" i="35" s="1"/>
  <c r="J4730" i="35"/>
  <c r="J4781" i="35" s="1"/>
  <c r="J4728" i="35"/>
  <c r="J4779" i="35" s="1"/>
  <c r="J4726" i="35"/>
  <c r="J4777" i="35" s="1"/>
  <c r="J4724" i="35"/>
  <c r="J4775" i="35" s="1"/>
  <c r="L4715" i="35"/>
  <c r="L4766" i="35" s="1"/>
  <c r="L4714" i="35"/>
  <c r="L4765" i="35" s="1"/>
  <c r="R4713" i="35"/>
  <c r="R4764" i="35" s="1"/>
  <c r="J4706" i="35"/>
  <c r="J4757" i="35" s="1"/>
  <c r="O4705" i="35"/>
  <c r="O4756" i="35" s="1"/>
  <c r="K4704" i="35"/>
  <c r="K4755" i="35" s="1"/>
  <c r="Q4218" i="35"/>
  <c r="Q4269" i="35" s="1"/>
  <c r="M4216" i="35"/>
  <c r="M4267" i="35" s="1"/>
  <c r="F4214" i="35"/>
  <c r="F4265" i="35" s="1"/>
  <c r="M4203" i="35"/>
  <c r="M4254" i="35" s="1"/>
  <c r="K4196" i="35"/>
  <c r="K4247" i="35" s="1"/>
  <c r="M5770" i="35"/>
  <c r="M5821" i="35" s="1"/>
  <c r="L5756" i="35"/>
  <c r="L5807" i="35" s="1"/>
  <c r="O5752" i="35"/>
  <c r="O5803" i="35" s="1"/>
  <c r="J5752" i="35"/>
  <c r="J5803" i="35" s="1"/>
  <c r="G5271" i="35"/>
  <c r="G5322" i="35" s="1"/>
  <c r="P5264" i="35"/>
  <c r="P5315" i="35" s="1"/>
  <c r="F5256" i="35"/>
  <c r="F5307" i="35" s="1"/>
  <c r="L5251" i="35"/>
  <c r="L5302" i="35" s="1"/>
  <c r="D5033" i="35"/>
  <c r="K4982" i="35"/>
  <c r="K5033" i="35" s="1"/>
  <c r="K4969" i="35"/>
  <c r="K5020" i="35" s="1"/>
  <c r="K4961" i="35"/>
  <c r="K5012" i="35" s="1"/>
  <c r="M4951" i="35"/>
  <c r="M5002" i="35" s="1"/>
  <c r="O4746" i="35"/>
  <c r="O4797" i="35" s="1"/>
  <c r="E4746" i="35"/>
  <c r="E4797" i="35" s="1"/>
  <c r="K4745" i="35"/>
  <c r="K4796" i="35" s="1"/>
  <c r="P4734" i="35"/>
  <c r="P4785" i="35" s="1"/>
  <c r="Q4730" i="35"/>
  <c r="Q4781" i="35" s="1"/>
  <c r="H4730" i="35"/>
  <c r="H4781" i="35" s="1"/>
  <c r="H4728" i="35"/>
  <c r="H4779" i="35" s="1"/>
  <c r="H4726" i="35"/>
  <c r="H4777" i="35" s="1"/>
  <c r="H4724" i="35"/>
  <c r="H4775" i="35" s="1"/>
  <c r="J4714" i="35"/>
  <c r="J4765" i="35" s="1"/>
  <c r="E4218" i="35"/>
  <c r="E4269" i="35" s="1"/>
  <c r="H4216" i="35"/>
  <c r="H4267" i="35" s="1"/>
  <c r="Q4214" i="35"/>
  <c r="Q4265" i="35" s="1"/>
  <c r="E4214" i="35"/>
  <c r="E4265" i="35" s="1"/>
  <c r="M4202" i="35"/>
  <c r="M4253" i="35" s="1"/>
  <c r="F7841" i="35"/>
  <c r="F7892" i="35" s="1"/>
  <c r="N7841" i="35"/>
  <c r="N7892" i="35" s="1"/>
  <c r="H7841" i="35"/>
  <c r="H7892" i="35" s="1"/>
  <c r="F7833" i="35"/>
  <c r="F7884" i="35" s="1"/>
  <c r="O7833" i="35"/>
  <c r="O7884" i="35" s="1"/>
  <c r="K7833" i="35"/>
  <c r="K7884" i="35" s="1"/>
  <c r="E7597" i="35"/>
  <c r="E7648" i="35" s="1"/>
  <c r="N7597" i="35"/>
  <c r="N7648" i="35" s="1"/>
  <c r="J7597" i="35"/>
  <c r="J7648" i="35" s="1"/>
  <c r="D7648" i="35"/>
  <c r="E7596" i="35"/>
  <c r="E7647" i="35" s="1"/>
  <c r="J7596" i="35"/>
  <c r="J7647" i="35" s="1"/>
  <c r="N7596" i="35"/>
  <c r="N7647" i="35" s="1"/>
  <c r="D7647" i="35"/>
  <c r="P7593" i="35"/>
  <c r="P7644" i="35" s="1"/>
  <c r="L7593" i="35"/>
  <c r="L7644" i="35" s="1"/>
  <c r="D7644" i="35"/>
  <c r="N7590" i="35"/>
  <c r="N7641" i="35" s="1"/>
  <c r="H7590" i="35"/>
  <c r="H7641" i="35" s="1"/>
  <c r="E7588" i="35"/>
  <c r="E7639" i="35" s="1"/>
  <c r="R7588" i="35"/>
  <c r="R7639" i="35" s="1"/>
  <c r="H7588" i="35"/>
  <c r="H7639" i="35" s="1"/>
  <c r="E7567" i="35"/>
  <c r="E7618" i="35" s="1"/>
  <c r="K7567" i="35"/>
  <c r="K7618" i="35" s="1"/>
  <c r="Q7567" i="35"/>
  <c r="Q7618" i="35" s="1"/>
  <c r="G7567" i="35"/>
  <c r="G7618" i="35" s="1"/>
  <c r="M7567" i="35"/>
  <c r="M7618" i="35" s="1"/>
  <c r="R7567" i="35"/>
  <c r="R7618" i="35" s="1"/>
  <c r="I7567" i="35"/>
  <c r="I7618" i="35" s="1"/>
  <c r="N7567" i="35"/>
  <c r="N7618" i="35" s="1"/>
  <c r="E7566" i="35"/>
  <c r="E7617" i="35" s="1"/>
  <c r="L7566" i="35"/>
  <c r="L7617" i="35" s="1"/>
  <c r="Q7566" i="35"/>
  <c r="Q7617" i="35" s="1"/>
  <c r="H7566" i="35"/>
  <c r="H7617" i="35" s="1"/>
  <c r="M7566" i="35"/>
  <c r="M7617" i="35" s="1"/>
  <c r="R7566" i="35"/>
  <c r="R7617" i="35" s="1"/>
  <c r="I7566" i="35"/>
  <c r="I7617" i="35" s="1"/>
  <c r="N7566" i="35"/>
  <c r="N7617" i="35" s="1"/>
  <c r="F7560" i="35"/>
  <c r="F7611" i="35" s="1"/>
  <c r="E7560" i="35"/>
  <c r="E7611" i="35" s="1"/>
  <c r="N7560" i="35"/>
  <c r="N7611" i="35" s="1"/>
  <c r="I7560" i="35"/>
  <c r="I7611" i="35" s="1"/>
  <c r="Q7560" i="35"/>
  <c r="Q7611" i="35" s="1"/>
  <c r="J7560" i="35"/>
  <c r="J7611" i="35" s="1"/>
  <c r="R7560" i="35"/>
  <c r="R7611" i="35" s="1"/>
  <c r="E6816" i="35"/>
  <c r="E6867" i="35" s="1"/>
  <c r="H6816" i="35"/>
  <c r="H6867" i="35" s="1"/>
  <c r="L6816" i="35"/>
  <c r="L6867" i="35" s="1"/>
  <c r="E5768" i="35"/>
  <c r="E5819" i="35" s="1"/>
  <c r="P5768" i="35"/>
  <c r="P5819" i="35" s="1"/>
  <c r="I5768" i="35"/>
  <c r="I5819" i="35" s="1"/>
  <c r="L5768" i="35"/>
  <c r="L5819" i="35" s="1"/>
  <c r="N5768" i="35"/>
  <c r="N5819" i="35" s="1"/>
  <c r="I1859" i="35"/>
  <c r="I1910" i="35" s="1"/>
  <c r="N1843" i="35"/>
  <c r="N1894" i="35" s="1"/>
  <c r="N1307" i="35"/>
  <c r="N1358" i="35" s="1"/>
  <c r="Q3699" i="35"/>
  <c r="Q3750" i="35" s="1"/>
  <c r="P2907" i="35"/>
  <c r="P2958" i="35" s="1"/>
  <c r="P2906" i="35"/>
  <c r="P2957" i="35" s="1"/>
  <c r="M2904" i="35"/>
  <c r="M2955" i="35" s="1"/>
  <c r="P2870" i="35"/>
  <c r="P2921" i="35" s="1"/>
  <c r="J2870" i="35"/>
  <c r="J2921" i="35" s="1"/>
  <c r="L2860" i="35"/>
  <c r="L2911" i="35" s="1"/>
  <c r="O2372" i="35"/>
  <c r="O2423" i="35" s="1"/>
  <c r="O2371" i="35"/>
  <c r="O2422" i="35" s="1"/>
  <c r="P2368" i="35"/>
  <c r="P2419" i="35" s="1"/>
  <c r="L2106" i="35"/>
  <c r="L2157" i="35" s="1"/>
  <c r="D8150" i="35"/>
  <c r="D8130" i="35"/>
  <c r="D8125" i="35"/>
  <c r="D8123" i="35"/>
  <c r="P8111" i="35"/>
  <c r="P8162" i="35" s="1"/>
  <c r="P8103" i="35"/>
  <c r="P8154" i="35" s="1"/>
  <c r="L8099" i="35"/>
  <c r="L8150" i="35" s="1"/>
  <c r="L8087" i="35"/>
  <c r="L8138" i="35" s="1"/>
  <c r="L8083" i="35"/>
  <c r="L8134" i="35" s="1"/>
  <c r="P8075" i="35"/>
  <c r="P8126" i="35" s="1"/>
  <c r="D7907" i="35"/>
  <c r="D7891" i="35"/>
  <c r="R7875" i="35"/>
  <c r="R7926" i="35" s="1"/>
  <c r="N7873" i="35"/>
  <c r="N7924" i="35" s="1"/>
  <c r="N7870" i="35"/>
  <c r="N7921" i="35" s="1"/>
  <c r="J7862" i="35"/>
  <c r="J7913" i="35" s="1"/>
  <c r="O7861" i="35"/>
  <c r="O7912" i="35" s="1"/>
  <c r="J7860" i="35"/>
  <c r="J7911" i="35" s="1"/>
  <c r="O7857" i="35"/>
  <c r="O7908" i="35" s="1"/>
  <c r="O7856" i="35"/>
  <c r="O7907" i="35" s="1"/>
  <c r="H7856" i="35"/>
  <c r="H7907" i="35" s="1"/>
  <c r="O7855" i="35"/>
  <c r="O7906" i="35" s="1"/>
  <c r="P7854" i="35"/>
  <c r="P7905" i="35" s="1"/>
  <c r="N7852" i="35"/>
  <c r="N7903" i="35" s="1"/>
  <c r="K7849" i="35"/>
  <c r="K7900" i="35" s="1"/>
  <c r="F7848" i="35"/>
  <c r="F7899" i="35" s="1"/>
  <c r="N7848" i="35"/>
  <c r="N7899" i="35" s="1"/>
  <c r="F7838" i="35"/>
  <c r="F7889" i="35" s="1"/>
  <c r="N7838" i="35"/>
  <c r="N7889" i="35" s="1"/>
  <c r="F7830" i="35"/>
  <c r="F7881" i="35" s="1"/>
  <c r="J7830" i="35"/>
  <c r="J7881" i="35" s="1"/>
  <c r="E7309" i="35"/>
  <c r="E7360" i="35" s="1"/>
  <c r="G7309" i="35"/>
  <c r="G7360" i="35" s="1"/>
  <c r="L7309" i="35"/>
  <c r="L7360" i="35" s="1"/>
  <c r="Q7309" i="35"/>
  <c r="Q7360" i="35" s="1"/>
  <c r="H7309" i="35"/>
  <c r="H7360" i="35" s="1"/>
  <c r="M7309" i="35"/>
  <c r="M7360" i="35" s="1"/>
  <c r="I7309" i="35"/>
  <c r="I7360" i="35" s="1"/>
  <c r="O7309" i="35"/>
  <c r="O7360" i="35" s="1"/>
  <c r="E7308" i="35"/>
  <c r="E7359" i="35" s="1"/>
  <c r="K7308" i="35"/>
  <c r="K7359" i="35" s="1"/>
  <c r="P7308" i="35"/>
  <c r="P7359" i="35" s="1"/>
  <c r="D7359" i="35"/>
  <c r="G7308" i="35"/>
  <c r="G7359" i="35" s="1"/>
  <c r="L7308" i="35"/>
  <c r="L7359" i="35" s="1"/>
  <c r="Q7308" i="35"/>
  <c r="Q7359" i="35" s="1"/>
  <c r="H7308" i="35"/>
  <c r="H7359" i="35" s="1"/>
  <c r="M7308" i="35"/>
  <c r="M7359" i="35" s="1"/>
  <c r="H6529" i="35"/>
  <c r="H6580" i="35" s="1"/>
  <c r="L6529" i="35"/>
  <c r="L6580" i="35" s="1"/>
  <c r="E5786" i="35"/>
  <c r="E5837" i="35" s="1"/>
  <c r="J5786" i="35"/>
  <c r="J5837" i="35" s="1"/>
  <c r="P5786" i="35"/>
  <c r="P5837" i="35" s="1"/>
  <c r="D5837" i="35"/>
  <c r="F5786" i="35"/>
  <c r="F5837" i="35" s="1"/>
  <c r="L5786" i="35"/>
  <c r="L5837" i="35" s="1"/>
  <c r="Q5786" i="35"/>
  <c r="Q5837" i="35" s="1"/>
  <c r="H5786" i="35"/>
  <c r="H5837" i="35" s="1"/>
  <c r="M5786" i="35"/>
  <c r="M5837" i="35" s="1"/>
  <c r="R5786" i="35"/>
  <c r="R5837" i="35" s="1"/>
  <c r="I5786" i="35"/>
  <c r="I5837" i="35" s="1"/>
  <c r="N5786" i="35"/>
  <c r="N5837" i="35" s="1"/>
  <c r="E5784" i="35"/>
  <c r="E5835" i="35" s="1"/>
  <c r="K5784" i="35"/>
  <c r="K5835" i="35" s="1"/>
  <c r="P5784" i="35"/>
  <c r="P5835" i="35" s="1"/>
  <c r="G5784" i="35"/>
  <c r="G5835" i="35" s="1"/>
  <c r="L5784" i="35"/>
  <c r="L5835" i="35" s="1"/>
  <c r="Q5784" i="35"/>
  <c r="Q5835" i="35" s="1"/>
  <c r="H5784" i="35"/>
  <c r="H5835" i="35" s="1"/>
  <c r="M5784" i="35"/>
  <c r="M5835" i="35" s="1"/>
  <c r="D5835" i="35"/>
  <c r="I5784" i="35"/>
  <c r="I5835" i="35" s="1"/>
  <c r="O5784" i="35"/>
  <c r="O5835" i="35" s="1"/>
  <c r="E5782" i="35"/>
  <c r="E5833" i="35" s="1"/>
  <c r="K5782" i="35"/>
  <c r="K5833" i="35" s="1"/>
  <c r="P5782" i="35"/>
  <c r="P5833" i="35" s="1"/>
  <c r="D5833" i="35"/>
  <c r="G5782" i="35"/>
  <c r="G5833" i="35" s="1"/>
  <c r="L5782" i="35"/>
  <c r="L5833" i="35" s="1"/>
  <c r="Q5782" i="35"/>
  <c r="Q5833" i="35" s="1"/>
  <c r="H5782" i="35"/>
  <c r="H5833" i="35" s="1"/>
  <c r="M5782" i="35"/>
  <c r="M5833" i="35" s="1"/>
  <c r="I5782" i="35"/>
  <c r="I5833" i="35" s="1"/>
  <c r="O5782" i="35"/>
  <c r="O5833" i="35" s="1"/>
  <c r="E5780" i="35"/>
  <c r="E5831" i="35" s="1"/>
  <c r="K5780" i="35"/>
  <c r="K5831" i="35" s="1"/>
  <c r="P5780" i="35"/>
  <c r="P5831" i="35" s="1"/>
  <c r="G5780" i="35"/>
  <c r="G5831" i="35" s="1"/>
  <c r="L5780" i="35"/>
  <c r="L5831" i="35" s="1"/>
  <c r="Q5780" i="35"/>
  <c r="Q5831" i="35" s="1"/>
  <c r="H5780" i="35"/>
  <c r="H5831" i="35" s="1"/>
  <c r="M5780" i="35"/>
  <c r="M5831" i="35" s="1"/>
  <c r="D5831" i="35"/>
  <c r="I5780" i="35"/>
  <c r="I5831" i="35" s="1"/>
  <c r="O5780" i="35"/>
  <c r="O5831" i="35" s="1"/>
  <c r="L5777" i="35"/>
  <c r="L5828" i="35" s="1"/>
  <c r="F5777" i="35"/>
  <c r="F5828" i="35" s="1"/>
  <c r="K5777" i="35"/>
  <c r="K5828" i="35" s="1"/>
  <c r="D5828" i="35"/>
  <c r="R5777" i="35"/>
  <c r="R5828" i="35" s="1"/>
  <c r="F5255" i="35"/>
  <c r="F5306" i="35" s="1"/>
  <c r="L5255" i="35"/>
  <c r="L5306" i="35" s="1"/>
  <c r="E4950" i="35"/>
  <c r="E5001" i="35" s="1"/>
  <c r="M4950" i="35"/>
  <c r="M5001" i="35" s="1"/>
  <c r="H4950" i="35"/>
  <c r="H5001" i="35" s="1"/>
  <c r="O4950" i="35"/>
  <c r="O5001" i="35" s="1"/>
  <c r="I4950" i="35"/>
  <c r="I5001" i="35" s="1"/>
  <c r="P4950" i="35"/>
  <c r="P5001" i="35" s="1"/>
  <c r="K4950" i="35"/>
  <c r="K5001" i="35" s="1"/>
  <c r="D5001" i="35"/>
  <c r="D3725" i="35"/>
  <c r="E7582" i="35"/>
  <c r="E7633" i="35" s="1"/>
  <c r="L7582" i="35"/>
  <c r="L7633" i="35" s="1"/>
  <c r="N7582" i="35"/>
  <c r="N7633" i="35" s="1"/>
  <c r="P7582" i="35"/>
  <c r="P7633" i="35" s="1"/>
  <c r="F7568" i="35"/>
  <c r="F7619" i="35" s="1"/>
  <c r="E7568" i="35"/>
  <c r="E7619" i="35" s="1"/>
  <c r="K7568" i="35"/>
  <c r="K7619" i="35" s="1"/>
  <c r="O7568" i="35"/>
  <c r="O7619" i="35" s="1"/>
  <c r="G7568" i="35"/>
  <c r="G7619" i="35" s="1"/>
  <c r="L7568" i="35"/>
  <c r="L7619" i="35" s="1"/>
  <c r="P7568" i="35"/>
  <c r="P7619" i="35" s="1"/>
  <c r="H7568" i="35"/>
  <c r="H7619" i="35" s="1"/>
  <c r="M7568" i="35"/>
  <c r="M7619" i="35" s="1"/>
  <c r="Q7568" i="35"/>
  <c r="Q7619" i="35" s="1"/>
  <c r="D7619" i="35"/>
  <c r="E4186" i="35"/>
  <c r="E4237" i="35" s="1"/>
  <c r="D4237" i="35"/>
  <c r="J1843" i="35"/>
  <c r="J1894" i="35" s="1"/>
  <c r="M1831" i="35"/>
  <c r="M1882" i="35" s="1"/>
  <c r="O1617" i="35"/>
  <c r="O1668" i="35" s="1"/>
  <c r="L1307" i="35"/>
  <c r="L1358" i="35" s="1"/>
  <c r="D1128" i="35"/>
  <c r="M3909" i="35"/>
  <c r="M3960" i="35" s="1"/>
  <c r="R3907" i="35"/>
  <c r="R3958" i="35" s="1"/>
  <c r="D3724" i="35"/>
  <c r="Q3707" i="35"/>
  <c r="Q3758" i="35" s="1"/>
  <c r="I3700" i="35"/>
  <c r="I3751" i="35" s="1"/>
  <c r="P3689" i="35"/>
  <c r="P3740" i="35" s="1"/>
  <c r="M3681" i="35"/>
  <c r="M3732" i="35" s="1"/>
  <c r="M3674" i="35"/>
  <c r="M3725" i="35" s="1"/>
  <c r="Q3673" i="35"/>
  <c r="Q3724" i="35" s="1"/>
  <c r="P3177" i="35"/>
  <c r="P3228" i="35" s="1"/>
  <c r="D2946" i="35"/>
  <c r="D2920" i="35"/>
  <c r="O2906" i="35"/>
  <c r="O2957" i="35" s="1"/>
  <c r="O2905" i="35"/>
  <c r="O2956" i="35" s="1"/>
  <c r="O2885" i="35"/>
  <c r="O2936" i="35" s="1"/>
  <c r="P2874" i="35"/>
  <c r="P2925" i="35" s="1"/>
  <c r="O2870" i="35"/>
  <c r="O2921" i="35" s="1"/>
  <c r="G2870" i="35"/>
  <c r="G2921" i="35" s="1"/>
  <c r="R2869" i="35"/>
  <c r="R2920" i="35" s="1"/>
  <c r="D2682" i="35"/>
  <c r="P2631" i="35"/>
  <c r="P2682" i="35" s="1"/>
  <c r="D2422" i="35"/>
  <c r="O2373" i="35"/>
  <c r="O2424" i="35" s="1"/>
  <c r="H2371" i="35"/>
  <c r="H2422" i="35" s="1"/>
  <c r="O2359" i="35"/>
  <c r="O2410" i="35" s="1"/>
  <c r="D2157" i="35"/>
  <c r="Q2140" i="35"/>
  <c r="Q2191" i="35" s="1"/>
  <c r="I2106" i="35"/>
  <c r="I2157" i="35" s="1"/>
  <c r="D8154" i="35"/>
  <c r="P8115" i="35"/>
  <c r="P8166" i="35" s="1"/>
  <c r="L8111" i="35"/>
  <c r="L8162" i="35" s="1"/>
  <c r="L8103" i="35"/>
  <c r="L8154" i="35" s="1"/>
  <c r="H8099" i="35"/>
  <c r="H8150" i="35" s="1"/>
  <c r="H8087" i="35"/>
  <c r="H8138" i="35" s="1"/>
  <c r="L8075" i="35"/>
  <c r="L8126" i="35" s="1"/>
  <c r="P8074" i="35"/>
  <c r="P8125" i="35" s="1"/>
  <c r="P8073" i="35"/>
  <c r="P8124" i="35" s="1"/>
  <c r="L8072" i="35"/>
  <c r="L8123" i="35" s="1"/>
  <c r="P8071" i="35"/>
  <c r="P8122" i="35" s="1"/>
  <c r="D7911" i="35"/>
  <c r="D7903" i="35"/>
  <c r="P7875" i="35"/>
  <c r="P7926" i="35" s="1"/>
  <c r="K7873" i="35"/>
  <c r="K7924" i="35" s="1"/>
  <c r="J7870" i="35"/>
  <c r="J7921" i="35" s="1"/>
  <c r="O7869" i="35"/>
  <c r="O7920" i="35" s="1"/>
  <c r="F7862" i="35"/>
  <c r="F7913" i="35" s="1"/>
  <c r="N7861" i="35"/>
  <c r="N7912" i="35" s="1"/>
  <c r="P7860" i="35"/>
  <c r="P7911" i="35" s="1"/>
  <c r="H7860" i="35"/>
  <c r="H7911" i="35" s="1"/>
  <c r="N7856" i="35"/>
  <c r="N7907" i="35" s="1"/>
  <c r="N7854" i="35"/>
  <c r="N7905" i="35" s="1"/>
  <c r="K7852" i="35"/>
  <c r="K7903" i="35" s="1"/>
  <c r="F7845" i="35"/>
  <c r="F7896" i="35" s="1"/>
  <c r="N7845" i="35"/>
  <c r="N7896" i="35" s="1"/>
  <c r="K7840" i="35"/>
  <c r="K7891" i="35" s="1"/>
  <c r="N7833" i="35"/>
  <c r="N7884" i="35" s="1"/>
  <c r="K7831" i="35"/>
  <c r="K7882" i="35" s="1"/>
  <c r="H7831" i="35"/>
  <c r="H7882" i="35" s="1"/>
  <c r="P7831" i="35"/>
  <c r="P7882" i="35" s="1"/>
  <c r="R7597" i="35"/>
  <c r="R7648" i="35" s="1"/>
  <c r="R7596" i="35"/>
  <c r="R7647" i="35" s="1"/>
  <c r="F7571" i="35"/>
  <c r="F7622" i="35" s="1"/>
  <c r="E7571" i="35"/>
  <c r="E7622" i="35" s="1"/>
  <c r="J7571" i="35"/>
  <c r="J7622" i="35" s="1"/>
  <c r="N7571" i="35"/>
  <c r="N7622" i="35" s="1"/>
  <c r="R7571" i="35"/>
  <c r="R7622" i="35" s="1"/>
  <c r="D7622" i="35"/>
  <c r="G7571" i="35"/>
  <c r="G7622" i="35" s="1"/>
  <c r="K7571" i="35"/>
  <c r="K7622" i="35" s="1"/>
  <c r="O7571" i="35"/>
  <c r="O7622" i="35" s="1"/>
  <c r="H7571" i="35"/>
  <c r="H7622" i="35" s="1"/>
  <c r="L7571" i="35"/>
  <c r="L7622" i="35" s="1"/>
  <c r="P7571" i="35"/>
  <c r="P7622" i="35" s="1"/>
  <c r="N7568" i="35"/>
  <c r="N7619" i="35" s="1"/>
  <c r="O7567" i="35"/>
  <c r="O7618" i="35" s="1"/>
  <c r="P7566" i="35"/>
  <c r="P7617" i="35" s="1"/>
  <c r="I6815" i="35"/>
  <c r="I6866" i="35" s="1"/>
  <c r="L6815" i="35"/>
  <c r="L6866" i="35" s="1"/>
  <c r="P6815" i="35"/>
  <c r="P6866" i="35" s="1"/>
  <c r="O1104" i="35"/>
  <c r="O1155" i="35" s="1"/>
  <c r="R3908" i="35"/>
  <c r="R3959" i="35" s="1"/>
  <c r="L3689" i="35"/>
  <c r="L3740" i="35" s="1"/>
  <c r="E3674" i="35"/>
  <c r="E3725" i="35" s="1"/>
  <c r="M3673" i="35"/>
  <c r="M3724" i="35" s="1"/>
  <c r="D2948" i="35"/>
  <c r="P2875" i="35"/>
  <c r="P2926" i="35" s="1"/>
  <c r="L2870" i="35"/>
  <c r="L2921" i="35" s="1"/>
  <c r="F2870" i="35"/>
  <c r="F2921" i="35" s="1"/>
  <c r="P2869" i="35"/>
  <c r="P2920" i="35" s="1"/>
  <c r="D2434" i="35"/>
  <c r="D2402" i="35"/>
  <c r="P2383" i="35"/>
  <c r="P2434" i="35" s="1"/>
  <c r="O2360" i="35"/>
  <c r="O2411" i="35" s="1"/>
  <c r="K2140" i="35"/>
  <c r="K2191" i="35" s="1"/>
  <c r="D8162" i="35"/>
  <c r="D8126" i="35"/>
  <c r="D8122" i="35"/>
  <c r="H8111" i="35"/>
  <c r="H8162" i="35" s="1"/>
  <c r="H8103" i="35"/>
  <c r="H8154" i="35" s="1"/>
  <c r="P8095" i="35"/>
  <c r="P8146" i="35" s="1"/>
  <c r="P8079" i="35"/>
  <c r="P8130" i="35" s="1"/>
  <c r="H8075" i="35"/>
  <c r="H8126" i="35" s="1"/>
  <c r="L8071" i="35"/>
  <c r="L8122" i="35" s="1"/>
  <c r="F7873" i="35"/>
  <c r="F7924" i="35" s="1"/>
  <c r="N7869" i="35"/>
  <c r="N7920" i="35" s="1"/>
  <c r="J7854" i="35"/>
  <c r="J7905" i="35" s="1"/>
  <c r="O7847" i="35"/>
  <c r="O7898" i="35" s="1"/>
  <c r="K7841" i="35"/>
  <c r="K7892" i="35" s="1"/>
  <c r="O7837" i="35"/>
  <c r="O7888" i="35" s="1"/>
  <c r="H7833" i="35"/>
  <c r="H7884" i="35" s="1"/>
  <c r="O7829" i="35"/>
  <c r="O7880" i="35" s="1"/>
  <c r="L7597" i="35"/>
  <c r="L7648" i="35" s="1"/>
  <c r="L7596" i="35"/>
  <c r="L7647" i="35" s="1"/>
  <c r="N7593" i="35"/>
  <c r="N7644" i="35" s="1"/>
  <c r="P7588" i="35"/>
  <c r="P7639" i="35" s="1"/>
  <c r="E7586" i="35"/>
  <c r="E7637" i="35" s="1"/>
  <c r="H7586" i="35"/>
  <c r="H7637" i="35" s="1"/>
  <c r="P7586" i="35"/>
  <c r="P7637" i="35" s="1"/>
  <c r="I7568" i="35"/>
  <c r="I7619" i="35" s="1"/>
  <c r="J7567" i="35"/>
  <c r="J7618" i="35" s="1"/>
  <c r="J7566" i="35"/>
  <c r="J7617" i="35" s="1"/>
  <c r="M7560" i="35"/>
  <c r="M7611" i="35" s="1"/>
  <c r="E7353" i="35"/>
  <c r="E7404" i="35" s="1"/>
  <c r="G7353" i="35"/>
  <c r="G7404" i="35" s="1"/>
  <c r="M7353" i="35"/>
  <c r="M7404" i="35" s="1"/>
  <c r="D7404" i="35"/>
  <c r="H7353" i="35"/>
  <c r="H7404" i="35" s="1"/>
  <c r="O7353" i="35"/>
  <c r="O7404" i="35" s="1"/>
  <c r="I7353" i="35"/>
  <c r="I7404" i="35" s="1"/>
  <c r="Q7353" i="35"/>
  <c r="Q7404" i="35" s="1"/>
  <c r="E7349" i="35"/>
  <c r="E7400" i="35" s="1"/>
  <c r="G7349" i="35"/>
  <c r="G7400" i="35" s="1"/>
  <c r="M7349" i="35"/>
  <c r="M7400" i="35" s="1"/>
  <c r="D7400" i="35"/>
  <c r="H7349" i="35"/>
  <c r="H7400" i="35" s="1"/>
  <c r="O7349" i="35"/>
  <c r="O7400" i="35" s="1"/>
  <c r="I7349" i="35"/>
  <c r="I7400" i="35" s="1"/>
  <c r="Q7349" i="35"/>
  <c r="Q7400" i="35" s="1"/>
  <c r="E7345" i="35"/>
  <c r="E7396" i="35" s="1"/>
  <c r="G7345" i="35"/>
  <c r="G7396" i="35" s="1"/>
  <c r="M7345" i="35"/>
  <c r="M7396" i="35" s="1"/>
  <c r="D7396" i="35"/>
  <c r="H7345" i="35"/>
  <c r="H7396" i="35" s="1"/>
  <c r="O7345" i="35"/>
  <c r="O7396" i="35" s="1"/>
  <c r="I7345" i="35"/>
  <c r="I7396" i="35" s="1"/>
  <c r="Q7345" i="35"/>
  <c r="Q7396" i="35" s="1"/>
  <c r="E7341" i="35"/>
  <c r="E7392" i="35" s="1"/>
  <c r="G7341" i="35"/>
  <c r="G7392" i="35" s="1"/>
  <c r="M7341" i="35"/>
  <c r="M7392" i="35" s="1"/>
  <c r="H7341" i="35"/>
  <c r="H7392" i="35" s="1"/>
  <c r="O7341" i="35"/>
  <c r="O7392" i="35" s="1"/>
  <c r="I7341" i="35"/>
  <c r="I7392" i="35" s="1"/>
  <c r="Q7341" i="35"/>
  <c r="Q7392" i="35" s="1"/>
  <c r="D7392" i="35"/>
  <c r="E7337" i="35"/>
  <c r="E7388" i="35" s="1"/>
  <c r="G7337" i="35"/>
  <c r="G7388" i="35" s="1"/>
  <c r="M7337" i="35"/>
  <c r="M7388" i="35" s="1"/>
  <c r="D7388" i="35"/>
  <c r="H7337" i="35"/>
  <c r="H7388" i="35" s="1"/>
  <c r="O7337" i="35"/>
  <c r="O7388" i="35" s="1"/>
  <c r="I7337" i="35"/>
  <c r="I7388" i="35" s="1"/>
  <c r="Q7337" i="35"/>
  <c r="Q7388" i="35" s="1"/>
  <c r="E7333" i="35"/>
  <c r="E7384" i="35" s="1"/>
  <c r="G7333" i="35"/>
  <c r="G7384" i="35" s="1"/>
  <c r="M7333" i="35"/>
  <c r="M7384" i="35" s="1"/>
  <c r="H7333" i="35"/>
  <c r="H7384" i="35" s="1"/>
  <c r="O7333" i="35"/>
  <c r="O7384" i="35" s="1"/>
  <c r="D7384" i="35"/>
  <c r="I7333" i="35"/>
  <c r="I7384" i="35" s="1"/>
  <c r="Q7333" i="35"/>
  <c r="Q7384" i="35" s="1"/>
  <c r="E7329" i="35"/>
  <c r="E7380" i="35" s="1"/>
  <c r="G7329" i="35"/>
  <c r="G7380" i="35" s="1"/>
  <c r="M7329" i="35"/>
  <c r="M7380" i="35" s="1"/>
  <c r="H7329" i="35"/>
  <c r="H7380" i="35" s="1"/>
  <c r="O7329" i="35"/>
  <c r="O7380" i="35" s="1"/>
  <c r="I7329" i="35"/>
  <c r="I7380" i="35" s="1"/>
  <c r="Q7329" i="35"/>
  <c r="Q7380" i="35" s="1"/>
  <c r="E7325" i="35"/>
  <c r="E7376" i="35" s="1"/>
  <c r="G7325" i="35"/>
  <c r="G7376" i="35" s="1"/>
  <c r="M7325" i="35"/>
  <c r="M7376" i="35" s="1"/>
  <c r="H7325" i="35"/>
  <c r="H7376" i="35" s="1"/>
  <c r="O7325" i="35"/>
  <c r="O7376" i="35" s="1"/>
  <c r="I7325" i="35"/>
  <c r="I7376" i="35" s="1"/>
  <c r="Q7325" i="35"/>
  <c r="Q7376" i="35" s="1"/>
  <c r="E7321" i="35"/>
  <c r="E7372" i="35" s="1"/>
  <c r="G7321" i="35"/>
  <c r="G7372" i="35" s="1"/>
  <c r="M7321" i="35"/>
  <c r="M7372" i="35" s="1"/>
  <c r="H7321" i="35"/>
  <c r="H7372" i="35" s="1"/>
  <c r="O7321" i="35"/>
  <c r="O7372" i="35" s="1"/>
  <c r="I7321" i="35"/>
  <c r="I7372" i="35" s="1"/>
  <c r="Q7321" i="35"/>
  <c r="Q7372" i="35" s="1"/>
  <c r="E7317" i="35"/>
  <c r="E7368" i="35" s="1"/>
  <c r="G7317" i="35"/>
  <c r="G7368" i="35" s="1"/>
  <c r="M7317" i="35"/>
  <c r="M7368" i="35" s="1"/>
  <c r="H7317" i="35"/>
  <c r="H7368" i="35" s="1"/>
  <c r="O7317" i="35"/>
  <c r="O7368" i="35" s="1"/>
  <c r="I7317" i="35"/>
  <c r="I7368" i="35" s="1"/>
  <c r="Q7317" i="35"/>
  <c r="Q7368" i="35" s="1"/>
  <c r="E7313" i="35"/>
  <c r="E7364" i="35" s="1"/>
  <c r="G7313" i="35"/>
  <c r="G7364" i="35" s="1"/>
  <c r="M7313" i="35"/>
  <c r="M7364" i="35" s="1"/>
  <c r="H7313" i="35"/>
  <c r="H7364" i="35" s="1"/>
  <c r="O7313" i="35"/>
  <c r="O7364" i="35" s="1"/>
  <c r="I7313" i="35"/>
  <c r="I7364" i="35" s="1"/>
  <c r="Q7313" i="35"/>
  <c r="Q7364" i="35" s="1"/>
  <c r="P7309" i="35"/>
  <c r="P7360" i="35" s="1"/>
  <c r="O7308" i="35"/>
  <c r="O7359" i="35" s="1"/>
  <c r="L6803" i="35"/>
  <c r="L6854" i="35" s="1"/>
  <c r="H6803" i="35"/>
  <c r="H6854" i="35" s="1"/>
  <c r="I6803" i="35"/>
  <c r="I6854" i="35" s="1"/>
  <c r="P6803" i="35"/>
  <c r="P6854" i="35" s="1"/>
  <c r="Q6803" i="35"/>
  <c r="Q6854" i="35" s="1"/>
  <c r="P6302" i="35"/>
  <c r="P6353" i="35" s="1"/>
  <c r="H6302" i="35"/>
  <c r="H6353" i="35" s="1"/>
  <c r="K6302" i="35"/>
  <c r="K6353" i="35" s="1"/>
  <c r="P6286" i="35"/>
  <c r="P6337" i="35" s="1"/>
  <c r="H6286" i="35"/>
  <c r="H6337" i="35" s="1"/>
  <c r="K6286" i="35"/>
  <c r="K6337" i="35" s="1"/>
  <c r="P6270" i="35"/>
  <c r="P6321" i="35" s="1"/>
  <c r="H6270" i="35"/>
  <c r="H6321" i="35" s="1"/>
  <c r="K6270" i="35"/>
  <c r="K6321" i="35" s="1"/>
  <c r="J6029" i="35"/>
  <c r="J6080" i="35" s="1"/>
  <c r="F6029" i="35"/>
  <c r="F6080" i="35" s="1"/>
  <c r="O6029" i="35"/>
  <c r="O6080" i="35" s="1"/>
  <c r="G6029" i="35"/>
  <c r="G6080" i="35" s="1"/>
  <c r="R6029" i="35"/>
  <c r="R6080" i="35" s="1"/>
  <c r="K6029" i="35"/>
  <c r="K6080" i="35" s="1"/>
  <c r="L6029" i="35"/>
  <c r="L6080" i="35" s="1"/>
  <c r="D6080" i="35"/>
  <c r="E5785" i="35"/>
  <c r="E5836" i="35" s="1"/>
  <c r="L5785" i="35"/>
  <c r="L5836" i="35" s="1"/>
  <c r="Q5785" i="35"/>
  <c r="Q5836" i="35" s="1"/>
  <c r="H5785" i="35"/>
  <c r="H5836" i="35" s="1"/>
  <c r="M5785" i="35"/>
  <c r="M5836" i="35" s="1"/>
  <c r="R5785" i="35"/>
  <c r="R5836" i="35" s="1"/>
  <c r="D5836" i="35"/>
  <c r="I5785" i="35"/>
  <c r="I5836" i="35" s="1"/>
  <c r="N5785" i="35"/>
  <c r="N5836" i="35" s="1"/>
  <c r="J5785" i="35"/>
  <c r="J5836" i="35" s="1"/>
  <c r="P5785" i="35"/>
  <c r="P5836" i="35" s="1"/>
  <c r="E5783" i="35"/>
  <c r="E5834" i="35" s="1"/>
  <c r="K5783" i="35"/>
  <c r="K5834" i="35" s="1"/>
  <c r="P5783" i="35"/>
  <c r="P5834" i="35" s="1"/>
  <c r="G5783" i="35"/>
  <c r="G5834" i="35" s="1"/>
  <c r="L5783" i="35"/>
  <c r="L5834" i="35" s="1"/>
  <c r="Q5783" i="35"/>
  <c r="Q5834" i="35" s="1"/>
  <c r="H5783" i="35"/>
  <c r="H5834" i="35" s="1"/>
  <c r="M5783" i="35"/>
  <c r="M5834" i="35" s="1"/>
  <c r="I5783" i="35"/>
  <c r="I5834" i="35" s="1"/>
  <c r="O5783" i="35"/>
  <c r="O5834" i="35" s="1"/>
  <c r="D5834" i="35"/>
  <c r="E5781" i="35"/>
  <c r="E5832" i="35" s="1"/>
  <c r="K5781" i="35"/>
  <c r="K5832" i="35" s="1"/>
  <c r="P5781" i="35"/>
  <c r="P5832" i="35" s="1"/>
  <c r="G5781" i="35"/>
  <c r="G5832" i="35" s="1"/>
  <c r="L5781" i="35"/>
  <c r="L5832" i="35" s="1"/>
  <c r="Q5781" i="35"/>
  <c r="Q5832" i="35" s="1"/>
  <c r="D5832" i="35"/>
  <c r="H5781" i="35"/>
  <c r="H5832" i="35" s="1"/>
  <c r="M5781" i="35"/>
  <c r="M5832" i="35" s="1"/>
  <c r="I5781" i="35"/>
  <c r="I5832" i="35" s="1"/>
  <c r="O5781" i="35"/>
  <c r="O5832" i="35" s="1"/>
  <c r="J7844" i="35"/>
  <c r="J7895" i="35" s="1"/>
  <c r="K7839" i="35"/>
  <c r="K7890" i="35" s="1"/>
  <c r="O7836" i="35"/>
  <c r="O7887" i="35" s="1"/>
  <c r="J7832" i="35"/>
  <c r="J7883" i="35" s="1"/>
  <c r="D7630" i="35"/>
  <c r="P7592" i="35"/>
  <c r="P7643" i="35" s="1"/>
  <c r="N7587" i="35"/>
  <c r="N7638" i="35" s="1"/>
  <c r="E7581" i="35"/>
  <c r="E7632" i="35" s="1"/>
  <c r="M7580" i="35"/>
  <c r="M7631" i="35" s="1"/>
  <c r="R7579" i="35"/>
  <c r="R7630" i="35" s="1"/>
  <c r="M7579" i="35"/>
  <c r="M7630" i="35" s="1"/>
  <c r="G7579" i="35"/>
  <c r="G7630" i="35" s="1"/>
  <c r="H7577" i="35"/>
  <c r="H7628" i="35" s="1"/>
  <c r="Q7564" i="35"/>
  <c r="Q7615" i="35" s="1"/>
  <c r="P7561" i="35"/>
  <c r="P7612" i="35" s="1"/>
  <c r="M7557" i="35"/>
  <c r="M7608" i="35" s="1"/>
  <c r="H7557" i="35"/>
  <c r="H7608" i="35" s="1"/>
  <c r="R7556" i="35"/>
  <c r="R7607" i="35" s="1"/>
  <c r="L7556" i="35"/>
  <c r="L7607" i="35" s="1"/>
  <c r="G7556" i="35"/>
  <c r="G7607" i="35" s="1"/>
  <c r="R7555" i="35"/>
  <c r="R7606" i="35" s="1"/>
  <c r="L7555" i="35"/>
  <c r="L7606" i="35" s="1"/>
  <c r="G7555" i="35"/>
  <c r="G7606" i="35" s="1"/>
  <c r="M7355" i="35"/>
  <c r="M7406" i="35" s="1"/>
  <c r="G7355" i="35"/>
  <c r="G7406" i="35" s="1"/>
  <c r="M7351" i="35"/>
  <c r="M7402" i="35" s="1"/>
  <c r="G7351" i="35"/>
  <c r="G7402" i="35" s="1"/>
  <c r="M7347" i="35"/>
  <c r="M7398" i="35" s="1"/>
  <c r="G7347" i="35"/>
  <c r="G7398" i="35" s="1"/>
  <c r="M7343" i="35"/>
  <c r="M7394" i="35" s="1"/>
  <c r="G7343" i="35"/>
  <c r="G7394" i="35" s="1"/>
  <c r="M7339" i="35"/>
  <c r="M7390" i="35" s="1"/>
  <c r="G7339" i="35"/>
  <c r="G7390" i="35" s="1"/>
  <c r="M7335" i="35"/>
  <c r="M7386" i="35" s="1"/>
  <c r="G7335" i="35"/>
  <c r="G7386" i="35" s="1"/>
  <c r="M7331" i="35"/>
  <c r="M7382" i="35" s="1"/>
  <c r="G7331" i="35"/>
  <c r="G7382" i="35" s="1"/>
  <c r="M7327" i="35"/>
  <c r="M7378" i="35" s="1"/>
  <c r="G7327" i="35"/>
  <c r="G7378" i="35" s="1"/>
  <c r="M7323" i="35"/>
  <c r="M7374" i="35" s="1"/>
  <c r="G7323" i="35"/>
  <c r="G7374" i="35" s="1"/>
  <c r="M7319" i="35"/>
  <c r="M7370" i="35" s="1"/>
  <c r="G7319" i="35"/>
  <c r="G7370" i="35" s="1"/>
  <c r="M7315" i="35"/>
  <c r="M7366" i="35" s="1"/>
  <c r="G7315" i="35"/>
  <c r="G7366" i="35" s="1"/>
  <c r="Q7311" i="35"/>
  <c r="Q7362" i="35" s="1"/>
  <c r="L7311" i="35"/>
  <c r="L7362" i="35" s="1"/>
  <c r="G7311" i="35"/>
  <c r="G7362" i="35" s="1"/>
  <c r="E6813" i="35"/>
  <c r="E6864" i="35" s="1"/>
  <c r="M6813" i="35"/>
  <c r="M6864" i="35" s="1"/>
  <c r="E6812" i="35"/>
  <c r="E6863" i="35" s="1"/>
  <c r="L6812" i="35"/>
  <c r="L6863" i="35" s="1"/>
  <c r="P6800" i="35"/>
  <c r="P6851" i="35" s="1"/>
  <c r="Q6789" i="35"/>
  <c r="Q6840" i="35" s="1"/>
  <c r="H6513" i="35"/>
  <c r="H6564" i="35" s="1"/>
  <c r="L6513" i="35"/>
  <c r="L6564" i="35" s="1"/>
  <c r="K6309" i="35"/>
  <c r="K6360" i="35" s="1"/>
  <c r="L6309" i="35"/>
  <c r="L6360" i="35" s="1"/>
  <c r="H6298" i="35"/>
  <c r="H6349" i="35" s="1"/>
  <c r="P6298" i="35"/>
  <c r="P6349" i="35" s="1"/>
  <c r="H6282" i="35"/>
  <c r="H6333" i="35" s="1"/>
  <c r="P6282" i="35"/>
  <c r="P6333" i="35" s="1"/>
  <c r="H6266" i="35"/>
  <c r="H6317" i="35" s="1"/>
  <c r="P6266" i="35"/>
  <c r="P6317" i="35" s="1"/>
  <c r="F6030" i="35"/>
  <c r="F6081" i="35" s="1"/>
  <c r="K6030" i="35"/>
  <c r="K6081" i="35" s="1"/>
  <c r="L6030" i="35"/>
  <c r="L6081" i="35" s="1"/>
  <c r="F6026" i="35"/>
  <c r="F6077" i="35" s="1"/>
  <c r="P6026" i="35"/>
  <c r="P6077" i="35" s="1"/>
  <c r="J6026" i="35"/>
  <c r="J6077" i="35" s="1"/>
  <c r="R6026" i="35"/>
  <c r="R6077" i="35" s="1"/>
  <c r="K6026" i="35"/>
  <c r="K6077" i="35" s="1"/>
  <c r="F5759" i="35"/>
  <c r="F5810" i="35" s="1"/>
  <c r="P5759" i="35"/>
  <c r="P5810" i="35" s="1"/>
  <c r="D5810" i="35"/>
  <c r="H5759" i="35"/>
  <c r="H5810" i="35" s="1"/>
  <c r="L5759" i="35"/>
  <c r="L5810" i="35" s="1"/>
  <c r="E5270" i="35"/>
  <c r="E5321" i="35" s="1"/>
  <c r="G5270" i="35"/>
  <c r="G5321" i="35" s="1"/>
  <c r="O5270" i="35"/>
  <c r="O5321" i="35" s="1"/>
  <c r="H5270" i="35"/>
  <c r="H5321" i="35" s="1"/>
  <c r="P5270" i="35"/>
  <c r="P5321" i="35" s="1"/>
  <c r="D5321" i="35"/>
  <c r="K5270" i="35"/>
  <c r="K5321" i="35" s="1"/>
  <c r="R5270" i="35"/>
  <c r="R5321" i="35" s="1"/>
  <c r="G5260" i="35"/>
  <c r="G5311" i="35" s="1"/>
  <c r="K5260" i="35"/>
  <c r="K5311" i="35" s="1"/>
  <c r="R5260" i="35"/>
  <c r="R5311" i="35" s="1"/>
  <c r="K5241" i="35"/>
  <c r="K5292" i="35" s="1"/>
  <c r="O5241" i="35"/>
  <c r="O5292" i="35" s="1"/>
  <c r="E4955" i="35"/>
  <c r="E5006" i="35" s="1"/>
  <c r="K4955" i="35"/>
  <c r="K5006" i="35" s="1"/>
  <c r="O4955" i="35"/>
  <c r="O5006" i="35" s="1"/>
  <c r="D5006" i="35"/>
  <c r="K4751" i="35"/>
  <c r="K4802" i="35" s="1"/>
  <c r="E4751" i="35"/>
  <c r="E4802" i="35" s="1"/>
  <c r="D4802" i="35"/>
  <c r="H4751" i="35"/>
  <c r="H4802" i="35" s="1"/>
  <c r="M4751" i="35"/>
  <c r="M4802" i="35" s="1"/>
  <c r="O4751" i="35"/>
  <c r="O4802" i="35" s="1"/>
  <c r="E4744" i="35"/>
  <c r="E4795" i="35" s="1"/>
  <c r="M4744" i="35"/>
  <c r="M4795" i="35" s="1"/>
  <c r="L7050" i="35"/>
  <c r="L7101" i="35" s="1"/>
  <c r="P6824" i="35"/>
  <c r="P6875" i="35" s="1"/>
  <c r="M6821" i="35"/>
  <c r="M6872" i="35" s="1"/>
  <c r="H6545" i="35"/>
  <c r="H6596" i="35" s="1"/>
  <c r="L6545" i="35"/>
  <c r="L6596" i="35" s="1"/>
  <c r="P6310" i="35"/>
  <c r="P6361" i="35" s="1"/>
  <c r="H6310" i="35"/>
  <c r="H6361" i="35" s="1"/>
  <c r="K6301" i="35"/>
  <c r="K6352" i="35" s="1"/>
  <c r="L6301" i="35"/>
  <c r="L6352" i="35" s="1"/>
  <c r="P6301" i="35"/>
  <c r="P6352" i="35" s="1"/>
  <c r="K6285" i="35"/>
  <c r="K6336" i="35" s="1"/>
  <c r="L6285" i="35"/>
  <c r="L6336" i="35" s="1"/>
  <c r="P6285" i="35"/>
  <c r="P6336" i="35" s="1"/>
  <c r="K6269" i="35"/>
  <c r="K6320" i="35" s="1"/>
  <c r="L6269" i="35"/>
  <c r="L6320" i="35" s="1"/>
  <c r="P6269" i="35"/>
  <c r="P6320" i="35" s="1"/>
  <c r="F6033" i="35"/>
  <c r="F6084" i="35" s="1"/>
  <c r="J6033" i="35"/>
  <c r="J6084" i="35" s="1"/>
  <c r="K6033" i="35"/>
  <c r="K6084" i="35" s="1"/>
  <c r="D6084" i="35"/>
  <c r="P6033" i="35"/>
  <c r="P6084" i="35" s="1"/>
  <c r="F6027" i="35"/>
  <c r="F6078" i="35" s="1"/>
  <c r="L6027" i="35"/>
  <c r="L6078" i="35" s="1"/>
  <c r="D6078" i="35"/>
  <c r="G6027" i="35"/>
  <c r="G6078" i="35" s="1"/>
  <c r="O6027" i="35"/>
  <c r="O6078" i="35" s="1"/>
  <c r="J6027" i="35"/>
  <c r="J6078" i="35" s="1"/>
  <c r="P6027" i="35"/>
  <c r="P6078" i="35" s="1"/>
  <c r="F6002" i="35"/>
  <c r="F6053" i="35" s="1"/>
  <c r="H6002" i="35"/>
  <c r="H6053" i="35" s="1"/>
  <c r="J6002" i="35"/>
  <c r="J6053" i="35" s="1"/>
  <c r="P6002" i="35"/>
  <c r="P6053" i="35" s="1"/>
  <c r="D6053" i="35"/>
  <c r="G5789" i="35"/>
  <c r="G5840" i="35" s="1"/>
  <c r="L5789" i="35"/>
  <c r="L5840" i="35" s="1"/>
  <c r="Q5789" i="35"/>
  <c r="Q5840" i="35" s="1"/>
  <c r="D5840" i="35"/>
  <c r="H5789" i="35"/>
  <c r="H5840" i="35" s="1"/>
  <c r="M5789" i="35"/>
  <c r="M5840" i="35" s="1"/>
  <c r="I5789" i="35"/>
  <c r="I5840" i="35" s="1"/>
  <c r="O5789" i="35"/>
  <c r="O5840" i="35" s="1"/>
  <c r="F5788" i="35"/>
  <c r="F5839" i="35" s="1"/>
  <c r="E5788" i="35"/>
  <c r="E5839" i="35" s="1"/>
  <c r="K5788" i="35"/>
  <c r="K5839" i="35" s="1"/>
  <c r="Q5788" i="35"/>
  <c r="Q5839" i="35" s="1"/>
  <c r="D5839" i="35"/>
  <c r="G5788" i="35"/>
  <c r="G5839" i="35" s="1"/>
  <c r="M5788" i="35"/>
  <c r="M5839" i="35" s="1"/>
  <c r="R5788" i="35"/>
  <c r="R5839" i="35" s="1"/>
  <c r="I5788" i="35"/>
  <c r="I5839" i="35" s="1"/>
  <c r="N5788" i="35"/>
  <c r="N5839" i="35" s="1"/>
  <c r="G5747" i="35"/>
  <c r="G5798" i="35" s="1"/>
  <c r="H5747" i="35"/>
  <c r="H5798" i="35" s="1"/>
  <c r="L5747" i="35"/>
  <c r="L5798" i="35" s="1"/>
  <c r="D5798" i="35"/>
  <c r="P5747" i="35"/>
  <c r="P5798" i="35" s="1"/>
  <c r="M7581" i="35"/>
  <c r="M7632" i="35" s="1"/>
  <c r="P7579" i="35"/>
  <c r="P7630" i="35" s="1"/>
  <c r="I7579" i="35"/>
  <c r="I7630" i="35" s="1"/>
  <c r="R7577" i="35"/>
  <c r="R7628" i="35" s="1"/>
  <c r="D7398" i="35"/>
  <c r="D7394" i="35"/>
  <c r="D7390" i="35"/>
  <c r="O7356" i="35"/>
  <c r="O7407" i="35" s="1"/>
  <c r="H7356" i="35"/>
  <c r="H7407" i="35" s="1"/>
  <c r="Q7355" i="35"/>
  <c r="Q7406" i="35" s="1"/>
  <c r="I7355" i="35"/>
  <c r="I7406" i="35" s="1"/>
  <c r="O7352" i="35"/>
  <c r="O7403" i="35" s="1"/>
  <c r="H7352" i="35"/>
  <c r="H7403" i="35" s="1"/>
  <c r="Q7351" i="35"/>
  <c r="Q7402" i="35" s="1"/>
  <c r="I7351" i="35"/>
  <c r="I7402" i="35" s="1"/>
  <c r="O7348" i="35"/>
  <c r="O7399" i="35" s="1"/>
  <c r="H7348" i="35"/>
  <c r="H7399" i="35" s="1"/>
  <c r="Q7347" i="35"/>
  <c r="Q7398" i="35" s="1"/>
  <c r="I7347" i="35"/>
  <c r="I7398" i="35" s="1"/>
  <c r="O7344" i="35"/>
  <c r="O7395" i="35" s="1"/>
  <c r="H7344" i="35"/>
  <c r="H7395" i="35" s="1"/>
  <c r="Q7343" i="35"/>
  <c r="Q7394" i="35" s="1"/>
  <c r="I7343" i="35"/>
  <c r="I7394" i="35" s="1"/>
  <c r="O7340" i="35"/>
  <c r="O7391" i="35" s="1"/>
  <c r="H7340" i="35"/>
  <c r="H7391" i="35" s="1"/>
  <c r="Q7339" i="35"/>
  <c r="Q7390" i="35" s="1"/>
  <c r="I7339" i="35"/>
  <c r="I7390" i="35" s="1"/>
  <c r="O7336" i="35"/>
  <c r="O7387" i="35" s="1"/>
  <c r="H7336" i="35"/>
  <c r="H7387" i="35" s="1"/>
  <c r="Q7335" i="35"/>
  <c r="Q7386" i="35" s="1"/>
  <c r="I7335" i="35"/>
  <c r="I7386" i="35" s="1"/>
  <c r="O7332" i="35"/>
  <c r="O7383" i="35" s="1"/>
  <c r="H7332" i="35"/>
  <c r="H7383" i="35" s="1"/>
  <c r="Q7331" i="35"/>
  <c r="Q7382" i="35" s="1"/>
  <c r="I7331" i="35"/>
  <c r="I7382" i="35" s="1"/>
  <c r="O7328" i="35"/>
  <c r="O7379" i="35" s="1"/>
  <c r="H7328" i="35"/>
  <c r="H7379" i="35" s="1"/>
  <c r="Q7327" i="35"/>
  <c r="Q7378" i="35" s="1"/>
  <c r="I7327" i="35"/>
  <c r="I7378" i="35" s="1"/>
  <c r="O7324" i="35"/>
  <c r="O7375" i="35" s="1"/>
  <c r="H7324" i="35"/>
  <c r="H7375" i="35" s="1"/>
  <c r="Q7323" i="35"/>
  <c r="Q7374" i="35" s="1"/>
  <c r="I7323" i="35"/>
  <c r="I7374" i="35" s="1"/>
  <c r="O7320" i="35"/>
  <c r="O7371" i="35" s="1"/>
  <c r="H7320" i="35"/>
  <c r="H7371" i="35" s="1"/>
  <c r="Q7319" i="35"/>
  <c r="Q7370" i="35" s="1"/>
  <c r="I7319" i="35"/>
  <c r="I7370" i="35" s="1"/>
  <c r="O7316" i="35"/>
  <c r="O7367" i="35" s="1"/>
  <c r="H7316" i="35"/>
  <c r="H7367" i="35" s="1"/>
  <c r="Q7315" i="35"/>
  <c r="Q7366" i="35" s="1"/>
  <c r="I7315" i="35"/>
  <c r="I7366" i="35" s="1"/>
  <c r="O7311" i="35"/>
  <c r="O7362" i="35" s="1"/>
  <c r="I7311" i="35"/>
  <c r="I7362" i="35" s="1"/>
  <c r="M7310" i="35"/>
  <c r="M7361" i="35" s="1"/>
  <c r="H7310" i="35"/>
  <c r="H7361" i="35" s="1"/>
  <c r="L6832" i="35"/>
  <c r="L6883" i="35" s="1"/>
  <c r="L6824" i="35"/>
  <c r="L6875" i="35" s="1"/>
  <c r="I6821" i="35"/>
  <c r="I6872" i="35" s="1"/>
  <c r="P6812" i="35"/>
  <c r="P6863" i="35" s="1"/>
  <c r="L6805" i="35"/>
  <c r="L6856" i="35" s="1"/>
  <c r="I6805" i="35"/>
  <c r="I6856" i="35" s="1"/>
  <c r="E6804" i="35"/>
  <c r="E6855" i="35" s="1"/>
  <c r="P6804" i="35"/>
  <c r="P6855" i="35" s="1"/>
  <c r="E6800" i="35"/>
  <c r="E6851" i="35" s="1"/>
  <c r="H6800" i="35"/>
  <c r="H6851" i="35" s="1"/>
  <c r="E6793" i="35"/>
  <c r="E6844" i="35" s="1"/>
  <c r="Q6793" i="35"/>
  <c r="Q6844" i="35" s="1"/>
  <c r="L6789" i="35"/>
  <c r="L6840" i="35" s="1"/>
  <c r="M6789" i="35"/>
  <c r="M6840" i="35" s="1"/>
  <c r="E6789" i="35"/>
  <c r="E6840" i="35" s="1"/>
  <c r="H6541" i="35"/>
  <c r="H6592" i="35" s="1"/>
  <c r="L6541" i="35"/>
  <c r="L6592" i="35" s="1"/>
  <c r="P6528" i="35"/>
  <c r="P6579" i="35" s="1"/>
  <c r="H6528" i="35"/>
  <c r="H6579" i="35" s="1"/>
  <c r="F6031" i="35"/>
  <c r="F6082" i="35" s="1"/>
  <c r="J6031" i="35"/>
  <c r="J6082" i="35" s="1"/>
  <c r="K6031" i="35"/>
  <c r="K6082" i="35" s="1"/>
  <c r="P6031" i="35"/>
  <c r="P6082" i="35" s="1"/>
  <c r="D6082" i="35"/>
  <c r="K6025" i="35"/>
  <c r="K6076" i="35" s="1"/>
  <c r="D6076" i="35"/>
  <c r="R6025" i="35"/>
  <c r="R6076" i="35" s="1"/>
  <c r="G5755" i="35"/>
  <c r="G5806" i="35" s="1"/>
  <c r="F5755" i="35"/>
  <c r="F5806" i="35" s="1"/>
  <c r="N5755" i="35"/>
  <c r="N5806" i="35" s="1"/>
  <c r="H5755" i="35"/>
  <c r="H5806" i="35" s="1"/>
  <c r="P5755" i="35"/>
  <c r="P5806" i="35" s="1"/>
  <c r="J5755" i="35"/>
  <c r="J5806" i="35" s="1"/>
  <c r="R5755" i="35"/>
  <c r="R5806" i="35" s="1"/>
  <c r="D5806" i="35"/>
  <c r="G5751" i="35"/>
  <c r="G5802" i="35" s="1"/>
  <c r="H5751" i="35"/>
  <c r="H5802" i="35" s="1"/>
  <c r="L5751" i="35"/>
  <c r="L5802" i="35" s="1"/>
  <c r="P5751" i="35"/>
  <c r="P5802" i="35" s="1"/>
  <c r="D5802" i="35"/>
  <c r="H6294" i="35"/>
  <c r="H6345" i="35" s="1"/>
  <c r="L6293" i="35"/>
  <c r="L6344" i="35" s="1"/>
  <c r="P6290" i="35"/>
  <c r="P6341" i="35" s="1"/>
  <c r="H6278" i="35"/>
  <c r="H6329" i="35" s="1"/>
  <c r="L6277" i="35"/>
  <c r="L6328" i="35" s="1"/>
  <c r="P6274" i="35"/>
  <c r="P6325" i="35" s="1"/>
  <c r="D6068" i="35"/>
  <c r="R6034" i="35"/>
  <c r="R6085" i="35" s="1"/>
  <c r="F6034" i="35"/>
  <c r="F6085" i="35" s="1"/>
  <c r="J6019" i="35"/>
  <c r="J6070" i="35" s="1"/>
  <c r="K6018" i="35"/>
  <c r="K6069" i="35" s="1"/>
  <c r="O6017" i="35"/>
  <c r="O6068" i="35" s="1"/>
  <c r="F6017" i="35"/>
  <c r="F6068" i="35" s="1"/>
  <c r="H6003" i="35"/>
  <c r="H6054" i="35" s="1"/>
  <c r="L5997" i="35"/>
  <c r="L6048" i="35" s="1"/>
  <c r="D5808" i="35"/>
  <c r="Q5792" i="35"/>
  <c r="Q5843" i="35" s="1"/>
  <c r="I5792" i="35"/>
  <c r="I5843" i="35" s="1"/>
  <c r="J5787" i="35"/>
  <c r="J5838" i="35" s="1"/>
  <c r="O5778" i="35"/>
  <c r="O5829" i="35" s="1"/>
  <c r="H5773" i="35"/>
  <c r="H5824" i="35" s="1"/>
  <c r="Q5770" i="35"/>
  <c r="Q5821" i="35" s="1"/>
  <c r="I5770" i="35"/>
  <c r="I5821" i="35" s="1"/>
  <c r="H5767" i="35"/>
  <c r="H5818" i="35" s="1"/>
  <c r="O5766" i="35"/>
  <c r="O5817" i="35" s="1"/>
  <c r="J5757" i="35"/>
  <c r="J5808" i="35" s="1"/>
  <c r="P5756" i="35"/>
  <c r="P5807" i="35" s="1"/>
  <c r="H5756" i="35"/>
  <c r="H5807" i="35" s="1"/>
  <c r="O5754" i="35"/>
  <c r="O5805" i="35" s="1"/>
  <c r="K5754" i="35"/>
  <c r="K5805" i="35" s="1"/>
  <c r="G5754" i="35"/>
  <c r="G5805" i="35" s="1"/>
  <c r="H5749" i="35"/>
  <c r="H5800" i="35" s="1"/>
  <c r="H5745" i="35"/>
  <c r="H5796" i="35" s="1"/>
  <c r="K5268" i="35"/>
  <c r="K5319" i="35" s="1"/>
  <c r="L5265" i="35"/>
  <c r="L5316" i="35" s="1"/>
  <c r="L5264" i="35"/>
  <c r="L5315" i="35" s="1"/>
  <c r="R5257" i="35"/>
  <c r="R5308" i="35" s="1"/>
  <c r="G5257" i="35"/>
  <c r="G5308" i="35" s="1"/>
  <c r="J5254" i="35"/>
  <c r="J5305" i="35" s="1"/>
  <c r="P5253" i="35"/>
  <c r="P5304" i="35" s="1"/>
  <c r="F5253" i="35"/>
  <c r="F5304" i="35" s="1"/>
  <c r="O5249" i="35"/>
  <c r="O5300" i="35" s="1"/>
  <c r="R5248" i="35"/>
  <c r="R5299" i="35" s="1"/>
  <c r="H4965" i="35"/>
  <c r="H5016" i="35" s="1"/>
  <c r="O4965" i="35"/>
  <c r="O5016" i="35" s="1"/>
  <c r="F4712" i="35"/>
  <c r="F4763" i="35" s="1"/>
  <c r="K4712" i="35"/>
  <c r="K4763" i="35" s="1"/>
  <c r="P4712" i="35"/>
  <c r="P4763" i="35" s="1"/>
  <c r="H4712" i="35"/>
  <c r="H4763" i="35" s="1"/>
  <c r="N4712" i="35"/>
  <c r="N4763" i="35" s="1"/>
  <c r="G4712" i="35"/>
  <c r="G4763" i="35" s="1"/>
  <c r="R4712" i="35"/>
  <c r="R4763" i="35" s="1"/>
  <c r="J4712" i="35"/>
  <c r="J4763" i="35" s="1"/>
  <c r="D4763" i="35"/>
  <c r="L4712" i="35"/>
  <c r="L4763" i="35" s="1"/>
  <c r="M4987" i="35"/>
  <c r="M5038" i="35" s="1"/>
  <c r="O4987" i="35"/>
  <c r="O5038" i="35" s="1"/>
  <c r="D5038" i="35"/>
  <c r="K4743" i="35"/>
  <c r="K4794" i="35" s="1"/>
  <c r="D4794" i="35"/>
  <c r="M4743" i="35"/>
  <c r="M4794" i="35" s="1"/>
  <c r="F4716" i="35"/>
  <c r="F4767" i="35" s="1"/>
  <c r="K4716" i="35"/>
  <c r="K4767" i="35" s="1"/>
  <c r="P4716" i="35"/>
  <c r="P4767" i="35" s="1"/>
  <c r="H4716" i="35"/>
  <c r="H4767" i="35" s="1"/>
  <c r="N4716" i="35"/>
  <c r="N4767" i="35" s="1"/>
  <c r="G4716" i="35"/>
  <c r="G4767" i="35" s="1"/>
  <c r="R4716" i="35"/>
  <c r="R4767" i="35" s="1"/>
  <c r="J4716" i="35"/>
  <c r="J4767" i="35" s="1"/>
  <c r="L4716" i="35"/>
  <c r="L4767" i="35" s="1"/>
  <c r="P4440" i="35"/>
  <c r="P4491" i="35" s="1"/>
  <c r="D4491" i="35"/>
  <c r="E4209" i="35"/>
  <c r="E4260" i="35" s="1"/>
  <c r="J4209" i="35"/>
  <c r="J4260" i="35" s="1"/>
  <c r="P4209" i="35"/>
  <c r="P4260" i="35" s="1"/>
  <c r="D4260" i="35"/>
  <c r="F4209" i="35"/>
  <c r="F4260" i="35" s="1"/>
  <c r="L4209" i="35"/>
  <c r="L4260" i="35" s="1"/>
  <c r="Q4209" i="35"/>
  <c r="Q4260" i="35" s="1"/>
  <c r="H4209" i="35"/>
  <c r="H4260" i="35" s="1"/>
  <c r="M4209" i="35"/>
  <c r="M4260" i="35" s="1"/>
  <c r="R4209" i="35"/>
  <c r="R4260" i="35" s="1"/>
  <c r="I4209" i="35"/>
  <c r="I4260" i="35" s="1"/>
  <c r="N4209" i="35"/>
  <c r="N4260" i="35" s="1"/>
  <c r="I6791" i="35"/>
  <c r="I6842" i="35" s="1"/>
  <c r="P6524" i="35"/>
  <c r="P6575" i="35" s="1"/>
  <c r="L6034" i="35"/>
  <c r="L6085" i="35" s="1"/>
  <c r="P6019" i="35"/>
  <c r="P6070" i="35" s="1"/>
  <c r="K6017" i="35"/>
  <c r="K6068" i="35" s="1"/>
  <c r="O5767" i="35"/>
  <c r="O5818" i="35" s="1"/>
  <c r="R5757" i="35"/>
  <c r="R5808" i="35" s="1"/>
  <c r="P5749" i="35"/>
  <c r="P5800" i="35" s="1"/>
  <c r="L5746" i="35"/>
  <c r="L5797" i="35" s="1"/>
  <c r="P5745" i="35"/>
  <c r="P5796" i="35" s="1"/>
  <c r="D5315" i="35"/>
  <c r="K5269" i="35"/>
  <c r="K5320" i="35" s="1"/>
  <c r="I4966" i="35"/>
  <c r="I5017" i="35" s="1"/>
  <c r="E4966" i="35"/>
  <c r="E5017" i="35" s="1"/>
  <c r="O4966" i="35"/>
  <c r="O5017" i="35" s="1"/>
  <c r="H4966" i="35"/>
  <c r="H5017" i="35" s="1"/>
  <c r="K4966" i="35"/>
  <c r="K5017" i="35" s="1"/>
  <c r="K4959" i="35"/>
  <c r="K5010" i="35" s="1"/>
  <c r="E4959" i="35"/>
  <c r="E5010" i="35" s="1"/>
  <c r="H4959" i="35"/>
  <c r="H5010" i="35" s="1"/>
  <c r="M4959" i="35"/>
  <c r="M5010" i="35" s="1"/>
  <c r="K4735" i="35"/>
  <c r="K4786" i="35" s="1"/>
  <c r="E4735" i="35"/>
  <c r="E4786" i="35" s="1"/>
  <c r="H4735" i="35"/>
  <c r="H4786" i="35" s="1"/>
  <c r="D4786" i="35"/>
  <c r="M4735" i="35"/>
  <c r="M4786" i="35" s="1"/>
  <c r="F4722" i="35"/>
  <c r="F4773" i="35" s="1"/>
  <c r="K4722" i="35"/>
  <c r="K4773" i="35" s="1"/>
  <c r="P4722" i="35"/>
  <c r="P4773" i="35" s="1"/>
  <c r="G4722" i="35"/>
  <c r="G4773" i="35" s="1"/>
  <c r="N4722" i="35"/>
  <c r="N4773" i="35" s="1"/>
  <c r="H4722" i="35"/>
  <c r="H4773" i="35" s="1"/>
  <c r="O4722" i="35"/>
  <c r="O4773" i="35" s="1"/>
  <c r="J4722" i="35"/>
  <c r="J4773" i="35" s="1"/>
  <c r="R4722" i="35"/>
  <c r="R4773" i="35" s="1"/>
  <c r="D4773" i="35"/>
  <c r="F4720" i="35"/>
  <c r="F4771" i="35" s="1"/>
  <c r="K4720" i="35"/>
  <c r="K4771" i="35" s="1"/>
  <c r="P4720" i="35"/>
  <c r="P4771" i="35" s="1"/>
  <c r="H4720" i="35"/>
  <c r="H4771" i="35" s="1"/>
  <c r="N4720" i="35"/>
  <c r="N4771" i="35" s="1"/>
  <c r="G4720" i="35"/>
  <c r="G4771" i="35" s="1"/>
  <c r="R4720" i="35"/>
  <c r="R4771" i="35" s="1"/>
  <c r="D4771" i="35"/>
  <c r="J4720" i="35"/>
  <c r="J4771" i="35" s="1"/>
  <c r="L4720" i="35"/>
  <c r="L4771" i="35" s="1"/>
  <c r="F4710" i="35"/>
  <c r="F4761" i="35" s="1"/>
  <c r="K4710" i="35"/>
  <c r="K4761" i="35" s="1"/>
  <c r="P4710" i="35"/>
  <c r="P4761" i="35" s="1"/>
  <c r="G4710" i="35"/>
  <c r="G4761" i="35" s="1"/>
  <c r="L4710" i="35"/>
  <c r="L4761" i="35" s="1"/>
  <c r="H4710" i="35"/>
  <c r="H4761" i="35" s="1"/>
  <c r="N4710" i="35"/>
  <c r="N4761" i="35" s="1"/>
  <c r="J4710" i="35"/>
  <c r="J4761" i="35" s="1"/>
  <c r="O4710" i="35"/>
  <c r="O4761" i="35" s="1"/>
  <c r="D4761" i="35"/>
  <c r="R4710" i="35"/>
  <c r="R4761" i="35" s="1"/>
  <c r="H4982" i="35"/>
  <c r="H5033" i="35" s="1"/>
  <c r="I4980" i="35"/>
  <c r="I5031" i="35" s="1"/>
  <c r="I4972" i="35"/>
  <c r="I5023" i="35" s="1"/>
  <c r="K4960" i="35"/>
  <c r="K5011" i="35" s="1"/>
  <c r="I4957" i="35"/>
  <c r="I5008" i="35" s="1"/>
  <c r="P4956" i="35"/>
  <c r="P5007" i="35" s="1"/>
  <c r="H4951" i="35"/>
  <c r="H5002" i="35" s="1"/>
  <c r="H4949" i="35"/>
  <c r="H5000" i="35" s="1"/>
  <c r="K4748" i="35"/>
  <c r="K4799" i="35" s="1"/>
  <c r="O4739" i="35"/>
  <c r="O4790" i="35" s="1"/>
  <c r="M4736" i="35"/>
  <c r="M4787" i="35" s="1"/>
  <c r="K4732" i="35"/>
  <c r="K4783" i="35" s="1"/>
  <c r="P4730" i="35"/>
  <c r="P4781" i="35" s="1"/>
  <c r="L4730" i="35"/>
  <c r="L4781" i="35" s="1"/>
  <c r="G4730" i="35"/>
  <c r="G4781" i="35" s="1"/>
  <c r="R4729" i="35"/>
  <c r="R4780" i="35" s="1"/>
  <c r="L4729" i="35"/>
  <c r="L4780" i="35" s="1"/>
  <c r="G4729" i="35"/>
  <c r="G4780" i="35" s="1"/>
  <c r="R4728" i="35"/>
  <c r="R4779" i="35" s="1"/>
  <c r="L4728" i="35"/>
  <c r="L4779" i="35" s="1"/>
  <c r="G4728" i="35"/>
  <c r="G4779" i="35" s="1"/>
  <c r="R4727" i="35"/>
  <c r="R4778" i="35" s="1"/>
  <c r="L4727" i="35"/>
  <c r="L4778" i="35" s="1"/>
  <c r="G4727" i="35"/>
  <c r="G4778" i="35" s="1"/>
  <c r="R4726" i="35"/>
  <c r="R4777" i="35" s="1"/>
  <c r="L4726" i="35"/>
  <c r="L4777" i="35" s="1"/>
  <c r="G4726" i="35"/>
  <c r="G4777" i="35" s="1"/>
  <c r="R4725" i="35"/>
  <c r="R4776" i="35" s="1"/>
  <c r="L4725" i="35"/>
  <c r="L4776" i="35" s="1"/>
  <c r="G4725" i="35"/>
  <c r="G4776" i="35" s="1"/>
  <c r="R4724" i="35"/>
  <c r="R4775" i="35" s="1"/>
  <c r="L4724" i="35"/>
  <c r="L4775" i="35" s="1"/>
  <c r="G4724" i="35"/>
  <c r="G4775" i="35" s="1"/>
  <c r="R4723" i="35"/>
  <c r="R4774" i="35" s="1"/>
  <c r="L4723" i="35"/>
  <c r="L4774" i="35" s="1"/>
  <c r="G4723" i="35"/>
  <c r="G4774" i="35" s="1"/>
  <c r="F4721" i="35"/>
  <c r="F4772" i="35" s="1"/>
  <c r="K4721" i="35"/>
  <c r="K4772" i="35" s="1"/>
  <c r="P4721" i="35"/>
  <c r="P4772" i="35" s="1"/>
  <c r="J4719" i="35"/>
  <c r="J4770" i="35" s="1"/>
  <c r="R4718" i="35"/>
  <c r="R4769" i="35" s="1"/>
  <c r="F4717" i="35"/>
  <c r="F4768" i="35" s="1"/>
  <c r="K4717" i="35"/>
  <c r="K4768" i="35" s="1"/>
  <c r="P4717" i="35"/>
  <c r="P4768" i="35" s="1"/>
  <c r="H4717" i="35"/>
  <c r="H4768" i="35" s="1"/>
  <c r="N4717" i="35"/>
  <c r="N4768" i="35" s="1"/>
  <c r="J4715" i="35"/>
  <c r="J4766" i="35" s="1"/>
  <c r="R4714" i="35"/>
  <c r="R4765" i="35" s="1"/>
  <c r="F4713" i="35"/>
  <c r="F4764" i="35" s="1"/>
  <c r="K4713" i="35"/>
  <c r="K4764" i="35" s="1"/>
  <c r="P4713" i="35"/>
  <c r="P4764" i="35" s="1"/>
  <c r="H4713" i="35"/>
  <c r="H4764" i="35" s="1"/>
  <c r="N4713" i="35"/>
  <c r="N4764" i="35" s="1"/>
  <c r="J4711" i="35"/>
  <c r="J4762" i="35" s="1"/>
  <c r="H4229" i="35"/>
  <c r="H4280" i="35" s="1"/>
  <c r="I4229" i="35"/>
  <c r="I4280" i="35" s="1"/>
  <c r="N4229" i="35"/>
  <c r="N4280" i="35" s="1"/>
  <c r="R4227" i="35"/>
  <c r="R4278" i="35" s="1"/>
  <c r="E4211" i="35"/>
  <c r="E4262" i="35" s="1"/>
  <c r="M4211" i="35"/>
  <c r="M4262" i="35" s="1"/>
  <c r="H4211" i="35"/>
  <c r="H4262" i="35" s="1"/>
  <c r="N4211" i="35"/>
  <c r="N4262" i="35" s="1"/>
  <c r="I4211" i="35"/>
  <c r="I4262" i="35" s="1"/>
  <c r="P4211" i="35"/>
  <c r="P4262" i="35" s="1"/>
  <c r="F4206" i="35"/>
  <c r="F4257" i="35" s="1"/>
  <c r="P4206" i="35"/>
  <c r="P4257" i="35" s="1"/>
  <c r="I4206" i="35"/>
  <c r="I4257" i="35" s="1"/>
  <c r="Q4206" i="35"/>
  <c r="Q4257" i="35" s="1"/>
  <c r="J4206" i="35"/>
  <c r="J4257" i="35" s="1"/>
  <c r="K4195" i="35"/>
  <c r="K4246" i="35" s="1"/>
  <c r="I4195" i="35"/>
  <c r="I4246" i="35" s="1"/>
  <c r="E4192" i="35"/>
  <c r="E4243" i="35" s="1"/>
  <c r="H4192" i="35"/>
  <c r="H4243" i="35" s="1"/>
  <c r="P4192" i="35"/>
  <c r="P4243" i="35" s="1"/>
  <c r="D4243" i="35"/>
  <c r="I4192" i="35"/>
  <c r="I4243" i="35" s="1"/>
  <c r="K4192" i="35"/>
  <c r="K4243" i="35" s="1"/>
  <c r="E4188" i="35"/>
  <c r="E4239" i="35" s="1"/>
  <c r="K4188" i="35"/>
  <c r="K4239" i="35" s="1"/>
  <c r="M4188" i="35"/>
  <c r="M4239" i="35" s="1"/>
  <c r="O4982" i="35"/>
  <c r="O5033" i="35" s="1"/>
  <c r="E4982" i="35"/>
  <c r="E5033" i="35" s="1"/>
  <c r="E4972" i="35"/>
  <c r="E5023" i="35" s="1"/>
  <c r="H4957" i="35"/>
  <c r="H5008" i="35" s="1"/>
  <c r="M4956" i="35"/>
  <c r="M5007" i="35" s="1"/>
  <c r="E4951" i="35"/>
  <c r="E5002" i="35" s="1"/>
  <c r="E4748" i="35"/>
  <c r="E4799" i="35" s="1"/>
  <c r="E4732" i="35"/>
  <c r="E4783" i="35" s="1"/>
  <c r="O4730" i="35"/>
  <c r="O4781" i="35" s="1"/>
  <c r="K4730" i="35"/>
  <c r="K4781" i="35" s="1"/>
  <c r="P4729" i="35"/>
  <c r="P4780" i="35" s="1"/>
  <c r="K4729" i="35"/>
  <c r="K4780" i="35" s="1"/>
  <c r="P4728" i="35"/>
  <c r="P4779" i="35" s="1"/>
  <c r="K4728" i="35"/>
  <c r="K4779" i="35" s="1"/>
  <c r="P4727" i="35"/>
  <c r="P4778" i="35" s="1"/>
  <c r="K4727" i="35"/>
  <c r="K4778" i="35" s="1"/>
  <c r="P4726" i="35"/>
  <c r="P4777" i="35" s="1"/>
  <c r="K4726" i="35"/>
  <c r="K4777" i="35" s="1"/>
  <c r="P4725" i="35"/>
  <c r="P4776" i="35" s="1"/>
  <c r="K4725" i="35"/>
  <c r="K4776" i="35" s="1"/>
  <c r="P4724" i="35"/>
  <c r="P4775" i="35" s="1"/>
  <c r="K4724" i="35"/>
  <c r="K4775" i="35" s="1"/>
  <c r="P4723" i="35"/>
  <c r="P4774" i="35" s="1"/>
  <c r="K4723" i="35"/>
  <c r="K4774" i="35" s="1"/>
  <c r="R4719" i="35"/>
  <c r="R4770" i="35" s="1"/>
  <c r="F4718" i="35"/>
  <c r="F4769" i="35" s="1"/>
  <c r="K4718" i="35"/>
  <c r="K4769" i="35" s="1"/>
  <c r="P4718" i="35"/>
  <c r="P4769" i="35" s="1"/>
  <c r="H4718" i="35"/>
  <c r="H4769" i="35" s="1"/>
  <c r="N4718" i="35"/>
  <c r="N4769" i="35" s="1"/>
  <c r="R4715" i="35"/>
  <c r="R4766" i="35" s="1"/>
  <c r="F4714" i="35"/>
  <c r="F4765" i="35" s="1"/>
  <c r="K4714" i="35"/>
  <c r="K4765" i="35" s="1"/>
  <c r="P4714" i="35"/>
  <c r="P4765" i="35" s="1"/>
  <c r="H4714" i="35"/>
  <c r="H4765" i="35" s="1"/>
  <c r="N4714" i="35"/>
  <c r="N4765" i="35" s="1"/>
  <c r="R4711" i="35"/>
  <c r="R4762" i="35" s="1"/>
  <c r="F4703" i="35"/>
  <c r="F4754" i="35" s="1"/>
  <c r="P4703" i="35"/>
  <c r="P4754" i="35" s="1"/>
  <c r="J4703" i="35"/>
  <c r="J4754" i="35" s="1"/>
  <c r="K4703" i="35"/>
  <c r="K4754" i="35" s="1"/>
  <c r="P4222" i="35"/>
  <c r="P4273" i="35" s="1"/>
  <c r="N4222" i="35"/>
  <c r="N4273" i="35" s="1"/>
  <c r="E4207" i="35"/>
  <c r="E4258" i="35" s="1"/>
  <c r="N4207" i="35"/>
  <c r="N4258" i="35" s="1"/>
  <c r="H4207" i="35"/>
  <c r="H4258" i="35" s="1"/>
  <c r="R4207" i="35"/>
  <c r="R4258" i="35" s="1"/>
  <c r="J4207" i="35"/>
  <c r="J4258" i="35" s="1"/>
  <c r="I4204" i="35"/>
  <c r="I4255" i="35" s="1"/>
  <c r="F4204" i="35"/>
  <c r="F4255" i="35" s="1"/>
  <c r="N4204" i="35"/>
  <c r="N4255" i="35" s="1"/>
  <c r="H4204" i="35"/>
  <c r="H4255" i="35" s="1"/>
  <c r="R4204" i="35"/>
  <c r="R4255" i="35" s="1"/>
  <c r="L4204" i="35"/>
  <c r="L4255" i="35" s="1"/>
  <c r="F4719" i="35"/>
  <c r="F4770" i="35" s="1"/>
  <c r="K4719" i="35"/>
  <c r="K4770" i="35" s="1"/>
  <c r="P4719" i="35"/>
  <c r="P4770" i="35" s="1"/>
  <c r="H4719" i="35"/>
  <c r="H4770" i="35" s="1"/>
  <c r="N4719" i="35"/>
  <c r="N4770" i="35" s="1"/>
  <c r="F4715" i="35"/>
  <c r="F4766" i="35" s="1"/>
  <c r="K4715" i="35"/>
  <c r="K4766" i="35" s="1"/>
  <c r="P4715" i="35"/>
  <c r="P4766" i="35" s="1"/>
  <c r="H4715" i="35"/>
  <c r="H4766" i="35" s="1"/>
  <c r="N4715" i="35"/>
  <c r="N4766" i="35" s="1"/>
  <c r="F4711" i="35"/>
  <c r="F4762" i="35" s="1"/>
  <c r="K4711" i="35"/>
  <c r="K4762" i="35" s="1"/>
  <c r="P4711" i="35"/>
  <c r="P4762" i="35" s="1"/>
  <c r="H4711" i="35"/>
  <c r="H4762" i="35" s="1"/>
  <c r="N4711" i="35"/>
  <c r="N4762" i="35" s="1"/>
  <c r="E4227" i="35"/>
  <c r="E4278" i="35" s="1"/>
  <c r="M4227" i="35"/>
  <c r="M4278" i="35" s="1"/>
  <c r="H4227" i="35"/>
  <c r="H4278" i="35" s="1"/>
  <c r="N4227" i="35"/>
  <c r="N4278" i="35" s="1"/>
  <c r="I4227" i="35"/>
  <c r="I4278" i="35" s="1"/>
  <c r="P4227" i="35"/>
  <c r="P4278" i="35" s="1"/>
  <c r="H4208" i="35"/>
  <c r="H4259" i="35" s="1"/>
  <c r="Q4208" i="35"/>
  <c r="Q4259" i="35" s="1"/>
  <c r="I4208" i="35"/>
  <c r="I4259" i="35" s="1"/>
  <c r="R4208" i="35"/>
  <c r="R4259" i="35" s="1"/>
  <c r="L4208" i="35"/>
  <c r="L4259" i="35" s="1"/>
  <c r="M4205" i="35"/>
  <c r="M4256" i="35" s="1"/>
  <c r="D4256" i="35"/>
  <c r="N4205" i="35"/>
  <c r="N4256" i="35" s="1"/>
  <c r="E4200" i="35"/>
  <c r="E4251" i="35" s="1"/>
  <c r="M4200" i="35"/>
  <c r="M4251" i="35" s="1"/>
  <c r="H4200" i="35"/>
  <c r="H4251" i="35" s="1"/>
  <c r="O4200" i="35"/>
  <c r="O4251" i="35" s="1"/>
  <c r="I4200" i="35"/>
  <c r="I4251" i="35" s="1"/>
  <c r="P4200" i="35"/>
  <c r="P4251" i="35" s="1"/>
  <c r="I4220" i="35"/>
  <c r="I4271" i="35" s="1"/>
  <c r="P4217" i="35"/>
  <c r="P4268" i="35" s="1"/>
  <c r="J4217" i="35"/>
  <c r="J4268" i="35" s="1"/>
  <c r="E4217" i="35"/>
  <c r="E4268" i="35" s="1"/>
  <c r="N4216" i="35"/>
  <c r="N4267" i="35" s="1"/>
  <c r="F4216" i="35"/>
  <c r="F4267" i="35" s="1"/>
  <c r="P4215" i="35"/>
  <c r="P4266" i="35" s="1"/>
  <c r="H4215" i="35"/>
  <c r="H4266" i="35" s="1"/>
  <c r="P4213" i="35"/>
  <c r="P4264" i="35" s="1"/>
  <c r="J4213" i="35"/>
  <c r="J4264" i="35" s="1"/>
  <c r="E4213" i="35"/>
  <c r="E4264" i="35" s="1"/>
  <c r="I4191" i="35"/>
  <c r="I4242" i="35" s="1"/>
  <c r="R4217" i="35"/>
  <c r="R4268" i="35" s="1"/>
  <c r="M4217" i="35"/>
  <c r="M4268" i="35" s="1"/>
  <c r="R4213" i="35"/>
  <c r="R4264" i="35" s="1"/>
  <c r="M4213" i="35"/>
  <c r="M4264" i="35" s="1"/>
  <c r="E7876" i="35"/>
  <c r="E7927" i="35" s="1"/>
  <c r="J7876" i="35"/>
  <c r="J7927" i="35" s="1"/>
  <c r="O7876" i="35"/>
  <c r="O7927" i="35" s="1"/>
  <c r="H7868" i="35"/>
  <c r="H7919" i="35" s="1"/>
  <c r="O7868" i="35"/>
  <c r="O7919" i="35" s="1"/>
  <c r="F7865" i="35"/>
  <c r="F7916" i="35" s="1"/>
  <c r="O7865" i="35"/>
  <c r="O7916" i="35" s="1"/>
  <c r="F7846" i="35"/>
  <c r="F7897" i="35" s="1"/>
  <c r="J7846" i="35"/>
  <c r="J7897" i="35" s="1"/>
  <c r="N7846" i="35"/>
  <c r="N7897" i="35" s="1"/>
  <c r="H6550" i="35"/>
  <c r="H6601" i="35" s="1"/>
  <c r="P6550" i="35"/>
  <c r="P6601" i="35" s="1"/>
  <c r="H6546" i="35"/>
  <c r="H6597" i="35" s="1"/>
  <c r="P6546" i="35"/>
  <c r="P6597" i="35" s="1"/>
  <c r="F6022" i="35"/>
  <c r="F6073" i="35" s="1"/>
  <c r="P6022" i="35"/>
  <c r="P6073" i="35" s="1"/>
  <c r="J6022" i="35"/>
  <c r="J6073" i="35" s="1"/>
  <c r="R6022" i="35"/>
  <c r="R6073" i="35" s="1"/>
  <c r="K6022" i="35"/>
  <c r="K6073" i="35" s="1"/>
  <c r="L6022" i="35"/>
  <c r="L6073" i="35" s="1"/>
  <c r="G4709" i="35"/>
  <c r="G4760" i="35" s="1"/>
  <c r="L4709" i="35"/>
  <c r="L4760" i="35" s="1"/>
  <c r="H4709" i="35"/>
  <c r="H4760" i="35" s="1"/>
  <c r="O4709" i="35"/>
  <c r="O4760" i="35" s="1"/>
  <c r="D4760" i="35"/>
  <c r="J4709" i="35"/>
  <c r="J4760" i="35" s="1"/>
  <c r="P4709" i="35"/>
  <c r="P4760" i="35" s="1"/>
  <c r="F4709" i="35"/>
  <c r="F4760" i="35" s="1"/>
  <c r="K4709" i="35"/>
  <c r="K4760" i="35" s="1"/>
  <c r="N4709" i="35"/>
  <c r="N4760" i="35" s="1"/>
  <c r="R4709" i="35"/>
  <c r="R4760" i="35" s="1"/>
  <c r="G32" i="35"/>
  <c r="G83" i="35" s="1"/>
  <c r="D1914" i="35"/>
  <c r="N1859" i="35"/>
  <c r="N1910" i="35" s="1"/>
  <c r="F1859" i="35"/>
  <c r="F1910" i="35" s="1"/>
  <c r="M1841" i="35"/>
  <c r="M1892" i="35" s="1"/>
  <c r="J1821" i="35"/>
  <c r="J1872" i="35" s="1"/>
  <c r="J1307" i="35"/>
  <c r="J1358" i="35" s="1"/>
  <c r="D1153" i="35"/>
  <c r="M1066" i="35"/>
  <c r="M1117" i="35" s="1"/>
  <c r="H3920" i="35"/>
  <c r="H3971" i="35" s="1"/>
  <c r="L3912" i="35"/>
  <c r="L3963" i="35" s="1"/>
  <c r="O3909" i="35"/>
  <c r="O3960" i="35" s="1"/>
  <c r="N3908" i="35"/>
  <c r="N3959" i="35" s="1"/>
  <c r="K3907" i="35"/>
  <c r="K3958" i="35" s="1"/>
  <c r="D3716" i="35"/>
  <c r="P3699" i="35"/>
  <c r="P3750" i="35" s="1"/>
  <c r="P3698" i="35"/>
  <c r="P3749" i="35" s="1"/>
  <c r="M3697" i="35"/>
  <c r="M3748" i="35" s="1"/>
  <c r="H3394" i="35"/>
  <c r="H3445" i="35" s="1"/>
  <c r="D2947" i="35"/>
  <c r="D2917" i="35"/>
  <c r="L2905" i="35"/>
  <c r="L2956" i="35" s="1"/>
  <c r="R2904" i="35"/>
  <c r="R2955" i="35" s="1"/>
  <c r="J2904" i="35"/>
  <c r="J2955" i="35" s="1"/>
  <c r="P2896" i="35"/>
  <c r="P2947" i="35" s="1"/>
  <c r="O2895" i="35"/>
  <c r="O2946" i="35" s="1"/>
  <c r="O2894" i="35"/>
  <c r="O2945" i="35" s="1"/>
  <c r="O2893" i="35"/>
  <c r="O2944" i="35" s="1"/>
  <c r="O2892" i="35"/>
  <c r="O2943" i="35" s="1"/>
  <c r="O2891" i="35"/>
  <c r="O2942" i="35" s="1"/>
  <c r="O2890" i="35"/>
  <c r="O2941" i="35" s="1"/>
  <c r="O2889" i="35"/>
  <c r="O2940" i="35" s="1"/>
  <c r="O2888" i="35"/>
  <c r="O2939" i="35" s="1"/>
  <c r="M2885" i="35"/>
  <c r="M2936" i="35" s="1"/>
  <c r="H2885" i="35"/>
  <c r="H2936" i="35" s="1"/>
  <c r="L2876" i="35"/>
  <c r="L2927" i="35" s="1"/>
  <c r="M2874" i="35"/>
  <c r="M2925" i="35" s="1"/>
  <c r="J2869" i="35"/>
  <c r="J2920" i="35" s="1"/>
  <c r="P2866" i="35"/>
  <c r="P2917" i="35" s="1"/>
  <c r="J2866" i="35"/>
  <c r="J2917" i="35" s="1"/>
  <c r="N2865" i="35"/>
  <c r="N2916" i="35" s="1"/>
  <c r="H2865" i="35"/>
  <c r="H2916" i="35" s="1"/>
  <c r="H2664" i="35"/>
  <c r="H2715" i="35" s="1"/>
  <c r="P2632" i="35"/>
  <c r="P2683" i="35" s="1"/>
  <c r="O2383" i="35"/>
  <c r="O2434" i="35" s="1"/>
  <c r="O2380" i="35"/>
  <c r="O2431" i="35" s="1"/>
  <c r="P2379" i="35"/>
  <c r="P2430" i="35" s="1"/>
  <c r="H2368" i="35"/>
  <c r="H2419" i="35" s="1"/>
  <c r="P2367" i="35"/>
  <c r="P2418" i="35" s="1"/>
  <c r="P2364" i="35"/>
  <c r="P2415" i="35" s="1"/>
  <c r="N2340" i="35"/>
  <c r="N2391" i="35" s="1"/>
  <c r="D2175" i="35"/>
  <c r="D2162" i="35"/>
  <c r="R2128" i="35"/>
  <c r="R2179" i="35" s="1"/>
  <c r="L2124" i="35"/>
  <c r="L2175" i="35" s="1"/>
  <c r="R2111" i="35"/>
  <c r="R2162" i="35" s="1"/>
  <c r="L2111" i="35"/>
  <c r="L2162" i="35" s="1"/>
  <c r="J2107" i="35"/>
  <c r="J2158" i="35" s="1"/>
  <c r="Q2106" i="35"/>
  <c r="Q2157" i="35" s="1"/>
  <c r="D8146" i="35"/>
  <c r="D8141" i="35"/>
  <c r="P8107" i="35"/>
  <c r="P8158" i="35" s="1"/>
  <c r="L8095" i="35"/>
  <c r="L8146" i="35" s="1"/>
  <c r="P8094" i="35"/>
  <c r="P8145" i="35" s="1"/>
  <c r="P8093" i="35"/>
  <c r="P8144" i="35" s="1"/>
  <c r="L8092" i="35"/>
  <c r="L8143" i="35" s="1"/>
  <c r="P8091" i="35"/>
  <c r="P8142" i="35" s="1"/>
  <c r="H8083" i="35"/>
  <c r="H8134" i="35" s="1"/>
  <c r="L8079" i="35"/>
  <c r="L8130" i="35" s="1"/>
  <c r="H8071" i="35"/>
  <c r="H8122" i="35" s="1"/>
  <c r="D7922" i="35"/>
  <c r="D7919" i="35"/>
  <c r="R7876" i="35"/>
  <c r="R7927" i="35" s="1"/>
  <c r="K7876" i="35"/>
  <c r="K7927" i="35" s="1"/>
  <c r="J7872" i="35"/>
  <c r="J7923" i="35" s="1"/>
  <c r="P7872" i="35"/>
  <c r="P7923" i="35" s="1"/>
  <c r="K7871" i="35"/>
  <c r="K7922" i="35" s="1"/>
  <c r="K7868" i="35"/>
  <c r="K7919" i="35" s="1"/>
  <c r="N7865" i="35"/>
  <c r="N7916" i="35" s="1"/>
  <c r="J7864" i="35"/>
  <c r="J7915" i="35" s="1"/>
  <c r="N7857" i="35"/>
  <c r="N7908" i="35" s="1"/>
  <c r="J7855" i="35"/>
  <c r="J7906" i="35" s="1"/>
  <c r="K7855" i="35"/>
  <c r="K7906" i="35" s="1"/>
  <c r="F7853" i="35"/>
  <c r="F7904" i="35" s="1"/>
  <c r="N7853" i="35"/>
  <c r="N7904" i="35" s="1"/>
  <c r="F7849" i="35"/>
  <c r="F7900" i="35" s="1"/>
  <c r="O7849" i="35"/>
  <c r="O7900" i="35" s="1"/>
  <c r="H7849" i="35"/>
  <c r="H7900" i="35" s="1"/>
  <c r="K7843" i="35"/>
  <c r="K7894" i="35" s="1"/>
  <c r="O7843" i="35"/>
  <c r="O7894" i="35" s="1"/>
  <c r="F7840" i="35"/>
  <c r="F7891" i="35" s="1"/>
  <c r="N7840" i="35"/>
  <c r="N7891" i="35" s="1"/>
  <c r="H7840" i="35"/>
  <c r="H7891" i="35" s="1"/>
  <c r="O7840" i="35"/>
  <c r="O7891" i="35" s="1"/>
  <c r="K7837" i="35"/>
  <c r="K7888" i="35" s="1"/>
  <c r="N7837" i="35"/>
  <c r="N7888" i="35" s="1"/>
  <c r="F7829" i="35"/>
  <c r="F7880" i="35" s="1"/>
  <c r="K7829" i="35"/>
  <c r="K7880" i="35" s="1"/>
  <c r="E7569" i="35"/>
  <c r="E7620" i="35" s="1"/>
  <c r="Q7569" i="35"/>
  <c r="Q7620" i="35" s="1"/>
  <c r="J7569" i="35"/>
  <c r="J7620" i="35" s="1"/>
  <c r="L7569" i="35"/>
  <c r="L7620" i="35" s="1"/>
  <c r="M7564" i="35"/>
  <c r="M7615" i="35" s="1"/>
  <c r="G7558" i="35"/>
  <c r="G7609" i="35" s="1"/>
  <c r="D7609" i="35"/>
  <c r="L7558" i="35"/>
  <c r="L7609" i="35" s="1"/>
  <c r="P7558" i="35"/>
  <c r="P7609" i="35" s="1"/>
  <c r="H6827" i="35"/>
  <c r="H6878" i="35" s="1"/>
  <c r="Q6827" i="35"/>
  <c r="Q6878" i="35" s="1"/>
  <c r="H6811" i="35"/>
  <c r="H6862" i="35" s="1"/>
  <c r="L6811" i="35"/>
  <c r="L6862" i="35" s="1"/>
  <c r="P6811" i="35"/>
  <c r="P6862" i="35" s="1"/>
  <c r="E6809" i="35"/>
  <c r="E6860" i="35" s="1"/>
  <c r="I6809" i="35"/>
  <c r="I6860" i="35" s="1"/>
  <c r="Q6809" i="35"/>
  <c r="Q6860" i="35" s="1"/>
  <c r="E6788" i="35"/>
  <c r="E6839" i="35" s="1"/>
  <c r="H6788" i="35"/>
  <c r="H6839" i="35" s="1"/>
  <c r="L6788" i="35"/>
  <c r="L6839" i="35" s="1"/>
  <c r="P6788" i="35"/>
  <c r="P6839" i="35" s="1"/>
  <c r="N1066" i="35"/>
  <c r="N1117" i="35" s="1"/>
  <c r="K2866" i="35"/>
  <c r="K2917" i="35" s="1"/>
  <c r="M2111" i="35"/>
  <c r="M2162" i="35" s="1"/>
  <c r="L7876" i="35"/>
  <c r="L7927" i="35" s="1"/>
  <c r="H7863" i="35"/>
  <c r="H7914" i="35" s="1"/>
  <c r="P7863" i="35"/>
  <c r="P7914" i="35" s="1"/>
  <c r="H7859" i="35"/>
  <c r="H7910" i="35" s="1"/>
  <c r="O7859" i="35"/>
  <c r="O7910" i="35" s="1"/>
  <c r="L7591" i="35"/>
  <c r="L7642" i="35" s="1"/>
  <c r="P7591" i="35"/>
  <c r="P7642" i="35" s="1"/>
  <c r="K6305" i="35"/>
  <c r="K6356" i="35" s="1"/>
  <c r="L6305" i="35"/>
  <c r="L6356" i="35" s="1"/>
  <c r="P6305" i="35"/>
  <c r="P6356" i="35" s="1"/>
  <c r="F5793" i="35"/>
  <c r="F5844" i="35" s="1"/>
  <c r="N5793" i="35"/>
  <c r="N5844" i="35" s="1"/>
  <c r="D5844" i="35"/>
  <c r="H5793" i="35"/>
  <c r="H5844" i="35" s="1"/>
  <c r="O5793" i="35"/>
  <c r="O5844" i="35" s="1"/>
  <c r="J5793" i="35"/>
  <c r="J5844" i="35" s="1"/>
  <c r="P5793" i="35"/>
  <c r="P5844" i="35" s="1"/>
  <c r="K5793" i="35"/>
  <c r="K5844" i="35" s="1"/>
  <c r="E5771" i="35"/>
  <c r="E5822" i="35" s="1"/>
  <c r="I5771" i="35"/>
  <c r="I5822" i="35" s="1"/>
  <c r="M5771" i="35"/>
  <c r="M5822" i="35" s="1"/>
  <c r="Q5771" i="35"/>
  <c r="Q5822" i="35" s="1"/>
  <c r="F5771" i="35"/>
  <c r="F5822" i="35" s="1"/>
  <c r="J5771" i="35"/>
  <c r="J5822" i="35" s="1"/>
  <c r="N5771" i="35"/>
  <c r="N5822" i="35" s="1"/>
  <c r="R5771" i="35"/>
  <c r="R5822" i="35" s="1"/>
  <c r="D5822" i="35"/>
  <c r="G5771" i="35"/>
  <c r="G5822" i="35" s="1"/>
  <c r="K5771" i="35"/>
  <c r="K5822" i="35" s="1"/>
  <c r="O5771" i="35"/>
  <c r="O5822" i="35" s="1"/>
  <c r="H5771" i="35"/>
  <c r="H5822" i="35" s="1"/>
  <c r="L5771" i="35"/>
  <c r="L5822" i="35" s="1"/>
  <c r="P5771" i="35"/>
  <c r="P5822" i="35" s="1"/>
  <c r="E4184" i="35"/>
  <c r="E4235" i="35" s="1"/>
  <c r="M4184" i="35"/>
  <c r="M4235" i="35" s="1"/>
  <c r="H4184" i="35"/>
  <c r="H4235" i="35" s="1"/>
  <c r="O4184" i="35"/>
  <c r="O4235" i="35" s="1"/>
  <c r="I4184" i="35"/>
  <c r="I4235" i="35" s="1"/>
  <c r="K4184" i="35"/>
  <c r="K4235" i="35" s="1"/>
  <c r="P4184" i="35"/>
  <c r="P4235" i="35" s="1"/>
  <c r="D4235" i="35"/>
  <c r="D1869" i="35"/>
  <c r="L1859" i="35"/>
  <c r="L1910" i="35" s="1"/>
  <c r="K1599" i="35"/>
  <c r="K1650" i="35" s="1"/>
  <c r="R1586" i="35"/>
  <c r="R1637" i="35" s="1"/>
  <c r="D1396" i="35"/>
  <c r="M1332" i="35"/>
  <c r="M1383" i="35" s="1"/>
  <c r="O1321" i="35"/>
  <c r="O1372" i="35" s="1"/>
  <c r="R1307" i="35"/>
  <c r="R1358" i="35" s="1"/>
  <c r="G1307" i="35"/>
  <c r="G1358" i="35" s="1"/>
  <c r="N1102" i="35"/>
  <c r="N1153" i="35" s="1"/>
  <c r="L1066" i="35"/>
  <c r="L1117" i="35" s="1"/>
  <c r="D3965" i="35"/>
  <c r="L3931" i="35"/>
  <c r="L3982" i="35" s="1"/>
  <c r="P3918" i="35"/>
  <c r="D3749" i="35"/>
  <c r="D3742" i="35"/>
  <c r="Q3704" i="35"/>
  <c r="Q3755" i="35" s="1"/>
  <c r="L3697" i="35"/>
  <c r="L3748" i="35" s="1"/>
  <c r="L3681" i="35"/>
  <c r="L3732" i="35" s="1"/>
  <c r="Q3674" i="35"/>
  <c r="Q3725" i="35" s="1"/>
  <c r="M3667" i="35"/>
  <c r="M3718" i="35" s="1"/>
  <c r="O3662" i="35"/>
  <c r="O3713" i="35" s="1"/>
  <c r="H3167" i="35"/>
  <c r="H3218" i="35" s="1"/>
  <c r="P3142" i="35"/>
  <c r="P3193" i="35" s="1"/>
  <c r="D2955" i="35"/>
  <c r="D2952" i="35"/>
  <c r="D2942" i="35"/>
  <c r="D2936" i="35"/>
  <c r="D2916" i="35"/>
  <c r="F2905" i="35"/>
  <c r="F2956" i="35" s="1"/>
  <c r="O2904" i="35"/>
  <c r="O2955" i="35" s="1"/>
  <c r="I2904" i="35"/>
  <c r="I2955" i="35" s="1"/>
  <c r="R2903" i="35"/>
  <c r="R2954" i="35" s="1"/>
  <c r="K2896" i="35"/>
  <c r="K2947" i="35" s="1"/>
  <c r="J2895" i="35"/>
  <c r="J2946" i="35" s="1"/>
  <c r="J2894" i="35"/>
  <c r="J2945" i="35" s="1"/>
  <c r="J2893" i="35"/>
  <c r="J2944" i="35" s="1"/>
  <c r="J2892" i="35"/>
  <c r="J2943" i="35" s="1"/>
  <c r="J2891" i="35"/>
  <c r="J2942" i="35" s="1"/>
  <c r="J2890" i="35"/>
  <c r="J2941" i="35" s="1"/>
  <c r="J2889" i="35"/>
  <c r="J2940" i="35" s="1"/>
  <c r="J2888" i="35"/>
  <c r="J2939" i="35" s="1"/>
  <c r="Q2885" i="35"/>
  <c r="Q2936" i="35" s="1"/>
  <c r="L2885" i="35"/>
  <c r="L2936" i="35" s="1"/>
  <c r="G2885" i="35"/>
  <c r="G2936" i="35" s="1"/>
  <c r="O2878" i="35"/>
  <c r="O2929" i="35" s="1"/>
  <c r="E2876" i="35"/>
  <c r="E2927" i="35" s="1"/>
  <c r="I2874" i="35"/>
  <c r="I2925" i="35" s="1"/>
  <c r="K2871" i="35"/>
  <c r="K2922" i="35" s="1"/>
  <c r="O2866" i="35"/>
  <c r="O2917" i="35" s="1"/>
  <c r="G2866" i="35"/>
  <c r="G2917" i="35" s="1"/>
  <c r="R2865" i="35"/>
  <c r="R2916" i="35" s="1"/>
  <c r="L2865" i="35"/>
  <c r="L2916" i="35" s="1"/>
  <c r="G2865" i="35"/>
  <c r="G2916" i="35" s="1"/>
  <c r="D2683" i="35"/>
  <c r="L2632" i="35"/>
  <c r="L2683" i="35" s="1"/>
  <c r="D2437" i="35"/>
  <c r="D2413" i="35"/>
  <c r="L2380" i="35"/>
  <c r="L2431" i="35" s="1"/>
  <c r="O2367" i="35"/>
  <c r="O2418" i="35" s="1"/>
  <c r="O2364" i="35"/>
  <c r="O2415" i="35" s="1"/>
  <c r="L2343" i="35"/>
  <c r="L2394" i="35" s="1"/>
  <c r="L2340" i="35"/>
  <c r="L2391" i="35" s="1"/>
  <c r="J2124" i="35"/>
  <c r="J2175" i="35" s="1"/>
  <c r="Q2111" i="35"/>
  <c r="Q2162" i="35" s="1"/>
  <c r="J2111" i="35"/>
  <c r="J2162" i="35" s="1"/>
  <c r="D8142" i="35"/>
  <c r="D8139" i="35"/>
  <c r="L8107" i="35"/>
  <c r="L8158" i="35" s="1"/>
  <c r="P8106" i="35"/>
  <c r="P8157" i="35" s="1"/>
  <c r="P8105" i="35"/>
  <c r="P8156" i="35" s="1"/>
  <c r="L8104" i="35"/>
  <c r="L8155" i="35" s="1"/>
  <c r="H8095" i="35"/>
  <c r="H8146" i="35" s="1"/>
  <c r="L8091" i="35"/>
  <c r="L8142" i="35" s="1"/>
  <c r="P8090" i="35"/>
  <c r="P8141" i="35" s="1"/>
  <c r="P8089" i="35"/>
  <c r="P8140" i="35" s="1"/>
  <c r="L8088" i="35"/>
  <c r="L8139" i="35" s="1"/>
  <c r="H8079" i="35"/>
  <c r="H8130" i="35" s="1"/>
  <c r="D7910" i="35"/>
  <c r="P7876" i="35"/>
  <c r="P7927" i="35" s="1"/>
  <c r="H7876" i="35"/>
  <c r="H7927" i="35" s="1"/>
  <c r="K7872" i="35"/>
  <c r="K7923" i="35" s="1"/>
  <c r="H7871" i="35"/>
  <c r="H7922" i="35" s="1"/>
  <c r="J7868" i="35"/>
  <c r="J7919" i="35" s="1"/>
  <c r="O7867" i="35"/>
  <c r="O7918" i="35" s="1"/>
  <c r="K7865" i="35"/>
  <c r="K7916" i="35" s="1"/>
  <c r="P7864" i="35"/>
  <c r="P7915" i="35" s="1"/>
  <c r="K7863" i="35"/>
  <c r="K7914" i="35" s="1"/>
  <c r="P7862" i="35"/>
  <c r="P7913" i="35" s="1"/>
  <c r="P7855" i="35"/>
  <c r="P7906" i="35" s="1"/>
  <c r="H7852" i="35"/>
  <c r="H7903" i="35" s="1"/>
  <c r="O7852" i="35"/>
  <c r="O7903" i="35" s="1"/>
  <c r="J7852" i="35"/>
  <c r="J7903" i="35" s="1"/>
  <c r="P7852" i="35"/>
  <c r="P7903" i="35" s="1"/>
  <c r="H7848" i="35"/>
  <c r="H7899" i="35" s="1"/>
  <c r="O7848" i="35"/>
  <c r="O7899" i="35" s="1"/>
  <c r="J7848" i="35"/>
  <c r="J7899" i="35" s="1"/>
  <c r="P7848" i="35"/>
  <c r="P7899" i="35" s="1"/>
  <c r="H7847" i="35"/>
  <c r="H7898" i="35" s="1"/>
  <c r="P7847" i="35"/>
  <c r="P7898" i="35" s="1"/>
  <c r="J7847" i="35"/>
  <c r="J7898" i="35" s="1"/>
  <c r="D7898" i="35"/>
  <c r="P7840" i="35"/>
  <c r="P7891" i="35" s="1"/>
  <c r="H7835" i="35"/>
  <c r="H7886" i="35" s="1"/>
  <c r="K7835" i="35"/>
  <c r="K7886" i="35" s="1"/>
  <c r="L7583" i="35"/>
  <c r="L7634" i="35" s="1"/>
  <c r="N7583" i="35"/>
  <c r="N7634" i="35" s="1"/>
  <c r="P7583" i="35"/>
  <c r="P7634" i="35" s="1"/>
  <c r="E7573" i="35"/>
  <c r="E7624" i="35" s="1"/>
  <c r="L7573" i="35"/>
  <c r="L7624" i="35" s="1"/>
  <c r="R7573" i="35"/>
  <c r="R7624" i="35" s="1"/>
  <c r="G7573" i="35"/>
  <c r="G7624" i="35" s="1"/>
  <c r="N7573" i="35"/>
  <c r="N7624" i="35" s="1"/>
  <c r="I7573" i="35"/>
  <c r="I7624" i="35" s="1"/>
  <c r="O7573" i="35"/>
  <c r="O7624" i="35" s="1"/>
  <c r="E6820" i="35"/>
  <c r="E6871" i="35" s="1"/>
  <c r="H6820" i="35"/>
  <c r="H6871" i="35" s="1"/>
  <c r="L6820" i="35"/>
  <c r="L6871" i="35" s="1"/>
  <c r="P6820" i="35"/>
  <c r="P6871" i="35" s="1"/>
  <c r="H6533" i="35"/>
  <c r="H6584" i="35" s="1"/>
  <c r="L6533" i="35"/>
  <c r="L6584" i="35" s="1"/>
  <c r="H6509" i="35"/>
  <c r="H6560" i="35" s="1"/>
  <c r="L6509" i="35"/>
  <c r="L6560" i="35" s="1"/>
  <c r="L5990" i="35"/>
  <c r="L6041" i="35" s="1"/>
  <c r="P5990" i="35"/>
  <c r="P6041" i="35" s="1"/>
  <c r="D6041" i="35"/>
  <c r="E5775" i="35"/>
  <c r="E5826" i="35" s="1"/>
  <c r="I5775" i="35"/>
  <c r="I5826" i="35" s="1"/>
  <c r="M5775" i="35"/>
  <c r="M5826" i="35" s="1"/>
  <c r="Q5775" i="35"/>
  <c r="Q5826" i="35" s="1"/>
  <c r="F5775" i="35"/>
  <c r="F5826" i="35" s="1"/>
  <c r="J5775" i="35"/>
  <c r="J5826" i="35" s="1"/>
  <c r="N5775" i="35"/>
  <c r="N5826" i="35" s="1"/>
  <c r="R5775" i="35"/>
  <c r="R5826" i="35" s="1"/>
  <c r="G5775" i="35"/>
  <c r="G5826" i="35" s="1"/>
  <c r="K5775" i="35"/>
  <c r="K5826" i="35" s="1"/>
  <c r="O5775" i="35"/>
  <c r="O5826" i="35" s="1"/>
  <c r="H5775" i="35"/>
  <c r="H5826" i="35" s="1"/>
  <c r="L5775" i="35"/>
  <c r="L5826" i="35" s="1"/>
  <c r="P5775" i="35"/>
  <c r="P5826" i="35" s="1"/>
  <c r="D1890" i="35"/>
  <c r="N1839" i="35"/>
  <c r="N1890" i="35" s="1"/>
  <c r="H1608" i="35"/>
  <c r="H1659" i="35" s="1"/>
  <c r="K1587" i="35"/>
  <c r="K1638" i="35" s="1"/>
  <c r="L1582" i="35"/>
  <c r="L1633" i="35" s="1"/>
  <c r="D1354" i="35"/>
  <c r="H1085" i="35"/>
  <c r="H1136" i="35" s="1"/>
  <c r="R1066" i="35"/>
  <c r="R1117" i="35" s="1"/>
  <c r="F1066" i="35"/>
  <c r="F1117" i="35" s="1"/>
  <c r="H3940" i="35"/>
  <c r="H3991" i="35" s="1"/>
  <c r="P3705" i="35"/>
  <c r="P3756" i="35" s="1"/>
  <c r="P3704" i="35"/>
  <c r="P3755" i="35" s="1"/>
  <c r="L3688" i="35"/>
  <c r="L3739" i="35" s="1"/>
  <c r="L3683" i="35"/>
  <c r="L3734" i="35" s="1"/>
  <c r="P3663" i="35"/>
  <c r="P3714" i="35" s="1"/>
  <c r="P3174" i="35"/>
  <c r="P3225" i="35" s="1"/>
  <c r="P3145" i="35"/>
  <c r="P3196" i="35" s="1"/>
  <c r="N2904" i="35"/>
  <c r="N2955" i="35" s="1"/>
  <c r="G2904" i="35"/>
  <c r="G2955" i="35" s="1"/>
  <c r="L2866" i="35"/>
  <c r="L2917" i="35" s="1"/>
  <c r="F2866" i="35"/>
  <c r="F2917" i="35" s="1"/>
  <c r="P2865" i="35"/>
  <c r="P2916" i="35" s="1"/>
  <c r="K2865" i="35"/>
  <c r="K2916" i="35" s="1"/>
  <c r="F2865" i="35"/>
  <c r="F2916" i="35" s="1"/>
  <c r="P2648" i="35"/>
  <c r="P2699" i="35" s="1"/>
  <c r="O2356" i="35"/>
  <c r="O2407" i="35" s="1"/>
  <c r="N2351" i="35"/>
  <c r="N2402" i="35" s="1"/>
  <c r="R2124" i="35"/>
  <c r="R2175" i="35" s="1"/>
  <c r="H2124" i="35"/>
  <c r="H2175" i="35" s="1"/>
  <c r="P2111" i="35"/>
  <c r="P2162" i="35" s="1"/>
  <c r="R2109" i="35"/>
  <c r="R2160" i="35" s="1"/>
  <c r="D8157" i="35"/>
  <c r="H8107" i="35"/>
  <c r="H8158" i="35" s="1"/>
  <c r="H8091" i="35"/>
  <c r="H8142" i="35" s="1"/>
  <c r="D7914" i="35"/>
  <c r="N7876" i="35"/>
  <c r="N7927" i="35" s="1"/>
  <c r="G7876" i="35"/>
  <c r="G7927" i="35" s="1"/>
  <c r="P7868" i="35"/>
  <c r="P7919" i="35" s="1"/>
  <c r="F7868" i="35"/>
  <c r="F7919" i="35" s="1"/>
  <c r="H7867" i="35"/>
  <c r="H7918" i="35" s="1"/>
  <c r="H7865" i="35"/>
  <c r="H7916" i="35" s="1"/>
  <c r="H7864" i="35"/>
  <c r="H7915" i="35" s="1"/>
  <c r="O7864" i="35"/>
  <c r="O7915" i="35" s="1"/>
  <c r="J7863" i="35"/>
  <c r="J7914" i="35" s="1"/>
  <c r="P7859" i="35"/>
  <c r="P7910" i="35" s="1"/>
  <c r="H7857" i="35"/>
  <c r="H7908" i="35" s="1"/>
  <c r="K7857" i="35"/>
  <c r="K7908" i="35" s="1"/>
  <c r="D7642" i="35"/>
  <c r="F7564" i="35"/>
  <c r="F7615" i="35" s="1"/>
  <c r="E7564" i="35"/>
  <c r="E7615" i="35" s="1"/>
  <c r="J7564" i="35"/>
  <c r="J7615" i="35" s="1"/>
  <c r="N7564" i="35"/>
  <c r="N7615" i="35" s="1"/>
  <c r="R7564" i="35"/>
  <c r="R7615" i="35" s="1"/>
  <c r="D7615" i="35"/>
  <c r="G7564" i="35"/>
  <c r="G7615" i="35" s="1"/>
  <c r="K7564" i="35"/>
  <c r="K7615" i="35" s="1"/>
  <c r="O7564" i="35"/>
  <c r="O7615" i="35" s="1"/>
  <c r="H7564" i="35"/>
  <c r="H7615" i="35" s="1"/>
  <c r="L7564" i="35"/>
  <c r="L7615" i="35" s="1"/>
  <c r="P7564" i="35"/>
  <c r="P7615" i="35" s="1"/>
  <c r="H6835" i="35"/>
  <c r="H6886" i="35" s="1"/>
  <c r="Q6835" i="35"/>
  <c r="Q6886" i="35" s="1"/>
  <c r="I6835" i="35"/>
  <c r="I6886" i="35" s="1"/>
  <c r="L6835" i="35"/>
  <c r="L6886" i="35" s="1"/>
  <c r="E6828" i="35"/>
  <c r="E6879" i="35" s="1"/>
  <c r="H6828" i="35"/>
  <c r="H6879" i="35" s="1"/>
  <c r="L6828" i="35"/>
  <c r="L6879" i="35" s="1"/>
  <c r="P6828" i="35"/>
  <c r="P6879" i="35" s="1"/>
  <c r="P6538" i="35"/>
  <c r="P6589" i="35" s="1"/>
  <c r="H6538" i="35"/>
  <c r="H6589" i="35" s="1"/>
  <c r="F6013" i="35"/>
  <c r="F6064" i="35" s="1"/>
  <c r="J6013" i="35"/>
  <c r="J6064" i="35" s="1"/>
  <c r="D6064" i="35"/>
  <c r="L6013" i="35"/>
  <c r="L6064" i="35" s="1"/>
  <c r="P6013" i="35"/>
  <c r="P6064" i="35" s="1"/>
  <c r="R6013" i="35"/>
  <c r="R6064" i="35" s="1"/>
  <c r="H6795" i="35"/>
  <c r="H6846" i="35" s="1"/>
  <c r="L6795" i="35"/>
  <c r="L6846" i="35" s="1"/>
  <c r="P6795" i="35"/>
  <c r="P6846" i="35" s="1"/>
  <c r="H6518" i="35"/>
  <c r="H6569" i="35" s="1"/>
  <c r="P6518" i="35"/>
  <c r="P6569" i="35" s="1"/>
  <c r="K6313" i="35"/>
  <c r="K6364" i="35" s="1"/>
  <c r="L6313" i="35"/>
  <c r="L6364" i="35" s="1"/>
  <c r="P6313" i="35"/>
  <c r="P6364" i="35" s="1"/>
  <c r="F6023" i="35"/>
  <c r="F6074" i="35" s="1"/>
  <c r="L6023" i="35"/>
  <c r="L6074" i="35" s="1"/>
  <c r="G6023" i="35"/>
  <c r="G6074" i="35" s="1"/>
  <c r="O6023" i="35"/>
  <c r="O6074" i="35" s="1"/>
  <c r="J6023" i="35"/>
  <c r="J6074" i="35" s="1"/>
  <c r="P6023" i="35"/>
  <c r="P6074" i="35" s="1"/>
  <c r="F6011" i="35"/>
  <c r="F6062" i="35" s="1"/>
  <c r="D6062" i="35"/>
  <c r="L6011" i="35"/>
  <c r="L6062" i="35" s="1"/>
  <c r="N6011" i="35"/>
  <c r="N6062" i="35" s="1"/>
  <c r="M5776" i="35"/>
  <c r="M5827" i="35" s="1"/>
  <c r="E5774" i="35"/>
  <c r="E5825" i="35" s="1"/>
  <c r="I5774" i="35"/>
  <c r="I5825" i="35" s="1"/>
  <c r="M5774" i="35"/>
  <c r="M5825" i="35" s="1"/>
  <c r="Q5774" i="35"/>
  <c r="Q5825" i="35" s="1"/>
  <c r="F5774" i="35"/>
  <c r="F5825" i="35" s="1"/>
  <c r="J5774" i="35"/>
  <c r="J5825" i="35" s="1"/>
  <c r="N5774" i="35"/>
  <c r="N5825" i="35" s="1"/>
  <c r="R5774" i="35"/>
  <c r="R5825" i="35" s="1"/>
  <c r="G5774" i="35"/>
  <c r="G5825" i="35" s="1"/>
  <c r="K5774" i="35"/>
  <c r="K5825" i="35" s="1"/>
  <c r="O5774" i="35"/>
  <c r="O5825" i="35" s="1"/>
  <c r="L5772" i="35"/>
  <c r="L5823" i="35" s="1"/>
  <c r="N7860" i="35"/>
  <c r="N7911" i="35" s="1"/>
  <c r="N7844" i="35"/>
  <c r="N7895" i="35" s="1"/>
  <c r="O7841" i="35"/>
  <c r="O7892" i="35" s="1"/>
  <c r="P7839" i="35"/>
  <c r="P7890" i="35" s="1"/>
  <c r="J7838" i="35"/>
  <c r="J7889" i="35" s="1"/>
  <c r="N7832" i="35"/>
  <c r="N7883" i="35" s="1"/>
  <c r="D7643" i="35"/>
  <c r="D7639" i="35"/>
  <c r="D7638" i="35"/>
  <c r="D7632" i="35"/>
  <c r="D7631" i="35"/>
  <c r="D7611" i="35"/>
  <c r="P7597" i="35"/>
  <c r="P7648" i="35" s="1"/>
  <c r="H7597" i="35"/>
  <c r="H7648" i="35" s="1"/>
  <c r="P7596" i="35"/>
  <c r="P7647" i="35" s="1"/>
  <c r="H7596" i="35"/>
  <c r="H7647" i="35" s="1"/>
  <c r="N7592" i="35"/>
  <c r="N7643" i="35" s="1"/>
  <c r="R7590" i="35"/>
  <c r="R7641" i="35" s="1"/>
  <c r="N7588" i="35"/>
  <c r="N7639" i="35" s="1"/>
  <c r="L7587" i="35"/>
  <c r="L7638" i="35" s="1"/>
  <c r="L7586" i="35"/>
  <c r="L7637" i="35" s="1"/>
  <c r="R7582" i="35"/>
  <c r="R7633" i="35" s="1"/>
  <c r="H7582" i="35"/>
  <c r="H7633" i="35" s="1"/>
  <c r="Q7581" i="35"/>
  <c r="Q7632" i="35" s="1"/>
  <c r="J7581" i="35"/>
  <c r="J7632" i="35" s="1"/>
  <c r="L7580" i="35"/>
  <c r="L7631" i="35" s="1"/>
  <c r="O7579" i="35"/>
  <c r="O7630" i="35" s="1"/>
  <c r="K7579" i="35"/>
  <c r="K7630" i="35" s="1"/>
  <c r="E7579" i="35"/>
  <c r="E7630" i="35" s="1"/>
  <c r="M7577" i="35"/>
  <c r="M7628" i="35" s="1"/>
  <c r="O7576" i="35"/>
  <c r="O7627" i="35" s="1"/>
  <c r="K7576" i="35"/>
  <c r="K7627" i="35" s="1"/>
  <c r="E7576" i="35"/>
  <c r="E7627" i="35" s="1"/>
  <c r="P7560" i="35"/>
  <c r="P7611" i="35" s="1"/>
  <c r="L7560" i="35"/>
  <c r="L7611" i="35" s="1"/>
  <c r="H7560" i="35"/>
  <c r="H7611" i="35" s="1"/>
  <c r="R7557" i="35"/>
  <c r="R7608" i="35" s="1"/>
  <c r="N7557" i="35"/>
  <c r="N7608" i="35" s="1"/>
  <c r="J7557" i="35"/>
  <c r="J7608" i="35" s="1"/>
  <c r="E7557" i="35"/>
  <c r="E7608" i="35" s="1"/>
  <c r="Q7556" i="35"/>
  <c r="Q7607" i="35" s="1"/>
  <c r="M7556" i="35"/>
  <c r="M7607" i="35" s="1"/>
  <c r="I7556" i="35"/>
  <c r="I7607" i="35" s="1"/>
  <c r="Q7555" i="35"/>
  <c r="Q7606" i="35" s="1"/>
  <c r="M7555" i="35"/>
  <c r="M7606" i="35" s="1"/>
  <c r="I7555" i="35"/>
  <c r="I7606" i="35" s="1"/>
  <c r="Q7554" i="35"/>
  <c r="Q7605" i="35" s="1"/>
  <c r="M7554" i="35"/>
  <c r="M7605" i="35" s="1"/>
  <c r="I7554" i="35"/>
  <c r="I7605" i="35" s="1"/>
  <c r="Q7553" i="35"/>
  <c r="Q7604" i="35" s="1"/>
  <c r="M7553" i="35"/>
  <c r="M7604" i="35" s="1"/>
  <c r="I7553" i="35"/>
  <c r="I7604" i="35" s="1"/>
  <c r="Q7552" i="35"/>
  <c r="Q7603" i="35" s="1"/>
  <c r="M7552" i="35"/>
  <c r="M7603" i="35" s="1"/>
  <c r="I7552" i="35"/>
  <c r="I7603" i="35" s="1"/>
  <c r="Q7551" i="35"/>
  <c r="Q7602" i="35" s="1"/>
  <c r="M7551" i="35"/>
  <c r="M7602" i="35" s="1"/>
  <c r="I7551" i="35"/>
  <c r="I7602" i="35" s="1"/>
  <c r="Q7550" i="35"/>
  <c r="Q7601" i="35" s="1"/>
  <c r="M7550" i="35"/>
  <c r="M7601" i="35" s="1"/>
  <c r="I7550" i="35"/>
  <c r="I7601" i="35" s="1"/>
  <c r="Q7549" i="35"/>
  <c r="Q7600" i="35" s="1"/>
  <c r="M7549" i="35"/>
  <c r="M7600" i="35" s="1"/>
  <c r="I7549" i="35"/>
  <c r="I7600" i="35" s="1"/>
  <c r="D7405" i="35"/>
  <c r="D7402" i="35"/>
  <c r="D7395" i="35"/>
  <c r="P7356" i="35"/>
  <c r="P7407" i="35" s="1"/>
  <c r="K7356" i="35"/>
  <c r="K7407" i="35" s="1"/>
  <c r="P7355" i="35"/>
  <c r="P7406" i="35" s="1"/>
  <c r="K7355" i="35"/>
  <c r="K7406" i="35" s="1"/>
  <c r="P7354" i="35"/>
  <c r="P7405" i="35" s="1"/>
  <c r="K7354" i="35"/>
  <c r="K7405" i="35" s="1"/>
  <c r="P7353" i="35"/>
  <c r="P7404" i="35" s="1"/>
  <c r="K7353" i="35"/>
  <c r="K7404" i="35" s="1"/>
  <c r="P7352" i="35"/>
  <c r="P7403" i="35" s="1"/>
  <c r="K7352" i="35"/>
  <c r="K7403" i="35" s="1"/>
  <c r="P7351" i="35"/>
  <c r="P7402" i="35" s="1"/>
  <c r="K7351" i="35"/>
  <c r="K7402" i="35" s="1"/>
  <c r="P7350" i="35"/>
  <c r="P7401" i="35" s="1"/>
  <c r="K7350" i="35"/>
  <c r="K7401" i="35" s="1"/>
  <c r="P7349" i="35"/>
  <c r="P7400" i="35" s="1"/>
  <c r="K7349" i="35"/>
  <c r="K7400" i="35" s="1"/>
  <c r="P7348" i="35"/>
  <c r="P7399" i="35" s="1"/>
  <c r="K7348" i="35"/>
  <c r="K7399" i="35" s="1"/>
  <c r="P7347" i="35"/>
  <c r="P7398" i="35" s="1"/>
  <c r="K7347" i="35"/>
  <c r="K7398" i="35" s="1"/>
  <c r="P7346" i="35"/>
  <c r="P7397" i="35" s="1"/>
  <c r="K7346" i="35"/>
  <c r="K7397" i="35" s="1"/>
  <c r="P7345" i="35"/>
  <c r="P7396" i="35" s="1"/>
  <c r="K7345" i="35"/>
  <c r="K7396" i="35" s="1"/>
  <c r="P7344" i="35"/>
  <c r="P7395" i="35" s="1"/>
  <c r="K7344" i="35"/>
  <c r="K7395" i="35" s="1"/>
  <c r="P7343" i="35"/>
  <c r="P7394" i="35" s="1"/>
  <c r="K7343" i="35"/>
  <c r="K7394" i="35" s="1"/>
  <c r="P7342" i="35"/>
  <c r="P7393" i="35" s="1"/>
  <c r="K7342" i="35"/>
  <c r="K7393" i="35" s="1"/>
  <c r="P7341" i="35"/>
  <c r="P7392" i="35" s="1"/>
  <c r="K7341" i="35"/>
  <c r="K7392" i="35" s="1"/>
  <c r="P7340" i="35"/>
  <c r="P7391" i="35" s="1"/>
  <c r="K7340" i="35"/>
  <c r="K7391" i="35" s="1"/>
  <c r="P7339" i="35"/>
  <c r="P7390" i="35" s="1"/>
  <c r="K7339" i="35"/>
  <c r="K7390" i="35" s="1"/>
  <c r="P7338" i="35"/>
  <c r="P7389" i="35" s="1"/>
  <c r="K7338" i="35"/>
  <c r="K7389" i="35" s="1"/>
  <c r="P7337" i="35"/>
  <c r="P7388" i="35" s="1"/>
  <c r="K7337" i="35"/>
  <c r="K7388" i="35" s="1"/>
  <c r="P7336" i="35"/>
  <c r="P7387" i="35" s="1"/>
  <c r="K7336" i="35"/>
  <c r="K7387" i="35" s="1"/>
  <c r="P7335" i="35"/>
  <c r="P7386" i="35" s="1"/>
  <c r="K7335" i="35"/>
  <c r="K7386" i="35" s="1"/>
  <c r="P7334" i="35"/>
  <c r="P7385" i="35" s="1"/>
  <c r="K7334" i="35"/>
  <c r="K7385" i="35" s="1"/>
  <c r="P7333" i="35"/>
  <c r="P7384" i="35" s="1"/>
  <c r="K7333" i="35"/>
  <c r="K7384" i="35" s="1"/>
  <c r="P7332" i="35"/>
  <c r="P7383" i="35" s="1"/>
  <c r="K7332" i="35"/>
  <c r="K7383" i="35" s="1"/>
  <c r="P7331" i="35"/>
  <c r="P7382" i="35" s="1"/>
  <c r="K7331" i="35"/>
  <c r="K7382" i="35" s="1"/>
  <c r="P7330" i="35"/>
  <c r="P7381" i="35" s="1"/>
  <c r="K7330" i="35"/>
  <c r="K7381" i="35" s="1"/>
  <c r="P7329" i="35"/>
  <c r="P7380" i="35" s="1"/>
  <c r="K7329" i="35"/>
  <c r="K7380" i="35" s="1"/>
  <c r="P7328" i="35"/>
  <c r="P7379" i="35" s="1"/>
  <c r="K7328" i="35"/>
  <c r="K7379" i="35" s="1"/>
  <c r="P7327" i="35"/>
  <c r="P7378" i="35" s="1"/>
  <c r="K7327" i="35"/>
  <c r="K7378" i="35" s="1"/>
  <c r="P7326" i="35"/>
  <c r="P7377" i="35" s="1"/>
  <c r="K7326" i="35"/>
  <c r="K7377" i="35" s="1"/>
  <c r="P7325" i="35"/>
  <c r="P7376" i="35" s="1"/>
  <c r="K7325" i="35"/>
  <c r="K7376" i="35" s="1"/>
  <c r="P7324" i="35"/>
  <c r="P7375" i="35" s="1"/>
  <c r="K7324" i="35"/>
  <c r="K7375" i="35" s="1"/>
  <c r="P7323" i="35"/>
  <c r="P7374" i="35" s="1"/>
  <c r="K7323" i="35"/>
  <c r="K7374" i="35" s="1"/>
  <c r="P7322" i="35"/>
  <c r="P7373" i="35" s="1"/>
  <c r="K7322" i="35"/>
  <c r="K7373" i="35" s="1"/>
  <c r="P7321" i="35"/>
  <c r="P7372" i="35" s="1"/>
  <c r="K7321" i="35"/>
  <c r="K7372" i="35" s="1"/>
  <c r="P7320" i="35"/>
  <c r="P7371" i="35" s="1"/>
  <c r="K7320" i="35"/>
  <c r="K7371" i="35" s="1"/>
  <c r="P7319" i="35"/>
  <c r="P7370" i="35" s="1"/>
  <c r="K7319" i="35"/>
  <c r="K7370" i="35" s="1"/>
  <c r="P7318" i="35"/>
  <c r="P7369" i="35" s="1"/>
  <c r="K7318" i="35"/>
  <c r="K7369" i="35" s="1"/>
  <c r="P7317" i="35"/>
  <c r="P7368" i="35" s="1"/>
  <c r="K7317" i="35"/>
  <c r="K7368" i="35" s="1"/>
  <c r="P7316" i="35"/>
  <c r="P7367" i="35" s="1"/>
  <c r="K7316" i="35"/>
  <c r="K7367" i="35" s="1"/>
  <c r="P7315" i="35"/>
  <c r="P7366" i="35" s="1"/>
  <c r="K7315" i="35"/>
  <c r="K7366" i="35" s="1"/>
  <c r="P7314" i="35"/>
  <c r="P7365" i="35" s="1"/>
  <c r="K7314" i="35"/>
  <c r="K7365" i="35" s="1"/>
  <c r="P7313" i="35"/>
  <c r="P7364" i="35" s="1"/>
  <c r="K7313" i="35"/>
  <c r="K7364" i="35" s="1"/>
  <c r="P6808" i="35"/>
  <c r="P6859" i="35" s="1"/>
  <c r="H6549" i="35"/>
  <c r="H6600" i="35" s="1"/>
  <c r="L6549" i="35"/>
  <c r="L6600" i="35" s="1"/>
  <c r="H6530" i="35"/>
  <c r="H6581" i="35" s="1"/>
  <c r="P6530" i="35"/>
  <c r="P6581" i="35" s="1"/>
  <c r="H6306" i="35"/>
  <c r="H6357" i="35" s="1"/>
  <c r="K6306" i="35"/>
  <c r="K6357" i="35" s="1"/>
  <c r="F5991" i="35"/>
  <c r="F6042" i="35" s="1"/>
  <c r="R5991" i="35"/>
  <c r="R6042" i="35" s="1"/>
  <c r="J5991" i="35"/>
  <c r="J6042" i="35" s="1"/>
  <c r="L5991" i="35"/>
  <c r="L6042" i="35" s="1"/>
  <c r="P5774" i="35"/>
  <c r="P5825" i="35" s="1"/>
  <c r="E5773" i="35"/>
  <c r="E5824" i="35" s="1"/>
  <c r="I5773" i="35"/>
  <c r="I5824" i="35" s="1"/>
  <c r="M5773" i="35"/>
  <c r="M5824" i="35" s="1"/>
  <c r="Q5773" i="35"/>
  <c r="Q5824" i="35" s="1"/>
  <c r="F5773" i="35"/>
  <c r="F5824" i="35" s="1"/>
  <c r="J5773" i="35"/>
  <c r="J5824" i="35" s="1"/>
  <c r="N5773" i="35"/>
  <c r="N5824" i="35" s="1"/>
  <c r="R5773" i="35"/>
  <c r="R5824" i="35" s="1"/>
  <c r="G5773" i="35"/>
  <c r="G5824" i="35" s="1"/>
  <c r="K5773" i="35"/>
  <c r="K5824" i="35" s="1"/>
  <c r="O5773" i="35"/>
  <c r="O5824" i="35" s="1"/>
  <c r="D5824" i="35"/>
  <c r="G5760" i="35"/>
  <c r="G5811" i="35" s="1"/>
  <c r="K5760" i="35"/>
  <c r="K5811" i="35" s="1"/>
  <c r="E5760" i="35"/>
  <c r="E5811" i="35" s="1"/>
  <c r="I5760" i="35"/>
  <c r="I5811" i="35" s="1"/>
  <c r="M5760" i="35"/>
  <c r="M5811" i="35" s="1"/>
  <c r="Q5760" i="35"/>
  <c r="Q5811" i="35" s="1"/>
  <c r="F5760" i="35"/>
  <c r="F5811" i="35" s="1"/>
  <c r="N5760" i="35"/>
  <c r="N5811" i="35" s="1"/>
  <c r="H5760" i="35"/>
  <c r="H5811" i="35" s="1"/>
  <c r="O5760" i="35"/>
  <c r="O5811" i="35" s="1"/>
  <c r="J5760" i="35"/>
  <c r="J5811" i="35" s="1"/>
  <c r="P5760" i="35"/>
  <c r="P5811" i="35" s="1"/>
  <c r="D5811" i="35"/>
  <c r="D5284" i="35"/>
  <c r="J5233" i="35"/>
  <c r="J5284" i="35" s="1"/>
  <c r="O5233" i="35"/>
  <c r="O5284" i="35" s="1"/>
  <c r="D7637" i="35"/>
  <c r="L7592" i="35"/>
  <c r="L7643" i="35" s="1"/>
  <c r="L7588" i="35"/>
  <c r="L7639" i="35" s="1"/>
  <c r="R7587" i="35"/>
  <c r="R7638" i="35" s="1"/>
  <c r="J7587" i="35"/>
  <c r="J7638" i="35" s="1"/>
  <c r="R7586" i="35"/>
  <c r="R7637" i="35" s="1"/>
  <c r="J7586" i="35"/>
  <c r="J7637" i="35" s="1"/>
  <c r="O7581" i="35"/>
  <c r="O7632" i="35" s="1"/>
  <c r="R7580" i="35"/>
  <c r="R7631" i="35" s="1"/>
  <c r="O7560" i="35"/>
  <c r="O7611" i="35" s="1"/>
  <c r="K7560" i="35"/>
  <c r="K7611" i="35" s="1"/>
  <c r="G7560" i="35"/>
  <c r="G7611" i="35" s="1"/>
  <c r="P6832" i="35"/>
  <c r="P6883" i="35" s="1"/>
  <c r="P6816" i="35"/>
  <c r="P6867" i="35" s="1"/>
  <c r="Q6813" i="35"/>
  <c r="Q6864" i="35" s="1"/>
  <c r="L6808" i="35"/>
  <c r="L6859" i="35" s="1"/>
  <c r="E6792" i="35"/>
  <c r="E6843" i="35" s="1"/>
  <c r="H6792" i="35"/>
  <c r="H6843" i="35" s="1"/>
  <c r="L6792" i="35"/>
  <c r="L6843" i="35" s="1"/>
  <c r="H6314" i="35"/>
  <c r="H6365" i="35" s="1"/>
  <c r="K6314" i="35"/>
  <c r="K6365" i="35" s="1"/>
  <c r="F6025" i="35"/>
  <c r="F6076" i="35" s="1"/>
  <c r="L6025" i="35"/>
  <c r="L6076" i="35" s="1"/>
  <c r="G6025" i="35"/>
  <c r="G6076" i="35" s="1"/>
  <c r="O6025" i="35"/>
  <c r="O6076" i="35" s="1"/>
  <c r="J6025" i="35"/>
  <c r="J6076" i="35" s="1"/>
  <c r="P6025" i="35"/>
  <c r="P6076" i="35" s="1"/>
  <c r="R6023" i="35"/>
  <c r="R6074" i="35" s="1"/>
  <c r="F6015" i="35"/>
  <c r="F6066" i="35" s="1"/>
  <c r="L6015" i="35"/>
  <c r="L6066" i="35" s="1"/>
  <c r="N6015" i="35"/>
  <c r="N6066" i="35" s="1"/>
  <c r="J6007" i="35"/>
  <c r="J6058" i="35" s="1"/>
  <c r="L6007" i="35"/>
  <c r="L6058" i="35" s="1"/>
  <c r="N6007" i="35"/>
  <c r="N6058" i="35" s="1"/>
  <c r="H5994" i="35"/>
  <c r="H6045" i="35" s="1"/>
  <c r="D6045" i="35"/>
  <c r="F5986" i="35"/>
  <c r="F6037" i="35" s="1"/>
  <c r="H5986" i="35"/>
  <c r="H6037" i="35" s="1"/>
  <c r="R5986" i="35"/>
  <c r="R6037" i="35" s="1"/>
  <c r="J5986" i="35"/>
  <c r="J6037" i="35" s="1"/>
  <c r="L5986" i="35"/>
  <c r="L6037" i="35" s="1"/>
  <c r="G5791" i="35"/>
  <c r="G5842" i="35" s="1"/>
  <c r="N5791" i="35"/>
  <c r="N5842" i="35" s="1"/>
  <c r="I5791" i="35"/>
  <c r="I5842" i="35" s="1"/>
  <c r="O5791" i="35"/>
  <c r="O5842" i="35" s="1"/>
  <c r="J5791" i="35"/>
  <c r="J5842" i="35" s="1"/>
  <c r="R5791" i="35"/>
  <c r="R5842" i="35" s="1"/>
  <c r="F5776" i="35"/>
  <c r="F5827" i="35" s="1"/>
  <c r="E5776" i="35"/>
  <c r="E5827" i="35" s="1"/>
  <c r="J5776" i="35"/>
  <c r="J5827" i="35" s="1"/>
  <c r="N5776" i="35"/>
  <c r="N5827" i="35" s="1"/>
  <c r="R5776" i="35"/>
  <c r="R5827" i="35" s="1"/>
  <c r="G5776" i="35"/>
  <c r="G5827" i="35" s="1"/>
  <c r="K5776" i="35"/>
  <c r="K5827" i="35" s="1"/>
  <c r="O5776" i="35"/>
  <c r="O5827" i="35" s="1"/>
  <c r="H5776" i="35"/>
  <c r="H5827" i="35" s="1"/>
  <c r="L5776" i="35"/>
  <c r="L5827" i="35" s="1"/>
  <c r="P5776" i="35"/>
  <c r="P5827" i="35" s="1"/>
  <c r="E5772" i="35"/>
  <c r="E5823" i="35" s="1"/>
  <c r="I5772" i="35"/>
  <c r="I5823" i="35" s="1"/>
  <c r="M5772" i="35"/>
  <c r="M5823" i="35" s="1"/>
  <c r="Q5772" i="35"/>
  <c r="Q5823" i="35" s="1"/>
  <c r="F5772" i="35"/>
  <c r="F5823" i="35" s="1"/>
  <c r="J5772" i="35"/>
  <c r="J5823" i="35" s="1"/>
  <c r="N5772" i="35"/>
  <c r="N5823" i="35" s="1"/>
  <c r="R5772" i="35"/>
  <c r="R5823" i="35" s="1"/>
  <c r="D5823" i="35"/>
  <c r="G5772" i="35"/>
  <c r="G5823" i="35" s="1"/>
  <c r="K5772" i="35"/>
  <c r="K5823" i="35" s="1"/>
  <c r="O5772" i="35"/>
  <c r="O5823" i="35" s="1"/>
  <c r="K6298" i="35"/>
  <c r="K6349" i="35" s="1"/>
  <c r="P6297" i="35"/>
  <c r="P6348" i="35" s="1"/>
  <c r="K6290" i="35"/>
  <c r="K6341" i="35" s="1"/>
  <c r="P6289" i="35"/>
  <c r="P6340" i="35" s="1"/>
  <c r="K6282" i="35"/>
  <c r="K6333" i="35" s="1"/>
  <c r="P6281" i="35"/>
  <c r="P6332" i="35" s="1"/>
  <c r="K6274" i="35"/>
  <c r="K6325" i="35" s="1"/>
  <c r="P6273" i="35"/>
  <c r="P6324" i="35" s="1"/>
  <c r="K6266" i="35"/>
  <c r="K6317" i="35" s="1"/>
  <c r="O6033" i="35"/>
  <c r="O6084" i="35" s="1"/>
  <c r="G6033" i="35"/>
  <c r="G6084" i="35" s="1"/>
  <c r="O6031" i="35"/>
  <c r="O6082" i="35" s="1"/>
  <c r="G6031" i="35"/>
  <c r="G6082" i="35" s="1"/>
  <c r="R6030" i="35"/>
  <c r="R6081" i="35" s="1"/>
  <c r="J6030" i="35"/>
  <c r="J6081" i="35" s="1"/>
  <c r="O6019" i="35"/>
  <c r="O6070" i="35" s="1"/>
  <c r="G6019" i="35"/>
  <c r="G6070" i="35" s="1"/>
  <c r="R6018" i="35"/>
  <c r="R6069" i="35" s="1"/>
  <c r="J6018" i="35"/>
  <c r="J6069" i="35" s="1"/>
  <c r="O5792" i="35"/>
  <c r="O5843" i="35" s="1"/>
  <c r="K5792" i="35"/>
  <c r="K5843" i="35" s="1"/>
  <c r="G5792" i="35"/>
  <c r="G5843" i="35" s="1"/>
  <c r="J5790" i="35"/>
  <c r="J5841" i="35" s="1"/>
  <c r="L5779" i="35"/>
  <c r="L5830" i="35" s="1"/>
  <c r="R5778" i="35"/>
  <c r="R5829" i="35" s="1"/>
  <c r="J5778" i="35"/>
  <c r="J5829" i="35" s="1"/>
  <c r="O5770" i="35"/>
  <c r="O5821" i="35" s="1"/>
  <c r="K5770" i="35"/>
  <c r="K5821" i="35" s="1"/>
  <c r="G5770" i="35"/>
  <c r="G5821" i="35" s="1"/>
  <c r="N5769" i="35"/>
  <c r="N5820" i="35" s="1"/>
  <c r="L5766" i="35"/>
  <c r="L5817" i="35" s="1"/>
  <c r="G5759" i="35"/>
  <c r="G5810" i="35" s="1"/>
  <c r="K5759" i="35"/>
  <c r="K5810" i="35" s="1"/>
  <c r="O5759" i="35"/>
  <c r="O5810" i="35" s="1"/>
  <c r="E5759" i="35"/>
  <c r="E5810" i="35" s="1"/>
  <c r="I5759" i="35"/>
  <c r="I5810" i="35" s="1"/>
  <c r="M5759" i="35"/>
  <c r="M5810" i="35" s="1"/>
  <c r="Q5759" i="35"/>
  <c r="Q5810" i="35" s="1"/>
  <c r="P5757" i="35"/>
  <c r="P5808" i="35" s="1"/>
  <c r="H5757" i="35"/>
  <c r="H5808" i="35" s="1"/>
  <c r="M6805" i="35"/>
  <c r="M6856" i="35" s="1"/>
  <c r="L6297" i="35"/>
  <c r="L6348" i="35" s="1"/>
  <c r="L6289" i="35"/>
  <c r="L6340" i="35" s="1"/>
  <c r="L6281" i="35"/>
  <c r="L6332" i="35" s="1"/>
  <c r="L6273" i="35"/>
  <c r="L6324" i="35" s="1"/>
  <c r="L6033" i="35"/>
  <c r="L6084" i="35" s="1"/>
  <c r="L6031" i="35"/>
  <c r="L6082" i="35" s="1"/>
  <c r="P6030" i="35"/>
  <c r="P6081" i="35" s="1"/>
  <c r="P6029" i="35"/>
  <c r="P6080" i="35" s="1"/>
  <c r="L6019" i="35"/>
  <c r="L6070" i="35" s="1"/>
  <c r="P6018" i="35"/>
  <c r="P6069" i="35" s="1"/>
  <c r="P6017" i="35"/>
  <c r="P6068" i="35" s="1"/>
  <c r="P6006" i="35"/>
  <c r="P6057" i="35" s="1"/>
  <c r="L6002" i="35"/>
  <c r="L6053" i="35" s="1"/>
  <c r="R5997" i="35"/>
  <c r="R6048" i="35" s="1"/>
  <c r="R5792" i="35"/>
  <c r="R5843" i="35" s="1"/>
  <c r="N5792" i="35"/>
  <c r="N5843" i="35" s="1"/>
  <c r="J5792" i="35"/>
  <c r="J5843" i="35" s="1"/>
  <c r="E5792" i="35"/>
  <c r="E5843" i="35" s="1"/>
  <c r="R5790" i="35"/>
  <c r="R5841" i="35" s="1"/>
  <c r="I5790" i="35"/>
  <c r="I5841" i="35" s="1"/>
  <c r="P5788" i="35"/>
  <c r="P5839" i="35" s="1"/>
  <c r="L5788" i="35"/>
  <c r="L5839" i="35" s="1"/>
  <c r="H5788" i="35"/>
  <c r="H5839" i="35" s="1"/>
  <c r="K5787" i="35"/>
  <c r="K5838" i="35" s="1"/>
  <c r="P5778" i="35"/>
  <c r="P5829" i="35" s="1"/>
  <c r="G5778" i="35"/>
  <c r="G5829" i="35" s="1"/>
  <c r="R5770" i="35"/>
  <c r="R5821" i="35" s="1"/>
  <c r="N5770" i="35"/>
  <c r="N5821" i="35" s="1"/>
  <c r="J5770" i="35"/>
  <c r="J5821" i="35" s="1"/>
  <c r="F5770" i="35"/>
  <c r="F5821" i="35" s="1"/>
  <c r="E5769" i="35"/>
  <c r="E5820" i="35" s="1"/>
  <c r="J5768" i="35"/>
  <c r="J5819" i="35" s="1"/>
  <c r="Q5768" i="35"/>
  <c r="Q5819" i="35" s="1"/>
  <c r="M5767" i="35"/>
  <c r="M5818" i="35" s="1"/>
  <c r="F5765" i="35"/>
  <c r="E5765" i="35"/>
  <c r="E5816" i="35" s="1"/>
  <c r="J5765" i="35"/>
  <c r="J5816" i="35" s="1"/>
  <c r="N5765" i="35"/>
  <c r="N5816" i="35" s="1"/>
  <c r="R5765" i="35"/>
  <c r="R5816" i="35" s="1"/>
  <c r="E5764" i="35"/>
  <c r="E5815" i="35" s="1"/>
  <c r="I5764" i="35"/>
  <c r="I5815" i="35" s="1"/>
  <c r="M5764" i="35"/>
  <c r="M5815" i="35" s="1"/>
  <c r="Q5764" i="35"/>
  <c r="Q5815" i="35" s="1"/>
  <c r="E5763" i="35"/>
  <c r="E5814" i="35" s="1"/>
  <c r="I5763" i="35"/>
  <c r="I5814" i="35" s="1"/>
  <c r="M5763" i="35"/>
  <c r="M5814" i="35" s="1"/>
  <c r="Q5763" i="35"/>
  <c r="Q5814" i="35" s="1"/>
  <c r="E5762" i="35"/>
  <c r="E5813" i="35" s="1"/>
  <c r="I5762" i="35"/>
  <c r="I5813" i="35" s="1"/>
  <c r="M5762" i="35"/>
  <c r="M5813" i="35" s="1"/>
  <c r="Q5762" i="35"/>
  <c r="Q5813" i="35" s="1"/>
  <c r="E5761" i="35"/>
  <c r="E5812" i="35" s="1"/>
  <c r="I5761" i="35"/>
  <c r="I5812" i="35" s="1"/>
  <c r="M5761" i="35"/>
  <c r="M5812" i="35" s="1"/>
  <c r="Q5761" i="35"/>
  <c r="Q5812" i="35" s="1"/>
  <c r="R5759" i="35"/>
  <c r="R5810" i="35" s="1"/>
  <c r="J5759" i="35"/>
  <c r="J5810" i="35" s="1"/>
  <c r="G5758" i="35"/>
  <c r="G5809" i="35" s="1"/>
  <c r="K5758" i="35"/>
  <c r="K5809" i="35" s="1"/>
  <c r="O5758" i="35"/>
  <c r="O5809" i="35" s="1"/>
  <c r="E5758" i="35"/>
  <c r="E5809" i="35" s="1"/>
  <c r="I5758" i="35"/>
  <c r="I5809" i="35" s="1"/>
  <c r="M5758" i="35"/>
  <c r="M5809" i="35" s="1"/>
  <c r="Q5758" i="35"/>
  <c r="Q5809" i="35" s="1"/>
  <c r="N5757" i="35"/>
  <c r="N5808" i="35" s="1"/>
  <c r="G5243" i="35"/>
  <c r="G5294" i="35" s="1"/>
  <c r="O5243" i="35"/>
  <c r="O5294" i="35" s="1"/>
  <c r="F5243" i="35"/>
  <c r="F5294" i="35" s="1"/>
  <c r="P5243" i="35"/>
  <c r="P5294" i="35" s="1"/>
  <c r="J5243" i="35"/>
  <c r="J5294" i="35" s="1"/>
  <c r="R5243" i="35"/>
  <c r="R5294" i="35" s="1"/>
  <c r="K5243" i="35"/>
  <c r="K5294" i="35" s="1"/>
  <c r="L5243" i="35"/>
  <c r="L5294" i="35" s="1"/>
  <c r="H4989" i="35"/>
  <c r="H5040" i="35" s="1"/>
  <c r="P4989" i="35"/>
  <c r="P5040" i="35" s="1"/>
  <c r="I4989" i="35"/>
  <c r="I5040" i="35" s="1"/>
  <c r="O4989" i="35"/>
  <c r="O5040" i="35" s="1"/>
  <c r="K4989" i="35"/>
  <c r="K5040" i="35" s="1"/>
  <c r="D5040" i="35"/>
  <c r="G5766" i="35"/>
  <c r="G5817" i="35" s="1"/>
  <c r="J5766" i="35"/>
  <c r="J5817" i="35" s="1"/>
  <c r="G5757" i="35"/>
  <c r="G5808" i="35" s="1"/>
  <c r="K5757" i="35"/>
  <c r="K5808" i="35" s="1"/>
  <c r="O5757" i="35"/>
  <c r="O5808" i="35" s="1"/>
  <c r="E5757" i="35"/>
  <c r="E5808" i="35" s="1"/>
  <c r="I5757" i="35"/>
  <c r="I5808" i="35" s="1"/>
  <c r="M5757" i="35"/>
  <c r="M5808" i="35" s="1"/>
  <c r="Q5757" i="35"/>
  <c r="Q5808" i="35" s="1"/>
  <c r="D5277" i="35"/>
  <c r="J5226" i="35"/>
  <c r="J5277" i="35" s="1"/>
  <c r="O5226" i="35"/>
  <c r="O5277" i="35" s="1"/>
  <c r="I4992" i="35"/>
  <c r="I5043" i="35" s="1"/>
  <c r="M4992" i="35"/>
  <c r="M5043" i="35" s="1"/>
  <c r="K4992" i="35"/>
  <c r="K5043" i="35" s="1"/>
  <c r="Q5756" i="35"/>
  <c r="Q5807" i="35" s="1"/>
  <c r="M5756" i="35"/>
  <c r="M5807" i="35" s="1"/>
  <c r="I5756" i="35"/>
  <c r="I5807" i="35" s="1"/>
  <c r="E5756" i="35"/>
  <c r="E5807" i="35" s="1"/>
  <c r="Q5755" i="35"/>
  <c r="Q5806" i="35" s="1"/>
  <c r="M5755" i="35"/>
  <c r="M5806" i="35" s="1"/>
  <c r="I5755" i="35"/>
  <c r="I5806" i="35" s="1"/>
  <c r="E5755" i="35"/>
  <c r="E5806" i="35" s="1"/>
  <c r="E5753" i="35"/>
  <c r="E5804" i="35" s="1"/>
  <c r="I5753" i="35"/>
  <c r="I5804" i="35" s="1"/>
  <c r="M5753" i="35"/>
  <c r="M5804" i="35" s="1"/>
  <c r="Q5753" i="35"/>
  <c r="Q5804" i="35" s="1"/>
  <c r="E5752" i="35"/>
  <c r="E5803" i="35" s="1"/>
  <c r="I5752" i="35"/>
  <c r="I5803" i="35" s="1"/>
  <c r="M5752" i="35"/>
  <c r="M5803" i="35" s="1"/>
  <c r="Q5752" i="35"/>
  <c r="Q5803" i="35" s="1"/>
  <c r="O5751" i="35"/>
  <c r="O5802" i="35" s="1"/>
  <c r="O5750" i="35"/>
  <c r="O5801" i="35" s="1"/>
  <c r="O5749" i="35"/>
  <c r="O5800" i="35" s="1"/>
  <c r="O5748" i="35"/>
  <c r="O5799" i="35" s="1"/>
  <c r="O5747" i="35"/>
  <c r="O5798" i="35" s="1"/>
  <c r="O5746" i="35"/>
  <c r="O5797" i="35" s="1"/>
  <c r="O5745" i="35"/>
  <c r="O5796" i="35" s="1"/>
  <c r="G5247" i="35"/>
  <c r="G5298" i="35" s="1"/>
  <c r="O5247" i="35"/>
  <c r="O5298" i="35" s="1"/>
  <c r="F5247" i="35"/>
  <c r="F5298" i="35" s="1"/>
  <c r="P5247" i="35"/>
  <c r="P5298" i="35" s="1"/>
  <c r="J5247" i="35"/>
  <c r="J5298" i="35" s="1"/>
  <c r="R5247" i="35"/>
  <c r="R5298" i="35" s="1"/>
  <c r="D5288" i="35"/>
  <c r="J5237" i="35"/>
  <c r="J5288" i="35" s="1"/>
  <c r="O5237" i="35"/>
  <c r="O5288" i="35" s="1"/>
  <c r="D5281" i="35"/>
  <c r="J5230" i="35"/>
  <c r="J5281" i="35" s="1"/>
  <c r="H4990" i="35"/>
  <c r="H5041" i="35" s="1"/>
  <c r="O4990" i="35"/>
  <c r="O5041" i="35" s="1"/>
  <c r="D5041" i="35"/>
  <c r="I4990" i="35"/>
  <c r="I5041" i="35" s="1"/>
  <c r="P4990" i="35"/>
  <c r="P5041" i="35" s="1"/>
  <c r="K4990" i="35"/>
  <c r="K5041" i="35" s="1"/>
  <c r="M4990" i="35"/>
  <c r="M5041" i="35" s="1"/>
  <c r="H4986" i="35"/>
  <c r="H5037" i="35" s="1"/>
  <c r="O4986" i="35"/>
  <c r="O5037" i="35" s="1"/>
  <c r="I4986" i="35"/>
  <c r="I5037" i="35" s="1"/>
  <c r="P4986" i="35"/>
  <c r="P5037" i="35" s="1"/>
  <c r="E4986" i="35"/>
  <c r="E5037" i="35" s="1"/>
  <c r="K4986" i="35"/>
  <c r="K5037" i="35" s="1"/>
  <c r="I4981" i="35"/>
  <c r="I5032" i="35" s="1"/>
  <c r="D5032" i="35"/>
  <c r="K4981" i="35"/>
  <c r="K5032" i="35" s="1"/>
  <c r="H4981" i="35"/>
  <c r="H5032" i="35" s="1"/>
  <c r="O4981" i="35"/>
  <c r="O5032" i="35" s="1"/>
  <c r="H4973" i="35"/>
  <c r="H5024" i="35" s="1"/>
  <c r="P4973" i="35"/>
  <c r="P5024" i="35" s="1"/>
  <c r="I4973" i="35"/>
  <c r="I5024" i="35" s="1"/>
  <c r="K4973" i="35"/>
  <c r="K5024" i="35" s="1"/>
  <c r="O4973" i="35"/>
  <c r="O5024" i="35" s="1"/>
  <c r="E4948" i="35"/>
  <c r="E4999" i="35" s="1"/>
  <c r="I4948" i="35"/>
  <c r="I4999" i="35" s="1"/>
  <c r="P4948" i="35"/>
  <c r="P4999" i="35" s="1"/>
  <c r="H4747" i="35"/>
  <c r="H4798" i="35" s="1"/>
  <c r="K4747" i="35"/>
  <c r="K4798" i="35" s="1"/>
  <c r="M4747" i="35"/>
  <c r="M4798" i="35" s="1"/>
  <c r="O4747" i="35"/>
  <c r="O4798" i="35" s="1"/>
  <c r="E4738" i="35"/>
  <c r="E4789" i="35" s="1"/>
  <c r="M4738" i="35"/>
  <c r="M4789" i="35" s="1"/>
  <c r="H4738" i="35"/>
  <c r="H4789" i="35" s="1"/>
  <c r="O4738" i="35"/>
  <c r="O4789" i="35" s="1"/>
  <c r="K4738" i="35"/>
  <c r="K4789" i="35" s="1"/>
  <c r="P4738" i="35"/>
  <c r="P4789" i="35" s="1"/>
  <c r="J4223" i="35"/>
  <c r="J4274" i="35" s="1"/>
  <c r="N4223" i="35"/>
  <c r="N4274" i="35" s="1"/>
  <c r="E4223" i="35"/>
  <c r="E4274" i="35" s="1"/>
  <c r="K4197" i="35"/>
  <c r="K4248" i="35" s="1"/>
  <c r="M4197" i="35"/>
  <c r="M4248" i="35" s="1"/>
  <c r="K4190" i="35"/>
  <c r="K4241" i="35" s="1"/>
  <c r="M4190" i="35"/>
  <c r="M4241" i="35" s="1"/>
  <c r="P4190" i="35"/>
  <c r="P4241" i="35" s="1"/>
  <c r="E5751" i="35"/>
  <c r="E5802" i="35" s="1"/>
  <c r="I5751" i="35"/>
  <c r="I5802" i="35" s="1"/>
  <c r="M5751" i="35"/>
  <c r="M5802" i="35" s="1"/>
  <c r="Q5751" i="35"/>
  <c r="Q5802" i="35" s="1"/>
  <c r="F5751" i="35"/>
  <c r="F5802" i="35" s="1"/>
  <c r="J5751" i="35"/>
  <c r="J5802" i="35" s="1"/>
  <c r="N5751" i="35"/>
  <c r="N5802" i="35" s="1"/>
  <c r="E5750" i="35"/>
  <c r="E5801" i="35" s="1"/>
  <c r="I5750" i="35"/>
  <c r="I5801" i="35" s="1"/>
  <c r="M5750" i="35"/>
  <c r="M5801" i="35" s="1"/>
  <c r="Q5750" i="35"/>
  <c r="Q5801" i="35" s="1"/>
  <c r="F5750" i="35"/>
  <c r="F5801" i="35" s="1"/>
  <c r="J5750" i="35"/>
  <c r="J5801" i="35" s="1"/>
  <c r="N5750" i="35"/>
  <c r="N5801" i="35" s="1"/>
  <c r="R5750" i="35"/>
  <c r="R5801" i="35" s="1"/>
  <c r="E5749" i="35"/>
  <c r="E5800" i="35" s="1"/>
  <c r="I5749" i="35"/>
  <c r="I5800" i="35" s="1"/>
  <c r="M5749" i="35"/>
  <c r="M5800" i="35" s="1"/>
  <c r="Q5749" i="35"/>
  <c r="Q5800" i="35" s="1"/>
  <c r="F5749" i="35"/>
  <c r="F5800" i="35" s="1"/>
  <c r="J5749" i="35"/>
  <c r="J5800" i="35" s="1"/>
  <c r="N5749" i="35"/>
  <c r="N5800" i="35" s="1"/>
  <c r="R5749" i="35"/>
  <c r="R5800" i="35" s="1"/>
  <c r="E5748" i="35"/>
  <c r="E5799" i="35" s="1"/>
  <c r="I5748" i="35"/>
  <c r="I5799" i="35" s="1"/>
  <c r="M5748" i="35"/>
  <c r="M5799" i="35" s="1"/>
  <c r="Q5748" i="35"/>
  <c r="Q5799" i="35" s="1"/>
  <c r="F5748" i="35"/>
  <c r="F5799" i="35" s="1"/>
  <c r="J5748" i="35"/>
  <c r="J5799" i="35" s="1"/>
  <c r="N5748" i="35"/>
  <c r="N5799" i="35" s="1"/>
  <c r="R5748" i="35"/>
  <c r="R5799" i="35" s="1"/>
  <c r="E5747" i="35"/>
  <c r="E5798" i="35" s="1"/>
  <c r="I5747" i="35"/>
  <c r="I5798" i="35" s="1"/>
  <c r="M5747" i="35"/>
  <c r="M5798" i="35" s="1"/>
  <c r="Q5747" i="35"/>
  <c r="Q5798" i="35" s="1"/>
  <c r="F5747" i="35"/>
  <c r="F5798" i="35" s="1"/>
  <c r="J5747" i="35"/>
  <c r="J5798" i="35" s="1"/>
  <c r="N5747" i="35"/>
  <c r="N5798" i="35" s="1"/>
  <c r="R5747" i="35"/>
  <c r="R5798" i="35" s="1"/>
  <c r="E5746" i="35"/>
  <c r="E5797" i="35" s="1"/>
  <c r="I5746" i="35"/>
  <c r="I5797" i="35" s="1"/>
  <c r="M5746" i="35"/>
  <c r="M5797" i="35" s="1"/>
  <c r="Q5746" i="35"/>
  <c r="Q5797" i="35" s="1"/>
  <c r="F5746" i="35"/>
  <c r="F5797" i="35" s="1"/>
  <c r="J5746" i="35"/>
  <c r="J5797" i="35" s="1"/>
  <c r="N5746" i="35"/>
  <c r="N5797" i="35" s="1"/>
  <c r="R5746" i="35"/>
  <c r="R5797" i="35" s="1"/>
  <c r="E5745" i="35"/>
  <c r="E5796" i="35" s="1"/>
  <c r="I5745" i="35"/>
  <c r="I5796" i="35" s="1"/>
  <c r="M5745" i="35"/>
  <c r="M5796" i="35" s="1"/>
  <c r="Q5745" i="35"/>
  <c r="Q5796" i="35" s="1"/>
  <c r="F5745" i="35"/>
  <c r="F5796" i="35" s="1"/>
  <c r="J5745" i="35"/>
  <c r="J5796" i="35" s="1"/>
  <c r="N5745" i="35"/>
  <c r="N5796" i="35" s="1"/>
  <c r="R5745" i="35"/>
  <c r="R5796" i="35" s="1"/>
  <c r="G5262" i="35"/>
  <c r="G5313" i="35" s="1"/>
  <c r="P5262" i="35"/>
  <c r="P5313" i="35" s="1"/>
  <c r="D5313" i="35"/>
  <c r="G5255" i="35"/>
  <c r="G5306" i="35" s="1"/>
  <c r="O5255" i="35"/>
  <c r="O5306" i="35" s="1"/>
  <c r="J5255" i="35"/>
  <c r="J5306" i="35" s="1"/>
  <c r="R5255" i="35"/>
  <c r="R5306" i="35" s="1"/>
  <c r="K5255" i="35"/>
  <c r="K5306" i="35" s="1"/>
  <c r="R5242" i="35"/>
  <c r="R5293" i="35" s="1"/>
  <c r="J5242" i="35"/>
  <c r="J5293" i="35" s="1"/>
  <c r="K5242" i="35"/>
  <c r="K5293" i="35" s="1"/>
  <c r="F5241" i="35"/>
  <c r="F5292" i="35" s="1"/>
  <c r="L5241" i="35"/>
  <c r="L5292" i="35" s="1"/>
  <c r="G5241" i="35"/>
  <c r="G5292" i="35" s="1"/>
  <c r="P5241" i="35"/>
  <c r="P5292" i="35" s="1"/>
  <c r="J5241" i="35"/>
  <c r="J5292" i="35" s="1"/>
  <c r="R5241" i="35"/>
  <c r="R5292" i="35" s="1"/>
  <c r="D5285" i="35"/>
  <c r="J5234" i="35"/>
  <c r="J5285" i="35" s="1"/>
  <c r="D5276" i="35"/>
  <c r="J5225" i="35"/>
  <c r="J5276" i="35" s="1"/>
  <c r="O5225" i="35"/>
  <c r="O5276" i="35" s="1"/>
  <c r="E4991" i="35"/>
  <c r="E5042" i="35" s="1"/>
  <c r="O4991" i="35"/>
  <c r="O5042" i="35" s="1"/>
  <c r="H4991" i="35"/>
  <c r="H5042" i="35" s="1"/>
  <c r="K4991" i="35"/>
  <c r="K5042" i="35" s="1"/>
  <c r="M4991" i="35"/>
  <c r="M5042" i="35" s="1"/>
  <c r="E4954" i="35"/>
  <c r="E5005" i="35" s="1"/>
  <c r="M4954" i="35"/>
  <c r="M5005" i="35" s="1"/>
  <c r="H4954" i="35"/>
  <c r="H5005" i="35" s="1"/>
  <c r="O4954" i="35"/>
  <c r="O5005" i="35" s="1"/>
  <c r="K4954" i="35"/>
  <c r="K5005" i="35" s="1"/>
  <c r="P4954" i="35"/>
  <c r="P5005" i="35" s="1"/>
  <c r="D5005" i="35"/>
  <c r="H4742" i="35"/>
  <c r="H4793" i="35" s="1"/>
  <c r="O4742" i="35"/>
  <c r="O4793" i="35" s="1"/>
  <c r="I4742" i="35"/>
  <c r="I4793" i="35" s="1"/>
  <c r="P4742" i="35"/>
  <c r="P4793" i="35" s="1"/>
  <c r="D4793" i="35"/>
  <c r="E4742" i="35"/>
  <c r="E4793" i="35" s="1"/>
  <c r="K4742" i="35"/>
  <c r="K4793" i="35" s="1"/>
  <c r="H4731" i="35"/>
  <c r="H4782" i="35" s="1"/>
  <c r="K4731" i="35"/>
  <c r="K4782" i="35" s="1"/>
  <c r="E4731" i="35"/>
  <c r="E4782" i="35" s="1"/>
  <c r="M4731" i="35"/>
  <c r="M4782" i="35" s="1"/>
  <c r="G4708" i="35"/>
  <c r="G4759" i="35" s="1"/>
  <c r="L4708" i="35"/>
  <c r="L4759" i="35" s="1"/>
  <c r="R4708" i="35"/>
  <c r="R4759" i="35" s="1"/>
  <c r="H4708" i="35"/>
  <c r="H4759" i="35" s="1"/>
  <c r="N4708" i="35"/>
  <c r="N4759" i="35" s="1"/>
  <c r="F4708" i="35"/>
  <c r="F4759" i="35" s="1"/>
  <c r="P4708" i="35"/>
  <c r="P4759" i="35" s="1"/>
  <c r="J4708" i="35"/>
  <c r="J4759" i="35" s="1"/>
  <c r="D4759" i="35"/>
  <c r="K4708" i="35"/>
  <c r="K4759" i="35" s="1"/>
  <c r="O4708" i="35"/>
  <c r="O4759" i="35" s="1"/>
  <c r="O5756" i="35"/>
  <c r="O5807" i="35" s="1"/>
  <c r="K5756" i="35"/>
  <c r="K5807" i="35" s="1"/>
  <c r="O5755" i="35"/>
  <c r="O5806" i="35" s="1"/>
  <c r="K5755" i="35"/>
  <c r="K5806" i="35" s="1"/>
  <c r="R5751" i="35"/>
  <c r="R5802" i="35" s="1"/>
  <c r="K5751" i="35"/>
  <c r="K5802" i="35" s="1"/>
  <c r="K5750" i="35"/>
  <c r="K5801" i="35" s="1"/>
  <c r="K5749" i="35"/>
  <c r="K5800" i="35" s="1"/>
  <c r="K5748" i="35"/>
  <c r="K5799" i="35" s="1"/>
  <c r="K5747" i="35"/>
  <c r="K5798" i="35" s="1"/>
  <c r="K5746" i="35"/>
  <c r="K5797" i="35" s="1"/>
  <c r="K5745" i="35"/>
  <c r="K5796" i="35" s="1"/>
  <c r="E5261" i="35"/>
  <c r="E5312" i="35" s="1"/>
  <c r="K5261" i="35"/>
  <c r="K5312" i="35" s="1"/>
  <c r="P5261" i="35"/>
  <c r="P5312" i="35" s="1"/>
  <c r="H5261" i="35"/>
  <c r="H5312" i="35" s="1"/>
  <c r="R5261" i="35"/>
  <c r="R5312" i="35" s="1"/>
  <c r="L5261" i="35"/>
  <c r="L5312" i="35" s="1"/>
  <c r="P5255" i="35"/>
  <c r="P5306" i="35" s="1"/>
  <c r="L5247" i="35"/>
  <c r="L5298" i="35" s="1"/>
  <c r="D5289" i="35"/>
  <c r="J5238" i="35"/>
  <c r="J5289" i="35" s="1"/>
  <c r="D5280" i="35"/>
  <c r="J5229" i="35"/>
  <c r="J5280" i="35" s="1"/>
  <c r="O5229" i="35"/>
  <c r="O5280" i="35" s="1"/>
  <c r="H4983" i="35"/>
  <c r="H5034" i="35" s="1"/>
  <c r="K4983" i="35"/>
  <c r="K5034" i="35" s="1"/>
  <c r="E4983" i="35"/>
  <c r="E5034" i="35" s="1"/>
  <c r="M4983" i="35"/>
  <c r="M5034" i="35" s="1"/>
  <c r="D5034" i="35"/>
  <c r="H4974" i="35"/>
  <c r="H5025" i="35" s="1"/>
  <c r="O4974" i="35"/>
  <c r="O5025" i="35" s="1"/>
  <c r="I4974" i="35"/>
  <c r="I5025" i="35" s="1"/>
  <c r="P4974" i="35"/>
  <c r="P5025" i="35" s="1"/>
  <c r="E4974" i="35"/>
  <c r="E5025" i="35" s="1"/>
  <c r="D5025" i="35"/>
  <c r="K4974" i="35"/>
  <c r="K5025" i="35" s="1"/>
  <c r="H4970" i="35"/>
  <c r="H5021" i="35" s="1"/>
  <c r="O4970" i="35"/>
  <c r="O5021" i="35" s="1"/>
  <c r="I4970" i="35"/>
  <c r="I5021" i="35" s="1"/>
  <c r="P4970" i="35"/>
  <c r="P5021" i="35" s="1"/>
  <c r="E4970" i="35"/>
  <c r="E5021" i="35" s="1"/>
  <c r="D5021" i="35"/>
  <c r="K4970" i="35"/>
  <c r="K5021" i="35" s="1"/>
  <c r="H4962" i="35"/>
  <c r="H5013" i="35" s="1"/>
  <c r="O4962" i="35"/>
  <c r="O5013" i="35" s="1"/>
  <c r="D5013" i="35"/>
  <c r="I4962" i="35"/>
  <c r="I5013" i="35" s="1"/>
  <c r="P4962" i="35"/>
  <c r="P5013" i="35" s="1"/>
  <c r="E4962" i="35"/>
  <c r="E5013" i="35" s="1"/>
  <c r="K4962" i="35"/>
  <c r="K5013" i="35" s="1"/>
  <c r="E4946" i="35"/>
  <c r="E4997" i="35" s="1"/>
  <c r="M4946" i="35"/>
  <c r="M4997" i="35" s="1"/>
  <c r="H4946" i="35"/>
  <c r="H4997" i="35" s="1"/>
  <c r="O4946" i="35"/>
  <c r="O4997" i="35" s="1"/>
  <c r="K4946" i="35"/>
  <c r="K4997" i="35" s="1"/>
  <c r="P4946" i="35"/>
  <c r="P4997" i="35" s="1"/>
  <c r="D4997" i="35"/>
  <c r="E4740" i="35"/>
  <c r="E4791" i="35" s="1"/>
  <c r="K4740" i="35"/>
  <c r="K4791" i="35" s="1"/>
  <c r="F4228" i="35"/>
  <c r="F4279" i="35" s="1"/>
  <c r="Q4228" i="35"/>
  <c r="Q4279" i="35" s="1"/>
  <c r="G5259" i="35"/>
  <c r="G5310" i="35" s="1"/>
  <c r="O5259" i="35"/>
  <c r="O5310" i="35" s="1"/>
  <c r="F5257" i="35"/>
  <c r="F5308" i="35" s="1"/>
  <c r="L5257" i="35"/>
  <c r="L5308" i="35" s="1"/>
  <c r="G5245" i="35"/>
  <c r="G5296" i="35" s="1"/>
  <c r="O5245" i="35"/>
  <c r="O5296" i="35" s="1"/>
  <c r="D5290" i="35"/>
  <c r="J5239" i="35"/>
  <c r="J5290" i="35" s="1"/>
  <c r="D5286" i="35"/>
  <c r="J5235" i="35"/>
  <c r="J5286" i="35" s="1"/>
  <c r="D5282" i="35"/>
  <c r="J5231" i="35"/>
  <c r="J5282" i="35" s="1"/>
  <c r="D5278" i="35"/>
  <c r="J5227" i="35"/>
  <c r="J5278" i="35" s="1"/>
  <c r="E4979" i="35"/>
  <c r="E5030" i="35" s="1"/>
  <c r="D5030" i="35"/>
  <c r="H4967" i="35"/>
  <c r="H5018" i="35" s="1"/>
  <c r="K4967" i="35"/>
  <c r="K5018" i="35" s="1"/>
  <c r="I4965" i="35"/>
  <c r="I5016" i="35" s="1"/>
  <c r="K4965" i="35"/>
  <c r="K5016" i="35" s="1"/>
  <c r="G4705" i="35"/>
  <c r="G4756" i="35" s="1"/>
  <c r="L4705" i="35"/>
  <c r="L4756" i="35" s="1"/>
  <c r="R4705" i="35"/>
  <c r="R4756" i="35" s="1"/>
  <c r="H4705" i="35"/>
  <c r="H4756" i="35" s="1"/>
  <c r="N4705" i="35"/>
  <c r="N4756" i="35" s="1"/>
  <c r="J4705" i="35"/>
  <c r="J4756" i="35" s="1"/>
  <c r="D4756" i="35"/>
  <c r="K4705" i="35"/>
  <c r="K4756" i="35" s="1"/>
  <c r="G4704" i="35"/>
  <c r="G4755" i="35" s="1"/>
  <c r="L4704" i="35"/>
  <c r="L4755" i="35" s="1"/>
  <c r="R4704" i="35"/>
  <c r="R4755" i="35" s="1"/>
  <c r="H4704" i="35"/>
  <c r="H4755" i="35" s="1"/>
  <c r="N4704" i="35"/>
  <c r="N4755" i="35" s="1"/>
  <c r="F4704" i="35"/>
  <c r="F4755" i="35" s="1"/>
  <c r="P4704" i="35"/>
  <c r="P4755" i="35" s="1"/>
  <c r="J4704" i="35"/>
  <c r="J4755" i="35" s="1"/>
  <c r="J4431" i="35"/>
  <c r="J4482" i="35" s="1"/>
  <c r="D4482" i="35"/>
  <c r="K4431" i="35"/>
  <c r="K4482" i="35" s="1"/>
  <c r="E4427" i="35"/>
  <c r="E4478" i="35" s="1"/>
  <c r="D4478" i="35"/>
  <c r="E4194" i="35"/>
  <c r="E4245" i="35" s="1"/>
  <c r="P4194" i="35"/>
  <c r="P4245" i="35" s="1"/>
  <c r="I4194" i="35"/>
  <c r="I4245" i="35" s="1"/>
  <c r="M4194" i="35"/>
  <c r="M4245" i="35" s="1"/>
  <c r="P5269" i="35"/>
  <c r="P5320" i="35" s="1"/>
  <c r="K5259" i="35"/>
  <c r="K5310" i="35" s="1"/>
  <c r="K5257" i="35"/>
  <c r="K5308" i="35" s="1"/>
  <c r="G5253" i="35"/>
  <c r="G5304" i="35" s="1"/>
  <c r="O5253" i="35"/>
  <c r="O5304" i="35" s="1"/>
  <c r="K5245" i="35"/>
  <c r="K5296" i="35" s="1"/>
  <c r="D5291" i="35"/>
  <c r="J5240" i="35"/>
  <c r="J5291" i="35" s="1"/>
  <c r="D5287" i="35"/>
  <c r="J5236" i="35"/>
  <c r="J5287" i="35" s="1"/>
  <c r="D5283" i="35"/>
  <c r="J5232" i="35"/>
  <c r="J5283" i="35" s="1"/>
  <c r="D5279" i="35"/>
  <c r="J5228" i="35"/>
  <c r="J5279" i="35" s="1"/>
  <c r="E4987" i="35"/>
  <c r="E5038" i="35" s="1"/>
  <c r="K4987" i="35"/>
  <c r="K5038" i="35" s="1"/>
  <c r="H4978" i="35"/>
  <c r="H5029" i="35" s="1"/>
  <c r="O4978" i="35"/>
  <c r="O5029" i="35" s="1"/>
  <c r="I4978" i="35"/>
  <c r="I5029" i="35" s="1"/>
  <c r="P4978" i="35"/>
  <c r="P5029" i="35" s="1"/>
  <c r="E4975" i="35"/>
  <c r="E5026" i="35" s="1"/>
  <c r="O4975" i="35"/>
  <c r="O5026" i="35" s="1"/>
  <c r="H4975" i="35"/>
  <c r="H5026" i="35" s="1"/>
  <c r="O4967" i="35"/>
  <c r="O5018" i="35" s="1"/>
  <c r="P4965" i="35"/>
  <c r="P5016" i="35" s="1"/>
  <c r="E4963" i="35"/>
  <c r="E5014" i="35" s="1"/>
  <c r="K4963" i="35"/>
  <c r="K5014" i="35" s="1"/>
  <c r="M4963" i="35"/>
  <c r="M5014" i="35" s="1"/>
  <c r="H4945" i="35"/>
  <c r="H4996" i="35" s="1"/>
  <c r="O4945" i="35"/>
  <c r="O4996" i="35" s="1"/>
  <c r="P4945" i="35"/>
  <c r="P4996" i="35" s="1"/>
  <c r="E4743" i="35"/>
  <c r="E4794" i="35" s="1"/>
  <c r="O4743" i="35"/>
  <c r="O4794" i="35" s="1"/>
  <c r="H4743" i="35"/>
  <c r="H4794" i="35" s="1"/>
  <c r="I4737" i="35"/>
  <c r="I4788" i="35" s="1"/>
  <c r="K4737" i="35"/>
  <c r="K4788" i="35" s="1"/>
  <c r="D4788" i="35"/>
  <c r="P4737" i="35"/>
  <c r="P4788" i="35" s="1"/>
  <c r="P4705" i="35"/>
  <c r="P4756" i="35" s="1"/>
  <c r="E4460" i="35"/>
  <c r="E4511" i="35" s="1"/>
  <c r="P4460" i="35"/>
  <c r="P4511" i="35" s="1"/>
  <c r="E4425" i="35"/>
  <c r="E4476" i="35" s="1"/>
  <c r="D4476" i="35"/>
  <c r="E4423" i="35"/>
  <c r="E4474" i="35" s="1"/>
  <c r="D4474" i="35"/>
  <c r="E4205" i="35"/>
  <c r="E4256" i="35" s="1"/>
  <c r="J4205" i="35"/>
  <c r="J4256" i="35" s="1"/>
  <c r="P4205" i="35"/>
  <c r="P4256" i="35" s="1"/>
  <c r="F4205" i="35"/>
  <c r="F4256" i="35" s="1"/>
  <c r="L4205" i="35"/>
  <c r="L4256" i="35" s="1"/>
  <c r="Q4205" i="35"/>
  <c r="Q4256" i="35" s="1"/>
  <c r="H4205" i="35"/>
  <c r="H4256" i="35" s="1"/>
  <c r="R4205" i="35"/>
  <c r="R4256" i="35" s="1"/>
  <c r="I4205" i="35"/>
  <c r="I4256" i="35" s="1"/>
  <c r="I4186" i="35"/>
  <c r="I4237" i="35" s="1"/>
  <c r="K4186" i="35"/>
  <c r="K4237" i="35" s="1"/>
  <c r="M4186" i="35"/>
  <c r="M4237" i="35" s="1"/>
  <c r="P4186" i="35"/>
  <c r="P4237" i="35" s="1"/>
  <c r="G4706" i="35"/>
  <c r="G4757" i="35" s="1"/>
  <c r="L4706" i="35"/>
  <c r="L4757" i="35" s="1"/>
  <c r="R4706" i="35"/>
  <c r="R4757" i="35" s="1"/>
  <c r="H4706" i="35"/>
  <c r="H4757" i="35" s="1"/>
  <c r="N4706" i="35"/>
  <c r="N4757" i="35" s="1"/>
  <c r="E4229" i="35"/>
  <c r="E4280" i="35" s="1"/>
  <c r="J4229" i="35"/>
  <c r="J4280" i="35" s="1"/>
  <c r="P4229" i="35"/>
  <c r="P4280" i="35" s="1"/>
  <c r="D4280" i="35"/>
  <c r="F4229" i="35"/>
  <c r="F4280" i="35" s="1"/>
  <c r="L4229" i="35"/>
  <c r="L4280" i="35" s="1"/>
  <c r="Q4229" i="35"/>
  <c r="Q4280" i="35" s="1"/>
  <c r="F4220" i="35"/>
  <c r="F4271" i="35" s="1"/>
  <c r="M4220" i="35"/>
  <c r="M4271" i="35" s="1"/>
  <c r="H4220" i="35"/>
  <c r="H4271" i="35" s="1"/>
  <c r="N4220" i="35"/>
  <c r="N4271" i="35" s="1"/>
  <c r="F4218" i="35"/>
  <c r="F4269" i="35" s="1"/>
  <c r="N4218" i="35"/>
  <c r="N4269" i="35" s="1"/>
  <c r="I4218" i="35"/>
  <c r="I4269" i="35" s="1"/>
  <c r="P4218" i="35"/>
  <c r="P4269" i="35" s="1"/>
  <c r="H4196" i="35"/>
  <c r="H4247" i="35" s="1"/>
  <c r="O4196" i="35"/>
  <c r="O4247" i="35" s="1"/>
  <c r="D4247" i="35"/>
  <c r="I4196" i="35"/>
  <c r="I4247" i="35" s="1"/>
  <c r="P4196" i="35"/>
  <c r="P4247" i="35" s="1"/>
  <c r="H4189" i="35"/>
  <c r="H4240" i="35" s="1"/>
  <c r="M4189" i="35"/>
  <c r="M4240" i="35" s="1"/>
  <c r="P4982" i="35"/>
  <c r="P5033" i="35" s="1"/>
  <c r="P4980" i="35"/>
  <c r="P5031" i="35" s="1"/>
  <c r="P4966" i="35"/>
  <c r="P5017" i="35" s="1"/>
  <c r="D4797" i="35"/>
  <c r="P4746" i="35"/>
  <c r="P4797" i="35" s="1"/>
  <c r="G4707" i="35"/>
  <c r="G4758" i="35" s="1"/>
  <c r="L4707" i="35"/>
  <c r="L4758" i="35" s="1"/>
  <c r="R4707" i="35"/>
  <c r="R4758" i="35" s="1"/>
  <c r="H4707" i="35"/>
  <c r="H4758" i="35" s="1"/>
  <c r="N4707" i="35"/>
  <c r="N4758" i="35" s="1"/>
  <c r="K4706" i="35"/>
  <c r="K4757" i="35" s="1"/>
  <c r="G4703" i="35"/>
  <c r="G4754" i="35" s="1"/>
  <c r="L4703" i="35"/>
  <c r="L4754" i="35" s="1"/>
  <c r="R4703" i="35"/>
  <c r="R4754" i="35" s="1"/>
  <c r="H4703" i="35"/>
  <c r="H4754" i="35" s="1"/>
  <c r="N4703" i="35"/>
  <c r="N4754" i="35" s="1"/>
  <c r="E4445" i="35"/>
  <c r="E4496" i="35" s="1"/>
  <c r="H4445" i="35"/>
  <c r="H4496" i="35" s="1"/>
  <c r="P4439" i="35"/>
  <c r="P4490" i="35" s="1"/>
  <c r="D4490" i="35"/>
  <c r="M4229" i="35"/>
  <c r="M4280" i="35" s="1"/>
  <c r="F4225" i="35"/>
  <c r="F4276" i="35" s="1"/>
  <c r="L4225" i="35"/>
  <c r="L4276" i="35" s="1"/>
  <c r="Q4225" i="35"/>
  <c r="Q4276" i="35" s="1"/>
  <c r="H4225" i="35"/>
  <c r="H4276" i="35" s="1"/>
  <c r="M4225" i="35"/>
  <c r="M4276" i="35" s="1"/>
  <c r="R4225" i="35"/>
  <c r="R4276" i="35" s="1"/>
  <c r="Q4220" i="35"/>
  <c r="Q4271" i="35" s="1"/>
  <c r="L4218" i="35"/>
  <c r="L4269" i="35" s="1"/>
  <c r="L4212" i="35"/>
  <c r="L4263" i="35" s="1"/>
  <c r="M4212" i="35"/>
  <c r="M4263" i="35" s="1"/>
  <c r="E4198" i="35"/>
  <c r="E4249" i="35" s="1"/>
  <c r="K4198" i="35"/>
  <c r="K4249" i="35" s="1"/>
  <c r="M4196" i="35"/>
  <c r="M4247" i="35" s="1"/>
  <c r="H4188" i="35"/>
  <c r="H4239" i="35" s="1"/>
  <c r="O4188" i="35"/>
  <c r="O4239" i="35" s="1"/>
  <c r="I4188" i="35"/>
  <c r="I4239" i="35" s="1"/>
  <c r="P4188" i="35"/>
  <c r="P4239" i="35" s="1"/>
  <c r="D4239" i="35"/>
  <c r="M4192" i="35"/>
  <c r="M4243" i="35" s="1"/>
  <c r="Q4204" i="35"/>
  <c r="Q4255" i="35" s="1"/>
  <c r="G1591" i="35"/>
  <c r="G1642" i="35" s="1"/>
  <c r="F1591" i="35"/>
  <c r="F1642" i="35" s="1"/>
  <c r="Q1305" i="35"/>
  <c r="Q1356" i="35" s="1"/>
  <c r="G1303" i="35"/>
  <c r="G1354" i="35" s="1"/>
  <c r="L1303" i="35"/>
  <c r="L1354" i="35" s="1"/>
  <c r="F3709" i="35"/>
  <c r="F3760" i="35" s="1"/>
  <c r="M3709" i="35"/>
  <c r="M3760" i="35" s="1"/>
  <c r="E6284" i="35"/>
  <c r="E6335" i="35" s="1"/>
  <c r="G6284" i="35"/>
  <c r="G6335" i="35" s="1"/>
  <c r="O6284" i="35"/>
  <c r="O6335" i="35" s="1"/>
  <c r="L6284" i="35"/>
  <c r="L6335" i="35" s="1"/>
  <c r="D6335" i="35"/>
  <c r="H6284" i="35"/>
  <c r="H6335" i="35" s="1"/>
  <c r="K6284" i="35"/>
  <c r="K6335" i="35" s="1"/>
  <c r="P6284" i="35"/>
  <c r="P6335" i="35" s="1"/>
  <c r="F5998" i="35"/>
  <c r="F6049" i="35" s="1"/>
  <c r="L5998" i="35"/>
  <c r="L6049" i="35" s="1"/>
  <c r="P5998" i="35"/>
  <c r="P6049" i="35" s="1"/>
  <c r="H5998" i="35"/>
  <c r="H6049" i="35" s="1"/>
  <c r="D6049" i="35"/>
  <c r="J5998" i="35"/>
  <c r="J6049" i="35" s="1"/>
  <c r="R5998" i="35"/>
  <c r="R6049" i="35" s="1"/>
  <c r="F1855" i="35"/>
  <c r="F1906" i="35" s="1"/>
  <c r="P1855" i="35"/>
  <c r="P1906" i="35" s="1"/>
  <c r="F1847" i="35"/>
  <c r="F1898" i="35" s="1"/>
  <c r="I1847" i="35"/>
  <c r="I1898" i="35" s="1"/>
  <c r="G1071" i="35"/>
  <c r="G1122" i="35" s="1"/>
  <c r="H1071" i="35"/>
  <c r="H1122" i="35" s="1"/>
  <c r="D3957" i="35"/>
  <c r="G3917" i="35"/>
  <c r="G3968" i="35" s="1"/>
  <c r="D3968" i="35"/>
  <c r="G3915" i="35"/>
  <c r="G3966" i="35" s="1"/>
  <c r="D3966" i="35"/>
  <c r="D3744" i="35"/>
  <c r="D3720" i="35"/>
  <c r="F3701" i="35"/>
  <c r="F3752" i="35" s="1"/>
  <c r="M3701" i="35"/>
  <c r="M3752" i="35" s="1"/>
  <c r="D3752" i="35"/>
  <c r="F3694" i="35"/>
  <c r="F3745" i="35" s="1"/>
  <c r="D3745" i="35"/>
  <c r="F3686" i="35"/>
  <c r="F3737" i="35" s="1"/>
  <c r="M3686" i="35"/>
  <c r="M3737" i="35" s="1"/>
  <c r="E2906" i="35"/>
  <c r="E2957" i="35" s="1"/>
  <c r="F2906" i="35"/>
  <c r="F2957" i="35" s="1"/>
  <c r="L2906" i="35"/>
  <c r="L2957" i="35" s="1"/>
  <c r="D2957" i="35"/>
  <c r="F2884" i="35"/>
  <c r="J2884" i="35"/>
  <c r="J2935" i="35" s="1"/>
  <c r="E7866" i="35"/>
  <c r="E7917" i="35" s="1"/>
  <c r="G7866" i="35"/>
  <c r="G7917" i="35" s="1"/>
  <c r="L7866" i="35"/>
  <c r="L7917" i="35" s="1"/>
  <c r="R7866" i="35"/>
  <c r="R7917" i="35" s="1"/>
  <c r="D7917" i="35"/>
  <c r="H7866" i="35"/>
  <c r="H7917" i="35" s="1"/>
  <c r="O7866" i="35"/>
  <c r="O7917" i="35" s="1"/>
  <c r="F7866" i="35"/>
  <c r="F7917" i="35" s="1"/>
  <c r="P7866" i="35"/>
  <c r="P7917" i="35" s="1"/>
  <c r="J7866" i="35"/>
  <c r="J7917" i="35" s="1"/>
  <c r="K7866" i="35"/>
  <c r="K7917" i="35" s="1"/>
  <c r="Q1852" i="35"/>
  <c r="Q1903" i="35" s="1"/>
  <c r="D1903" i="35"/>
  <c r="G1305" i="35"/>
  <c r="G1356" i="35" s="1"/>
  <c r="I1305" i="35"/>
  <c r="I1356" i="35" s="1"/>
  <c r="G1075" i="35"/>
  <c r="G1126" i="35" s="1"/>
  <c r="J1075" i="35"/>
  <c r="J1126" i="35" s="1"/>
  <c r="E3907" i="35"/>
  <c r="E3958" i="35" s="1"/>
  <c r="I3907" i="35"/>
  <c r="I3958" i="35" s="1"/>
  <c r="N3907" i="35"/>
  <c r="N3958" i="35" s="1"/>
  <c r="F3702" i="35"/>
  <c r="F3753" i="35" s="1"/>
  <c r="Q3702" i="35"/>
  <c r="Q3753" i="35" s="1"/>
  <c r="G3665" i="35"/>
  <c r="G3716" i="35" s="1"/>
  <c r="E3665" i="35"/>
  <c r="E3716" i="35" s="1"/>
  <c r="P3665" i="35"/>
  <c r="P3716" i="35" s="1"/>
  <c r="F2887" i="35"/>
  <c r="F2938" i="35" s="1"/>
  <c r="M2887" i="35"/>
  <c r="M2938" i="35" s="1"/>
  <c r="E2881" i="35"/>
  <c r="E2932" i="35" s="1"/>
  <c r="H2881" i="35"/>
  <c r="H2932" i="35" s="1"/>
  <c r="E2864" i="35"/>
  <c r="E2915" i="35" s="1"/>
  <c r="I2864" i="35"/>
  <c r="I2915" i="35" s="1"/>
  <c r="G2382" i="35"/>
  <c r="G2433" i="35" s="1"/>
  <c r="P2382" i="35"/>
  <c r="P2433" i="35" s="1"/>
  <c r="G2358" i="35"/>
  <c r="G2409" i="35" s="1"/>
  <c r="D2409" i="35"/>
  <c r="N2345" i="35"/>
  <c r="N2396" i="35" s="1"/>
  <c r="G2345" i="35"/>
  <c r="G2396" i="35" s="1"/>
  <c r="L2345" i="35"/>
  <c r="L2396" i="35" s="1"/>
  <c r="O2101" i="35"/>
  <c r="O2152" i="35" s="1"/>
  <c r="G2101" i="35"/>
  <c r="G2152" i="35" s="1"/>
  <c r="H2101" i="35"/>
  <c r="H2152" i="35" s="1"/>
  <c r="P2101" i="35"/>
  <c r="P2152" i="35" s="1"/>
  <c r="D2152" i="35"/>
  <c r="G8100" i="35"/>
  <c r="G8151" i="35" s="1"/>
  <c r="P8100" i="35"/>
  <c r="P8151" i="35" s="1"/>
  <c r="H8100" i="35"/>
  <c r="H8151" i="35" s="1"/>
  <c r="D8151" i="35"/>
  <c r="L8100" i="35"/>
  <c r="L8151" i="35" s="1"/>
  <c r="E7850" i="35"/>
  <c r="E7901" i="35" s="1"/>
  <c r="G7850" i="35"/>
  <c r="G7901" i="35" s="1"/>
  <c r="L7850" i="35"/>
  <c r="L7901" i="35" s="1"/>
  <c r="R7850" i="35"/>
  <c r="R7901" i="35" s="1"/>
  <c r="D7901" i="35"/>
  <c r="H7850" i="35"/>
  <c r="H7901" i="35" s="1"/>
  <c r="O7850" i="35"/>
  <c r="O7901" i="35" s="1"/>
  <c r="F7850" i="35"/>
  <c r="F7901" i="35" s="1"/>
  <c r="P7850" i="35"/>
  <c r="P7901" i="35" s="1"/>
  <c r="J7850" i="35"/>
  <c r="J7901" i="35" s="1"/>
  <c r="K7850" i="35"/>
  <c r="K7901" i="35" s="1"/>
  <c r="E6300" i="35"/>
  <c r="E6351" i="35" s="1"/>
  <c r="G6300" i="35"/>
  <c r="G6351" i="35" s="1"/>
  <c r="O6300" i="35"/>
  <c r="O6351" i="35" s="1"/>
  <c r="L6300" i="35"/>
  <c r="L6351" i="35" s="1"/>
  <c r="D6351" i="35"/>
  <c r="H6300" i="35"/>
  <c r="H6351" i="35" s="1"/>
  <c r="K6300" i="35"/>
  <c r="K6351" i="35" s="1"/>
  <c r="P6300" i="35"/>
  <c r="P6351" i="35" s="1"/>
  <c r="E6268" i="35"/>
  <c r="E6319" i="35" s="1"/>
  <c r="G6268" i="35"/>
  <c r="G6319" i="35" s="1"/>
  <c r="O6268" i="35"/>
  <c r="O6319" i="35" s="1"/>
  <c r="L6268" i="35"/>
  <c r="L6319" i="35" s="1"/>
  <c r="D6319" i="35"/>
  <c r="H6268" i="35"/>
  <c r="H6319" i="35" s="1"/>
  <c r="K6268" i="35"/>
  <c r="K6319" i="35" s="1"/>
  <c r="P6268" i="35"/>
  <c r="P6319" i="35" s="1"/>
  <c r="F1594" i="35"/>
  <c r="F1645" i="35" s="1"/>
  <c r="J1594" i="35"/>
  <c r="J1645" i="35" s="1"/>
  <c r="J1329" i="35"/>
  <c r="J1380" i="35" s="1"/>
  <c r="Q1329" i="35"/>
  <c r="Q1380" i="35" s="1"/>
  <c r="E1308" i="35"/>
  <c r="E1359" i="35" s="1"/>
  <c r="N1308" i="35"/>
  <c r="N1359" i="35" s="1"/>
  <c r="E3902" i="35"/>
  <c r="E3953" i="35" s="1"/>
  <c r="J3902" i="35"/>
  <c r="J3953" i="35" s="1"/>
  <c r="R3902" i="35"/>
  <c r="R3953" i="35" s="1"/>
  <c r="F3706" i="35"/>
  <c r="F3757" i="35" s="1"/>
  <c r="I3706" i="35"/>
  <c r="I3757" i="35" s="1"/>
  <c r="D3757" i="35"/>
  <c r="L3386" i="35"/>
  <c r="L3437" i="35" s="1"/>
  <c r="H3386" i="35"/>
  <c r="H3437" i="35" s="1"/>
  <c r="F2907" i="35"/>
  <c r="F2958" i="35" s="1"/>
  <c r="K2907" i="35"/>
  <c r="K2958" i="35" s="1"/>
  <c r="Q2907" i="35"/>
  <c r="Q2958" i="35" s="1"/>
  <c r="N2887" i="35"/>
  <c r="N2938" i="35" s="1"/>
  <c r="G2862" i="35"/>
  <c r="G2913" i="35" s="1"/>
  <c r="L2862" i="35"/>
  <c r="L2913" i="35" s="1"/>
  <c r="P2862" i="35"/>
  <c r="P2913" i="35" s="1"/>
  <c r="L2355" i="35"/>
  <c r="L2406" i="35" s="1"/>
  <c r="H2355" i="35"/>
  <c r="H2406" i="35" s="1"/>
  <c r="D2406" i="35"/>
  <c r="G2355" i="35"/>
  <c r="G2406" i="35" s="1"/>
  <c r="G2144" i="35"/>
  <c r="G2195" i="35" s="1"/>
  <c r="R2144" i="35"/>
  <c r="R2195" i="35" s="1"/>
  <c r="F2144" i="35"/>
  <c r="F2195" i="35" s="1"/>
  <c r="K2144" i="35"/>
  <c r="K2195" i="35" s="1"/>
  <c r="E7595" i="35"/>
  <c r="E7646" i="35" s="1"/>
  <c r="N7595" i="35"/>
  <c r="N7646" i="35" s="1"/>
  <c r="H7595" i="35"/>
  <c r="H7646" i="35" s="1"/>
  <c r="D7646" i="35"/>
  <c r="L7595" i="35"/>
  <c r="L7646" i="35" s="1"/>
  <c r="P7595" i="35"/>
  <c r="P7646" i="35" s="1"/>
  <c r="R7595" i="35"/>
  <c r="R7646" i="35" s="1"/>
  <c r="F7570" i="35"/>
  <c r="F7621" i="35" s="1"/>
  <c r="H7570" i="35"/>
  <c r="H7621" i="35" s="1"/>
  <c r="L7570" i="35"/>
  <c r="L7621" i="35" s="1"/>
  <c r="P7570" i="35"/>
  <c r="P7621" i="35" s="1"/>
  <c r="G7570" i="35"/>
  <c r="G7621" i="35" s="1"/>
  <c r="M7570" i="35"/>
  <c r="M7621" i="35" s="1"/>
  <c r="R7570" i="35"/>
  <c r="R7621" i="35" s="1"/>
  <c r="E7570" i="35"/>
  <c r="E7621" i="35" s="1"/>
  <c r="N7570" i="35"/>
  <c r="N7621" i="35" s="1"/>
  <c r="I7570" i="35"/>
  <c r="I7621" i="35" s="1"/>
  <c r="O7570" i="35"/>
  <c r="O7621" i="35" s="1"/>
  <c r="D7621" i="35"/>
  <c r="J7570" i="35"/>
  <c r="J7621" i="35" s="1"/>
  <c r="Q7570" i="35"/>
  <c r="Q7621" i="35" s="1"/>
  <c r="F7565" i="35"/>
  <c r="F7616" i="35" s="1"/>
  <c r="E7565" i="35"/>
  <c r="E7616" i="35" s="1"/>
  <c r="J7565" i="35"/>
  <c r="J7616" i="35" s="1"/>
  <c r="N7565" i="35"/>
  <c r="N7616" i="35" s="1"/>
  <c r="R7565" i="35"/>
  <c r="R7616" i="35" s="1"/>
  <c r="D7616" i="35"/>
  <c r="I7565" i="35"/>
  <c r="I7616" i="35" s="1"/>
  <c r="O7565" i="35"/>
  <c r="O7616" i="35" s="1"/>
  <c r="G7565" i="35"/>
  <c r="G7616" i="35" s="1"/>
  <c r="M7565" i="35"/>
  <c r="M7616" i="35" s="1"/>
  <c r="H7565" i="35"/>
  <c r="H7616" i="35" s="1"/>
  <c r="P7565" i="35"/>
  <c r="P7616" i="35" s="1"/>
  <c r="K7565" i="35"/>
  <c r="K7616" i="35" s="1"/>
  <c r="Q7565" i="35"/>
  <c r="Q7616" i="35" s="1"/>
  <c r="J60" i="35"/>
  <c r="J111" i="35" s="1"/>
  <c r="K60" i="35"/>
  <c r="K111" i="35" s="1"/>
  <c r="G111" i="11"/>
  <c r="H1859" i="35"/>
  <c r="H1910" i="35" s="1"/>
  <c r="M1859" i="35"/>
  <c r="M1910" i="35" s="1"/>
  <c r="R1859" i="35"/>
  <c r="R1910" i="35" s="1"/>
  <c r="D1910" i="35"/>
  <c r="I1841" i="35"/>
  <c r="I1892" i="35" s="1"/>
  <c r="N1841" i="35"/>
  <c r="N1892" i="35" s="1"/>
  <c r="L1835" i="35"/>
  <c r="L1886" i="35" s="1"/>
  <c r="E1831" i="35"/>
  <c r="E1882" i="35" s="1"/>
  <c r="R1831" i="35"/>
  <c r="R1882" i="35" s="1"/>
  <c r="E1615" i="35"/>
  <c r="E1666" i="35" s="1"/>
  <c r="M1615" i="35"/>
  <c r="M1666" i="35" s="1"/>
  <c r="F1595" i="35"/>
  <c r="F1646" i="35" s="1"/>
  <c r="D1372" i="35"/>
  <c r="D1370" i="35"/>
  <c r="I1337" i="35"/>
  <c r="I1388" i="35" s="1"/>
  <c r="O1337" i="35"/>
  <c r="O1388" i="35" s="1"/>
  <c r="E1313" i="35"/>
  <c r="E1364" i="35" s="1"/>
  <c r="L1313" i="35"/>
  <c r="L1364" i="35" s="1"/>
  <c r="R1309" i="35"/>
  <c r="R1360" i="35" s="1"/>
  <c r="E1306" i="35"/>
  <c r="E1357" i="35" s="1"/>
  <c r="K1306" i="35"/>
  <c r="K1357" i="35" s="1"/>
  <c r="L1305" i="35"/>
  <c r="L1356" i="35" s="1"/>
  <c r="I1303" i="35"/>
  <c r="I1354" i="35" s="1"/>
  <c r="O1300" i="35"/>
  <c r="O1351" i="35" s="1"/>
  <c r="E1100" i="35"/>
  <c r="E1151" i="35" s="1"/>
  <c r="P1100" i="35"/>
  <c r="P1151" i="35" s="1"/>
  <c r="Q1098" i="35"/>
  <c r="Q1149" i="35" s="1"/>
  <c r="D1149" i="35"/>
  <c r="N1075" i="35"/>
  <c r="N1126" i="35" s="1"/>
  <c r="Q1063" i="35"/>
  <c r="Q1114" i="35" s="1"/>
  <c r="G1058" i="35"/>
  <c r="G1109" i="35" s="1"/>
  <c r="D1109" i="35"/>
  <c r="G3913" i="35"/>
  <c r="G3964" i="35" s="1"/>
  <c r="N3913" i="35"/>
  <c r="N3964" i="35" s="1"/>
  <c r="G3909" i="35"/>
  <c r="G3960" i="35" s="1"/>
  <c r="K3909" i="35"/>
  <c r="K3960" i="35" s="1"/>
  <c r="P3909" i="35"/>
  <c r="P3960" i="35" s="1"/>
  <c r="O3907" i="35"/>
  <c r="O3958" i="35" s="1"/>
  <c r="G3907" i="35"/>
  <c r="G3958" i="35" s="1"/>
  <c r="O3906" i="35"/>
  <c r="O3957" i="35" s="1"/>
  <c r="R3905" i="35"/>
  <c r="R3956" i="35" s="1"/>
  <c r="N3902" i="35"/>
  <c r="N3953" i="35" s="1"/>
  <c r="D3760" i="35"/>
  <c r="D3740" i="35"/>
  <c r="P3709" i="35"/>
  <c r="P3760" i="35" s="1"/>
  <c r="F3708" i="35"/>
  <c r="F3759" i="35" s="1"/>
  <c r="P3708" i="35"/>
  <c r="P3759" i="35" s="1"/>
  <c r="P3701" i="35"/>
  <c r="P3752" i="35" s="1"/>
  <c r="F3699" i="35"/>
  <c r="F3750" i="35" s="1"/>
  <c r="E3699" i="35"/>
  <c r="E3750" i="35" s="1"/>
  <c r="F3698" i="35"/>
  <c r="F3749" i="35" s="1"/>
  <c r="L3698" i="35"/>
  <c r="L3749" i="35" s="1"/>
  <c r="F3690" i="35"/>
  <c r="F3741" i="35" s="1"/>
  <c r="Q3690" i="35"/>
  <c r="Q3741" i="35" s="1"/>
  <c r="Q3686" i="35"/>
  <c r="Q3737" i="35" s="1"/>
  <c r="F3679" i="35"/>
  <c r="F3730" i="35" s="1"/>
  <c r="I3679" i="35"/>
  <c r="I3730" i="35" s="1"/>
  <c r="M3677" i="35"/>
  <c r="M3728" i="35" s="1"/>
  <c r="F3671" i="35"/>
  <c r="F3722" i="35" s="1"/>
  <c r="M3671" i="35"/>
  <c r="M3722" i="35" s="1"/>
  <c r="D3722" i="35"/>
  <c r="F3668" i="35"/>
  <c r="F3719" i="35" s="1"/>
  <c r="P3668" i="35"/>
  <c r="P3719" i="35" s="1"/>
  <c r="K3665" i="35"/>
  <c r="K3716" i="35" s="1"/>
  <c r="D2958" i="35"/>
  <c r="D2932" i="35"/>
  <c r="L2907" i="35"/>
  <c r="L2958" i="35" s="1"/>
  <c r="K2906" i="35"/>
  <c r="K2957" i="35" s="1"/>
  <c r="I2887" i="35"/>
  <c r="I2938" i="35" s="1"/>
  <c r="E2869" i="35"/>
  <c r="E2920" i="35" s="1"/>
  <c r="G2869" i="35"/>
  <c r="G2920" i="35" s="1"/>
  <c r="O2869" i="35"/>
  <c r="O2920" i="35" s="1"/>
  <c r="K2869" i="35"/>
  <c r="K2920" i="35" s="1"/>
  <c r="E2867" i="35"/>
  <c r="E2918" i="35" s="1"/>
  <c r="G2867" i="35"/>
  <c r="G2918" i="35" s="1"/>
  <c r="O2867" i="35"/>
  <c r="O2918" i="35" s="1"/>
  <c r="F2867" i="35"/>
  <c r="F2918" i="35" s="1"/>
  <c r="P2867" i="35"/>
  <c r="P2918" i="35" s="1"/>
  <c r="Q2864" i="35"/>
  <c r="Q2915" i="35" s="1"/>
  <c r="L2379" i="35"/>
  <c r="L2430" i="35" s="1"/>
  <c r="H2379" i="35"/>
  <c r="H2430" i="35" s="1"/>
  <c r="O2379" i="35"/>
  <c r="O2430" i="35" s="1"/>
  <c r="D2430" i="35"/>
  <c r="G2374" i="35"/>
  <c r="G2425" i="35" s="1"/>
  <c r="P2374" i="35"/>
  <c r="P2425" i="35" s="1"/>
  <c r="D2425" i="35"/>
  <c r="L2368" i="35"/>
  <c r="L2419" i="35" s="1"/>
  <c r="O2368" i="35"/>
  <c r="O2419" i="35" s="1"/>
  <c r="L2357" i="35"/>
  <c r="L2408" i="35" s="1"/>
  <c r="O2357" i="35"/>
  <c r="O2408" i="35" s="1"/>
  <c r="G2351" i="35"/>
  <c r="G2402" i="35" s="1"/>
  <c r="H2142" i="35"/>
  <c r="H2193" i="35" s="1"/>
  <c r="R2142" i="35"/>
  <c r="R2193" i="35" s="1"/>
  <c r="L2123" i="35"/>
  <c r="L2174" i="35" s="1"/>
  <c r="R2123" i="35"/>
  <c r="R2174" i="35" s="1"/>
  <c r="G8086" i="35"/>
  <c r="G8137" i="35" s="1"/>
  <c r="H8086" i="35"/>
  <c r="H8137" i="35" s="1"/>
  <c r="L8086" i="35"/>
  <c r="L8137" i="35" s="1"/>
  <c r="D8137" i="35"/>
  <c r="P8086" i="35"/>
  <c r="P8137" i="35" s="1"/>
  <c r="E7874" i="35"/>
  <c r="E7925" i="35" s="1"/>
  <c r="H7874" i="35"/>
  <c r="H7925" i="35" s="1"/>
  <c r="N7874" i="35"/>
  <c r="N7925" i="35" s="1"/>
  <c r="D7925" i="35"/>
  <c r="J7874" i="35"/>
  <c r="J7925" i="35" s="1"/>
  <c r="P7874" i="35"/>
  <c r="P7925" i="35" s="1"/>
  <c r="G7874" i="35"/>
  <c r="G7925" i="35" s="1"/>
  <c r="R7874" i="35"/>
  <c r="R7925" i="35" s="1"/>
  <c r="K7874" i="35"/>
  <c r="K7925" i="35" s="1"/>
  <c r="L7874" i="35"/>
  <c r="L7925" i="35" s="1"/>
  <c r="E7834" i="35"/>
  <c r="E7885" i="35" s="1"/>
  <c r="G7834" i="35"/>
  <c r="G7885" i="35" s="1"/>
  <c r="L7834" i="35"/>
  <c r="L7885" i="35" s="1"/>
  <c r="R7834" i="35"/>
  <c r="R7885" i="35" s="1"/>
  <c r="D7885" i="35"/>
  <c r="H7834" i="35"/>
  <c r="H7885" i="35" s="1"/>
  <c r="O7834" i="35"/>
  <c r="O7885" i="35" s="1"/>
  <c r="F7834" i="35"/>
  <c r="F7885" i="35" s="1"/>
  <c r="P7834" i="35"/>
  <c r="P7885" i="35" s="1"/>
  <c r="J7834" i="35"/>
  <c r="J7885" i="35" s="1"/>
  <c r="K7834" i="35"/>
  <c r="K7885" i="35" s="1"/>
  <c r="F7578" i="35"/>
  <c r="F7629" i="35" s="1"/>
  <c r="H7578" i="35"/>
  <c r="H7629" i="35" s="1"/>
  <c r="L7578" i="35"/>
  <c r="L7629" i="35" s="1"/>
  <c r="P7578" i="35"/>
  <c r="P7629" i="35" s="1"/>
  <c r="E7578" i="35"/>
  <c r="E7629" i="35" s="1"/>
  <c r="K7578" i="35"/>
  <c r="K7629" i="35" s="1"/>
  <c r="Q7578" i="35"/>
  <c r="Q7629" i="35" s="1"/>
  <c r="G7578" i="35"/>
  <c r="G7629" i="35" s="1"/>
  <c r="N7578" i="35"/>
  <c r="N7629" i="35" s="1"/>
  <c r="I7578" i="35"/>
  <c r="I7629" i="35" s="1"/>
  <c r="O7578" i="35"/>
  <c r="O7629" i="35" s="1"/>
  <c r="J7578" i="35"/>
  <c r="J7629" i="35" s="1"/>
  <c r="R7578" i="35"/>
  <c r="R7629" i="35" s="1"/>
  <c r="D7629" i="35"/>
  <c r="F7575" i="35"/>
  <c r="F7626" i="35" s="1"/>
  <c r="G7575" i="35"/>
  <c r="G7626" i="35" s="1"/>
  <c r="L7575" i="35"/>
  <c r="L7626" i="35" s="1"/>
  <c r="P7575" i="35"/>
  <c r="P7626" i="35" s="1"/>
  <c r="H7575" i="35"/>
  <c r="H7626" i="35" s="1"/>
  <c r="N7575" i="35"/>
  <c r="N7626" i="35" s="1"/>
  <c r="E7575" i="35"/>
  <c r="E7626" i="35" s="1"/>
  <c r="O7575" i="35"/>
  <c r="O7626" i="35" s="1"/>
  <c r="I7575" i="35"/>
  <c r="I7626" i="35" s="1"/>
  <c r="Q7575" i="35"/>
  <c r="Q7626" i="35" s="1"/>
  <c r="K7575" i="35"/>
  <c r="K7626" i="35" s="1"/>
  <c r="R7575" i="35"/>
  <c r="R7626" i="35" s="1"/>
  <c r="F7562" i="35"/>
  <c r="F7613" i="35" s="1"/>
  <c r="G7562" i="35"/>
  <c r="G7613" i="35" s="1"/>
  <c r="K7562" i="35"/>
  <c r="K7613" i="35" s="1"/>
  <c r="O7562" i="35"/>
  <c r="O7613" i="35" s="1"/>
  <c r="D7613" i="35"/>
  <c r="H7562" i="35"/>
  <c r="H7613" i="35" s="1"/>
  <c r="M7562" i="35"/>
  <c r="M7613" i="35" s="1"/>
  <c r="R7562" i="35"/>
  <c r="R7613" i="35" s="1"/>
  <c r="I7562" i="35"/>
  <c r="I7613" i="35" s="1"/>
  <c r="E7562" i="35"/>
  <c r="E7613" i="35" s="1"/>
  <c r="P7562" i="35"/>
  <c r="P7613" i="35" s="1"/>
  <c r="J7562" i="35"/>
  <c r="J7613" i="35" s="1"/>
  <c r="Q7562" i="35"/>
  <c r="Q7613" i="35" s="1"/>
  <c r="L7562" i="35"/>
  <c r="L7613" i="35" s="1"/>
  <c r="E6024" i="35"/>
  <c r="E6075" i="35" s="1"/>
  <c r="H6024" i="35"/>
  <c r="H6075" i="35" s="1"/>
  <c r="N6024" i="35"/>
  <c r="N6075" i="35" s="1"/>
  <c r="G6024" i="35"/>
  <c r="G6075" i="35" s="1"/>
  <c r="O6024" i="35"/>
  <c r="O6075" i="35" s="1"/>
  <c r="F6024" i="35"/>
  <c r="F6075" i="35" s="1"/>
  <c r="P6024" i="35"/>
  <c r="P6075" i="35" s="1"/>
  <c r="J6024" i="35"/>
  <c r="J6075" i="35" s="1"/>
  <c r="R6024" i="35"/>
  <c r="R6075" i="35" s="1"/>
  <c r="K6024" i="35"/>
  <c r="K6075" i="35" s="1"/>
  <c r="D6075" i="35"/>
  <c r="L6024" i="35"/>
  <c r="L6075" i="35" s="1"/>
  <c r="F5512" i="35"/>
  <c r="F5563" i="35" s="1"/>
  <c r="H5512" i="35"/>
  <c r="H5563" i="35" s="1"/>
  <c r="M5512" i="35"/>
  <c r="M5563" i="35" s="1"/>
  <c r="E5512" i="35"/>
  <c r="E5563" i="35" s="1"/>
  <c r="L5512" i="35"/>
  <c r="L5563" i="35" s="1"/>
  <c r="G5512" i="35"/>
  <c r="G5563" i="35" s="1"/>
  <c r="P5512" i="35"/>
  <c r="P5563" i="35" s="1"/>
  <c r="I5512" i="35"/>
  <c r="I5563" i="35" s="1"/>
  <c r="Q5512" i="35"/>
  <c r="Q5563" i="35" s="1"/>
  <c r="K5512" i="35"/>
  <c r="K5563" i="35" s="1"/>
  <c r="O5512" i="35"/>
  <c r="O5563" i="35" s="1"/>
  <c r="D5563" i="35"/>
  <c r="F5510" i="35"/>
  <c r="F5561" i="35" s="1"/>
  <c r="H5510" i="35"/>
  <c r="H5561" i="35" s="1"/>
  <c r="M5510" i="35"/>
  <c r="M5561" i="35" s="1"/>
  <c r="E5510" i="35"/>
  <c r="E5561" i="35" s="1"/>
  <c r="L5510" i="35"/>
  <c r="L5561" i="35" s="1"/>
  <c r="G5510" i="35"/>
  <c r="G5561" i="35" s="1"/>
  <c r="P5510" i="35"/>
  <c r="P5561" i="35" s="1"/>
  <c r="I5510" i="35"/>
  <c r="I5561" i="35" s="1"/>
  <c r="Q5510" i="35"/>
  <c r="Q5561" i="35" s="1"/>
  <c r="K5510" i="35"/>
  <c r="K5561" i="35" s="1"/>
  <c r="O5510" i="35"/>
  <c r="O5561" i="35" s="1"/>
  <c r="D5561" i="35"/>
  <c r="F5508" i="35"/>
  <c r="F5559" i="35" s="1"/>
  <c r="H5508" i="35"/>
  <c r="H5559" i="35" s="1"/>
  <c r="M5508" i="35"/>
  <c r="M5559" i="35" s="1"/>
  <c r="E5508" i="35"/>
  <c r="E5559" i="35" s="1"/>
  <c r="L5508" i="35"/>
  <c r="L5559" i="35" s="1"/>
  <c r="G5508" i="35"/>
  <c r="G5559" i="35" s="1"/>
  <c r="P5508" i="35"/>
  <c r="P5559" i="35" s="1"/>
  <c r="I5508" i="35"/>
  <c r="I5559" i="35" s="1"/>
  <c r="Q5508" i="35"/>
  <c r="Q5559" i="35" s="1"/>
  <c r="K5508" i="35"/>
  <c r="K5559" i="35" s="1"/>
  <c r="O5508" i="35"/>
  <c r="O5559" i="35" s="1"/>
  <c r="D5559" i="35"/>
  <c r="F5506" i="35"/>
  <c r="F5557" i="35" s="1"/>
  <c r="H5506" i="35"/>
  <c r="H5557" i="35" s="1"/>
  <c r="M5506" i="35"/>
  <c r="M5557" i="35" s="1"/>
  <c r="E5506" i="35"/>
  <c r="E5557" i="35" s="1"/>
  <c r="L5506" i="35"/>
  <c r="L5557" i="35" s="1"/>
  <c r="G5506" i="35"/>
  <c r="G5557" i="35" s="1"/>
  <c r="P5506" i="35"/>
  <c r="P5557" i="35" s="1"/>
  <c r="I5506" i="35"/>
  <c r="I5557" i="35" s="1"/>
  <c r="Q5506" i="35"/>
  <c r="Q5557" i="35" s="1"/>
  <c r="K5506" i="35"/>
  <c r="K5557" i="35" s="1"/>
  <c r="D5557" i="35"/>
  <c r="O5506" i="35"/>
  <c r="O5557" i="35" s="1"/>
  <c r="F5504" i="35"/>
  <c r="F5555" i="35" s="1"/>
  <c r="H5504" i="35"/>
  <c r="H5555" i="35" s="1"/>
  <c r="M5504" i="35"/>
  <c r="M5555" i="35" s="1"/>
  <c r="E5504" i="35"/>
  <c r="E5555" i="35" s="1"/>
  <c r="L5504" i="35"/>
  <c r="L5555" i="35" s="1"/>
  <c r="G5504" i="35"/>
  <c r="G5555" i="35" s="1"/>
  <c r="P5504" i="35"/>
  <c r="P5555" i="35" s="1"/>
  <c r="I5504" i="35"/>
  <c r="I5555" i="35" s="1"/>
  <c r="Q5504" i="35"/>
  <c r="Q5555" i="35" s="1"/>
  <c r="K5504" i="35"/>
  <c r="K5555" i="35" s="1"/>
  <c r="O5504" i="35"/>
  <c r="O5555" i="35" s="1"/>
  <c r="D5555" i="35"/>
  <c r="F5502" i="35"/>
  <c r="F5553" i="35" s="1"/>
  <c r="H5502" i="35"/>
  <c r="H5553" i="35" s="1"/>
  <c r="M5502" i="35"/>
  <c r="M5553" i="35" s="1"/>
  <c r="E5502" i="35"/>
  <c r="E5553" i="35" s="1"/>
  <c r="L5502" i="35"/>
  <c r="L5553" i="35" s="1"/>
  <c r="G5502" i="35"/>
  <c r="G5553" i="35" s="1"/>
  <c r="P5502" i="35"/>
  <c r="P5553" i="35" s="1"/>
  <c r="I5502" i="35"/>
  <c r="I5553" i="35" s="1"/>
  <c r="Q5502" i="35"/>
  <c r="Q5553" i="35" s="1"/>
  <c r="K5502" i="35"/>
  <c r="K5553" i="35" s="1"/>
  <c r="O5502" i="35"/>
  <c r="O5553" i="35" s="1"/>
  <c r="D5553" i="35"/>
  <c r="F5500" i="35"/>
  <c r="F5551" i="35" s="1"/>
  <c r="H5500" i="35"/>
  <c r="H5551" i="35" s="1"/>
  <c r="M5500" i="35"/>
  <c r="M5551" i="35" s="1"/>
  <c r="E5500" i="35"/>
  <c r="E5551" i="35" s="1"/>
  <c r="L5500" i="35"/>
  <c r="L5551" i="35" s="1"/>
  <c r="G5500" i="35"/>
  <c r="G5551" i="35" s="1"/>
  <c r="P5500" i="35"/>
  <c r="P5551" i="35" s="1"/>
  <c r="I5500" i="35"/>
  <c r="I5551" i="35" s="1"/>
  <c r="Q5500" i="35"/>
  <c r="Q5551" i="35" s="1"/>
  <c r="K5500" i="35"/>
  <c r="K5551" i="35" s="1"/>
  <c r="O5500" i="35"/>
  <c r="O5551" i="35" s="1"/>
  <c r="D5551" i="35"/>
  <c r="F5498" i="35"/>
  <c r="F5549" i="35" s="1"/>
  <c r="H5498" i="35"/>
  <c r="H5549" i="35" s="1"/>
  <c r="M5498" i="35"/>
  <c r="M5549" i="35" s="1"/>
  <c r="E5498" i="35"/>
  <c r="E5549" i="35" s="1"/>
  <c r="L5498" i="35"/>
  <c r="L5549" i="35" s="1"/>
  <c r="G5498" i="35"/>
  <c r="G5549" i="35" s="1"/>
  <c r="P5498" i="35"/>
  <c r="P5549" i="35" s="1"/>
  <c r="I5498" i="35"/>
  <c r="I5549" i="35" s="1"/>
  <c r="Q5498" i="35"/>
  <c r="Q5549" i="35" s="1"/>
  <c r="K5498" i="35"/>
  <c r="K5549" i="35" s="1"/>
  <c r="D5549" i="35"/>
  <c r="O5498" i="35"/>
  <c r="O5549" i="35" s="1"/>
  <c r="F5496" i="35"/>
  <c r="F5547" i="35" s="1"/>
  <c r="H5496" i="35"/>
  <c r="H5547" i="35" s="1"/>
  <c r="M5496" i="35"/>
  <c r="M5547" i="35" s="1"/>
  <c r="E5496" i="35"/>
  <c r="E5547" i="35" s="1"/>
  <c r="L5496" i="35"/>
  <c r="L5547" i="35" s="1"/>
  <c r="G5496" i="35"/>
  <c r="G5547" i="35" s="1"/>
  <c r="P5496" i="35"/>
  <c r="P5547" i="35" s="1"/>
  <c r="I5496" i="35"/>
  <c r="I5547" i="35" s="1"/>
  <c r="Q5496" i="35"/>
  <c r="Q5547" i="35" s="1"/>
  <c r="K5496" i="35"/>
  <c r="K5547" i="35" s="1"/>
  <c r="O5496" i="35"/>
  <c r="O5547" i="35" s="1"/>
  <c r="D5547" i="35"/>
  <c r="F5494" i="35"/>
  <c r="F5545" i="35" s="1"/>
  <c r="H5494" i="35"/>
  <c r="H5545" i="35" s="1"/>
  <c r="M5494" i="35"/>
  <c r="M5545" i="35" s="1"/>
  <c r="E5494" i="35"/>
  <c r="E5545" i="35" s="1"/>
  <c r="L5494" i="35"/>
  <c r="L5545" i="35" s="1"/>
  <c r="G5494" i="35"/>
  <c r="G5545" i="35" s="1"/>
  <c r="P5494" i="35"/>
  <c r="P5545" i="35" s="1"/>
  <c r="I5494" i="35"/>
  <c r="I5545" i="35" s="1"/>
  <c r="Q5494" i="35"/>
  <c r="Q5545" i="35" s="1"/>
  <c r="K5494" i="35"/>
  <c r="K5545" i="35" s="1"/>
  <c r="O5494" i="35"/>
  <c r="O5545" i="35" s="1"/>
  <c r="D5545" i="35"/>
  <c r="F5492" i="35"/>
  <c r="F5543" i="35" s="1"/>
  <c r="H5492" i="35"/>
  <c r="H5543" i="35" s="1"/>
  <c r="M5492" i="35"/>
  <c r="M5543" i="35" s="1"/>
  <c r="E5492" i="35"/>
  <c r="E5543" i="35" s="1"/>
  <c r="L5492" i="35"/>
  <c r="L5543" i="35" s="1"/>
  <c r="G5492" i="35"/>
  <c r="G5543" i="35" s="1"/>
  <c r="P5492" i="35"/>
  <c r="P5543" i="35" s="1"/>
  <c r="I5492" i="35"/>
  <c r="I5543" i="35" s="1"/>
  <c r="Q5492" i="35"/>
  <c r="Q5543" i="35" s="1"/>
  <c r="K5492" i="35"/>
  <c r="K5543" i="35" s="1"/>
  <c r="D5543" i="35"/>
  <c r="O5492" i="35"/>
  <c r="O5543" i="35" s="1"/>
  <c r="F5490" i="35"/>
  <c r="F5541" i="35" s="1"/>
  <c r="H5490" i="35"/>
  <c r="H5541" i="35" s="1"/>
  <c r="M5490" i="35"/>
  <c r="M5541" i="35" s="1"/>
  <c r="E5490" i="35"/>
  <c r="E5541" i="35" s="1"/>
  <c r="L5490" i="35"/>
  <c r="L5541" i="35" s="1"/>
  <c r="G5490" i="35"/>
  <c r="G5541" i="35" s="1"/>
  <c r="P5490" i="35"/>
  <c r="P5541" i="35" s="1"/>
  <c r="I5490" i="35"/>
  <c r="I5541" i="35" s="1"/>
  <c r="Q5490" i="35"/>
  <c r="Q5541" i="35" s="1"/>
  <c r="D5541" i="35"/>
  <c r="K5490" i="35"/>
  <c r="K5541" i="35" s="1"/>
  <c r="O5490" i="35"/>
  <c r="O5541" i="35" s="1"/>
  <c r="F5488" i="35"/>
  <c r="F5539" i="35" s="1"/>
  <c r="H5488" i="35"/>
  <c r="H5539" i="35" s="1"/>
  <c r="M5488" i="35"/>
  <c r="M5539" i="35" s="1"/>
  <c r="E5488" i="35"/>
  <c r="E5539" i="35" s="1"/>
  <c r="L5488" i="35"/>
  <c r="L5539" i="35" s="1"/>
  <c r="G5488" i="35"/>
  <c r="G5539" i="35" s="1"/>
  <c r="P5488" i="35"/>
  <c r="P5539" i="35" s="1"/>
  <c r="I5488" i="35"/>
  <c r="I5539" i="35" s="1"/>
  <c r="Q5488" i="35"/>
  <c r="Q5539" i="35" s="1"/>
  <c r="K5488" i="35"/>
  <c r="K5539" i="35" s="1"/>
  <c r="O5488" i="35"/>
  <c r="O5539" i="35" s="1"/>
  <c r="D5539" i="35"/>
  <c r="F5486" i="35"/>
  <c r="F5537" i="35" s="1"/>
  <c r="H5486" i="35"/>
  <c r="H5537" i="35" s="1"/>
  <c r="M5486" i="35"/>
  <c r="M5537" i="35" s="1"/>
  <c r="E5486" i="35"/>
  <c r="E5537" i="35" s="1"/>
  <c r="L5486" i="35"/>
  <c r="L5537" i="35" s="1"/>
  <c r="G5486" i="35"/>
  <c r="G5537" i="35" s="1"/>
  <c r="P5486" i="35"/>
  <c r="P5537" i="35" s="1"/>
  <c r="I5486" i="35"/>
  <c r="I5537" i="35" s="1"/>
  <c r="Q5486" i="35"/>
  <c r="Q5537" i="35" s="1"/>
  <c r="K5486" i="35"/>
  <c r="K5537" i="35" s="1"/>
  <c r="D5537" i="35"/>
  <c r="O5486" i="35"/>
  <c r="O5537" i="35" s="1"/>
  <c r="F5484" i="35"/>
  <c r="F5535" i="35" s="1"/>
  <c r="H5484" i="35"/>
  <c r="H5535" i="35" s="1"/>
  <c r="M5484" i="35"/>
  <c r="M5535" i="35" s="1"/>
  <c r="E5484" i="35"/>
  <c r="E5535" i="35" s="1"/>
  <c r="L5484" i="35"/>
  <c r="L5535" i="35" s="1"/>
  <c r="G5484" i="35"/>
  <c r="G5535" i="35" s="1"/>
  <c r="P5484" i="35"/>
  <c r="P5535" i="35" s="1"/>
  <c r="D5535" i="35"/>
  <c r="I5484" i="35"/>
  <c r="I5535" i="35" s="1"/>
  <c r="Q5484" i="35"/>
  <c r="Q5535" i="35" s="1"/>
  <c r="K5484" i="35"/>
  <c r="K5535" i="35" s="1"/>
  <c r="O5484" i="35"/>
  <c r="O5535" i="35" s="1"/>
  <c r="F5482" i="35"/>
  <c r="F5533" i="35" s="1"/>
  <c r="H5482" i="35"/>
  <c r="H5533" i="35" s="1"/>
  <c r="M5482" i="35"/>
  <c r="M5533" i="35" s="1"/>
  <c r="E5482" i="35"/>
  <c r="E5533" i="35" s="1"/>
  <c r="L5482" i="35"/>
  <c r="L5533" i="35" s="1"/>
  <c r="G5482" i="35"/>
  <c r="G5533" i="35" s="1"/>
  <c r="P5482" i="35"/>
  <c r="P5533" i="35" s="1"/>
  <c r="I5482" i="35"/>
  <c r="I5533" i="35" s="1"/>
  <c r="Q5482" i="35"/>
  <c r="Q5533" i="35" s="1"/>
  <c r="D5533" i="35"/>
  <c r="K5482" i="35"/>
  <c r="K5533" i="35" s="1"/>
  <c r="O5482" i="35"/>
  <c r="O5533" i="35" s="1"/>
  <c r="F5480" i="35"/>
  <c r="F5531" i="35" s="1"/>
  <c r="H5480" i="35"/>
  <c r="H5531" i="35" s="1"/>
  <c r="M5480" i="35"/>
  <c r="M5531" i="35" s="1"/>
  <c r="E5480" i="35"/>
  <c r="E5531" i="35" s="1"/>
  <c r="L5480" i="35"/>
  <c r="L5531" i="35" s="1"/>
  <c r="G5480" i="35"/>
  <c r="G5531" i="35" s="1"/>
  <c r="P5480" i="35"/>
  <c r="P5531" i="35" s="1"/>
  <c r="I5480" i="35"/>
  <c r="I5531" i="35" s="1"/>
  <c r="Q5480" i="35"/>
  <c r="Q5531" i="35" s="1"/>
  <c r="K5480" i="35"/>
  <c r="K5531" i="35" s="1"/>
  <c r="D5531" i="35"/>
  <c r="O5480" i="35"/>
  <c r="O5531" i="35" s="1"/>
  <c r="F5478" i="35"/>
  <c r="F5529" i="35" s="1"/>
  <c r="H5478" i="35"/>
  <c r="H5529" i="35" s="1"/>
  <c r="M5478" i="35"/>
  <c r="M5529" i="35" s="1"/>
  <c r="E5478" i="35"/>
  <c r="E5529" i="35" s="1"/>
  <c r="L5478" i="35"/>
  <c r="L5529" i="35" s="1"/>
  <c r="G5478" i="35"/>
  <c r="G5529" i="35" s="1"/>
  <c r="P5478" i="35"/>
  <c r="P5529" i="35" s="1"/>
  <c r="I5478" i="35"/>
  <c r="I5529" i="35" s="1"/>
  <c r="Q5478" i="35"/>
  <c r="Q5529" i="35" s="1"/>
  <c r="K5478" i="35"/>
  <c r="K5529" i="35" s="1"/>
  <c r="O5478" i="35"/>
  <c r="O5529" i="35" s="1"/>
  <c r="D5529" i="35"/>
  <c r="F5476" i="35"/>
  <c r="F5527" i="35" s="1"/>
  <c r="H5476" i="35"/>
  <c r="H5527" i="35" s="1"/>
  <c r="M5476" i="35"/>
  <c r="M5527" i="35" s="1"/>
  <c r="E5476" i="35"/>
  <c r="E5527" i="35" s="1"/>
  <c r="L5476" i="35"/>
  <c r="L5527" i="35" s="1"/>
  <c r="G5476" i="35"/>
  <c r="G5527" i="35" s="1"/>
  <c r="P5476" i="35"/>
  <c r="P5527" i="35" s="1"/>
  <c r="D5527" i="35"/>
  <c r="I5476" i="35"/>
  <c r="I5527" i="35" s="1"/>
  <c r="Q5476" i="35"/>
  <c r="Q5527" i="35" s="1"/>
  <c r="K5476" i="35"/>
  <c r="K5527" i="35" s="1"/>
  <c r="O5476" i="35"/>
  <c r="O5527" i="35" s="1"/>
  <c r="F5474" i="35"/>
  <c r="F5525" i="35" s="1"/>
  <c r="H5474" i="35"/>
  <c r="H5525" i="35" s="1"/>
  <c r="M5474" i="35"/>
  <c r="M5525" i="35" s="1"/>
  <c r="E5474" i="35"/>
  <c r="E5525" i="35" s="1"/>
  <c r="L5474" i="35"/>
  <c r="L5525" i="35" s="1"/>
  <c r="G5474" i="35"/>
  <c r="G5525" i="35" s="1"/>
  <c r="P5474" i="35"/>
  <c r="P5525" i="35" s="1"/>
  <c r="I5474" i="35"/>
  <c r="I5525" i="35" s="1"/>
  <c r="Q5474" i="35"/>
  <c r="Q5525" i="35" s="1"/>
  <c r="D5525" i="35"/>
  <c r="K5474" i="35"/>
  <c r="K5525" i="35" s="1"/>
  <c r="O5474" i="35"/>
  <c r="O5525" i="35" s="1"/>
  <c r="F5472" i="35"/>
  <c r="F5523" i="35" s="1"/>
  <c r="H5472" i="35"/>
  <c r="H5523" i="35" s="1"/>
  <c r="M5472" i="35"/>
  <c r="M5523" i="35" s="1"/>
  <c r="E5472" i="35"/>
  <c r="E5523" i="35" s="1"/>
  <c r="L5472" i="35"/>
  <c r="L5523" i="35" s="1"/>
  <c r="G5472" i="35"/>
  <c r="G5523" i="35" s="1"/>
  <c r="P5472" i="35"/>
  <c r="P5523" i="35" s="1"/>
  <c r="I5472" i="35"/>
  <c r="I5523" i="35" s="1"/>
  <c r="Q5472" i="35"/>
  <c r="Q5523" i="35" s="1"/>
  <c r="K5472" i="35"/>
  <c r="K5523" i="35" s="1"/>
  <c r="O5472" i="35"/>
  <c r="O5523" i="35" s="1"/>
  <c r="D5523" i="35"/>
  <c r="F5470" i="35"/>
  <c r="F5521" i="35" s="1"/>
  <c r="H5470" i="35"/>
  <c r="H5521" i="35" s="1"/>
  <c r="M5470" i="35"/>
  <c r="M5521" i="35" s="1"/>
  <c r="E5470" i="35"/>
  <c r="E5521" i="35" s="1"/>
  <c r="L5470" i="35"/>
  <c r="L5521" i="35" s="1"/>
  <c r="G5470" i="35"/>
  <c r="G5521" i="35" s="1"/>
  <c r="P5470" i="35"/>
  <c r="P5521" i="35" s="1"/>
  <c r="I5470" i="35"/>
  <c r="I5521" i="35" s="1"/>
  <c r="Q5470" i="35"/>
  <c r="Q5521" i="35" s="1"/>
  <c r="K5470" i="35"/>
  <c r="K5521" i="35" s="1"/>
  <c r="D5521" i="35"/>
  <c r="O5470" i="35"/>
  <c r="O5521" i="35" s="1"/>
  <c r="F5468" i="35"/>
  <c r="F5519" i="35" s="1"/>
  <c r="H5468" i="35"/>
  <c r="H5519" i="35" s="1"/>
  <c r="M5468" i="35"/>
  <c r="M5519" i="35" s="1"/>
  <c r="E5468" i="35"/>
  <c r="E5519" i="35" s="1"/>
  <c r="L5468" i="35"/>
  <c r="L5519" i="35" s="1"/>
  <c r="G5468" i="35"/>
  <c r="G5519" i="35" s="1"/>
  <c r="P5468" i="35"/>
  <c r="P5519" i="35" s="1"/>
  <c r="D5519" i="35"/>
  <c r="I5468" i="35"/>
  <c r="I5519" i="35" s="1"/>
  <c r="Q5468" i="35"/>
  <c r="Q5519" i="35" s="1"/>
  <c r="K5468" i="35"/>
  <c r="K5519" i="35" s="1"/>
  <c r="O5468" i="35"/>
  <c r="O5519" i="35" s="1"/>
  <c r="F5466" i="35"/>
  <c r="F5517" i="35" s="1"/>
  <c r="H5466" i="35"/>
  <c r="H5517" i="35" s="1"/>
  <c r="M5466" i="35"/>
  <c r="M5517" i="35" s="1"/>
  <c r="E5466" i="35"/>
  <c r="E5517" i="35" s="1"/>
  <c r="L5466" i="35"/>
  <c r="L5517" i="35" s="1"/>
  <c r="G5466" i="35"/>
  <c r="G5517" i="35" s="1"/>
  <c r="P5466" i="35"/>
  <c r="P5517" i="35" s="1"/>
  <c r="I5466" i="35"/>
  <c r="I5517" i="35" s="1"/>
  <c r="Q5466" i="35"/>
  <c r="Q5517" i="35" s="1"/>
  <c r="D5517" i="35"/>
  <c r="K5466" i="35"/>
  <c r="K5517" i="35" s="1"/>
  <c r="O5466" i="35"/>
  <c r="O5517" i="35" s="1"/>
  <c r="F3947" i="35"/>
  <c r="F3998" i="35" s="1"/>
  <c r="L3947" i="35"/>
  <c r="L3998" i="35" s="1"/>
  <c r="F3670" i="35"/>
  <c r="F3721" i="35" s="1"/>
  <c r="P3670" i="35"/>
  <c r="P3721" i="35" s="1"/>
  <c r="F3669" i="35"/>
  <c r="F3720" i="35" s="1"/>
  <c r="L3669" i="35"/>
  <c r="L3720" i="35" s="1"/>
  <c r="H3150" i="35"/>
  <c r="H3201" i="35" s="1"/>
  <c r="L3150" i="35"/>
  <c r="L3201" i="35" s="1"/>
  <c r="P2640" i="35"/>
  <c r="P2691" i="35" s="1"/>
  <c r="D2691" i="35"/>
  <c r="F2113" i="35"/>
  <c r="F2164" i="35" s="1"/>
  <c r="M2113" i="35"/>
  <c r="M2164" i="35" s="1"/>
  <c r="G2113" i="35"/>
  <c r="G2164" i="35" s="1"/>
  <c r="Q2113" i="35"/>
  <c r="Q2164" i="35" s="1"/>
  <c r="K2113" i="35"/>
  <c r="K2164" i="35" s="1"/>
  <c r="O2113" i="35"/>
  <c r="O2164" i="35" s="1"/>
  <c r="G8112" i="35"/>
  <c r="G8163" i="35" s="1"/>
  <c r="P8112" i="35"/>
  <c r="P8163" i="35" s="1"/>
  <c r="L8112" i="35"/>
  <c r="L8163" i="35" s="1"/>
  <c r="D8163" i="35"/>
  <c r="H8112" i="35"/>
  <c r="H8163" i="35" s="1"/>
  <c r="E7858" i="35"/>
  <c r="E7909" i="35" s="1"/>
  <c r="G7858" i="35"/>
  <c r="G7909" i="35" s="1"/>
  <c r="L7858" i="35"/>
  <c r="L7909" i="35" s="1"/>
  <c r="R7858" i="35"/>
  <c r="R7909" i="35" s="1"/>
  <c r="D7909" i="35"/>
  <c r="H7858" i="35"/>
  <c r="H7909" i="35" s="1"/>
  <c r="O7858" i="35"/>
  <c r="O7909" i="35" s="1"/>
  <c r="F7858" i="35"/>
  <c r="F7909" i="35" s="1"/>
  <c r="P7858" i="35"/>
  <c r="P7909" i="35" s="1"/>
  <c r="J7858" i="35"/>
  <c r="J7909" i="35" s="1"/>
  <c r="K7858" i="35"/>
  <c r="K7909" i="35" s="1"/>
  <c r="E6308" i="35"/>
  <c r="E6359" i="35" s="1"/>
  <c r="G6308" i="35"/>
  <c r="G6359" i="35" s="1"/>
  <c r="O6308" i="35"/>
  <c r="O6359" i="35" s="1"/>
  <c r="L6308" i="35"/>
  <c r="L6359" i="35" s="1"/>
  <c r="D6359" i="35"/>
  <c r="H6308" i="35"/>
  <c r="H6359" i="35" s="1"/>
  <c r="K6308" i="35"/>
  <c r="K6359" i="35" s="1"/>
  <c r="P6308" i="35"/>
  <c r="P6359" i="35" s="1"/>
  <c r="E6292" i="35"/>
  <c r="E6343" i="35" s="1"/>
  <c r="G6292" i="35"/>
  <c r="G6343" i="35" s="1"/>
  <c r="O6292" i="35"/>
  <c r="O6343" i="35" s="1"/>
  <c r="L6292" i="35"/>
  <c r="L6343" i="35" s="1"/>
  <c r="D6343" i="35"/>
  <c r="H6292" i="35"/>
  <c r="H6343" i="35" s="1"/>
  <c r="K6292" i="35"/>
  <c r="K6343" i="35" s="1"/>
  <c r="P6292" i="35"/>
  <c r="P6343" i="35" s="1"/>
  <c r="E6276" i="35"/>
  <c r="E6327" i="35" s="1"/>
  <c r="G6276" i="35"/>
  <c r="G6327" i="35" s="1"/>
  <c r="O6276" i="35"/>
  <c r="O6327" i="35" s="1"/>
  <c r="L6276" i="35"/>
  <c r="L6327" i="35" s="1"/>
  <c r="D6327" i="35"/>
  <c r="H6276" i="35"/>
  <c r="H6327" i="35" s="1"/>
  <c r="K6276" i="35"/>
  <c r="K6327" i="35" s="1"/>
  <c r="P6276" i="35"/>
  <c r="P6327" i="35" s="1"/>
  <c r="G4226" i="35"/>
  <c r="G4277" i="35" s="1"/>
  <c r="K4226" i="35"/>
  <c r="K4277" i="35" s="1"/>
  <c r="O4226" i="35"/>
  <c r="O4277" i="35" s="1"/>
  <c r="H4226" i="35"/>
  <c r="H4277" i="35" s="1"/>
  <c r="M4226" i="35"/>
  <c r="M4277" i="35" s="1"/>
  <c r="R4226" i="35"/>
  <c r="R4277" i="35" s="1"/>
  <c r="D4277" i="35"/>
  <c r="F4226" i="35"/>
  <c r="F4277" i="35" s="1"/>
  <c r="N4226" i="35"/>
  <c r="N4277" i="35" s="1"/>
  <c r="E4226" i="35"/>
  <c r="E4277" i="35" s="1"/>
  <c r="P4226" i="35"/>
  <c r="P4277" i="35" s="1"/>
  <c r="J4226" i="35"/>
  <c r="J4277" i="35" s="1"/>
  <c r="L4226" i="35"/>
  <c r="L4277" i="35" s="1"/>
  <c r="I4226" i="35"/>
  <c r="I4277" i="35" s="1"/>
  <c r="Q4226" i="35"/>
  <c r="Q4277" i="35" s="1"/>
  <c r="E1330" i="35"/>
  <c r="E1381" i="35" s="1"/>
  <c r="Q1330" i="35"/>
  <c r="Q1381" i="35" s="1"/>
  <c r="N1303" i="35"/>
  <c r="N1354" i="35" s="1"/>
  <c r="J3907" i="35"/>
  <c r="J3958" i="35" s="1"/>
  <c r="M2907" i="35"/>
  <c r="M2958" i="35" s="1"/>
  <c r="E2905" i="35"/>
  <c r="E2956" i="35" s="1"/>
  <c r="J2905" i="35"/>
  <c r="J2956" i="35" s="1"/>
  <c r="P2905" i="35"/>
  <c r="P2956" i="35" s="1"/>
  <c r="F2899" i="35"/>
  <c r="F2950" i="35" s="1"/>
  <c r="D2950" i="35"/>
  <c r="F2871" i="35"/>
  <c r="F2922" i="35" s="1"/>
  <c r="H2871" i="35"/>
  <c r="H2922" i="35" s="1"/>
  <c r="P2871" i="35"/>
  <c r="P2922" i="35" s="1"/>
  <c r="G2871" i="35"/>
  <c r="G2922" i="35" s="1"/>
  <c r="Q2871" i="35"/>
  <c r="Q2922" i="35" s="1"/>
  <c r="G2117" i="35"/>
  <c r="G2168" i="35" s="1"/>
  <c r="N2117" i="35"/>
  <c r="N2168" i="35" s="1"/>
  <c r="L2117" i="35"/>
  <c r="L2168" i="35" s="1"/>
  <c r="G8118" i="35"/>
  <c r="G8169" i="35" s="1"/>
  <c r="H8118" i="35"/>
  <c r="H8169" i="35" s="1"/>
  <c r="L8118" i="35"/>
  <c r="L8169" i="35" s="1"/>
  <c r="D8169" i="35"/>
  <c r="P8118" i="35"/>
  <c r="P8169" i="35" s="1"/>
  <c r="G8080" i="35"/>
  <c r="G8131" i="35" s="1"/>
  <c r="P8080" i="35"/>
  <c r="P8131" i="35" s="1"/>
  <c r="L8080" i="35"/>
  <c r="L8131" i="35" s="1"/>
  <c r="D8131" i="35"/>
  <c r="H8080" i="35"/>
  <c r="H8131" i="35" s="1"/>
  <c r="F7574" i="35"/>
  <c r="F7625" i="35" s="1"/>
  <c r="E7574" i="35"/>
  <c r="E7625" i="35" s="1"/>
  <c r="J7574" i="35"/>
  <c r="J7625" i="35" s="1"/>
  <c r="N7574" i="35"/>
  <c r="N7625" i="35" s="1"/>
  <c r="R7574" i="35"/>
  <c r="R7625" i="35" s="1"/>
  <c r="G7574" i="35"/>
  <c r="G7625" i="35" s="1"/>
  <c r="L7574" i="35"/>
  <c r="L7625" i="35" s="1"/>
  <c r="Q7574" i="35"/>
  <c r="Q7625" i="35" s="1"/>
  <c r="D7625" i="35"/>
  <c r="H7574" i="35"/>
  <c r="H7625" i="35" s="1"/>
  <c r="O7574" i="35"/>
  <c r="O7625" i="35" s="1"/>
  <c r="I7574" i="35"/>
  <c r="I7625" i="35" s="1"/>
  <c r="P7574" i="35"/>
  <c r="P7625" i="35" s="1"/>
  <c r="K7574" i="35"/>
  <c r="K7625" i="35" s="1"/>
  <c r="G782" i="35"/>
  <c r="G833" i="35" s="1"/>
  <c r="N1855" i="35"/>
  <c r="N1906" i="35" s="1"/>
  <c r="J1852" i="35"/>
  <c r="J1903" i="35" s="1"/>
  <c r="H1851" i="35"/>
  <c r="H1902" i="35" s="1"/>
  <c r="Q1851" i="35"/>
  <c r="Q1902" i="35" s="1"/>
  <c r="N1847" i="35"/>
  <c r="N1898" i="35" s="1"/>
  <c r="H1835" i="35"/>
  <c r="H1886" i="35" s="1"/>
  <c r="M1835" i="35"/>
  <c r="M1886" i="35" s="1"/>
  <c r="R1835" i="35"/>
  <c r="R1886" i="35" s="1"/>
  <c r="D1886" i="35"/>
  <c r="I1624" i="35"/>
  <c r="I1675" i="35" s="1"/>
  <c r="O1624" i="35"/>
  <c r="O1675" i="35" s="1"/>
  <c r="H1603" i="35"/>
  <c r="H1654" i="35" s="1"/>
  <c r="R1598" i="35"/>
  <c r="R1649" i="35" s="1"/>
  <c r="R1591" i="35"/>
  <c r="R1642" i="35" s="1"/>
  <c r="F1590" i="35"/>
  <c r="F1641" i="35" s="1"/>
  <c r="J1590" i="35"/>
  <c r="J1641" i="35" s="1"/>
  <c r="E1342" i="35"/>
  <c r="E1393" i="35" s="1"/>
  <c r="H1342" i="35"/>
  <c r="H1393" i="35" s="1"/>
  <c r="P1340" i="35"/>
  <c r="P1391" i="35" s="1"/>
  <c r="R1329" i="35"/>
  <c r="R1380" i="35" s="1"/>
  <c r="E1321" i="35"/>
  <c r="E1372" i="35" s="1"/>
  <c r="J1321" i="35"/>
  <c r="J1372" i="35" s="1"/>
  <c r="F1305" i="35"/>
  <c r="F1356" i="35" s="1"/>
  <c r="F1303" i="35"/>
  <c r="F1354" i="35" s="1"/>
  <c r="Q1100" i="35"/>
  <c r="Q1151" i="35" s="1"/>
  <c r="E1075" i="35"/>
  <c r="E1126" i="35" s="1"/>
  <c r="G1074" i="35"/>
  <c r="G1125" i="35" s="1"/>
  <c r="R1074" i="35"/>
  <c r="R1125" i="35" s="1"/>
  <c r="D3958" i="35"/>
  <c r="F3936" i="35"/>
  <c r="F3987" i="35" s="1"/>
  <c r="H3936" i="35"/>
  <c r="H3987" i="35" s="1"/>
  <c r="F3911" i="35"/>
  <c r="F3962" i="35" s="1"/>
  <c r="M3907" i="35"/>
  <c r="M3958" i="35" s="1"/>
  <c r="F3907" i="35"/>
  <c r="F3958" i="35" s="1"/>
  <c r="J3906" i="35"/>
  <c r="J3957" i="35" s="1"/>
  <c r="K3902" i="35"/>
  <c r="K3953" i="35" s="1"/>
  <c r="D3728" i="35"/>
  <c r="D3726" i="35"/>
  <c r="D3721" i="35"/>
  <c r="L3709" i="35"/>
  <c r="L3760" i="35" s="1"/>
  <c r="P3706" i="35"/>
  <c r="P3757" i="35" s="1"/>
  <c r="L3701" i="35"/>
  <c r="L3752" i="35" s="1"/>
  <c r="P3700" i="35"/>
  <c r="P3751" i="35" s="1"/>
  <c r="F3697" i="35"/>
  <c r="F3748" i="35" s="1"/>
  <c r="E3697" i="35"/>
  <c r="E3748" i="35" s="1"/>
  <c r="Q3697" i="35"/>
  <c r="Q3748" i="35" s="1"/>
  <c r="D3748" i="35"/>
  <c r="L3693" i="35"/>
  <c r="L3744" i="35" s="1"/>
  <c r="F3689" i="35"/>
  <c r="F3740" i="35" s="1"/>
  <c r="M3689" i="35"/>
  <c r="M3740" i="35" s="1"/>
  <c r="P3686" i="35"/>
  <c r="P3737" i="35" s="1"/>
  <c r="F3685" i="35"/>
  <c r="F3736" i="35" s="1"/>
  <c r="P3685" i="35"/>
  <c r="P3736" i="35" s="1"/>
  <c r="D3736" i="35"/>
  <c r="M3683" i="35"/>
  <c r="M3734" i="35" s="1"/>
  <c r="I3677" i="35"/>
  <c r="I3728" i="35" s="1"/>
  <c r="Q3675" i="35"/>
  <c r="Q3726" i="35" s="1"/>
  <c r="H3669" i="35"/>
  <c r="H3720" i="35" s="1"/>
  <c r="I3665" i="35"/>
  <c r="I3716" i="35" s="1"/>
  <c r="G3664" i="35"/>
  <c r="G3715" i="35" s="1"/>
  <c r="I3664" i="35"/>
  <c r="I3715" i="35" s="1"/>
  <c r="H3410" i="35"/>
  <c r="H3461" i="35" s="1"/>
  <c r="P3143" i="35"/>
  <c r="P3194" i="35" s="1"/>
  <c r="L3143" i="35"/>
  <c r="L3194" i="35" s="1"/>
  <c r="D2956" i="35"/>
  <c r="D2913" i="35"/>
  <c r="H2907" i="35"/>
  <c r="H2958" i="35" s="1"/>
  <c r="R2906" i="35"/>
  <c r="R2957" i="35" s="1"/>
  <c r="J2906" i="35"/>
  <c r="J2957" i="35" s="1"/>
  <c r="R2905" i="35"/>
  <c r="R2956" i="35" s="1"/>
  <c r="G2905" i="35"/>
  <c r="G2956" i="35" s="1"/>
  <c r="P2898" i="35"/>
  <c r="P2949" i="35" s="1"/>
  <c r="G2887" i="35"/>
  <c r="G2938" i="35" s="1"/>
  <c r="R2884" i="35"/>
  <c r="R2935" i="35" s="1"/>
  <c r="L2881" i="35"/>
  <c r="L2932" i="35" s="1"/>
  <c r="L2871" i="35"/>
  <c r="L2922" i="35" s="1"/>
  <c r="L2869" i="35"/>
  <c r="L2920" i="35" s="1"/>
  <c r="L2867" i="35"/>
  <c r="L2918" i="35" s="1"/>
  <c r="M2864" i="35"/>
  <c r="M2915" i="35" s="1"/>
  <c r="F2863" i="35"/>
  <c r="F2914" i="35" s="1"/>
  <c r="J2863" i="35"/>
  <c r="J2914" i="35" s="1"/>
  <c r="D2708" i="35"/>
  <c r="D2396" i="35"/>
  <c r="O2382" i="35"/>
  <c r="O2433" i="35" s="1"/>
  <c r="H2364" i="35"/>
  <c r="H2415" i="35" s="1"/>
  <c r="G2364" i="35"/>
  <c r="G2415" i="35" s="1"/>
  <c r="P2358" i="35"/>
  <c r="P2409" i="35" s="1"/>
  <c r="P2355" i="35"/>
  <c r="P2406" i="35" s="1"/>
  <c r="O2144" i="35"/>
  <c r="O2195" i="35" s="1"/>
  <c r="E2135" i="35"/>
  <c r="E2186" i="35" s="1"/>
  <c r="I2135" i="35"/>
  <c r="I2186" i="35" s="1"/>
  <c r="L2135" i="35"/>
  <c r="L2186" i="35" s="1"/>
  <c r="M2135" i="35"/>
  <c r="M2186" i="35" s="1"/>
  <c r="E2120" i="35"/>
  <c r="E2171" i="35" s="1"/>
  <c r="O2120" i="35"/>
  <c r="O2171" i="35" s="1"/>
  <c r="J2113" i="35"/>
  <c r="J2164" i="35" s="1"/>
  <c r="I2105" i="35"/>
  <c r="I2156" i="35" s="1"/>
  <c r="Q2105" i="35"/>
  <c r="Q2156" i="35" s="1"/>
  <c r="R2105" i="35"/>
  <c r="R2156" i="35" s="1"/>
  <c r="G8098" i="35"/>
  <c r="G8149" i="35" s="1"/>
  <c r="H8098" i="35"/>
  <c r="H8149" i="35" s="1"/>
  <c r="P8098" i="35"/>
  <c r="P8149" i="35" s="1"/>
  <c r="D8149" i="35"/>
  <c r="L8098" i="35"/>
  <c r="L8149" i="35" s="1"/>
  <c r="N7858" i="35"/>
  <c r="N7909" i="35" s="1"/>
  <c r="N7850" i="35"/>
  <c r="N7901" i="35" s="1"/>
  <c r="E7842" i="35"/>
  <c r="E7893" i="35" s="1"/>
  <c r="G7842" i="35"/>
  <c r="G7893" i="35" s="1"/>
  <c r="L7842" i="35"/>
  <c r="L7893" i="35" s="1"/>
  <c r="R7842" i="35"/>
  <c r="R7893" i="35" s="1"/>
  <c r="D7893" i="35"/>
  <c r="H7842" i="35"/>
  <c r="H7893" i="35" s="1"/>
  <c r="O7842" i="35"/>
  <c r="O7893" i="35" s="1"/>
  <c r="F7842" i="35"/>
  <c r="F7893" i="35" s="1"/>
  <c r="P7842" i="35"/>
  <c r="P7893" i="35" s="1"/>
  <c r="J7842" i="35"/>
  <c r="J7893" i="35" s="1"/>
  <c r="K7842" i="35"/>
  <c r="K7893" i="35" s="1"/>
  <c r="D7626" i="35"/>
  <c r="E7585" i="35"/>
  <c r="E7636" i="35" s="1"/>
  <c r="N7585" i="35"/>
  <c r="N7636" i="35" s="1"/>
  <c r="H7585" i="35"/>
  <c r="H7636" i="35" s="1"/>
  <c r="D7636" i="35"/>
  <c r="L7585" i="35"/>
  <c r="L7636" i="35" s="1"/>
  <c r="P7585" i="35"/>
  <c r="P7636" i="35" s="1"/>
  <c r="R7585" i="35"/>
  <c r="R7636" i="35" s="1"/>
  <c r="F7572" i="35"/>
  <c r="F7623" i="35" s="1"/>
  <c r="E7572" i="35"/>
  <c r="E7623" i="35" s="1"/>
  <c r="K7572" i="35"/>
  <c r="K7623" i="35" s="1"/>
  <c r="O7572" i="35"/>
  <c r="O7623" i="35" s="1"/>
  <c r="I7572" i="35"/>
  <c r="I7623" i="35" s="1"/>
  <c r="P7572" i="35"/>
  <c r="P7623" i="35" s="1"/>
  <c r="G7572" i="35"/>
  <c r="G7623" i="35" s="1"/>
  <c r="N7572" i="35"/>
  <c r="N7623" i="35" s="1"/>
  <c r="H7572" i="35"/>
  <c r="H7623" i="35" s="1"/>
  <c r="Q7572" i="35"/>
  <c r="Q7623" i="35" s="1"/>
  <c r="D7623" i="35"/>
  <c r="L7572" i="35"/>
  <c r="L7623" i="35" s="1"/>
  <c r="R7572" i="35"/>
  <c r="R7623" i="35" s="1"/>
  <c r="F7563" i="35"/>
  <c r="F7614" i="35" s="1"/>
  <c r="H7563" i="35"/>
  <c r="H7614" i="35" s="1"/>
  <c r="L7563" i="35"/>
  <c r="L7614" i="35" s="1"/>
  <c r="P7563" i="35"/>
  <c r="P7614" i="35" s="1"/>
  <c r="D7614" i="35"/>
  <c r="G7563" i="35"/>
  <c r="G7614" i="35" s="1"/>
  <c r="M7563" i="35"/>
  <c r="M7614" i="35" s="1"/>
  <c r="R7563" i="35"/>
  <c r="R7614" i="35" s="1"/>
  <c r="E7563" i="35"/>
  <c r="E7614" i="35" s="1"/>
  <c r="N7563" i="35"/>
  <c r="N7614" i="35" s="1"/>
  <c r="I7563" i="35"/>
  <c r="I7614" i="35" s="1"/>
  <c r="O7563" i="35"/>
  <c r="O7614" i="35" s="1"/>
  <c r="J7563" i="35"/>
  <c r="J7614" i="35" s="1"/>
  <c r="Q7563" i="35"/>
  <c r="Q7614" i="35" s="1"/>
  <c r="L6833" i="35"/>
  <c r="L6884" i="35" s="1"/>
  <c r="E6833" i="35"/>
  <c r="E6884" i="35" s="1"/>
  <c r="I6833" i="35"/>
  <c r="I6884" i="35" s="1"/>
  <c r="M6833" i="35"/>
  <c r="M6884" i="35" s="1"/>
  <c r="Q6833" i="35"/>
  <c r="Q6884" i="35" s="1"/>
  <c r="E6799" i="35"/>
  <c r="E6850" i="35" s="1"/>
  <c r="M6799" i="35"/>
  <c r="M6850" i="35" s="1"/>
  <c r="H6799" i="35"/>
  <c r="H6850" i="35" s="1"/>
  <c r="Q6799" i="35"/>
  <c r="Q6850" i="35" s="1"/>
  <c r="I6799" i="35"/>
  <c r="I6850" i="35" s="1"/>
  <c r="L6799" i="35"/>
  <c r="L6850" i="35" s="1"/>
  <c r="P6799" i="35"/>
  <c r="P6850" i="35" s="1"/>
  <c r="P6544" i="35"/>
  <c r="P6595" i="35" s="1"/>
  <c r="L6544" i="35"/>
  <c r="L6595" i="35" s="1"/>
  <c r="H6544" i="35"/>
  <c r="H6595" i="35" s="1"/>
  <c r="P6536" i="35"/>
  <c r="P6587" i="35" s="1"/>
  <c r="H6536" i="35"/>
  <c r="H6587" i="35" s="1"/>
  <c r="L6536" i="35"/>
  <c r="L6587" i="35" s="1"/>
  <c r="H6516" i="35"/>
  <c r="H6567" i="35" s="1"/>
  <c r="L6516" i="35"/>
  <c r="L6567" i="35" s="1"/>
  <c r="P6516" i="35"/>
  <c r="P6567" i="35" s="1"/>
  <c r="G8113" i="35"/>
  <c r="G8164" i="35" s="1"/>
  <c r="L8113" i="35"/>
  <c r="L8164" i="35" s="1"/>
  <c r="D8164" i="35"/>
  <c r="P8113" i="35"/>
  <c r="P8164" i="35" s="1"/>
  <c r="G8110" i="35"/>
  <c r="G8161" i="35" s="1"/>
  <c r="H8110" i="35"/>
  <c r="H8161" i="35" s="1"/>
  <c r="D8161" i="35"/>
  <c r="G8109" i="35"/>
  <c r="G8160" i="35" s="1"/>
  <c r="L8109" i="35"/>
  <c r="L8160" i="35" s="1"/>
  <c r="D8160" i="35"/>
  <c r="G8108" i="35"/>
  <c r="G8159" i="35" s="1"/>
  <c r="P8108" i="35"/>
  <c r="P8159" i="35" s="1"/>
  <c r="D8159" i="35"/>
  <c r="G8101" i="35"/>
  <c r="G8152" i="35" s="1"/>
  <c r="L8101" i="35"/>
  <c r="L8152" i="35" s="1"/>
  <c r="D8152" i="35"/>
  <c r="H8101" i="35"/>
  <c r="H8152" i="35" s="1"/>
  <c r="G8081" i="35"/>
  <c r="G8132" i="35" s="1"/>
  <c r="L8081" i="35"/>
  <c r="L8132" i="35" s="1"/>
  <c r="D8132" i="35"/>
  <c r="P8081" i="35"/>
  <c r="P8132" i="35" s="1"/>
  <c r="G8078" i="35"/>
  <c r="G8129" i="35" s="1"/>
  <c r="H8078" i="35"/>
  <c r="H8129" i="35" s="1"/>
  <c r="D8129" i="35"/>
  <c r="G8077" i="35"/>
  <c r="G8128" i="35" s="1"/>
  <c r="L8077" i="35"/>
  <c r="L8128" i="35" s="1"/>
  <c r="D8128" i="35"/>
  <c r="G8076" i="35"/>
  <c r="G8127" i="35" s="1"/>
  <c r="P8076" i="35"/>
  <c r="P8127" i="35" s="1"/>
  <c r="D8127" i="35"/>
  <c r="E7875" i="35"/>
  <c r="E7926" i="35" s="1"/>
  <c r="J7875" i="35"/>
  <c r="J7926" i="35" s="1"/>
  <c r="O7875" i="35"/>
  <c r="O7926" i="35" s="1"/>
  <c r="D7926" i="35"/>
  <c r="G7875" i="35"/>
  <c r="G7926" i="35" s="1"/>
  <c r="N7875" i="35"/>
  <c r="N7926" i="35" s="1"/>
  <c r="E7869" i="35"/>
  <c r="E7920" i="35" s="1"/>
  <c r="G7869" i="35"/>
  <c r="G7920" i="35" s="1"/>
  <c r="L7869" i="35"/>
  <c r="L7920" i="35" s="1"/>
  <c r="R7869" i="35"/>
  <c r="R7920" i="35" s="1"/>
  <c r="J7869" i="35"/>
  <c r="J7920" i="35" s="1"/>
  <c r="P7869" i="35"/>
  <c r="P7920" i="35" s="1"/>
  <c r="D7920" i="35"/>
  <c r="E7867" i="35"/>
  <c r="E7918" i="35" s="1"/>
  <c r="G7867" i="35"/>
  <c r="G7918" i="35" s="1"/>
  <c r="L7867" i="35"/>
  <c r="L7918" i="35" s="1"/>
  <c r="R7867" i="35"/>
  <c r="R7918" i="35" s="1"/>
  <c r="F7867" i="35"/>
  <c r="F7918" i="35" s="1"/>
  <c r="N7867" i="35"/>
  <c r="N7918" i="35" s="1"/>
  <c r="E7861" i="35"/>
  <c r="E7912" i="35" s="1"/>
  <c r="G7861" i="35"/>
  <c r="G7912" i="35" s="1"/>
  <c r="L7861" i="35"/>
  <c r="L7912" i="35" s="1"/>
  <c r="R7861" i="35"/>
  <c r="R7912" i="35" s="1"/>
  <c r="J7861" i="35"/>
  <c r="J7912" i="35" s="1"/>
  <c r="P7861" i="35"/>
  <c r="P7912" i="35" s="1"/>
  <c r="D7912" i="35"/>
  <c r="E7859" i="35"/>
  <c r="E7910" i="35" s="1"/>
  <c r="G7859" i="35"/>
  <c r="G7910" i="35" s="1"/>
  <c r="L7859" i="35"/>
  <c r="L7910" i="35" s="1"/>
  <c r="R7859" i="35"/>
  <c r="R7910" i="35" s="1"/>
  <c r="F7859" i="35"/>
  <c r="F7910" i="35" s="1"/>
  <c r="N7859" i="35"/>
  <c r="N7910" i="35" s="1"/>
  <c r="E7853" i="35"/>
  <c r="E7904" i="35" s="1"/>
  <c r="G7853" i="35"/>
  <c r="G7904" i="35" s="1"/>
  <c r="L7853" i="35"/>
  <c r="L7904" i="35" s="1"/>
  <c r="R7853" i="35"/>
  <c r="R7904" i="35" s="1"/>
  <c r="J7853" i="35"/>
  <c r="J7904" i="35" s="1"/>
  <c r="P7853" i="35"/>
  <c r="P7904" i="35" s="1"/>
  <c r="D7904" i="35"/>
  <c r="E7851" i="35"/>
  <c r="E7902" i="35" s="1"/>
  <c r="G7851" i="35"/>
  <c r="G7902" i="35" s="1"/>
  <c r="L7851" i="35"/>
  <c r="L7902" i="35" s="1"/>
  <c r="R7851" i="35"/>
  <c r="R7902" i="35" s="1"/>
  <c r="F7851" i="35"/>
  <c r="F7902" i="35" s="1"/>
  <c r="N7851" i="35"/>
  <c r="N7902" i="35" s="1"/>
  <c r="P7846" i="35"/>
  <c r="P7897" i="35" s="1"/>
  <c r="E7845" i="35"/>
  <c r="E7896" i="35" s="1"/>
  <c r="G7845" i="35"/>
  <c r="G7896" i="35" s="1"/>
  <c r="L7845" i="35"/>
  <c r="L7896" i="35" s="1"/>
  <c r="R7845" i="35"/>
  <c r="R7896" i="35" s="1"/>
  <c r="J7845" i="35"/>
  <c r="J7896" i="35" s="1"/>
  <c r="P7845" i="35"/>
  <c r="P7896" i="35" s="1"/>
  <c r="D7896" i="35"/>
  <c r="E7843" i="35"/>
  <c r="E7894" i="35" s="1"/>
  <c r="G7843" i="35"/>
  <c r="G7894" i="35" s="1"/>
  <c r="L7843" i="35"/>
  <c r="L7894" i="35" s="1"/>
  <c r="R7843" i="35"/>
  <c r="R7894" i="35" s="1"/>
  <c r="F7843" i="35"/>
  <c r="F7894" i="35" s="1"/>
  <c r="N7843" i="35"/>
  <c r="N7894" i="35" s="1"/>
  <c r="P7838" i="35"/>
  <c r="P7889" i="35" s="1"/>
  <c r="E7837" i="35"/>
  <c r="E7888" i="35" s="1"/>
  <c r="G7837" i="35"/>
  <c r="G7888" i="35" s="1"/>
  <c r="L7837" i="35"/>
  <c r="L7888" i="35" s="1"/>
  <c r="R7837" i="35"/>
  <c r="R7888" i="35" s="1"/>
  <c r="J7837" i="35"/>
  <c r="J7888" i="35" s="1"/>
  <c r="P7837" i="35"/>
  <c r="P7888" i="35" s="1"/>
  <c r="D7888" i="35"/>
  <c r="E7835" i="35"/>
  <c r="E7886" i="35" s="1"/>
  <c r="G7835" i="35"/>
  <c r="G7886" i="35" s="1"/>
  <c r="L7835" i="35"/>
  <c r="L7886" i="35" s="1"/>
  <c r="R7835" i="35"/>
  <c r="R7886" i="35" s="1"/>
  <c r="F7835" i="35"/>
  <c r="F7886" i="35" s="1"/>
  <c r="N7835" i="35"/>
  <c r="N7886" i="35" s="1"/>
  <c r="P7830" i="35"/>
  <c r="P7881" i="35" s="1"/>
  <c r="E7829" i="35"/>
  <c r="E7880" i="35" s="1"/>
  <c r="G7829" i="35"/>
  <c r="G7880" i="35" s="1"/>
  <c r="L7829" i="35"/>
  <c r="L7880" i="35" s="1"/>
  <c r="R7829" i="35"/>
  <c r="R7880" i="35" s="1"/>
  <c r="J7829" i="35"/>
  <c r="J7880" i="35" s="1"/>
  <c r="P7829" i="35"/>
  <c r="P7880" i="35" s="1"/>
  <c r="D7880" i="35"/>
  <c r="E7594" i="35"/>
  <c r="E7645" i="35" s="1"/>
  <c r="L7594" i="35"/>
  <c r="L7645" i="35" s="1"/>
  <c r="D7645" i="35"/>
  <c r="P7594" i="35"/>
  <c r="P7645" i="35" s="1"/>
  <c r="E7584" i="35"/>
  <c r="E7635" i="35" s="1"/>
  <c r="L7584" i="35"/>
  <c r="L7635" i="35" s="1"/>
  <c r="D7635" i="35"/>
  <c r="P7584" i="35"/>
  <c r="P7635" i="35" s="1"/>
  <c r="F7580" i="35"/>
  <c r="F7631" i="35" s="1"/>
  <c r="G7580" i="35"/>
  <c r="G7631" i="35" s="1"/>
  <c r="K7580" i="35"/>
  <c r="K7631" i="35" s="1"/>
  <c r="O7580" i="35"/>
  <c r="O7631" i="35" s="1"/>
  <c r="I7580" i="35"/>
  <c r="I7631" i="35" s="1"/>
  <c r="N7580" i="35"/>
  <c r="N7631" i="35" s="1"/>
  <c r="F7577" i="35"/>
  <c r="F7628" i="35" s="1"/>
  <c r="G7577" i="35"/>
  <c r="G7628" i="35" s="1"/>
  <c r="K7577" i="35"/>
  <c r="K7628" i="35" s="1"/>
  <c r="O7577" i="35"/>
  <c r="O7628" i="35" s="1"/>
  <c r="E7577" i="35"/>
  <c r="E7628" i="35" s="1"/>
  <c r="L7577" i="35"/>
  <c r="L7628" i="35" s="1"/>
  <c r="Q7577" i="35"/>
  <c r="Q7628" i="35" s="1"/>
  <c r="F7569" i="35"/>
  <c r="F7620" i="35" s="1"/>
  <c r="G7569" i="35"/>
  <c r="G7620" i="35" s="1"/>
  <c r="K7569" i="35"/>
  <c r="K7620" i="35" s="1"/>
  <c r="O7569" i="35"/>
  <c r="O7620" i="35" s="1"/>
  <c r="H7569" i="35"/>
  <c r="H7620" i="35" s="1"/>
  <c r="M7569" i="35"/>
  <c r="M7620" i="35" s="1"/>
  <c r="R7569" i="35"/>
  <c r="R7620" i="35" s="1"/>
  <c r="F7558" i="35"/>
  <c r="F7609" i="35" s="1"/>
  <c r="E7558" i="35"/>
  <c r="E7609" i="35" s="1"/>
  <c r="J7558" i="35"/>
  <c r="J7609" i="35" s="1"/>
  <c r="N7558" i="35"/>
  <c r="N7609" i="35" s="1"/>
  <c r="R7558" i="35"/>
  <c r="R7609" i="35" s="1"/>
  <c r="H7558" i="35"/>
  <c r="H7609" i="35" s="1"/>
  <c r="M7558" i="35"/>
  <c r="M7609" i="35" s="1"/>
  <c r="I7558" i="35"/>
  <c r="I7609" i="35" s="1"/>
  <c r="O7558" i="35"/>
  <c r="O7609" i="35" s="1"/>
  <c r="E6823" i="35"/>
  <c r="E6874" i="35" s="1"/>
  <c r="M6823" i="35"/>
  <c r="M6874" i="35" s="1"/>
  <c r="L6823" i="35"/>
  <c r="L6874" i="35" s="1"/>
  <c r="H6823" i="35"/>
  <c r="H6874" i="35" s="1"/>
  <c r="I6823" i="35"/>
  <c r="I6874" i="35" s="1"/>
  <c r="P6823" i="35"/>
  <c r="P6874" i="35" s="1"/>
  <c r="L6797" i="35"/>
  <c r="L6848" i="35" s="1"/>
  <c r="I6797" i="35"/>
  <c r="I6848" i="35" s="1"/>
  <c r="E6797" i="35"/>
  <c r="E6848" i="35" s="1"/>
  <c r="M6797" i="35"/>
  <c r="M6848" i="35" s="1"/>
  <c r="Q6797" i="35"/>
  <c r="Q6848" i="35" s="1"/>
  <c r="H6548" i="35"/>
  <c r="H6599" i="35" s="1"/>
  <c r="L6548" i="35"/>
  <c r="L6599" i="35" s="1"/>
  <c r="P6548" i="35"/>
  <c r="P6599" i="35" s="1"/>
  <c r="P6522" i="35"/>
  <c r="P6573" i="35" s="1"/>
  <c r="H6522" i="35"/>
  <c r="H6573" i="35" s="1"/>
  <c r="E6028" i="35"/>
  <c r="E6079" i="35" s="1"/>
  <c r="H6028" i="35"/>
  <c r="H6079" i="35" s="1"/>
  <c r="N6028" i="35"/>
  <c r="N6079" i="35" s="1"/>
  <c r="G6028" i="35"/>
  <c r="G6079" i="35" s="1"/>
  <c r="O6028" i="35"/>
  <c r="O6079" i="35" s="1"/>
  <c r="F6028" i="35"/>
  <c r="F6079" i="35" s="1"/>
  <c r="P6028" i="35"/>
  <c r="P6079" i="35" s="1"/>
  <c r="D6079" i="35"/>
  <c r="J6028" i="35"/>
  <c r="J6079" i="35" s="1"/>
  <c r="R6028" i="35"/>
  <c r="R6079" i="35" s="1"/>
  <c r="K6028" i="35"/>
  <c r="K6079" i="35" s="1"/>
  <c r="J5995" i="35"/>
  <c r="J6046" i="35" s="1"/>
  <c r="R5995" i="35"/>
  <c r="R6046" i="35" s="1"/>
  <c r="F5995" i="35"/>
  <c r="F6046" i="35" s="1"/>
  <c r="P5995" i="35"/>
  <c r="P6046" i="35" s="1"/>
  <c r="D6046" i="35"/>
  <c r="H5995" i="35"/>
  <c r="H6046" i="35" s="1"/>
  <c r="L5995" i="35"/>
  <c r="L6046" i="35" s="1"/>
  <c r="N5995" i="35"/>
  <c r="N6046" i="35" s="1"/>
  <c r="F2125" i="35"/>
  <c r="F2176" i="35" s="1"/>
  <c r="D2176" i="35"/>
  <c r="O2121" i="35"/>
  <c r="O2172" i="35" s="1"/>
  <c r="D2172" i="35"/>
  <c r="G2116" i="35"/>
  <c r="G2167" i="35" s="1"/>
  <c r="L2116" i="35"/>
  <c r="L2167" i="35" s="1"/>
  <c r="F2110" i="35"/>
  <c r="F2161" i="35" s="1"/>
  <c r="J2110" i="35"/>
  <c r="J2161" i="35" s="1"/>
  <c r="R2110" i="35"/>
  <c r="R2161" i="35" s="1"/>
  <c r="M2110" i="35"/>
  <c r="M2161" i="35" s="1"/>
  <c r="G8116" i="35"/>
  <c r="G8167" i="35" s="1"/>
  <c r="P8116" i="35"/>
  <c r="P8167" i="35" s="1"/>
  <c r="H8116" i="35"/>
  <c r="H8167" i="35" s="1"/>
  <c r="D8167" i="35"/>
  <c r="G8114" i="35"/>
  <c r="G8165" i="35" s="1"/>
  <c r="H8114" i="35"/>
  <c r="H8165" i="35" s="1"/>
  <c r="P8114" i="35"/>
  <c r="P8165" i="35" s="1"/>
  <c r="D8165" i="35"/>
  <c r="G8102" i="35"/>
  <c r="G8153" i="35" s="1"/>
  <c r="H8102" i="35"/>
  <c r="H8153" i="35" s="1"/>
  <c r="L8102" i="35"/>
  <c r="L8153" i="35" s="1"/>
  <c r="D8153" i="35"/>
  <c r="G8096" i="35"/>
  <c r="G8147" i="35" s="1"/>
  <c r="P8096" i="35"/>
  <c r="P8147" i="35" s="1"/>
  <c r="L8096" i="35"/>
  <c r="L8147" i="35" s="1"/>
  <c r="D8147" i="35"/>
  <c r="G8084" i="35"/>
  <c r="G8135" i="35" s="1"/>
  <c r="P8084" i="35"/>
  <c r="P8135" i="35" s="1"/>
  <c r="H8084" i="35"/>
  <c r="H8135" i="35" s="1"/>
  <c r="D8135" i="35"/>
  <c r="G8082" i="35"/>
  <c r="G8133" i="35" s="1"/>
  <c r="H8082" i="35"/>
  <c r="H8133" i="35" s="1"/>
  <c r="P8082" i="35"/>
  <c r="P8133" i="35" s="1"/>
  <c r="D8133" i="35"/>
  <c r="G8070" i="35"/>
  <c r="G8121" i="35" s="1"/>
  <c r="H8070" i="35"/>
  <c r="H8121" i="35" s="1"/>
  <c r="L8070" i="35"/>
  <c r="L8121" i="35" s="1"/>
  <c r="D8121" i="35"/>
  <c r="L7875" i="35"/>
  <c r="L7926" i="35" s="1"/>
  <c r="E7870" i="35"/>
  <c r="E7921" i="35" s="1"/>
  <c r="G7870" i="35"/>
  <c r="G7921" i="35" s="1"/>
  <c r="L7870" i="35"/>
  <c r="L7921" i="35" s="1"/>
  <c r="R7870" i="35"/>
  <c r="R7921" i="35" s="1"/>
  <c r="D7921" i="35"/>
  <c r="H7870" i="35"/>
  <c r="H7921" i="35" s="1"/>
  <c r="O7870" i="35"/>
  <c r="O7921" i="35" s="1"/>
  <c r="K7869" i="35"/>
  <c r="K7920" i="35" s="1"/>
  <c r="K7867" i="35"/>
  <c r="K7918" i="35" s="1"/>
  <c r="E7862" i="35"/>
  <c r="E7913" i="35" s="1"/>
  <c r="G7862" i="35"/>
  <c r="G7913" i="35" s="1"/>
  <c r="L7862" i="35"/>
  <c r="L7913" i="35" s="1"/>
  <c r="R7862" i="35"/>
  <c r="R7913" i="35" s="1"/>
  <c r="D7913" i="35"/>
  <c r="H7862" i="35"/>
  <c r="H7913" i="35" s="1"/>
  <c r="O7862" i="35"/>
  <c r="O7913" i="35" s="1"/>
  <c r="K7861" i="35"/>
  <c r="K7912" i="35" s="1"/>
  <c r="K7859" i="35"/>
  <c r="K7910" i="35" s="1"/>
  <c r="E7854" i="35"/>
  <c r="E7905" i="35" s="1"/>
  <c r="G7854" i="35"/>
  <c r="G7905" i="35" s="1"/>
  <c r="L7854" i="35"/>
  <c r="L7905" i="35" s="1"/>
  <c r="R7854" i="35"/>
  <c r="R7905" i="35" s="1"/>
  <c r="D7905" i="35"/>
  <c r="H7854" i="35"/>
  <c r="H7905" i="35" s="1"/>
  <c r="O7854" i="35"/>
  <c r="O7905" i="35" s="1"/>
  <c r="K7853" i="35"/>
  <c r="K7904" i="35" s="1"/>
  <c r="E7846" i="35"/>
  <c r="E7897" i="35" s="1"/>
  <c r="G7846" i="35"/>
  <c r="G7897" i="35" s="1"/>
  <c r="L7846" i="35"/>
  <c r="L7897" i="35" s="1"/>
  <c r="R7846" i="35"/>
  <c r="R7897" i="35" s="1"/>
  <c r="D7897" i="35"/>
  <c r="H7846" i="35"/>
  <c r="H7897" i="35" s="1"/>
  <c r="O7846" i="35"/>
  <c r="O7897" i="35" s="1"/>
  <c r="E7838" i="35"/>
  <c r="E7889" i="35" s="1"/>
  <c r="G7838" i="35"/>
  <c r="G7889" i="35" s="1"/>
  <c r="L7838" i="35"/>
  <c r="L7889" i="35" s="1"/>
  <c r="R7838" i="35"/>
  <c r="R7889" i="35" s="1"/>
  <c r="D7889" i="35"/>
  <c r="H7838" i="35"/>
  <c r="H7889" i="35" s="1"/>
  <c r="O7838" i="35"/>
  <c r="O7889" i="35" s="1"/>
  <c r="E7830" i="35"/>
  <c r="E7881" i="35" s="1"/>
  <c r="G7830" i="35"/>
  <c r="G7881" i="35" s="1"/>
  <c r="L7830" i="35"/>
  <c r="L7881" i="35" s="1"/>
  <c r="R7830" i="35"/>
  <c r="R7881" i="35" s="1"/>
  <c r="D7881" i="35"/>
  <c r="H7830" i="35"/>
  <c r="H7881" i="35" s="1"/>
  <c r="O7830" i="35"/>
  <c r="O7881" i="35" s="1"/>
  <c r="E7591" i="35"/>
  <c r="E7642" i="35" s="1"/>
  <c r="N7591" i="35"/>
  <c r="N7642" i="35" s="1"/>
  <c r="H7591" i="35"/>
  <c r="H7642" i="35" s="1"/>
  <c r="F7561" i="35"/>
  <c r="F7612" i="35" s="1"/>
  <c r="E7561" i="35"/>
  <c r="E7612" i="35" s="1"/>
  <c r="J7561" i="35"/>
  <c r="J7612" i="35" s="1"/>
  <c r="N7561" i="35"/>
  <c r="N7612" i="35" s="1"/>
  <c r="R7561" i="35"/>
  <c r="R7612" i="35" s="1"/>
  <c r="D7612" i="35"/>
  <c r="G7561" i="35"/>
  <c r="G7612" i="35" s="1"/>
  <c r="L7561" i="35"/>
  <c r="L7612" i="35" s="1"/>
  <c r="Q7561" i="35"/>
  <c r="Q7612" i="35" s="1"/>
  <c r="H7561" i="35"/>
  <c r="H7612" i="35" s="1"/>
  <c r="M7561" i="35"/>
  <c r="M7612" i="35" s="1"/>
  <c r="H7035" i="35"/>
  <c r="H7086" i="35" s="1"/>
  <c r="P7035" i="35"/>
  <c r="P7086" i="35" s="1"/>
  <c r="P6554" i="35"/>
  <c r="P6605" i="35" s="1"/>
  <c r="H6554" i="35"/>
  <c r="H6605" i="35" s="1"/>
  <c r="H6537" i="35"/>
  <c r="H6588" i="35" s="1"/>
  <c r="L6537" i="35"/>
  <c r="L6588" i="35" s="1"/>
  <c r="H6532" i="35"/>
  <c r="H6583" i="35" s="1"/>
  <c r="L6532" i="35"/>
  <c r="L6583" i="35" s="1"/>
  <c r="P6532" i="35"/>
  <c r="P6583" i="35" s="1"/>
  <c r="H6526" i="35"/>
  <c r="H6577" i="35" s="1"/>
  <c r="P6526" i="35"/>
  <c r="P6577" i="35" s="1"/>
  <c r="E6312" i="35"/>
  <c r="E6363" i="35" s="1"/>
  <c r="G6312" i="35"/>
  <c r="G6363" i="35" s="1"/>
  <c r="O6312" i="35"/>
  <c r="O6363" i="35" s="1"/>
  <c r="L6312" i="35"/>
  <c r="L6363" i="35" s="1"/>
  <c r="D6363" i="35"/>
  <c r="H6312" i="35"/>
  <c r="H6363" i="35" s="1"/>
  <c r="K6312" i="35"/>
  <c r="K6363" i="35" s="1"/>
  <c r="P6312" i="35"/>
  <c r="P6363" i="35" s="1"/>
  <c r="E6304" i="35"/>
  <c r="E6355" i="35" s="1"/>
  <c r="G6304" i="35"/>
  <c r="G6355" i="35" s="1"/>
  <c r="O6304" i="35"/>
  <c r="O6355" i="35" s="1"/>
  <c r="L6304" i="35"/>
  <c r="L6355" i="35" s="1"/>
  <c r="D6355" i="35"/>
  <c r="H6304" i="35"/>
  <c r="H6355" i="35" s="1"/>
  <c r="K6304" i="35"/>
  <c r="K6355" i="35" s="1"/>
  <c r="P6304" i="35"/>
  <c r="P6355" i="35" s="1"/>
  <c r="E6296" i="35"/>
  <c r="E6347" i="35" s="1"/>
  <c r="G6296" i="35"/>
  <c r="G6347" i="35" s="1"/>
  <c r="O6296" i="35"/>
  <c r="O6347" i="35" s="1"/>
  <c r="L6296" i="35"/>
  <c r="L6347" i="35" s="1"/>
  <c r="D6347" i="35"/>
  <c r="H6296" i="35"/>
  <c r="H6347" i="35" s="1"/>
  <c r="K6296" i="35"/>
  <c r="K6347" i="35" s="1"/>
  <c r="P6296" i="35"/>
  <c r="P6347" i="35" s="1"/>
  <c r="E6288" i="35"/>
  <c r="E6339" i="35" s="1"/>
  <c r="G6288" i="35"/>
  <c r="G6339" i="35" s="1"/>
  <c r="O6288" i="35"/>
  <c r="O6339" i="35" s="1"/>
  <c r="L6288" i="35"/>
  <c r="L6339" i="35" s="1"/>
  <c r="D6339" i="35"/>
  <c r="H6288" i="35"/>
  <c r="H6339" i="35" s="1"/>
  <c r="K6288" i="35"/>
  <c r="K6339" i="35" s="1"/>
  <c r="P6288" i="35"/>
  <c r="P6339" i="35" s="1"/>
  <c r="E6280" i="35"/>
  <c r="E6331" i="35" s="1"/>
  <c r="G6280" i="35"/>
  <c r="G6331" i="35" s="1"/>
  <c r="O6280" i="35"/>
  <c r="O6331" i="35" s="1"/>
  <c r="L6280" i="35"/>
  <c r="L6331" i="35" s="1"/>
  <c r="D6331" i="35"/>
  <c r="H6280" i="35"/>
  <c r="H6331" i="35" s="1"/>
  <c r="K6280" i="35"/>
  <c r="K6331" i="35" s="1"/>
  <c r="P6280" i="35"/>
  <c r="P6331" i="35" s="1"/>
  <c r="E6272" i="35"/>
  <c r="E6323" i="35" s="1"/>
  <c r="G6272" i="35"/>
  <c r="G6323" i="35" s="1"/>
  <c r="O6272" i="35"/>
  <c r="O6323" i="35" s="1"/>
  <c r="L6272" i="35"/>
  <c r="L6323" i="35" s="1"/>
  <c r="D6323" i="35"/>
  <c r="H6272" i="35"/>
  <c r="H6323" i="35" s="1"/>
  <c r="K6272" i="35"/>
  <c r="K6323" i="35" s="1"/>
  <c r="P6272" i="35"/>
  <c r="P6323" i="35" s="1"/>
  <c r="E6032" i="35"/>
  <c r="E6083" i="35" s="1"/>
  <c r="H6032" i="35"/>
  <c r="H6083" i="35" s="1"/>
  <c r="N6032" i="35"/>
  <c r="N6083" i="35" s="1"/>
  <c r="G6032" i="35"/>
  <c r="G6083" i="35" s="1"/>
  <c r="O6032" i="35"/>
  <c r="O6083" i="35" s="1"/>
  <c r="F6032" i="35"/>
  <c r="F6083" i="35" s="1"/>
  <c r="P6032" i="35"/>
  <c r="P6083" i="35" s="1"/>
  <c r="J6032" i="35"/>
  <c r="J6083" i="35" s="1"/>
  <c r="R6032" i="35"/>
  <c r="R6083" i="35" s="1"/>
  <c r="K6032" i="35"/>
  <c r="K6083" i="35" s="1"/>
  <c r="D6083" i="35"/>
  <c r="E6016" i="35"/>
  <c r="E6067" i="35" s="1"/>
  <c r="H6016" i="35"/>
  <c r="H6067" i="35" s="1"/>
  <c r="N6016" i="35"/>
  <c r="N6067" i="35" s="1"/>
  <c r="G6016" i="35"/>
  <c r="G6067" i="35" s="1"/>
  <c r="O6016" i="35"/>
  <c r="O6067" i="35" s="1"/>
  <c r="F6016" i="35"/>
  <c r="F6067" i="35" s="1"/>
  <c r="P6016" i="35"/>
  <c r="P6067" i="35" s="1"/>
  <c r="J6016" i="35"/>
  <c r="J6067" i="35" s="1"/>
  <c r="R6016" i="35"/>
  <c r="R6067" i="35" s="1"/>
  <c r="K6016" i="35"/>
  <c r="K6067" i="35" s="1"/>
  <c r="D6067" i="35"/>
  <c r="G6014" i="35"/>
  <c r="G6065" i="35" s="1"/>
  <c r="L6014" i="35"/>
  <c r="L6065" i="35" s="1"/>
  <c r="R6014" i="35"/>
  <c r="R6065" i="35" s="1"/>
  <c r="J6014" i="35"/>
  <c r="J6065" i="35" s="1"/>
  <c r="P6014" i="35"/>
  <c r="P6065" i="35" s="1"/>
  <c r="F6014" i="35"/>
  <c r="F6065" i="35" s="1"/>
  <c r="O6014" i="35"/>
  <c r="O6065" i="35" s="1"/>
  <c r="H6014" i="35"/>
  <c r="H6065" i="35" s="1"/>
  <c r="D6065" i="35"/>
  <c r="K6014" i="35"/>
  <c r="K6065" i="35" s="1"/>
  <c r="F5513" i="35"/>
  <c r="F5564" i="35" s="1"/>
  <c r="H5513" i="35"/>
  <c r="H5564" i="35" s="1"/>
  <c r="M5513" i="35"/>
  <c r="M5564" i="35" s="1"/>
  <c r="I5513" i="35"/>
  <c r="I5564" i="35" s="1"/>
  <c r="P5513" i="35"/>
  <c r="P5564" i="35" s="1"/>
  <c r="D5564" i="35"/>
  <c r="E5513" i="35"/>
  <c r="E5564" i="35" s="1"/>
  <c r="O5513" i="35"/>
  <c r="O5564" i="35" s="1"/>
  <c r="G5513" i="35"/>
  <c r="G5564" i="35" s="1"/>
  <c r="Q5513" i="35"/>
  <c r="Q5564" i="35" s="1"/>
  <c r="K5513" i="35"/>
  <c r="K5564" i="35" s="1"/>
  <c r="L5513" i="35"/>
  <c r="L5564" i="35" s="1"/>
  <c r="F5511" i="35"/>
  <c r="F5562" i="35" s="1"/>
  <c r="H5511" i="35"/>
  <c r="H5562" i="35" s="1"/>
  <c r="M5511" i="35"/>
  <c r="M5562" i="35" s="1"/>
  <c r="D5562" i="35"/>
  <c r="I5511" i="35"/>
  <c r="I5562" i="35" s="1"/>
  <c r="P5511" i="35"/>
  <c r="P5562" i="35" s="1"/>
  <c r="E5511" i="35"/>
  <c r="E5562" i="35" s="1"/>
  <c r="O5511" i="35"/>
  <c r="O5562" i="35" s="1"/>
  <c r="G5511" i="35"/>
  <c r="G5562" i="35" s="1"/>
  <c r="Q5511" i="35"/>
  <c r="Q5562" i="35" s="1"/>
  <c r="K5511" i="35"/>
  <c r="K5562" i="35" s="1"/>
  <c r="L5511" i="35"/>
  <c r="L5562" i="35" s="1"/>
  <c r="F5509" i="35"/>
  <c r="F5560" i="35" s="1"/>
  <c r="H5509" i="35"/>
  <c r="H5560" i="35" s="1"/>
  <c r="M5509" i="35"/>
  <c r="M5560" i="35" s="1"/>
  <c r="I5509" i="35"/>
  <c r="I5560" i="35" s="1"/>
  <c r="P5509" i="35"/>
  <c r="P5560" i="35" s="1"/>
  <c r="D5560" i="35"/>
  <c r="E5509" i="35"/>
  <c r="E5560" i="35" s="1"/>
  <c r="O5509" i="35"/>
  <c r="O5560" i="35" s="1"/>
  <c r="G5509" i="35"/>
  <c r="G5560" i="35" s="1"/>
  <c r="Q5509" i="35"/>
  <c r="Q5560" i="35" s="1"/>
  <c r="K5509" i="35"/>
  <c r="K5560" i="35" s="1"/>
  <c r="L5509" i="35"/>
  <c r="L5560" i="35" s="1"/>
  <c r="F5507" i="35"/>
  <c r="F5558" i="35" s="1"/>
  <c r="H5507" i="35"/>
  <c r="H5558" i="35" s="1"/>
  <c r="M5507" i="35"/>
  <c r="M5558" i="35" s="1"/>
  <c r="D5558" i="35"/>
  <c r="I5507" i="35"/>
  <c r="I5558" i="35" s="1"/>
  <c r="P5507" i="35"/>
  <c r="P5558" i="35" s="1"/>
  <c r="E5507" i="35"/>
  <c r="E5558" i="35" s="1"/>
  <c r="O5507" i="35"/>
  <c r="O5558" i="35" s="1"/>
  <c r="G5507" i="35"/>
  <c r="G5558" i="35" s="1"/>
  <c r="Q5507" i="35"/>
  <c r="Q5558" i="35" s="1"/>
  <c r="K5507" i="35"/>
  <c r="K5558" i="35" s="1"/>
  <c r="L5507" i="35"/>
  <c r="L5558" i="35" s="1"/>
  <c r="F5505" i="35"/>
  <c r="F5556" i="35" s="1"/>
  <c r="H5505" i="35"/>
  <c r="H5556" i="35" s="1"/>
  <c r="M5505" i="35"/>
  <c r="M5556" i="35" s="1"/>
  <c r="I5505" i="35"/>
  <c r="I5556" i="35" s="1"/>
  <c r="P5505" i="35"/>
  <c r="P5556" i="35" s="1"/>
  <c r="D5556" i="35"/>
  <c r="E5505" i="35"/>
  <c r="E5556" i="35" s="1"/>
  <c r="O5505" i="35"/>
  <c r="O5556" i="35" s="1"/>
  <c r="G5505" i="35"/>
  <c r="G5556" i="35" s="1"/>
  <c r="Q5505" i="35"/>
  <c r="Q5556" i="35" s="1"/>
  <c r="K5505" i="35"/>
  <c r="K5556" i="35" s="1"/>
  <c r="L5505" i="35"/>
  <c r="L5556" i="35" s="1"/>
  <c r="F5503" i="35"/>
  <c r="F5554" i="35" s="1"/>
  <c r="H5503" i="35"/>
  <c r="H5554" i="35" s="1"/>
  <c r="M5503" i="35"/>
  <c r="M5554" i="35" s="1"/>
  <c r="D5554" i="35"/>
  <c r="I5503" i="35"/>
  <c r="I5554" i="35" s="1"/>
  <c r="P5503" i="35"/>
  <c r="P5554" i="35" s="1"/>
  <c r="E5503" i="35"/>
  <c r="E5554" i="35" s="1"/>
  <c r="O5503" i="35"/>
  <c r="O5554" i="35" s="1"/>
  <c r="G5503" i="35"/>
  <c r="G5554" i="35" s="1"/>
  <c r="Q5503" i="35"/>
  <c r="Q5554" i="35" s="1"/>
  <c r="K5503" i="35"/>
  <c r="K5554" i="35" s="1"/>
  <c r="L5503" i="35"/>
  <c r="L5554" i="35" s="1"/>
  <c r="F5501" i="35"/>
  <c r="F5552" i="35" s="1"/>
  <c r="H5501" i="35"/>
  <c r="H5552" i="35" s="1"/>
  <c r="M5501" i="35"/>
  <c r="M5552" i="35" s="1"/>
  <c r="I5501" i="35"/>
  <c r="I5552" i="35" s="1"/>
  <c r="P5501" i="35"/>
  <c r="P5552" i="35" s="1"/>
  <c r="D5552" i="35"/>
  <c r="E5501" i="35"/>
  <c r="E5552" i="35" s="1"/>
  <c r="O5501" i="35"/>
  <c r="O5552" i="35" s="1"/>
  <c r="G5501" i="35"/>
  <c r="G5552" i="35" s="1"/>
  <c r="Q5501" i="35"/>
  <c r="Q5552" i="35" s="1"/>
  <c r="K5501" i="35"/>
  <c r="K5552" i="35" s="1"/>
  <c r="L5501" i="35"/>
  <c r="L5552" i="35" s="1"/>
  <c r="F5499" i="35"/>
  <c r="F5550" i="35" s="1"/>
  <c r="H5499" i="35"/>
  <c r="H5550" i="35" s="1"/>
  <c r="M5499" i="35"/>
  <c r="M5550" i="35" s="1"/>
  <c r="D5550" i="35"/>
  <c r="I5499" i="35"/>
  <c r="I5550" i="35" s="1"/>
  <c r="P5499" i="35"/>
  <c r="P5550" i="35" s="1"/>
  <c r="E5499" i="35"/>
  <c r="E5550" i="35" s="1"/>
  <c r="O5499" i="35"/>
  <c r="O5550" i="35" s="1"/>
  <c r="G5499" i="35"/>
  <c r="G5550" i="35" s="1"/>
  <c r="Q5499" i="35"/>
  <c r="Q5550" i="35" s="1"/>
  <c r="K5499" i="35"/>
  <c r="K5550" i="35" s="1"/>
  <c r="L5499" i="35"/>
  <c r="L5550" i="35" s="1"/>
  <c r="F5497" i="35"/>
  <c r="F5548" i="35" s="1"/>
  <c r="H5497" i="35"/>
  <c r="H5548" i="35" s="1"/>
  <c r="M5497" i="35"/>
  <c r="M5548" i="35" s="1"/>
  <c r="I5497" i="35"/>
  <c r="I5548" i="35" s="1"/>
  <c r="P5497" i="35"/>
  <c r="P5548" i="35" s="1"/>
  <c r="D5548" i="35"/>
  <c r="E5497" i="35"/>
  <c r="E5548" i="35" s="1"/>
  <c r="O5497" i="35"/>
  <c r="O5548" i="35" s="1"/>
  <c r="G5497" i="35"/>
  <c r="G5548" i="35" s="1"/>
  <c r="Q5497" i="35"/>
  <c r="Q5548" i="35" s="1"/>
  <c r="K5497" i="35"/>
  <c r="K5548" i="35" s="1"/>
  <c r="L5497" i="35"/>
  <c r="L5548" i="35" s="1"/>
  <c r="F5495" i="35"/>
  <c r="F5546" i="35" s="1"/>
  <c r="H5495" i="35"/>
  <c r="H5546" i="35" s="1"/>
  <c r="M5495" i="35"/>
  <c r="M5546" i="35" s="1"/>
  <c r="D5546" i="35"/>
  <c r="I5495" i="35"/>
  <c r="I5546" i="35" s="1"/>
  <c r="P5495" i="35"/>
  <c r="P5546" i="35" s="1"/>
  <c r="E5495" i="35"/>
  <c r="E5546" i="35" s="1"/>
  <c r="O5495" i="35"/>
  <c r="O5546" i="35" s="1"/>
  <c r="G5495" i="35"/>
  <c r="G5546" i="35" s="1"/>
  <c r="Q5495" i="35"/>
  <c r="Q5546" i="35" s="1"/>
  <c r="K5495" i="35"/>
  <c r="K5546" i="35" s="1"/>
  <c r="L5495" i="35"/>
  <c r="L5546" i="35" s="1"/>
  <c r="F5493" i="35"/>
  <c r="F5544" i="35" s="1"/>
  <c r="H5493" i="35"/>
  <c r="H5544" i="35" s="1"/>
  <c r="M5493" i="35"/>
  <c r="M5544" i="35" s="1"/>
  <c r="I5493" i="35"/>
  <c r="I5544" i="35" s="1"/>
  <c r="P5493" i="35"/>
  <c r="P5544" i="35" s="1"/>
  <c r="D5544" i="35"/>
  <c r="E5493" i="35"/>
  <c r="E5544" i="35" s="1"/>
  <c r="O5493" i="35"/>
  <c r="O5544" i="35" s="1"/>
  <c r="G5493" i="35"/>
  <c r="G5544" i="35" s="1"/>
  <c r="Q5493" i="35"/>
  <c r="Q5544" i="35" s="1"/>
  <c r="K5493" i="35"/>
  <c r="K5544" i="35" s="1"/>
  <c r="L5493" i="35"/>
  <c r="L5544" i="35" s="1"/>
  <c r="F5491" i="35"/>
  <c r="F5542" i="35" s="1"/>
  <c r="H5491" i="35"/>
  <c r="H5542" i="35" s="1"/>
  <c r="M5491" i="35"/>
  <c r="M5542" i="35" s="1"/>
  <c r="D5542" i="35"/>
  <c r="I5491" i="35"/>
  <c r="I5542" i="35" s="1"/>
  <c r="P5491" i="35"/>
  <c r="P5542" i="35" s="1"/>
  <c r="E5491" i="35"/>
  <c r="E5542" i="35" s="1"/>
  <c r="O5491" i="35"/>
  <c r="O5542" i="35" s="1"/>
  <c r="G5491" i="35"/>
  <c r="G5542" i="35" s="1"/>
  <c r="Q5491" i="35"/>
  <c r="Q5542" i="35" s="1"/>
  <c r="K5491" i="35"/>
  <c r="K5542" i="35" s="1"/>
  <c r="L5491" i="35"/>
  <c r="L5542" i="35" s="1"/>
  <c r="F5489" i="35"/>
  <c r="F5540" i="35" s="1"/>
  <c r="H5489" i="35"/>
  <c r="H5540" i="35" s="1"/>
  <c r="M5489" i="35"/>
  <c r="M5540" i="35" s="1"/>
  <c r="I5489" i="35"/>
  <c r="I5540" i="35" s="1"/>
  <c r="P5489" i="35"/>
  <c r="P5540" i="35" s="1"/>
  <c r="D5540" i="35"/>
  <c r="E5489" i="35"/>
  <c r="E5540" i="35" s="1"/>
  <c r="O5489" i="35"/>
  <c r="O5540" i="35" s="1"/>
  <c r="G5489" i="35"/>
  <c r="G5540" i="35" s="1"/>
  <c r="Q5489" i="35"/>
  <c r="Q5540" i="35" s="1"/>
  <c r="K5489" i="35"/>
  <c r="K5540" i="35" s="1"/>
  <c r="L5489" i="35"/>
  <c r="L5540" i="35" s="1"/>
  <c r="F5487" i="35"/>
  <c r="F5538" i="35" s="1"/>
  <c r="H5487" i="35"/>
  <c r="H5538" i="35" s="1"/>
  <c r="M5487" i="35"/>
  <c r="M5538" i="35" s="1"/>
  <c r="D5538" i="35"/>
  <c r="I5487" i="35"/>
  <c r="I5538" i="35" s="1"/>
  <c r="P5487" i="35"/>
  <c r="P5538" i="35" s="1"/>
  <c r="E5487" i="35"/>
  <c r="E5538" i="35" s="1"/>
  <c r="O5487" i="35"/>
  <c r="O5538" i="35" s="1"/>
  <c r="G5487" i="35"/>
  <c r="G5538" i="35" s="1"/>
  <c r="Q5487" i="35"/>
  <c r="Q5538" i="35" s="1"/>
  <c r="K5487" i="35"/>
  <c r="K5538" i="35" s="1"/>
  <c r="L5487" i="35"/>
  <c r="L5538" i="35" s="1"/>
  <c r="F5485" i="35"/>
  <c r="F5536" i="35" s="1"/>
  <c r="H5485" i="35"/>
  <c r="H5536" i="35" s="1"/>
  <c r="M5485" i="35"/>
  <c r="M5536" i="35" s="1"/>
  <c r="I5485" i="35"/>
  <c r="I5536" i="35" s="1"/>
  <c r="P5485" i="35"/>
  <c r="P5536" i="35" s="1"/>
  <c r="D5536" i="35"/>
  <c r="E5485" i="35"/>
  <c r="E5536" i="35" s="1"/>
  <c r="O5485" i="35"/>
  <c r="O5536" i="35" s="1"/>
  <c r="G5485" i="35"/>
  <c r="G5536" i="35" s="1"/>
  <c r="Q5485" i="35"/>
  <c r="Q5536" i="35" s="1"/>
  <c r="K5485" i="35"/>
  <c r="K5536" i="35" s="1"/>
  <c r="L5485" i="35"/>
  <c r="L5536" i="35" s="1"/>
  <c r="F5483" i="35"/>
  <c r="F5534" i="35" s="1"/>
  <c r="H5483" i="35"/>
  <c r="H5534" i="35" s="1"/>
  <c r="M5483" i="35"/>
  <c r="M5534" i="35" s="1"/>
  <c r="D5534" i="35"/>
  <c r="I5483" i="35"/>
  <c r="I5534" i="35" s="1"/>
  <c r="P5483" i="35"/>
  <c r="P5534" i="35" s="1"/>
  <c r="E5483" i="35"/>
  <c r="E5534" i="35" s="1"/>
  <c r="O5483" i="35"/>
  <c r="O5534" i="35" s="1"/>
  <c r="G5483" i="35"/>
  <c r="G5534" i="35" s="1"/>
  <c r="Q5483" i="35"/>
  <c r="Q5534" i="35" s="1"/>
  <c r="K5483" i="35"/>
  <c r="K5534" i="35" s="1"/>
  <c r="L5483" i="35"/>
  <c r="L5534" i="35" s="1"/>
  <c r="F5481" i="35"/>
  <c r="F5532" i="35" s="1"/>
  <c r="H5481" i="35"/>
  <c r="H5532" i="35" s="1"/>
  <c r="M5481" i="35"/>
  <c r="M5532" i="35" s="1"/>
  <c r="I5481" i="35"/>
  <c r="I5532" i="35" s="1"/>
  <c r="P5481" i="35"/>
  <c r="P5532" i="35" s="1"/>
  <c r="D5532" i="35"/>
  <c r="E5481" i="35"/>
  <c r="E5532" i="35" s="1"/>
  <c r="O5481" i="35"/>
  <c r="O5532" i="35" s="1"/>
  <c r="G5481" i="35"/>
  <c r="G5532" i="35" s="1"/>
  <c r="Q5481" i="35"/>
  <c r="Q5532" i="35" s="1"/>
  <c r="K5481" i="35"/>
  <c r="K5532" i="35" s="1"/>
  <c r="L5481" i="35"/>
  <c r="L5532" i="35" s="1"/>
  <c r="F5479" i="35"/>
  <c r="F5530" i="35" s="1"/>
  <c r="H5479" i="35"/>
  <c r="H5530" i="35" s="1"/>
  <c r="M5479" i="35"/>
  <c r="M5530" i="35" s="1"/>
  <c r="D5530" i="35"/>
  <c r="I5479" i="35"/>
  <c r="I5530" i="35" s="1"/>
  <c r="P5479" i="35"/>
  <c r="P5530" i="35" s="1"/>
  <c r="E5479" i="35"/>
  <c r="E5530" i="35" s="1"/>
  <c r="O5479" i="35"/>
  <c r="O5530" i="35" s="1"/>
  <c r="G5479" i="35"/>
  <c r="G5530" i="35" s="1"/>
  <c r="Q5479" i="35"/>
  <c r="Q5530" i="35" s="1"/>
  <c r="K5479" i="35"/>
  <c r="K5530" i="35" s="1"/>
  <c r="L5479" i="35"/>
  <c r="L5530" i="35" s="1"/>
  <c r="F5477" i="35"/>
  <c r="F5528" i="35" s="1"/>
  <c r="H5477" i="35"/>
  <c r="H5528" i="35" s="1"/>
  <c r="M5477" i="35"/>
  <c r="M5528" i="35" s="1"/>
  <c r="I5477" i="35"/>
  <c r="I5528" i="35" s="1"/>
  <c r="P5477" i="35"/>
  <c r="P5528" i="35" s="1"/>
  <c r="D5528" i="35"/>
  <c r="E5477" i="35"/>
  <c r="E5528" i="35" s="1"/>
  <c r="O5477" i="35"/>
  <c r="O5528" i="35" s="1"/>
  <c r="G5477" i="35"/>
  <c r="G5528" i="35" s="1"/>
  <c r="Q5477" i="35"/>
  <c r="Q5528" i="35" s="1"/>
  <c r="K5477" i="35"/>
  <c r="K5528" i="35" s="1"/>
  <c r="L5477" i="35"/>
  <c r="L5528" i="35" s="1"/>
  <c r="F5475" i="35"/>
  <c r="F5526" i="35" s="1"/>
  <c r="H5475" i="35"/>
  <c r="H5526" i="35" s="1"/>
  <c r="M5475" i="35"/>
  <c r="M5526" i="35" s="1"/>
  <c r="D5526" i="35"/>
  <c r="I5475" i="35"/>
  <c r="I5526" i="35" s="1"/>
  <c r="P5475" i="35"/>
  <c r="P5526" i="35" s="1"/>
  <c r="E5475" i="35"/>
  <c r="E5526" i="35" s="1"/>
  <c r="O5475" i="35"/>
  <c r="O5526" i="35" s="1"/>
  <c r="G5475" i="35"/>
  <c r="G5526" i="35" s="1"/>
  <c r="Q5475" i="35"/>
  <c r="Q5526" i="35" s="1"/>
  <c r="K5475" i="35"/>
  <c r="K5526" i="35" s="1"/>
  <c r="L5475" i="35"/>
  <c r="L5526" i="35" s="1"/>
  <c r="F5473" i="35"/>
  <c r="F5524" i="35" s="1"/>
  <c r="H5473" i="35"/>
  <c r="H5524" i="35" s="1"/>
  <c r="M5473" i="35"/>
  <c r="M5524" i="35" s="1"/>
  <c r="I5473" i="35"/>
  <c r="I5524" i="35" s="1"/>
  <c r="P5473" i="35"/>
  <c r="P5524" i="35" s="1"/>
  <c r="D5524" i="35"/>
  <c r="E5473" i="35"/>
  <c r="E5524" i="35" s="1"/>
  <c r="O5473" i="35"/>
  <c r="O5524" i="35" s="1"/>
  <c r="G5473" i="35"/>
  <c r="G5524" i="35" s="1"/>
  <c r="Q5473" i="35"/>
  <c r="Q5524" i="35" s="1"/>
  <c r="K5473" i="35"/>
  <c r="K5524" i="35" s="1"/>
  <c r="L5473" i="35"/>
  <c r="L5524" i="35" s="1"/>
  <c r="F5471" i="35"/>
  <c r="F5522" i="35" s="1"/>
  <c r="H5471" i="35"/>
  <c r="H5522" i="35" s="1"/>
  <c r="M5471" i="35"/>
  <c r="M5522" i="35" s="1"/>
  <c r="D5522" i="35"/>
  <c r="I5471" i="35"/>
  <c r="I5522" i="35" s="1"/>
  <c r="P5471" i="35"/>
  <c r="P5522" i="35" s="1"/>
  <c r="E5471" i="35"/>
  <c r="E5522" i="35" s="1"/>
  <c r="O5471" i="35"/>
  <c r="O5522" i="35" s="1"/>
  <c r="G5471" i="35"/>
  <c r="G5522" i="35" s="1"/>
  <c r="Q5471" i="35"/>
  <c r="Q5522" i="35" s="1"/>
  <c r="K5471" i="35"/>
  <c r="K5522" i="35" s="1"/>
  <c r="L5471" i="35"/>
  <c r="L5522" i="35" s="1"/>
  <c r="F5469" i="35"/>
  <c r="F5520" i="35" s="1"/>
  <c r="H5469" i="35"/>
  <c r="H5520" i="35" s="1"/>
  <c r="M5469" i="35"/>
  <c r="M5520" i="35" s="1"/>
  <c r="I5469" i="35"/>
  <c r="I5520" i="35" s="1"/>
  <c r="P5469" i="35"/>
  <c r="P5520" i="35" s="1"/>
  <c r="D5520" i="35"/>
  <c r="E5469" i="35"/>
  <c r="E5520" i="35" s="1"/>
  <c r="O5469" i="35"/>
  <c r="O5520" i="35" s="1"/>
  <c r="G5469" i="35"/>
  <c r="G5520" i="35" s="1"/>
  <c r="Q5469" i="35"/>
  <c r="Q5520" i="35" s="1"/>
  <c r="K5469" i="35"/>
  <c r="K5520" i="35" s="1"/>
  <c r="L5469" i="35"/>
  <c r="L5520" i="35" s="1"/>
  <c r="F5467" i="35"/>
  <c r="F5518" i="35" s="1"/>
  <c r="H5467" i="35"/>
  <c r="H5518" i="35" s="1"/>
  <c r="M5467" i="35"/>
  <c r="M5518" i="35" s="1"/>
  <c r="D5518" i="35"/>
  <c r="I5467" i="35"/>
  <c r="I5518" i="35" s="1"/>
  <c r="P5467" i="35"/>
  <c r="P5518" i="35" s="1"/>
  <c r="E5467" i="35"/>
  <c r="E5518" i="35" s="1"/>
  <c r="O5467" i="35"/>
  <c r="O5518" i="35" s="1"/>
  <c r="G5467" i="35"/>
  <c r="G5518" i="35" s="1"/>
  <c r="Q5467" i="35"/>
  <c r="Q5518" i="35" s="1"/>
  <c r="K5467" i="35"/>
  <c r="K5518" i="35" s="1"/>
  <c r="L5467" i="35"/>
  <c r="L5518" i="35" s="1"/>
  <c r="F5465" i="35"/>
  <c r="F5516" i="35" s="1"/>
  <c r="H5465" i="35"/>
  <c r="H5516" i="35" s="1"/>
  <c r="M5465" i="35"/>
  <c r="M5516" i="35" s="1"/>
  <c r="I5465" i="35"/>
  <c r="I5516" i="35" s="1"/>
  <c r="P5465" i="35"/>
  <c r="P5516" i="35" s="1"/>
  <c r="D5516" i="35"/>
  <c r="E5465" i="35"/>
  <c r="E5516" i="35" s="1"/>
  <c r="O5465" i="35"/>
  <c r="O5516" i="35" s="1"/>
  <c r="G5465" i="35"/>
  <c r="G5516" i="35" s="1"/>
  <c r="Q5465" i="35"/>
  <c r="Q5516" i="35" s="1"/>
  <c r="K5465" i="35"/>
  <c r="K5516" i="35" s="1"/>
  <c r="L5465" i="35"/>
  <c r="L5516" i="35" s="1"/>
  <c r="F4971" i="35"/>
  <c r="F5022" i="35" s="1"/>
  <c r="G4971" i="35"/>
  <c r="G5022" i="35" s="1"/>
  <c r="L4971" i="35"/>
  <c r="L5022" i="35" s="1"/>
  <c r="Q4971" i="35"/>
  <c r="Q5022" i="35" s="1"/>
  <c r="I4971" i="35"/>
  <c r="I5022" i="35" s="1"/>
  <c r="P4971" i="35"/>
  <c r="P5022" i="35" s="1"/>
  <c r="H4971" i="35"/>
  <c r="H5022" i="35" s="1"/>
  <c r="E4971" i="35"/>
  <c r="E5022" i="35" s="1"/>
  <c r="K4971" i="35"/>
  <c r="K5022" i="35" s="1"/>
  <c r="M4971" i="35"/>
  <c r="M5022" i="35" s="1"/>
  <c r="O4971" i="35"/>
  <c r="O5022" i="35" s="1"/>
  <c r="D5022" i="35"/>
  <c r="F2877" i="35"/>
  <c r="F2928" i="35" s="1"/>
  <c r="D2928" i="35"/>
  <c r="L2383" i="35"/>
  <c r="L2434" i="35" s="1"/>
  <c r="H2383" i="35"/>
  <c r="H2434" i="35" s="1"/>
  <c r="G2376" i="35"/>
  <c r="G2427" i="35" s="1"/>
  <c r="O2376" i="35"/>
  <c r="O2427" i="35" s="1"/>
  <c r="L2375" i="35"/>
  <c r="L2426" i="35" s="1"/>
  <c r="O2375" i="35"/>
  <c r="O2426" i="35" s="1"/>
  <c r="D2426" i="35"/>
  <c r="L2363" i="35"/>
  <c r="L2414" i="35" s="1"/>
  <c r="P2363" i="35"/>
  <c r="P2414" i="35" s="1"/>
  <c r="D2414" i="35"/>
  <c r="L2359" i="35"/>
  <c r="L2410" i="35" s="1"/>
  <c r="P2359" i="35"/>
  <c r="P2410" i="35" s="1"/>
  <c r="D2410" i="35"/>
  <c r="J2344" i="35"/>
  <c r="J2395" i="35" s="1"/>
  <c r="N2344" i="35"/>
  <c r="N2395" i="35" s="1"/>
  <c r="D2395" i="35"/>
  <c r="J2143" i="35"/>
  <c r="J2194" i="35" s="1"/>
  <c r="R2143" i="35"/>
  <c r="R2194" i="35" s="1"/>
  <c r="E2114" i="35"/>
  <c r="E2165" i="35" s="1"/>
  <c r="L2114" i="35"/>
  <c r="L2165" i="35" s="1"/>
  <c r="N2110" i="35"/>
  <c r="N2161" i="35" s="1"/>
  <c r="E2106" i="35"/>
  <c r="E2157" i="35" s="1"/>
  <c r="J2106" i="35"/>
  <c r="J2157" i="35" s="1"/>
  <c r="P2106" i="35"/>
  <c r="P2157" i="35" s="1"/>
  <c r="H2106" i="35"/>
  <c r="H2157" i="35" s="1"/>
  <c r="N2106" i="35"/>
  <c r="N2157" i="35" s="1"/>
  <c r="G8117" i="35"/>
  <c r="G8168" i="35" s="1"/>
  <c r="L8117" i="35"/>
  <c r="L8168" i="35" s="1"/>
  <c r="D8168" i="35"/>
  <c r="H8117" i="35"/>
  <c r="H8168" i="35" s="1"/>
  <c r="P8110" i="35"/>
  <c r="P8161" i="35" s="1"/>
  <c r="P8109" i="35"/>
  <c r="P8160" i="35" s="1"/>
  <c r="L8108" i="35"/>
  <c r="L8159" i="35" s="1"/>
  <c r="G8097" i="35"/>
  <c r="G8148" i="35" s="1"/>
  <c r="L8097" i="35"/>
  <c r="L8148" i="35" s="1"/>
  <c r="D8148" i="35"/>
  <c r="P8097" i="35"/>
  <c r="P8148" i="35" s="1"/>
  <c r="G8094" i="35"/>
  <c r="G8145" i="35" s="1"/>
  <c r="H8094" i="35"/>
  <c r="H8145" i="35" s="1"/>
  <c r="D8145" i="35"/>
  <c r="G8093" i="35"/>
  <c r="G8144" i="35" s="1"/>
  <c r="L8093" i="35"/>
  <c r="L8144" i="35" s="1"/>
  <c r="D8144" i="35"/>
  <c r="G8092" i="35"/>
  <c r="G8143" i="35" s="1"/>
  <c r="P8092" i="35"/>
  <c r="P8143" i="35" s="1"/>
  <c r="D8143" i="35"/>
  <c r="G8085" i="35"/>
  <c r="G8136" i="35" s="1"/>
  <c r="L8085" i="35"/>
  <c r="L8136" i="35" s="1"/>
  <c r="D8136" i="35"/>
  <c r="H8085" i="35"/>
  <c r="H8136" i="35" s="1"/>
  <c r="P8078" i="35"/>
  <c r="P8129" i="35" s="1"/>
  <c r="P8077" i="35"/>
  <c r="P8128" i="35" s="1"/>
  <c r="L8076" i="35"/>
  <c r="L8127" i="35" s="1"/>
  <c r="E7877" i="35"/>
  <c r="E7928" i="35" s="1"/>
  <c r="G7877" i="35"/>
  <c r="G7928" i="35" s="1"/>
  <c r="L7877" i="35"/>
  <c r="L7928" i="35" s="1"/>
  <c r="R7877" i="35"/>
  <c r="R7928" i="35" s="1"/>
  <c r="D7928" i="35"/>
  <c r="H7877" i="35"/>
  <c r="H7928" i="35" s="1"/>
  <c r="O7877" i="35"/>
  <c r="O7928" i="35" s="1"/>
  <c r="K7875" i="35"/>
  <c r="K7926" i="35" s="1"/>
  <c r="E7873" i="35"/>
  <c r="E7924" i="35" s="1"/>
  <c r="G7873" i="35"/>
  <c r="G7924" i="35" s="1"/>
  <c r="L7873" i="35"/>
  <c r="L7924" i="35" s="1"/>
  <c r="R7873" i="35"/>
  <c r="R7924" i="35" s="1"/>
  <c r="J7873" i="35"/>
  <c r="J7924" i="35" s="1"/>
  <c r="P7873" i="35"/>
  <c r="P7924" i="35" s="1"/>
  <c r="D7924" i="35"/>
  <c r="E7871" i="35"/>
  <c r="E7922" i="35" s="1"/>
  <c r="G7871" i="35"/>
  <c r="G7922" i="35" s="1"/>
  <c r="L7871" i="35"/>
  <c r="L7922" i="35" s="1"/>
  <c r="R7871" i="35"/>
  <c r="R7922" i="35" s="1"/>
  <c r="F7871" i="35"/>
  <c r="F7922" i="35" s="1"/>
  <c r="N7871" i="35"/>
  <c r="N7922" i="35" s="1"/>
  <c r="K7870" i="35"/>
  <c r="K7921" i="35" s="1"/>
  <c r="H7869" i="35"/>
  <c r="H7920" i="35" s="1"/>
  <c r="J7867" i="35"/>
  <c r="J7918" i="35" s="1"/>
  <c r="E7865" i="35"/>
  <c r="E7916" i="35" s="1"/>
  <c r="G7865" i="35"/>
  <c r="G7916" i="35" s="1"/>
  <c r="L7865" i="35"/>
  <c r="L7916" i="35" s="1"/>
  <c r="R7865" i="35"/>
  <c r="R7916" i="35" s="1"/>
  <c r="J7865" i="35"/>
  <c r="J7916" i="35" s="1"/>
  <c r="P7865" i="35"/>
  <c r="P7916" i="35" s="1"/>
  <c r="D7916" i="35"/>
  <c r="E7863" i="35"/>
  <c r="E7914" i="35" s="1"/>
  <c r="G7863" i="35"/>
  <c r="G7914" i="35" s="1"/>
  <c r="L7863" i="35"/>
  <c r="L7914" i="35" s="1"/>
  <c r="R7863" i="35"/>
  <c r="R7914" i="35" s="1"/>
  <c r="F7863" i="35"/>
  <c r="F7914" i="35" s="1"/>
  <c r="N7863" i="35"/>
  <c r="N7914" i="35" s="1"/>
  <c r="K7862" i="35"/>
  <c r="K7913" i="35" s="1"/>
  <c r="H7861" i="35"/>
  <c r="H7912" i="35" s="1"/>
  <c r="J7859" i="35"/>
  <c r="J7910" i="35" s="1"/>
  <c r="E7857" i="35"/>
  <c r="E7908" i="35" s="1"/>
  <c r="G7857" i="35"/>
  <c r="G7908" i="35" s="1"/>
  <c r="L7857" i="35"/>
  <c r="L7908" i="35" s="1"/>
  <c r="R7857" i="35"/>
  <c r="R7908" i="35" s="1"/>
  <c r="J7857" i="35"/>
  <c r="J7908" i="35" s="1"/>
  <c r="P7857" i="35"/>
  <c r="P7908" i="35" s="1"/>
  <c r="D7908" i="35"/>
  <c r="E7855" i="35"/>
  <c r="E7906" i="35" s="1"/>
  <c r="G7855" i="35"/>
  <c r="G7906" i="35" s="1"/>
  <c r="L7855" i="35"/>
  <c r="L7906" i="35" s="1"/>
  <c r="R7855" i="35"/>
  <c r="R7906" i="35" s="1"/>
  <c r="F7855" i="35"/>
  <c r="F7906" i="35" s="1"/>
  <c r="N7855" i="35"/>
  <c r="N7906" i="35" s="1"/>
  <c r="K7854" i="35"/>
  <c r="K7905" i="35" s="1"/>
  <c r="H7853" i="35"/>
  <c r="H7904" i="35" s="1"/>
  <c r="J7851" i="35"/>
  <c r="J7902" i="35" s="1"/>
  <c r="E7849" i="35"/>
  <c r="E7900" i="35" s="1"/>
  <c r="G7849" i="35"/>
  <c r="G7900" i="35" s="1"/>
  <c r="L7849" i="35"/>
  <c r="L7900" i="35" s="1"/>
  <c r="R7849" i="35"/>
  <c r="R7900" i="35" s="1"/>
  <c r="J7849" i="35"/>
  <c r="J7900" i="35" s="1"/>
  <c r="P7849" i="35"/>
  <c r="P7900" i="35" s="1"/>
  <c r="D7900" i="35"/>
  <c r="E7847" i="35"/>
  <c r="E7898" i="35" s="1"/>
  <c r="G7847" i="35"/>
  <c r="G7898" i="35" s="1"/>
  <c r="L7847" i="35"/>
  <c r="L7898" i="35" s="1"/>
  <c r="R7847" i="35"/>
  <c r="R7898" i="35" s="1"/>
  <c r="F7847" i="35"/>
  <c r="F7898" i="35" s="1"/>
  <c r="N7847" i="35"/>
  <c r="N7898" i="35" s="1"/>
  <c r="K7846" i="35"/>
  <c r="K7897" i="35" s="1"/>
  <c r="H7845" i="35"/>
  <c r="H7896" i="35" s="1"/>
  <c r="J7843" i="35"/>
  <c r="J7894" i="35" s="1"/>
  <c r="E7841" i="35"/>
  <c r="E7892" i="35" s="1"/>
  <c r="G7841" i="35"/>
  <c r="G7892" i="35" s="1"/>
  <c r="L7841" i="35"/>
  <c r="L7892" i="35" s="1"/>
  <c r="R7841" i="35"/>
  <c r="R7892" i="35" s="1"/>
  <c r="J7841" i="35"/>
  <c r="J7892" i="35" s="1"/>
  <c r="P7841" i="35"/>
  <c r="P7892" i="35" s="1"/>
  <c r="D7892" i="35"/>
  <c r="E7839" i="35"/>
  <c r="E7890" i="35" s="1"/>
  <c r="G7839" i="35"/>
  <c r="G7890" i="35" s="1"/>
  <c r="L7839" i="35"/>
  <c r="L7890" i="35" s="1"/>
  <c r="R7839" i="35"/>
  <c r="R7890" i="35" s="1"/>
  <c r="F7839" i="35"/>
  <c r="F7890" i="35" s="1"/>
  <c r="N7839" i="35"/>
  <c r="N7890" i="35" s="1"/>
  <c r="K7838" i="35"/>
  <c r="K7889" i="35" s="1"/>
  <c r="H7837" i="35"/>
  <c r="H7888" i="35" s="1"/>
  <c r="J7835" i="35"/>
  <c r="J7886" i="35" s="1"/>
  <c r="E7833" i="35"/>
  <c r="E7884" i="35" s="1"/>
  <c r="G7833" i="35"/>
  <c r="G7884" i="35" s="1"/>
  <c r="L7833" i="35"/>
  <c r="L7884" i="35" s="1"/>
  <c r="R7833" i="35"/>
  <c r="R7884" i="35" s="1"/>
  <c r="J7833" i="35"/>
  <c r="J7884" i="35" s="1"/>
  <c r="P7833" i="35"/>
  <c r="P7884" i="35" s="1"/>
  <c r="D7884" i="35"/>
  <c r="E7831" i="35"/>
  <c r="E7882" i="35" s="1"/>
  <c r="G7831" i="35"/>
  <c r="G7882" i="35" s="1"/>
  <c r="L7831" i="35"/>
  <c r="L7882" i="35" s="1"/>
  <c r="R7831" i="35"/>
  <c r="R7882" i="35" s="1"/>
  <c r="F7831" i="35"/>
  <c r="F7882" i="35" s="1"/>
  <c r="N7831" i="35"/>
  <c r="N7882" i="35" s="1"/>
  <c r="K7830" i="35"/>
  <c r="K7881" i="35" s="1"/>
  <c r="H7829" i="35"/>
  <c r="H7880" i="35" s="1"/>
  <c r="D7628" i="35"/>
  <c r="D7620" i="35"/>
  <c r="N7594" i="35"/>
  <c r="N7645" i="35" s="1"/>
  <c r="R7591" i="35"/>
  <c r="R7642" i="35" s="1"/>
  <c r="E7590" i="35"/>
  <c r="E7641" i="35" s="1"/>
  <c r="L7590" i="35"/>
  <c r="L7641" i="35" s="1"/>
  <c r="D7641" i="35"/>
  <c r="P7590" i="35"/>
  <c r="P7641" i="35" s="1"/>
  <c r="N7584" i="35"/>
  <c r="N7635" i="35" s="1"/>
  <c r="F7581" i="35"/>
  <c r="F7632" i="35" s="1"/>
  <c r="H7581" i="35"/>
  <c r="H7632" i="35" s="1"/>
  <c r="L7581" i="35"/>
  <c r="L7632" i="35" s="1"/>
  <c r="P7581" i="35"/>
  <c r="P7632" i="35" s="1"/>
  <c r="I7581" i="35"/>
  <c r="I7632" i="35" s="1"/>
  <c r="N7581" i="35"/>
  <c r="N7632" i="35" s="1"/>
  <c r="P7580" i="35"/>
  <c r="P7631" i="35" s="1"/>
  <c r="H7580" i="35"/>
  <c r="H7631" i="35" s="1"/>
  <c r="P7577" i="35"/>
  <c r="P7628" i="35" s="1"/>
  <c r="I7577" i="35"/>
  <c r="I7628" i="35" s="1"/>
  <c r="P7569" i="35"/>
  <c r="P7620" i="35" s="1"/>
  <c r="I7569" i="35"/>
  <c r="I7620" i="35" s="1"/>
  <c r="O7561" i="35"/>
  <c r="O7612" i="35" s="1"/>
  <c r="K7558" i="35"/>
  <c r="K7609" i="35" s="1"/>
  <c r="P6512" i="35"/>
  <c r="P6563" i="35" s="1"/>
  <c r="L6512" i="35"/>
  <c r="L6563" i="35" s="1"/>
  <c r="H6512" i="35"/>
  <c r="H6563" i="35" s="1"/>
  <c r="E6020" i="35"/>
  <c r="E6071" i="35" s="1"/>
  <c r="H6020" i="35"/>
  <c r="H6071" i="35" s="1"/>
  <c r="N6020" i="35"/>
  <c r="N6071" i="35" s="1"/>
  <c r="G6020" i="35"/>
  <c r="G6071" i="35" s="1"/>
  <c r="O6020" i="35"/>
  <c r="O6071" i="35" s="1"/>
  <c r="F6020" i="35"/>
  <c r="F6071" i="35" s="1"/>
  <c r="P6020" i="35"/>
  <c r="P6071" i="35" s="1"/>
  <c r="D6071" i="35"/>
  <c r="J6020" i="35"/>
  <c r="J6071" i="35" s="1"/>
  <c r="R6020" i="35"/>
  <c r="R6071" i="35" s="1"/>
  <c r="K6020" i="35"/>
  <c r="K6071" i="35" s="1"/>
  <c r="F6001" i="35"/>
  <c r="F6052" i="35" s="1"/>
  <c r="J6001" i="35"/>
  <c r="J6052" i="35" s="1"/>
  <c r="D6052" i="35"/>
  <c r="R6001" i="35"/>
  <c r="R6052" i="35" s="1"/>
  <c r="L6001" i="35"/>
  <c r="L6052" i="35" s="1"/>
  <c r="E6827" i="35"/>
  <c r="E6878" i="35" s="1"/>
  <c r="M6827" i="35"/>
  <c r="M6878" i="35" s="1"/>
  <c r="I6827" i="35"/>
  <c r="I6878" i="35" s="1"/>
  <c r="L6825" i="35"/>
  <c r="L6876" i="35" s="1"/>
  <c r="M6825" i="35"/>
  <c r="M6876" i="35" s="1"/>
  <c r="L6817" i="35"/>
  <c r="L6868" i="35" s="1"/>
  <c r="E6817" i="35"/>
  <c r="E6868" i="35" s="1"/>
  <c r="E6807" i="35"/>
  <c r="E6858" i="35" s="1"/>
  <c r="M6807" i="35"/>
  <c r="M6858" i="35" s="1"/>
  <c r="L6807" i="35"/>
  <c r="L6858" i="35" s="1"/>
  <c r="P6552" i="35"/>
  <c r="P6603" i="35" s="1"/>
  <c r="H6552" i="35"/>
  <c r="H6603" i="35" s="1"/>
  <c r="P6520" i="35"/>
  <c r="P6571" i="35" s="1"/>
  <c r="H6520" i="35"/>
  <c r="H6571" i="35" s="1"/>
  <c r="E6311" i="35"/>
  <c r="E6362" i="35" s="1"/>
  <c r="G6311" i="35"/>
  <c r="G6362" i="35" s="1"/>
  <c r="O6311" i="35"/>
  <c r="O6362" i="35" s="1"/>
  <c r="H6311" i="35"/>
  <c r="H6362" i="35" s="1"/>
  <c r="D6362" i="35"/>
  <c r="E6307" i="35"/>
  <c r="E6358" i="35" s="1"/>
  <c r="G6307" i="35"/>
  <c r="G6358" i="35" s="1"/>
  <c r="O6307" i="35"/>
  <c r="O6358" i="35" s="1"/>
  <c r="H6307" i="35"/>
  <c r="H6358" i="35" s="1"/>
  <c r="D6358" i="35"/>
  <c r="E6303" i="35"/>
  <c r="E6354" i="35" s="1"/>
  <c r="G6303" i="35"/>
  <c r="G6354" i="35" s="1"/>
  <c r="O6303" i="35"/>
  <c r="O6354" i="35" s="1"/>
  <c r="H6303" i="35"/>
  <c r="H6354" i="35" s="1"/>
  <c r="D6354" i="35"/>
  <c r="E6299" i="35"/>
  <c r="E6350" i="35" s="1"/>
  <c r="G6299" i="35"/>
  <c r="G6350" i="35" s="1"/>
  <c r="O6299" i="35"/>
  <c r="O6350" i="35" s="1"/>
  <c r="H6299" i="35"/>
  <c r="H6350" i="35" s="1"/>
  <c r="D6350" i="35"/>
  <c r="E6295" i="35"/>
  <c r="E6346" i="35" s="1"/>
  <c r="G6295" i="35"/>
  <c r="G6346" i="35" s="1"/>
  <c r="O6295" i="35"/>
  <c r="O6346" i="35" s="1"/>
  <c r="H6295" i="35"/>
  <c r="H6346" i="35" s="1"/>
  <c r="D6346" i="35"/>
  <c r="E6291" i="35"/>
  <c r="E6342" i="35" s="1"/>
  <c r="G6291" i="35"/>
  <c r="G6342" i="35" s="1"/>
  <c r="O6291" i="35"/>
  <c r="O6342" i="35" s="1"/>
  <c r="H6291" i="35"/>
  <c r="H6342" i="35" s="1"/>
  <c r="D6342" i="35"/>
  <c r="E6287" i="35"/>
  <c r="E6338" i="35" s="1"/>
  <c r="G6287" i="35"/>
  <c r="G6338" i="35" s="1"/>
  <c r="O6287" i="35"/>
  <c r="O6338" i="35" s="1"/>
  <c r="H6287" i="35"/>
  <c r="H6338" i="35" s="1"/>
  <c r="D6338" i="35"/>
  <c r="E6283" i="35"/>
  <c r="E6334" i="35" s="1"/>
  <c r="G6283" i="35"/>
  <c r="G6334" i="35" s="1"/>
  <c r="O6283" i="35"/>
  <c r="O6334" i="35" s="1"/>
  <c r="H6283" i="35"/>
  <c r="H6334" i="35" s="1"/>
  <c r="D6334" i="35"/>
  <c r="E6279" i="35"/>
  <c r="E6330" i="35" s="1"/>
  <c r="G6279" i="35"/>
  <c r="G6330" i="35" s="1"/>
  <c r="O6279" i="35"/>
  <c r="O6330" i="35" s="1"/>
  <c r="H6279" i="35"/>
  <c r="H6330" i="35" s="1"/>
  <c r="D6330" i="35"/>
  <c r="E6275" i="35"/>
  <c r="E6326" i="35" s="1"/>
  <c r="G6275" i="35"/>
  <c r="G6326" i="35" s="1"/>
  <c r="O6275" i="35"/>
  <c r="O6326" i="35" s="1"/>
  <c r="H6275" i="35"/>
  <c r="H6326" i="35" s="1"/>
  <c r="D6326" i="35"/>
  <c r="E6271" i="35"/>
  <c r="E6322" i="35" s="1"/>
  <c r="G6271" i="35"/>
  <c r="G6322" i="35" s="1"/>
  <c r="O6271" i="35"/>
  <c r="O6322" i="35" s="1"/>
  <c r="H6271" i="35"/>
  <c r="H6322" i="35" s="1"/>
  <c r="D6322" i="35"/>
  <c r="E6267" i="35"/>
  <c r="E6318" i="35" s="1"/>
  <c r="G6267" i="35"/>
  <c r="G6318" i="35" s="1"/>
  <c r="O6267" i="35"/>
  <c r="O6318" i="35" s="1"/>
  <c r="H6267" i="35"/>
  <c r="H6318" i="35" s="1"/>
  <c r="D6318" i="35"/>
  <c r="E6015" i="35"/>
  <c r="E6066" i="35" s="1"/>
  <c r="G6015" i="35"/>
  <c r="G6066" i="35" s="1"/>
  <c r="K6015" i="35"/>
  <c r="K6066" i="35" s="1"/>
  <c r="O6015" i="35"/>
  <c r="O6066" i="35" s="1"/>
  <c r="H6015" i="35"/>
  <c r="H6066" i="35" s="1"/>
  <c r="M6015" i="35"/>
  <c r="M6066" i="35" s="1"/>
  <c r="R6015" i="35"/>
  <c r="R6066" i="35" s="1"/>
  <c r="D6066" i="35"/>
  <c r="F5994" i="35"/>
  <c r="F6045" i="35" s="1"/>
  <c r="J5994" i="35"/>
  <c r="J6045" i="35" s="1"/>
  <c r="P5994" i="35"/>
  <c r="P6045" i="35" s="1"/>
  <c r="F5993" i="35"/>
  <c r="F6044" i="35" s="1"/>
  <c r="R5993" i="35"/>
  <c r="R6044" i="35" s="1"/>
  <c r="D6044" i="35"/>
  <c r="F5989" i="35"/>
  <c r="F6040" i="35" s="1"/>
  <c r="L5989" i="35"/>
  <c r="L6040" i="35" s="1"/>
  <c r="J5989" i="35"/>
  <c r="J6040" i="35" s="1"/>
  <c r="F5987" i="35"/>
  <c r="F6038" i="35" s="1"/>
  <c r="N5987" i="35"/>
  <c r="N6038" i="35" s="1"/>
  <c r="J5987" i="35"/>
  <c r="J6038" i="35" s="1"/>
  <c r="D6038" i="35"/>
  <c r="F5779" i="35"/>
  <c r="F5830" i="35" s="1"/>
  <c r="E5779" i="35"/>
  <c r="E5830" i="35" s="1"/>
  <c r="J5779" i="35"/>
  <c r="J5830" i="35" s="1"/>
  <c r="N5779" i="35"/>
  <c r="N5830" i="35" s="1"/>
  <c r="R5779" i="35"/>
  <c r="R5830" i="35" s="1"/>
  <c r="I5779" i="35"/>
  <c r="I5830" i="35" s="1"/>
  <c r="O5779" i="35"/>
  <c r="O5830" i="35" s="1"/>
  <c r="E5777" i="35"/>
  <c r="E5828" i="35" s="1"/>
  <c r="I5777" i="35"/>
  <c r="I5828" i="35" s="1"/>
  <c r="M5777" i="35"/>
  <c r="M5828" i="35" s="1"/>
  <c r="Q5777" i="35"/>
  <c r="Q5828" i="35" s="1"/>
  <c r="H5777" i="35"/>
  <c r="H5828" i="35" s="1"/>
  <c r="N5777" i="35"/>
  <c r="N5828" i="35" s="1"/>
  <c r="F5769" i="35"/>
  <c r="F5820" i="35" s="1"/>
  <c r="H5769" i="35"/>
  <c r="H5820" i="35" s="1"/>
  <c r="L5769" i="35"/>
  <c r="L5820" i="35" s="1"/>
  <c r="P5769" i="35"/>
  <c r="P5820" i="35" s="1"/>
  <c r="D5820" i="35"/>
  <c r="G5769" i="35"/>
  <c r="G5820" i="35" s="1"/>
  <c r="M5769" i="35"/>
  <c r="M5820" i="35" s="1"/>
  <c r="R5769" i="35"/>
  <c r="R5820" i="35" s="1"/>
  <c r="E5267" i="35"/>
  <c r="E5318" i="35" s="1"/>
  <c r="K5267" i="35"/>
  <c r="K5318" i="35" s="1"/>
  <c r="R5267" i="35"/>
  <c r="R5318" i="35" s="1"/>
  <c r="D5318" i="35"/>
  <c r="H5267" i="35"/>
  <c r="H5318" i="35" s="1"/>
  <c r="O5267" i="35"/>
  <c r="O5318" i="35" s="1"/>
  <c r="G5267" i="35"/>
  <c r="G5318" i="35" s="1"/>
  <c r="L5267" i="35"/>
  <c r="L5318" i="35" s="1"/>
  <c r="F4749" i="35"/>
  <c r="F4800" i="35" s="1"/>
  <c r="J4749" i="35"/>
  <c r="J4800" i="35" s="1"/>
  <c r="N4749" i="35"/>
  <c r="N4800" i="35" s="1"/>
  <c r="R4749" i="35"/>
  <c r="R4800" i="35" s="1"/>
  <c r="G4749" i="35"/>
  <c r="G4800" i="35" s="1"/>
  <c r="L4749" i="35"/>
  <c r="L4800" i="35" s="1"/>
  <c r="Q4749" i="35"/>
  <c r="Q4800" i="35" s="1"/>
  <c r="E4749" i="35"/>
  <c r="E4800" i="35" s="1"/>
  <c r="M4749" i="35"/>
  <c r="M4800" i="35" s="1"/>
  <c r="D4800" i="35"/>
  <c r="H4749" i="35"/>
  <c r="H4800" i="35" s="1"/>
  <c r="O4749" i="35"/>
  <c r="O4800" i="35" s="1"/>
  <c r="I4749" i="35"/>
  <c r="I4800" i="35" s="1"/>
  <c r="K4749" i="35"/>
  <c r="K4800" i="35" s="1"/>
  <c r="P4749" i="35"/>
  <c r="P4800" i="35" s="1"/>
  <c r="F4733" i="35"/>
  <c r="F4784" i="35" s="1"/>
  <c r="J4733" i="35"/>
  <c r="J4784" i="35" s="1"/>
  <c r="N4733" i="35"/>
  <c r="N4784" i="35" s="1"/>
  <c r="R4733" i="35"/>
  <c r="R4784" i="35" s="1"/>
  <c r="G4733" i="35"/>
  <c r="G4784" i="35" s="1"/>
  <c r="L4733" i="35"/>
  <c r="L4784" i="35" s="1"/>
  <c r="Q4733" i="35"/>
  <c r="Q4784" i="35" s="1"/>
  <c r="E4733" i="35"/>
  <c r="E4784" i="35" s="1"/>
  <c r="M4733" i="35"/>
  <c r="M4784" i="35" s="1"/>
  <c r="D4784" i="35"/>
  <c r="H4733" i="35"/>
  <c r="H4784" i="35" s="1"/>
  <c r="O4733" i="35"/>
  <c r="O4784" i="35" s="1"/>
  <c r="I4733" i="35"/>
  <c r="I4784" i="35" s="1"/>
  <c r="K4733" i="35"/>
  <c r="K4784" i="35" s="1"/>
  <c r="P4733" i="35"/>
  <c r="P4784" i="35" s="1"/>
  <c r="F7559" i="35"/>
  <c r="F7610" i="35" s="1"/>
  <c r="G7559" i="35"/>
  <c r="G7610" i="35" s="1"/>
  <c r="L7559" i="35"/>
  <c r="L7610" i="35" s="1"/>
  <c r="P7559" i="35"/>
  <c r="P7610" i="35" s="1"/>
  <c r="E6831" i="35"/>
  <c r="E6882" i="35" s="1"/>
  <c r="M6831" i="35"/>
  <c r="M6882" i="35" s="1"/>
  <c r="H6831" i="35"/>
  <c r="H6882" i="35" s="1"/>
  <c r="Q6831" i="35"/>
  <c r="Q6882" i="35" s="1"/>
  <c r="L6829" i="35"/>
  <c r="L6880" i="35" s="1"/>
  <c r="I6829" i="35"/>
  <c r="I6880" i="35" s="1"/>
  <c r="P6827" i="35"/>
  <c r="P6878" i="35" s="1"/>
  <c r="Q6825" i="35"/>
  <c r="Q6876" i="35" s="1"/>
  <c r="Q6817" i="35"/>
  <c r="Q6868" i="35" s="1"/>
  <c r="E6811" i="35"/>
  <c r="E6862" i="35" s="1"/>
  <c r="M6811" i="35"/>
  <c r="M6862" i="35" s="1"/>
  <c r="I6811" i="35"/>
  <c r="I6862" i="35" s="1"/>
  <c r="L6809" i="35"/>
  <c r="L6860" i="35" s="1"/>
  <c r="M6809" i="35"/>
  <c r="M6860" i="35" s="1"/>
  <c r="P6807" i="35"/>
  <c r="P6858" i="35" s="1"/>
  <c r="L6801" i="35"/>
  <c r="L6852" i="35" s="1"/>
  <c r="E6801" i="35"/>
  <c r="E6852" i="35" s="1"/>
  <c r="E6791" i="35"/>
  <c r="E6842" i="35" s="1"/>
  <c r="M6791" i="35"/>
  <c r="M6842" i="35" s="1"/>
  <c r="L6791" i="35"/>
  <c r="L6842" i="35" s="1"/>
  <c r="H6553" i="35"/>
  <c r="H6604" i="35" s="1"/>
  <c r="L6553" i="35"/>
  <c r="L6604" i="35" s="1"/>
  <c r="H6521" i="35"/>
  <c r="H6572" i="35" s="1"/>
  <c r="L6521" i="35"/>
  <c r="L6572" i="35" s="1"/>
  <c r="E6314" i="35"/>
  <c r="E6365" i="35" s="1"/>
  <c r="G6314" i="35"/>
  <c r="G6365" i="35" s="1"/>
  <c r="O6314" i="35"/>
  <c r="O6365" i="35" s="1"/>
  <c r="D6365" i="35"/>
  <c r="L6314" i="35"/>
  <c r="L6365" i="35" s="1"/>
  <c r="P6311" i="35"/>
  <c r="P6362" i="35" s="1"/>
  <c r="E6310" i="35"/>
  <c r="E6361" i="35" s="1"/>
  <c r="G6310" i="35"/>
  <c r="G6361" i="35" s="1"/>
  <c r="O6310" i="35"/>
  <c r="O6361" i="35" s="1"/>
  <c r="D6361" i="35"/>
  <c r="L6310" i="35"/>
  <c r="L6361" i="35" s="1"/>
  <c r="P6307" i="35"/>
  <c r="P6358" i="35" s="1"/>
  <c r="E6306" i="35"/>
  <c r="E6357" i="35" s="1"/>
  <c r="G6306" i="35"/>
  <c r="G6357" i="35" s="1"/>
  <c r="O6306" i="35"/>
  <c r="O6357" i="35" s="1"/>
  <c r="D6357" i="35"/>
  <c r="L6306" i="35"/>
  <c r="L6357" i="35" s="1"/>
  <c r="P6303" i="35"/>
  <c r="P6354" i="35" s="1"/>
  <c r="E6302" i="35"/>
  <c r="E6353" i="35" s="1"/>
  <c r="G6302" i="35"/>
  <c r="G6353" i="35" s="1"/>
  <c r="O6302" i="35"/>
  <c r="O6353" i="35" s="1"/>
  <c r="D6353" i="35"/>
  <c r="L6302" i="35"/>
  <c r="L6353" i="35" s="1"/>
  <c r="P6299" i="35"/>
  <c r="P6350" i="35" s="1"/>
  <c r="E6298" i="35"/>
  <c r="E6349" i="35" s="1"/>
  <c r="G6298" i="35"/>
  <c r="G6349" i="35" s="1"/>
  <c r="O6298" i="35"/>
  <c r="O6349" i="35" s="1"/>
  <c r="D6349" i="35"/>
  <c r="L6298" i="35"/>
  <c r="L6349" i="35" s="1"/>
  <c r="P6295" i="35"/>
  <c r="P6346" i="35" s="1"/>
  <c r="E6294" i="35"/>
  <c r="E6345" i="35" s="1"/>
  <c r="G6294" i="35"/>
  <c r="G6345" i="35" s="1"/>
  <c r="O6294" i="35"/>
  <c r="O6345" i="35" s="1"/>
  <c r="D6345" i="35"/>
  <c r="L6294" i="35"/>
  <c r="L6345" i="35" s="1"/>
  <c r="P6291" i="35"/>
  <c r="P6342" i="35" s="1"/>
  <c r="E6290" i="35"/>
  <c r="E6341" i="35" s="1"/>
  <c r="G6290" i="35"/>
  <c r="G6341" i="35" s="1"/>
  <c r="O6290" i="35"/>
  <c r="O6341" i="35" s="1"/>
  <c r="D6341" i="35"/>
  <c r="L6290" i="35"/>
  <c r="L6341" i="35" s="1"/>
  <c r="P6287" i="35"/>
  <c r="P6338" i="35" s="1"/>
  <c r="E6286" i="35"/>
  <c r="E6337" i="35" s="1"/>
  <c r="G6286" i="35"/>
  <c r="G6337" i="35" s="1"/>
  <c r="O6286" i="35"/>
  <c r="O6337" i="35" s="1"/>
  <c r="D6337" i="35"/>
  <c r="L6286" i="35"/>
  <c r="L6337" i="35" s="1"/>
  <c r="P6283" i="35"/>
  <c r="P6334" i="35" s="1"/>
  <c r="E6282" i="35"/>
  <c r="E6333" i="35" s="1"/>
  <c r="G6282" i="35"/>
  <c r="G6333" i="35" s="1"/>
  <c r="O6282" i="35"/>
  <c r="O6333" i="35" s="1"/>
  <c r="D6333" i="35"/>
  <c r="L6282" i="35"/>
  <c r="L6333" i="35" s="1"/>
  <c r="P6279" i="35"/>
  <c r="P6330" i="35" s="1"/>
  <c r="E6278" i="35"/>
  <c r="E6329" i="35" s="1"/>
  <c r="G6278" i="35"/>
  <c r="G6329" i="35" s="1"/>
  <c r="O6278" i="35"/>
  <c r="O6329" i="35" s="1"/>
  <c r="D6329" i="35"/>
  <c r="L6278" i="35"/>
  <c r="L6329" i="35" s="1"/>
  <c r="P6275" i="35"/>
  <c r="P6326" i="35" s="1"/>
  <c r="E6274" i="35"/>
  <c r="E6325" i="35" s="1"/>
  <c r="G6274" i="35"/>
  <c r="G6325" i="35" s="1"/>
  <c r="O6274" i="35"/>
  <c r="O6325" i="35" s="1"/>
  <c r="D6325" i="35"/>
  <c r="L6274" i="35"/>
  <c r="L6325" i="35" s="1"/>
  <c r="P6271" i="35"/>
  <c r="P6322" i="35" s="1"/>
  <c r="E6270" i="35"/>
  <c r="E6321" i="35" s="1"/>
  <c r="G6270" i="35"/>
  <c r="G6321" i="35" s="1"/>
  <c r="O6270" i="35"/>
  <c r="O6321" i="35" s="1"/>
  <c r="D6321" i="35"/>
  <c r="L6270" i="35"/>
  <c r="L6321" i="35" s="1"/>
  <c r="P6267" i="35"/>
  <c r="P6318" i="35" s="1"/>
  <c r="E6266" i="35"/>
  <c r="E6317" i="35" s="1"/>
  <c r="G6266" i="35"/>
  <c r="G6317" i="35" s="1"/>
  <c r="O6266" i="35"/>
  <c r="O6317" i="35" s="1"/>
  <c r="D6317" i="35"/>
  <c r="L6266" i="35"/>
  <c r="L6317" i="35" s="1"/>
  <c r="D6040" i="35"/>
  <c r="E6034" i="35"/>
  <c r="E6085" i="35" s="1"/>
  <c r="H6034" i="35"/>
  <c r="H6085" i="35" s="1"/>
  <c r="N6034" i="35"/>
  <c r="N6085" i="35" s="1"/>
  <c r="G6034" i="35"/>
  <c r="G6085" i="35" s="1"/>
  <c r="O6034" i="35"/>
  <c r="O6085" i="35" s="1"/>
  <c r="D6085" i="35"/>
  <c r="E6030" i="35"/>
  <c r="E6081" i="35" s="1"/>
  <c r="H6030" i="35"/>
  <c r="H6081" i="35" s="1"/>
  <c r="N6030" i="35"/>
  <c r="N6081" i="35" s="1"/>
  <c r="G6030" i="35"/>
  <c r="G6081" i="35" s="1"/>
  <c r="O6030" i="35"/>
  <c r="O6081" i="35" s="1"/>
  <c r="D6081" i="35"/>
  <c r="E6026" i="35"/>
  <c r="E6077" i="35" s="1"/>
  <c r="H6026" i="35"/>
  <c r="H6077" i="35" s="1"/>
  <c r="N6026" i="35"/>
  <c r="N6077" i="35" s="1"/>
  <c r="G6026" i="35"/>
  <c r="G6077" i="35" s="1"/>
  <c r="O6026" i="35"/>
  <c r="O6077" i="35" s="1"/>
  <c r="D6077" i="35"/>
  <c r="E6022" i="35"/>
  <c r="E6073" i="35" s="1"/>
  <c r="H6022" i="35"/>
  <c r="H6073" i="35" s="1"/>
  <c r="N6022" i="35"/>
  <c r="N6073" i="35" s="1"/>
  <c r="G6022" i="35"/>
  <c r="G6073" i="35" s="1"/>
  <c r="O6022" i="35"/>
  <c r="O6073" i="35" s="1"/>
  <c r="D6073" i="35"/>
  <c r="E6018" i="35"/>
  <c r="E6069" i="35" s="1"/>
  <c r="H6018" i="35"/>
  <c r="H6069" i="35" s="1"/>
  <c r="N6018" i="35"/>
  <c r="N6069" i="35" s="1"/>
  <c r="G6018" i="35"/>
  <c r="G6069" i="35" s="1"/>
  <c r="O6018" i="35"/>
  <c r="O6069" i="35" s="1"/>
  <c r="D6069" i="35"/>
  <c r="Q6015" i="35"/>
  <c r="Q6066" i="35" s="1"/>
  <c r="J6015" i="35"/>
  <c r="J6066" i="35" s="1"/>
  <c r="J6011" i="35"/>
  <c r="J6062" i="35" s="1"/>
  <c r="R6011" i="35"/>
  <c r="R6062" i="35" s="1"/>
  <c r="H6011" i="35"/>
  <c r="H6062" i="35" s="1"/>
  <c r="F6005" i="35"/>
  <c r="F6056" i="35" s="1"/>
  <c r="L6005" i="35"/>
  <c r="L6056" i="35" s="1"/>
  <c r="R6005" i="35"/>
  <c r="R6056" i="35" s="1"/>
  <c r="F6003" i="35"/>
  <c r="F6054" i="35" s="1"/>
  <c r="N6003" i="35"/>
  <c r="N6054" i="35" s="1"/>
  <c r="L6003" i="35"/>
  <c r="L6054" i="35" s="1"/>
  <c r="D6054" i="35"/>
  <c r="R5994" i="35"/>
  <c r="R6045" i="35" s="1"/>
  <c r="F5990" i="35"/>
  <c r="F6041" i="35" s="1"/>
  <c r="H5990" i="35"/>
  <c r="H6041" i="35" s="1"/>
  <c r="R5990" i="35"/>
  <c r="R6041" i="35" s="1"/>
  <c r="J5990" i="35"/>
  <c r="J6041" i="35" s="1"/>
  <c r="P5987" i="35"/>
  <c r="P6038" i="35" s="1"/>
  <c r="D5838" i="35"/>
  <c r="D5830" i="35"/>
  <c r="E5793" i="35"/>
  <c r="E5844" i="35" s="1"/>
  <c r="I5793" i="35"/>
  <c r="I5844" i="35" s="1"/>
  <c r="M5793" i="35"/>
  <c r="M5844" i="35" s="1"/>
  <c r="Q5793" i="35"/>
  <c r="Q5844" i="35" s="1"/>
  <c r="G5793" i="35"/>
  <c r="G5844" i="35" s="1"/>
  <c r="L5793" i="35"/>
  <c r="L5844" i="35" s="1"/>
  <c r="R5793" i="35"/>
  <c r="R5844" i="35" s="1"/>
  <c r="F5791" i="35"/>
  <c r="F5842" i="35" s="1"/>
  <c r="H5791" i="35"/>
  <c r="H5842" i="35" s="1"/>
  <c r="L5791" i="35"/>
  <c r="L5842" i="35" s="1"/>
  <c r="P5791" i="35"/>
  <c r="P5842" i="35" s="1"/>
  <c r="E5791" i="35"/>
  <c r="E5842" i="35" s="1"/>
  <c r="K5791" i="35"/>
  <c r="K5842" i="35" s="1"/>
  <c r="Q5791" i="35"/>
  <c r="Q5842" i="35" s="1"/>
  <c r="D5842" i="35"/>
  <c r="N5790" i="35"/>
  <c r="N5841" i="35" s="1"/>
  <c r="M5787" i="35"/>
  <c r="M5838" i="35" s="1"/>
  <c r="Q5779" i="35"/>
  <c r="Q5830" i="35" s="1"/>
  <c r="K5779" i="35"/>
  <c r="K5830" i="35" s="1"/>
  <c r="L5778" i="35"/>
  <c r="L5829" i="35" s="1"/>
  <c r="P5777" i="35"/>
  <c r="P5828" i="35" s="1"/>
  <c r="J5777" i="35"/>
  <c r="J5828" i="35" s="1"/>
  <c r="Q5769" i="35"/>
  <c r="Q5820" i="35" s="1"/>
  <c r="J5769" i="35"/>
  <c r="J5820" i="35" s="1"/>
  <c r="F5768" i="35"/>
  <c r="F5819" i="35" s="1"/>
  <c r="G5768" i="35"/>
  <c r="G5819" i="35" s="1"/>
  <c r="K5768" i="35"/>
  <c r="K5819" i="35" s="1"/>
  <c r="O5768" i="35"/>
  <c r="O5819" i="35" s="1"/>
  <c r="D5819" i="35"/>
  <c r="H5768" i="35"/>
  <c r="H5819" i="35" s="1"/>
  <c r="M5768" i="35"/>
  <c r="M5819" i="35" s="1"/>
  <c r="R5768" i="35"/>
  <c r="R5819" i="35" s="1"/>
  <c r="F5767" i="35"/>
  <c r="F5818" i="35" s="1"/>
  <c r="E5767" i="35"/>
  <c r="E5818" i="35" s="1"/>
  <c r="J5767" i="35"/>
  <c r="J5818" i="35" s="1"/>
  <c r="N5767" i="35"/>
  <c r="N5818" i="35" s="1"/>
  <c r="R5767" i="35"/>
  <c r="R5818" i="35" s="1"/>
  <c r="D5818" i="35"/>
  <c r="G5767" i="35"/>
  <c r="G5818" i="35" s="1"/>
  <c r="L5767" i="35"/>
  <c r="L5818" i="35" s="1"/>
  <c r="Q5767" i="35"/>
  <c r="Q5818" i="35" s="1"/>
  <c r="N5766" i="35"/>
  <c r="N5817" i="35" s="1"/>
  <c r="E5263" i="35"/>
  <c r="E5314" i="35" s="1"/>
  <c r="K5263" i="35"/>
  <c r="K5314" i="35" s="1"/>
  <c r="P5263" i="35"/>
  <c r="P5314" i="35" s="1"/>
  <c r="D5314" i="35"/>
  <c r="H5263" i="35"/>
  <c r="H5314" i="35" s="1"/>
  <c r="R5263" i="35"/>
  <c r="R5314" i="35" s="1"/>
  <c r="N5263" i="35"/>
  <c r="N5314" i="35" s="1"/>
  <c r="G5263" i="35"/>
  <c r="G5314" i="35" s="1"/>
  <c r="L5263" i="35"/>
  <c r="L5314" i="35" s="1"/>
  <c r="O5263" i="35"/>
  <c r="O5314" i="35" s="1"/>
  <c r="E5246" i="35"/>
  <c r="E5297" i="35" s="1"/>
  <c r="H5246" i="35"/>
  <c r="H5297" i="35" s="1"/>
  <c r="N5246" i="35"/>
  <c r="N5297" i="35" s="1"/>
  <c r="D5297" i="35"/>
  <c r="G5246" i="35"/>
  <c r="G5297" i="35" s="1"/>
  <c r="O5246" i="35"/>
  <c r="O5297" i="35" s="1"/>
  <c r="F5246" i="35"/>
  <c r="F5297" i="35" s="1"/>
  <c r="P5246" i="35"/>
  <c r="P5297" i="35" s="1"/>
  <c r="K5246" i="35"/>
  <c r="K5297" i="35" s="1"/>
  <c r="L5246" i="35"/>
  <c r="L5297" i="35" s="1"/>
  <c r="J5246" i="35"/>
  <c r="J5297" i="35" s="1"/>
  <c r="R5246" i="35"/>
  <c r="R5297" i="35" s="1"/>
  <c r="F4953" i="35"/>
  <c r="F5004" i="35" s="1"/>
  <c r="G4953" i="35"/>
  <c r="G5004" i="35" s="1"/>
  <c r="L4953" i="35"/>
  <c r="L5004" i="35" s="1"/>
  <c r="Q4953" i="35"/>
  <c r="Q5004" i="35" s="1"/>
  <c r="E4953" i="35"/>
  <c r="E5004" i="35" s="1"/>
  <c r="M4953" i="35"/>
  <c r="M5004" i="35" s="1"/>
  <c r="I4953" i="35"/>
  <c r="I5004" i="35" s="1"/>
  <c r="H4953" i="35"/>
  <c r="H5004" i="35" s="1"/>
  <c r="K4953" i="35"/>
  <c r="K5004" i="35" s="1"/>
  <c r="O4953" i="35"/>
  <c r="O5004" i="35" s="1"/>
  <c r="D5004" i="35"/>
  <c r="P4953" i="35"/>
  <c r="P5004" i="35" s="1"/>
  <c r="F4944" i="35"/>
  <c r="F4995" i="35" s="1"/>
  <c r="G4944" i="35"/>
  <c r="G4995" i="35" s="1"/>
  <c r="L4944" i="35"/>
  <c r="L4995" i="35" s="1"/>
  <c r="Q4944" i="35"/>
  <c r="Q4995" i="35" s="1"/>
  <c r="H4944" i="35"/>
  <c r="H4995" i="35" s="1"/>
  <c r="O4944" i="35"/>
  <c r="O4995" i="35" s="1"/>
  <c r="D4995" i="35"/>
  <c r="E4944" i="35"/>
  <c r="E4995" i="35" s="1"/>
  <c r="P4944" i="35"/>
  <c r="P4995" i="35" s="1"/>
  <c r="I4944" i="35"/>
  <c r="I4995" i="35" s="1"/>
  <c r="K4944" i="35"/>
  <c r="K4995" i="35" s="1"/>
  <c r="M4944" i="35"/>
  <c r="M4995" i="35" s="1"/>
  <c r="E2111" i="35"/>
  <c r="E2162" i="35" s="1"/>
  <c r="H2111" i="35"/>
  <c r="H2162" i="35" s="1"/>
  <c r="N2111" i="35"/>
  <c r="N2162" i="35" s="1"/>
  <c r="G2102" i="35"/>
  <c r="G2153" i="35" s="1"/>
  <c r="L2102" i="35"/>
  <c r="L2153" i="35" s="1"/>
  <c r="D2153" i="35"/>
  <c r="G8106" i="35"/>
  <c r="G8157" i="35" s="1"/>
  <c r="H8106" i="35"/>
  <c r="H8157" i="35" s="1"/>
  <c r="G8105" i="35"/>
  <c r="G8156" i="35" s="1"/>
  <c r="L8105" i="35"/>
  <c r="L8156" i="35" s="1"/>
  <c r="D8156" i="35"/>
  <c r="G8104" i="35"/>
  <c r="G8155" i="35" s="1"/>
  <c r="P8104" i="35"/>
  <c r="P8155" i="35" s="1"/>
  <c r="G8090" i="35"/>
  <c r="G8141" i="35" s="1"/>
  <c r="H8090" i="35"/>
  <c r="H8141" i="35" s="1"/>
  <c r="G8089" i="35"/>
  <c r="G8140" i="35" s="1"/>
  <c r="L8089" i="35"/>
  <c r="L8140" i="35" s="1"/>
  <c r="D8140" i="35"/>
  <c r="G8088" i="35"/>
  <c r="G8139" i="35" s="1"/>
  <c r="P8088" i="35"/>
  <c r="P8139" i="35" s="1"/>
  <c r="G8074" i="35"/>
  <c r="G8125" i="35" s="1"/>
  <c r="H8074" i="35"/>
  <c r="H8125" i="35" s="1"/>
  <c r="G8073" i="35"/>
  <c r="G8124" i="35" s="1"/>
  <c r="L8073" i="35"/>
  <c r="L8124" i="35" s="1"/>
  <c r="D8124" i="35"/>
  <c r="G8072" i="35"/>
  <c r="G8123" i="35" s="1"/>
  <c r="P8072" i="35"/>
  <c r="P8123" i="35" s="1"/>
  <c r="E7872" i="35"/>
  <c r="E7923" i="35" s="1"/>
  <c r="G7872" i="35"/>
  <c r="G7923" i="35" s="1"/>
  <c r="L7872" i="35"/>
  <c r="L7923" i="35" s="1"/>
  <c r="R7872" i="35"/>
  <c r="R7923" i="35" s="1"/>
  <c r="E7868" i="35"/>
  <c r="E7919" i="35" s="1"/>
  <c r="G7868" i="35"/>
  <c r="G7919" i="35" s="1"/>
  <c r="L7868" i="35"/>
  <c r="L7919" i="35" s="1"/>
  <c r="R7868" i="35"/>
  <c r="R7919" i="35" s="1"/>
  <c r="E7864" i="35"/>
  <c r="E7915" i="35" s="1"/>
  <c r="G7864" i="35"/>
  <c r="G7915" i="35" s="1"/>
  <c r="L7864" i="35"/>
  <c r="L7915" i="35" s="1"/>
  <c r="R7864" i="35"/>
  <c r="R7915" i="35" s="1"/>
  <c r="E7860" i="35"/>
  <c r="E7911" i="35" s="1"/>
  <c r="G7860" i="35"/>
  <c r="G7911" i="35" s="1"/>
  <c r="L7860" i="35"/>
  <c r="L7911" i="35" s="1"/>
  <c r="R7860" i="35"/>
  <c r="R7911" i="35" s="1"/>
  <c r="E7856" i="35"/>
  <c r="E7907" i="35" s="1"/>
  <c r="G7856" i="35"/>
  <c r="G7907" i="35" s="1"/>
  <c r="L7856" i="35"/>
  <c r="L7907" i="35" s="1"/>
  <c r="R7856" i="35"/>
  <c r="R7907" i="35" s="1"/>
  <c r="E7852" i="35"/>
  <c r="E7903" i="35" s="1"/>
  <c r="G7852" i="35"/>
  <c r="G7903" i="35" s="1"/>
  <c r="L7852" i="35"/>
  <c r="L7903" i="35" s="1"/>
  <c r="R7852" i="35"/>
  <c r="R7903" i="35" s="1"/>
  <c r="E7848" i="35"/>
  <c r="E7899" i="35" s="1"/>
  <c r="G7848" i="35"/>
  <c r="G7899" i="35" s="1"/>
  <c r="L7848" i="35"/>
  <c r="L7899" i="35" s="1"/>
  <c r="R7848" i="35"/>
  <c r="R7899" i="35" s="1"/>
  <c r="E7844" i="35"/>
  <c r="E7895" i="35" s="1"/>
  <c r="G7844" i="35"/>
  <c r="G7895" i="35" s="1"/>
  <c r="L7844" i="35"/>
  <c r="L7895" i="35" s="1"/>
  <c r="R7844" i="35"/>
  <c r="R7895" i="35" s="1"/>
  <c r="E7840" i="35"/>
  <c r="E7891" i="35" s="1"/>
  <c r="G7840" i="35"/>
  <c r="G7891" i="35" s="1"/>
  <c r="L7840" i="35"/>
  <c r="L7891" i="35" s="1"/>
  <c r="R7840" i="35"/>
  <c r="R7891" i="35" s="1"/>
  <c r="E7836" i="35"/>
  <c r="E7887" i="35" s="1"/>
  <c r="G7836" i="35"/>
  <c r="G7887" i="35" s="1"/>
  <c r="L7836" i="35"/>
  <c r="L7887" i="35" s="1"/>
  <c r="R7836" i="35"/>
  <c r="R7887" i="35" s="1"/>
  <c r="E7832" i="35"/>
  <c r="E7883" i="35" s="1"/>
  <c r="G7832" i="35"/>
  <c r="G7883" i="35" s="1"/>
  <c r="L7832" i="35"/>
  <c r="L7883" i="35" s="1"/>
  <c r="R7832" i="35"/>
  <c r="R7883" i="35" s="1"/>
  <c r="D7610" i="35"/>
  <c r="E7593" i="35"/>
  <c r="E7644" i="35" s="1"/>
  <c r="H7593" i="35"/>
  <c r="H7644" i="35" s="1"/>
  <c r="R7593" i="35"/>
  <c r="R7644" i="35" s="1"/>
  <c r="E7589" i="35"/>
  <c r="E7640" i="35" s="1"/>
  <c r="H7589" i="35"/>
  <c r="H7640" i="35" s="1"/>
  <c r="R7589" i="35"/>
  <c r="R7640" i="35" s="1"/>
  <c r="E7583" i="35"/>
  <c r="E7634" i="35" s="1"/>
  <c r="H7583" i="35"/>
  <c r="H7634" i="35" s="1"/>
  <c r="R7583" i="35"/>
  <c r="R7634" i="35" s="1"/>
  <c r="F7573" i="35"/>
  <c r="F7624" i="35" s="1"/>
  <c r="H7573" i="35"/>
  <c r="H7624" i="35" s="1"/>
  <c r="M7573" i="35"/>
  <c r="M7624" i="35" s="1"/>
  <c r="Q7573" i="35"/>
  <c r="Q7624" i="35" s="1"/>
  <c r="F7567" i="35"/>
  <c r="F7618" i="35" s="1"/>
  <c r="H7567" i="35"/>
  <c r="H7618" i="35" s="1"/>
  <c r="L7567" i="35"/>
  <c r="L7618" i="35" s="1"/>
  <c r="P7567" i="35"/>
  <c r="P7618" i="35" s="1"/>
  <c r="D7618" i="35"/>
  <c r="F7566" i="35"/>
  <c r="F7617" i="35" s="1"/>
  <c r="G7566" i="35"/>
  <c r="G7617" i="35" s="1"/>
  <c r="K7566" i="35"/>
  <c r="K7617" i="35" s="1"/>
  <c r="O7566" i="35"/>
  <c r="O7617" i="35" s="1"/>
  <c r="D7617" i="35"/>
  <c r="O7559" i="35"/>
  <c r="O7610" i="35" s="1"/>
  <c r="I7559" i="35"/>
  <c r="I7610" i="35" s="1"/>
  <c r="P7051" i="35"/>
  <c r="P7102" i="35" s="1"/>
  <c r="L7051" i="35"/>
  <c r="L7102" i="35" s="1"/>
  <c r="L6827" i="35"/>
  <c r="L6878" i="35" s="1"/>
  <c r="I6825" i="35"/>
  <c r="I6876" i="35" s="1"/>
  <c r="M6817" i="35"/>
  <c r="M6868" i="35" s="1"/>
  <c r="E6815" i="35"/>
  <c r="E6866" i="35" s="1"/>
  <c r="M6815" i="35"/>
  <c r="M6866" i="35" s="1"/>
  <c r="H6815" i="35"/>
  <c r="H6866" i="35" s="1"/>
  <c r="Q6815" i="35"/>
  <c r="Q6866" i="35" s="1"/>
  <c r="L6813" i="35"/>
  <c r="L6864" i="35" s="1"/>
  <c r="I6813" i="35"/>
  <c r="I6864" i="35" s="1"/>
  <c r="I6807" i="35"/>
  <c r="I6858" i="35" s="1"/>
  <c r="E6795" i="35"/>
  <c r="E6846" i="35" s="1"/>
  <c r="M6795" i="35"/>
  <c r="M6846" i="35" s="1"/>
  <c r="I6795" i="35"/>
  <c r="I6846" i="35" s="1"/>
  <c r="L6793" i="35"/>
  <c r="L6844" i="35" s="1"/>
  <c r="M6793" i="35"/>
  <c r="M6844" i="35" s="1"/>
  <c r="H6540" i="35"/>
  <c r="H6591" i="35" s="1"/>
  <c r="P6540" i="35"/>
  <c r="P6591" i="35" s="1"/>
  <c r="H6508" i="35"/>
  <c r="H6559" i="35" s="1"/>
  <c r="P6508" i="35"/>
  <c r="P6559" i="35" s="1"/>
  <c r="E6313" i="35"/>
  <c r="E6364" i="35" s="1"/>
  <c r="G6313" i="35"/>
  <c r="G6364" i="35" s="1"/>
  <c r="O6313" i="35"/>
  <c r="O6364" i="35" s="1"/>
  <c r="H6313" i="35"/>
  <c r="H6364" i="35" s="1"/>
  <c r="D6364" i="35"/>
  <c r="L6311" i="35"/>
  <c r="L6362" i="35" s="1"/>
  <c r="E6309" i="35"/>
  <c r="E6360" i="35" s="1"/>
  <c r="G6309" i="35"/>
  <c r="G6360" i="35" s="1"/>
  <c r="O6309" i="35"/>
  <c r="O6360" i="35" s="1"/>
  <c r="H6309" i="35"/>
  <c r="H6360" i="35" s="1"/>
  <c r="D6360" i="35"/>
  <c r="L6307" i="35"/>
  <c r="L6358" i="35" s="1"/>
  <c r="E6305" i="35"/>
  <c r="E6356" i="35" s="1"/>
  <c r="G6305" i="35"/>
  <c r="G6356" i="35" s="1"/>
  <c r="O6305" i="35"/>
  <c r="O6356" i="35" s="1"/>
  <c r="H6305" i="35"/>
  <c r="H6356" i="35" s="1"/>
  <c r="D6356" i="35"/>
  <c r="L6303" i="35"/>
  <c r="L6354" i="35" s="1"/>
  <c r="E6301" i="35"/>
  <c r="E6352" i="35" s="1"/>
  <c r="G6301" i="35"/>
  <c r="G6352" i="35" s="1"/>
  <c r="O6301" i="35"/>
  <c r="O6352" i="35" s="1"/>
  <c r="H6301" i="35"/>
  <c r="H6352" i="35" s="1"/>
  <c r="D6352" i="35"/>
  <c r="L6299" i="35"/>
  <c r="L6350" i="35" s="1"/>
  <c r="E6297" i="35"/>
  <c r="E6348" i="35" s="1"/>
  <c r="G6297" i="35"/>
  <c r="G6348" i="35" s="1"/>
  <c r="O6297" i="35"/>
  <c r="O6348" i="35" s="1"/>
  <c r="H6297" i="35"/>
  <c r="H6348" i="35" s="1"/>
  <c r="D6348" i="35"/>
  <c r="L6295" i="35"/>
  <c r="L6346" i="35" s="1"/>
  <c r="E6293" i="35"/>
  <c r="E6344" i="35" s="1"/>
  <c r="G6293" i="35"/>
  <c r="G6344" i="35" s="1"/>
  <c r="O6293" i="35"/>
  <c r="O6344" i="35" s="1"/>
  <c r="H6293" i="35"/>
  <c r="H6344" i="35" s="1"/>
  <c r="D6344" i="35"/>
  <c r="L6291" i="35"/>
  <c r="L6342" i="35" s="1"/>
  <c r="E6289" i="35"/>
  <c r="E6340" i="35" s="1"/>
  <c r="G6289" i="35"/>
  <c r="G6340" i="35" s="1"/>
  <c r="O6289" i="35"/>
  <c r="O6340" i="35" s="1"/>
  <c r="H6289" i="35"/>
  <c r="H6340" i="35" s="1"/>
  <c r="D6340" i="35"/>
  <c r="L6287" i="35"/>
  <c r="L6338" i="35" s="1"/>
  <c r="E6285" i="35"/>
  <c r="E6336" i="35" s="1"/>
  <c r="G6285" i="35"/>
  <c r="G6336" i="35" s="1"/>
  <c r="O6285" i="35"/>
  <c r="O6336" i="35" s="1"/>
  <c r="H6285" i="35"/>
  <c r="H6336" i="35" s="1"/>
  <c r="D6336" i="35"/>
  <c r="L6283" i="35"/>
  <c r="L6334" i="35" s="1"/>
  <c r="E6281" i="35"/>
  <c r="E6332" i="35" s="1"/>
  <c r="G6281" i="35"/>
  <c r="G6332" i="35" s="1"/>
  <c r="O6281" i="35"/>
  <c r="O6332" i="35" s="1"/>
  <c r="H6281" i="35"/>
  <c r="H6332" i="35" s="1"/>
  <c r="D6332" i="35"/>
  <c r="L6279" i="35"/>
  <c r="L6330" i="35" s="1"/>
  <c r="E6277" i="35"/>
  <c r="E6328" i="35" s="1"/>
  <c r="G6277" i="35"/>
  <c r="G6328" i="35" s="1"/>
  <c r="O6277" i="35"/>
  <c r="O6328" i="35" s="1"/>
  <c r="H6277" i="35"/>
  <c r="H6328" i="35" s="1"/>
  <c r="D6328" i="35"/>
  <c r="L6275" i="35"/>
  <c r="L6326" i="35" s="1"/>
  <c r="E6273" i="35"/>
  <c r="E6324" i="35" s="1"/>
  <c r="G6273" i="35"/>
  <c r="G6324" i="35" s="1"/>
  <c r="O6273" i="35"/>
  <c r="O6324" i="35" s="1"/>
  <c r="H6273" i="35"/>
  <c r="H6324" i="35" s="1"/>
  <c r="D6324" i="35"/>
  <c r="L6271" i="35"/>
  <c r="L6322" i="35" s="1"/>
  <c r="E6269" i="35"/>
  <c r="E6320" i="35" s="1"/>
  <c r="G6269" i="35"/>
  <c r="G6320" i="35" s="1"/>
  <c r="O6269" i="35"/>
  <c r="O6320" i="35" s="1"/>
  <c r="H6269" i="35"/>
  <c r="H6320" i="35" s="1"/>
  <c r="D6320" i="35"/>
  <c r="L6267" i="35"/>
  <c r="L6318" i="35" s="1"/>
  <c r="P6015" i="35"/>
  <c r="P6066" i="35" s="1"/>
  <c r="I6015" i="35"/>
  <c r="I6066" i="35" s="1"/>
  <c r="H6007" i="35"/>
  <c r="H6058" i="35" s="1"/>
  <c r="P6007" i="35"/>
  <c r="P6058" i="35" s="1"/>
  <c r="D6058" i="35"/>
  <c r="F6007" i="35"/>
  <c r="F6058" i="35" s="1"/>
  <c r="R6007" i="35"/>
  <c r="R6058" i="35" s="1"/>
  <c r="F6006" i="35"/>
  <c r="F6057" i="35" s="1"/>
  <c r="H6006" i="35"/>
  <c r="H6057" i="35" s="1"/>
  <c r="R6006" i="35"/>
  <c r="R6057" i="35" s="1"/>
  <c r="L6006" i="35"/>
  <c r="L6057" i="35" s="1"/>
  <c r="L5994" i="35"/>
  <c r="L6045" i="35" s="1"/>
  <c r="L5993" i="35"/>
  <c r="L6044" i="35" s="1"/>
  <c r="L5987" i="35"/>
  <c r="L6038" i="35" s="1"/>
  <c r="F5790" i="35"/>
  <c r="F5841" i="35" s="1"/>
  <c r="G5790" i="35"/>
  <c r="G5841" i="35" s="1"/>
  <c r="K5790" i="35"/>
  <c r="K5841" i="35" s="1"/>
  <c r="O5790" i="35"/>
  <c r="O5841" i="35" s="1"/>
  <c r="E5790" i="35"/>
  <c r="E5841" i="35" s="1"/>
  <c r="L5790" i="35"/>
  <c r="L5841" i="35" s="1"/>
  <c r="Q5790" i="35"/>
  <c r="Q5841" i="35" s="1"/>
  <c r="F5787" i="35"/>
  <c r="F5838" i="35" s="1"/>
  <c r="H5787" i="35"/>
  <c r="H5838" i="35" s="1"/>
  <c r="L5787" i="35"/>
  <c r="L5838" i="35" s="1"/>
  <c r="P5787" i="35"/>
  <c r="P5838" i="35" s="1"/>
  <c r="I5787" i="35"/>
  <c r="I5838" i="35" s="1"/>
  <c r="N5787" i="35"/>
  <c r="N5838" i="35" s="1"/>
  <c r="P5779" i="35"/>
  <c r="P5830" i="35" s="1"/>
  <c r="H5779" i="35"/>
  <c r="H5830" i="35" s="1"/>
  <c r="E5778" i="35"/>
  <c r="E5829" i="35" s="1"/>
  <c r="I5778" i="35"/>
  <c r="I5829" i="35" s="1"/>
  <c r="M5778" i="35"/>
  <c r="M5829" i="35" s="1"/>
  <c r="Q5778" i="35"/>
  <c r="Q5829" i="35" s="1"/>
  <c r="H5778" i="35"/>
  <c r="H5829" i="35" s="1"/>
  <c r="N5778" i="35"/>
  <c r="N5829" i="35" s="1"/>
  <c r="D5829" i="35"/>
  <c r="O5777" i="35"/>
  <c r="O5828" i="35" s="1"/>
  <c r="G5777" i="35"/>
  <c r="G5828" i="35" s="1"/>
  <c r="O5769" i="35"/>
  <c r="O5820" i="35" s="1"/>
  <c r="I5769" i="35"/>
  <c r="I5820" i="35" s="1"/>
  <c r="E5766" i="35"/>
  <c r="E5817" i="35" s="1"/>
  <c r="I5766" i="35"/>
  <c r="I5817" i="35" s="1"/>
  <c r="M5766" i="35"/>
  <c r="M5817" i="35" s="1"/>
  <c r="Q5766" i="35"/>
  <c r="Q5817" i="35" s="1"/>
  <c r="D5817" i="35"/>
  <c r="F5766" i="35"/>
  <c r="F5817" i="35" s="1"/>
  <c r="K5766" i="35"/>
  <c r="K5817" i="35" s="1"/>
  <c r="P5766" i="35"/>
  <c r="P5817" i="35" s="1"/>
  <c r="E5266" i="35"/>
  <c r="E5317" i="35" s="1"/>
  <c r="G5266" i="35"/>
  <c r="G5317" i="35" s="1"/>
  <c r="N5266" i="35"/>
  <c r="N5317" i="35" s="1"/>
  <c r="K5266" i="35"/>
  <c r="K5317" i="35" s="1"/>
  <c r="R5266" i="35"/>
  <c r="R5317" i="35" s="1"/>
  <c r="H5266" i="35"/>
  <c r="H5317" i="35" s="1"/>
  <c r="O5266" i="35"/>
  <c r="O5317" i="35" s="1"/>
  <c r="P5266" i="35"/>
  <c r="P5317" i="35" s="1"/>
  <c r="L5266" i="35"/>
  <c r="L5317" i="35" s="1"/>
  <c r="D5317" i="35"/>
  <c r="F4977" i="35"/>
  <c r="F5028" i="35" s="1"/>
  <c r="G4977" i="35"/>
  <c r="G5028" i="35" s="1"/>
  <c r="L4977" i="35"/>
  <c r="L5028" i="35" s="1"/>
  <c r="Q4977" i="35"/>
  <c r="Q5028" i="35" s="1"/>
  <c r="E4977" i="35"/>
  <c r="E5028" i="35" s="1"/>
  <c r="M4977" i="35"/>
  <c r="M5028" i="35" s="1"/>
  <c r="I4977" i="35"/>
  <c r="I5028" i="35" s="1"/>
  <c r="H4977" i="35"/>
  <c r="H5028" i="35" s="1"/>
  <c r="K4977" i="35"/>
  <c r="K5028" i="35" s="1"/>
  <c r="D5028" i="35"/>
  <c r="O4977" i="35"/>
  <c r="O5028" i="35" s="1"/>
  <c r="P4977" i="35"/>
  <c r="P5028" i="35" s="1"/>
  <c r="F4964" i="35"/>
  <c r="F5015" i="35" s="1"/>
  <c r="G4964" i="35"/>
  <c r="G5015" i="35" s="1"/>
  <c r="L4964" i="35"/>
  <c r="L5015" i="35" s="1"/>
  <c r="Q4964" i="35"/>
  <c r="Q5015" i="35" s="1"/>
  <c r="H4964" i="35"/>
  <c r="H5015" i="35" s="1"/>
  <c r="O4964" i="35"/>
  <c r="O5015" i="35" s="1"/>
  <c r="D5015" i="35"/>
  <c r="K4964" i="35"/>
  <c r="K5015" i="35" s="1"/>
  <c r="E4964" i="35"/>
  <c r="E5015" i="35" s="1"/>
  <c r="I4964" i="35"/>
  <c r="I5015" i="35" s="1"/>
  <c r="M4964" i="35"/>
  <c r="M5015" i="35" s="1"/>
  <c r="P4964" i="35"/>
  <c r="P5015" i="35" s="1"/>
  <c r="E5252" i="35"/>
  <c r="E5303" i="35" s="1"/>
  <c r="H5252" i="35"/>
  <c r="H5303" i="35" s="1"/>
  <c r="N5252" i="35"/>
  <c r="N5303" i="35" s="1"/>
  <c r="D5303" i="35"/>
  <c r="G5252" i="35"/>
  <c r="G5303" i="35" s="1"/>
  <c r="O5252" i="35"/>
  <c r="O5303" i="35" s="1"/>
  <c r="K5252" i="35"/>
  <c r="K5303" i="35" s="1"/>
  <c r="F5252" i="35"/>
  <c r="F5303" i="35" s="1"/>
  <c r="R5252" i="35"/>
  <c r="R5303" i="35" s="1"/>
  <c r="J5252" i="35"/>
  <c r="J5303" i="35" s="1"/>
  <c r="R5250" i="35"/>
  <c r="R5301" i="35" s="1"/>
  <c r="P4988" i="35"/>
  <c r="P5039" i="35" s="1"/>
  <c r="O4979" i="35"/>
  <c r="O5030" i="35" s="1"/>
  <c r="F4947" i="35"/>
  <c r="F4998" i="35" s="1"/>
  <c r="G4947" i="35"/>
  <c r="G4998" i="35" s="1"/>
  <c r="L4947" i="35"/>
  <c r="L4998" i="35" s="1"/>
  <c r="Q4947" i="35"/>
  <c r="Q4998" i="35" s="1"/>
  <c r="I4947" i="35"/>
  <c r="I4998" i="35" s="1"/>
  <c r="P4947" i="35"/>
  <c r="P4998" i="35" s="1"/>
  <c r="H4947" i="35"/>
  <c r="H4998" i="35" s="1"/>
  <c r="E4947" i="35"/>
  <c r="E4998" i="35" s="1"/>
  <c r="K4947" i="35"/>
  <c r="K4998" i="35" s="1"/>
  <c r="M4947" i="35"/>
  <c r="M4998" i="35" s="1"/>
  <c r="E5248" i="35"/>
  <c r="E5299" i="35" s="1"/>
  <c r="H5248" i="35"/>
  <c r="H5299" i="35" s="1"/>
  <c r="N5248" i="35"/>
  <c r="N5299" i="35" s="1"/>
  <c r="D5299" i="35"/>
  <c r="G5248" i="35"/>
  <c r="G5299" i="35" s="1"/>
  <c r="O5248" i="35"/>
  <c r="O5299" i="35" s="1"/>
  <c r="K5248" i="35"/>
  <c r="K5299" i="35" s="1"/>
  <c r="J5248" i="35"/>
  <c r="J5299" i="35" s="1"/>
  <c r="L5248" i="35"/>
  <c r="L5299" i="35" s="1"/>
  <c r="F4985" i="35"/>
  <c r="F5036" i="35" s="1"/>
  <c r="G4985" i="35"/>
  <c r="G5036" i="35" s="1"/>
  <c r="L4985" i="35"/>
  <c r="L5036" i="35" s="1"/>
  <c r="Q4985" i="35"/>
  <c r="Q5036" i="35" s="1"/>
  <c r="E4985" i="35"/>
  <c r="E5036" i="35" s="1"/>
  <c r="M4985" i="35"/>
  <c r="M5036" i="35" s="1"/>
  <c r="I4985" i="35"/>
  <c r="I5036" i="35" s="1"/>
  <c r="K4985" i="35"/>
  <c r="K5036" i="35" s="1"/>
  <c r="O4985" i="35"/>
  <c r="O5036" i="35" s="1"/>
  <c r="D5036" i="35"/>
  <c r="F4741" i="35"/>
  <c r="F4792" i="35" s="1"/>
  <c r="J4741" i="35"/>
  <c r="J4792" i="35" s="1"/>
  <c r="N4741" i="35"/>
  <c r="N4792" i="35" s="1"/>
  <c r="R4741" i="35"/>
  <c r="R4792" i="35" s="1"/>
  <c r="G4741" i="35"/>
  <c r="G4792" i="35" s="1"/>
  <c r="L4741" i="35"/>
  <c r="L4792" i="35" s="1"/>
  <c r="Q4741" i="35"/>
  <c r="Q4792" i="35" s="1"/>
  <c r="E4741" i="35"/>
  <c r="E4792" i="35" s="1"/>
  <c r="M4741" i="35"/>
  <c r="M4792" i="35" s="1"/>
  <c r="D4792" i="35"/>
  <c r="H4741" i="35"/>
  <c r="H4792" i="35" s="1"/>
  <c r="O4741" i="35"/>
  <c r="O4792" i="35" s="1"/>
  <c r="I4741" i="35"/>
  <c r="I4792" i="35" s="1"/>
  <c r="K4741" i="35"/>
  <c r="K4792" i="35" s="1"/>
  <c r="P4741" i="35"/>
  <c r="P4792" i="35" s="1"/>
  <c r="E5250" i="35"/>
  <c r="E5301" i="35" s="1"/>
  <c r="H5250" i="35"/>
  <c r="H5301" i="35" s="1"/>
  <c r="N5250" i="35"/>
  <c r="N5301" i="35" s="1"/>
  <c r="D5301" i="35"/>
  <c r="G5250" i="35"/>
  <c r="G5301" i="35" s="1"/>
  <c r="O5250" i="35"/>
  <c r="O5301" i="35" s="1"/>
  <c r="F5250" i="35"/>
  <c r="F5301" i="35" s="1"/>
  <c r="P5250" i="35"/>
  <c r="P5301" i="35" s="1"/>
  <c r="J5250" i="35"/>
  <c r="J5301" i="35" s="1"/>
  <c r="K5250" i="35"/>
  <c r="K5301" i="35" s="1"/>
  <c r="F4988" i="35"/>
  <c r="F5039" i="35" s="1"/>
  <c r="G4988" i="35"/>
  <c r="G5039" i="35" s="1"/>
  <c r="L4988" i="35"/>
  <c r="L5039" i="35" s="1"/>
  <c r="Q4988" i="35"/>
  <c r="Q5039" i="35" s="1"/>
  <c r="H4988" i="35"/>
  <c r="H5039" i="35" s="1"/>
  <c r="O4988" i="35"/>
  <c r="O5039" i="35" s="1"/>
  <c r="D5039" i="35"/>
  <c r="K4988" i="35"/>
  <c r="K5039" i="35" s="1"/>
  <c r="E4988" i="35"/>
  <c r="E5039" i="35" s="1"/>
  <c r="I4988" i="35"/>
  <c r="I5039" i="35" s="1"/>
  <c r="F4979" i="35"/>
  <c r="F5030" i="35" s="1"/>
  <c r="G4979" i="35"/>
  <c r="G5030" i="35" s="1"/>
  <c r="L4979" i="35"/>
  <c r="L5030" i="35" s="1"/>
  <c r="Q4979" i="35"/>
  <c r="Q5030" i="35" s="1"/>
  <c r="I4979" i="35"/>
  <c r="I5030" i="35" s="1"/>
  <c r="P4979" i="35"/>
  <c r="P5030" i="35" s="1"/>
  <c r="H4979" i="35"/>
  <c r="H5030" i="35" s="1"/>
  <c r="K4979" i="35"/>
  <c r="K5030" i="35" s="1"/>
  <c r="M4979" i="35"/>
  <c r="M5030" i="35" s="1"/>
  <c r="F4976" i="35"/>
  <c r="F5027" i="35" s="1"/>
  <c r="G4976" i="35"/>
  <c r="G5027" i="35" s="1"/>
  <c r="L4976" i="35"/>
  <c r="L5027" i="35" s="1"/>
  <c r="Q4976" i="35"/>
  <c r="Q5027" i="35" s="1"/>
  <c r="H4976" i="35"/>
  <c r="H5027" i="35" s="1"/>
  <c r="O4976" i="35"/>
  <c r="O5027" i="35" s="1"/>
  <c r="D5027" i="35"/>
  <c r="E4976" i="35"/>
  <c r="E5027" i="35" s="1"/>
  <c r="P4976" i="35"/>
  <c r="P5027" i="35" s="1"/>
  <c r="K4976" i="35"/>
  <c r="K5027" i="35" s="1"/>
  <c r="M4976" i="35"/>
  <c r="M5027" i="35" s="1"/>
  <c r="G4230" i="35"/>
  <c r="G4281" i="35" s="1"/>
  <c r="K4230" i="35"/>
  <c r="K4281" i="35" s="1"/>
  <c r="O4230" i="35"/>
  <c r="O4281" i="35" s="1"/>
  <c r="H4230" i="35"/>
  <c r="H4281" i="35" s="1"/>
  <c r="M4230" i="35"/>
  <c r="M4281" i="35" s="1"/>
  <c r="R4230" i="35"/>
  <c r="R4281" i="35" s="1"/>
  <c r="D4281" i="35"/>
  <c r="I4230" i="35"/>
  <c r="I4281" i="35" s="1"/>
  <c r="P4230" i="35"/>
  <c r="P4281" i="35" s="1"/>
  <c r="F4230" i="35"/>
  <c r="F4281" i="35" s="1"/>
  <c r="Q4230" i="35"/>
  <c r="Q4281" i="35" s="1"/>
  <c r="J4230" i="35"/>
  <c r="J4281" i="35" s="1"/>
  <c r="L4230" i="35"/>
  <c r="L4281" i="35" s="1"/>
  <c r="E4230" i="35"/>
  <c r="E4281" i="35" s="1"/>
  <c r="N4230" i="35"/>
  <c r="N4281" i="35" s="1"/>
  <c r="E5265" i="35"/>
  <c r="E5316" i="35" s="1"/>
  <c r="K5265" i="35"/>
  <c r="K5316" i="35" s="1"/>
  <c r="P5265" i="35"/>
  <c r="P5316" i="35" s="1"/>
  <c r="D5316" i="35"/>
  <c r="H5265" i="35"/>
  <c r="H5316" i="35" s="1"/>
  <c r="R5265" i="35"/>
  <c r="R5316" i="35" s="1"/>
  <c r="N5265" i="35"/>
  <c r="N5316" i="35" s="1"/>
  <c r="E5262" i="35"/>
  <c r="E5313" i="35" s="1"/>
  <c r="H5262" i="35"/>
  <c r="H5313" i="35" s="1"/>
  <c r="N5262" i="35"/>
  <c r="N5313" i="35" s="1"/>
  <c r="K5262" i="35"/>
  <c r="K5313" i="35" s="1"/>
  <c r="R5262" i="35"/>
  <c r="R5313" i="35" s="1"/>
  <c r="J5262" i="35"/>
  <c r="J5313" i="35" s="1"/>
  <c r="E5260" i="35"/>
  <c r="E5311" i="35" s="1"/>
  <c r="J5260" i="35"/>
  <c r="J5311" i="35" s="1"/>
  <c r="O5260" i="35"/>
  <c r="O5311" i="35" s="1"/>
  <c r="D5311" i="35"/>
  <c r="H5260" i="35"/>
  <c r="H5311" i="35" s="1"/>
  <c r="P5260" i="35"/>
  <c r="P5311" i="35" s="1"/>
  <c r="L5260" i="35"/>
  <c r="L5311" i="35" s="1"/>
  <c r="E5258" i="35"/>
  <c r="E5309" i="35" s="1"/>
  <c r="H5258" i="35"/>
  <c r="H5309" i="35" s="1"/>
  <c r="N5258" i="35"/>
  <c r="N5309" i="35" s="1"/>
  <c r="D5309" i="35"/>
  <c r="G5258" i="35"/>
  <c r="G5309" i="35" s="1"/>
  <c r="O5258" i="35"/>
  <c r="O5309" i="35" s="1"/>
  <c r="F5258" i="35"/>
  <c r="F5309" i="35" s="1"/>
  <c r="P5258" i="35"/>
  <c r="P5309" i="35" s="1"/>
  <c r="E5244" i="35"/>
  <c r="E5295" i="35" s="1"/>
  <c r="H5244" i="35"/>
  <c r="H5295" i="35" s="1"/>
  <c r="N5244" i="35"/>
  <c r="N5295" i="35" s="1"/>
  <c r="D5295" i="35"/>
  <c r="G5244" i="35"/>
  <c r="G5295" i="35" s="1"/>
  <c r="O5244" i="35"/>
  <c r="O5295" i="35" s="1"/>
  <c r="K5244" i="35"/>
  <c r="K5295" i="35" s="1"/>
  <c r="E5242" i="35"/>
  <c r="E5293" i="35" s="1"/>
  <c r="H5242" i="35"/>
  <c r="H5293" i="35" s="1"/>
  <c r="N5242" i="35"/>
  <c r="N5293" i="35" s="1"/>
  <c r="D5293" i="35"/>
  <c r="G5242" i="35"/>
  <c r="G5293" i="35" s="1"/>
  <c r="O5242" i="35"/>
  <c r="O5293" i="35" s="1"/>
  <c r="F5242" i="35"/>
  <c r="F5293" i="35" s="1"/>
  <c r="P5242" i="35"/>
  <c r="P5293" i="35" s="1"/>
  <c r="J5223" i="35"/>
  <c r="D5273" i="35"/>
  <c r="D4996" i="35"/>
  <c r="F4987" i="35"/>
  <c r="F5038" i="35" s="1"/>
  <c r="G4987" i="35"/>
  <c r="G5038" i="35" s="1"/>
  <c r="L4987" i="35"/>
  <c r="L5038" i="35" s="1"/>
  <c r="Q4987" i="35"/>
  <c r="Q5038" i="35" s="1"/>
  <c r="I4987" i="35"/>
  <c r="I5038" i="35" s="1"/>
  <c r="P4987" i="35"/>
  <c r="P5038" i="35" s="1"/>
  <c r="H4987" i="35"/>
  <c r="H5038" i="35" s="1"/>
  <c r="F4984" i="35"/>
  <c r="F5035" i="35" s="1"/>
  <c r="G4984" i="35"/>
  <c r="G5035" i="35" s="1"/>
  <c r="L4984" i="35"/>
  <c r="L5035" i="35" s="1"/>
  <c r="Q4984" i="35"/>
  <c r="Q5035" i="35" s="1"/>
  <c r="H4984" i="35"/>
  <c r="H5035" i="35" s="1"/>
  <c r="O4984" i="35"/>
  <c r="O5035" i="35" s="1"/>
  <c r="D5035" i="35"/>
  <c r="E4984" i="35"/>
  <c r="E5035" i="35" s="1"/>
  <c r="P4984" i="35"/>
  <c r="P5035" i="35" s="1"/>
  <c r="F4972" i="35"/>
  <c r="F5023" i="35" s="1"/>
  <c r="G4972" i="35"/>
  <c r="G5023" i="35" s="1"/>
  <c r="L4972" i="35"/>
  <c r="L5023" i="35" s="1"/>
  <c r="Q4972" i="35"/>
  <c r="Q5023" i="35" s="1"/>
  <c r="H4972" i="35"/>
  <c r="H5023" i="35" s="1"/>
  <c r="O4972" i="35"/>
  <c r="O5023" i="35" s="1"/>
  <c r="D5023" i="35"/>
  <c r="K4972" i="35"/>
  <c r="K5023" i="35" s="1"/>
  <c r="K4968" i="35"/>
  <c r="K5019" i="35" s="1"/>
  <c r="F4961" i="35"/>
  <c r="F5012" i="35" s="1"/>
  <c r="G4961" i="35"/>
  <c r="G5012" i="35" s="1"/>
  <c r="L4961" i="35"/>
  <c r="L5012" i="35" s="1"/>
  <c r="Q4961" i="35"/>
  <c r="Q5012" i="35" s="1"/>
  <c r="E4961" i="35"/>
  <c r="E5012" i="35" s="1"/>
  <c r="M4961" i="35"/>
  <c r="M5012" i="35" s="1"/>
  <c r="I4961" i="35"/>
  <c r="I5012" i="35" s="1"/>
  <c r="I4956" i="35"/>
  <c r="I5007" i="35" s="1"/>
  <c r="F4955" i="35"/>
  <c r="F5006" i="35" s="1"/>
  <c r="G4955" i="35"/>
  <c r="G5006" i="35" s="1"/>
  <c r="L4955" i="35"/>
  <c r="L5006" i="35" s="1"/>
  <c r="Q4955" i="35"/>
  <c r="Q5006" i="35" s="1"/>
  <c r="I4955" i="35"/>
  <c r="I5006" i="35" s="1"/>
  <c r="P4955" i="35"/>
  <c r="P5006" i="35" s="1"/>
  <c r="H4955" i="35"/>
  <c r="H5006" i="35" s="1"/>
  <c r="F4952" i="35"/>
  <c r="F5003" i="35" s="1"/>
  <c r="G4952" i="35"/>
  <c r="G5003" i="35" s="1"/>
  <c r="L4952" i="35"/>
  <c r="L5003" i="35" s="1"/>
  <c r="Q4952" i="35"/>
  <c r="Q5003" i="35" s="1"/>
  <c r="H4952" i="35"/>
  <c r="H5003" i="35" s="1"/>
  <c r="O4952" i="35"/>
  <c r="O5003" i="35" s="1"/>
  <c r="D5003" i="35"/>
  <c r="E4952" i="35"/>
  <c r="E5003" i="35" s="1"/>
  <c r="P4952" i="35"/>
  <c r="P5003" i="35" s="1"/>
  <c r="K4945" i="35"/>
  <c r="K4996" i="35" s="1"/>
  <c r="F4748" i="35"/>
  <c r="F4799" i="35" s="1"/>
  <c r="J4748" i="35"/>
  <c r="J4799" i="35" s="1"/>
  <c r="N4748" i="35"/>
  <c r="N4799" i="35" s="1"/>
  <c r="R4748" i="35"/>
  <c r="R4799" i="35" s="1"/>
  <c r="D4799" i="35"/>
  <c r="G4748" i="35"/>
  <c r="G4799" i="35" s="1"/>
  <c r="L4748" i="35"/>
  <c r="L4799" i="35" s="1"/>
  <c r="Q4748" i="35"/>
  <c r="Q4799" i="35" s="1"/>
  <c r="H4748" i="35"/>
  <c r="H4799" i="35" s="1"/>
  <c r="O4748" i="35"/>
  <c r="O4799" i="35" s="1"/>
  <c r="I4748" i="35"/>
  <c r="I4799" i="35" s="1"/>
  <c r="P4748" i="35"/>
  <c r="P4799" i="35" s="1"/>
  <c r="K4744" i="35"/>
  <c r="K4795" i="35" s="1"/>
  <c r="F4740" i="35"/>
  <c r="F4791" i="35" s="1"/>
  <c r="J4740" i="35"/>
  <c r="J4791" i="35" s="1"/>
  <c r="N4740" i="35"/>
  <c r="N4791" i="35" s="1"/>
  <c r="R4740" i="35"/>
  <c r="R4791" i="35" s="1"/>
  <c r="D4791" i="35"/>
  <c r="G4740" i="35"/>
  <c r="G4791" i="35" s="1"/>
  <c r="L4740" i="35"/>
  <c r="L4791" i="35" s="1"/>
  <c r="Q4740" i="35"/>
  <c r="Q4791" i="35" s="1"/>
  <c r="H4740" i="35"/>
  <c r="H4791" i="35" s="1"/>
  <c r="O4740" i="35"/>
  <c r="O4791" i="35" s="1"/>
  <c r="I4740" i="35"/>
  <c r="I4791" i="35" s="1"/>
  <c r="P4740" i="35"/>
  <c r="P4791" i="35" s="1"/>
  <c r="K4736" i="35"/>
  <c r="K4787" i="35" s="1"/>
  <c r="F4732" i="35"/>
  <c r="F4783" i="35" s="1"/>
  <c r="J4732" i="35"/>
  <c r="J4783" i="35" s="1"/>
  <c r="N4732" i="35"/>
  <c r="N4783" i="35" s="1"/>
  <c r="R4732" i="35"/>
  <c r="R4783" i="35" s="1"/>
  <c r="D4783" i="35"/>
  <c r="G4732" i="35"/>
  <c r="G4783" i="35" s="1"/>
  <c r="L4732" i="35"/>
  <c r="L4783" i="35" s="1"/>
  <c r="Q4732" i="35"/>
  <c r="Q4783" i="35" s="1"/>
  <c r="H4732" i="35"/>
  <c r="H4783" i="35" s="1"/>
  <c r="O4732" i="35"/>
  <c r="O4783" i="35" s="1"/>
  <c r="I4732" i="35"/>
  <c r="I4783" i="35" s="1"/>
  <c r="P4732" i="35"/>
  <c r="P4783" i="35" s="1"/>
  <c r="D4493" i="35"/>
  <c r="E4452" i="35"/>
  <c r="E4503" i="35" s="1"/>
  <c r="H4452" i="35"/>
  <c r="H4503" i="35" s="1"/>
  <c r="G4224" i="35"/>
  <c r="G4275" i="35" s="1"/>
  <c r="K4224" i="35"/>
  <c r="K4275" i="35" s="1"/>
  <c r="O4224" i="35"/>
  <c r="O4275" i="35" s="1"/>
  <c r="E4224" i="35"/>
  <c r="E4275" i="35" s="1"/>
  <c r="J4224" i="35"/>
  <c r="J4275" i="35" s="1"/>
  <c r="P4224" i="35"/>
  <c r="P4275" i="35" s="1"/>
  <c r="D4275" i="35"/>
  <c r="F4224" i="35"/>
  <c r="F4275" i="35" s="1"/>
  <c r="M4224" i="35"/>
  <c r="M4275" i="35" s="1"/>
  <c r="I4224" i="35"/>
  <c r="I4275" i="35" s="1"/>
  <c r="R4224" i="35"/>
  <c r="R4275" i="35" s="1"/>
  <c r="H4224" i="35"/>
  <c r="H4275" i="35" s="1"/>
  <c r="L4224" i="35"/>
  <c r="L4275" i="35" s="1"/>
  <c r="G4219" i="35"/>
  <c r="G4270" i="35" s="1"/>
  <c r="K4219" i="35"/>
  <c r="K4270" i="35" s="1"/>
  <c r="O4219" i="35"/>
  <c r="O4270" i="35" s="1"/>
  <c r="F4219" i="35"/>
  <c r="F4270" i="35" s="1"/>
  <c r="L4219" i="35"/>
  <c r="L4270" i="35" s="1"/>
  <c r="Q4219" i="35"/>
  <c r="Q4270" i="35" s="1"/>
  <c r="D4270" i="35"/>
  <c r="H4219" i="35"/>
  <c r="H4270" i="35" s="1"/>
  <c r="N4219" i="35"/>
  <c r="N4270" i="35" s="1"/>
  <c r="E4219" i="35"/>
  <c r="E4270" i="35" s="1"/>
  <c r="P4219" i="35"/>
  <c r="P4270" i="35" s="1"/>
  <c r="J4219" i="35"/>
  <c r="J4270" i="35" s="1"/>
  <c r="M4219" i="35"/>
  <c r="M4270" i="35" s="1"/>
  <c r="G4210" i="35"/>
  <c r="G4261" i="35" s="1"/>
  <c r="K4210" i="35"/>
  <c r="K4261" i="35" s="1"/>
  <c r="O4210" i="35"/>
  <c r="O4261" i="35" s="1"/>
  <c r="H4210" i="35"/>
  <c r="H4261" i="35" s="1"/>
  <c r="M4210" i="35"/>
  <c r="M4261" i="35" s="1"/>
  <c r="R4210" i="35"/>
  <c r="R4261" i="35" s="1"/>
  <c r="D4261" i="35"/>
  <c r="F4210" i="35"/>
  <c r="F4261" i="35" s="1"/>
  <c r="N4210" i="35"/>
  <c r="N4261" i="35" s="1"/>
  <c r="J4210" i="35"/>
  <c r="J4261" i="35" s="1"/>
  <c r="E4210" i="35"/>
  <c r="E4261" i="35" s="1"/>
  <c r="Q4210" i="35"/>
  <c r="Q4261" i="35" s="1"/>
  <c r="I4210" i="35"/>
  <c r="I4261" i="35" s="1"/>
  <c r="F4199" i="35"/>
  <c r="F4250" i="35" s="1"/>
  <c r="J4199" i="35"/>
  <c r="J4250" i="35" s="1"/>
  <c r="N4199" i="35"/>
  <c r="N4250" i="35" s="1"/>
  <c r="R4199" i="35"/>
  <c r="R4250" i="35" s="1"/>
  <c r="G4199" i="35"/>
  <c r="G4250" i="35" s="1"/>
  <c r="L4199" i="35"/>
  <c r="L4250" i="35" s="1"/>
  <c r="Q4199" i="35"/>
  <c r="Q4250" i="35" s="1"/>
  <c r="E4199" i="35"/>
  <c r="E4250" i="35" s="1"/>
  <c r="M4199" i="35"/>
  <c r="M4250" i="35" s="1"/>
  <c r="D4250" i="35"/>
  <c r="K4199" i="35"/>
  <c r="K4250" i="35" s="1"/>
  <c r="I4199" i="35"/>
  <c r="I4250" i="35" s="1"/>
  <c r="H4199" i="35"/>
  <c r="H4250" i="35" s="1"/>
  <c r="O4199" i="35"/>
  <c r="O4250" i="35" s="1"/>
  <c r="F4182" i="35"/>
  <c r="F4233" i="35" s="1"/>
  <c r="J4182" i="35"/>
  <c r="J4233" i="35" s="1"/>
  <c r="N4182" i="35"/>
  <c r="N4233" i="35" s="1"/>
  <c r="R4182" i="35"/>
  <c r="R4233" i="35" s="1"/>
  <c r="G4182" i="35"/>
  <c r="G4233" i="35" s="1"/>
  <c r="L4182" i="35"/>
  <c r="L4233" i="35" s="1"/>
  <c r="Q4182" i="35"/>
  <c r="Q4233" i="35" s="1"/>
  <c r="H4182" i="35"/>
  <c r="H4233" i="35" s="1"/>
  <c r="O4182" i="35"/>
  <c r="O4233" i="35" s="1"/>
  <c r="I4182" i="35"/>
  <c r="I4233" i="35" s="1"/>
  <c r="D4233" i="35"/>
  <c r="K4182" i="35"/>
  <c r="K4233" i="35" s="1"/>
  <c r="M4182" i="35"/>
  <c r="M4233" i="35" s="1"/>
  <c r="P4182" i="35"/>
  <c r="P4233" i="35" s="1"/>
  <c r="E5268" i="35"/>
  <c r="E5319" i="35" s="1"/>
  <c r="H5268" i="35"/>
  <c r="H5319" i="35" s="1"/>
  <c r="P5268" i="35"/>
  <c r="P5319" i="35" s="1"/>
  <c r="L5268" i="35"/>
  <c r="L5319" i="35" s="1"/>
  <c r="D5319" i="35"/>
  <c r="G5268" i="35"/>
  <c r="G5319" i="35" s="1"/>
  <c r="O5265" i="35"/>
  <c r="O5316" i="35" s="1"/>
  <c r="E5264" i="35"/>
  <c r="E5315" i="35" s="1"/>
  <c r="G5264" i="35"/>
  <c r="G5315" i="35" s="1"/>
  <c r="N5264" i="35"/>
  <c r="N5315" i="35" s="1"/>
  <c r="K5264" i="35"/>
  <c r="K5315" i="35" s="1"/>
  <c r="R5264" i="35"/>
  <c r="R5315" i="35" s="1"/>
  <c r="H5264" i="35"/>
  <c r="H5315" i="35" s="1"/>
  <c r="O5262" i="35"/>
  <c r="O5313" i="35" s="1"/>
  <c r="N5260" i="35"/>
  <c r="N5311" i="35" s="1"/>
  <c r="L5258" i="35"/>
  <c r="L5309" i="35" s="1"/>
  <c r="E5256" i="35"/>
  <c r="E5307" i="35" s="1"/>
  <c r="H5256" i="35"/>
  <c r="H5307" i="35" s="1"/>
  <c r="N5256" i="35"/>
  <c r="N5307" i="35" s="1"/>
  <c r="D5307" i="35"/>
  <c r="G5256" i="35"/>
  <c r="G5307" i="35" s="1"/>
  <c r="O5256" i="35"/>
  <c r="O5307" i="35" s="1"/>
  <c r="K5256" i="35"/>
  <c r="K5307" i="35" s="1"/>
  <c r="E5254" i="35"/>
  <c r="E5305" i="35" s="1"/>
  <c r="H5254" i="35"/>
  <c r="H5305" i="35" s="1"/>
  <c r="N5254" i="35"/>
  <c r="N5305" i="35" s="1"/>
  <c r="D5305" i="35"/>
  <c r="G5254" i="35"/>
  <c r="G5305" i="35" s="1"/>
  <c r="O5254" i="35"/>
  <c r="O5305" i="35" s="1"/>
  <c r="F5254" i="35"/>
  <c r="F5305" i="35" s="1"/>
  <c r="P5254" i="35"/>
  <c r="P5305" i="35" s="1"/>
  <c r="L5244" i="35"/>
  <c r="L5295" i="35" s="1"/>
  <c r="L5242" i="35"/>
  <c r="L5293" i="35" s="1"/>
  <c r="F4992" i="35"/>
  <c r="F5043" i="35" s="1"/>
  <c r="G4992" i="35"/>
  <c r="G5043" i="35" s="1"/>
  <c r="L4992" i="35"/>
  <c r="L5043" i="35" s="1"/>
  <c r="Q4992" i="35"/>
  <c r="Q5043" i="35" s="1"/>
  <c r="H4992" i="35"/>
  <c r="H5043" i="35" s="1"/>
  <c r="O4992" i="35"/>
  <c r="O5043" i="35" s="1"/>
  <c r="D5043" i="35"/>
  <c r="E4992" i="35"/>
  <c r="E5043" i="35" s="1"/>
  <c r="P4992" i="35"/>
  <c r="P5043" i="35" s="1"/>
  <c r="F4980" i="35"/>
  <c r="F5031" i="35" s="1"/>
  <c r="G4980" i="35"/>
  <c r="G5031" i="35" s="1"/>
  <c r="L4980" i="35"/>
  <c r="L5031" i="35" s="1"/>
  <c r="Q4980" i="35"/>
  <c r="Q5031" i="35" s="1"/>
  <c r="H4980" i="35"/>
  <c r="H5031" i="35" s="1"/>
  <c r="O4980" i="35"/>
  <c r="O5031" i="35" s="1"/>
  <c r="D5031" i="35"/>
  <c r="K4980" i="35"/>
  <c r="K5031" i="35" s="1"/>
  <c r="F4969" i="35"/>
  <c r="F5020" i="35" s="1"/>
  <c r="G4969" i="35"/>
  <c r="G5020" i="35" s="1"/>
  <c r="L4969" i="35"/>
  <c r="L5020" i="35" s="1"/>
  <c r="Q4969" i="35"/>
  <c r="Q5020" i="35" s="1"/>
  <c r="E4969" i="35"/>
  <c r="E5020" i="35" s="1"/>
  <c r="M4969" i="35"/>
  <c r="M5020" i="35" s="1"/>
  <c r="I4969" i="35"/>
  <c r="I5020" i="35" s="1"/>
  <c r="F4963" i="35"/>
  <c r="F5014" i="35" s="1"/>
  <c r="G4963" i="35"/>
  <c r="G5014" i="35" s="1"/>
  <c r="L4963" i="35"/>
  <c r="L5014" i="35" s="1"/>
  <c r="Q4963" i="35"/>
  <c r="Q5014" i="35" s="1"/>
  <c r="I4963" i="35"/>
  <c r="I5014" i="35" s="1"/>
  <c r="P4963" i="35"/>
  <c r="P5014" i="35" s="1"/>
  <c r="H4963" i="35"/>
  <c r="H5014" i="35" s="1"/>
  <c r="F4960" i="35"/>
  <c r="F5011" i="35" s="1"/>
  <c r="G4960" i="35"/>
  <c r="G5011" i="35" s="1"/>
  <c r="L4960" i="35"/>
  <c r="L5011" i="35" s="1"/>
  <c r="Q4960" i="35"/>
  <c r="Q5011" i="35" s="1"/>
  <c r="H4960" i="35"/>
  <c r="H5011" i="35" s="1"/>
  <c r="O4960" i="35"/>
  <c r="O5011" i="35" s="1"/>
  <c r="D5011" i="35"/>
  <c r="E4960" i="35"/>
  <c r="E5011" i="35" s="1"/>
  <c r="P4960" i="35"/>
  <c r="P5011" i="35" s="1"/>
  <c r="M4955" i="35"/>
  <c r="M5006" i="35" s="1"/>
  <c r="F4948" i="35"/>
  <c r="F4999" i="35" s="1"/>
  <c r="G4948" i="35"/>
  <c r="G4999" i="35" s="1"/>
  <c r="L4948" i="35"/>
  <c r="L4999" i="35" s="1"/>
  <c r="Q4948" i="35"/>
  <c r="Q4999" i="35" s="1"/>
  <c r="H4948" i="35"/>
  <c r="H4999" i="35" s="1"/>
  <c r="O4948" i="35"/>
  <c r="O4999" i="35" s="1"/>
  <c r="D4999" i="35"/>
  <c r="K4948" i="35"/>
  <c r="K4999" i="35" s="1"/>
  <c r="F4745" i="35"/>
  <c r="F4796" i="35" s="1"/>
  <c r="J4745" i="35"/>
  <c r="J4796" i="35" s="1"/>
  <c r="N4745" i="35"/>
  <c r="N4796" i="35" s="1"/>
  <c r="R4745" i="35"/>
  <c r="R4796" i="35" s="1"/>
  <c r="G4745" i="35"/>
  <c r="G4796" i="35" s="1"/>
  <c r="L4745" i="35"/>
  <c r="L4796" i="35" s="1"/>
  <c r="Q4745" i="35"/>
  <c r="Q4796" i="35" s="1"/>
  <c r="E4745" i="35"/>
  <c r="E4796" i="35" s="1"/>
  <c r="M4745" i="35"/>
  <c r="M4796" i="35" s="1"/>
  <c r="H4745" i="35"/>
  <c r="H4796" i="35" s="1"/>
  <c r="O4745" i="35"/>
  <c r="O4796" i="35" s="1"/>
  <c r="F4737" i="35"/>
  <c r="F4788" i="35" s="1"/>
  <c r="J4737" i="35"/>
  <c r="J4788" i="35" s="1"/>
  <c r="N4737" i="35"/>
  <c r="N4788" i="35" s="1"/>
  <c r="R4737" i="35"/>
  <c r="R4788" i="35" s="1"/>
  <c r="G4737" i="35"/>
  <c r="G4788" i="35" s="1"/>
  <c r="L4737" i="35"/>
  <c r="L4788" i="35" s="1"/>
  <c r="Q4737" i="35"/>
  <c r="Q4788" i="35" s="1"/>
  <c r="E4737" i="35"/>
  <c r="E4788" i="35" s="1"/>
  <c r="M4737" i="35"/>
  <c r="M4788" i="35" s="1"/>
  <c r="H4737" i="35"/>
  <c r="H4788" i="35" s="1"/>
  <c r="O4737" i="35"/>
  <c r="O4788" i="35" s="1"/>
  <c r="J4439" i="35"/>
  <c r="J4490" i="35" s="1"/>
  <c r="O4439" i="35"/>
  <c r="O4490" i="35" s="1"/>
  <c r="G4228" i="35"/>
  <c r="G4279" i="35" s="1"/>
  <c r="K4228" i="35"/>
  <c r="K4279" i="35" s="1"/>
  <c r="O4228" i="35"/>
  <c r="O4279" i="35" s="1"/>
  <c r="E4228" i="35"/>
  <c r="E4279" i="35" s="1"/>
  <c r="J4228" i="35"/>
  <c r="J4279" i="35" s="1"/>
  <c r="P4228" i="35"/>
  <c r="P4279" i="35" s="1"/>
  <c r="D4279" i="35"/>
  <c r="H4228" i="35"/>
  <c r="H4279" i="35" s="1"/>
  <c r="N4228" i="35"/>
  <c r="N4279" i="35" s="1"/>
  <c r="L4228" i="35"/>
  <c r="L4279" i="35" s="1"/>
  <c r="I4228" i="35"/>
  <c r="I4279" i="35" s="1"/>
  <c r="M4228" i="35"/>
  <c r="M4279" i="35" s="1"/>
  <c r="G4222" i="35"/>
  <c r="G4273" i="35" s="1"/>
  <c r="K4222" i="35"/>
  <c r="K4273" i="35" s="1"/>
  <c r="O4222" i="35"/>
  <c r="O4273" i="35" s="1"/>
  <c r="H4222" i="35"/>
  <c r="H4273" i="35" s="1"/>
  <c r="M4222" i="35"/>
  <c r="M4273" i="35" s="1"/>
  <c r="R4222" i="35"/>
  <c r="R4273" i="35" s="1"/>
  <c r="D4273" i="35"/>
  <c r="E4222" i="35"/>
  <c r="E4273" i="35" s="1"/>
  <c r="L4222" i="35"/>
  <c r="L4273" i="35" s="1"/>
  <c r="I4222" i="35"/>
  <c r="I4273" i="35" s="1"/>
  <c r="Q4222" i="35"/>
  <c r="Q4273" i="35" s="1"/>
  <c r="F4222" i="35"/>
  <c r="F4273" i="35" s="1"/>
  <c r="J4222" i="35"/>
  <c r="J4273" i="35" s="1"/>
  <c r="F4968" i="35"/>
  <c r="F5019" i="35" s="1"/>
  <c r="G4968" i="35"/>
  <c r="G5019" i="35" s="1"/>
  <c r="L4968" i="35"/>
  <c r="L5019" i="35" s="1"/>
  <c r="Q4968" i="35"/>
  <c r="Q5019" i="35" s="1"/>
  <c r="H4968" i="35"/>
  <c r="H5019" i="35" s="1"/>
  <c r="O4968" i="35"/>
  <c r="O5019" i="35" s="1"/>
  <c r="D5019" i="35"/>
  <c r="E4968" i="35"/>
  <c r="E5019" i="35" s="1"/>
  <c r="P4968" i="35"/>
  <c r="P5019" i="35" s="1"/>
  <c r="F4956" i="35"/>
  <c r="F5007" i="35" s="1"/>
  <c r="G4956" i="35"/>
  <c r="G5007" i="35" s="1"/>
  <c r="L4956" i="35"/>
  <c r="L5007" i="35" s="1"/>
  <c r="Q4956" i="35"/>
  <c r="Q5007" i="35" s="1"/>
  <c r="H4956" i="35"/>
  <c r="H5007" i="35" s="1"/>
  <c r="O4956" i="35"/>
  <c r="O5007" i="35" s="1"/>
  <c r="D5007" i="35"/>
  <c r="K4956" i="35"/>
  <c r="K5007" i="35" s="1"/>
  <c r="F4945" i="35"/>
  <c r="F4996" i="35" s="1"/>
  <c r="G4945" i="35"/>
  <c r="G4996" i="35" s="1"/>
  <c r="L4945" i="35"/>
  <c r="L4996" i="35" s="1"/>
  <c r="Q4945" i="35"/>
  <c r="Q4996" i="35" s="1"/>
  <c r="E4945" i="35"/>
  <c r="E4996" i="35" s="1"/>
  <c r="M4945" i="35"/>
  <c r="M4996" i="35" s="1"/>
  <c r="I4945" i="35"/>
  <c r="I4996" i="35" s="1"/>
  <c r="F4744" i="35"/>
  <c r="F4795" i="35" s="1"/>
  <c r="J4744" i="35"/>
  <c r="J4795" i="35" s="1"/>
  <c r="N4744" i="35"/>
  <c r="N4795" i="35" s="1"/>
  <c r="R4744" i="35"/>
  <c r="R4795" i="35" s="1"/>
  <c r="D4795" i="35"/>
  <c r="G4744" i="35"/>
  <c r="G4795" i="35" s="1"/>
  <c r="L4744" i="35"/>
  <c r="L4795" i="35" s="1"/>
  <c r="Q4744" i="35"/>
  <c r="Q4795" i="35" s="1"/>
  <c r="H4744" i="35"/>
  <c r="H4795" i="35" s="1"/>
  <c r="O4744" i="35"/>
  <c r="O4795" i="35" s="1"/>
  <c r="I4744" i="35"/>
  <c r="I4795" i="35" s="1"/>
  <c r="P4744" i="35"/>
  <c r="P4795" i="35" s="1"/>
  <c r="F4736" i="35"/>
  <c r="F4787" i="35" s="1"/>
  <c r="J4736" i="35"/>
  <c r="J4787" i="35" s="1"/>
  <c r="N4736" i="35"/>
  <c r="N4787" i="35" s="1"/>
  <c r="R4736" i="35"/>
  <c r="R4787" i="35" s="1"/>
  <c r="D4787" i="35"/>
  <c r="G4736" i="35"/>
  <c r="G4787" i="35" s="1"/>
  <c r="L4736" i="35"/>
  <c r="L4787" i="35" s="1"/>
  <c r="Q4736" i="35"/>
  <c r="Q4787" i="35" s="1"/>
  <c r="H4736" i="35"/>
  <c r="H4787" i="35" s="1"/>
  <c r="O4736" i="35"/>
  <c r="O4787" i="35" s="1"/>
  <c r="I4736" i="35"/>
  <c r="I4787" i="35" s="1"/>
  <c r="P4736" i="35"/>
  <c r="P4787" i="35" s="1"/>
  <c r="R4228" i="35"/>
  <c r="R4279" i="35" s="1"/>
  <c r="Q4224" i="35"/>
  <c r="Q4275" i="35" s="1"/>
  <c r="R4219" i="35"/>
  <c r="R4270" i="35" s="1"/>
  <c r="P4210" i="35"/>
  <c r="P4261" i="35" s="1"/>
  <c r="F4185" i="35"/>
  <c r="F4236" i="35" s="1"/>
  <c r="J4185" i="35"/>
  <c r="J4236" i="35" s="1"/>
  <c r="N4185" i="35"/>
  <c r="N4236" i="35" s="1"/>
  <c r="R4185" i="35"/>
  <c r="R4236" i="35" s="1"/>
  <c r="G4185" i="35"/>
  <c r="G4236" i="35" s="1"/>
  <c r="L4185" i="35"/>
  <c r="L4236" i="35" s="1"/>
  <c r="Q4185" i="35"/>
  <c r="Q4236" i="35" s="1"/>
  <c r="I4185" i="35"/>
  <c r="I4236" i="35" s="1"/>
  <c r="P4185" i="35"/>
  <c r="P4236" i="35" s="1"/>
  <c r="K4185" i="35"/>
  <c r="K4236" i="35" s="1"/>
  <c r="E4185" i="35"/>
  <c r="E4236" i="35" s="1"/>
  <c r="M4185" i="35"/>
  <c r="M4236" i="35" s="1"/>
  <c r="O4185" i="35"/>
  <c r="O4236" i="35" s="1"/>
  <c r="F4751" i="35"/>
  <c r="F4802" i="35" s="1"/>
  <c r="J4751" i="35"/>
  <c r="J4802" i="35" s="1"/>
  <c r="N4751" i="35"/>
  <c r="N4802" i="35" s="1"/>
  <c r="R4751" i="35"/>
  <c r="R4802" i="35" s="1"/>
  <c r="G4751" i="35"/>
  <c r="G4802" i="35" s="1"/>
  <c r="L4751" i="35"/>
  <c r="L4802" i="35" s="1"/>
  <c r="Q4751" i="35"/>
  <c r="Q4802" i="35" s="1"/>
  <c r="F4747" i="35"/>
  <c r="F4798" i="35" s="1"/>
  <c r="J4747" i="35"/>
  <c r="J4798" i="35" s="1"/>
  <c r="N4747" i="35"/>
  <c r="N4798" i="35" s="1"/>
  <c r="R4747" i="35"/>
  <c r="R4798" i="35" s="1"/>
  <c r="G4747" i="35"/>
  <c r="G4798" i="35" s="1"/>
  <c r="L4747" i="35"/>
  <c r="L4798" i="35" s="1"/>
  <c r="Q4747" i="35"/>
  <c r="Q4798" i="35" s="1"/>
  <c r="F4743" i="35"/>
  <c r="F4794" i="35" s="1"/>
  <c r="J4743" i="35"/>
  <c r="J4794" i="35" s="1"/>
  <c r="N4743" i="35"/>
  <c r="N4794" i="35" s="1"/>
  <c r="R4743" i="35"/>
  <c r="R4794" i="35" s="1"/>
  <c r="G4743" i="35"/>
  <c r="G4794" i="35" s="1"/>
  <c r="L4743" i="35"/>
  <c r="L4794" i="35" s="1"/>
  <c r="Q4743" i="35"/>
  <c r="Q4794" i="35" s="1"/>
  <c r="F4739" i="35"/>
  <c r="F4790" i="35" s="1"/>
  <c r="J4739" i="35"/>
  <c r="J4790" i="35" s="1"/>
  <c r="N4739" i="35"/>
  <c r="N4790" i="35" s="1"/>
  <c r="R4739" i="35"/>
  <c r="R4790" i="35" s="1"/>
  <c r="G4739" i="35"/>
  <c r="G4790" i="35" s="1"/>
  <c r="L4739" i="35"/>
  <c r="L4790" i="35" s="1"/>
  <c r="Q4739" i="35"/>
  <c r="Q4790" i="35" s="1"/>
  <c r="F4735" i="35"/>
  <c r="F4786" i="35" s="1"/>
  <c r="J4735" i="35"/>
  <c r="J4786" i="35" s="1"/>
  <c r="N4735" i="35"/>
  <c r="N4786" i="35" s="1"/>
  <c r="R4735" i="35"/>
  <c r="R4786" i="35" s="1"/>
  <c r="G4735" i="35"/>
  <c r="G4786" i="35" s="1"/>
  <c r="L4735" i="35"/>
  <c r="L4786" i="35" s="1"/>
  <c r="Q4735" i="35"/>
  <c r="Q4786" i="35" s="1"/>
  <c r="F4731" i="35"/>
  <c r="F4782" i="35" s="1"/>
  <c r="J4731" i="35"/>
  <c r="J4782" i="35" s="1"/>
  <c r="N4731" i="35"/>
  <c r="N4782" i="35" s="1"/>
  <c r="R4731" i="35"/>
  <c r="R4782" i="35" s="1"/>
  <c r="G4731" i="35"/>
  <c r="G4782" i="35" s="1"/>
  <c r="L4731" i="35"/>
  <c r="L4782" i="35" s="1"/>
  <c r="Q4731" i="35"/>
  <c r="Q4782" i="35" s="1"/>
  <c r="G4223" i="35"/>
  <c r="G4274" i="35" s="1"/>
  <c r="K4223" i="35"/>
  <c r="K4274" i="35" s="1"/>
  <c r="O4223" i="35"/>
  <c r="O4274" i="35" s="1"/>
  <c r="F4223" i="35"/>
  <c r="F4274" i="35" s="1"/>
  <c r="L4223" i="35"/>
  <c r="L4274" i="35" s="1"/>
  <c r="Q4223" i="35"/>
  <c r="Q4274" i="35" s="1"/>
  <c r="D4274" i="35"/>
  <c r="I4223" i="35"/>
  <c r="I4274" i="35" s="1"/>
  <c r="P4223" i="35"/>
  <c r="P4274" i="35" s="1"/>
  <c r="H4223" i="35"/>
  <c r="H4274" i="35" s="1"/>
  <c r="R4223" i="35"/>
  <c r="R4274" i="35" s="1"/>
  <c r="F4203" i="35"/>
  <c r="F4254" i="35" s="1"/>
  <c r="G4203" i="35"/>
  <c r="G4254" i="35" s="1"/>
  <c r="K4203" i="35"/>
  <c r="K4254" i="35" s="1"/>
  <c r="O4203" i="35"/>
  <c r="O4254" i="35" s="1"/>
  <c r="E4203" i="35"/>
  <c r="E4254" i="35" s="1"/>
  <c r="L4203" i="35"/>
  <c r="L4254" i="35" s="1"/>
  <c r="Q4203" i="35"/>
  <c r="Q4254" i="35" s="1"/>
  <c r="D4254" i="35"/>
  <c r="H4203" i="35"/>
  <c r="H4254" i="35" s="1"/>
  <c r="N4203" i="35"/>
  <c r="N4254" i="35" s="1"/>
  <c r="J4203" i="35"/>
  <c r="J4254" i="35" s="1"/>
  <c r="F4201" i="35"/>
  <c r="F4252" i="35" s="1"/>
  <c r="J4201" i="35"/>
  <c r="J4252" i="35" s="1"/>
  <c r="N4201" i="35"/>
  <c r="N4252" i="35" s="1"/>
  <c r="R4201" i="35"/>
  <c r="R4252" i="35" s="1"/>
  <c r="G4201" i="35"/>
  <c r="G4252" i="35" s="1"/>
  <c r="L4201" i="35"/>
  <c r="L4252" i="35" s="1"/>
  <c r="Q4201" i="35"/>
  <c r="Q4252" i="35" s="1"/>
  <c r="I4201" i="35"/>
  <c r="I4252" i="35" s="1"/>
  <c r="P4201" i="35"/>
  <c r="P4252" i="35" s="1"/>
  <c r="D4252" i="35"/>
  <c r="K4201" i="35"/>
  <c r="K4252" i="35" s="1"/>
  <c r="M4201" i="35"/>
  <c r="M4252" i="35" s="1"/>
  <c r="F4197" i="35"/>
  <c r="F4248" i="35" s="1"/>
  <c r="J4197" i="35"/>
  <c r="J4248" i="35" s="1"/>
  <c r="N4197" i="35"/>
  <c r="N4248" i="35" s="1"/>
  <c r="R4197" i="35"/>
  <c r="R4248" i="35" s="1"/>
  <c r="G4197" i="35"/>
  <c r="G4248" i="35" s="1"/>
  <c r="L4197" i="35"/>
  <c r="L4248" i="35" s="1"/>
  <c r="Q4197" i="35"/>
  <c r="Q4248" i="35" s="1"/>
  <c r="I4197" i="35"/>
  <c r="I4248" i="35" s="1"/>
  <c r="P4197" i="35"/>
  <c r="P4248" i="35" s="1"/>
  <c r="D4248" i="35"/>
  <c r="E4197" i="35"/>
  <c r="E4248" i="35" s="1"/>
  <c r="O4197" i="35"/>
  <c r="O4248" i="35" s="1"/>
  <c r="H4197" i="35"/>
  <c r="H4248" i="35" s="1"/>
  <c r="F4191" i="35"/>
  <c r="F4242" i="35" s="1"/>
  <c r="J4191" i="35"/>
  <c r="J4242" i="35" s="1"/>
  <c r="N4191" i="35"/>
  <c r="N4242" i="35" s="1"/>
  <c r="R4191" i="35"/>
  <c r="R4242" i="35" s="1"/>
  <c r="G4191" i="35"/>
  <c r="G4242" i="35" s="1"/>
  <c r="L4191" i="35"/>
  <c r="L4242" i="35" s="1"/>
  <c r="Q4191" i="35"/>
  <c r="Q4242" i="35" s="1"/>
  <c r="E4191" i="35"/>
  <c r="E4242" i="35" s="1"/>
  <c r="M4191" i="35"/>
  <c r="M4242" i="35" s="1"/>
  <c r="D4242" i="35"/>
  <c r="K4191" i="35"/>
  <c r="K4242" i="35" s="1"/>
  <c r="O4191" i="35"/>
  <c r="O4242" i="35" s="1"/>
  <c r="F7356" i="35"/>
  <c r="F7407" i="35" s="1"/>
  <c r="J7356" i="35"/>
  <c r="J7407" i="35" s="1"/>
  <c r="N7356" i="35"/>
  <c r="N7407" i="35" s="1"/>
  <c r="R7356" i="35"/>
  <c r="R7407" i="35" s="1"/>
  <c r="F7355" i="35"/>
  <c r="F7406" i="35" s="1"/>
  <c r="J7355" i="35"/>
  <c r="J7406" i="35" s="1"/>
  <c r="N7355" i="35"/>
  <c r="N7406" i="35" s="1"/>
  <c r="R7355" i="35"/>
  <c r="R7406" i="35" s="1"/>
  <c r="F7354" i="35"/>
  <c r="F7405" i="35" s="1"/>
  <c r="J7354" i="35"/>
  <c r="J7405" i="35" s="1"/>
  <c r="N7354" i="35"/>
  <c r="N7405" i="35" s="1"/>
  <c r="R7354" i="35"/>
  <c r="R7405" i="35" s="1"/>
  <c r="F7353" i="35"/>
  <c r="F7404" i="35" s="1"/>
  <c r="J7353" i="35"/>
  <c r="J7404" i="35" s="1"/>
  <c r="N7353" i="35"/>
  <c r="N7404" i="35" s="1"/>
  <c r="R7353" i="35"/>
  <c r="R7404" i="35" s="1"/>
  <c r="F7352" i="35"/>
  <c r="F7403" i="35" s="1"/>
  <c r="J7352" i="35"/>
  <c r="J7403" i="35" s="1"/>
  <c r="N7352" i="35"/>
  <c r="N7403" i="35" s="1"/>
  <c r="R7352" i="35"/>
  <c r="R7403" i="35" s="1"/>
  <c r="F7351" i="35"/>
  <c r="F7402" i="35" s="1"/>
  <c r="J7351" i="35"/>
  <c r="J7402" i="35" s="1"/>
  <c r="N7351" i="35"/>
  <c r="N7402" i="35" s="1"/>
  <c r="R7351" i="35"/>
  <c r="R7402" i="35" s="1"/>
  <c r="F7350" i="35"/>
  <c r="F7401" i="35" s="1"/>
  <c r="J7350" i="35"/>
  <c r="J7401" i="35" s="1"/>
  <c r="N7350" i="35"/>
  <c r="N7401" i="35" s="1"/>
  <c r="R7350" i="35"/>
  <c r="R7401" i="35" s="1"/>
  <c r="F7349" i="35"/>
  <c r="F7400" i="35" s="1"/>
  <c r="J7349" i="35"/>
  <c r="J7400" i="35" s="1"/>
  <c r="N7349" i="35"/>
  <c r="N7400" i="35" s="1"/>
  <c r="R7349" i="35"/>
  <c r="R7400" i="35" s="1"/>
  <c r="F7348" i="35"/>
  <c r="F7399" i="35" s="1"/>
  <c r="J7348" i="35"/>
  <c r="J7399" i="35" s="1"/>
  <c r="N7348" i="35"/>
  <c r="N7399" i="35" s="1"/>
  <c r="R7348" i="35"/>
  <c r="R7399" i="35" s="1"/>
  <c r="F7347" i="35"/>
  <c r="F7398" i="35" s="1"/>
  <c r="J7347" i="35"/>
  <c r="J7398" i="35" s="1"/>
  <c r="N7347" i="35"/>
  <c r="N7398" i="35" s="1"/>
  <c r="R7347" i="35"/>
  <c r="R7398" i="35" s="1"/>
  <c r="F7346" i="35"/>
  <c r="F7397" i="35" s="1"/>
  <c r="J7346" i="35"/>
  <c r="J7397" i="35" s="1"/>
  <c r="N7346" i="35"/>
  <c r="N7397" i="35" s="1"/>
  <c r="R7346" i="35"/>
  <c r="R7397" i="35" s="1"/>
  <c r="F7345" i="35"/>
  <c r="F7396" i="35" s="1"/>
  <c r="J7345" i="35"/>
  <c r="J7396" i="35" s="1"/>
  <c r="N7345" i="35"/>
  <c r="N7396" i="35" s="1"/>
  <c r="R7345" i="35"/>
  <c r="R7396" i="35" s="1"/>
  <c r="F7344" i="35"/>
  <c r="F7395" i="35" s="1"/>
  <c r="J7344" i="35"/>
  <c r="J7395" i="35" s="1"/>
  <c r="N7344" i="35"/>
  <c r="N7395" i="35" s="1"/>
  <c r="R7344" i="35"/>
  <c r="R7395" i="35" s="1"/>
  <c r="F7343" i="35"/>
  <c r="F7394" i="35" s="1"/>
  <c r="J7343" i="35"/>
  <c r="J7394" i="35" s="1"/>
  <c r="N7343" i="35"/>
  <c r="N7394" i="35" s="1"/>
  <c r="R7343" i="35"/>
  <c r="R7394" i="35" s="1"/>
  <c r="F7342" i="35"/>
  <c r="F7393" i="35" s="1"/>
  <c r="J7342" i="35"/>
  <c r="J7393" i="35" s="1"/>
  <c r="N7342" i="35"/>
  <c r="N7393" i="35" s="1"/>
  <c r="R7342" i="35"/>
  <c r="R7393" i="35" s="1"/>
  <c r="F7341" i="35"/>
  <c r="F7392" i="35" s="1"/>
  <c r="J7341" i="35"/>
  <c r="J7392" i="35" s="1"/>
  <c r="N7341" i="35"/>
  <c r="N7392" i="35" s="1"/>
  <c r="R7341" i="35"/>
  <c r="R7392" i="35" s="1"/>
  <c r="F7340" i="35"/>
  <c r="F7391" i="35" s="1"/>
  <c r="J7340" i="35"/>
  <c r="J7391" i="35" s="1"/>
  <c r="N7340" i="35"/>
  <c r="N7391" i="35" s="1"/>
  <c r="R7340" i="35"/>
  <c r="R7391" i="35" s="1"/>
  <c r="F7339" i="35"/>
  <c r="F7390" i="35" s="1"/>
  <c r="J7339" i="35"/>
  <c r="J7390" i="35" s="1"/>
  <c r="N7339" i="35"/>
  <c r="N7390" i="35" s="1"/>
  <c r="R7339" i="35"/>
  <c r="R7390" i="35" s="1"/>
  <c r="F7338" i="35"/>
  <c r="F7389" i="35" s="1"/>
  <c r="J7338" i="35"/>
  <c r="J7389" i="35" s="1"/>
  <c r="N7338" i="35"/>
  <c r="N7389" i="35" s="1"/>
  <c r="R7338" i="35"/>
  <c r="R7389" i="35" s="1"/>
  <c r="F7337" i="35"/>
  <c r="F7388" i="35" s="1"/>
  <c r="J7337" i="35"/>
  <c r="J7388" i="35" s="1"/>
  <c r="N7337" i="35"/>
  <c r="N7388" i="35" s="1"/>
  <c r="R7337" i="35"/>
  <c r="R7388" i="35" s="1"/>
  <c r="F7336" i="35"/>
  <c r="F7387" i="35" s="1"/>
  <c r="J7336" i="35"/>
  <c r="J7387" i="35" s="1"/>
  <c r="N7336" i="35"/>
  <c r="N7387" i="35" s="1"/>
  <c r="R7336" i="35"/>
  <c r="R7387" i="35" s="1"/>
  <c r="F7335" i="35"/>
  <c r="F7386" i="35" s="1"/>
  <c r="J7335" i="35"/>
  <c r="J7386" i="35" s="1"/>
  <c r="N7335" i="35"/>
  <c r="N7386" i="35" s="1"/>
  <c r="R7335" i="35"/>
  <c r="R7386" i="35" s="1"/>
  <c r="F7334" i="35"/>
  <c r="F7385" i="35" s="1"/>
  <c r="J7334" i="35"/>
  <c r="J7385" i="35" s="1"/>
  <c r="N7334" i="35"/>
  <c r="N7385" i="35" s="1"/>
  <c r="R7334" i="35"/>
  <c r="R7385" i="35" s="1"/>
  <c r="F7333" i="35"/>
  <c r="F7384" i="35" s="1"/>
  <c r="J7333" i="35"/>
  <c r="J7384" i="35" s="1"/>
  <c r="N7333" i="35"/>
  <c r="N7384" i="35" s="1"/>
  <c r="R7333" i="35"/>
  <c r="R7384" i="35" s="1"/>
  <c r="F7332" i="35"/>
  <c r="F7383" i="35" s="1"/>
  <c r="J7332" i="35"/>
  <c r="J7383" i="35" s="1"/>
  <c r="N7332" i="35"/>
  <c r="N7383" i="35" s="1"/>
  <c r="R7332" i="35"/>
  <c r="R7383" i="35" s="1"/>
  <c r="F7331" i="35"/>
  <c r="F7382" i="35" s="1"/>
  <c r="J7331" i="35"/>
  <c r="J7382" i="35" s="1"/>
  <c r="N7331" i="35"/>
  <c r="N7382" i="35" s="1"/>
  <c r="R7331" i="35"/>
  <c r="R7382" i="35" s="1"/>
  <c r="F7330" i="35"/>
  <c r="F7381" i="35" s="1"/>
  <c r="J7330" i="35"/>
  <c r="J7381" i="35" s="1"/>
  <c r="N7330" i="35"/>
  <c r="N7381" i="35" s="1"/>
  <c r="R7330" i="35"/>
  <c r="R7381" i="35" s="1"/>
  <c r="F7329" i="35"/>
  <c r="F7380" i="35" s="1"/>
  <c r="J7329" i="35"/>
  <c r="J7380" i="35" s="1"/>
  <c r="N7329" i="35"/>
  <c r="N7380" i="35" s="1"/>
  <c r="R7329" i="35"/>
  <c r="R7380" i="35" s="1"/>
  <c r="D7380" i="35"/>
  <c r="F7328" i="35"/>
  <c r="F7379" i="35" s="1"/>
  <c r="J7328" i="35"/>
  <c r="J7379" i="35" s="1"/>
  <c r="N7328" i="35"/>
  <c r="N7379" i="35" s="1"/>
  <c r="R7328" i="35"/>
  <c r="R7379" i="35" s="1"/>
  <c r="F7327" i="35"/>
  <c r="F7378" i="35" s="1"/>
  <c r="J7327" i="35"/>
  <c r="J7378" i="35" s="1"/>
  <c r="N7327" i="35"/>
  <c r="N7378" i="35" s="1"/>
  <c r="R7327" i="35"/>
  <c r="R7378" i="35" s="1"/>
  <c r="F7326" i="35"/>
  <c r="F7377" i="35" s="1"/>
  <c r="J7326" i="35"/>
  <c r="J7377" i="35" s="1"/>
  <c r="N7326" i="35"/>
  <c r="N7377" i="35" s="1"/>
  <c r="R7326" i="35"/>
  <c r="R7377" i="35" s="1"/>
  <c r="F7325" i="35"/>
  <c r="F7376" i="35" s="1"/>
  <c r="J7325" i="35"/>
  <c r="J7376" i="35" s="1"/>
  <c r="N7325" i="35"/>
  <c r="N7376" i="35" s="1"/>
  <c r="R7325" i="35"/>
  <c r="R7376" i="35" s="1"/>
  <c r="D7376" i="35"/>
  <c r="F7324" i="35"/>
  <c r="F7375" i="35" s="1"/>
  <c r="J7324" i="35"/>
  <c r="J7375" i="35" s="1"/>
  <c r="N7324" i="35"/>
  <c r="N7375" i="35" s="1"/>
  <c r="R7324" i="35"/>
  <c r="R7375" i="35" s="1"/>
  <c r="F7323" i="35"/>
  <c r="F7374" i="35" s="1"/>
  <c r="J7323" i="35"/>
  <c r="J7374" i="35" s="1"/>
  <c r="N7323" i="35"/>
  <c r="N7374" i="35" s="1"/>
  <c r="R7323" i="35"/>
  <c r="R7374" i="35" s="1"/>
  <c r="F7322" i="35"/>
  <c r="F7373" i="35" s="1"/>
  <c r="J7322" i="35"/>
  <c r="J7373" i="35" s="1"/>
  <c r="N7322" i="35"/>
  <c r="N7373" i="35" s="1"/>
  <c r="R7322" i="35"/>
  <c r="R7373" i="35" s="1"/>
  <c r="F7321" i="35"/>
  <c r="F7372" i="35" s="1"/>
  <c r="J7321" i="35"/>
  <c r="J7372" i="35" s="1"/>
  <c r="N7321" i="35"/>
  <c r="N7372" i="35" s="1"/>
  <c r="R7321" i="35"/>
  <c r="R7372" i="35" s="1"/>
  <c r="D7372" i="35"/>
  <c r="F7320" i="35"/>
  <c r="F7371" i="35" s="1"/>
  <c r="J7320" i="35"/>
  <c r="J7371" i="35" s="1"/>
  <c r="N7320" i="35"/>
  <c r="N7371" i="35" s="1"/>
  <c r="R7320" i="35"/>
  <c r="R7371" i="35" s="1"/>
  <c r="F7319" i="35"/>
  <c r="F7370" i="35" s="1"/>
  <c r="J7319" i="35"/>
  <c r="J7370" i="35" s="1"/>
  <c r="N7319" i="35"/>
  <c r="N7370" i="35" s="1"/>
  <c r="R7319" i="35"/>
  <c r="R7370" i="35" s="1"/>
  <c r="F7318" i="35"/>
  <c r="F7369" i="35" s="1"/>
  <c r="J7318" i="35"/>
  <c r="J7369" i="35" s="1"/>
  <c r="N7318" i="35"/>
  <c r="N7369" i="35" s="1"/>
  <c r="R7318" i="35"/>
  <c r="R7369" i="35" s="1"/>
  <c r="F7317" i="35"/>
  <c r="F7368" i="35" s="1"/>
  <c r="J7317" i="35"/>
  <c r="J7368" i="35" s="1"/>
  <c r="N7317" i="35"/>
  <c r="N7368" i="35" s="1"/>
  <c r="R7317" i="35"/>
  <c r="R7368" i="35" s="1"/>
  <c r="D7368" i="35"/>
  <c r="F7316" i="35"/>
  <c r="F7367" i="35" s="1"/>
  <c r="J7316" i="35"/>
  <c r="J7367" i="35" s="1"/>
  <c r="N7316" i="35"/>
  <c r="N7367" i="35" s="1"/>
  <c r="R7316" i="35"/>
  <c r="R7367" i="35" s="1"/>
  <c r="F7315" i="35"/>
  <c r="F7366" i="35" s="1"/>
  <c r="J7315" i="35"/>
  <c r="J7366" i="35" s="1"/>
  <c r="N7315" i="35"/>
  <c r="N7366" i="35" s="1"/>
  <c r="R7315" i="35"/>
  <c r="R7366" i="35" s="1"/>
  <c r="F7314" i="35"/>
  <c r="F7365" i="35" s="1"/>
  <c r="J7314" i="35"/>
  <c r="J7365" i="35" s="1"/>
  <c r="N7314" i="35"/>
  <c r="N7365" i="35" s="1"/>
  <c r="R7314" i="35"/>
  <c r="R7365" i="35" s="1"/>
  <c r="F7313" i="35"/>
  <c r="F7364" i="35" s="1"/>
  <c r="J7313" i="35"/>
  <c r="J7364" i="35" s="1"/>
  <c r="N7313" i="35"/>
  <c r="N7364" i="35" s="1"/>
  <c r="R7313" i="35"/>
  <c r="R7364" i="35" s="1"/>
  <c r="D7364" i="35"/>
  <c r="F7312" i="35"/>
  <c r="F7363" i="35" s="1"/>
  <c r="J7312" i="35"/>
  <c r="J7363" i="35" s="1"/>
  <c r="N7312" i="35"/>
  <c r="N7363" i="35" s="1"/>
  <c r="R7312" i="35"/>
  <c r="R7363" i="35" s="1"/>
  <c r="F7311" i="35"/>
  <c r="F7362" i="35" s="1"/>
  <c r="J7311" i="35"/>
  <c r="J7362" i="35" s="1"/>
  <c r="N7311" i="35"/>
  <c r="N7362" i="35" s="1"/>
  <c r="R7311" i="35"/>
  <c r="R7362" i="35" s="1"/>
  <c r="F7310" i="35"/>
  <c r="F7361" i="35" s="1"/>
  <c r="J7310" i="35"/>
  <c r="J7361" i="35" s="1"/>
  <c r="N7310" i="35"/>
  <c r="N7361" i="35" s="1"/>
  <c r="R7310" i="35"/>
  <c r="R7361" i="35" s="1"/>
  <c r="F7309" i="35"/>
  <c r="F7360" i="35" s="1"/>
  <c r="J7309" i="35"/>
  <c r="J7360" i="35" s="1"/>
  <c r="N7309" i="35"/>
  <c r="N7360" i="35" s="1"/>
  <c r="R7309" i="35"/>
  <c r="R7360" i="35" s="1"/>
  <c r="D7360" i="35"/>
  <c r="F7308" i="35"/>
  <c r="F7359" i="35" s="1"/>
  <c r="J7308" i="35"/>
  <c r="J7359" i="35" s="1"/>
  <c r="N7308" i="35"/>
  <c r="N7359" i="35" s="1"/>
  <c r="R7308" i="35"/>
  <c r="R7359" i="35" s="1"/>
  <c r="E6835" i="35"/>
  <c r="E6886" i="35" s="1"/>
  <c r="M6835" i="35"/>
  <c r="M6886" i="35" s="1"/>
  <c r="E6819" i="35"/>
  <c r="E6870" i="35" s="1"/>
  <c r="M6819" i="35"/>
  <c r="M6870" i="35" s="1"/>
  <c r="E6803" i="35"/>
  <c r="E6854" i="35" s="1"/>
  <c r="M6803" i="35"/>
  <c r="M6854" i="35" s="1"/>
  <c r="E6787" i="35"/>
  <c r="E6838" i="35" s="1"/>
  <c r="M6787" i="35"/>
  <c r="M6838" i="35" s="1"/>
  <c r="E6033" i="35"/>
  <c r="E6084" i="35" s="1"/>
  <c r="H6033" i="35"/>
  <c r="H6084" i="35" s="1"/>
  <c r="N6033" i="35"/>
  <c r="N6084" i="35" s="1"/>
  <c r="E6031" i="35"/>
  <c r="E6082" i="35" s="1"/>
  <c r="H6031" i="35"/>
  <c r="H6082" i="35" s="1"/>
  <c r="N6031" i="35"/>
  <c r="N6082" i="35" s="1"/>
  <c r="E6029" i="35"/>
  <c r="E6080" i="35" s="1"/>
  <c r="H6029" i="35"/>
  <c r="H6080" i="35" s="1"/>
  <c r="N6029" i="35"/>
  <c r="N6080" i="35" s="1"/>
  <c r="E6027" i="35"/>
  <c r="E6078" i="35" s="1"/>
  <c r="H6027" i="35"/>
  <c r="H6078" i="35" s="1"/>
  <c r="N6027" i="35"/>
  <c r="N6078" i="35" s="1"/>
  <c r="E6025" i="35"/>
  <c r="E6076" i="35" s="1"/>
  <c r="H6025" i="35"/>
  <c r="H6076" i="35" s="1"/>
  <c r="N6025" i="35"/>
  <c r="N6076" i="35" s="1"/>
  <c r="E6023" i="35"/>
  <c r="E6074" i="35" s="1"/>
  <c r="H6023" i="35"/>
  <c r="H6074" i="35" s="1"/>
  <c r="N6023" i="35"/>
  <c r="N6074" i="35" s="1"/>
  <c r="E6021" i="35"/>
  <c r="E6072" i="35" s="1"/>
  <c r="H6021" i="35"/>
  <c r="H6072" i="35" s="1"/>
  <c r="N6021" i="35"/>
  <c r="N6072" i="35" s="1"/>
  <c r="E6019" i="35"/>
  <c r="E6070" i="35" s="1"/>
  <c r="H6019" i="35"/>
  <c r="H6070" i="35" s="1"/>
  <c r="N6019" i="35"/>
  <c r="N6070" i="35" s="1"/>
  <c r="E6017" i="35"/>
  <c r="E6068" i="35" s="1"/>
  <c r="H6017" i="35"/>
  <c r="H6068" i="35" s="1"/>
  <c r="N6017" i="35"/>
  <c r="N6068" i="35" s="1"/>
  <c r="F6010" i="35"/>
  <c r="F6061" i="35" s="1"/>
  <c r="J6010" i="35"/>
  <c r="J6061" i="35" s="1"/>
  <c r="F6009" i="35"/>
  <c r="F6060" i="35" s="1"/>
  <c r="R6009" i="35"/>
  <c r="R6060" i="35" s="1"/>
  <c r="D6060" i="35"/>
  <c r="H5991" i="35"/>
  <c r="H6042" i="35" s="1"/>
  <c r="P5991" i="35"/>
  <c r="P6042" i="35" s="1"/>
  <c r="F5789" i="35"/>
  <c r="F5840" i="35" s="1"/>
  <c r="E5789" i="35"/>
  <c r="E5840" i="35" s="1"/>
  <c r="J5789" i="35"/>
  <c r="J5840" i="35" s="1"/>
  <c r="N5789" i="35"/>
  <c r="N5840" i="35" s="1"/>
  <c r="R5789" i="35"/>
  <c r="R5840" i="35" s="1"/>
  <c r="G5786" i="35"/>
  <c r="G5837" i="35" s="1"/>
  <c r="K5786" i="35"/>
  <c r="K5837" i="35" s="1"/>
  <c r="O5786" i="35"/>
  <c r="O5837" i="35" s="1"/>
  <c r="F5785" i="35"/>
  <c r="F5836" i="35" s="1"/>
  <c r="G5785" i="35"/>
  <c r="G5836" i="35" s="1"/>
  <c r="K5785" i="35"/>
  <c r="K5836" i="35" s="1"/>
  <c r="O5785" i="35"/>
  <c r="O5836" i="35" s="1"/>
  <c r="F5784" i="35"/>
  <c r="F5835" i="35" s="1"/>
  <c r="J5784" i="35"/>
  <c r="J5835" i="35" s="1"/>
  <c r="N5784" i="35"/>
  <c r="N5835" i="35" s="1"/>
  <c r="R5784" i="35"/>
  <c r="R5835" i="35" s="1"/>
  <c r="F5783" i="35"/>
  <c r="F5834" i="35" s="1"/>
  <c r="J5783" i="35"/>
  <c r="J5834" i="35" s="1"/>
  <c r="N5783" i="35"/>
  <c r="N5834" i="35" s="1"/>
  <c r="R5783" i="35"/>
  <c r="R5834" i="35" s="1"/>
  <c r="F5782" i="35"/>
  <c r="F5833" i="35" s="1"/>
  <c r="J5782" i="35"/>
  <c r="J5833" i="35" s="1"/>
  <c r="N5782" i="35"/>
  <c r="N5833" i="35" s="1"/>
  <c r="R5782" i="35"/>
  <c r="R5833" i="35" s="1"/>
  <c r="F5781" i="35"/>
  <c r="F5832" i="35" s="1"/>
  <c r="J5781" i="35"/>
  <c r="J5832" i="35" s="1"/>
  <c r="N5781" i="35"/>
  <c r="N5832" i="35" s="1"/>
  <c r="R5781" i="35"/>
  <c r="R5832" i="35" s="1"/>
  <c r="F5780" i="35"/>
  <c r="F5831" i="35" s="1"/>
  <c r="J5780" i="35"/>
  <c r="J5831" i="35" s="1"/>
  <c r="N5780" i="35"/>
  <c r="N5831" i="35" s="1"/>
  <c r="R5780" i="35"/>
  <c r="R5831" i="35" s="1"/>
  <c r="E5272" i="35"/>
  <c r="E5323" i="35" s="1"/>
  <c r="H5272" i="35"/>
  <c r="H5323" i="35" s="1"/>
  <c r="P5272" i="35"/>
  <c r="P5323" i="35" s="1"/>
  <c r="G5272" i="35"/>
  <c r="G5323" i="35" s="1"/>
  <c r="R5272" i="35"/>
  <c r="R5323" i="35" s="1"/>
  <c r="D5323" i="35"/>
  <c r="F4991" i="35"/>
  <c r="F5042" i="35" s="1"/>
  <c r="G4991" i="35"/>
  <c r="G5042" i="35" s="1"/>
  <c r="L4991" i="35"/>
  <c r="L5042" i="35" s="1"/>
  <c r="Q4991" i="35"/>
  <c r="Q5042" i="35" s="1"/>
  <c r="I4991" i="35"/>
  <c r="I5042" i="35" s="1"/>
  <c r="P4991" i="35"/>
  <c r="P5042" i="35" s="1"/>
  <c r="F4989" i="35"/>
  <c r="F5040" i="35" s="1"/>
  <c r="G4989" i="35"/>
  <c r="G5040" i="35" s="1"/>
  <c r="L4989" i="35"/>
  <c r="L5040" i="35" s="1"/>
  <c r="Q4989" i="35"/>
  <c r="Q5040" i="35" s="1"/>
  <c r="E4989" i="35"/>
  <c r="E5040" i="35" s="1"/>
  <c r="M4989" i="35"/>
  <c r="M5040" i="35" s="1"/>
  <c r="F4983" i="35"/>
  <c r="F5034" i="35" s="1"/>
  <c r="G4983" i="35"/>
  <c r="G5034" i="35" s="1"/>
  <c r="L4983" i="35"/>
  <c r="L5034" i="35" s="1"/>
  <c r="Q4983" i="35"/>
  <c r="Q5034" i="35" s="1"/>
  <c r="I4983" i="35"/>
  <c r="I5034" i="35" s="1"/>
  <c r="P4983" i="35"/>
  <c r="P5034" i="35" s="1"/>
  <c r="F4981" i="35"/>
  <c r="F5032" i="35" s="1"/>
  <c r="G4981" i="35"/>
  <c r="G5032" i="35" s="1"/>
  <c r="L4981" i="35"/>
  <c r="L5032" i="35" s="1"/>
  <c r="Q4981" i="35"/>
  <c r="Q5032" i="35" s="1"/>
  <c r="E4981" i="35"/>
  <c r="E5032" i="35" s="1"/>
  <c r="M4981" i="35"/>
  <c r="M5032" i="35" s="1"/>
  <c r="F4975" i="35"/>
  <c r="F5026" i="35" s="1"/>
  <c r="G4975" i="35"/>
  <c r="G5026" i="35" s="1"/>
  <c r="L4975" i="35"/>
  <c r="L5026" i="35" s="1"/>
  <c r="Q4975" i="35"/>
  <c r="Q5026" i="35" s="1"/>
  <c r="I4975" i="35"/>
  <c r="I5026" i="35" s="1"/>
  <c r="P4975" i="35"/>
  <c r="P5026" i="35" s="1"/>
  <c r="F4973" i="35"/>
  <c r="F5024" i="35" s="1"/>
  <c r="G4973" i="35"/>
  <c r="G5024" i="35" s="1"/>
  <c r="L4973" i="35"/>
  <c r="L5024" i="35" s="1"/>
  <c r="Q4973" i="35"/>
  <c r="Q5024" i="35" s="1"/>
  <c r="E4973" i="35"/>
  <c r="E5024" i="35" s="1"/>
  <c r="M4973" i="35"/>
  <c r="M5024" i="35" s="1"/>
  <c r="F4967" i="35"/>
  <c r="F5018" i="35" s="1"/>
  <c r="G4967" i="35"/>
  <c r="G5018" i="35" s="1"/>
  <c r="L4967" i="35"/>
  <c r="L5018" i="35" s="1"/>
  <c r="Q4967" i="35"/>
  <c r="Q5018" i="35" s="1"/>
  <c r="I4967" i="35"/>
  <c r="I5018" i="35" s="1"/>
  <c r="P4967" i="35"/>
  <c r="P5018" i="35" s="1"/>
  <c r="F4965" i="35"/>
  <c r="F5016" i="35" s="1"/>
  <c r="G4965" i="35"/>
  <c r="G5016" i="35" s="1"/>
  <c r="L4965" i="35"/>
  <c r="L5016" i="35" s="1"/>
  <c r="Q4965" i="35"/>
  <c r="Q5016" i="35" s="1"/>
  <c r="E4965" i="35"/>
  <c r="E5016" i="35" s="1"/>
  <c r="M4965" i="35"/>
  <c r="M5016" i="35" s="1"/>
  <c r="F4959" i="35"/>
  <c r="F5010" i="35" s="1"/>
  <c r="G4959" i="35"/>
  <c r="G5010" i="35" s="1"/>
  <c r="L4959" i="35"/>
  <c r="L5010" i="35" s="1"/>
  <c r="Q4959" i="35"/>
  <c r="Q5010" i="35" s="1"/>
  <c r="I4959" i="35"/>
  <c r="I5010" i="35" s="1"/>
  <c r="P4959" i="35"/>
  <c r="P5010" i="35" s="1"/>
  <c r="F4957" i="35"/>
  <c r="F5008" i="35" s="1"/>
  <c r="G4957" i="35"/>
  <c r="G5008" i="35" s="1"/>
  <c r="L4957" i="35"/>
  <c r="L5008" i="35" s="1"/>
  <c r="Q4957" i="35"/>
  <c r="Q5008" i="35" s="1"/>
  <c r="E4957" i="35"/>
  <c r="E5008" i="35" s="1"/>
  <c r="M4957" i="35"/>
  <c r="M5008" i="35" s="1"/>
  <c r="F4951" i="35"/>
  <c r="F5002" i="35" s="1"/>
  <c r="G4951" i="35"/>
  <c r="G5002" i="35" s="1"/>
  <c r="L4951" i="35"/>
  <c r="L5002" i="35" s="1"/>
  <c r="Q4951" i="35"/>
  <c r="Q5002" i="35" s="1"/>
  <c r="I4951" i="35"/>
  <c r="I5002" i="35" s="1"/>
  <c r="P4951" i="35"/>
  <c r="P5002" i="35" s="1"/>
  <c r="F4949" i="35"/>
  <c r="F5000" i="35" s="1"/>
  <c r="G4949" i="35"/>
  <c r="G5000" i="35" s="1"/>
  <c r="L4949" i="35"/>
  <c r="L5000" i="35" s="1"/>
  <c r="Q4949" i="35"/>
  <c r="Q5000" i="35" s="1"/>
  <c r="E4949" i="35"/>
  <c r="E5000" i="35" s="1"/>
  <c r="M4949" i="35"/>
  <c r="M5000" i="35" s="1"/>
  <c r="P4751" i="35"/>
  <c r="P4802" i="35" s="1"/>
  <c r="I4751" i="35"/>
  <c r="I4802" i="35" s="1"/>
  <c r="F4750" i="35"/>
  <c r="F4801" i="35" s="1"/>
  <c r="J4750" i="35"/>
  <c r="J4801" i="35" s="1"/>
  <c r="N4750" i="35"/>
  <c r="N4801" i="35" s="1"/>
  <c r="R4750" i="35"/>
  <c r="R4801" i="35" s="1"/>
  <c r="G4750" i="35"/>
  <c r="G4801" i="35" s="1"/>
  <c r="L4750" i="35"/>
  <c r="L4801" i="35" s="1"/>
  <c r="Q4750" i="35"/>
  <c r="Q4801" i="35" s="1"/>
  <c r="P4747" i="35"/>
  <c r="P4798" i="35" s="1"/>
  <c r="I4747" i="35"/>
  <c r="I4798" i="35" s="1"/>
  <c r="F4746" i="35"/>
  <c r="F4797" i="35" s="1"/>
  <c r="J4746" i="35"/>
  <c r="J4797" i="35" s="1"/>
  <c r="N4746" i="35"/>
  <c r="N4797" i="35" s="1"/>
  <c r="R4746" i="35"/>
  <c r="R4797" i="35" s="1"/>
  <c r="G4746" i="35"/>
  <c r="G4797" i="35" s="1"/>
  <c r="L4746" i="35"/>
  <c r="L4797" i="35" s="1"/>
  <c r="Q4746" i="35"/>
  <c r="Q4797" i="35" s="1"/>
  <c r="P4743" i="35"/>
  <c r="P4794" i="35" s="1"/>
  <c r="I4743" i="35"/>
  <c r="I4794" i="35" s="1"/>
  <c r="F4742" i="35"/>
  <c r="F4793" i="35" s="1"/>
  <c r="J4742" i="35"/>
  <c r="J4793" i="35" s="1"/>
  <c r="N4742" i="35"/>
  <c r="N4793" i="35" s="1"/>
  <c r="R4742" i="35"/>
  <c r="R4793" i="35" s="1"/>
  <c r="G4742" i="35"/>
  <c r="G4793" i="35" s="1"/>
  <c r="L4742" i="35"/>
  <c r="L4793" i="35" s="1"/>
  <c r="Q4742" i="35"/>
  <c r="Q4793" i="35" s="1"/>
  <c r="P4739" i="35"/>
  <c r="P4790" i="35" s="1"/>
  <c r="I4739" i="35"/>
  <c r="I4790" i="35" s="1"/>
  <c r="F4738" i="35"/>
  <c r="F4789" i="35" s="1"/>
  <c r="J4738" i="35"/>
  <c r="J4789" i="35" s="1"/>
  <c r="N4738" i="35"/>
  <c r="N4789" i="35" s="1"/>
  <c r="R4738" i="35"/>
  <c r="R4789" i="35" s="1"/>
  <c r="G4738" i="35"/>
  <c r="G4789" i="35" s="1"/>
  <c r="L4738" i="35"/>
  <c r="L4789" i="35" s="1"/>
  <c r="Q4738" i="35"/>
  <c r="Q4789" i="35" s="1"/>
  <c r="P4735" i="35"/>
  <c r="P4786" i="35" s="1"/>
  <c r="I4735" i="35"/>
  <c r="I4786" i="35" s="1"/>
  <c r="F4734" i="35"/>
  <c r="F4785" i="35" s="1"/>
  <c r="J4734" i="35"/>
  <c r="J4785" i="35" s="1"/>
  <c r="N4734" i="35"/>
  <c r="N4785" i="35" s="1"/>
  <c r="R4734" i="35"/>
  <c r="R4785" i="35" s="1"/>
  <c r="G4734" i="35"/>
  <c r="G4785" i="35" s="1"/>
  <c r="L4734" i="35"/>
  <c r="L4785" i="35" s="1"/>
  <c r="Q4734" i="35"/>
  <c r="Q4785" i="35" s="1"/>
  <c r="P4731" i="35"/>
  <c r="P4782" i="35" s="1"/>
  <c r="I4731" i="35"/>
  <c r="I4782" i="35" s="1"/>
  <c r="F4441" i="35"/>
  <c r="F4492" i="35" s="1"/>
  <c r="D4492" i="35"/>
  <c r="K4441" i="35"/>
  <c r="K4492" i="35" s="1"/>
  <c r="O4441" i="35"/>
  <c r="O4492" i="35" s="1"/>
  <c r="E4424" i="35"/>
  <c r="E4475" i="35" s="1"/>
  <c r="D4475" i="35"/>
  <c r="M4223" i="35"/>
  <c r="M4274" i="35" s="1"/>
  <c r="G4212" i="35"/>
  <c r="G4263" i="35" s="1"/>
  <c r="K4212" i="35"/>
  <c r="K4263" i="35" s="1"/>
  <c r="O4212" i="35"/>
  <c r="O4263" i="35" s="1"/>
  <c r="E4212" i="35"/>
  <c r="E4263" i="35" s="1"/>
  <c r="J4212" i="35"/>
  <c r="J4263" i="35" s="1"/>
  <c r="P4212" i="35"/>
  <c r="P4263" i="35" s="1"/>
  <c r="D4263" i="35"/>
  <c r="H4212" i="35"/>
  <c r="H4263" i="35" s="1"/>
  <c r="N4212" i="35"/>
  <c r="N4263" i="35" s="1"/>
  <c r="F4212" i="35"/>
  <c r="F4263" i="35" s="1"/>
  <c r="Q4212" i="35"/>
  <c r="Q4263" i="35" s="1"/>
  <c r="P4203" i="35"/>
  <c r="P4254" i="35" s="1"/>
  <c r="O4201" i="35"/>
  <c r="O4252" i="35" s="1"/>
  <c r="F4195" i="35"/>
  <c r="F4246" i="35" s="1"/>
  <c r="J4195" i="35"/>
  <c r="J4246" i="35" s="1"/>
  <c r="N4195" i="35"/>
  <c r="N4246" i="35" s="1"/>
  <c r="R4195" i="35"/>
  <c r="R4246" i="35" s="1"/>
  <c r="G4195" i="35"/>
  <c r="G4246" i="35" s="1"/>
  <c r="L4195" i="35"/>
  <c r="L4246" i="35" s="1"/>
  <c r="Q4195" i="35"/>
  <c r="Q4246" i="35" s="1"/>
  <c r="E4195" i="35"/>
  <c r="E4246" i="35" s="1"/>
  <c r="M4195" i="35"/>
  <c r="M4246" i="35" s="1"/>
  <c r="D4246" i="35"/>
  <c r="H4195" i="35"/>
  <c r="H4246" i="35" s="1"/>
  <c r="P4195" i="35"/>
  <c r="P4246" i="35" s="1"/>
  <c r="O4195" i="35"/>
  <c r="O4246" i="35" s="1"/>
  <c r="P4191" i="35"/>
  <c r="P4242" i="35" s="1"/>
  <c r="F4190" i="35"/>
  <c r="F4241" i="35" s="1"/>
  <c r="J4190" i="35"/>
  <c r="J4241" i="35" s="1"/>
  <c r="N4190" i="35"/>
  <c r="N4241" i="35" s="1"/>
  <c r="R4190" i="35"/>
  <c r="R4241" i="35" s="1"/>
  <c r="G4190" i="35"/>
  <c r="G4241" i="35" s="1"/>
  <c r="L4190" i="35"/>
  <c r="L4241" i="35" s="1"/>
  <c r="Q4190" i="35"/>
  <c r="Q4241" i="35" s="1"/>
  <c r="H4190" i="35"/>
  <c r="H4241" i="35" s="1"/>
  <c r="O4190" i="35"/>
  <c r="O4241" i="35" s="1"/>
  <c r="D4241" i="35"/>
  <c r="I4190" i="35"/>
  <c r="I4241" i="35" s="1"/>
  <c r="E4190" i="35"/>
  <c r="E4241" i="35" s="1"/>
  <c r="F4189" i="35"/>
  <c r="F4240" i="35" s="1"/>
  <c r="J4189" i="35"/>
  <c r="J4240" i="35" s="1"/>
  <c r="N4189" i="35"/>
  <c r="N4240" i="35" s="1"/>
  <c r="R4189" i="35"/>
  <c r="R4240" i="35" s="1"/>
  <c r="G4189" i="35"/>
  <c r="G4240" i="35" s="1"/>
  <c r="L4189" i="35"/>
  <c r="L4240" i="35" s="1"/>
  <c r="Q4189" i="35"/>
  <c r="Q4240" i="35" s="1"/>
  <c r="I4189" i="35"/>
  <c r="I4240" i="35" s="1"/>
  <c r="P4189" i="35"/>
  <c r="P4240" i="35" s="1"/>
  <c r="E4189" i="35"/>
  <c r="E4240" i="35" s="1"/>
  <c r="O4189" i="35"/>
  <c r="O4240" i="35" s="1"/>
  <c r="K4189" i="35"/>
  <c r="K4240" i="35" s="1"/>
  <c r="E5271" i="35"/>
  <c r="E5322" i="35" s="1"/>
  <c r="K5271" i="35"/>
  <c r="K5322" i="35" s="1"/>
  <c r="R5271" i="35"/>
  <c r="R5322" i="35" s="1"/>
  <c r="D5322" i="35"/>
  <c r="E5269" i="35"/>
  <c r="E5320" i="35" s="1"/>
  <c r="G5269" i="35"/>
  <c r="G5320" i="35" s="1"/>
  <c r="O5269" i="35"/>
  <c r="O5320" i="35" s="1"/>
  <c r="E5259" i="35"/>
  <c r="E5310" i="35" s="1"/>
  <c r="H5259" i="35"/>
  <c r="H5310" i="35" s="1"/>
  <c r="N5259" i="35"/>
  <c r="N5310" i="35" s="1"/>
  <c r="D5310" i="35"/>
  <c r="E5257" i="35"/>
  <c r="E5308" i="35" s="1"/>
  <c r="H5257" i="35"/>
  <c r="H5308" i="35" s="1"/>
  <c r="N5257" i="35"/>
  <c r="N5308" i="35" s="1"/>
  <c r="D5308" i="35"/>
  <c r="E5255" i="35"/>
  <c r="E5306" i="35" s="1"/>
  <c r="H5255" i="35"/>
  <c r="H5306" i="35" s="1"/>
  <c r="N5255" i="35"/>
  <c r="N5306" i="35" s="1"/>
  <c r="D5306" i="35"/>
  <c r="E5253" i="35"/>
  <c r="E5304" i="35" s="1"/>
  <c r="H5253" i="35"/>
  <c r="H5304" i="35" s="1"/>
  <c r="N5253" i="35"/>
  <c r="N5304" i="35" s="1"/>
  <c r="D5304" i="35"/>
  <c r="E5251" i="35"/>
  <c r="E5302" i="35" s="1"/>
  <c r="H5251" i="35"/>
  <c r="H5302" i="35" s="1"/>
  <c r="N5251" i="35"/>
  <c r="N5302" i="35" s="1"/>
  <c r="D5302" i="35"/>
  <c r="E5249" i="35"/>
  <c r="E5300" i="35" s="1"/>
  <c r="H5249" i="35"/>
  <c r="H5300" i="35" s="1"/>
  <c r="N5249" i="35"/>
  <c r="N5300" i="35" s="1"/>
  <c r="D5300" i="35"/>
  <c r="E5247" i="35"/>
  <c r="E5298" i="35" s="1"/>
  <c r="H5247" i="35"/>
  <c r="H5298" i="35" s="1"/>
  <c r="N5247" i="35"/>
  <c r="N5298" i="35" s="1"/>
  <c r="D5298" i="35"/>
  <c r="E5245" i="35"/>
  <c r="E5296" i="35" s="1"/>
  <c r="H5245" i="35"/>
  <c r="H5296" i="35" s="1"/>
  <c r="N5245" i="35"/>
  <c r="N5296" i="35" s="1"/>
  <c r="D5296" i="35"/>
  <c r="E5243" i="35"/>
  <c r="E5294" i="35" s="1"/>
  <c r="H5243" i="35"/>
  <c r="H5294" i="35" s="1"/>
  <c r="N5243" i="35"/>
  <c r="N5294" i="35" s="1"/>
  <c r="D5294" i="35"/>
  <c r="E5241" i="35"/>
  <c r="E5292" i="35" s="1"/>
  <c r="H5241" i="35"/>
  <c r="H5292" i="35" s="1"/>
  <c r="N5241" i="35"/>
  <c r="N5292" i="35" s="1"/>
  <c r="D5292" i="35"/>
  <c r="F4990" i="35"/>
  <c r="F5041" i="35" s="1"/>
  <c r="G4990" i="35"/>
  <c r="G5041" i="35" s="1"/>
  <c r="L4990" i="35"/>
  <c r="L5041" i="35" s="1"/>
  <c r="Q4990" i="35"/>
  <c r="Q5041" i="35" s="1"/>
  <c r="F4986" i="35"/>
  <c r="F5037" i="35" s="1"/>
  <c r="G4986" i="35"/>
  <c r="G5037" i="35" s="1"/>
  <c r="L4986" i="35"/>
  <c r="L5037" i="35" s="1"/>
  <c r="Q4986" i="35"/>
  <c r="Q5037" i="35" s="1"/>
  <c r="F4982" i="35"/>
  <c r="F5033" i="35" s="1"/>
  <c r="G4982" i="35"/>
  <c r="G5033" i="35" s="1"/>
  <c r="L4982" i="35"/>
  <c r="L5033" i="35" s="1"/>
  <c r="Q4982" i="35"/>
  <c r="Q5033" i="35" s="1"/>
  <c r="F4978" i="35"/>
  <c r="F5029" i="35" s="1"/>
  <c r="G4978" i="35"/>
  <c r="G5029" i="35" s="1"/>
  <c r="L4978" i="35"/>
  <c r="L5029" i="35" s="1"/>
  <c r="Q4978" i="35"/>
  <c r="Q5029" i="35" s="1"/>
  <c r="F4974" i="35"/>
  <c r="F5025" i="35" s="1"/>
  <c r="G4974" i="35"/>
  <c r="G5025" i="35" s="1"/>
  <c r="L4974" i="35"/>
  <c r="L5025" i="35" s="1"/>
  <c r="Q4974" i="35"/>
  <c r="Q5025" i="35" s="1"/>
  <c r="F4970" i="35"/>
  <c r="F5021" i="35" s="1"/>
  <c r="G4970" i="35"/>
  <c r="G5021" i="35" s="1"/>
  <c r="L4970" i="35"/>
  <c r="L5021" i="35" s="1"/>
  <c r="Q4970" i="35"/>
  <c r="Q5021" i="35" s="1"/>
  <c r="F4966" i="35"/>
  <c r="F5017" i="35" s="1"/>
  <c r="G4966" i="35"/>
  <c r="G5017" i="35" s="1"/>
  <c r="L4966" i="35"/>
  <c r="L5017" i="35" s="1"/>
  <c r="Q4966" i="35"/>
  <c r="Q5017" i="35" s="1"/>
  <c r="F4962" i="35"/>
  <c r="F5013" i="35" s="1"/>
  <c r="G4962" i="35"/>
  <c r="G5013" i="35" s="1"/>
  <c r="L4962" i="35"/>
  <c r="L5013" i="35" s="1"/>
  <c r="Q4962" i="35"/>
  <c r="Q5013" i="35" s="1"/>
  <c r="F4958" i="35"/>
  <c r="F5009" i="35" s="1"/>
  <c r="G4958" i="35"/>
  <c r="G5009" i="35" s="1"/>
  <c r="L4958" i="35"/>
  <c r="L5009" i="35" s="1"/>
  <c r="Q4958" i="35"/>
  <c r="Q5009" i="35" s="1"/>
  <c r="F4954" i="35"/>
  <c r="F5005" i="35" s="1"/>
  <c r="G4954" i="35"/>
  <c r="G5005" i="35" s="1"/>
  <c r="L4954" i="35"/>
  <c r="L5005" i="35" s="1"/>
  <c r="Q4954" i="35"/>
  <c r="Q5005" i="35" s="1"/>
  <c r="F4950" i="35"/>
  <c r="F5001" i="35" s="1"/>
  <c r="G4950" i="35"/>
  <c r="G5001" i="35" s="1"/>
  <c r="L4950" i="35"/>
  <c r="L5001" i="35" s="1"/>
  <c r="Q4950" i="35"/>
  <c r="Q5001" i="35" s="1"/>
  <c r="F4946" i="35"/>
  <c r="F4997" i="35" s="1"/>
  <c r="G4946" i="35"/>
  <c r="G4997" i="35" s="1"/>
  <c r="L4946" i="35"/>
  <c r="L4997" i="35" s="1"/>
  <c r="Q4946" i="35"/>
  <c r="Q4997" i="35" s="1"/>
  <c r="K4440" i="35"/>
  <c r="K4491" i="35" s="1"/>
  <c r="F4440" i="35"/>
  <c r="F4491" i="35" s="1"/>
  <c r="G4216" i="35"/>
  <c r="G4267" i="35" s="1"/>
  <c r="K4216" i="35"/>
  <c r="K4267" i="35" s="1"/>
  <c r="O4216" i="35"/>
  <c r="O4267" i="35" s="1"/>
  <c r="E4216" i="35"/>
  <c r="E4267" i="35" s="1"/>
  <c r="J4216" i="35"/>
  <c r="J4267" i="35" s="1"/>
  <c r="P4216" i="35"/>
  <c r="P4267" i="35" s="1"/>
  <c r="D4267" i="35"/>
  <c r="I4216" i="35"/>
  <c r="I4267" i="35" s="1"/>
  <c r="Q4216" i="35"/>
  <c r="Q4267" i="35" s="1"/>
  <c r="G4215" i="35"/>
  <c r="G4266" i="35" s="1"/>
  <c r="K4215" i="35"/>
  <c r="K4266" i="35" s="1"/>
  <c r="O4215" i="35"/>
  <c r="O4266" i="35" s="1"/>
  <c r="F4215" i="35"/>
  <c r="F4266" i="35" s="1"/>
  <c r="L4215" i="35"/>
  <c r="L4266" i="35" s="1"/>
  <c r="Q4215" i="35"/>
  <c r="Q4266" i="35" s="1"/>
  <c r="D4266" i="35"/>
  <c r="E4215" i="35"/>
  <c r="E4266" i="35" s="1"/>
  <c r="M4215" i="35"/>
  <c r="M4266" i="35" s="1"/>
  <c r="G4214" i="35"/>
  <c r="G4265" i="35" s="1"/>
  <c r="K4214" i="35"/>
  <c r="K4265" i="35" s="1"/>
  <c r="O4214" i="35"/>
  <c r="O4265" i="35" s="1"/>
  <c r="H4214" i="35"/>
  <c r="H4265" i="35" s="1"/>
  <c r="M4214" i="35"/>
  <c r="M4265" i="35" s="1"/>
  <c r="R4214" i="35"/>
  <c r="R4265" i="35" s="1"/>
  <c r="D4265" i="35"/>
  <c r="I4214" i="35"/>
  <c r="I4265" i="35" s="1"/>
  <c r="P4214" i="35"/>
  <c r="P4265" i="35" s="1"/>
  <c r="G4208" i="35"/>
  <c r="G4259" i="35" s="1"/>
  <c r="K4208" i="35"/>
  <c r="K4259" i="35" s="1"/>
  <c r="O4208" i="35"/>
  <c r="O4259" i="35" s="1"/>
  <c r="E4208" i="35"/>
  <c r="E4259" i="35" s="1"/>
  <c r="J4208" i="35"/>
  <c r="J4259" i="35" s="1"/>
  <c r="P4208" i="35"/>
  <c r="P4259" i="35" s="1"/>
  <c r="D4259" i="35"/>
  <c r="F4208" i="35"/>
  <c r="F4259" i="35" s="1"/>
  <c r="M4208" i="35"/>
  <c r="M4259" i="35" s="1"/>
  <c r="G4207" i="35"/>
  <c r="G4258" i="35" s="1"/>
  <c r="K4207" i="35"/>
  <c r="K4258" i="35" s="1"/>
  <c r="O4207" i="35"/>
  <c r="O4258" i="35" s="1"/>
  <c r="F4207" i="35"/>
  <c r="F4258" i="35" s="1"/>
  <c r="L4207" i="35"/>
  <c r="L4258" i="35" s="1"/>
  <c r="Q4207" i="35"/>
  <c r="Q4258" i="35" s="1"/>
  <c r="D4258" i="35"/>
  <c r="I4207" i="35"/>
  <c r="I4258" i="35" s="1"/>
  <c r="P4207" i="35"/>
  <c r="P4258" i="35" s="1"/>
  <c r="G4206" i="35"/>
  <c r="G4257" i="35" s="1"/>
  <c r="K4206" i="35"/>
  <c r="K4257" i="35" s="1"/>
  <c r="O4206" i="35"/>
  <c r="O4257" i="35" s="1"/>
  <c r="H4206" i="35"/>
  <c r="H4257" i="35" s="1"/>
  <c r="M4206" i="35"/>
  <c r="M4257" i="35" s="1"/>
  <c r="R4206" i="35"/>
  <c r="R4257" i="35" s="1"/>
  <c r="D4257" i="35"/>
  <c r="E4206" i="35"/>
  <c r="E4257" i="35" s="1"/>
  <c r="L4206" i="35"/>
  <c r="L4257" i="35" s="1"/>
  <c r="F4198" i="35"/>
  <c r="F4249" i="35" s="1"/>
  <c r="J4198" i="35"/>
  <c r="J4249" i="35" s="1"/>
  <c r="N4198" i="35"/>
  <c r="N4249" i="35" s="1"/>
  <c r="R4198" i="35"/>
  <c r="R4249" i="35" s="1"/>
  <c r="G4198" i="35"/>
  <c r="G4249" i="35" s="1"/>
  <c r="L4198" i="35"/>
  <c r="L4249" i="35" s="1"/>
  <c r="Q4198" i="35"/>
  <c r="Q4249" i="35" s="1"/>
  <c r="H4198" i="35"/>
  <c r="H4249" i="35" s="1"/>
  <c r="O4198" i="35"/>
  <c r="O4249" i="35" s="1"/>
  <c r="D4249" i="35"/>
  <c r="I4198" i="35"/>
  <c r="I4249" i="35" s="1"/>
  <c r="F4193" i="35"/>
  <c r="F4244" i="35" s="1"/>
  <c r="J4193" i="35"/>
  <c r="J4244" i="35" s="1"/>
  <c r="N4193" i="35"/>
  <c r="N4244" i="35" s="1"/>
  <c r="R4193" i="35"/>
  <c r="R4244" i="35" s="1"/>
  <c r="G4193" i="35"/>
  <c r="G4244" i="35" s="1"/>
  <c r="L4193" i="35"/>
  <c r="L4244" i="35" s="1"/>
  <c r="Q4193" i="35"/>
  <c r="Q4244" i="35" s="1"/>
  <c r="I4193" i="35"/>
  <c r="I4244" i="35" s="1"/>
  <c r="P4193" i="35"/>
  <c r="P4244" i="35" s="1"/>
  <c r="D4244" i="35"/>
  <c r="K4193" i="35"/>
  <c r="K4244" i="35" s="1"/>
  <c r="F4187" i="35"/>
  <c r="F4238" i="35" s="1"/>
  <c r="J4187" i="35"/>
  <c r="J4238" i="35" s="1"/>
  <c r="N4187" i="35"/>
  <c r="N4238" i="35" s="1"/>
  <c r="R4187" i="35"/>
  <c r="R4238" i="35" s="1"/>
  <c r="G4187" i="35"/>
  <c r="G4238" i="35" s="1"/>
  <c r="L4187" i="35"/>
  <c r="L4238" i="35" s="1"/>
  <c r="Q4187" i="35"/>
  <c r="Q4238" i="35" s="1"/>
  <c r="E4187" i="35"/>
  <c r="E4238" i="35" s="1"/>
  <c r="M4187" i="35"/>
  <c r="M4238" i="35" s="1"/>
  <c r="D4238" i="35"/>
  <c r="H4187" i="35"/>
  <c r="H4238" i="35" s="1"/>
  <c r="P4187" i="35"/>
  <c r="P4238" i="35" s="1"/>
  <c r="F4183" i="35"/>
  <c r="F4234" i="35" s="1"/>
  <c r="J4183" i="35"/>
  <c r="J4234" i="35" s="1"/>
  <c r="N4183" i="35"/>
  <c r="N4234" i="35" s="1"/>
  <c r="R4183" i="35"/>
  <c r="R4234" i="35" s="1"/>
  <c r="G4183" i="35"/>
  <c r="G4234" i="35" s="1"/>
  <c r="L4183" i="35"/>
  <c r="L4234" i="35" s="1"/>
  <c r="Q4183" i="35"/>
  <c r="Q4234" i="35" s="1"/>
  <c r="E4183" i="35"/>
  <c r="E4234" i="35" s="1"/>
  <c r="M4183" i="35"/>
  <c r="M4234" i="35" s="1"/>
  <c r="D4234" i="35"/>
  <c r="K4183" i="35"/>
  <c r="K4234" i="35" s="1"/>
  <c r="E4730" i="35"/>
  <c r="E4781" i="35" s="1"/>
  <c r="I4730" i="35"/>
  <c r="I4781" i="35" s="1"/>
  <c r="E4729" i="35"/>
  <c r="E4780" i="35" s="1"/>
  <c r="I4729" i="35"/>
  <c r="I4780" i="35" s="1"/>
  <c r="M4729" i="35"/>
  <c r="M4780" i="35" s="1"/>
  <c r="Q4729" i="35"/>
  <c r="Q4780" i="35" s="1"/>
  <c r="E4728" i="35"/>
  <c r="E4779" i="35" s="1"/>
  <c r="I4728" i="35"/>
  <c r="I4779" i="35" s="1"/>
  <c r="M4728" i="35"/>
  <c r="M4779" i="35" s="1"/>
  <c r="Q4728" i="35"/>
  <c r="Q4779" i="35" s="1"/>
  <c r="E4727" i="35"/>
  <c r="E4778" i="35" s="1"/>
  <c r="I4727" i="35"/>
  <c r="I4778" i="35" s="1"/>
  <c r="M4727" i="35"/>
  <c r="M4778" i="35" s="1"/>
  <c r="Q4727" i="35"/>
  <c r="Q4778" i="35" s="1"/>
  <c r="E4726" i="35"/>
  <c r="E4777" i="35" s="1"/>
  <c r="I4726" i="35"/>
  <c r="I4777" i="35" s="1"/>
  <c r="M4726" i="35"/>
  <c r="M4777" i="35" s="1"/>
  <c r="Q4726" i="35"/>
  <c r="Q4777" i="35" s="1"/>
  <c r="E4725" i="35"/>
  <c r="E4776" i="35" s="1"/>
  <c r="I4725" i="35"/>
  <c r="I4776" i="35" s="1"/>
  <c r="M4725" i="35"/>
  <c r="M4776" i="35" s="1"/>
  <c r="Q4725" i="35"/>
  <c r="Q4776" i="35" s="1"/>
  <c r="E4724" i="35"/>
  <c r="E4775" i="35" s="1"/>
  <c r="I4724" i="35"/>
  <c r="I4775" i="35" s="1"/>
  <c r="M4724" i="35"/>
  <c r="M4775" i="35" s="1"/>
  <c r="Q4724" i="35"/>
  <c r="Q4775" i="35" s="1"/>
  <c r="E4723" i="35"/>
  <c r="E4774" i="35" s="1"/>
  <c r="I4723" i="35"/>
  <c r="I4774" i="35" s="1"/>
  <c r="M4723" i="35"/>
  <c r="M4774" i="35" s="1"/>
  <c r="Q4723" i="35"/>
  <c r="Q4774" i="35" s="1"/>
  <c r="E4722" i="35"/>
  <c r="E4773" i="35" s="1"/>
  <c r="I4722" i="35"/>
  <c r="I4773" i="35" s="1"/>
  <c r="M4722" i="35"/>
  <c r="M4773" i="35" s="1"/>
  <c r="Q4722" i="35"/>
  <c r="Q4773" i="35" s="1"/>
  <c r="E4721" i="35"/>
  <c r="E4772" i="35" s="1"/>
  <c r="I4721" i="35"/>
  <c r="I4772" i="35" s="1"/>
  <c r="M4721" i="35"/>
  <c r="M4772" i="35" s="1"/>
  <c r="Q4721" i="35"/>
  <c r="Q4772" i="35" s="1"/>
  <c r="E4720" i="35"/>
  <c r="E4771" i="35" s="1"/>
  <c r="I4720" i="35"/>
  <c r="I4771" i="35" s="1"/>
  <c r="M4720" i="35"/>
  <c r="M4771" i="35" s="1"/>
  <c r="Q4720" i="35"/>
  <c r="Q4771" i="35" s="1"/>
  <c r="E4719" i="35"/>
  <c r="E4770" i="35" s="1"/>
  <c r="I4719" i="35"/>
  <c r="I4770" i="35" s="1"/>
  <c r="M4719" i="35"/>
  <c r="M4770" i="35" s="1"/>
  <c r="Q4719" i="35"/>
  <c r="Q4770" i="35" s="1"/>
  <c r="E4718" i="35"/>
  <c r="E4769" i="35" s="1"/>
  <c r="I4718" i="35"/>
  <c r="I4769" i="35" s="1"/>
  <c r="M4718" i="35"/>
  <c r="M4769" i="35" s="1"/>
  <c r="Q4718" i="35"/>
  <c r="Q4769" i="35" s="1"/>
  <c r="E4717" i="35"/>
  <c r="E4768" i="35" s="1"/>
  <c r="I4717" i="35"/>
  <c r="I4768" i="35" s="1"/>
  <c r="M4717" i="35"/>
  <c r="M4768" i="35" s="1"/>
  <c r="Q4717" i="35"/>
  <c r="Q4768" i="35" s="1"/>
  <c r="E4716" i="35"/>
  <c r="E4767" i="35" s="1"/>
  <c r="I4716" i="35"/>
  <c r="I4767" i="35" s="1"/>
  <c r="M4716" i="35"/>
  <c r="M4767" i="35" s="1"/>
  <c r="Q4716" i="35"/>
  <c r="Q4767" i="35" s="1"/>
  <c r="E4715" i="35"/>
  <c r="E4766" i="35" s="1"/>
  <c r="I4715" i="35"/>
  <c r="I4766" i="35" s="1"/>
  <c r="M4715" i="35"/>
  <c r="M4766" i="35" s="1"/>
  <c r="Q4715" i="35"/>
  <c r="Q4766" i="35" s="1"/>
  <c r="E4714" i="35"/>
  <c r="E4765" i="35" s="1"/>
  <c r="I4714" i="35"/>
  <c r="I4765" i="35" s="1"/>
  <c r="M4714" i="35"/>
  <c r="M4765" i="35" s="1"/>
  <c r="Q4714" i="35"/>
  <c r="Q4765" i="35" s="1"/>
  <c r="E4713" i="35"/>
  <c r="E4764" i="35" s="1"/>
  <c r="I4713" i="35"/>
  <c r="I4764" i="35" s="1"/>
  <c r="M4713" i="35"/>
  <c r="M4764" i="35" s="1"/>
  <c r="Q4713" i="35"/>
  <c r="Q4764" i="35" s="1"/>
  <c r="E4712" i="35"/>
  <c r="E4763" i="35" s="1"/>
  <c r="I4712" i="35"/>
  <c r="I4763" i="35" s="1"/>
  <c r="M4712" i="35"/>
  <c r="M4763" i="35" s="1"/>
  <c r="Q4712" i="35"/>
  <c r="Q4763" i="35" s="1"/>
  <c r="E4711" i="35"/>
  <c r="E4762" i="35" s="1"/>
  <c r="I4711" i="35"/>
  <c r="I4762" i="35" s="1"/>
  <c r="M4711" i="35"/>
  <c r="M4762" i="35" s="1"/>
  <c r="Q4711" i="35"/>
  <c r="Q4762" i="35" s="1"/>
  <c r="E4710" i="35"/>
  <c r="E4761" i="35" s="1"/>
  <c r="I4710" i="35"/>
  <c r="I4761" i="35" s="1"/>
  <c r="M4710" i="35"/>
  <c r="M4761" i="35" s="1"/>
  <c r="Q4710" i="35"/>
  <c r="Q4761" i="35" s="1"/>
  <c r="E4709" i="35"/>
  <c r="E4760" i="35" s="1"/>
  <c r="I4709" i="35"/>
  <c r="I4760" i="35" s="1"/>
  <c r="M4709" i="35"/>
  <c r="M4760" i="35" s="1"/>
  <c r="Q4709" i="35"/>
  <c r="Q4760" i="35" s="1"/>
  <c r="E4708" i="35"/>
  <c r="E4759" i="35" s="1"/>
  <c r="I4708" i="35"/>
  <c r="I4759" i="35" s="1"/>
  <c r="M4708" i="35"/>
  <c r="M4759" i="35" s="1"/>
  <c r="Q4708" i="35"/>
  <c r="Q4759" i="35" s="1"/>
  <c r="E4707" i="35"/>
  <c r="E4758" i="35" s="1"/>
  <c r="I4707" i="35"/>
  <c r="I4758" i="35" s="1"/>
  <c r="M4707" i="35"/>
  <c r="M4758" i="35" s="1"/>
  <c r="Q4707" i="35"/>
  <c r="Q4758" i="35" s="1"/>
  <c r="E4706" i="35"/>
  <c r="E4757" i="35" s="1"/>
  <c r="I4706" i="35"/>
  <c r="I4757" i="35" s="1"/>
  <c r="M4706" i="35"/>
  <c r="M4757" i="35" s="1"/>
  <c r="Q4706" i="35"/>
  <c r="Q4757" i="35" s="1"/>
  <c r="E4705" i="35"/>
  <c r="E4756" i="35" s="1"/>
  <c r="I4705" i="35"/>
  <c r="I4756" i="35" s="1"/>
  <c r="M4705" i="35"/>
  <c r="M4756" i="35" s="1"/>
  <c r="Q4705" i="35"/>
  <c r="Q4756" i="35" s="1"/>
  <c r="E4704" i="35"/>
  <c r="E4755" i="35" s="1"/>
  <c r="I4704" i="35"/>
  <c r="I4755" i="35" s="1"/>
  <c r="M4704" i="35"/>
  <c r="M4755" i="35" s="1"/>
  <c r="Q4704" i="35"/>
  <c r="Q4755" i="35" s="1"/>
  <c r="E4703" i="35"/>
  <c r="E4754" i="35" s="1"/>
  <c r="I4703" i="35"/>
  <c r="I4754" i="35" s="1"/>
  <c r="M4703" i="35"/>
  <c r="M4754" i="35" s="1"/>
  <c r="Q4703" i="35"/>
  <c r="Q4754" i="35" s="1"/>
  <c r="E4468" i="35"/>
  <c r="E4519" i="35" s="1"/>
  <c r="H4468" i="35"/>
  <c r="H4519" i="35" s="1"/>
  <c r="E4431" i="35"/>
  <c r="E4482" i="35" s="1"/>
  <c r="O4431" i="35"/>
  <c r="O4482" i="35" s="1"/>
  <c r="G4227" i="35"/>
  <c r="G4278" i="35" s="1"/>
  <c r="K4227" i="35"/>
  <c r="K4278" i="35" s="1"/>
  <c r="O4227" i="35"/>
  <c r="O4278" i="35" s="1"/>
  <c r="F4227" i="35"/>
  <c r="F4278" i="35" s="1"/>
  <c r="L4227" i="35"/>
  <c r="L4278" i="35" s="1"/>
  <c r="Q4227" i="35"/>
  <c r="Q4278" i="35" s="1"/>
  <c r="D4278" i="35"/>
  <c r="G4220" i="35"/>
  <c r="G4271" i="35" s="1"/>
  <c r="K4220" i="35"/>
  <c r="K4271" i="35" s="1"/>
  <c r="O4220" i="35"/>
  <c r="O4271" i="35" s="1"/>
  <c r="E4220" i="35"/>
  <c r="E4271" i="35" s="1"/>
  <c r="J4220" i="35"/>
  <c r="J4271" i="35" s="1"/>
  <c r="P4220" i="35"/>
  <c r="P4271" i="35" s="1"/>
  <c r="D4271" i="35"/>
  <c r="G4218" i="35"/>
  <c r="G4269" i="35" s="1"/>
  <c r="K4218" i="35"/>
  <c r="K4269" i="35" s="1"/>
  <c r="O4218" i="35"/>
  <c r="O4269" i="35" s="1"/>
  <c r="H4218" i="35"/>
  <c r="H4269" i="35" s="1"/>
  <c r="M4218" i="35"/>
  <c r="M4269" i="35" s="1"/>
  <c r="R4218" i="35"/>
  <c r="R4269" i="35" s="1"/>
  <c r="D4269" i="35"/>
  <c r="G4211" i="35"/>
  <c r="G4262" i="35" s="1"/>
  <c r="K4211" i="35"/>
  <c r="K4262" i="35" s="1"/>
  <c r="O4211" i="35"/>
  <c r="O4262" i="35" s="1"/>
  <c r="F4211" i="35"/>
  <c r="F4262" i="35" s="1"/>
  <c r="L4211" i="35"/>
  <c r="L4262" i="35" s="1"/>
  <c r="Q4211" i="35"/>
  <c r="Q4262" i="35" s="1"/>
  <c r="D4262" i="35"/>
  <c r="G4204" i="35"/>
  <c r="G4255" i="35" s="1"/>
  <c r="K4204" i="35"/>
  <c r="K4255" i="35" s="1"/>
  <c r="O4204" i="35"/>
  <c r="O4255" i="35" s="1"/>
  <c r="E4204" i="35"/>
  <c r="E4255" i="35" s="1"/>
  <c r="J4204" i="35"/>
  <c r="J4255" i="35" s="1"/>
  <c r="P4204" i="35"/>
  <c r="P4255" i="35" s="1"/>
  <c r="D4255" i="35"/>
  <c r="F4202" i="35"/>
  <c r="F4253" i="35" s="1"/>
  <c r="J4202" i="35"/>
  <c r="J4253" i="35" s="1"/>
  <c r="N4202" i="35"/>
  <c r="N4253" i="35" s="1"/>
  <c r="R4202" i="35"/>
  <c r="R4253" i="35" s="1"/>
  <c r="G4202" i="35"/>
  <c r="G4253" i="35" s="1"/>
  <c r="L4202" i="35"/>
  <c r="L4253" i="35" s="1"/>
  <c r="Q4202" i="35"/>
  <c r="Q4253" i="35" s="1"/>
  <c r="H4202" i="35"/>
  <c r="H4253" i="35" s="1"/>
  <c r="O4202" i="35"/>
  <c r="O4253" i="35" s="1"/>
  <c r="D4253" i="35"/>
  <c r="F4194" i="35"/>
  <c r="F4245" i="35" s="1"/>
  <c r="J4194" i="35"/>
  <c r="J4245" i="35" s="1"/>
  <c r="N4194" i="35"/>
  <c r="N4245" i="35" s="1"/>
  <c r="R4194" i="35"/>
  <c r="R4245" i="35" s="1"/>
  <c r="G4194" i="35"/>
  <c r="G4245" i="35" s="1"/>
  <c r="L4194" i="35"/>
  <c r="L4245" i="35" s="1"/>
  <c r="Q4194" i="35"/>
  <c r="Q4245" i="35" s="1"/>
  <c r="H4194" i="35"/>
  <c r="H4245" i="35" s="1"/>
  <c r="O4194" i="35"/>
  <c r="O4245" i="35" s="1"/>
  <c r="D4245" i="35"/>
  <c r="F4186" i="35"/>
  <c r="F4237" i="35" s="1"/>
  <c r="J4186" i="35"/>
  <c r="J4237" i="35" s="1"/>
  <c r="N4186" i="35"/>
  <c r="N4237" i="35" s="1"/>
  <c r="R4186" i="35"/>
  <c r="R4237" i="35" s="1"/>
  <c r="G4186" i="35"/>
  <c r="G4237" i="35" s="1"/>
  <c r="L4186" i="35"/>
  <c r="L4237" i="35" s="1"/>
  <c r="Q4186" i="35"/>
  <c r="Q4237" i="35" s="1"/>
  <c r="H4186" i="35"/>
  <c r="H4237" i="35" s="1"/>
  <c r="O4186" i="35"/>
  <c r="O4237" i="35" s="1"/>
  <c r="G4229" i="35"/>
  <c r="G4280" i="35" s="1"/>
  <c r="K4229" i="35"/>
  <c r="K4280" i="35" s="1"/>
  <c r="O4229" i="35"/>
  <c r="O4280" i="35" s="1"/>
  <c r="G4225" i="35"/>
  <c r="G4276" i="35" s="1"/>
  <c r="K4225" i="35"/>
  <c r="K4276" i="35" s="1"/>
  <c r="O4225" i="35"/>
  <c r="O4276" i="35" s="1"/>
  <c r="G4221" i="35"/>
  <c r="G4272" i="35" s="1"/>
  <c r="K4221" i="35"/>
  <c r="K4272" i="35" s="1"/>
  <c r="O4221" i="35"/>
  <c r="O4272" i="35" s="1"/>
  <c r="G4217" i="35"/>
  <c r="G4268" i="35" s="1"/>
  <c r="K4217" i="35"/>
  <c r="K4268" i="35" s="1"/>
  <c r="O4217" i="35"/>
  <c r="O4268" i="35" s="1"/>
  <c r="G4213" i="35"/>
  <c r="G4264" i="35" s="1"/>
  <c r="K4213" i="35"/>
  <c r="K4264" i="35" s="1"/>
  <c r="O4213" i="35"/>
  <c r="O4264" i="35" s="1"/>
  <c r="G4209" i="35"/>
  <c r="G4260" i="35" s="1"/>
  <c r="K4209" i="35"/>
  <c r="K4260" i="35" s="1"/>
  <c r="O4209" i="35"/>
  <c r="O4260" i="35" s="1"/>
  <c r="G4205" i="35"/>
  <c r="G4256" i="35" s="1"/>
  <c r="K4205" i="35"/>
  <c r="K4256" i="35" s="1"/>
  <c r="O4205" i="35"/>
  <c r="O4256" i="35" s="1"/>
  <c r="F4200" i="35"/>
  <c r="F4251" i="35" s="1"/>
  <c r="J4200" i="35"/>
  <c r="J4251" i="35" s="1"/>
  <c r="N4200" i="35"/>
  <c r="N4251" i="35" s="1"/>
  <c r="R4200" i="35"/>
  <c r="R4251" i="35" s="1"/>
  <c r="G4200" i="35"/>
  <c r="G4251" i="35" s="1"/>
  <c r="L4200" i="35"/>
  <c r="L4251" i="35" s="1"/>
  <c r="Q4200" i="35"/>
  <c r="Q4251" i="35" s="1"/>
  <c r="F4196" i="35"/>
  <c r="F4247" i="35" s="1"/>
  <c r="J4196" i="35"/>
  <c r="J4247" i="35" s="1"/>
  <c r="N4196" i="35"/>
  <c r="N4247" i="35" s="1"/>
  <c r="R4196" i="35"/>
  <c r="R4247" i="35" s="1"/>
  <c r="G4196" i="35"/>
  <c r="G4247" i="35" s="1"/>
  <c r="L4196" i="35"/>
  <c r="L4247" i="35" s="1"/>
  <c r="Q4196" i="35"/>
  <c r="Q4247" i="35" s="1"/>
  <c r="F4192" i="35"/>
  <c r="F4243" i="35" s="1"/>
  <c r="J4192" i="35"/>
  <c r="J4243" i="35" s="1"/>
  <c r="N4192" i="35"/>
  <c r="N4243" i="35" s="1"/>
  <c r="R4192" i="35"/>
  <c r="R4243" i="35" s="1"/>
  <c r="G4192" i="35"/>
  <c r="G4243" i="35" s="1"/>
  <c r="L4192" i="35"/>
  <c r="L4243" i="35" s="1"/>
  <c r="Q4192" i="35"/>
  <c r="Q4243" i="35" s="1"/>
  <c r="F4188" i="35"/>
  <c r="F4239" i="35" s="1"/>
  <c r="J4188" i="35"/>
  <c r="J4239" i="35" s="1"/>
  <c r="N4188" i="35"/>
  <c r="N4239" i="35" s="1"/>
  <c r="R4188" i="35"/>
  <c r="R4239" i="35" s="1"/>
  <c r="G4188" i="35"/>
  <c r="G4239" i="35" s="1"/>
  <c r="L4188" i="35"/>
  <c r="L4239" i="35" s="1"/>
  <c r="Q4188" i="35"/>
  <c r="Q4239" i="35" s="1"/>
  <c r="F4184" i="35"/>
  <c r="F4235" i="35" s="1"/>
  <c r="J4184" i="35"/>
  <c r="J4235" i="35" s="1"/>
  <c r="N4184" i="35"/>
  <c r="N4235" i="35" s="1"/>
  <c r="R4184" i="35"/>
  <c r="R4235" i="35" s="1"/>
  <c r="G4184" i="35"/>
  <c r="G4235" i="35" s="1"/>
  <c r="L4184" i="35"/>
  <c r="L4235" i="35" s="1"/>
  <c r="Q4184" i="35"/>
  <c r="Q4235" i="35" s="1"/>
  <c r="CQ52" i="29"/>
  <c r="CQ17" i="29"/>
  <c r="CQ24" i="29"/>
  <c r="CQ20" i="29"/>
  <c r="CQ32" i="29"/>
  <c r="E74" i="7"/>
  <c r="G74" i="7"/>
  <c r="H74" i="7" s="1"/>
  <c r="R28" i="35"/>
  <c r="R79" i="35" s="1"/>
  <c r="Q52" i="35"/>
  <c r="Q103" i="35" s="1"/>
  <c r="O44" i="35"/>
  <c r="O95" i="35" s="1"/>
  <c r="M28" i="35"/>
  <c r="M79" i="35" s="1"/>
  <c r="K36" i="35"/>
  <c r="K87" i="35" s="1"/>
  <c r="I40" i="35"/>
  <c r="I91" i="35" s="1"/>
  <c r="E123" i="35"/>
  <c r="E174" i="35" s="1"/>
  <c r="Q155" i="35"/>
  <c r="Q206" i="35" s="1"/>
  <c r="Q24" i="35"/>
  <c r="Q75" i="35" s="1"/>
  <c r="O24" i="35"/>
  <c r="O75" i="35" s="1"/>
  <c r="L32" i="35"/>
  <c r="L83" i="35" s="1"/>
  <c r="J48" i="35"/>
  <c r="J99" i="35" s="1"/>
  <c r="H40" i="35"/>
  <c r="H91" i="35" s="1"/>
  <c r="R48" i="35"/>
  <c r="R99" i="35" s="1"/>
  <c r="Q146" i="35"/>
  <c r="Q197" i="35" s="1"/>
  <c r="P24" i="35"/>
  <c r="P75" i="35" s="1"/>
  <c r="N52" i="35"/>
  <c r="N103" i="35" s="1"/>
  <c r="K155" i="35"/>
  <c r="K206" i="35" s="1"/>
  <c r="J20" i="35"/>
  <c r="J71" i="35" s="1"/>
  <c r="G147" i="35"/>
  <c r="G198" i="35" s="1"/>
  <c r="E61" i="11"/>
  <c r="J61" i="11" s="1"/>
  <c r="O7548" i="35"/>
  <c r="O7599" i="35" s="1"/>
  <c r="D7599" i="35"/>
  <c r="D3952" i="35"/>
  <c r="CQ53" i="29"/>
  <c r="CQ50" i="29"/>
  <c r="CQ31" i="29"/>
  <c r="CQ29" i="29"/>
  <c r="CQ25" i="29"/>
  <c r="CQ22" i="29"/>
  <c r="CQ15" i="29"/>
  <c r="CQ51" i="29"/>
  <c r="CQ46" i="29"/>
  <c r="CQ42" i="29"/>
  <c r="CQ28" i="29"/>
  <c r="CQ27" i="29"/>
  <c r="CQ21" i="29"/>
  <c r="CQ18" i="29"/>
  <c r="CQ13" i="29"/>
  <c r="CQ11" i="29"/>
  <c r="CQ8" i="29"/>
  <c r="CQ7" i="29"/>
  <c r="CQ47" i="29"/>
  <c r="CQ45" i="29"/>
  <c r="CQ43" i="29"/>
  <c r="CQ41" i="29"/>
  <c r="CQ38" i="29"/>
  <c r="CQ34" i="29"/>
  <c r="CQ23" i="29"/>
  <c r="CQ14" i="29"/>
  <c r="CQ9" i="29"/>
  <c r="CQ5" i="29"/>
  <c r="CQ49" i="29"/>
  <c r="CQ44" i="29"/>
  <c r="CQ39" i="29"/>
  <c r="CQ37" i="29"/>
  <c r="CQ35" i="29"/>
  <c r="CQ33" i="29"/>
  <c r="CQ30" i="29"/>
  <c r="CQ26" i="29"/>
  <c r="CQ19" i="29"/>
  <c r="CQ10" i="29"/>
  <c r="CQ6" i="29"/>
  <c r="R44" i="35"/>
  <c r="R95" i="35" s="1"/>
  <c r="R20" i="35"/>
  <c r="R71" i="35" s="1"/>
  <c r="Q36" i="35"/>
  <c r="Q87" i="35" s="1"/>
  <c r="Q20" i="35"/>
  <c r="Q71" i="35" s="1"/>
  <c r="P20" i="35"/>
  <c r="P71" i="35" s="1"/>
  <c r="O36" i="35"/>
  <c r="O87" i="35" s="1"/>
  <c r="O20" i="35"/>
  <c r="O71" i="35" s="1"/>
  <c r="N48" i="35"/>
  <c r="N99" i="35" s="1"/>
  <c r="M56" i="35"/>
  <c r="M107" i="35" s="1"/>
  <c r="M24" i="35"/>
  <c r="M75" i="35" s="1"/>
  <c r="L28" i="35"/>
  <c r="L79" i="35" s="1"/>
  <c r="K48" i="35"/>
  <c r="K99" i="35" s="1"/>
  <c r="K20" i="35"/>
  <c r="K71" i="35" s="1"/>
  <c r="J44" i="35"/>
  <c r="J95" i="35" s="1"/>
  <c r="J16" i="35"/>
  <c r="J67" i="35" s="1"/>
  <c r="I32" i="35"/>
  <c r="I83" i="35" s="1"/>
  <c r="H24" i="35"/>
  <c r="H75" i="35" s="1"/>
  <c r="G20" i="35"/>
  <c r="G71" i="35" s="1"/>
  <c r="E56" i="35"/>
  <c r="E107" i="35" s="1"/>
  <c r="R32" i="35"/>
  <c r="R83" i="35" s="1"/>
  <c r="R16" i="35"/>
  <c r="R67" i="35" s="1"/>
  <c r="Q60" i="35"/>
  <c r="Q111" i="35" s="1"/>
  <c r="Q32" i="35"/>
  <c r="Q83" i="35" s="1"/>
  <c r="P48" i="35"/>
  <c r="P99" i="35" s="1"/>
  <c r="P16" i="35"/>
  <c r="P67" i="35" s="1"/>
  <c r="O32" i="35"/>
  <c r="O83" i="35" s="1"/>
  <c r="N60" i="35"/>
  <c r="N111" i="35" s="1"/>
  <c r="N28" i="35"/>
  <c r="N79" i="35" s="1"/>
  <c r="M52" i="35"/>
  <c r="M103" i="35" s="1"/>
  <c r="M20" i="35"/>
  <c r="M71" i="35" s="1"/>
  <c r="L24" i="35"/>
  <c r="L75" i="35" s="1"/>
  <c r="K44" i="35"/>
  <c r="K95" i="35" s="1"/>
  <c r="J40" i="35"/>
  <c r="J91" i="35" s="1"/>
  <c r="I24" i="35"/>
  <c r="I75" i="35" s="1"/>
  <c r="F52" i="35"/>
  <c r="F103" i="35" s="1"/>
  <c r="Q56" i="35"/>
  <c r="Q107" i="35" s="1"/>
  <c r="Q28" i="35"/>
  <c r="Q79" i="35" s="1"/>
  <c r="N56" i="35"/>
  <c r="N107" i="35" s="1"/>
  <c r="N24" i="35"/>
  <c r="N75" i="35" s="1"/>
  <c r="M32" i="35"/>
  <c r="M83" i="35" s="1"/>
  <c r="K40" i="35"/>
  <c r="K91" i="35" s="1"/>
  <c r="J24" i="35"/>
  <c r="J75" i="35" s="1"/>
  <c r="I56" i="35"/>
  <c r="I107" i="35" s="1"/>
  <c r="H56" i="35"/>
  <c r="H107" i="35" s="1"/>
  <c r="N295" i="35"/>
  <c r="N346" i="35" s="1"/>
  <c r="D608" i="35"/>
  <c r="CG29" i="24"/>
  <c r="D7358" i="35"/>
  <c r="D7357" i="35"/>
  <c r="O5223" i="35"/>
  <c r="O5274" i="35" s="1"/>
  <c r="T61" i="11"/>
  <c r="M7548" i="35"/>
  <c r="M7599" i="35" s="1"/>
  <c r="R7548" i="35"/>
  <c r="R7599" i="35" s="1"/>
  <c r="L7548" i="35"/>
  <c r="Q7548" i="35"/>
  <c r="Q7599" i="35" s="1"/>
  <c r="E7548" i="35"/>
  <c r="E7599" i="35" s="1"/>
  <c r="CQ4" i="29"/>
  <c r="F2454" i="35"/>
  <c r="F6622" i="35"/>
  <c r="BM4" i="31"/>
  <c r="F8185" i="35"/>
  <c r="R3355" i="35"/>
  <c r="J3355" i="35"/>
  <c r="H5439" i="35"/>
  <c r="H7548" i="35"/>
  <c r="H7599" i="35" s="1"/>
  <c r="P7307" i="35"/>
  <c r="P5744" i="35"/>
  <c r="P5795" i="35" s="1"/>
  <c r="Q4181" i="35"/>
  <c r="Q4232" i="35" s="1"/>
  <c r="E7307" i="35"/>
  <c r="E7358" i="35" s="1"/>
  <c r="K5744" i="35"/>
  <c r="K5795" i="35" s="1"/>
  <c r="D4993" i="35"/>
  <c r="M4181" i="35"/>
  <c r="M4232" i="35" s="1"/>
  <c r="D7878" i="35"/>
  <c r="I4943" i="35"/>
  <c r="I4181" i="35"/>
  <c r="I4232" i="35" s="1"/>
  <c r="D2910" i="35"/>
  <c r="D6315" i="35"/>
  <c r="O5744" i="35"/>
  <c r="J5744" i="35"/>
  <c r="H4181" i="35"/>
  <c r="D6316" i="35"/>
  <c r="O6265" i="35"/>
  <c r="O6316" i="35" s="1"/>
  <c r="N5744" i="35"/>
  <c r="G5744" i="35"/>
  <c r="D4994" i="35"/>
  <c r="O4943" i="35"/>
  <c r="O4994" i="35" s="1"/>
  <c r="D4231" i="35"/>
  <c r="O4181" i="35"/>
  <c r="O4232" i="35" s="1"/>
  <c r="K4181" i="35"/>
  <c r="K4232" i="35" s="1"/>
  <c r="G4181" i="35"/>
  <c r="P4181" i="35"/>
  <c r="L4181" i="35"/>
  <c r="L2859" i="35"/>
  <c r="L2910" i="35" s="1"/>
  <c r="L6265" i="35"/>
  <c r="D5795" i="35"/>
  <c r="D5794" i="35"/>
  <c r="R5744" i="35"/>
  <c r="L5744" i="35"/>
  <c r="F5744" i="35"/>
  <c r="F5795" i="35" s="1"/>
  <c r="O5464" i="35"/>
  <c r="L4943" i="35"/>
  <c r="L4994" i="35" s="1"/>
  <c r="D4232" i="35"/>
  <c r="R4181" i="35"/>
  <c r="R4232" i="35" s="1"/>
  <c r="N4181" i="35"/>
  <c r="J4181" i="35"/>
  <c r="F4181" i="35"/>
  <c r="F4232" i="35" s="1"/>
  <c r="B37" i="19"/>
  <c r="B36" i="19"/>
  <c r="B39" i="19" s="1"/>
  <c r="B15" i="33" s="1"/>
  <c r="B11" i="33"/>
  <c r="B5" i="19"/>
  <c r="B5" i="33" s="1"/>
  <c r="CF4" i="24"/>
  <c r="B4" i="19"/>
  <c r="B4" i="33" s="1"/>
  <c r="G8" i="18"/>
  <c r="N6" i="11"/>
  <c r="J6" i="11"/>
  <c r="L6" i="11"/>
  <c r="M6" i="11"/>
  <c r="L3876" i="35"/>
  <c r="Q7664" i="35"/>
  <c r="E4397" i="35"/>
  <c r="Q562" i="35"/>
  <c r="Q613" i="35" s="1"/>
  <c r="E7664" i="35"/>
  <c r="I7664" i="35"/>
  <c r="M8044" i="35"/>
  <c r="K5960" i="35"/>
  <c r="M6481" i="35"/>
  <c r="R7664" i="35"/>
  <c r="R5580" i="35"/>
  <c r="Q4397" i="35"/>
  <c r="P6101" i="35"/>
  <c r="R8044" i="35"/>
  <c r="J8044" i="35"/>
  <c r="Q8044" i="35"/>
  <c r="N7523" i="35"/>
  <c r="F7523" i="35"/>
  <c r="L5439" i="35"/>
  <c r="Q5960" i="35"/>
  <c r="I5960" i="35"/>
  <c r="O4918" i="35"/>
  <c r="N3355" i="35"/>
  <c r="F3355" i="35"/>
  <c r="R2454" i="35"/>
  <c r="N7664" i="35"/>
  <c r="F7664" i="35"/>
  <c r="I7002" i="35"/>
  <c r="E8044" i="35"/>
  <c r="N5580" i="35"/>
  <c r="F5580" i="35"/>
  <c r="N4397" i="35"/>
  <c r="F4397" i="35"/>
  <c r="J7523" i="35"/>
  <c r="M4397" i="35"/>
  <c r="N8185" i="35"/>
  <c r="K5439" i="35"/>
  <c r="P4918" i="35"/>
  <c r="H4918" i="35"/>
  <c r="H6101" i="35"/>
  <c r="K5059" i="35"/>
  <c r="G4918" i="35"/>
  <c r="I8044" i="35"/>
  <c r="J7664" i="35"/>
  <c r="J5580" i="35"/>
  <c r="R4397" i="35"/>
  <c r="J4397" i="35"/>
  <c r="P3876" i="35"/>
  <c r="H3876" i="35"/>
  <c r="I5059" i="35"/>
  <c r="I4397" i="35"/>
  <c r="R8185" i="35"/>
  <c r="J8185" i="35"/>
  <c r="O5439" i="35"/>
  <c r="G5439" i="35"/>
  <c r="D4918" i="35"/>
  <c r="Q8185" i="35"/>
  <c r="I8185" i="35"/>
  <c r="N8044" i="35"/>
  <c r="F8044" i="35"/>
  <c r="L6101" i="35"/>
  <c r="D6101" i="35"/>
  <c r="G5059" i="35"/>
  <c r="K4918" i="35"/>
  <c r="I111" i="11"/>
  <c r="O7307" i="35"/>
  <c r="P7548" i="35"/>
  <c r="K7548" i="35"/>
  <c r="K7599" i="35" s="1"/>
  <c r="L7307" i="35"/>
  <c r="P6265" i="35"/>
  <c r="L7664" i="35"/>
  <c r="D7002" i="35"/>
  <c r="H7664" i="35"/>
  <c r="M7523" i="35"/>
  <c r="I7523" i="35"/>
  <c r="H7002" i="35"/>
  <c r="M6622" i="35"/>
  <c r="E6622" i="35"/>
  <c r="H1271" i="35"/>
  <c r="F7143" i="35"/>
  <c r="P7664" i="35"/>
  <c r="D7664" i="35"/>
  <c r="Q7523" i="35"/>
  <c r="E7523" i="35"/>
  <c r="P7002" i="35"/>
  <c r="L7002" i="35"/>
  <c r="Q6622" i="35"/>
  <c r="I6622" i="35"/>
  <c r="R3876" i="35"/>
  <c r="J3876" i="35"/>
  <c r="F2834" i="35"/>
  <c r="D2313" i="35"/>
  <c r="O8185" i="35"/>
  <c r="K8185" i="35"/>
  <c r="G8185" i="35"/>
  <c r="M7664" i="35"/>
  <c r="R7523" i="35"/>
  <c r="M7002" i="35"/>
  <c r="Q6101" i="35"/>
  <c r="M6101" i="35"/>
  <c r="I6101" i="35"/>
  <c r="E6101" i="35"/>
  <c r="O5960" i="35"/>
  <c r="G5960" i="35"/>
  <c r="I5580" i="35"/>
  <c r="N5059" i="35"/>
  <c r="J5059" i="35"/>
  <c r="L7828" i="35"/>
  <c r="D7879" i="35"/>
  <c r="K7828" i="35"/>
  <c r="D5515" i="35"/>
  <c r="P7828" i="35"/>
  <c r="J7828" i="35"/>
  <c r="J7879" i="35" s="1"/>
  <c r="R7307" i="35"/>
  <c r="N7307" i="35"/>
  <c r="I7307" i="35"/>
  <c r="I7358" i="35" s="1"/>
  <c r="H6506" i="35"/>
  <c r="H6265" i="35"/>
  <c r="I5464" i="35"/>
  <c r="I5515" i="35" s="1"/>
  <c r="Q4943" i="35"/>
  <c r="Q4994" i="35" s="1"/>
  <c r="G4943" i="35"/>
  <c r="L4702" i="35"/>
  <c r="R7828" i="35"/>
  <c r="R7879" i="35" s="1"/>
  <c r="J7307" i="35"/>
  <c r="M5464" i="35"/>
  <c r="M5515" i="35" s="1"/>
  <c r="P4702" i="35"/>
  <c r="K3660" i="35"/>
  <c r="K3711" i="35" s="1"/>
  <c r="O7828" i="35"/>
  <c r="F7828" i="35"/>
  <c r="F7879" i="35" s="1"/>
  <c r="N7548" i="35"/>
  <c r="N7599" i="35" s="1"/>
  <c r="I7548" i="35"/>
  <c r="I7599" i="35" s="1"/>
  <c r="Q7307" i="35"/>
  <c r="M7307" i="35"/>
  <c r="H7307" i="35"/>
  <c r="Q5744" i="35"/>
  <c r="Q5795" i="35" s="1"/>
  <c r="M5744" i="35"/>
  <c r="H5744" i="35"/>
  <c r="D5514" i="35"/>
  <c r="H5464" i="35"/>
  <c r="D5274" i="35"/>
  <c r="D4753" i="35"/>
  <c r="H4702" i="35"/>
  <c r="D4473" i="35"/>
  <c r="F7358" i="35"/>
  <c r="E3660" i="35"/>
  <c r="E3711" i="35" s="1"/>
  <c r="D2148" i="35"/>
  <c r="P8069" i="35"/>
  <c r="P8120" i="35" s="1"/>
  <c r="G6265" i="35"/>
  <c r="R5985" i="35"/>
  <c r="I5744" i="35"/>
  <c r="I5795" i="35" s="1"/>
  <c r="Q5464" i="35"/>
  <c r="L5464" i="35"/>
  <c r="G5464" i="35"/>
  <c r="G5514" i="35" s="1"/>
  <c r="P4943" i="35"/>
  <c r="K4943" i="35"/>
  <c r="K4994" i="35" s="1"/>
  <c r="E4943" i="35"/>
  <c r="D4752" i="35"/>
  <c r="O4702" i="35"/>
  <c r="K4702" i="35"/>
  <c r="K4753" i="35" s="1"/>
  <c r="G4702" i="35"/>
  <c r="D8120" i="35"/>
  <c r="L8069" i="35"/>
  <c r="L8120" i="35" s="1"/>
  <c r="N7828" i="35"/>
  <c r="N7879" i="35" s="1"/>
  <c r="H7828" i="35"/>
  <c r="G7548" i="35"/>
  <c r="G7599" i="35" s="1"/>
  <c r="K7307" i="35"/>
  <c r="K7358" i="35" s="1"/>
  <c r="G7307" i="35"/>
  <c r="D6036" i="35"/>
  <c r="L5985" i="35"/>
  <c r="L6036" i="35" s="1"/>
  <c r="P5464" i="35"/>
  <c r="K5464" i="35"/>
  <c r="E5464" i="35"/>
  <c r="E5515" i="35" s="1"/>
  <c r="R4702" i="35"/>
  <c r="N4702" i="35"/>
  <c r="J4702" i="35"/>
  <c r="F4702" i="35"/>
  <c r="O2859" i="35"/>
  <c r="O2910" i="35" s="1"/>
  <c r="P2097" i="35"/>
  <c r="P2148" i="35" s="1"/>
  <c r="H8069" i="35"/>
  <c r="H8120" i="35" s="1"/>
  <c r="G7828" i="35"/>
  <c r="J7548" i="35"/>
  <c r="J7599" i="35" s="1"/>
  <c r="K6265" i="35"/>
  <c r="K6316" i="35" s="1"/>
  <c r="J5985" i="35"/>
  <c r="J6036" i="35" s="1"/>
  <c r="M4943" i="35"/>
  <c r="M4994" i="35" s="1"/>
  <c r="H4943" i="35"/>
  <c r="Q4702" i="35"/>
  <c r="Q4753" i="35" s="1"/>
  <c r="M4702" i="35"/>
  <c r="M4753" i="35" s="1"/>
  <c r="I4702" i="35"/>
  <c r="I4753" i="35" s="1"/>
  <c r="O2313" i="35"/>
  <c r="O5059" i="35"/>
  <c r="Q4918" i="35"/>
  <c r="I4918" i="35"/>
  <c r="E4918" i="35"/>
  <c r="N3496" i="35"/>
  <c r="F3496" i="35"/>
  <c r="Q7002" i="35"/>
  <c r="E7002" i="35"/>
  <c r="R6622" i="35"/>
  <c r="N6622" i="35"/>
  <c r="J6622" i="35"/>
  <c r="I6481" i="35"/>
  <c r="E6481" i="35"/>
  <c r="R5960" i="35"/>
  <c r="N5960" i="35"/>
  <c r="J5960" i="35"/>
  <c r="F5960" i="35"/>
  <c r="Q5580" i="35"/>
  <c r="M5580" i="35"/>
  <c r="E5580" i="35"/>
  <c r="L4918" i="35"/>
  <c r="N4017" i="35"/>
  <c r="J4017" i="35"/>
  <c r="F4017" i="35"/>
  <c r="K2313" i="35"/>
  <c r="M4918" i="35"/>
  <c r="O2975" i="35"/>
  <c r="K2975" i="35"/>
  <c r="G2975" i="35"/>
  <c r="M8185" i="35"/>
  <c r="E8185" i="35"/>
  <c r="O7002" i="35"/>
  <c r="K7002" i="35"/>
  <c r="G7002" i="35"/>
  <c r="Q6481" i="35"/>
  <c r="P5960" i="35"/>
  <c r="L5960" i="35"/>
  <c r="H5960" i="35"/>
  <c r="D5960" i="35"/>
  <c r="O5580" i="35"/>
  <c r="K5580" i="35"/>
  <c r="G5580" i="35"/>
  <c r="Q5439" i="35"/>
  <c r="M5439" i="35"/>
  <c r="I5439" i="35"/>
  <c r="E5439" i="35"/>
  <c r="P5439" i="35"/>
  <c r="D5439" i="35"/>
  <c r="P4397" i="35"/>
  <c r="L4397" i="35"/>
  <c r="H4397" i="35"/>
  <c r="D4397" i="35"/>
  <c r="O4397" i="35"/>
  <c r="K4397" i="35"/>
  <c r="G4397" i="35"/>
  <c r="D1412" i="35"/>
  <c r="D3876" i="35"/>
  <c r="R2834" i="35"/>
  <c r="P8044" i="35"/>
  <c r="L8044" i="35"/>
  <c r="H8044" i="35"/>
  <c r="D8044" i="35"/>
  <c r="O7523" i="35"/>
  <c r="K7523" i="35"/>
  <c r="G7523" i="35"/>
  <c r="R7002" i="35"/>
  <c r="N7002" i="35"/>
  <c r="J7002" i="35"/>
  <c r="F7002" i="35"/>
  <c r="P6481" i="35"/>
  <c r="L6481" i="35"/>
  <c r="H6481" i="35"/>
  <c r="D6481" i="35"/>
  <c r="O6481" i="35"/>
  <c r="K6481" i="35"/>
  <c r="G6481" i="35"/>
  <c r="R5439" i="35"/>
  <c r="N5439" i="35"/>
  <c r="J5439" i="35"/>
  <c r="F5439" i="35"/>
  <c r="R5059" i="35"/>
  <c r="F5059" i="35"/>
  <c r="Q5059" i="35"/>
  <c r="M5059" i="35"/>
  <c r="E5059" i="35"/>
  <c r="R4918" i="35"/>
  <c r="N4918" i="35"/>
  <c r="J4918" i="35"/>
  <c r="F4918" i="35"/>
  <c r="O8044" i="35"/>
  <c r="K8044" i="35"/>
  <c r="G8044" i="35"/>
  <c r="P6622" i="35"/>
  <c r="L6622" i="35"/>
  <c r="H6622" i="35"/>
  <c r="D6622" i="35"/>
  <c r="R6481" i="35"/>
  <c r="N6481" i="35"/>
  <c r="J6481" i="35"/>
  <c r="F6481" i="35"/>
  <c r="P5059" i="35"/>
  <c r="L5059" i="35"/>
  <c r="H5059" i="35"/>
  <c r="D5059" i="35"/>
  <c r="P8185" i="35"/>
  <c r="L8185" i="35"/>
  <c r="H8185" i="35"/>
  <c r="D8185" i="35"/>
  <c r="O7664" i="35"/>
  <c r="K7664" i="35"/>
  <c r="G7664" i="35"/>
  <c r="P7523" i="35"/>
  <c r="L7523" i="35"/>
  <c r="H7523" i="35"/>
  <c r="D7523" i="35"/>
  <c r="O6622" i="35"/>
  <c r="K6622" i="35"/>
  <c r="G6622" i="35"/>
  <c r="R6101" i="35"/>
  <c r="N6101" i="35"/>
  <c r="J6101" i="35"/>
  <c r="F6101" i="35"/>
  <c r="M5960" i="35"/>
  <c r="E5960" i="35"/>
  <c r="P5580" i="35"/>
  <c r="L5580" i="35"/>
  <c r="H5580" i="35"/>
  <c r="D5580" i="35"/>
  <c r="F7967" i="35"/>
  <c r="F8018" i="35" s="1"/>
  <c r="E7967" i="35"/>
  <c r="E8018" i="35" s="1"/>
  <c r="K7967" i="35"/>
  <c r="K8018" i="35" s="1"/>
  <c r="O7967" i="35"/>
  <c r="O8018" i="35" s="1"/>
  <c r="G7967" i="35"/>
  <c r="G8018" i="35" s="1"/>
  <c r="L7967" i="35"/>
  <c r="L8018" i="35" s="1"/>
  <c r="P7967" i="35"/>
  <c r="P8018" i="35" s="1"/>
  <c r="H7967" i="35"/>
  <c r="H8018" i="35" s="1"/>
  <c r="M7967" i="35"/>
  <c r="M8018" i="35" s="1"/>
  <c r="Q7967" i="35"/>
  <c r="Q8018" i="35" s="1"/>
  <c r="F7208" i="35"/>
  <c r="F7259" i="35" s="1"/>
  <c r="E7208" i="35"/>
  <c r="E7259" i="35" s="1"/>
  <c r="K7208" i="35"/>
  <c r="K7259" i="35" s="1"/>
  <c r="P7208" i="35"/>
  <c r="P7259" i="35" s="1"/>
  <c r="G7208" i="35"/>
  <c r="G7259" i="35" s="1"/>
  <c r="L7208" i="35"/>
  <c r="L7259" i="35" s="1"/>
  <c r="Q7208" i="35"/>
  <c r="Q7259" i="35" s="1"/>
  <c r="H7208" i="35"/>
  <c r="H7259" i="35" s="1"/>
  <c r="I7208" i="35"/>
  <c r="I7259" i="35" s="1"/>
  <c r="D7259" i="35"/>
  <c r="M7208" i="35"/>
  <c r="M7259" i="35" s="1"/>
  <c r="F7200" i="35"/>
  <c r="F7251" i="35" s="1"/>
  <c r="E7200" i="35"/>
  <c r="E7251" i="35" s="1"/>
  <c r="K7200" i="35"/>
  <c r="K7251" i="35" s="1"/>
  <c r="P7200" i="35"/>
  <c r="P7251" i="35" s="1"/>
  <c r="G7200" i="35"/>
  <c r="G7251" i="35" s="1"/>
  <c r="L7200" i="35"/>
  <c r="L7251" i="35" s="1"/>
  <c r="Q7200" i="35"/>
  <c r="Q7251" i="35" s="1"/>
  <c r="H7200" i="35"/>
  <c r="H7251" i="35" s="1"/>
  <c r="I7200" i="35"/>
  <c r="I7251" i="35" s="1"/>
  <c r="D7251" i="35"/>
  <c r="M7200" i="35"/>
  <c r="M7251" i="35" s="1"/>
  <c r="E6926" i="35"/>
  <c r="E6977" i="35" s="1"/>
  <c r="F6926" i="35"/>
  <c r="F6977" i="35" s="1"/>
  <c r="K6926" i="35"/>
  <c r="K6977" i="35" s="1"/>
  <c r="O6926" i="35"/>
  <c r="O6977" i="35" s="1"/>
  <c r="D6977" i="35"/>
  <c r="G6926" i="35"/>
  <c r="G6977" i="35" s="1"/>
  <c r="L6926" i="35"/>
  <c r="L6977" i="35" s="1"/>
  <c r="P6926" i="35"/>
  <c r="P6977" i="35" s="1"/>
  <c r="H6926" i="35"/>
  <c r="H6977" i="35" s="1"/>
  <c r="M6926" i="35"/>
  <c r="M6977" i="35" s="1"/>
  <c r="Q6926" i="35"/>
  <c r="Q6977" i="35" s="1"/>
  <c r="J6926" i="35"/>
  <c r="J6977" i="35" s="1"/>
  <c r="N6926" i="35"/>
  <c r="N6977" i="35" s="1"/>
  <c r="R6926" i="35"/>
  <c r="R6977" i="35" s="1"/>
  <c r="E6904" i="35"/>
  <c r="E6955" i="35" s="1"/>
  <c r="F6904" i="35"/>
  <c r="F6955" i="35" s="1"/>
  <c r="K6904" i="35"/>
  <c r="K6955" i="35" s="1"/>
  <c r="O6904" i="35"/>
  <c r="O6955" i="35" s="1"/>
  <c r="G6904" i="35"/>
  <c r="G6955" i="35" s="1"/>
  <c r="L6904" i="35"/>
  <c r="L6955" i="35" s="1"/>
  <c r="P6904" i="35"/>
  <c r="P6955" i="35" s="1"/>
  <c r="H6904" i="35"/>
  <c r="H6955" i="35" s="1"/>
  <c r="M6904" i="35"/>
  <c r="M6955" i="35" s="1"/>
  <c r="Q6904" i="35"/>
  <c r="Q6955" i="35" s="1"/>
  <c r="J6904" i="35"/>
  <c r="J6955" i="35" s="1"/>
  <c r="D6955" i="35"/>
  <c r="N6904" i="35"/>
  <c r="N6955" i="35" s="1"/>
  <c r="R6904" i="35"/>
  <c r="R6955" i="35" s="1"/>
  <c r="CF26" i="24"/>
  <c r="CF6" i="24"/>
  <c r="CF36" i="24"/>
  <c r="CF46" i="24"/>
  <c r="CF22" i="24"/>
  <c r="CF12" i="24"/>
  <c r="CF14" i="24"/>
  <c r="CF8" i="24"/>
  <c r="CF34" i="24"/>
  <c r="CF16" i="24"/>
  <c r="CF38" i="24"/>
  <c r="CF50" i="24"/>
  <c r="CF24" i="24"/>
  <c r="CK51" i="24"/>
  <c r="CK47" i="24"/>
  <c r="CK43" i="24"/>
  <c r="CK39" i="24"/>
  <c r="CK35" i="24"/>
  <c r="CK31" i="24"/>
  <c r="CK27" i="24"/>
  <c r="CK23" i="24"/>
  <c r="CK19" i="24"/>
  <c r="CK15" i="24"/>
  <c r="CC53" i="24"/>
  <c r="CC49" i="24"/>
  <c r="CC45" i="24"/>
  <c r="CC41" i="24"/>
  <c r="CC37" i="24"/>
  <c r="CC33" i="24"/>
  <c r="CC29" i="24"/>
  <c r="CC25" i="24"/>
  <c r="CC21" i="24"/>
  <c r="CC17" i="24"/>
  <c r="CC13" i="24"/>
  <c r="CC9" i="24"/>
  <c r="CC5" i="24"/>
  <c r="BD5" i="24"/>
  <c r="D724" i="35"/>
  <c r="P1970" i="35"/>
  <c r="P2021" i="35" s="1"/>
  <c r="R1969" i="35"/>
  <c r="R2020" i="35" s="1"/>
  <c r="I1964" i="35"/>
  <c r="I2015" i="35" s="1"/>
  <c r="P1718" i="35"/>
  <c r="P1769" i="35" s="1"/>
  <c r="P1707" i="35"/>
  <c r="P1758" i="35" s="1"/>
  <c r="M1684" i="35"/>
  <c r="M1735" i="35" s="1"/>
  <c r="Q1683" i="35"/>
  <c r="Q1734" i="35" s="1"/>
  <c r="P1682" i="35"/>
  <c r="P1733" i="35" s="1"/>
  <c r="I1200" i="35"/>
  <c r="I1251" i="35" s="1"/>
  <c r="K1193" i="35"/>
  <c r="K1244" i="35" s="1"/>
  <c r="N1182" i="35"/>
  <c r="N1233" i="35" s="1"/>
  <c r="H1162" i="35"/>
  <c r="H1213" i="35" s="1"/>
  <c r="P3813" i="35"/>
  <c r="P3864" i="35" s="1"/>
  <c r="L3797" i="35"/>
  <c r="L3848" i="35" s="1"/>
  <c r="R3796" i="35"/>
  <c r="R3847" i="35" s="1"/>
  <c r="D3585" i="35"/>
  <c r="D3316" i="35"/>
  <c r="D3300" i="35"/>
  <c r="P3288" i="35"/>
  <c r="P3339" i="35" s="1"/>
  <c r="H3288" i="35"/>
  <c r="H3339" i="35" s="1"/>
  <c r="Q3287" i="35"/>
  <c r="Q3338" i="35" s="1"/>
  <c r="I3287" i="35"/>
  <c r="I3338" i="35" s="1"/>
  <c r="M3280" i="35"/>
  <c r="M3331" i="35" s="1"/>
  <c r="I3279" i="35"/>
  <c r="I3330" i="35" s="1"/>
  <c r="H3272" i="35"/>
  <c r="H3323" i="35" s="1"/>
  <c r="Q3271" i="35"/>
  <c r="Q3322" i="35" s="1"/>
  <c r="I3271" i="35"/>
  <c r="I3322" i="35" s="1"/>
  <c r="M3267" i="35"/>
  <c r="M3318" i="35" s="1"/>
  <c r="Q3264" i="35"/>
  <c r="Q3315" i="35" s="1"/>
  <c r="I3264" i="35"/>
  <c r="I3315" i="35" s="1"/>
  <c r="O3258" i="35"/>
  <c r="O3309" i="35" s="1"/>
  <c r="D2819" i="35"/>
  <c r="D2814" i="35"/>
  <c r="D2805" i="35"/>
  <c r="P2771" i="35"/>
  <c r="P2822" i="35" s="1"/>
  <c r="K2766" i="35"/>
  <c r="K2817" i="35" s="1"/>
  <c r="P2737" i="35"/>
  <c r="P2788" i="35" s="1"/>
  <c r="P2735" i="35"/>
  <c r="P2786" i="35" s="1"/>
  <c r="I2735" i="35"/>
  <c r="I2786" i="35" s="1"/>
  <c r="P2733" i="35"/>
  <c r="P2784" i="35" s="1"/>
  <c r="I2733" i="35"/>
  <c r="I2784" i="35" s="1"/>
  <c r="P2729" i="35"/>
  <c r="P2780" i="35" s="1"/>
  <c r="I2729" i="35"/>
  <c r="I2780" i="35" s="1"/>
  <c r="M2724" i="35"/>
  <c r="M2775" i="35" s="1"/>
  <c r="P8242" i="35"/>
  <c r="P8293" i="35" s="1"/>
  <c r="D7982" i="35"/>
  <c r="Q7979" i="35"/>
  <c r="Q8030" i="35" s="1"/>
  <c r="F7969" i="35"/>
  <c r="F8020" i="35" s="1"/>
  <c r="E7969" i="35"/>
  <c r="E8020" i="35" s="1"/>
  <c r="J7969" i="35"/>
  <c r="J8020" i="35" s="1"/>
  <c r="N7969" i="35"/>
  <c r="N8020" i="35" s="1"/>
  <c r="R7969" i="35"/>
  <c r="R8020" i="35" s="1"/>
  <c r="G7969" i="35"/>
  <c r="G8020" i="35" s="1"/>
  <c r="K7969" i="35"/>
  <c r="K8020" i="35" s="1"/>
  <c r="O7969" i="35"/>
  <c r="O8020" i="35" s="1"/>
  <c r="D8020" i="35"/>
  <c r="H7969" i="35"/>
  <c r="H8020" i="35" s="1"/>
  <c r="L7969" i="35"/>
  <c r="L8020" i="35" s="1"/>
  <c r="P7969" i="35"/>
  <c r="P8020" i="35" s="1"/>
  <c r="R7967" i="35"/>
  <c r="R8018" i="35" s="1"/>
  <c r="E7738" i="35"/>
  <c r="E7789" i="35" s="1"/>
  <c r="H7738" i="35"/>
  <c r="H7789" i="35" s="1"/>
  <c r="L7738" i="35"/>
  <c r="L7789" i="35" s="1"/>
  <c r="P7738" i="35"/>
  <c r="P7789" i="35" s="1"/>
  <c r="D7789" i="35"/>
  <c r="E7730" i="35"/>
  <c r="E7781" i="35" s="1"/>
  <c r="H7730" i="35"/>
  <c r="H7781" i="35" s="1"/>
  <c r="L7730" i="35"/>
  <c r="L7781" i="35" s="1"/>
  <c r="P7730" i="35"/>
  <c r="P7781" i="35" s="1"/>
  <c r="D7781" i="35"/>
  <c r="E7722" i="35"/>
  <c r="E7773" i="35" s="1"/>
  <c r="H7722" i="35"/>
  <c r="H7773" i="35" s="1"/>
  <c r="L7722" i="35"/>
  <c r="L7773" i="35" s="1"/>
  <c r="P7722" i="35"/>
  <c r="P7773" i="35" s="1"/>
  <c r="D7773" i="35"/>
  <c r="E7714" i="35"/>
  <c r="E7765" i="35" s="1"/>
  <c r="H7714" i="35"/>
  <c r="H7765" i="35" s="1"/>
  <c r="L7714" i="35"/>
  <c r="L7765" i="35" s="1"/>
  <c r="P7714" i="35"/>
  <c r="P7765" i="35" s="1"/>
  <c r="D7765" i="35"/>
  <c r="E7706" i="35"/>
  <c r="E7757" i="35" s="1"/>
  <c r="H7706" i="35"/>
  <c r="H7757" i="35" s="1"/>
  <c r="L7706" i="35"/>
  <c r="L7757" i="35" s="1"/>
  <c r="P7706" i="35"/>
  <c r="P7757" i="35" s="1"/>
  <c r="D7757" i="35"/>
  <c r="E7698" i="35"/>
  <c r="E7749" i="35" s="1"/>
  <c r="H7698" i="35"/>
  <c r="H7749" i="35" s="1"/>
  <c r="L7698" i="35"/>
  <c r="L7749" i="35" s="1"/>
  <c r="P7698" i="35"/>
  <c r="P7749" i="35" s="1"/>
  <c r="D7749" i="35"/>
  <c r="E7690" i="35"/>
  <c r="E7741" i="35" s="1"/>
  <c r="H7690" i="35"/>
  <c r="H7741" i="35" s="1"/>
  <c r="L7690" i="35"/>
  <c r="L7741" i="35" s="1"/>
  <c r="P7690" i="35"/>
  <c r="D7741" i="35"/>
  <c r="F7210" i="35"/>
  <c r="F7261" i="35" s="1"/>
  <c r="E7210" i="35"/>
  <c r="E7261" i="35" s="1"/>
  <c r="K7210" i="35"/>
  <c r="K7261" i="35" s="1"/>
  <c r="P7210" i="35"/>
  <c r="P7261" i="35" s="1"/>
  <c r="D7261" i="35"/>
  <c r="G7210" i="35"/>
  <c r="G7261" i="35" s="1"/>
  <c r="L7210" i="35"/>
  <c r="L7261" i="35" s="1"/>
  <c r="Q7210" i="35"/>
  <c r="Q7261" i="35" s="1"/>
  <c r="H7210" i="35"/>
  <c r="H7261" i="35" s="1"/>
  <c r="I7210" i="35"/>
  <c r="I7261" i="35" s="1"/>
  <c r="M7210" i="35"/>
  <c r="M7261" i="35" s="1"/>
  <c r="F7202" i="35"/>
  <c r="F7253" i="35" s="1"/>
  <c r="E7202" i="35"/>
  <c r="E7253" i="35" s="1"/>
  <c r="K7202" i="35"/>
  <c r="K7253" i="35" s="1"/>
  <c r="P7202" i="35"/>
  <c r="P7253" i="35" s="1"/>
  <c r="D7253" i="35"/>
  <c r="G7202" i="35"/>
  <c r="G7253" i="35" s="1"/>
  <c r="L7202" i="35"/>
  <c r="L7253" i="35" s="1"/>
  <c r="Q7202" i="35"/>
  <c r="Q7253" i="35" s="1"/>
  <c r="H7202" i="35"/>
  <c r="H7253" i="35" s="1"/>
  <c r="I7202" i="35"/>
  <c r="I7253" i="35" s="1"/>
  <c r="M7202" i="35"/>
  <c r="M7253" i="35" s="1"/>
  <c r="F7194" i="35"/>
  <c r="F7245" i="35" s="1"/>
  <c r="E7194" i="35"/>
  <c r="E7245" i="35" s="1"/>
  <c r="K7194" i="35"/>
  <c r="K7245" i="35" s="1"/>
  <c r="P7194" i="35"/>
  <c r="P7245" i="35" s="1"/>
  <c r="D7245" i="35"/>
  <c r="G7194" i="35"/>
  <c r="G7245" i="35" s="1"/>
  <c r="L7194" i="35"/>
  <c r="L7245" i="35" s="1"/>
  <c r="Q7194" i="35"/>
  <c r="Q7245" i="35" s="1"/>
  <c r="H7194" i="35"/>
  <c r="H7245" i="35" s="1"/>
  <c r="I7194" i="35"/>
  <c r="I7245" i="35" s="1"/>
  <c r="M7194" i="35"/>
  <c r="M7245" i="35" s="1"/>
  <c r="F7216" i="35"/>
  <c r="F7267" i="35" s="1"/>
  <c r="E7216" i="35"/>
  <c r="E7267" i="35" s="1"/>
  <c r="K7216" i="35"/>
  <c r="K7267" i="35" s="1"/>
  <c r="P7216" i="35"/>
  <c r="P7267" i="35" s="1"/>
  <c r="G7216" i="35"/>
  <c r="G7267" i="35" s="1"/>
  <c r="L7216" i="35"/>
  <c r="L7267" i="35" s="1"/>
  <c r="Q7216" i="35"/>
  <c r="Q7267" i="35" s="1"/>
  <c r="H7216" i="35"/>
  <c r="H7267" i="35" s="1"/>
  <c r="I7216" i="35"/>
  <c r="I7267" i="35" s="1"/>
  <c r="D7267" i="35"/>
  <c r="M7216" i="35"/>
  <c r="M7267" i="35" s="1"/>
  <c r="F7179" i="35"/>
  <c r="F7230" i="35" s="1"/>
  <c r="E7179" i="35"/>
  <c r="E7230" i="35" s="1"/>
  <c r="M7179" i="35"/>
  <c r="M7230" i="35" s="1"/>
  <c r="H7179" i="35"/>
  <c r="H7230" i="35" s="1"/>
  <c r="P7179" i="35"/>
  <c r="P7230" i="35" s="1"/>
  <c r="D7230" i="35"/>
  <c r="I7179" i="35"/>
  <c r="I7230" i="35" s="1"/>
  <c r="L7179" i="35"/>
  <c r="L7230" i="35" s="1"/>
  <c r="Q7179" i="35"/>
  <c r="Q7230" i="35" s="1"/>
  <c r="F4286" i="35"/>
  <c r="F4337" i="35" s="1"/>
  <c r="J4286" i="35"/>
  <c r="J4337" i="35" s="1"/>
  <c r="L4286" i="35"/>
  <c r="L4337" i="35" s="1"/>
  <c r="D4337" i="35"/>
  <c r="R4286" i="35"/>
  <c r="R4337" i="35" s="1"/>
  <c r="CK50" i="24"/>
  <c r="CK46" i="24"/>
  <c r="CK42" i="24"/>
  <c r="CK38" i="24"/>
  <c r="CK34" i="24"/>
  <c r="CK30" i="24"/>
  <c r="CK26" i="24"/>
  <c r="CK22" i="24"/>
  <c r="CK18" i="24"/>
  <c r="CK14" i="24"/>
  <c r="CK10" i="24"/>
  <c r="CK6" i="24"/>
  <c r="CC52" i="24"/>
  <c r="CC48" i="24"/>
  <c r="CC44" i="24"/>
  <c r="CC40" i="24"/>
  <c r="CC36" i="24"/>
  <c r="CC32" i="24"/>
  <c r="CC28" i="24"/>
  <c r="CC24" i="24"/>
  <c r="CC20" i="24"/>
  <c r="CC16" i="24"/>
  <c r="CC12" i="24"/>
  <c r="CC8" i="24"/>
  <c r="P1973" i="35"/>
  <c r="P2024" i="35" s="1"/>
  <c r="E1970" i="35"/>
  <c r="E2021" i="35" s="1"/>
  <c r="L1969" i="35"/>
  <c r="L2020" i="35" s="1"/>
  <c r="I1714" i="35"/>
  <c r="I1765" i="35" s="1"/>
  <c r="M1707" i="35"/>
  <c r="M1758" i="35" s="1"/>
  <c r="P1702" i="35"/>
  <c r="P1753" i="35" s="1"/>
  <c r="I1687" i="35"/>
  <c r="I1738" i="35" s="1"/>
  <c r="L1684" i="35"/>
  <c r="L1735" i="35" s="1"/>
  <c r="H1683" i="35"/>
  <c r="H1734" i="35" s="1"/>
  <c r="H1682" i="35"/>
  <c r="H1733" i="35" s="1"/>
  <c r="D1501" i="35"/>
  <c r="L1466" i="35"/>
  <c r="L1517" i="35" s="1"/>
  <c r="D1217" i="35"/>
  <c r="I1194" i="35"/>
  <c r="I1245" i="35" s="1"/>
  <c r="D4107" i="35"/>
  <c r="L4076" i="35"/>
  <c r="L4127" i="35" s="1"/>
  <c r="L4072" i="35"/>
  <c r="L4123" i="35" s="1"/>
  <c r="H4053" i="35"/>
  <c r="H4104" i="35" s="1"/>
  <c r="L4044" i="35"/>
  <c r="L4095" i="35" s="1"/>
  <c r="N3813" i="35"/>
  <c r="N3864" i="35" s="1"/>
  <c r="N3805" i="35"/>
  <c r="N3856" i="35" s="1"/>
  <c r="P3801" i="35"/>
  <c r="P3852" i="35" s="1"/>
  <c r="H3797" i="35"/>
  <c r="H3848" i="35" s="1"/>
  <c r="J3796" i="35"/>
  <c r="J3847" i="35" s="1"/>
  <c r="P3795" i="35"/>
  <c r="P3846" i="35" s="1"/>
  <c r="H3775" i="35"/>
  <c r="H3826" i="35" s="1"/>
  <c r="D3579" i="35"/>
  <c r="D3343" i="35"/>
  <c r="D3323" i="35"/>
  <c r="M3288" i="35"/>
  <c r="M3339" i="35" s="1"/>
  <c r="E3288" i="35"/>
  <c r="E3339" i="35" s="1"/>
  <c r="P3287" i="35"/>
  <c r="P3338" i="35" s="1"/>
  <c r="E3287" i="35"/>
  <c r="E3338" i="35" s="1"/>
  <c r="M3284" i="35"/>
  <c r="M3335" i="35" s="1"/>
  <c r="P3283" i="35"/>
  <c r="P3334" i="35" s="1"/>
  <c r="L3281" i="35"/>
  <c r="L3332" i="35" s="1"/>
  <c r="I3280" i="35"/>
  <c r="I3331" i="35" s="1"/>
  <c r="Q3279" i="35"/>
  <c r="Q3330" i="35" s="1"/>
  <c r="E3279" i="35"/>
  <c r="E3330" i="35" s="1"/>
  <c r="L3276" i="35"/>
  <c r="L3327" i="35" s="1"/>
  <c r="P3272" i="35"/>
  <c r="P3323" i="35" s="1"/>
  <c r="E3272" i="35"/>
  <c r="E3323" i="35" s="1"/>
  <c r="P3271" i="35"/>
  <c r="P3322" i="35" s="1"/>
  <c r="E3271" i="35"/>
  <c r="E3322" i="35" s="1"/>
  <c r="I3267" i="35"/>
  <c r="I3318" i="35" s="1"/>
  <c r="P3264" i="35"/>
  <c r="P3315" i="35" s="1"/>
  <c r="H3264" i="35"/>
  <c r="H3315" i="35" s="1"/>
  <c r="O3259" i="35"/>
  <c r="O3310" i="35" s="1"/>
  <c r="J3258" i="35"/>
  <c r="J3309" i="35" s="1"/>
  <c r="O3249" i="35"/>
  <c r="O3300" i="35" s="1"/>
  <c r="D2820" i="35"/>
  <c r="D2817" i="35"/>
  <c r="D2810" i="35"/>
  <c r="D2786" i="35"/>
  <c r="D2783" i="35"/>
  <c r="D2780" i="35"/>
  <c r="L2771" i="35"/>
  <c r="L2822" i="35" s="1"/>
  <c r="M2768" i="35"/>
  <c r="M2819" i="35" s="1"/>
  <c r="K2767" i="35"/>
  <c r="K2818" i="35" s="1"/>
  <c r="I2766" i="35"/>
  <c r="I2817" i="35" s="1"/>
  <c r="K2764" i="35"/>
  <c r="K2815" i="35" s="1"/>
  <c r="K2737" i="35"/>
  <c r="K2788" i="35" s="1"/>
  <c r="O2735" i="35"/>
  <c r="O2786" i="35" s="1"/>
  <c r="G2735" i="35"/>
  <c r="G2786" i="35" s="1"/>
  <c r="O2733" i="35"/>
  <c r="O2784" i="35" s="1"/>
  <c r="G2733" i="35"/>
  <c r="G2784" i="35" s="1"/>
  <c r="Q2732" i="35"/>
  <c r="Q2783" i="35" s="1"/>
  <c r="O2729" i="35"/>
  <c r="O2780" i="35" s="1"/>
  <c r="G2729" i="35"/>
  <c r="G2780" i="35" s="1"/>
  <c r="Q2728" i="35"/>
  <c r="Q2779" i="35" s="1"/>
  <c r="Q2727" i="35"/>
  <c r="Q2778" i="35" s="1"/>
  <c r="K2727" i="35"/>
  <c r="K2778" i="35" s="1"/>
  <c r="L2724" i="35"/>
  <c r="L2775" i="35" s="1"/>
  <c r="N2490" i="35"/>
  <c r="N2541" i="35" s="1"/>
  <c r="R2249" i="35"/>
  <c r="R2300" i="35" s="1"/>
  <c r="K2215" i="35"/>
  <c r="K2266" i="35" s="1"/>
  <c r="O2214" i="35"/>
  <c r="O2265" i="35" s="1"/>
  <c r="O2213" i="35"/>
  <c r="O2264" i="35" s="1"/>
  <c r="G2211" i="35"/>
  <c r="G2262" i="35" s="1"/>
  <c r="H8254" i="35"/>
  <c r="H8305" i="35" s="1"/>
  <c r="L8251" i="35"/>
  <c r="L8302" i="35" s="1"/>
  <c r="P8250" i="35"/>
  <c r="P8301" i="35" s="1"/>
  <c r="H8244" i="35"/>
  <c r="H8295" i="35" s="1"/>
  <c r="H8243" i="35"/>
  <c r="H8294" i="35" s="1"/>
  <c r="L8242" i="35"/>
  <c r="L8293" i="35" s="1"/>
  <c r="H8234" i="35"/>
  <c r="H8285" i="35" s="1"/>
  <c r="H8222" i="35"/>
  <c r="H8273" i="35" s="1"/>
  <c r="L8219" i="35"/>
  <c r="L8270" i="35" s="1"/>
  <c r="P8218" i="35"/>
  <c r="P8269" i="35" s="1"/>
  <c r="H8212" i="35"/>
  <c r="H8263" i="35" s="1"/>
  <c r="H8211" i="35"/>
  <c r="H8262" i="35" s="1"/>
  <c r="F7972" i="35"/>
  <c r="F8023" i="35" s="1"/>
  <c r="E7972" i="35"/>
  <c r="E8023" i="35" s="1"/>
  <c r="J7972" i="35"/>
  <c r="J8023" i="35" s="1"/>
  <c r="N7972" i="35"/>
  <c r="N8023" i="35" s="1"/>
  <c r="R7972" i="35"/>
  <c r="R8023" i="35" s="1"/>
  <c r="G7972" i="35"/>
  <c r="G8023" i="35" s="1"/>
  <c r="K7972" i="35"/>
  <c r="K8023" i="35" s="1"/>
  <c r="O7972" i="35"/>
  <c r="O8023" i="35" s="1"/>
  <c r="H7972" i="35"/>
  <c r="H8023" i="35" s="1"/>
  <c r="L7972" i="35"/>
  <c r="L8023" i="35" s="1"/>
  <c r="P7972" i="35"/>
  <c r="P8023" i="35" s="1"/>
  <c r="Q7969" i="35"/>
  <c r="Q8020" i="35" s="1"/>
  <c r="N7967" i="35"/>
  <c r="N8018" i="35" s="1"/>
  <c r="F7424" i="35"/>
  <c r="F7475" i="35" s="1"/>
  <c r="G7424" i="35"/>
  <c r="G7475" i="35" s="1"/>
  <c r="L7424" i="35"/>
  <c r="L7475" i="35" s="1"/>
  <c r="Q7424" i="35"/>
  <c r="Q7475" i="35" s="1"/>
  <c r="E7424" i="35"/>
  <c r="E7475" i="35" s="1"/>
  <c r="M7424" i="35"/>
  <c r="M7475" i="35" s="1"/>
  <c r="H7424" i="35"/>
  <c r="H7475" i="35" s="1"/>
  <c r="O7424" i="35"/>
  <c r="O7475" i="35" s="1"/>
  <c r="D7475" i="35"/>
  <c r="I7424" i="35"/>
  <c r="I7475" i="35" s="1"/>
  <c r="P7424" i="35"/>
  <c r="P7475" i="35" s="1"/>
  <c r="F7420" i="35"/>
  <c r="F7471" i="35" s="1"/>
  <c r="G7420" i="35"/>
  <c r="G7471" i="35" s="1"/>
  <c r="L7420" i="35"/>
  <c r="L7471" i="35" s="1"/>
  <c r="Q7420" i="35"/>
  <c r="Q7471" i="35" s="1"/>
  <c r="E7420" i="35"/>
  <c r="E7471" i="35" s="1"/>
  <c r="M7420" i="35"/>
  <c r="M7471" i="35" s="1"/>
  <c r="H7420" i="35"/>
  <c r="H7471" i="35" s="1"/>
  <c r="O7420" i="35"/>
  <c r="O7471" i="35" s="1"/>
  <c r="I7420" i="35"/>
  <c r="I7471" i="35" s="1"/>
  <c r="P7420" i="35"/>
  <c r="P7471" i="35" s="1"/>
  <c r="F7416" i="35"/>
  <c r="F7467" i="35" s="1"/>
  <c r="G7416" i="35"/>
  <c r="G7467" i="35" s="1"/>
  <c r="L7416" i="35"/>
  <c r="L7467" i="35" s="1"/>
  <c r="Q7416" i="35"/>
  <c r="Q7467" i="35" s="1"/>
  <c r="E7416" i="35"/>
  <c r="E7467" i="35" s="1"/>
  <c r="M7416" i="35"/>
  <c r="M7467" i="35" s="1"/>
  <c r="H7416" i="35"/>
  <c r="H7467" i="35" s="1"/>
  <c r="O7416" i="35"/>
  <c r="O7467" i="35" s="1"/>
  <c r="D7467" i="35"/>
  <c r="I7416" i="35"/>
  <c r="I7467" i="35" s="1"/>
  <c r="P7416" i="35"/>
  <c r="P7467" i="35" s="1"/>
  <c r="F7412" i="35"/>
  <c r="G7412" i="35"/>
  <c r="G7463" i="35" s="1"/>
  <c r="L7412" i="35"/>
  <c r="Q7412" i="35"/>
  <c r="Q7463" i="35" s="1"/>
  <c r="E7412" i="35"/>
  <c r="E7463" i="35" s="1"/>
  <c r="M7412" i="35"/>
  <c r="H7412" i="35"/>
  <c r="O7412" i="35"/>
  <c r="O7463" i="35" s="1"/>
  <c r="I7412" i="35"/>
  <c r="I7463" i="35" s="1"/>
  <c r="P7412" i="35"/>
  <c r="F7212" i="35"/>
  <c r="F7263" i="35" s="1"/>
  <c r="E7212" i="35"/>
  <c r="E7263" i="35" s="1"/>
  <c r="K7212" i="35"/>
  <c r="K7263" i="35" s="1"/>
  <c r="P7212" i="35"/>
  <c r="P7263" i="35" s="1"/>
  <c r="G7212" i="35"/>
  <c r="G7263" i="35" s="1"/>
  <c r="L7212" i="35"/>
  <c r="L7263" i="35" s="1"/>
  <c r="Q7212" i="35"/>
  <c r="Q7263" i="35" s="1"/>
  <c r="H7212" i="35"/>
  <c r="H7263" i="35" s="1"/>
  <c r="I7212" i="35"/>
  <c r="I7263" i="35" s="1"/>
  <c r="D7263" i="35"/>
  <c r="M7212" i="35"/>
  <c r="M7263" i="35" s="1"/>
  <c r="F7204" i="35"/>
  <c r="F7255" i="35" s="1"/>
  <c r="E7204" i="35"/>
  <c r="E7255" i="35" s="1"/>
  <c r="K7204" i="35"/>
  <c r="K7255" i="35" s="1"/>
  <c r="P7204" i="35"/>
  <c r="P7255" i="35" s="1"/>
  <c r="G7204" i="35"/>
  <c r="G7255" i="35" s="1"/>
  <c r="L7204" i="35"/>
  <c r="L7255" i="35" s="1"/>
  <c r="Q7204" i="35"/>
  <c r="Q7255" i="35" s="1"/>
  <c r="H7204" i="35"/>
  <c r="H7255" i="35" s="1"/>
  <c r="I7204" i="35"/>
  <c r="I7255" i="35" s="1"/>
  <c r="D7255" i="35"/>
  <c r="M7204" i="35"/>
  <c r="M7255" i="35" s="1"/>
  <c r="F7196" i="35"/>
  <c r="F7247" i="35" s="1"/>
  <c r="E7196" i="35"/>
  <c r="E7247" i="35" s="1"/>
  <c r="K7196" i="35"/>
  <c r="K7247" i="35" s="1"/>
  <c r="P7196" i="35"/>
  <c r="P7247" i="35" s="1"/>
  <c r="G7196" i="35"/>
  <c r="G7247" i="35" s="1"/>
  <c r="L7196" i="35"/>
  <c r="L7247" i="35" s="1"/>
  <c r="Q7196" i="35"/>
  <c r="Q7247" i="35" s="1"/>
  <c r="H7196" i="35"/>
  <c r="H7247" i="35" s="1"/>
  <c r="I7196" i="35"/>
  <c r="I7247" i="35" s="1"/>
  <c r="D7247" i="35"/>
  <c r="M7196" i="35"/>
  <c r="M7247" i="35" s="1"/>
  <c r="F7187" i="35"/>
  <c r="F7238" i="35" s="1"/>
  <c r="E7187" i="35"/>
  <c r="E7238" i="35" s="1"/>
  <c r="M7187" i="35"/>
  <c r="M7238" i="35" s="1"/>
  <c r="H7187" i="35"/>
  <c r="H7238" i="35" s="1"/>
  <c r="P7187" i="35"/>
  <c r="P7238" i="35" s="1"/>
  <c r="D7238" i="35"/>
  <c r="I7187" i="35"/>
  <c r="I7238" i="35" s="1"/>
  <c r="L7187" i="35"/>
  <c r="L7238" i="35" s="1"/>
  <c r="Q7187" i="35"/>
  <c r="Q7238" i="35" s="1"/>
  <c r="E6909" i="35"/>
  <c r="E6960" i="35" s="1"/>
  <c r="F6909" i="35"/>
  <c r="F6960" i="35" s="1"/>
  <c r="J6909" i="35"/>
  <c r="J6960" i="35" s="1"/>
  <c r="N6909" i="35"/>
  <c r="N6960" i="35" s="1"/>
  <c r="R6909" i="35"/>
  <c r="R6960" i="35" s="1"/>
  <c r="G6909" i="35"/>
  <c r="G6960" i="35" s="1"/>
  <c r="K6909" i="35"/>
  <c r="K6960" i="35" s="1"/>
  <c r="O6909" i="35"/>
  <c r="O6960" i="35" s="1"/>
  <c r="H6909" i="35"/>
  <c r="H6960" i="35" s="1"/>
  <c r="L6909" i="35"/>
  <c r="L6960" i="35" s="1"/>
  <c r="P6909" i="35"/>
  <c r="P6960" i="35" s="1"/>
  <c r="D6960" i="35"/>
  <c r="I6909" i="35"/>
  <c r="I6960" i="35" s="1"/>
  <c r="M6909" i="35"/>
  <c r="M6960" i="35" s="1"/>
  <c r="Q6909" i="35"/>
  <c r="Q6960" i="35" s="1"/>
  <c r="M6942" i="35"/>
  <c r="K2729" i="35"/>
  <c r="K2780" i="35" s="1"/>
  <c r="F7979" i="35"/>
  <c r="F8030" i="35" s="1"/>
  <c r="E7979" i="35"/>
  <c r="E8030" i="35" s="1"/>
  <c r="J7979" i="35"/>
  <c r="J8030" i="35" s="1"/>
  <c r="N7979" i="35"/>
  <c r="N8030" i="35" s="1"/>
  <c r="R7979" i="35"/>
  <c r="R8030" i="35" s="1"/>
  <c r="G7979" i="35"/>
  <c r="G8030" i="35" s="1"/>
  <c r="K7979" i="35"/>
  <c r="K8030" i="35" s="1"/>
  <c r="O7979" i="35"/>
  <c r="O8030" i="35" s="1"/>
  <c r="H7979" i="35"/>
  <c r="H8030" i="35" s="1"/>
  <c r="L7979" i="35"/>
  <c r="L8030" i="35" s="1"/>
  <c r="P7979" i="35"/>
  <c r="P8030" i="35" s="1"/>
  <c r="CF42" i="24"/>
  <c r="CF52" i="24"/>
  <c r="CF20" i="24"/>
  <c r="CF18" i="24"/>
  <c r="CF32" i="24"/>
  <c r="CF44" i="24"/>
  <c r="CF40" i="24"/>
  <c r="CF48" i="24"/>
  <c r="CF10" i="24"/>
  <c r="CF28" i="24"/>
  <c r="CF30" i="24"/>
  <c r="I122" i="35"/>
  <c r="I173" i="35" s="1"/>
  <c r="J1982" i="35"/>
  <c r="J2033" i="35" s="1"/>
  <c r="E1707" i="35"/>
  <c r="E1758" i="35" s="1"/>
  <c r="P1698" i="35"/>
  <c r="P1749" i="35" s="1"/>
  <c r="L4077" i="35"/>
  <c r="L4128" i="35" s="1"/>
  <c r="L4073" i="35"/>
  <c r="L4124" i="35" s="1"/>
  <c r="H4049" i="35"/>
  <c r="H4100" i="35" s="1"/>
  <c r="N3809" i="35"/>
  <c r="N3860" i="35" s="1"/>
  <c r="L3804" i="35"/>
  <c r="L3855" i="35" s="1"/>
  <c r="N3801" i="35"/>
  <c r="N3852" i="35" s="1"/>
  <c r="H3796" i="35"/>
  <c r="H3847" i="35" s="1"/>
  <c r="D3320" i="35"/>
  <c r="D3315" i="35"/>
  <c r="L3284" i="35"/>
  <c r="L3335" i="35" s="1"/>
  <c r="Q3280" i="35"/>
  <c r="Q3331" i="35" s="1"/>
  <c r="E3280" i="35"/>
  <c r="E3331" i="35" s="1"/>
  <c r="L3275" i="35"/>
  <c r="L3326" i="35" s="1"/>
  <c r="M3264" i="35"/>
  <c r="M3315" i="35" s="1"/>
  <c r="E3264" i="35"/>
  <c r="E3315" i="35" s="1"/>
  <c r="O3252" i="35"/>
  <c r="O3303" i="35" s="1"/>
  <c r="O3244" i="35"/>
  <c r="O3295" i="35" s="1"/>
  <c r="D2784" i="35"/>
  <c r="D2775" i="35"/>
  <c r="K2771" i="35"/>
  <c r="K2822" i="35" s="1"/>
  <c r="K2768" i="35"/>
  <c r="K2819" i="35" s="1"/>
  <c r="I2737" i="35"/>
  <c r="I2788" i="35" s="1"/>
  <c r="L2733" i="35"/>
  <c r="L2784" i="35" s="1"/>
  <c r="E2733" i="35"/>
  <c r="E2784" i="35" s="1"/>
  <c r="P2732" i="35"/>
  <c r="P2783" i="35" s="1"/>
  <c r="L2729" i="35"/>
  <c r="L2780" i="35" s="1"/>
  <c r="E2729" i="35"/>
  <c r="E2780" i="35" s="1"/>
  <c r="P2728" i="35"/>
  <c r="P2779" i="35" s="1"/>
  <c r="H2724" i="35"/>
  <c r="H2775" i="35" s="1"/>
  <c r="M2481" i="35"/>
  <c r="M2532" i="35" s="1"/>
  <c r="D2266" i="35"/>
  <c r="D2256" i="35"/>
  <c r="G2215" i="35"/>
  <c r="G2266" i="35" s="1"/>
  <c r="K2213" i="35"/>
  <c r="K2264" i="35" s="1"/>
  <c r="L8259" i="35"/>
  <c r="L8310" i="35" s="1"/>
  <c r="H8252" i="35"/>
  <c r="H8303" i="35" s="1"/>
  <c r="H8251" i="35"/>
  <c r="H8302" i="35" s="1"/>
  <c r="L8250" i="35"/>
  <c r="L8301" i="35" s="1"/>
  <c r="H8242" i="35"/>
  <c r="H8293" i="35" s="1"/>
  <c r="H8230" i="35"/>
  <c r="H8281" i="35" s="1"/>
  <c r="L8227" i="35"/>
  <c r="L8278" i="35" s="1"/>
  <c r="H8220" i="35"/>
  <c r="H8271" i="35" s="1"/>
  <c r="H8219" i="35"/>
  <c r="H8270" i="35" s="1"/>
  <c r="L8218" i="35"/>
  <c r="L8269" i="35" s="1"/>
  <c r="D8030" i="35"/>
  <c r="D8018" i="35"/>
  <c r="I7979" i="35"/>
  <c r="I8030" i="35" s="1"/>
  <c r="F7977" i="35"/>
  <c r="F8028" i="35" s="1"/>
  <c r="E7977" i="35"/>
  <c r="E8028" i="35" s="1"/>
  <c r="K7977" i="35"/>
  <c r="K8028" i="35" s="1"/>
  <c r="O7977" i="35"/>
  <c r="O8028" i="35" s="1"/>
  <c r="G7977" i="35"/>
  <c r="G8028" i="35" s="1"/>
  <c r="L7977" i="35"/>
  <c r="L8028" i="35" s="1"/>
  <c r="P7977" i="35"/>
  <c r="P8028" i="35" s="1"/>
  <c r="D8028" i="35"/>
  <c r="H7977" i="35"/>
  <c r="H8028" i="35" s="1"/>
  <c r="M7977" i="35"/>
  <c r="M8028" i="35" s="1"/>
  <c r="Q7977" i="35"/>
  <c r="Q8028" i="35" s="1"/>
  <c r="M7969" i="35"/>
  <c r="M8020" i="35" s="1"/>
  <c r="I7967" i="35"/>
  <c r="I8018" i="35" s="1"/>
  <c r="F7965" i="35"/>
  <c r="F8016" i="35" s="1"/>
  <c r="E7965" i="35"/>
  <c r="E8016" i="35" s="1"/>
  <c r="K7965" i="35"/>
  <c r="K8016" i="35" s="1"/>
  <c r="O7965" i="35"/>
  <c r="O8016" i="35" s="1"/>
  <c r="G7965" i="35"/>
  <c r="G8016" i="35" s="1"/>
  <c r="L7965" i="35"/>
  <c r="L8016" i="35" s="1"/>
  <c r="P7965" i="35"/>
  <c r="P8016" i="35" s="1"/>
  <c r="D8016" i="35"/>
  <c r="H7965" i="35"/>
  <c r="H8016" i="35" s="1"/>
  <c r="M7965" i="35"/>
  <c r="M8016" i="35" s="1"/>
  <c r="Q7965" i="35"/>
  <c r="Q8016" i="35" s="1"/>
  <c r="E7734" i="35"/>
  <c r="E7785" i="35" s="1"/>
  <c r="H7734" i="35"/>
  <c r="H7785" i="35" s="1"/>
  <c r="L7734" i="35"/>
  <c r="L7785" i="35" s="1"/>
  <c r="P7734" i="35"/>
  <c r="P7785" i="35" s="1"/>
  <c r="D7785" i="35"/>
  <c r="E7726" i="35"/>
  <c r="E7777" i="35" s="1"/>
  <c r="H7726" i="35"/>
  <c r="H7777" i="35" s="1"/>
  <c r="L7726" i="35"/>
  <c r="L7777" i="35" s="1"/>
  <c r="P7726" i="35"/>
  <c r="P7777" i="35" s="1"/>
  <c r="D7777" i="35"/>
  <c r="E7718" i="35"/>
  <c r="E7769" i="35" s="1"/>
  <c r="H7718" i="35"/>
  <c r="H7769" i="35" s="1"/>
  <c r="L7718" i="35"/>
  <c r="L7769" i="35" s="1"/>
  <c r="P7718" i="35"/>
  <c r="P7769" i="35" s="1"/>
  <c r="D7769" i="35"/>
  <c r="E7710" i="35"/>
  <c r="E7761" i="35" s="1"/>
  <c r="H7710" i="35"/>
  <c r="H7761" i="35" s="1"/>
  <c r="L7710" i="35"/>
  <c r="L7761" i="35" s="1"/>
  <c r="P7710" i="35"/>
  <c r="P7761" i="35" s="1"/>
  <c r="D7761" i="35"/>
  <c r="E7702" i="35"/>
  <c r="E7753" i="35" s="1"/>
  <c r="H7702" i="35"/>
  <c r="H7753" i="35" s="1"/>
  <c r="L7702" i="35"/>
  <c r="L7753" i="35" s="1"/>
  <c r="P7702" i="35"/>
  <c r="P7753" i="35" s="1"/>
  <c r="D7753" i="35"/>
  <c r="E7694" i="35"/>
  <c r="E7745" i="35" s="1"/>
  <c r="H7694" i="35"/>
  <c r="H7745" i="35" s="1"/>
  <c r="L7694" i="35"/>
  <c r="L7745" i="35" s="1"/>
  <c r="P7694" i="35"/>
  <c r="P7745" i="35" s="1"/>
  <c r="D7745" i="35"/>
  <c r="O7216" i="35"/>
  <c r="O7267" i="35" s="1"/>
  <c r="F7214" i="35"/>
  <c r="F7265" i="35" s="1"/>
  <c r="E7214" i="35"/>
  <c r="E7265" i="35" s="1"/>
  <c r="K7214" i="35"/>
  <c r="K7265" i="35" s="1"/>
  <c r="P7214" i="35"/>
  <c r="P7265" i="35" s="1"/>
  <c r="D7265" i="35"/>
  <c r="G7214" i="35"/>
  <c r="G7265" i="35" s="1"/>
  <c r="L7214" i="35"/>
  <c r="L7265" i="35" s="1"/>
  <c r="Q7214" i="35"/>
  <c r="Q7265" i="35" s="1"/>
  <c r="H7214" i="35"/>
  <c r="H7265" i="35" s="1"/>
  <c r="I7214" i="35"/>
  <c r="I7265" i="35" s="1"/>
  <c r="M7214" i="35"/>
  <c r="M7265" i="35" s="1"/>
  <c r="O7208" i="35"/>
  <c r="O7259" i="35" s="1"/>
  <c r="F7206" i="35"/>
  <c r="F7257" i="35" s="1"/>
  <c r="E7206" i="35"/>
  <c r="E7257" i="35" s="1"/>
  <c r="K7206" i="35"/>
  <c r="K7257" i="35" s="1"/>
  <c r="P7206" i="35"/>
  <c r="P7257" i="35" s="1"/>
  <c r="D7257" i="35"/>
  <c r="G7206" i="35"/>
  <c r="G7257" i="35" s="1"/>
  <c r="L7206" i="35"/>
  <c r="L7257" i="35" s="1"/>
  <c r="Q7206" i="35"/>
  <c r="Q7257" i="35" s="1"/>
  <c r="H7206" i="35"/>
  <c r="H7257" i="35" s="1"/>
  <c r="I7206" i="35"/>
  <c r="I7257" i="35" s="1"/>
  <c r="M7206" i="35"/>
  <c r="M7257" i="35" s="1"/>
  <c r="O7200" i="35"/>
  <c r="O7251" i="35" s="1"/>
  <c r="F7198" i="35"/>
  <c r="F7249" i="35" s="1"/>
  <c r="E7198" i="35"/>
  <c r="E7249" i="35" s="1"/>
  <c r="K7198" i="35"/>
  <c r="K7249" i="35" s="1"/>
  <c r="P7198" i="35"/>
  <c r="P7249" i="35" s="1"/>
  <c r="D7249" i="35"/>
  <c r="G7198" i="35"/>
  <c r="G7249" i="35" s="1"/>
  <c r="L7198" i="35"/>
  <c r="L7249" i="35" s="1"/>
  <c r="Q7198" i="35"/>
  <c r="Q7249" i="35" s="1"/>
  <c r="H7198" i="35"/>
  <c r="H7249" i="35" s="1"/>
  <c r="I7198" i="35"/>
  <c r="I7249" i="35" s="1"/>
  <c r="M7198" i="35"/>
  <c r="M7249" i="35" s="1"/>
  <c r="F7171" i="35"/>
  <c r="F7222" i="35" s="1"/>
  <c r="E7171" i="35"/>
  <c r="E7222" i="35" s="1"/>
  <c r="M7171" i="35"/>
  <c r="M7222" i="35" s="1"/>
  <c r="H7171" i="35"/>
  <c r="H7222" i="35" s="1"/>
  <c r="P7171" i="35"/>
  <c r="P7222" i="35" s="1"/>
  <c r="D7222" i="35"/>
  <c r="I7171" i="35"/>
  <c r="I7222" i="35" s="1"/>
  <c r="L7171" i="35"/>
  <c r="L7222" i="35" s="1"/>
  <c r="Q7171" i="35"/>
  <c r="Q7222" i="35" s="1"/>
  <c r="D7218" i="35"/>
  <c r="E6929" i="35"/>
  <c r="E6980" i="35" s="1"/>
  <c r="F6929" i="35"/>
  <c r="F6980" i="35" s="1"/>
  <c r="J6929" i="35"/>
  <c r="J6980" i="35" s="1"/>
  <c r="N6929" i="35"/>
  <c r="N6980" i="35" s="1"/>
  <c r="R6929" i="35"/>
  <c r="R6980" i="35" s="1"/>
  <c r="D6980" i="35"/>
  <c r="G6929" i="35"/>
  <c r="G6980" i="35" s="1"/>
  <c r="K6929" i="35"/>
  <c r="K6980" i="35" s="1"/>
  <c r="O6929" i="35"/>
  <c r="O6980" i="35" s="1"/>
  <c r="H6929" i="35"/>
  <c r="H6980" i="35" s="1"/>
  <c r="L6929" i="35"/>
  <c r="L6980" i="35" s="1"/>
  <c r="P6929" i="35"/>
  <c r="P6980" i="35" s="1"/>
  <c r="I6929" i="35"/>
  <c r="I6980" i="35" s="1"/>
  <c r="M6929" i="35"/>
  <c r="M6980" i="35" s="1"/>
  <c r="Q6929" i="35"/>
  <c r="Q6980" i="35" s="1"/>
  <c r="E6906" i="35"/>
  <c r="E6957" i="35" s="1"/>
  <c r="F6906" i="35"/>
  <c r="F6957" i="35" s="1"/>
  <c r="K6906" i="35"/>
  <c r="K6957" i="35" s="1"/>
  <c r="O6906" i="35"/>
  <c r="O6957" i="35" s="1"/>
  <c r="G6906" i="35"/>
  <c r="G6957" i="35" s="1"/>
  <c r="L6906" i="35"/>
  <c r="L6957" i="35" s="1"/>
  <c r="P6906" i="35"/>
  <c r="P6957" i="35" s="1"/>
  <c r="H6906" i="35"/>
  <c r="H6957" i="35" s="1"/>
  <c r="M6906" i="35"/>
  <c r="M6957" i="35" s="1"/>
  <c r="Q6906" i="35"/>
  <c r="Q6957" i="35" s="1"/>
  <c r="J6906" i="35"/>
  <c r="J6957" i="35" s="1"/>
  <c r="N6906" i="35"/>
  <c r="N6957" i="35" s="1"/>
  <c r="R6906" i="35"/>
  <c r="R6957" i="35" s="1"/>
  <c r="D6957" i="35"/>
  <c r="O7976" i="35"/>
  <c r="O8027" i="35" s="1"/>
  <c r="K7976" i="35"/>
  <c r="K8027" i="35" s="1"/>
  <c r="G7976" i="35"/>
  <c r="G8027" i="35" s="1"/>
  <c r="P7974" i="35"/>
  <c r="P8025" i="35" s="1"/>
  <c r="L7974" i="35"/>
  <c r="L8025" i="35" s="1"/>
  <c r="G7974" i="35"/>
  <c r="G8025" i="35" s="1"/>
  <c r="H7736" i="35"/>
  <c r="L7735" i="35"/>
  <c r="L7786" i="35" s="1"/>
  <c r="H7732" i="35"/>
  <c r="H7783" i="35" s="1"/>
  <c r="L7731" i="35"/>
  <c r="L7782" i="35" s="1"/>
  <c r="H7728" i="35"/>
  <c r="H7779" i="35" s="1"/>
  <c r="L7727" i="35"/>
  <c r="L7778" i="35" s="1"/>
  <c r="H7724" i="35"/>
  <c r="H7775" i="35" s="1"/>
  <c r="L7723" i="35"/>
  <c r="L7774" i="35" s="1"/>
  <c r="H7720" i="35"/>
  <c r="H7771" i="35" s="1"/>
  <c r="L7719" i="35"/>
  <c r="L7770" i="35" s="1"/>
  <c r="H7716" i="35"/>
  <c r="H7767" i="35" s="1"/>
  <c r="L7715" i="35"/>
  <c r="L7766" i="35" s="1"/>
  <c r="H7712" i="35"/>
  <c r="H7763" i="35" s="1"/>
  <c r="L7711" i="35"/>
  <c r="L7762" i="35" s="1"/>
  <c r="H7708" i="35"/>
  <c r="H7759" i="35" s="1"/>
  <c r="L7707" i="35"/>
  <c r="L7758" i="35" s="1"/>
  <c r="H7704" i="35"/>
  <c r="H7755" i="35" s="1"/>
  <c r="L7703" i="35"/>
  <c r="L7754" i="35" s="1"/>
  <c r="H7700" i="35"/>
  <c r="H7751" i="35" s="1"/>
  <c r="L7699" i="35"/>
  <c r="L7750" i="35" s="1"/>
  <c r="H7696" i="35"/>
  <c r="H7747" i="35" s="1"/>
  <c r="L7695" i="35"/>
  <c r="L7746" i="35" s="1"/>
  <c r="H7692" i="35"/>
  <c r="H7743" i="35" s="1"/>
  <c r="L7691" i="35"/>
  <c r="L7742" i="35" s="1"/>
  <c r="Q7460" i="35"/>
  <c r="Q7511" i="35" s="1"/>
  <c r="L7460" i="35"/>
  <c r="L7511" i="35" s="1"/>
  <c r="G7460" i="35"/>
  <c r="G7511" i="35" s="1"/>
  <c r="Q7459" i="35"/>
  <c r="Q7510" i="35" s="1"/>
  <c r="L7459" i="35"/>
  <c r="L7510" i="35" s="1"/>
  <c r="G7459" i="35"/>
  <c r="G7510" i="35" s="1"/>
  <c r="Q7458" i="35"/>
  <c r="Q7509" i="35" s="1"/>
  <c r="L7458" i="35"/>
  <c r="L7509" i="35" s="1"/>
  <c r="G7458" i="35"/>
  <c r="G7509" i="35" s="1"/>
  <c r="Q7457" i="35"/>
  <c r="Q7508" i="35" s="1"/>
  <c r="L7457" i="35"/>
  <c r="L7508" i="35" s="1"/>
  <c r="G7457" i="35"/>
  <c r="G7508" i="35" s="1"/>
  <c r="Q7456" i="35"/>
  <c r="Q7507" i="35" s="1"/>
  <c r="L7456" i="35"/>
  <c r="L7507" i="35" s="1"/>
  <c r="G7456" i="35"/>
  <c r="G7507" i="35" s="1"/>
  <c r="Q7455" i="35"/>
  <c r="Q7506" i="35" s="1"/>
  <c r="L7455" i="35"/>
  <c r="L7506" i="35" s="1"/>
  <c r="G7455" i="35"/>
  <c r="G7506" i="35" s="1"/>
  <c r="L7454" i="35"/>
  <c r="L7505" i="35" s="1"/>
  <c r="G7454" i="35"/>
  <c r="G7505" i="35" s="1"/>
  <c r="F7423" i="35"/>
  <c r="F7474" i="35" s="1"/>
  <c r="G7423" i="35"/>
  <c r="G7474" i="35" s="1"/>
  <c r="L7423" i="35"/>
  <c r="L7474" i="35" s="1"/>
  <c r="Q7423" i="35"/>
  <c r="Q7474" i="35" s="1"/>
  <c r="M7422" i="35"/>
  <c r="M7473" i="35" s="1"/>
  <c r="F7419" i="35"/>
  <c r="F7470" i="35" s="1"/>
  <c r="G7419" i="35"/>
  <c r="G7470" i="35" s="1"/>
  <c r="L7419" i="35"/>
  <c r="L7470" i="35" s="1"/>
  <c r="Q7419" i="35"/>
  <c r="Q7470" i="35" s="1"/>
  <c r="M7418" i="35"/>
  <c r="M7469" i="35" s="1"/>
  <c r="F7415" i="35"/>
  <c r="F7466" i="35" s="1"/>
  <c r="G7415" i="35"/>
  <c r="G7466" i="35" s="1"/>
  <c r="L7415" i="35"/>
  <c r="L7466" i="35" s="1"/>
  <c r="Q7415" i="35"/>
  <c r="M7414" i="35"/>
  <c r="M7465" i="35" s="1"/>
  <c r="F7186" i="35"/>
  <c r="F7237" i="35" s="1"/>
  <c r="H7186" i="35"/>
  <c r="H7237" i="35" s="1"/>
  <c r="P7186" i="35"/>
  <c r="P7237" i="35" s="1"/>
  <c r="I7186" i="35"/>
  <c r="I7237" i="35" s="1"/>
  <c r="Q7186" i="35"/>
  <c r="Q7237" i="35" s="1"/>
  <c r="F7178" i="35"/>
  <c r="F7229" i="35" s="1"/>
  <c r="H7178" i="35"/>
  <c r="H7229" i="35" s="1"/>
  <c r="P7178" i="35"/>
  <c r="P7229" i="35" s="1"/>
  <c r="I7178" i="35"/>
  <c r="I7229" i="35" s="1"/>
  <c r="Q7178" i="35"/>
  <c r="Q7229" i="35" s="1"/>
  <c r="F7170" i="35"/>
  <c r="F7221" i="35" s="1"/>
  <c r="H7170" i="35"/>
  <c r="P7170" i="35"/>
  <c r="P7221" i="35" s="1"/>
  <c r="I7170" i="35"/>
  <c r="I7221" i="35" s="1"/>
  <c r="Q7170" i="35"/>
  <c r="Q7221" i="35" s="1"/>
  <c r="E6923" i="35"/>
  <c r="E6974" i="35" s="1"/>
  <c r="F6923" i="35"/>
  <c r="F6974" i="35" s="1"/>
  <c r="J6923" i="35"/>
  <c r="J6974" i="35" s="1"/>
  <c r="N6923" i="35"/>
  <c r="N6974" i="35" s="1"/>
  <c r="R6923" i="35"/>
  <c r="R6974" i="35" s="1"/>
  <c r="G6923" i="35"/>
  <c r="G6974" i="35" s="1"/>
  <c r="K6923" i="35"/>
  <c r="K6974" i="35" s="1"/>
  <c r="O6923" i="35"/>
  <c r="O6974" i="35" s="1"/>
  <c r="H6923" i="35"/>
  <c r="H6974" i="35" s="1"/>
  <c r="L6923" i="35"/>
  <c r="L6974" i="35" s="1"/>
  <c r="P6923" i="35"/>
  <c r="P6974" i="35" s="1"/>
  <c r="E6901" i="35"/>
  <c r="E6952" i="35" s="1"/>
  <c r="F6901" i="35"/>
  <c r="F6952" i="35" s="1"/>
  <c r="J6901" i="35"/>
  <c r="J6952" i="35" s="1"/>
  <c r="N6901" i="35"/>
  <c r="N6952" i="35" s="1"/>
  <c r="R6901" i="35"/>
  <c r="R6952" i="35" s="1"/>
  <c r="D6952" i="35"/>
  <c r="G6901" i="35"/>
  <c r="G6952" i="35" s="1"/>
  <c r="K6901" i="35"/>
  <c r="K6952" i="35" s="1"/>
  <c r="O6901" i="35"/>
  <c r="O6952" i="35" s="1"/>
  <c r="H6901" i="35"/>
  <c r="H6952" i="35" s="1"/>
  <c r="L6901" i="35"/>
  <c r="L6952" i="35" s="1"/>
  <c r="P6901" i="35"/>
  <c r="P6952" i="35" s="1"/>
  <c r="E6173" i="35"/>
  <c r="E6224" i="35" s="1"/>
  <c r="K6173" i="35"/>
  <c r="K6224" i="35" s="1"/>
  <c r="D6224" i="35"/>
  <c r="G6173" i="35"/>
  <c r="G6224" i="35" s="1"/>
  <c r="O6173" i="35"/>
  <c r="O6224" i="35" s="1"/>
  <c r="H6173" i="35"/>
  <c r="H6224" i="35" s="1"/>
  <c r="L6173" i="35"/>
  <c r="L6224" i="35" s="1"/>
  <c r="P6173" i="35"/>
  <c r="P6224" i="35" s="1"/>
  <c r="E6165" i="35"/>
  <c r="E6216" i="35" s="1"/>
  <c r="K6165" i="35"/>
  <c r="K6216" i="35" s="1"/>
  <c r="D6216" i="35"/>
  <c r="G6165" i="35"/>
  <c r="G6216" i="35" s="1"/>
  <c r="O6165" i="35"/>
  <c r="O6216" i="35" s="1"/>
  <c r="H6165" i="35"/>
  <c r="H6216" i="35" s="1"/>
  <c r="L6165" i="35"/>
  <c r="L6216" i="35" s="1"/>
  <c r="P6165" i="35"/>
  <c r="P6216" i="35" s="1"/>
  <c r="D8027" i="35"/>
  <c r="D8021" i="35"/>
  <c r="D8013" i="35"/>
  <c r="D8009" i="35"/>
  <c r="D8005" i="35"/>
  <c r="D7999" i="35"/>
  <c r="P7980" i="35"/>
  <c r="P8031" i="35" s="1"/>
  <c r="L7980" i="35"/>
  <c r="L8031" i="35" s="1"/>
  <c r="H7980" i="35"/>
  <c r="H8031" i="35" s="1"/>
  <c r="R7976" i="35"/>
  <c r="R8027" i="35" s="1"/>
  <c r="N7976" i="35"/>
  <c r="N8027" i="35" s="1"/>
  <c r="J7976" i="35"/>
  <c r="J8027" i="35" s="1"/>
  <c r="E7976" i="35"/>
  <c r="E8027" i="35" s="1"/>
  <c r="Q7975" i="35"/>
  <c r="Q8026" i="35" s="1"/>
  <c r="M7975" i="35"/>
  <c r="M8026" i="35" s="1"/>
  <c r="H7975" i="35"/>
  <c r="H8026" i="35" s="1"/>
  <c r="O7974" i="35"/>
  <c r="O8025" i="35" s="1"/>
  <c r="K7974" i="35"/>
  <c r="K8025" i="35" s="1"/>
  <c r="E7974" i="35"/>
  <c r="E8025" i="35" s="1"/>
  <c r="Q7973" i="35"/>
  <c r="Q8024" i="35" s="1"/>
  <c r="M7973" i="35"/>
  <c r="M8024" i="35" s="1"/>
  <c r="H7973" i="35"/>
  <c r="H8024" i="35" s="1"/>
  <c r="P7970" i="35"/>
  <c r="P8021" i="35" s="1"/>
  <c r="L7970" i="35"/>
  <c r="L8021" i="35" s="1"/>
  <c r="H7970" i="35"/>
  <c r="H8021" i="35" s="1"/>
  <c r="R7964" i="35"/>
  <c r="R8015" i="35" s="1"/>
  <c r="M7964" i="35"/>
  <c r="M8015" i="35" s="1"/>
  <c r="H7964" i="35"/>
  <c r="H8015" i="35" s="1"/>
  <c r="M7963" i="35"/>
  <c r="M8014" i="35" s="1"/>
  <c r="H7963" i="35"/>
  <c r="H8014" i="35" s="1"/>
  <c r="M7962" i="35"/>
  <c r="M8013" i="35" s="1"/>
  <c r="H7962" i="35"/>
  <c r="H8013" i="35" s="1"/>
  <c r="M7961" i="35"/>
  <c r="M8012" i="35" s="1"/>
  <c r="H7961" i="35"/>
  <c r="H8012" i="35" s="1"/>
  <c r="M7960" i="35"/>
  <c r="M8011" i="35" s="1"/>
  <c r="H7960" i="35"/>
  <c r="H8011" i="35" s="1"/>
  <c r="M7959" i="35"/>
  <c r="M8010" i="35" s="1"/>
  <c r="H7959" i="35"/>
  <c r="H8010" i="35" s="1"/>
  <c r="M7958" i="35"/>
  <c r="M8009" i="35" s="1"/>
  <c r="H7958" i="35"/>
  <c r="H8009" i="35" s="1"/>
  <c r="M7957" i="35"/>
  <c r="M8008" i="35" s="1"/>
  <c r="H7957" i="35"/>
  <c r="H8008" i="35" s="1"/>
  <c r="M7956" i="35"/>
  <c r="M8007" i="35" s="1"/>
  <c r="H7956" i="35"/>
  <c r="H8007" i="35" s="1"/>
  <c r="M7955" i="35"/>
  <c r="M8006" i="35" s="1"/>
  <c r="H7955" i="35"/>
  <c r="H8006" i="35" s="1"/>
  <c r="M7954" i="35"/>
  <c r="M8005" i="35" s="1"/>
  <c r="H7954" i="35"/>
  <c r="H8005" i="35" s="1"/>
  <c r="M7953" i="35"/>
  <c r="M8004" i="35" s="1"/>
  <c r="H7953" i="35"/>
  <c r="H8004" i="35" s="1"/>
  <c r="M7952" i="35"/>
  <c r="M8003" i="35" s="1"/>
  <c r="H7952" i="35"/>
  <c r="H8003" i="35" s="1"/>
  <c r="M7951" i="35"/>
  <c r="M8002" i="35" s="1"/>
  <c r="H7951" i="35"/>
  <c r="H8002" i="35" s="1"/>
  <c r="M7950" i="35"/>
  <c r="M8001" i="35" s="1"/>
  <c r="H7950" i="35"/>
  <c r="H8001" i="35" s="1"/>
  <c r="M7949" i="35"/>
  <c r="M8000" i="35" s="1"/>
  <c r="H7949" i="35"/>
  <c r="H8000" i="35" s="1"/>
  <c r="M7948" i="35"/>
  <c r="M7999" i="35" s="1"/>
  <c r="H7948" i="35"/>
  <c r="H7999" i="35" s="1"/>
  <c r="M7947" i="35"/>
  <c r="M7998" i="35" s="1"/>
  <c r="H7947" i="35"/>
  <c r="H7998" i="35" s="1"/>
  <c r="M7946" i="35"/>
  <c r="M7997" i="35" s="1"/>
  <c r="H7946" i="35"/>
  <c r="H7997" i="35" s="1"/>
  <c r="M7945" i="35"/>
  <c r="M7996" i="35" s="1"/>
  <c r="H7945" i="35"/>
  <c r="H7996" i="35" s="1"/>
  <c r="M7944" i="35"/>
  <c r="M7995" i="35" s="1"/>
  <c r="H7944" i="35"/>
  <c r="H7995" i="35" s="1"/>
  <c r="M7943" i="35"/>
  <c r="M7994" i="35" s="1"/>
  <c r="H7943" i="35"/>
  <c r="H7994" i="35" s="1"/>
  <c r="M7942" i="35"/>
  <c r="M7993" i="35" s="1"/>
  <c r="H7942" i="35"/>
  <c r="H7993" i="35" s="1"/>
  <c r="M7941" i="35"/>
  <c r="M7992" i="35" s="1"/>
  <c r="H7941" i="35"/>
  <c r="H7992" i="35" s="1"/>
  <c r="M7940" i="35"/>
  <c r="M7991" i="35" s="1"/>
  <c r="H7940" i="35"/>
  <c r="H7991" i="35" s="1"/>
  <c r="M7939" i="35"/>
  <c r="M7990" i="35" s="1"/>
  <c r="H7939" i="35"/>
  <c r="H7990" i="35" s="1"/>
  <c r="M7938" i="35"/>
  <c r="M7989" i="35" s="1"/>
  <c r="H7938" i="35"/>
  <c r="H7989" i="35" s="1"/>
  <c r="M7937" i="35"/>
  <c r="M7988" i="35" s="1"/>
  <c r="H7937" i="35"/>
  <c r="H7988" i="35" s="1"/>
  <c r="M7936" i="35"/>
  <c r="M7987" i="35" s="1"/>
  <c r="H7936" i="35"/>
  <c r="H7987" i="35" s="1"/>
  <c r="M7935" i="35"/>
  <c r="M7986" i="35" s="1"/>
  <c r="H7935" i="35"/>
  <c r="H7986" i="35" s="1"/>
  <c r="M7934" i="35"/>
  <c r="M7985" i="35" s="1"/>
  <c r="H7934" i="35"/>
  <c r="H7985" i="35" s="1"/>
  <c r="H7933" i="35"/>
  <c r="H7735" i="35"/>
  <c r="H7786" i="35" s="1"/>
  <c r="H7731" i="35"/>
  <c r="H7782" i="35" s="1"/>
  <c r="H7727" i="35"/>
  <c r="H7778" i="35" s="1"/>
  <c r="H7723" i="35"/>
  <c r="H7774" i="35" s="1"/>
  <c r="H7719" i="35"/>
  <c r="H7770" i="35" s="1"/>
  <c r="H7715" i="35"/>
  <c r="H7766" i="35" s="1"/>
  <c r="H7711" i="35"/>
  <c r="H7762" i="35" s="1"/>
  <c r="H7707" i="35"/>
  <c r="H7758" i="35" s="1"/>
  <c r="H7703" i="35"/>
  <c r="H7754" i="35" s="1"/>
  <c r="H7699" i="35"/>
  <c r="H7750" i="35" s="1"/>
  <c r="H7695" i="35"/>
  <c r="H7746" i="35" s="1"/>
  <c r="H7691" i="35"/>
  <c r="H7742" i="35" s="1"/>
  <c r="P7460" i="35"/>
  <c r="P7511" i="35" s="1"/>
  <c r="K7460" i="35"/>
  <c r="K7511" i="35" s="1"/>
  <c r="E7460" i="35"/>
  <c r="E7511" i="35" s="1"/>
  <c r="P7459" i="35"/>
  <c r="P7510" i="35" s="1"/>
  <c r="K7459" i="35"/>
  <c r="K7510" i="35" s="1"/>
  <c r="E7459" i="35"/>
  <c r="E7510" i="35" s="1"/>
  <c r="P7458" i="35"/>
  <c r="P7509" i="35" s="1"/>
  <c r="K7458" i="35"/>
  <c r="K7509" i="35" s="1"/>
  <c r="E7458" i="35"/>
  <c r="E7509" i="35" s="1"/>
  <c r="P7457" i="35"/>
  <c r="P7508" i="35" s="1"/>
  <c r="K7457" i="35"/>
  <c r="K7508" i="35" s="1"/>
  <c r="E7457" i="35"/>
  <c r="E7508" i="35" s="1"/>
  <c r="E7456" i="35"/>
  <c r="E7507" i="35" s="1"/>
  <c r="F7422" i="35"/>
  <c r="F7473" i="35" s="1"/>
  <c r="G7422" i="35"/>
  <c r="G7473" i="35" s="1"/>
  <c r="L7422" i="35"/>
  <c r="L7473" i="35" s="1"/>
  <c r="Q7422" i="35"/>
  <c r="Q7473" i="35" s="1"/>
  <c r="F7418" i="35"/>
  <c r="F7469" i="35" s="1"/>
  <c r="G7418" i="35"/>
  <c r="G7469" i="35" s="1"/>
  <c r="L7418" i="35"/>
  <c r="L7469" i="35" s="1"/>
  <c r="Q7418" i="35"/>
  <c r="Q7469" i="35" s="1"/>
  <c r="F7414" i="35"/>
  <c r="F7465" i="35" s="1"/>
  <c r="G7414" i="35"/>
  <c r="G7465" i="35" s="1"/>
  <c r="L7414" i="35"/>
  <c r="L7465" i="35" s="1"/>
  <c r="Q7414" i="35"/>
  <c r="Q7465" i="35" s="1"/>
  <c r="F7217" i="35"/>
  <c r="F7268" i="35" s="1"/>
  <c r="E7217" i="35"/>
  <c r="E7268" i="35" s="1"/>
  <c r="K7217" i="35"/>
  <c r="K7268" i="35" s="1"/>
  <c r="P7217" i="35"/>
  <c r="P7268" i="35" s="1"/>
  <c r="G7217" i="35"/>
  <c r="G7268" i="35" s="1"/>
  <c r="L7217" i="35"/>
  <c r="L7268" i="35" s="1"/>
  <c r="Q7217" i="35"/>
  <c r="Q7268" i="35" s="1"/>
  <c r="F7215" i="35"/>
  <c r="F7266" i="35" s="1"/>
  <c r="E7215" i="35"/>
  <c r="E7266" i="35" s="1"/>
  <c r="K7215" i="35"/>
  <c r="K7266" i="35" s="1"/>
  <c r="P7215" i="35"/>
  <c r="P7266" i="35" s="1"/>
  <c r="G7215" i="35"/>
  <c r="G7266" i="35" s="1"/>
  <c r="L7215" i="35"/>
  <c r="L7266" i="35" s="1"/>
  <c r="Q7215" i="35"/>
  <c r="Q7266" i="35" s="1"/>
  <c r="D7266" i="35"/>
  <c r="F7213" i="35"/>
  <c r="F7264" i="35" s="1"/>
  <c r="E7213" i="35"/>
  <c r="E7264" i="35" s="1"/>
  <c r="K7213" i="35"/>
  <c r="K7264" i="35" s="1"/>
  <c r="P7213" i="35"/>
  <c r="P7264" i="35" s="1"/>
  <c r="G7213" i="35"/>
  <c r="G7264" i="35" s="1"/>
  <c r="L7213" i="35"/>
  <c r="L7264" i="35" s="1"/>
  <c r="Q7213" i="35"/>
  <c r="Q7264" i="35" s="1"/>
  <c r="F7211" i="35"/>
  <c r="F7262" i="35" s="1"/>
  <c r="E7211" i="35"/>
  <c r="E7262" i="35" s="1"/>
  <c r="K7211" i="35"/>
  <c r="K7262" i="35" s="1"/>
  <c r="P7211" i="35"/>
  <c r="P7262" i="35" s="1"/>
  <c r="G7211" i="35"/>
  <c r="G7262" i="35" s="1"/>
  <c r="L7211" i="35"/>
  <c r="L7262" i="35" s="1"/>
  <c r="Q7211" i="35"/>
  <c r="Q7262" i="35" s="1"/>
  <c r="D7262" i="35"/>
  <c r="F7209" i="35"/>
  <c r="F7260" i="35" s="1"/>
  <c r="E7209" i="35"/>
  <c r="E7260" i="35" s="1"/>
  <c r="K7209" i="35"/>
  <c r="K7260" i="35" s="1"/>
  <c r="P7209" i="35"/>
  <c r="P7260" i="35" s="1"/>
  <c r="G7209" i="35"/>
  <c r="G7260" i="35" s="1"/>
  <c r="L7209" i="35"/>
  <c r="L7260" i="35" s="1"/>
  <c r="Q7209" i="35"/>
  <c r="Q7260" i="35" s="1"/>
  <c r="F7207" i="35"/>
  <c r="F7258" i="35" s="1"/>
  <c r="E7207" i="35"/>
  <c r="E7258" i="35" s="1"/>
  <c r="K7207" i="35"/>
  <c r="K7258" i="35" s="1"/>
  <c r="P7207" i="35"/>
  <c r="P7258" i="35" s="1"/>
  <c r="G7207" i="35"/>
  <c r="G7258" i="35" s="1"/>
  <c r="L7207" i="35"/>
  <c r="L7258" i="35" s="1"/>
  <c r="Q7207" i="35"/>
  <c r="Q7258" i="35" s="1"/>
  <c r="D7258" i="35"/>
  <c r="F7205" i="35"/>
  <c r="F7256" i="35" s="1"/>
  <c r="E7205" i="35"/>
  <c r="E7256" i="35" s="1"/>
  <c r="K7205" i="35"/>
  <c r="K7256" i="35" s="1"/>
  <c r="P7205" i="35"/>
  <c r="P7256" i="35" s="1"/>
  <c r="G7205" i="35"/>
  <c r="G7256" i="35" s="1"/>
  <c r="L7205" i="35"/>
  <c r="L7256" i="35" s="1"/>
  <c r="Q7205" i="35"/>
  <c r="Q7256" i="35" s="1"/>
  <c r="F7203" i="35"/>
  <c r="F7254" i="35" s="1"/>
  <c r="E7203" i="35"/>
  <c r="E7254" i="35" s="1"/>
  <c r="K7203" i="35"/>
  <c r="K7254" i="35" s="1"/>
  <c r="P7203" i="35"/>
  <c r="P7254" i="35" s="1"/>
  <c r="G7203" i="35"/>
  <c r="G7254" i="35" s="1"/>
  <c r="L7203" i="35"/>
  <c r="L7254" i="35" s="1"/>
  <c r="Q7203" i="35"/>
  <c r="Q7254" i="35" s="1"/>
  <c r="D7254" i="35"/>
  <c r="F7201" i="35"/>
  <c r="F7252" i="35" s="1"/>
  <c r="E7201" i="35"/>
  <c r="E7252" i="35" s="1"/>
  <c r="K7201" i="35"/>
  <c r="K7252" i="35" s="1"/>
  <c r="P7201" i="35"/>
  <c r="P7252" i="35" s="1"/>
  <c r="G7201" i="35"/>
  <c r="G7252" i="35" s="1"/>
  <c r="L7201" i="35"/>
  <c r="L7252" i="35" s="1"/>
  <c r="Q7201" i="35"/>
  <c r="Q7252" i="35" s="1"/>
  <c r="F7199" i="35"/>
  <c r="F7250" i="35" s="1"/>
  <c r="E7199" i="35"/>
  <c r="E7250" i="35" s="1"/>
  <c r="K7199" i="35"/>
  <c r="K7250" i="35" s="1"/>
  <c r="P7199" i="35"/>
  <c r="P7250" i="35" s="1"/>
  <c r="G7199" i="35"/>
  <c r="G7250" i="35" s="1"/>
  <c r="L7199" i="35"/>
  <c r="L7250" i="35" s="1"/>
  <c r="Q7199" i="35"/>
  <c r="Q7250" i="35" s="1"/>
  <c r="D7250" i="35"/>
  <c r="F7197" i="35"/>
  <c r="F7248" i="35" s="1"/>
  <c r="E7197" i="35"/>
  <c r="E7248" i="35" s="1"/>
  <c r="K7197" i="35"/>
  <c r="K7248" i="35" s="1"/>
  <c r="P7197" i="35"/>
  <c r="P7248" i="35" s="1"/>
  <c r="G7197" i="35"/>
  <c r="G7248" i="35" s="1"/>
  <c r="L7197" i="35"/>
  <c r="L7248" i="35" s="1"/>
  <c r="Q7197" i="35"/>
  <c r="Q7248" i="35" s="1"/>
  <c r="F7195" i="35"/>
  <c r="F7246" i="35" s="1"/>
  <c r="E7195" i="35"/>
  <c r="E7246" i="35" s="1"/>
  <c r="K7195" i="35"/>
  <c r="K7246" i="35" s="1"/>
  <c r="P7195" i="35"/>
  <c r="P7246" i="35" s="1"/>
  <c r="G7195" i="35"/>
  <c r="G7246" i="35" s="1"/>
  <c r="L7195" i="35"/>
  <c r="L7246" i="35" s="1"/>
  <c r="Q7195" i="35"/>
  <c r="Q7246" i="35" s="1"/>
  <c r="D7246" i="35"/>
  <c r="F7193" i="35"/>
  <c r="F7244" i="35" s="1"/>
  <c r="E7193" i="35"/>
  <c r="E7244" i="35" s="1"/>
  <c r="K7193" i="35"/>
  <c r="K7244" i="35" s="1"/>
  <c r="P7193" i="35"/>
  <c r="P7244" i="35" s="1"/>
  <c r="G7193" i="35"/>
  <c r="G7244" i="35" s="1"/>
  <c r="L7193" i="35"/>
  <c r="L7244" i="35" s="1"/>
  <c r="Q7193" i="35"/>
  <c r="Q7244" i="35" s="1"/>
  <c r="F7191" i="35"/>
  <c r="F7242" i="35" s="1"/>
  <c r="E7191" i="35"/>
  <c r="E7242" i="35" s="1"/>
  <c r="M7191" i="35"/>
  <c r="M7242" i="35" s="1"/>
  <c r="H7191" i="35"/>
  <c r="H7242" i="35" s="1"/>
  <c r="P7191" i="35"/>
  <c r="P7242" i="35" s="1"/>
  <c r="D7242" i="35"/>
  <c r="F7183" i="35"/>
  <c r="F7234" i="35" s="1"/>
  <c r="E7183" i="35"/>
  <c r="E7234" i="35" s="1"/>
  <c r="M7183" i="35"/>
  <c r="M7234" i="35" s="1"/>
  <c r="H7183" i="35"/>
  <c r="H7234" i="35" s="1"/>
  <c r="P7183" i="35"/>
  <c r="P7234" i="35" s="1"/>
  <c r="D7234" i="35"/>
  <c r="F7175" i="35"/>
  <c r="F7226" i="35" s="1"/>
  <c r="E7175" i="35"/>
  <c r="E7226" i="35" s="1"/>
  <c r="M7175" i="35"/>
  <c r="M7226" i="35" s="1"/>
  <c r="H7175" i="35"/>
  <c r="H7226" i="35" s="1"/>
  <c r="P7175" i="35"/>
  <c r="P7226" i="35" s="1"/>
  <c r="D7226" i="35"/>
  <c r="Q6923" i="35"/>
  <c r="Q6974" i="35" s="1"/>
  <c r="E6919" i="35"/>
  <c r="E6970" i="35" s="1"/>
  <c r="F6919" i="35"/>
  <c r="F6970" i="35" s="1"/>
  <c r="J6919" i="35"/>
  <c r="J6970" i="35" s="1"/>
  <c r="N6919" i="35"/>
  <c r="N6970" i="35" s="1"/>
  <c r="R6919" i="35"/>
  <c r="R6970" i="35" s="1"/>
  <c r="G6919" i="35"/>
  <c r="G6970" i="35" s="1"/>
  <c r="K6919" i="35"/>
  <c r="K6970" i="35" s="1"/>
  <c r="O6919" i="35"/>
  <c r="O6970" i="35" s="1"/>
  <c r="H6919" i="35"/>
  <c r="H6970" i="35" s="1"/>
  <c r="L6919" i="35"/>
  <c r="L6970" i="35" s="1"/>
  <c r="P6919" i="35"/>
  <c r="P6970" i="35" s="1"/>
  <c r="Q6901" i="35"/>
  <c r="Q6952" i="35" s="1"/>
  <c r="F6696" i="35"/>
  <c r="F6747" i="35" s="1"/>
  <c r="E6696" i="35"/>
  <c r="E6747" i="35" s="1"/>
  <c r="M6696" i="35"/>
  <c r="M6747" i="35" s="1"/>
  <c r="H6696" i="35"/>
  <c r="H6747" i="35" s="1"/>
  <c r="P6696" i="35"/>
  <c r="P6747" i="35" s="1"/>
  <c r="I6696" i="35"/>
  <c r="I6747" i="35" s="1"/>
  <c r="Q6696" i="35"/>
  <c r="Q6747" i="35" s="1"/>
  <c r="F6692" i="35"/>
  <c r="F6743" i="35" s="1"/>
  <c r="E6692" i="35"/>
  <c r="E6743" i="35" s="1"/>
  <c r="M6692" i="35"/>
  <c r="M6743" i="35" s="1"/>
  <c r="H6692" i="35"/>
  <c r="H6743" i="35" s="1"/>
  <c r="P6692" i="35"/>
  <c r="P6743" i="35" s="1"/>
  <c r="I6692" i="35"/>
  <c r="I6743" i="35" s="1"/>
  <c r="Q6692" i="35"/>
  <c r="Q6743" i="35" s="1"/>
  <c r="F6688" i="35"/>
  <c r="F6739" i="35" s="1"/>
  <c r="E6688" i="35"/>
  <c r="E6739" i="35" s="1"/>
  <c r="M6688" i="35"/>
  <c r="M6739" i="35" s="1"/>
  <c r="H6688" i="35"/>
  <c r="H6739" i="35" s="1"/>
  <c r="P6688" i="35"/>
  <c r="P6739" i="35" s="1"/>
  <c r="I6688" i="35"/>
  <c r="I6739" i="35" s="1"/>
  <c r="Q6688" i="35"/>
  <c r="Q6739" i="35" s="1"/>
  <c r="F6684" i="35"/>
  <c r="F6735" i="35" s="1"/>
  <c r="E6684" i="35"/>
  <c r="E6735" i="35" s="1"/>
  <c r="M6684" i="35"/>
  <c r="M6735" i="35" s="1"/>
  <c r="H6684" i="35"/>
  <c r="H6735" i="35" s="1"/>
  <c r="P6684" i="35"/>
  <c r="P6735" i="35" s="1"/>
  <c r="I6684" i="35"/>
  <c r="I6735" i="35" s="1"/>
  <c r="Q6684" i="35"/>
  <c r="Q6735" i="35" s="1"/>
  <c r="F6680" i="35"/>
  <c r="F6731" i="35" s="1"/>
  <c r="E6680" i="35"/>
  <c r="E6731" i="35" s="1"/>
  <c r="M6680" i="35"/>
  <c r="M6731" i="35" s="1"/>
  <c r="H6680" i="35"/>
  <c r="H6731" i="35" s="1"/>
  <c r="P6680" i="35"/>
  <c r="P6731" i="35" s="1"/>
  <c r="I6680" i="35"/>
  <c r="I6731" i="35" s="1"/>
  <c r="Q6680" i="35"/>
  <c r="Q6731" i="35" s="1"/>
  <c r="F6676" i="35"/>
  <c r="F6727" i="35" s="1"/>
  <c r="E6676" i="35"/>
  <c r="E6727" i="35" s="1"/>
  <c r="M6676" i="35"/>
  <c r="M6727" i="35" s="1"/>
  <c r="H6676" i="35"/>
  <c r="H6727" i="35" s="1"/>
  <c r="P6676" i="35"/>
  <c r="P6727" i="35" s="1"/>
  <c r="I6676" i="35"/>
  <c r="I6727" i="35" s="1"/>
  <c r="Q6676" i="35"/>
  <c r="Q6727" i="35" s="1"/>
  <c r="F6672" i="35"/>
  <c r="F6723" i="35" s="1"/>
  <c r="E6672" i="35"/>
  <c r="E6723" i="35" s="1"/>
  <c r="M6672" i="35"/>
  <c r="M6723" i="35" s="1"/>
  <c r="H6672" i="35"/>
  <c r="H6723" i="35" s="1"/>
  <c r="P6672" i="35"/>
  <c r="P6723" i="35" s="1"/>
  <c r="I6672" i="35"/>
  <c r="I6723" i="35" s="1"/>
  <c r="Q6672" i="35"/>
  <c r="Q6723" i="35" s="1"/>
  <c r="F6668" i="35"/>
  <c r="F6719" i="35" s="1"/>
  <c r="E6668" i="35"/>
  <c r="E6719" i="35" s="1"/>
  <c r="M6668" i="35"/>
  <c r="M6719" i="35" s="1"/>
  <c r="H6668" i="35"/>
  <c r="H6719" i="35" s="1"/>
  <c r="P6668" i="35"/>
  <c r="P6719" i="35" s="1"/>
  <c r="I6668" i="35"/>
  <c r="I6719" i="35" s="1"/>
  <c r="Q6668" i="35"/>
  <c r="Q6719" i="35" s="1"/>
  <c r="F6664" i="35"/>
  <c r="F6715" i="35" s="1"/>
  <c r="E6664" i="35"/>
  <c r="E6715" i="35" s="1"/>
  <c r="M6664" i="35"/>
  <c r="M6715" i="35" s="1"/>
  <c r="H6664" i="35"/>
  <c r="H6715" i="35" s="1"/>
  <c r="P6664" i="35"/>
  <c r="P6715" i="35" s="1"/>
  <c r="I6664" i="35"/>
  <c r="I6715" i="35" s="1"/>
  <c r="Q6664" i="35"/>
  <c r="Q6715" i="35" s="1"/>
  <c r="F6660" i="35"/>
  <c r="F6711" i="35" s="1"/>
  <c r="E6660" i="35"/>
  <c r="E6711" i="35" s="1"/>
  <c r="M6660" i="35"/>
  <c r="M6711" i="35" s="1"/>
  <c r="H6660" i="35"/>
  <c r="H6711" i="35" s="1"/>
  <c r="P6660" i="35"/>
  <c r="P6711" i="35" s="1"/>
  <c r="I6660" i="35"/>
  <c r="I6711" i="35" s="1"/>
  <c r="Q6660" i="35"/>
  <c r="Q6711" i="35" s="1"/>
  <c r="F6656" i="35"/>
  <c r="F6707" i="35" s="1"/>
  <c r="E6656" i="35"/>
  <c r="E6707" i="35" s="1"/>
  <c r="M6656" i="35"/>
  <c r="M6707" i="35" s="1"/>
  <c r="H6656" i="35"/>
  <c r="H6707" i="35" s="1"/>
  <c r="P6656" i="35"/>
  <c r="P6707" i="35" s="1"/>
  <c r="I6656" i="35"/>
  <c r="I6707" i="35" s="1"/>
  <c r="Q6656" i="35"/>
  <c r="Q6707" i="35" s="1"/>
  <c r="F6652" i="35"/>
  <c r="F6703" i="35" s="1"/>
  <c r="E6652" i="35"/>
  <c r="E6703" i="35" s="1"/>
  <c r="M6652" i="35"/>
  <c r="M6703" i="35" s="1"/>
  <c r="H6652" i="35"/>
  <c r="H6703" i="35" s="1"/>
  <c r="P6652" i="35"/>
  <c r="P6703" i="35" s="1"/>
  <c r="I6652" i="35"/>
  <c r="I6703" i="35" s="1"/>
  <c r="Q6652" i="35"/>
  <c r="Q6703" i="35" s="1"/>
  <c r="F6648" i="35"/>
  <c r="E6648" i="35"/>
  <c r="E6699" i="35" s="1"/>
  <c r="M6648" i="35"/>
  <c r="M6699" i="35" s="1"/>
  <c r="H6648" i="35"/>
  <c r="H6699" i="35" s="1"/>
  <c r="P6648" i="35"/>
  <c r="P6699" i="35" s="1"/>
  <c r="I6648" i="35"/>
  <c r="I6699" i="35" s="1"/>
  <c r="Q6648" i="35"/>
  <c r="Q6699" i="35" s="1"/>
  <c r="E5613" i="35"/>
  <c r="E5664" i="35" s="1"/>
  <c r="M5613" i="35"/>
  <c r="M5664" i="35" s="1"/>
  <c r="H5613" i="35"/>
  <c r="H5664" i="35" s="1"/>
  <c r="P5613" i="35"/>
  <c r="P5664" i="35" s="1"/>
  <c r="I5613" i="35"/>
  <c r="I5664" i="35" s="1"/>
  <c r="L5613" i="35"/>
  <c r="L5664" i="35" s="1"/>
  <c r="Q5613" i="35"/>
  <c r="Q5664" i="35" s="1"/>
  <c r="D5664" i="35"/>
  <c r="O7423" i="35"/>
  <c r="O7474" i="35" s="1"/>
  <c r="H7423" i="35"/>
  <c r="H7474" i="35" s="1"/>
  <c r="P7422" i="35"/>
  <c r="P7473" i="35" s="1"/>
  <c r="I7422" i="35"/>
  <c r="I7473" i="35" s="1"/>
  <c r="F7421" i="35"/>
  <c r="F7472" i="35" s="1"/>
  <c r="G7421" i="35"/>
  <c r="G7472" i="35" s="1"/>
  <c r="L7421" i="35"/>
  <c r="L7472" i="35" s="1"/>
  <c r="Q7421" i="35"/>
  <c r="Q7472" i="35" s="1"/>
  <c r="O7419" i="35"/>
  <c r="O7470" i="35" s="1"/>
  <c r="H7419" i="35"/>
  <c r="H7470" i="35" s="1"/>
  <c r="P7418" i="35"/>
  <c r="P7469" i="35" s="1"/>
  <c r="I7418" i="35"/>
  <c r="I7469" i="35" s="1"/>
  <c r="F7417" i="35"/>
  <c r="F7468" i="35" s="1"/>
  <c r="G7417" i="35"/>
  <c r="G7468" i="35" s="1"/>
  <c r="L7417" i="35"/>
  <c r="L7468" i="35" s="1"/>
  <c r="Q7417" i="35"/>
  <c r="Q7468" i="35" s="1"/>
  <c r="O7415" i="35"/>
  <c r="O7466" i="35" s="1"/>
  <c r="H7415" i="35"/>
  <c r="H7466" i="35" s="1"/>
  <c r="P7414" i="35"/>
  <c r="P7465" i="35" s="1"/>
  <c r="I7414" i="35"/>
  <c r="I7465" i="35" s="1"/>
  <c r="F7413" i="35"/>
  <c r="F7464" i="35" s="1"/>
  <c r="G7413" i="35"/>
  <c r="G7464" i="35" s="1"/>
  <c r="L7413" i="35"/>
  <c r="L7464" i="35" s="1"/>
  <c r="Q7413" i="35"/>
  <c r="Q7464" i="35" s="1"/>
  <c r="M7217" i="35"/>
  <c r="M7268" i="35" s="1"/>
  <c r="M7215" i="35"/>
  <c r="M7266" i="35" s="1"/>
  <c r="M7213" i="35"/>
  <c r="M7264" i="35" s="1"/>
  <c r="M7211" i="35"/>
  <c r="M7262" i="35" s="1"/>
  <c r="M7209" i="35"/>
  <c r="M7260" i="35" s="1"/>
  <c r="M7207" i="35"/>
  <c r="M7258" i="35" s="1"/>
  <c r="M7205" i="35"/>
  <c r="M7256" i="35" s="1"/>
  <c r="M7203" i="35"/>
  <c r="M7254" i="35" s="1"/>
  <c r="M7201" i="35"/>
  <c r="M7252" i="35" s="1"/>
  <c r="M7199" i="35"/>
  <c r="M7250" i="35" s="1"/>
  <c r="M7197" i="35"/>
  <c r="M7248" i="35" s="1"/>
  <c r="M7195" i="35"/>
  <c r="M7246" i="35" s="1"/>
  <c r="M7193" i="35"/>
  <c r="M7244" i="35" s="1"/>
  <c r="Q7191" i="35"/>
  <c r="Q7242" i="35" s="1"/>
  <c r="F7190" i="35"/>
  <c r="F7241" i="35" s="1"/>
  <c r="H7190" i="35"/>
  <c r="H7241" i="35" s="1"/>
  <c r="P7190" i="35"/>
  <c r="P7241" i="35" s="1"/>
  <c r="I7190" i="35"/>
  <c r="I7241" i="35" s="1"/>
  <c r="Q7190" i="35"/>
  <c r="Q7241" i="35" s="1"/>
  <c r="L7186" i="35"/>
  <c r="L7237" i="35" s="1"/>
  <c r="Q7183" i="35"/>
  <c r="Q7234" i="35" s="1"/>
  <c r="F7182" i="35"/>
  <c r="F7233" i="35" s="1"/>
  <c r="H7182" i="35"/>
  <c r="H7233" i="35" s="1"/>
  <c r="P7182" i="35"/>
  <c r="P7233" i="35" s="1"/>
  <c r="I7182" i="35"/>
  <c r="I7233" i="35" s="1"/>
  <c r="Q7182" i="35"/>
  <c r="Q7233" i="35" s="1"/>
  <c r="L7178" i="35"/>
  <c r="L7229" i="35" s="1"/>
  <c r="Q7175" i="35"/>
  <c r="Q7226" i="35" s="1"/>
  <c r="F7174" i="35"/>
  <c r="F7225" i="35" s="1"/>
  <c r="H7174" i="35"/>
  <c r="H7225" i="35" s="1"/>
  <c r="P7174" i="35"/>
  <c r="P7225" i="35" s="1"/>
  <c r="I7174" i="35"/>
  <c r="I7225" i="35" s="1"/>
  <c r="Q7174" i="35"/>
  <c r="Q7225" i="35" s="1"/>
  <c r="L7170" i="35"/>
  <c r="P7220" i="35"/>
  <c r="M6923" i="35"/>
  <c r="M6974" i="35" s="1"/>
  <c r="Q6919" i="35"/>
  <c r="Q6970" i="35" s="1"/>
  <c r="E6915" i="35"/>
  <c r="E6966" i="35" s="1"/>
  <c r="F6915" i="35"/>
  <c r="F6966" i="35" s="1"/>
  <c r="J6915" i="35"/>
  <c r="J6966" i="35" s="1"/>
  <c r="N6915" i="35"/>
  <c r="N6966" i="35" s="1"/>
  <c r="R6915" i="35"/>
  <c r="R6966" i="35" s="1"/>
  <c r="D6966" i="35"/>
  <c r="G6915" i="35"/>
  <c r="G6966" i="35" s="1"/>
  <c r="K6915" i="35"/>
  <c r="K6966" i="35" s="1"/>
  <c r="O6915" i="35"/>
  <c r="O6966" i="35" s="1"/>
  <c r="H6915" i="35"/>
  <c r="H6966" i="35" s="1"/>
  <c r="L6915" i="35"/>
  <c r="L6966" i="35" s="1"/>
  <c r="P6915" i="35"/>
  <c r="P6966" i="35" s="1"/>
  <c r="E6912" i="35"/>
  <c r="E6963" i="35" s="1"/>
  <c r="F6912" i="35"/>
  <c r="F6963" i="35" s="1"/>
  <c r="K6912" i="35"/>
  <c r="K6963" i="35" s="1"/>
  <c r="O6912" i="35"/>
  <c r="O6963" i="35" s="1"/>
  <c r="G6912" i="35"/>
  <c r="G6963" i="35" s="1"/>
  <c r="L6912" i="35"/>
  <c r="L6963" i="35" s="1"/>
  <c r="P6912" i="35"/>
  <c r="P6963" i="35" s="1"/>
  <c r="D6963" i="35"/>
  <c r="H6912" i="35"/>
  <c r="H6963" i="35" s="1"/>
  <c r="M6912" i="35"/>
  <c r="M6963" i="35" s="1"/>
  <c r="Q6912" i="35"/>
  <c r="Q6963" i="35" s="1"/>
  <c r="M6901" i="35"/>
  <c r="M6952" i="35" s="1"/>
  <c r="E6169" i="35"/>
  <c r="E6220" i="35" s="1"/>
  <c r="K6169" i="35"/>
  <c r="K6220" i="35" s="1"/>
  <c r="D6220" i="35"/>
  <c r="G6169" i="35"/>
  <c r="G6220" i="35" s="1"/>
  <c r="O6169" i="35"/>
  <c r="O6220" i="35" s="1"/>
  <c r="H6169" i="35"/>
  <c r="H6220" i="35" s="1"/>
  <c r="L6169" i="35"/>
  <c r="L6220" i="35" s="1"/>
  <c r="P6169" i="35"/>
  <c r="P6220" i="35" s="1"/>
  <c r="E6161" i="35"/>
  <c r="E6212" i="35" s="1"/>
  <c r="K6161" i="35"/>
  <c r="K6212" i="35" s="1"/>
  <c r="D6212" i="35"/>
  <c r="G6161" i="35"/>
  <c r="G6212" i="35" s="1"/>
  <c r="O6161" i="35"/>
  <c r="O6212" i="35" s="1"/>
  <c r="H6161" i="35"/>
  <c r="H6212" i="35" s="1"/>
  <c r="L6161" i="35"/>
  <c r="L6212" i="35" s="1"/>
  <c r="P6161" i="35"/>
  <c r="P6212" i="35" s="1"/>
  <c r="N6371" i="35"/>
  <c r="N6422" i="35" s="1"/>
  <c r="P6370" i="35"/>
  <c r="H6370" i="35"/>
  <c r="D6225" i="35"/>
  <c r="D6221" i="35"/>
  <c r="D6217" i="35"/>
  <c r="D6213" i="35"/>
  <c r="L6174" i="35"/>
  <c r="L6225" i="35" s="1"/>
  <c r="E6172" i="35"/>
  <c r="E6223" i="35" s="1"/>
  <c r="K6172" i="35"/>
  <c r="K6223" i="35" s="1"/>
  <c r="G6172" i="35"/>
  <c r="G6223" i="35" s="1"/>
  <c r="O6172" i="35"/>
  <c r="O6223" i="35" s="1"/>
  <c r="L6170" i="35"/>
  <c r="L6221" i="35" s="1"/>
  <c r="E6168" i="35"/>
  <c r="E6219" i="35" s="1"/>
  <c r="K6168" i="35"/>
  <c r="K6219" i="35" s="1"/>
  <c r="G6168" i="35"/>
  <c r="G6219" i="35" s="1"/>
  <c r="O6168" i="35"/>
  <c r="O6219" i="35" s="1"/>
  <c r="L6166" i="35"/>
  <c r="L6217" i="35" s="1"/>
  <c r="E6164" i="35"/>
  <c r="E6215" i="35" s="1"/>
  <c r="K6164" i="35"/>
  <c r="K6215" i="35" s="1"/>
  <c r="G6164" i="35"/>
  <c r="G6215" i="35" s="1"/>
  <c r="O6164" i="35"/>
  <c r="O6215" i="35" s="1"/>
  <c r="L6162" i="35"/>
  <c r="L6213" i="35" s="1"/>
  <c r="E6160" i="35"/>
  <c r="E6211" i="35" s="1"/>
  <c r="K6160" i="35"/>
  <c r="K6211" i="35" s="1"/>
  <c r="G6160" i="35"/>
  <c r="G6211" i="35" s="1"/>
  <c r="O6160" i="35"/>
  <c r="O6211" i="35" s="1"/>
  <c r="E6159" i="35"/>
  <c r="E6210" i="35" s="1"/>
  <c r="H6159" i="35"/>
  <c r="H6210" i="35" s="1"/>
  <c r="P6159" i="35"/>
  <c r="P6210" i="35" s="1"/>
  <c r="G6159" i="35"/>
  <c r="G6210" i="35" s="1"/>
  <c r="D6176" i="35"/>
  <c r="L6159" i="35"/>
  <c r="L6210" i="35" s="1"/>
  <c r="D6210" i="35"/>
  <c r="D6988" i="35"/>
  <c r="D6961" i="35"/>
  <c r="D6943" i="35"/>
  <c r="P6939" i="35"/>
  <c r="P6990" i="35" s="1"/>
  <c r="L6939" i="35"/>
  <c r="L6990" i="35" s="1"/>
  <c r="H6939" i="35"/>
  <c r="H6990" i="35" s="1"/>
  <c r="Q6937" i="35"/>
  <c r="Q6988" i="35" s="1"/>
  <c r="M6937" i="35"/>
  <c r="M6988" i="35" s="1"/>
  <c r="H6937" i="35"/>
  <c r="H6988" i="35" s="1"/>
  <c r="Q6935" i="35"/>
  <c r="Q6986" i="35" s="1"/>
  <c r="M6935" i="35"/>
  <c r="M6986" i="35" s="1"/>
  <c r="H6935" i="35"/>
  <c r="H6986" i="35" s="1"/>
  <c r="Q6933" i="35"/>
  <c r="Q6984" i="35" s="1"/>
  <c r="M6933" i="35"/>
  <c r="M6984" i="35" s="1"/>
  <c r="H6933" i="35"/>
  <c r="H6984" i="35" s="1"/>
  <c r="P6930" i="35"/>
  <c r="P6981" i="35" s="1"/>
  <c r="L6930" i="35"/>
  <c r="L6981" i="35" s="1"/>
  <c r="H6930" i="35"/>
  <c r="H6981" i="35" s="1"/>
  <c r="P6924" i="35"/>
  <c r="P6975" i="35" s="1"/>
  <c r="L6924" i="35"/>
  <c r="L6975" i="35" s="1"/>
  <c r="H6924" i="35"/>
  <c r="H6975" i="35" s="1"/>
  <c r="P6920" i="35"/>
  <c r="P6971" i="35" s="1"/>
  <c r="L6920" i="35"/>
  <c r="L6971" i="35" s="1"/>
  <c r="H6920" i="35"/>
  <c r="H6971" i="35" s="1"/>
  <c r="P6916" i="35"/>
  <c r="P6967" i="35" s="1"/>
  <c r="L6916" i="35"/>
  <c r="L6967" i="35" s="1"/>
  <c r="H6916" i="35"/>
  <c r="H6967" i="35" s="1"/>
  <c r="P6910" i="35"/>
  <c r="P6961" i="35" s="1"/>
  <c r="L6910" i="35"/>
  <c r="L6961" i="35" s="1"/>
  <c r="H6910" i="35"/>
  <c r="H6961" i="35" s="1"/>
  <c r="P6902" i="35"/>
  <c r="P6953" i="35" s="1"/>
  <c r="L6902" i="35"/>
  <c r="L6953" i="35" s="1"/>
  <c r="H6902" i="35"/>
  <c r="H6953" i="35" s="1"/>
  <c r="P6897" i="35"/>
  <c r="P6948" i="35" s="1"/>
  <c r="L6897" i="35"/>
  <c r="H6897" i="35"/>
  <c r="H6948" i="35" s="1"/>
  <c r="O6896" i="35"/>
  <c r="O6947" i="35" s="1"/>
  <c r="K6896" i="35"/>
  <c r="K6947" i="35" s="1"/>
  <c r="G6896" i="35"/>
  <c r="G6947" i="35" s="1"/>
  <c r="O6895" i="35"/>
  <c r="O6946" i="35" s="1"/>
  <c r="K6895" i="35"/>
  <c r="K6946" i="35" s="1"/>
  <c r="G6895" i="35"/>
  <c r="G6946" i="35" s="1"/>
  <c r="O6894" i="35"/>
  <c r="O6945" i="35" s="1"/>
  <c r="K6894" i="35"/>
  <c r="K6945" i="35" s="1"/>
  <c r="G6894" i="35"/>
  <c r="G6945" i="35" s="1"/>
  <c r="O6893" i="35"/>
  <c r="O6944" i="35" s="1"/>
  <c r="K6893" i="35"/>
  <c r="K6944" i="35" s="1"/>
  <c r="G6893" i="35"/>
  <c r="G6944" i="35" s="1"/>
  <c r="O6892" i="35"/>
  <c r="O6943" i="35" s="1"/>
  <c r="K6892" i="35"/>
  <c r="K6943" i="35" s="1"/>
  <c r="G6892" i="35"/>
  <c r="G6943" i="35" s="1"/>
  <c r="O6891" i="35"/>
  <c r="O6942" i="35" s="1"/>
  <c r="K6891" i="35"/>
  <c r="K6942" i="35" s="1"/>
  <c r="G6891" i="35"/>
  <c r="G6942" i="35" s="1"/>
  <c r="Q6695" i="35"/>
  <c r="Q6746" i="35" s="1"/>
  <c r="I6695" i="35"/>
  <c r="I6746" i="35" s="1"/>
  <c r="M6693" i="35"/>
  <c r="M6744" i="35" s="1"/>
  <c r="E6693" i="35"/>
  <c r="E6744" i="35" s="1"/>
  <c r="Q6691" i="35"/>
  <c r="Q6742" i="35" s="1"/>
  <c r="I6691" i="35"/>
  <c r="I6742" i="35" s="1"/>
  <c r="M6689" i="35"/>
  <c r="M6740" i="35" s="1"/>
  <c r="E6689" i="35"/>
  <c r="E6740" i="35" s="1"/>
  <c r="Q6687" i="35"/>
  <c r="Q6738" i="35" s="1"/>
  <c r="I6687" i="35"/>
  <c r="I6738" i="35" s="1"/>
  <c r="M6685" i="35"/>
  <c r="M6736" i="35" s="1"/>
  <c r="E6685" i="35"/>
  <c r="E6736" i="35" s="1"/>
  <c r="Q6683" i="35"/>
  <c r="Q6734" i="35" s="1"/>
  <c r="I6683" i="35"/>
  <c r="I6734" i="35" s="1"/>
  <c r="M6681" i="35"/>
  <c r="M6732" i="35" s="1"/>
  <c r="E6681" i="35"/>
  <c r="E6732" i="35" s="1"/>
  <c r="Q6679" i="35"/>
  <c r="Q6730" i="35" s="1"/>
  <c r="I6679" i="35"/>
  <c r="I6730" i="35" s="1"/>
  <c r="M6677" i="35"/>
  <c r="M6728" i="35" s="1"/>
  <c r="E6677" i="35"/>
  <c r="E6728" i="35" s="1"/>
  <c r="Q6675" i="35"/>
  <c r="Q6726" i="35" s="1"/>
  <c r="I6675" i="35"/>
  <c r="I6726" i="35" s="1"/>
  <c r="M6673" i="35"/>
  <c r="M6724" i="35" s="1"/>
  <c r="E6673" i="35"/>
  <c r="E6724" i="35" s="1"/>
  <c r="Q6671" i="35"/>
  <c r="Q6722" i="35" s="1"/>
  <c r="I6671" i="35"/>
  <c r="I6722" i="35" s="1"/>
  <c r="M6669" i="35"/>
  <c r="M6720" i="35" s="1"/>
  <c r="E6669" i="35"/>
  <c r="E6720" i="35" s="1"/>
  <c r="Q6667" i="35"/>
  <c r="Q6718" i="35" s="1"/>
  <c r="I6667" i="35"/>
  <c r="I6718" i="35" s="1"/>
  <c r="M6665" i="35"/>
  <c r="M6716" i="35" s="1"/>
  <c r="E6665" i="35"/>
  <c r="E6716" i="35" s="1"/>
  <c r="Q6663" i="35"/>
  <c r="Q6714" i="35" s="1"/>
  <c r="I6663" i="35"/>
  <c r="I6714" i="35" s="1"/>
  <c r="M6661" i="35"/>
  <c r="M6712" i="35" s="1"/>
  <c r="E6661" i="35"/>
  <c r="E6712" i="35" s="1"/>
  <c r="Q6659" i="35"/>
  <c r="Q6710" i="35" s="1"/>
  <c r="I6659" i="35"/>
  <c r="I6710" i="35" s="1"/>
  <c r="M6657" i="35"/>
  <c r="M6708" i="35" s="1"/>
  <c r="E6657" i="35"/>
  <c r="E6708" i="35" s="1"/>
  <c r="Q6655" i="35"/>
  <c r="Q6706" i="35" s="1"/>
  <c r="I6655" i="35"/>
  <c r="I6706" i="35" s="1"/>
  <c r="M6653" i="35"/>
  <c r="M6704" i="35" s="1"/>
  <c r="E6653" i="35"/>
  <c r="E6704" i="35" s="1"/>
  <c r="Q6651" i="35"/>
  <c r="Q6702" i="35" s="1"/>
  <c r="I6651" i="35"/>
  <c r="I6702" i="35" s="1"/>
  <c r="M6649" i="35"/>
  <c r="M6700" i="35" s="1"/>
  <c r="E6649" i="35"/>
  <c r="E6700" i="35" s="1"/>
  <c r="D6419" i="35"/>
  <c r="O6418" i="35"/>
  <c r="O6469" i="35" s="1"/>
  <c r="K6418" i="35"/>
  <c r="K6469" i="35" s="1"/>
  <c r="G6418" i="35"/>
  <c r="G6469" i="35" s="1"/>
  <c r="O6417" i="35"/>
  <c r="O6468" i="35" s="1"/>
  <c r="K6417" i="35"/>
  <c r="K6468" i="35" s="1"/>
  <c r="G6417" i="35"/>
  <c r="G6468" i="35" s="1"/>
  <c r="O6416" i="35"/>
  <c r="O6467" i="35" s="1"/>
  <c r="K6416" i="35"/>
  <c r="K6467" i="35" s="1"/>
  <c r="G6416" i="35"/>
  <c r="G6467" i="35" s="1"/>
  <c r="O6415" i="35"/>
  <c r="O6466" i="35" s="1"/>
  <c r="K6415" i="35"/>
  <c r="K6466" i="35" s="1"/>
  <c r="G6415" i="35"/>
  <c r="G6466" i="35" s="1"/>
  <c r="O6414" i="35"/>
  <c r="O6465" i="35" s="1"/>
  <c r="K6414" i="35"/>
  <c r="K6465" i="35" s="1"/>
  <c r="G6414" i="35"/>
  <c r="G6465" i="35" s="1"/>
  <c r="O6413" i="35"/>
  <c r="O6464" i="35" s="1"/>
  <c r="K6413" i="35"/>
  <c r="K6464" i="35" s="1"/>
  <c r="G6413" i="35"/>
  <c r="G6464" i="35" s="1"/>
  <c r="O6412" i="35"/>
  <c r="O6463" i="35" s="1"/>
  <c r="K6412" i="35"/>
  <c r="K6463" i="35" s="1"/>
  <c r="G6412" i="35"/>
  <c r="G6463" i="35" s="1"/>
  <c r="O6411" i="35"/>
  <c r="O6462" i="35" s="1"/>
  <c r="K6411" i="35"/>
  <c r="K6462" i="35" s="1"/>
  <c r="G6411" i="35"/>
  <c r="G6462" i="35" s="1"/>
  <c r="O6410" i="35"/>
  <c r="O6461" i="35" s="1"/>
  <c r="K6410" i="35"/>
  <c r="K6461" i="35" s="1"/>
  <c r="G6410" i="35"/>
  <c r="G6461" i="35" s="1"/>
  <c r="O6409" i="35"/>
  <c r="O6460" i="35" s="1"/>
  <c r="K6409" i="35"/>
  <c r="K6460" i="35" s="1"/>
  <c r="G6409" i="35"/>
  <c r="G6460" i="35" s="1"/>
  <c r="O6408" i="35"/>
  <c r="O6459" i="35" s="1"/>
  <c r="K6408" i="35"/>
  <c r="K6459" i="35" s="1"/>
  <c r="G6408" i="35"/>
  <c r="G6459" i="35" s="1"/>
  <c r="O6407" i="35"/>
  <c r="O6458" i="35" s="1"/>
  <c r="K6407" i="35"/>
  <c r="K6458" i="35" s="1"/>
  <c r="G6407" i="35"/>
  <c r="G6458" i="35" s="1"/>
  <c r="O6406" i="35"/>
  <c r="O6457" i="35" s="1"/>
  <c r="K6406" i="35"/>
  <c r="K6457" i="35" s="1"/>
  <c r="G6406" i="35"/>
  <c r="G6457" i="35" s="1"/>
  <c r="O6405" i="35"/>
  <c r="O6456" i="35" s="1"/>
  <c r="K6405" i="35"/>
  <c r="K6456" i="35" s="1"/>
  <c r="G6405" i="35"/>
  <c r="G6456" i="35" s="1"/>
  <c r="O6404" i="35"/>
  <c r="O6455" i="35" s="1"/>
  <c r="K6404" i="35"/>
  <c r="K6455" i="35" s="1"/>
  <c r="G6404" i="35"/>
  <c r="G6455" i="35" s="1"/>
  <c r="O6403" i="35"/>
  <c r="O6454" i="35" s="1"/>
  <c r="K6403" i="35"/>
  <c r="K6454" i="35" s="1"/>
  <c r="G6403" i="35"/>
  <c r="G6454" i="35" s="1"/>
  <c r="O6402" i="35"/>
  <c r="O6453" i="35" s="1"/>
  <c r="K6402" i="35"/>
  <c r="K6453" i="35" s="1"/>
  <c r="G6402" i="35"/>
  <c r="G6453" i="35" s="1"/>
  <c r="O6401" i="35"/>
  <c r="O6452" i="35" s="1"/>
  <c r="K6401" i="35"/>
  <c r="K6452" i="35" s="1"/>
  <c r="G6401" i="35"/>
  <c r="G6452" i="35" s="1"/>
  <c r="O6400" i="35"/>
  <c r="O6451" i="35" s="1"/>
  <c r="K6400" i="35"/>
  <c r="K6451" i="35" s="1"/>
  <c r="G6400" i="35"/>
  <c r="G6451" i="35" s="1"/>
  <c r="O6399" i="35"/>
  <c r="O6450" i="35" s="1"/>
  <c r="K6399" i="35"/>
  <c r="K6450" i="35" s="1"/>
  <c r="G6399" i="35"/>
  <c r="G6450" i="35" s="1"/>
  <c r="O6398" i="35"/>
  <c r="O6449" i="35" s="1"/>
  <c r="K6398" i="35"/>
  <c r="K6449" i="35" s="1"/>
  <c r="G6398" i="35"/>
  <c r="G6449" i="35" s="1"/>
  <c r="O6397" i="35"/>
  <c r="O6448" i="35" s="1"/>
  <c r="K6397" i="35"/>
  <c r="K6448" i="35" s="1"/>
  <c r="G6397" i="35"/>
  <c r="G6448" i="35" s="1"/>
  <c r="O6396" i="35"/>
  <c r="O6447" i="35" s="1"/>
  <c r="K6396" i="35"/>
  <c r="K6447" i="35" s="1"/>
  <c r="G6396" i="35"/>
  <c r="G6447" i="35" s="1"/>
  <c r="O6395" i="35"/>
  <c r="O6446" i="35" s="1"/>
  <c r="K6395" i="35"/>
  <c r="K6446" i="35" s="1"/>
  <c r="G6395" i="35"/>
  <c r="G6446" i="35" s="1"/>
  <c r="O6394" i="35"/>
  <c r="O6445" i="35" s="1"/>
  <c r="K6394" i="35"/>
  <c r="K6445" i="35" s="1"/>
  <c r="G6394" i="35"/>
  <c r="G6445" i="35" s="1"/>
  <c r="O6393" i="35"/>
  <c r="O6444" i="35" s="1"/>
  <c r="K6393" i="35"/>
  <c r="K6444" i="35" s="1"/>
  <c r="G6393" i="35"/>
  <c r="G6444" i="35" s="1"/>
  <c r="O6392" i="35"/>
  <c r="O6443" i="35" s="1"/>
  <c r="K6392" i="35"/>
  <c r="K6443" i="35" s="1"/>
  <c r="G6392" i="35"/>
  <c r="G6443" i="35" s="1"/>
  <c r="O6391" i="35"/>
  <c r="O6442" i="35" s="1"/>
  <c r="K6391" i="35"/>
  <c r="K6442" i="35" s="1"/>
  <c r="G6391" i="35"/>
  <c r="G6442" i="35" s="1"/>
  <c r="O6390" i="35"/>
  <c r="O6441" i="35" s="1"/>
  <c r="K6390" i="35"/>
  <c r="K6441" i="35" s="1"/>
  <c r="G6390" i="35"/>
  <c r="G6441" i="35" s="1"/>
  <c r="O6389" i="35"/>
  <c r="O6440" i="35" s="1"/>
  <c r="K6389" i="35"/>
  <c r="K6440" i="35" s="1"/>
  <c r="O6388" i="35"/>
  <c r="O6439" i="35" s="1"/>
  <c r="K6388" i="35"/>
  <c r="K6439" i="35" s="1"/>
  <c r="O6387" i="35"/>
  <c r="O6438" i="35" s="1"/>
  <c r="K6387" i="35"/>
  <c r="K6438" i="35" s="1"/>
  <c r="O6386" i="35"/>
  <c r="O6437" i="35" s="1"/>
  <c r="K6386" i="35"/>
  <c r="K6437" i="35" s="1"/>
  <c r="O6385" i="35"/>
  <c r="O6436" i="35" s="1"/>
  <c r="K6385" i="35"/>
  <c r="K6436" i="35" s="1"/>
  <c r="O6384" i="35"/>
  <c r="O6435" i="35" s="1"/>
  <c r="K6384" i="35"/>
  <c r="K6435" i="35" s="1"/>
  <c r="O6383" i="35"/>
  <c r="O6434" i="35" s="1"/>
  <c r="K6383" i="35"/>
  <c r="K6434" i="35" s="1"/>
  <c r="O6382" i="35"/>
  <c r="O6433" i="35" s="1"/>
  <c r="K6382" i="35"/>
  <c r="K6433" i="35" s="1"/>
  <c r="O6381" i="35"/>
  <c r="O6432" i="35" s="1"/>
  <c r="K6381" i="35"/>
  <c r="K6432" i="35" s="1"/>
  <c r="K6380" i="35"/>
  <c r="K6431" i="35" s="1"/>
  <c r="E6371" i="35"/>
  <c r="E6422" i="35" s="1"/>
  <c r="I6371" i="35"/>
  <c r="I6422" i="35" s="1"/>
  <c r="M6371" i="35"/>
  <c r="M6422" i="35" s="1"/>
  <c r="Q6371" i="35"/>
  <c r="Q6422" i="35" s="1"/>
  <c r="G6371" i="35"/>
  <c r="G6422" i="35" s="1"/>
  <c r="K6371" i="35"/>
  <c r="K6422" i="35" s="1"/>
  <c r="O6371" i="35"/>
  <c r="O6422" i="35" s="1"/>
  <c r="N6370" i="35"/>
  <c r="N6421" i="35" s="1"/>
  <c r="E6175" i="35"/>
  <c r="E6226" i="35" s="1"/>
  <c r="K6175" i="35"/>
  <c r="K6226" i="35" s="1"/>
  <c r="G6175" i="35"/>
  <c r="G6226" i="35" s="1"/>
  <c r="O6175" i="35"/>
  <c r="O6226" i="35" s="1"/>
  <c r="D6226" i="35"/>
  <c r="E6171" i="35"/>
  <c r="E6222" i="35" s="1"/>
  <c r="K6171" i="35"/>
  <c r="K6222" i="35" s="1"/>
  <c r="G6171" i="35"/>
  <c r="G6222" i="35" s="1"/>
  <c r="O6171" i="35"/>
  <c r="O6222" i="35" s="1"/>
  <c r="D6222" i="35"/>
  <c r="E6167" i="35"/>
  <c r="E6218" i="35" s="1"/>
  <c r="K6167" i="35"/>
  <c r="K6218" i="35" s="1"/>
  <c r="G6167" i="35"/>
  <c r="G6218" i="35" s="1"/>
  <c r="O6167" i="35"/>
  <c r="O6218" i="35" s="1"/>
  <c r="D6218" i="35"/>
  <c r="E6163" i="35"/>
  <c r="E6214" i="35" s="1"/>
  <c r="K6163" i="35"/>
  <c r="K6214" i="35" s="1"/>
  <c r="G6163" i="35"/>
  <c r="G6214" i="35" s="1"/>
  <c r="O6163" i="35"/>
  <c r="O6214" i="35" s="1"/>
  <c r="D6214" i="35"/>
  <c r="Q7189" i="35"/>
  <c r="Q7240" i="35" s="1"/>
  <c r="I7189" i="35"/>
  <c r="I7240" i="35" s="1"/>
  <c r="Q7185" i="35"/>
  <c r="Q7236" i="35" s="1"/>
  <c r="I7185" i="35"/>
  <c r="I7236" i="35" s="1"/>
  <c r="Q7181" i="35"/>
  <c r="Q7232" i="35" s="1"/>
  <c r="I7181" i="35"/>
  <c r="I7232" i="35" s="1"/>
  <c r="Q7177" i="35"/>
  <c r="Q7228" i="35" s="1"/>
  <c r="I7177" i="35"/>
  <c r="I7228" i="35" s="1"/>
  <c r="Q7173" i="35"/>
  <c r="Q7224" i="35" s="1"/>
  <c r="I7173" i="35"/>
  <c r="I7224" i="35" s="1"/>
  <c r="Q7169" i="35"/>
  <c r="Q7220" i="35" s="1"/>
  <c r="I7169" i="35"/>
  <c r="I7220" i="35" s="1"/>
  <c r="D6990" i="35"/>
  <c r="D6948" i="35"/>
  <c r="D6947" i="35"/>
  <c r="D6946" i="35"/>
  <c r="D6945" i="35"/>
  <c r="D6944" i="35"/>
  <c r="D6940" i="35"/>
  <c r="O6939" i="35"/>
  <c r="O6990" i="35" s="1"/>
  <c r="K6939" i="35"/>
  <c r="K6990" i="35" s="1"/>
  <c r="G6939" i="35"/>
  <c r="G6990" i="35" s="1"/>
  <c r="P6937" i="35"/>
  <c r="P6988" i="35" s="1"/>
  <c r="L6937" i="35"/>
  <c r="L6988" i="35" s="1"/>
  <c r="G6937" i="35"/>
  <c r="G6988" i="35" s="1"/>
  <c r="P6935" i="35"/>
  <c r="P6986" i="35" s="1"/>
  <c r="L6935" i="35"/>
  <c r="L6986" i="35" s="1"/>
  <c r="G6935" i="35"/>
  <c r="G6986" i="35" s="1"/>
  <c r="P6933" i="35"/>
  <c r="P6984" i="35" s="1"/>
  <c r="L6933" i="35"/>
  <c r="L6984" i="35" s="1"/>
  <c r="G6933" i="35"/>
  <c r="G6984" i="35" s="1"/>
  <c r="P6931" i="35"/>
  <c r="P6982" i="35" s="1"/>
  <c r="L6931" i="35"/>
  <c r="L6982" i="35" s="1"/>
  <c r="H6931" i="35"/>
  <c r="H6982" i="35" s="1"/>
  <c r="O6930" i="35"/>
  <c r="O6981" i="35" s="1"/>
  <c r="K6930" i="35"/>
  <c r="K6981" i="35" s="1"/>
  <c r="G6930" i="35"/>
  <c r="G6981" i="35" s="1"/>
  <c r="P6927" i="35"/>
  <c r="P6978" i="35" s="1"/>
  <c r="L6927" i="35"/>
  <c r="L6978" i="35" s="1"/>
  <c r="H6927" i="35"/>
  <c r="H6978" i="35" s="1"/>
  <c r="Q6925" i="35"/>
  <c r="Q6976" i="35" s="1"/>
  <c r="M6925" i="35"/>
  <c r="M6976" i="35" s="1"/>
  <c r="H6925" i="35"/>
  <c r="H6976" i="35" s="1"/>
  <c r="O6924" i="35"/>
  <c r="O6975" i="35" s="1"/>
  <c r="K6924" i="35"/>
  <c r="K6975" i="35" s="1"/>
  <c r="G6924" i="35"/>
  <c r="G6975" i="35" s="1"/>
  <c r="P6921" i="35"/>
  <c r="P6972" i="35" s="1"/>
  <c r="L6921" i="35"/>
  <c r="L6972" i="35" s="1"/>
  <c r="H6921" i="35"/>
  <c r="H6972" i="35" s="1"/>
  <c r="O6920" i="35"/>
  <c r="O6971" i="35" s="1"/>
  <c r="K6920" i="35"/>
  <c r="K6971" i="35" s="1"/>
  <c r="G6920" i="35"/>
  <c r="G6971" i="35" s="1"/>
  <c r="P6917" i="35"/>
  <c r="P6968" i="35" s="1"/>
  <c r="L6917" i="35"/>
  <c r="L6968" i="35" s="1"/>
  <c r="H6917" i="35"/>
  <c r="H6968" i="35" s="1"/>
  <c r="O6916" i="35"/>
  <c r="O6967" i="35" s="1"/>
  <c r="K6916" i="35"/>
  <c r="K6967" i="35" s="1"/>
  <c r="G6916" i="35"/>
  <c r="G6967" i="35" s="1"/>
  <c r="P6913" i="35"/>
  <c r="P6964" i="35" s="1"/>
  <c r="L6913" i="35"/>
  <c r="L6964" i="35" s="1"/>
  <c r="H6913" i="35"/>
  <c r="H6964" i="35" s="1"/>
  <c r="Q6911" i="35"/>
  <c r="Q6962" i="35" s="1"/>
  <c r="M6911" i="35"/>
  <c r="M6962" i="35" s="1"/>
  <c r="H6911" i="35"/>
  <c r="H6962" i="35" s="1"/>
  <c r="O6910" i="35"/>
  <c r="O6961" i="35" s="1"/>
  <c r="K6910" i="35"/>
  <c r="K6961" i="35" s="1"/>
  <c r="G6910" i="35"/>
  <c r="G6961" i="35" s="1"/>
  <c r="P6907" i="35"/>
  <c r="P6958" i="35" s="1"/>
  <c r="L6907" i="35"/>
  <c r="L6958" i="35" s="1"/>
  <c r="H6907" i="35"/>
  <c r="H6958" i="35" s="1"/>
  <c r="Q6905" i="35"/>
  <c r="Q6956" i="35" s="1"/>
  <c r="M6905" i="35"/>
  <c r="M6956" i="35" s="1"/>
  <c r="H6905" i="35"/>
  <c r="H6956" i="35" s="1"/>
  <c r="Q6903" i="35"/>
  <c r="Q6954" i="35" s="1"/>
  <c r="M6903" i="35"/>
  <c r="M6954" i="35" s="1"/>
  <c r="H6903" i="35"/>
  <c r="H6954" i="35" s="1"/>
  <c r="O6902" i="35"/>
  <c r="O6953" i="35" s="1"/>
  <c r="K6902" i="35"/>
  <c r="K6953" i="35" s="1"/>
  <c r="G6902" i="35"/>
  <c r="G6953" i="35" s="1"/>
  <c r="H6898" i="35"/>
  <c r="H6949" i="35" s="1"/>
  <c r="O6897" i="35"/>
  <c r="O6948" i="35" s="1"/>
  <c r="K6897" i="35"/>
  <c r="K6948" i="35" s="1"/>
  <c r="G6897" i="35"/>
  <c r="G6948" i="35" s="1"/>
  <c r="R6896" i="35"/>
  <c r="R6947" i="35" s="1"/>
  <c r="N6896" i="35"/>
  <c r="N6947" i="35" s="1"/>
  <c r="J6896" i="35"/>
  <c r="J6947" i="35" s="1"/>
  <c r="R6895" i="35"/>
  <c r="R6946" i="35" s="1"/>
  <c r="N6895" i="35"/>
  <c r="N6946" i="35" s="1"/>
  <c r="J6895" i="35"/>
  <c r="J6946" i="35" s="1"/>
  <c r="R6894" i="35"/>
  <c r="R6945" i="35" s="1"/>
  <c r="N6894" i="35"/>
  <c r="N6945" i="35" s="1"/>
  <c r="J6894" i="35"/>
  <c r="J6945" i="35" s="1"/>
  <c r="R6893" i="35"/>
  <c r="R6944" i="35" s="1"/>
  <c r="N6893" i="35"/>
  <c r="N6944" i="35" s="1"/>
  <c r="J6893" i="35"/>
  <c r="J6944" i="35" s="1"/>
  <c r="R6892" i="35"/>
  <c r="R6943" i="35" s="1"/>
  <c r="N6892" i="35"/>
  <c r="N6943" i="35" s="1"/>
  <c r="J6892" i="35"/>
  <c r="J6943" i="35" s="1"/>
  <c r="R6891" i="35"/>
  <c r="R6942" i="35" s="1"/>
  <c r="N6891" i="35"/>
  <c r="N6942" i="35" s="1"/>
  <c r="J6891" i="35"/>
  <c r="J6942" i="35" s="1"/>
  <c r="P6695" i="35"/>
  <c r="P6746" i="35" s="1"/>
  <c r="H6695" i="35"/>
  <c r="H6746" i="35" s="1"/>
  <c r="P6691" i="35"/>
  <c r="P6742" i="35" s="1"/>
  <c r="H6691" i="35"/>
  <c r="H6742" i="35" s="1"/>
  <c r="P6687" i="35"/>
  <c r="P6738" i="35" s="1"/>
  <c r="H6687" i="35"/>
  <c r="H6738" i="35" s="1"/>
  <c r="P6683" i="35"/>
  <c r="P6734" i="35" s="1"/>
  <c r="H6683" i="35"/>
  <c r="H6734" i="35" s="1"/>
  <c r="P6679" i="35"/>
  <c r="P6730" i="35" s="1"/>
  <c r="H6679" i="35"/>
  <c r="H6730" i="35" s="1"/>
  <c r="P6675" i="35"/>
  <c r="P6726" i="35" s="1"/>
  <c r="H6675" i="35"/>
  <c r="H6726" i="35" s="1"/>
  <c r="P6671" i="35"/>
  <c r="P6722" i="35" s="1"/>
  <c r="H6671" i="35"/>
  <c r="H6722" i="35" s="1"/>
  <c r="P6667" i="35"/>
  <c r="P6718" i="35" s="1"/>
  <c r="H6667" i="35"/>
  <c r="H6718" i="35" s="1"/>
  <c r="P6663" i="35"/>
  <c r="P6714" i="35" s="1"/>
  <c r="H6663" i="35"/>
  <c r="H6714" i="35" s="1"/>
  <c r="P6659" i="35"/>
  <c r="P6710" i="35" s="1"/>
  <c r="H6659" i="35"/>
  <c r="H6710" i="35" s="1"/>
  <c r="P6655" i="35"/>
  <c r="P6706" i="35" s="1"/>
  <c r="H6655" i="35"/>
  <c r="H6706" i="35" s="1"/>
  <c r="P6651" i="35"/>
  <c r="P6702" i="35" s="1"/>
  <c r="H6651" i="35"/>
  <c r="H6702" i="35" s="1"/>
  <c r="R6418" i="35"/>
  <c r="R6469" i="35" s="1"/>
  <c r="N6418" i="35"/>
  <c r="N6469" i="35" s="1"/>
  <c r="J6418" i="35"/>
  <c r="J6469" i="35" s="1"/>
  <c r="R6417" i="35"/>
  <c r="R6468" i="35" s="1"/>
  <c r="N6417" i="35"/>
  <c r="N6468" i="35" s="1"/>
  <c r="J6417" i="35"/>
  <c r="J6468" i="35" s="1"/>
  <c r="R6416" i="35"/>
  <c r="R6467" i="35" s="1"/>
  <c r="N6416" i="35"/>
  <c r="N6467" i="35" s="1"/>
  <c r="J6416" i="35"/>
  <c r="J6467" i="35" s="1"/>
  <c r="R6415" i="35"/>
  <c r="R6466" i="35" s="1"/>
  <c r="N6415" i="35"/>
  <c r="N6466" i="35" s="1"/>
  <c r="J6415" i="35"/>
  <c r="J6466" i="35" s="1"/>
  <c r="R6414" i="35"/>
  <c r="R6465" i="35" s="1"/>
  <c r="N6414" i="35"/>
  <c r="N6465" i="35" s="1"/>
  <c r="J6414" i="35"/>
  <c r="J6465" i="35" s="1"/>
  <c r="R6413" i="35"/>
  <c r="R6464" i="35" s="1"/>
  <c r="N6413" i="35"/>
  <c r="N6464" i="35" s="1"/>
  <c r="J6413" i="35"/>
  <c r="J6464" i="35" s="1"/>
  <c r="R6412" i="35"/>
  <c r="R6463" i="35" s="1"/>
  <c r="N6412" i="35"/>
  <c r="N6463" i="35" s="1"/>
  <c r="J6412" i="35"/>
  <c r="J6463" i="35" s="1"/>
  <c r="R6411" i="35"/>
  <c r="R6462" i="35" s="1"/>
  <c r="N6411" i="35"/>
  <c r="N6462" i="35" s="1"/>
  <c r="J6411" i="35"/>
  <c r="J6462" i="35" s="1"/>
  <c r="R6410" i="35"/>
  <c r="R6461" i="35" s="1"/>
  <c r="N6410" i="35"/>
  <c r="N6461" i="35" s="1"/>
  <c r="J6410" i="35"/>
  <c r="J6461" i="35" s="1"/>
  <c r="R6409" i="35"/>
  <c r="R6460" i="35" s="1"/>
  <c r="N6409" i="35"/>
  <c r="N6460" i="35" s="1"/>
  <c r="J6409" i="35"/>
  <c r="J6460" i="35" s="1"/>
  <c r="R6408" i="35"/>
  <c r="R6459" i="35" s="1"/>
  <c r="N6408" i="35"/>
  <c r="N6459" i="35" s="1"/>
  <c r="J6408" i="35"/>
  <c r="J6459" i="35" s="1"/>
  <c r="R6407" i="35"/>
  <c r="R6458" i="35" s="1"/>
  <c r="N6407" i="35"/>
  <c r="N6458" i="35" s="1"/>
  <c r="J6407" i="35"/>
  <c r="J6458" i="35" s="1"/>
  <c r="R6406" i="35"/>
  <c r="R6457" i="35" s="1"/>
  <c r="N6406" i="35"/>
  <c r="N6457" i="35" s="1"/>
  <c r="J6406" i="35"/>
  <c r="J6457" i="35" s="1"/>
  <c r="R6405" i="35"/>
  <c r="R6456" i="35" s="1"/>
  <c r="N6405" i="35"/>
  <c r="J6405" i="35"/>
  <c r="R6404" i="35"/>
  <c r="R6455" i="35" s="1"/>
  <c r="N6404" i="35"/>
  <c r="N6455" i="35" s="1"/>
  <c r="J6404" i="35"/>
  <c r="J6455" i="35" s="1"/>
  <c r="R6403" i="35"/>
  <c r="R6454" i="35" s="1"/>
  <c r="N6403" i="35"/>
  <c r="N6454" i="35" s="1"/>
  <c r="J6403" i="35"/>
  <c r="J6454" i="35" s="1"/>
  <c r="R6402" i="35"/>
  <c r="R6453" i="35" s="1"/>
  <c r="N6402" i="35"/>
  <c r="N6453" i="35" s="1"/>
  <c r="J6402" i="35"/>
  <c r="J6453" i="35" s="1"/>
  <c r="R6401" i="35"/>
  <c r="R6452" i="35" s="1"/>
  <c r="N6401" i="35"/>
  <c r="N6452" i="35" s="1"/>
  <c r="J6401" i="35"/>
  <c r="J6452" i="35" s="1"/>
  <c r="R6400" i="35"/>
  <c r="R6451" i="35" s="1"/>
  <c r="N6400" i="35"/>
  <c r="N6451" i="35" s="1"/>
  <c r="J6400" i="35"/>
  <c r="J6451" i="35" s="1"/>
  <c r="R6399" i="35"/>
  <c r="R6450" i="35" s="1"/>
  <c r="N6399" i="35"/>
  <c r="N6450" i="35" s="1"/>
  <c r="J6399" i="35"/>
  <c r="J6450" i="35" s="1"/>
  <c r="R6398" i="35"/>
  <c r="R6449" i="35" s="1"/>
  <c r="N6398" i="35"/>
  <c r="N6449" i="35" s="1"/>
  <c r="J6398" i="35"/>
  <c r="J6449" i="35" s="1"/>
  <c r="R6397" i="35"/>
  <c r="R6448" i="35" s="1"/>
  <c r="N6397" i="35"/>
  <c r="N6448" i="35" s="1"/>
  <c r="J6397" i="35"/>
  <c r="J6448" i="35" s="1"/>
  <c r="R6396" i="35"/>
  <c r="R6447" i="35" s="1"/>
  <c r="N6396" i="35"/>
  <c r="N6447" i="35" s="1"/>
  <c r="J6396" i="35"/>
  <c r="J6447" i="35" s="1"/>
  <c r="R6395" i="35"/>
  <c r="R6446" i="35" s="1"/>
  <c r="N6395" i="35"/>
  <c r="N6446" i="35" s="1"/>
  <c r="J6395" i="35"/>
  <c r="J6446" i="35" s="1"/>
  <c r="N6394" i="35"/>
  <c r="N6445" i="35" s="1"/>
  <c r="J6394" i="35"/>
  <c r="J6445" i="35" s="1"/>
  <c r="J6393" i="35"/>
  <c r="J6444" i="35" s="1"/>
  <c r="J6392" i="35"/>
  <c r="J6443" i="35" s="1"/>
  <c r="J6391" i="35"/>
  <c r="J6442" i="35" s="1"/>
  <c r="E6370" i="35"/>
  <c r="E6421" i="35" s="1"/>
  <c r="I6370" i="35"/>
  <c r="I6421" i="35" s="1"/>
  <c r="M6370" i="35"/>
  <c r="M6421" i="35" s="1"/>
  <c r="Q6370" i="35"/>
  <c r="Q6421" i="35" s="1"/>
  <c r="G6370" i="35"/>
  <c r="K6370" i="35"/>
  <c r="O6370" i="35"/>
  <c r="E6174" i="35"/>
  <c r="E6225" i="35" s="1"/>
  <c r="K6174" i="35"/>
  <c r="K6225" i="35" s="1"/>
  <c r="G6174" i="35"/>
  <c r="G6225" i="35" s="1"/>
  <c r="O6174" i="35"/>
  <c r="O6225" i="35" s="1"/>
  <c r="E6170" i="35"/>
  <c r="E6221" i="35" s="1"/>
  <c r="K6170" i="35"/>
  <c r="K6221" i="35" s="1"/>
  <c r="G6170" i="35"/>
  <c r="G6221" i="35" s="1"/>
  <c r="O6170" i="35"/>
  <c r="O6221" i="35" s="1"/>
  <c r="E6166" i="35"/>
  <c r="E6217" i="35" s="1"/>
  <c r="K6166" i="35"/>
  <c r="K6217" i="35" s="1"/>
  <c r="G6166" i="35"/>
  <c r="G6217" i="35" s="1"/>
  <c r="O6166" i="35"/>
  <c r="O6217" i="35" s="1"/>
  <c r="E6162" i="35"/>
  <c r="E6213" i="35" s="1"/>
  <c r="K6162" i="35"/>
  <c r="K6213" i="35" s="1"/>
  <c r="G6162" i="35"/>
  <c r="G6213" i="35" s="1"/>
  <c r="O6162" i="35"/>
  <c r="O6213" i="35" s="1"/>
  <c r="E6158" i="35"/>
  <c r="E6209" i="35" s="1"/>
  <c r="G6158" i="35"/>
  <c r="G6209" i="35" s="1"/>
  <c r="H6158" i="35"/>
  <c r="H6209" i="35" s="1"/>
  <c r="P6158" i="35"/>
  <c r="P6209" i="35" s="1"/>
  <c r="E6157" i="35"/>
  <c r="E6208" i="35" s="1"/>
  <c r="G6157" i="35"/>
  <c r="G6208" i="35" s="1"/>
  <c r="O6157" i="35"/>
  <c r="O6208" i="35" s="1"/>
  <c r="H6157" i="35"/>
  <c r="H6208" i="35" s="1"/>
  <c r="P6157" i="35"/>
  <c r="P6208" i="35" s="1"/>
  <c r="E6156" i="35"/>
  <c r="E6207" i="35" s="1"/>
  <c r="G6156" i="35"/>
  <c r="G6207" i="35" s="1"/>
  <c r="O6156" i="35"/>
  <c r="O6207" i="35" s="1"/>
  <c r="H6156" i="35"/>
  <c r="H6207" i="35" s="1"/>
  <c r="P6156" i="35"/>
  <c r="P6207" i="35" s="1"/>
  <c r="E6155" i="35"/>
  <c r="E6206" i="35" s="1"/>
  <c r="G6155" i="35"/>
  <c r="G6206" i="35" s="1"/>
  <c r="O6155" i="35"/>
  <c r="O6206" i="35" s="1"/>
  <c r="H6155" i="35"/>
  <c r="H6206" i="35" s="1"/>
  <c r="P6155" i="35"/>
  <c r="P6206" i="35" s="1"/>
  <c r="E6154" i="35"/>
  <c r="E6205" i="35" s="1"/>
  <c r="G6154" i="35"/>
  <c r="G6205" i="35" s="1"/>
  <c r="O6154" i="35"/>
  <c r="O6205" i="35" s="1"/>
  <c r="H6154" i="35"/>
  <c r="H6205" i="35" s="1"/>
  <c r="P6154" i="35"/>
  <c r="P6205" i="35" s="1"/>
  <c r="E6153" i="35"/>
  <c r="E6204" i="35" s="1"/>
  <c r="G6153" i="35"/>
  <c r="G6204" i="35" s="1"/>
  <c r="O6153" i="35"/>
  <c r="O6204" i="35" s="1"/>
  <c r="H6153" i="35"/>
  <c r="H6204" i="35" s="1"/>
  <c r="P6153" i="35"/>
  <c r="P6204" i="35" s="1"/>
  <c r="E6152" i="35"/>
  <c r="E6203" i="35" s="1"/>
  <c r="G6152" i="35"/>
  <c r="G6203" i="35" s="1"/>
  <c r="O6152" i="35"/>
  <c r="O6203" i="35" s="1"/>
  <c r="H6152" i="35"/>
  <c r="H6203" i="35" s="1"/>
  <c r="P6152" i="35"/>
  <c r="P6203" i="35" s="1"/>
  <c r="E6151" i="35"/>
  <c r="E6202" i="35" s="1"/>
  <c r="G6151" i="35"/>
  <c r="G6202" i="35" s="1"/>
  <c r="O6151" i="35"/>
  <c r="O6202" i="35" s="1"/>
  <c r="H6151" i="35"/>
  <c r="H6202" i="35" s="1"/>
  <c r="P6151" i="35"/>
  <c r="P6202" i="35" s="1"/>
  <c r="E6150" i="35"/>
  <c r="E6201" i="35" s="1"/>
  <c r="G6150" i="35"/>
  <c r="G6201" i="35" s="1"/>
  <c r="O6150" i="35"/>
  <c r="O6201" i="35" s="1"/>
  <c r="H6150" i="35"/>
  <c r="H6201" i="35" s="1"/>
  <c r="P6150" i="35"/>
  <c r="P6201" i="35" s="1"/>
  <c r="E6149" i="35"/>
  <c r="E6200" i="35" s="1"/>
  <c r="G6149" i="35"/>
  <c r="G6200" i="35" s="1"/>
  <c r="O6149" i="35"/>
  <c r="O6200" i="35" s="1"/>
  <c r="H6149" i="35"/>
  <c r="H6200" i="35" s="1"/>
  <c r="P6149" i="35"/>
  <c r="P6200" i="35" s="1"/>
  <c r="E6148" i="35"/>
  <c r="E6199" i="35" s="1"/>
  <c r="G6148" i="35"/>
  <c r="G6199" i="35" s="1"/>
  <c r="O6148" i="35"/>
  <c r="O6199" i="35" s="1"/>
  <c r="H6148" i="35"/>
  <c r="H6199" i="35" s="1"/>
  <c r="P6148" i="35"/>
  <c r="P6199" i="35" s="1"/>
  <c r="E6147" i="35"/>
  <c r="E6198" i="35" s="1"/>
  <c r="G6147" i="35"/>
  <c r="G6198" i="35" s="1"/>
  <c r="O6147" i="35"/>
  <c r="O6198" i="35" s="1"/>
  <c r="H6147" i="35"/>
  <c r="H6198" i="35" s="1"/>
  <c r="P6147" i="35"/>
  <c r="P6198" i="35" s="1"/>
  <c r="E6146" i="35"/>
  <c r="E6197" i="35" s="1"/>
  <c r="G6146" i="35"/>
  <c r="G6197" i="35" s="1"/>
  <c r="O6146" i="35"/>
  <c r="O6197" i="35" s="1"/>
  <c r="H6146" i="35"/>
  <c r="H6197" i="35" s="1"/>
  <c r="P6146" i="35"/>
  <c r="P6197" i="35" s="1"/>
  <c r="E6145" i="35"/>
  <c r="E6196" i="35" s="1"/>
  <c r="G6145" i="35"/>
  <c r="G6196" i="35" s="1"/>
  <c r="O6145" i="35"/>
  <c r="O6196" i="35" s="1"/>
  <c r="H6145" i="35"/>
  <c r="H6196" i="35" s="1"/>
  <c r="P6145" i="35"/>
  <c r="P6196" i="35" s="1"/>
  <c r="E6144" i="35"/>
  <c r="E6195" i="35" s="1"/>
  <c r="G6144" i="35"/>
  <c r="G6195" i="35" s="1"/>
  <c r="O6144" i="35"/>
  <c r="O6195" i="35" s="1"/>
  <c r="H6144" i="35"/>
  <c r="H6195" i="35" s="1"/>
  <c r="P6144" i="35"/>
  <c r="P6195" i="35" s="1"/>
  <c r="E6143" i="35"/>
  <c r="E6194" i="35" s="1"/>
  <c r="G6143" i="35"/>
  <c r="G6194" i="35" s="1"/>
  <c r="O6143" i="35"/>
  <c r="O6194" i="35" s="1"/>
  <c r="H6143" i="35"/>
  <c r="H6194" i="35" s="1"/>
  <c r="P6143" i="35"/>
  <c r="P6194" i="35" s="1"/>
  <c r="E6142" i="35"/>
  <c r="E6193" i="35" s="1"/>
  <c r="G6142" i="35"/>
  <c r="G6193" i="35" s="1"/>
  <c r="O6142" i="35"/>
  <c r="O6193" i="35" s="1"/>
  <c r="H6142" i="35"/>
  <c r="H6193" i="35" s="1"/>
  <c r="P6142" i="35"/>
  <c r="P6193" i="35" s="1"/>
  <c r="E6141" i="35"/>
  <c r="E6192" i="35" s="1"/>
  <c r="G6141" i="35"/>
  <c r="G6192" i="35" s="1"/>
  <c r="O6141" i="35"/>
  <c r="O6192" i="35" s="1"/>
  <c r="H6141" i="35"/>
  <c r="H6192" i="35" s="1"/>
  <c r="P6141" i="35"/>
  <c r="P6192" i="35" s="1"/>
  <c r="E6140" i="35"/>
  <c r="E6191" i="35" s="1"/>
  <c r="G6140" i="35"/>
  <c r="G6191" i="35" s="1"/>
  <c r="O6140" i="35"/>
  <c r="O6191" i="35" s="1"/>
  <c r="H6140" i="35"/>
  <c r="H6191" i="35" s="1"/>
  <c r="P6140" i="35"/>
  <c r="P6191" i="35" s="1"/>
  <c r="E6139" i="35"/>
  <c r="E6190" i="35" s="1"/>
  <c r="G6139" i="35"/>
  <c r="G6190" i="35" s="1"/>
  <c r="O6139" i="35"/>
  <c r="O6190" i="35" s="1"/>
  <c r="H6139" i="35"/>
  <c r="H6190" i="35" s="1"/>
  <c r="P6139" i="35"/>
  <c r="P6190" i="35" s="1"/>
  <c r="E6138" i="35"/>
  <c r="E6189" i="35" s="1"/>
  <c r="G6138" i="35"/>
  <c r="G6189" i="35" s="1"/>
  <c r="O6138" i="35"/>
  <c r="O6189" i="35" s="1"/>
  <c r="H6138" i="35"/>
  <c r="H6189" i="35" s="1"/>
  <c r="P6138" i="35"/>
  <c r="P6189" i="35" s="1"/>
  <c r="E6137" i="35"/>
  <c r="E6188" i="35" s="1"/>
  <c r="G6137" i="35"/>
  <c r="G6188" i="35" s="1"/>
  <c r="O6137" i="35"/>
  <c r="O6188" i="35" s="1"/>
  <c r="H6137" i="35"/>
  <c r="H6188" i="35" s="1"/>
  <c r="P6137" i="35"/>
  <c r="P6188" i="35" s="1"/>
  <c r="E6136" i="35"/>
  <c r="E6187" i="35" s="1"/>
  <c r="G6136" i="35"/>
  <c r="G6187" i="35" s="1"/>
  <c r="O6136" i="35"/>
  <c r="O6187" i="35" s="1"/>
  <c r="H6136" i="35"/>
  <c r="H6187" i="35" s="1"/>
  <c r="P6136" i="35"/>
  <c r="P6187" i="35" s="1"/>
  <c r="E6135" i="35"/>
  <c r="E6186" i="35" s="1"/>
  <c r="G6135" i="35"/>
  <c r="G6186" i="35" s="1"/>
  <c r="O6135" i="35"/>
  <c r="O6186" i="35" s="1"/>
  <c r="H6135" i="35"/>
  <c r="H6186" i="35" s="1"/>
  <c r="P6135" i="35"/>
  <c r="P6186" i="35" s="1"/>
  <c r="E6134" i="35"/>
  <c r="E6185" i="35" s="1"/>
  <c r="G6134" i="35"/>
  <c r="G6185" i="35" s="1"/>
  <c r="O6134" i="35"/>
  <c r="O6185" i="35" s="1"/>
  <c r="H6134" i="35"/>
  <c r="H6185" i="35" s="1"/>
  <c r="P6134" i="35"/>
  <c r="P6185" i="35" s="1"/>
  <c r="E6133" i="35"/>
  <c r="E6184" i="35" s="1"/>
  <c r="G6133" i="35"/>
  <c r="G6184" i="35" s="1"/>
  <c r="O6133" i="35"/>
  <c r="O6184" i="35" s="1"/>
  <c r="H6133" i="35"/>
  <c r="H6184" i="35" s="1"/>
  <c r="P6133" i="35"/>
  <c r="P6184" i="35" s="1"/>
  <c r="E6132" i="35"/>
  <c r="E6183" i="35" s="1"/>
  <c r="G6132" i="35"/>
  <c r="G6183" i="35" s="1"/>
  <c r="O6132" i="35"/>
  <c r="O6183" i="35" s="1"/>
  <c r="H6132" i="35"/>
  <c r="H6183" i="35" s="1"/>
  <c r="P6132" i="35"/>
  <c r="P6183" i="35" s="1"/>
  <c r="E6131" i="35"/>
  <c r="E6182" i="35" s="1"/>
  <c r="G6131" i="35"/>
  <c r="G6182" i="35" s="1"/>
  <c r="O6131" i="35"/>
  <c r="O6182" i="35" s="1"/>
  <c r="H6131" i="35"/>
  <c r="H6182" i="35" s="1"/>
  <c r="P6131" i="35"/>
  <c r="P6182" i="35" s="1"/>
  <c r="E6130" i="35"/>
  <c r="E6181" i="35" s="1"/>
  <c r="G6130" i="35"/>
  <c r="G6181" i="35" s="1"/>
  <c r="O6130" i="35"/>
  <c r="O6181" i="35" s="1"/>
  <c r="H6130" i="35"/>
  <c r="H6181" i="35" s="1"/>
  <c r="P6130" i="35"/>
  <c r="P6181" i="35" s="1"/>
  <c r="E6129" i="35"/>
  <c r="E6180" i="35" s="1"/>
  <c r="G6129" i="35"/>
  <c r="G6180" i="35" s="1"/>
  <c r="O6129" i="35"/>
  <c r="O6180" i="35" s="1"/>
  <c r="H6129" i="35"/>
  <c r="H6180" i="35" s="1"/>
  <c r="P6129" i="35"/>
  <c r="P6180" i="35" s="1"/>
  <c r="E6128" i="35"/>
  <c r="E6179" i="35" s="1"/>
  <c r="G6128" i="35"/>
  <c r="G6179" i="35" s="1"/>
  <c r="O6128" i="35"/>
  <c r="O6179" i="35" s="1"/>
  <c r="H6128" i="35"/>
  <c r="H6179" i="35" s="1"/>
  <c r="P6128" i="35"/>
  <c r="P6179" i="35" s="1"/>
  <c r="E6127" i="35"/>
  <c r="E6178" i="35" s="1"/>
  <c r="G6127" i="35"/>
  <c r="G6178" i="35" s="1"/>
  <c r="O6127" i="35"/>
  <c r="O6178" i="35" s="1"/>
  <c r="H6127" i="35"/>
  <c r="P6127" i="35"/>
  <c r="D5943" i="35"/>
  <c r="D5939" i="35"/>
  <c r="D5934" i="35"/>
  <c r="D5921" i="35"/>
  <c r="D5911" i="35"/>
  <c r="D5905" i="35"/>
  <c r="E5361" i="35"/>
  <c r="E5412" i="35" s="1"/>
  <c r="I5361" i="35"/>
  <c r="I5412" i="35" s="1"/>
  <c r="L5361" i="35"/>
  <c r="L5412" i="35" s="1"/>
  <c r="D5412" i="35"/>
  <c r="Q5361" i="35"/>
  <c r="Q5412" i="35" s="1"/>
  <c r="L5115" i="35"/>
  <c r="L5166" i="35" s="1"/>
  <c r="P5115" i="35"/>
  <c r="P5166" i="35" s="1"/>
  <c r="H5115" i="35"/>
  <c r="H5166" i="35" s="1"/>
  <c r="F5897" i="35"/>
  <c r="F5948" i="35" s="1"/>
  <c r="E5897" i="35"/>
  <c r="E5948" i="35" s="1"/>
  <c r="K5897" i="35"/>
  <c r="K5948" i="35" s="1"/>
  <c r="P5897" i="35"/>
  <c r="P5948" i="35" s="1"/>
  <c r="G5897" i="35"/>
  <c r="G5948" i="35" s="1"/>
  <c r="L5897" i="35"/>
  <c r="L5948" i="35" s="1"/>
  <c r="Q5897" i="35"/>
  <c r="Q5948" i="35" s="1"/>
  <c r="D5948" i="35"/>
  <c r="H5897" i="35"/>
  <c r="H5948" i="35" s="1"/>
  <c r="M5897" i="35"/>
  <c r="M5948" i="35" s="1"/>
  <c r="F5896" i="35"/>
  <c r="F5947" i="35" s="1"/>
  <c r="E5896" i="35"/>
  <c r="E5947" i="35" s="1"/>
  <c r="K5896" i="35"/>
  <c r="K5947" i="35" s="1"/>
  <c r="P5896" i="35"/>
  <c r="P5947" i="35" s="1"/>
  <c r="D5947" i="35"/>
  <c r="G5896" i="35"/>
  <c r="G5947" i="35" s="1"/>
  <c r="L5896" i="35"/>
  <c r="L5947" i="35" s="1"/>
  <c r="Q5896" i="35"/>
  <c r="Q5947" i="35" s="1"/>
  <c r="H5896" i="35"/>
  <c r="H5947" i="35" s="1"/>
  <c r="M5896" i="35"/>
  <c r="M5947" i="35" s="1"/>
  <c r="F5895" i="35"/>
  <c r="F5946" i="35" s="1"/>
  <c r="E5895" i="35"/>
  <c r="E5946" i="35" s="1"/>
  <c r="K5895" i="35"/>
  <c r="K5946" i="35" s="1"/>
  <c r="P5895" i="35"/>
  <c r="P5946" i="35" s="1"/>
  <c r="G5895" i="35"/>
  <c r="G5946" i="35" s="1"/>
  <c r="L5895" i="35"/>
  <c r="L5946" i="35" s="1"/>
  <c r="Q5895" i="35"/>
  <c r="Q5946" i="35" s="1"/>
  <c r="H5895" i="35"/>
  <c r="H5946" i="35" s="1"/>
  <c r="M5895" i="35"/>
  <c r="M5946" i="35" s="1"/>
  <c r="F5894" i="35"/>
  <c r="F5945" i="35" s="1"/>
  <c r="E5894" i="35"/>
  <c r="E5945" i="35" s="1"/>
  <c r="K5894" i="35"/>
  <c r="K5945" i="35" s="1"/>
  <c r="P5894" i="35"/>
  <c r="P5945" i="35" s="1"/>
  <c r="G5894" i="35"/>
  <c r="G5945" i="35" s="1"/>
  <c r="L5894" i="35"/>
  <c r="L5945" i="35" s="1"/>
  <c r="Q5894" i="35"/>
  <c r="Q5945" i="35" s="1"/>
  <c r="D5945" i="35"/>
  <c r="H5894" i="35"/>
  <c r="H5945" i="35" s="1"/>
  <c r="M5894" i="35"/>
  <c r="M5945" i="35" s="1"/>
  <c r="F5893" i="35"/>
  <c r="F5944" i="35" s="1"/>
  <c r="E5893" i="35"/>
  <c r="E5944" i="35" s="1"/>
  <c r="K5893" i="35"/>
  <c r="K5944" i="35" s="1"/>
  <c r="P5893" i="35"/>
  <c r="P5944" i="35" s="1"/>
  <c r="D5944" i="35"/>
  <c r="G5893" i="35"/>
  <c r="G5944" i="35" s="1"/>
  <c r="L5893" i="35"/>
  <c r="L5944" i="35" s="1"/>
  <c r="Q5893" i="35"/>
  <c r="Q5944" i="35" s="1"/>
  <c r="H5893" i="35"/>
  <c r="H5944" i="35" s="1"/>
  <c r="M5893" i="35"/>
  <c r="M5944" i="35" s="1"/>
  <c r="F5892" i="35"/>
  <c r="F5943" i="35" s="1"/>
  <c r="E5892" i="35"/>
  <c r="E5943" i="35" s="1"/>
  <c r="K5892" i="35"/>
  <c r="K5943" i="35" s="1"/>
  <c r="P5892" i="35"/>
  <c r="P5943" i="35" s="1"/>
  <c r="G5892" i="35"/>
  <c r="G5943" i="35" s="1"/>
  <c r="L5892" i="35"/>
  <c r="L5943" i="35" s="1"/>
  <c r="Q5892" i="35"/>
  <c r="Q5943" i="35" s="1"/>
  <c r="H5892" i="35"/>
  <c r="H5943" i="35" s="1"/>
  <c r="M5892" i="35"/>
  <c r="M5943" i="35" s="1"/>
  <c r="F5891" i="35"/>
  <c r="F5942" i="35" s="1"/>
  <c r="E5891" i="35"/>
  <c r="E5942" i="35" s="1"/>
  <c r="K5891" i="35"/>
  <c r="K5942" i="35" s="1"/>
  <c r="P5891" i="35"/>
  <c r="P5942" i="35" s="1"/>
  <c r="G5891" i="35"/>
  <c r="G5942" i="35" s="1"/>
  <c r="L5891" i="35"/>
  <c r="L5942" i="35" s="1"/>
  <c r="Q5891" i="35"/>
  <c r="Q5942" i="35" s="1"/>
  <c r="D5942" i="35"/>
  <c r="H5891" i="35"/>
  <c r="H5942" i="35" s="1"/>
  <c r="M5891" i="35"/>
  <c r="M5942" i="35" s="1"/>
  <c r="F5890" i="35"/>
  <c r="F5941" i="35" s="1"/>
  <c r="E5890" i="35"/>
  <c r="E5941" i="35" s="1"/>
  <c r="K5890" i="35"/>
  <c r="K5941" i="35" s="1"/>
  <c r="P5890" i="35"/>
  <c r="P5941" i="35" s="1"/>
  <c r="D5941" i="35"/>
  <c r="G5890" i="35"/>
  <c r="G5941" i="35" s="1"/>
  <c r="L5890" i="35"/>
  <c r="L5941" i="35" s="1"/>
  <c r="Q5890" i="35"/>
  <c r="Q5941" i="35" s="1"/>
  <c r="H5890" i="35"/>
  <c r="H5941" i="35" s="1"/>
  <c r="M5890" i="35"/>
  <c r="M5941" i="35" s="1"/>
  <c r="F5889" i="35"/>
  <c r="F5940" i="35" s="1"/>
  <c r="E5889" i="35"/>
  <c r="E5940" i="35" s="1"/>
  <c r="K5889" i="35"/>
  <c r="K5940" i="35" s="1"/>
  <c r="P5889" i="35"/>
  <c r="P5940" i="35" s="1"/>
  <c r="G5889" i="35"/>
  <c r="G5940" i="35" s="1"/>
  <c r="L5889" i="35"/>
  <c r="L5940" i="35" s="1"/>
  <c r="Q5889" i="35"/>
  <c r="Q5940" i="35" s="1"/>
  <c r="H5889" i="35"/>
  <c r="H5940" i="35" s="1"/>
  <c r="M5889" i="35"/>
  <c r="M5940" i="35" s="1"/>
  <c r="F5888" i="35"/>
  <c r="F5939" i="35" s="1"/>
  <c r="E5888" i="35"/>
  <c r="E5939" i="35" s="1"/>
  <c r="K5888" i="35"/>
  <c r="K5939" i="35" s="1"/>
  <c r="P5888" i="35"/>
  <c r="P5939" i="35" s="1"/>
  <c r="G5888" i="35"/>
  <c r="G5939" i="35" s="1"/>
  <c r="L5888" i="35"/>
  <c r="L5939" i="35" s="1"/>
  <c r="Q5888" i="35"/>
  <c r="Q5939" i="35" s="1"/>
  <c r="H5888" i="35"/>
  <c r="H5939" i="35" s="1"/>
  <c r="M5888" i="35"/>
  <c r="M5939" i="35" s="1"/>
  <c r="F5887" i="35"/>
  <c r="F5938" i="35" s="1"/>
  <c r="E5887" i="35"/>
  <c r="E5938" i="35" s="1"/>
  <c r="K5887" i="35"/>
  <c r="K5938" i="35" s="1"/>
  <c r="P5887" i="35"/>
  <c r="P5938" i="35" s="1"/>
  <c r="D5938" i="35"/>
  <c r="G5887" i="35"/>
  <c r="G5938" i="35" s="1"/>
  <c r="L5887" i="35"/>
  <c r="L5938" i="35" s="1"/>
  <c r="Q5887" i="35"/>
  <c r="Q5938" i="35" s="1"/>
  <c r="H5887" i="35"/>
  <c r="H5938" i="35" s="1"/>
  <c r="M5887" i="35"/>
  <c r="M5938" i="35" s="1"/>
  <c r="F5886" i="35"/>
  <c r="F5937" i="35" s="1"/>
  <c r="E5886" i="35"/>
  <c r="E5937" i="35" s="1"/>
  <c r="K5886" i="35"/>
  <c r="K5937" i="35" s="1"/>
  <c r="P5886" i="35"/>
  <c r="P5937" i="35" s="1"/>
  <c r="G5886" i="35"/>
  <c r="G5937" i="35" s="1"/>
  <c r="L5886" i="35"/>
  <c r="L5937" i="35" s="1"/>
  <c r="Q5886" i="35"/>
  <c r="Q5937" i="35" s="1"/>
  <c r="H5886" i="35"/>
  <c r="H5937" i="35" s="1"/>
  <c r="M5886" i="35"/>
  <c r="M5937" i="35" s="1"/>
  <c r="F5885" i="35"/>
  <c r="F5936" i="35" s="1"/>
  <c r="E5885" i="35"/>
  <c r="E5936" i="35" s="1"/>
  <c r="K5885" i="35"/>
  <c r="K5936" i="35" s="1"/>
  <c r="P5885" i="35"/>
  <c r="P5936" i="35" s="1"/>
  <c r="G5885" i="35"/>
  <c r="G5936" i="35" s="1"/>
  <c r="L5885" i="35"/>
  <c r="L5936" i="35" s="1"/>
  <c r="Q5885" i="35"/>
  <c r="Q5936" i="35" s="1"/>
  <c r="H5885" i="35"/>
  <c r="H5936" i="35" s="1"/>
  <c r="M5885" i="35"/>
  <c r="M5936" i="35" s="1"/>
  <c r="F5884" i="35"/>
  <c r="F5935" i="35" s="1"/>
  <c r="E5884" i="35"/>
  <c r="E5935" i="35" s="1"/>
  <c r="K5884" i="35"/>
  <c r="K5935" i="35" s="1"/>
  <c r="P5884" i="35"/>
  <c r="P5935" i="35" s="1"/>
  <c r="G5884" i="35"/>
  <c r="G5935" i="35" s="1"/>
  <c r="L5884" i="35"/>
  <c r="L5935" i="35" s="1"/>
  <c r="Q5884" i="35"/>
  <c r="Q5935" i="35" s="1"/>
  <c r="D5935" i="35"/>
  <c r="H5884" i="35"/>
  <c r="H5935" i="35" s="1"/>
  <c r="M5884" i="35"/>
  <c r="M5935" i="35" s="1"/>
  <c r="F5883" i="35"/>
  <c r="F5934" i="35" s="1"/>
  <c r="E5883" i="35"/>
  <c r="E5934" i="35" s="1"/>
  <c r="K5883" i="35"/>
  <c r="K5934" i="35" s="1"/>
  <c r="P5883" i="35"/>
  <c r="P5934" i="35" s="1"/>
  <c r="G5883" i="35"/>
  <c r="G5934" i="35" s="1"/>
  <c r="L5883" i="35"/>
  <c r="L5934" i="35" s="1"/>
  <c r="Q5883" i="35"/>
  <c r="Q5934" i="35" s="1"/>
  <c r="H5883" i="35"/>
  <c r="H5934" i="35" s="1"/>
  <c r="M5883" i="35"/>
  <c r="M5934" i="35" s="1"/>
  <c r="F5882" i="35"/>
  <c r="F5933" i="35" s="1"/>
  <c r="E5882" i="35"/>
  <c r="E5933" i="35" s="1"/>
  <c r="K5882" i="35"/>
  <c r="K5933" i="35" s="1"/>
  <c r="P5882" i="35"/>
  <c r="P5933" i="35" s="1"/>
  <c r="G5882" i="35"/>
  <c r="G5933" i="35" s="1"/>
  <c r="L5882" i="35"/>
  <c r="L5933" i="35" s="1"/>
  <c r="Q5882" i="35"/>
  <c r="Q5933" i="35" s="1"/>
  <c r="H5882" i="35"/>
  <c r="H5933" i="35" s="1"/>
  <c r="M5882" i="35"/>
  <c r="M5933" i="35" s="1"/>
  <c r="F5881" i="35"/>
  <c r="F5932" i="35" s="1"/>
  <c r="E5881" i="35"/>
  <c r="E5932" i="35" s="1"/>
  <c r="K5881" i="35"/>
  <c r="K5932" i="35" s="1"/>
  <c r="P5881" i="35"/>
  <c r="P5932" i="35" s="1"/>
  <c r="G5881" i="35"/>
  <c r="G5932" i="35" s="1"/>
  <c r="L5881" i="35"/>
  <c r="L5932" i="35" s="1"/>
  <c r="Q5881" i="35"/>
  <c r="Q5932" i="35" s="1"/>
  <c r="D5932" i="35"/>
  <c r="H5881" i="35"/>
  <c r="H5932" i="35" s="1"/>
  <c r="M5881" i="35"/>
  <c r="M5932" i="35" s="1"/>
  <c r="F5880" i="35"/>
  <c r="F5931" i="35" s="1"/>
  <c r="E5880" i="35"/>
  <c r="E5931" i="35" s="1"/>
  <c r="K5880" i="35"/>
  <c r="K5931" i="35" s="1"/>
  <c r="P5880" i="35"/>
  <c r="P5931" i="35" s="1"/>
  <c r="D5931" i="35"/>
  <c r="G5880" i="35"/>
  <c r="G5931" i="35" s="1"/>
  <c r="L5880" i="35"/>
  <c r="L5931" i="35" s="1"/>
  <c r="Q5880" i="35"/>
  <c r="Q5931" i="35" s="1"/>
  <c r="H5880" i="35"/>
  <c r="H5931" i="35" s="1"/>
  <c r="M5880" i="35"/>
  <c r="M5931" i="35" s="1"/>
  <c r="F5879" i="35"/>
  <c r="F5930" i="35" s="1"/>
  <c r="E5879" i="35"/>
  <c r="E5930" i="35" s="1"/>
  <c r="K5879" i="35"/>
  <c r="K5930" i="35" s="1"/>
  <c r="P5879" i="35"/>
  <c r="P5930" i="35" s="1"/>
  <c r="G5879" i="35"/>
  <c r="G5930" i="35" s="1"/>
  <c r="L5879" i="35"/>
  <c r="L5930" i="35" s="1"/>
  <c r="Q5879" i="35"/>
  <c r="Q5930" i="35" s="1"/>
  <c r="H5879" i="35"/>
  <c r="H5930" i="35" s="1"/>
  <c r="M5879" i="35"/>
  <c r="M5930" i="35" s="1"/>
  <c r="F5878" i="35"/>
  <c r="F5929" i="35" s="1"/>
  <c r="E5878" i="35"/>
  <c r="E5929" i="35" s="1"/>
  <c r="K5878" i="35"/>
  <c r="K5929" i="35" s="1"/>
  <c r="P5878" i="35"/>
  <c r="P5929" i="35" s="1"/>
  <c r="G5878" i="35"/>
  <c r="G5929" i="35" s="1"/>
  <c r="L5878" i="35"/>
  <c r="L5929" i="35" s="1"/>
  <c r="Q5878" i="35"/>
  <c r="Q5929" i="35" s="1"/>
  <c r="D5929" i="35"/>
  <c r="H5878" i="35"/>
  <c r="H5929" i="35" s="1"/>
  <c r="M5878" i="35"/>
  <c r="M5929" i="35" s="1"/>
  <c r="F5877" i="35"/>
  <c r="F5928" i="35" s="1"/>
  <c r="E5877" i="35"/>
  <c r="E5928" i="35" s="1"/>
  <c r="K5877" i="35"/>
  <c r="K5928" i="35" s="1"/>
  <c r="P5877" i="35"/>
  <c r="P5928" i="35" s="1"/>
  <c r="D5928" i="35"/>
  <c r="G5877" i="35"/>
  <c r="G5928" i="35" s="1"/>
  <c r="L5877" i="35"/>
  <c r="L5928" i="35" s="1"/>
  <c r="Q5877" i="35"/>
  <c r="Q5928" i="35" s="1"/>
  <c r="H5877" i="35"/>
  <c r="H5928" i="35" s="1"/>
  <c r="M5877" i="35"/>
  <c r="M5928" i="35" s="1"/>
  <c r="F5876" i="35"/>
  <c r="F5927" i="35" s="1"/>
  <c r="E5876" i="35"/>
  <c r="E5927" i="35" s="1"/>
  <c r="K5876" i="35"/>
  <c r="K5927" i="35" s="1"/>
  <c r="P5876" i="35"/>
  <c r="P5927" i="35" s="1"/>
  <c r="G5876" i="35"/>
  <c r="G5927" i="35" s="1"/>
  <c r="L5876" i="35"/>
  <c r="L5927" i="35" s="1"/>
  <c r="Q5876" i="35"/>
  <c r="Q5927" i="35" s="1"/>
  <c r="H5876" i="35"/>
  <c r="H5927" i="35" s="1"/>
  <c r="M5876" i="35"/>
  <c r="M5927" i="35" s="1"/>
  <c r="F5875" i="35"/>
  <c r="F5926" i="35" s="1"/>
  <c r="E5875" i="35"/>
  <c r="E5926" i="35" s="1"/>
  <c r="K5875" i="35"/>
  <c r="K5926" i="35" s="1"/>
  <c r="P5875" i="35"/>
  <c r="P5926" i="35" s="1"/>
  <c r="G5875" i="35"/>
  <c r="G5926" i="35" s="1"/>
  <c r="L5875" i="35"/>
  <c r="L5926" i="35" s="1"/>
  <c r="Q5875" i="35"/>
  <c r="Q5926" i="35" s="1"/>
  <c r="D5926" i="35"/>
  <c r="H5875" i="35"/>
  <c r="H5926" i="35" s="1"/>
  <c r="M5875" i="35"/>
  <c r="M5926" i="35" s="1"/>
  <c r="F5874" i="35"/>
  <c r="F5925" i="35" s="1"/>
  <c r="E5874" i="35"/>
  <c r="E5925" i="35" s="1"/>
  <c r="K5874" i="35"/>
  <c r="K5925" i="35" s="1"/>
  <c r="P5874" i="35"/>
  <c r="P5925" i="35" s="1"/>
  <c r="D5925" i="35"/>
  <c r="G5874" i="35"/>
  <c r="G5925" i="35" s="1"/>
  <c r="L5874" i="35"/>
  <c r="L5925" i="35" s="1"/>
  <c r="Q5874" i="35"/>
  <c r="Q5925" i="35" s="1"/>
  <c r="H5874" i="35"/>
  <c r="H5925" i="35" s="1"/>
  <c r="M5874" i="35"/>
  <c r="M5925" i="35" s="1"/>
  <c r="F5873" i="35"/>
  <c r="F5924" i="35" s="1"/>
  <c r="E5873" i="35"/>
  <c r="E5924" i="35" s="1"/>
  <c r="K5873" i="35"/>
  <c r="K5924" i="35" s="1"/>
  <c r="P5873" i="35"/>
  <c r="P5924" i="35" s="1"/>
  <c r="G5873" i="35"/>
  <c r="G5924" i="35" s="1"/>
  <c r="L5873" i="35"/>
  <c r="L5924" i="35" s="1"/>
  <c r="Q5873" i="35"/>
  <c r="Q5924" i="35" s="1"/>
  <c r="H5873" i="35"/>
  <c r="H5924" i="35" s="1"/>
  <c r="M5873" i="35"/>
  <c r="M5924" i="35" s="1"/>
  <c r="F5872" i="35"/>
  <c r="F5923" i="35" s="1"/>
  <c r="E5872" i="35"/>
  <c r="E5923" i="35" s="1"/>
  <c r="K5872" i="35"/>
  <c r="K5923" i="35" s="1"/>
  <c r="P5872" i="35"/>
  <c r="P5923" i="35" s="1"/>
  <c r="G5872" i="35"/>
  <c r="G5923" i="35" s="1"/>
  <c r="L5872" i="35"/>
  <c r="L5923" i="35" s="1"/>
  <c r="Q5872" i="35"/>
  <c r="Q5923" i="35" s="1"/>
  <c r="H5872" i="35"/>
  <c r="H5923" i="35" s="1"/>
  <c r="M5872" i="35"/>
  <c r="M5923" i="35" s="1"/>
  <c r="F5871" i="35"/>
  <c r="F5922" i="35" s="1"/>
  <c r="E5871" i="35"/>
  <c r="E5922" i="35" s="1"/>
  <c r="K5871" i="35"/>
  <c r="K5922" i="35" s="1"/>
  <c r="P5871" i="35"/>
  <c r="P5922" i="35" s="1"/>
  <c r="D5922" i="35"/>
  <c r="G5871" i="35"/>
  <c r="G5922" i="35" s="1"/>
  <c r="L5871" i="35"/>
  <c r="L5922" i="35" s="1"/>
  <c r="Q5871" i="35"/>
  <c r="Q5922" i="35" s="1"/>
  <c r="H5871" i="35"/>
  <c r="H5922" i="35" s="1"/>
  <c r="M5871" i="35"/>
  <c r="M5922" i="35" s="1"/>
  <c r="F5870" i="35"/>
  <c r="F5921" i="35" s="1"/>
  <c r="E5870" i="35"/>
  <c r="E5921" i="35" s="1"/>
  <c r="K5870" i="35"/>
  <c r="K5921" i="35" s="1"/>
  <c r="P5870" i="35"/>
  <c r="P5921" i="35" s="1"/>
  <c r="G5870" i="35"/>
  <c r="G5921" i="35" s="1"/>
  <c r="L5870" i="35"/>
  <c r="L5921" i="35" s="1"/>
  <c r="Q5870" i="35"/>
  <c r="Q5921" i="35" s="1"/>
  <c r="H5870" i="35"/>
  <c r="H5921" i="35" s="1"/>
  <c r="M5870" i="35"/>
  <c r="M5921" i="35" s="1"/>
  <c r="F5869" i="35"/>
  <c r="F5920" i="35" s="1"/>
  <c r="E5869" i="35"/>
  <c r="E5920" i="35" s="1"/>
  <c r="K5869" i="35"/>
  <c r="K5920" i="35" s="1"/>
  <c r="P5869" i="35"/>
  <c r="P5920" i="35" s="1"/>
  <c r="G5869" i="35"/>
  <c r="G5920" i="35" s="1"/>
  <c r="L5869" i="35"/>
  <c r="L5920" i="35" s="1"/>
  <c r="Q5869" i="35"/>
  <c r="Q5920" i="35" s="1"/>
  <c r="H5869" i="35"/>
  <c r="H5920" i="35" s="1"/>
  <c r="M5869" i="35"/>
  <c r="M5920" i="35" s="1"/>
  <c r="F5868" i="35"/>
  <c r="F5919" i="35" s="1"/>
  <c r="E5868" i="35"/>
  <c r="E5919" i="35" s="1"/>
  <c r="K5868" i="35"/>
  <c r="K5919" i="35" s="1"/>
  <c r="P5868" i="35"/>
  <c r="P5919" i="35" s="1"/>
  <c r="G5868" i="35"/>
  <c r="G5919" i="35" s="1"/>
  <c r="L5868" i="35"/>
  <c r="L5919" i="35" s="1"/>
  <c r="Q5868" i="35"/>
  <c r="Q5919" i="35" s="1"/>
  <c r="D5919" i="35"/>
  <c r="H5868" i="35"/>
  <c r="H5919" i="35" s="1"/>
  <c r="M5868" i="35"/>
  <c r="M5919" i="35" s="1"/>
  <c r="F5867" i="35"/>
  <c r="F5918" i="35" s="1"/>
  <c r="E5867" i="35"/>
  <c r="E5918" i="35" s="1"/>
  <c r="K5867" i="35"/>
  <c r="K5918" i="35" s="1"/>
  <c r="P5867" i="35"/>
  <c r="P5918" i="35" s="1"/>
  <c r="G5867" i="35"/>
  <c r="G5918" i="35" s="1"/>
  <c r="L5867" i="35"/>
  <c r="L5918" i="35" s="1"/>
  <c r="Q5867" i="35"/>
  <c r="Q5918" i="35" s="1"/>
  <c r="H5867" i="35"/>
  <c r="H5918" i="35" s="1"/>
  <c r="M5867" i="35"/>
  <c r="M5918" i="35" s="1"/>
  <c r="F5866" i="35"/>
  <c r="F5917" i="35" s="1"/>
  <c r="E5866" i="35"/>
  <c r="E5917" i="35" s="1"/>
  <c r="K5866" i="35"/>
  <c r="K5917" i="35" s="1"/>
  <c r="P5866" i="35"/>
  <c r="P5917" i="35" s="1"/>
  <c r="G5866" i="35"/>
  <c r="G5917" i="35" s="1"/>
  <c r="L5866" i="35"/>
  <c r="L5917" i="35" s="1"/>
  <c r="Q5866" i="35"/>
  <c r="Q5917" i="35" s="1"/>
  <c r="H5866" i="35"/>
  <c r="H5917" i="35" s="1"/>
  <c r="M5866" i="35"/>
  <c r="M5917" i="35" s="1"/>
  <c r="F5865" i="35"/>
  <c r="F5916" i="35" s="1"/>
  <c r="E5865" i="35"/>
  <c r="E5916" i="35" s="1"/>
  <c r="K5865" i="35"/>
  <c r="K5916" i="35" s="1"/>
  <c r="P5865" i="35"/>
  <c r="P5916" i="35" s="1"/>
  <c r="G5865" i="35"/>
  <c r="G5916" i="35" s="1"/>
  <c r="L5865" i="35"/>
  <c r="L5916" i="35" s="1"/>
  <c r="Q5865" i="35"/>
  <c r="Q5916" i="35" s="1"/>
  <c r="D5916" i="35"/>
  <c r="H5865" i="35"/>
  <c r="H5916" i="35" s="1"/>
  <c r="M5865" i="35"/>
  <c r="M5916" i="35" s="1"/>
  <c r="F5864" i="35"/>
  <c r="F5915" i="35" s="1"/>
  <c r="E5864" i="35"/>
  <c r="E5915" i="35" s="1"/>
  <c r="K5864" i="35"/>
  <c r="K5915" i="35" s="1"/>
  <c r="P5864" i="35"/>
  <c r="P5915" i="35" s="1"/>
  <c r="D5915" i="35"/>
  <c r="G5864" i="35"/>
  <c r="G5915" i="35" s="1"/>
  <c r="L5864" i="35"/>
  <c r="L5915" i="35" s="1"/>
  <c r="Q5864" i="35"/>
  <c r="Q5915" i="35" s="1"/>
  <c r="H5864" i="35"/>
  <c r="H5915" i="35" s="1"/>
  <c r="M5864" i="35"/>
  <c r="M5915" i="35" s="1"/>
  <c r="F5863" i="35"/>
  <c r="F5914" i="35" s="1"/>
  <c r="E5863" i="35"/>
  <c r="E5914" i="35" s="1"/>
  <c r="K5863" i="35"/>
  <c r="K5914" i="35" s="1"/>
  <c r="P5863" i="35"/>
  <c r="P5914" i="35" s="1"/>
  <c r="G5863" i="35"/>
  <c r="G5914" i="35" s="1"/>
  <c r="L5863" i="35"/>
  <c r="L5914" i="35" s="1"/>
  <c r="Q5863" i="35"/>
  <c r="Q5914" i="35" s="1"/>
  <c r="H5863" i="35"/>
  <c r="H5914" i="35" s="1"/>
  <c r="M5863" i="35"/>
  <c r="M5914" i="35" s="1"/>
  <c r="F5862" i="35"/>
  <c r="F5913" i="35" s="1"/>
  <c r="E5862" i="35"/>
  <c r="E5913" i="35" s="1"/>
  <c r="K5862" i="35"/>
  <c r="K5913" i="35" s="1"/>
  <c r="P5862" i="35"/>
  <c r="P5913" i="35" s="1"/>
  <c r="G5862" i="35"/>
  <c r="G5913" i="35" s="1"/>
  <c r="L5862" i="35"/>
  <c r="L5913" i="35" s="1"/>
  <c r="Q5862" i="35"/>
  <c r="Q5913" i="35" s="1"/>
  <c r="D5913" i="35"/>
  <c r="H5862" i="35"/>
  <c r="H5913" i="35" s="1"/>
  <c r="M5862" i="35"/>
  <c r="M5913" i="35" s="1"/>
  <c r="F5861" i="35"/>
  <c r="F5912" i="35" s="1"/>
  <c r="E5861" i="35"/>
  <c r="E5912" i="35" s="1"/>
  <c r="K5861" i="35"/>
  <c r="K5912" i="35" s="1"/>
  <c r="P5861" i="35"/>
  <c r="P5912" i="35" s="1"/>
  <c r="D5912" i="35"/>
  <c r="G5861" i="35"/>
  <c r="G5912" i="35" s="1"/>
  <c r="L5861" i="35"/>
  <c r="L5912" i="35" s="1"/>
  <c r="Q5861" i="35"/>
  <c r="Q5912" i="35" s="1"/>
  <c r="H5861" i="35"/>
  <c r="H5912" i="35" s="1"/>
  <c r="M5861" i="35"/>
  <c r="M5912" i="35" s="1"/>
  <c r="F5860" i="35"/>
  <c r="F5911" i="35" s="1"/>
  <c r="E5860" i="35"/>
  <c r="E5911" i="35" s="1"/>
  <c r="K5860" i="35"/>
  <c r="K5911" i="35" s="1"/>
  <c r="P5860" i="35"/>
  <c r="P5911" i="35" s="1"/>
  <c r="G5860" i="35"/>
  <c r="G5911" i="35" s="1"/>
  <c r="L5860" i="35"/>
  <c r="L5911" i="35" s="1"/>
  <c r="Q5860" i="35"/>
  <c r="Q5911" i="35" s="1"/>
  <c r="H5860" i="35"/>
  <c r="H5911" i="35" s="1"/>
  <c r="M5860" i="35"/>
  <c r="M5911" i="35" s="1"/>
  <c r="F5859" i="35"/>
  <c r="F5910" i="35" s="1"/>
  <c r="E5859" i="35"/>
  <c r="E5910" i="35" s="1"/>
  <c r="K5859" i="35"/>
  <c r="K5910" i="35" s="1"/>
  <c r="P5859" i="35"/>
  <c r="P5910" i="35" s="1"/>
  <c r="G5859" i="35"/>
  <c r="G5910" i="35" s="1"/>
  <c r="L5859" i="35"/>
  <c r="L5910" i="35" s="1"/>
  <c r="Q5859" i="35"/>
  <c r="Q5910" i="35" s="1"/>
  <c r="D5910" i="35"/>
  <c r="H5859" i="35"/>
  <c r="H5910" i="35" s="1"/>
  <c r="M5859" i="35"/>
  <c r="M5910" i="35" s="1"/>
  <c r="F5858" i="35"/>
  <c r="F5909" i="35" s="1"/>
  <c r="E5858" i="35"/>
  <c r="E5909" i="35" s="1"/>
  <c r="K5858" i="35"/>
  <c r="K5909" i="35" s="1"/>
  <c r="P5858" i="35"/>
  <c r="P5909" i="35" s="1"/>
  <c r="D5909" i="35"/>
  <c r="G5858" i="35"/>
  <c r="G5909" i="35" s="1"/>
  <c r="L5858" i="35"/>
  <c r="L5909" i="35" s="1"/>
  <c r="Q5858" i="35"/>
  <c r="Q5909" i="35" s="1"/>
  <c r="H5858" i="35"/>
  <c r="H5909" i="35" s="1"/>
  <c r="M5858" i="35"/>
  <c r="M5909" i="35" s="1"/>
  <c r="F5857" i="35"/>
  <c r="F5908" i="35" s="1"/>
  <c r="E5857" i="35"/>
  <c r="E5908" i="35" s="1"/>
  <c r="K5857" i="35"/>
  <c r="K5908" i="35" s="1"/>
  <c r="P5857" i="35"/>
  <c r="P5908" i="35" s="1"/>
  <c r="G5857" i="35"/>
  <c r="G5908" i="35" s="1"/>
  <c r="L5857" i="35"/>
  <c r="L5908" i="35" s="1"/>
  <c r="Q5857" i="35"/>
  <c r="Q5908" i="35" s="1"/>
  <c r="H5857" i="35"/>
  <c r="H5908" i="35" s="1"/>
  <c r="M5857" i="35"/>
  <c r="M5908" i="35" s="1"/>
  <c r="F5856" i="35"/>
  <c r="F5907" i="35" s="1"/>
  <c r="E5856" i="35"/>
  <c r="E5907" i="35" s="1"/>
  <c r="K5856" i="35"/>
  <c r="K5907" i="35" s="1"/>
  <c r="P5856" i="35"/>
  <c r="P5907" i="35" s="1"/>
  <c r="G5856" i="35"/>
  <c r="G5907" i="35" s="1"/>
  <c r="L5856" i="35"/>
  <c r="L5907" i="35" s="1"/>
  <c r="Q5856" i="35"/>
  <c r="Q5907" i="35" s="1"/>
  <c r="H5856" i="35"/>
  <c r="H5907" i="35" s="1"/>
  <c r="M5856" i="35"/>
  <c r="M5907" i="35" s="1"/>
  <c r="D5907" i="35"/>
  <c r="F5855" i="35"/>
  <c r="F5906" i="35" s="1"/>
  <c r="E5855" i="35"/>
  <c r="E5906" i="35" s="1"/>
  <c r="K5855" i="35"/>
  <c r="K5906" i="35" s="1"/>
  <c r="P5855" i="35"/>
  <c r="P5906" i="35" s="1"/>
  <c r="D5906" i="35"/>
  <c r="G5855" i="35"/>
  <c r="G5906" i="35" s="1"/>
  <c r="L5855" i="35"/>
  <c r="L5906" i="35" s="1"/>
  <c r="Q5855" i="35"/>
  <c r="Q5906" i="35" s="1"/>
  <c r="H5855" i="35"/>
  <c r="H5906" i="35" s="1"/>
  <c r="M5855" i="35"/>
  <c r="M5906" i="35" s="1"/>
  <c r="F5854" i="35"/>
  <c r="F5905" i="35" s="1"/>
  <c r="E5854" i="35"/>
  <c r="E5905" i="35" s="1"/>
  <c r="K5854" i="35"/>
  <c r="K5905" i="35" s="1"/>
  <c r="P5854" i="35"/>
  <c r="P5905" i="35" s="1"/>
  <c r="G5854" i="35"/>
  <c r="G5905" i="35" s="1"/>
  <c r="L5854" i="35"/>
  <c r="L5905" i="35" s="1"/>
  <c r="Q5854" i="35"/>
  <c r="Q5905" i="35" s="1"/>
  <c r="H5854" i="35"/>
  <c r="H5905" i="35" s="1"/>
  <c r="M5854" i="35"/>
  <c r="M5905" i="35" s="1"/>
  <c r="F5853" i="35"/>
  <c r="F5904" i="35" s="1"/>
  <c r="E5853" i="35"/>
  <c r="E5904" i="35" s="1"/>
  <c r="K5853" i="35"/>
  <c r="K5904" i="35" s="1"/>
  <c r="P5853" i="35"/>
  <c r="P5904" i="35" s="1"/>
  <c r="G5853" i="35"/>
  <c r="G5904" i="35" s="1"/>
  <c r="L5853" i="35"/>
  <c r="L5904" i="35" s="1"/>
  <c r="Q5853" i="35"/>
  <c r="Q5904" i="35" s="1"/>
  <c r="H5853" i="35"/>
  <c r="H5904" i="35" s="1"/>
  <c r="M5853" i="35"/>
  <c r="M5904" i="35" s="1"/>
  <c r="D5904" i="35"/>
  <c r="F5852" i="35"/>
  <c r="F5903" i="35" s="1"/>
  <c r="E5852" i="35"/>
  <c r="E5903" i="35" s="1"/>
  <c r="K5852" i="35"/>
  <c r="K5903" i="35" s="1"/>
  <c r="P5852" i="35"/>
  <c r="P5903" i="35" s="1"/>
  <c r="G5852" i="35"/>
  <c r="G5903" i="35" s="1"/>
  <c r="L5852" i="35"/>
  <c r="L5903" i="35" s="1"/>
  <c r="Q5852" i="35"/>
  <c r="Q5903" i="35" s="1"/>
  <c r="D5903" i="35"/>
  <c r="H5852" i="35"/>
  <c r="H5903" i="35" s="1"/>
  <c r="M5852" i="35"/>
  <c r="M5903" i="35" s="1"/>
  <c r="F5851" i="35"/>
  <c r="F5902" i="35" s="1"/>
  <c r="E5851" i="35"/>
  <c r="E5902" i="35" s="1"/>
  <c r="K5851" i="35"/>
  <c r="K5902" i="35" s="1"/>
  <c r="P5851" i="35"/>
  <c r="P5902" i="35" s="1"/>
  <c r="G5851" i="35"/>
  <c r="G5902" i="35" s="1"/>
  <c r="L5851" i="35"/>
  <c r="L5902" i="35" s="1"/>
  <c r="Q5851" i="35"/>
  <c r="Q5902" i="35" s="1"/>
  <c r="H5851" i="35"/>
  <c r="H5902" i="35" s="1"/>
  <c r="M5851" i="35"/>
  <c r="M5902" i="35" s="1"/>
  <c r="F5850" i="35"/>
  <c r="F5901" i="35" s="1"/>
  <c r="E5850" i="35"/>
  <c r="E5901" i="35" s="1"/>
  <c r="K5850" i="35"/>
  <c r="K5901" i="35" s="1"/>
  <c r="P5850" i="35"/>
  <c r="P5901" i="35" s="1"/>
  <c r="G5850" i="35"/>
  <c r="G5901" i="35" s="1"/>
  <c r="L5850" i="35"/>
  <c r="L5901" i="35" s="1"/>
  <c r="Q5850" i="35"/>
  <c r="Q5901" i="35" s="1"/>
  <c r="H5850" i="35"/>
  <c r="H5901" i="35" s="1"/>
  <c r="M5850" i="35"/>
  <c r="M5901" i="35" s="1"/>
  <c r="D5901" i="35"/>
  <c r="F5849" i="35"/>
  <c r="E5849" i="35"/>
  <c r="E5900" i="35" s="1"/>
  <c r="K5849" i="35"/>
  <c r="K5900" i="35" s="1"/>
  <c r="P5849" i="35"/>
  <c r="G5849" i="35"/>
  <c r="G5900" i="35" s="1"/>
  <c r="L5849" i="35"/>
  <c r="Q5849" i="35"/>
  <c r="Q5900" i="35" s="1"/>
  <c r="D5900" i="35"/>
  <c r="H5849" i="35"/>
  <c r="M5849" i="35"/>
  <c r="M5900" i="35" s="1"/>
  <c r="D5898" i="35"/>
  <c r="E5638" i="35"/>
  <c r="E5689" i="35" s="1"/>
  <c r="L5638" i="35"/>
  <c r="L5689" i="35" s="1"/>
  <c r="P5638" i="35"/>
  <c r="P5689" i="35" s="1"/>
  <c r="H5638" i="35"/>
  <c r="H5689" i="35" s="1"/>
  <c r="H5621" i="35"/>
  <c r="H5672" i="35" s="1"/>
  <c r="P5621" i="35"/>
  <c r="P5672" i="35" s="1"/>
  <c r="I5621" i="35"/>
  <c r="I5672" i="35" s="1"/>
  <c r="Q5621" i="35"/>
  <c r="Q5672" i="35" s="1"/>
  <c r="E5621" i="35"/>
  <c r="E5672" i="35" s="1"/>
  <c r="D5672" i="35"/>
  <c r="L5621" i="35"/>
  <c r="L5672" i="35" s="1"/>
  <c r="M5621" i="35"/>
  <c r="M5672" i="35" s="1"/>
  <c r="L6158" i="35"/>
  <c r="L6209" i="35" s="1"/>
  <c r="L6157" i="35"/>
  <c r="L6208" i="35" s="1"/>
  <c r="L6156" i="35"/>
  <c r="L6207" i="35" s="1"/>
  <c r="L6155" i="35"/>
  <c r="L6206" i="35" s="1"/>
  <c r="L6154" i="35"/>
  <c r="L6205" i="35" s="1"/>
  <c r="L6153" i="35"/>
  <c r="L6204" i="35" s="1"/>
  <c r="L6152" i="35"/>
  <c r="L6203" i="35" s="1"/>
  <c r="L6151" i="35"/>
  <c r="L6202" i="35" s="1"/>
  <c r="L6150" i="35"/>
  <c r="L6201" i="35" s="1"/>
  <c r="L6149" i="35"/>
  <c r="L6200" i="35" s="1"/>
  <c r="L6148" i="35"/>
  <c r="L6199" i="35" s="1"/>
  <c r="L6147" i="35"/>
  <c r="L6198" i="35" s="1"/>
  <c r="L6146" i="35"/>
  <c r="L6197" i="35" s="1"/>
  <c r="L6145" i="35"/>
  <c r="L6196" i="35" s="1"/>
  <c r="L6144" i="35"/>
  <c r="L6195" i="35" s="1"/>
  <c r="L6143" i="35"/>
  <c r="L6194" i="35" s="1"/>
  <c r="L6142" i="35"/>
  <c r="L6193" i="35" s="1"/>
  <c r="L6141" i="35"/>
  <c r="L6192" i="35" s="1"/>
  <c r="L6140" i="35"/>
  <c r="L6191" i="35" s="1"/>
  <c r="L6139" i="35"/>
  <c r="L6190" i="35" s="1"/>
  <c r="L6138" i="35"/>
  <c r="L6189" i="35" s="1"/>
  <c r="L6137" i="35"/>
  <c r="L6188" i="35" s="1"/>
  <c r="L6136" i="35"/>
  <c r="L6187" i="35" s="1"/>
  <c r="L6135" i="35"/>
  <c r="L6186" i="35" s="1"/>
  <c r="L6134" i="35"/>
  <c r="L6185" i="35" s="1"/>
  <c r="L6133" i="35"/>
  <c r="L6184" i="35" s="1"/>
  <c r="L6132" i="35"/>
  <c r="L6183" i="35" s="1"/>
  <c r="L6131" i="35"/>
  <c r="L6182" i="35" s="1"/>
  <c r="L6130" i="35"/>
  <c r="L6181" i="35" s="1"/>
  <c r="L6129" i="35"/>
  <c r="L6180" i="35" s="1"/>
  <c r="L6128" i="35"/>
  <c r="L6179" i="35" s="1"/>
  <c r="L6127" i="35"/>
  <c r="D5937" i="35"/>
  <c r="D5927" i="35"/>
  <c r="D5923" i="35"/>
  <c r="D5918" i="35"/>
  <c r="D5908" i="35"/>
  <c r="E5615" i="35"/>
  <c r="E5666" i="35" s="1"/>
  <c r="L5615" i="35"/>
  <c r="L5666" i="35" s="1"/>
  <c r="M5615" i="35"/>
  <c r="M5666" i="35" s="1"/>
  <c r="Q5615" i="35"/>
  <c r="Q5666" i="35" s="1"/>
  <c r="E5338" i="35"/>
  <c r="E5389" i="35" s="1"/>
  <c r="I5338" i="35"/>
  <c r="I5389" i="35" s="1"/>
  <c r="D5389" i="35"/>
  <c r="L5338" i="35"/>
  <c r="L5389" i="35" s="1"/>
  <c r="P5338" i="35"/>
  <c r="P5389" i="35" s="1"/>
  <c r="Q5338" i="35"/>
  <c r="Q5389" i="35" s="1"/>
  <c r="H5338" i="35"/>
  <c r="H5389" i="35" s="1"/>
  <c r="E5639" i="35"/>
  <c r="E5690" i="35" s="1"/>
  <c r="L5639" i="35"/>
  <c r="L5690" i="35" s="1"/>
  <c r="E5634" i="35"/>
  <c r="E5685" i="35" s="1"/>
  <c r="L5634" i="35"/>
  <c r="L5685" i="35" s="1"/>
  <c r="P5634" i="35"/>
  <c r="P5685" i="35" s="1"/>
  <c r="E5626" i="35"/>
  <c r="E5677" i="35" s="1"/>
  <c r="H5626" i="35"/>
  <c r="H5677" i="35" s="1"/>
  <c r="L5626" i="35"/>
  <c r="L5677" i="35" s="1"/>
  <c r="H5625" i="35"/>
  <c r="H5676" i="35" s="1"/>
  <c r="E5625" i="35"/>
  <c r="E5676" i="35" s="1"/>
  <c r="P5625" i="35"/>
  <c r="P5676" i="35" s="1"/>
  <c r="I5625" i="35"/>
  <c r="I5676" i="35" s="1"/>
  <c r="Q5625" i="35"/>
  <c r="Q5676" i="35" s="1"/>
  <c r="E5609" i="35"/>
  <c r="E5660" i="35" s="1"/>
  <c r="M5609" i="35"/>
  <c r="M5660" i="35" s="1"/>
  <c r="H5609" i="35"/>
  <c r="H5660" i="35" s="1"/>
  <c r="P5609" i="35"/>
  <c r="P5660" i="35" s="1"/>
  <c r="E5363" i="35"/>
  <c r="E5414" i="35" s="1"/>
  <c r="M5363" i="35"/>
  <c r="M5414" i="35" s="1"/>
  <c r="H5363" i="35"/>
  <c r="H5414" i="35" s="1"/>
  <c r="P5363" i="35"/>
  <c r="P5414" i="35" s="1"/>
  <c r="D5414" i="35"/>
  <c r="E5350" i="35"/>
  <c r="E5401" i="35" s="1"/>
  <c r="H5350" i="35"/>
  <c r="H5401" i="35" s="1"/>
  <c r="Q5350" i="35"/>
  <c r="Q5401" i="35" s="1"/>
  <c r="D5401" i="35"/>
  <c r="I5350" i="35"/>
  <c r="I5401" i="35" s="1"/>
  <c r="L5350" i="35"/>
  <c r="L5401" i="35" s="1"/>
  <c r="L5099" i="35"/>
  <c r="L5150" i="35" s="1"/>
  <c r="P5099" i="35"/>
  <c r="P5150" i="35" s="1"/>
  <c r="H5099" i="35"/>
  <c r="H5150" i="35" s="1"/>
  <c r="O4854" i="35"/>
  <c r="O4905" i="35" s="1"/>
  <c r="I4854" i="35"/>
  <c r="I4905" i="35" s="1"/>
  <c r="F4838" i="35"/>
  <c r="F4889" i="35" s="1"/>
  <c r="E4838" i="35"/>
  <c r="E4889" i="35" s="1"/>
  <c r="K4838" i="35"/>
  <c r="K4889" i="35" s="1"/>
  <c r="P4838" i="35"/>
  <c r="P4889" i="35" s="1"/>
  <c r="H4838" i="35"/>
  <c r="H4889" i="35" s="1"/>
  <c r="O4838" i="35"/>
  <c r="O4889" i="35" s="1"/>
  <c r="I4838" i="35"/>
  <c r="I4889" i="35" s="1"/>
  <c r="Q4838" i="35"/>
  <c r="Q4889" i="35" s="1"/>
  <c r="G4838" i="35"/>
  <c r="G4889" i="35" s="1"/>
  <c r="D4889" i="35"/>
  <c r="L4838" i="35"/>
  <c r="L4889" i="35" s="1"/>
  <c r="M4838" i="35"/>
  <c r="M4889" i="35" s="1"/>
  <c r="F4822" i="35"/>
  <c r="F4873" i="35" s="1"/>
  <c r="E4822" i="35"/>
  <c r="E4873" i="35" s="1"/>
  <c r="K4822" i="35"/>
  <c r="K4873" i="35" s="1"/>
  <c r="P4822" i="35"/>
  <c r="P4873" i="35" s="1"/>
  <c r="H4822" i="35"/>
  <c r="H4873" i="35" s="1"/>
  <c r="O4822" i="35"/>
  <c r="O4873" i="35" s="1"/>
  <c r="I4822" i="35"/>
  <c r="I4873" i="35" s="1"/>
  <c r="Q4822" i="35"/>
  <c r="Q4873" i="35" s="1"/>
  <c r="G4822" i="35"/>
  <c r="G4873" i="35" s="1"/>
  <c r="L4822" i="35"/>
  <c r="L4873" i="35" s="1"/>
  <c r="M4822" i="35"/>
  <c r="M4873" i="35" s="1"/>
  <c r="L5651" i="35"/>
  <c r="L5702" i="35" s="1"/>
  <c r="L5647" i="35"/>
  <c r="L5698" i="35" s="1"/>
  <c r="E5635" i="35"/>
  <c r="E5686" i="35" s="1"/>
  <c r="Q5635" i="35"/>
  <c r="Q5686" i="35" s="1"/>
  <c r="I5635" i="35"/>
  <c r="I5686" i="35" s="1"/>
  <c r="E5630" i="35"/>
  <c r="E5681" i="35" s="1"/>
  <c r="L5630" i="35"/>
  <c r="L5681" i="35" s="1"/>
  <c r="P5630" i="35"/>
  <c r="P5681" i="35" s="1"/>
  <c r="E5617" i="35"/>
  <c r="E5668" i="35" s="1"/>
  <c r="M5617" i="35"/>
  <c r="M5668" i="35" s="1"/>
  <c r="H5617" i="35"/>
  <c r="H5668" i="35" s="1"/>
  <c r="P5617" i="35"/>
  <c r="P5668" i="35" s="1"/>
  <c r="E5611" i="35"/>
  <c r="E5662" i="35" s="1"/>
  <c r="L5611" i="35"/>
  <c r="L5662" i="35" s="1"/>
  <c r="Q5609" i="35"/>
  <c r="Q5660" i="35" s="1"/>
  <c r="E5365" i="35"/>
  <c r="E5416" i="35" s="1"/>
  <c r="L5365" i="35"/>
  <c r="L5416" i="35" s="1"/>
  <c r="Q5365" i="35"/>
  <c r="Q5416" i="35" s="1"/>
  <c r="D5416" i="35"/>
  <c r="Q5363" i="35"/>
  <c r="Q5414" i="35" s="1"/>
  <c r="H5351" i="35"/>
  <c r="H5402" i="35" s="1"/>
  <c r="P5351" i="35"/>
  <c r="P5402" i="35" s="1"/>
  <c r="I5351" i="35"/>
  <c r="I5402" i="35" s="1"/>
  <c r="Q5351" i="35"/>
  <c r="Q5402" i="35" s="1"/>
  <c r="D5402" i="35"/>
  <c r="E5351" i="35"/>
  <c r="E5402" i="35" s="1"/>
  <c r="E5347" i="35"/>
  <c r="E5398" i="35" s="1"/>
  <c r="M5347" i="35"/>
  <c r="M5398" i="35" s="1"/>
  <c r="H5347" i="35"/>
  <c r="H5398" i="35" s="1"/>
  <c r="P5347" i="35"/>
  <c r="P5398" i="35" s="1"/>
  <c r="D5398" i="35"/>
  <c r="Q5347" i="35"/>
  <c r="Q5398" i="35" s="1"/>
  <c r="E5345" i="35"/>
  <c r="E5396" i="35" s="1"/>
  <c r="I5345" i="35"/>
  <c r="I5396" i="35" s="1"/>
  <c r="L5345" i="35"/>
  <c r="L5396" i="35" s="1"/>
  <c r="D5396" i="35"/>
  <c r="H5328" i="35"/>
  <c r="H5379" i="35" s="1"/>
  <c r="P5328" i="35"/>
  <c r="P5379" i="35" s="1"/>
  <c r="F4582" i="35"/>
  <c r="F4633" i="35" s="1"/>
  <c r="J4582" i="35"/>
  <c r="J4633" i="35" s="1"/>
  <c r="N4582" i="35"/>
  <c r="N4633" i="35" s="1"/>
  <c r="R4582" i="35"/>
  <c r="R4633" i="35" s="1"/>
  <c r="G4582" i="35"/>
  <c r="G4633" i="35" s="1"/>
  <c r="K4582" i="35"/>
  <c r="K4633" i="35" s="1"/>
  <c r="O4582" i="35"/>
  <c r="O4633" i="35" s="1"/>
  <c r="H4582" i="35"/>
  <c r="H4633" i="35" s="1"/>
  <c r="P4582" i="35"/>
  <c r="P4633" i="35" s="1"/>
  <c r="I4582" i="35"/>
  <c r="I4633" i="35" s="1"/>
  <c r="Q4582" i="35"/>
  <c r="Q4633" i="35" s="1"/>
  <c r="E4582" i="35"/>
  <c r="E4633" i="35" s="1"/>
  <c r="L4582" i="35"/>
  <c r="L4633" i="35" s="1"/>
  <c r="M4582" i="35"/>
  <c r="M4633" i="35" s="1"/>
  <c r="D4633" i="35"/>
  <c r="D5702" i="35"/>
  <c r="D5698" i="35"/>
  <c r="P5654" i="35"/>
  <c r="P5705" i="35" s="1"/>
  <c r="L5653" i="35"/>
  <c r="L5704" i="35" s="1"/>
  <c r="Q5651" i="35"/>
  <c r="Q5702" i="35" s="1"/>
  <c r="P5650" i="35"/>
  <c r="P5701" i="35" s="1"/>
  <c r="L5649" i="35"/>
  <c r="L5700" i="35" s="1"/>
  <c r="Q5647" i="35"/>
  <c r="Q5698" i="35" s="1"/>
  <c r="P5646" i="35"/>
  <c r="P5697" i="35" s="1"/>
  <c r="L5645" i="35"/>
  <c r="L5696" i="35" s="1"/>
  <c r="Q5639" i="35"/>
  <c r="Q5690" i="35" s="1"/>
  <c r="E5631" i="35"/>
  <c r="E5682" i="35" s="1"/>
  <c r="Q5631" i="35"/>
  <c r="Q5682" i="35" s="1"/>
  <c r="I5631" i="35"/>
  <c r="I5682" i="35" s="1"/>
  <c r="M5625" i="35"/>
  <c r="M5676" i="35" s="1"/>
  <c r="E5622" i="35"/>
  <c r="E5673" i="35" s="1"/>
  <c r="H5622" i="35"/>
  <c r="H5673" i="35" s="1"/>
  <c r="L5622" i="35"/>
  <c r="L5673" i="35" s="1"/>
  <c r="Q5617" i="35"/>
  <c r="Q5668" i="35" s="1"/>
  <c r="L5609" i="35"/>
  <c r="L5660" i="35" s="1"/>
  <c r="E5370" i="35"/>
  <c r="E5421" i="35" s="1"/>
  <c r="I5370" i="35"/>
  <c r="I5421" i="35" s="1"/>
  <c r="D5421" i="35"/>
  <c r="L5370" i="35"/>
  <c r="L5421" i="35" s="1"/>
  <c r="H5367" i="35"/>
  <c r="H5418" i="35" s="1"/>
  <c r="P5367" i="35"/>
  <c r="P5418" i="35" s="1"/>
  <c r="I5367" i="35"/>
  <c r="I5418" i="35" s="1"/>
  <c r="Q5367" i="35"/>
  <c r="Q5418" i="35" s="1"/>
  <c r="D5418" i="35"/>
  <c r="E5366" i="35"/>
  <c r="E5417" i="35" s="1"/>
  <c r="H5366" i="35"/>
  <c r="H5417" i="35" s="1"/>
  <c r="Q5366" i="35"/>
  <c r="Q5417" i="35" s="1"/>
  <c r="D5417" i="35"/>
  <c r="I5366" i="35"/>
  <c r="I5417" i="35" s="1"/>
  <c r="L5363" i="35"/>
  <c r="L5414" i="35" s="1"/>
  <c r="E5354" i="35"/>
  <c r="E5405" i="35" s="1"/>
  <c r="I5354" i="35"/>
  <c r="I5405" i="35" s="1"/>
  <c r="D5405" i="35"/>
  <c r="L5354" i="35"/>
  <c r="L5405" i="35" s="1"/>
  <c r="H5354" i="35"/>
  <c r="H5405" i="35" s="1"/>
  <c r="H5333" i="35"/>
  <c r="H5384" i="35" s="1"/>
  <c r="L5333" i="35"/>
  <c r="L5384" i="35" s="1"/>
  <c r="P5333" i="35"/>
  <c r="P5384" i="35" s="1"/>
  <c r="L5131" i="35"/>
  <c r="L5182" i="35" s="1"/>
  <c r="P5131" i="35"/>
  <c r="P5182" i="35" s="1"/>
  <c r="H5131" i="35"/>
  <c r="H5182" i="35" s="1"/>
  <c r="E5094" i="35"/>
  <c r="E5145" i="35" s="1"/>
  <c r="G5094" i="35"/>
  <c r="G5145" i="35" s="1"/>
  <c r="M5094" i="35"/>
  <c r="M5145" i="35" s="1"/>
  <c r="H5094" i="35"/>
  <c r="H5145" i="35" s="1"/>
  <c r="O5094" i="35"/>
  <c r="O5145" i="35" s="1"/>
  <c r="I5094" i="35"/>
  <c r="I5145" i="35" s="1"/>
  <c r="L5094" i="35"/>
  <c r="L5145" i="35" s="1"/>
  <c r="D5145" i="35"/>
  <c r="Q5094" i="35"/>
  <c r="Q5145" i="35" s="1"/>
  <c r="F4846" i="35"/>
  <c r="F4897" i="35" s="1"/>
  <c r="E4846" i="35"/>
  <c r="E4897" i="35" s="1"/>
  <c r="K4846" i="35"/>
  <c r="K4897" i="35" s="1"/>
  <c r="P4846" i="35"/>
  <c r="P4897" i="35" s="1"/>
  <c r="H4846" i="35"/>
  <c r="H4897" i="35" s="1"/>
  <c r="O4846" i="35"/>
  <c r="O4897" i="35" s="1"/>
  <c r="D4897" i="35"/>
  <c r="I4846" i="35"/>
  <c r="I4897" i="35" s="1"/>
  <c r="Q4846" i="35"/>
  <c r="Q4897" i="35" s="1"/>
  <c r="G4846" i="35"/>
  <c r="G4897" i="35" s="1"/>
  <c r="L4846" i="35"/>
  <c r="L4897" i="35" s="1"/>
  <c r="M4846" i="35"/>
  <c r="M4897" i="35" s="1"/>
  <c r="F4830" i="35"/>
  <c r="F4881" i="35" s="1"/>
  <c r="E4830" i="35"/>
  <c r="E4881" i="35" s="1"/>
  <c r="K4830" i="35"/>
  <c r="K4881" i="35" s="1"/>
  <c r="P4830" i="35"/>
  <c r="P4881" i="35" s="1"/>
  <c r="H4830" i="35"/>
  <c r="H4881" i="35" s="1"/>
  <c r="O4830" i="35"/>
  <c r="O4881" i="35" s="1"/>
  <c r="D4881" i="35"/>
  <c r="I4830" i="35"/>
  <c r="I4881" i="35" s="1"/>
  <c r="Q4830" i="35"/>
  <c r="Q4881" i="35" s="1"/>
  <c r="G4830" i="35"/>
  <c r="G4881" i="35" s="1"/>
  <c r="L4830" i="35"/>
  <c r="L4881" i="35" s="1"/>
  <c r="M4830" i="35"/>
  <c r="M4881" i="35" s="1"/>
  <c r="F4814" i="35"/>
  <c r="F4865" i="35" s="1"/>
  <c r="E4814" i="35"/>
  <c r="E4865" i="35" s="1"/>
  <c r="K4814" i="35"/>
  <c r="K4865" i="35" s="1"/>
  <c r="P4814" i="35"/>
  <c r="P4865" i="35" s="1"/>
  <c r="H4814" i="35"/>
  <c r="H4865" i="35" s="1"/>
  <c r="O4814" i="35"/>
  <c r="O4865" i="35" s="1"/>
  <c r="D4865" i="35"/>
  <c r="I4814" i="35"/>
  <c r="I4865" i="35" s="1"/>
  <c r="Q4814" i="35"/>
  <c r="Q4865" i="35" s="1"/>
  <c r="G4814" i="35"/>
  <c r="G4865" i="35" s="1"/>
  <c r="L4814" i="35"/>
  <c r="L4865" i="35" s="1"/>
  <c r="M4814" i="35"/>
  <c r="M4865" i="35" s="1"/>
  <c r="E5349" i="35"/>
  <c r="E5400" i="35" s="1"/>
  <c r="L5349" i="35"/>
  <c r="L5400" i="35" s="1"/>
  <c r="Q5349" i="35"/>
  <c r="Q5400" i="35" s="1"/>
  <c r="D5400" i="35"/>
  <c r="H5334" i="35"/>
  <c r="H5385" i="35" s="1"/>
  <c r="L5334" i="35"/>
  <c r="L5385" i="35" s="1"/>
  <c r="H5122" i="35"/>
  <c r="H5173" i="35" s="1"/>
  <c r="P5122" i="35"/>
  <c r="P5173" i="35" s="1"/>
  <c r="H5106" i="35"/>
  <c r="H5157" i="35" s="1"/>
  <c r="P5106" i="35"/>
  <c r="P5157" i="35" s="1"/>
  <c r="L5097" i="35"/>
  <c r="L5148" i="35" s="1"/>
  <c r="E5093" i="35"/>
  <c r="E5144" i="35" s="1"/>
  <c r="H5093" i="35"/>
  <c r="H5144" i="35" s="1"/>
  <c r="O5093" i="35"/>
  <c r="O5144" i="35" s="1"/>
  <c r="I5093" i="35"/>
  <c r="I5144" i="35" s="1"/>
  <c r="Q5093" i="35"/>
  <c r="Q5144" i="35" s="1"/>
  <c r="L5089" i="35"/>
  <c r="L5140" i="35" s="1"/>
  <c r="I5087" i="35"/>
  <c r="I5138" i="35" s="1"/>
  <c r="J5085" i="35"/>
  <c r="J5136" i="35" s="1"/>
  <c r="I4850" i="35"/>
  <c r="I4901" i="35" s="1"/>
  <c r="L4847" i="35"/>
  <c r="L4898" i="35" s="1"/>
  <c r="F4843" i="35"/>
  <c r="F4894" i="35" s="1"/>
  <c r="E4843" i="35"/>
  <c r="E4894" i="35" s="1"/>
  <c r="K4843" i="35"/>
  <c r="K4894" i="35" s="1"/>
  <c r="P4843" i="35"/>
  <c r="P4894" i="35" s="1"/>
  <c r="G4843" i="35"/>
  <c r="G4894" i="35" s="1"/>
  <c r="M4843" i="35"/>
  <c r="M4894" i="35" s="1"/>
  <c r="D4894" i="35"/>
  <c r="H4843" i="35"/>
  <c r="H4894" i="35" s="1"/>
  <c r="O4843" i="35"/>
  <c r="O4894" i="35" s="1"/>
  <c r="L4839" i="35"/>
  <c r="L4890" i="35" s="1"/>
  <c r="F4835" i="35"/>
  <c r="F4886" i="35" s="1"/>
  <c r="E4835" i="35"/>
  <c r="E4886" i="35" s="1"/>
  <c r="K4835" i="35"/>
  <c r="K4886" i="35" s="1"/>
  <c r="P4835" i="35"/>
  <c r="P4886" i="35" s="1"/>
  <c r="G4835" i="35"/>
  <c r="G4886" i="35" s="1"/>
  <c r="M4835" i="35"/>
  <c r="M4886" i="35" s="1"/>
  <c r="D4886" i="35"/>
  <c r="H4835" i="35"/>
  <c r="H4886" i="35" s="1"/>
  <c r="O4835" i="35"/>
  <c r="O4886" i="35" s="1"/>
  <c r="L4831" i="35"/>
  <c r="L4882" i="35" s="1"/>
  <c r="F4827" i="35"/>
  <c r="F4878" i="35" s="1"/>
  <c r="E4827" i="35"/>
  <c r="E4878" i="35" s="1"/>
  <c r="K4827" i="35"/>
  <c r="K4878" i="35" s="1"/>
  <c r="P4827" i="35"/>
  <c r="P4878" i="35" s="1"/>
  <c r="G4827" i="35"/>
  <c r="G4878" i="35" s="1"/>
  <c r="M4827" i="35"/>
  <c r="M4878" i="35" s="1"/>
  <c r="H4827" i="35"/>
  <c r="H4878" i="35" s="1"/>
  <c r="O4827" i="35"/>
  <c r="O4878" i="35" s="1"/>
  <c r="L4823" i="35"/>
  <c r="L4874" i="35" s="1"/>
  <c r="F4819" i="35"/>
  <c r="F4870" i="35" s="1"/>
  <c r="E4819" i="35"/>
  <c r="E4870" i="35" s="1"/>
  <c r="K4819" i="35"/>
  <c r="K4870" i="35" s="1"/>
  <c r="P4819" i="35"/>
  <c r="P4870" i="35" s="1"/>
  <c r="G4819" i="35"/>
  <c r="G4870" i="35" s="1"/>
  <c r="M4819" i="35"/>
  <c r="M4870" i="35" s="1"/>
  <c r="D4870" i="35"/>
  <c r="H4819" i="35"/>
  <c r="H4870" i="35" s="1"/>
  <c r="O4819" i="35"/>
  <c r="O4870" i="35" s="1"/>
  <c r="L4815" i="35"/>
  <c r="L4866" i="35" s="1"/>
  <c r="F4811" i="35"/>
  <c r="F4862" i="35" s="1"/>
  <c r="E4811" i="35"/>
  <c r="E4862" i="35" s="1"/>
  <c r="K4811" i="35"/>
  <c r="K4862" i="35" s="1"/>
  <c r="P4811" i="35"/>
  <c r="P4862" i="35" s="1"/>
  <c r="G4811" i="35"/>
  <c r="G4862" i="35" s="1"/>
  <c r="M4811" i="35"/>
  <c r="M4862" i="35" s="1"/>
  <c r="H4811" i="35"/>
  <c r="H4862" i="35" s="1"/>
  <c r="O4811" i="35"/>
  <c r="O4862" i="35" s="1"/>
  <c r="D4862" i="35"/>
  <c r="F4807" i="35"/>
  <c r="F4858" i="35" s="1"/>
  <c r="E4807" i="35"/>
  <c r="E4858" i="35" s="1"/>
  <c r="K4807" i="35"/>
  <c r="K4858" i="35" s="1"/>
  <c r="P4807" i="35"/>
  <c r="P4858" i="35" s="1"/>
  <c r="G4807" i="35"/>
  <c r="G4858" i="35" s="1"/>
  <c r="M4807" i="35"/>
  <c r="M4858" i="35" s="1"/>
  <c r="H4807" i="35"/>
  <c r="H4858" i="35" s="1"/>
  <c r="O4807" i="35"/>
  <c r="O4858" i="35" s="1"/>
  <c r="D4858" i="35"/>
  <c r="I4807" i="35"/>
  <c r="I4858" i="35" s="1"/>
  <c r="Q4807" i="35"/>
  <c r="Q4858" i="35" s="1"/>
  <c r="F4587" i="35"/>
  <c r="F4638" i="35" s="1"/>
  <c r="J4587" i="35"/>
  <c r="J4638" i="35" s="1"/>
  <c r="N4587" i="35"/>
  <c r="N4638" i="35" s="1"/>
  <c r="R4587" i="35"/>
  <c r="R4638" i="35" s="1"/>
  <c r="G4587" i="35"/>
  <c r="G4638" i="35" s="1"/>
  <c r="K4587" i="35"/>
  <c r="K4638" i="35" s="1"/>
  <c r="O4587" i="35"/>
  <c r="O4638" i="35" s="1"/>
  <c r="E4587" i="35"/>
  <c r="E4638" i="35" s="1"/>
  <c r="M4587" i="35"/>
  <c r="M4638" i="35" s="1"/>
  <c r="H4587" i="35"/>
  <c r="H4638" i="35" s="1"/>
  <c r="P4587" i="35"/>
  <c r="P4638" i="35" s="1"/>
  <c r="L4587" i="35"/>
  <c r="L4638" i="35" s="1"/>
  <c r="Q4587" i="35"/>
  <c r="Q4638" i="35" s="1"/>
  <c r="I4587" i="35"/>
  <c r="I4638" i="35" s="1"/>
  <c r="D4638" i="35"/>
  <c r="D5140" i="35"/>
  <c r="D5138" i="35"/>
  <c r="L5123" i="35"/>
  <c r="L5174" i="35" s="1"/>
  <c r="P5123" i="35"/>
  <c r="P5174" i="35" s="1"/>
  <c r="L5107" i="35"/>
  <c r="L5158" i="35" s="1"/>
  <c r="P5107" i="35"/>
  <c r="P5158" i="35" s="1"/>
  <c r="F5098" i="35"/>
  <c r="F5149" i="35" s="1"/>
  <c r="G5098" i="35"/>
  <c r="G5149" i="35" s="1"/>
  <c r="L5098" i="35"/>
  <c r="L5149" i="35" s="1"/>
  <c r="Q5098" i="35"/>
  <c r="Q5149" i="35" s="1"/>
  <c r="H5098" i="35"/>
  <c r="H5149" i="35" s="1"/>
  <c r="M5098" i="35"/>
  <c r="M5149" i="35" s="1"/>
  <c r="E5090" i="35"/>
  <c r="E5141" i="35" s="1"/>
  <c r="G5090" i="35"/>
  <c r="G5141" i="35" s="1"/>
  <c r="M5090" i="35"/>
  <c r="M5141" i="35" s="1"/>
  <c r="H5090" i="35"/>
  <c r="H5141" i="35" s="1"/>
  <c r="O5090" i="35"/>
  <c r="O5141" i="35" s="1"/>
  <c r="R5087" i="35"/>
  <c r="R5138" i="35" s="1"/>
  <c r="O4853" i="35"/>
  <c r="O4904" i="35" s="1"/>
  <c r="I4853" i="35"/>
  <c r="I4904" i="35" s="1"/>
  <c r="F4842" i="35"/>
  <c r="F4893" i="35" s="1"/>
  <c r="E4842" i="35"/>
  <c r="E4893" i="35" s="1"/>
  <c r="K4842" i="35"/>
  <c r="K4893" i="35" s="1"/>
  <c r="P4842" i="35"/>
  <c r="P4893" i="35" s="1"/>
  <c r="H4842" i="35"/>
  <c r="H4893" i="35" s="1"/>
  <c r="O4842" i="35"/>
  <c r="O4893" i="35" s="1"/>
  <c r="I4842" i="35"/>
  <c r="I4893" i="35" s="1"/>
  <c r="Q4842" i="35"/>
  <c r="Q4893" i="35" s="1"/>
  <c r="F4834" i="35"/>
  <c r="F4885" i="35" s="1"/>
  <c r="E4834" i="35"/>
  <c r="E4885" i="35" s="1"/>
  <c r="K4834" i="35"/>
  <c r="K4885" i="35" s="1"/>
  <c r="P4834" i="35"/>
  <c r="P4885" i="35" s="1"/>
  <c r="H4834" i="35"/>
  <c r="H4885" i="35" s="1"/>
  <c r="O4834" i="35"/>
  <c r="O4885" i="35" s="1"/>
  <c r="D4885" i="35"/>
  <c r="I4834" i="35"/>
  <c r="I4885" i="35" s="1"/>
  <c r="Q4834" i="35"/>
  <c r="Q4885" i="35" s="1"/>
  <c r="F4826" i="35"/>
  <c r="F4877" i="35" s="1"/>
  <c r="E4826" i="35"/>
  <c r="E4877" i="35" s="1"/>
  <c r="K4826" i="35"/>
  <c r="K4877" i="35" s="1"/>
  <c r="P4826" i="35"/>
  <c r="P4877" i="35" s="1"/>
  <c r="H4826" i="35"/>
  <c r="H4877" i="35" s="1"/>
  <c r="O4826" i="35"/>
  <c r="O4877" i="35" s="1"/>
  <c r="I4826" i="35"/>
  <c r="I4877" i="35" s="1"/>
  <c r="Q4826" i="35"/>
  <c r="Q4877" i="35" s="1"/>
  <c r="D4877" i="35"/>
  <c r="F4818" i="35"/>
  <c r="F4869" i="35" s="1"/>
  <c r="E4818" i="35"/>
  <c r="E4869" i="35" s="1"/>
  <c r="K4818" i="35"/>
  <c r="K4869" i="35" s="1"/>
  <c r="P4818" i="35"/>
  <c r="P4869" i="35" s="1"/>
  <c r="H4818" i="35"/>
  <c r="H4869" i="35" s="1"/>
  <c r="O4818" i="35"/>
  <c r="O4869" i="35" s="1"/>
  <c r="D4869" i="35"/>
  <c r="I4818" i="35"/>
  <c r="I4869" i="35" s="1"/>
  <c r="Q4818" i="35"/>
  <c r="Q4869" i="35" s="1"/>
  <c r="Q4811" i="35"/>
  <c r="Q4862" i="35" s="1"/>
  <c r="H5130" i="35"/>
  <c r="H5181" i="35" s="1"/>
  <c r="P5130" i="35"/>
  <c r="P5181" i="35" s="1"/>
  <c r="D5181" i="35"/>
  <c r="H5114" i="35"/>
  <c r="H5165" i="35" s="1"/>
  <c r="P5114" i="35"/>
  <c r="P5165" i="35" s="1"/>
  <c r="E5097" i="35"/>
  <c r="E5148" i="35" s="1"/>
  <c r="H5097" i="35"/>
  <c r="H5148" i="35" s="1"/>
  <c r="O5097" i="35"/>
  <c r="O5148" i="35" s="1"/>
  <c r="I5097" i="35"/>
  <c r="I5148" i="35" s="1"/>
  <c r="Q5097" i="35"/>
  <c r="Q5148" i="35" s="1"/>
  <c r="E5089" i="35"/>
  <c r="E5140" i="35" s="1"/>
  <c r="H5089" i="35"/>
  <c r="H5140" i="35" s="1"/>
  <c r="O5089" i="35"/>
  <c r="O5140" i="35" s="1"/>
  <c r="I5089" i="35"/>
  <c r="I5140" i="35" s="1"/>
  <c r="Q5089" i="35"/>
  <c r="Q5140" i="35" s="1"/>
  <c r="E5087" i="35"/>
  <c r="E5138" i="35" s="1"/>
  <c r="J5087" i="35"/>
  <c r="J5138" i="35" s="1"/>
  <c r="P5087" i="35"/>
  <c r="P5138" i="35" s="1"/>
  <c r="F5087" i="35"/>
  <c r="F5138" i="35" s="1"/>
  <c r="L5087" i="35"/>
  <c r="L5138" i="35" s="1"/>
  <c r="Q5087" i="35"/>
  <c r="Q5138" i="35" s="1"/>
  <c r="H5085" i="35"/>
  <c r="H5136" i="35" s="1"/>
  <c r="N5085" i="35"/>
  <c r="N5136" i="35" s="1"/>
  <c r="I5085" i="35"/>
  <c r="I5136" i="35" s="1"/>
  <c r="P5085" i="35"/>
  <c r="P5136" i="35" s="1"/>
  <c r="D5136" i="35"/>
  <c r="F4847" i="35"/>
  <c r="F4898" i="35" s="1"/>
  <c r="E4847" i="35"/>
  <c r="E4898" i="35" s="1"/>
  <c r="K4847" i="35"/>
  <c r="K4898" i="35" s="1"/>
  <c r="P4847" i="35"/>
  <c r="P4898" i="35" s="1"/>
  <c r="G4847" i="35"/>
  <c r="G4898" i="35" s="1"/>
  <c r="M4847" i="35"/>
  <c r="M4898" i="35" s="1"/>
  <c r="H4847" i="35"/>
  <c r="H4898" i="35" s="1"/>
  <c r="O4847" i="35"/>
  <c r="O4898" i="35" s="1"/>
  <c r="F4839" i="35"/>
  <c r="F4890" i="35" s="1"/>
  <c r="E4839" i="35"/>
  <c r="E4890" i="35" s="1"/>
  <c r="K4839" i="35"/>
  <c r="K4890" i="35" s="1"/>
  <c r="P4839" i="35"/>
  <c r="P4890" i="35" s="1"/>
  <c r="G4839" i="35"/>
  <c r="G4890" i="35" s="1"/>
  <c r="M4839" i="35"/>
  <c r="M4890" i="35" s="1"/>
  <c r="H4839" i="35"/>
  <c r="H4890" i="35" s="1"/>
  <c r="O4839" i="35"/>
  <c r="O4890" i="35" s="1"/>
  <c r="F4831" i="35"/>
  <c r="F4882" i="35" s="1"/>
  <c r="E4831" i="35"/>
  <c r="E4882" i="35" s="1"/>
  <c r="K4831" i="35"/>
  <c r="K4882" i="35" s="1"/>
  <c r="P4831" i="35"/>
  <c r="P4882" i="35" s="1"/>
  <c r="G4831" i="35"/>
  <c r="G4882" i="35" s="1"/>
  <c r="M4831" i="35"/>
  <c r="M4882" i="35" s="1"/>
  <c r="H4831" i="35"/>
  <c r="H4882" i="35" s="1"/>
  <c r="O4831" i="35"/>
  <c r="O4882" i="35" s="1"/>
  <c r="D4882" i="35"/>
  <c r="F4823" i="35"/>
  <c r="F4874" i="35" s="1"/>
  <c r="E4823" i="35"/>
  <c r="E4874" i="35" s="1"/>
  <c r="K4823" i="35"/>
  <c r="K4874" i="35" s="1"/>
  <c r="P4823" i="35"/>
  <c r="P4874" i="35" s="1"/>
  <c r="G4823" i="35"/>
  <c r="G4874" i="35" s="1"/>
  <c r="M4823" i="35"/>
  <c r="M4874" i="35" s="1"/>
  <c r="H4823" i="35"/>
  <c r="H4874" i="35" s="1"/>
  <c r="O4823" i="35"/>
  <c r="O4874" i="35" s="1"/>
  <c r="F4815" i="35"/>
  <c r="F4866" i="35" s="1"/>
  <c r="E4815" i="35"/>
  <c r="E4866" i="35" s="1"/>
  <c r="K4815" i="35"/>
  <c r="K4866" i="35" s="1"/>
  <c r="P4815" i="35"/>
  <c r="P4866" i="35" s="1"/>
  <c r="G4815" i="35"/>
  <c r="G4866" i="35" s="1"/>
  <c r="M4815" i="35"/>
  <c r="M4866" i="35" s="1"/>
  <c r="H4815" i="35"/>
  <c r="H4866" i="35" s="1"/>
  <c r="O4815" i="35"/>
  <c r="O4866" i="35" s="1"/>
  <c r="D4866" i="35"/>
  <c r="F4810" i="35"/>
  <c r="F4861" i="35" s="1"/>
  <c r="E4810" i="35"/>
  <c r="E4861" i="35" s="1"/>
  <c r="K4810" i="35"/>
  <c r="K4861" i="35" s="1"/>
  <c r="P4810" i="35"/>
  <c r="P4861" i="35" s="1"/>
  <c r="H5606" i="35"/>
  <c r="H5657" i="35" s="1"/>
  <c r="I5373" i="35"/>
  <c r="I5424" i="35" s="1"/>
  <c r="Q5362" i="35"/>
  <c r="Q5413" i="35" s="1"/>
  <c r="H5362" i="35"/>
  <c r="H5413" i="35" s="1"/>
  <c r="M5359" i="35"/>
  <c r="M5410" i="35" s="1"/>
  <c r="I5357" i="35"/>
  <c r="I5408" i="35" s="1"/>
  <c r="Q5346" i="35"/>
  <c r="Q5397" i="35" s="1"/>
  <c r="H5346" i="35"/>
  <c r="H5397" i="35" s="1"/>
  <c r="M5343" i="35"/>
  <c r="M5394" i="35" s="1"/>
  <c r="I5341" i="35"/>
  <c r="I5392" i="35" s="1"/>
  <c r="P5332" i="35"/>
  <c r="P5383" i="35" s="1"/>
  <c r="L5126" i="35"/>
  <c r="L5177" i="35" s="1"/>
  <c r="L5118" i="35"/>
  <c r="L5169" i="35" s="1"/>
  <c r="L5110" i="35"/>
  <c r="L5161" i="35" s="1"/>
  <c r="L5102" i="35"/>
  <c r="L5153" i="35" s="1"/>
  <c r="M5095" i="35"/>
  <c r="M5146" i="35" s="1"/>
  <c r="G5095" i="35"/>
  <c r="G5146" i="35" s="1"/>
  <c r="M5091" i="35"/>
  <c r="M5142" i="35" s="1"/>
  <c r="G5091" i="35"/>
  <c r="G5142" i="35" s="1"/>
  <c r="I4852" i="35"/>
  <c r="I4903" i="35" s="1"/>
  <c r="F4849" i="35"/>
  <c r="F4900" i="35" s="1"/>
  <c r="E4849" i="35"/>
  <c r="E4900" i="35" s="1"/>
  <c r="K4849" i="35"/>
  <c r="K4900" i="35" s="1"/>
  <c r="P4849" i="35"/>
  <c r="P4900" i="35" s="1"/>
  <c r="M4848" i="35"/>
  <c r="M4899" i="35" s="1"/>
  <c r="F4845" i="35"/>
  <c r="F4896" i="35" s="1"/>
  <c r="E4845" i="35"/>
  <c r="E4896" i="35" s="1"/>
  <c r="K4845" i="35"/>
  <c r="K4896" i="35" s="1"/>
  <c r="P4845" i="35"/>
  <c r="P4896" i="35" s="1"/>
  <c r="M4844" i="35"/>
  <c r="M4895" i="35" s="1"/>
  <c r="F4841" i="35"/>
  <c r="F4892" i="35" s="1"/>
  <c r="E4841" i="35"/>
  <c r="E4892" i="35" s="1"/>
  <c r="K4841" i="35"/>
  <c r="K4892" i="35" s="1"/>
  <c r="P4841" i="35"/>
  <c r="P4892" i="35" s="1"/>
  <c r="M4840" i="35"/>
  <c r="M4891" i="35" s="1"/>
  <c r="F4837" i="35"/>
  <c r="F4888" i="35" s="1"/>
  <c r="E4837" i="35"/>
  <c r="E4888" i="35" s="1"/>
  <c r="K4837" i="35"/>
  <c r="K4888" i="35" s="1"/>
  <c r="P4837" i="35"/>
  <c r="P4888" i="35" s="1"/>
  <c r="M4836" i="35"/>
  <c r="M4887" i="35" s="1"/>
  <c r="F4833" i="35"/>
  <c r="F4884" i="35" s="1"/>
  <c r="E4833" i="35"/>
  <c r="E4884" i="35" s="1"/>
  <c r="K4833" i="35"/>
  <c r="K4884" i="35" s="1"/>
  <c r="P4833" i="35"/>
  <c r="P4884" i="35" s="1"/>
  <c r="M4832" i="35"/>
  <c r="M4883" i="35" s="1"/>
  <c r="F4829" i="35"/>
  <c r="F4880" i="35" s="1"/>
  <c r="E4829" i="35"/>
  <c r="E4880" i="35" s="1"/>
  <c r="K4829" i="35"/>
  <c r="K4880" i="35" s="1"/>
  <c r="P4829" i="35"/>
  <c r="P4880" i="35" s="1"/>
  <c r="M4828" i="35"/>
  <c r="M4879" i="35" s="1"/>
  <c r="F4825" i="35"/>
  <c r="F4876" i="35" s="1"/>
  <c r="E4825" i="35"/>
  <c r="E4876" i="35" s="1"/>
  <c r="K4825" i="35"/>
  <c r="K4876" i="35" s="1"/>
  <c r="P4825" i="35"/>
  <c r="P4876" i="35" s="1"/>
  <c r="M4824" i="35"/>
  <c r="M4875" i="35" s="1"/>
  <c r="F4821" i="35"/>
  <c r="F4872" i="35" s="1"/>
  <c r="E4821" i="35"/>
  <c r="E4872" i="35" s="1"/>
  <c r="K4821" i="35"/>
  <c r="K4872" i="35" s="1"/>
  <c r="P4821" i="35"/>
  <c r="P4872" i="35" s="1"/>
  <c r="M4820" i="35"/>
  <c r="M4871" i="35" s="1"/>
  <c r="F4817" i="35"/>
  <c r="F4868" i="35" s="1"/>
  <c r="E4817" i="35"/>
  <c r="E4868" i="35" s="1"/>
  <c r="K4817" i="35"/>
  <c r="K4868" i="35" s="1"/>
  <c r="P4817" i="35"/>
  <c r="P4868" i="35" s="1"/>
  <c r="M4816" i="35"/>
  <c r="M4867" i="35" s="1"/>
  <c r="F4813" i="35"/>
  <c r="F4864" i="35" s="1"/>
  <c r="E4813" i="35"/>
  <c r="E4864" i="35" s="1"/>
  <c r="K4813" i="35"/>
  <c r="K4864" i="35" s="1"/>
  <c r="P4813" i="35"/>
  <c r="P4864" i="35" s="1"/>
  <c r="M4812" i="35"/>
  <c r="M4863" i="35" s="1"/>
  <c r="Q4810" i="35"/>
  <c r="Q4861" i="35" s="1"/>
  <c r="I4810" i="35"/>
  <c r="I4861" i="35" s="1"/>
  <c r="F4809" i="35"/>
  <c r="F4860" i="35" s="1"/>
  <c r="E4809" i="35"/>
  <c r="E4860" i="35" s="1"/>
  <c r="K4809" i="35"/>
  <c r="K4860" i="35" s="1"/>
  <c r="P4809" i="35"/>
  <c r="P4860" i="35" s="1"/>
  <c r="M4808" i="35"/>
  <c r="M4859" i="35" s="1"/>
  <c r="F4571" i="35"/>
  <c r="F4622" i="35" s="1"/>
  <c r="J4571" i="35"/>
  <c r="J4622" i="35" s="1"/>
  <c r="N4571" i="35"/>
  <c r="R4571" i="35"/>
  <c r="R4622" i="35" s="1"/>
  <c r="G4571" i="35"/>
  <c r="G4622" i="35" s="1"/>
  <c r="K4571" i="35"/>
  <c r="K4622" i="35" s="1"/>
  <c r="O4571" i="35"/>
  <c r="O4622" i="35" s="1"/>
  <c r="E4571" i="35"/>
  <c r="E4622" i="35" s="1"/>
  <c r="M4571" i="35"/>
  <c r="M4622" i="35" s="1"/>
  <c r="H4571" i="35"/>
  <c r="P4571" i="35"/>
  <c r="P4622" i="35" s="1"/>
  <c r="L4571" i="35"/>
  <c r="D4613" i="35"/>
  <c r="Q4571" i="35"/>
  <c r="Q4622" i="35" s="1"/>
  <c r="G4615" i="35"/>
  <c r="Q5637" i="35"/>
  <c r="Q5688" i="35" s="1"/>
  <c r="Q5633" i="35"/>
  <c r="Q5684" i="35" s="1"/>
  <c r="Q5629" i="35"/>
  <c r="Q5680" i="35" s="1"/>
  <c r="D4861" i="35"/>
  <c r="F4848" i="35"/>
  <c r="F4899" i="35" s="1"/>
  <c r="E4848" i="35"/>
  <c r="E4899" i="35" s="1"/>
  <c r="K4848" i="35"/>
  <c r="K4899" i="35" s="1"/>
  <c r="P4848" i="35"/>
  <c r="P4899" i="35" s="1"/>
  <c r="F4844" i="35"/>
  <c r="F4895" i="35" s="1"/>
  <c r="E4844" i="35"/>
  <c r="E4895" i="35" s="1"/>
  <c r="K4844" i="35"/>
  <c r="K4895" i="35" s="1"/>
  <c r="P4844" i="35"/>
  <c r="P4895" i="35" s="1"/>
  <c r="F4840" i="35"/>
  <c r="F4891" i="35" s="1"/>
  <c r="E4840" i="35"/>
  <c r="E4891" i="35" s="1"/>
  <c r="K4840" i="35"/>
  <c r="K4891" i="35" s="1"/>
  <c r="P4840" i="35"/>
  <c r="P4891" i="35" s="1"/>
  <c r="F4836" i="35"/>
  <c r="F4887" i="35" s="1"/>
  <c r="E4836" i="35"/>
  <c r="E4887" i="35" s="1"/>
  <c r="K4836" i="35"/>
  <c r="K4887" i="35" s="1"/>
  <c r="P4836" i="35"/>
  <c r="P4887" i="35" s="1"/>
  <c r="F4832" i="35"/>
  <c r="F4883" i="35" s="1"/>
  <c r="E4832" i="35"/>
  <c r="E4883" i="35" s="1"/>
  <c r="K4832" i="35"/>
  <c r="K4883" i="35" s="1"/>
  <c r="P4832" i="35"/>
  <c r="P4883" i="35" s="1"/>
  <c r="F4828" i="35"/>
  <c r="F4879" i="35" s="1"/>
  <c r="E4828" i="35"/>
  <c r="E4879" i="35" s="1"/>
  <c r="K4828" i="35"/>
  <c r="K4879" i="35" s="1"/>
  <c r="P4828" i="35"/>
  <c r="P4879" i="35" s="1"/>
  <c r="F4824" i="35"/>
  <c r="F4875" i="35" s="1"/>
  <c r="E4824" i="35"/>
  <c r="E4875" i="35" s="1"/>
  <c r="K4824" i="35"/>
  <c r="K4875" i="35" s="1"/>
  <c r="P4824" i="35"/>
  <c r="P4875" i="35" s="1"/>
  <c r="F4820" i="35"/>
  <c r="F4871" i="35" s="1"/>
  <c r="E4820" i="35"/>
  <c r="E4871" i="35" s="1"/>
  <c r="K4820" i="35"/>
  <c r="K4871" i="35" s="1"/>
  <c r="P4820" i="35"/>
  <c r="P4871" i="35" s="1"/>
  <c r="F4816" i="35"/>
  <c r="F4867" i="35" s="1"/>
  <c r="E4816" i="35"/>
  <c r="E4867" i="35" s="1"/>
  <c r="K4816" i="35"/>
  <c r="K4867" i="35" s="1"/>
  <c r="P4816" i="35"/>
  <c r="P4867" i="35" s="1"/>
  <c r="F4812" i="35"/>
  <c r="F4863" i="35" s="1"/>
  <c r="E4812" i="35"/>
  <c r="E4863" i="35" s="1"/>
  <c r="K4812" i="35"/>
  <c r="K4863" i="35" s="1"/>
  <c r="P4812" i="35"/>
  <c r="P4863" i="35" s="1"/>
  <c r="O4810" i="35"/>
  <c r="O4861" i="35" s="1"/>
  <c r="H4810" i="35"/>
  <c r="H4861" i="35" s="1"/>
  <c r="F4808" i="35"/>
  <c r="F4859" i="35" s="1"/>
  <c r="E4808" i="35"/>
  <c r="E4859" i="35" s="1"/>
  <c r="K4808" i="35"/>
  <c r="K4859" i="35" s="1"/>
  <c r="P4808" i="35"/>
  <c r="P4859" i="35" s="1"/>
  <c r="F4579" i="35"/>
  <c r="F4630" i="35" s="1"/>
  <c r="J4579" i="35"/>
  <c r="J4630" i="35" s="1"/>
  <c r="N4579" i="35"/>
  <c r="N4630" i="35" s="1"/>
  <c r="R4579" i="35"/>
  <c r="R4630" i="35" s="1"/>
  <c r="G4579" i="35"/>
  <c r="G4630" i="35" s="1"/>
  <c r="K4579" i="35"/>
  <c r="K4630" i="35" s="1"/>
  <c r="O4579" i="35"/>
  <c r="O4630" i="35" s="1"/>
  <c r="E4579" i="35"/>
  <c r="E4630" i="35" s="1"/>
  <c r="M4579" i="35"/>
  <c r="M4630" i="35" s="1"/>
  <c r="H4579" i="35"/>
  <c r="H4630" i="35" s="1"/>
  <c r="P4579" i="35"/>
  <c r="P4630" i="35" s="1"/>
  <c r="L4579" i="35"/>
  <c r="L4630" i="35" s="1"/>
  <c r="Q4579" i="35"/>
  <c r="Q4630" i="35" s="1"/>
  <c r="F4574" i="35"/>
  <c r="F4625" i="35" s="1"/>
  <c r="J4574" i="35"/>
  <c r="J4625" i="35" s="1"/>
  <c r="N4574" i="35"/>
  <c r="N4625" i="35" s="1"/>
  <c r="R4574" i="35"/>
  <c r="R4625" i="35" s="1"/>
  <c r="G4574" i="35"/>
  <c r="G4625" i="35" s="1"/>
  <c r="K4574" i="35"/>
  <c r="K4625" i="35" s="1"/>
  <c r="O4574" i="35"/>
  <c r="O4625" i="35" s="1"/>
  <c r="H4574" i="35"/>
  <c r="H4625" i="35" s="1"/>
  <c r="P4574" i="35"/>
  <c r="P4625" i="35" s="1"/>
  <c r="I4574" i="35"/>
  <c r="I4625" i="35" s="1"/>
  <c r="Q4574" i="35"/>
  <c r="Q4625" i="35" s="1"/>
  <c r="E4574" i="35"/>
  <c r="E4625" i="35" s="1"/>
  <c r="L4574" i="35"/>
  <c r="L4625" i="35" s="1"/>
  <c r="F4586" i="35"/>
  <c r="F4637" i="35" s="1"/>
  <c r="J4586" i="35"/>
  <c r="J4637" i="35" s="1"/>
  <c r="N4586" i="35"/>
  <c r="N4637" i="35" s="1"/>
  <c r="R4586" i="35"/>
  <c r="R4637" i="35" s="1"/>
  <c r="G4586" i="35"/>
  <c r="G4637" i="35" s="1"/>
  <c r="K4586" i="35"/>
  <c r="K4637" i="35" s="1"/>
  <c r="O4586" i="35"/>
  <c r="O4637" i="35" s="1"/>
  <c r="H4586" i="35"/>
  <c r="H4637" i="35" s="1"/>
  <c r="P4586" i="35"/>
  <c r="P4637" i="35" s="1"/>
  <c r="I4586" i="35"/>
  <c r="I4637" i="35" s="1"/>
  <c r="Q4586" i="35"/>
  <c r="Q4637" i="35" s="1"/>
  <c r="F4578" i="35"/>
  <c r="F4629" i="35" s="1"/>
  <c r="J4578" i="35"/>
  <c r="J4629" i="35" s="1"/>
  <c r="N4578" i="35"/>
  <c r="N4629" i="35" s="1"/>
  <c r="R4578" i="35"/>
  <c r="R4629" i="35" s="1"/>
  <c r="G4578" i="35"/>
  <c r="G4629" i="35" s="1"/>
  <c r="K4578" i="35"/>
  <c r="K4629" i="35" s="1"/>
  <c r="O4578" i="35"/>
  <c r="O4629" i="35" s="1"/>
  <c r="H4578" i="35"/>
  <c r="H4629" i="35" s="1"/>
  <c r="P4578" i="35"/>
  <c r="P4629" i="35" s="1"/>
  <c r="I4578" i="35"/>
  <c r="I4629" i="35" s="1"/>
  <c r="Q4578" i="35"/>
  <c r="Q4629" i="35" s="1"/>
  <c r="R4615" i="35"/>
  <c r="H4330" i="35"/>
  <c r="H4381" i="35" s="1"/>
  <c r="L4330" i="35"/>
  <c r="L4381" i="35" s="1"/>
  <c r="P4330" i="35"/>
  <c r="P4381" i="35" s="1"/>
  <c r="H4328" i="35"/>
  <c r="H4379" i="35" s="1"/>
  <c r="E4291" i="35"/>
  <c r="E4342" i="35" s="1"/>
  <c r="H4291" i="35"/>
  <c r="H4342" i="35" s="1"/>
  <c r="N4291" i="35"/>
  <c r="N4342" i="35" s="1"/>
  <c r="I4291" i="35"/>
  <c r="I4342" i="35" s="1"/>
  <c r="Q4291" i="35"/>
  <c r="Q4342" i="35" s="1"/>
  <c r="D4342" i="35"/>
  <c r="F4291" i="35"/>
  <c r="F4342" i="35" s="1"/>
  <c r="L4291" i="35"/>
  <c r="L4342" i="35" s="1"/>
  <c r="R4291" i="35"/>
  <c r="R4342" i="35" s="1"/>
  <c r="M4586" i="35"/>
  <c r="M4637" i="35" s="1"/>
  <c r="F4583" i="35"/>
  <c r="F4634" i="35" s="1"/>
  <c r="J4583" i="35"/>
  <c r="J4634" i="35" s="1"/>
  <c r="N4583" i="35"/>
  <c r="N4634" i="35" s="1"/>
  <c r="R4583" i="35"/>
  <c r="R4634" i="35" s="1"/>
  <c r="G4583" i="35"/>
  <c r="G4634" i="35" s="1"/>
  <c r="K4583" i="35"/>
  <c r="K4634" i="35" s="1"/>
  <c r="O4583" i="35"/>
  <c r="O4634" i="35" s="1"/>
  <c r="E4583" i="35"/>
  <c r="E4634" i="35" s="1"/>
  <c r="M4583" i="35"/>
  <c r="M4634" i="35" s="1"/>
  <c r="H4583" i="35"/>
  <c r="H4634" i="35" s="1"/>
  <c r="P4583" i="35"/>
  <c r="P4634" i="35" s="1"/>
  <c r="M4578" i="35"/>
  <c r="M4629" i="35" s="1"/>
  <c r="F4575" i="35"/>
  <c r="F4626" i="35" s="1"/>
  <c r="J4575" i="35"/>
  <c r="J4626" i="35" s="1"/>
  <c r="N4575" i="35"/>
  <c r="N4626" i="35" s="1"/>
  <c r="R4575" i="35"/>
  <c r="R4626" i="35" s="1"/>
  <c r="G4575" i="35"/>
  <c r="G4626" i="35" s="1"/>
  <c r="K4575" i="35"/>
  <c r="K4626" i="35" s="1"/>
  <c r="O4575" i="35"/>
  <c r="O4626" i="35" s="1"/>
  <c r="E4575" i="35"/>
  <c r="E4626" i="35" s="1"/>
  <c r="M4575" i="35"/>
  <c r="M4626" i="35" s="1"/>
  <c r="H4575" i="35"/>
  <c r="H4626" i="35" s="1"/>
  <c r="P4575" i="35"/>
  <c r="P4626" i="35" s="1"/>
  <c r="G4332" i="35"/>
  <c r="G4383" i="35" s="1"/>
  <c r="P4332" i="35"/>
  <c r="P4383" i="35" s="1"/>
  <c r="H4332" i="35"/>
  <c r="H4383" i="35" s="1"/>
  <c r="L4332" i="35"/>
  <c r="L4383" i="35" s="1"/>
  <c r="O4332" i="35"/>
  <c r="O4383" i="35" s="1"/>
  <c r="H4320" i="35"/>
  <c r="H4371" i="35" s="1"/>
  <c r="D4371" i="35"/>
  <c r="H4306" i="35"/>
  <c r="H4357" i="35" s="1"/>
  <c r="L4306" i="35"/>
  <c r="L4357" i="35" s="1"/>
  <c r="D4357" i="35"/>
  <c r="L4303" i="35"/>
  <c r="L4354" i="35" s="1"/>
  <c r="D4354" i="35"/>
  <c r="Q4612" i="35"/>
  <c r="Q4663" i="35" s="1"/>
  <c r="M4612" i="35"/>
  <c r="M4663" i="35" s="1"/>
  <c r="I4612" i="35"/>
  <c r="I4663" i="35" s="1"/>
  <c r="Q4611" i="35"/>
  <c r="Q4662" i="35" s="1"/>
  <c r="M4611" i="35"/>
  <c r="M4662" i="35" s="1"/>
  <c r="I4611" i="35"/>
  <c r="I4662" i="35" s="1"/>
  <c r="Q4610" i="35"/>
  <c r="Q4661" i="35" s="1"/>
  <c r="M4610" i="35"/>
  <c r="M4661" i="35" s="1"/>
  <c r="I4610" i="35"/>
  <c r="I4661" i="35" s="1"/>
  <c r="Q4609" i="35"/>
  <c r="Q4660" i="35" s="1"/>
  <c r="M4609" i="35"/>
  <c r="M4660" i="35" s="1"/>
  <c r="I4609" i="35"/>
  <c r="I4660" i="35" s="1"/>
  <c r="Q4608" i="35"/>
  <c r="Q4659" i="35" s="1"/>
  <c r="M4608" i="35"/>
  <c r="M4659" i="35" s="1"/>
  <c r="I4608" i="35"/>
  <c r="I4659" i="35" s="1"/>
  <c r="Q4607" i="35"/>
  <c r="Q4658" i="35" s="1"/>
  <c r="M4607" i="35"/>
  <c r="M4658" i="35" s="1"/>
  <c r="I4607" i="35"/>
  <c r="I4658" i="35" s="1"/>
  <c r="Q4606" i="35"/>
  <c r="Q4657" i="35" s="1"/>
  <c r="M4606" i="35"/>
  <c r="M4657" i="35" s="1"/>
  <c r="I4606" i="35"/>
  <c r="I4657" i="35" s="1"/>
  <c r="Q4605" i="35"/>
  <c r="Q4656" i="35" s="1"/>
  <c r="M4605" i="35"/>
  <c r="M4656" i="35" s="1"/>
  <c r="I4605" i="35"/>
  <c r="I4656" i="35" s="1"/>
  <c r="Q4604" i="35"/>
  <c r="Q4655" i="35" s="1"/>
  <c r="M4604" i="35"/>
  <c r="M4655" i="35" s="1"/>
  <c r="I4604" i="35"/>
  <c r="I4655" i="35" s="1"/>
  <c r="Q4603" i="35"/>
  <c r="Q4654" i="35" s="1"/>
  <c r="M4603" i="35"/>
  <c r="M4654" i="35" s="1"/>
  <c r="I4603" i="35"/>
  <c r="I4654" i="35" s="1"/>
  <c r="Q4602" i="35"/>
  <c r="Q4653" i="35" s="1"/>
  <c r="M4602" i="35"/>
  <c r="M4653" i="35" s="1"/>
  <c r="I4602" i="35"/>
  <c r="I4653" i="35" s="1"/>
  <c r="Q4601" i="35"/>
  <c r="Q4652" i="35" s="1"/>
  <c r="M4601" i="35"/>
  <c r="M4652" i="35" s="1"/>
  <c r="I4601" i="35"/>
  <c r="I4652" i="35" s="1"/>
  <c r="Q4600" i="35"/>
  <c r="Q4651" i="35" s="1"/>
  <c r="M4600" i="35"/>
  <c r="M4651" i="35" s="1"/>
  <c r="I4600" i="35"/>
  <c r="I4651" i="35" s="1"/>
  <c r="Q4599" i="35"/>
  <c r="Q4650" i="35" s="1"/>
  <c r="M4599" i="35"/>
  <c r="M4650" i="35" s="1"/>
  <c r="I4599" i="35"/>
  <c r="I4650" i="35" s="1"/>
  <c r="Q4598" i="35"/>
  <c r="Q4649" i="35" s="1"/>
  <c r="M4598" i="35"/>
  <c r="M4649" i="35" s="1"/>
  <c r="I4598" i="35"/>
  <c r="I4649" i="35" s="1"/>
  <c r="Q4597" i="35"/>
  <c r="Q4648" i="35" s="1"/>
  <c r="M4597" i="35"/>
  <c r="M4648" i="35" s="1"/>
  <c r="I4597" i="35"/>
  <c r="I4648" i="35" s="1"/>
  <c r="Q4596" i="35"/>
  <c r="Q4647" i="35" s="1"/>
  <c r="M4596" i="35"/>
  <c r="M4647" i="35" s="1"/>
  <c r="I4596" i="35"/>
  <c r="I4647" i="35" s="1"/>
  <c r="Q4595" i="35"/>
  <c r="Q4646" i="35" s="1"/>
  <c r="M4595" i="35"/>
  <c r="M4646" i="35" s="1"/>
  <c r="I4595" i="35"/>
  <c r="I4646" i="35" s="1"/>
  <c r="Q4594" i="35"/>
  <c r="Q4645" i="35" s="1"/>
  <c r="M4594" i="35"/>
  <c r="M4645" i="35" s="1"/>
  <c r="I4594" i="35"/>
  <c r="I4645" i="35" s="1"/>
  <c r="Q4593" i="35"/>
  <c r="Q4644" i="35" s="1"/>
  <c r="M4593" i="35"/>
  <c r="M4644" i="35" s="1"/>
  <c r="I4593" i="35"/>
  <c r="I4644" i="35" s="1"/>
  <c r="Q4592" i="35"/>
  <c r="Q4643" i="35" s="1"/>
  <c r="M4592" i="35"/>
  <c r="M4643" i="35" s="1"/>
  <c r="I4592" i="35"/>
  <c r="I4643" i="35" s="1"/>
  <c r="Q4591" i="35"/>
  <c r="Q4642" i="35" s="1"/>
  <c r="M4591" i="35"/>
  <c r="M4642" i="35" s="1"/>
  <c r="I4591" i="35"/>
  <c r="I4642" i="35" s="1"/>
  <c r="Q4590" i="35"/>
  <c r="Q4641" i="35" s="1"/>
  <c r="M4590" i="35"/>
  <c r="M4641" i="35" s="1"/>
  <c r="I4590" i="35"/>
  <c r="I4641" i="35" s="1"/>
  <c r="F4589" i="35"/>
  <c r="F4640" i="35" s="1"/>
  <c r="J4589" i="35"/>
  <c r="J4640" i="35" s="1"/>
  <c r="G4589" i="35"/>
  <c r="G4640" i="35" s="1"/>
  <c r="K4589" i="35"/>
  <c r="K4640" i="35" s="1"/>
  <c r="O4589" i="35"/>
  <c r="O4640" i="35" s="1"/>
  <c r="M4588" i="35"/>
  <c r="M4639" i="35" s="1"/>
  <c r="F4585" i="35"/>
  <c r="F4636" i="35" s="1"/>
  <c r="J4585" i="35"/>
  <c r="J4636" i="35" s="1"/>
  <c r="N4585" i="35"/>
  <c r="N4636" i="35" s="1"/>
  <c r="R4585" i="35"/>
  <c r="R4636" i="35" s="1"/>
  <c r="G4585" i="35"/>
  <c r="G4636" i="35" s="1"/>
  <c r="K4585" i="35"/>
  <c r="K4636" i="35" s="1"/>
  <c r="O4585" i="35"/>
  <c r="O4636" i="35" s="1"/>
  <c r="M4584" i="35"/>
  <c r="M4635" i="35" s="1"/>
  <c r="F4581" i="35"/>
  <c r="F4632" i="35" s="1"/>
  <c r="J4581" i="35"/>
  <c r="J4632" i="35" s="1"/>
  <c r="N4581" i="35"/>
  <c r="N4632" i="35" s="1"/>
  <c r="R4581" i="35"/>
  <c r="R4632" i="35" s="1"/>
  <c r="G4581" i="35"/>
  <c r="G4632" i="35" s="1"/>
  <c r="K4581" i="35"/>
  <c r="K4632" i="35" s="1"/>
  <c r="O4581" i="35"/>
  <c r="O4632" i="35" s="1"/>
  <c r="M4580" i="35"/>
  <c r="M4631" i="35" s="1"/>
  <c r="F4577" i="35"/>
  <c r="F4628" i="35" s="1"/>
  <c r="J4577" i="35"/>
  <c r="J4628" i="35" s="1"/>
  <c r="N4577" i="35"/>
  <c r="N4628" i="35" s="1"/>
  <c r="R4577" i="35"/>
  <c r="R4628" i="35" s="1"/>
  <c r="G4577" i="35"/>
  <c r="G4628" i="35" s="1"/>
  <c r="K4577" i="35"/>
  <c r="K4628" i="35" s="1"/>
  <c r="O4577" i="35"/>
  <c r="O4628" i="35" s="1"/>
  <c r="M4576" i="35"/>
  <c r="M4627" i="35" s="1"/>
  <c r="F4573" i="35"/>
  <c r="F4624" i="35" s="1"/>
  <c r="J4573" i="35"/>
  <c r="J4624" i="35" s="1"/>
  <c r="N4573" i="35"/>
  <c r="N4624" i="35" s="1"/>
  <c r="R4573" i="35"/>
  <c r="R4624" i="35" s="1"/>
  <c r="G4573" i="35"/>
  <c r="G4624" i="35" s="1"/>
  <c r="K4573" i="35"/>
  <c r="K4624" i="35" s="1"/>
  <c r="O4573" i="35"/>
  <c r="O4624" i="35" s="1"/>
  <c r="M4572" i="35"/>
  <c r="M4623" i="35" s="1"/>
  <c r="F4288" i="35"/>
  <c r="F4339" i="35" s="1"/>
  <c r="L4288" i="35"/>
  <c r="L4339" i="35" s="1"/>
  <c r="Q4288" i="35"/>
  <c r="Q4339" i="35" s="1"/>
  <c r="H4288" i="35"/>
  <c r="H4339" i="35" s="1"/>
  <c r="M4288" i="35"/>
  <c r="M4339" i="35" s="1"/>
  <c r="R4288" i="35"/>
  <c r="R4339" i="35" s="1"/>
  <c r="D4339" i="35"/>
  <c r="I4288" i="35"/>
  <c r="I4339" i="35" s="1"/>
  <c r="J4288" i="35"/>
  <c r="J4339" i="35" s="1"/>
  <c r="F4588" i="35"/>
  <c r="F4639" i="35" s="1"/>
  <c r="J4588" i="35"/>
  <c r="J4639" i="35" s="1"/>
  <c r="N4588" i="35"/>
  <c r="N4639" i="35" s="1"/>
  <c r="R4588" i="35"/>
  <c r="R4639" i="35" s="1"/>
  <c r="G4588" i="35"/>
  <c r="G4639" i="35" s="1"/>
  <c r="K4588" i="35"/>
  <c r="K4639" i="35" s="1"/>
  <c r="O4588" i="35"/>
  <c r="O4639" i="35" s="1"/>
  <c r="F4584" i="35"/>
  <c r="F4635" i="35" s="1"/>
  <c r="J4584" i="35"/>
  <c r="J4635" i="35" s="1"/>
  <c r="N4584" i="35"/>
  <c r="N4635" i="35" s="1"/>
  <c r="R4584" i="35"/>
  <c r="R4635" i="35" s="1"/>
  <c r="G4584" i="35"/>
  <c r="G4635" i="35" s="1"/>
  <c r="K4584" i="35"/>
  <c r="K4635" i="35" s="1"/>
  <c r="O4584" i="35"/>
  <c r="O4635" i="35" s="1"/>
  <c r="F4580" i="35"/>
  <c r="F4631" i="35" s="1"/>
  <c r="J4580" i="35"/>
  <c r="J4631" i="35" s="1"/>
  <c r="N4580" i="35"/>
  <c r="N4631" i="35" s="1"/>
  <c r="R4580" i="35"/>
  <c r="R4631" i="35" s="1"/>
  <c r="G4580" i="35"/>
  <c r="G4631" i="35" s="1"/>
  <c r="K4580" i="35"/>
  <c r="K4631" i="35" s="1"/>
  <c r="O4580" i="35"/>
  <c r="O4631" i="35" s="1"/>
  <c r="F4576" i="35"/>
  <c r="F4627" i="35" s="1"/>
  <c r="J4576" i="35"/>
  <c r="J4627" i="35" s="1"/>
  <c r="N4576" i="35"/>
  <c r="N4627" i="35" s="1"/>
  <c r="R4576" i="35"/>
  <c r="R4627" i="35" s="1"/>
  <c r="G4576" i="35"/>
  <c r="G4627" i="35" s="1"/>
  <c r="K4576" i="35"/>
  <c r="K4627" i="35" s="1"/>
  <c r="O4576" i="35"/>
  <c r="O4627" i="35" s="1"/>
  <c r="F4572" i="35"/>
  <c r="F4623" i="35" s="1"/>
  <c r="J4572" i="35"/>
  <c r="J4623" i="35" s="1"/>
  <c r="N4572" i="35"/>
  <c r="N4623" i="35" s="1"/>
  <c r="R4572" i="35"/>
  <c r="R4623" i="35" s="1"/>
  <c r="G4572" i="35"/>
  <c r="G4623" i="35" s="1"/>
  <c r="K4572" i="35"/>
  <c r="K4623" i="35" s="1"/>
  <c r="O4572" i="35"/>
  <c r="O4623" i="35" s="1"/>
  <c r="H4333" i="35"/>
  <c r="H4384" i="35" s="1"/>
  <c r="L4333" i="35"/>
  <c r="L4384" i="35" s="1"/>
  <c r="G4333" i="35"/>
  <c r="G4384" i="35" s="1"/>
  <c r="O4333" i="35"/>
  <c r="O4384" i="35" s="1"/>
  <c r="L4327" i="35"/>
  <c r="L4378" i="35" s="1"/>
  <c r="H4327" i="35"/>
  <c r="H4378" i="35" s="1"/>
  <c r="E4290" i="35"/>
  <c r="E4341" i="35" s="1"/>
  <c r="H4290" i="35"/>
  <c r="H4341" i="35" s="1"/>
  <c r="R4290" i="35"/>
  <c r="R4341" i="35" s="1"/>
  <c r="I4290" i="35"/>
  <c r="I4341" i="35" s="1"/>
  <c r="D4341" i="35"/>
  <c r="M4290" i="35"/>
  <c r="M4341" i="35" s="1"/>
  <c r="N4290" i="35"/>
  <c r="N4341" i="35" s="1"/>
  <c r="P4288" i="35"/>
  <c r="P4339" i="35" s="1"/>
  <c r="G4570" i="35"/>
  <c r="G4621" i="35" s="1"/>
  <c r="K4570" i="35"/>
  <c r="K4621" i="35" s="1"/>
  <c r="O4570" i="35"/>
  <c r="O4621" i="35" s="1"/>
  <c r="P4569" i="35"/>
  <c r="J4569" i="35"/>
  <c r="H4319" i="35"/>
  <c r="H4370" i="35" s="1"/>
  <c r="H4314" i="35"/>
  <c r="H4365" i="35" s="1"/>
  <c r="L4314" i="35"/>
  <c r="L4365" i="35" s="1"/>
  <c r="L4311" i="35"/>
  <c r="L4362" i="35" s="1"/>
  <c r="D4362" i="35"/>
  <c r="E4295" i="35"/>
  <c r="E4346" i="35" s="1"/>
  <c r="H4295" i="35"/>
  <c r="H4346" i="35" s="1"/>
  <c r="N4295" i="35"/>
  <c r="N4346" i="35" s="1"/>
  <c r="D4346" i="35"/>
  <c r="I4295" i="35"/>
  <c r="I4346" i="35" s="1"/>
  <c r="Q4295" i="35"/>
  <c r="Q4346" i="35" s="1"/>
  <c r="E4294" i="35"/>
  <c r="E4345" i="35" s="1"/>
  <c r="H4294" i="35"/>
  <c r="H4345" i="35" s="1"/>
  <c r="R4294" i="35"/>
  <c r="R4345" i="35" s="1"/>
  <c r="D4345" i="35"/>
  <c r="I4294" i="35"/>
  <c r="I4345" i="35" s="1"/>
  <c r="I4289" i="35"/>
  <c r="I4340" i="35" s="1"/>
  <c r="N4289" i="35"/>
  <c r="N4340" i="35" s="1"/>
  <c r="G4569" i="35"/>
  <c r="G4620" i="35" s="1"/>
  <c r="K4569" i="35"/>
  <c r="K4620" i="35" s="1"/>
  <c r="O4569" i="35"/>
  <c r="O4620" i="35" s="1"/>
  <c r="H4322" i="35"/>
  <c r="H4373" i="35" s="1"/>
  <c r="L4322" i="35"/>
  <c r="L4373" i="35" s="1"/>
  <c r="F4300" i="35"/>
  <c r="F4351" i="35" s="1"/>
  <c r="L4300" i="35"/>
  <c r="L4351" i="35" s="1"/>
  <c r="Q4300" i="35"/>
  <c r="Q4351" i="35" s="1"/>
  <c r="H4300" i="35"/>
  <c r="H4351" i="35" s="1"/>
  <c r="M4300" i="35"/>
  <c r="M4351" i="35" s="1"/>
  <c r="R4300" i="35"/>
  <c r="R4351" i="35" s="1"/>
  <c r="D4351" i="35"/>
  <c r="M4295" i="35"/>
  <c r="M4346" i="35" s="1"/>
  <c r="P4331" i="35"/>
  <c r="P4382" i="35" s="1"/>
  <c r="M4299" i="35"/>
  <c r="M4350" i="35" s="1"/>
  <c r="F4299" i="35"/>
  <c r="F4350" i="35" s="1"/>
  <c r="P4296" i="35"/>
  <c r="P4347" i="35" s="1"/>
  <c r="J4296" i="35"/>
  <c r="J4347" i="35" s="1"/>
  <c r="P4292" i="35"/>
  <c r="P4343" i="35" s="1"/>
  <c r="J4292" i="35"/>
  <c r="J4343" i="35" s="1"/>
  <c r="M4287" i="35"/>
  <c r="M4338" i="35" s="1"/>
  <c r="F4287" i="35"/>
  <c r="F4338" i="35" s="1"/>
  <c r="O4568" i="35"/>
  <c r="O4619" i="35" s="1"/>
  <c r="K4568" i="35"/>
  <c r="K4619" i="35" s="1"/>
  <c r="O4567" i="35"/>
  <c r="O4618" i="35" s="1"/>
  <c r="K4567" i="35"/>
  <c r="K4618" i="35" s="1"/>
  <c r="O4566" i="35"/>
  <c r="O4617" i="35" s="1"/>
  <c r="K4566" i="35"/>
  <c r="K4617" i="35" s="1"/>
  <c r="O4565" i="35"/>
  <c r="O4616" i="35" s="1"/>
  <c r="K4565" i="35"/>
  <c r="K4616" i="35" s="1"/>
  <c r="O4564" i="35"/>
  <c r="K4564" i="35"/>
  <c r="H7051" i="35"/>
  <c r="H7102" i="35" s="1"/>
  <c r="H7049" i="35"/>
  <c r="H7100" i="35" s="1"/>
  <c r="H7067" i="35"/>
  <c r="H7118" i="35" s="1"/>
  <c r="P7073" i="35"/>
  <c r="P7124" i="35" s="1"/>
  <c r="L7035" i="35"/>
  <c r="L7086" i="35" s="1"/>
  <c r="P7067" i="35"/>
  <c r="P7118" i="35" s="1"/>
  <c r="H7065" i="35"/>
  <c r="H7116" i="35" s="1"/>
  <c r="P7041" i="35"/>
  <c r="P7092" i="35" s="1"/>
  <c r="P7057" i="35"/>
  <c r="P7108" i="35" s="1"/>
  <c r="L7042" i="35"/>
  <c r="L7093" i="35" s="1"/>
  <c r="H7041" i="35"/>
  <c r="H7092" i="35" s="1"/>
  <c r="P7031" i="35"/>
  <c r="P7082" i="35" s="1"/>
  <c r="N4538" i="35"/>
  <c r="F4538" i="35"/>
  <c r="L4451" i="35"/>
  <c r="L4502" i="35" s="1"/>
  <c r="P4444" i="35"/>
  <c r="P4495" i="35" s="1"/>
  <c r="J4435" i="35"/>
  <c r="J4486" i="35" s="1"/>
  <c r="O4427" i="35"/>
  <c r="O4478" i="35" s="1"/>
  <c r="P4423" i="35"/>
  <c r="P4474" i="35" s="1"/>
  <c r="L4444" i="35"/>
  <c r="L4495" i="35" s="1"/>
  <c r="P4443" i="35"/>
  <c r="P4494" i="35" s="1"/>
  <c r="K4427" i="35"/>
  <c r="K4478" i="35" s="1"/>
  <c r="J4423" i="35"/>
  <c r="J4474" i="35" s="1"/>
  <c r="P4422" i="35"/>
  <c r="P4473" i="35" s="1"/>
  <c r="L4467" i="35"/>
  <c r="L4518" i="35" s="1"/>
  <c r="P4459" i="35"/>
  <c r="P4510" i="35" s="1"/>
  <c r="H4444" i="35"/>
  <c r="H4495" i="35" s="1"/>
  <c r="O4443" i="35"/>
  <c r="O4494" i="35" s="1"/>
  <c r="O4435" i="35"/>
  <c r="O4486" i="35" s="1"/>
  <c r="J4427" i="35"/>
  <c r="J4478" i="35" s="1"/>
  <c r="F4423" i="35"/>
  <c r="F4474" i="35" s="1"/>
  <c r="F4422" i="35"/>
  <c r="F4473" i="35" s="1"/>
  <c r="D4485" i="35"/>
  <c r="D4479" i="35"/>
  <c r="D4477" i="35"/>
  <c r="P4438" i="35"/>
  <c r="O4436" i="35"/>
  <c r="O4487" i="35" s="1"/>
  <c r="P4434" i="35"/>
  <c r="P4485" i="35" s="1"/>
  <c r="O4432" i="35"/>
  <c r="O4483" i="35" s="1"/>
  <c r="P4430" i="35"/>
  <c r="P4481" i="35" s="1"/>
  <c r="O4428" i="35"/>
  <c r="O4479" i="35" s="1"/>
  <c r="P4426" i="35"/>
  <c r="P4477" i="35" s="1"/>
  <c r="O4424" i="35"/>
  <c r="O4475" i="35" s="1"/>
  <c r="O4422" i="35"/>
  <c r="O4473" i="35" s="1"/>
  <c r="K4538" i="35"/>
  <c r="D4487" i="35"/>
  <c r="D4481" i="35"/>
  <c r="P4468" i="35"/>
  <c r="P4519" i="35" s="1"/>
  <c r="H4460" i="35"/>
  <c r="H4511" i="35" s="1"/>
  <c r="L4459" i="35"/>
  <c r="L4510" i="35" s="1"/>
  <c r="P4452" i="35"/>
  <c r="P4503" i="35" s="1"/>
  <c r="F4439" i="35"/>
  <c r="F4490" i="35" s="1"/>
  <c r="O4438" i="35"/>
  <c r="O4489" i="35" s="1"/>
  <c r="O4437" i="35"/>
  <c r="O4488" i="35" s="1"/>
  <c r="K4436" i="35"/>
  <c r="K4487" i="35" s="1"/>
  <c r="P4435" i="35"/>
  <c r="P4486" i="35" s="1"/>
  <c r="F4435" i="35"/>
  <c r="F4486" i="35" s="1"/>
  <c r="O4434" i="35"/>
  <c r="O4485" i="35" s="1"/>
  <c r="O4433" i="35"/>
  <c r="O4484" i="35" s="1"/>
  <c r="K4432" i="35"/>
  <c r="K4483" i="35" s="1"/>
  <c r="P4431" i="35"/>
  <c r="P4482" i="35" s="1"/>
  <c r="F4431" i="35"/>
  <c r="F4482" i="35" s="1"/>
  <c r="O4430" i="35"/>
  <c r="O4481" i="35" s="1"/>
  <c r="O4429" i="35"/>
  <c r="O4480" i="35" s="1"/>
  <c r="K4428" i="35"/>
  <c r="K4479" i="35" s="1"/>
  <c r="P4427" i="35"/>
  <c r="P4478" i="35" s="1"/>
  <c r="F4427" i="35"/>
  <c r="F4478" i="35" s="1"/>
  <c r="O4426" i="35"/>
  <c r="O4477" i="35" s="1"/>
  <c r="K4424" i="35"/>
  <c r="K4475" i="35" s="1"/>
  <c r="D4489" i="35"/>
  <c r="D4483" i="35"/>
  <c r="H4469" i="35"/>
  <c r="H4520" i="35" s="1"/>
  <c r="L4468" i="35"/>
  <c r="L4519" i="35" s="1"/>
  <c r="P4467" i="35"/>
  <c r="P4518" i="35" s="1"/>
  <c r="H4453" i="35"/>
  <c r="H4504" i="35" s="1"/>
  <c r="L4452" i="35"/>
  <c r="L4503" i="35" s="1"/>
  <c r="P4451" i="35"/>
  <c r="P4502" i="35" s="1"/>
  <c r="F4438" i="35"/>
  <c r="F4489" i="35" s="1"/>
  <c r="J4436" i="35"/>
  <c r="J4487" i="35" s="1"/>
  <c r="F4434" i="35"/>
  <c r="F4485" i="35" s="1"/>
  <c r="J4432" i="35"/>
  <c r="J4483" i="35" s="1"/>
  <c r="F4430" i="35"/>
  <c r="F4481" i="35" s="1"/>
  <c r="J4428" i="35"/>
  <c r="J4479" i="35" s="1"/>
  <c r="F4426" i="35"/>
  <c r="F4477" i="35" s="1"/>
  <c r="J4424" i="35"/>
  <c r="J4475" i="35" s="1"/>
  <c r="O4423" i="35"/>
  <c r="O4474" i="35" s="1"/>
  <c r="Q151" i="35"/>
  <c r="Q202" i="35" s="1"/>
  <c r="P143" i="35"/>
  <c r="P194" i="35" s="1"/>
  <c r="K123" i="35"/>
  <c r="K174" i="35" s="1"/>
  <c r="J163" i="35"/>
  <c r="J214" i="35" s="1"/>
  <c r="F143" i="35"/>
  <c r="F194" i="35" s="1"/>
  <c r="M159" i="35"/>
  <c r="M210" i="35" s="1"/>
  <c r="J119" i="35"/>
  <c r="J170" i="35" s="1"/>
  <c r="I155" i="35"/>
  <c r="I206" i="35" s="1"/>
  <c r="H163" i="35"/>
  <c r="H214" i="35" s="1"/>
  <c r="R147" i="35"/>
  <c r="R198" i="35" s="1"/>
  <c r="Q127" i="35"/>
  <c r="Q178" i="35" s="1"/>
  <c r="O151" i="35"/>
  <c r="O202" i="35" s="1"/>
  <c r="N123" i="35"/>
  <c r="N174" i="35" s="1"/>
  <c r="M127" i="35"/>
  <c r="M178" i="35" s="1"/>
  <c r="L119" i="35"/>
  <c r="L170" i="35" s="1"/>
  <c r="I151" i="35"/>
  <c r="I202" i="35" s="1"/>
  <c r="H123" i="35"/>
  <c r="H174" i="35" s="1"/>
  <c r="G151" i="35"/>
  <c r="G202" i="35" s="1"/>
  <c r="G25" i="35"/>
  <c r="G76" i="35" s="1"/>
  <c r="N133" i="35"/>
  <c r="N184" i="35" s="1"/>
  <c r="I129" i="35"/>
  <c r="I180" i="35" s="1"/>
  <c r="I121" i="35"/>
  <c r="I172" i="35" s="1"/>
  <c r="E27" i="35"/>
  <c r="E78" i="35" s="1"/>
  <c r="R163" i="35"/>
  <c r="R214" i="35" s="1"/>
  <c r="P129" i="35"/>
  <c r="P180" i="35" s="1"/>
  <c r="M119" i="35"/>
  <c r="M170" i="35" s="1"/>
  <c r="L151" i="35"/>
  <c r="L202" i="35" s="1"/>
  <c r="J159" i="35"/>
  <c r="J210" i="35" s="1"/>
  <c r="I127" i="35"/>
  <c r="I178" i="35" s="1"/>
  <c r="I119" i="35"/>
  <c r="I170" i="35" s="1"/>
  <c r="F155" i="35"/>
  <c r="F206" i="35" s="1"/>
  <c r="E139" i="35"/>
  <c r="E190" i="35" s="1"/>
  <c r="D206" i="35"/>
  <c r="P4538" i="35"/>
  <c r="L4538" i="35"/>
  <c r="H4538" i="35"/>
  <c r="D4538" i="35"/>
  <c r="P4464" i="35"/>
  <c r="P4515" i="35" s="1"/>
  <c r="P4456" i="35"/>
  <c r="P4507" i="35" s="1"/>
  <c r="P4448" i="35"/>
  <c r="P4499" i="35" s="1"/>
  <c r="K4437" i="35"/>
  <c r="K4488" i="35" s="1"/>
  <c r="K4433" i="35"/>
  <c r="K4484" i="35" s="1"/>
  <c r="K4429" i="35"/>
  <c r="K4480" i="35" s="1"/>
  <c r="K4425" i="35"/>
  <c r="K4476" i="35" s="1"/>
  <c r="P4471" i="35"/>
  <c r="P4522" i="35" s="1"/>
  <c r="H4465" i="35"/>
  <c r="H4516" i="35" s="1"/>
  <c r="L4464" i="35"/>
  <c r="L4515" i="35" s="1"/>
  <c r="P4463" i="35"/>
  <c r="P4514" i="35" s="1"/>
  <c r="H4457" i="35"/>
  <c r="H4508" i="35" s="1"/>
  <c r="L4456" i="35"/>
  <c r="L4507" i="35" s="1"/>
  <c r="P4455" i="35"/>
  <c r="P4506" i="35" s="1"/>
  <c r="H4449" i="35"/>
  <c r="H4500" i="35" s="1"/>
  <c r="L4448" i="35"/>
  <c r="L4499" i="35" s="1"/>
  <c r="P4447" i="35"/>
  <c r="P4498" i="35" s="1"/>
  <c r="F4443" i="35"/>
  <c r="F4494" i="35" s="1"/>
  <c r="J4441" i="35"/>
  <c r="J4492" i="35" s="1"/>
  <c r="O4440" i="35"/>
  <c r="O4491" i="35" s="1"/>
  <c r="K4438" i="35"/>
  <c r="K4489" i="35" s="1"/>
  <c r="J4437" i="35"/>
  <c r="J4488" i="35" s="1"/>
  <c r="P4436" i="35"/>
  <c r="P4487" i="35" s="1"/>
  <c r="F4436" i="35"/>
  <c r="F4487" i="35" s="1"/>
  <c r="K4434" i="35"/>
  <c r="K4485" i="35" s="1"/>
  <c r="J4433" i="35"/>
  <c r="J4484" i="35" s="1"/>
  <c r="P4432" i="35"/>
  <c r="P4483" i="35" s="1"/>
  <c r="F4432" i="35"/>
  <c r="F4483" i="35" s="1"/>
  <c r="K4430" i="35"/>
  <c r="K4481" i="35" s="1"/>
  <c r="J4429" i="35"/>
  <c r="J4480" i="35" s="1"/>
  <c r="P4428" i="35"/>
  <c r="P4479" i="35" s="1"/>
  <c r="F4428" i="35"/>
  <c r="F4479" i="35" s="1"/>
  <c r="K4426" i="35"/>
  <c r="K4477" i="35" s="1"/>
  <c r="J4425" i="35"/>
  <c r="J4476" i="35" s="1"/>
  <c r="P4424" i="35"/>
  <c r="P4475" i="35" s="1"/>
  <c r="F4424" i="35"/>
  <c r="F4475" i="35" s="1"/>
  <c r="K4422" i="35"/>
  <c r="K4473" i="35" s="1"/>
  <c r="O4538" i="35"/>
  <c r="G4538" i="35"/>
  <c r="R4538" i="35"/>
  <c r="J4538" i="35"/>
  <c r="D4488" i="35"/>
  <c r="D4484" i="35"/>
  <c r="D4480" i="35"/>
  <c r="L4471" i="35"/>
  <c r="L4522" i="35" s="1"/>
  <c r="H4464" i="35"/>
  <c r="H4515" i="35" s="1"/>
  <c r="L4463" i="35"/>
  <c r="L4514" i="35" s="1"/>
  <c r="H4456" i="35"/>
  <c r="H4507" i="35" s="1"/>
  <c r="L4455" i="35"/>
  <c r="L4506" i="35" s="1"/>
  <c r="H4448" i="35"/>
  <c r="H4499" i="35" s="1"/>
  <c r="L4447" i="35"/>
  <c r="L4498" i="35" s="1"/>
  <c r="J4440" i="35"/>
  <c r="J4491" i="35" s="1"/>
  <c r="J4438" i="35"/>
  <c r="J4489" i="35" s="1"/>
  <c r="P4437" i="35"/>
  <c r="P4488" i="35" s="1"/>
  <c r="F4437" i="35"/>
  <c r="F4488" i="35" s="1"/>
  <c r="J4434" i="35"/>
  <c r="J4485" i="35" s="1"/>
  <c r="P4433" i="35"/>
  <c r="P4484" i="35" s="1"/>
  <c r="F4433" i="35"/>
  <c r="F4484" i="35" s="1"/>
  <c r="J4430" i="35"/>
  <c r="J4481" i="35" s="1"/>
  <c r="P4429" i="35"/>
  <c r="P4480" i="35" s="1"/>
  <c r="F4429" i="35"/>
  <c r="F4480" i="35" s="1"/>
  <c r="J4426" i="35"/>
  <c r="J4477" i="35" s="1"/>
  <c r="P4425" i="35"/>
  <c r="P4476" i="35" s="1"/>
  <c r="F4425" i="35"/>
  <c r="F4476" i="35" s="1"/>
  <c r="K4423" i="35"/>
  <c r="K4474" i="35" s="1"/>
  <c r="J4422" i="35"/>
  <c r="J4473" i="35" s="1"/>
  <c r="E4470" i="35"/>
  <c r="E4521" i="35" s="1"/>
  <c r="H4470" i="35"/>
  <c r="H4521" i="35" s="1"/>
  <c r="L4470" i="35"/>
  <c r="L4521" i="35" s="1"/>
  <c r="P4470" i="35"/>
  <c r="P4521" i="35" s="1"/>
  <c r="E4462" i="35"/>
  <c r="E4513" i="35" s="1"/>
  <c r="H4462" i="35"/>
  <c r="H4513" i="35" s="1"/>
  <c r="L4462" i="35"/>
  <c r="L4513" i="35" s="1"/>
  <c r="P4462" i="35"/>
  <c r="P4513" i="35" s="1"/>
  <c r="E4454" i="35"/>
  <c r="E4505" i="35" s="1"/>
  <c r="H4454" i="35"/>
  <c r="H4505" i="35" s="1"/>
  <c r="L4454" i="35"/>
  <c r="L4505" i="35" s="1"/>
  <c r="P4454" i="35"/>
  <c r="P4505" i="35" s="1"/>
  <c r="E4446" i="35"/>
  <c r="E4497" i="35" s="1"/>
  <c r="H4446" i="35"/>
  <c r="H4497" i="35" s="1"/>
  <c r="L4446" i="35"/>
  <c r="L4497" i="35" s="1"/>
  <c r="P4446" i="35"/>
  <c r="P4497" i="35" s="1"/>
  <c r="F4442" i="35"/>
  <c r="F4493" i="35" s="1"/>
  <c r="P4442" i="35"/>
  <c r="P4493" i="35" s="1"/>
  <c r="J4442" i="35"/>
  <c r="J4493" i="35" s="1"/>
  <c r="K4442" i="35"/>
  <c r="K4493" i="35" s="1"/>
  <c r="E4466" i="35"/>
  <c r="E4517" i="35" s="1"/>
  <c r="H4466" i="35"/>
  <c r="H4517" i="35" s="1"/>
  <c r="L4466" i="35"/>
  <c r="L4517" i="35" s="1"/>
  <c r="P4466" i="35"/>
  <c r="P4517" i="35" s="1"/>
  <c r="E4458" i="35"/>
  <c r="E4509" i="35" s="1"/>
  <c r="H4458" i="35"/>
  <c r="H4509" i="35" s="1"/>
  <c r="L4458" i="35"/>
  <c r="L4509" i="35" s="1"/>
  <c r="P4458" i="35"/>
  <c r="P4509" i="35" s="1"/>
  <c r="E4450" i="35"/>
  <c r="E4501" i="35" s="1"/>
  <c r="H4450" i="35"/>
  <c r="H4501" i="35" s="1"/>
  <c r="L4450" i="35"/>
  <c r="L4501" i="35" s="1"/>
  <c r="P4450" i="35"/>
  <c r="P4501" i="35" s="1"/>
  <c r="H4471" i="35"/>
  <c r="H4522" i="35" s="1"/>
  <c r="P4469" i="35"/>
  <c r="P4520" i="35" s="1"/>
  <c r="H4467" i="35"/>
  <c r="H4518" i="35" s="1"/>
  <c r="P4465" i="35"/>
  <c r="P4516" i="35" s="1"/>
  <c r="H4463" i="35"/>
  <c r="H4514" i="35" s="1"/>
  <c r="P4461" i="35"/>
  <c r="P4512" i="35" s="1"/>
  <c r="H4459" i="35"/>
  <c r="H4510" i="35" s="1"/>
  <c r="P4457" i="35"/>
  <c r="P4508" i="35" s="1"/>
  <c r="H4455" i="35"/>
  <c r="H4506" i="35" s="1"/>
  <c r="P4453" i="35"/>
  <c r="P4504" i="35" s="1"/>
  <c r="H4451" i="35"/>
  <c r="H4502" i="35" s="1"/>
  <c r="P4449" i="35"/>
  <c r="P4500" i="35" s="1"/>
  <c r="H4447" i="35"/>
  <c r="H4498" i="35" s="1"/>
  <c r="P4445" i="35"/>
  <c r="P4496" i="35" s="1"/>
  <c r="K4443" i="35"/>
  <c r="K4494" i="35" s="1"/>
  <c r="P4441" i="35"/>
  <c r="P4492" i="35" s="1"/>
  <c r="K4439" i="35"/>
  <c r="K4490" i="35" s="1"/>
  <c r="N4438" i="35"/>
  <c r="N4489" i="35" s="1"/>
  <c r="H4438" i="35"/>
  <c r="H4489" i="35" s="1"/>
  <c r="N4437" i="35"/>
  <c r="N4488" i="35" s="1"/>
  <c r="H4437" i="35"/>
  <c r="H4488" i="35" s="1"/>
  <c r="N4436" i="35"/>
  <c r="N4487" i="35" s="1"/>
  <c r="H4436" i="35"/>
  <c r="H4487" i="35" s="1"/>
  <c r="N4435" i="35"/>
  <c r="N4486" i="35" s="1"/>
  <c r="H4435" i="35"/>
  <c r="H4486" i="35" s="1"/>
  <c r="N4434" i="35"/>
  <c r="N4485" i="35" s="1"/>
  <c r="H4434" i="35"/>
  <c r="H4485" i="35" s="1"/>
  <c r="N4433" i="35"/>
  <c r="N4484" i="35" s="1"/>
  <c r="H4433" i="35"/>
  <c r="H4484" i="35" s="1"/>
  <c r="N4432" i="35"/>
  <c r="N4483" i="35" s="1"/>
  <c r="H4432" i="35"/>
  <c r="H4483" i="35" s="1"/>
  <c r="N4431" i="35"/>
  <c r="N4482" i="35" s="1"/>
  <c r="H4431" i="35"/>
  <c r="H4482" i="35" s="1"/>
  <c r="N4430" i="35"/>
  <c r="N4481" i="35" s="1"/>
  <c r="H4430" i="35"/>
  <c r="H4481" i="35" s="1"/>
  <c r="N4429" i="35"/>
  <c r="N4480" i="35" s="1"/>
  <c r="H4429" i="35"/>
  <c r="H4480" i="35" s="1"/>
  <c r="N4428" i="35"/>
  <c r="N4479" i="35" s="1"/>
  <c r="H4428" i="35"/>
  <c r="H4479" i="35" s="1"/>
  <c r="N4427" i="35"/>
  <c r="N4478" i="35" s="1"/>
  <c r="H4427" i="35"/>
  <c r="H4478" i="35" s="1"/>
  <c r="N4426" i="35"/>
  <c r="N4477" i="35" s="1"/>
  <c r="H4426" i="35"/>
  <c r="H4477" i="35" s="1"/>
  <c r="N4425" i="35"/>
  <c r="N4476" i="35" s="1"/>
  <c r="H4425" i="35"/>
  <c r="H4476" i="35" s="1"/>
  <c r="N4424" i="35"/>
  <c r="N4475" i="35" s="1"/>
  <c r="H4424" i="35"/>
  <c r="H4475" i="35" s="1"/>
  <c r="N4423" i="35"/>
  <c r="N4474" i="35" s="1"/>
  <c r="H4423" i="35"/>
  <c r="H4474" i="35" s="1"/>
  <c r="N4422" i="35"/>
  <c r="N4473" i="35" s="1"/>
  <c r="H4422" i="35"/>
  <c r="H4473" i="35" s="1"/>
  <c r="L4469" i="35"/>
  <c r="L4520" i="35" s="1"/>
  <c r="L4465" i="35"/>
  <c r="L4516" i="35" s="1"/>
  <c r="L4461" i="35"/>
  <c r="L4512" i="35" s="1"/>
  <c r="L4457" i="35"/>
  <c r="L4508" i="35" s="1"/>
  <c r="L4453" i="35"/>
  <c r="L4504" i="35" s="1"/>
  <c r="L4449" i="35"/>
  <c r="L4500" i="35" s="1"/>
  <c r="L4445" i="35"/>
  <c r="L4496" i="35" s="1"/>
  <c r="R4438" i="35"/>
  <c r="R4489" i="35" s="1"/>
  <c r="L4438" i="35"/>
  <c r="L4489" i="35" s="1"/>
  <c r="G4438" i="35"/>
  <c r="G4489" i="35" s="1"/>
  <c r="R4437" i="35"/>
  <c r="R4488" i="35" s="1"/>
  <c r="L4437" i="35"/>
  <c r="L4488" i="35" s="1"/>
  <c r="G4437" i="35"/>
  <c r="G4488" i="35" s="1"/>
  <c r="R4436" i="35"/>
  <c r="R4487" i="35" s="1"/>
  <c r="L4436" i="35"/>
  <c r="L4487" i="35" s="1"/>
  <c r="G4436" i="35"/>
  <c r="G4487" i="35" s="1"/>
  <c r="R4435" i="35"/>
  <c r="R4486" i="35" s="1"/>
  <c r="L4435" i="35"/>
  <c r="L4486" i="35" s="1"/>
  <c r="G4435" i="35"/>
  <c r="G4486" i="35" s="1"/>
  <c r="R4434" i="35"/>
  <c r="R4485" i="35" s="1"/>
  <c r="L4434" i="35"/>
  <c r="L4485" i="35" s="1"/>
  <c r="G4434" i="35"/>
  <c r="G4485" i="35" s="1"/>
  <c r="R4433" i="35"/>
  <c r="R4484" i="35" s="1"/>
  <c r="L4433" i="35"/>
  <c r="L4484" i="35" s="1"/>
  <c r="G4433" i="35"/>
  <c r="G4484" i="35" s="1"/>
  <c r="R4432" i="35"/>
  <c r="R4483" i="35" s="1"/>
  <c r="L4432" i="35"/>
  <c r="L4483" i="35" s="1"/>
  <c r="G4432" i="35"/>
  <c r="G4483" i="35" s="1"/>
  <c r="R4431" i="35"/>
  <c r="R4482" i="35" s="1"/>
  <c r="L4431" i="35"/>
  <c r="L4482" i="35" s="1"/>
  <c r="G4431" i="35"/>
  <c r="G4482" i="35" s="1"/>
  <c r="R4430" i="35"/>
  <c r="R4481" i="35" s="1"/>
  <c r="L4430" i="35"/>
  <c r="L4481" i="35" s="1"/>
  <c r="G4430" i="35"/>
  <c r="G4481" i="35" s="1"/>
  <c r="R4429" i="35"/>
  <c r="R4480" i="35" s="1"/>
  <c r="L4429" i="35"/>
  <c r="L4480" i="35" s="1"/>
  <c r="G4429" i="35"/>
  <c r="G4480" i="35" s="1"/>
  <c r="R4428" i="35"/>
  <c r="R4479" i="35" s="1"/>
  <c r="L4428" i="35"/>
  <c r="L4479" i="35" s="1"/>
  <c r="G4428" i="35"/>
  <c r="G4479" i="35" s="1"/>
  <c r="R4427" i="35"/>
  <c r="R4478" i="35" s="1"/>
  <c r="L4427" i="35"/>
  <c r="L4478" i="35" s="1"/>
  <c r="G4427" i="35"/>
  <c r="G4478" i="35" s="1"/>
  <c r="R4426" i="35"/>
  <c r="R4477" i="35" s="1"/>
  <c r="L4426" i="35"/>
  <c r="L4477" i="35" s="1"/>
  <c r="G4426" i="35"/>
  <c r="G4477" i="35" s="1"/>
  <c r="R4425" i="35"/>
  <c r="R4476" i="35" s="1"/>
  <c r="L4425" i="35"/>
  <c r="L4476" i="35" s="1"/>
  <c r="G4425" i="35"/>
  <c r="G4476" i="35" s="1"/>
  <c r="R4424" i="35"/>
  <c r="R4475" i="35" s="1"/>
  <c r="L4424" i="35"/>
  <c r="L4475" i="35" s="1"/>
  <c r="G4424" i="35"/>
  <c r="G4475" i="35" s="1"/>
  <c r="R4423" i="35"/>
  <c r="R4474" i="35" s="1"/>
  <c r="L4423" i="35"/>
  <c r="L4474" i="35" s="1"/>
  <c r="G4423" i="35"/>
  <c r="G4474" i="35" s="1"/>
  <c r="R4422" i="35"/>
  <c r="R4473" i="35" s="1"/>
  <c r="L4422" i="35"/>
  <c r="L4473" i="35" s="1"/>
  <c r="G4422" i="35"/>
  <c r="G4473" i="35" s="1"/>
  <c r="P7075" i="35"/>
  <c r="P7126" i="35" s="1"/>
  <c r="P7059" i="35"/>
  <c r="P7110" i="35" s="1"/>
  <c r="P7043" i="35"/>
  <c r="P7094" i="35" s="1"/>
  <c r="H7031" i="35"/>
  <c r="H7082" i="35" s="1"/>
  <c r="R7143" i="35"/>
  <c r="N7143" i="35"/>
  <c r="J7143" i="35"/>
  <c r="L7075" i="35"/>
  <c r="L7126" i="35" s="1"/>
  <c r="L7074" i="35"/>
  <c r="L7125" i="35" s="1"/>
  <c r="H7073" i="35"/>
  <c r="H7124" i="35" s="1"/>
  <c r="L7059" i="35"/>
  <c r="L7110" i="35" s="1"/>
  <c r="L7058" i="35"/>
  <c r="L7109" i="35" s="1"/>
  <c r="H7057" i="35"/>
  <c r="H7108" i="35" s="1"/>
  <c r="L7043" i="35"/>
  <c r="L7094" i="35" s="1"/>
  <c r="P7029" i="35"/>
  <c r="P7080" i="35" s="1"/>
  <c r="P7065" i="35"/>
  <c r="P7116" i="35" s="1"/>
  <c r="P7049" i="35"/>
  <c r="P7100" i="35" s="1"/>
  <c r="P7037" i="35"/>
  <c r="P7088" i="35" s="1"/>
  <c r="P7033" i="35"/>
  <c r="P7084" i="35" s="1"/>
  <c r="O7143" i="35"/>
  <c r="K7143" i="35"/>
  <c r="G7143" i="35"/>
  <c r="H7071" i="35"/>
  <c r="H7122" i="35" s="1"/>
  <c r="H7063" i="35"/>
  <c r="H7114" i="35" s="1"/>
  <c r="H7055" i="35"/>
  <c r="H7106" i="35" s="1"/>
  <c r="H7047" i="35"/>
  <c r="H7098" i="35" s="1"/>
  <c r="H7039" i="35"/>
  <c r="H7090" i="35" s="1"/>
  <c r="P7027" i="35"/>
  <c r="P7078" i="35" s="1"/>
  <c r="L7034" i="35"/>
  <c r="L7085" i="35" s="1"/>
  <c r="H7033" i="35"/>
  <c r="H7084" i="35" s="1"/>
  <c r="L7027" i="35"/>
  <c r="L7078" i="35" s="1"/>
  <c r="P7071" i="35"/>
  <c r="P7122" i="35" s="1"/>
  <c r="P7069" i="35"/>
  <c r="P7120" i="35" s="1"/>
  <c r="P7063" i="35"/>
  <c r="P7114" i="35" s="1"/>
  <c r="P7061" i="35"/>
  <c r="P7112" i="35" s="1"/>
  <c r="P7055" i="35"/>
  <c r="P7106" i="35" s="1"/>
  <c r="P7053" i="35"/>
  <c r="P7104" i="35" s="1"/>
  <c r="P7047" i="35"/>
  <c r="P7098" i="35" s="1"/>
  <c r="P7045" i="35"/>
  <c r="P7096" i="35" s="1"/>
  <c r="P7039" i="35"/>
  <c r="P7090" i="35" s="1"/>
  <c r="Q7143" i="35"/>
  <c r="M7143" i="35"/>
  <c r="I7143" i="35"/>
  <c r="E7143" i="35"/>
  <c r="P7143" i="35"/>
  <c r="L7143" i="35"/>
  <c r="H7143" i="35"/>
  <c r="D7143" i="35"/>
  <c r="L7070" i="35"/>
  <c r="L7121" i="35" s="1"/>
  <c r="H7069" i="35"/>
  <c r="H7120" i="35" s="1"/>
  <c r="L7062" i="35"/>
  <c r="L7113" i="35" s="1"/>
  <c r="H7061" i="35"/>
  <c r="H7112" i="35" s="1"/>
  <c r="L7054" i="35"/>
  <c r="L7105" i="35" s="1"/>
  <c r="H7053" i="35"/>
  <c r="H7104" i="35" s="1"/>
  <c r="L7046" i="35"/>
  <c r="L7097" i="35" s="1"/>
  <c r="H7045" i="35"/>
  <c r="H7096" i="35" s="1"/>
  <c r="L7038" i="35"/>
  <c r="L7089" i="35" s="1"/>
  <c r="H7037" i="35"/>
  <c r="H7088" i="35" s="1"/>
  <c r="L7030" i="35"/>
  <c r="L7081" i="35" s="1"/>
  <c r="H7029" i="35"/>
  <c r="H7080" i="35" s="1"/>
  <c r="L8255" i="35"/>
  <c r="L8306" i="35" s="1"/>
  <c r="P8254" i="35"/>
  <c r="P8305" i="35" s="1"/>
  <c r="L8247" i="35"/>
  <c r="L8298" i="35" s="1"/>
  <c r="P8246" i="35"/>
  <c r="P8297" i="35" s="1"/>
  <c r="L8239" i="35"/>
  <c r="L8290" i="35" s="1"/>
  <c r="P8238" i="35"/>
  <c r="P8289" i="35" s="1"/>
  <c r="L8231" i="35"/>
  <c r="L8282" i="35" s="1"/>
  <c r="P8230" i="35"/>
  <c r="P8281" i="35" s="1"/>
  <c r="L8223" i="35"/>
  <c r="L8274" i="35" s="1"/>
  <c r="P8222" i="35"/>
  <c r="P8273" i="35" s="1"/>
  <c r="L8215" i="35"/>
  <c r="L8266" i="35" s="1"/>
  <c r="P8214" i="35"/>
  <c r="P8265" i="35" s="1"/>
  <c r="H8256" i="35"/>
  <c r="H8307" i="35" s="1"/>
  <c r="H8255" i="35"/>
  <c r="H8306" i="35" s="1"/>
  <c r="L8254" i="35"/>
  <c r="L8305" i="35" s="1"/>
  <c r="H8248" i="35"/>
  <c r="H8299" i="35" s="1"/>
  <c r="H8247" i="35"/>
  <c r="H8298" i="35" s="1"/>
  <c r="L8246" i="35"/>
  <c r="L8297" i="35" s="1"/>
  <c r="H8240" i="35"/>
  <c r="H8291" i="35" s="1"/>
  <c r="H8239" i="35"/>
  <c r="H8290" i="35" s="1"/>
  <c r="L8238" i="35"/>
  <c r="L8289" i="35" s="1"/>
  <c r="H8232" i="35"/>
  <c r="H8283" i="35" s="1"/>
  <c r="H8231" i="35"/>
  <c r="H8282" i="35" s="1"/>
  <c r="L8230" i="35"/>
  <c r="L8281" i="35" s="1"/>
  <c r="H8224" i="35"/>
  <c r="H8275" i="35" s="1"/>
  <c r="H8223" i="35"/>
  <c r="H8274" i="35" s="1"/>
  <c r="L8222" i="35"/>
  <c r="L8273" i="35" s="1"/>
  <c r="H8216" i="35"/>
  <c r="H8267" i="35" s="1"/>
  <c r="H8215" i="35"/>
  <c r="H8266" i="35" s="1"/>
  <c r="L8214" i="35"/>
  <c r="L8265" i="35" s="1"/>
  <c r="P8257" i="35"/>
  <c r="P8308" i="35" s="1"/>
  <c r="P8253" i="35"/>
  <c r="P8304" i="35" s="1"/>
  <c r="P8249" i="35"/>
  <c r="P8300" i="35" s="1"/>
  <c r="P8245" i="35"/>
  <c r="P8296" i="35" s="1"/>
  <c r="P8241" i="35"/>
  <c r="P8292" i="35" s="1"/>
  <c r="P8237" i="35"/>
  <c r="P8288" i="35" s="1"/>
  <c r="P8233" i="35"/>
  <c r="P8284" i="35" s="1"/>
  <c r="P8229" i="35"/>
  <c r="P8280" i="35" s="1"/>
  <c r="P8225" i="35"/>
  <c r="P8276" i="35" s="1"/>
  <c r="P8221" i="35"/>
  <c r="P8272" i="35" s="1"/>
  <c r="P8217" i="35"/>
  <c r="P8268" i="35" s="1"/>
  <c r="P8213" i="35"/>
  <c r="P8264" i="35" s="1"/>
  <c r="L8257" i="35"/>
  <c r="L8308" i="35" s="1"/>
  <c r="P8256" i="35"/>
  <c r="P8307" i="35" s="1"/>
  <c r="L8253" i="35"/>
  <c r="L8304" i="35" s="1"/>
  <c r="P8252" i="35"/>
  <c r="P8303" i="35" s="1"/>
  <c r="L8249" i="35"/>
  <c r="L8300" i="35" s="1"/>
  <c r="P8248" i="35"/>
  <c r="P8299" i="35" s="1"/>
  <c r="L8245" i="35"/>
  <c r="L8296" i="35" s="1"/>
  <c r="P8244" i="35"/>
  <c r="P8295" i="35" s="1"/>
  <c r="L8241" i="35"/>
  <c r="L8292" i="35" s="1"/>
  <c r="P8240" i="35"/>
  <c r="P8291" i="35" s="1"/>
  <c r="L8237" i="35"/>
  <c r="L8288" i="35" s="1"/>
  <c r="P8236" i="35"/>
  <c r="P8287" i="35" s="1"/>
  <c r="L8233" i="35"/>
  <c r="L8284" i="35" s="1"/>
  <c r="P8232" i="35"/>
  <c r="P8283" i="35" s="1"/>
  <c r="L8229" i="35"/>
  <c r="L8280" i="35" s="1"/>
  <c r="P8228" i="35"/>
  <c r="P8279" i="35" s="1"/>
  <c r="L8225" i="35"/>
  <c r="L8276" i="35" s="1"/>
  <c r="P8224" i="35"/>
  <c r="P8275" i="35" s="1"/>
  <c r="L8221" i="35"/>
  <c r="L8272" i="35" s="1"/>
  <c r="P8220" i="35"/>
  <c r="P8271" i="35" s="1"/>
  <c r="L8217" i="35"/>
  <c r="L8268" i="35" s="1"/>
  <c r="P8216" i="35"/>
  <c r="P8267" i="35" s="1"/>
  <c r="L8213" i="35"/>
  <c r="L8264" i="35" s="1"/>
  <c r="P8212" i="35"/>
  <c r="P8263" i="35" s="1"/>
  <c r="P8259" i="35"/>
  <c r="P8310" i="35" s="1"/>
  <c r="H8257" i="35"/>
  <c r="H8308" i="35" s="1"/>
  <c r="L8256" i="35"/>
  <c r="L8307" i="35" s="1"/>
  <c r="P8255" i="35"/>
  <c r="P8306" i="35" s="1"/>
  <c r="H8253" i="35"/>
  <c r="H8304" i="35" s="1"/>
  <c r="L8252" i="35"/>
  <c r="L8303" i="35" s="1"/>
  <c r="P8251" i="35"/>
  <c r="P8302" i="35" s="1"/>
  <c r="H8249" i="35"/>
  <c r="H8300" i="35" s="1"/>
  <c r="L8248" i="35"/>
  <c r="L8299" i="35" s="1"/>
  <c r="P8247" i="35"/>
  <c r="P8298" i="35" s="1"/>
  <c r="H8245" i="35"/>
  <c r="H8296" i="35" s="1"/>
  <c r="L8244" i="35"/>
  <c r="L8295" i="35" s="1"/>
  <c r="P8243" i="35"/>
  <c r="P8294" i="35" s="1"/>
  <c r="H8241" i="35"/>
  <c r="H8292" i="35" s="1"/>
  <c r="L8240" i="35"/>
  <c r="L8291" i="35" s="1"/>
  <c r="P8239" i="35"/>
  <c r="P8290" i="35" s="1"/>
  <c r="H8237" i="35"/>
  <c r="H8288" i="35" s="1"/>
  <c r="L8236" i="35"/>
  <c r="L8287" i="35" s="1"/>
  <c r="P8235" i="35"/>
  <c r="P8286" i="35" s="1"/>
  <c r="H8233" i="35"/>
  <c r="H8284" i="35" s="1"/>
  <c r="L8232" i="35"/>
  <c r="L8283" i="35" s="1"/>
  <c r="P8231" i="35"/>
  <c r="P8282" i="35" s="1"/>
  <c r="H8229" i="35"/>
  <c r="H8280" i="35" s="1"/>
  <c r="L8228" i="35"/>
  <c r="L8279" i="35" s="1"/>
  <c r="P8227" i="35"/>
  <c r="P8278" i="35" s="1"/>
  <c r="H8225" i="35"/>
  <c r="H8276" i="35" s="1"/>
  <c r="L8224" i="35"/>
  <c r="L8275" i="35" s="1"/>
  <c r="P8223" i="35"/>
  <c r="P8274" i="35" s="1"/>
  <c r="H8221" i="35"/>
  <c r="H8272" i="35" s="1"/>
  <c r="L8220" i="35"/>
  <c r="L8271" i="35" s="1"/>
  <c r="P8219" i="35"/>
  <c r="P8270" i="35" s="1"/>
  <c r="H8217" i="35"/>
  <c r="H8268" i="35" s="1"/>
  <c r="L8216" i="35"/>
  <c r="L8267" i="35" s="1"/>
  <c r="P8215" i="35"/>
  <c r="P8266" i="35" s="1"/>
  <c r="H8213" i="35"/>
  <c r="H8264" i="35" s="1"/>
  <c r="L8212" i="35"/>
  <c r="L8263" i="35" s="1"/>
  <c r="P8211" i="35"/>
  <c r="P8262" i="35" s="1"/>
  <c r="G8120" i="35"/>
  <c r="E8260" i="35"/>
  <c r="E8261" i="35"/>
  <c r="E8311" i="35" s="1"/>
  <c r="E8314" i="35" s="1"/>
  <c r="E8324" i="35" s="1"/>
  <c r="E8328" i="35" s="1"/>
  <c r="L3813" i="35"/>
  <c r="L3864" i="35" s="1"/>
  <c r="L3795" i="35"/>
  <c r="L3846" i="35" s="1"/>
  <c r="D3755" i="35"/>
  <c r="D3733" i="35"/>
  <c r="E3709" i="35"/>
  <c r="E3760" i="35" s="1"/>
  <c r="I3708" i="35"/>
  <c r="I3759" i="35" s="1"/>
  <c r="M3707" i="35"/>
  <c r="M3758" i="35" s="1"/>
  <c r="Q3706" i="35"/>
  <c r="Q3757" i="35" s="1"/>
  <c r="E3706" i="35"/>
  <c r="E3757" i="35" s="1"/>
  <c r="M3704" i="35"/>
  <c r="M3755" i="35" s="1"/>
  <c r="L3703" i="35"/>
  <c r="L3754" i="35" s="1"/>
  <c r="P3702" i="35"/>
  <c r="P3753" i="35" s="1"/>
  <c r="Q3693" i="35"/>
  <c r="Q3744" i="35" s="1"/>
  <c r="I3693" i="35"/>
  <c r="I3744" i="35" s="1"/>
  <c r="M3691" i="35"/>
  <c r="M3742" i="35" s="1"/>
  <c r="P3690" i="35"/>
  <c r="P3741" i="35" s="1"/>
  <c r="M3685" i="35"/>
  <c r="M3736" i="35" s="1"/>
  <c r="I3683" i="35"/>
  <c r="I3734" i="35" s="1"/>
  <c r="P3682" i="35"/>
  <c r="P3733" i="35" s="1"/>
  <c r="P3679" i="35"/>
  <c r="P3730" i="35" s="1"/>
  <c r="H3679" i="35"/>
  <c r="H3730" i="35" s="1"/>
  <c r="P3678" i="35"/>
  <c r="P3729" i="35" s="1"/>
  <c r="M3675" i="35"/>
  <c r="M3726" i="35" s="1"/>
  <c r="I3673" i="35"/>
  <c r="I3724" i="35" s="1"/>
  <c r="P3672" i="35"/>
  <c r="P3723" i="35" s="1"/>
  <c r="M3670" i="35"/>
  <c r="M3721" i="35" s="1"/>
  <c r="M3668" i="35"/>
  <c r="M3719" i="35" s="1"/>
  <c r="L3667" i="35"/>
  <c r="L3718" i="35" s="1"/>
  <c r="K3662" i="35"/>
  <c r="K3713" i="35" s="1"/>
  <c r="D3604" i="35"/>
  <c r="P3428" i="35"/>
  <c r="P3479" i="35" s="1"/>
  <c r="D3328" i="35"/>
  <c r="D3313" i="35"/>
  <c r="D3311" i="35"/>
  <c r="D3306" i="35"/>
  <c r="D3302" i="35"/>
  <c r="D3298" i="35"/>
  <c r="D3294" i="35"/>
  <c r="L3292" i="35"/>
  <c r="L3343" i="35" s="1"/>
  <c r="M3290" i="35"/>
  <c r="M3341" i="35" s="1"/>
  <c r="P3286" i="35"/>
  <c r="P3337" i="35" s="1"/>
  <c r="H3284" i="35"/>
  <c r="H3335" i="35" s="1"/>
  <c r="P3282" i="35"/>
  <c r="P3333" i="35" s="1"/>
  <c r="L3278" i="35"/>
  <c r="L3329" i="35" s="1"/>
  <c r="I3277" i="35"/>
  <c r="I3328" i="35" s="1"/>
  <c r="L3270" i="35"/>
  <c r="L3321" i="35" s="1"/>
  <c r="O3260" i="35"/>
  <c r="O3311" i="35" s="1"/>
  <c r="L3182" i="35"/>
  <c r="L3233" i="35" s="1"/>
  <c r="L3175" i="35"/>
  <c r="L3226" i="35" s="1"/>
  <c r="P3157" i="35"/>
  <c r="P3208" i="35" s="1"/>
  <c r="D3053" i="35"/>
  <c r="J3029" i="35"/>
  <c r="J3080" i="35" s="1"/>
  <c r="D2954" i="35"/>
  <c r="D2944" i="35"/>
  <c r="D2940" i="35"/>
  <c r="D2933" i="35"/>
  <c r="D2915" i="35"/>
  <c r="N2903" i="35"/>
  <c r="N2954" i="35" s="1"/>
  <c r="P2900" i="35"/>
  <c r="P2951" i="35" s="1"/>
  <c r="L2898" i="35"/>
  <c r="L2949" i="35" s="1"/>
  <c r="O2896" i="35"/>
  <c r="O2947" i="35" s="1"/>
  <c r="I2896" i="35"/>
  <c r="I2947" i="35" s="1"/>
  <c r="N2895" i="35"/>
  <c r="N2946" i="35" s="1"/>
  <c r="H2895" i="35"/>
  <c r="H2946" i="35" s="1"/>
  <c r="N2894" i="35"/>
  <c r="N2945" i="35" s="1"/>
  <c r="H2894" i="35"/>
  <c r="H2945" i="35" s="1"/>
  <c r="N2893" i="35"/>
  <c r="N2944" i="35" s="1"/>
  <c r="H2893" i="35"/>
  <c r="H2944" i="35" s="1"/>
  <c r="N2892" i="35"/>
  <c r="N2943" i="35" s="1"/>
  <c r="H2892" i="35"/>
  <c r="H2943" i="35" s="1"/>
  <c r="N2891" i="35"/>
  <c r="N2942" i="35" s="1"/>
  <c r="H2891" i="35"/>
  <c r="H2942" i="35" s="1"/>
  <c r="N2890" i="35"/>
  <c r="N2941" i="35" s="1"/>
  <c r="H2890" i="35"/>
  <c r="H2941" i="35" s="1"/>
  <c r="N2889" i="35"/>
  <c r="N2940" i="35" s="1"/>
  <c r="H2889" i="35"/>
  <c r="H2940" i="35" s="1"/>
  <c r="N2888" i="35"/>
  <c r="N2939" i="35" s="1"/>
  <c r="H2888" i="35"/>
  <c r="H2939" i="35" s="1"/>
  <c r="O2884" i="35"/>
  <c r="O2935" i="35" s="1"/>
  <c r="I2884" i="35"/>
  <c r="I2935" i="35" s="1"/>
  <c r="M2873" i="35"/>
  <c r="M2924" i="35" s="1"/>
  <c r="P2864" i="35"/>
  <c r="P2915" i="35" s="1"/>
  <c r="L2864" i="35"/>
  <c r="L2915" i="35" s="1"/>
  <c r="H2864" i="35"/>
  <c r="H2915" i="35" s="1"/>
  <c r="N2863" i="35"/>
  <c r="N2914" i="35" s="1"/>
  <c r="H2863" i="35"/>
  <c r="H2914" i="35" s="1"/>
  <c r="K2862" i="35"/>
  <c r="K2913" i="35" s="1"/>
  <c r="O2861" i="35"/>
  <c r="O2912" i="35" s="1"/>
  <c r="D2822" i="35"/>
  <c r="D2821" i="35"/>
  <c r="D2811" i="35"/>
  <c r="D2793" i="35"/>
  <c r="D2787" i="35"/>
  <c r="D2785" i="35"/>
  <c r="D2781" i="35"/>
  <c r="O2771" i="35"/>
  <c r="O2822" i="35" s="1"/>
  <c r="I2771" i="35"/>
  <c r="I2822" i="35" s="1"/>
  <c r="P2770" i="35"/>
  <c r="P2821" i="35" s="1"/>
  <c r="P2768" i="35"/>
  <c r="P2819" i="35" s="1"/>
  <c r="H2768" i="35"/>
  <c r="H2819" i="35" s="1"/>
  <c r="P2767" i="35"/>
  <c r="P2818" i="35" s="1"/>
  <c r="I2767" i="35"/>
  <c r="I2818" i="35" s="1"/>
  <c r="L2754" i="35"/>
  <c r="L2805" i="35" s="1"/>
  <c r="L2746" i="35"/>
  <c r="L2797" i="35" s="1"/>
  <c r="O2737" i="35"/>
  <c r="O2788" i="35" s="1"/>
  <c r="G2737" i="35"/>
  <c r="G2788" i="35" s="1"/>
  <c r="Q2736" i="35"/>
  <c r="Q2787" i="35" s="1"/>
  <c r="E2735" i="35"/>
  <c r="E2786" i="35" s="1"/>
  <c r="P2734" i="35"/>
  <c r="P2785" i="35" s="1"/>
  <c r="K2732" i="35"/>
  <c r="K2783" i="35" s="1"/>
  <c r="K2730" i="35"/>
  <c r="K2781" i="35" s="1"/>
  <c r="K2728" i="35"/>
  <c r="K2779" i="35" s="1"/>
  <c r="D2712" i="35"/>
  <c r="D2690" i="35"/>
  <c r="G2454" i="35"/>
  <c r="N2454" i="35"/>
  <c r="J2454" i="35"/>
  <c r="D2423" i="35"/>
  <c r="D2417" i="35"/>
  <c r="D2411" i="35"/>
  <c r="H2387" i="35"/>
  <c r="H2438" i="35" s="1"/>
  <c r="H2384" i="35"/>
  <c r="H2435" i="35" s="1"/>
  <c r="H2380" i="35"/>
  <c r="H2431" i="35" s="1"/>
  <c r="L2376" i="35"/>
  <c r="L2427" i="35" s="1"/>
  <c r="G2375" i="35"/>
  <c r="G2426" i="35" s="1"/>
  <c r="O2374" i="35"/>
  <c r="O2425" i="35" s="1"/>
  <c r="L2372" i="35"/>
  <c r="L2423" i="35" s="1"/>
  <c r="G2371" i="35"/>
  <c r="G2422" i="35" s="1"/>
  <c r="H2367" i="35"/>
  <c r="H2418" i="35" s="1"/>
  <c r="P2366" i="35"/>
  <c r="P2417" i="35" s="1"/>
  <c r="O2365" i="35"/>
  <c r="O2416" i="35" s="1"/>
  <c r="H2363" i="35"/>
  <c r="H2414" i="35" s="1"/>
  <c r="L2360" i="35"/>
  <c r="L2411" i="35" s="1"/>
  <c r="G2359" i="35"/>
  <c r="G2410" i="35" s="1"/>
  <c r="O2358" i="35"/>
  <c r="O2409" i="35" s="1"/>
  <c r="L2356" i="35"/>
  <c r="L2407" i="35" s="1"/>
  <c r="L2347" i="35"/>
  <c r="L2398" i="35" s="1"/>
  <c r="H2344" i="35"/>
  <c r="H2395" i="35" s="1"/>
  <c r="R2343" i="35"/>
  <c r="R2394" i="35" s="1"/>
  <c r="J2343" i="35"/>
  <c r="J2394" i="35" s="1"/>
  <c r="H2340" i="35"/>
  <c r="H2391" i="35" s="1"/>
  <c r="R2339" i="35"/>
  <c r="R2390" i="35" s="1"/>
  <c r="Q2313" i="35"/>
  <c r="M2313" i="35"/>
  <c r="I2313" i="35"/>
  <c r="E2313" i="35"/>
  <c r="D2295" i="35"/>
  <c r="D2269" i="35"/>
  <c r="D2260" i="35"/>
  <c r="D2258" i="35"/>
  <c r="K2249" i="35"/>
  <c r="K2300" i="35" s="1"/>
  <c r="L2233" i="35"/>
  <c r="L2284" i="35" s="1"/>
  <c r="O2209" i="35"/>
  <c r="O2260" i="35" s="1"/>
  <c r="O2201" i="35"/>
  <c r="O2252" i="35" s="1"/>
  <c r="D2197" i="35"/>
  <c r="D2191" i="35"/>
  <c r="D2169" i="35"/>
  <c r="D2158" i="35"/>
  <c r="D2156" i="35"/>
  <c r="R2146" i="35"/>
  <c r="R2197" i="35" s="1"/>
  <c r="G2146" i="35"/>
  <c r="G2197" i="35" s="1"/>
  <c r="N2142" i="35"/>
  <c r="N2193" i="35" s="1"/>
  <c r="O2140" i="35"/>
  <c r="O2191" i="35" s="1"/>
  <c r="J2140" i="35"/>
  <c r="J2191" i="35" s="1"/>
  <c r="P2135" i="35"/>
  <c r="P2186" i="35" s="1"/>
  <c r="H2135" i="35"/>
  <c r="H2186" i="35" s="1"/>
  <c r="N2128" i="35"/>
  <c r="N2179" i="35" s="1"/>
  <c r="N2124" i="35"/>
  <c r="N2175" i="35" s="1"/>
  <c r="F2124" i="35"/>
  <c r="F2175" i="35" s="1"/>
  <c r="J2120" i="35"/>
  <c r="J2171" i="35" s="1"/>
  <c r="H2117" i="35"/>
  <c r="H2168" i="35" s="1"/>
  <c r="R2116" i="35"/>
  <c r="R2167" i="35" s="1"/>
  <c r="J2116" i="35"/>
  <c r="J2167" i="35" s="1"/>
  <c r="Q2114" i="35"/>
  <c r="Q2165" i="35" s="1"/>
  <c r="I2114" i="35"/>
  <c r="I2165" i="35" s="1"/>
  <c r="O2111" i="35"/>
  <c r="O2162" i="35" s="1"/>
  <c r="K2111" i="35"/>
  <c r="K2162" i="35" s="1"/>
  <c r="F2111" i="35"/>
  <c r="F2162" i="35" s="1"/>
  <c r="Q2110" i="35"/>
  <c r="Q2161" i="35" s="1"/>
  <c r="K2110" i="35"/>
  <c r="K2161" i="35" s="1"/>
  <c r="N2109" i="35"/>
  <c r="N2160" i="35" s="1"/>
  <c r="P2107" i="35"/>
  <c r="P2158" i="35" s="1"/>
  <c r="I2107" i="35"/>
  <c r="I2158" i="35" s="1"/>
  <c r="J2105" i="35"/>
  <c r="J2156" i="35" s="1"/>
  <c r="P2104" i="35"/>
  <c r="P2155" i="35" s="1"/>
  <c r="H2102" i="35"/>
  <c r="H2153" i="35" s="1"/>
  <c r="P2098" i="35"/>
  <c r="P2149" i="35" s="1"/>
  <c r="O2097" i="35"/>
  <c r="O2148" i="35" s="1"/>
  <c r="D8310" i="35"/>
  <c r="D8309" i="35"/>
  <c r="D8308" i="35"/>
  <c r="D8307" i="35"/>
  <c r="D8306" i="35"/>
  <c r="D8305" i="35"/>
  <c r="D8304" i="35"/>
  <c r="D8303" i="35"/>
  <c r="D8302" i="35"/>
  <c r="D8301" i="35"/>
  <c r="D8300" i="35"/>
  <c r="D8299" i="35"/>
  <c r="D8298" i="35"/>
  <c r="D8297" i="35"/>
  <c r="D8296" i="35"/>
  <c r="D8295" i="35"/>
  <c r="D8294" i="35"/>
  <c r="D8293" i="35"/>
  <c r="D8292" i="35"/>
  <c r="D8291" i="35"/>
  <c r="D8290" i="35"/>
  <c r="D8289" i="35"/>
  <c r="D8288" i="35"/>
  <c r="D8287" i="35"/>
  <c r="D8286" i="35"/>
  <c r="D8285" i="35"/>
  <c r="D8284" i="35"/>
  <c r="D8283" i="35"/>
  <c r="D8282" i="35"/>
  <c r="D8281" i="35"/>
  <c r="D8280" i="35"/>
  <c r="D8279" i="35"/>
  <c r="D8278" i="35"/>
  <c r="D8277" i="35"/>
  <c r="D8276" i="35"/>
  <c r="D8275" i="35"/>
  <c r="D8274" i="35"/>
  <c r="D8273" i="35"/>
  <c r="D8272" i="35"/>
  <c r="D8271" i="35"/>
  <c r="D8270" i="35"/>
  <c r="D8269" i="35"/>
  <c r="D8268" i="35"/>
  <c r="D8267" i="35"/>
  <c r="D8266" i="35"/>
  <c r="D8265" i="35"/>
  <c r="D8264" i="35"/>
  <c r="D8263" i="35"/>
  <c r="D8262" i="35"/>
  <c r="D8261" i="35"/>
  <c r="D8260" i="35"/>
  <c r="O8259" i="35"/>
  <c r="O8310" i="35" s="1"/>
  <c r="K8259" i="35"/>
  <c r="K8310" i="35" s="1"/>
  <c r="G8259" i="35"/>
  <c r="G8310" i="35" s="1"/>
  <c r="O8258" i="35"/>
  <c r="O8309" i="35" s="1"/>
  <c r="K8258" i="35"/>
  <c r="K8309" i="35" s="1"/>
  <c r="G8258" i="35"/>
  <c r="G8309" i="35" s="1"/>
  <c r="O8257" i="35"/>
  <c r="O8308" i="35" s="1"/>
  <c r="K8257" i="35"/>
  <c r="K8308" i="35" s="1"/>
  <c r="G8257" i="35"/>
  <c r="G8308" i="35" s="1"/>
  <c r="O8256" i="35"/>
  <c r="O8307" i="35" s="1"/>
  <c r="K8256" i="35"/>
  <c r="K8307" i="35" s="1"/>
  <c r="G8256" i="35"/>
  <c r="G8307" i="35" s="1"/>
  <c r="O8255" i="35"/>
  <c r="O8306" i="35" s="1"/>
  <c r="K8255" i="35"/>
  <c r="K8306" i="35" s="1"/>
  <c r="G8255" i="35"/>
  <c r="G8306" i="35" s="1"/>
  <c r="O8254" i="35"/>
  <c r="O8305" i="35" s="1"/>
  <c r="K8254" i="35"/>
  <c r="K8305" i="35" s="1"/>
  <c r="G8254" i="35"/>
  <c r="G8305" i="35" s="1"/>
  <c r="O8253" i="35"/>
  <c r="O8304" i="35" s="1"/>
  <c r="K8253" i="35"/>
  <c r="K8304" i="35" s="1"/>
  <c r="G8253" i="35"/>
  <c r="G8304" i="35" s="1"/>
  <c r="O8252" i="35"/>
  <c r="O8303" i="35" s="1"/>
  <c r="K8252" i="35"/>
  <c r="K8303" i="35" s="1"/>
  <c r="G8252" i="35"/>
  <c r="G8303" i="35" s="1"/>
  <c r="O8251" i="35"/>
  <c r="O8302" i="35" s="1"/>
  <c r="K8251" i="35"/>
  <c r="K8302" i="35" s="1"/>
  <c r="G8251" i="35"/>
  <c r="G8302" i="35" s="1"/>
  <c r="O8250" i="35"/>
  <c r="O8301" i="35" s="1"/>
  <c r="K8250" i="35"/>
  <c r="K8301" i="35" s="1"/>
  <c r="G8250" i="35"/>
  <c r="G8301" i="35" s="1"/>
  <c r="O8249" i="35"/>
  <c r="O8300" i="35" s="1"/>
  <c r="K8249" i="35"/>
  <c r="K8300" i="35" s="1"/>
  <c r="G8249" i="35"/>
  <c r="G8300" i="35" s="1"/>
  <c r="O8248" i="35"/>
  <c r="O8299" i="35" s="1"/>
  <c r="K8248" i="35"/>
  <c r="K8299" i="35" s="1"/>
  <c r="G8248" i="35"/>
  <c r="G8299" i="35" s="1"/>
  <c r="O8247" i="35"/>
  <c r="O8298" i="35" s="1"/>
  <c r="K8247" i="35"/>
  <c r="K8298" i="35" s="1"/>
  <c r="G8247" i="35"/>
  <c r="G8298" i="35" s="1"/>
  <c r="O8246" i="35"/>
  <c r="O8297" i="35" s="1"/>
  <c r="K8246" i="35"/>
  <c r="K8297" i="35" s="1"/>
  <c r="G8246" i="35"/>
  <c r="G8297" i="35" s="1"/>
  <c r="O8245" i="35"/>
  <c r="O8296" i="35" s="1"/>
  <c r="K8245" i="35"/>
  <c r="K8296" i="35" s="1"/>
  <c r="G8245" i="35"/>
  <c r="G8296" i="35" s="1"/>
  <c r="O8244" i="35"/>
  <c r="O8295" i="35" s="1"/>
  <c r="K8244" i="35"/>
  <c r="K8295" i="35" s="1"/>
  <c r="G8244" i="35"/>
  <c r="G8295" i="35" s="1"/>
  <c r="O8243" i="35"/>
  <c r="O8294" i="35" s="1"/>
  <c r="K8243" i="35"/>
  <c r="K8294" i="35" s="1"/>
  <c r="G8243" i="35"/>
  <c r="G8294" i="35" s="1"/>
  <c r="O8242" i="35"/>
  <c r="O8293" i="35" s="1"/>
  <c r="K8242" i="35"/>
  <c r="K8293" i="35" s="1"/>
  <c r="G8242" i="35"/>
  <c r="G8293" i="35" s="1"/>
  <c r="O8241" i="35"/>
  <c r="O8292" i="35" s="1"/>
  <c r="K8241" i="35"/>
  <c r="K8292" i="35" s="1"/>
  <c r="G8241" i="35"/>
  <c r="G8292" i="35" s="1"/>
  <c r="O8240" i="35"/>
  <c r="O8291" i="35" s="1"/>
  <c r="K8240" i="35"/>
  <c r="K8291" i="35" s="1"/>
  <c r="G8240" i="35"/>
  <c r="G8291" i="35" s="1"/>
  <c r="O8239" i="35"/>
  <c r="O8290" i="35" s="1"/>
  <c r="K8239" i="35"/>
  <c r="K8290" i="35" s="1"/>
  <c r="G8239" i="35"/>
  <c r="G8290" i="35" s="1"/>
  <c r="O8238" i="35"/>
  <c r="O8289" i="35" s="1"/>
  <c r="K8238" i="35"/>
  <c r="K8289" i="35" s="1"/>
  <c r="G8238" i="35"/>
  <c r="G8289" i="35" s="1"/>
  <c r="O8237" i="35"/>
  <c r="O8288" i="35" s="1"/>
  <c r="K8237" i="35"/>
  <c r="K8288" i="35" s="1"/>
  <c r="G8237" i="35"/>
  <c r="G8288" i="35" s="1"/>
  <c r="O8236" i="35"/>
  <c r="O8287" i="35" s="1"/>
  <c r="K8236" i="35"/>
  <c r="K8287" i="35" s="1"/>
  <c r="G8236" i="35"/>
  <c r="G8287" i="35" s="1"/>
  <c r="O8235" i="35"/>
  <c r="O8286" i="35" s="1"/>
  <c r="K8235" i="35"/>
  <c r="K8286" i="35" s="1"/>
  <c r="G8235" i="35"/>
  <c r="G8286" i="35" s="1"/>
  <c r="O8234" i="35"/>
  <c r="O8285" i="35" s="1"/>
  <c r="K8234" i="35"/>
  <c r="K8285" i="35" s="1"/>
  <c r="G8234" i="35"/>
  <c r="G8285" i="35" s="1"/>
  <c r="O8233" i="35"/>
  <c r="O8284" i="35" s="1"/>
  <c r="K8233" i="35"/>
  <c r="K8284" i="35" s="1"/>
  <c r="G8233" i="35"/>
  <c r="G8284" i="35" s="1"/>
  <c r="O8232" i="35"/>
  <c r="O8283" i="35" s="1"/>
  <c r="K8232" i="35"/>
  <c r="K8283" i="35" s="1"/>
  <c r="G8232" i="35"/>
  <c r="G8283" i="35" s="1"/>
  <c r="O8231" i="35"/>
  <c r="O8282" i="35" s="1"/>
  <c r="K8231" i="35"/>
  <c r="K8282" i="35" s="1"/>
  <c r="G8231" i="35"/>
  <c r="G8282" i="35" s="1"/>
  <c r="O8230" i="35"/>
  <c r="O8281" i="35" s="1"/>
  <c r="K8230" i="35"/>
  <c r="K8281" i="35" s="1"/>
  <c r="G8230" i="35"/>
  <c r="G8281" i="35" s="1"/>
  <c r="O8229" i="35"/>
  <c r="O8280" i="35" s="1"/>
  <c r="K8229" i="35"/>
  <c r="K8280" i="35" s="1"/>
  <c r="G8229" i="35"/>
  <c r="G8280" i="35" s="1"/>
  <c r="O8228" i="35"/>
  <c r="O8279" i="35" s="1"/>
  <c r="K8228" i="35"/>
  <c r="K8279" i="35" s="1"/>
  <c r="G8228" i="35"/>
  <c r="G8279" i="35" s="1"/>
  <c r="O8227" i="35"/>
  <c r="O8278" i="35" s="1"/>
  <c r="K8227" i="35"/>
  <c r="K8278" i="35" s="1"/>
  <c r="G8227" i="35"/>
  <c r="G8278" i="35" s="1"/>
  <c r="O8226" i="35"/>
  <c r="O8277" i="35" s="1"/>
  <c r="K8226" i="35"/>
  <c r="K8277" i="35" s="1"/>
  <c r="G8226" i="35"/>
  <c r="G8277" i="35" s="1"/>
  <c r="O8225" i="35"/>
  <c r="O8276" i="35" s="1"/>
  <c r="K8225" i="35"/>
  <c r="K8276" i="35" s="1"/>
  <c r="G8225" i="35"/>
  <c r="G8276" i="35" s="1"/>
  <c r="O8224" i="35"/>
  <c r="O8275" i="35" s="1"/>
  <c r="K8224" i="35"/>
  <c r="K8275" i="35" s="1"/>
  <c r="G8224" i="35"/>
  <c r="G8275" i="35" s="1"/>
  <c r="O8223" i="35"/>
  <c r="O8274" i="35" s="1"/>
  <c r="K8223" i="35"/>
  <c r="K8274" i="35" s="1"/>
  <c r="G8223" i="35"/>
  <c r="G8274" i="35" s="1"/>
  <c r="O8222" i="35"/>
  <c r="O8273" i="35" s="1"/>
  <c r="K8222" i="35"/>
  <c r="K8273" i="35" s="1"/>
  <c r="G8222" i="35"/>
  <c r="G8273" i="35" s="1"/>
  <c r="O8221" i="35"/>
  <c r="O8272" i="35" s="1"/>
  <c r="K8221" i="35"/>
  <c r="K8272" i="35" s="1"/>
  <c r="G8221" i="35"/>
  <c r="G8272" i="35" s="1"/>
  <c r="O8220" i="35"/>
  <c r="O8271" i="35" s="1"/>
  <c r="K8220" i="35"/>
  <c r="K8271" i="35" s="1"/>
  <c r="G8220" i="35"/>
  <c r="G8271" i="35" s="1"/>
  <c r="O8219" i="35"/>
  <c r="O8270" i="35" s="1"/>
  <c r="K8219" i="35"/>
  <c r="K8270" i="35" s="1"/>
  <c r="G8219" i="35"/>
  <c r="G8270" i="35" s="1"/>
  <c r="O8218" i="35"/>
  <c r="O8269" i="35" s="1"/>
  <c r="K8218" i="35"/>
  <c r="K8269" i="35" s="1"/>
  <c r="G8218" i="35"/>
  <c r="G8269" i="35" s="1"/>
  <c r="O8217" i="35"/>
  <c r="O8268" i="35" s="1"/>
  <c r="K8217" i="35"/>
  <c r="K8268" i="35" s="1"/>
  <c r="G8217" i="35"/>
  <c r="G8268" i="35" s="1"/>
  <c r="O8216" i="35"/>
  <c r="O8267" i="35" s="1"/>
  <c r="K8216" i="35"/>
  <c r="K8267" i="35" s="1"/>
  <c r="G8216" i="35"/>
  <c r="G8267" i="35" s="1"/>
  <c r="O8215" i="35"/>
  <c r="O8266" i="35" s="1"/>
  <c r="K8215" i="35"/>
  <c r="K8266" i="35" s="1"/>
  <c r="G8215" i="35"/>
  <c r="G8266" i="35" s="1"/>
  <c r="O8214" i="35"/>
  <c r="O8265" i="35" s="1"/>
  <c r="K8214" i="35"/>
  <c r="K8265" i="35" s="1"/>
  <c r="G8214" i="35"/>
  <c r="G8265" i="35" s="1"/>
  <c r="O8213" i="35"/>
  <c r="O8264" i="35" s="1"/>
  <c r="K8213" i="35"/>
  <c r="K8264" i="35" s="1"/>
  <c r="G8213" i="35"/>
  <c r="G8264" i="35" s="1"/>
  <c r="O8212" i="35"/>
  <c r="O8263" i="35" s="1"/>
  <c r="K8212" i="35"/>
  <c r="K8263" i="35" s="1"/>
  <c r="G8212" i="35"/>
  <c r="G8263" i="35" s="1"/>
  <c r="O8211" i="35"/>
  <c r="O8262" i="35" s="1"/>
  <c r="K8211" i="35"/>
  <c r="K8262" i="35" s="1"/>
  <c r="G8211" i="35"/>
  <c r="G8262" i="35" s="1"/>
  <c r="O8210" i="35"/>
  <c r="K8210" i="35"/>
  <c r="G8210" i="35"/>
  <c r="R8118" i="35"/>
  <c r="R8169" i="35" s="1"/>
  <c r="N8118" i="35"/>
  <c r="N8169" i="35" s="1"/>
  <c r="J8118" i="35"/>
  <c r="J8169" i="35" s="1"/>
  <c r="F8118" i="35"/>
  <c r="F8169" i="35" s="1"/>
  <c r="R8117" i="35"/>
  <c r="R8168" i="35" s="1"/>
  <c r="N8117" i="35"/>
  <c r="N8168" i="35" s="1"/>
  <c r="J8117" i="35"/>
  <c r="J8168" i="35" s="1"/>
  <c r="F8117" i="35"/>
  <c r="F8168" i="35" s="1"/>
  <c r="R8116" i="35"/>
  <c r="R8167" i="35" s="1"/>
  <c r="N8116" i="35"/>
  <c r="N8167" i="35" s="1"/>
  <c r="J8116" i="35"/>
  <c r="J8167" i="35" s="1"/>
  <c r="F8116" i="35"/>
  <c r="F8167" i="35" s="1"/>
  <c r="R8115" i="35"/>
  <c r="R8166" i="35" s="1"/>
  <c r="N8115" i="35"/>
  <c r="N8166" i="35" s="1"/>
  <c r="J8115" i="35"/>
  <c r="J8166" i="35" s="1"/>
  <c r="F8115" i="35"/>
  <c r="F8166" i="35" s="1"/>
  <c r="R8114" i="35"/>
  <c r="R8165" i="35" s="1"/>
  <c r="N8114" i="35"/>
  <c r="N8165" i="35" s="1"/>
  <c r="J8114" i="35"/>
  <c r="J8165" i="35" s="1"/>
  <c r="F8114" i="35"/>
  <c r="F8165" i="35" s="1"/>
  <c r="R8113" i="35"/>
  <c r="R8164" i="35" s="1"/>
  <c r="N8113" i="35"/>
  <c r="N8164" i="35" s="1"/>
  <c r="J8113" i="35"/>
  <c r="J8164" i="35" s="1"/>
  <c r="F8113" i="35"/>
  <c r="F8164" i="35" s="1"/>
  <c r="R8112" i="35"/>
  <c r="R8163" i="35" s="1"/>
  <c r="N8112" i="35"/>
  <c r="N8163" i="35" s="1"/>
  <c r="J8112" i="35"/>
  <c r="J8163" i="35" s="1"/>
  <c r="F8112" i="35"/>
  <c r="F8163" i="35" s="1"/>
  <c r="R8111" i="35"/>
  <c r="R8162" i="35" s="1"/>
  <c r="N8111" i="35"/>
  <c r="N8162" i="35" s="1"/>
  <c r="J8111" i="35"/>
  <c r="J8162" i="35" s="1"/>
  <c r="F8111" i="35"/>
  <c r="F8162" i="35" s="1"/>
  <c r="R8110" i="35"/>
  <c r="R8161" i="35" s="1"/>
  <c r="N8110" i="35"/>
  <c r="N8161" i="35" s="1"/>
  <c r="J8110" i="35"/>
  <c r="J8161" i="35" s="1"/>
  <c r="F8110" i="35"/>
  <c r="F8161" i="35" s="1"/>
  <c r="R8109" i="35"/>
  <c r="R8160" i="35" s="1"/>
  <c r="N8109" i="35"/>
  <c r="N8160" i="35" s="1"/>
  <c r="J8109" i="35"/>
  <c r="J8160" i="35" s="1"/>
  <c r="F8109" i="35"/>
  <c r="F8160" i="35" s="1"/>
  <c r="R8108" i="35"/>
  <c r="R8159" i="35" s="1"/>
  <c r="N8108" i="35"/>
  <c r="N8159" i="35" s="1"/>
  <c r="J8108" i="35"/>
  <c r="J8159" i="35" s="1"/>
  <c r="F8108" i="35"/>
  <c r="F8159" i="35" s="1"/>
  <c r="R8107" i="35"/>
  <c r="R8158" i="35" s="1"/>
  <c r="N8107" i="35"/>
  <c r="N8158" i="35" s="1"/>
  <c r="J8107" i="35"/>
  <c r="J8158" i="35" s="1"/>
  <c r="F8107" i="35"/>
  <c r="F8158" i="35" s="1"/>
  <c r="R8106" i="35"/>
  <c r="R8157" i="35" s="1"/>
  <c r="N8106" i="35"/>
  <c r="N8157" i="35" s="1"/>
  <c r="J8106" i="35"/>
  <c r="J8157" i="35" s="1"/>
  <c r="F8106" i="35"/>
  <c r="F8157" i="35" s="1"/>
  <c r="R8105" i="35"/>
  <c r="R8156" i="35" s="1"/>
  <c r="N8105" i="35"/>
  <c r="N8156" i="35" s="1"/>
  <c r="J8105" i="35"/>
  <c r="J8156" i="35" s="1"/>
  <c r="F8105" i="35"/>
  <c r="F8156" i="35" s="1"/>
  <c r="R8104" i="35"/>
  <c r="R8155" i="35" s="1"/>
  <c r="N8104" i="35"/>
  <c r="N8155" i="35" s="1"/>
  <c r="J8104" i="35"/>
  <c r="J8155" i="35" s="1"/>
  <c r="F8104" i="35"/>
  <c r="F8155" i="35" s="1"/>
  <c r="R8103" i="35"/>
  <c r="R8154" i="35" s="1"/>
  <c r="N8103" i="35"/>
  <c r="N8154" i="35" s="1"/>
  <c r="J8103" i="35"/>
  <c r="J8154" i="35" s="1"/>
  <c r="F8103" i="35"/>
  <c r="F8154" i="35" s="1"/>
  <c r="R8102" i="35"/>
  <c r="R8153" i="35" s="1"/>
  <c r="N8102" i="35"/>
  <c r="N8153" i="35" s="1"/>
  <c r="J8102" i="35"/>
  <c r="J8153" i="35" s="1"/>
  <c r="F8102" i="35"/>
  <c r="F8153" i="35" s="1"/>
  <c r="R8101" i="35"/>
  <c r="R8152" i="35" s="1"/>
  <c r="N8101" i="35"/>
  <c r="N8152" i="35" s="1"/>
  <c r="J8101" i="35"/>
  <c r="J8152" i="35" s="1"/>
  <c r="F8101" i="35"/>
  <c r="F8152" i="35" s="1"/>
  <c r="R8100" i="35"/>
  <c r="R8151" i="35" s="1"/>
  <c r="N8100" i="35"/>
  <c r="N8151" i="35" s="1"/>
  <c r="J8100" i="35"/>
  <c r="J8151" i="35" s="1"/>
  <c r="F8100" i="35"/>
  <c r="F8151" i="35" s="1"/>
  <c r="R8099" i="35"/>
  <c r="R8150" i="35" s="1"/>
  <c r="N8099" i="35"/>
  <c r="N8150" i="35" s="1"/>
  <c r="J8099" i="35"/>
  <c r="J8150" i="35" s="1"/>
  <c r="F8099" i="35"/>
  <c r="F8150" i="35" s="1"/>
  <c r="R8098" i="35"/>
  <c r="R8149" i="35" s="1"/>
  <c r="N8098" i="35"/>
  <c r="N8149" i="35" s="1"/>
  <c r="J8098" i="35"/>
  <c r="J8149" i="35" s="1"/>
  <c r="F8098" i="35"/>
  <c r="F8149" i="35" s="1"/>
  <c r="R8097" i="35"/>
  <c r="R8148" i="35" s="1"/>
  <c r="N8097" i="35"/>
  <c r="N8148" i="35" s="1"/>
  <c r="J8097" i="35"/>
  <c r="J8148" i="35" s="1"/>
  <c r="F8097" i="35"/>
  <c r="F8148" i="35" s="1"/>
  <c r="R8096" i="35"/>
  <c r="R8147" i="35" s="1"/>
  <c r="N8096" i="35"/>
  <c r="N8147" i="35" s="1"/>
  <c r="J8096" i="35"/>
  <c r="J8147" i="35" s="1"/>
  <c r="F8096" i="35"/>
  <c r="F8147" i="35" s="1"/>
  <c r="R8095" i="35"/>
  <c r="R8146" i="35" s="1"/>
  <c r="N8095" i="35"/>
  <c r="N8146" i="35" s="1"/>
  <c r="J8095" i="35"/>
  <c r="J8146" i="35" s="1"/>
  <c r="F8095" i="35"/>
  <c r="F8146" i="35" s="1"/>
  <c r="R8094" i="35"/>
  <c r="R8145" i="35" s="1"/>
  <c r="N8094" i="35"/>
  <c r="N8145" i="35" s="1"/>
  <c r="J8094" i="35"/>
  <c r="J8145" i="35" s="1"/>
  <c r="F8094" i="35"/>
  <c r="F8145" i="35" s="1"/>
  <c r="R8093" i="35"/>
  <c r="R8144" i="35" s="1"/>
  <c r="N8093" i="35"/>
  <c r="N8144" i="35" s="1"/>
  <c r="J8093" i="35"/>
  <c r="J8144" i="35" s="1"/>
  <c r="F8093" i="35"/>
  <c r="F8144" i="35" s="1"/>
  <c r="R8092" i="35"/>
  <c r="R8143" i="35" s="1"/>
  <c r="N8092" i="35"/>
  <c r="N8143" i="35" s="1"/>
  <c r="J8092" i="35"/>
  <c r="J8143" i="35" s="1"/>
  <c r="F8092" i="35"/>
  <c r="F8143" i="35" s="1"/>
  <c r="R8091" i="35"/>
  <c r="R8142" i="35" s="1"/>
  <c r="N8091" i="35"/>
  <c r="N8142" i="35" s="1"/>
  <c r="J8091" i="35"/>
  <c r="J8142" i="35" s="1"/>
  <c r="F8091" i="35"/>
  <c r="F8142" i="35" s="1"/>
  <c r="R8090" i="35"/>
  <c r="R8141" i="35" s="1"/>
  <c r="N8090" i="35"/>
  <c r="N8141" i="35" s="1"/>
  <c r="J8090" i="35"/>
  <c r="J8141" i="35" s="1"/>
  <c r="F8090" i="35"/>
  <c r="F8141" i="35" s="1"/>
  <c r="R8089" i="35"/>
  <c r="R8140" i="35" s="1"/>
  <c r="N8089" i="35"/>
  <c r="N8140" i="35" s="1"/>
  <c r="J8089" i="35"/>
  <c r="J8140" i="35" s="1"/>
  <c r="F8089" i="35"/>
  <c r="F8140" i="35" s="1"/>
  <c r="R8088" i="35"/>
  <c r="R8139" i="35" s="1"/>
  <c r="N8088" i="35"/>
  <c r="N8139" i="35" s="1"/>
  <c r="J8088" i="35"/>
  <c r="J8139" i="35" s="1"/>
  <c r="F8088" i="35"/>
  <c r="F8139" i="35" s="1"/>
  <c r="R8087" i="35"/>
  <c r="R8138" i="35" s="1"/>
  <c r="N8087" i="35"/>
  <c r="N8138" i="35" s="1"/>
  <c r="J8087" i="35"/>
  <c r="J8138" i="35" s="1"/>
  <c r="F8087" i="35"/>
  <c r="F8138" i="35" s="1"/>
  <c r="R8086" i="35"/>
  <c r="R8137" i="35" s="1"/>
  <c r="N8086" i="35"/>
  <c r="N8137" i="35" s="1"/>
  <c r="J8086" i="35"/>
  <c r="J8137" i="35" s="1"/>
  <c r="F8086" i="35"/>
  <c r="F8137" i="35" s="1"/>
  <c r="R8085" i="35"/>
  <c r="R8136" i="35" s="1"/>
  <c r="N8085" i="35"/>
  <c r="N8136" i="35" s="1"/>
  <c r="J8085" i="35"/>
  <c r="J8136" i="35" s="1"/>
  <c r="F8085" i="35"/>
  <c r="F8136" i="35" s="1"/>
  <c r="R8084" i="35"/>
  <c r="R8135" i="35" s="1"/>
  <c r="N8084" i="35"/>
  <c r="N8135" i="35" s="1"/>
  <c r="J8084" i="35"/>
  <c r="J8135" i="35" s="1"/>
  <c r="F8084" i="35"/>
  <c r="F8135" i="35" s="1"/>
  <c r="R8083" i="35"/>
  <c r="R8134" i="35" s="1"/>
  <c r="N8083" i="35"/>
  <c r="N8134" i="35" s="1"/>
  <c r="J8083" i="35"/>
  <c r="J8134" i="35" s="1"/>
  <c r="F8083" i="35"/>
  <c r="F8134" i="35" s="1"/>
  <c r="R8082" i="35"/>
  <c r="R8133" i="35" s="1"/>
  <c r="N8082" i="35"/>
  <c r="N8133" i="35" s="1"/>
  <c r="J8082" i="35"/>
  <c r="J8133" i="35" s="1"/>
  <c r="F8082" i="35"/>
  <c r="F8133" i="35" s="1"/>
  <c r="R8081" i="35"/>
  <c r="R8132" i="35" s="1"/>
  <c r="N8081" i="35"/>
  <c r="N8132" i="35" s="1"/>
  <c r="J8081" i="35"/>
  <c r="J8132" i="35" s="1"/>
  <c r="F8081" i="35"/>
  <c r="F8132" i="35" s="1"/>
  <c r="R8080" i="35"/>
  <c r="R8131" i="35" s="1"/>
  <c r="N8080" i="35"/>
  <c r="N8131" i="35" s="1"/>
  <c r="J8080" i="35"/>
  <c r="J8131" i="35" s="1"/>
  <c r="F8080" i="35"/>
  <c r="F8131" i="35" s="1"/>
  <c r="R8079" i="35"/>
  <c r="R8130" i="35" s="1"/>
  <c r="N8079" i="35"/>
  <c r="N8130" i="35" s="1"/>
  <c r="J8079" i="35"/>
  <c r="J8130" i="35" s="1"/>
  <c r="F8079" i="35"/>
  <c r="F8130" i="35" s="1"/>
  <c r="R8078" i="35"/>
  <c r="R8129" i="35" s="1"/>
  <c r="N8078" i="35"/>
  <c r="N8129" i="35" s="1"/>
  <c r="J8078" i="35"/>
  <c r="J8129" i="35" s="1"/>
  <c r="F8078" i="35"/>
  <c r="F8129" i="35" s="1"/>
  <c r="R8077" i="35"/>
  <c r="R8128" i="35" s="1"/>
  <c r="N8077" i="35"/>
  <c r="N8128" i="35" s="1"/>
  <c r="J8077" i="35"/>
  <c r="J8128" i="35" s="1"/>
  <c r="F8077" i="35"/>
  <c r="F8128" i="35" s="1"/>
  <c r="R8076" i="35"/>
  <c r="R8127" i="35" s="1"/>
  <c r="N8076" i="35"/>
  <c r="N8127" i="35" s="1"/>
  <c r="J8076" i="35"/>
  <c r="J8127" i="35" s="1"/>
  <c r="F8076" i="35"/>
  <c r="F8127" i="35" s="1"/>
  <c r="R8075" i="35"/>
  <c r="R8126" i="35" s="1"/>
  <c r="N8075" i="35"/>
  <c r="N8126" i="35" s="1"/>
  <c r="J8075" i="35"/>
  <c r="J8126" i="35" s="1"/>
  <c r="F8075" i="35"/>
  <c r="F8126" i="35" s="1"/>
  <c r="R8074" i="35"/>
  <c r="R8125" i="35" s="1"/>
  <c r="N8074" i="35"/>
  <c r="N8125" i="35" s="1"/>
  <c r="J8074" i="35"/>
  <c r="J8125" i="35" s="1"/>
  <c r="F8074" i="35"/>
  <c r="F8125" i="35" s="1"/>
  <c r="R8073" i="35"/>
  <c r="R8124" i="35" s="1"/>
  <c r="N8073" i="35"/>
  <c r="N8124" i="35" s="1"/>
  <c r="J8073" i="35"/>
  <c r="J8124" i="35" s="1"/>
  <c r="F8073" i="35"/>
  <c r="F8124" i="35" s="1"/>
  <c r="R8072" i="35"/>
  <c r="R8123" i="35" s="1"/>
  <c r="N8072" i="35"/>
  <c r="N8123" i="35" s="1"/>
  <c r="J8072" i="35"/>
  <c r="J8123" i="35" s="1"/>
  <c r="F8072" i="35"/>
  <c r="F8123" i="35" s="1"/>
  <c r="R8071" i="35"/>
  <c r="R8122" i="35" s="1"/>
  <c r="N8071" i="35"/>
  <c r="N8122" i="35" s="1"/>
  <c r="J8071" i="35"/>
  <c r="J8122" i="35" s="1"/>
  <c r="F8071" i="35"/>
  <c r="F8122" i="35" s="1"/>
  <c r="R8070" i="35"/>
  <c r="R8121" i="35" s="1"/>
  <c r="N8070" i="35"/>
  <c r="N8121" i="35" s="1"/>
  <c r="J8070" i="35"/>
  <c r="J8121" i="35" s="1"/>
  <c r="F8070" i="35"/>
  <c r="F8121" i="35" s="1"/>
  <c r="R8069" i="35"/>
  <c r="N8069" i="35"/>
  <c r="J8069" i="35"/>
  <c r="F8069" i="35"/>
  <c r="Q7983" i="35"/>
  <c r="F3813" i="35"/>
  <c r="F3864" i="35" s="1"/>
  <c r="N3797" i="35"/>
  <c r="N3848" i="35" s="1"/>
  <c r="H3781" i="35"/>
  <c r="H3832" i="35" s="1"/>
  <c r="H3771" i="35"/>
  <c r="H3822" i="35" s="1"/>
  <c r="L3764" i="35"/>
  <c r="L3815" i="35" s="1"/>
  <c r="D3753" i="35"/>
  <c r="D3746" i="35"/>
  <c r="D3743" i="35"/>
  <c r="D3734" i="35"/>
  <c r="D3729" i="35"/>
  <c r="D3723" i="35"/>
  <c r="I3707" i="35"/>
  <c r="I3758" i="35" s="1"/>
  <c r="E3704" i="35"/>
  <c r="E3755" i="35" s="1"/>
  <c r="M3702" i="35"/>
  <c r="M3753" i="35" s="1"/>
  <c r="M3699" i="35"/>
  <c r="M3750" i="35" s="1"/>
  <c r="Q3695" i="35"/>
  <c r="Q3746" i="35" s="1"/>
  <c r="Q3694" i="35"/>
  <c r="Q3745" i="35" s="1"/>
  <c r="P3693" i="35"/>
  <c r="P3744" i="35" s="1"/>
  <c r="H3693" i="35"/>
  <c r="H3744" i="35" s="1"/>
  <c r="P3692" i="35"/>
  <c r="P3743" i="35" s="1"/>
  <c r="M3690" i="35"/>
  <c r="M3741" i="35" s="1"/>
  <c r="L3685" i="35"/>
  <c r="L3736" i="35" s="1"/>
  <c r="P3684" i="35"/>
  <c r="P3735" i="35" s="1"/>
  <c r="Q3683" i="35"/>
  <c r="Q3734" i="35" s="1"/>
  <c r="E3683" i="35"/>
  <c r="E3734" i="35" s="1"/>
  <c r="I3682" i="35"/>
  <c r="I3733" i="35" s="1"/>
  <c r="M3679" i="35"/>
  <c r="M3730" i="35" s="1"/>
  <c r="E3679" i="35"/>
  <c r="E3730" i="35" s="1"/>
  <c r="L3678" i="35"/>
  <c r="L3729" i="35" s="1"/>
  <c r="Q3677" i="35"/>
  <c r="Q3728" i="35" s="1"/>
  <c r="I3675" i="35"/>
  <c r="I3726" i="35" s="1"/>
  <c r="P3674" i="35"/>
  <c r="P3725" i="35" s="1"/>
  <c r="E3673" i="35"/>
  <c r="E3724" i="35" s="1"/>
  <c r="L3672" i="35"/>
  <c r="L3723" i="35" s="1"/>
  <c r="Q3671" i="35"/>
  <c r="Q3722" i="35" s="1"/>
  <c r="I3670" i="35"/>
  <c r="I3721" i="35" s="1"/>
  <c r="I3668" i="35"/>
  <c r="I3719" i="35" s="1"/>
  <c r="Q3667" i="35"/>
  <c r="Q3718" i="35" s="1"/>
  <c r="I3667" i="35"/>
  <c r="I3718" i="35" s="1"/>
  <c r="O3666" i="35"/>
  <c r="O3717" i="35" s="1"/>
  <c r="I3662" i="35"/>
  <c r="I3713" i="35" s="1"/>
  <c r="O3661" i="35"/>
  <c r="O3712" i="35" s="1"/>
  <c r="P3660" i="35"/>
  <c r="P3711" i="35" s="1"/>
  <c r="G3557" i="35"/>
  <c r="G3608" i="35" s="1"/>
  <c r="P3422" i="35"/>
  <c r="P3473" i="35" s="1"/>
  <c r="O3355" i="35"/>
  <c r="K3355" i="35"/>
  <c r="G3355" i="35"/>
  <c r="D3335" i="35"/>
  <c r="D3324" i="35"/>
  <c r="D3314" i="35"/>
  <c r="I3290" i="35"/>
  <c r="I3341" i="35" s="1"/>
  <c r="Q3289" i="35"/>
  <c r="Q3340" i="35" s="1"/>
  <c r="L3286" i="35"/>
  <c r="L3337" i="35" s="1"/>
  <c r="M3285" i="35"/>
  <c r="M3336" i="35" s="1"/>
  <c r="P3284" i="35"/>
  <c r="P3335" i="35" s="1"/>
  <c r="M3282" i="35"/>
  <c r="M3333" i="35" s="1"/>
  <c r="Q3281" i="35"/>
  <c r="Q3332" i="35" s="1"/>
  <c r="I3281" i="35"/>
  <c r="I3332" i="35" s="1"/>
  <c r="L3280" i="35"/>
  <c r="L3331" i="35" s="1"/>
  <c r="L3279" i="35"/>
  <c r="L3330" i="35" s="1"/>
  <c r="I3278" i="35"/>
  <c r="I3329" i="35" s="1"/>
  <c r="Q3277" i="35"/>
  <c r="Q3328" i="35" s="1"/>
  <c r="E3277" i="35"/>
  <c r="E3328" i="35" s="1"/>
  <c r="M3273" i="35"/>
  <c r="M3324" i="35" s="1"/>
  <c r="Q3272" i="35"/>
  <c r="Q3323" i="35" s="1"/>
  <c r="I3272" i="35"/>
  <c r="I3323" i="35" s="1"/>
  <c r="I3270" i="35"/>
  <c r="I3321" i="35" s="1"/>
  <c r="M3265" i="35"/>
  <c r="M3316" i="35" s="1"/>
  <c r="O3262" i="35"/>
  <c r="O3313" i="35" s="1"/>
  <c r="O3261" i="35"/>
  <c r="O3312" i="35" s="1"/>
  <c r="J3260" i="35"/>
  <c r="J3311" i="35" s="1"/>
  <c r="O3254" i="35"/>
  <c r="O3305" i="35" s="1"/>
  <c r="O3250" i="35"/>
  <c r="O3301" i="35" s="1"/>
  <c r="O3246" i="35"/>
  <c r="O3297" i="35" s="1"/>
  <c r="H3183" i="35"/>
  <c r="H3234" i="35" s="1"/>
  <c r="P3161" i="35"/>
  <c r="P3212" i="35" s="1"/>
  <c r="P3158" i="35"/>
  <c r="P3209" i="35" s="1"/>
  <c r="H3151" i="35"/>
  <c r="H3202" i="35" s="1"/>
  <c r="D2951" i="35"/>
  <c r="D2949" i="35"/>
  <c r="D2945" i="35"/>
  <c r="D2941" i="35"/>
  <c r="D2935" i="35"/>
  <c r="D2912" i="35"/>
  <c r="O2907" i="35"/>
  <c r="O2958" i="35" s="1"/>
  <c r="I2907" i="35"/>
  <c r="I2958" i="35" s="1"/>
  <c r="N2906" i="35"/>
  <c r="N2957" i="35" s="1"/>
  <c r="H2906" i="35"/>
  <c r="H2957" i="35" s="1"/>
  <c r="N2905" i="35"/>
  <c r="N2956" i="35" s="1"/>
  <c r="H2905" i="35"/>
  <c r="H2956" i="35" s="1"/>
  <c r="J2903" i="35"/>
  <c r="J2954" i="35" s="1"/>
  <c r="Q2902" i="35"/>
  <c r="Q2953" i="35" s="1"/>
  <c r="M2900" i="35"/>
  <c r="M2951" i="35" s="1"/>
  <c r="H2898" i="35"/>
  <c r="H2949" i="35" s="1"/>
  <c r="M2896" i="35"/>
  <c r="M2947" i="35" s="1"/>
  <c r="H2896" i="35"/>
  <c r="H2947" i="35" s="1"/>
  <c r="R2895" i="35"/>
  <c r="R2946" i="35" s="1"/>
  <c r="L2895" i="35"/>
  <c r="L2946" i="35" s="1"/>
  <c r="G2895" i="35"/>
  <c r="G2946" i="35" s="1"/>
  <c r="R2894" i="35"/>
  <c r="R2945" i="35" s="1"/>
  <c r="L2894" i="35"/>
  <c r="L2945" i="35" s="1"/>
  <c r="G2894" i="35"/>
  <c r="G2945" i="35" s="1"/>
  <c r="R2893" i="35"/>
  <c r="R2944" i="35" s="1"/>
  <c r="L2893" i="35"/>
  <c r="L2944" i="35" s="1"/>
  <c r="G2893" i="35"/>
  <c r="G2944" i="35" s="1"/>
  <c r="R2892" i="35"/>
  <c r="R2943" i="35" s="1"/>
  <c r="L2892" i="35"/>
  <c r="L2943" i="35" s="1"/>
  <c r="G2892" i="35"/>
  <c r="G2943" i="35" s="1"/>
  <c r="R2891" i="35"/>
  <c r="R2942" i="35" s="1"/>
  <c r="L2891" i="35"/>
  <c r="L2942" i="35" s="1"/>
  <c r="G2891" i="35"/>
  <c r="G2942" i="35" s="1"/>
  <c r="R2890" i="35"/>
  <c r="R2941" i="35" s="1"/>
  <c r="L2890" i="35"/>
  <c r="L2941" i="35" s="1"/>
  <c r="G2890" i="35"/>
  <c r="G2941" i="35" s="1"/>
  <c r="R2889" i="35"/>
  <c r="R2940" i="35" s="1"/>
  <c r="L2889" i="35"/>
  <c r="L2940" i="35" s="1"/>
  <c r="G2889" i="35"/>
  <c r="G2940" i="35" s="1"/>
  <c r="R2888" i="35"/>
  <c r="R2939" i="35" s="1"/>
  <c r="L2888" i="35"/>
  <c r="L2939" i="35" s="1"/>
  <c r="G2888" i="35"/>
  <c r="G2939" i="35" s="1"/>
  <c r="R2887" i="35"/>
  <c r="R2938" i="35" s="1"/>
  <c r="J2887" i="35"/>
  <c r="J2938" i="35" s="1"/>
  <c r="N2884" i="35"/>
  <c r="N2935" i="35" s="1"/>
  <c r="G2884" i="35"/>
  <c r="G2935" i="35" s="1"/>
  <c r="P2881" i="35"/>
  <c r="P2932" i="35" s="1"/>
  <c r="I2879" i="35"/>
  <c r="I2930" i="35" s="1"/>
  <c r="L2873" i="35"/>
  <c r="L2924" i="35" s="1"/>
  <c r="O2871" i="35"/>
  <c r="O2922" i="35" s="1"/>
  <c r="I2871" i="35"/>
  <c r="I2922" i="35" s="1"/>
  <c r="N2870" i="35"/>
  <c r="N2921" i="35" s="1"/>
  <c r="H2870" i="35"/>
  <c r="H2921" i="35" s="1"/>
  <c r="N2869" i="35"/>
  <c r="N2920" i="35" s="1"/>
  <c r="H2869" i="35"/>
  <c r="H2920" i="35" s="1"/>
  <c r="N2868" i="35"/>
  <c r="N2919" i="35" s="1"/>
  <c r="H2868" i="35"/>
  <c r="H2919" i="35" s="1"/>
  <c r="N2867" i="35"/>
  <c r="N2918" i="35" s="1"/>
  <c r="H2867" i="35"/>
  <c r="H2918" i="35" s="1"/>
  <c r="N2866" i="35"/>
  <c r="N2917" i="35" s="1"/>
  <c r="H2866" i="35"/>
  <c r="H2917" i="35" s="1"/>
  <c r="O2864" i="35"/>
  <c r="O2915" i="35" s="1"/>
  <c r="K2864" i="35"/>
  <c r="K2915" i="35" s="1"/>
  <c r="G2864" i="35"/>
  <c r="G2915" i="35" s="1"/>
  <c r="R2863" i="35"/>
  <c r="R2914" i="35" s="1"/>
  <c r="L2863" i="35"/>
  <c r="L2914" i="35" s="1"/>
  <c r="G2863" i="35"/>
  <c r="G2914" i="35" s="1"/>
  <c r="R2862" i="35"/>
  <c r="R2913" i="35" s="1"/>
  <c r="L2861" i="35"/>
  <c r="L2912" i="35" s="1"/>
  <c r="P2834" i="35"/>
  <c r="L2834" i="35"/>
  <c r="H2834" i="35"/>
  <c r="D2834" i="35"/>
  <c r="D2818" i="35"/>
  <c r="D2813" i="35"/>
  <c r="D2788" i="35"/>
  <c r="D2779" i="35"/>
  <c r="D2774" i="35"/>
  <c r="D2772" i="35"/>
  <c r="M2771" i="35"/>
  <c r="M2822" i="35" s="1"/>
  <c r="H2771" i="35"/>
  <c r="H2822" i="35" s="1"/>
  <c r="K2770" i="35"/>
  <c r="K2821" i="35" s="1"/>
  <c r="O2768" i="35"/>
  <c r="O2819" i="35" s="1"/>
  <c r="O2767" i="35"/>
  <c r="O2818" i="35" s="1"/>
  <c r="H2767" i="35"/>
  <c r="H2818" i="35" s="1"/>
  <c r="P2766" i="35"/>
  <c r="P2817" i="35" s="1"/>
  <c r="L2737" i="35"/>
  <c r="L2788" i="35" s="1"/>
  <c r="E2737" i="35"/>
  <c r="E2788" i="35" s="1"/>
  <c r="P2736" i="35"/>
  <c r="P2787" i="35" s="1"/>
  <c r="K2734" i="35"/>
  <c r="K2785" i="35" s="1"/>
  <c r="I2727" i="35"/>
  <c r="I2778" i="35" s="1"/>
  <c r="D2704" i="35"/>
  <c r="D2679" i="35"/>
  <c r="P2667" i="35"/>
  <c r="P2718" i="35" s="1"/>
  <c r="L2660" i="35"/>
  <c r="L2711" i="35" s="1"/>
  <c r="H2653" i="35"/>
  <c r="H2704" i="35" s="1"/>
  <c r="D2438" i="35"/>
  <c r="D2418" i="35"/>
  <c r="D2400" i="35"/>
  <c r="D2394" i="35"/>
  <c r="D2391" i="35"/>
  <c r="G2387" i="35"/>
  <c r="G2438" i="35" s="1"/>
  <c r="P2384" i="35"/>
  <c r="P2435" i="35" s="1"/>
  <c r="P2380" i="35"/>
  <c r="P2431" i="35" s="1"/>
  <c r="H2376" i="35"/>
  <c r="H2427" i="35" s="1"/>
  <c r="H2372" i="35"/>
  <c r="H2423" i="35" s="1"/>
  <c r="G2367" i="35"/>
  <c r="G2418" i="35" s="1"/>
  <c r="O2366" i="35"/>
  <c r="O2417" i="35" s="1"/>
  <c r="G2363" i="35"/>
  <c r="G2414" i="35" s="1"/>
  <c r="H2360" i="35"/>
  <c r="H2411" i="35" s="1"/>
  <c r="H2356" i="35"/>
  <c r="H2407" i="35" s="1"/>
  <c r="H2347" i="35"/>
  <c r="H2398" i="35" s="1"/>
  <c r="L2346" i="35"/>
  <c r="L2397" i="35" s="1"/>
  <c r="G2344" i="35"/>
  <c r="G2395" i="35" s="1"/>
  <c r="O2343" i="35"/>
  <c r="O2394" i="35" s="1"/>
  <c r="H2343" i="35"/>
  <c r="H2394" i="35" s="1"/>
  <c r="O2340" i="35"/>
  <c r="O2391" i="35" s="1"/>
  <c r="G2340" i="35"/>
  <c r="G2391" i="35" s="1"/>
  <c r="L2339" i="35"/>
  <c r="L2390" i="35" s="1"/>
  <c r="P2313" i="35"/>
  <c r="D2300" i="35"/>
  <c r="D2284" i="35"/>
  <c r="D2282" i="35"/>
  <c r="D2254" i="35"/>
  <c r="L2239" i="35"/>
  <c r="L2290" i="35" s="1"/>
  <c r="O2215" i="35"/>
  <c r="O2266" i="35" s="1"/>
  <c r="O2211" i="35"/>
  <c r="O2262" i="35" s="1"/>
  <c r="K2209" i="35"/>
  <c r="K2260" i="35" s="1"/>
  <c r="O2208" i="35"/>
  <c r="O2259" i="35" s="1"/>
  <c r="O2207" i="35"/>
  <c r="O2258" i="35" s="1"/>
  <c r="O2206" i="35"/>
  <c r="O2257" i="35" s="1"/>
  <c r="O2203" i="35"/>
  <c r="O2254" i="35" s="1"/>
  <c r="K2201" i="35"/>
  <c r="K2252" i="35" s="1"/>
  <c r="D2193" i="35"/>
  <c r="D2171" i="35"/>
  <c r="O2146" i="35"/>
  <c r="O2197" i="35" s="1"/>
  <c r="N2140" i="35"/>
  <c r="N2191" i="35" s="1"/>
  <c r="H2140" i="35"/>
  <c r="H2191" i="35" s="1"/>
  <c r="L2128" i="35"/>
  <c r="L2179" i="35" s="1"/>
  <c r="H2120" i="35"/>
  <c r="H2171" i="35" s="1"/>
  <c r="O2117" i="35"/>
  <c r="O2168" i="35" s="1"/>
  <c r="O2116" i="35"/>
  <c r="O2167" i="35" s="1"/>
  <c r="H2116" i="35"/>
  <c r="H2167" i="35" s="1"/>
  <c r="P2114" i="35"/>
  <c r="P2165" i="35" s="1"/>
  <c r="H2114" i="35"/>
  <c r="H2165" i="35" s="1"/>
  <c r="I2109" i="35"/>
  <c r="I2160" i="35" s="1"/>
  <c r="N2107" i="35"/>
  <c r="N2158" i="35" s="1"/>
  <c r="F2107" i="35"/>
  <c r="F2158" i="35" s="1"/>
  <c r="O2104" i="35"/>
  <c r="O2155" i="35" s="1"/>
  <c r="O2103" i="35"/>
  <c r="O2154" i="35" s="1"/>
  <c r="P2102" i="35"/>
  <c r="P2153" i="35" s="1"/>
  <c r="H2097" i="35"/>
  <c r="H2148" i="35" s="1"/>
  <c r="R8259" i="35"/>
  <c r="R8310" i="35" s="1"/>
  <c r="N8259" i="35"/>
  <c r="N8310" i="35" s="1"/>
  <c r="J8259" i="35"/>
  <c r="J8310" i="35" s="1"/>
  <c r="F8259" i="35"/>
  <c r="F8310" i="35" s="1"/>
  <c r="R8258" i="35"/>
  <c r="R8309" i="35" s="1"/>
  <c r="N8258" i="35"/>
  <c r="N8309" i="35" s="1"/>
  <c r="J8258" i="35"/>
  <c r="J8309" i="35" s="1"/>
  <c r="F8258" i="35"/>
  <c r="F8309" i="35" s="1"/>
  <c r="R8257" i="35"/>
  <c r="R8308" i="35" s="1"/>
  <c r="N8257" i="35"/>
  <c r="N8308" i="35" s="1"/>
  <c r="J8257" i="35"/>
  <c r="J8308" i="35" s="1"/>
  <c r="F8257" i="35"/>
  <c r="F8308" i="35" s="1"/>
  <c r="R8256" i="35"/>
  <c r="R8307" i="35" s="1"/>
  <c r="N8256" i="35"/>
  <c r="N8307" i="35" s="1"/>
  <c r="J8256" i="35"/>
  <c r="J8307" i="35" s="1"/>
  <c r="F8256" i="35"/>
  <c r="F8307" i="35" s="1"/>
  <c r="R8255" i="35"/>
  <c r="R8306" i="35" s="1"/>
  <c r="N8255" i="35"/>
  <c r="N8306" i="35" s="1"/>
  <c r="J8255" i="35"/>
  <c r="J8306" i="35" s="1"/>
  <c r="F8255" i="35"/>
  <c r="F8306" i="35" s="1"/>
  <c r="R8254" i="35"/>
  <c r="R8305" i="35" s="1"/>
  <c r="N8254" i="35"/>
  <c r="N8305" i="35" s="1"/>
  <c r="J8254" i="35"/>
  <c r="J8305" i="35" s="1"/>
  <c r="F8254" i="35"/>
  <c r="F8305" i="35" s="1"/>
  <c r="R8253" i="35"/>
  <c r="R8304" i="35" s="1"/>
  <c r="N8253" i="35"/>
  <c r="N8304" i="35" s="1"/>
  <c r="J8253" i="35"/>
  <c r="J8304" i="35" s="1"/>
  <c r="F8253" i="35"/>
  <c r="F8304" i="35" s="1"/>
  <c r="R8252" i="35"/>
  <c r="R8303" i="35" s="1"/>
  <c r="N8252" i="35"/>
  <c r="N8303" i="35" s="1"/>
  <c r="J8252" i="35"/>
  <c r="J8303" i="35" s="1"/>
  <c r="F8252" i="35"/>
  <c r="F8303" i="35" s="1"/>
  <c r="R8251" i="35"/>
  <c r="R8302" i="35" s="1"/>
  <c r="N8251" i="35"/>
  <c r="N8302" i="35" s="1"/>
  <c r="J8251" i="35"/>
  <c r="J8302" i="35" s="1"/>
  <c r="F8251" i="35"/>
  <c r="F8302" i="35" s="1"/>
  <c r="R8250" i="35"/>
  <c r="R8301" i="35" s="1"/>
  <c r="N8250" i="35"/>
  <c r="N8301" i="35" s="1"/>
  <c r="J8250" i="35"/>
  <c r="J8301" i="35" s="1"/>
  <c r="F8250" i="35"/>
  <c r="F8301" i="35" s="1"/>
  <c r="R8249" i="35"/>
  <c r="R8300" i="35" s="1"/>
  <c r="N8249" i="35"/>
  <c r="N8300" i="35" s="1"/>
  <c r="J8249" i="35"/>
  <c r="J8300" i="35" s="1"/>
  <c r="F8249" i="35"/>
  <c r="F8300" i="35" s="1"/>
  <c r="R8248" i="35"/>
  <c r="R8299" i="35" s="1"/>
  <c r="N8248" i="35"/>
  <c r="N8299" i="35" s="1"/>
  <c r="J8248" i="35"/>
  <c r="J8299" i="35" s="1"/>
  <c r="F8248" i="35"/>
  <c r="F8299" i="35" s="1"/>
  <c r="R8247" i="35"/>
  <c r="R8298" i="35" s="1"/>
  <c r="N8247" i="35"/>
  <c r="N8298" i="35" s="1"/>
  <c r="J8247" i="35"/>
  <c r="J8298" i="35" s="1"/>
  <c r="F8247" i="35"/>
  <c r="F8298" i="35" s="1"/>
  <c r="R8246" i="35"/>
  <c r="R8297" i="35" s="1"/>
  <c r="N8246" i="35"/>
  <c r="N8297" i="35" s="1"/>
  <c r="J8246" i="35"/>
  <c r="J8297" i="35" s="1"/>
  <c r="F8246" i="35"/>
  <c r="F8297" i="35" s="1"/>
  <c r="R8245" i="35"/>
  <c r="R8296" i="35" s="1"/>
  <c r="N8245" i="35"/>
  <c r="N8296" i="35" s="1"/>
  <c r="J8245" i="35"/>
  <c r="J8296" i="35" s="1"/>
  <c r="F8245" i="35"/>
  <c r="F8296" i="35" s="1"/>
  <c r="R8244" i="35"/>
  <c r="R8295" i="35" s="1"/>
  <c r="N8244" i="35"/>
  <c r="N8295" i="35" s="1"/>
  <c r="J8244" i="35"/>
  <c r="J8295" i="35" s="1"/>
  <c r="F8244" i="35"/>
  <c r="F8295" i="35" s="1"/>
  <c r="R8243" i="35"/>
  <c r="R8294" i="35" s="1"/>
  <c r="N8243" i="35"/>
  <c r="N8294" i="35" s="1"/>
  <c r="J8243" i="35"/>
  <c r="J8294" i="35" s="1"/>
  <c r="F8243" i="35"/>
  <c r="F8294" i="35" s="1"/>
  <c r="R8242" i="35"/>
  <c r="R8293" i="35" s="1"/>
  <c r="N8242" i="35"/>
  <c r="N8293" i="35" s="1"/>
  <c r="J8242" i="35"/>
  <c r="J8293" i="35" s="1"/>
  <c r="F8242" i="35"/>
  <c r="F8293" i="35" s="1"/>
  <c r="R8241" i="35"/>
  <c r="R8292" i="35" s="1"/>
  <c r="N8241" i="35"/>
  <c r="N8292" i="35" s="1"/>
  <c r="J8241" i="35"/>
  <c r="J8292" i="35" s="1"/>
  <c r="F8241" i="35"/>
  <c r="F8292" i="35" s="1"/>
  <c r="R8240" i="35"/>
  <c r="R8291" i="35" s="1"/>
  <c r="N8240" i="35"/>
  <c r="N8291" i="35" s="1"/>
  <c r="J8240" i="35"/>
  <c r="J8291" i="35" s="1"/>
  <c r="F8240" i="35"/>
  <c r="F8291" i="35" s="1"/>
  <c r="R8239" i="35"/>
  <c r="R8290" i="35" s="1"/>
  <c r="N8239" i="35"/>
  <c r="N8290" i="35" s="1"/>
  <c r="J8239" i="35"/>
  <c r="J8290" i="35" s="1"/>
  <c r="F8239" i="35"/>
  <c r="F8290" i="35" s="1"/>
  <c r="R8238" i="35"/>
  <c r="R8289" i="35" s="1"/>
  <c r="N8238" i="35"/>
  <c r="N8289" i="35" s="1"/>
  <c r="J8238" i="35"/>
  <c r="J8289" i="35" s="1"/>
  <c r="F8238" i="35"/>
  <c r="F8289" i="35" s="1"/>
  <c r="R8237" i="35"/>
  <c r="R8288" i="35" s="1"/>
  <c r="N8237" i="35"/>
  <c r="N8288" i="35" s="1"/>
  <c r="J8237" i="35"/>
  <c r="J8288" i="35" s="1"/>
  <c r="F8237" i="35"/>
  <c r="F8288" i="35" s="1"/>
  <c r="R8236" i="35"/>
  <c r="R8287" i="35" s="1"/>
  <c r="N8236" i="35"/>
  <c r="N8287" i="35" s="1"/>
  <c r="J8236" i="35"/>
  <c r="J8287" i="35" s="1"/>
  <c r="F8236" i="35"/>
  <c r="F8287" i="35" s="1"/>
  <c r="R8235" i="35"/>
  <c r="R8286" i="35" s="1"/>
  <c r="N8235" i="35"/>
  <c r="N8286" i="35" s="1"/>
  <c r="J8235" i="35"/>
  <c r="J8286" i="35" s="1"/>
  <c r="F8235" i="35"/>
  <c r="F8286" i="35" s="1"/>
  <c r="R8234" i="35"/>
  <c r="R8285" i="35" s="1"/>
  <c r="N8234" i="35"/>
  <c r="N8285" i="35" s="1"/>
  <c r="J8234" i="35"/>
  <c r="J8285" i="35" s="1"/>
  <c r="F8234" i="35"/>
  <c r="F8285" i="35" s="1"/>
  <c r="R8233" i="35"/>
  <c r="R8284" i="35" s="1"/>
  <c r="N8233" i="35"/>
  <c r="N8284" i="35" s="1"/>
  <c r="J8233" i="35"/>
  <c r="J8284" i="35" s="1"/>
  <c r="F8233" i="35"/>
  <c r="F8284" i="35" s="1"/>
  <c r="R8232" i="35"/>
  <c r="R8283" i="35" s="1"/>
  <c r="N8232" i="35"/>
  <c r="N8283" i="35" s="1"/>
  <c r="J8232" i="35"/>
  <c r="J8283" i="35" s="1"/>
  <c r="F8232" i="35"/>
  <c r="F8283" i="35" s="1"/>
  <c r="R8231" i="35"/>
  <c r="R8282" i="35" s="1"/>
  <c r="N8231" i="35"/>
  <c r="N8282" i="35" s="1"/>
  <c r="J8231" i="35"/>
  <c r="J8282" i="35" s="1"/>
  <c r="F8231" i="35"/>
  <c r="F8282" i="35" s="1"/>
  <c r="R8230" i="35"/>
  <c r="R8281" i="35" s="1"/>
  <c r="N8230" i="35"/>
  <c r="N8281" i="35" s="1"/>
  <c r="J8230" i="35"/>
  <c r="J8281" i="35" s="1"/>
  <c r="F8230" i="35"/>
  <c r="F8281" i="35" s="1"/>
  <c r="R8229" i="35"/>
  <c r="R8280" i="35" s="1"/>
  <c r="N8229" i="35"/>
  <c r="N8280" i="35" s="1"/>
  <c r="J8229" i="35"/>
  <c r="J8280" i="35" s="1"/>
  <c r="F8229" i="35"/>
  <c r="F8280" i="35" s="1"/>
  <c r="R8228" i="35"/>
  <c r="R8279" i="35" s="1"/>
  <c r="N8228" i="35"/>
  <c r="N8279" i="35" s="1"/>
  <c r="J8228" i="35"/>
  <c r="J8279" i="35" s="1"/>
  <c r="F8228" i="35"/>
  <c r="F8279" i="35" s="1"/>
  <c r="R8227" i="35"/>
  <c r="R8278" i="35" s="1"/>
  <c r="N8227" i="35"/>
  <c r="N8278" i="35" s="1"/>
  <c r="J8227" i="35"/>
  <c r="J8278" i="35" s="1"/>
  <c r="F8227" i="35"/>
  <c r="F8278" i="35" s="1"/>
  <c r="R8226" i="35"/>
  <c r="R8277" i="35" s="1"/>
  <c r="N8226" i="35"/>
  <c r="N8277" i="35" s="1"/>
  <c r="J8226" i="35"/>
  <c r="J8277" i="35" s="1"/>
  <c r="F8226" i="35"/>
  <c r="F8277" i="35" s="1"/>
  <c r="R8225" i="35"/>
  <c r="R8276" i="35" s="1"/>
  <c r="N8225" i="35"/>
  <c r="N8276" i="35" s="1"/>
  <c r="J8225" i="35"/>
  <c r="J8276" i="35" s="1"/>
  <c r="F8225" i="35"/>
  <c r="F8276" i="35" s="1"/>
  <c r="R8224" i="35"/>
  <c r="R8275" i="35" s="1"/>
  <c r="N8224" i="35"/>
  <c r="N8275" i="35" s="1"/>
  <c r="J8224" i="35"/>
  <c r="J8275" i="35" s="1"/>
  <c r="F8224" i="35"/>
  <c r="F8275" i="35" s="1"/>
  <c r="R8223" i="35"/>
  <c r="R8274" i="35" s="1"/>
  <c r="N8223" i="35"/>
  <c r="N8274" i="35" s="1"/>
  <c r="J8223" i="35"/>
  <c r="J8274" i="35" s="1"/>
  <c r="F8223" i="35"/>
  <c r="F8274" i="35" s="1"/>
  <c r="R8222" i="35"/>
  <c r="R8273" i="35" s="1"/>
  <c r="N8222" i="35"/>
  <c r="N8273" i="35" s="1"/>
  <c r="J8222" i="35"/>
  <c r="J8273" i="35" s="1"/>
  <c r="F8222" i="35"/>
  <c r="F8273" i="35" s="1"/>
  <c r="R8221" i="35"/>
  <c r="R8272" i="35" s="1"/>
  <c r="N8221" i="35"/>
  <c r="N8272" i="35" s="1"/>
  <c r="J8221" i="35"/>
  <c r="J8272" i="35" s="1"/>
  <c r="F8221" i="35"/>
  <c r="F8272" i="35" s="1"/>
  <c r="R8220" i="35"/>
  <c r="R8271" i="35" s="1"/>
  <c r="N8220" i="35"/>
  <c r="N8271" i="35" s="1"/>
  <c r="J8220" i="35"/>
  <c r="J8271" i="35" s="1"/>
  <c r="F8220" i="35"/>
  <c r="F8271" i="35" s="1"/>
  <c r="R8219" i="35"/>
  <c r="R8270" i="35" s="1"/>
  <c r="N8219" i="35"/>
  <c r="N8270" i="35" s="1"/>
  <c r="J8219" i="35"/>
  <c r="J8270" i="35" s="1"/>
  <c r="F8219" i="35"/>
  <c r="F8270" i="35" s="1"/>
  <c r="R8218" i="35"/>
  <c r="R8269" i="35" s="1"/>
  <c r="N8218" i="35"/>
  <c r="N8269" i="35" s="1"/>
  <c r="J8218" i="35"/>
  <c r="J8269" i="35" s="1"/>
  <c r="F8218" i="35"/>
  <c r="F8269" i="35" s="1"/>
  <c r="R8217" i="35"/>
  <c r="R8268" i="35" s="1"/>
  <c r="N8217" i="35"/>
  <c r="N8268" i="35" s="1"/>
  <c r="J8217" i="35"/>
  <c r="J8268" i="35" s="1"/>
  <c r="F8217" i="35"/>
  <c r="F8268" i="35" s="1"/>
  <c r="R8216" i="35"/>
  <c r="R8267" i="35" s="1"/>
  <c r="N8216" i="35"/>
  <c r="N8267" i="35" s="1"/>
  <c r="J8216" i="35"/>
  <c r="J8267" i="35" s="1"/>
  <c r="F8216" i="35"/>
  <c r="F8267" i="35" s="1"/>
  <c r="R8215" i="35"/>
  <c r="R8266" i="35" s="1"/>
  <c r="N8215" i="35"/>
  <c r="N8266" i="35" s="1"/>
  <c r="J8215" i="35"/>
  <c r="J8266" i="35" s="1"/>
  <c r="F8215" i="35"/>
  <c r="F8266" i="35" s="1"/>
  <c r="R8214" i="35"/>
  <c r="R8265" i="35" s="1"/>
  <c r="N8214" i="35"/>
  <c r="N8265" i="35" s="1"/>
  <c r="J8214" i="35"/>
  <c r="J8265" i="35" s="1"/>
  <c r="F8214" i="35"/>
  <c r="F8265" i="35" s="1"/>
  <c r="R8213" i="35"/>
  <c r="R8264" i="35" s="1"/>
  <c r="N8213" i="35"/>
  <c r="N8264" i="35" s="1"/>
  <c r="J8213" i="35"/>
  <c r="J8264" i="35" s="1"/>
  <c r="F8213" i="35"/>
  <c r="F8264" i="35" s="1"/>
  <c r="R8212" i="35"/>
  <c r="R8263" i="35" s="1"/>
  <c r="N8212" i="35"/>
  <c r="N8263" i="35" s="1"/>
  <c r="J8212" i="35"/>
  <c r="J8263" i="35" s="1"/>
  <c r="F8212" i="35"/>
  <c r="F8263" i="35" s="1"/>
  <c r="R8211" i="35"/>
  <c r="R8262" i="35" s="1"/>
  <c r="N8211" i="35"/>
  <c r="N8262" i="35" s="1"/>
  <c r="J8211" i="35"/>
  <c r="J8262" i="35" s="1"/>
  <c r="F8211" i="35"/>
  <c r="F8262" i="35" s="1"/>
  <c r="R8210" i="35"/>
  <c r="N8210" i="35"/>
  <c r="J8210" i="35"/>
  <c r="F8210" i="35"/>
  <c r="Q8118" i="35"/>
  <c r="Q8169" i="35" s="1"/>
  <c r="M8118" i="35"/>
  <c r="M8169" i="35" s="1"/>
  <c r="I8118" i="35"/>
  <c r="I8169" i="35" s="1"/>
  <c r="E8118" i="35"/>
  <c r="E8169" i="35" s="1"/>
  <c r="Q8117" i="35"/>
  <c r="Q8168" i="35" s="1"/>
  <c r="M8117" i="35"/>
  <c r="M8168" i="35" s="1"/>
  <c r="I8117" i="35"/>
  <c r="I8168" i="35" s="1"/>
  <c r="E8117" i="35"/>
  <c r="E8168" i="35" s="1"/>
  <c r="Q8116" i="35"/>
  <c r="Q8167" i="35" s="1"/>
  <c r="M8116" i="35"/>
  <c r="M8167" i="35" s="1"/>
  <c r="I8116" i="35"/>
  <c r="I8167" i="35" s="1"/>
  <c r="E8116" i="35"/>
  <c r="E8167" i="35" s="1"/>
  <c r="Q8115" i="35"/>
  <c r="Q8166" i="35" s="1"/>
  <c r="M8115" i="35"/>
  <c r="M8166" i="35" s="1"/>
  <c r="I8115" i="35"/>
  <c r="I8166" i="35" s="1"/>
  <c r="E8115" i="35"/>
  <c r="E8166" i="35" s="1"/>
  <c r="Q8114" i="35"/>
  <c r="Q8165" i="35" s="1"/>
  <c r="M8114" i="35"/>
  <c r="M8165" i="35" s="1"/>
  <c r="I8114" i="35"/>
  <c r="I8165" i="35" s="1"/>
  <c r="E8114" i="35"/>
  <c r="E8165" i="35" s="1"/>
  <c r="Q8113" i="35"/>
  <c r="Q8164" i="35" s="1"/>
  <c r="M8113" i="35"/>
  <c r="M8164" i="35" s="1"/>
  <c r="I8113" i="35"/>
  <c r="I8164" i="35" s="1"/>
  <c r="E8113" i="35"/>
  <c r="E8164" i="35" s="1"/>
  <c r="Q8112" i="35"/>
  <c r="Q8163" i="35" s="1"/>
  <c r="M8112" i="35"/>
  <c r="M8163" i="35" s="1"/>
  <c r="I8112" i="35"/>
  <c r="I8163" i="35" s="1"/>
  <c r="E8112" i="35"/>
  <c r="E8163" i="35" s="1"/>
  <c r="Q8111" i="35"/>
  <c r="Q8162" i="35" s="1"/>
  <c r="M8111" i="35"/>
  <c r="M8162" i="35" s="1"/>
  <c r="I8111" i="35"/>
  <c r="I8162" i="35" s="1"/>
  <c r="E8111" i="35"/>
  <c r="E8162" i="35" s="1"/>
  <c r="Q8110" i="35"/>
  <c r="Q8161" i="35" s="1"/>
  <c r="M8110" i="35"/>
  <c r="M8161" i="35" s="1"/>
  <c r="I8110" i="35"/>
  <c r="I8161" i="35" s="1"/>
  <c r="E8110" i="35"/>
  <c r="E8161" i="35" s="1"/>
  <c r="Q8109" i="35"/>
  <c r="Q8160" i="35" s="1"/>
  <c r="M8109" i="35"/>
  <c r="M8160" i="35" s="1"/>
  <c r="I8109" i="35"/>
  <c r="I8160" i="35" s="1"/>
  <c r="E8109" i="35"/>
  <c r="E8160" i="35" s="1"/>
  <c r="Q8108" i="35"/>
  <c r="Q8159" i="35" s="1"/>
  <c r="M8108" i="35"/>
  <c r="M8159" i="35" s="1"/>
  <c r="I8108" i="35"/>
  <c r="I8159" i="35" s="1"/>
  <c r="E8108" i="35"/>
  <c r="E8159" i="35" s="1"/>
  <c r="Q8107" i="35"/>
  <c r="Q8158" i="35" s="1"/>
  <c r="M8107" i="35"/>
  <c r="M8158" i="35" s="1"/>
  <c r="I8107" i="35"/>
  <c r="I8158" i="35" s="1"/>
  <c r="E8107" i="35"/>
  <c r="E8158" i="35" s="1"/>
  <c r="Q8106" i="35"/>
  <c r="Q8157" i="35" s="1"/>
  <c r="M8106" i="35"/>
  <c r="M8157" i="35" s="1"/>
  <c r="I8106" i="35"/>
  <c r="I8157" i="35" s="1"/>
  <c r="E8106" i="35"/>
  <c r="E8157" i="35" s="1"/>
  <c r="Q8105" i="35"/>
  <c r="Q8156" i="35" s="1"/>
  <c r="M8105" i="35"/>
  <c r="M8156" i="35" s="1"/>
  <c r="I8105" i="35"/>
  <c r="I8156" i="35" s="1"/>
  <c r="E8105" i="35"/>
  <c r="E8156" i="35" s="1"/>
  <c r="Q8104" i="35"/>
  <c r="Q8155" i="35" s="1"/>
  <c r="M8104" i="35"/>
  <c r="M8155" i="35" s="1"/>
  <c r="I8104" i="35"/>
  <c r="I8155" i="35" s="1"/>
  <c r="E8104" i="35"/>
  <c r="E8155" i="35" s="1"/>
  <c r="Q8103" i="35"/>
  <c r="Q8154" i="35" s="1"/>
  <c r="M8103" i="35"/>
  <c r="M8154" i="35" s="1"/>
  <c r="I8103" i="35"/>
  <c r="I8154" i="35" s="1"/>
  <c r="E8103" i="35"/>
  <c r="E8154" i="35" s="1"/>
  <c r="Q8102" i="35"/>
  <c r="Q8153" i="35" s="1"/>
  <c r="M8102" i="35"/>
  <c r="M8153" i="35" s="1"/>
  <c r="I8102" i="35"/>
  <c r="I8153" i="35" s="1"/>
  <c r="E8102" i="35"/>
  <c r="E8153" i="35" s="1"/>
  <c r="Q8101" i="35"/>
  <c r="Q8152" i="35" s="1"/>
  <c r="M8101" i="35"/>
  <c r="M8152" i="35" s="1"/>
  <c r="I8101" i="35"/>
  <c r="I8152" i="35" s="1"/>
  <c r="E8101" i="35"/>
  <c r="E8152" i="35" s="1"/>
  <c r="Q8100" i="35"/>
  <c r="Q8151" i="35" s="1"/>
  <c r="M8100" i="35"/>
  <c r="M8151" i="35" s="1"/>
  <c r="I8100" i="35"/>
  <c r="I8151" i="35" s="1"/>
  <c r="E8100" i="35"/>
  <c r="E8151" i="35" s="1"/>
  <c r="Q8099" i="35"/>
  <c r="Q8150" i="35" s="1"/>
  <c r="M8099" i="35"/>
  <c r="M8150" i="35" s="1"/>
  <c r="I8099" i="35"/>
  <c r="I8150" i="35" s="1"/>
  <c r="E8099" i="35"/>
  <c r="E8150" i="35" s="1"/>
  <c r="Q8098" i="35"/>
  <c r="Q8149" i="35" s="1"/>
  <c r="M8098" i="35"/>
  <c r="M8149" i="35" s="1"/>
  <c r="I8098" i="35"/>
  <c r="I8149" i="35" s="1"/>
  <c r="E8098" i="35"/>
  <c r="E8149" i="35" s="1"/>
  <c r="Q8097" i="35"/>
  <c r="Q8148" i="35" s="1"/>
  <c r="M8097" i="35"/>
  <c r="M8148" i="35" s="1"/>
  <c r="I8097" i="35"/>
  <c r="I8148" i="35" s="1"/>
  <c r="E8097" i="35"/>
  <c r="E8148" i="35" s="1"/>
  <c r="Q8096" i="35"/>
  <c r="Q8147" i="35" s="1"/>
  <c r="M8096" i="35"/>
  <c r="M8147" i="35" s="1"/>
  <c r="I8096" i="35"/>
  <c r="I8147" i="35" s="1"/>
  <c r="E8096" i="35"/>
  <c r="E8147" i="35" s="1"/>
  <c r="Q8095" i="35"/>
  <c r="Q8146" i="35" s="1"/>
  <c r="M8095" i="35"/>
  <c r="M8146" i="35" s="1"/>
  <c r="I8095" i="35"/>
  <c r="I8146" i="35" s="1"/>
  <c r="E8095" i="35"/>
  <c r="E8146" i="35" s="1"/>
  <c r="Q8094" i="35"/>
  <c r="Q8145" i="35" s="1"/>
  <c r="M8094" i="35"/>
  <c r="M8145" i="35" s="1"/>
  <c r="I8094" i="35"/>
  <c r="I8145" i="35" s="1"/>
  <c r="E8094" i="35"/>
  <c r="E8145" i="35" s="1"/>
  <c r="Q8093" i="35"/>
  <c r="Q8144" i="35" s="1"/>
  <c r="M8093" i="35"/>
  <c r="M8144" i="35" s="1"/>
  <c r="I8093" i="35"/>
  <c r="I8144" i="35" s="1"/>
  <c r="E8093" i="35"/>
  <c r="E8144" i="35" s="1"/>
  <c r="Q8092" i="35"/>
  <c r="Q8143" i="35" s="1"/>
  <c r="M8092" i="35"/>
  <c r="M8143" i="35" s="1"/>
  <c r="I8092" i="35"/>
  <c r="I8143" i="35" s="1"/>
  <c r="E8092" i="35"/>
  <c r="E8143" i="35" s="1"/>
  <c r="Q8091" i="35"/>
  <c r="Q8142" i="35" s="1"/>
  <c r="M8091" i="35"/>
  <c r="M8142" i="35" s="1"/>
  <c r="I8091" i="35"/>
  <c r="I8142" i="35" s="1"/>
  <c r="E8091" i="35"/>
  <c r="E8142" i="35" s="1"/>
  <c r="Q8090" i="35"/>
  <c r="Q8141" i="35" s="1"/>
  <c r="M8090" i="35"/>
  <c r="M8141" i="35" s="1"/>
  <c r="I8090" i="35"/>
  <c r="I8141" i="35" s="1"/>
  <c r="E8090" i="35"/>
  <c r="E8141" i="35" s="1"/>
  <c r="Q8089" i="35"/>
  <c r="Q8140" i="35" s="1"/>
  <c r="M8089" i="35"/>
  <c r="M8140" i="35" s="1"/>
  <c r="I8089" i="35"/>
  <c r="I8140" i="35" s="1"/>
  <c r="E8089" i="35"/>
  <c r="E8140" i="35" s="1"/>
  <c r="Q8088" i="35"/>
  <c r="Q8139" i="35" s="1"/>
  <c r="M8088" i="35"/>
  <c r="M8139" i="35" s="1"/>
  <c r="I8088" i="35"/>
  <c r="I8139" i="35" s="1"/>
  <c r="E8088" i="35"/>
  <c r="E8139" i="35" s="1"/>
  <c r="Q8087" i="35"/>
  <c r="Q8138" i="35" s="1"/>
  <c r="M8087" i="35"/>
  <c r="M8138" i="35" s="1"/>
  <c r="I8087" i="35"/>
  <c r="I8138" i="35" s="1"/>
  <c r="E8087" i="35"/>
  <c r="E8138" i="35" s="1"/>
  <c r="Q8086" i="35"/>
  <c r="Q8137" i="35" s="1"/>
  <c r="M8086" i="35"/>
  <c r="M8137" i="35" s="1"/>
  <c r="I8086" i="35"/>
  <c r="I8137" i="35" s="1"/>
  <c r="E8086" i="35"/>
  <c r="E8137" i="35" s="1"/>
  <c r="Q8085" i="35"/>
  <c r="Q8136" i="35" s="1"/>
  <c r="M8085" i="35"/>
  <c r="M8136" i="35" s="1"/>
  <c r="I8085" i="35"/>
  <c r="I8136" i="35" s="1"/>
  <c r="E8085" i="35"/>
  <c r="E8136" i="35" s="1"/>
  <c r="Q8084" i="35"/>
  <c r="Q8135" i="35" s="1"/>
  <c r="M8084" i="35"/>
  <c r="M8135" i="35" s="1"/>
  <c r="I8084" i="35"/>
  <c r="I8135" i="35" s="1"/>
  <c r="E8084" i="35"/>
  <c r="E8135" i="35" s="1"/>
  <c r="Q8083" i="35"/>
  <c r="Q8134" i="35" s="1"/>
  <c r="M8083" i="35"/>
  <c r="M8134" i="35" s="1"/>
  <c r="I8083" i="35"/>
  <c r="I8134" i="35" s="1"/>
  <c r="E8083" i="35"/>
  <c r="E8134" i="35" s="1"/>
  <c r="Q8082" i="35"/>
  <c r="Q8133" i="35" s="1"/>
  <c r="M8082" i="35"/>
  <c r="M8133" i="35" s="1"/>
  <c r="I8082" i="35"/>
  <c r="I8133" i="35" s="1"/>
  <c r="E8082" i="35"/>
  <c r="E8133" i="35" s="1"/>
  <c r="Q8081" i="35"/>
  <c r="Q8132" i="35" s="1"/>
  <c r="M8081" i="35"/>
  <c r="M8132" i="35" s="1"/>
  <c r="I8081" i="35"/>
  <c r="I8132" i="35" s="1"/>
  <c r="E8081" i="35"/>
  <c r="E8132" i="35" s="1"/>
  <c r="Q8080" i="35"/>
  <c r="Q8131" i="35" s="1"/>
  <c r="M8080" i="35"/>
  <c r="M8131" i="35" s="1"/>
  <c r="I8080" i="35"/>
  <c r="I8131" i="35" s="1"/>
  <c r="E8080" i="35"/>
  <c r="E8131" i="35" s="1"/>
  <c r="Q8079" i="35"/>
  <c r="Q8130" i="35" s="1"/>
  <c r="M8079" i="35"/>
  <c r="M8130" i="35" s="1"/>
  <c r="I8079" i="35"/>
  <c r="I8130" i="35" s="1"/>
  <c r="E8079" i="35"/>
  <c r="E8130" i="35" s="1"/>
  <c r="Q8078" i="35"/>
  <c r="Q8129" i="35" s="1"/>
  <c r="M8078" i="35"/>
  <c r="M8129" i="35" s="1"/>
  <c r="I8078" i="35"/>
  <c r="I8129" i="35" s="1"/>
  <c r="E8078" i="35"/>
  <c r="E8129" i="35" s="1"/>
  <c r="Q8077" i="35"/>
  <c r="Q8128" i="35" s="1"/>
  <c r="M8077" i="35"/>
  <c r="M8128" i="35" s="1"/>
  <c r="I8077" i="35"/>
  <c r="I8128" i="35" s="1"/>
  <c r="E8077" i="35"/>
  <c r="E8128" i="35" s="1"/>
  <c r="Q8076" i="35"/>
  <c r="Q8127" i="35" s="1"/>
  <c r="M8076" i="35"/>
  <c r="M8127" i="35" s="1"/>
  <c r="I8076" i="35"/>
  <c r="I8127" i="35" s="1"/>
  <c r="E8076" i="35"/>
  <c r="E8127" i="35" s="1"/>
  <c r="Q8075" i="35"/>
  <c r="Q8126" i="35" s="1"/>
  <c r="M8075" i="35"/>
  <c r="M8126" i="35" s="1"/>
  <c r="I8075" i="35"/>
  <c r="I8126" i="35" s="1"/>
  <c r="E8075" i="35"/>
  <c r="E8126" i="35" s="1"/>
  <c r="Q8074" i="35"/>
  <c r="Q8125" i="35" s="1"/>
  <c r="M8074" i="35"/>
  <c r="M8125" i="35" s="1"/>
  <c r="I8074" i="35"/>
  <c r="I8125" i="35" s="1"/>
  <c r="E8074" i="35"/>
  <c r="E8125" i="35" s="1"/>
  <c r="Q8073" i="35"/>
  <c r="Q8124" i="35" s="1"/>
  <c r="M8073" i="35"/>
  <c r="M8124" i="35" s="1"/>
  <c r="I8073" i="35"/>
  <c r="I8124" i="35" s="1"/>
  <c r="E8073" i="35"/>
  <c r="E8124" i="35" s="1"/>
  <c r="Q8072" i="35"/>
  <c r="Q8123" i="35" s="1"/>
  <c r="M8072" i="35"/>
  <c r="M8123" i="35" s="1"/>
  <c r="I8072" i="35"/>
  <c r="I8123" i="35" s="1"/>
  <c r="E8072" i="35"/>
  <c r="E8123" i="35" s="1"/>
  <c r="Q8071" i="35"/>
  <c r="Q8122" i="35" s="1"/>
  <c r="M8071" i="35"/>
  <c r="M8122" i="35" s="1"/>
  <c r="I8071" i="35"/>
  <c r="I8122" i="35" s="1"/>
  <c r="E8071" i="35"/>
  <c r="E8122" i="35" s="1"/>
  <c r="Q8070" i="35"/>
  <c r="Q8121" i="35" s="1"/>
  <c r="M8070" i="35"/>
  <c r="M8121" i="35" s="1"/>
  <c r="I8070" i="35"/>
  <c r="I8121" i="35" s="1"/>
  <c r="E8070" i="35"/>
  <c r="E8121" i="35" s="1"/>
  <c r="Q8069" i="35"/>
  <c r="M8069" i="35"/>
  <c r="I8069" i="35"/>
  <c r="E8069" i="35"/>
  <c r="D1367" i="35"/>
  <c r="P1313" i="35"/>
  <c r="P1364" i="35" s="1"/>
  <c r="P3916" i="35"/>
  <c r="P3967" i="35" s="1"/>
  <c r="R3912" i="35"/>
  <c r="R3963" i="35" s="1"/>
  <c r="R135" i="35"/>
  <c r="R186" i="35" s="1"/>
  <c r="P159" i="35"/>
  <c r="P210" i="35" s="1"/>
  <c r="P119" i="35"/>
  <c r="P170" i="35" s="1"/>
  <c r="O135" i="35"/>
  <c r="O186" i="35" s="1"/>
  <c r="N159" i="35"/>
  <c r="N210" i="35" s="1"/>
  <c r="N119" i="35"/>
  <c r="N170" i="35" s="1"/>
  <c r="M143" i="35"/>
  <c r="M194" i="35" s="1"/>
  <c r="L147" i="35"/>
  <c r="L198" i="35" s="1"/>
  <c r="K139" i="35"/>
  <c r="K190" i="35" s="1"/>
  <c r="J143" i="35"/>
  <c r="J194" i="35" s="1"/>
  <c r="I139" i="35"/>
  <c r="I190" i="35" s="1"/>
  <c r="H139" i="35"/>
  <c r="H190" i="35" s="1"/>
  <c r="G135" i="35"/>
  <c r="G186" i="35" s="1"/>
  <c r="F139" i="35"/>
  <c r="F190" i="35" s="1"/>
  <c r="E155" i="35"/>
  <c r="E206" i="35" s="1"/>
  <c r="E119" i="35"/>
  <c r="E170" i="35" s="1"/>
  <c r="D198" i="35"/>
  <c r="P2005" i="35"/>
  <c r="P2056" i="35" s="1"/>
  <c r="I1996" i="35"/>
  <c r="I2047" i="35" s="1"/>
  <c r="N1983" i="35"/>
  <c r="N2034" i="35" s="1"/>
  <c r="N1976" i="35"/>
  <c r="N2027" i="35" s="1"/>
  <c r="D1887" i="35"/>
  <c r="D1878" i="35"/>
  <c r="D1871" i="35"/>
  <c r="I1863" i="35"/>
  <c r="I1914" i="35" s="1"/>
  <c r="E1855" i="35"/>
  <c r="E1906" i="35" s="1"/>
  <c r="N1851" i="35"/>
  <c r="N1902" i="35" s="1"/>
  <c r="F1851" i="35"/>
  <c r="F1902" i="35" s="1"/>
  <c r="R1850" i="35"/>
  <c r="R1901" i="35" s="1"/>
  <c r="P1847" i="35"/>
  <c r="P1898" i="35" s="1"/>
  <c r="E1847" i="35"/>
  <c r="E1898" i="35" s="1"/>
  <c r="E1843" i="35"/>
  <c r="E1894" i="35" s="1"/>
  <c r="J1841" i="35"/>
  <c r="J1892" i="35" s="1"/>
  <c r="R1837" i="35"/>
  <c r="R1888" i="35" s="1"/>
  <c r="N1827" i="35"/>
  <c r="N1878" i="35" s="1"/>
  <c r="N1824" i="35"/>
  <c r="N1875" i="35" s="1"/>
  <c r="N1823" i="35"/>
  <c r="N1874" i="35" s="1"/>
  <c r="I1819" i="35"/>
  <c r="I1870" i="35" s="1"/>
  <c r="H1718" i="35"/>
  <c r="H1769" i="35" s="1"/>
  <c r="I1694" i="35"/>
  <c r="I1745" i="35" s="1"/>
  <c r="E1613" i="35"/>
  <c r="E1664" i="35" s="1"/>
  <c r="P1608" i="35"/>
  <c r="P1659" i="35" s="1"/>
  <c r="M1604" i="35"/>
  <c r="M1655" i="35" s="1"/>
  <c r="Q1603" i="35"/>
  <c r="Q1654" i="35" s="1"/>
  <c r="O1598" i="35"/>
  <c r="O1649" i="35" s="1"/>
  <c r="R1595" i="35"/>
  <c r="R1646" i="35" s="1"/>
  <c r="O1588" i="35"/>
  <c r="O1639" i="35" s="1"/>
  <c r="O1586" i="35"/>
  <c r="O1637" i="35" s="1"/>
  <c r="N1578" i="35"/>
  <c r="N1629" i="35" s="1"/>
  <c r="D1512" i="35"/>
  <c r="L1481" i="35"/>
  <c r="L1532" i="35" s="1"/>
  <c r="I1450" i="35"/>
  <c r="I1501" i="35" s="1"/>
  <c r="D1389" i="35"/>
  <c r="D1380" i="35"/>
  <c r="D1359" i="35"/>
  <c r="D1349" i="35"/>
  <c r="P1338" i="35"/>
  <c r="P1389" i="35" s="1"/>
  <c r="N1329" i="35"/>
  <c r="N1380" i="35" s="1"/>
  <c r="O1325" i="35"/>
  <c r="O1376" i="35" s="1"/>
  <c r="O1322" i="35"/>
  <c r="O1373" i="35" s="1"/>
  <c r="R1321" i="35"/>
  <c r="R1372" i="35" s="1"/>
  <c r="G1321" i="35"/>
  <c r="G1372" i="35" s="1"/>
  <c r="P1315" i="35"/>
  <c r="P1366" i="35" s="1"/>
  <c r="N1313" i="35"/>
  <c r="N1364" i="35" s="1"/>
  <c r="H1313" i="35"/>
  <c r="H1364" i="35" s="1"/>
  <c r="L1310" i="35"/>
  <c r="L1361" i="35" s="1"/>
  <c r="H1309" i="35"/>
  <c r="H1360" i="35" s="1"/>
  <c r="H1308" i="35"/>
  <c r="H1359" i="35" s="1"/>
  <c r="N1306" i="35"/>
  <c r="N1357" i="35" s="1"/>
  <c r="F1306" i="35"/>
  <c r="F1357" i="35" s="1"/>
  <c r="P1304" i="35"/>
  <c r="P1355" i="35" s="1"/>
  <c r="J1304" i="35"/>
  <c r="J1355" i="35" s="1"/>
  <c r="E1304" i="35"/>
  <c r="E1355" i="35" s="1"/>
  <c r="J1301" i="35"/>
  <c r="J1352" i="35" s="1"/>
  <c r="H1300" i="35"/>
  <c r="H1351" i="35" s="1"/>
  <c r="O1206" i="35"/>
  <c r="O1257" i="35" s="1"/>
  <c r="I1198" i="35"/>
  <c r="I1249" i="35" s="1"/>
  <c r="I1179" i="35"/>
  <c r="I1230" i="35" s="1"/>
  <c r="O1166" i="35"/>
  <c r="O1217" i="35" s="1"/>
  <c r="N1160" i="35"/>
  <c r="N1211" i="35" s="1"/>
  <c r="D1129" i="35"/>
  <c r="D1106" i="35"/>
  <c r="R1098" i="35"/>
  <c r="R1149" i="35" s="1"/>
  <c r="O1093" i="35"/>
  <c r="O1144" i="35" s="1"/>
  <c r="O1086" i="35"/>
  <c r="O1137" i="35" s="1"/>
  <c r="O1085" i="35"/>
  <c r="O1136" i="35" s="1"/>
  <c r="N1074" i="35"/>
  <c r="N1125" i="35" s="1"/>
  <c r="H1074" i="35"/>
  <c r="H1125" i="35" s="1"/>
  <c r="R1071" i="35"/>
  <c r="R1122" i="35" s="1"/>
  <c r="J1067" i="35"/>
  <c r="J1118" i="35" s="1"/>
  <c r="J1058" i="35"/>
  <c r="J1109" i="35" s="1"/>
  <c r="Q1055" i="35"/>
  <c r="D4128" i="35"/>
  <c r="R4089" i="35"/>
  <c r="R4140" i="35" s="1"/>
  <c r="H4078" i="35"/>
  <c r="H4129" i="35" s="1"/>
  <c r="K4077" i="35"/>
  <c r="K4128" i="35" s="1"/>
  <c r="K4076" i="35"/>
  <c r="K4127" i="35" s="1"/>
  <c r="D3969" i="35"/>
  <c r="D3962" i="35"/>
  <c r="K3918" i="35"/>
  <c r="K3969" i="35" s="1"/>
  <c r="L3916" i="35"/>
  <c r="L3967" i="35" s="1"/>
  <c r="R3915" i="35"/>
  <c r="R3966" i="35" s="1"/>
  <c r="H3913" i="35"/>
  <c r="H3964" i="35" s="1"/>
  <c r="P3912" i="35"/>
  <c r="P3963" i="35" s="1"/>
  <c r="H3912" i="35"/>
  <c r="H3963" i="35" s="1"/>
  <c r="R3911" i="35"/>
  <c r="R3962" i="35" s="1"/>
  <c r="F3903" i="35"/>
  <c r="F3954" i="35" s="1"/>
  <c r="Q3902" i="35"/>
  <c r="Q3953" i="35" s="1"/>
  <c r="M3902" i="35"/>
  <c r="M3953" i="35" s="1"/>
  <c r="H3902" i="35"/>
  <c r="H3953" i="35" s="1"/>
  <c r="N3876" i="35"/>
  <c r="F3876" i="35"/>
  <c r="L3811" i="35"/>
  <c r="L3862" i="35" s="1"/>
  <c r="H3779" i="35"/>
  <c r="H3830" i="35" s="1"/>
  <c r="H3765" i="35"/>
  <c r="H3816" i="35" s="1"/>
  <c r="H3764" i="35"/>
  <c r="H3815" i="35" s="1"/>
  <c r="D3735" i="35"/>
  <c r="D3719" i="35"/>
  <c r="D3718" i="35"/>
  <c r="D3712" i="35"/>
  <c r="E3702" i="35"/>
  <c r="E3753" i="35" s="1"/>
  <c r="L3696" i="35"/>
  <c r="L3747" i="35" s="1"/>
  <c r="I3695" i="35"/>
  <c r="I3746" i="35" s="1"/>
  <c r="M3693" i="35"/>
  <c r="M3744" i="35" s="1"/>
  <c r="E3693" i="35"/>
  <c r="E3744" i="35" s="1"/>
  <c r="E3690" i="35"/>
  <c r="E3741" i="35" s="1"/>
  <c r="M3687" i="35"/>
  <c r="M3738" i="35" s="1"/>
  <c r="E3685" i="35"/>
  <c r="E3736" i="35" s="1"/>
  <c r="I3684" i="35"/>
  <c r="I3735" i="35" s="1"/>
  <c r="H3678" i="35"/>
  <c r="H3729" i="35" s="1"/>
  <c r="H3672" i="35"/>
  <c r="H3723" i="35" s="1"/>
  <c r="Q3670" i="35"/>
  <c r="Q3721" i="35" s="1"/>
  <c r="E3670" i="35"/>
  <c r="E3721" i="35" s="1"/>
  <c r="Q3668" i="35"/>
  <c r="Q3719" i="35" s="1"/>
  <c r="E3668" i="35"/>
  <c r="E3719" i="35" s="1"/>
  <c r="P3667" i="35"/>
  <c r="P3718" i="35" s="1"/>
  <c r="E3667" i="35"/>
  <c r="E3718" i="35" s="1"/>
  <c r="P3662" i="35"/>
  <c r="P3713" i="35" s="1"/>
  <c r="E3662" i="35"/>
  <c r="E3713" i="35" s="1"/>
  <c r="I3661" i="35"/>
  <c r="I3712" i="35" s="1"/>
  <c r="F3562" i="35"/>
  <c r="F3613" i="35" s="1"/>
  <c r="N3553" i="35"/>
  <c r="N3604" i="35" s="1"/>
  <c r="H3402" i="35"/>
  <c r="H3453" i="35" s="1"/>
  <c r="D3336" i="35"/>
  <c r="D3319" i="35"/>
  <c r="Q3290" i="35"/>
  <c r="Q3341" i="35" s="1"/>
  <c r="E3290" i="35"/>
  <c r="E3341" i="35" s="1"/>
  <c r="H3286" i="35"/>
  <c r="H3337" i="35" s="1"/>
  <c r="I3285" i="35"/>
  <c r="I3336" i="35" s="1"/>
  <c r="E3282" i="35"/>
  <c r="E3333" i="35" s="1"/>
  <c r="Q3278" i="35"/>
  <c r="Q3329" i="35" s="1"/>
  <c r="H3278" i="35"/>
  <c r="H3329" i="35" s="1"/>
  <c r="M3274" i="35"/>
  <c r="M3325" i="35" s="1"/>
  <c r="E3273" i="35"/>
  <c r="E3324" i="35" s="1"/>
  <c r="Q3270" i="35"/>
  <c r="Q3321" i="35" s="1"/>
  <c r="H3270" i="35"/>
  <c r="H3321" i="35" s="1"/>
  <c r="L3266" i="35"/>
  <c r="L3317" i="35" s="1"/>
  <c r="E3265" i="35"/>
  <c r="E3316" i="35" s="1"/>
  <c r="N3263" i="35"/>
  <c r="N3314" i="35" s="1"/>
  <c r="J3262" i="35"/>
  <c r="J3313" i="35" s="1"/>
  <c r="O3255" i="35"/>
  <c r="O3306" i="35" s="1"/>
  <c r="O3251" i="35"/>
  <c r="O3302" i="35" s="1"/>
  <c r="O3247" i="35"/>
  <c r="O3298" i="35" s="1"/>
  <c r="O3243" i="35"/>
  <c r="O3294" i="35" s="1"/>
  <c r="P3173" i="35"/>
  <c r="P3224" i="35" s="1"/>
  <c r="L3166" i="35"/>
  <c r="L3217" i="35" s="1"/>
  <c r="L3159" i="35"/>
  <c r="L3210" i="35" s="1"/>
  <c r="P3141" i="35"/>
  <c r="P3192" i="35" s="1"/>
  <c r="I2903" i="35"/>
  <c r="I2954" i="35" s="1"/>
  <c r="E2902" i="35"/>
  <c r="E2953" i="35" s="1"/>
  <c r="I2900" i="35"/>
  <c r="I2951" i="35" s="1"/>
  <c r="Q2896" i="35"/>
  <c r="Q2947" i="35" s="1"/>
  <c r="L2896" i="35"/>
  <c r="L2947" i="35" s="1"/>
  <c r="G2896" i="35"/>
  <c r="G2947" i="35" s="1"/>
  <c r="P2895" i="35"/>
  <c r="P2946" i="35" s="1"/>
  <c r="K2895" i="35"/>
  <c r="K2946" i="35" s="1"/>
  <c r="F2895" i="35"/>
  <c r="F2946" i="35" s="1"/>
  <c r="P2894" i="35"/>
  <c r="P2945" i="35" s="1"/>
  <c r="K2894" i="35"/>
  <c r="K2945" i="35" s="1"/>
  <c r="F2894" i="35"/>
  <c r="F2945" i="35" s="1"/>
  <c r="P2893" i="35"/>
  <c r="P2944" i="35" s="1"/>
  <c r="K2893" i="35"/>
  <c r="K2944" i="35" s="1"/>
  <c r="F2893" i="35"/>
  <c r="F2944" i="35" s="1"/>
  <c r="P2892" i="35"/>
  <c r="P2943" i="35" s="1"/>
  <c r="K2892" i="35"/>
  <c r="K2943" i="35" s="1"/>
  <c r="F2892" i="35"/>
  <c r="F2943" i="35" s="1"/>
  <c r="P2891" i="35"/>
  <c r="P2942" i="35" s="1"/>
  <c r="K2891" i="35"/>
  <c r="K2942" i="35" s="1"/>
  <c r="F2891" i="35"/>
  <c r="F2942" i="35" s="1"/>
  <c r="P2890" i="35"/>
  <c r="P2941" i="35" s="1"/>
  <c r="K2890" i="35"/>
  <c r="K2941" i="35" s="1"/>
  <c r="F2890" i="35"/>
  <c r="F2941" i="35" s="1"/>
  <c r="P2889" i="35"/>
  <c r="P2940" i="35" s="1"/>
  <c r="K2889" i="35"/>
  <c r="K2940" i="35" s="1"/>
  <c r="F2889" i="35"/>
  <c r="F2940" i="35" s="1"/>
  <c r="P2888" i="35"/>
  <c r="P2939" i="35" s="1"/>
  <c r="K2888" i="35"/>
  <c r="K2939" i="35" s="1"/>
  <c r="F2888" i="35"/>
  <c r="F2939" i="35" s="1"/>
  <c r="H2882" i="35"/>
  <c r="H2933" i="35" s="1"/>
  <c r="P2880" i="35"/>
  <c r="P2931" i="35" s="1"/>
  <c r="I2873" i="35"/>
  <c r="I2924" i="35" s="1"/>
  <c r="R2864" i="35"/>
  <c r="R2915" i="35" s="1"/>
  <c r="N2864" i="35"/>
  <c r="N2915" i="35" s="1"/>
  <c r="J2864" i="35"/>
  <c r="J2915" i="35" s="1"/>
  <c r="F2864" i="35"/>
  <c r="F2915" i="35" s="1"/>
  <c r="P2863" i="35"/>
  <c r="P2914" i="35" s="1"/>
  <c r="K2863" i="35"/>
  <c r="K2914" i="35" s="1"/>
  <c r="I2770" i="35"/>
  <c r="I2821" i="35" s="1"/>
  <c r="M2767" i="35"/>
  <c r="M2818" i="35" s="1"/>
  <c r="L2742" i="35"/>
  <c r="L2793" i="35" s="1"/>
  <c r="K2736" i="35"/>
  <c r="K2787" i="35" s="1"/>
  <c r="D2427" i="35"/>
  <c r="D2421" i="35"/>
  <c r="D2407" i="35"/>
  <c r="D2397" i="35"/>
  <c r="O2381" i="35"/>
  <c r="O2432" i="35" s="1"/>
  <c r="P2376" i="35"/>
  <c r="P2427" i="35" s="1"/>
  <c r="P2372" i="35"/>
  <c r="P2423" i="35" s="1"/>
  <c r="P2360" i="35"/>
  <c r="P2411" i="35" s="1"/>
  <c r="P2356" i="35"/>
  <c r="P2407" i="35" s="1"/>
  <c r="O2347" i="35"/>
  <c r="O2398" i="35" s="1"/>
  <c r="G2347" i="35"/>
  <c r="G2398" i="35" s="1"/>
  <c r="N2343" i="35"/>
  <c r="N2394" i="35" s="1"/>
  <c r="G2209" i="35"/>
  <c r="G2260" i="35" s="1"/>
  <c r="K2207" i="35"/>
  <c r="K2258" i="35" s="1"/>
  <c r="K2203" i="35"/>
  <c r="K2254" i="35" s="1"/>
  <c r="G2201" i="35"/>
  <c r="G2252" i="35" s="1"/>
  <c r="D2179" i="35"/>
  <c r="R2140" i="35"/>
  <c r="R2191" i="35" s="1"/>
  <c r="M2140" i="35"/>
  <c r="M2191" i="35" s="1"/>
  <c r="N2116" i="35"/>
  <c r="N2167" i="35" s="1"/>
  <c r="L2107" i="35"/>
  <c r="L2158" i="35" s="1"/>
  <c r="Q8259" i="35"/>
  <c r="Q8310" i="35" s="1"/>
  <c r="M8259" i="35"/>
  <c r="M8310" i="35" s="1"/>
  <c r="I8259" i="35"/>
  <c r="I8310" i="35" s="1"/>
  <c r="Q8258" i="35"/>
  <c r="Q8309" i="35" s="1"/>
  <c r="M8258" i="35"/>
  <c r="M8309" i="35" s="1"/>
  <c r="I8258" i="35"/>
  <c r="I8309" i="35" s="1"/>
  <c r="Q8257" i="35"/>
  <c r="Q8308" i="35" s="1"/>
  <c r="M8257" i="35"/>
  <c r="M8308" i="35" s="1"/>
  <c r="I8257" i="35"/>
  <c r="I8308" i="35" s="1"/>
  <c r="Q8256" i="35"/>
  <c r="Q8307" i="35" s="1"/>
  <c r="M8256" i="35"/>
  <c r="M8307" i="35" s="1"/>
  <c r="I8256" i="35"/>
  <c r="I8307" i="35" s="1"/>
  <c r="Q8255" i="35"/>
  <c r="Q8306" i="35" s="1"/>
  <c r="M8255" i="35"/>
  <c r="M8306" i="35" s="1"/>
  <c r="I8255" i="35"/>
  <c r="I8306" i="35" s="1"/>
  <c r="Q8254" i="35"/>
  <c r="Q8305" i="35" s="1"/>
  <c r="M8254" i="35"/>
  <c r="M8305" i="35" s="1"/>
  <c r="I8254" i="35"/>
  <c r="I8305" i="35" s="1"/>
  <c r="Q8253" i="35"/>
  <c r="Q8304" i="35" s="1"/>
  <c r="M8253" i="35"/>
  <c r="M8304" i="35" s="1"/>
  <c r="I8253" i="35"/>
  <c r="I8304" i="35" s="1"/>
  <c r="Q8252" i="35"/>
  <c r="Q8303" i="35" s="1"/>
  <c r="M8252" i="35"/>
  <c r="M8303" i="35" s="1"/>
  <c r="I8252" i="35"/>
  <c r="I8303" i="35" s="1"/>
  <c r="Q8251" i="35"/>
  <c r="Q8302" i="35" s="1"/>
  <c r="M8251" i="35"/>
  <c r="M8302" i="35" s="1"/>
  <c r="I8251" i="35"/>
  <c r="I8302" i="35" s="1"/>
  <c r="Q8250" i="35"/>
  <c r="Q8301" i="35" s="1"/>
  <c r="M8250" i="35"/>
  <c r="M8301" i="35" s="1"/>
  <c r="I8250" i="35"/>
  <c r="I8301" i="35" s="1"/>
  <c r="Q8249" i="35"/>
  <c r="Q8300" i="35" s="1"/>
  <c r="M8249" i="35"/>
  <c r="M8300" i="35" s="1"/>
  <c r="I8249" i="35"/>
  <c r="I8300" i="35" s="1"/>
  <c r="Q8248" i="35"/>
  <c r="Q8299" i="35" s="1"/>
  <c r="M8248" i="35"/>
  <c r="M8299" i="35" s="1"/>
  <c r="I8248" i="35"/>
  <c r="I8299" i="35" s="1"/>
  <c r="Q8247" i="35"/>
  <c r="Q8298" i="35" s="1"/>
  <c r="M8247" i="35"/>
  <c r="M8298" i="35" s="1"/>
  <c r="I8247" i="35"/>
  <c r="I8298" i="35" s="1"/>
  <c r="Q8246" i="35"/>
  <c r="Q8297" i="35" s="1"/>
  <c r="M8246" i="35"/>
  <c r="M8297" i="35" s="1"/>
  <c r="I8246" i="35"/>
  <c r="I8297" i="35" s="1"/>
  <c r="Q8245" i="35"/>
  <c r="Q8296" i="35" s="1"/>
  <c r="M8245" i="35"/>
  <c r="M8296" i="35" s="1"/>
  <c r="I8245" i="35"/>
  <c r="I8296" i="35" s="1"/>
  <c r="Q8244" i="35"/>
  <c r="Q8295" i="35" s="1"/>
  <c r="M8244" i="35"/>
  <c r="M8295" i="35" s="1"/>
  <c r="I8244" i="35"/>
  <c r="I8295" i="35" s="1"/>
  <c r="Q8243" i="35"/>
  <c r="Q8294" i="35" s="1"/>
  <c r="M8243" i="35"/>
  <c r="M8294" i="35" s="1"/>
  <c r="I8243" i="35"/>
  <c r="I8294" i="35" s="1"/>
  <c r="Q8242" i="35"/>
  <c r="Q8293" i="35" s="1"/>
  <c r="M8242" i="35"/>
  <c r="M8293" i="35" s="1"/>
  <c r="I8242" i="35"/>
  <c r="I8293" i="35" s="1"/>
  <c r="Q8241" i="35"/>
  <c r="Q8292" i="35" s="1"/>
  <c r="M8241" i="35"/>
  <c r="M8292" i="35" s="1"/>
  <c r="I8241" i="35"/>
  <c r="I8292" i="35" s="1"/>
  <c r="Q8240" i="35"/>
  <c r="Q8291" i="35" s="1"/>
  <c r="M8240" i="35"/>
  <c r="M8291" i="35" s="1"/>
  <c r="I8240" i="35"/>
  <c r="I8291" i="35" s="1"/>
  <c r="Q8239" i="35"/>
  <c r="Q8290" i="35" s="1"/>
  <c r="M8239" i="35"/>
  <c r="M8290" i="35" s="1"/>
  <c r="I8239" i="35"/>
  <c r="I8290" i="35" s="1"/>
  <c r="Q8238" i="35"/>
  <c r="Q8289" i="35" s="1"/>
  <c r="M8238" i="35"/>
  <c r="M8289" i="35" s="1"/>
  <c r="I8238" i="35"/>
  <c r="I8289" i="35" s="1"/>
  <c r="Q8237" i="35"/>
  <c r="Q8288" i="35" s="1"/>
  <c r="M8237" i="35"/>
  <c r="M8288" i="35" s="1"/>
  <c r="I8237" i="35"/>
  <c r="I8288" i="35" s="1"/>
  <c r="Q8236" i="35"/>
  <c r="Q8287" i="35" s="1"/>
  <c r="M8236" i="35"/>
  <c r="M8287" i="35" s="1"/>
  <c r="I8236" i="35"/>
  <c r="I8287" i="35" s="1"/>
  <c r="Q8235" i="35"/>
  <c r="Q8286" i="35" s="1"/>
  <c r="M8235" i="35"/>
  <c r="M8286" i="35" s="1"/>
  <c r="I8235" i="35"/>
  <c r="I8286" i="35" s="1"/>
  <c r="Q8234" i="35"/>
  <c r="Q8285" i="35" s="1"/>
  <c r="M8234" i="35"/>
  <c r="M8285" i="35" s="1"/>
  <c r="I8234" i="35"/>
  <c r="I8285" i="35" s="1"/>
  <c r="Q8233" i="35"/>
  <c r="Q8284" i="35" s="1"/>
  <c r="M8233" i="35"/>
  <c r="M8284" i="35" s="1"/>
  <c r="I8233" i="35"/>
  <c r="I8284" i="35" s="1"/>
  <c r="Q8232" i="35"/>
  <c r="Q8283" i="35" s="1"/>
  <c r="M8232" i="35"/>
  <c r="M8283" i="35" s="1"/>
  <c r="I8232" i="35"/>
  <c r="I8283" i="35" s="1"/>
  <c r="Q8231" i="35"/>
  <c r="Q8282" i="35" s="1"/>
  <c r="M8231" i="35"/>
  <c r="M8282" i="35" s="1"/>
  <c r="I8231" i="35"/>
  <c r="I8282" i="35" s="1"/>
  <c r="Q8230" i="35"/>
  <c r="Q8281" i="35" s="1"/>
  <c r="M8230" i="35"/>
  <c r="M8281" i="35" s="1"/>
  <c r="I8230" i="35"/>
  <c r="I8281" i="35" s="1"/>
  <c r="Q8229" i="35"/>
  <c r="Q8280" i="35" s="1"/>
  <c r="M8229" i="35"/>
  <c r="M8280" i="35" s="1"/>
  <c r="I8229" i="35"/>
  <c r="I8280" i="35" s="1"/>
  <c r="Q8228" i="35"/>
  <c r="Q8279" i="35" s="1"/>
  <c r="M8228" i="35"/>
  <c r="M8279" i="35" s="1"/>
  <c r="I8228" i="35"/>
  <c r="I8279" i="35" s="1"/>
  <c r="Q8227" i="35"/>
  <c r="Q8278" i="35" s="1"/>
  <c r="M8227" i="35"/>
  <c r="M8278" i="35" s="1"/>
  <c r="I8227" i="35"/>
  <c r="I8278" i="35" s="1"/>
  <c r="Q8226" i="35"/>
  <c r="Q8277" i="35" s="1"/>
  <c r="M8226" i="35"/>
  <c r="M8277" i="35" s="1"/>
  <c r="I8226" i="35"/>
  <c r="I8277" i="35" s="1"/>
  <c r="Q8225" i="35"/>
  <c r="Q8276" i="35" s="1"/>
  <c r="M8225" i="35"/>
  <c r="M8276" i="35" s="1"/>
  <c r="I8225" i="35"/>
  <c r="I8276" i="35" s="1"/>
  <c r="Q8224" i="35"/>
  <c r="Q8275" i="35" s="1"/>
  <c r="M8224" i="35"/>
  <c r="M8275" i="35" s="1"/>
  <c r="I8224" i="35"/>
  <c r="I8275" i="35" s="1"/>
  <c r="Q8223" i="35"/>
  <c r="Q8274" i="35" s="1"/>
  <c r="M8223" i="35"/>
  <c r="M8274" i="35" s="1"/>
  <c r="I8223" i="35"/>
  <c r="I8274" i="35" s="1"/>
  <c r="Q8222" i="35"/>
  <c r="Q8273" i="35" s="1"/>
  <c r="M8222" i="35"/>
  <c r="M8273" i="35" s="1"/>
  <c r="I8222" i="35"/>
  <c r="I8273" i="35" s="1"/>
  <c r="Q8221" i="35"/>
  <c r="Q8272" i="35" s="1"/>
  <c r="M8221" i="35"/>
  <c r="M8272" i="35" s="1"/>
  <c r="I8221" i="35"/>
  <c r="I8272" i="35" s="1"/>
  <c r="Q8220" i="35"/>
  <c r="Q8271" i="35" s="1"/>
  <c r="M8220" i="35"/>
  <c r="M8271" i="35" s="1"/>
  <c r="I8220" i="35"/>
  <c r="I8271" i="35" s="1"/>
  <c r="Q8219" i="35"/>
  <c r="Q8270" i="35" s="1"/>
  <c r="M8219" i="35"/>
  <c r="M8270" i="35" s="1"/>
  <c r="I8219" i="35"/>
  <c r="I8270" i="35" s="1"/>
  <c r="Q8218" i="35"/>
  <c r="Q8269" i="35" s="1"/>
  <c r="M8218" i="35"/>
  <c r="M8269" i="35" s="1"/>
  <c r="I8218" i="35"/>
  <c r="I8269" i="35" s="1"/>
  <c r="Q8217" i="35"/>
  <c r="Q8268" i="35" s="1"/>
  <c r="M8217" i="35"/>
  <c r="M8268" i="35" s="1"/>
  <c r="I8217" i="35"/>
  <c r="I8268" i="35" s="1"/>
  <c r="Q8216" i="35"/>
  <c r="Q8267" i="35" s="1"/>
  <c r="M8216" i="35"/>
  <c r="M8267" i="35" s="1"/>
  <c r="I8216" i="35"/>
  <c r="I8267" i="35" s="1"/>
  <c r="Q8215" i="35"/>
  <c r="Q8266" i="35" s="1"/>
  <c r="M8215" i="35"/>
  <c r="M8266" i="35" s="1"/>
  <c r="I8215" i="35"/>
  <c r="I8266" i="35" s="1"/>
  <c r="Q8214" i="35"/>
  <c r="Q8265" i="35" s="1"/>
  <c r="M8214" i="35"/>
  <c r="M8265" i="35" s="1"/>
  <c r="I8214" i="35"/>
  <c r="I8265" i="35" s="1"/>
  <c r="Q8213" i="35"/>
  <c r="Q8264" i="35" s="1"/>
  <c r="M8213" i="35"/>
  <c r="M8264" i="35" s="1"/>
  <c r="I8213" i="35"/>
  <c r="I8264" i="35" s="1"/>
  <c r="Q8212" i="35"/>
  <c r="Q8263" i="35" s="1"/>
  <c r="M8212" i="35"/>
  <c r="M8263" i="35" s="1"/>
  <c r="I8212" i="35"/>
  <c r="I8263" i="35" s="1"/>
  <c r="Q8211" i="35"/>
  <c r="Q8262" i="35" s="1"/>
  <c r="M8211" i="35"/>
  <c r="M8262" i="35" s="1"/>
  <c r="I8211" i="35"/>
  <c r="I8262" i="35" s="1"/>
  <c r="Q8210" i="35"/>
  <c r="M8210" i="35"/>
  <c r="I8210" i="35"/>
  <c r="E7879" i="35"/>
  <c r="E7740" i="35"/>
  <c r="R3916" i="35"/>
  <c r="R3967" i="35" s="1"/>
  <c r="P1851" i="35"/>
  <c r="P1902" i="35" s="1"/>
  <c r="I1851" i="35"/>
  <c r="I1902" i="35" s="1"/>
  <c r="Q1824" i="35"/>
  <c r="Q1875" i="35" s="1"/>
  <c r="P1598" i="35"/>
  <c r="P1649" i="35" s="1"/>
  <c r="P1586" i="35"/>
  <c r="P1637" i="35" s="1"/>
  <c r="J1313" i="35"/>
  <c r="J1364" i="35" s="1"/>
  <c r="D1247" i="35"/>
  <c r="Q1074" i="35"/>
  <c r="Q1125" i="35" s="1"/>
  <c r="I1074" i="35"/>
  <c r="I1125" i="35" s="1"/>
  <c r="N1058" i="35"/>
  <c r="N1109" i="35" s="1"/>
  <c r="D3967" i="35"/>
  <c r="K3912" i="35"/>
  <c r="K3963" i="35" s="1"/>
  <c r="R131" i="35"/>
  <c r="R182" i="35" s="1"/>
  <c r="Q139" i="35"/>
  <c r="Q190" i="35" s="1"/>
  <c r="P147" i="35"/>
  <c r="P198" i="35" s="1"/>
  <c r="O119" i="35"/>
  <c r="O170" i="35" s="1"/>
  <c r="N147" i="35"/>
  <c r="N198" i="35" s="1"/>
  <c r="M139" i="35"/>
  <c r="M190" i="35" s="1"/>
  <c r="L135" i="35"/>
  <c r="L186" i="35" s="1"/>
  <c r="K135" i="35"/>
  <c r="K186" i="35" s="1"/>
  <c r="J135" i="35"/>
  <c r="J186" i="35" s="1"/>
  <c r="H135" i="35"/>
  <c r="H186" i="35" s="1"/>
  <c r="G119" i="35"/>
  <c r="G170" i="35" s="1"/>
  <c r="F123" i="35"/>
  <c r="F174" i="35" s="1"/>
  <c r="E151" i="35"/>
  <c r="E202" i="35" s="1"/>
  <c r="D182" i="35"/>
  <c r="P1999" i="35"/>
  <c r="P2050" i="35" s="1"/>
  <c r="D1902" i="35"/>
  <c r="D1892" i="35"/>
  <c r="L1851" i="35"/>
  <c r="L1902" i="35" s="1"/>
  <c r="E1851" i="35"/>
  <c r="E1902" i="35" s="1"/>
  <c r="L1850" i="35"/>
  <c r="L1901" i="35" s="1"/>
  <c r="R1841" i="35"/>
  <c r="R1892" i="35" s="1"/>
  <c r="H1841" i="35"/>
  <c r="H1892" i="35" s="1"/>
  <c r="I1824" i="35"/>
  <c r="I1875" i="35" s="1"/>
  <c r="I1823" i="35"/>
  <c r="I1874" i="35" s="1"/>
  <c r="I1820" i="35"/>
  <c r="I1871" i="35" s="1"/>
  <c r="G1792" i="35"/>
  <c r="H1722" i="35"/>
  <c r="H1773" i="35" s="1"/>
  <c r="Q1714" i="35"/>
  <c r="Q1765" i="35" s="1"/>
  <c r="E1609" i="35"/>
  <c r="E1660" i="35" s="1"/>
  <c r="L1608" i="35"/>
  <c r="L1659" i="35" s="1"/>
  <c r="E1605" i="35"/>
  <c r="E1656" i="35" s="1"/>
  <c r="H1604" i="35"/>
  <c r="H1655" i="35" s="1"/>
  <c r="P1603" i="35"/>
  <c r="P1654" i="35" s="1"/>
  <c r="G1598" i="35"/>
  <c r="G1649" i="35" s="1"/>
  <c r="K1595" i="35"/>
  <c r="K1646" i="35" s="1"/>
  <c r="P1594" i="35"/>
  <c r="P1645" i="35" s="1"/>
  <c r="R1593" i="35"/>
  <c r="R1644" i="35" s="1"/>
  <c r="G1586" i="35"/>
  <c r="G1637" i="35" s="1"/>
  <c r="L1581" i="35"/>
  <c r="L1632" i="35" s="1"/>
  <c r="O1484" i="35"/>
  <c r="O1535" i="35" s="1"/>
  <c r="D1393" i="35"/>
  <c r="D1364" i="35"/>
  <c r="N1326" i="35"/>
  <c r="N1377" i="35" s="1"/>
  <c r="N1323" i="35"/>
  <c r="N1374" i="35" s="1"/>
  <c r="J1322" i="35"/>
  <c r="J1373" i="35" s="1"/>
  <c r="L1316" i="35"/>
  <c r="L1367" i="35" s="1"/>
  <c r="R1313" i="35"/>
  <c r="R1364" i="35" s="1"/>
  <c r="M1313" i="35"/>
  <c r="M1364" i="35" s="1"/>
  <c r="G1313" i="35"/>
  <c r="G1364" i="35" s="1"/>
  <c r="D1248" i="35"/>
  <c r="D1239" i="35"/>
  <c r="O1204" i="35"/>
  <c r="O1255" i="35" s="1"/>
  <c r="I1196" i="35"/>
  <c r="I1247" i="35" s="1"/>
  <c r="P1193" i="35"/>
  <c r="P1244" i="35" s="1"/>
  <c r="K1192" i="35"/>
  <c r="K1243" i="35" s="1"/>
  <c r="M1180" i="35"/>
  <c r="M1231" i="35" s="1"/>
  <c r="J1166" i="35"/>
  <c r="J1217" i="35" s="1"/>
  <c r="D1131" i="35"/>
  <c r="D1125" i="35"/>
  <c r="D1107" i="35"/>
  <c r="I1098" i="35"/>
  <c r="I1149" i="35" s="1"/>
  <c r="P1087" i="35"/>
  <c r="P1138" i="35" s="1"/>
  <c r="H1086" i="35"/>
  <c r="H1137" i="35" s="1"/>
  <c r="N1085" i="35"/>
  <c r="N1136" i="35" s="1"/>
  <c r="H1084" i="35"/>
  <c r="H1135" i="35" s="1"/>
  <c r="M1074" i="35"/>
  <c r="M1125" i="35" s="1"/>
  <c r="F1074" i="35"/>
  <c r="F1125" i="35" s="1"/>
  <c r="N1071" i="35"/>
  <c r="N1122" i="35" s="1"/>
  <c r="I1070" i="35"/>
  <c r="I1121" i="35" s="1"/>
  <c r="N1062" i="35"/>
  <c r="N1113" i="35" s="1"/>
  <c r="E1058" i="35"/>
  <c r="E1109" i="35" s="1"/>
  <c r="J1055" i="35"/>
  <c r="J1106" i="35" s="1"/>
  <c r="H4061" i="35"/>
  <c r="H4112" i="35" s="1"/>
  <c r="D3963" i="35"/>
  <c r="D3953" i="35"/>
  <c r="H3924" i="35"/>
  <c r="H3975" i="35" s="1"/>
  <c r="H3916" i="35"/>
  <c r="H3967" i="35" s="1"/>
  <c r="L3915" i="35"/>
  <c r="L3966" i="35" s="1"/>
  <c r="N3912" i="35"/>
  <c r="N3963" i="35" s="1"/>
  <c r="F3912" i="35"/>
  <c r="F3963" i="35" s="1"/>
  <c r="Q3911" i="35"/>
  <c r="Q3962" i="35" s="1"/>
  <c r="F3910" i="35"/>
  <c r="F3961" i="35" s="1"/>
  <c r="O3904" i="35"/>
  <c r="O3955" i="35" s="1"/>
  <c r="P3902" i="35"/>
  <c r="P3953" i="35" s="1"/>
  <c r="L3902" i="35"/>
  <c r="L3953" i="35" s="1"/>
  <c r="G3902" i="35"/>
  <c r="G3953" i="35" s="1"/>
  <c r="D8119" i="35"/>
  <c r="O8118" i="35"/>
  <c r="O8169" i="35" s="1"/>
  <c r="K8118" i="35"/>
  <c r="K8169" i="35" s="1"/>
  <c r="O8117" i="35"/>
  <c r="O8168" i="35" s="1"/>
  <c r="K8117" i="35"/>
  <c r="K8168" i="35" s="1"/>
  <c r="O8116" i="35"/>
  <c r="O8167" i="35" s="1"/>
  <c r="K8116" i="35"/>
  <c r="K8167" i="35" s="1"/>
  <c r="O8115" i="35"/>
  <c r="O8166" i="35" s="1"/>
  <c r="K8115" i="35"/>
  <c r="K8166" i="35" s="1"/>
  <c r="O8114" i="35"/>
  <c r="O8165" i="35" s="1"/>
  <c r="K8114" i="35"/>
  <c r="K8165" i="35" s="1"/>
  <c r="O8113" i="35"/>
  <c r="O8164" i="35" s="1"/>
  <c r="K8113" i="35"/>
  <c r="K8164" i="35" s="1"/>
  <c r="O8112" i="35"/>
  <c r="O8163" i="35" s="1"/>
  <c r="K8112" i="35"/>
  <c r="K8163" i="35" s="1"/>
  <c r="O8111" i="35"/>
  <c r="O8162" i="35" s="1"/>
  <c r="K8111" i="35"/>
  <c r="K8162" i="35" s="1"/>
  <c r="O8110" i="35"/>
  <c r="O8161" i="35" s="1"/>
  <c r="K8110" i="35"/>
  <c r="K8161" i="35" s="1"/>
  <c r="O8109" i="35"/>
  <c r="O8160" i="35" s="1"/>
  <c r="K8109" i="35"/>
  <c r="K8160" i="35" s="1"/>
  <c r="O8108" i="35"/>
  <c r="O8159" i="35" s="1"/>
  <c r="K8108" i="35"/>
  <c r="K8159" i="35" s="1"/>
  <c r="O8107" i="35"/>
  <c r="O8158" i="35" s="1"/>
  <c r="K8107" i="35"/>
  <c r="K8158" i="35" s="1"/>
  <c r="O8106" i="35"/>
  <c r="O8157" i="35" s="1"/>
  <c r="K8106" i="35"/>
  <c r="K8157" i="35" s="1"/>
  <c r="O8105" i="35"/>
  <c r="O8156" i="35" s="1"/>
  <c r="K8105" i="35"/>
  <c r="K8156" i="35" s="1"/>
  <c r="O8104" i="35"/>
  <c r="O8155" i="35" s="1"/>
  <c r="K8104" i="35"/>
  <c r="K8155" i="35" s="1"/>
  <c r="O8103" i="35"/>
  <c r="O8154" i="35" s="1"/>
  <c r="K8103" i="35"/>
  <c r="K8154" i="35" s="1"/>
  <c r="O8102" i="35"/>
  <c r="O8153" i="35" s="1"/>
  <c r="K8102" i="35"/>
  <c r="K8153" i="35" s="1"/>
  <c r="O8101" i="35"/>
  <c r="O8152" i="35" s="1"/>
  <c r="K8101" i="35"/>
  <c r="K8152" i="35" s="1"/>
  <c r="O8100" i="35"/>
  <c r="O8151" i="35" s="1"/>
  <c r="K8100" i="35"/>
  <c r="K8151" i="35" s="1"/>
  <c r="O8099" i="35"/>
  <c r="O8150" i="35" s="1"/>
  <c r="K8099" i="35"/>
  <c r="K8150" i="35" s="1"/>
  <c r="O8098" i="35"/>
  <c r="O8149" i="35" s="1"/>
  <c r="K8098" i="35"/>
  <c r="K8149" i="35" s="1"/>
  <c r="O8097" i="35"/>
  <c r="O8148" i="35" s="1"/>
  <c r="K8097" i="35"/>
  <c r="K8148" i="35" s="1"/>
  <c r="O8096" i="35"/>
  <c r="O8147" i="35" s="1"/>
  <c r="K8096" i="35"/>
  <c r="K8147" i="35" s="1"/>
  <c r="O8095" i="35"/>
  <c r="O8146" i="35" s="1"/>
  <c r="K8095" i="35"/>
  <c r="K8146" i="35" s="1"/>
  <c r="O8094" i="35"/>
  <c r="O8145" i="35" s="1"/>
  <c r="K8094" i="35"/>
  <c r="K8145" i="35" s="1"/>
  <c r="O8093" i="35"/>
  <c r="O8144" i="35" s="1"/>
  <c r="K8093" i="35"/>
  <c r="K8144" i="35" s="1"/>
  <c r="O8092" i="35"/>
  <c r="O8143" i="35" s="1"/>
  <c r="K8092" i="35"/>
  <c r="K8143" i="35" s="1"/>
  <c r="O8091" i="35"/>
  <c r="O8142" i="35" s="1"/>
  <c r="K8091" i="35"/>
  <c r="K8142" i="35" s="1"/>
  <c r="O8090" i="35"/>
  <c r="O8141" i="35" s="1"/>
  <c r="K8090" i="35"/>
  <c r="K8141" i="35" s="1"/>
  <c r="O8089" i="35"/>
  <c r="O8140" i="35" s="1"/>
  <c r="K8089" i="35"/>
  <c r="K8140" i="35" s="1"/>
  <c r="O8088" i="35"/>
  <c r="O8139" i="35" s="1"/>
  <c r="K8088" i="35"/>
  <c r="K8139" i="35" s="1"/>
  <c r="O8087" i="35"/>
  <c r="O8138" i="35" s="1"/>
  <c r="K8087" i="35"/>
  <c r="K8138" i="35" s="1"/>
  <c r="O8086" i="35"/>
  <c r="O8137" i="35" s="1"/>
  <c r="K8086" i="35"/>
  <c r="K8137" i="35" s="1"/>
  <c r="O8085" i="35"/>
  <c r="O8136" i="35" s="1"/>
  <c r="K8085" i="35"/>
  <c r="K8136" i="35" s="1"/>
  <c r="O8084" i="35"/>
  <c r="O8135" i="35" s="1"/>
  <c r="K8084" i="35"/>
  <c r="K8135" i="35" s="1"/>
  <c r="O8083" i="35"/>
  <c r="O8134" i="35" s="1"/>
  <c r="K8083" i="35"/>
  <c r="K8134" i="35" s="1"/>
  <c r="O8082" i="35"/>
  <c r="O8133" i="35" s="1"/>
  <c r="K8082" i="35"/>
  <c r="K8133" i="35" s="1"/>
  <c r="O8081" i="35"/>
  <c r="O8132" i="35" s="1"/>
  <c r="K8081" i="35"/>
  <c r="K8132" i="35" s="1"/>
  <c r="O8080" i="35"/>
  <c r="O8131" i="35" s="1"/>
  <c r="K8080" i="35"/>
  <c r="K8131" i="35" s="1"/>
  <c r="O8079" i="35"/>
  <c r="O8130" i="35" s="1"/>
  <c r="K8079" i="35"/>
  <c r="K8130" i="35" s="1"/>
  <c r="O8078" i="35"/>
  <c r="O8129" i="35" s="1"/>
  <c r="K8078" i="35"/>
  <c r="K8129" i="35" s="1"/>
  <c r="O8077" i="35"/>
  <c r="O8128" i="35" s="1"/>
  <c r="K8077" i="35"/>
  <c r="K8128" i="35" s="1"/>
  <c r="O8076" i="35"/>
  <c r="O8127" i="35" s="1"/>
  <c r="K8076" i="35"/>
  <c r="K8127" i="35" s="1"/>
  <c r="O8075" i="35"/>
  <c r="O8126" i="35" s="1"/>
  <c r="K8075" i="35"/>
  <c r="K8126" i="35" s="1"/>
  <c r="O8074" i="35"/>
  <c r="O8125" i="35" s="1"/>
  <c r="K8074" i="35"/>
  <c r="K8125" i="35" s="1"/>
  <c r="O8073" i="35"/>
  <c r="O8124" i="35" s="1"/>
  <c r="K8073" i="35"/>
  <c r="K8124" i="35" s="1"/>
  <c r="O8072" i="35"/>
  <c r="O8123" i="35" s="1"/>
  <c r="K8072" i="35"/>
  <c r="K8123" i="35" s="1"/>
  <c r="O8071" i="35"/>
  <c r="O8122" i="35" s="1"/>
  <c r="K8071" i="35"/>
  <c r="K8122" i="35" s="1"/>
  <c r="O8070" i="35"/>
  <c r="O8121" i="35" s="1"/>
  <c r="K8070" i="35"/>
  <c r="K8121" i="35" s="1"/>
  <c r="O8069" i="35"/>
  <c r="K8069" i="35"/>
  <c r="J7978" i="35"/>
  <c r="J8029" i="35" s="1"/>
  <c r="J7977" i="35"/>
  <c r="J8028" i="35" s="1"/>
  <c r="J7975" i="35"/>
  <c r="J8026" i="35" s="1"/>
  <c r="J7974" i="35"/>
  <c r="J8025" i="35" s="1"/>
  <c r="J7973" i="35"/>
  <c r="J8024" i="35" s="1"/>
  <c r="J7971" i="35"/>
  <c r="J8022" i="35" s="1"/>
  <c r="J7968" i="35"/>
  <c r="J8019" i="35" s="1"/>
  <c r="J7967" i="35"/>
  <c r="J8018" i="35" s="1"/>
  <c r="J7966" i="35"/>
  <c r="J8017" i="35" s="1"/>
  <c r="J7965" i="35"/>
  <c r="J8016" i="35" s="1"/>
  <c r="N7964" i="35"/>
  <c r="N8015" i="35" s="1"/>
  <c r="J7964" i="35"/>
  <c r="J8015" i="35" s="1"/>
  <c r="R7963" i="35"/>
  <c r="R8014" i="35" s="1"/>
  <c r="N7963" i="35"/>
  <c r="N8014" i="35" s="1"/>
  <c r="J7963" i="35"/>
  <c r="J8014" i="35" s="1"/>
  <c r="R7962" i="35"/>
  <c r="R8013" i="35" s="1"/>
  <c r="N7962" i="35"/>
  <c r="N8013" i="35" s="1"/>
  <c r="J7962" i="35"/>
  <c r="J8013" i="35" s="1"/>
  <c r="R7961" i="35"/>
  <c r="R8012" i="35" s="1"/>
  <c r="N7961" i="35"/>
  <c r="N8012" i="35" s="1"/>
  <c r="J7961" i="35"/>
  <c r="J8012" i="35" s="1"/>
  <c r="R7960" i="35"/>
  <c r="R8011" i="35" s="1"/>
  <c r="N7960" i="35"/>
  <c r="N8011" i="35" s="1"/>
  <c r="J7960" i="35"/>
  <c r="J8011" i="35" s="1"/>
  <c r="R7959" i="35"/>
  <c r="R8010" i="35" s="1"/>
  <c r="N7959" i="35"/>
  <c r="N8010" i="35" s="1"/>
  <c r="J7959" i="35"/>
  <c r="J8010" i="35" s="1"/>
  <c r="R7958" i="35"/>
  <c r="R8009" i="35" s="1"/>
  <c r="N7958" i="35"/>
  <c r="N8009" i="35" s="1"/>
  <c r="J7958" i="35"/>
  <c r="J8009" i="35" s="1"/>
  <c r="R7957" i="35"/>
  <c r="R8008" i="35" s="1"/>
  <c r="N7957" i="35"/>
  <c r="N8008" i="35" s="1"/>
  <c r="J7957" i="35"/>
  <c r="J8008" i="35" s="1"/>
  <c r="R7956" i="35"/>
  <c r="R8007" i="35" s="1"/>
  <c r="N7956" i="35"/>
  <c r="N8007" i="35" s="1"/>
  <c r="J7956" i="35"/>
  <c r="J8007" i="35" s="1"/>
  <c r="R7955" i="35"/>
  <c r="R8006" i="35" s="1"/>
  <c r="N7955" i="35"/>
  <c r="N8006" i="35" s="1"/>
  <c r="J7955" i="35"/>
  <c r="J8006" i="35" s="1"/>
  <c r="R7954" i="35"/>
  <c r="R8005" i="35" s="1"/>
  <c r="N7954" i="35"/>
  <c r="N8005" i="35" s="1"/>
  <c r="J7954" i="35"/>
  <c r="J8005" i="35" s="1"/>
  <c r="R7953" i="35"/>
  <c r="R8004" i="35" s="1"/>
  <c r="N7953" i="35"/>
  <c r="N8004" i="35" s="1"/>
  <c r="J7953" i="35"/>
  <c r="J8004" i="35" s="1"/>
  <c r="R7952" i="35"/>
  <c r="R8003" i="35" s="1"/>
  <c r="N7952" i="35"/>
  <c r="N8003" i="35" s="1"/>
  <c r="J7952" i="35"/>
  <c r="J8003" i="35" s="1"/>
  <c r="R7951" i="35"/>
  <c r="R8002" i="35" s="1"/>
  <c r="N7951" i="35"/>
  <c r="N8002" i="35" s="1"/>
  <c r="J7951" i="35"/>
  <c r="J8002" i="35" s="1"/>
  <c r="R7950" i="35"/>
  <c r="R8001" i="35" s="1"/>
  <c r="N7950" i="35"/>
  <c r="N8001" i="35" s="1"/>
  <c r="J7950" i="35"/>
  <c r="J8001" i="35" s="1"/>
  <c r="R7949" i="35"/>
  <c r="R8000" i="35" s="1"/>
  <c r="N7949" i="35"/>
  <c r="N8000" i="35" s="1"/>
  <c r="J7949" i="35"/>
  <c r="J8000" i="35" s="1"/>
  <c r="R7948" i="35"/>
  <c r="R7999" i="35" s="1"/>
  <c r="N7948" i="35"/>
  <c r="N7999" i="35" s="1"/>
  <c r="J7948" i="35"/>
  <c r="J7999" i="35" s="1"/>
  <c r="R7947" i="35"/>
  <c r="R7998" i="35" s="1"/>
  <c r="N7947" i="35"/>
  <c r="N7998" i="35" s="1"/>
  <c r="J7947" i="35"/>
  <c r="J7998" i="35" s="1"/>
  <c r="R7946" i="35"/>
  <c r="R7997" i="35" s="1"/>
  <c r="N7946" i="35"/>
  <c r="N7997" i="35" s="1"/>
  <c r="J7946" i="35"/>
  <c r="J7997" i="35" s="1"/>
  <c r="R7945" i="35"/>
  <c r="R7996" i="35" s="1"/>
  <c r="N7945" i="35"/>
  <c r="N7996" i="35" s="1"/>
  <c r="J7945" i="35"/>
  <c r="J7996" i="35" s="1"/>
  <c r="R7944" i="35"/>
  <c r="R7995" i="35" s="1"/>
  <c r="N7944" i="35"/>
  <c r="N7995" i="35" s="1"/>
  <c r="J7944" i="35"/>
  <c r="J7995" i="35" s="1"/>
  <c r="R7943" i="35"/>
  <c r="R7994" i="35" s="1"/>
  <c r="N7943" i="35"/>
  <c r="N7994" i="35" s="1"/>
  <c r="J7943" i="35"/>
  <c r="J7994" i="35" s="1"/>
  <c r="R7942" i="35"/>
  <c r="R7993" i="35" s="1"/>
  <c r="N7942" i="35"/>
  <c r="N7993" i="35" s="1"/>
  <c r="J7942" i="35"/>
  <c r="J7993" i="35" s="1"/>
  <c r="R7941" i="35"/>
  <c r="R7992" i="35" s="1"/>
  <c r="N7941" i="35"/>
  <c r="N7992" i="35" s="1"/>
  <c r="J7941" i="35"/>
  <c r="J7992" i="35" s="1"/>
  <c r="R7940" i="35"/>
  <c r="R7991" i="35" s="1"/>
  <c r="N7940" i="35"/>
  <c r="N7991" i="35" s="1"/>
  <c r="J7940" i="35"/>
  <c r="J7991" i="35" s="1"/>
  <c r="R7939" i="35"/>
  <c r="R7990" i="35" s="1"/>
  <c r="N7939" i="35"/>
  <c r="N7990" i="35" s="1"/>
  <c r="J7939" i="35"/>
  <c r="J7990" i="35" s="1"/>
  <c r="R7938" i="35"/>
  <c r="R7989" i="35" s="1"/>
  <c r="N7938" i="35"/>
  <c r="N7989" i="35" s="1"/>
  <c r="J7938" i="35"/>
  <c r="J7989" i="35" s="1"/>
  <c r="R7937" i="35"/>
  <c r="R7988" i="35" s="1"/>
  <c r="N7937" i="35"/>
  <c r="N7988" i="35" s="1"/>
  <c r="J7937" i="35"/>
  <c r="J7988" i="35" s="1"/>
  <c r="R7936" i="35"/>
  <c r="R7987" i="35" s="1"/>
  <c r="N7936" i="35"/>
  <c r="N7987" i="35" s="1"/>
  <c r="J7936" i="35"/>
  <c r="J7987" i="35" s="1"/>
  <c r="R7935" i="35"/>
  <c r="R7986" i="35" s="1"/>
  <c r="N7935" i="35"/>
  <c r="N7986" i="35" s="1"/>
  <c r="J7935" i="35"/>
  <c r="J7986" i="35" s="1"/>
  <c r="R7934" i="35"/>
  <c r="R7985" i="35" s="1"/>
  <c r="N7934" i="35"/>
  <c r="N7985" i="35" s="1"/>
  <c r="J7934" i="35"/>
  <c r="J7985" i="35" s="1"/>
  <c r="R7933" i="35"/>
  <c r="R7984" i="35" s="1"/>
  <c r="N7933" i="35"/>
  <c r="N7984" i="35" s="1"/>
  <c r="J7933" i="35"/>
  <c r="J7984" i="35" s="1"/>
  <c r="R7932" i="35"/>
  <c r="N7932" i="35"/>
  <c r="J7932" i="35"/>
  <c r="D7598" i="35"/>
  <c r="O7597" i="35"/>
  <c r="O7648" i="35" s="1"/>
  <c r="K7597" i="35"/>
  <c r="K7648" i="35" s="1"/>
  <c r="G7597" i="35"/>
  <c r="G7648" i="35" s="1"/>
  <c r="O7596" i="35"/>
  <c r="O7647" i="35" s="1"/>
  <c r="K7596" i="35"/>
  <c r="K7647" i="35" s="1"/>
  <c r="G7596" i="35"/>
  <c r="G7647" i="35" s="1"/>
  <c r="O7595" i="35"/>
  <c r="O7646" i="35" s="1"/>
  <c r="K7595" i="35"/>
  <c r="K7646" i="35" s="1"/>
  <c r="G7595" i="35"/>
  <c r="G7646" i="35" s="1"/>
  <c r="O7594" i="35"/>
  <c r="O7645" i="35" s="1"/>
  <c r="K7594" i="35"/>
  <c r="K7645" i="35" s="1"/>
  <c r="G7594" i="35"/>
  <c r="G7645" i="35" s="1"/>
  <c r="O7593" i="35"/>
  <c r="O7644" i="35" s="1"/>
  <c r="K7593" i="35"/>
  <c r="K7644" i="35" s="1"/>
  <c r="G7593" i="35"/>
  <c r="G7644" i="35" s="1"/>
  <c r="O7592" i="35"/>
  <c r="O7643" i="35" s="1"/>
  <c r="K7592" i="35"/>
  <c r="K7643" i="35" s="1"/>
  <c r="G7592" i="35"/>
  <c r="G7643" i="35" s="1"/>
  <c r="O7591" i="35"/>
  <c r="O7642" i="35" s="1"/>
  <c r="K7591" i="35"/>
  <c r="K7642" i="35" s="1"/>
  <c r="G7591" i="35"/>
  <c r="G7642" i="35" s="1"/>
  <c r="O7590" i="35"/>
  <c r="O7641" i="35" s="1"/>
  <c r="K7590" i="35"/>
  <c r="K7641" i="35" s="1"/>
  <c r="G7590" i="35"/>
  <c r="G7641" i="35" s="1"/>
  <c r="O7589" i="35"/>
  <c r="O7640" i="35" s="1"/>
  <c r="K7589" i="35"/>
  <c r="K7640" i="35" s="1"/>
  <c r="G7589" i="35"/>
  <c r="G7640" i="35" s="1"/>
  <c r="O7588" i="35"/>
  <c r="O7639" i="35" s="1"/>
  <c r="K7588" i="35"/>
  <c r="K7639" i="35" s="1"/>
  <c r="G7588" i="35"/>
  <c r="G7639" i="35" s="1"/>
  <c r="O7587" i="35"/>
  <c r="O7638" i="35" s="1"/>
  <c r="K7587" i="35"/>
  <c r="K7638" i="35" s="1"/>
  <c r="G7587" i="35"/>
  <c r="G7638" i="35" s="1"/>
  <c r="O7586" i="35"/>
  <c r="O7637" i="35" s="1"/>
  <c r="K7586" i="35"/>
  <c r="K7637" i="35" s="1"/>
  <c r="G7586" i="35"/>
  <c r="G7637" i="35" s="1"/>
  <c r="O7585" i="35"/>
  <c r="O7636" i="35" s="1"/>
  <c r="K7585" i="35"/>
  <c r="K7636" i="35" s="1"/>
  <c r="G7585" i="35"/>
  <c r="G7636" i="35" s="1"/>
  <c r="O7584" i="35"/>
  <c r="O7635" i="35" s="1"/>
  <c r="K7584" i="35"/>
  <c r="K7635" i="35" s="1"/>
  <c r="G7584" i="35"/>
  <c r="G7635" i="35" s="1"/>
  <c r="O7583" i="35"/>
  <c r="O7634" i="35" s="1"/>
  <c r="K7583" i="35"/>
  <c r="K7634" i="35" s="1"/>
  <c r="G7583" i="35"/>
  <c r="G7634" i="35" s="1"/>
  <c r="O7582" i="35"/>
  <c r="K7582" i="35"/>
  <c r="G7582" i="35"/>
  <c r="D7739" i="35"/>
  <c r="O7738" i="35"/>
  <c r="O7789" i="35" s="1"/>
  <c r="K7738" i="35"/>
  <c r="K7789" i="35" s="1"/>
  <c r="G7738" i="35"/>
  <c r="G7789" i="35" s="1"/>
  <c r="O7737" i="35"/>
  <c r="O7788" i="35" s="1"/>
  <c r="K7737" i="35"/>
  <c r="K7788" i="35" s="1"/>
  <c r="G7737" i="35"/>
  <c r="G7788" i="35" s="1"/>
  <c r="O7736" i="35"/>
  <c r="O7787" i="35" s="1"/>
  <c r="K7736" i="35"/>
  <c r="K7787" i="35" s="1"/>
  <c r="G7736" i="35"/>
  <c r="G7787" i="35" s="1"/>
  <c r="O7735" i="35"/>
  <c r="O7786" i="35" s="1"/>
  <c r="K7735" i="35"/>
  <c r="K7786" i="35" s="1"/>
  <c r="G7735" i="35"/>
  <c r="G7786" i="35" s="1"/>
  <c r="O7734" i="35"/>
  <c r="O7785" i="35" s="1"/>
  <c r="K7734" i="35"/>
  <c r="K7785" i="35" s="1"/>
  <c r="G7734" i="35"/>
  <c r="G7785" i="35" s="1"/>
  <c r="O7733" i="35"/>
  <c r="O7784" i="35" s="1"/>
  <c r="K7733" i="35"/>
  <c r="K7784" i="35" s="1"/>
  <c r="G7733" i="35"/>
  <c r="G7784" i="35" s="1"/>
  <c r="O7732" i="35"/>
  <c r="O7783" i="35" s="1"/>
  <c r="K7732" i="35"/>
  <c r="K7783" i="35" s="1"/>
  <c r="G7732" i="35"/>
  <c r="G7783" i="35" s="1"/>
  <c r="O7731" i="35"/>
  <c r="O7782" i="35" s="1"/>
  <c r="K7731" i="35"/>
  <c r="K7782" i="35" s="1"/>
  <c r="G7731" i="35"/>
  <c r="G7782" i="35" s="1"/>
  <c r="O7730" i="35"/>
  <c r="O7781" i="35" s="1"/>
  <c r="K7730" i="35"/>
  <c r="K7781" i="35" s="1"/>
  <c r="G7730" i="35"/>
  <c r="G7781" i="35" s="1"/>
  <c r="O7729" i="35"/>
  <c r="O7780" i="35" s="1"/>
  <c r="K7729" i="35"/>
  <c r="K7780" i="35" s="1"/>
  <c r="G7729" i="35"/>
  <c r="G7780" i="35" s="1"/>
  <c r="O7728" i="35"/>
  <c r="O7779" i="35" s="1"/>
  <c r="K7728" i="35"/>
  <c r="K7779" i="35" s="1"/>
  <c r="G7728" i="35"/>
  <c r="G7779" i="35" s="1"/>
  <c r="O7727" i="35"/>
  <c r="O7778" i="35" s="1"/>
  <c r="K7727" i="35"/>
  <c r="K7778" i="35" s="1"/>
  <c r="G7727" i="35"/>
  <c r="G7778" i="35" s="1"/>
  <c r="O7726" i="35"/>
  <c r="O7777" i="35" s="1"/>
  <c r="K7726" i="35"/>
  <c r="K7777" i="35" s="1"/>
  <c r="G7726" i="35"/>
  <c r="G7777" i="35" s="1"/>
  <c r="O7725" i="35"/>
  <c r="O7776" i="35" s="1"/>
  <c r="K7725" i="35"/>
  <c r="K7776" i="35" s="1"/>
  <c r="G7725" i="35"/>
  <c r="G7776" i="35" s="1"/>
  <c r="O7724" i="35"/>
  <c r="O7775" i="35" s="1"/>
  <c r="K7724" i="35"/>
  <c r="K7775" i="35" s="1"/>
  <c r="G7724" i="35"/>
  <c r="G7775" i="35" s="1"/>
  <c r="O7723" i="35"/>
  <c r="O7774" i="35" s="1"/>
  <c r="K7723" i="35"/>
  <c r="K7774" i="35" s="1"/>
  <c r="G7723" i="35"/>
  <c r="G7774" i="35" s="1"/>
  <c r="O7722" i="35"/>
  <c r="O7773" i="35" s="1"/>
  <c r="K7722" i="35"/>
  <c r="K7773" i="35" s="1"/>
  <c r="G7722" i="35"/>
  <c r="G7773" i="35" s="1"/>
  <c r="O7721" i="35"/>
  <c r="O7772" i="35" s="1"/>
  <c r="K7721" i="35"/>
  <c r="K7772" i="35" s="1"/>
  <c r="G7721" i="35"/>
  <c r="G7772" i="35" s="1"/>
  <c r="O7720" i="35"/>
  <c r="O7771" i="35" s="1"/>
  <c r="K7720" i="35"/>
  <c r="K7771" i="35" s="1"/>
  <c r="G7720" i="35"/>
  <c r="G7771" i="35" s="1"/>
  <c r="O7719" i="35"/>
  <c r="O7770" i="35" s="1"/>
  <c r="K7719" i="35"/>
  <c r="K7770" i="35" s="1"/>
  <c r="G7719" i="35"/>
  <c r="G7770" i="35" s="1"/>
  <c r="O7718" i="35"/>
  <c r="O7769" i="35" s="1"/>
  <c r="K7718" i="35"/>
  <c r="K7769" i="35" s="1"/>
  <c r="G7718" i="35"/>
  <c r="G7769" i="35" s="1"/>
  <c r="O7717" i="35"/>
  <c r="O7768" i="35" s="1"/>
  <c r="K7717" i="35"/>
  <c r="K7768" i="35" s="1"/>
  <c r="G7717" i="35"/>
  <c r="G7768" i="35" s="1"/>
  <c r="O7716" i="35"/>
  <c r="O7767" i="35" s="1"/>
  <c r="K7716" i="35"/>
  <c r="K7767" i="35" s="1"/>
  <c r="G7716" i="35"/>
  <c r="G7767" i="35" s="1"/>
  <c r="O7715" i="35"/>
  <c r="O7766" i="35" s="1"/>
  <c r="K7715" i="35"/>
  <c r="K7766" i="35" s="1"/>
  <c r="G7715" i="35"/>
  <c r="G7766" i="35" s="1"/>
  <c r="O7714" i="35"/>
  <c r="O7765" i="35" s="1"/>
  <c r="K7714" i="35"/>
  <c r="K7765" i="35" s="1"/>
  <c r="G7714" i="35"/>
  <c r="G7765" i="35" s="1"/>
  <c r="O7713" i="35"/>
  <c r="O7764" i="35" s="1"/>
  <c r="K7713" i="35"/>
  <c r="K7764" i="35" s="1"/>
  <c r="G7713" i="35"/>
  <c r="G7764" i="35" s="1"/>
  <c r="O7712" i="35"/>
  <c r="O7763" i="35" s="1"/>
  <c r="K7712" i="35"/>
  <c r="K7763" i="35" s="1"/>
  <c r="G7712" i="35"/>
  <c r="G7763" i="35" s="1"/>
  <c r="O7711" i="35"/>
  <c r="O7762" i="35" s="1"/>
  <c r="K7711" i="35"/>
  <c r="K7762" i="35" s="1"/>
  <c r="G7711" i="35"/>
  <c r="G7762" i="35" s="1"/>
  <c r="O7710" i="35"/>
  <c r="O7761" i="35" s="1"/>
  <c r="K7710" i="35"/>
  <c r="K7761" i="35" s="1"/>
  <c r="G7710" i="35"/>
  <c r="G7761" i="35" s="1"/>
  <c r="O7709" i="35"/>
  <c r="O7760" i="35" s="1"/>
  <c r="K7709" i="35"/>
  <c r="K7760" i="35" s="1"/>
  <c r="G7709" i="35"/>
  <c r="G7760" i="35" s="1"/>
  <c r="O7708" i="35"/>
  <c r="O7759" i="35" s="1"/>
  <c r="K7708" i="35"/>
  <c r="K7759" i="35" s="1"/>
  <c r="G7708" i="35"/>
  <c r="G7759" i="35" s="1"/>
  <c r="O7707" i="35"/>
  <c r="O7758" i="35" s="1"/>
  <c r="K7707" i="35"/>
  <c r="K7758" i="35" s="1"/>
  <c r="G7707" i="35"/>
  <c r="G7758" i="35" s="1"/>
  <c r="O7706" i="35"/>
  <c r="O7757" i="35" s="1"/>
  <c r="K7706" i="35"/>
  <c r="K7757" i="35" s="1"/>
  <c r="G7706" i="35"/>
  <c r="G7757" i="35" s="1"/>
  <c r="O7705" i="35"/>
  <c r="O7756" i="35" s="1"/>
  <c r="K7705" i="35"/>
  <c r="K7756" i="35" s="1"/>
  <c r="G7705" i="35"/>
  <c r="G7756" i="35" s="1"/>
  <c r="O7704" i="35"/>
  <c r="O7755" i="35" s="1"/>
  <c r="K7704" i="35"/>
  <c r="K7755" i="35" s="1"/>
  <c r="G7704" i="35"/>
  <c r="G7755" i="35" s="1"/>
  <c r="O7703" i="35"/>
  <c r="O7754" i="35" s="1"/>
  <c r="K7703" i="35"/>
  <c r="K7754" i="35" s="1"/>
  <c r="G7703" i="35"/>
  <c r="G7754" i="35" s="1"/>
  <c r="O7702" i="35"/>
  <c r="O7753" i="35" s="1"/>
  <c r="K7702" i="35"/>
  <c r="K7753" i="35" s="1"/>
  <c r="G7702" i="35"/>
  <c r="G7753" i="35" s="1"/>
  <c r="O7701" i="35"/>
  <c r="O7752" i="35" s="1"/>
  <c r="K7701" i="35"/>
  <c r="K7752" i="35" s="1"/>
  <c r="G7701" i="35"/>
  <c r="G7752" i="35" s="1"/>
  <c r="O7700" i="35"/>
  <c r="O7751" i="35" s="1"/>
  <c r="K7700" i="35"/>
  <c r="K7751" i="35" s="1"/>
  <c r="G7700" i="35"/>
  <c r="G7751" i="35" s="1"/>
  <c r="O7699" i="35"/>
  <c r="O7750" i="35" s="1"/>
  <c r="K7699" i="35"/>
  <c r="K7750" i="35" s="1"/>
  <c r="G7699" i="35"/>
  <c r="G7750" i="35" s="1"/>
  <c r="O7698" i="35"/>
  <c r="O7749" i="35" s="1"/>
  <c r="K7698" i="35"/>
  <c r="K7749" i="35" s="1"/>
  <c r="G7698" i="35"/>
  <c r="G7749" i="35" s="1"/>
  <c r="O7697" i="35"/>
  <c r="O7748" i="35" s="1"/>
  <c r="K7697" i="35"/>
  <c r="K7748" i="35" s="1"/>
  <c r="G7697" i="35"/>
  <c r="G7748" i="35" s="1"/>
  <c r="O7696" i="35"/>
  <c r="O7747" i="35" s="1"/>
  <c r="K7696" i="35"/>
  <c r="K7747" i="35" s="1"/>
  <c r="G7696" i="35"/>
  <c r="G7747" i="35" s="1"/>
  <c r="O7695" i="35"/>
  <c r="O7746" i="35" s="1"/>
  <c r="K7695" i="35"/>
  <c r="K7746" i="35" s="1"/>
  <c r="G7695" i="35"/>
  <c r="G7746" i="35" s="1"/>
  <c r="O7694" i="35"/>
  <c r="O7745" i="35" s="1"/>
  <c r="K7694" i="35"/>
  <c r="K7745" i="35" s="1"/>
  <c r="G7694" i="35"/>
  <c r="G7745" i="35" s="1"/>
  <c r="O7693" i="35"/>
  <c r="O7744" i="35" s="1"/>
  <c r="K7693" i="35"/>
  <c r="K7744" i="35" s="1"/>
  <c r="G7693" i="35"/>
  <c r="G7744" i="35" s="1"/>
  <c r="O7692" i="35"/>
  <c r="O7743" i="35" s="1"/>
  <c r="K7692" i="35"/>
  <c r="K7743" i="35" s="1"/>
  <c r="G7692" i="35"/>
  <c r="G7743" i="35" s="1"/>
  <c r="O7691" i="35"/>
  <c r="O7742" i="35" s="1"/>
  <c r="K7691" i="35"/>
  <c r="K7742" i="35" s="1"/>
  <c r="G7691" i="35"/>
  <c r="G7742" i="35" s="1"/>
  <c r="O7690" i="35"/>
  <c r="O7741" i="35" s="1"/>
  <c r="K7690" i="35"/>
  <c r="K7741" i="35" s="1"/>
  <c r="G7690" i="35"/>
  <c r="G7741" i="35" s="1"/>
  <c r="O7689" i="35"/>
  <c r="K7689" i="35"/>
  <c r="G7689" i="35"/>
  <c r="F7597" i="35"/>
  <c r="F7648" i="35" s="1"/>
  <c r="F7596" i="35"/>
  <c r="F7647" i="35" s="1"/>
  <c r="J7595" i="35"/>
  <c r="J7646" i="35" s="1"/>
  <c r="F7595" i="35"/>
  <c r="F7646" i="35" s="1"/>
  <c r="J7594" i="35"/>
  <c r="J7645" i="35" s="1"/>
  <c r="F7594" i="35"/>
  <c r="F7645" i="35" s="1"/>
  <c r="J7593" i="35"/>
  <c r="J7644" i="35" s="1"/>
  <c r="F7593" i="35"/>
  <c r="F7644" i="35" s="1"/>
  <c r="J7592" i="35"/>
  <c r="J7643" i="35" s="1"/>
  <c r="F7592" i="35"/>
  <c r="F7643" i="35" s="1"/>
  <c r="J7591" i="35"/>
  <c r="J7642" i="35" s="1"/>
  <c r="F7591" i="35"/>
  <c r="F7642" i="35" s="1"/>
  <c r="J7590" i="35"/>
  <c r="J7641" i="35" s="1"/>
  <c r="F7590" i="35"/>
  <c r="F7641" i="35" s="1"/>
  <c r="J7589" i="35"/>
  <c r="J7640" i="35" s="1"/>
  <c r="F7589" i="35"/>
  <c r="F7640" i="35" s="1"/>
  <c r="J7588" i="35"/>
  <c r="J7639" i="35" s="1"/>
  <c r="F7588" i="35"/>
  <c r="F7639" i="35" s="1"/>
  <c r="F7587" i="35"/>
  <c r="F7638" i="35" s="1"/>
  <c r="F7586" i="35"/>
  <c r="F7637" i="35" s="1"/>
  <c r="J7585" i="35"/>
  <c r="J7636" i="35" s="1"/>
  <c r="F7585" i="35"/>
  <c r="F7636" i="35" s="1"/>
  <c r="J7584" i="35"/>
  <c r="J7635" i="35" s="1"/>
  <c r="F7584" i="35"/>
  <c r="F7635" i="35" s="1"/>
  <c r="J7583" i="35"/>
  <c r="J7634" i="35" s="1"/>
  <c r="F7583" i="35"/>
  <c r="F7634" i="35" s="1"/>
  <c r="J7582" i="35"/>
  <c r="J7633" i="35" s="1"/>
  <c r="F7582" i="35"/>
  <c r="F7877" i="35"/>
  <c r="F7928" i="35" s="1"/>
  <c r="F7876" i="35"/>
  <c r="F7927" i="35" s="1"/>
  <c r="F7875" i="35"/>
  <c r="F7926" i="35" s="1"/>
  <c r="F7874" i="35"/>
  <c r="F7925" i="35" s="1"/>
  <c r="R7738" i="35"/>
  <c r="R7789" i="35" s="1"/>
  <c r="N7738" i="35"/>
  <c r="N7789" i="35" s="1"/>
  <c r="J7738" i="35"/>
  <c r="J7789" i="35" s="1"/>
  <c r="F7738" i="35"/>
  <c r="F7789" i="35" s="1"/>
  <c r="R7737" i="35"/>
  <c r="R7788" i="35" s="1"/>
  <c r="N7737" i="35"/>
  <c r="N7788" i="35" s="1"/>
  <c r="J7737" i="35"/>
  <c r="J7788" i="35" s="1"/>
  <c r="F7737" i="35"/>
  <c r="F7788" i="35" s="1"/>
  <c r="R7736" i="35"/>
  <c r="R7787" i="35" s="1"/>
  <c r="N7736" i="35"/>
  <c r="N7787" i="35" s="1"/>
  <c r="J7736" i="35"/>
  <c r="J7787" i="35" s="1"/>
  <c r="F7736" i="35"/>
  <c r="F7787" i="35" s="1"/>
  <c r="R7735" i="35"/>
  <c r="R7786" i="35" s="1"/>
  <c r="N7735" i="35"/>
  <c r="N7786" i="35" s="1"/>
  <c r="J7735" i="35"/>
  <c r="J7786" i="35" s="1"/>
  <c r="F7735" i="35"/>
  <c r="F7786" i="35" s="1"/>
  <c r="R7734" i="35"/>
  <c r="R7785" i="35" s="1"/>
  <c r="N7734" i="35"/>
  <c r="N7785" i="35" s="1"/>
  <c r="J7734" i="35"/>
  <c r="J7785" i="35" s="1"/>
  <c r="F7734" i="35"/>
  <c r="F7785" i="35" s="1"/>
  <c r="R7733" i="35"/>
  <c r="R7784" i="35" s="1"/>
  <c r="N7733" i="35"/>
  <c r="N7784" i="35" s="1"/>
  <c r="J7733" i="35"/>
  <c r="J7784" i="35" s="1"/>
  <c r="F7733" i="35"/>
  <c r="F7784" i="35" s="1"/>
  <c r="R7732" i="35"/>
  <c r="R7783" i="35" s="1"/>
  <c r="N7732" i="35"/>
  <c r="N7783" i="35" s="1"/>
  <c r="J7732" i="35"/>
  <c r="J7783" i="35" s="1"/>
  <c r="F7732" i="35"/>
  <c r="F7783" i="35" s="1"/>
  <c r="R7731" i="35"/>
  <c r="R7782" i="35" s="1"/>
  <c r="N7731" i="35"/>
  <c r="N7782" i="35" s="1"/>
  <c r="J7731" i="35"/>
  <c r="J7782" i="35" s="1"/>
  <c r="F7731" i="35"/>
  <c r="F7782" i="35" s="1"/>
  <c r="R7730" i="35"/>
  <c r="R7781" i="35" s="1"/>
  <c r="N7730" i="35"/>
  <c r="N7781" i="35" s="1"/>
  <c r="J7730" i="35"/>
  <c r="J7781" i="35" s="1"/>
  <c r="F7730" i="35"/>
  <c r="F7781" i="35" s="1"/>
  <c r="R7729" i="35"/>
  <c r="R7780" i="35" s="1"/>
  <c r="N7729" i="35"/>
  <c r="N7780" i="35" s="1"/>
  <c r="J7729" i="35"/>
  <c r="J7780" i="35" s="1"/>
  <c r="F7729" i="35"/>
  <c r="F7780" i="35" s="1"/>
  <c r="R7728" i="35"/>
  <c r="R7779" i="35" s="1"/>
  <c r="N7728" i="35"/>
  <c r="N7779" i="35" s="1"/>
  <c r="J7728" i="35"/>
  <c r="J7779" i="35" s="1"/>
  <c r="F7728" i="35"/>
  <c r="F7779" i="35" s="1"/>
  <c r="R7727" i="35"/>
  <c r="R7778" i="35" s="1"/>
  <c r="N7727" i="35"/>
  <c r="N7778" i="35" s="1"/>
  <c r="J7727" i="35"/>
  <c r="J7778" i="35" s="1"/>
  <c r="F7727" i="35"/>
  <c r="F7778" i="35" s="1"/>
  <c r="R7726" i="35"/>
  <c r="R7777" i="35" s="1"/>
  <c r="N7726" i="35"/>
  <c r="N7777" i="35" s="1"/>
  <c r="J7726" i="35"/>
  <c r="J7777" i="35" s="1"/>
  <c r="F7726" i="35"/>
  <c r="F7777" i="35" s="1"/>
  <c r="R7725" i="35"/>
  <c r="R7776" i="35" s="1"/>
  <c r="N7725" i="35"/>
  <c r="N7776" i="35" s="1"/>
  <c r="J7725" i="35"/>
  <c r="J7776" i="35" s="1"/>
  <c r="F7725" i="35"/>
  <c r="F7776" i="35" s="1"/>
  <c r="R7724" i="35"/>
  <c r="R7775" i="35" s="1"/>
  <c r="N7724" i="35"/>
  <c r="N7775" i="35" s="1"/>
  <c r="J7724" i="35"/>
  <c r="J7775" i="35" s="1"/>
  <c r="F7724" i="35"/>
  <c r="F7775" i="35" s="1"/>
  <c r="R7723" i="35"/>
  <c r="R7774" i="35" s="1"/>
  <c r="N7723" i="35"/>
  <c r="N7774" i="35" s="1"/>
  <c r="J7723" i="35"/>
  <c r="J7774" i="35" s="1"/>
  <c r="F7723" i="35"/>
  <c r="F7774" i="35" s="1"/>
  <c r="R7722" i="35"/>
  <c r="R7773" i="35" s="1"/>
  <c r="N7722" i="35"/>
  <c r="N7773" i="35" s="1"/>
  <c r="J7722" i="35"/>
  <c r="J7773" i="35" s="1"/>
  <c r="F7722" i="35"/>
  <c r="F7773" i="35" s="1"/>
  <c r="R7721" i="35"/>
  <c r="R7772" i="35" s="1"/>
  <c r="N7721" i="35"/>
  <c r="N7772" i="35" s="1"/>
  <c r="J7721" i="35"/>
  <c r="J7772" i="35" s="1"/>
  <c r="F7721" i="35"/>
  <c r="F7772" i="35" s="1"/>
  <c r="R7720" i="35"/>
  <c r="R7771" i="35" s="1"/>
  <c r="N7720" i="35"/>
  <c r="N7771" i="35" s="1"/>
  <c r="J7720" i="35"/>
  <c r="J7771" i="35" s="1"/>
  <c r="F7720" i="35"/>
  <c r="F7771" i="35" s="1"/>
  <c r="R7719" i="35"/>
  <c r="R7770" i="35" s="1"/>
  <c r="N7719" i="35"/>
  <c r="N7770" i="35" s="1"/>
  <c r="J7719" i="35"/>
  <c r="J7770" i="35" s="1"/>
  <c r="F7719" i="35"/>
  <c r="F7770" i="35" s="1"/>
  <c r="R7718" i="35"/>
  <c r="R7769" i="35" s="1"/>
  <c r="N7718" i="35"/>
  <c r="N7769" i="35" s="1"/>
  <c r="J7718" i="35"/>
  <c r="J7769" i="35" s="1"/>
  <c r="F7718" i="35"/>
  <c r="F7769" i="35" s="1"/>
  <c r="R7717" i="35"/>
  <c r="R7768" i="35" s="1"/>
  <c r="N7717" i="35"/>
  <c r="N7768" i="35" s="1"/>
  <c r="J7717" i="35"/>
  <c r="J7768" i="35" s="1"/>
  <c r="F7717" i="35"/>
  <c r="F7768" i="35" s="1"/>
  <c r="R7716" i="35"/>
  <c r="R7767" i="35" s="1"/>
  <c r="N7716" i="35"/>
  <c r="N7767" i="35" s="1"/>
  <c r="J7716" i="35"/>
  <c r="J7767" i="35" s="1"/>
  <c r="F7716" i="35"/>
  <c r="F7767" i="35" s="1"/>
  <c r="R7715" i="35"/>
  <c r="R7766" i="35" s="1"/>
  <c r="N7715" i="35"/>
  <c r="N7766" i="35" s="1"/>
  <c r="J7715" i="35"/>
  <c r="J7766" i="35" s="1"/>
  <c r="F7715" i="35"/>
  <c r="F7766" i="35" s="1"/>
  <c r="R7714" i="35"/>
  <c r="R7765" i="35" s="1"/>
  <c r="N7714" i="35"/>
  <c r="N7765" i="35" s="1"/>
  <c r="J7714" i="35"/>
  <c r="J7765" i="35" s="1"/>
  <c r="F7714" i="35"/>
  <c r="F7765" i="35" s="1"/>
  <c r="R7713" i="35"/>
  <c r="R7764" i="35" s="1"/>
  <c r="N7713" i="35"/>
  <c r="N7764" i="35" s="1"/>
  <c r="J7713" i="35"/>
  <c r="J7764" i="35" s="1"/>
  <c r="F7713" i="35"/>
  <c r="F7764" i="35" s="1"/>
  <c r="R7712" i="35"/>
  <c r="R7763" i="35" s="1"/>
  <c r="N7712" i="35"/>
  <c r="N7763" i="35" s="1"/>
  <c r="J7712" i="35"/>
  <c r="J7763" i="35" s="1"/>
  <c r="F7712" i="35"/>
  <c r="F7763" i="35" s="1"/>
  <c r="R7711" i="35"/>
  <c r="R7762" i="35" s="1"/>
  <c r="N7711" i="35"/>
  <c r="N7762" i="35" s="1"/>
  <c r="J7711" i="35"/>
  <c r="J7762" i="35" s="1"/>
  <c r="F7711" i="35"/>
  <c r="F7762" i="35" s="1"/>
  <c r="R7710" i="35"/>
  <c r="R7761" i="35" s="1"/>
  <c r="N7710" i="35"/>
  <c r="N7761" i="35" s="1"/>
  <c r="J7710" i="35"/>
  <c r="J7761" i="35" s="1"/>
  <c r="F7710" i="35"/>
  <c r="F7761" i="35" s="1"/>
  <c r="R7709" i="35"/>
  <c r="R7760" i="35" s="1"/>
  <c r="N7709" i="35"/>
  <c r="N7760" i="35" s="1"/>
  <c r="J7709" i="35"/>
  <c r="J7760" i="35" s="1"/>
  <c r="F7709" i="35"/>
  <c r="F7760" i="35" s="1"/>
  <c r="R7708" i="35"/>
  <c r="R7759" i="35" s="1"/>
  <c r="N7708" i="35"/>
  <c r="N7759" i="35" s="1"/>
  <c r="J7708" i="35"/>
  <c r="J7759" i="35" s="1"/>
  <c r="F7708" i="35"/>
  <c r="F7759" i="35" s="1"/>
  <c r="R7707" i="35"/>
  <c r="R7758" i="35" s="1"/>
  <c r="N7707" i="35"/>
  <c r="N7758" i="35" s="1"/>
  <c r="J7707" i="35"/>
  <c r="J7758" i="35" s="1"/>
  <c r="F7707" i="35"/>
  <c r="F7758" i="35" s="1"/>
  <c r="R7706" i="35"/>
  <c r="R7757" i="35" s="1"/>
  <c r="N7706" i="35"/>
  <c r="N7757" i="35" s="1"/>
  <c r="J7706" i="35"/>
  <c r="J7757" i="35" s="1"/>
  <c r="F7706" i="35"/>
  <c r="F7757" i="35" s="1"/>
  <c r="R7705" i="35"/>
  <c r="R7756" i="35" s="1"/>
  <c r="N7705" i="35"/>
  <c r="N7756" i="35" s="1"/>
  <c r="J7705" i="35"/>
  <c r="J7756" i="35" s="1"/>
  <c r="F7705" i="35"/>
  <c r="F7756" i="35" s="1"/>
  <c r="R7704" i="35"/>
  <c r="R7755" i="35" s="1"/>
  <c r="N7704" i="35"/>
  <c r="N7755" i="35" s="1"/>
  <c r="J7704" i="35"/>
  <c r="J7755" i="35" s="1"/>
  <c r="F7704" i="35"/>
  <c r="F7755" i="35" s="1"/>
  <c r="R7703" i="35"/>
  <c r="R7754" i="35" s="1"/>
  <c r="N7703" i="35"/>
  <c r="N7754" i="35" s="1"/>
  <c r="J7703" i="35"/>
  <c r="J7754" i="35" s="1"/>
  <c r="F7703" i="35"/>
  <c r="F7754" i="35" s="1"/>
  <c r="R7702" i="35"/>
  <c r="R7753" i="35" s="1"/>
  <c r="N7702" i="35"/>
  <c r="N7753" i="35" s="1"/>
  <c r="J7702" i="35"/>
  <c r="J7753" i="35" s="1"/>
  <c r="F7702" i="35"/>
  <c r="F7753" i="35" s="1"/>
  <c r="R7701" i="35"/>
  <c r="R7752" i="35" s="1"/>
  <c r="N7701" i="35"/>
  <c r="N7752" i="35" s="1"/>
  <c r="J7701" i="35"/>
  <c r="J7752" i="35" s="1"/>
  <c r="F7701" i="35"/>
  <c r="F7752" i="35" s="1"/>
  <c r="R7700" i="35"/>
  <c r="R7751" i="35" s="1"/>
  <c r="N7700" i="35"/>
  <c r="N7751" i="35" s="1"/>
  <c r="J7700" i="35"/>
  <c r="J7751" i="35" s="1"/>
  <c r="F7700" i="35"/>
  <c r="F7751" i="35" s="1"/>
  <c r="R7699" i="35"/>
  <c r="R7750" i="35" s="1"/>
  <c r="N7699" i="35"/>
  <c r="N7750" i="35" s="1"/>
  <c r="J7699" i="35"/>
  <c r="J7750" i="35" s="1"/>
  <c r="F7699" i="35"/>
  <c r="F7750" i="35" s="1"/>
  <c r="R7698" i="35"/>
  <c r="R7749" i="35" s="1"/>
  <c r="N7698" i="35"/>
  <c r="N7749" i="35" s="1"/>
  <c r="J7698" i="35"/>
  <c r="J7749" i="35" s="1"/>
  <c r="F7698" i="35"/>
  <c r="F7749" i="35" s="1"/>
  <c r="R7697" i="35"/>
  <c r="R7748" i="35" s="1"/>
  <c r="N7697" i="35"/>
  <c r="N7748" i="35" s="1"/>
  <c r="J7697" i="35"/>
  <c r="J7748" i="35" s="1"/>
  <c r="F7697" i="35"/>
  <c r="F7748" i="35" s="1"/>
  <c r="R7696" i="35"/>
  <c r="R7747" i="35" s="1"/>
  <c r="N7696" i="35"/>
  <c r="N7747" i="35" s="1"/>
  <c r="J7696" i="35"/>
  <c r="J7747" i="35" s="1"/>
  <c r="F7696" i="35"/>
  <c r="F7747" i="35" s="1"/>
  <c r="R7695" i="35"/>
  <c r="R7746" i="35" s="1"/>
  <c r="N7695" i="35"/>
  <c r="N7746" i="35" s="1"/>
  <c r="J7695" i="35"/>
  <c r="J7746" i="35" s="1"/>
  <c r="F7695" i="35"/>
  <c r="F7746" i="35" s="1"/>
  <c r="R7694" i="35"/>
  <c r="R7745" i="35" s="1"/>
  <c r="N7694" i="35"/>
  <c r="N7745" i="35" s="1"/>
  <c r="J7694" i="35"/>
  <c r="J7745" i="35" s="1"/>
  <c r="F7694" i="35"/>
  <c r="F7745" i="35" s="1"/>
  <c r="R7693" i="35"/>
  <c r="R7744" i="35" s="1"/>
  <c r="N7693" i="35"/>
  <c r="N7744" i="35" s="1"/>
  <c r="J7693" i="35"/>
  <c r="J7744" i="35" s="1"/>
  <c r="F7693" i="35"/>
  <c r="F7744" i="35" s="1"/>
  <c r="R7692" i="35"/>
  <c r="R7743" i="35" s="1"/>
  <c r="N7692" i="35"/>
  <c r="N7743" i="35" s="1"/>
  <c r="J7692" i="35"/>
  <c r="J7743" i="35" s="1"/>
  <c r="F7692" i="35"/>
  <c r="F7743" i="35" s="1"/>
  <c r="R7691" i="35"/>
  <c r="R7742" i="35" s="1"/>
  <c r="N7691" i="35"/>
  <c r="N7742" i="35" s="1"/>
  <c r="J7691" i="35"/>
  <c r="J7742" i="35" s="1"/>
  <c r="F7691" i="35"/>
  <c r="F7742" i="35" s="1"/>
  <c r="R7690" i="35"/>
  <c r="R7741" i="35" s="1"/>
  <c r="N7690" i="35"/>
  <c r="N7741" i="35" s="1"/>
  <c r="J7690" i="35"/>
  <c r="J7741" i="35" s="1"/>
  <c r="F7690" i="35"/>
  <c r="F7741" i="35" s="1"/>
  <c r="R7689" i="35"/>
  <c r="N7689" i="35"/>
  <c r="J7689" i="35"/>
  <c r="F7689" i="35"/>
  <c r="Q7597" i="35"/>
  <c r="Q7648" i="35" s="1"/>
  <c r="M7597" i="35"/>
  <c r="M7648" i="35" s="1"/>
  <c r="I7597" i="35"/>
  <c r="I7648" i="35" s="1"/>
  <c r="Q7596" i="35"/>
  <c r="Q7647" i="35" s="1"/>
  <c r="M7596" i="35"/>
  <c r="M7647" i="35" s="1"/>
  <c r="I7596" i="35"/>
  <c r="I7647" i="35" s="1"/>
  <c r="Q7595" i="35"/>
  <c r="Q7646" i="35" s="1"/>
  <c r="M7595" i="35"/>
  <c r="M7646" i="35" s="1"/>
  <c r="I7595" i="35"/>
  <c r="I7646" i="35" s="1"/>
  <c r="Q7594" i="35"/>
  <c r="Q7645" i="35" s="1"/>
  <c r="M7594" i="35"/>
  <c r="M7645" i="35" s="1"/>
  <c r="I7594" i="35"/>
  <c r="I7645" i="35" s="1"/>
  <c r="Q7593" i="35"/>
  <c r="Q7644" i="35" s="1"/>
  <c r="M7593" i="35"/>
  <c r="M7644" i="35" s="1"/>
  <c r="I7593" i="35"/>
  <c r="I7644" i="35" s="1"/>
  <c r="Q7592" i="35"/>
  <c r="Q7643" i="35" s="1"/>
  <c r="M7592" i="35"/>
  <c r="M7643" i="35" s="1"/>
  <c r="I7592" i="35"/>
  <c r="I7643" i="35" s="1"/>
  <c r="Q7591" i="35"/>
  <c r="Q7642" i="35" s="1"/>
  <c r="M7591" i="35"/>
  <c r="M7642" i="35" s="1"/>
  <c r="I7591" i="35"/>
  <c r="I7642" i="35" s="1"/>
  <c r="Q7590" i="35"/>
  <c r="Q7641" i="35" s="1"/>
  <c r="M7590" i="35"/>
  <c r="M7641" i="35" s="1"/>
  <c r="I7590" i="35"/>
  <c r="I7641" i="35" s="1"/>
  <c r="Q7589" i="35"/>
  <c r="Q7640" i="35" s="1"/>
  <c r="M7589" i="35"/>
  <c r="M7640" i="35" s="1"/>
  <c r="I7589" i="35"/>
  <c r="I7640" i="35" s="1"/>
  <c r="Q7588" i="35"/>
  <c r="Q7639" i="35" s="1"/>
  <c r="M7588" i="35"/>
  <c r="M7639" i="35" s="1"/>
  <c r="I7588" i="35"/>
  <c r="I7639" i="35" s="1"/>
  <c r="Q7587" i="35"/>
  <c r="Q7638" i="35" s="1"/>
  <c r="M7587" i="35"/>
  <c r="M7638" i="35" s="1"/>
  <c r="I7587" i="35"/>
  <c r="I7638" i="35" s="1"/>
  <c r="Q7586" i="35"/>
  <c r="Q7637" i="35" s="1"/>
  <c r="M7586" i="35"/>
  <c r="M7637" i="35" s="1"/>
  <c r="I7586" i="35"/>
  <c r="I7637" i="35" s="1"/>
  <c r="Q7585" i="35"/>
  <c r="Q7636" i="35" s="1"/>
  <c r="M7585" i="35"/>
  <c r="M7636" i="35" s="1"/>
  <c r="I7585" i="35"/>
  <c r="I7636" i="35" s="1"/>
  <c r="Q7584" i="35"/>
  <c r="Q7635" i="35" s="1"/>
  <c r="M7584" i="35"/>
  <c r="M7635" i="35" s="1"/>
  <c r="I7584" i="35"/>
  <c r="I7635" i="35" s="1"/>
  <c r="Q7583" i="35"/>
  <c r="Q7634" i="35" s="1"/>
  <c r="M7583" i="35"/>
  <c r="M7634" i="35" s="1"/>
  <c r="I7583" i="35"/>
  <c r="I7634" i="35" s="1"/>
  <c r="Q7582" i="35"/>
  <c r="M7582" i="35"/>
  <c r="I7582" i="35"/>
  <c r="Q7877" i="35"/>
  <c r="Q7928" i="35" s="1"/>
  <c r="M7877" i="35"/>
  <c r="M7928" i="35" s="1"/>
  <c r="I7877" i="35"/>
  <c r="I7928" i="35" s="1"/>
  <c r="Q7876" i="35"/>
  <c r="Q7927" i="35" s="1"/>
  <c r="M7876" i="35"/>
  <c r="M7927" i="35" s="1"/>
  <c r="I7876" i="35"/>
  <c r="I7927" i="35" s="1"/>
  <c r="Q7875" i="35"/>
  <c r="Q7926" i="35" s="1"/>
  <c r="M7875" i="35"/>
  <c r="M7926" i="35" s="1"/>
  <c r="I7875" i="35"/>
  <c r="I7926" i="35" s="1"/>
  <c r="Q7874" i="35"/>
  <c r="Q7925" i="35" s="1"/>
  <c r="M7874" i="35"/>
  <c r="M7925" i="35" s="1"/>
  <c r="I7874" i="35"/>
  <c r="I7925" i="35" s="1"/>
  <c r="Q7873" i="35"/>
  <c r="Q7924" i="35" s="1"/>
  <c r="M7873" i="35"/>
  <c r="M7924" i="35" s="1"/>
  <c r="I7873" i="35"/>
  <c r="I7924" i="35" s="1"/>
  <c r="Q7872" i="35"/>
  <c r="Q7923" i="35" s="1"/>
  <c r="M7872" i="35"/>
  <c r="M7923" i="35" s="1"/>
  <c r="I7872" i="35"/>
  <c r="I7923" i="35" s="1"/>
  <c r="Q7871" i="35"/>
  <c r="Q7922" i="35" s="1"/>
  <c r="M7871" i="35"/>
  <c r="M7922" i="35" s="1"/>
  <c r="I7871" i="35"/>
  <c r="I7922" i="35" s="1"/>
  <c r="Q7870" i="35"/>
  <c r="Q7921" i="35" s="1"/>
  <c r="M7870" i="35"/>
  <c r="M7921" i="35" s="1"/>
  <c r="I7870" i="35"/>
  <c r="I7921" i="35" s="1"/>
  <c r="Q7869" i="35"/>
  <c r="Q7920" i="35" s="1"/>
  <c r="M7869" i="35"/>
  <c r="M7920" i="35" s="1"/>
  <c r="I7869" i="35"/>
  <c r="I7920" i="35" s="1"/>
  <c r="Q7868" i="35"/>
  <c r="Q7919" i="35" s="1"/>
  <c r="M7868" i="35"/>
  <c r="M7919" i="35" s="1"/>
  <c r="I7868" i="35"/>
  <c r="I7919" i="35" s="1"/>
  <c r="Q7867" i="35"/>
  <c r="Q7918" i="35" s="1"/>
  <c r="M7867" i="35"/>
  <c r="M7918" i="35" s="1"/>
  <c r="I7867" i="35"/>
  <c r="I7918" i="35" s="1"/>
  <c r="Q7866" i="35"/>
  <c r="Q7917" i="35" s="1"/>
  <c r="M7866" i="35"/>
  <c r="M7917" i="35" s="1"/>
  <c r="I7866" i="35"/>
  <c r="I7917" i="35" s="1"/>
  <c r="Q7865" i="35"/>
  <c r="Q7916" i="35" s="1"/>
  <c r="M7865" i="35"/>
  <c r="M7916" i="35" s="1"/>
  <c r="I7865" i="35"/>
  <c r="I7916" i="35" s="1"/>
  <c r="Q7864" i="35"/>
  <c r="Q7915" i="35" s="1"/>
  <c r="M7864" i="35"/>
  <c r="M7915" i="35" s="1"/>
  <c r="I7864" i="35"/>
  <c r="I7915" i="35" s="1"/>
  <c r="Q7863" i="35"/>
  <c r="Q7914" i="35" s="1"/>
  <c r="M7863" i="35"/>
  <c r="M7914" i="35" s="1"/>
  <c r="I7863" i="35"/>
  <c r="I7914" i="35" s="1"/>
  <c r="Q7862" i="35"/>
  <c r="Q7913" i="35" s="1"/>
  <c r="M7862" i="35"/>
  <c r="M7913" i="35" s="1"/>
  <c r="I7862" i="35"/>
  <c r="I7913" i="35" s="1"/>
  <c r="Q7861" i="35"/>
  <c r="Q7912" i="35" s="1"/>
  <c r="M7861" i="35"/>
  <c r="M7912" i="35" s="1"/>
  <c r="I7861" i="35"/>
  <c r="I7912" i="35" s="1"/>
  <c r="Q7860" i="35"/>
  <c r="Q7911" i="35" s="1"/>
  <c r="M7860" i="35"/>
  <c r="M7911" i="35" s="1"/>
  <c r="I7860" i="35"/>
  <c r="I7911" i="35" s="1"/>
  <c r="Q7859" i="35"/>
  <c r="Q7910" i="35" s="1"/>
  <c r="M7859" i="35"/>
  <c r="M7910" i="35" s="1"/>
  <c r="I7859" i="35"/>
  <c r="I7910" i="35" s="1"/>
  <c r="Q7858" i="35"/>
  <c r="Q7909" i="35" s="1"/>
  <c r="M7858" i="35"/>
  <c r="M7909" i="35" s="1"/>
  <c r="I7858" i="35"/>
  <c r="I7909" i="35" s="1"/>
  <c r="Q7857" i="35"/>
  <c r="Q7908" i="35" s="1"/>
  <c r="M7857" i="35"/>
  <c r="M7908" i="35" s="1"/>
  <c r="I7857" i="35"/>
  <c r="I7908" i="35" s="1"/>
  <c r="Q7856" i="35"/>
  <c r="Q7907" i="35" s="1"/>
  <c r="M7856" i="35"/>
  <c r="M7907" i="35" s="1"/>
  <c r="I7856" i="35"/>
  <c r="I7907" i="35" s="1"/>
  <c r="Q7855" i="35"/>
  <c r="Q7906" i="35" s="1"/>
  <c r="M7855" i="35"/>
  <c r="M7906" i="35" s="1"/>
  <c r="I7855" i="35"/>
  <c r="I7906" i="35" s="1"/>
  <c r="Q7854" i="35"/>
  <c r="Q7905" i="35" s="1"/>
  <c r="M7854" i="35"/>
  <c r="M7905" i="35" s="1"/>
  <c r="I7854" i="35"/>
  <c r="I7905" i="35" s="1"/>
  <c r="Q7853" i="35"/>
  <c r="Q7904" i="35" s="1"/>
  <c r="M7853" i="35"/>
  <c r="M7904" i="35" s="1"/>
  <c r="I7853" i="35"/>
  <c r="I7904" i="35" s="1"/>
  <c r="Q7852" i="35"/>
  <c r="Q7903" i="35" s="1"/>
  <c r="M7852" i="35"/>
  <c r="M7903" i="35" s="1"/>
  <c r="I7852" i="35"/>
  <c r="I7903" i="35" s="1"/>
  <c r="Q7851" i="35"/>
  <c r="Q7902" i="35" s="1"/>
  <c r="M7851" i="35"/>
  <c r="M7902" i="35" s="1"/>
  <c r="I7851" i="35"/>
  <c r="I7902" i="35" s="1"/>
  <c r="Q7850" i="35"/>
  <c r="Q7901" i="35" s="1"/>
  <c r="M7850" i="35"/>
  <c r="M7901" i="35" s="1"/>
  <c r="I7850" i="35"/>
  <c r="I7901" i="35" s="1"/>
  <c r="Q7849" i="35"/>
  <c r="Q7900" i="35" s="1"/>
  <c r="M7849" i="35"/>
  <c r="M7900" i="35" s="1"/>
  <c r="I7849" i="35"/>
  <c r="I7900" i="35" s="1"/>
  <c r="Q7848" i="35"/>
  <c r="Q7899" i="35" s="1"/>
  <c r="M7848" i="35"/>
  <c r="M7899" i="35" s="1"/>
  <c r="I7848" i="35"/>
  <c r="I7899" i="35" s="1"/>
  <c r="Q7847" i="35"/>
  <c r="Q7898" i="35" s="1"/>
  <c r="M7847" i="35"/>
  <c r="M7898" i="35" s="1"/>
  <c r="I7847" i="35"/>
  <c r="I7898" i="35" s="1"/>
  <c r="Q7846" i="35"/>
  <c r="Q7897" i="35" s="1"/>
  <c r="M7846" i="35"/>
  <c r="M7897" i="35" s="1"/>
  <c r="I7846" i="35"/>
  <c r="I7897" i="35" s="1"/>
  <c r="Q7845" i="35"/>
  <c r="Q7896" i="35" s="1"/>
  <c r="M7845" i="35"/>
  <c r="M7896" i="35" s="1"/>
  <c r="I7845" i="35"/>
  <c r="I7896" i="35" s="1"/>
  <c r="Q7844" i="35"/>
  <c r="Q7895" i="35" s="1"/>
  <c r="M7844" i="35"/>
  <c r="M7895" i="35" s="1"/>
  <c r="I7844" i="35"/>
  <c r="I7895" i="35" s="1"/>
  <c r="Q7843" i="35"/>
  <c r="Q7894" i="35" s="1"/>
  <c r="M7843" i="35"/>
  <c r="M7894" i="35" s="1"/>
  <c r="I7843" i="35"/>
  <c r="I7894" i="35" s="1"/>
  <c r="Q7842" i="35"/>
  <c r="Q7893" i="35" s="1"/>
  <c r="M7842" i="35"/>
  <c r="M7893" i="35" s="1"/>
  <c r="I7842" i="35"/>
  <c r="I7893" i="35" s="1"/>
  <c r="Q7841" i="35"/>
  <c r="Q7892" i="35" s="1"/>
  <c r="M7841" i="35"/>
  <c r="M7892" i="35" s="1"/>
  <c r="I7841" i="35"/>
  <c r="I7892" i="35" s="1"/>
  <c r="Q7840" i="35"/>
  <c r="Q7891" i="35" s="1"/>
  <c r="M7840" i="35"/>
  <c r="M7891" i="35" s="1"/>
  <c r="I7840" i="35"/>
  <c r="I7891" i="35" s="1"/>
  <c r="Q7839" i="35"/>
  <c r="Q7890" i="35" s="1"/>
  <c r="M7839" i="35"/>
  <c r="M7890" i="35" s="1"/>
  <c r="I7839" i="35"/>
  <c r="I7890" i="35" s="1"/>
  <c r="Q7838" i="35"/>
  <c r="Q7889" i="35" s="1"/>
  <c r="M7838" i="35"/>
  <c r="M7889" i="35" s="1"/>
  <c r="I7838" i="35"/>
  <c r="I7889" i="35" s="1"/>
  <c r="Q7837" i="35"/>
  <c r="Q7888" i="35" s="1"/>
  <c r="M7837" i="35"/>
  <c r="M7888" i="35" s="1"/>
  <c r="I7837" i="35"/>
  <c r="I7888" i="35" s="1"/>
  <c r="Q7836" i="35"/>
  <c r="Q7887" i="35" s="1"/>
  <c r="M7836" i="35"/>
  <c r="M7887" i="35" s="1"/>
  <c r="I7836" i="35"/>
  <c r="I7887" i="35" s="1"/>
  <c r="Q7835" i="35"/>
  <c r="Q7886" i="35" s="1"/>
  <c r="M7835" i="35"/>
  <c r="M7886" i="35" s="1"/>
  <c r="I7835" i="35"/>
  <c r="I7886" i="35" s="1"/>
  <c r="Q7834" i="35"/>
  <c r="Q7885" i="35" s="1"/>
  <c r="M7834" i="35"/>
  <c r="M7885" i="35" s="1"/>
  <c r="I7834" i="35"/>
  <c r="I7885" i="35" s="1"/>
  <c r="Q7833" i="35"/>
  <c r="Q7884" i="35" s="1"/>
  <c r="M7833" i="35"/>
  <c r="M7884" i="35" s="1"/>
  <c r="I7833" i="35"/>
  <c r="I7884" i="35" s="1"/>
  <c r="Q7832" i="35"/>
  <c r="Q7883" i="35" s="1"/>
  <c r="M7832" i="35"/>
  <c r="M7883" i="35" s="1"/>
  <c r="I7832" i="35"/>
  <c r="I7883" i="35" s="1"/>
  <c r="Q7831" i="35"/>
  <c r="Q7882" i="35" s="1"/>
  <c r="M7831" i="35"/>
  <c r="M7882" i="35" s="1"/>
  <c r="I7831" i="35"/>
  <c r="I7882" i="35" s="1"/>
  <c r="Q7830" i="35"/>
  <c r="Q7881" i="35" s="1"/>
  <c r="M7830" i="35"/>
  <c r="M7881" i="35" s="1"/>
  <c r="I7830" i="35"/>
  <c r="I7881" i="35" s="1"/>
  <c r="Q7829" i="35"/>
  <c r="Q7880" i="35" s="1"/>
  <c r="M7829" i="35"/>
  <c r="M7880" i="35" s="1"/>
  <c r="I7829" i="35"/>
  <c r="I7880" i="35" s="1"/>
  <c r="Q7828" i="35"/>
  <c r="M7828" i="35"/>
  <c r="I7828" i="35"/>
  <c r="Q7738" i="35"/>
  <c r="Q7789" i="35" s="1"/>
  <c r="M7738" i="35"/>
  <c r="M7789" i="35" s="1"/>
  <c r="I7738" i="35"/>
  <c r="I7789" i="35" s="1"/>
  <c r="Q7737" i="35"/>
  <c r="Q7788" i="35" s="1"/>
  <c r="M7737" i="35"/>
  <c r="M7788" i="35" s="1"/>
  <c r="I7737" i="35"/>
  <c r="I7788" i="35" s="1"/>
  <c r="Q7736" i="35"/>
  <c r="Q7787" i="35" s="1"/>
  <c r="M7736" i="35"/>
  <c r="M7787" i="35" s="1"/>
  <c r="I7736" i="35"/>
  <c r="I7787" i="35" s="1"/>
  <c r="Q7735" i="35"/>
  <c r="Q7786" i="35" s="1"/>
  <c r="M7735" i="35"/>
  <c r="M7786" i="35" s="1"/>
  <c r="I7735" i="35"/>
  <c r="I7786" i="35" s="1"/>
  <c r="Q7734" i="35"/>
  <c r="Q7785" i="35" s="1"/>
  <c r="M7734" i="35"/>
  <c r="M7785" i="35" s="1"/>
  <c r="I7734" i="35"/>
  <c r="I7785" i="35" s="1"/>
  <c r="Q7733" i="35"/>
  <c r="Q7784" i="35" s="1"/>
  <c r="M7733" i="35"/>
  <c r="M7784" i="35" s="1"/>
  <c r="I7733" i="35"/>
  <c r="I7784" i="35" s="1"/>
  <c r="Q7732" i="35"/>
  <c r="Q7783" i="35" s="1"/>
  <c r="M7732" i="35"/>
  <c r="M7783" i="35" s="1"/>
  <c r="I7732" i="35"/>
  <c r="I7783" i="35" s="1"/>
  <c r="Q7731" i="35"/>
  <c r="Q7782" i="35" s="1"/>
  <c r="M7731" i="35"/>
  <c r="M7782" i="35" s="1"/>
  <c r="I7731" i="35"/>
  <c r="I7782" i="35" s="1"/>
  <c r="Q7730" i="35"/>
  <c r="Q7781" i="35" s="1"/>
  <c r="M7730" i="35"/>
  <c r="M7781" i="35" s="1"/>
  <c r="I7730" i="35"/>
  <c r="I7781" i="35" s="1"/>
  <c r="Q7729" i="35"/>
  <c r="Q7780" i="35" s="1"/>
  <c r="M7729" i="35"/>
  <c r="M7780" i="35" s="1"/>
  <c r="I7729" i="35"/>
  <c r="I7780" i="35" s="1"/>
  <c r="Q7728" i="35"/>
  <c r="Q7779" i="35" s="1"/>
  <c r="M7728" i="35"/>
  <c r="M7779" i="35" s="1"/>
  <c r="I7728" i="35"/>
  <c r="I7779" i="35" s="1"/>
  <c r="Q7727" i="35"/>
  <c r="Q7778" i="35" s="1"/>
  <c r="M7727" i="35"/>
  <c r="M7778" i="35" s="1"/>
  <c r="I7727" i="35"/>
  <c r="I7778" i="35" s="1"/>
  <c r="Q7726" i="35"/>
  <c r="Q7777" i="35" s="1"/>
  <c r="M7726" i="35"/>
  <c r="M7777" i="35" s="1"/>
  <c r="I7726" i="35"/>
  <c r="I7777" i="35" s="1"/>
  <c r="Q7725" i="35"/>
  <c r="Q7776" i="35" s="1"/>
  <c r="M7725" i="35"/>
  <c r="M7776" i="35" s="1"/>
  <c r="I7725" i="35"/>
  <c r="I7776" i="35" s="1"/>
  <c r="Q7724" i="35"/>
  <c r="Q7775" i="35" s="1"/>
  <c r="M7724" i="35"/>
  <c r="M7775" i="35" s="1"/>
  <c r="I7724" i="35"/>
  <c r="I7775" i="35" s="1"/>
  <c r="Q7723" i="35"/>
  <c r="Q7774" i="35" s="1"/>
  <c r="M7723" i="35"/>
  <c r="M7774" i="35" s="1"/>
  <c r="I7723" i="35"/>
  <c r="I7774" i="35" s="1"/>
  <c r="Q7722" i="35"/>
  <c r="Q7773" i="35" s="1"/>
  <c r="M7722" i="35"/>
  <c r="M7773" i="35" s="1"/>
  <c r="I7722" i="35"/>
  <c r="I7773" i="35" s="1"/>
  <c r="Q7721" i="35"/>
  <c r="Q7772" i="35" s="1"/>
  <c r="M7721" i="35"/>
  <c r="M7772" i="35" s="1"/>
  <c r="I7721" i="35"/>
  <c r="I7772" i="35" s="1"/>
  <c r="Q7720" i="35"/>
  <c r="Q7771" i="35" s="1"/>
  <c r="M7720" i="35"/>
  <c r="M7771" i="35" s="1"/>
  <c r="I7720" i="35"/>
  <c r="I7771" i="35" s="1"/>
  <c r="Q7719" i="35"/>
  <c r="Q7770" i="35" s="1"/>
  <c r="M7719" i="35"/>
  <c r="M7770" i="35" s="1"/>
  <c r="I7719" i="35"/>
  <c r="I7770" i="35" s="1"/>
  <c r="Q7718" i="35"/>
  <c r="Q7769" i="35" s="1"/>
  <c r="M7718" i="35"/>
  <c r="M7769" i="35" s="1"/>
  <c r="I7718" i="35"/>
  <c r="I7769" i="35" s="1"/>
  <c r="Q7717" i="35"/>
  <c r="Q7768" i="35" s="1"/>
  <c r="M7717" i="35"/>
  <c r="M7768" i="35" s="1"/>
  <c r="I7717" i="35"/>
  <c r="I7768" i="35" s="1"/>
  <c r="Q7716" i="35"/>
  <c r="Q7767" i="35" s="1"/>
  <c r="M7716" i="35"/>
  <c r="M7767" i="35" s="1"/>
  <c r="I7716" i="35"/>
  <c r="I7767" i="35" s="1"/>
  <c r="Q7715" i="35"/>
  <c r="Q7766" i="35" s="1"/>
  <c r="M7715" i="35"/>
  <c r="M7766" i="35" s="1"/>
  <c r="I7715" i="35"/>
  <c r="I7766" i="35" s="1"/>
  <c r="Q7714" i="35"/>
  <c r="Q7765" i="35" s="1"/>
  <c r="M7714" i="35"/>
  <c r="M7765" i="35" s="1"/>
  <c r="I7714" i="35"/>
  <c r="I7765" i="35" s="1"/>
  <c r="Q7713" i="35"/>
  <c r="Q7764" i="35" s="1"/>
  <c r="M7713" i="35"/>
  <c r="M7764" i="35" s="1"/>
  <c r="I7713" i="35"/>
  <c r="I7764" i="35" s="1"/>
  <c r="Q7712" i="35"/>
  <c r="Q7763" i="35" s="1"/>
  <c r="M7712" i="35"/>
  <c r="M7763" i="35" s="1"/>
  <c r="I7712" i="35"/>
  <c r="I7763" i="35" s="1"/>
  <c r="Q7711" i="35"/>
  <c r="Q7762" i="35" s="1"/>
  <c r="M7711" i="35"/>
  <c r="M7762" i="35" s="1"/>
  <c r="I7711" i="35"/>
  <c r="I7762" i="35" s="1"/>
  <c r="Q7710" i="35"/>
  <c r="Q7761" i="35" s="1"/>
  <c r="M7710" i="35"/>
  <c r="M7761" i="35" s="1"/>
  <c r="I7710" i="35"/>
  <c r="I7761" i="35" s="1"/>
  <c r="Q7709" i="35"/>
  <c r="Q7760" i="35" s="1"/>
  <c r="M7709" i="35"/>
  <c r="M7760" i="35" s="1"/>
  <c r="I7709" i="35"/>
  <c r="I7760" i="35" s="1"/>
  <c r="Q7708" i="35"/>
  <c r="Q7759" i="35" s="1"/>
  <c r="M7708" i="35"/>
  <c r="M7759" i="35" s="1"/>
  <c r="I7708" i="35"/>
  <c r="I7759" i="35" s="1"/>
  <c r="Q7707" i="35"/>
  <c r="Q7758" i="35" s="1"/>
  <c r="M7707" i="35"/>
  <c r="M7758" i="35" s="1"/>
  <c r="I7707" i="35"/>
  <c r="I7758" i="35" s="1"/>
  <c r="Q7706" i="35"/>
  <c r="Q7757" i="35" s="1"/>
  <c r="M7706" i="35"/>
  <c r="M7757" i="35" s="1"/>
  <c r="I7706" i="35"/>
  <c r="I7757" i="35" s="1"/>
  <c r="Q7705" i="35"/>
  <c r="Q7756" i="35" s="1"/>
  <c r="M7705" i="35"/>
  <c r="M7756" i="35" s="1"/>
  <c r="I7705" i="35"/>
  <c r="I7756" i="35" s="1"/>
  <c r="Q7704" i="35"/>
  <c r="Q7755" i="35" s="1"/>
  <c r="M7704" i="35"/>
  <c r="M7755" i="35" s="1"/>
  <c r="I7704" i="35"/>
  <c r="I7755" i="35" s="1"/>
  <c r="Q7703" i="35"/>
  <c r="Q7754" i="35" s="1"/>
  <c r="M7703" i="35"/>
  <c r="M7754" i="35" s="1"/>
  <c r="I7703" i="35"/>
  <c r="I7754" i="35" s="1"/>
  <c r="Q7702" i="35"/>
  <c r="Q7753" i="35" s="1"/>
  <c r="M7702" i="35"/>
  <c r="M7753" i="35" s="1"/>
  <c r="I7702" i="35"/>
  <c r="I7753" i="35" s="1"/>
  <c r="Q7701" i="35"/>
  <c r="Q7752" i="35" s="1"/>
  <c r="M7701" i="35"/>
  <c r="M7752" i="35" s="1"/>
  <c r="I7701" i="35"/>
  <c r="I7752" i="35" s="1"/>
  <c r="Q7700" i="35"/>
  <c r="Q7751" i="35" s="1"/>
  <c r="M7700" i="35"/>
  <c r="M7751" i="35" s="1"/>
  <c r="I7700" i="35"/>
  <c r="I7751" i="35" s="1"/>
  <c r="Q7699" i="35"/>
  <c r="Q7750" i="35" s="1"/>
  <c r="M7699" i="35"/>
  <c r="M7750" i="35" s="1"/>
  <c r="I7699" i="35"/>
  <c r="I7750" i="35" s="1"/>
  <c r="Q7698" i="35"/>
  <c r="Q7749" i="35" s="1"/>
  <c r="M7698" i="35"/>
  <c r="M7749" i="35" s="1"/>
  <c r="I7698" i="35"/>
  <c r="I7749" i="35" s="1"/>
  <c r="Q7697" i="35"/>
  <c r="Q7748" i="35" s="1"/>
  <c r="M7697" i="35"/>
  <c r="M7748" i="35" s="1"/>
  <c r="I7697" i="35"/>
  <c r="I7748" i="35" s="1"/>
  <c r="Q7696" i="35"/>
  <c r="Q7747" i="35" s="1"/>
  <c r="M7696" i="35"/>
  <c r="M7747" i="35" s="1"/>
  <c r="I7696" i="35"/>
  <c r="I7747" i="35" s="1"/>
  <c r="Q7695" i="35"/>
  <c r="Q7746" i="35" s="1"/>
  <c r="M7695" i="35"/>
  <c r="M7746" i="35" s="1"/>
  <c r="I7695" i="35"/>
  <c r="I7746" i="35" s="1"/>
  <c r="Q7694" i="35"/>
  <c r="Q7745" i="35" s="1"/>
  <c r="M7694" i="35"/>
  <c r="M7745" i="35" s="1"/>
  <c r="I7694" i="35"/>
  <c r="I7745" i="35" s="1"/>
  <c r="Q7693" i="35"/>
  <c r="Q7744" i="35" s="1"/>
  <c r="M7693" i="35"/>
  <c r="M7744" i="35" s="1"/>
  <c r="I7693" i="35"/>
  <c r="I7744" i="35" s="1"/>
  <c r="Q7692" i="35"/>
  <c r="Q7743" i="35" s="1"/>
  <c r="M7692" i="35"/>
  <c r="M7743" i="35" s="1"/>
  <c r="I7692" i="35"/>
  <c r="I7743" i="35" s="1"/>
  <c r="Q7691" i="35"/>
  <c r="Q7742" i="35" s="1"/>
  <c r="M7691" i="35"/>
  <c r="M7742" i="35" s="1"/>
  <c r="I7691" i="35"/>
  <c r="I7742" i="35" s="1"/>
  <c r="Q7690" i="35"/>
  <c r="Q7741" i="35" s="1"/>
  <c r="M7690" i="35"/>
  <c r="M7741" i="35" s="1"/>
  <c r="I7690" i="35"/>
  <c r="I7741" i="35" s="1"/>
  <c r="Q7689" i="35"/>
  <c r="M7689" i="35"/>
  <c r="I7689" i="35"/>
  <c r="J7579" i="35"/>
  <c r="J7630" i="35" s="1"/>
  <c r="J7576" i="35"/>
  <c r="J7627" i="35" s="1"/>
  <c r="J7575" i="35"/>
  <c r="J7626" i="35" s="1"/>
  <c r="J7573" i="35"/>
  <c r="J7624" i="35" s="1"/>
  <c r="J7572" i="35"/>
  <c r="J7623" i="35" s="1"/>
  <c r="J7568" i="35"/>
  <c r="J7619" i="35" s="1"/>
  <c r="J7559" i="35"/>
  <c r="E7219" i="35"/>
  <c r="E7076" i="35"/>
  <c r="E7127" i="35" s="1"/>
  <c r="I7076" i="35"/>
  <c r="I7127" i="35" s="1"/>
  <c r="M7076" i="35"/>
  <c r="M7127" i="35" s="1"/>
  <c r="Q7076" i="35"/>
  <c r="Q7127" i="35" s="1"/>
  <c r="F7076" i="35"/>
  <c r="F7127" i="35" s="1"/>
  <c r="J7076" i="35"/>
  <c r="J7127" i="35" s="1"/>
  <c r="N7076" i="35"/>
  <c r="N7127" i="35" s="1"/>
  <c r="R7076" i="35"/>
  <c r="R7127" i="35" s="1"/>
  <c r="G7076" i="35"/>
  <c r="G7127" i="35" s="1"/>
  <c r="K7076" i="35"/>
  <c r="K7127" i="35" s="1"/>
  <c r="O7076" i="35"/>
  <c r="O7127" i="35" s="1"/>
  <c r="D7127" i="35"/>
  <c r="E7072" i="35"/>
  <c r="E7123" i="35" s="1"/>
  <c r="I7072" i="35"/>
  <c r="I7123" i="35" s="1"/>
  <c r="M7072" i="35"/>
  <c r="M7123" i="35" s="1"/>
  <c r="Q7072" i="35"/>
  <c r="Q7123" i="35" s="1"/>
  <c r="F7072" i="35"/>
  <c r="F7123" i="35" s="1"/>
  <c r="J7072" i="35"/>
  <c r="J7123" i="35" s="1"/>
  <c r="N7072" i="35"/>
  <c r="N7123" i="35" s="1"/>
  <c r="R7072" i="35"/>
  <c r="R7123" i="35" s="1"/>
  <c r="G7072" i="35"/>
  <c r="G7123" i="35" s="1"/>
  <c r="K7072" i="35"/>
  <c r="K7123" i="35" s="1"/>
  <c r="O7072" i="35"/>
  <c r="O7123" i="35" s="1"/>
  <c r="D7123" i="35"/>
  <c r="E7068" i="35"/>
  <c r="E7119" i="35" s="1"/>
  <c r="I7068" i="35"/>
  <c r="I7119" i="35" s="1"/>
  <c r="M7068" i="35"/>
  <c r="M7119" i="35" s="1"/>
  <c r="Q7068" i="35"/>
  <c r="Q7119" i="35" s="1"/>
  <c r="F7068" i="35"/>
  <c r="F7119" i="35" s="1"/>
  <c r="J7068" i="35"/>
  <c r="J7119" i="35" s="1"/>
  <c r="N7068" i="35"/>
  <c r="N7119" i="35" s="1"/>
  <c r="R7068" i="35"/>
  <c r="R7119" i="35" s="1"/>
  <c r="G7068" i="35"/>
  <c r="G7119" i="35" s="1"/>
  <c r="K7068" i="35"/>
  <c r="K7119" i="35" s="1"/>
  <c r="O7068" i="35"/>
  <c r="O7119" i="35" s="1"/>
  <c r="D7119" i="35"/>
  <c r="E7064" i="35"/>
  <c r="E7115" i="35" s="1"/>
  <c r="I7064" i="35"/>
  <c r="I7115" i="35" s="1"/>
  <c r="M7064" i="35"/>
  <c r="M7115" i="35" s="1"/>
  <c r="Q7064" i="35"/>
  <c r="Q7115" i="35" s="1"/>
  <c r="F7064" i="35"/>
  <c r="F7115" i="35" s="1"/>
  <c r="J7064" i="35"/>
  <c r="J7115" i="35" s="1"/>
  <c r="N7064" i="35"/>
  <c r="N7115" i="35" s="1"/>
  <c r="R7064" i="35"/>
  <c r="R7115" i="35" s="1"/>
  <c r="G7064" i="35"/>
  <c r="G7115" i="35" s="1"/>
  <c r="K7064" i="35"/>
  <c r="K7115" i="35" s="1"/>
  <c r="O7064" i="35"/>
  <c r="O7115" i="35" s="1"/>
  <c r="D7115" i="35"/>
  <c r="E7060" i="35"/>
  <c r="E7111" i="35" s="1"/>
  <c r="I7060" i="35"/>
  <c r="I7111" i="35" s="1"/>
  <c r="M7060" i="35"/>
  <c r="M7111" i="35" s="1"/>
  <c r="Q7060" i="35"/>
  <c r="Q7111" i="35" s="1"/>
  <c r="F7060" i="35"/>
  <c r="F7111" i="35" s="1"/>
  <c r="J7060" i="35"/>
  <c r="J7111" i="35" s="1"/>
  <c r="N7060" i="35"/>
  <c r="N7111" i="35" s="1"/>
  <c r="R7060" i="35"/>
  <c r="R7111" i="35" s="1"/>
  <c r="G7060" i="35"/>
  <c r="G7111" i="35" s="1"/>
  <c r="K7060" i="35"/>
  <c r="K7111" i="35" s="1"/>
  <c r="O7060" i="35"/>
  <c r="O7111" i="35" s="1"/>
  <c r="D7111" i="35"/>
  <c r="E7056" i="35"/>
  <c r="E7107" i="35" s="1"/>
  <c r="I7056" i="35"/>
  <c r="I7107" i="35" s="1"/>
  <c r="M7056" i="35"/>
  <c r="M7107" i="35" s="1"/>
  <c r="Q7056" i="35"/>
  <c r="Q7107" i="35" s="1"/>
  <c r="F7056" i="35"/>
  <c r="F7107" i="35" s="1"/>
  <c r="J7056" i="35"/>
  <c r="J7107" i="35" s="1"/>
  <c r="N7056" i="35"/>
  <c r="N7107" i="35" s="1"/>
  <c r="R7056" i="35"/>
  <c r="R7107" i="35" s="1"/>
  <c r="G7056" i="35"/>
  <c r="G7107" i="35" s="1"/>
  <c r="K7056" i="35"/>
  <c r="K7107" i="35" s="1"/>
  <c r="O7056" i="35"/>
  <c r="O7107" i="35" s="1"/>
  <c r="D7107" i="35"/>
  <c r="E7052" i="35"/>
  <c r="E7103" i="35" s="1"/>
  <c r="I7052" i="35"/>
  <c r="I7103" i="35" s="1"/>
  <c r="M7052" i="35"/>
  <c r="M7103" i="35" s="1"/>
  <c r="Q7052" i="35"/>
  <c r="Q7103" i="35" s="1"/>
  <c r="F7052" i="35"/>
  <c r="F7103" i="35" s="1"/>
  <c r="J7052" i="35"/>
  <c r="J7103" i="35" s="1"/>
  <c r="N7052" i="35"/>
  <c r="N7103" i="35" s="1"/>
  <c r="R7052" i="35"/>
  <c r="R7103" i="35" s="1"/>
  <c r="G7052" i="35"/>
  <c r="G7103" i="35" s="1"/>
  <c r="K7052" i="35"/>
  <c r="K7103" i="35" s="1"/>
  <c r="O7052" i="35"/>
  <c r="O7103" i="35" s="1"/>
  <c r="D7103" i="35"/>
  <c r="E7048" i="35"/>
  <c r="E7099" i="35" s="1"/>
  <c r="I7048" i="35"/>
  <c r="I7099" i="35" s="1"/>
  <c r="M7048" i="35"/>
  <c r="M7099" i="35" s="1"/>
  <c r="Q7048" i="35"/>
  <c r="Q7099" i="35" s="1"/>
  <c r="F7048" i="35"/>
  <c r="F7099" i="35" s="1"/>
  <c r="J7048" i="35"/>
  <c r="J7099" i="35" s="1"/>
  <c r="N7048" i="35"/>
  <c r="N7099" i="35" s="1"/>
  <c r="R7048" i="35"/>
  <c r="R7099" i="35" s="1"/>
  <c r="G7048" i="35"/>
  <c r="G7099" i="35" s="1"/>
  <c r="K7048" i="35"/>
  <c r="K7099" i="35" s="1"/>
  <c r="O7048" i="35"/>
  <c r="O7099" i="35" s="1"/>
  <c r="D7099" i="35"/>
  <c r="E7044" i="35"/>
  <c r="E7095" i="35" s="1"/>
  <c r="I7044" i="35"/>
  <c r="I7095" i="35" s="1"/>
  <c r="M7044" i="35"/>
  <c r="M7095" i="35" s="1"/>
  <c r="Q7044" i="35"/>
  <c r="Q7095" i="35" s="1"/>
  <c r="F7044" i="35"/>
  <c r="F7095" i="35" s="1"/>
  <c r="J7044" i="35"/>
  <c r="J7095" i="35" s="1"/>
  <c r="N7044" i="35"/>
  <c r="N7095" i="35" s="1"/>
  <c r="R7044" i="35"/>
  <c r="R7095" i="35" s="1"/>
  <c r="G7044" i="35"/>
  <c r="G7095" i="35" s="1"/>
  <c r="K7044" i="35"/>
  <c r="K7095" i="35" s="1"/>
  <c r="O7044" i="35"/>
  <c r="O7095" i="35" s="1"/>
  <c r="D7095" i="35"/>
  <c r="E7040" i="35"/>
  <c r="E7091" i="35" s="1"/>
  <c r="I7040" i="35"/>
  <c r="I7091" i="35" s="1"/>
  <c r="M7040" i="35"/>
  <c r="M7091" i="35" s="1"/>
  <c r="Q7040" i="35"/>
  <c r="Q7091" i="35" s="1"/>
  <c r="F7040" i="35"/>
  <c r="F7091" i="35" s="1"/>
  <c r="J7040" i="35"/>
  <c r="J7091" i="35" s="1"/>
  <c r="N7040" i="35"/>
  <c r="N7091" i="35" s="1"/>
  <c r="R7040" i="35"/>
  <c r="R7091" i="35" s="1"/>
  <c r="G7040" i="35"/>
  <c r="G7091" i="35" s="1"/>
  <c r="K7040" i="35"/>
  <c r="K7091" i="35" s="1"/>
  <c r="O7040" i="35"/>
  <c r="O7091" i="35" s="1"/>
  <c r="D7091" i="35"/>
  <c r="E7036" i="35"/>
  <c r="E7087" i="35" s="1"/>
  <c r="I7036" i="35"/>
  <c r="I7087" i="35" s="1"/>
  <c r="M7036" i="35"/>
  <c r="M7087" i="35" s="1"/>
  <c r="Q7036" i="35"/>
  <c r="Q7087" i="35" s="1"/>
  <c r="F7036" i="35"/>
  <c r="F7087" i="35" s="1"/>
  <c r="J7036" i="35"/>
  <c r="J7087" i="35" s="1"/>
  <c r="N7036" i="35"/>
  <c r="N7087" i="35" s="1"/>
  <c r="R7036" i="35"/>
  <c r="R7087" i="35" s="1"/>
  <c r="G7036" i="35"/>
  <c r="G7087" i="35" s="1"/>
  <c r="K7036" i="35"/>
  <c r="K7087" i="35" s="1"/>
  <c r="O7036" i="35"/>
  <c r="O7087" i="35" s="1"/>
  <c r="D7087" i="35"/>
  <c r="E7032" i="35"/>
  <c r="E7083" i="35" s="1"/>
  <c r="I7032" i="35"/>
  <c r="I7083" i="35" s="1"/>
  <c r="M7032" i="35"/>
  <c r="M7083" i="35" s="1"/>
  <c r="Q7032" i="35"/>
  <c r="Q7083" i="35" s="1"/>
  <c r="F7032" i="35"/>
  <c r="F7083" i="35" s="1"/>
  <c r="J7032" i="35"/>
  <c r="J7083" i="35" s="1"/>
  <c r="N7032" i="35"/>
  <c r="N7083" i="35" s="1"/>
  <c r="R7032" i="35"/>
  <c r="R7083" i="35" s="1"/>
  <c r="G7032" i="35"/>
  <c r="G7083" i="35" s="1"/>
  <c r="K7032" i="35"/>
  <c r="K7083" i="35" s="1"/>
  <c r="O7032" i="35"/>
  <c r="O7083" i="35" s="1"/>
  <c r="D7083" i="35"/>
  <c r="E7028" i="35"/>
  <c r="E7079" i="35" s="1"/>
  <c r="I7028" i="35"/>
  <c r="I7079" i="35" s="1"/>
  <c r="M7028" i="35"/>
  <c r="M7079" i="35" s="1"/>
  <c r="Q7028" i="35"/>
  <c r="Q7079" i="35" s="1"/>
  <c r="F7028" i="35"/>
  <c r="F7079" i="35" s="1"/>
  <c r="J7028" i="35"/>
  <c r="J7079" i="35" s="1"/>
  <c r="N7028" i="35"/>
  <c r="N7079" i="35" s="1"/>
  <c r="R7028" i="35"/>
  <c r="R7079" i="35" s="1"/>
  <c r="G7028" i="35"/>
  <c r="G7079" i="35" s="1"/>
  <c r="K7028" i="35"/>
  <c r="K7079" i="35" s="1"/>
  <c r="O7028" i="35"/>
  <c r="O7079" i="35" s="1"/>
  <c r="D7079" i="35"/>
  <c r="H7078" i="35"/>
  <c r="O6949" i="35"/>
  <c r="L6837" i="35"/>
  <c r="M6698" i="35"/>
  <c r="E6555" i="35"/>
  <c r="E6606" i="35" s="1"/>
  <c r="I6555" i="35"/>
  <c r="I6606" i="35" s="1"/>
  <c r="M6555" i="35"/>
  <c r="M6606" i="35" s="1"/>
  <c r="Q6555" i="35"/>
  <c r="Q6606" i="35" s="1"/>
  <c r="F6555" i="35"/>
  <c r="F6606" i="35" s="1"/>
  <c r="J6555" i="35"/>
  <c r="J6606" i="35" s="1"/>
  <c r="N6555" i="35"/>
  <c r="N6606" i="35" s="1"/>
  <c r="R6555" i="35"/>
  <c r="R6606" i="35" s="1"/>
  <c r="G6555" i="35"/>
  <c r="G6606" i="35" s="1"/>
  <c r="K6555" i="35"/>
  <c r="K6606" i="35" s="1"/>
  <c r="O6555" i="35"/>
  <c r="O6606" i="35" s="1"/>
  <c r="D6606" i="35"/>
  <c r="H6555" i="35"/>
  <c r="H6606" i="35" s="1"/>
  <c r="L6555" i="35"/>
  <c r="L6606" i="35" s="1"/>
  <c r="P6555" i="35"/>
  <c r="P6606" i="35" s="1"/>
  <c r="E6547" i="35"/>
  <c r="E6598" i="35" s="1"/>
  <c r="I6547" i="35"/>
  <c r="I6598" i="35" s="1"/>
  <c r="M6547" i="35"/>
  <c r="M6598" i="35" s="1"/>
  <c r="Q6547" i="35"/>
  <c r="Q6598" i="35" s="1"/>
  <c r="F6547" i="35"/>
  <c r="F6598" i="35" s="1"/>
  <c r="J6547" i="35"/>
  <c r="J6598" i="35" s="1"/>
  <c r="N6547" i="35"/>
  <c r="N6598" i="35" s="1"/>
  <c r="R6547" i="35"/>
  <c r="R6598" i="35" s="1"/>
  <c r="G6547" i="35"/>
  <c r="G6598" i="35" s="1"/>
  <c r="K6547" i="35"/>
  <c r="K6598" i="35" s="1"/>
  <c r="O6547" i="35"/>
  <c r="O6598" i="35" s="1"/>
  <c r="D6598" i="35"/>
  <c r="H6547" i="35"/>
  <c r="H6598" i="35" s="1"/>
  <c r="L6547" i="35"/>
  <c r="L6598" i="35" s="1"/>
  <c r="P6547" i="35"/>
  <c r="P6598" i="35" s="1"/>
  <c r="E6539" i="35"/>
  <c r="E6590" i="35" s="1"/>
  <c r="I6539" i="35"/>
  <c r="I6590" i="35" s="1"/>
  <c r="M6539" i="35"/>
  <c r="M6590" i="35" s="1"/>
  <c r="Q6539" i="35"/>
  <c r="Q6590" i="35" s="1"/>
  <c r="F6539" i="35"/>
  <c r="F6590" i="35" s="1"/>
  <c r="J6539" i="35"/>
  <c r="J6590" i="35" s="1"/>
  <c r="N6539" i="35"/>
  <c r="N6590" i="35" s="1"/>
  <c r="R6539" i="35"/>
  <c r="R6590" i="35" s="1"/>
  <c r="G6539" i="35"/>
  <c r="G6590" i="35" s="1"/>
  <c r="K6539" i="35"/>
  <c r="K6590" i="35" s="1"/>
  <c r="O6539" i="35"/>
  <c r="O6590" i="35" s="1"/>
  <c r="D6590" i="35"/>
  <c r="H6539" i="35"/>
  <c r="H6590" i="35" s="1"/>
  <c r="L6539" i="35"/>
  <c r="L6590" i="35" s="1"/>
  <c r="P6539" i="35"/>
  <c r="P6590" i="35" s="1"/>
  <c r="E6531" i="35"/>
  <c r="E6582" i="35" s="1"/>
  <c r="I6531" i="35"/>
  <c r="I6582" i="35" s="1"/>
  <c r="M6531" i="35"/>
  <c r="M6582" i="35" s="1"/>
  <c r="Q6531" i="35"/>
  <c r="Q6582" i="35" s="1"/>
  <c r="F6531" i="35"/>
  <c r="F6582" i="35" s="1"/>
  <c r="J6531" i="35"/>
  <c r="J6582" i="35" s="1"/>
  <c r="N6531" i="35"/>
  <c r="N6582" i="35" s="1"/>
  <c r="R6531" i="35"/>
  <c r="R6582" i="35" s="1"/>
  <c r="G6531" i="35"/>
  <c r="G6582" i="35" s="1"/>
  <c r="K6531" i="35"/>
  <c r="K6582" i="35" s="1"/>
  <c r="O6531" i="35"/>
  <c r="O6582" i="35" s="1"/>
  <c r="D6582" i="35"/>
  <c r="H6531" i="35"/>
  <c r="H6582" i="35" s="1"/>
  <c r="L6531" i="35"/>
  <c r="L6582" i="35" s="1"/>
  <c r="P6531" i="35"/>
  <c r="P6582" i="35" s="1"/>
  <c r="E6523" i="35"/>
  <c r="E6574" i="35" s="1"/>
  <c r="I6523" i="35"/>
  <c r="I6574" i="35" s="1"/>
  <c r="M6523" i="35"/>
  <c r="M6574" i="35" s="1"/>
  <c r="Q6523" i="35"/>
  <c r="Q6574" i="35" s="1"/>
  <c r="F6523" i="35"/>
  <c r="F6574" i="35" s="1"/>
  <c r="J6523" i="35"/>
  <c r="J6574" i="35" s="1"/>
  <c r="N6523" i="35"/>
  <c r="N6574" i="35" s="1"/>
  <c r="R6523" i="35"/>
  <c r="R6574" i="35" s="1"/>
  <c r="G6523" i="35"/>
  <c r="G6574" i="35" s="1"/>
  <c r="K6523" i="35"/>
  <c r="K6574" i="35" s="1"/>
  <c r="O6523" i="35"/>
  <c r="O6574" i="35" s="1"/>
  <c r="D6574" i="35"/>
  <c r="H6523" i="35"/>
  <c r="H6574" i="35" s="1"/>
  <c r="L6523" i="35"/>
  <c r="L6574" i="35" s="1"/>
  <c r="P6523" i="35"/>
  <c r="P6574" i="35" s="1"/>
  <c r="E6515" i="35"/>
  <c r="E6566" i="35" s="1"/>
  <c r="I6515" i="35"/>
  <c r="I6566" i="35" s="1"/>
  <c r="M6515" i="35"/>
  <c r="M6566" i="35" s="1"/>
  <c r="Q6515" i="35"/>
  <c r="Q6566" i="35" s="1"/>
  <c r="F6515" i="35"/>
  <c r="F6566" i="35" s="1"/>
  <c r="J6515" i="35"/>
  <c r="J6566" i="35" s="1"/>
  <c r="N6515" i="35"/>
  <c r="N6566" i="35" s="1"/>
  <c r="R6515" i="35"/>
  <c r="R6566" i="35" s="1"/>
  <c r="G6515" i="35"/>
  <c r="G6566" i="35" s="1"/>
  <c r="K6515" i="35"/>
  <c r="K6566" i="35" s="1"/>
  <c r="O6515" i="35"/>
  <c r="O6566" i="35" s="1"/>
  <c r="D6566" i="35"/>
  <c r="H6515" i="35"/>
  <c r="H6566" i="35" s="1"/>
  <c r="L6515" i="35"/>
  <c r="L6566" i="35" s="1"/>
  <c r="P6515" i="35"/>
  <c r="P6566" i="35" s="1"/>
  <c r="E6507" i="35"/>
  <c r="E6558" i="35" s="1"/>
  <c r="I6507" i="35"/>
  <c r="I6558" i="35" s="1"/>
  <c r="M6507" i="35"/>
  <c r="M6558" i="35" s="1"/>
  <c r="Q6507" i="35"/>
  <c r="Q6558" i="35" s="1"/>
  <c r="F6507" i="35"/>
  <c r="F6558" i="35" s="1"/>
  <c r="J6507" i="35"/>
  <c r="J6558" i="35" s="1"/>
  <c r="N6507" i="35"/>
  <c r="N6558" i="35" s="1"/>
  <c r="R6507" i="35"/>
  <c r="R6558" i="35" s="1"/>
  <c r="G6507" i="35"/>
  <c r="G6558" i="35" s="1"/>
  <c r="K6507" i="35"/>
  <c r="K6558" i="35" s="1"/>
  <c r="O6507" i="35"/>
  <c r="O6558" i="35" s="1"/>
  <c r="D6558" i="35"/>
  <c r="H6507" i="35"/>
  <c r="H6558" i="35" s="1"/>
  <c r="L6507" i="35"/>
  <c r="L6558" i="35" s="1"/>
  <c r="P6507" i="35"/>
  <c r="P6558" i="35" s="1"/>
  <c r="R6036" i="35"/>
  <c r="F5331" i="35"/>
  <c r="F5382" i="35" s="1"/>
  <c r="J5331" i="35"/>
  <c r="J5382" i="35" s="1"/>
  <c r="N5331" i="35"/>
  <c r="N5382" i="35" s="1"/>
  <c r="R5331" i="35"/>
  <c r="R5382" i="35" s="1"/>
  <c r="G5331" i="35"/>
  <c r="G5382" i="35" s="1"/>
  <c r="K5331" i="35"/>
  <c r="K5382" i="35" s="1"/>
  <c r="O5331" i="35"/>
  <c r="O5382" i="35" s="1"/>
  <c r="D5382" i="35"/>
  <c r="E5331" i="35"/>
  <c r="E5382" i="35" s="1"/>
  <c r="I5331" i="35"/>
  <c r="I5382" i="35" s="1"/>
  <c r="M5331" i="35"/>
  <c r="M5382" i="35" s="1"/>
  <c r="Q5331" i="35"/>
  <c r="Q5382" i="35" s="1"/>
  <c r="H5331" i="35"/>
  <c r="H5382" i="35" s="1"/>
  <c r="L5331" i="35"/>
  <c r="L5382" i="35" s="1"/>
  <c r="P5331" i="35"/>
  <c r="P5382" i="35" s="1"/>
  <c r="P7076" i="35"/>
  <c r="P7127" i="35" s="1"/>
  <c r="E7075" i="35"/>
  <c r="E7126" i="35" s="1"/>
  <c r="I7075" i="35"/>
  <c r="I7126" i="35" s="1"/>
  <c r="M7075" i="35"/>
  <c r="M7126" i="35" s="1"/>
  <c r="Q7075" i="35"/>
  <c r="Q7126" i="35" s="1"/>
  <c r="F7075" i="35"/>
  <c r="F7126" i="35" s="1"/>
  <c r="J7075" i="35"/>
  <c r="J7126" i="35" s="1"/>
  <c r="N7075" i="35"/>
  <c r="N7126" i="35" s="1"/>
  <c r="R7075" i="35"/>
  <c r="R7126" i="35" s="1"/>
  <c r="G7075" i="35"/>
  <c r="G7126" i="35" s="1"/>
  <c r="K7075" i="35"/>
  <c r="K7126" i="35" s="1"/>
  <c r="O7075" i="35"/>
  <c r="O7126" i="35" s="1"/>
  <c r="D7126" i="35"/>
  <c r="P7072" i="35"/>
  <c r="P7123" i="35" s="1"/>
  <c r="E7071" i="35"/>
  <c r="E7122" i="35" s="1"/>
  <c r="I7071" i="35"/>
  <c r="I7122" i="35" s="1"/>
  <c r="M7071" i="35"/>
  <c r="M7122" i="35" s="1"/>
  <c r="Q7071" i="35"/>
  <c r="Q7122" i="35" s="1"/>
  <c r="F7071" i="35"/>
  <c r="F7122" i="35" s="1"/>
  <c r="J7071" i="35"/>
  <c r="J7122" i="35" s="1"/>
  <c r="N7071" i="35"/>
  <c r="N7122" i="35" s="1"/>
  <c r="R7071" i="35"/>
  <c r="R7122" i="35" s="1"/>
  <c r="G7071" i="35"/>
  <c r="G7122" i="35" s="1"/>
  <c r="K7071" i="35"/>
  <c r="K7122" i="35" s="1"/>
  <c r="O7071" i="35"/>
  <c r="O7122" i="35" s="1"/>
  <c r="D7122" i="35"/>
  <c r="P7068" i="35"/>
  <c r="P7119" i="35" s="1"/>
  <c r="E7067" i="35"/>
  <c r="E7118" i="35" s="1"/>
  <c r="I7067" i="35"/>
  <c r="I7118" i="35" s="1"/>
  <c r="M7067" i="35"/>
  <c r="M7118" i="35" s="1"/>
  <c r="Q7067" i="35"/>
  <c r="Q7118" i="35" s="1"/>
  <c r="F7067" i="35"/>
  <c r="F7118" i="35" s="1"/>
  <c r="J7067" i="35"/>
  <c r="J7118" i="35" s="1"/>
  <c r="N7067" i="35"/>
  <c r="N7118" i="35" s="1"/>
  <c r="R7067" i="35"/>
  <c r="R7118" i="35" s="1"/>
  <c r="G7067" i="35"/>
  <c r="G7118" i="35" s="1"/>
  <c r="K7067" i="35"/>
  <c r="K7118" i="35" s="1"/>
  <c r="O7067" i="35"/>
  <c r="O7118" i="35" s="1"/>
  <c r="D7118" i="35"/>
  <c r="P7064" i="35"/>
  <c r="P7115" i="35" s="1"/>
  <c r="E7063" i="35"/>
  <c r="E7114" i="35" s="1"/>
  <c r="I7063" i="35"/>
  <c r="I7114" i="35" s="1"/>
  <c r="M7063" i="35"/>
  <c r="M7114" i="35" s="1"/>
  <c r="Q7063" i="35"/>
  <c r="Q7114" i="35" s="1"/>
  <c r="F7063" i="35"/>
  <c r="F7114" i="35" s="1"/>
  <c r="J7063" i="35"/>
  <c r="J7114" i="35" s="1"/>
  <c r="N7063" i="35"/>
  <c r="N7114" i="35" s="1"/>
  <c r="R7063" i="35"/>
  <c r="R7114" i="35" s="1"/>
  <c r="G7063" i="35"/>
  <c r="G7114" i="35" s="1"/>
  <c r="K7063" i="35"/>
  <c r="K7114" i="35" s="1"/>
  <c r="O7063" i="35"/>
  <c r="O7114" i="35" s="1"/>
  <c r="D7114" i="35"/>
  <c r="P7060" i="35"/>
  <c r="P7111" i="35" s="1"/>
  <c r="E7059" i="35"/>
  <c r="E7110" i="35" s="1"/>
  <c r="I7059" i="35"/>
  <c r="I7110" i="35" s="1"/>
  <c r="M7059" i="35"/>
  <c r="M7110" i="35" s="1"/>
  <c r="Q7059" i="35"/>
  <c r="Q7110" i="35" s="1"/>
  <c r="F7059" i="35"/>
  <c r="F7110" i="35" s="1"/>
  <c r="J7059" i="35"/>
  <c r="J7110" i="35" s="1"/>
  <c r="N7059" i="35"/>
  <c r="N7110" i="35" s="1"/>
  <c r="R7059" i="35"/>
  <c r="R7110" i="35" s="1"/>
  <c r="G7059" i="35"/>
  <c r="G7110" i="35" s="1"/>
  <c r="K7059" i="35"/>
  <c r="K7110" i="35" s="1"/>
  <c r="O7059" i="35"/>
  <c r="O7110" i="35" s="1"/>
  <c r="D7110" i="35"/>
  <c r="P7056" i="35"/>
  <c r="P7107" i="35" s="1"/>
  <c r="E7055" i="35"/>
  <c r="E7106" i="35" s="1"/>
  <c r="I7055" i="35"/>
  <c r="I7106" i="35" s="1"/>
  <c r="M7055" i="35"/>
  <c r="M7106" i="35" s="1"/>
  <c r="Q7055" i="35"/>
  <c r="Q7106" i="35" s="1"/>
  <c r="F7055" i="35"/>
  <c r="F7106" i="35" s="1"/>
  <c r="J7055" i="35"/>
  <c r="J7106" i="35" s="1"/>
  <c r="N7055" i="35"/>
  <c r="N7106" i="35" s="1"/>
  <c r="R7055" i="35"/>
  <c r="R7106" i="35" s="1"/>
  <c r="G7055" i="35"/>
  <c r="G7106" i="35" s="1"/>
  <c r="K7055" i="35"/>
  <c r="K7106" i="35" s="1"/>
  <c r="O7055" i="35"/>
  <c r="O7106" i="35" s="1"/>
  <c r="D7106" i="35"/>
  <c r="P7052" i="35"/>
  <c r="P7103" i="35" s="1"/>
  <c r="E7051" i="35"/>
  <c r="E7102" i="35" s="1"/>
  <c r="I7051" i="35"/>
  <c r="I7102" i="35" s="1"/>
  <c r="M7051" i="35"/>
  <c r="M7102" i="35" s="1"/>
  <c r="Q7051" i="35"/>
  <c r="Q7102" i="35" s="1"/>
  <c r="F7051" i="35"/>
  <c r="F7102" i="35" s="1"/>
  <c r="J7051" i="35"/>
  <c r="J7102" i="35" s="1"/>
  <c r="N7051" i="35"/>
  <c r="N7102" i="35" s="1"/>
  <c r="R7051" i="35"/>
  <c r="R7102" i="35" s="1"/>
  <c r="G7051" i="35"/>
  <c r="G7102" i="35" s="1"/>
  <c r="K7051" i="35"/>
  <c r="K7102" i="35" s="1"/>
  <c r="O7051" i="35"/>
  <c r="O7102" i="35" s="1"/>
  <c r="D7102" i="35"/>
  <c r="P7048" i="35"/>
  <c r="P7099" i="35" s="1"/>
  <c r="E7047" i="35"/>
  <c r="E7098" i="35" s="1"/>
  <c r="I7047" i="35"/>
  <c r="I7098" i="35" s="1"/>
  <c r="M7047" i="35"/>
  <c r="M7098" i="35" s="1"/>
  <c r="Q7047" i="35"/>
  <c r="Q7098" i="35" s="1"/>
  <c r="F7047" i="35"/>
  <c r="F7098" i="35" s="1"/>
  <c r="J7047" i="35"/>
  <c r="J7098" i="35" s="1"/>
  <c r="N7047" i="35"/>
  <c r="N7098" i="35" s="1"/>
  <c r="R7047" i="35"/>
  <c r="R7098" i="35" s="1"/>
  <c r="G7047" i="35"/>
  <c r="G7098" i="35" s="1"/>
  <c r="K7047" i="35"/>
  <c r="K7098" i="35" s="1"/>
  <c r="O7047" i="35"/>
  <c r="O7098" i="35" s="1"/>
  <c r="D7098" i="35"/>
  <c r="P7044" i="35"/>
  <c r="P7095" i="35" s="1"/>
  <c r="E7043" i="35"/>
  <c r="E7094" i="35" s="1"/>
  <c r="I7043" i="35"/>
  <c r="I7094" i="35" s="1"/>
  <c r="M7043" i="35"/>
  <c r="M7094" i="35" s="1"/>
  <c r="Q7043" i="35"/>
  <c r="Q7094" i="35" s="1"/>
  <c r="F7043" i="35"/>
  <c r="F7094" i="35" s="1"/>
  <c r="J7043" i="35"/>
  <c r="J7094" i="35" s="1"/>
  <c r="N7043" i="35"/>
  <c r="N7094" i="35" s="1"/>
  <c r="R7043" i="35"/>
  <c r="R7094" i="35" s="1"/>
  <c r="G7043" i="35"/>
  <c r="G7094" i="35" s="1"/>
  <c r="K7043" i="35"/>
  <c r="K7094" i="35" s="1"/>
  <c r="O7043" i="35"/>
  <c r="O7094" i="35" s="1"/>
  <c r="D7094" i="35"/>
  <c r="P7040" i="35"/>
  <c r="P7091" i="35" s="1"/>
  <c r="E7039" i="35"/>
  <c r="E7090" i="35" s="1"/>
  <c r="I7039" i="35"/>
  <c r="I7090" i="35" s="1"/>
  <c r="M7039" i="35"/>
  <c r="M7090" i="35" s="1"/>
  <c r="Q7039" i="35"/>
  <c r="Q7090" i="35" s="1"/>
  <c r="F7039" i="35"/>
  <c r="F7090" i="35" s="1"/>
  <c r="J7039" i="35"/>
  <c r="J7090" i="35" s="1"/>
  <c r="N7039" i="35"/>
  <c r="N7090" i="35" s="1"/>
  <c r="R7039" i="35"/>
  <c r="R7090" i="35" s="1"/>
  <c r="G7039" i="35"/>
  <c r="G7090" i="35" s="1"/>
  <c r="K7039" i="35"/>
  <c r="K7090" i="35" s="1"/>
  <c r="O7039" i="35"/>
  <c r="O7090" i="35" s="1"/>
  <c r="D7090" i="35"/>
  <c r="P7036" i="35"/>
  <c r="P7087" i="35" s="1"/>
  <c r="E7035" i="35"/>
  <c r="E7086" i="35" s="1"/>
  <c r="I7035" i="35"/>
  <c r="I7086" i="35" s="1"/>
  <c r="M7035" i="35"/>
  <c r="M7086" i="35" s="1"/>
  <c r="Q7035" i="35"/>
  <c r="Q7086" i="35" s="1"/>
  <c r="F7035" i="35"/>
  <c r="F7086" i="35" s="1"/>
  <c r="J7035" i="35"/>
  <c r="J7086" i="35" s="1"/>
  <c r="N7035" i="35"/>
  <c r="N7086" i="35" s="1"/>
  <c r="R7035" i="35"/>
  <c r="R7086" i="35" s="1"/>
  <c r="G7035" i="35"/>
  <c r="G7086" i="35" s="1"/>
  <c r="K7035" i="35"/>
  <c r="K7086" i="35" s="1"/>
  <c r="O7035" i="35"/>
  <c r="O7086" i="35" s="1"/>
  <c r="D7086" i="35"/>
  <c r="P7032" i="35"/>
  <c r="P7083" i="35" s="1"/>
  <c r="E7031" i="35"/>
  <c r="E7082" i="35" s="1"/>
  <c r="I7031" i="35"/>
  <c r="I7082" i="35" s="1"/>
  <c r="M7031" i="35"/>
  <c r="M7082" i="35" s="1"/>
  <c r="Q7031" i="35"/>
  <c r="Q7082" i="35" s="1"/>
  <c r="F7031" i="35"/>
  <c r="F7082" i="35" s="1"/>
  <c r="J7031" i="35"/>
  <c r="J7082" i="35" s="1"/>
  <c r="N7031" i="35"/>
  <c r="N7082" i="35" s="1"/>
  <c r="R7031" i="35"/>
  <c r="R7082" i="35" s="1"/>
  <c r="G7031" i="35"/>
  <c r="G7082" i="35" s="1"/>
  <c r="K7031" i="35"/>
  <c r="K7082" i="35" s="1"/>
  <c r="O7031" i="35"/>
  <c r="O7082" i="35" s="1"/>
  <c r="D7082" i="35"/>
  <c r="P7028" i="35"/>
  <c r="P7079" i="35" s="1"/>
  <c r="E7027" i="35"/>
  <c r="I7027" i="35"/>
  <c r="M7027" i="35"/>
  <c r="Q7027" i="35"/>
  <c r="F7027" i="35"/>
  <c r="J7027" i="35"/>
  <c r="N7027" i="35"/>
  <c r="R7027" i="35"/>
  <c r="G7027" i="35"/>
  <c r="K7027" i="35"/>
  <c r="O7027" i="35"/>
  <c r="D7077" i="35"/>
  <c r="D7078" i="35"/>
  <c r="F6834" i="35"/>
  <c r="F6885" i="35" s="1"/>
  <c r="J6834" i="35"/>
  <c r="J6885" i="35" s="1"/>
  <c r="N6834" i="35"/>
  <c r="N6885" i="35" s="1"/>
  <c r="R6834" i="35"/>
  <c r="R6885" i="35" s="1"/>
  <c r="G6834" i="35"/>
  <c r="G6885" i="35" s="1"/>
  <c r="K6834" i="35"/>
  <c r="K6885" i="35" s="1"/>
  <c r="O6834" i="35"/>
  <c r="O6885" i="35" s="1"/>
  <c r="D6885" i="35"/>
  <c r="E6834" i="35"/>
  <c r="E6885" i="35" s="1"/>
  <c r="M6834" i="35"/>
  <c r="M6885" i="35" s="1"/>
  <c r="H6834" i="35"/>
  <c r="H6885" i="35" s="1"/>
  <c r="P6834" i="35"/>
  <c r="P6885" i="35" s="1"/>
  <c r="I6834" i="35"/>
  <c r="I6885" i="35" s="1"/>
  <c r="Q6834" i="35"/>
  <c r="Q6885" i="35" s="1"/>
  <c r="F6830" i="35"/>
  <c r="F6881" i="35" s="1"/>
  <c r="J6830" i="35"/>
  <c r="J6881" i="35" s="1"/>
  <c r="N6830" i="35"/>
  <c r="N6881" i="35" s="1"/>
  <c r="R6830" i="35"/>
  <c r="R6881" i="35" s="1"/>
  <c r="G6830" i="35"/>
  <c r="G6881" i="35" s="1"/>
  <c r="K6830" i="35"/>
  <c r="K6881" i="35" s="1"/>
  <c r="O6830" i="35"/>
  <c r="O6881" i="35" s="1"/>
  <c r="D6881" i="35"/>
  <c r="E6830" i="35"/>
  <c r="E6881" i="35" s="1"/>
  <c r="M6830" i="35"/>
  <c r="M6881" i="35" s="1"/>
  <c r="H6830" i="35"/>
  <c r="H6881" i="35" s="1"/>
  <c r="P6830" i="35"/>
  <c r="P6881" i="35" s="1"/>
  <c r="I6830" i="35"/>
  <c r="I6881" i="35" s="1"/>
  <c r="Q6830" i="35"/>
  <c r="Q6881" i="35" s="1"/>
  <c r="F6826" i="35"/>
  <c r="F6877" i="35" s="1"/>
  <c r="J6826" i="35"/>
  <c r="J6877" i="35" s="1"/>
  <c r="N6826" i="35"/>
  <c r="N6877" i="35" s="1"/>
  <c r="R6826" i="35"/>
  <c r="R6877" i="35" s="1"/>
  <c r="G6826" i="35"/>
  <c r="G6877" i="35" s="1"/>
  <c r="K6826" i="35"/>
  <c r="K6877" i="35" s="1"/>
  <c r="O6826" i="35"/>
  <c r="O6877" i="35" s="1"/>
  <c r="D6877" i="35"/>
  <c r="E6826" i="35"/>
  <c r="E6877" i="35" s="1"/>
  <c r="M6826" i="35"/>
  <c r="M6877" i="35" s="1"/>
  <c r="H6826" i="35"/>
  <c r="H6877" i="35" s="1"/>
  <c r="P6826" i="35"/>
  <c r="P6877" i="35" s="1"/>
  <c r="I6826" i="35"/>
  <c r="I6877" i="35" s="1"/>
  <c r="Q6826" i="35"/>
  <c r="Q6877" i="35" s="1"/>
  <c r="F6822" i="35"/>
  <c r="F6873" i="35" s="1"/>
  <c r="J6822" i="35"/>
  <c r="J6873" i="35" s="1"/>
  <c r="N6822" i="35"/>
  <c r="N6873" i="35" s="1"/>
  <c r="R6822" i="35"/>
  <c r="R6873" i="35" s="1"/>
  <c r="G6822" i="35"/>
  <c r="G6873" i="35" s="1"/>
  <c r="K6822" i="35"/>
  <c r="K6873" i="35" s="1"/>
  <c r="O6822" i="35"/>
  <c r="O6873" i="35" s="1"/>
  <c r="D6873" i="35"/>
  <c r="E6822" i="35"/>
  <c r="E6873" i="35" s="1"/>
  <c r="M6822" i="35"/>
  <c r="M6873" i="35" s="1"/>
  <c r="H6822" i="35"/>
  <c r="H6873" i="35" s="1"/>
  <c r="P6822" i="35"/>
  <c r="P6873" i="35" s="1"/>
  <c r="I6822" i="35"/>
  <c r="I6873" i="35" s="1"/>
  <c r="Q6822" i="35"/>
  <c r="Q6873" i="35" s="1"/>
  <c r="F6818" i="35"/>
  <c r="F6869" i="35" s="1"/>
  <c r="J6818" i="35"/>
  <c r="J6869" i="35" s="1"/>
  <c r="N6818" i="35"/>
  <c r="N6869" i="35" s="1"/>
  <c r="R6818" i="35"/>
  <c r="R6869" i="35" s="1"/>
  <c r="G6818" i="35"/>
  <c r="G6869" i="35" s="1"/>
  <c r="K6818" i="35"/>
  <c r="K6869" i="35" s="1"/>
  <c r="O6818" i="35"/>
  <c r="O6869" i="35" s="1"/>
  <c r="D6869" i="35"/>
  <c r="E6818" i="35"/>
  <c r="E6869" i="35" s="1"/>
  <c r="M6818" i="35"/>
  <c r="M6869" i="35" s="1"/>
  <c r="H6818" i="35"/>
  <c r="H6869" i="35" s="1"/>
  <c r="P6818" i="35"/>
  <c r="P6869" i="35" s="1"/>
  <c r="I6818" i="35"/>
  <c r="I6869" i="35" s="1"/>
  <c r="Q6818" i="35"/>
  <c r="Q6869" i="35" s="1"/>
  <c r="F6814" i="35"/>
  <c r="F6865" i="35" s="1"/>
  <c r="J6814" i="35"/>
  <c r="J6865" i="35" s="1"/>
  <c r="N6814" i="35"/>
  <c r="N6865" i="35" s="1"/>
  <c r="R6814" i="35"/>
  <c r="R6865" i="35" s="1"/>
  <c r="G6814" i="35"/>
  <c r="G6865" i="35" s="1"/>
  <c r="K6814" i="35"/>
  <c r="K6865" i="35" s="1"/>
  <c r="O6814" i="35"/>
  <c r="O6865" i="35" s="1"/>
  <c r="D6865" i="35"/>
  <c r="E6814" i="35"/>
  <c r="E6865" i="35" s="1"/>
  <c r="M6814" i="35"/>
  <c r="M6865" i="35" s="1"/>
  <c r="H6814" i="35"/>
  <c r="H6865" i="35" s="1"/>
  <c r="P6814" i="35"/>
  <c r="P6865" i="35" s="1"/>
  <c r="I6814" i="35"/>
  <c r="I6865" i="35" s="1"/>
  <c r="Q6814" i="35"/>
  <c r="Q6865" i="35" s="1"/>
  <c r="F6810" i="35"/>
  <c r="F6861" i="35" s="1"/>
  <c r="J6810" i="35"/>
  <c r="J6861" i="35" s="1"/>
  <c r="N6810" i="35"/>
  <c r="N6861" i="35" s="1"/>
  <c r="R6810" i="35"/>
  <c r="R6861" i="35" s="1"/>
  <c r="G6810" i="35"/>
  <c r="G6861" i="35" s="1"/>
  <c r="K6810" i="35"/>
  <c r="K6861" i="35" s="1"/>
  <c r="O6810" i="35"/>
  <c r="O6861" i="35" s="1"/>
  <c r="D6861" i="35"/>
  <c r="E6810" i="35"/>
  <c r="E6861" i="35" s="1"/>
  <c r="M6810" i="35"/>
  <c r="M6861" i="35" s="1"/>
  <c r="H6810" i="35"/>
  <c r="H6861" i="35" s="1"/>
  <c r="P6810" i="35"/>
  <c r="P6861" i="35" s="1"/>
  <c r="I6810" i="35"/>
  <c r="I6861" i="35" s="1"/>
  <c r="Q6810" i="35"/>
  <c r="Q6861" i="35" s="1"/>
  <c r="F6806" i="35"/>
  <c r="F6857" i="35" s="1"/>
  <c r="J6806" i="35"/>
  <c r="J6857" i="35" s="1"/>
  <c r="N6806" i="35"/>
  <c r="N6857" i="35" s="1"/>
  <c r="R6806" i="35"/>
  <c r="R6857" i="35" s="1"/>
  <c r="G6806" i="35"/>
  <c r="G6857" i="35" s="1"/>
  <c r="K6806" i="35"/>
  <c r="K6857" i="35" s="1"/>
  <c r="O6806" i="35"/>
  <c r="O6857" i="35" s="1"/>
  <c r="D6857" i="35"/>
  <c r="E6806" i="35"/>
  <c r="E6857" i="35" s="1"/>
  <c r="M6806" i="35"/>
  <c r="M6857" i="35" s="1"/>
  <c r="H6806" i="35"/>
  <c r="H6857" i="35" s="1"/>
  <c r="P6806" i="35"/>
  <c r="P6857" i="35" s="1"/>
  <c r="I6806" i="35"/>
  <c r="I6857" i="35" s="1"/>
  <c r="Q6806" i="35"/>
  <c r="Q6857" i="35" s="1"/>
  <c r="F6802" i="35"/>
  <c r="F6853" i="35" s="1"/>
  <c r="J6802" i="35"/>
  <c r="J6853" i="35" s="1"/>
  <c r="N6802" i="35"/>
  <c r="N6853" i="35" s="1"/>
  <c r="R6802" i="35"/>
  <c r="R6853" i="35" s="1"/>
  <c r="G6802" i="35"/>
  <c r="G6853" i="35" s="1"/>
  <c r="K6802" i="35"/>
  <c r="K6853" i="35" s="1"/>
  <c r="O6802" i="35"/>
  <c r="O6853" i="35" s="1"/>
  <c r="D6853" i="35"/>
  <c r="E6802" i="35"/>
  <c r="E6853" i="35" s="1"/>
  <c r="M6802" i="35"/>
  <c r="M6853" i="35" s="1"/>
  <c r="H6802" i="35"/>
  <c r="H6853" i="35" s="1"/>
  <c r="P6802" i="35"/>
  <c r="P6853" i="35" s="1"/>
  <c r="I6802" i="35"/>
  <c r="I6853" i="35" s="1"/>
  <c r="Q6802" i="35"/>
  <c r="Q6853" i="35" s="1"/>
  <c r="F6798" i="35"/>
  <c r="F6849" i="35" s="1"/>
  <c r="J6798" i="35"/>
  <c r="J6849" i="35" s="1"/>
  <c r="N6798" i="35"/>
  <c r="N6849" i="35" s="1"/>
  <c r="R6798" i="35"/>
  <c r="R6849" i="35" s="1"/>
  <c r="G6798" i="35"/>
  <c r="G6849" i="35" s="1"/>
  <c r="K6798" i="35"/>
  <c r="K6849" i="35" s="1"/>
  <c r="O6798" i="35"/>
  <c r="O6849" i="35" s="1"/>
  <c r="D6849" i="35"/>
  <c r="E6798" i="35"/>
  <c r="E6849" i="35" s="1"/>
  <c r="M6798" i="35"/>
  <c r="M6849" i="35" s="1"/>
  <c r="H6798" i="35"/>
  <c r="H6849" i="35" s="1"/>
  <c r="P6798" i="35"/>
  <c r="P6849" i="35" s="1"/>
  <c r="I6798" i="35"/>
  <c r="I6849" i="35" s="1"/>
  <c r="Q6798" i="35"/>
  <c r="Q6849" i="35" s="1"/>
  <c r="F6794" i="35"/>
  <c r="F6845" i="35" s="1"/>
  <c r="J6794" i="35"/>
  <c r="J6845" i="35" s="1"/>
  <c r="N6794" i="35"/>
  <c r="N6845" i="35" s="1"/>
  <c r="R6794" i="35"/>
  <c r="R6845" i="35" s="1"/>
  <c r="G6794" i="35"/>
  <c r="G6845" i="35" s="1"/>
  <c r="K6794" i="35"/>
  <c r="K6845" i="35" s="1"/>
  <c r="O6794" i="35"/>
  <c r="O6845" i="35" s="1"/>
  <c r="D6845" i="35"/>
  <c r="E6794" i="35"/>
  <c r="E6845" i="35" s="1"/>
  <c r="M6794" i="35"/>
  <c r="M6845" i="35" s="1"/>
  <c r="H6794" i="35"/>
  <c r="H6845" i="35" s="1"/>
  <c r="P6794" i="35"/>
  <c r="P6845" i="35" s="1"/>
  <c r="I6794" i="35"/>
  <c r="I6845" i="35" s="1"/>
  <c r="Q6794" i="35"/>
  <c r="Q6845" i="35" s="1"/>
  <c r="F6790" i="35"/>
  <c r="F6841" i="35" s="1"/>
  <c r="J6790" i="35"/>
  <c r="J6841" i="35" s="1"/>
  <c r="N6790" i="35"/>
  <c r="N6841" i="35" s="1"/>
  <c r="R6790" i="35"/>
  <c r="R6841" i="35" s="1"/>
  <c r="G6790" i="35"/>
  <c r="G6841" i="35" s="1"/>
  <c r="K6790" i="35"/>
  <c r="K6841" i="35" s="1"/>
  <c r="O6790" i="35"/>
  <c r="O6841" i="35" s="1"/>
  <c r="D6841" i="35"/>
  <c r="E6790" i="35"/>
  <c r="E6841" i="35" s="1"/>
  <c r="M6790" i="35"/>
  <c r="M6841" i="35" s="1"/>
  <c r="H6790" i="35"/>
  <c r="H6841" i="35" s="1"/>
  <c r="P6790" i="35"/>
  <c r="P6841" i="35" s="1"/>
  <c r="I6790" i="35"/>
  <c r="I6841" i="35" s="1"/>
  <c r="Q6790" i="35"/>
  <c r="Q6841" i="35" s="1"/>
  <c r="F6786" i="35"/>
  <c r="J6786" i="35"/>
  <c r="N6786" i="35"/>
  <c r="R6786" i="35"/>
  <c r="G6786" i="35"/>
  <c r="K6786" i="35"/>
  <c r="O6786" i="35"/>
  <c r="D6836" i="35"/>
  <c r="D6837" i="35"/>
  <c r="E6786" i="35"/>
  <c r="M6786" i="35"/>
  <c r="H6786" i="35"/>
  <c r="P6786" i="35"/>
  <c r="I6786" i="35"/>
  <c r="Q6786" i="35"/>
  <c r="E7462" i="35"/>
  <c r="L7076" i="35"/>
  <c r="L7127" i="35" s="1"/>
  <c r="E7074" i="35"/>
  <c r="E7125" i="35" s="1"/>
  <c r="I7074" i="35"/>
  <c r="I7125" i="35" s="1"/>
  <c r="M7074" i="35"/>
  <c r="M7125" i="35" s="1"/>
  <c r="Q7074" i="35"/>
  <c r="Q7125" i="35" s="1"/>
  <c r="F7074" i="35"/>
  <c r="F7125" i="35" s="1"/>
  <c r="J7074" i="35"/>
  <c r="J7125" i="35" s="1"/>
  <c r="N7074" i="35"/>
  <c r="N7125" i="35" s="1"/>
  <c r="R7074" i="35"/>
  <c r="R7125" i="35" s="1"/>
  <c r="G7074" i="35"/>
  <c r="G7125" i="35" s="1"/>
  <c r="K7074" i="35"/>
  <c r="K7125" i="35" s="1"/>
  <c r="O7074" i="35"/>
  <c r="O7125" i="35" s="1"/>
  <c r="D7125" i="35"/>
  <c r="L7072" i="35"/>
  <c r="L7123" i="35" s="1"/>
  <c r="E7070" i="35"/>
  <c r="E7121" i="35" s="1"/>
  <c r="I7070" i="35"/>
  <c r="I7121" i="35" s="1"/>
  <c r="M7070" i="35"/>
  <c r="M7121" i="35" s="1"/>
  <c r="Q7070" i="35"/>
  <c r="Q7121" i="35" s="1"/>
  <c r="F7070" i="35"/>
  <c r="F7121" i="35" s="1"/>
  <c r="J7070" i="35"/>
  <c r="J7121" i="35" s="1"/>
  <c r="N7070" i="35"/>
  <c r="N7121" i="35" s="1"/>
  <c r="R7070" i="35"/>
  <c r="R7121" i="35" s="1"/>
  <c r="G7070" i="35"/>
  <c r="G7121" i="35" s="1"/>
  <c r="K7070" i="35"/>
  <c r="K7121" i="35" s="1"/>
  <c r="O7070" i="35"/>
  <c r="O7121" i="35" s="1"/>
  <c r="D7121" i="35"/>
  <c r="L7068" i="35"/>
  <c r="L7119" i="35" s="1"/>
  <c r="E7066" i="35"/>
  <c r="E7117" i="35" s="1"/>
  <c r="I7066" i="35"/>
  <c r="I7117" i="35" s="1"/>
  <c r="M7066" i="35"/>
  <c r="M7117" i="35" s="1"/>
  <c r="Q7066" i="35"/>
  <c r="Q7117" i="35" s="1"/>
  <c r="F7066" i="35"/>
  <c r="F7117" i="35" s="1"/>
  <c r="J7066" i="35"/>
  <c r="J7117" i="35" s="1"/>
  <c r="N7066" i="35"/>
  <c r="N7117" i="35" s="1"/>
  <c r="R7066" i="35"/>
  <c r="R7117" i="35" s="1"/>
  <c r="G7066" i="35"/>
  <c r="G7117" i="35" s="1"/>
  <c r="K7066" i="35"/>
  <c r="K7117" i="35" s="1"/>
  <c r="O7066" i="35"/>
  <c r="O7117" i="35" s="1"/>
  <c r="D7117" i="35"/>
  <c r="L7064" i="35"/>
  <c r="L7115" i="35" s="1"/>
  <c r="E7062" i="35"/>
  <c r="E7113" i="35" s="1"/>
  <c r="I7062" i="35"/>
  <c r="I7113" i="35" s="1"/>
  <c r="M7062" i="35"/>
  <c r="M7113" i="35" s="1"/>
  <c r="Q7062" i="35"/>
  <c r="Q7113" i="35" s="1"/>
  <c r="F7062" i="35"/>
  <c r="F7113" i="35" s="1"/>
  <c r="J7062" i="35"/>
  <c r="J7113" i="35" s="1"/>
  <c r="N7062" i="35"/>
  <c r="N7113" i="35" s="1"/>
  <c r="R7062" i="35"/>
  <c r="R7113" i="35" s="1"/>
  <c r="G7062" i="35"/>
  <c r="G7113" i="35" s="1"/>
  <c r="K7062" i="35"/>
  <c r="K7113" i="35" s="1"/>
  <c r="O7062" i="35"/>
  <c r="O7113" i="35" s="1"/>
  <c r="D7113" i="35"/>
  <c r="L7060" i="35"/>
  <c r="L7111" i="35" s="1"/>
  <c r="E7058" i="35"/>
  <c r="E7109" i="35" s="1"/>
  <c r="I7058" i="35"/>
  <c r="I7109" i="35" s="1"/>
  <c r="M7058" i="35"/>
  <c r="M7109" i="35" s="1"/>
  <c r="Q7058" i="35"/>
  <c r="Q7109" i="35" s="1"/>
  <c r="F7058" i="35"/>
  <c r="F7109" i="35" s="1"/>
  <c r="J7058" i="35"/>
  <c r="J7109" i="35" s="1"/>
  <c r="N7058" i="35"/>
  <c r="N7109" i="35" s="1"/>
  <c r="R7058" i="35"/>
  <c r="R7109" i="35" s="1"/>
  <c r="G7058" i="35"/>
  <c r="G7109" i="35" s="1"/>
  <c r="K7058" i="35"/>
  <c r="K7109" i="35" s="1"/>
  <c r="O7058" i="35"/>
  <c r="O7109" i="35" s="1"/>
  <c r="D7109" i="35"/>
  <c r="L7056" i="35"/>
  <c r="L7107" i="35" s="1"/>
  <c r="E7054" i="35"/>
  <c r="E7105" i="35" s="1"/>
  <c r="I7054" i="35"/>
  <c r="I7105" i="35" s="1"/>
  <c r="M7054" i="35"/>
  <c r="M7105" i="35" s="1"/>
  <c r="Q7054" i="35"/>
  <c r="Q7105" i="35" s="1"/>
  <c r="F7054" i="35"/>
  <c r="F7105" i="35" s="1"/>
  <c r="J7054" i="35"/>
  <c r="J7105" i="35" s="1"/>
  <c r="N7054" i="35"/>
  <c r="N7105" i="35" s="1"/>
  <c r="R7054" i="35"/>
  <c r="R7105" i="35" s="1"/>
  <c r="G7054" i="35"/>
  <c r="G7105" i="35" s="1"/>
  <c r="K7054" i="35"/>
  <c r="K7105" i="35" s="1"/>
  <c r="O7054" i="35"/>
  <c r="O7105" i="35" s="1"/>
  <c r="D7105" i="35"/>
  <c r="L7052" i="35"/>
  <c r="L7103" i="35" s="1"/>
  <c r="E7050" i="35"/>
  <c r="E7101" i="35" s="1"/>
  <c r="I7050" i="35"/>
  <c r="I7101" i="35" s="1"/>
  <c r="M7050" i="35"/>
  <c r="M7101" i="35" s="1"/>
  <c r="Q7050" i="35"/>
  <c r="Q7101" i="35" s="1"/>
  <c r="F7050" i="35"/>
  <c r="F7101" i="35" s="1"/>
  <c r="J7050" i="35"/>
  <c r="J7101" i="35" s="1"/>
  <c r="N7050" i="35"/>
  <c r="N7101" i="35" s="1"/>
  <c r="R7050" i="35"/>
  <c r="R7101" i="35" s="1"/>
  <c r="G7050" i="35"/>
  <c r="G7101" i="35" s="1"/>
  <c r="K7050" i="35"/>
  <c r="K7101" i="35" s="1"/>
  <c r="O7050" i="35"/>
  <c r="O7101" i="35" s="1"/>
  <c r="D7101" i="35"/>
  <c r="L7048" i="35"/>
  <c r="L7099" i="35" s="1"/>
  <c r="E7046" i="35"/>
  <c r="E7097" i="35" s="1"/>
  <c r="I7046" i="35"/>
  <c r="I7097" i="35" s="1"/>
  <c r="M7046" i="35"/>
  <c r="M7097" i="35" s="1"/>
  <c r="Q7046" i="35"/>
  <c r="Q7097" i="35" s="1"/>
  <c r="F7046" i="35"/>
  <c r="F7097" i="35" s="1"/>
  <c r="J7046" i="35"/>
  <c r="J7097" i="35" s="1"/>
  <c r="N7046" i="35"/>
  <c r="N7097" i="35" s="1"/>
  <c r="R7046" i="35"/>
  <c r="R7097" i="35" s="1"/>
  <c r="G7046" i="35"/>
  <c r="G7097" i="35" s="1"/>
  <c r="K7046" i="35"/>
  <c r="K7097" i="35" s="1"/>
  <c r="O7046" i="35"/>
  <c r="O7097" i="35" s="1"/>
  <c r="D7097" i="35"/>
  <c r="L7044" i="35"/>
  <c r="L7095" i="35" s="1"/>
  <c r="E7042" i="35"/>
  <c r="E7093" i="35" s="1"/>
  <c r="I7042" i="35"/>
  <c r="I7093" i="35" s="1"/>
  <c r="M7042" i="35"/>
  <c r="M7093" i="35" s="1"/>
  <c r="Q7042" i="35"/>
  <c r="Q7093" i="35" s="1"/>
  <c r="F7042" i="35"/>
  <c r="F7093" i="35" s="1"/>
  <c r="J7042" i="35"/>
  <c r="J7093" i="35" s="1"/>
  <c r="N7042" i="35"/>
  <c r="N7093" i="35" s="1"/>
  <c r="R7042" i="35"/>
  <c r="R7093" i="35" s="1"/>
  <c r="G7042" i="35"/>
  <c r="G7093" i="35" s="1"/>
  <c r="K7042" i="35"/>
  <c r="K7093" i="35" s="1"/>
  <c r="O7042" i="35"/>
  <c r="O7093" i="35" s="1"/>
  <c r="D7093" i="35"/>
  <c r="L7040" i="35"/>
  <c r="L7091" i="35" s="1"/>
  <c r="E7038" i="35"/>
  <c r="E7089" i="35" s="1"/>
  <c r="I7038" i="35"/>
  <c r="I7089" i="35" s="1"/>
  <c r="M7038" i="35"/>
  <c r="M7089" i="35" s="1"/>
  <c r="Q7038" i="35"/>
  <c r="Q7089" i="35" s="1"/>
  <c r="F7038" i="35"/>
  <c r="F7089" i="35" s="1"/>
  <c r="J7038" i="35"/>
  <c r="J7089" i="35" s="1"/>
  <c r="N7038" i="35"/>
  <c r="N7089" i="35" s="1"/>
  <c r="R7038" i="35"/>
  <c r="R7089" i="35" s="1"/>
  <c r="G7038" i="35"/>
  <c r="G7089" i="35" s="1"/>
  <c r="K7038" i="35"/>
  <c r="K7089" i="35" s="1"/>
  <c r="O7038" i="35"/>
  <c r="O7089" i="35" s="1"/>
  <c r="D7089" i="35"/>
  <c r="L7036" i="35"/>
  <c r="L7087" i="35" s="1"/>
  <c r="E7034" i="35"/>
  <c r="E7085" i="35" s="1"/>
  <c r="I7034" i="35"/>
  <c r="I7085" i="35" s="1"/>
  <c r="M7034" i="35"/>
  <c r="M7085" i="35" s="1"/>
  <c r="Q7034" i="35"/>
  <c r="Q7085" i="35" s="1"/>
  <c r="F7034" i="35"/>
  <c r="F7085" i="35" s="1"/>
  <c r="J7034" i="35"/>
  <c r="J7085" i="35" s="1"/>
  <c r="N7034" i="35"/>
  <c r="N7085" i="35" s="1"/>
  <c r="R7034" i="35"/>
  <c r="R7085" i="35" s="1"/>
  <c r="G7034" i="35"/>
  <c r="G7085" i="35" s="1"/>
  <c r="K7034" i="35"/>
  <c r="K7085" i="35" s="1"/>
  <c r="O7034" i="35"/>
  <c r="O7085" i="35" s="1"/>
  <c r="D7085" i="35"/>
  <c r="L7032" i="35"/>
  <c r="L7083" i="35" s="1"/>
  <c r="E7030" i="35"/>
  <c r="E7081" i="35" s="1"/>
  <c r="I7030" i="35"/>
  <c r="I7081" i="35" s="1"/>
  <c r="M7030" i="35"/>
  <c r="M7081" i="35" s="1"/>
  <c r="Q7030" i="35"/>
  <c r="Q7081" i="35" s="1"/>
  <c r="F7030" i="35"/>
  <c r="F7081" i="35" s="1"/>
  <c r="J7030" i="35"/>
  <c r="J7081" i="35" s="1"/>
  <c r="N7030" i="35"/>
  <c r="N7081" i="35" s="1"/>
  <c r="R7030" i="35"/>
  <c r="R7081" i="35" s="1"/>
  <c r="G7030" i="35"/>
  <c r="G7081" i="35" s="1"/>
  <c r="K7030" i="35"/>
  <c r="K7081" i="35" s="1"/>
  <c r="O7030" i="35"/>
  <c r="O7081" i="35" s="1"/>
  <c r="D7081" i="35"/>
  <c r="L7028" i="35"/>
  <c r="L7079" i="35" s="1"/>
  <c r="E6551" i="35"/>
  <c r="E6602" i="35" s="1"/>
  <c r="I6551" i="35"/>
  <c r="I6602" i="35" s="1"/>
  <c r="M6551" i="35"/>
  <c r="M6602" i="35" s="1"/>
  <c r="Q6551" i="35"/>
  <c r="Q6602" i="35" s="1"/>
  <c r="F6551" i="35"/>
  <c r="F6602" i="35" s="1"/>
  <c r="J6551" i="35"/>
  <c r="J6602" i="35" s="1"/>
  <c r="N6551" i="35"/>
  <c r="N6602" i="35" s="1"/>
  <c r="R6551" i="35"/>
  <c r="R6602" i="35" s="1"/>
  <c r="G6551" i="35"/>
  <c r="G6602" i="35" s="1"/>
  <c r="K6551" i="35"/>
  <c r="K6602" i="35" s="1"/>
  <c r="O6551" i="35"/>
  <c r="O6602" i="35" s="1"/>
  <c r="D6602" i="35"/>
  <c r="H6551" i="35"/>
  <c r="H6602" i="35" s="1"/>
  <c r="L6551" i="35"/>
  <c r="L6602" i="35" s="1"/>
  <c r="P6551" i="35"/>
  <c r="P6602" i="35" s="1"/>
  <c r="E6543" i="35"/>
  <c r="E6594" i="35" s="1"/>
  <c r="I6543" i="35"/>
  <c r="I6594" i="35" s="1"/>
  <c r="M6543" i="35"/>
  <c r="M6594" i="35" s="1"/>
  <c r="Q6543" i="35"/>
  <c r="Q6594" i="35" s="1"/>
  <c r="F6543" i="35"/>
  <c r="F6594" i="35" s="1"/>
  <c r="J6543" i="35"/>
  <c r="J6594" i="35" s="1"/>
  <c r="N6543" i="35"/>
  <c r="N6594" i="35" s="1"/>
  <c r="R6543" i="35"/>
  <c r="R6594" i="35" s="1"/>
  <c r="G6543" i="35"/>
  <c r="G6594" i="35" s="1"/>
  <c r="K6543" i="35"/>
  <c r="K6594" i="35" s="1"/>
  <c r="O6543" i="35"/>
  <c r="O6594" i="35" s="1"/>
  <c r="D6594" i="35"/>
  <c r="H6543" i="35"/>
  <c r="H6594" i="35" s="1"/>
  <c r="L6543" i="35"/>
  <c r="L6594" i="35" s="1"/>
  <c r="P6543" i="35"/>
  <c r="P6594" i="35" s="1"/>
  <c r="E6535" i="35"/>
  <c r="E6586" i="35" s="1"/>
  <c r="I6535" i="35"/>
  <c r="I6586" i="35" s="1"/>
  <c r="M6535" i="35"/>
  <c r="M6586" i="35" s="1"/>
  <c r="Q6535" i="35"/>
  <c r="Q6586" i="35" s="1"/>
  <c r="F6535" i="35"/>
  <c r="F6586" i="35" s="1"/>
  <c r="J6535" i="35"/>
  <c r="J6586" i="35" s="1"/>
  <c r="N6535" i="35"/>
  <c r="N6586" i="35" s="1"/>
  <c r="R6535" i="35"/>
  <c r="R6586" i="35" s="1"/>
  <c r="G6535" i="35"/>
  <c r="G6586" i="35" s="1"/>
  <c r="K6535" i="35"/>
  <c r="K6586" i="35" s="1"/>
  <c r="O6535" i="35"/>
  <c r="O6586" i="35" s="1"/>
  <c r="D6586" i="35"/>
  <c r="H6535" i="35"/>
  <c r="H6586" i="35" s="1"/>
  <c r="L6535" i="35"/>
  <c r="L6586" i="35" s="1"/>
  <c r="P6535" i="35"/>
  <c r="P6586" i="35" s="1"/>
  <c r="E6527" i="35"/>
  <c r="E6578" i="35" s="1"/>
  <c r="I6527" i="35"/>
  <c r="I6578" i="35" s="1"/>
  <c r="M6527" i="35"/>
  <c r="M6578" i="35" s="1"/>
  <c r="Q6527" i="35"/>
  <c r="Q6578" i="35" s="1"/>
  <c r="F6527" i="35"/>
  <c r="F6578" i="35" s="1"/>
  <c r="J6527" i="35"/>
  <c r="J6578" i="35" s="1"/>
  <c r="N6527" i="35"/>
  <c r="N6578" i="35" s="1"/>
  <c r="R6527" i="35"/>
  <c r="R6578" i="35" s="1"/>
  <c r="G6527" i="35"/>
  <c r="G6578" i="35" s="1"/>
  <c r="K6527" i="35"/>
  <c r="K6578" i="35" s="1"/>
  <c r="O6527" i="35"/>
  <c r="O6578" i="35" s="1"/>
  <c r="D6578" i="35"/>
  <c r="H6527" i="35"/>
  <c r="H6578" i="35" s="1"/>
  <c r="L6527" i="35"/>
  <c r="L6578" i="35" s="1"/>
  <c r="P6527" i="35"/>
  <c r="P6578" i="35" s="1"/>
  <c r="E6519" i="35"/>
  <c r="E6570" i="35" s="1"/>
  <c r="I6519" i="35"/>
  <c r="I6570" i="35" s="1"/>
  <c r="M6519" i="35"/>
  <c r="M6570" i="35" s="1"/>
  <c r="Q6519" i="35"/>
  <c r="Q6570" i="35" s="1"/>
  <c r="F6519" i="35"/>
  <c r="F6570" i="35" s="1"/>
  <c r="J6519" i="35"/>
  <c r="J6570" i="35" s="1"/>
  <c r="N6519" i="35"/>
  <c r="N6570" i="35" s="1"/>
  <c r="R6519" i="35"/>
  <c r="R6570" i="35" s="1"/>
  <c r="G6519" i="35"/>
  <c r="G6570" i="35" s="1"/>
  <c r="K6519" i="35"/>
  <c r="K6570" i="35" s="1"/>
  <c r="O6519" i="35"/>
  <c r="O6570" i="35" s="1"/>
  <c r="D6570" i="35"/>
  <c r="H6519" i="35"/>
  <c r="H6570" i="35" s="1"/>
  <c r="L6519" i="35"/>
  <c r="L6570" i="35" s="1"/>
  <c r="P6519" i="35"/>
  <c r="P6570" i="35" s="1"/>
  <c r="E6511" i="35"/>
  <c r="E6562" i="35" s="1"/>
  <c r="I6511" i="35"/>
  <c r="I6562" i="35" s="1"/>
  <c r="M6511" i="35"/>
  <c r="M6562" i="35" s="1"/>
  <c r="Q6511" i="35"/>
  <c r="Q6562" i="35" s="1"/>
  <c r="F6511" i="35"/>
  <c r="F6562" i="35" s="1"/>
  <c r="J6511" i="35"/>
  <c r="J6562" i="35" s="1"/>
  <c r="N6511" i="35"/>
  <c r="N6562" i="35" s="1"/>
  <c r="R6511" i="35"/>
  <c r="R6562" i="35" s="1"/>
  <c r="G6511" i="35"/>
  <c r="G6562" i="35" s="1"/>
  <c r="K6511" i="35"/>
  <c r="K6562" i="35" s="1"/>
  <c r="O6511" i="35"/>
  <c r="O6562" i="35" s="1"/>
  <c r="D6562" i="35"/>
  <c r="H6511" i="35"/>
  <c r="H6562" i="35" s="1"/>
  <c r="L6511" i="35"/>
  <c r="L6562" i="35" s="1"/>
  <c r="P6511" i="35"/>
  <c r="P6562" i="35" s="1"/>
  <c r="H7076" i="35"/>
  <c r="H7127" i="35" s="1"/>
  <c r="P7074" i="35"/>
  <c r="P7125" i="35" s="1"/>
  <c r="E7073" i="35"/>
  <c r="E7124" i="35" s="1"/>
  <c r="I7073" i="35"/>
  <c r="I7124" i="35" s="1"/>
  <c r="M7073" i="35"/>
  <c r="M7124" i="35" s="1"/>
  <c r="Q7073" i="35"/>
  <c r="Q7124" i="35" s="1"/>
  <c r="F7073" i="35"/>
  <c r="F7124" i="35" s="1"/>
  <c r="J7073" i="35"/>
  <c r="J7124" i="35" s="1"/>
  <c r="N7073" i="35"/>
  <c r="N7124" i="35" s="1"/>
  <c r="R7073" i="35"/>
  <c r="R7124" i="35" s="1"/>
  <c r="G7073" i="35"/>
  <c r="G7124" i="35" s="1"/>
  <c r="K7073" i="35"/>
  <c r="K7124" i="35" s="1"/>
  <c r="O7073" i="35"/>
  <c r="O7124" i="35" s="1"/>
  <c r="D7124" i="35"/>
  <c r="H7072" i="35"/>
  <c r="H7123" i="35" s="1"/>
  <c r="P7070" i="35"/>
  <c r="P7121" i="35" s="1"/>
  <c r="E7069" i="35"/>
  <c r="E7120" i="35" s="1"/>
  <c r="I7069" i="35"/>
  <c r="I7120" i="35" s="1"/>
  <c r="M7069" i="35"/>
  <c r="M7120" i="35" s="1"/>
  <c r="Q7069" i="35"/>
  <c r="Q7120" i="35" s="1"/>
  <c r="F7069" i="35"/>
  <c r="F7120" i="35" s="1"/>
  <c r="J7069" i="35"/>
  <c r="J7120" i="35" s="1"/>
  <c r="N7069" i="35"/>
  <c r="N7120" i="35" s="1"/>
  <c r="R7069" i="35"/>
  <c r="R7120" i="35" s="1"/>
  <c r="G7069" i="35"/>
  <c r="G7120" i="35" s="1"/>
  <c r="K7069" i="35"/>
  <c r="K7120" i="35" s="1"/>
  <c r="O7069" i="35"/>
  <c r="O7120" i="35" s="1"/>
  <c r="D7120" i="35"/>
  <c r="H7068" i="35"/>
  <c r="H7119" i="35" s="1"/>
  <c r="P7066" i="35"/>
  <c r="P7117" i="35" s="1"/>
  <c r="E7065" i="35"/>
  <c r="E7116" i="35" s="1"/>
  <c r="I7065" i="35"/>
  <c r="I7116" i="35" s="1"/>
  <c r="M7065" i="35"/>
  <c r="M7116" i="35" s="1"/>
  <c r="Q7065" i="35"/>
  <c r="Q7116" i="35" s="1"/>
  <c r="F7065" i="35"/>
  <c r="F7116" i="35" s="1"/>
  <c r="J7065" i="35"/>
  <c r="J7116" i="35" s="1"/>
  <c r="N7065" i="35"/>
  <c r="N7116" i="35" s="1"/>
  <c r="R7065" i="35"/>
  <c r="R7116" i="35" s="1"/>
  <c r="G7065" i="35"/>
  <c r="G7116" i="35" s="1"/>
  <c r="K7065" i="35"/>
  <c r="K7116" i="35" s="1"/>
  <c r="O7065" i="35"/>
  <c r="O7116" i="35" s="1"/>
  <c r="D7116" i="35"/>
  <c r="H7064" i="35"/>
  <c r="H7115" i="35" s="1"/>
  <c r="P7062" i="35"/>
  <c r="P7113" i="35" s="1"/>
  <c r="E7061" i="35"/>
  <c r="E7112" i="35" s="1"/>
  <c r="I7061" i="35"/>
  <c r="I7112" i="35" s="1"/>
  <c r="M7061" i="35"/>
  <c r="M7112" i="35" s="1"/>
  <c r="Q7061" i="35"/>
  <c r="Q7112" i="35" s="1"/>
  <c r="F7061" i="35"/>
  <c r="F7112" i="35" s="1"/>
  <c r="J7061" i="35"/>
  <c r="J7112" i="35" s="1"/>
  <c r="N7061" i="35"/>
  <c r="N7112" i="35" s="1"/>
  <c r="R7061" i="35"/>
  <c r="R7112" i="35" s="1"/>
  <c r="G7061" i="35"/>
  <c r="G7112" i="35" s="1"/>
  <c r="K7061" i="35"/>
  <c r="K7112" i="35" s="1"/>
  <c r="O7061" i="35"/>
  <c r="O7112" i="35" s="1"/>
  <c r="D7112" i="35"/>
  <c r="H7060" i="35"/>
  <c r="H7111" i="35" s="1"/>
  <c r="P7058" i="35"/>
  <c r="P7109" i="35" s="1"/>
  <c r="E7057" i="35"/>
  <c r="E7108" i="35" s="1"/>
  <c r="I7057" i="35"/>
  <c r="I7108" i="35" s="1"/>
  <c r="M7057" i="35"/>
  <c r="M7108" i="35" s="1"/>
  <c r="Q7057" i="35"/>
  <c r="Q7108" i="35" s="1"/>
  <c r="F7057" i="35"/>
  <c r="F7108" i="35" s="1"/>
  <c r="J7057" i="35"/>
  <c r="J7108" i="35" s="1"/>
  <c r="N7057" i="35"/>
  <c r="N7108" i="35" s="1"/>
  <c r="R7057" i="35"/>
  <c r="R7108" i="35" s="1"/>
  <c r="G7057" i="35"/>
  <c r="G7108" i="35" s="1"/>
  <c r="K7057" i="35"/>
  <c r="K7108" i="35" s="1"/>
  <c r="O7057" i="35"/>
  <c r="O7108" i="35" s="1"/>
  <c r="D7108" i="35"/>
  <c r="H7056" i="35"/>
  <c r="H7107" i="35" s="1"/>
  <c r="P7054" i="35"/>
  <c r="P7105" i="35" s="1"/>
  <c r="E7053" i="35"/>
  <c r="E7104" i="35" s="1"/>
  <c r="I7053" i="35"/>
  <c r="I7104" i="35" s="1"/>
  <c r="M7053" i="35"/>
  <c r="M7104" i="35" s="1"/>
  <c r="Q7053" i="35"/>
  <c r="Q7104" i="35" s="1"/>
  <c r="F7053" i="35"/>
  <c r="F7104" i="35" s="1"/>
  <c r="J7053" i="35"/>
  <c r="J7104" i="35" s="1"/>
  <c r="N7053" i="35"/>
  <c r="N7104" i="35" s="1"/>
  <c r="R7053" i="35"/>
  <c r="R7104" i="35" s="1"/>
  <c r="G7053" i="35"/>
  <c r="G7104" i="35" s="1"/>
  <c r="K7053" i="35"/>
  <c r="K7104" i="35" s="1"/>
  <c r="O7053" i="35"/>
  <c r="O7104" i="35" s="1"/>
  <c r="D7104" i="35"/>
  <c r="H7052" i="35"/>
  <c r="H7103" i="35" s="1"/>
  <c r="P7050" i="35"/>
  <c r="P7101" i="35" s="1"/>
  <c r="E7049" i="35"/>
  <c r="E7100" i="35" s="1"/>
  <c r="I7049" i="35"/>
  <c r="I7100" i="35" s="1"/>
  <c r="M7049" i="35"/>
  <c r="M7100" i="35" s="1"/>
  <c r="Q7049" i="35"/>
  <c r="Q7100" i="35" s="1"/>
  <c r="F7049" i="35"/>
  <c r="F7100" i="35" s="1"/>
  <c r="J7049" i="35"/>
  <c r="J7100" i="35" s="1"/>
  <c r="N7049" i="35"/>
  <c r="N7100" i="35" s="1"/>
  <c r="R7049" i="35"/>
  <c r="R7100" i="35" s="1"/>
  <c r="G7049" i="35"/>
  <c r="G7100" i="35" s="1"/>
  <c r="K7049" i="35"/>
  <c r="K7100" i="35" s="1"/>
  <c r="O7049" i="35"/>
  <c r="O7100" i="35" s="1"/>
  <c r="D7100" i="35"/>
  <c r="H7048" i="35"/>
  <c r="H7099" i="35" s="1"/>
  <c r="P7046" i="35"/>
  <c r="P7097" i="35" s="1"/>
  <c r="E7045" i="35"/>
  <c r="E7096" i="35" s="1"/>
  <c r="I7045" i="35"/>
  <c r="I7096" i="35" s="1"/>
  <c r="M7045" i="35"/>
  <c r="M7096" i="35" s="1"/>
  <c r="Q7045" i="35"/>
  <c r="Q7096" i="35" s="1"/>
  <c r="F7045" i="35"/>
  <c r="F7096" i="35" s="1"/>
  <c r="J7045" i="35"/>
  <c r="J7096" i="35" s="1"/>
  <c r="N7045" i="35"/>
  <c r="N7096" i="35" s="1"/>
  <c r="R7045" i="35"/>
  <c r="R7096" i="35" s="1"/>
  <c r="G7045" i="35"/>
  <c r="G7096" i="35" s="1"/>
  <c r="K7045" i="35"/>
  <c r="K7096" i="35" s="1"/>
  <c r="O7045" i="35"/>
  <c r="O7096" i="35" s="1"/>
  <c r="D7096" i="35"/>
  <c r="H7044" i="35"/>
  <c r="H7095" i="35" s="1"/>
  <c r="P7042" i="35"/>
  <c r="P7093" i="35" s="1"/>
  <c r="E7041" i="35"/>
  <c r="E7092" i="35" s="1"/>
  <c r="I7041" i="35"/>
  <c r="I7092" i="35" s="1"/>
  <c r="M7041" i="35"/>
  <c r="M7092" i="35" s="1"/>
  <c r="Q7041" i="35"/>
  <c r="Q7092" i="35" s="1"/>
  <c r="F7041" i="35"/>
  <c r="F7092" i="35" s="1"/>
  <c r="J7041" i="35"/>
  <c r="J7092" i="35" s="1"/>
  <c r="N7041" i="35"/>
  <c r="N7092" i="35" s="1"/>
  <c r="R7041" i="35"/>
  <c r="R7092" i="35" s="1"/>
  <c r="G7041" i="35"/>
  <c r="G7092" i="35" s="1"/>
  <c r="K7041" i="35"/>
  <c r="K7092" i="35" s="1"/>
  <c r="O7041" i="35"/>
  <c r="O7092" i="35" s="1"/>
  <c r="D7092" i="35"/>
  <c r="H7040" i="35"/>
  <c r="H7091" i="35" s="1"/>
  <c r="P7038" i="35"/>
  <c r="P7089" i="35" s="1"/>
  <c r="E7037" i="35"/>
  <c r="E7088" i="35" s="1"/>
  <c r="I7037" i="35"/>
  <c r="I7088" i="35" s="1"/>
  <c r="M7037" i="35"/>
  <c r="M7088" i="35" s="1"/>
  <c r="Q7037" i="35"/>
  <c r="Q7088" i="35" s="1"/>
  <c r="F7037" i="35"/>
  <c r="F7088" i="35" s="1"/>
  <c r="J7037" i="35"/>
  <c r="J7088" i="35" s="1"/>
  <c r="N7037" i="35"/>
  <c r="N7088" i="35" s="1"/>
  <c r="R7037" i="35"/>
  <c r="R7088" i="35" s="1"/>
  <c r="G7037" i="35"/>
  <c r="G7088" i="35" s="1"/>
  <c r="K7037" i="35"/>
  <c r="K7088" i="35" s="1"/>
  <c r="O7037" i="35"/>
  <c r="O7088" i="35" s="1"/>
  <c r="D7088" i="35"/>
  <c r="H7036" i="35"/>
  <c r="H7087" i="35" s="1"/>
  <c r="P7034" i="35"/>
  <c r="P7085" i="35" s="1"/>
  <c r="E7033" i="35"/>
  <c r="E7084" i="35" s="1"/>
  <c r="I7033" i="35"/>
  <c r="I7084" i="35" s="1"/>
  <c r="M7033" i="35"/>
  <c r="M7084" i="35" s="1"/>
  <c r="Q7033" i="35"/>
  <c r="Q7084" i="35" s="1"/>
  <c r="F7033" i="35"/>
  <c r="F7084" i="35" s="1"/>
  <c r="J7033" i="35"/>
  <c r="J7084" i="35" s="1"/>
  <c r="N7033" i="35"/>
  <c r="N7084" i="35" s="1"/>
  <c r="R7033" i="35"/>
  <c r="R7084" i="35" s="1"/>
  <c r="G7033" i="35"/>
  <c r="G7084" i="35" s="1"/>
  <c r="K7033" i="35"/>
  <c r="K7084" i="35" s="1"/>
  <c r="O7033" i="35"/>
  <c r="O7084" i="35" s="1"/>
  <c r="D7084" i="35"/>
  <c r="H7032" i="35"/>
  <c r="H7083" i="35" s="1"/>
  <c r="P7030" i="35"/>
  <c r="P7081" i="35" s="1"/>
  <c r="E7029" i="35"/>
  <c r="E7080" i="35" s="1"/>
  <c r="I7029" i="35"/>
  <c r="I7080" i="35" s="1"/>
  <c r="M7029" i="35"/>
  <c r="M7080" i="35" s="1"/>
  <c r="Q7029" i="35"/>
  <c r="Q7080" i="35" s="1"/>
  <c r="F7029" i="35"/>
  <c r="F7080" i="35" s="1"/>
  <c r="J7029" i="35"/>
  <c r="J7080" i="35" s="1"/>
  <c r="N7029" i="35"/>
  <c r="N7080" i="35" s="1"/>
  <c r="R7029" i="35"/>
  <c r="R7080" i="35" s="1"/>
  <c r="G7029" i="35"/>
  <c r="G7080" i="35" s="1"/>
  <c r="K7029" i="35"/>
  <c r="K7080" i="35" s="1"/>
  <c r="O7029" i="35"/>
  <c r="O7080" i="35" s="1"/>
  <c r="D7080" i="35"/>
  <c r="H7028" i="35"/>
  <c r="H7079" i="35" s="1"/>
  <c r="R7460" i="35"/>
  <c r="R7511" i="35" s="1"/>
  <c r="N7460" i="35"/>
  <c r="N7511" i="35" s="1"/>
  <c r="J7460" i="35"/>
  <c r="J7511" i="35" s="1"/>
  <c r="R7459" i="35"/>
  <c r="R7510" i="35" s="1"/>
  <c r="N7459" i="35"/>
  <c r="N7510" i="35" s="1"/>
  <c r="J7459" i="35"/>
  <c r="J7510" i="35" s="1"/>
  <c r="R7458" i="35"/>
  <c r="R7509" i="35" s="1"/>
  <c r="N7458" i="35"/>
  <c r="N7509" i="35" s="1"/>
  <c r="J7458" i="35"/>
  <c r="J7509" i="35" s="1"/>
  <c r="R7457" i="35"/>
  <c r="R7508" i="35" s="1"/>
  <c r="N7457" i="35"/>
  <c r="N7508" i="35" s="1"/>
  <c r="J7457" i="35"/>
  <c r="J7508" i="35" s="1"/>
  <c r="R7456" i="35"/>
  <c r="R7507" i="35" s="1"/>
  <c r="N7456" i="35"/>
  <c r="N7507" i="35" s="1"/>
  <c r="J7456" i="35"/>
  <c r="J7507" i="35" s="1"/>
  <c r="R7455" i="35"/>
  <c r="R7506" i="35" s="1"/>
  <c r="N7455" i="35"/>
  <c r="N7506" i="35" s="1"/>
  <c r="J7455" i="35"/>
  <c r="J7506" i="35" s="1"/>
  <c r="R7454" i="35"/>
  <c r="R7505" i="35" s="1"/>
  <c r="N7454" i="35"/>
  <c r="N7505" i="35" s="1"/>
  <c r="J7454" i="35"/>
  <c r="J7505" i="35" s="1"/>
  <c r="R7453" i="35"/>
  <c r="R7504" i="35" s="1"/>
  <c r="N7453" i="35"/>
  <c r="N7504" i="35" s="1"/>
  <c r="J7453" i="35"/>
  <c r="J7504" i="35" s="1"/>
  <c r="R7452" i="35"/>
  <c r="R7503" i="35" s="1"/>
  <c r="N7452" i="35"/>
  <c r="N7503" i="35" s="1"/>
  <c r="J7452" i="35"/>
  <c r="J7503" i="35" s="1"/>
  <c r="R7451" i="35"/>
  <c r="R7502" i="35" s="1"/>
  <c r="N7451" i="35"/>
  <c r="N7502" i="35" s="1"/>
  <c r="J7451" i="35"/>
  <c r="J7502" i="35" s="1"/>
  <c r="R7450" i="35"/>
  <c r="R7501" i="35" s="1"/>
  <c r="N7450" i="35"/>
  <c r="N7501" i="35" s="1"/>
  <c r="J7450" i="35"/>
  <c r="J7501" i="35" s="1"/>
  <c r="R7449" i="35"/>
  <c r="R7500" i="35" s="1"/>
  <c r="N7449" i="35"/>
  <c r="N7500" i="35" s="1"/>
  <c r="J7449" i="35"/>
  <c r="J7500" i="35" s="1"/>
  <c r="R7448" i="35"/>
  <c r="R7499" i="35" s="1"/>
  <c r="N7448" i="35"/>
  <c r="N7499" i="35" s="1"/>
  <c r="J7448" i="35"/>
  <c r="J7499" i="35" s="1"/>
  <c r="R7447" i="35"/>
  <c r="R7498" i="35" s="1"/>
  <c r="N7447" i="35"/>
  <c r="N7498" i="35" s="1"/>
  <c r="J7447" i="35"/>
  <c r="J7498" i="35" s="1"/>
  <c r="R7446" i="35"/>
  <c r="R7497" i="35" s="1"/>
  <c r="N7446" i="35"/>
  <c r="N7497" i="35" s="1"/>
  <c r="J7446" i="35"/>
  <c r="J7497" i="35" s="1"/>
  <c r="R7445" i="35"/>
  <c r="R7496" i="35" s="1"/>
  <c r="N7445" i="35"/>
  <c r="N7496" i="35" s="1"/>
  <c r="J7445" i="35"/>
  <c r="J7496" i="35" s="1"/>
  <c r="R7444" i="35"/>
  <c r="R7495" i="35" s="1"/>
  <c r="N7444" i="35"/>
  <c r="N7495" i="35" s="1"/>
  <c r="J7444" i="35"/>
  <c r="J7495" i="35" s="1"/>
  <c r="R7443" i="35"/>
  <c r="R7494" i="35" s="1"/>
  <c r="N7443" i="35"/>
  <c r="N7494" i="35" s="1"/>
  <c r="J7443" i="35"/>
  <c r="J7494" i="35" s="1"/>
  <c r="R7442" i="35"/>
  <c r="R7493" i="35" s="1"/>
  <c r="N7442" i="35"/>
  <c r="N7493" i="35" s="1"/>
  <c r="J7442" i="35"/>
  <c r="J7493" i="35" s="1"/>
  <c r="R7441" i="35"/>
  <c r="R7492" i="35" s="1"/>
  <c r="N7441" i="35"/>
  <c r="N7492" i="35" s="1"/>
  <c r="J7441" i="35"/>
  <c r="J7492" i="35" s="1"/>
  <c r="R7440" i="35"/>
  <c r="R7491" i="35" s="1"/>
  <c r="N7440" i="35"/>
  <c r="N7491" i="35" s="1"/>
  <c r="J7440" i="35"/>
  <c r="J7491" i="35" s="1"/>
  <c r="R7439" i="35"/>
  <c r="R7490" i="35" s="1"/>
  <c r="N7439" i="35"/>
  <c r="N7490" i="35" s="1"/>
  <c r="J7439" i="35"/>
  <c r="J7490" i="35" s="1"/>
  <c r="R7438" i="35"/>
  <c r="R7489" i="35" s="1"/>
  <c r="N7438" i="35"/>
  <c r="N7489" i="35" s="1"/>
  <c r="J7438" i="35"/>
  <c r="J7489" i="35" s="1"/>
  <c r="R7437" i="35"/>
  <c r="R7488" i="35" s="1"/>
  <c r="N7437" i="35"/>
  <c r="N7488" i="35" s="1"/>
  <c r="J7437" i="35"/>
  <c r="J7488" i="35" s="1"/>
  <c r="R7436" i="35"/>
  <c r="R7487" i="35" s="1"/>
  <c r="N7436" i="35"/>
  <c r="N7487" i="35" s="1"/>
  <c r="J7436" i="35"/>
  <c r="J7487" i="35" s="1"/>
  <c r="R7435" i="35"/>
  <c r="R7486" i="35" s="1"/>
  <c r="N7435" i="35"/>
  <c r="N7486" i="35" s="1"/>
  <c r="J7435" i="35"/>
  <c r="J7486" i="35" s="1"/>
  <c r="R7434" i="35"/>
  <c r="R7485" i="35" s="1"/>
  <c r="N7434" i="35"/>
  <c r="N7485" i="35" s="1"/>
  <c r="J7434" i="35"/>
  <c r="J7485" i="35" s="1"/>
  <c r="R7433" i="35"/>
  <c r="R7484" i="35" s="1"/>
  <c r="N7433" i="35"/>
  <c r="N7484" i="35" s="1"/>
  <c r="J7433" i="35"/>
  <c r="J7484" i="35" s="1"/>
  <c r="R7432" i="35"/>
  <c r="R7483" i="35" s="1"/>
  <c r="N7432" i="35"/>
  <c r="N7483" i="35" s="1"/>
  <c r="J7432" i="35"/>
  <c r="J7483" i="35" s="1"/>
  <c r="R7431" i="35"/>
  <c r="R7482" i="35" s="1"/>
  <c r="N7431" i="35"/>
  <c r="N7482" i="35" s="1"/>
  <c r="J7431" i="35"/>
  <c r="J7482" i="35" s="1"/>
  <c r="R7430" i="35"/>
  <c r="R7481" i="35" s="1"/>
  <c r="N7430" i="35"/>
  <c r="N7481" i="35" s="1"/>
  <c r="J7430" i="35"/>
  <c r="J7481" i="35" s="1"/>
  <c r="R7429" i="35"/>
  <c r="R7480" i="35" s="1"/>
  <c r="N7429" i="35"/>
  <c r="N7480" i="35" s="1"/>
  <c r="J7429" i="35"/>
  <c r="J7480" i="35" s="1"/>
  <c r="R7428" i="35"/>
  <c r="R7479" i="35" s="1"/>
  <c r="N7428" i="35"/>
  <c r="N7479" i="35" s="1"/>
  <c r="J7428" i="35"/>
  <c r="J7479" i="35" s="1"/>
  <c r="R7427" i="35"/>
  <c r="R7478" i="35" s="1"/>
  <c r="N7427" i="35"/>
  <c r="N7478" i="35" s="1"/>
  <c r="J7427" i="35"/>
  <c r="J7478" i="35" s="1"/>
  <c r="R7426" i="35"/>
  <c r="R7477" i="35" s="1"/>
  <c r="N7426" i="35"/>
  <c r="N7477" i="35" s="1"/>
  <c r="J7426" i="35"/>
  <c r="J7477" i="35" s="1"/>
  <c r="R7425" i="35"/>
  <c r="R7476" i="35" s="1"/>
  <c r="N7425" i="35"/>
  <c r="N7476" i="35" s="1"/>
  <c r="J7425" i="35"/>
  <c r="J7476" i="35" s="1"/>
  <c r="R7424" i="35"/>
  <c r="R7475" i="35" s="1"/>
  <c r="N7424" i="35"/>
  <c r="N7475" i="35" s="1"/>
  <c r="J7424" i="35"/>
  <c r="J7475" i="35" s="1"/>
  <c r="R7423" i="35"/>
  <c r="R7474" i="35" s="1"/>
  <c r="N7423" i="35"/>
  <c r="N7474" i="35" s="1"/>
  <c r="J7423" i="35"/>
  <c r="J7474" i="35" s="1"/>
  <c r="R7422" i="35"/>
  <c r="R7473" i="35" s="1"/>
  <c r="N7422" i="35"/>
  <c r="N7473" i="35" s="1"/>
  <c r="J7422" i="35"/>
  <c r="J7473" i="35" s="1"/>
  <c r="R7421" i="35"/>
  <c r="R7472" i="35" s="1"/>
  <c r="N7421" i="35"/>
  <c r="N7472" i="35" s="1"/>
  <c r="J7421" i="35"/>
  <c r="J7472" i="35" s="1"/>
  <c r="R7420" i="35"/>
  <c r="R7471" i="35" s="1"/>
  <c r="N7420" i="35"/>
  <c r="N7471" i="35" s="1"/>
  <c r="J7420" i="35"/>
  <c r="J7471" i="35" s="1"/>
  <c r="R7419" i="35"/>
  <c r="R7470" i="35" s="1"/>
  <c r="N7419" i="35"/>
  <c r="N7470" i="35" s="1"/>
  <c r="J7419" i="35"/>
  <c r="J7470" i="35" s="1"/>
  <c r="R7418" i="35"/>
  <c r="R7469" i="35" s="1"/>
  <c r="N7418" i="35"/>
  <c r="N7469" i="35" s="1"/>
  <c r="J7418" i="35"/>
  <c r="J7469" i="35" s="1"/>
  <c r="R7417" i="35"/>
  <c r="R7468" i="35" s="1"/>
  <c r="N7417" i="35"/>
  <c r="N7468" i="35" s="1"/>
  <c r="J7417" i="35"/>
  <c r="J7468" i="35" s="1"/>
  <c r="R7416" i="35"/>
  <c r="R7467" i="35" s="1"/>
  <c r="N7416" i="35"/>
  <c r="N7467" i="35" s="1"/>
  <c r="J7416" i="35"/>
  <c r="J7467" i="35" s="1"/>
  <c r="R7415" i="35"/>
  <c r="R7466" i="35" s="1"/>
  <c r="N7415" i="35"/>
  <c r="N7466" i="35" s="1"/>
  <c r="J7415" i="35"/>
  <c r="J7466" i="35" s="1"/>
  <c r="R7414" i="35"/>
  <c r="R7465" i="35" s="1"/>
  <c r="N7414" i="35"/>
  <c r="N7465" i="35" s="1"/>
  <c r="J7414" i="35"/>
  <c r="J7465" i="35" s="1"/>
  <c r="R7413" i="35"/>
  <c r="R7464" i="35" s="1"/>
  <c r="N7413" i="35"/>
  <c r="N7464" i="35" s="1"/>
  <c r="J7413" i="35"/>
  <c r="J7464" i="35" s="1"/>
  <c r="R7412" i="35"/>
  <c r="R7463" i="35" s="1"/>
  <c r="N7412" i="35"/>
  <c r="N7463" i="35" s="1"/>
  <c r="J7412" i="35"/>
  <c r="J7463" i="35" s="1"/>
  <c r="R7411" i="35"/>
  <c r="N7411" i="35"/>
  <c r="J7411" i="35"/>
  <c r="F6833" i="35"/>
  <c r="F6884" i="35" s="1"/>
  <c r="J6833" i="35"/>
  <c r="J6884" i="35" s="1"/>
  <c r="N6833" i="35"/>
  <c r="N6884" i="35" s="1"/>
  <c r="R6833" i="35"/>
  <c r="R6884" i="35" s="1"/>
  <c r="G6833" i="35"/>
  <c r="G6884" i="35" s="1"/>
  <c r="K6833" i="35"/>
  <c r="K6884" i="35" s="1"/>
  <c r="O6833" i="35"/>
  <c r="O6884" i="35" s="1"/>
  <c r="D6884" i="35"/>
  <c r="M6832" i="35"/>
  <c r="M6883" i="35" s="1"/>
  <c r="F6829" i="35"/>
  <c r="F6880" i="35" s="1"/>
  <c r="J6829" i="35"/>
  <c r="J6880" i="35" s="1"/>
  <c r="N6829" i="35"/>
  <c r="N6880" i="35" s="1"/>
  <c r="R6829" i="35"/>
  <c r="R6880" i="35" s="1"/>
  <c r="G6829" i="35"/>
  <c r="G6880" i="35" s="1"/>
  <c r="K6829" i="35"/>
  <c r="K6880" i="35" s="1"/>
  <c r="O6829" i="35"/>
  <c r="O6880" i="35" s="1"/>
  <c r="D6880" i="35"/>
  <c r="M6828" i="35"/>
  <c r="M6879" i="35" s="1"/>
  <c r="F6825" i="35"/>
  <c r="F6876" i="35" s="1"/>
  <c r="J6825" i="35"/>
  <c r="J6876" i="35" s="1"/>
  <c r="N6825" i="35"/>
  <c r="N6876" i="35" s="1"/>
  <c r="R6825" i="35"/>
  <c r="R6876" i="35" s="1"/>
  <c r="G6825" i="35"/>
  <c r="G6876" i="35" s="1"/>
  <c r="K6825" i="35"/>
  <c r="K6876" i="35" s="1"/>
  <c r="O6825" i="35"/>
  <c r="O6876" i="35" s="1"/>
  <c r="D6876" i="35"/>
  <c r="M6824" i="35"/>
  <c r="M6875" i="35" s="1"/>
  <c r="F6821" i="35"/>
  <c r="F6872" i="35" s="1"/>
  <c r="J6821" i="35"/>
  <c r="J6872" i="35" s="1"/>
  <c r="N6821" i="35"/>
  <c r="N6872" i="35" s="1"/>
  <c r="R6821" i="35"/>
  <c r="R6872" i="35" s="1"/>
  <c r="G6821" i="35"/>
  <c r="G6872" i="35" s="1"/>
  <c r="K6821" i="35"/>
  <c r="K6872" i="35" s="1"/>
  <c r="O6821" i="35"/>
  <c r="O6872" i="35" s="1"/>
  <c r="D6872" i="35"/>
  <c r="M6820" i="35"/>
  <c r="M6871" i="35" s="1"/>
  <c r="F6817" i="35"/>
  <c r="F6868" i="35" s="1"/>
  <c r="J6817" i="35"/>
  <c r="J6868" i="35" s="1"/>
  <c r="N6817" i="35"/>
  <c r="N6868" i="35" s="1"/>
  <c r="R6817" i="35"/>
  <c r="R6868" i="35" s="1"/>
  <c r="G6817" i="35"/>
  <c r="G6868" i="35" s="1"/>
  <c r="K6817" i="35"/>
  <c r="K6868" i="35" s="1"/>
  <c r="O6817" i="35"/>
  <c r="O6868" i="35" s="1"/>
  <c r="D6868" i="35"/>
  <c r="M6816" i="35"/>
  <c r="M6867" i="35" s="1"/>
  <c r="F6813" i="35"/>
  <c r="F6864" i="35" s="1"/>
  <c r="J6813" i="35"/>
  <c r="J6864" i="35" s="1"/>
  <c r="N6813" i="35"/>
  <c r="N6864" i="35" s="1"/>
  <c r="R6813" i="35"/>
  <c r="R6864" i="35" s="1"/>
  <c r="G6813" i="35"/>
  <c r="G6864" i="35" s="1"/>
  <c r="K6813" i="35"/>
  <c r="K6864" i="35" s="1"/>
  <c r="O6813" i="35"/>
  <c r="O6864" i="35" s="1"/>
  <c r="D6864" i="35"/>
  <c r="M6812" i="35"/>
  <c r="M6863" i="35" s="1"/>
  <c r="F6809" i="35"/>
  <c r="F6860" i="35" s="1"/>
  <c r="J6809" i="35"/>
  <c r="J6860" i="35" s="1"/>
  <c r="N6809" i="35"/>
  <c r="N6860" i="35" s="1"/>
  <c r="R6809" i="35"/>
  <c r="R6860" i="35" s="1"/>
  <c r="G6809" i="35"/>
  <c r="G6860" i="35" s="1"/>
  <c r="K6809" i="35"/>
  <c r="K6860" i="35" s="1"/>
  <c r="O6809" i="35"/>
  <c r="O6860" i="35" s="1"/>
  <c r="D6860" i="35"/>
  <c r="M6808" i="35"/>
  <c r="M6859" i="35" s="1"/>
  <c r="F6805" i="35"/>
  <c r="F6856" i="35" s="1"/>
  <c r="J6805" i="35"/>
  <c r="J6856" i="35" s="1"/>
  <c r="N6805" i="35"/>
  <c r="N6856" i="35" s="1"/>
  <c r="R6805" i="35"/>
  <c r="R6856" i="35" s="1"/>
  <c r="G6805" i="35"/>
  <c r="G6856" i="35" s="1"/>
  <c r="K6805" i="35"/>
  <c r="K6856" i="35" s="1"/>
  <c r="O6805" i="35"/>
  <c r="O6856" i="35" s="1"/>
  <c r="D6856" i="35"/>
  <c r="M6804" i="35"/>
  <c r="M6855" i="35" s="1"/>
  <c r="F6801" i="35"/>
  <c r="F6852" i="35" s="1"/>
  <c r="J6801" i="35"/>
  <c r="J6852" i="35" s="1"/>
  <c r="N6801" i="35"/>
  <c r="N6852" i="35" s="1"/>
  <c r="R6801" i="35"/>
  <c r="R6852" i="35" s="1"/>
  <c r="G6801" i="35"/>
  <c r="G6852" i="35" s="1"/>
  <c r="K6801" i="35"/>
  <c r="K6852" i="35" s="1"/>
  <c r="O6801" i="35"/>
  <c r="O6852" i="35" s="1"/>
  <c r="D6852" i="35"/>
  <c r="M6800" i="35"/>
  <c r="M6851" i="35" s="1"/>
  <c r="F6797" i="35"/>
  <c r="F6848" i="35" s="1"/>
  <c r="J6797" i="35"/>
  <c r="J6848" i="35" s="1"/>
  <c r="N6797" i="35"/>
  <c r="N6848" i="35" s="1"/>
  <c r="R6797" i="35"/>
  <c r="R6848" i="35" s="1"/>
  <c r="G6797" i="35"/>
  <c r="G6848" i="35" s="1"/>
  <c r="K6797" i="35"/>
  <c r="K6848" i="35" s="1"/>
  <c r="O6797" i="35"/>
  <c r="O6848" i="35" s="1"/>
  <c r="D6848" i="35"/>
  <c r="M6796" i="35"/>
  <c r="M6847" i="35" s="1"/>
  <c r="F6793" i="35"/>
  <c r="F6844" i="35" s="1"/>
  <c r="J6793" i="35"/>
  <c r="J6844" i="35" s="1"/>
  <c r="N6793" i="35"/>
  <c r="N6844" i="35" s="1"/>
  <c r="R6793" i="35"/>
  <c r="R6844" i="35" s="1"/>
  <c r="G6793" i="35"/>
  <c r="G6844" i="35" s="1"/>
  <c r="K6793" i="35"/>
  <c r="K6844" i="35" s="1"/>
  <c r="O6793" i="35"/>
  <c r="O6844" i="35" s="1"/>
  <c r="D6844" i="35"/>
  <c r="M6792" i="35"/>
  <c r="M6843" i="35" s="1"/>
  <c r="F6789" i="35"/>
  <c r="F6840" i="35" s="1"/>
  <c r="J6789" i="35"/>
  <c r="J6840" i="35" s="1"/>
  <c r="N6789" i="35"/>
  <c r="N6840" i="35" s="1"/>
  <c r="R6789" i="35"/>
  <c r="R6840" i="35" s="1"/>
  <c r="G6789" i="35"/>
  <c r="G6840" i="35" s="1"/>
  <c r="K6789" i="35"/>
  <c r="K6840" i="35" s="1"/>
  <c r="O6789" i="35"/>
  <c r="O6840" i="35" s="1"/>
  <c r="D6840" i="35"/>
  <c r="M6788" i="35"/>
  <c r="M6839" i="35" s="1"/>
  <c r="E6554" i="35"/>
  <c r="E6605" i="35" s="1"/>
  <c r="I6554" i="35"/>
  <c r="I6605" i="35" s="1"/>
  <c r="M6554" i="35"/>
  <c r="M6605" i="35" s="1"/>
  <c r="Q6554" i="35"/>
  <c r="Q6605" i="35" s="1"/>
  <c r="F6554" i="35"/>
  <c r="F6605" i="35" s="1"/>
  <c r="J6554" i="35"/>
  <c r="J6605" i="35" s="1"/>
  <c r="N6554" i="35"/>
  <c r="N6605" i="35" s="1"/>
  <c r="R6554" i="35"/>
  <c r="R6605" i="35" s="1"/>
  <c r="G6554" i="35"/>
  <c r="G6605" i="35" s="1"/>
  <c r="K6554" i="35"/>
  <c r="K6605" i="35" s="1"/>
  <c r="O6554" i="35"/>
  <c r="O6605" i="35" s="1"/>
  <c r="D6605" i="35"/>
  <c r="E6550" i="35"/>
  <c r="E6601" i="35" s="1"/>
  <c r="I6550" i="35"/>
  <c r="I6601" i="35" s="1"/>
  <c r="M6550" i="35"/>
  <c r="M6601" i="35" s="1"/>
  <c r="Q6550" i="35"/>
  <c r="Q6601" i="35" s="1"/>
  <c r="F6550" i="35"/>
  <c r="F6601" i="35" s="1"/>
  <c r="J6550" i="35"/>
  <c r="J6601" i="35" s="1"/>
  <c r="N6550" i="35"/>
  <c r="N6601" i="35" s="1"/>
  <c r="R6550" i="35"/>
  <c r="R6601" i="35" s="1"/>
  <c r="G6550" i="35"/>
  <c r="G6601" i="35" s="1"/>
  <c r="K6550" i="35"/>
  <c r="K6601" i="35" s="1"/>
  <c r="O6550" i="35"/>
  <c r="O6601" i="35" s="1"/>
  <c r="D6601" i="35"/>
  <c r="E6546" i="35"/>
  <c r="E6597" i="35" s="1"/>
  <c r="I6546" i="35"/>
  <c r="I6597" i="35" s="1"/>
  <c r="M6546" i="35"/>
  <c r="M6597" i="35" s="1"/>
  <c r="Q6546" i="35"/>
  <c r="Q6597" i="35" s="1"/>
  <c r="F6546" i="35"/>
  <c r="F6597" i="35" s="1"/>
  <c r="J6546" i="35"/>
  <c r="J6597" i="35" s="1"/>
  <c r="N6546" i="35"/>
  <c r="N6597" i="35" s="1"/>
  <c r="R6546" i="35"/>
  <c r="R6597" i="35" s="1"/>
  <c r="G6546" i="35"/>
  <c r="G6597" i="35" s="1"/>
  <c r="K6546" i="35"/>
  <c r="K6597" i="35" s="1"/>
  <c r="O6546" i="35"/>
  <c r="O6597" i="35" s="1"/>
  <c r="D6597" i="35"/>
  <c r="E6542" i="35"/>
  <c r="E6593" i="35" s="1"/>
  <c r="I6542" i="35"/>
  <c r="I6593" i="35" s="1"/>
  <c r="M6542" i="35"/>
  <c r="M6593" i="35" s="1"/>
  <c r="Q6542" i="35"/>
  <c r="Q6593" i="35" s="1"/>
  <c r="F6542" i="35"/>
  <c r="F6593" i="35" s="1"/>
  <c r="J6542" i="35"/>
  <c r="J6593" i="35" s="1"/>
  <c r="N6542" i="35"/>
  <c r="N6593" i="35" s="1"/>
  <c r="R6542" i="35"/>
  <c r="R6593" i="35" s="1"/>
  <c r="G6542" i="35"/>
  <c r="G6593" i="35" s="1"/>
  <c r="K6542" i="35"/>
  <c r="K6593" i="35" s="1"/>
  <c r="O6542" i="35"/>
  <c r="O6593" i="35" s="1"/>
  <c r="D6593" i="35"/>
  <c r="E6538" i="35"/>
  <c r="E6589" i="35" s="1"/>
  <c r="I6538" i="35"/>
  <c r="I6589" i="35" s="1"/>
  <c r="M6538" i="35"/>
  <c r="M6589" i="35" s="1"/>
  <c r="Q6538" i="35"/>
  <c r="Q6589" i="35" s="1"/>
  <c r="F6538" i="35"/>
  <c r="F6589" i="35" s="1"/>
  <c r="J6538" i="35"/>
  <c r="J6589" i="35" s="1"/>
  <c r="N6538" i="35"/>
  <c r="N6589" i="35" s="1"/>
  <c r="R6538" i="35"/>
  <c r="R6589" i="35" s="1"/>
  <c r="G6538" i="35"/>
  <c r="G6589" i="35" s="1"/>
  <c r="K6538" i="35"/>
  <c r="K6589" i="35" s="1"/>
  <c r="O6538" i="35"/>
  <c r="O6589" i="35" s="1"/>
  <c r="D6589" i="35"/>
  <c r="E6534" i="35"/>
  <c r="E6585" i="35" s="1"/>
  <c r="I6534" i="35"/>
  <c r="I6585" i="35" s="1"/>
  <c r="M6534" i="35"/>
  <c r="M6585" i="35" s="1"/>
  <c r="Q6534" i="35"/>
  <c r="Q6585" i="35" s="1"/>
  <c r="F6534" i="35"/>
  <c r="F6585" i="35" s="1"/>
  <c r="J6534" i="35"/>
  <c r="J6585" i="35" s="1"/>
  <c r="N6534" i="35"/>
  <c r="N6585" i="35" s="1"/>
  <c r="R6534" i="35"/>
  <c r="R6585" i="35" s="1"/>
  <c r="G6534" i="35"/>
  <c r="G6585" i="35" s="1"/>
  <c r="K6534" i="35"/>
  <c r="K6585" i="35" s="1"/>
  <c r="O6534" i="35"/>
  <c r="O6585" i="35" s="1"/>
  <c r="D6585" i="35"/>
  <c r="E6530" i="35"/>
  <c r="E6581" i="35" s="1"/>
  <c r="I6530" i="35"/>
  <c r="I6581" i="35" s="1"/>
  <c r="M6530" i="35"/>
  <c r="M6581" i="35" s="1"/>
  <c r="Q6530" i="35"/>
  <c r="Q6581" i="35" s="1"/>
  <c r="F6530" i="35"/>
  <c r="F6581" i="35" s="1"/>
  <c r="J6530" i="35"/>
  <c r="J6581" i="35" s="1"/>
  <c r="N6530" i="35"/>
  <c r="N6581" i="35" s="1"/>
  <c r="R6530" i="35"/>
  <c r="R6581" i="35" s="1"/>
  <c r="G6530" i="35"/>
  <c r="G6581" i="35" s="1"/>
  <c r="K6530" i="35"/>
  <c r="K6581" i="35" s="1"/>
  <c r="O6530" i="35"/>
  <c r="O6581" i="35" s="1"/>
  <c r="D6581" i="35"/>
  <c r="E6526" i="35"/>
  <c r="E6577" i="35" s="1"/>
  <c r="I6526" i="35"/>
  <c r="I6577" i="35" s="1"/>
  <c r="M6526" i="35"/>
  <c r="M6577" i="35" s="1"/>
  <c r="Q6526" i="35"/>
  <c r="Q6577" i="35" s="1"/>
  <c r="F6526" i="35"/>
  <c r="F6577" i="35" s="1"/>
  <c r="J6526" i="35"/>
  <c r="J6577" i="35" s="1"/>
  <c r="N6526" i="35"/>
  <c r="N6577" i="35" s="1"/>
  <c r="R6526" i="35"/>
  <c r="R6577" i="35" s="1"/>
  <c r="G6526" i="35"/>
  <c r="G6577" i="35" s="1"/>
  <c r="K6526" i="35"/>
  <c r="K6577" i="35" s="1"/>
  <c r="O6526" i="35"/>
  <c r="O6577" i="35" s="1"/>
  <c r="D6577" i="35"/>
  <c r="E6522" i="35"/>
  <c r="E6573" i="35" s="1"/>
  <c r="I6522" i="35"/>
  <c r="I6573" i="35" s="1"/>
  <c r="M6522" i="35"/>
  <c r="M6573" i="35" s="1"/>
  <c r="Q6522" i="35"/>
  <c r="Q6573" i="35" s="1"/>
  <c r="F6522" i="35"/>
  <c r="F6573" i="35" s="1"/>
  <c r="J6522" i="35"/>
  <c r="J6573" i="35" s="1"/>
  <c r="N6522" i="35"/>
  <c r="N6573" i="35" s="1"/>
  <c r="R6522" i="35"/>
  <c r="R6573" i="35" s="1"/>
  <c r="G6522" i="35"/>
  <c r="G6573" i="35" s="1"/>
  <c r="K6522" i="35"/>
  <c r="K6573" i="35" s="1"/>
  <c r="O6522" i="35"/>
  <c r="O6573" i="35" s="1"/>
  <c r="D6573" i="35"/>
  <c r="E6518" i="35"/>
  <c r="E6569" i="35" s="1"/>
  <c r="I6518" i="35"/>
  <c r="I6569" i="35" s="1"/>
  <c r="M6518" i="35"/>
  <c r="M6569" i="35" s="1"/>
  <c r="Q6518" i="35"/>
  <c r="Q6569" i="35" s="1"/>
  <c r="F6518" i="35"/>
  <c r="F6569" i="35" s="1"/>
  <c r="J6518" i="35"/>
  <c r="J6569" i="35" s="1"/>
  <c r="N6518" i="35"/>
  <c r="N6569" i="35" s="1"/>
  <c r="R6518" i="35"/>
  <c r="R6569" i="35" s="1"/>
  <c r="G6518" i="35"/>
  <c r="G6569" i="35" s="1"/>
  <c r="K6518" i="35"/>
  <c r="K6569" i="35" s="1"/>
  <c r="O6518" i="35"/>
  <c r="O6569" i="35" s="1"/>
  <c r="D6569" i="35"/>
  <c r="E6514" i="35"/>
  <c r="E6565" i="35" s="1"/>
  <c r="I6514" i="35"/>
  <c r="I6565" i="35" s="1"/>
  <c r="M6514" i="35"/>
  <c r="M6565" i="35" s="1"/>
  <c r="Q6514" i="35"/>
  <c r="Q6565" i="35" s="1"/>
  <c r="F6514" i="35"/>
  <c r="F6565" i="35" s="1"/>
  <c r="J6514" i="35"/>
  <c r="J6565" i="35" s="1"/>
  <c r="N6514" i="35"/>
  <c r="N6565" i="35" s="1"/>
  <c r="R6514" i="35"/>
  <c r="R6565" i="35" s="1"/>
  <c r="G6514" i="35"/>
  <c r="G6565" i="35" s="1"/>
  <c r="K6514" i="35"/>
  <c r="K6565" i="35" s="1"/>
  <c r="O6514" i="35"/>
  <c r="O6565" i="35" s="1"/>
  <c r="D6565" i="35"/>
  <c r="E6510" i="35"/>
  <c r="E6561" i="35" s="1"/>
  <c r="I6510" i="35"/>
  <c r="I6561" i="35" s="1"/>
  <c r="M6510" i="35"/>
  <c r="M6561" i="35" s="1"/>
  <c r="Q6510" i="35"/>
  <c r="Q6561" i="35" s="1"/>
  <c r="F6510" i="35"/>
  <c r="F6561" i="35" s="1"/>
  <c r="J6510" i="35"/>
  <c r="J6561" i="35" s="1"/>
  <c r="N6510" i="35"/>
  <c r="N6561" i="35" s="1"/>
  <c r="R6510" i="35"/>
  <c r="R6561" i="35" s="1"/>
  <c r="G6510" i="35"/>
  <c r="G6561" i="35" s="1"/>
  <c r="K6510" i="35"/>
  <c r="K6561" i="35" s="1"/>
  <c r="O6510" i="35"/>
  <c r="O6561" i="35" s="1"/>
  <c r="D6561" i="35"/>
  <c r="E6506" i="35"/>
  <c r="I6506" i="35"/>
  <c r="M6506" i="35"/>
  <c r="Q6506" i="35"/>
  <c r="F6506" i="35"/>
  <c r="J6506" i="35"/>
  <c r="N6506" i="35"/>
  <c r="R6506" i="35"/>
  <c r="G6506" i="35"/>
  <c r="K6506" i="35"/>
  <c r="O6506" i="35"/>
  <c r="D6556" i="35"/>
  <c r="D6557" i="35"/>
  <c r="J6456" i="35"/>
  <c r="F6456" i="35"/>
  <c r="E6177" i="35"/>
  <c r="G7192" i="35"/>
  <c r="G7243" i="35" s="1"/>
  <c r="O7191" i="35"/>
  <c r="O7242" i="35" s="1"/>
  <c r="K7191" i="35"/>
  <c r="K7242" i="35" s="1"/>
  <c r="G7191" i="35"/>
  <c r="G7242" i="35" s="1"/>
  <c r="O7190" i="35"/>
  <c r="O7241" i="35" s="1"/>
  <c r="K7190" i="35"/>
  <c r="K7241" i="35" s="1"/>
  <c r="G7190" i="35"/>
  <c r="G7241" i="35" s="1"/>
  <c r="O7189" i="35"/>
  <c r="O7240" i="35" s="1"/>
  <c r="K7189" i="35"/>
  <c r="K7240" i="35" s="1"/>
  <c r="G7189" i="35"/>
  <c r="G7240" i="35" s="1"/>
  <c r="O7188" i="35"/>
  <c r="O7239" i="35" s="1"/>
  <c r="K7188" i="35"/>
  <c r="K7239" i="35" s="1"/>
  <c r="G7188" i="35"/>
  <c r="G7239" i="35" s="1"/>
  <c r="O7187" i="35"/>
  <c r="O7238" i="35" s="1"/>
  <c r="K7187" i="35"/>
  <c r="K7238" i="35" s="1"/>
  <c r="G7187" i="35"/>
  <c r="G7238" i="35" s="1"/>
  <c r="O7186" i="35"/>
  <c r="O7237" i="35" s="1"/>
  <c r="K7186" i="35"/>
  <c r="K7237" i="35" s="1"/>
  <c r="G7186" i="35"/>
  <c r="G7237" i="35" s="1"/>
  <c r="O7185" i="35"/>
  <c r="O7236" i="35" s="1"/>
  <c r="K7185" i="35"/>
  <c r="K7236" i="35" s="1"/>
  <c r="G7185" i="35"/>
  <c r="G7236" i="35" s="1"/>
  <c r="O7184" i="35"/>
  <c r="O7235" i="35" s="1"/>
  <c r="K7184" i="35"/>
  <c r="K7235" i="35" s="1"/>
  <c r="G7184" i="35"/>
  <c r="G7235" i="35" s="1"/>
  <c r="O7183" i="35"/>
  <c r="O7234" i="35" s="1"/>
  <c r="K7183" i="35"/>
  <c r="K7234" i="35" s="1"/>
  <c r="G7183" i="35"/>
  <c r="G7234" i="35" s="1"/>
  <c r="O7182" i="35"/>
  <c r="O7233" i="35" s="1"/>
  <c r="K7182" i="35"/>
  <c r="K7233" i="35" s="1"/>
  <c r="G7182" i="35"/>
  <c r="G7233" i="35" s="1"/>
  <c r="O7181" i="35"/>
  <c r="O7232" i="35" s="1"/>
  <c r="K7181" i="35"/>
  <c r="K7232" i="35" s="1"/>
  <c r="G7181" i="35"/>
  <c r="G7232" i="35" s="1"/>
  <c r="O7180" i="35"/>
  <c r="O7231" i="35" s="1"/>
  <c r="K7180" i="35"/>
  <c r="K7231" i="35" s="1"/>
  <c r="G7180" i="35"/>
  <c r="G7231" i="35" s="1"/>
  <c r="O7179" i="35"/>
  <c r="O7230" i="35" s="1"/>
  <c r="K7179" i="35"/>
  <c r="K7230" i="35" s="1"/>
  <c r="G7179" i="35"/>
  <c r="G7230" i="35" s="1"/>
  <c r="O7178" i="35"/>
  <c r="O7229" i="35" s="1"/>
  <c r="K7178" i="35"/>
  <c r="K7229" i="35" s="1"/>
  <c r="G7178" i="35"/>
  <c r="G7229" i="35" s="1"/>
  <c r="O7177" i="35"/>
  <c r="O7228" i="35" s="1"/>
  <c r="K7177" i="35"/>
  <c r="K7228" i="35" s="1"/>
  <c r="G7177" i="35"/>
  <c r="G7228" i="35" s="1"/>
  <c r="O7176" i="35"/>
  <c r="O7227" i="35" s="1"/>
  <c r="K7176" i="35"/>
  <c r="K7227" i="35" s="1"/>
  <c r="G7176" i="35"/>
  <c r="G7227" i="35" s="1"/>
  <c r="O7175" i="35"/>
  <c r="O7226" i="35" s="1"/>
  <c r="K7175" i="35"/>
  <c r="K7226" i="35" s="1"/>
  <c r="G7175" i="35"/>
  <c r="G7226" i="35" s="1"/>
  <c r="O7174" i="35"/>
  <c r="O7225" i="35" s="1"/>
  <c r="K7174" i="35"/>
  <c r="K7225" i="35" s="1"/>
  <c r="G7174" i="35"/>
  <c r="G7225" i="35" s="1"/>
  <c r="O7173" i="35"/>
  <c r="O7224" i="35" s="1"/>
  <c r="K7173" i="35"/>
  <c r="K7224" i="35" s="1"/>
  <c r="G7173" i="35"/>
  <c r="G7224" i="35" s="1"/>
  <c r="O7172" i="35"/>
  <c r="O7223" i="35" s="1"/>
  <c r="K7172" i="35"/>
  <c r="K7223" i="35" s="1"/>
  <c r="G7172" i="35"/>
  <c r="G7223" i="35" s="1"/>
  <c r="O7171" i="35"/>
  <c r="O7222" i="35" s="1"/>
  <c r="K7171" i="35"/>
  <c r="K7222" i="35" s="1"/>
  <c r="G7171" i="35"/>
  <c r="G7222" i="35" s="1"/>
  <c r="O7170" i="35"/>
  <c r="O7221" i="35" s="1"/>
  <c r="K7170" i="35"/>
  <c r="K7221" i="35" s="1"/>
  <c r="G7170" i="35"/>
  <c r="G7221" i="35" s="1"/>
  <c r="O7169" i="35"/>
  <c r="O7220" i="35" s="1"/>
  <c r="K7169" i="35"/>
  <c r="K7220" i="35" s="1"/>
  <c r="G7169" i="35"/>
  <c r="G7220" i="35" s="1"/>
  <c r="O7168" i="35"/>
  <c r="K7168" i="35"/>
  <c r="G7168" i="35"/>
  <c r="F6832" i="35"/>
  <c r="F6883" i="35" s="1"/>
  <c r="J6832" i="35"/>
  <c r="J6883" i="35" s="1"/>
  <c r="N6832" i="35"/>
  <c r="N6883" i="35" s="1"/>
  <c r="R6832" i="35"/>
  <c r="R6883" i="35" s="1"/>
  <c r="G6832" i="35"/>
  <c r="G6883" i="35" s="1"/>
  <c r="K6832" i="35"/>
  <c r="K6883" i="35" s="1"/>
  <c r="O6832" i="35"/>
  <c r="O6883" i="35" s="1"/>
  <c r="D6883" i="35"/>
  <c r="F6828" i="35"/>
  <c r="F6879" i="35" s="1"/>
  <c r="J6828" i="35"/>
  <c r="J6879" i="35" s="1"/>
  <c r="N6828" i="35"/>
  <c r="N6879" i="35" s="1"/>
  <c r="R6828" i="35"/>
  <c r="R6879" i="35" s="1"/>
  <c r="G6828" i="35"/>
  <c r="G6879" i="35" s="1"/>
  <c r="K6828" i="35"/>
  <c r="K6879" i="35" s="1"/>
  <c r="O6828" i="35"/>
  <c r="O6879" i="35" s="1"/>
  <c r="D6879" i="35"/>
  <c r="F6824" i="35"/>
  <c r="F6875" i="35" s="1"/>
  <c r="J6824" i="35"/>
  <c r="J6875" i="35" s="1"/>
  <c r="N6824" i="35"/>
  <c r="N6875" i="35" s="1"/>
  <c r="R6824" i="35"/>
  <c r="R6875" i="35" s="1"/>
  <c r="G6824" i="35"/>
  <c r="G6875" i="35" s="1"/>
  <c r="K6824" i="35"/>
  <c r="K6875" i="35" s="1"/>
  <c r="O6824" i="35"/>
  <c r="O6875" i="35" s="1"/>
  <c r="D6875" i="35"/>
  <c r="F6820" i="35"/>
  <c r="F6871" i="35" s="1"/>
  <c r="J6820" i="35"/>
  <c r="J6871" i="35" s="1"/>
  <c r="N6820" i="35"/>
  <c r="N6871" i="35" s="1"/>
  <c r="R6820" i="35"/>
  <c r="R6871" i="35" s="1"/>
  <c r="G6820" i="35"/>
  <c r="G6871" i="35" s="1"/>
  <c r="K6820" i="35"/>
  <c r="K6871" i="35" s="1"/>
  <c r="O6820" i="35"/>
  <c r="O6871" i="35" s="1"/>
  <c r="D6871" i="35"/>
  <c r="F6816" i="35"/>
  <c r="F6867" i="35" s="1"/>
  <c r="J6816" i="35"/>
  <c r="J6867" i="35" s="1"/>
  <c r="N6816" i="35"/>
  <c r="N6867" i="35" s="1"/>
  <c r="R6816" i="35"/>
  <c r="R6867" i="35" s="1"/>
  <c r="G6816" i="35"/>
  <c r="G6867" i="35" s="1"/>
  <c r="K6816" i="35"/>
  <c r="K6867" i="35" s="1"/>
  <c r="O6816" i="35"/>
  <c r="O6867" i="35" s="1"/>
  <c r="D6867" i="35"/>
  <c r="F6812" i="35"/>
  <c r="F6863" i="35" s="1"/>
  <c r="J6812" i="35"/>
  <c r="J6863" i="35" s="1"/>
  <c r="N6812" i="35"/>
  <c r="N6863" i="35" s="1"/>
  <c r="R6812" i="35"/>
  <c r="R6863" i="35" s="1"/>
  <c r="G6812" i="35"/>
  <c r="G6863" i="35" s="1"/>
  <c r="K6812" i="35"/>
  <c r="K6863" i="35" s="1"/>
  <c r="O6812" i="35"/>
  <c r="O6863" i="35" s="1"/>
  <c r="D6863" i="35"/>
  <c r="F6808" i="35"/>
  <c r="F6859" i="35" s="1"/>
  <c r="J6808" i="35"/>
  <c r="J6859" i="35" s="1"/>
  <c r="N6808" i="35"/>
  <c r="N6859" i="35" s="1"/>
  <c r="R6808" i="35"/>
  <c r="R6859" i="35" s="1"/>
  <c r="G6808" i="35"/>
  <c r="G6859" i="35" s="1"/>
  <c r="K6808" i="35"/>
  <c r="K6859" i="35" s="1"/>
  <c r="O6808" i="35"/>
  <c r="O6859" i="35" s="1"/>
  <c r="D6859" i="35"/>
  <c r="F6804" i="35"/>
  <c r="F6855" i="35" s="1"/>
  <c r="J6804" i="35"/>
  <c r="J6855" i="35" s="1"/>
  <c r="N6804" i="35"/>
  <c r="N6855" i="35" s="1"/>
  <c r="R6804" i="35"/>
  <c r="R6855" i="35" s="1"/>
  <c r="G6804" i="35"/>
  <c r="G6855" i="35" s="1"/>
  <c r="K6804" i="35"/>
  <c r="K6855" i="35" s="1"/>
  <c r="O6804" i="35"/>
  <c r="O6855" i="35" s="1"/>
  <c r="D6855" i="35"/>
  <c r="F6800" i="35"/>
  <c r="F6851" i="35" s="1"/>
  <c r="J6800" i="35"/>
  <c r="J6851" i="35" s="1"/>
  <c r="N6800" i="35"/>
  <c r="N6851" i="35" s="1"/>
  <c r="R6800" i="35"/>
  <c r="R6851" i="35" s="1"/>
  <c r="G6800" i="35"/>
  <c r="G6851" i="35" s="1"/>
  <c r="K6800" i="35"/>
  <c r="K6851" i="35" s="1"/>
  <c r="O6800" i="35"/>
  <c r="O6851" i="35" s="1"/>
  <c r="D6851" i="35"/>
  <c r="F6796" i="35"/>
  <c r="F6847" i="35" s="1"/>
  <c r="J6796" i="35"/>
  <c r="J6847" i="35" s="1"/>
  <c r="N6796" i="35"/>
  <c r="N6847" i="35" s="1"/>
  <c r="R6796" i="35"/>
  <c r="R6847" i="35" s="1"/>
  <c r="G6796" i="35"/>
  <c r="G6847" i="35" s="1"/>
  <c r="K6796" i="35"/>
  <c r="K6847" i="35" s="1"/>
  <c r="O6796" i="35"/>
  <c r="O6847" i="35" s="1"/>
  <c r="D6847" i="35"/>
  <c r="F6792" i="35"/>
  <c r="F6843" i="35" s="1"/>
  <c r="J6792" i="35"/>
  <c r="J6843" i="35" s="1"/>
  <c r="N6792" i="35"/>
  <c r="N6843" i="35" s="1"/>
  <c r="R6792" i="35"/>
  <c r="R6843" i="35" s="1"/>
  <c r="G6792" i="35"/>
  <c r="G6843" i="35" s="1"/>
  <c r="K6792" i="35"/>
  <c r="K6843" i="35" s="1"/>
  <c r="O6792" i="35"/>
  <c r="O6843" i="35" s="1"/>
  <c r="D6843" i="35"/>
  <c r="F6788" i="35"/>
  <c r="F6839" i="35" s="1"/>
  <c r="J6788" i="35"/>
  <c r="J6839" i="35" s="1"/>
  <c r="N6788" i="35"/>
  <c r="N6839" i="35" s="1"/>
  <c r="R6788" i="35"/>
  <c r="R6839" i="35" s="1"/>
  <c r="G6788" i="35"/>
  <c r="G6839" i="35" s="1"/>
  <c r="K6788" i="35"/>
  <c r="K6839" i="35" s="1"/>
  <c r="O6788" i="35"/>
  <c r="O6839" i="35" s="1"/>
  <c r="D6839" i="35"/>
  <c r="I6698" i="35"/>
  <c r="E6553" i="35"/>
  <c r="E6604" i="35" s="1"/>
  <c r="I6553" i="35"/>
  <c r="I6604" i="35" s="1"/>
  <c r="M6553" i="35"/>
  <c r="M6604" i="35" s="1"/>
  <c r="Q6553" i="35"/>
  <c r="Q6604" i="35" s="1"/>
  <c r="F6553" i="35"/>
  <c r="F6604" i="35" s="1"/>
  <c r="J6553" i="35"/>
  <c r="J6604" i="35" s="1"/>
  <c r="N6553" i="35"/>
  <c r="N6604" i="35" s="1"/>
  <c r="R6553" i="35"/>
  <c r="R6604" i="35" s="1"/>
  <c r="G6553" i="35"/>
  <c r="G6604" i="35" s="1"/>
  <c r="K6553" i="35"/>
  <c r="K6604" i="35" s="1"/>
  <c r="O6553" i="35"/>
  <c r="O6604" i="35" s="1"/>
  <c r="D6604" i="35"/>
  <c r="E6549" i="35"/>
  <c r="E6600" i="35" s="1"/>
  <c r="I6549" i="35"/>
  <c r="I6600" i="35" s="1"/>
  <c r="M6549" i="35"/>
  <c r="M6600" i="35" s="1"/>
  <c r="Q6549" i="35"/>
  <c r="Q6600" i="35" s="1"/>
  <c r="F6549" i="35"/>
  <c r="F6600" i="35" s="1"/>
  <c r="J6549" i="35"/>
  <c r="J6600" i="35" s="1"/>
  <c r="N6549" i="35"/>
  <c r="N6600" i="35" s="1"/>
  <c r="R6549" i="35"/>
  <c r="R6600" i="35" s="1"/>
  <c r="G6549" i="35"/>
  <c r="G6600" i="35" s="1"/>
  <c r="K6549" i="35"/>
  <c r="K6600" i="35" s="1"/>
  <c r="O6549" i="35"/>
  <c r="O6600" i="35" s="1"/>
  <c r="D6600" i="35"/>
  <c r="E6545" i="35"/>
  <c r="E6596" i="35" s="1"/>
  <c r="I6545" i="35"/>
  <c r="I6596" i="35" s="1"/>
  <c r="M6545" i="35"/>
  <c r="M6596" i="35" s="1"/>
  <c r="Q6545" i="35"/>
  <c r="Q6596" i="35" s="1"/>
  <c r="F6545" i="35"/>
  <c r="F6596" i="35" s="1"/>
  <c r="J6545" i="35"/>
  <c r="J6596" i="35" s="1"/>
  <c r="N6545" i="35"/>
  <c r="N6596" i="35" s="1"/>
  <c r="R6545" i="35"/>
  <c r="R6596" i="35" s="1"/>
  <c r="G6545" i="35"/>
  <c r="G6596" i="35" s="1"/>
  <c r="K6545" i="35"/>
  <c r="K6596" i="35" s="1"/>
  <c r="O6545" i="35"/>
  <c r="O6596" i="35" s="1"/>
  <c r="D6596" i="35"/>
  <c r="E6541" i="35"/>
  <c r="E6592" i="35" s="1"/>
  <c r="I6541" i="35"/>
  <c r="I6592" i="35" s="1"/>
  <c r="M6541" i="35"/>
  <c r="M6592" i="35" s="1"/>
  <c r="Q6541" i="35"/>
  <c r="Q6592" i="35" s="1"/>
  <c r="F6541" i="35"/>
  <c r="F6592" i="35" s="1"/>
  <c r="J6541" i="35"/>
  <c r="J6592" i="35" s="1"/>
  <c r="N6541" i="35"/>
  <c r="N6592" i="35" s="1"/>
  <c r="R6541" i="35"/>
  <c r="R6592" i="35" s="1"/>
  <c r="G6541" i="35"/>
  <c r="G6592" i="35" s="1"/>
  <c r="K6541" i="35"/>
  <c r="K6592" i="35" s="1"/>
  <c r="O6541" i="35"/>
  <c r="O6592" i="35" s="1"/>
  <c r="D6592" i="35"/>
  <c r="E6537" i="35"/>
  <c r="E6588" i="35" s="1"/>
  <c r="I6537" i="35"/>
  <c r="I6588" i="35" s="1"/>
  <c r="M6537" i="35"/>
  <c r="M6588" i="35" s="1"/>
  <c r="Q6537" i="35"/>
  <c r="Q6588" i="35" s="1"/>
  <c r="F6537" i="35"/>
  <c r="F6588" i="35" s="1"/>
  <c r="J6537" i="35"/>
  <c r="J6588" i="35" s="1"/>
  <c r="N6537" i="35"/>
  <c r="N6588" i="35" s="1"/>
  <c r="R6537" i="35"/>
  <c r="R6588" i="35" s="1"/>
  <c r="G6537" i="35"/>
  <c r="G6588" i="35" s="1"/>
  <c r="K6537" i="35"/>
  <c r="K6588" i="35" s="1"/>
  <c r="O6537" i="35"/>
  <c r="O6588" i="35" s="1"/>
  <c r="D6588" i="35"/>
  <c r="E6533" i="35"/>
  <c r="E6584" i="35" s="1"/>
  <c r="I6533" i="35"/>
  <c r="I6584" i="35" s="1"/>
  <c r="M6533" i="35"/>
  <c r="M6584" i="35" s="1"/>
  <c r="Q6533" i="35"/>
  <c r="Q6584" i="35" s="1"/>
  <c r="F6533" i="35"/>
  <c r="F6584" i="35" s="1"/>
  <c r="J6533" i="35"/>
  <c r="J6584" i="35" s="1"/>
  <c r="N6533" i="35"/>
  <c r="N6584" i="35" s="1"/>
  <c r="R6533" i="35"/>
  <c r="R6584" i="35" s="1"/>
  <c r="G6533" i="35"/>
  <c r="G6584" i="35" s="1"/>
  <c r="K6533" i="35"/>
  <c r="K6584" i="35" s="1"/>
  <c r="O6533" i="35"/>
  <c r="O6584" i="35" s="1"/>
  <c r="D6584" i="35"/>
  <c r="E6529" i="35"/>
  <c r="E6580" i="35" s="1"/>
  <c r="I6529" i="35"/>
  <c r="I6580" i="35" s="1"/>
  <c r="M6529" i="35"/>
  <c r="M6580" i="35" s="1"/>
  <c r="Q6529" i="35"/>
  <c r="Q6580" i="35" s="1"/>
  <c r="F6529" i="35"/>
  <c r="F6580" i="35" s="1"/>
  <c r="J6529" i="35"/>
  <c r="J6580" i="35" s="1"/>
  <c r="N6529" i="35"/>
  <c r="N6580" i="35" s="1"/>
  <c r="R6529" i="35"/>
  <c r="R6580" i="35" s="1"/>
  <c r="G6529" i="35"/>
  <c r="G6580" i="35" s="1"/>
  <c r="K6529" i="35"/>
  <c r="K6580" i="35" s="1"/>
  <c r="O6529" i="35"/>
  <c r="O6580" i="35" s="1"/>
  <c r="D6580" i="35"/>
  <c r="E6525" i="35"/>
  <c r="E6576" i="35" s="1"/>
  <c r="I6525" i="35"/>
  <c r="I6576" i="35" s="1"/>
  <c r="M6525" i="35"/>
  <c r="M6576" i="35" s="1"/>
  <c r="Q6525" i="35"/>
  <c r="Q6576" i="35" s="1"/>
  <c r="F6525" i="35"/>
  <c r="F6576" i="35" s="1"/>
  <c r="J6525" i="35"/>
  <c r="J6576" i="35" s="1"/>
  <c r="N6525" i="35"/>
  <c r="N6576" i="35" s="1"/>
  <c r="R6525" i="35"/>
  <c r="R6576" i="35" s="1"/>
  <c r="G6525" i="35"/>
  <c r="G6576" i="35" s="1"/>
  <c r="K6525" i="35"/>
  <c r="K6576" i="35" s="1"/>
  <c r="O6525" i="35"/>
  <c r="O6576" i="35" s="1"/>
  <c r="D6576" i="35"/>
  <c r="E6521" i="35"/>
  <c r="E6572" i="35" s="1"/>
  <c r="I6521" i="35"/>
  <c r="I6572" i="35" s="1"/>
  <c r="M6521" i="35"/>
  <c r="M6572" i="35" s="1"/>
  <c r="Q6521" i="35"/>
  <c r="Q6572" i="35" s="1"/>
  <c r="F6521" i="35"/>
  <c r="F6572" i="35" s="1"/>
  <c r="J6521" i="35"/>
  <c r="J6572" i="35" s="1"/>
  <c r="N6521" i="35"/>
  <c r="N6572" i="35" s="1"/>
  <c r="R6521" i="35"/>
  <c r="R6572" i="35" s="1"/>
  <c r="G6521" i="35"/>
  <c r="G6572" i="35" s="1"/>
  <c r="K6521" i="35"/>
  <c r="K6572" i="35" s="1"/>
  <c r="O6521" i="35"/>
  <c r="O6572" i="35" s="1"/>
  <c r="D6572" i="35"/>
  <c r="E6517" i="35"/>
  <c r="E6568" i="35" s="1"/>
  <c r="I6517" i="35"/>
  <c r="I6568" i="35" s="1"/>
  <c r="M6517" i="35"/>
  <c r="M6568" i="35" s="1"/>
  <c r="Q6517" i="35"/>
  <c r="Q6568" i="35" s="1"/>
  <c r="F6517" i="35"/>
  <c r="F6568" i="35" s="1"/>
  <c r="J6517" i="35"/>
  <c r="J6568" i="35" s="1"/>
  <c r="N6517" i="35"/>
  <c r="N6568" i="35" s="1"/>
  <c r="R6517" i="35"/>
  <c r="R6568" i="35" s="1"/>
  <c r="G6517" i="35"/>
  <c r="G6568" i="35" s="1"/>
  <c r="K6517" i="35"/>
  <c r="K6568" i="35" s="1"/>
  <c r="O6517" i="35"/>
  <c r="O6568" i="35" s="1"/>
  <c r="D6568" i="35"/>
  <c r="E6513" i="35"/>
  <c r="E6564" i="35" s="1"/>
  <c r="I6513" i="35"/>
  <c r="I6564" i="35" s="1"/>
  <c r="M6513" i="35"/>
  <c r="M6564" i="35" s="1"/>
  <c r="Q6513" i="35"/>
  <c r="Q6564" i="35" s="1"/>
  <c r="F6513" i="35"/>
  <c r="F6564" i="35" s="1"/>
  <c r="J6513" i="35"/>
  <c r="J6564" i="35" s="1"/>
  <c r="N6513" i="35"/>
  <c r="N6564" i="35" s="1"/>
  <c r="R6513" i="35"/>
  <c r="R6564" i="35" s="1"/>
  <c r="G6513" i="35"/>
  <c r="G6564" i="35" s="1"/>
  <c r="K6513" i="35"/>
  <c r="K6564" i="35" s="1"/>
  <c r="O6513" i="35"/>
  <c r="O6564" i="35" s="1"/>
  <c r="D6564" i="35"/>
  <c r="E6509" i="35"/>
  <c r="E6560" i="35" s="1"/>
  <c r="I6509" i="35"/>
  <c r="I6560" i="35" s="1"/>
  <c r="M6509" i="35"/>
  <c r="M6560" i="35" s="1"/>
  <c r="Q6509" i="35"/>
  <c r="Q6560" i="35" s="1"/>
  <c r="F6509" i="35"/>
  <c r="F6560" i="35" s="1"/>
  <c r="J6509" i="35"/>
  <c r="J6560" i="35" s="1"/>
  <c r="N6509" i="35"/>
  <c r="N6560" i="35" s="1"/>
  <c r="R6509" i="35"/>
  <c r="R6560" i="35" s="1"/>
  <c r="G6509" i="35"/>
  <c r="G6560" i="35" s="1"/>
  <c r="K6509" i="35"/>
  <c r="K6560" i="35" s="1"/>
  <c r="O6509" i="35"/>
  <c r="O6560" i="35" s="1"/>
  <c r="D6560" i="35"/>
  <c r="P6557" i="35"/>
  <c r="E6316" i="35"/>
  <c r="L6039" i="35"/>
  <c r="R7217" i="35"/>
  <c r="R7268" i="35" s="1"/>
  <c r="N7217" i="35"/>
  <c r="N7268" i="35" s="1"/>
  <c r="J7217" i="35"/>
  <c r="J7268" i="35" s="1"/>
  <c r="R7216" i="35"/>
  <c r="R7267" i="35" s="1"/>
  <c r="N7216" i="35"/>
  <c r="N7267" i="35" s="1"/>
  <c r="J7216" i="35"/>
  <c r="J7267" i="35" s="1"/>
  <c r="R7215" i="35"/>
  <c r="R7266" i="35" s="1"/>
  <c r="N7215" i="35"/>
  <c r="N7266" i="35" s="1"/>
  <c r="J7215" i="35"/>
  <c r="J7266" i="35" s="1"/>
  <c r="R7214" i="35"/>
  <c r="R7265" i="35" s="1"/>
  <c r="N7214" i="35"/>
  <c r="N7265" i="35" s="1"/>
  <c r="J7214" i="35"/>
  <c r="J7265" i="35" s="1"/>
  <c r="R7213" i="35"/>
  <c r="R7264" i="35" s="1"/>
  <c r="N7213" i="35"/>
  <c r="N7264" i="35" s="1"/>
  <c r="J7213" i="35"/>
  <c r="J7264" i="35" s="1"/>
  <c r="R7212" i="35"/>
  <c r="R7263" i="35" s="1"/>
  <c r="N7212" i="35"/>
  <c r="N7263" i="35" s="1"/>
  <c r="J7212" i="35"/>
  <c r="J7263" i="35" s="1"/>
  <c r="R7211" i="35"/>
  <c r="R7262" i="35" s="1"/>
  <c r="N7211" i="35"/>
  <c r="N7262" i="35" s="1"/>
  <c r="J7211" i="35"/>
  <c r="J7262" i="35" s="1"/>
  <c r="R7210" i="35"/>
  <c r="R7261" i="35" s="1"/>
  <c r="N7210" i="35"/>
  <c r="N7261" i="35" s="1"/>
  <c r="J7210" i="35"/>
  <c r="J7261" i="35" s="1"/>
  <c r="R7209" i="35"/>
  <c r="R7260" i="35" s="1"/>
  <c r="N7209" i="35"/>
  <c r="N7260" i="35" s="1"/>
  <c r="J7209" i="35"/>
  <c r="J7260" i="35" s="1"/>
  <c r="R7208" i="35"/>
  <c r="R7259" i="35" s="1"/>
  <c r="N7208" i="35"/>
  <c r="N7259" i="35" s="1"/>
  <c r="J7208" i="35"/>
  <c r="J7259" i="35" s="1"/>
  <c r="R7207" i="35"/>
  <c r="R7258" i="35" s="1"/>
  <c r="N7207" i="35"/>
  <c r="N7258" i="35" s="1"/>
  <c r="J7207" i="35"/>
  <c r="J7258" i="35" s="1"/>
  <c r="R7206" i="35"/>
  <c r="R7257" i="35" s="1"/>
  <c r="N7206" i="35"/>
  <c r="N7257" i="35" s="1"/>
  <c r="J7206" i="35"/>
  <c r="J7257" i="35" s="1"/>
  <c r="R7205" i="35"/>
  <c r="R7256" i="35" s="1"/>
  <c r="N7205" i="35"/>
  <c r="N7256" i="35" s="1"/>
  <c r="J7205" i="35"/>
  <c r="J7256" i="35" s="1"/>
  <c r="R7204" i="35"/>
  <c r="R7255" i="35" s="1"/>
  <c r="N7204" i="35"/>
  <c r="N7255" i="35" s="1"/>
  <c r="J7204" i="35"/>
  <c r="J7255" i="35" s="1"/>
  <c r="R7203" i="35"/>
  <c r="R7254" i="35" s="1"/>
  <c r="N7203" i="35"/>
  <c r="N7254" i="35" s="1"/>
  <c r="J7203" i="35"/>
  <c r="J7254" i="35" s="1"/>
  <c r="R7202" i="35"/>
  <c r="R7253" i="35" s="1"/>
  <c r="N7202" i="35"/>
  <c r="N7253" i="35" s="1"/>
  <c r="J7202" i="35"/>
  <c r="J7253" i="35" s="1"/>
  <c r="R7201" i="35"/>
  <c r="R7252" i="35" s="1"/>
  <c r="N7201" i="35"/>
  <c r="N7252" i="35" s="1"/>
  <c r="J7201" i="35"/>
  <c r="J7252" i="35" s="1"/>
  <c r="R7200" i="35"/>
  <c r="R7251" i="35" s="1"/>
  <c r="N7200" i="35"/>
  <c r="N7251" i="35" s="1"/>
  <c r="J7200" i="35"/>
  <c r="J7251" i="35" s="1"/>
  <c r="R7199" i="35"/>
  <c r="R7250" i="35" s="1"/>
  <c r="N7199" i="35"/>
  <c r="N7250" i="35" s="1"/>
  <c r="J7199" i="35"/>
  <c r="J7250" i="35" s="1"/>
  <c r="R7198" i="35"/>
  <c r="R7249" i="35" s="1"/>
  <c r="N7198" i="35"/>
  <c r="N7249" i="35" s="1"/>
  <c r="J7198" i="35"/>
  <c r="J7249" i="35" s="1"/>
  <c r="R7197" i="35"/>
  <c r="R7248" i="35" s="1"/>
  <c r="N7197" i="35"/>
  <c r="N7248" i="35" s="1"/>
  <c r="J7197" i="35"/>
  <c r="J7248" i="35" s="1"/>
  <c r="R7196" i="35"/>
  <c r="R7247" i="35" s="1"/>
  <c r="N7196" i="35"/>
  <c r="N7247" i="35" s="1"/>
  <c r="J7196" i="35"/>
  <c r="J7247" i="35" s="1"/>
  <c r="R7195" i="35"/>
  <c r="R7246" i="35" s="1"/>
  <c r="N7195" i="35"/>
  <c r="N7246" i="35" s="1"/>
  <c r="J7195" i="35"/>
  <c r="J7246" i="35" s="1"/>
  <c r="R7194" i="35"/>
  <c r="R7245" i="35" s="1"/>
  <c r="N7194" i="35"/>
  <c r="N7245" i="35" s="1"/>
  <c r="J7194" i="35"/>
  <c r="J7245" i="35" s="1"/>
  <c r="R7193" i="35"/>
  <c r="R7244" i="35" s="1"/>
  <c r="N7193" i="35"/>
  <c r="N7244" i="35" s="1"/>
  <c r="J7193" i="35"/>
  <c r="J7244" i="35" s="1"/>
  <c r="R7192" i="35"/>
  <c r="R7243" i="35" s="1"/>
  <c r="N7192" i="35"/>
  <c r="N7243" i="35" s="1"/>
  <c r="J7192" i="35"/>
  <c r="J7243" i="35" s="1"/>
  <c r="R7191" i="35"/>
  <c r="R7242" i="35" s="1"/>
  <c r="N7191" i="35"/>
  <c r="N7242" i="35" s="1"/>
  <c r="J7191" i="35"/>
  <c r="J7242" i="35" s="1"/>
  <c r="R7190" i="35"/>
  <c r="R7241" i="35" s="1"/>
  <c r="N7190" i="35"/>
  <c r="N7241" i="35" s="1"/>
  <c r="J7190" i="35"/>
  <c r="J7241" i="35" s="1"/>
  <c r="R7189" i="35"/>
  <c r="R7240" i="35" s="1"/>
  <c r="N7189" i="35"/>
  <c r="N7240" i="35" s="1"/>
  <c r="J7189" i="35"/>
  <c r="J7240" i="35" s="1"/>
  <c r="R7188" i="35"/>
  <c r="R7239" i="35" s="1"/>
  <c r="N7188" i="35"/>
  <c r="N7239" i="35" s="1"/>
  <c r="J7188" i="35"/>
  <c r="J7239" i="35" s="1"/>
  <c r="R7187" i="35"/>
  <c r="R7238" i="35" s="1"/>
  <c r="N7187" i="35"/>
  <c r="N7238" i="35" s="1"/>
  <c r="J7187" i="35"/>
  <c r="J7238" i="35" s="1"/>
  <c r="R7186" i="35"/>
  <c r="R7237" i="35" s="1"/>
  <c r="N7186" i="35"/>
  <c r="N7237" i="35" s="1"/>
  <c r="J7186" i="35"/>
  <c r="J7237" i="35" s="1"/>
  <c r="R7185" i="35"/>
  <c r="R7236" i="35" s="1"/>
  <c r="N7185" i="35"/>
  <c r="N7236" i="35" s="1"/>
  <c r="J7185" i="35"/>
  <c r="J7236" i="35" s="1"/>
  <c r="R7184" i="35"/>
  <c r="R7235" i="35" s="1"/>
  <c r="N7184" i="35"/>
  <c r="N7235" i="35" s="1"/>
  <c r="J7184" i="35"/>
  <c r="J7235" i="35" s="1"/>
  <c r="R7183" i="35"/>
  <c r="R7234" i="35" s="1"/>
  <c r="N7183" i="35"/>
  <c r="N7234" i="35" s="1"/>
  <c r="J7183" i="35"/>
  <c r="J7234" i="35" s="1"/>
  <c r="R7182" i="35"/>
  <c r="R7233" i="35" s="1"/>
  <c r="N7182" i="35"/>
  <c r="N7233" i="35" s="1"/>
  <c r="J7182" i="35"/>
  <c r="J7233" i="35" s="1"/>
  <c r="R7181" i="35"/>
  <c r="R7232" i="35" s="1"/>
  <c r="N7181" i="35"/>
  <c r="N7232" i="35" s="1"/>
  <c r="J7181" i="35"/>
  <c r="J7232" i="35" s="1"/>
  <c r="R7180" i="35"/>
  <c r="R7231" i="35" s="1"/>
  <c r="N7180" i="35"/>
  <c r="N7231" i="35" s="1"/>
  <c r="J7180" i="35"/>
  <c r="J7231" i="35" s="1"/>
  <c r="R7179" i="35"/>
  <c r="R7230" i="35" s="1"/>
  <c r="N7179" i="35"/>
  <c r="N7230" i="35" s="1"/>
  <c r="J7179" i="35"/>
  <c r="J7230" i="35" s="1"/>
  <c r="R7178" i="35"/>
  <c r="R7229" i="35" s="1"/>
  <c r="N7178" i="35"/>
  <c r="N7229" i="35" s="1"/>
  <c r="J7178" i="35"/>
  <c r="J7229" i="35" s="1"/>
  <c r="R7177" i="35"/>
  <c r="R7228" i="35" s="1"/>
  <c r="N7177" i="35"/>
  <c r="N7228" i="35" s="1"/>
  <c r="J7177" i="35"/>
  <c r="J7228" i="35" s="1"/>
  <c r="R7176" i="35"/>
  <c r="R7227" i="35" s="1"/>
  <c r="N7176" i="35"/>
  <c r="N7227" i="35" s="1"/>
  <c r="J7176" i="35"/>
  <c r="J7227" i="35" s="1"/>
  <c r="R7175" i="35"/>
  <c r="R7226" i="35" s="1"/>
  <c r="N7175" i="35"/>
  <c r="N7226" i="35" s="1"/>
  <c r="J7175" i="35"/>
  <c r="J7226" i="35" s="1"/>
  <c r="R7174" i="35"/>
  <c r="R7225" i="35" s="1"/>
  <c r="N7174" i="35"/>
  <c r="N7225" i="35" s="1"/>
  <c r="J7174" i="35"/>
  <c r="J7225" i="35" s="1"/>
  <c r="R7173" i="35"/>
  <c r="R7224" i="35" s="1"/>
  <c r="N7173" i="35"/>
  <c r="N7224" i="35" s="1"/>
  <c r="J7173" i="35"/>
  <c r="J7224" i="35" s="1"/>
  <c r="R7172" i="35"/>
  <c r="R7223" i="35" s="1"/>
  <c r="N7172" i="35"/>
  <c r="N7223" i="35" s="1"/>
  <c r="J7172" i="35"/>
  <c r="J7223" i="35" s="1"/>
  <c r="R7171" i="35"/>
  <c r="R7222" i="35" s="1"/>
  <c r="N7171" i="35"/>
  <c r="N7222" i="35" s="1"/>
  <c r="J7171" i="35"/>
  <c r="J7222" i="35" s="1"/>
  <c r="R7170" i="35"/>
  <c r="R7221" i="35" s="1"/>
  <c r="N7170" i="35"/>
  <c r="N7221" i="35" s="1"/>
  <c r="J7170" i="35"/>
  <c r="J7221" i="35" s="1"/>
  <c r="R7169" i="35"/>
  <c r="R7220" i="35" s="1"/>
  <c r="N7169" i="35"/>
  <c r="N7220" i="35" s="1"/>
  <c r="J7169" i="35"/>
  <c r="J7220" i="35" s="1"/>
  <c r="R7168" i="35"/>
  <c r="N7168" i="35"/>
  <c r="J7168" i="35"/>
  <c r="E6948" i="35"/>
  <c r="F6835" i="35"/>
  <c r="F6886" i="35" s="1"/>
  <c r="J6835" i="35"/>
  <c r="J6886" i="35" s="1"/>
  <c r="N6835" i="35"/>
  <c r="N6886" i="35" s="1"/>
  <c r="R6835" i="35"/>
  <c r="R6886" i="35" s="1"/>
  <c r="G6835" i="35"/>
  <c r="G6886" i="35" s="1"/>
  <c r="K6835" i="35"/>
  <c r="K6886" i="35" s="1"/>
  <c r="O6835" i="35"/>
  <c r="O6886" i="35" s="1"/>
  <c r="D6886" i="35"/>
  <c r="P6833" i="35"/>
  <c r="P6884" i="35" s="1"/>
  <c r="H6833" i="35"/>
  <c r="H6884" i="35" s="1"/>
  <c r="Q6832" i="35"/>
  <c r="Q6883" i="35" s="1"/>
  <c r="I6832" i="35"/>
  <c r="I6883" i="35" s="1"/>
  <c r="F6831" i="35"/>
  <c r="F6882" i="35" s="1"/>
  <c r="J6831" i="35"/>
  <c r="J6882" i="35" s="1"/>
  <c r="N6831" i="35"/>
  <c r="N6882" i="35" s="1"/>
  <c r="R6831" i="35"/>
  <c r="R6882" i="35" s="1"/>
  <c r="G6831" i="35"/>
  <c r="G6882" i="35" s="1"/>
  <c r="K6831" i="35"/>
  <c r="K6882" i="35" s="1"/>
  <c r="O6831" i="35"/>
  <c r="O6882" i="35" s="1"/>
  <c r="D6882" i="35"/>
  <c r="P6829" i="35"/>
  <c r="P6880" i="35" s="1"/>
  <c r="H6829" i="35"/>
  <c r="H6880" i="35" s="1"/>
  <c r="Q6828" i="35"/>
  <c r="Q6879" i="35" s="1"/>
  <c r="I6828" i="35"/>
  <c r="I6879" i="35" s="1"/>
  <c r="F6827" i="35"/>
  <c r="F6878" i="35" s="1"/>
  <c r="J6827" i="35"/>
  <c r="J6878" i="35" s="1"/>
  <c r="N6827" i="35"/>
  <c r="N6878" i="35" s="1"/>
  <c r="R6827" i="35"/>
  <c r="R6878" i="35" s="1"/>
  <c r="G6827" i="35"/>
  <c r="G6878" i="35" s="1"/>
  <c r="K6827" i="35"/>
  <c r="K6878" i="35" s="1"/>
  <c r="O6827" i="35"/>
  <c r="O6878" i="35" s="1"/>
  <c r="D6878" i="35"/>
  <c r="P6825" i="35"/>
  <c r="P6876" i="35" s="1"/>
  <c r="H6825" i="35"/>
  <c r="H6876" i="35" s="1"/>
  <c r="Q6824" i="35"/>
  <c r="Q6875" i="35" s="1"/>
  <c r="I6824" i="35"/>
  <c r="I6875" i="35" s="1"/>
  <c r="F6823" i="35"/>
  <c r="F6874" i="35" s="1"/>
  <c r="J6823" i="35"/>
  <c r="J6874" i="35" s="1"/>
  <c r="N6823" i="35"/>
  <c r="N6874" i="35" s="1"/>
  <c r="R6823" i="35"/>
  <c r="R6874" i="35" s="1"/>
  <c r="G6823" i="35"/>
  <c r="G6874" i="35" s="1"/>
  <c r="K6823" i="35"/>
  <c r="K6874" i="35" s="1"/>
  <c r="O6823" i="35"/>
  <c r="O6874" i="35" s="1"/>
  <c r="D6874" i="35"/>
  <c r="P6821" i="35"/>
  <c r="P6872" i="35" s="1"/>
  <c r="H6821" i="35"/>
  <c r="H6872" i="35" s="1"/>
  <c r="Q6820" i="35"/>
  <c r="Q6871" i="35" s="1"/>
  <c r="I6820" i="35"/>
  <c r="I6871" i="35" s="1"/>
  <c r="F6819" i="35"/>
  <c r="F6870" i="35" s="1"/>
  <c r="J6819" i="35"/>
  <c r="J6870" i="35" s="1"/>
  <c r="N6819" i="35"/>
  <c r="N6870" i="35" s="1"/>
  <c r="R6819" i="35"/>
  <c r="R6870" i="35" s="1"/>
  <c r="G6819" i="35"/>
  <c r="G6870" i="35" s="1"/>
  <c r="K6819" i="35"/>
  <c r="K6870" i="35" s="1"/>
  <c r="O6819" i="35"/>
  <c r="O6870" i="35" s="1"/>
  <c r="D6870" i="35"/>
  <c r="P6817" i="35"/>
  <c r="P6868" i="35" s="1"/>
  <c r="H6817" i="35"/>
  <c r="H6868" i="35" s="1"/>
  <c r="Q6816" i="35"/>
  <c r="Q6867" i="35" s="1"/>
  <c r="I6816" i="35"/>
  <c r="I6867" i="35" s="1"/>
  <c r="F6815" i="35"/>
  <c r="F6866" i="35" s="1"/>
  <c r="J6815" i="35"/>
  <c r="J6866" i="35" s="1"/>
  <c r="N6815" i="35"/>
  <c r="N6866" i="35" s="1"/>
  <c r="R6815" i="35"/>
  <c r="R6866" i="35" s="1"/>
  <c r="G6815" i="35"/>
  <c r="G6866" i="35" s="1"/>
  <c r="K6815" i="35"/>
  <c r="K6866" i="35" s="1"/>
  <c r="O6815" i="35"/>
  <c r="O6866" i="35" s="1"/>
  <c r="D6866" i="35"/>
  <c r="P6813" i="35"/>
  <c r="P6864" i="35" s="1"/>
  <c r="H6813" i="35"/>
  <c r="H6864" i="35" s="1"/>
  <c r="Q6812" i="35"/>
  <c r="Q6863" i="35" s="1"/>
  <c r="I6812" i="35"/>
  <c r="I6863" i="35" s="1"/>
  <c r="F6811" i="35"/>
  <c r="F6862" i="35" s="1"/>
  <c r="J6811" i="35"/>
  <c r="J6862" i="35" s="1"/>
  <c r="N6811" i="35"/>
  <c r="N6862" i="35" s="1"/>
  <c r="R6811" i="35"/>
  <c r="R6862" i="35" s="1"/>
  <c r="G6811" i="35"/>
  <c r="G6862" i="35" s="1"/>
  <c r="K6811" i="35"/>
  <c r="K6862" i="35" s="1"/>
  <c r="O6811" i="35"/>
  <c r="O6862" i="35" s="1"/>
  <c r="D6862" i="35"/>
  <c r="P6809" i="35"/>
  <c r="P6860" i="35" s="1"/>
  <c r="H6809" i="35"/>
  <c r="H6860" i="35" s="1"/>
  <c r="Q6808" i="35"/>
  <c r="Q6859" i="35" s="1"/>
  <c r="I6808" i="35"/>
  <c r="I6859" i="35" s="1"/>
  <c r="F6807" i="35"/>
  <c r="F6858" i="35" s="1"/>
  <c r="J6807" i="35"/>
  <c r="J6858" i="35" s="1"/>
  <c r="N6807" i="35"/>
  <c r="N6858" i="35" s="1"/>
  <c r="R6807" i="35"/>
  <c r="R6858" i="35" s="1"/>
  <c r="G6807" i="35"/>
  <c r="G6858" i="35" s="1"/>
  <c r="K6807" i="35"/>
  <c r="K6858" i="35" s="1"/>
  <c r="O6807" i="35"/>
  <c r="O6858" i="35" s="1"/>
  <c r="D6858" i="35"/>
  <c r="P6805" i="35"/>
  <c r="P6856" i="35" s="1"/>
  <c r="H6805" i="35"/>
  <c r="H6856" i="35" s="1"/>
  <c r="Q6804" i="35"/>
  <c r="Q6855" i="35" s="1"/>
  <c r="I6804" i="35"/>
  <c r="I6855" i="35" s="1"/>
  <c r="F6803" i="35"/>
  <c r="F6854" i="35" s="1"/>
  <c r="J6803" i="35"/>
  <c r="J6854" i="35" s="1"/>
  <c r="N6803" i="35"/>
  <c r="N6854" i="35" s="1"/>
  <c r="R6803" i="35"/>
  <c r="R6854" i="35" s="1"/>
  <c r="G6803" i="35"/>
  <c r="G6854" i="35" s="1"/>
  <c r="K6803" i="35"/>
  <c r="K6854" i="35" s="1"/>
  <c r="O6803" i="35"/>
  <c r="O6854" i="35" s="1"/>
  <c r="D6854" i="35"/>
  <c r="P6801" i="35"/>
  <c r="P6852" i="35" s="1"/>
  <c r="H6801" i="35"/>
  <c r="H6852" i="35" s="1"/>
  <c r="Q6800" i="35"/>
  <c r="Q6851" i="35" s="1"/>
  <c r="I6800" i="35"/>
  <c r="I6851" i="35" s="1"/>
  <c r="F6799" i="35"/>
  <c r="F6850" i="35" s="1"/>
  <c r="J6799" i="35"/>
  <c r="J6850" i="35" s="1"/>
  <c r="N6799" i="35"/>
  <c r="N6850" i="35" s="1"/>
  <c r="R6799" i="35"/>
  <c r="R6850" i="35" s="1"/>
  <c r="G6799" i="35"/>
  <c r="G6850" i="35" s="1"/>
  <c r="K6799" i="35"/>
  <c r="K6850" i="35" s="1"/>
  <c r="O6799" i="35"/>
  <c r="O6850" i="35" s="1"/>
  <c r="D6850" i="35"/>
  <c r="P6797" i="35"/>
  <c r="P6848" i="35" s="1"/>
  <c r="H6797" i="35"/>
  <c r="H6848" i="35" s="1"/>
  <c r="Q6796" i="35"/>
  <c r="Q6847" i="35" s="1"/>
  <c r="I6796" i="35"/>
  <c r="I6847" i="35" s="1"/>
  <c r="F6795" i="35"/>
  <c r="F6846" i="35" s="1"/>
  <c r="J6795" i="35"/>
  <c r="J6846" i="35" s="1"/>
  <c r="N6795" i="35"/>
  <c r="N6846" i="35" s="1"/>
  <c r="R6795" i="35"/>
  <c r="R6846" i="35" s="1"/>
  <c r="G6795" i="35"/>
  <c r="G6846" i="35" s="1"/>
  <c r="K6795" i="35"/>
  <c r="K6846" i="35" s="1"/>
  <c r="O6795" i="35"/>
  <c r="O6846" i="35" s="1"/>
  <c r="D6846" i="35"/>
  <c r="P6793" i="35"/>
  <c r="P6844" i="35" s="1"/>
  <c r="H6793" i="35"/>
  <c r="H6844" i="35" s="1"/>
  <c r="Q6792" i="35"/>
  <c r="Q6843" i="35" s="1"/>
  <c r="I6792" i="35"/>
  <c r="I6843" i="35" s="1"/>
  <c r="F6791" i="35"/>
  <c r="F6842" i="35" s="1"/>
  <c r="J6791" i="35"/>
  <c r="J6842" i="35" s="1"/>
  <c r="N6791" i="35"/>
  <c r="N6842" i="35" s="1"/>
  <c r="R6791" i="35"/>
  <c r="R6842" i="35" s="1"/>
  <c r="G6791" i="35"/>
  <c r="G6842" i="35" s="1"/>
  <c r="K6791" i="35"/>
  <c r="K6842" i="35" s="1"/>
  <c r="O6791" i="35"/>
  <c r="O6842" i="35" s="1"/>
  <c r="D6842" i="35"/>
  <c r="P6789" i="35"/>
  <c r="P6840" i="35" s="1"/>
  <c r="H6789" i="35"/>
  <c r="H6840" i="35" s="1"/>
  <c r="Q6788" i="35"/>
  <c r="Q6839" i="35" s="1"/>
  <c r="I6788" i="35"/>
  <c r="I6839" i="35" s="1"/>
  <c r="F6787" i="35"/>
  <c r="F6838" i="35" s="1"/>
  <c r="J6787" i="35"/>
  <c r="J6838" i="35" s="1"/>
  <c r="N6787" i="35"/>
  <c r="N6838" i="35" s="1"/>
  <c r="R6787" i="35"/>
  <c r="R6838" i="35" s="1"/>
  <c r="G6787" i="35"/>
  <c r="G6838" i="35" s="1"/>
  <c r="K6787" i="35"/>
  <c r="K6838" i="35" s="1"/>
  <c r="O6787" i="35"/>
  <c r="O6838" i="35" s="1"/>
  <c r="D6838" i="35"/>
  <c r="L6554" i="35"/>
  <c r="L6605" i="35" s="1"/>
  <c r="P6553" i="35"/>
  <c r="P6604" i="35" s="1"/>
  <c r="E6552" i="35"/>
  <c r="E6603" i="35" s="1"/>
  <c r="I6552" i="35"/>
  <c r="I6603" i="35" s="1"/>
  <c r="M6552" i="35"/>
  <c r="M6603" i="35" s="1"/>
  <c r="Q6552" i="35"/>
  <c r="Q6603" i="35" s="1"/>
  <c r="F6552" i="35"/>
  <c r="F6603" i="35" s="1"/>
  <c r="J6552" i="35"/>
  <c r="J6603" i="35" s="1"/>
  <c r="N6552" i="35"/>
  <c r="N6603" i="35" s="1"/>
  <c r="R6552" i="35"/>
  <c r="R6603" i="35" s="1"/>
  <c r="G6552" i="35"/>
  <c r="G6603" i="35" s="1"/>
  <c r="K6552" i="35"/>
  <c r="K6603" i="35" s="1"/>
  <c r="O6552" i="35"/>
  <c r="O6603" i="35" s="1"/>
  <c r="D6603" i="35"/>
  <c r="L6550" i="35"/>
  <c r="L6601" i="35" s="1"/>
  <c r="P6549" i="35"/>
  <c r="P6600" i="35" s="1"/>
  <c r="E6548" i="35"/>
  <c r="E6599" i="35" s="1"/>
  <c r="I6548" i="35"/>
  <c r="I6599" i="35" s="1"/>
  <c r="M6548" i="35"/>
  <c r="M6599" i="35" s="1"/>
  <c r="Q6548" i="35"/>
  <c r="Q6599" i="35" s="1"/>
  <c r="F6548" i="35"/>
  <c r="F6599" i="35" s="1"/>
  <c r="J6548" i="35"/>
  <c r="J6599" i="35" s="1"/>
  <c r="N6548" i="35"/>
  <c r="N6599" i="35" s="1"/>
  <c r="R6548" i="35"/>
  <c r="R6599" i="35" s="1"/>
  <c r="G6548" i="35"/>
  <c r="G6599" i="35" s="1"/>
  <c r="K6548" i="35"/>
  <c r="K6599" i="35" s="1"/>
  <c r="O6548" i="35"/>
  <c r="O6599" i="35" s="1"/>
  <c r="D6599" i="35"/>
  <c r="L6546" i="35"/>
  <c r="L6597" i="35" s="1"/>
  <c r="P6545" i="35"/>
  <c r="P6596" i="35" s="1"/>
  <c r="E6544" i="35"/>
  <c r="E6595" i="35" s="1"/>
  <c r="I6544" i="35"/>
  <c r="I6595" i="35" s="1"/>
  <c r="M6544" i="35"/>
  <c r="M6595" i="35" s="1"/>
  <c r="Q6544" i="35"/>
  <c r="Q6595" i="35" s="1"/>
  <c r="F6544" i="35"/>
  <c r="F6595" i="35" s="1"/>
  <c r="J6544" i="35"/>
  <c r="J6595" i="35" s="1"/>
  <c r="N6544" i="35"/>
  <c r="N6595" i="35" s="1"/>
  <c r="R6544" i="35"/>
  <c r="R6595" i="35" s="1"/>
  <c r="G6544" i="35"/>
  <c r="G6595" i="35" s="1"/>
  <c r="K6544" i="35"/>
  <c r="K6595" i="35" s="1"/>
  <c r="O6544" i="35"/>
  <c r="O6595" i="35" s="1"/>
  <c r="D6595" i="35"/>
  <c r="L6542" i="35"/>
  <c r="L6593" i="35" s="1"/>
  <c r="P6541" i="35"/>
  <c r="P6592" i="35" s="1"/>
  <c r="E6540" i="35"/>
  <c r="E6591" i="35" s="1"/>
  <c r="I6540" i="35"/>
  <c r="I6591" i="35" s="1"/>
  <c r="M6540" i="35"/>
  <c r="M6591" i="35" s="1"/>
  <c r="Q6540" i="35"/>
  <c r="Q6591" i="35" s="1"/>
  <c r="F6540" i="35"/>
  <c r="F6591" i="35" s="1"/>
  <c r="J6540" i="35"/>
  <c r="J6591" i="35" s="1"/>
  <c r="N6540" i="35"/>
  <c r="N6591" i="35" s="1"/>
  <c r="R6540" i="35"/>
  <c r="R6591" i="35" s="1"/>
  <c r="G6540" i="35"/>
  <c r="G6591" i="35" s="1"/>
  <c r="K6540" i="35"/>
  <c r="K6591" i="35" s="1"/>
  <c r="O6540" i="35"/>
  <c r="O6591" i="35" s="1"/>
  <c r="D6591" i="35"/>
  <c r="L6538" i="35"/>
  <c r="L6589" i="35" s="1"/>
  <c r="P6537" i="35"/>
  <c r="P6588" i="35" s="1"/>
  <c r="E6536" i="35"/>
  <c r="E6587" i="35" s="1"/>
  <c r="I6536" i="35"/>
  <c r="I6587" i="35" s="1"/>
  <c r="M6536" i="35"/>
  <c r="M6587" i="35" s="1"/>
  <c r="Q6536" i="35"/>
  <c r="Q6587" i="35" s="1"/>
  <c r="F6536" i="35"/>
  <c r="F6587" i="35" s="1"/>
  <c r="J6536" i="35"/>
  <c r="J6587" i="35" s="1"/>
  <c r="N6536" i="35"/>
  <c r="N6587" i="35" s="1"/>
  <c r="R6536" i="35"/>
  <c r="R6587" i="35" s="1"/>
  <c r="G6536" i="35"/>
  <c r="G6587" i="35" s="1"/>
  <c r="K6536" i="35"/>
  <c r="K6587" i="35" s="1"/>
  <c r="O6536" i="35"/>
  <c r="O6587" i="35" s="1"/>
  <c r="D6587" i="35"/>
  <c r="L6534" i="35"/>
  <c r="L6585" i="35" s="1"/>
  <c r="P6533" i="35"/>
  <c r="P6584" i="35" s="1"/>
  <c r="E6532" i="35"/>
  <c r="E6583" i="35" s="1"/>
  <c r="I6532" i="35"/>
  <c r="I6583" i="35" s="1"/>
  <c r="M6532" i="35"/>
  <c r="M6583" i="35" s="1"/>
  <c r="Q6532" i="35"/>
  <c r="Q6583" i="35" s="1"/>
  <c r="F6532" i="35"/>
  <c r="F6583" i="35" s="1"/>
  <c r="J6532" i="35"/>
  <c r="J6583" i="35" s="1"/>
  <c r="N6532" i="35"/>
  <c r="N6583" i="35" s="1"/>
  <c r="R6532" i="35"/>
  <c r="R6583" i="35" s="1"/>
  <c r="G6532" i="35"/>
  <c r="G6583" i="35" s="1"/>
  <c r="K6532" i="35"/>
  <c r="K6583" i="35" s="1"/>
  <c r="O6532" i="35"/>
  <c r="O6583" i="35" s="1"/>
  <c r="D6583" i="35"/>
  <c r="L6530" i="35"/>
  <c r="L6581" i="35" s="1"/>
  <c r="P6529" i="35"/>
  <c r="P6580" i="35" s="1"/>
  <c r="E6528" i="35"/>
  <c r="E6579" i="35" s="1"/>
  <c r="I6528" i="35"/>
  <c r="I6579" i="35" s="1"/>
  <c r="M6528" i="35"/>
  <c r="M6579" i="35" s="1"/>
  <c r="Q6528" i="35"/>
  <c r="Q6579" i="35" s="1"/>
  <c r="F6528" i="35"/>
  <c r="F6579" i="35" s="1"/>
  <c r="J6528" i="35"/>
  <c r="J6579" i="35" s="1"/>
  <c r="N6528" i="35"/>
  <c r="N6579" i="35" s="1"/>
  <c r="R6528" i="35"/>
  <c r="R6579" i="35" s="1"/>
  <c r="G6528" i="35"/>
  <c r="G6579" i="35" s="1"/>
  <c r="K6528" i="35"/>
  <c r="K6579" i="35" s="1"/>
  <c r="O6528" i="35"/>
  <c r="O6579" i="35" s="1"/>
  <c r="D6579" i="35"/>
  <c r="L6526" i="35"/>
  <c r="L6577" i="35" s="1"/>
  <c r="P6525" i="35"/>
  <c r="P6576" i="35" s="1"/>
  <c r="E6524" i="35"/>
  <c r="E6575" i="35" s="1"/>
  <c r="I6524" i="35"/>
  <c r="I6575" i="35" s="1"/>
  <c r="M6524" i="35"/>
  <c r="M6575" i="35" s="1"/>
  <c r="Q6524" i="35"/>
  <c r="Q6575" i="35" s="1"/>
  <c r="F6524" i="35"/>
  <c r="F6575" i="35" s="1"/>
  <c r="J6524" i="35"/>
  <c r="J6575" i="35" s="1"/>
  <c r="N6524" i="35"/>
  <c r="N6575" i="35" s="1"/>
  <c r="R6524" i="35"/>
  <c r="R6575" i="35" s="1"/>
  <c r="G6524" i="35"/>
  <c r="G6575" i="35" s="1"/>
  <c r="K6524" i="35"/>
  <c r="K6575" i="35" s="1"/>
  <c r="O6524" i="35"/>
  <c r="O6575" i="35" s="1"/>
  <c r="D6575" i="35"/>
  <c r="L6522" i="35"/>
  <c r="L6573" i="35" s="1"/>
  <c r="P6521" i="35"/>
  <c r="P6572" i="35" s="1"/>
  <c r="E6520" i="35"/>
  <c r="E6571" i="35" s="1"/>
  <c r="I6520" i="35"/>
  <c r="I6571" i="35" s="1"/>
  <c r="M6520" i="35"/>
  <c r="M6571" i="35" s="1"/>
  <c r="Q6520" i="35"/>
  <c r="Q6571" i="35" s="1"/>
  <c r="F6520" i="35"/>
  <c r="F6571" i="35" s="1"/>
  <c r="J6520" i="35"/>
  <c r="J6571" i="35" s="1"/>
  <c r="N6520" i="35"/>
  <c r="N6571" i="35" s="1"/>
  <c r="R6520" i="35"/>
  <c r="R6571" i="35" s="1"/>
  <c r="G6520" i="35"/>
  <c r="G6571" i="35" s="1"/>
  <c r="K6520" i="35"/>
  <c r="K6571" i="35" s="1"/>
  <c r="O6520" i="35"/>
  <c r="O6571" i="35" s="1"/>
  <c r="D6571" i="35"/>
  <c r="L6518" i="35"/>
  <c r="L6569" i="35" s="1"/>
  <c r="P6517" i="35"/>
  <c r="P6568" i="35" s="1"/>
  <c r="E6516" i="35"/>
  <c r="E6567" i="35" s="1"/>
  <c r="I6516" i="35"/>
  <c r="I6567" i="35" s="1"/>
  <c r="M6516" i="35"/>
  <c r="M6567" i="35" s="1"/>
  <c r="Q6516" i="35"/>
  <c r="Q6567" i="35" s="1"/>
  <c r="F6516" i="35"/>
  <c r="F6567" i="35" s="1"/>
  <c r="J6516" i="35"/>
  <c r="J6567" i="35" s="1"/>
  <c r="N6516" i="35"/>
  <c r="N6567" i="35" s="1"/>
  <c r="R6516" i="35"/>
  <c r="R6567" i="35" s="1"/>
  <c r="G6516" i="35"/>
  <c r="G6567" i="35" s="1"/>
  <c r="K6516" i="35"/>
  <c r="K6567" i="35" s="1"/>
  <c r="O6516" i="35"/>
  <c r="O6567" i="35" s="1"/>
  <c r="D6567" i="35"/>
  <c r="L6514" i="35"/>
  <c r="L6565" i="35" s="1"/>
  <c r="P6513" i="35"/>
  <c r="P6564" i="35" s="1"/>
  <c r="E6512" i="35"/>
  <c r="E6563" i="35" s="1"/>
  <c r="I6512" i="35"/>
  <c r="I6563" i="35" s="1"/>
  <c r="M6512" i="35"/>
  <c r="M6563" i="35" s="1"/>
  <c r="Q6512" i="35"/>
  <c r="Q6563" i="35" s="1"/>
  <c r="F6512" i="35"/>
  <c r="F6563" i="35" s="1"/>
  <c r="J6512" i="35"/>
  <c r="J6563" i="35" s="1"/>
  <c r="N6512" i="35"/>
  <c r="N6563" i="35" s="1"/>
  <c r="R6512" i="35"/>
  <c r="R6563" i="35" s="1"/>
  <c r="G6512" i="35"/>
  <c r="G6563" i="35" s="1"/>
  <c r="K6512" i="35"/>
  <c r="K6563" i="35" s="1"/>
  <c r="O6512" i="35"/>
  <c r="O6563" i="35" s="1"/>
  <c r="D6563" i="35"/>
  <c r="L6510" i="35"/>
  <c r="L6561" i="35" s="1"/>
  <c r="P6509" i="35"/>
  <c r="P6560" i="35" s="1"/>
  <c r="E6508" i="35"/>
  <c r="E6559" i="35" s="1"/>
  <c r="I6508" i="35"/>
  <c r="I6559" i="35" s="1"/>
  <c r="M6508" i="35"/>
  <c r="M6559" i="35" s="1"/>
  <c r="Q6508" i="35"/>
  <c r="Q6559" i="35" s="1"/>
  <c r="F6508" i="35"/>
  <c r="F6559" i="35" s="1"/>
  <c r="J6508" i="35"/>
  <c r="J6559" i="35" s="1"/>
  <c r="N6508" i="35"/>
  <c r="N6559" i="35" s="1"/>
  <c r="R6508" i="35"/>
  <c r="R6559" i="35" s="1"/>
  <c r="G6508" i="35"/>
  <c r="G6559" i="35" s="1"/>
  <c r="K6508" i="35"/>
  <c r="K6559" i="35" s="1"/>
  <c r="O6508" i="35"/>
  <c r="O6559" i="35" s="1"/>
  <c r="D6559" i="35"/>
  <c r="L6506" i="35"/>
  <c r="I6419" i="35"/>
  <c r="I6420" i="35"/>
  <c r="K6177" i="35"/>
  <c r="I6938" i="35"/>
  <c r="I6989" i="35" s="1"/>
  <c r="I6937" i="35"/>
  <c r="I6988" i="35" s="1"/>
  <c r="I6936" i="35"/>
  <c r="I6987" i="35" s="1"/>
  <c r="I6935" i="35"/>
  <c r="I6986" i="35" s="1"/>
  <c r="I6934" i="35"/>
  <c r="I6985" i="35" s="1"/>
  <c r="I6933" i="35"/>
  <c r="I6984" i="35" s="1"/>
  <c r="I6932" i="35"/>
  <c r="I6983" i="35" s="1"/>
  <c r="I6926" i="35"/>
  <c r="I6977" i="35" s="1"/>
  <c r="I6925" i="35"/>
  <c r="I6976" i="35" s="1"/>
  <c r="I6912" i="35"/>
  <c r="I6963" i="35" s="1"/>
  <c r="I6911" i="35"/>
  <c r="I6962" i="35" s="1"/>
  <c r="I6906" i="35"/>
  <c r="I6957" i="35" s="1"/>
  <c r="I6905" i="35"/>
  <c r="I6956" i="35" s="1"/>
  <c r="I6904" i="35"/>
  <c r="I6955" i="35" s="1"/>
  <c r="I6903" i="35"/>
  <c r="D6747" i="35"/>
  <c r="D6746" i="35"/>
  <c r="D6745" i="35"/>
  <c r="D6744" i="35"/>
  <c r="D6743" i="35"/>
  <c r="D6742" i="35"/>
  <c r="D6741" i="35"/>
  <c r="D6740" i="35"/>
  <c r="D6739" i="35"/>
  <c r="D6738" i="35"/>
  <c r="D6737" i="35"/>
  <c r="D6736" i="35"/>
  <c r="D6735" i="35"/>
  <c r="D6734" i="35"/>
  <c r="D6733" i="35"/>
  <c r="D6732" i="35"/>
  <c r="D6731" i="35"/>
  <c r="D6730" i="35"/>
  <c r="D6729" i="35"/>
  <c r="D6728" i="35"/>
  <c r="D6727" i="35"/>
  <c r="D6726" i="35"/>
  <c r="D6725" i="35"/>
  <c r="D6724" i="35"/>
  <c r="D6723" i="35"/>
  <c r="D6722" i="35"/>
  <c r="D6721" i="35"/>
  <c r="D6720" i="35"/>
  <c r="D6719" i="35"/>
  <c r="D6718" i="35"/>
  <c r="D6717" i="35"/>
  <c r="D6716" i="35"/>
  <c r="D6715" i="35"/>
  <c r="D6714" i="35"/>
  <c r="D6713" i="35"/>
  <c r="D6712" i="35"/>
  <c r="D6711" i="35"/>
  <c r="D6710" i="35"/>
  <c r="D6709" i="35"/>
  <c r="D6708" i="35"/>
  <c r="D6707" i="35"/>
  <c r="D6706" i="35"/>
  <c r="D6705" i="35"/>
  <c r="D6704" i="35"/>
  <c r="D6703" i="35"/>
  <c r="D6702" i="35"/>
  <c r="D6701" i="35"/>
  <c r="D6700" i="35"/>
  <c r="D6699" i="35"/>
  <c r="P6698" i="35"/>
  <c r="D6698" i="35"/>
  <c r="D6697" i="35"/>
  <c r="O6696" i="35"/>
  <c r="O6747" i="35" s="1"/>
  <c r="K6696" i="35"/>
  <c r="K6747" i="35" s="1"/>
  <c r="G6696" i="35"/>
  <c r="G6747" i="35" s="1"/>
  <c r="O6695" i="35"/>
  <c r="O6746" i="35" s="1"/>
  <c r="K6695" i="35"/>
  <c r="K6746" i="35" s="1"/>
  <c r="G6695" i="35"/>
  <c r="G6746" i="35" s="1"/>
  <c r="O6694" i="35"/>
  <c r="O6745" i="35" s="1"/>
  <c r="K6694" i="35"/>
  <c r="K6745" i="35" s="1"/>
  <c r="G6694" i="35"/>
  <c r="G6745" i="35" s="1"/>
  <c r="O6693" i="35"/>
  <c r="O6744" i="35" s="1"/>
  <c r="K6693" i="35"/>
  <c r="K6744" i="35" s="1"/>
  <c r="G6693" i="35"/>
  <c r="G6744" i="35" s="1"/>
  <c r="O6692" i="35"/>
  <c r="O6743" i="35" s="1"/>
  <c r="K6692" i="35"/>
  <c r="K6743" i="35" s="1"/>
  <c r="G6692" i="35"/>
  <c r="G6743" i="35" s="1"/>
  <c r="O6691" i="35"/>
  <c r="O6742" i="35" s="1"/>
  <c r="K6691" i="35"/>
  <c r="K6742" i="35" s="1"/>
  <c r="G6691" i="35"/>
  <c r="G6742" i="35" s="1"/>
  <c r="O6690" i="35"/>
  <c r="O6741" i="35" s="1"/>
  <c r="K6690" i="35"/>
  <c r="K6741" i="35" s="1"/>
  <c r="G6690" i="35"/>
  <c r="G6741" i="35" s="1"/>
  <c r="O6689" i="35"/>
  <c r="O6740" i="35" s="1"/>
  <c r="K6689" i="35"/>
  <c r="K6740" i="35" s="1"/>
  <c r="G6689" i="35"/>
  <c r="G6740" i="35" s="1"/>
  <c r="O6688" i="35"/>
  <c r="O6739" i="35" s="1"/>
  <c r="K6688" i="35"/>
  <c r="K6739" i="35" s="1"/>
  <c r="G6688" i="35"/>
  <c r="G6739" i="35" s="1"/>
  <c r="O6687" i="35"/>
  <c r="O6738" i="35" s="1"/>
  <c r="K6687" i="35"/>
  <c r="K6738" i="35" s="1"/>
  <c r="G6687" i="35"/>
  <c r="G6738" i="35" s="1"/>
  <c r="O6686" i="35"/>
  <c r="O6737" i="35" s="1"/>
  <c r="K6686" i="35"/>
  <c r="K6737" i="35" s="1"/>
  <c r="G6686" i="35"/>
  <c r="G6737" i="35" s="1"/>
  <c r="O6685" i="35"/>
  <c r="O6736" i="35" s="1"/>
  <c r="K6685" i="35"/>
  <c r="K6736" i="35" s="1"/>
  <c r="G6685" i="35"/>
  <c r="G6736" i="35" s="1"/>
  <c r="O6684" i="35"/>
  <c r="O6735" i="35" s="1"/>
  <c r="K6684" i="35"/>
  <c r="K6735" i="35" s="1"/>
  <c r="G6684" i="35"/>
  <c r="G6735" i="35" s="1"/>
  <c r="O6683" i="35"/>
  <c r="O6734" i="35" s="1"/>
  <c r="K6683" i="35"/>
  <c r="K6734" i="35" s="1"/>
  <c r="G6683" i="35"/>
  <c r="G6734" i="35" s="1"/>
  <c r="O6682" i="35"/>
  <c r="O6733" i="35" s="1"/>
  <c r="K6682" i="35"/>
  <c r="K6733" i="35" s="1"/>
  <c r="G6682" i="35"/>
  <c r="G6733" i="35" s="1"/>
  <c r="O6681" i="35"/>
  <c r="O6732" i="35" s="1"/>
  <c r="K6681" i="35"/>
  <c r="K6732" i="35" s="1"/>
  <c r="G6681" i="35"/>
  <c r="G6732" i="35" s="1"/>
  <c r="O6680" i="35"/>
  <c r="O6731" i="35" s="1"/>
  <c r="K6680" i="35"/>
  <c r="K6731" i="35" s="1"/>
  <c r="G6680" i="35"/>
  <c r="G6731" i="35" s="1"/>
  <c r="O6679" i="35"/>
  <c r="O6730" i="35" s="1"/>
  <c r="K6679" i="35"/>
  <c r="K6730" i="35" s="1"/>
  <c r="G6679" i="35"/>
  <c r="G6730" i="35" s="1"/>
  <c r="O6678" i="35"/>
  <c r="O6729" i="35" s="1"/>
  <c r="K6678" i="35"/>
  <c r="K6729" i="35" s="1"/>
  <c r="G6678" i="35"/>
  <c r="G6729" i="35" s="1"/>
  <c r="O6677" i="35"/>
  <c r="O6728" i="35" s="1"/>
  <c r="K6677" i="35"/>
  <c r="K6728" i="35" s="1"/>
  <c r="G6677" i="35"/>
  <c r="G6728" i="35" s="1"/>
  <c r="O6676" i="35"/>
  <c r="O6727" i="35" s="1"/>
  <c r="K6676" i="35"/>
  <c r="K6727" i="35" s="1"/>
  <c r="G6676" i="35"/>
  <c r="G6727" i="35" s="1"/>
  <c r="O6675" i="35"/>
  <c r="O6726" i="35" s="1"/>
  <c r="K6675" i="35"/>
  <c r="K6726" i="35" s="1"/>
  <c r="G6675" i="35"/>
  <c r="G6726" i="35" s="1"/>
  <c r="O6674" i="35"/>
  <c r="O6725" i="35" s="1"/>
  <c r="K6674" i="35"/>
  <c r="K6725" i="35" s="1"/>
  <c r="G6674" i="35"/>
  <c r="G6725" i="35" s="1"/>
  <c r="O6673" i="35"/>
  <c r="O6724" i="35" s="1"/>
  <c r="K6673" i="35"/>
  <c r="K6724" i="35" s="1"/>
  <c r="G6673" i="35"/>
  <c r="G6724" i="35" s="1"/>
  <c r="O6672" i="35"/>
  <c r="O6723" i="35" s="1"/>
  <c r="K6672" i="35"/>
  <c r="K6723" i="35" s="1"/>
  <c r="G6672" i="35"/>
  <c r="G6723" i="35" s="1"/>
  <c r="O6671" i="35"/>
  <c r="O6722" i="35" s="1"/>
  <c r="K6671" i="35"/>
  <c r="K6722" i="35" s="1"/>
  <c r="G6671" i="35"/>
  <c r="G6722" i="35" s="1"/>
  <c r="O6670" i="35"/>
  <c r="O6721" i="35" s="1"/>
  <c r="K6670" i="35"/>
  <c r="K6721" i="35" s="1"/>
  <c r="G6670" i="35"/>
  <c r="G6721" i="35" s="1"/>
  <c r="O6669" i="35"/>
  <c r="O6720" i="35" s="1"/>
  <c r="K6669" i="35"/>
  <c r="K6720" i="35" s="1"/>
  <c r="G6669" i="35"/>
  <c r="G6720" i="35" s="1"/>
  <c r="O6668" i="35"/>
  <c r="O6719" i="35" s="1"/>
  <c r="K6668" i="35"/>
  <c r="K6719" i="35" s="1"/>
  <c r="G6668" i="35"/>
  <c r="G6719" i="35" s="1"/>
  <c r="O6667" i="35"/>
  <c r="O6718" i="35" s="1"/>
  <c r="K6667" i="35"/>
  <c r="K6718" i="35" s="1"/>
  <c r="G6667" i="35"/>
  <c r="G6718" i="35" s="1"/>
  <c r="O6666" i="35"/>
  <c r="O6717" i="35" s="1"/>
  <c r="K6666" i="35"/>
  <c r="K6717" i="35" s="1"/>
  <c r="G6666" i="35"/>
  <c r="G6717" i="35" s="1"/>
  <c r="O6665" i="35"/>
  <c r="O6716" i="35" s="1"/>
  <c r="K6665" i="35"/>
  <c r="K6716" i="35" s="1"/>
  <c r="G6665" i="35"/>
  <c r="G6716" i="35" s="1"/>
  <c r="O6664" i="35"/>
  <c r="O6715" i="35" s="1"/>
  <c r="K6664" i="35"/>
  <c r="K6715" i="35" s="1"/>
  <c r="G6664" i="35"/>
  <c r="G6715" i="35" s="1"/>
  <c r="O6663" i="35"/>
  <c r="O6714" i="35" s="1"/>
  <c r="K6663" i="35"/>
  <c r="K6714" i="35" s="1"/>
  <c r="G6663" i="35"/>
  <c r="G6714" i="35" s="1"/>
  <c r="O6662" i="35"/>
  <c r="O6713" i="35" s="1"/>
  <c r="K6662" i="35"/>
  <c r="K6713" i="35" s="1"/>
  <c r="G6662" i="35"/>
  <c r="G6713" i="35" s="1"/>
  <c r="O6661" i="35"/>
  <c r="O6712" i="35" s="1"/>
  <c r="K6661" i="35"/>
  <c r="K6712" i="35" s="1"/>
  <c r="G6661" i="35"/>
  <c r="G6712" i="35" s="1"/>
  <c r="O6660" i="35"/>
  <c r="O6711" i="35" s="1"/>
  <c r="K6660" i="35"/>
  <c r="K6711" i="35" s="1"/>
  <c r="G6660" i="35"/>
  <c r="G6711" i="35" s="1"/>
  <c r="O6659" i="35"/>
  <c r="O6710" i="35" s="1"/>
  <c r="K6659" i="35"/>
  <c r="K6710" i="35" s="1"/>
  <c r="G6659" i="35"/>
  <c r="G6710" i="35" s="1"/>
  <c r="O6658" i="35"/>
  <c r="O6709" i="35" s="1"/>
  <c r="K6658" i="35"/>
  <c r="K6709" i="35" s="1"/>
  <c r="G6658" i="35"/>
  <c r="G6709" i="35" s="1"/>
  <c r="O6657" i="35"/>
  <c r="O6708" i="35" s="1"/>
  <c r="K6657" i="35"/>
  <c r="K6708" i="35" s="1"/>
  <c r="G6657" i="35"/>
  <c r="G6708" i="35" s="1"/>
  <c r="O6656" i="35"/>
  <c r="O6707" i="35" s="1"/>
  <c r="K6656" i="35"/>
  <c r="K6707" i="35" s="1"/>
  <c r="G6656" i="35"/>
  <c r="G6707" i="35" s="1"/>
  <c r="O6655" i="35"/>
  <c r="O6706" i="35" s="1"/>
  <c r="K6655" i="35"/>
  <c r="K6706" i="35" s="1"/>
  <c r="G6655" i="35"/>
  <c r="G6706" i="35" s="1"/>
  <c r="O6654" i="35"/>
  <c r="O6705" i="35" s="1"/>
  <c r="K6654" i="35"/>
  <c r="K6705" i="35" s="1"/>
  <c r="G6654" i="35"/>
  <c r="G6705" i="35" s="1"/>
  <c r="O6653" i="35"/>
  <c r="O6704" i="35" s="1"/>
  <c r="K6653" i="35"/>
  <c r="K6704" i="35" s="1"/>
  <c r="G6653" i="35"/>
  <c r="G6704" i="35" s="1"/>
  <c r="O6652" i="35"/>
  <c r="O6703" i="35" s="1"/>
  <c r="K6652" i="35"/>
  <c r="K6703" i="35" s="1"/>
  <c r="G6652" i="35"/>
  <c r="G6703" i="35" s="1"/>
  <c r="O6651" i="35"/>
  <c r="O6702" i="35" s="1"/>
  <c r="K6651" i="35"/>
  <c r="K6702" i="35" s="1"/>
  <c r="G6651" i="35"/>
  <c r="G6702" i="35" s="1"/>
  <c r="O6650" i="35"/>
  <c r="O6701" i="35" s="1"/>
  <c r="K6650" i="35"/>
  <c r="K6701" i="35" s="1"/>
  <c r="G6650" i="35"/>
  <c r="G6701" i="35" s="1"/>
  <c r="O6649" i="35"/>
  <c r="O6700" i="35" s="1"/>
  <c r="K6649" i="35"/>
  <c r="K6700" i="35" s="1"/>
  <c r="G6649" i="35"/>
  <c r="G6700" i="35" s="1"/>
  <c r="O6648" i="35"/>
  <c r="O6699" i="35" s="1"/>
  <c r="K6648" i="35"/>
  <c r="K6699" i="35" s="1"/>
  <c r="G6648" i="35"/>
  <c r="G6699" i="35" s="1"/>
  <c r="O6647" i="35"/>
  <c r="K6647" i="35"/>
  <c r="G6647" i="35"/>
  <c r="E6012" i="35"/>
  <c r="E6063" i="35" s="1"/>
  <c r="I6012" i="35"/>
  <c r="I6063" i="35" s="1"/>
  <c r="M6012" i="35"/>
  <c r="M6063" i="35" s="1"/>
  <c r="Q6012" i="35"/>
  <c r="Q6063" i="35" s="1"/>
  <c r="G6012" i="35"/>
  <c r="G6063" i="35" s="1"/>
  <c r="K6012" i="35"/>
  <c r="K6063" i="35" s="1"/>
  <c r="O6012" i="35"/>
  <c r="O6063" i="35" s="1"/>
  <c r="F6012" i="35"/>
  <c r="F6063" i="35" s="1"/>
  <c r="N6012" i="35"/>
  <c r="N6063" i="35" s="1"/>
  <c r="D6063" i="35"/>
  <c r="H6012" i="35"/>
  <c r="H6063" i="35" s="1"/>
  <c r="P6012" i="35"/>
  <c r="P6063" i="35" s="1"/>
  <c r="J6012" i="35"/>
  <c r="J6063" i="35" s="1"/>
  <c r="R6012" i="35"/>
  <c r="R6063" i="35" s="1"/>
  <c r="E6008" i="35"/>
  <c r="E6059" i="35" s="1"/>
  <c r="I6008" i="35"/>
  <c r="I6059" i="35" s="1"/>
  <c r="M6008" i="35"/>
  <c r="M6059" i="35" s="1"/>
  <c r="Q6008" i="35"/>
  <c r="Q6059" i="35" s="1"/>
  <c r="G6008" i="35"/>
  <c r="G6059" i="35" s="1"/>
  <c r="K6008" i="35"/>
  <c r="K6059" i="35" s="1"/>
  <c r="O6008" i="35"/>
  <c r="O6059" i="35" s="1"/>
  <c r="F6008" i="35"/>
  <c r="F6059" i="35" s="1"/>
  <c r="N6008" i="35"/>
  <c r="N6059" i="35" s="1"/>
  <c r="D6059" i="35"/>
  <c r="H6008" i="35"/>
  <c r="H6059" i="35" s="1"/>
  <c r="P6008" i="35"/>
  <c r="P6059" i="35" s="1"/>
  <c r="J6008" i="35"/>
  <c r="J6059" i="35" s="1"/>
  <c r="R6008" i="35"/>
  <c r="R6059" i="35" s="1"/>
  <c r="E6004" i="35"/>
  <c r="E6055" i="35" s="1"/>
  <c r="I6004" i="35"/>
  <c r="I6055" i="35" s="1"/>
  <c r="M6004" i="35"/>
  <c r="M6055" i="35" s="1"/>
  <c r="Q6004" i="35"/>
  <c r="Q6055" i="35" s="1"/>
  <c r="G6004" i="35"/>
  <c r="G6055" i="35" s="1"/>
  <c r="K6004" i="35"/>
  <c r="K6055" i="35" s="1"/>
  <c r="O6004" i="35"/>
  <c r="O6055" i="35" s="1"/>
  <c r="F6004" i="35"/>
  <c r="F6055" i="35" s="1"/>
  <c r="N6004" i="35"/>
  <c r="N6055" i="35" s="1"/>
  <c r="D6055" i="35"/>
  <c r="H6004" i="35"/>
  <c r="H6055" i="35" s="1"/>
  <c r="P6004" i="35"/>
  <c r="P6055" i="35" s="1"/>
  <c r="J6004" i="35"/>
  <c r="J6055" i="35" s="1"/>
  <c r="R6004" i="35"/>
  <c r="R6055" i="35" s="1"/>
  <c r="E6000" i="35"/>
  <c r="E6051" i="35" s="1"/>
  <c r="I6000" i="35"/>
  <c r="I6051" i="35" s="1"/>
  <c r="M6000" i="35"/>
  <c r="M6051" i="35" s="1"/>
  <c r="Q6000" i="35"/>
  <c r="Q6051" i="35" s="1"/>
  <c r="G6000" i="35"/>
  <c r="G6051" i="35" s="1"/>
  <c r="K6000" i="35"/>
  <c r="K6051" i="35" s="1"/>
  <c r="O6000" i="35"/>
  <c r="O6051" i="35" s="1"/>
  <c r="F6000" i="35"/>
  <c r="F6051" i="35" s="1"/>
  <c r="N6000" i="35"/>
  <c r="N6051" i="35" s="1"/>
  <c r="D6051" i="35"/>
  <c r="H6000" i="35"/>
  <c r="H6051" i="35" s="1"/>
  <c r="P6000" i="35"/>
  <c r="P6051" i="35" s="1"/>
  <c r="J6000" i="35"/>
  <c r="J6051" i="35" s="1"/>
  <c r="R6000" i="35"/>
  <c r="R6051" i="35" s="1"/>
  <c r="E5996" i="35"/>
  <c r="E6047" i="35" s="1"/>
  <c r="I5996" i="35"/>
  <c r="I6047" i="35" s="1"/>
  <c r="M5996" i="35"/>
  <c r="M6047" i="35" s="1"/>
  <c r="Q5996" i="35"/>
  <c r="Q6047" i="35" s="1"/>
  <c r="G5996" i="35"/>
  <c r="G6047" i="35" s="1"/>
  <c r="K5996" i="35"/>
  <c r="K6047" i="35" s="1"/>
  <c r="O5996" i="35"/>
  <c r="O6047" i="35" s="1"/>
  <c r="F5996" i="35"/>
  <c r="F6047" i="35" s="1"/>
  <c r="N5996" i="35"/>
  <c r="N6047" i="35" s="1"/>
  <c r="D6047" i="35"/>
  <c r="H5996" i="35"/>
  <c r="H6047" i="35" s="1"/>
  <c r="P5996" i="35"/>
  <c r="P6047" i="35" s="1"/>
  <c r="J5996" i="35"/>
  <c r="J6047" i="35" s="1"/>
  <c r="R5996" i="35"/>
  <c r="R6047" i="35" s="1"/>
  <c r="E5992" i="35"/>
  <c r="E6043" i="35" s="1"/>
  <c r="I5992" i="35"/>
  <c r="I6043" i="35" s="1"/>
  <c r="M5992" i="35"/>
  <c r="M6043" i="35" s="1"/>
  <c r="Q5992" i="35"/>
  <c r="Q6043" i="35" s="1"/>
  <c r="G5992" i="35"/>
  <c r="G6043" i="35" s="1"/>
  <c r="K5992" i="35"/>
  <c r="K6043" i="35" s="1"/>
  <c r="O5992" i="35"/>
  <c r="O6043" i="35" s="1"/>
  <c r="F5992" i="35"/>
  <c r="F6043" i="35" s="1"/>
  <c r="N5992" i="35"/>
  <c r="N6043" i="35" s="1"/>
  <c r="D6043" i="35"/>
  <c r="H5992" i="35"/>
  <c r="H6043" i="35" s="1"/>
  <c r="P5992" i="35"/>
  <c r="P6043" i="35" s="1"/>
  <c r="J5992" i="35"/>
  <c r="J6043" i="35" s="1"/>
  <c r="R5992" i="35"/>
  <c r="R6043" i="35" s="1"/>
  <c r="E5988" i="35"/>
  <c r="E6039" i="35" s="1"/>
  <c r="I5988" i="35"/>
  <c r="I6039" i="35" s="1"/>
  <c r="M5988" i="35"/>
  <c r="M6039" i="35" s="1"/>
  <c r="Q5988" i="35"/>
  <c r="Q6039" i="35" s="1"/>
  <c r="G5988" i="35"/>
  <c r="G6039" i="35" s="1"/>
  <c r="K5988" i="35"/>
  <c r="K6039" i="35" s="1"/>
  <c r="O5988" i="35"/>
  <c r="O6039" i="35" s="1"/>
  <c r="F5988" i="35"/>
  <c r="F6039" i="35" s="1"/>
  <c r="N5988" i="35"/>
  <c r="N6039" i="35" s="1"/>
  <c r="D6035" i="35"/>
  <c r="D6039" i="35"/>
  <c r="H5988" i="35"/>
  <c r="H6039" i="35" s="1"/>
  <c r="P5988" i="35"/>
  <c r="P6039" i="35" s="1"/>
  <c r="J5988" i="35"/>
  <c r="J6039" i="35" s="1"/>
  <c r="R5988" i="35"/>
  <c r="R6039" i="35" s="1"/>
  <c r="O5899" i="35"/>
  <c r="R6696" i="35"/>
  <c r="R6747" i="35" s="1"/>
  <c r="N6696" i="35"/>
  <c r="N6747" i="35" s="1"/>
  <c r="J6696" i="35"/>
  <c r="J6747" i="35" s="1"/>
  <c r="R6695" i="35"/>
  <c r="R6746" i="35" s="1"/>
  <c r="N6695" i="35"/>
  <c r="N6746" i="35" s="1"/>
  <c r="J6695" i="35"/>
  <c r="J6746" i="35" s="1"/>
  <c r="R6694" i="35"/>
  <c r="R6745" i="35" s="1"/>
  <c r="N6694" i="35"/>
  <c r="N6745" i="35" s="1"/>
  <c r="J6694" i="35"/>
  <c r="J6745" i="35" s="1"/>
  <c r="R6693" i="35"/>
  <c r="R6744" i="35" s="1"/>
  <c r="N6693" i="35"/>
  <c r="N6744" i="35" s="1"/>
  <c r="J6693" i="35"/>
  <c r="J6744" i="35" s="1"/>
  <c r="R6692" i="35"/>
  <c r="R6743" i="35" s="1"/>
  <c r="N6692" i="35"/>
  <c r="N6743" i="35" s="1"/>
  <c r="J6692" i="35"/>
  <c r="J6743" i="35" s="1"/>
  <c r="R6691" i="35"/>
  <c r="R6742" i="35" s="1"/>
  <c r="N6691" i="35"/>
  <c r="N6742" i="35" s="1"/>
  <c r="J6691" i="35"/>
  <c r="J6742" i="35" s="1"/>
  <c r="R6690" i="35"/>
  <c r="R6741" i="35" s="1"/>
  <c r="N6690" i="35"/>
  <c r="N6741" i="35" s="1"/>
  <c r="J6690" i="35"/>
  <c r="J6741" i="35" s="1"/>
  <c r="R6689" i="35"/>
  <c r="R6740" i="35" s="1"/>
  <c r="N6689" i="35"/>
  <c r="N6740" i="35" s="1"/>
  <c r="J6689" i="35"/>
  <c r="J6740" i="35" s="1"/>
  <c r="R6688" i="35"/>
  <c r="R6739" i="35" s="1"/>
  <c r="N6688" i="35"/>
  <c r="N6739" i="35" s="1"/>
  <c r="J6688" i="35"/>
  <c r="J6739" i="35" s="1"/>
  <c r="R6687" i="35"/>
  <c r="R6738" i="35" s="1"/>
  <c r="N6687" i="35"/>
  <c r="N6738" i="35" s="1"/>
  <c r="J6687" i="35"/>
  <c r="J6738" i="35" s="1"/>
  <c r="R6686" i="35"/>
  <c r="R6737" i="35" s="1"/>
  <c r="N6686" i="35"/>
  <c r="N6737" i="35" s="1"/>
  <c r="J6686" i="35"/>
  <c r="J6737" i="35" s="1"/>
  <c r="R6685" i="35"/>
  <c r="R6736" i="35" s="1"/>
  <c r="N6685" i="35"/>
  <c r="N6736" i="35" s="1"/>
  <c r="J6685" i="35"/>
  <c r="J6736" i="35" s="1"/>
  <c r="R6684" i="35"/>
  <c r="R6735" i="35" s="1"/>
  <c r="N6684" i="35"/>
  <c r="N6735" i="35" s="1"/>
  <c r="J6684" i="35"/>
  <c r="J6735" i="35" s="1"/>
  <c r="R6683" i="35"/>
  <c r="R6734" i="35" s="1"/>
  <c r="N6683" i="35"/>
  <c r="N6734" i="35" s="1"/>
  <c r="J6683" i="35"/>
  <c r="J6734" i="35" s="1"/>
  <c r="R6682" i="35"/>
  <c r="R6733" i="35" s="1"/>
  <c r="N6682" i="35"/>
  <c r="N6733" i="35" s="1"/>
  <c r="J6682" i="35"/>
  <c r="J6733" i="35" s="1"/>
  <c r="R6681" i="35"/>
  <c r="R6732" i="35" s="1"/>
  <c r="N6681" i="35"/>
  <c r="N6732" i="35" s="1"/>
  <c r="J6681" i="35"/>
  <c r="J6732" i="35" s="1"/>
  <c r="R6680" i="35"/>
  <c r="R6731" i="35" s="1"/>
  <c r="N6680" i="35"/>
  <c r="N6731" i="35" s="1"/>
  <c r="J6680" i="35"/>
  <c r="J6731" i="35" s="1"/>
  <c r="R6679" i="35"/>
  <c r="R6730" i="35" s="1"/>
  <c r="N6679" i="35"/>
  <c r="N6730" i="35" s="1"/>
  <c r="J6679" i="35"/>
  <c r="J6730" i="35" s="1"/>
  <c r="R6678" i="35"/>
  <c r="R6729" i="35" s="1"/>
  <c r="N6678" i="35"/>
  <c r="N6729" i="35" s="1"/>
  <c r="J6678" i="35"/>
  <c r="J6729" i="35" s="1"/>
  <c r="R6677" i="35"/>
  <c r="R6728" i="35" s="1"/>
  <c r="N6677" i="35"/>
  <c r="N6728" i="35" s="1"/>
  <c r="J6677" i="35"/>
  <c r="J6728" i="35" s="1"/>
  <c r="R6676" i="35"/>
  <c r="R6727" i="35" s="1"/>
  <c r="N6676" i="35"/>
  <c r="N6727" i="35" s="1"/>
  <c r="J6676" i="35"/>
  <c r="J6727" i="35" s="1"/>
  <c r="R6675" i="35"/>
  <c r="R6726" i="35" s="1"/>
  <c r="N6675" i="35"/>
  <c r="N6726" i="35" s="1"/>
  <c r="J6675" i="35"/>
  <c r="J6726" i="35" s="1"/>
  <c r="R6674" i="35"/>
  <c r="R6725" i="35" s="1"/>
  <c r="N6674" i="35"/>
  <c r="N6725" i="35" s="1"/>
  <c r="J6674" i="35"/>
  <c r="J6725" i="35" s="1"/>
  <c r="R6673" i="35"/>
  <c r="R6724" i="35" s="1"/>
  <c r="N6673" i="35"/>
  <c r="N6724" i="35" s="1"/>
  <c r="J6673" i="35"/>
  <c r="J6724" i="35" s="1"/>
  <c r="R6672" i="35"/>
  <c r="R6723" i="35" s="1"/>
  <c r="N6672" i="35"/>
  <c r="N6723" i="35" s="1"/>
  <c r="J6672" i="35"/>
  <c r="J6723" i="35" s="1"/>
  <c r="R6671" i="35"/>
  <c r="R6722" i="35" s="1"/>
  <c r="N6671" i="35"/>
  <c r="N6722" i="35" s="1"/>
  <c r="J6671" i="35"/>
  <c r="J6722" i="35" s="1"/>
  <c r="R6670" i="35"/>
  <c r="R6721" i="35" s="1"/>
  <c r="N6670" i="35"/>
  <c r="N6721" i="35" s="1"/>
  <c r="J6670" i="35"/>
  <c r="J6721" i="35" s="1"/>
  <c r="R6669" i="35"/>
  <c r="R6720" i="35" s="1"/>
  <c r="N6669" i="35"/>
  <c r="N6720" i="35" s="1"/>
  <c r="J6669" i="35"/>
  <c r="J6720" i="35" s="1"/>
  <c r="R6668" i="35"/>
  <c r="R6719" i="35" s="1"/>
  <c r="N6668" i="35"/>
  <c r="N6719" i="35" s="1"/>
  <c r="J6668" i="35"/>
  <c r="J6719" i="35" s="1"/>
  <c r="R6667" i="35"/>
  <c r="R6718" i="35" s="1"/>
  <c r="N6667" i="35"/>
  <c r="N6718" i="35" s="1"/>
  <c r="J6667" i="35"/>
  <c r="J6718" i="35" s="1"/>
  <c r="R6666" i="35"/>
  <c r="R6717" i="35" s="1"/>
  <c r="N6666" i="35"/>
  <c r="N6717" i="35" s="1"/>
  <c r="J6666" i="35"/>
  <c r="J6717" i="35" s="1"/>
  <c r="R6665" i="35"/>
  <c r="R6716" i="35" s="1"/>
  <c r="N6665" i="35"/>
  <c r="N6716" i="35" s="1"/>
  <c r="J6665" i="35"/>
  <c r="J6716" i="35" s="1"/>
  <c r="R6664" i="35"/>
  <c r="R6715" i="35" s="1"/>
  <c r="N6664" i="35"/>
  <c r="N6715" i="35" s="1"/>
  <c r="J6664" i="35"/>
  <c r="J6715" i="35" s="1"/>
  <c r="R6663" i="35"/>
  <c r="R6714" i="35" s="1"/>
  <c r="N6663" i="35"/>
  <c r="N6714" i="35" s="1"/>
  <c r="J6663" i="35"/>
  <c r="J6714" i="35" s="1"/>
  <c r="R6662" i="35"/>
  <c r="R6713" i="35" s="1"/>
  <c r="N6662" i="35"/>
  <c r="N6713" i="35" s="1"/>
  <c r="J6662" i="35"/>
  <c r="J6713" i="35" s="1"/>
  <c r="R6661" i="35"/>
  <c r="R6712" i="35" s="1"/>
  <c r="N6661" i="35"/>
  <c r="N6712" i="35" s="1"/>
  <c r="J6661" i="35"/>
  <c r="J6712" i="35" s="1"/>
  <c r="R6660" i="35"/>
  <c r="R6711" i="35" s="1"/>
  <c r="N6660" i="35"/>
  <c r="N6711" i="35" s="1"/>
  <c r="J6660" i="35"/>
  <c r="J6711" i="35" s="1"/>
  <c r="R6659" i="35"/>
  <c r="R6710" i="35" s="1"/>
  <c r="N6659" i="35"/>
  <c r="N6710" i="35" s="1"/>
  <c r="J6659" i="35"/>
  <c r="J6710" i="35" s="1"/>
  <c r="R6658" i="35"/>
  <c r="R6709" i="35" s="1"/>
  <c r="N6658" i="35"/>
  <c r="N6709" i="35" s="1"/>
  <c r="J6658" i="35"/>
  <c r="J6709" i="35" s="1"/>
  <c r="R6657" i="35"/>
  <c r="R6708" i="35" s="1"/>
  <c r="N6657" i="35"/>
  <c r="N6708" i="35" s="1"/>
  <c r="J6657" i="35"/>
  <c r="J6708" i="35" s="1"/>
  <c r="R6656" i="35"/>
  <c r="R6707" i="35" s="1"/>
  <c r="N6656" i="35"/>
  <c r="N6707" i="35" s="1"/>
  <c r="J6656" i="35"/>
  <c r="J6707" i="35" s="1"/>
  <c r="R6655" i="35"/>
  <c r="R6706" i="35" s="1"/>
  <c r="N6655" i="35"/>
  <c r="N6706" i="35" s="1"/>
  <c r="J6655" i="35"/>
  <c r="J6706" i="35" s="1"/>
  <c r="R6654" i="35"/>
  <c r="R6705" i="35" s="1"/>
  <c r="N6654" i="35"/>
  <c r="N6705" i="35" s="1"/>
  <c r="J6654" i="35"/>
  <c r="J6705" i="35" s="1"/>
  <c r="R6653" i="35"/>
  <c r="R6704" i="35" s="1"/>
  <c r="N6653" i="35"/>
  <c r="N6704" i="35" s="1"/>
  <c r="J6653" i="35"/>
  <c r="J6704" i="35" s="1"/>
  <c r="R6652" i="35"/>
  <c r="R6703" i="35" s="1"/>
  <c r="N6652" i="35"/>
  <c r="N6703" i="35" s="1"/>
  <c r="J6652" i="35"/>
  <c r="J6703" i="35" s="1"/>
  <c r="R6651" i="35"/>
  <c r="R6702" i="35" s="1"/>
  <c r="N6651" i="35"/>
  <c r="N6702" i="35" s="1"/>
  <c r="J6651" i="35"/>
  <c r="J6702" i="35" s="1"/>
  <c r="R6650" i="35"/>
  <c r="R6701" i="35" s="1"/>
  <c r="N6650" i="35"/>
  <c r="N6701" i="35" s="1"/>
  <c r="J6650" i="35"/>
  <c r="J6701" i="35" s="1"/>
  <c r="R6649" i="35"/>
  <c r="R6700" i="35" s="1"/>
  <c r="N6649" i="35"/>
  <c r="N6700" i="35" s="1"/>
  <c r="J6649" i="35"/>
  <c r="J6700" i="35" s="1"/>
  <c r="R6648" i="35"/>
  <c r="R6699" i="35" s="1"/>
  <c r="N6648" i="35"/>
  <c r="N6699" i="35" s="1"/>
  <c r="J6648" i="35"/>
  <c r="J6699" i="35" s="1"/>
  <c r="R6647" i="35"/>
  <c r="N6647" i="35"/>
  <c r="J6647" i="35"/>
  <c r="O6101" i="35"/>
  <c r="K6101" i="35"/>
  <c r="G6101" i="35"/>
  <c r="F6036" i="35"/>
  <c r="F5816" i="35"/>
  <c r="R6314" i="35"/>
  <c r="R6365" i="35" s="1"/>
  <c r="N6314" i="35"/>
  <c r="N6365" i="35" s="1"/>
  <c r="J6314" i="35"/>
  <c r="J6365" i="35" s="1"/>
  <c r="F6314" i="35"/>
  <c r="F6365" i="35" s="1"/>
  <c r="R6313" i="35"/>
  <c r="R6364" i="35" s="1"/>
  <c r="N6313" i="35"/>
  <c r="N6364" i="35" s="1"/>
  <c r="J6313" i="35"/>
  <c r="J6364" i="35" s="1"/>
  <c r="F6313" i="35"/>
  <c r="F6364" i="35" s="1"/>
  <c r="R6312" i="35"/>
  <c r="R6363" i="35" s="1"/>
  <c r="N6312" i="35"/>
  <c r="N6363" i="35" s="1"/>
  <c r="J6312" i="35"/>
  <c r="J6363" i="35" s="1"/>
  <c r="F6312" i="35"/>
  <c r="F6363" i="35" s="1"/>
  <c r="R6311" i="35"/>
  <c r="R6362" i="35" s="1"/>
  <c r="N6311" i="35"/>
  <c r="N6362" i="35" s="1"/>
  <c r="J6311" i="35"/>
  <c r="J6362" i="35" s="1"/>
  <c r="F6311" i="35"/>
  <c r="F6362" i="35" s="1"/>
  <c r="R6310" i="35"/>
  <c r="R6361" i="35" s="1"/>
  <c r="N6310" i="35"/>
  <c r="N6361" i="35" s="1"/>
  <c r="J6310" i="35"/>
  <c r="J6361" i="35" s="1"/>
  <c r="F6310" i="35"/>
  <c r="F6361" i="35" s="1"/>
  <c r="R6309" i="35"/>
  <c r="R6360" i="35" s="1"/>
  <c r="N6309" i="35"/>
  <c r="N6360" i="35" s="1"/>
  <c r="J6309" i="35"/>
  <c r="J6360" i="35" s="1"/>
  <c r="F6309" i="35"/>
  <c r="F6360" i="35" s="1"/>
  <c r="R6308" i="35"/>
  <c r="R6359" i="35" s="1"/>
  <c r="N6308" i="35"/>
  <c r="N6359" i="35" s="1"/>
  <c r="J6308" i="35"/>
  <c r="J6359" i="35" s="1"/>
  <c r="F6308" i="35"/>
  <c r="F6359" i="35" s="1"/>
  <c r="R6307" i="35"/>
  <c r="R6358" i="35" s="1"/>
  <c r="N6307" i="35"/>
  <c r="N6358" i="35" s="1"/>
  <c r="J6307" i="35"/>
  <c r="J6358" i="35" s="1"/>
  <c r="F6307" i="35"/>
  <c r="F6358" i="35" s="1"/>
  <c r="R6306" i="35"/>
  <c r="R6357" i="35" s="1"/>
  <c r="N6306" i="35"/>
  <c r="N6357" i="35" s="1"/>
  <c r="J6306" i="35"/>
  <c r="J6357" i="35" s="1"/>
  <c r="F6306" i="35"/>
  <c r="F6357" i="35" s="1"/>
  <c r="R6305" i="35"/>
  <c r="R6356" i="35" s="1"/>
  <c r="N6305" i="35"/>
  <c r="N6356" i="35" s="1"/>
  <c r="J6305" i="35"/>
  <c r="J6356" i="35" s="1"/>
  <c r="F6305" i="35"/>
  <c r="F6356" i="35" s="1"/>
  <c r="R6304" i="35"/>
  <c r="R6355" i="35" s="1"/>
  <c r="N6304" i="35"/>
  <c r="N6355" i="35" s="1"/>
  <c r="J6304" i="35"/>
  <c r="J6355" i="35" s="1"/>
  <c r="F6304" i="35"/>
  <c r="F6355" i="35" s="1"/>
  <c r="R6303" i="35"/>
  <c r="R6354" i="35" s="1"/>
  <c r="N6303" i="35"/>
  <c r="N6354" i="35" s="1"/>
  <c r="J6303" i="35"/>
  <c r="J6354" i="35" s="1"/>
  <c r="F6303" i="35"/>
  <c r="F6354" i="35" s="1"/>
  <c r="R6302" i="35"/>
  <c r="R6353" i="35" s="1"/>
  <c r="N6302" i="35"/>
  <c r="N6353" i="35" s="1"/>
  <c r="J6302" i="35"/>
  <c r="J6353" i="35" s="1"/>
  <c r="F6302" i="35"/>
  <c r="F6353" i="35" s="1"/>
  <c r="R6301" i="35"/>
  <c r="R6352" i="35" s="1"/>
  <c r="N6301" i="35"/>
  <c r="N6352" i="35" s="1"/>
  <c r="J6301" i="35"/>
  <c r="J6352" i="35" s="1"/>
  <c r="F6301" i="35"/>
  <c r="F6352" i="35" s="1"/>
  <c r="R6300" i="35"/>
  <c r="R6351" i="35" s="1"/>
  <c r="N6300" i="35"/>
  <c r="N6351" i="35" s="1"/>
  <c r="J6300" i="35"/>
  <c r="J6351" i="35" s="1"/>
  <c r="F6300" i="35"/>
  <c r="F6351" i="35" s="1"/>
  <c r="R6299" i="35"/>
  <c r="R6350" i="35" s="1"/>
  <c r="N6299" i="35"/>
  <c r="N6350" i="35" s="1"/>
  <c r="J6299" i="35"/>
  <c r="J6350" i="35" s="1"/>
  <c r="F6299" i="35"/>
  <c r="F6350" i="35" s="1"/>
  <c r="R6298" i="35"/>
  <c r="R6349" i="35" s="1"/>
  <c r="N6298" i="35"/>
  <c r="N6349" i="35" s="1"/>
  <c r="J6298" i="35"/>
  <c r="J6349" i="35" s="1"/>
  <c r="F6298" i="35"/>
  <c r="F6349" i="35" s="1"/>
  <c r="R6297" i="35"/>
  <c r="R6348" i="35" s="1"/>
  <c r="N6297" i="35"/>
  <c r="N6348" i="35" s="1"/>
  <c r="J6297" i="35"/>
  <c r="J6348" i="35" s="1"/>
  <c r="F6297" i="35"/>
  <c r="F6348" i="35" s="1"/>
  <c r="R6296" i="35"/>
  <c r="R6347" i="35" s="1"/>
  <c r="N6296" i="35"/>
  <c r="N6347" i="35" s="1"/>
  <c r="J6296" i="35"/>
  <c r="J6347" i="35" s="1"/>
  <c r="F6296" i="35"/>
  <c r="F6347" i="35" s="1"/>
  <c r="R6295" i="35"/>
  <c r="R6346" i="35" s="1"/>
  <c r="N6295" i="35"/>
  <c r="N6346" i="35" s="1"/>
  <c r="J6295" i="35"/>
  <c r="J6346" i="35" s="1"/>
  <c r="F6295" i="35"/>
  <c r="F6346" i="35" s="1"/>
  <c r="R6294" i="35"/>
  <c r="R6345" i="35" s="1"/>
  <c r="N6294" i="35"/>
  <c r="N6345" i="35" s="1"/>
  <c r="J6294" i="35"/>
  <c r="J6345" i="35" s="1"/>
  <c r="F6294" i="35"/>
  <c r="F6345" i="35" s="1"/>
  <c r="R6293" i="35"/>
  <c r="R6344" i="35" s="1"/>
  <c r="N6293" i="35"/>
  <c r="N6344" i="35" s="1"/>
  <c r="J6293" i="35"/>
  <c r="J6344" i="35" s="1"/>
  <c r="F6293" i="35"/>
  <c r="F6344" i="35" s="1"/>
  <c r="R6292" i="35"/>
  <c r="R6343" i="35" s="1"/>
  <c r="N6292" i="35"/>
  <c r="N6343" i="35" s="1"/>
  <c r="J6292" i="35"/>
  <c r="J6343" i="35" s="1"/>
  <c r="F6292" i="35"/>
  <c r="F6343" i="35" s="1"/>
  <c r="R6291" i="35"/>
  <c r="R6342" i="35" s="1"/>
  <c r="N6291" i="35"/>
  <c r="N6342" i="35" s="1"/>
  <c r="J6291" i="35"/>
  <c r="J6342" i="35" s="1"/>
  <c r="F6291" i="35"/>
  <c r="F6342" i="35" s="1"/>
  <c r="R6290" i="35"/>
  <c r="R6341" i="35" s="1"/>
  <c r="N6290" i="35"/>
  <c r="N6341" i="35" s="1"/>
  <c r="J6290" i="35"/>
  <c r="J6341" i="35" s="1"/>
  <c r="F6290" i="35"/>
  <c r="F6341" i="35" s="1"/>
  <c r="R6289" i="35"/>
  <c r="R6340" i="35" s="1"/>
  <c r="N6289" i="35"/>
  <c r="N6340" i="35" s="1"/>
  <c r="J6289" i="35"/>
  <c r="J6340" i="35" s="1"/>
  <c r="F6289" i="35"/>
  <c r="F6340" i="35" s="1"/>
  <c r="R6288" i="35"/>
  <c r="R6339" i="35" s="1"/>
  <c r="N6288" i="35"/>
  <c r="N6339" i="35" s="1"/>
  <c r="J6288" i="35"/>
  <c r="J6339" i="35" s="1"/>
  <c r="F6288" i="35"/>
  <c r="F6339" i="35" s="1"/>
  <c r="R6287" i="35"/>
  <c r="R6338" i="35" s="1"/>
  <c r="N6287" i="35"/>
  <c r="N6338" i="35" s="1"/>
  <c r="J6287" i="35"/>
  <c r="J6338" i="35" s="1"/>
  <c r="F6287" i="35"/>
  <c r="F6338" i="35" s="1"/>
  <c r="R6286" i="35"/>
  <c r="R6337" i="35" s="1"/>
  <c r="N6286" i="35"/>
  <c r="N6337" i="35" s="1"/>
  <c r="J6286" i="35"/>
  <c r="J6337" i="35" s="1"/>
  <c r="F6286" i="35"/>
  <c r="F6337" i="35" s="1"/>
  <c r="R6285" i="35"/>
  <c r="R6336" i="35" s="1"/>
  <c r="N6285" i="35"/>
  <c r="N6336" i="35" s="1"/>
  <c r="J6285" i="35"/>
  <c r="J6336" i="35" s="1"/>
  <c r="F6285" i="35"/>
  <c r="F6336" i="35" s="1"/>
  <c r="R6284" i="35"/>
  <c r="R6335" i="35" s="1"/>
  <c r="N6284" i="35"/>
  <c r="N6335" i="35" s="1"/>
  <c r="J6284" i="35"/>
  <c r="J6335" i="35" s="1"/>
  <c r="F6284" i="35"/>
  <c r="F6335" i="35" s="1"/>
  <c r="R6283" i="35"/>
  <c r="R6334" i="35" s="1"/>
  <c r="N6283" i="35"/>
  <c r="N6334" i="35" s="1"/>
  <c r="J6283" i="35"/>
  <c r="J6334" i="35" s="1"/>
  <c r="F6283" i="35"/>
  <c r="F6334" i="35" s="1"/>
  <c r="R6282" i="35"/>
  <c r="R6333" i="35" s="1"/>
  <c r="N6282" i="35"/>
  <c r="N6333" i="35" s="1"/>
  <c r="J6282" i="35"/>
  <c r="J6333" i="35" s="1"/>
  <c r="F6282" i="35"/>
  <c r="F6333" i="35" s="1"/>
  <c r="R6281" i="35"/>
  <c r="R6332" i="35" s="1"/>
  <c r="N6281" i="35"/>
  <c r="N6332" i="35" s="1"/>
  <c r="J6281" i="35"/>
  <c r="J6332" i="35" s="1"/>
  <c r="F6281" i="35"/>
  <c r="F6332" i="35" s="1"/>
  <c r="R6280" i="35"/>
  <c r="R6331" i="35" s="1"/>
  <c r="N6280" i="35"/>
  <c r="N6331" i="35" s="1"/>
  <c r="J6280" i="35"/>
  <c r="J6331" i="35" s="1"/>
  <c r="F6280" i="35"/>
  <c r="F6331" i="35" s="1"/>
  <c r="R6279" i="35"/>
  <c r="R6330" i="35" s="1"/>
  <c r="N6279" i="35"/>
  <c r="N6330" i="35" s="1"/>
  <c r="J6279" i="35"/>
  <c r="J6330" i="35" s="1"/>
  <c r="F6279" i="35"/>
  <c r="F6330" i="35" s="1"/>
  <c r="R6278" i="35"/>
  <c r="R6329" i="35" s="1"/>
  <c r="N6278" i="35"/>
  <c r="N6329" i="35" s="1"/>
  <c r="J6278" i="35"/>
  <c r="J6329" i="35" s="1"/>
  <c r="F6278" i="35"/>
  <c r="F6329" i="35" s="1"/>
  <c r="R6277" i="35"/>
  <c r="R6328" i="35" s="1"/>
  <c r="N6277" i="35"/>
  <c r="N6328" i="35" s="1"/>
  <c r="J6277" i="35"/>
  <c r="J6328" i="35" s="1"/>
  <c r="F6277" i="35"/>
  <c r="F6328" i="35" s="1"/>
  <c r="R6276" i="35"/>
  <c r="R6327" i="35" s="1"/>
  <c r="N6276" i="35"/>
  <c r="N6327" i="35" s="1"/>
  <c r="J6276" i="35"/>
  <c r="J6327" i="35" s="1"/>
  <c r="F6276" i="35"/>
  <c r="F6327" i="35" s="1"/>
  <c r="R6275" i="35"/>
  <c r="R6326" i="35" s="1"/>
  <c r="N6275" i="35"/>
  <c r="N6326" i="35" s="1"/>
  <c r="J6275" i="35"/>
  <c r="J6326" i="35" s="1"/>
  <c r="F6275" i="35"/>
  <c r="F6326" i="35" s="1"/>
  <c r="R6274" i="35"/>
  <c r="R6325" i="35" s="1"/>
  <c r="N6274" i="35"/>
  <c r="N6325" i="35" s="1"/>
  <c r="J6274" i="35"/>
  <c r="J6325" i="35" s="1"/>
  <c r="F6274" i="35"/>
  <c r="F6325" i="35" s="1"/>
  <c r="R6273" i="35"/>
  <c r="R6324" i="35" s="1"/>
  <c r="N6273" i="35"/>
  <c r="N6324" i="35" s="1"/>
  <c r="J6273" i="35"/>
  <c r="J6324" i="35" s="1"/>
  <c r="F6273" i="35"/>
  <c r="F6324" i="35" s="1"/>
  <c r="R6272" i="35"/>
  <c r="R6323" i="35" s="1"/>
  <c r="N6272" i="35"/>
  <c r="N6323" i="35" s="1"/>
  <c r="J6272" i="35"/>
  <c r="J6323" i="35" s="1"/>
  <c r="F6272" i="35"/>
  <c r="F6323" i="35" s="1"/>
  <c r="R6271" i="35"/>
  <c r="R6322" i="35" s="1"/>
  <c r="N6271" i="35"/>
  <c r="N6322" i="35" s="1"/>
  <c r="J6271" i="35"/>
  <c r="J6322" i="35" s="1"/>
  <c r="F6271" i="35"/>
  <c r="F6322" i="35" s="1"/>
  <c r="R6270" i="35"/>
  <c r="R6321" i="35" s="1"/>
  <c r="N6270" i="35"/>
  <c r="N6321" i="35" s="1"/>
  <c r="J6270" i="35"/>
  <c r="J6321" i="35" s="1"/>
  <c r="F6270" i="35"/>
  <c r="F6321" i="35" s="1"/>
  <c r="R6269" i="35"/>
  <c r="R6320" i="35" s="1"/>
  <c r="N6269" i="35"/>
  <c r="N6320" i="35" s="1"/>
  <c r="J6269" i="35"/>
  <c r="J6320" i="35" s="1"/>
  <c r="F6269" i="35"/>
  <c r="F6320" i="35" s="1"/>
  <c r="R6268" i="35"/>
  <c r="R6319" i="35" s="1"/>
  <c r="N6268" i="35"/>
  <c r="N6319" i="35" s="1"/>
  <c r="J6268" i="35"/>
  <c r="J6319" i="35" s="1"/>
  <c r="F6268" i="35"/>
  <c r="F6319" i="35" s="1"/>
  <c r="R6267" i="35"/>
  <c r="R6318" i="35" s="1"/>
  <c r="N6267" i="35"/>
  <c r="N6318" i="35" s="1"/>
  <c r="J6267" i="35"/>
  <c r="J6318" i="35" s="1"/>
  <c r="F6267" i="35"/>
  <c r="F6318" i="35" s="1"/>
  <c r="R6266" i="35"/>
  <c r="R6317" i="35" s="1"/>
  <c r="N6266" i="35"/>
  <c r="N6317" i="35" s="1"/>
  <c r="J6266" i="35"/>
  <c r="J6317" i="35" s="1"/>
  <c r="F6266" i="35"/>
  <c r="F6317" i="35" s="1"/>
  <c r="R6265" i="35"/>
  <c r="N6265" i="35"/>
  <c r="J6265" i="35"/>
  <c r="F6265" i="35"/>
  <c r="R6175" i="35"/>
  <c r="R6226" i="35" s="1"/>
  <c r="N6175" i="35"/>
  <c r="N6226" i="35" s="1"/>
  <c r="J6175" i="35"/>
  <c r="J6226" i="35" s="1"/>
  <c r="F6175" i="35"/>
  <c r="F6226" i="35" s="1"/>
  <c r="R6174" i="35"/>
  <c r="R6225" i="35" s="1"/>
  <c r="N6174" i="35"/>
  <c r="N6225" i="35" s="1"/>
  <c r="J6174" i="35"/>
  <c r="J6225" i="35" s="1"/>
  <c r="F6174" i="35"/>
  <c r="F6225" i="35" s="1"/>
  <c r="R6173" i="35"/>
  <c r="R6224" i="35" s="1"/>
  <c r="N6173" i="35"/>
  <c r="N6224" i="35" s="1"/>
  <c r="J6173" i="35"/>
  <c r="J6224" i="35" s="1"/>
  <c r="F6173" i="35"/>
  <c r="F6224" i="35" s="1"/>
  <c r="R6172" i="35"/>
  <c r="R6223" i="35" s="1"/>
  <c r="N6172" i="35"/>
  <c r="N6223" i="35" s="1"/>
  <c r="J6172" i="35"/>
  <c r="J6223" i="35" s="1"/>
  <c r="F6172" i="35"/>
  <c r="F6223" i="35" s="1"/>
  <c r="R6171" i="35"/>
  <c r="R6222" i="35" s="1"/>
  <c r="N6171" i="35"/>
  <c r="N6222" i="35" s="1"/>
  <c r="J6171" i="35"/>
  <c r="J6222" i="35" s="1"/>
  <c r="F6171" i="35"/>
  <c r="F6222" i="35" s="1"/>
  <c r="R6170" i="35"/>
  <c r="R6221" i="35" s="1"/>
  <c r="N6170" i="35"/>
  <c r="N6221" i="35" s="1"/>
  <c r="J6170" i="35"/>
  <c r="J6221" i="35" s="1"/>
  <c r="F6170" i="35"/>
  <c r="F6221" i="35" s="1"/>
  <c r="R6169" i="35"/>
  <c r="R6220" i="35" s="1"/>
  <c r="N6169" i="35"/>
  <c r="N6220" i="35" s="1"/>
  <c r="J6169" i="35"/>
  <c r="J6220" i="35" s="1"/>
  <c r="F6169" i="35"/>
  <c r="F6220" i="35" s="1"/>
  <c r="R6168" i="35"/>
  <c r="R6219" i="35" s="1"/>
  <c r="N6168" i="35"/>
  <c r="N6219" i="35" s="1"/>
  <c r="J6168" i="35"/>
  <c r="J6219" i="35" s="1"/>
  <c r="F6168" i="35"/>
  <c r="F6219" i="35" s="1"/>
  <c r="R6167" i="35"/>
  <c r="R6218" i="35" s="1"/>
  <c r="N6167" i="35"/>
  <c r="N6218" i="35" s="1"/>
  <c r="J6167" i="35"/>
  <c r="J6218" i="35" s="1"/>
  <c r="F6167" i="35"/>
  <c r="F6218" i="35" s="1"/>
  <c r="R6166" i="35"/>
  <c r="R6217" i="35" s="1"/>
  <c r="N6166" i="35"/>
  <c r="N6217" i="35" s="1"/>
  <c r="J6166" i="35"/>
  <c r="J6217" i="35" s="1"/>
  <c r="F6166" i="35"/>
  <c r="F6217" i="35" s="1"/>
  <c r="R6165" i="35"/>
  <c r="R6216" i="35" s="1"/>
  <c r="N6165" i="35"/>
  <c r="N6216" i="35" s="1"/>
  <c r="J6165" i="35"/>
  <c r="J6216" i="35" s="1"/>
  <c r="F6165" i="35"/>
  <c r="F6216" i="35" s="1"/>
  <c r="R6164" i="35"/>
  <c r="R6215" i="35" s="1"/>
  <c r="N6164" i="35"/>
  <c r="N6215" i="35" s="1"/>
  <c r="J6164" i="35"/>
  <c r="J6215" i="35" s="1"/>
  <c r="F6164" i="35"/>
  <c r="F6215" i="35" s="1"/>
  <c r="R6163" i="35"/>
  <c r="R6214" i="35" s="1"/>
  <c r="N6163" i="35"/>
  <c r="N6214" i="35" s="1"/>
  <c r="J6163" i="35"/>
  <c r="J6214" i="35" s="1"/>
  <c r="F6163" i="35"/>
  <c r="F6214" i="35" s="1"/>
  <c r="R6162" i="35"/>
  <c r="R6213" i="35" s="1"/>
  <c r="N6162" i="35"/>
  <c r="N6213" i="35" s="1"/>
  <c r="J6162" i="35"/>
  <c r="J6213" i="35" s="1"/>
  <c r="F6162" i="35"/>
  <c r="F6213" i="35" s="1"/>
  <c r="R6161" i="35"/>
  <c r="R6212" i="35" s="1"/>
  <c r="N6161" i="35"/>
  <c r="N6212" i="35" s="1"/>
  <c r="J6161" i="35"/>
  <c r="J6212" i="35" s="1"/>
  <c r="F6161" i="35"/>
  <c r="F6212" i="35" s="1"/>
  <c r="R6160" i="35"/>
  <c r="R6211" i="35" s="1"/>
  <c r="N6160" i="35"/>
  <c r="N6211" i="35" s="1"/>
  <c r="J6160" i="35"/>
  <c r="J6211" i="35" s="1"/>
  <c r="F6160" i="35"/>
  <c r="F6211" i="35" s="1"/>
  <c r="R6159" i="35"/>
  <c r="R6210" i="35" s="1"/>
  <c r="N6159" i="35"/>
  <c r="N6210" i="35" s="1"/>
  <c r="J6159" i="35"/>
  <c r="J6210" i="35" s="1"/>
  <c r="F6159" i="35"/>
  <c r="F6210" i="35" s="1"/>
  <c r="R6158" i="35"/>
  <c r="R6209" i="35" s="1"/>
  <c r="N6158" i="35"/>
  <c r="N6209" i="35" s="1"/>
  <c r="J6158" i="35"/>
  <c r="J6209" i="35" s="1"/>
  <c r="F6158" i="35"/>
  <c r="F6209" i="35" s="1"/>
  <c r="R6157" i="35"/>
  <c r="R6208" i="35" s="1"/>
  <c r="N6157" i="35"/>
  <c r="N6208" i="35" s="1"/>
  <c r="J6157" i="35"/>
  <c r="J6208" i="35" s="1"/>
  <c r="F6157" i="35"/>
  <c r="F6208" i="35" s="1"/>
  <c r="R6156" i="35"/>
  <c r="R6207" i="35" s="1"/>
  <c r="N6156" i="35"/>
  <c r="N6207" i="35" s="1"/>
  <c r="J6156" i="35"/>
  <c r="J6207" i="35" s="1"/>
  <c r="F6156" i="35"/>
  <c r="F6207" i="35" s="1"/>
  <c r="R6155" i="35"/>
  <c r="R6206" i="35" s="1"/>
  <c r="N6155" i="35"/>
  <c r="N6206" i="35" s="1"/>
  <c r="J6155" i="35"/>
  <c r="J6206" i="35" s="1"/>
  <c r="F6155" i="35"/>
  <c r="F6206" i="35" s="1"/>
  <c r="R6154" i="35"/>
  <c r="R6205" i="35" s="1"/>
  <c r="N6154" i="35"/>
  <c r="N6205" i="35" s="1"/>
  <c r="J6154" i="35"/>
  <c r="J6205" i="35" s="1"/>
  <c r="F6154" i="35"/>
  <c r="F6205" i="35" s="1"/>
  <c r="R6153" i="35"/>
  <c r="R6204" i="35" s="1"/>
  <c r="N6153" i="35"/>
  <c r="N6204" i="35" s="1"/>
  <c r="J6153" i="35"/>
  <c r="J6204" i="35" s="1"/>
  <c r="F6153" i="35"/>
  <c r="F6204" i="35" s="1"/>
  <c r="R6152" i="35"/>
  <c r="R6203" i="35" s="1"/>
  <c r="N6152" i="35"/>
  <c r="N6203" i="35" s="1"/>
  <c r="J6152" i="35"/>
  <c r="J6203" i="35" s="1"/>
  <c r="F6152" i="35"/>
  <c r="F6203" i="35" s="1"/>
  <c r="R6151" i="35"/>
  <c r="R6202" i="35" s="1"/>
  <c r="N6151" i="35"/>
  <c r="N6202" i="35" s="1"/>
  <c r="J6151" i="35"/>
  <c r="J6202" i="35" s="1"/>
  <c r="F6151" i="35"/>
  <c r="F6202" i="35" s="1"/>
  <c r="R6150" i="35"/>
  <c r="R6201" i="35" s="1"/>
  <c r="N6150" i="35"/>
  <c r="N6201" i="35" s="1"/>
  <c r="J6150" i="35"/>
  <c r="J6201" i="35" s="1"/>
  <c r="F6150" i="35"/>
  <c r="F6201" i="35" s="1"/>
  <c r="R6149" i="35"/>
  <c r="R6200" i="35" s="1"/>
  <c r="N6149" i="35"/>
  <c r="N6200" i="35" s="1"/>
  <c r="J6149" i="35"/>
  <c r="J6200" i="35" s="1"/>
  <c r="F6149" i="35"/>
  <c r="F6200" i="35" s="1"/>
  <c r="R6148" i="35"/>
  <c r="R6199" i="35" s="1"/>
  <c r="N6148" i="35"/>
  <c r="N6199" i="35" s="1"/>
  <c r="J6148" i="35"/>
  <c r="J6199" i="35" s="1"/>
  <c r="F6148" i="35"/>
  <c r="F6199" i="35" s="1"/>
  <c r="R6147" i="35"/>
  <c r="R6198" i="35" s="1"/>
  <c r="N6147" i="35"/>
  <c r="N6198" i="35" s="1"/>
  <c r="J6147" i="35"/>
  <c r="J6198" i="35" s="1"/>
  <c r="F6147" i="35"/>
  <c r="F6198" i="35" s="1"/>
  <c r="R6146" i="35"/>
  <c r="R6197" i="35" s="1"/>
  <c r="N6146" i="35"/>
  <c r="N6197" i="35" s="1"/>
  <c r="J6146" i="35"/>
  <c r="J6197" i="35" s="1"/>
  <c r="F6146" i="35"/>
  <c r="F6197" i="35" s="1"/>
  <c r="R6145" i="35"/>
  <c r="R6196" i="35" s="1"/>
  <c r="N6145" i="35"/>
  <c r="N6196" i="35" s="1"/>
  <c r="J6145" i="35"/>
  <c r="J6196" i="35" s="1"/>
  <c r="F6145" i="35"/>
  <c r="F6196" i="35" s="1"/>
  <c r="R6144" i="35"/>
  <c r="R6195" i="35" s="1"/>
  <c r="N6144" i="35"/>
  <c r="N6195" i="35" s="1"/>
  <c r="J6144" i="35"/>
  <c r="J6195" i="35" s="1"/>
  <c r="F6144" i="35"/>
  <c r="F6195" i="35" s="1"/>
  <c r="R6143" i="35"/>
  <c r="R6194" i="35" s="1"/>
  <c r="N6143" i="35"/>
  <c r="N6194" i="35" s="1"/>
  <c r="J6143" i="35"/>
  <c r="J6194" i="35" s="1"/>
  <c r="F6143" i="35"/>
  <c r="F6194" i="35" s="1"/>
  <c r="R6142" i="35"/>
  <c r="R6193" i="35" s="1"/>
  <c r="N6142" i="35"/>
  <c r="N6193" i="35" s="1"/>
  <c r="J6142" i="35"/>
  <c r="J6193" i="35" s="1"/>
  <c r="F6142" i="35"/>
  <c r="F6193" i="35" s="1"/>
  <c r="R6141" i="35"/>
  <c r="R6192" i="35" s="1"/>
  <c r="N6141" i="35"/>
  <c r="N6192" i="35" s="1"/>
  <c r="J6141" i="35"/>
  <c r="J6192" i="35" s="1"/>
  <c r="F6141" i="35"/>
  <c r="F6192" i="35" s="1"/>
  <c r="R6140" i="35"/>
  <c r="R6191" i="35" s="1"/>
  <c r="N6140" i="35"/>
  <c r="N6191" i="35" s="1"/>
  <c r="J6140" i="35"/>
  <c r="J6191" i="35" s="1"/>
  <c r="F6140" i="35"/>
  <c r="F6191" i="35" s="1"/>
  <c r="R6139" i="35"/>
  <c r="R6190" i="35" s="1"/>
  <c r="N6139" i="35"/>
  <c r="N6190" i="35" s="1"/>
  <c r="J6139" i="35"/>
  <c r="J6190" i="35" s="1"/>
  <c r="F6139" i="35"/>
  <c r="F6190" i="35" s="1"/>
  <c r="R6138" i="35"/>
  <c r="R6189" i="35" s="1"/>
  <c r="N6138" i="35"/>
  <c r="N6189" i="35" s="1"/>
  <c r="J6138" i="35"/>
  <c r="J6189" i="35" s="1"/>
  <c r="F6138" i="35"/>
  <c r="F6189" i="35" s="1"/>
  <c r="R6137" i="35"/>
  <c r="R6188" i="35" s="1"/>
  <c r="N6137" i="35"/>
  <c r="N6188" i="35" s="1"/>
  <c r="J6137" i="35"/>
  <c r="J6188" i="35" s="1"/>
  <c r="F6137" i="35"/>
  <c r="F6188" i="35" s="1"/>
  <c r="R6136" i="35"/>
  <c r="R6187" i="35" s="1"/>
  <c r="N6136" i="35"/>
  <c r="N6187" i="35" s="1"/>
  <c r="J6136" i="35"/>
  <c r="J6187" i="35" s="1"/>
  <c r="F6136" i="35"/>
  <c r="F6187" i="35" s="1"/>
  <c r="R6135" i="35"/>
  <c r="R6186" i="35" s="1"/>
  <c r="N6135" i="35"/>
  <c r="N6186" i="35" s="1"/>
  <c r="J6135" i="35"/>
  <c r="J6186" i="35" s="1"/>
  <c r="F6135" i="35"/>
  <c r="F6186" i="35" s="1"/>
  <c r="R6134" i="35"/>
  <c r="R6185" i="35" s="1"/>
  <c r="N6134" i="35"/>
  <c r="N6185" i="35" s="1"/>
  <c r="J6134" i="35"/>
  <c r="J6185" i="35" s="1"/>
  <c r="F6134" i="35"/>
  <c r="F6185" i="35" s="1"/>
  <c r="R6133" i="35"/>
  <c r="R6184" i="35" s="1"/>
  <c r="N6133" i="35"/>
  <c r="N6184" i="35" s="1"/>
  <c r="J6133" i="35"/>
  <c r="J6184" i="35" s="1"/>
  <c r="F6133" i="35"/>
  <c r="F6184" i="35" s="1"/>
  <c r="R6132" i="35"/>
  <c r="R6183" i="35" s="1"/>
  <c r="N6132" i="35"/>
  <c r="N6183" i="35" s="1"/>
  <c r="J6132" i="35"/>
  <c r="J6183" i="35" s="1"/>
  <c r="F6132" i="35"/>
  <c r="F6183" i="35" s="1"/>
  <c r="R6131" i="35"/>
  <c r="R6182" i="35" s="1"/>
  <c r="N6131" i="35"/>
  <c r="N6182" i="35" s="1"/>
  <c r="J6131" i="35"/>
  <c r="J6182" i="35" s="1"/>
  <c r="F6131" i="35"/>
  <c r="F6182" i="35" s="1"/>
  <c r="R6130" i="35"/>
  <c r="R6181" i="35" s="1"/>
  <c r="N6130" i="35"/>
  <c r="N6181" i="35" s="1"/>
  <c r="J6130" i="35"/>
  <c r="J6181" i="35" s="1"/>
  <c r="F6130" i="35"/>
  <c r="F6181" i="35" s="1"/>
  <c r="R6129" i="35"/>
  <c r="R6180" i="35" s="1"/>
  <c r="N6129" i="35"/>
  <c r="N6180" i="35" s="1"/>
  <c r="J6129" i="35"/>
  <c r="J6180" i="35" s="1"/>
  <c r="F6129" i="35"/>
  <c r="F6180" i="35" s="1"/>
  <c r="R6128" i="35"/>
  <c r="R6179" i="35" s="1"/>
  <c r="N6128" i="35"/>
  <c r="N6179" i="35" s="1"/>
  <c r="J6128" i="35"/>
  <c r="J6179" i="35" s="1"/>
  <c r="F6128" i="35"/>
  <c r="F6179" i="35" s="1"/>
  <c r="R6127" i="35"/>
  <c r="R6178" i="35" s="1"/>
  <c r="N6127" i="35"/>
  <c r="N6178" i="35" s="1"/>
  <c r="J6127" i="35"/>
  <c r="J6178" i="35" s="1"/>
  <c r="F6127" i="35"/>
  <c r="F6178" i="35" s="1"/>
  <c r="R6126" i="35"/>
  <c r="N6126" i="35"/>
  <c r="J6126" i="35"/>
  <c r="F6126" i="35"/>
  <c r="Q6034" i="35"/>
  <c r="Q6085" i="35" s="1"/>
  <c r="M6034" i="35"/>
  <c r="M6085" i="35" s="1"/>
  <c r="I6034" i="35"/>
  <c r="I6085" i="35" s="1"/>
  <c r="Q6033" i="35"/>
  <c r="Q6084" i="35" s="1"/>
  <c r="M6033" i="35"/>
  <c r="M6084" i="35" s="1"/>
  <c r="I6033" i="35"/>
  <c r="I6084" i="35" s="1"/>
  <c r="Q6032" i="35"/>
  <c r="Q6083" i="35" s="1"/>
  <c r="M6032" i="35"/>
  <c r="M6083" i="35" s="1"/>
  <c r="I6032" i="35"/>
  <c r="I6083" i="35" s="1"/>
  <c r="Q6031" i="35"/>
  <c r="Q6082" i="35" s="1"/>
  <c r="M6031" i="35"/>
  <c r="M6082" i="35" s="1"/>
  <c r="I6031" i="35"/>
  <c r="I6082" i="35" s="1"/>
  <c r="Q6030" i="35"/>
  <c r="Q6081" i="35" s="1"/>
  <c r="M6030" i="35"/>
  <c r="M6081" i="35" s="1"/>
  <c r="I6030" i="35"/>
  <c r="I6081" i="35" s="1"/>
  <c r="Q6029" i="35"/>
  <c r="Q6080" i="35" s="1"/>
  <c r="M6029" i="35"/>
  <c r="M6080" i="35" s="1"/>
  <c r="I6029" i="35"/>
  <c r="I6080" i="35" s="1"/>
  <c r="Q6028" i="35"/>
  <c r="Q6079" i="35" s="1"/>
  <c r="M6028" i="35"/>
  <c r="M6079" i="35" s="1"/>
  <c r="I6028" i="35"/>
  <c r="I6079" i="35" s="1"/>
  <c r="Q6027" i="35"/>
  <c r="Q6078" i="35" s="1"/>
  <c r="M6027" i="35"/>
  <c r="M6078" i="35" s="1"/>
  <c r="I6027" i="35"/>
  <c r="I6078" i="35" s="1"/>
  <c r="Q6026" i="35"/>
  <c r="Q6077" i="35" s="1"/>
  <c r="M6026" i="35"/>
  <c r="M6077" i="35" s="1"/>
  <c r="I6026" i="35"/>
  <c r="I6077" i="35" s="1"/>
  <c r="Q6025" i="35"/>
  <c r="Q6076" i="35" s="1"/>
  <c r="M6025" i="35"/>
  <c r="M6076" i="35" s="1"/>
  <c r="I6025" i="35"/>
  <c r="I6076" i="35" s="1"/>
  <c r="Q6024" i="35"/>
  <c r="Q6075" i="35" s="1"/>
  <c r="M6024" i="35"/>
  <c r="M6075" i="35" s="1"/>
  <c r="I6024" i="35"/>
  <c r="I6075" i="35" s="1"/>
  <c r="Q6023" i="35"/>
  <c r="Q6074" i="35" s="1"/>
  <c r="M6023" i="35"/>
  <c r="M6074" i="35" s="1"/>
  <c r="I6023" i="35"/>
  <c r="I6074" i="35" s="1"/>
  <c r="Q6022" i="35"/>
  <c r="Q6073" i="35" s="1"/>
  <c r="M6022" i="35"/>
  <c r="M6073" i="35" s="1"/>
  <c r="I6022" i="35"/>
  <c r="I6073" i="35" s="1"/>
  <c r="Q6021" i="35"/>
  <c r="Q6072" i="35" s="1"/>
  <c r="M6021" i="35"/>
  <c r="M6072" i="35" s="1"/>
  <c r="I6021" i="35"/>
  <c r="I6072" i="35" s="1"/>
  <c r="Q6020" i="35"/>
  <c r="Q6071" i="35" s="1"/>
  <c r="M6020" i="35"/>
  <c r="M6071" i="35" s="1"/>
  <c r="I6020" i="35"/>
  <c r="I6071" i="35" s="1"/>
  <c r="Q6019" i="35"/>
  <c r="Q6070" i="35" s="1"/>
  <c r="M6019" i="35"/>
  <c r="M6070" i="35" s="1"/>
  <c r="I6019" i="35"/>
  <c r="I6070" i="35" s="1"/>
  <c r="Q6018" i="35"/>
  <c r="Q6069" i="35" s="1"/>
  <c r="M6018" i="35"/>
  <c r="M6069" i="35" s="1"/>
  <c r="I6018" i="35"/>
  <c r="I6069" i="35" s="1"/>
  <c r="Q6017" i="35"/>
  <c r="Q6068" i="35" s="1"/>
  <c r="M6017" i="35"/>
  <c r="M6068" i="35" s="1"/>
  <c r="I6017" i="35"/>
  <c r="I6068" i="35" s="1"/>
  <c r="Q6016" i="35"/>
  <c r="Q6067" i="35" s="1"/>
  <c r="M6016" i="35"/>
  <c r="M6067" i="35" s="1"/>
  <c r="I6016" i="35"/>
  <c r="I6067" i="35" s="1"/>
  <c r="E6014" i="35"/>
  <c r="E6065" i="35" s="1"/>
  <c r="I6014" i="35"/>
  <c r="I6065" i="35" s="1"/>
  <c r="M6014" i="35"/>
  <c r="M6065" i="35" s="1"/>
  <c r="Q6014" i="35"/>
  <c r="Q6065" i="35" s="1"/>
  <c r="O6013" i="35"/>
  <c r="O6064" i="35" s="1"/>
  <c r="H6013" i="35"/>
  <c r="H6064" i="35" s="1"/>
  <c r="E6011" i="35"/>
  <c r="E6062" i="35" s="1"/>
  <c r="I6011" i="35"/>
  <c r="I6062" i="35" s="1"/>
  <c r="M6011" i="35"/>
  <c r="M6062" i="35" s="1"/>
  <c r="Q6011" i="35"/>
  <c r="Q6062" i="35" s="1"/>
  <c r="G6011" i="35"/>
  <c r="G6062" i="35" s="1"/>
  <c r="K6011" i="35"/>
  <c r="K6062" i="35" s="1"/>
  <c r="O6011" i="35"/>
  <c r="O6062" i="35" s="1"/>
  <c r="N6010" i="35"/>
  <c r="N6061" i="35" s="1"/>
  <c r="P6009" i="35"/>
  <c r="P6060" i="35" s="1"/>
  <c r="H6009" i="35"/>
  <c r="H6060" i="35" s="1"/>
  <c r="E6007" i="35"/>
  <c r="E6058" i="35" s="1"/>
  <c r="I6007" i="35"/>
  <c r="I6058" i="35" s="1"/>
  <c r="M6007" i="35"/>
  <c r="M6058" i="35" s="1"/>
  <c r="Q6007" i="35"/>
  <c r="Q6058" i="35" s="1"/>
  <c r="G6007" i="35"/>
  <c r="G6058" i="35" s="1"/>
  <c r="K6007" i="35"/>
  <c r="K6058" i="35" s="1"/>
  <c r="O6007" i="35"/>
  <c r="O6058" i="35" s="1"/>
  <c r="N6006" i="35"/>
  <c r="N6057" i="35" s="1"/>
  <c r="P6005" i="35"/>
  <c r="P6056" i="35" s="1"/>
  <c r="H6005" i="35"/>
  <c r="H6056" i="35" s="1"/>
  <c r="E6003" i="35"/>
  <c r="E6054" i="35" s="1"/>
  <c r="I6003" i="35"/>
  <c r="I6054" i="35" s="1"/>
  <c r="M6003" i="35"/>
  <c r="M6054" i="35" s="1"/>
  <c r="Q6003" i="35"/>
  <c r="Q6054" i="35" s="1"/>
  <c r="G6003" i="35"/>
  <c r="G6054" i="35" s="1"/>
  <c r="K6003" i="35"/>
  <c r="K6054" i="35" s="1"/>
  <c r="O6003" i="35"/>
  <c r="O6054" i="35" s="1"/>
  <c r="N6002" i="35"/>
  <c r="N6053" i="35" s="1"/>
  <c r="P6001" i="35"/>
  <c r="P6052" i="35" s="1"/>
  <c r="H6001" i="35"/>
  <c r="H6052" i="35" s="1"/>
  <c r="E5999" i="35"/>
  <c r="E6050" i="35" s="1"/>
  <c r="I5999" i="35"/>
  <c r="I6050" i="35" s="1"/>
  <c r="M5999" i="35"/>
  <c r="M6050" i="35" s="1"/>
  <c r="Q5999" i="35"/>
  <c r="Q6050" i="35" s="1"/>
  <c r="G5999" i="35"/>
  <c r="G6050" i="35" s="1"/>
  <c r="K5999" i="35"/>
  <c r="K6050" i="35" s="1"/>
  <c r="O5999" i="35"/>
  <c r="O6050" i="35" s="1"/>
  <c r="N5998" i="35"/>
  <c r="N6049" i="35" s="1"/>
  <c r="P5997" i="35"/>
  <c r="P6048" i="35" s="1"/>
  <c r="H5997" i="35"/>
  <c r="H6048" i="35" s="1"/>
  <c r="E5995" i="35"/>
  <c r="E6046" i="35" s="1"/>
  <c r="I5995" i="35"/>
  <c r="I6046" i="35" s="1"/>
  <c r="M5995" i="35"/>
  <c r="M6046" i="35" s="1"/>
  <c r="Q5995" i="35"/>
  <c r="Q6046" i="35" s="1"/>
  <c r="G5995" i="35"/>
  <c r="G6046" i="35" s="1"/>
  <c r="K5995" i="35"/>
  <c r="K6046" i="35" s="1"/>
  <c r="O5995" i="35"/>
  <c r="O6046" i="35" s="1"/>
  <c r="N5994" i="35"/>
  <c r="N6045" i="35" s="1"/>
  <c r="P5993" i="35"/>
  <c r="P6044" i="35" s="1"/>
  <c r="H5993" i="35"/>
  <c r="H6044" i="35" s="1"/>
  <c r="E5991" i="35"/>
  <c r="E6042" i="35" s="1"/>
  <c r="I5991" i="35"/>
  <c r="I6042" i="35" s="1"/>
  <c r="M5991" i="35"/>
  <c r="M6042" i="35" s="1"/>
  <c r="Q5991" i="35"/>
  <c r="Q6042" i="35" s="1"/>
  <c r="G5991" i="35"/>
  <c r="G6042" i="35" s="1"/>
  <c r="K5991" i="35"/>
  <c r="K6042" i="35" s="1"/>
  <c r="O5991" i="35"/>
  <c r="O6042" i="35" s="1"/>
  <c r="N5990" i="35"/>
  <c r="N6041" i="35" s="1"/>
  <c r="P5989" i="35"/>
  <c r="P6040" i="35" s="1"/>
  <c r="H5989" i="35"/>
  <c r="H6040" i="35" s="1"/>
  <c r="E5987" i="35"/>
  <c r="E6038" i="35" s="1"/>
  <c r="I5987" i="35"/>
  <c r="I6038" i="35" s="1"/>
  <c r="M5987" i="35"/>
  <c r="M6038" i="35" s="1"/>
  <c r="Q5987" i="35"/>
  <c r="Q6038" i="35" s="1"/>
  <c r="G5987" i="35"/>
  <c r="G6038" i="35" s="1"/>
  <c r="K5987" i="35"/>
  <c r="K6038" i="35" s="1"/>
  <c r="O5987" i="35"/>
  <c r="O6038" i="35" s="1"/>
  <c r="N5986" i="35"/>
  <c r="N6037" i="35" s="1"/>
  <c r="P5985" i="35"/>
  <c r="H5985" i="35"/>
  <c r="F5624" i="35"/>
  <c r="F5675" i="35" s="1"/>
  <c r="J5624" i="35"/>
  <c r="J5675" i="35" s="1"/>
  <c r="N5624" i="35"/>
  <c r="N5675" i="35" s="1"/>
  <c r="R5624" i="35"/>
  <c r="R5675" i="35" s="1"/>
  <c r="G5624" i="35"/>
  <c r="G5675" i="35" s="1"/>
  <c r="K5624" i="35"/>
  <c r="K5675" i="35" s="1"/>
  <c r="O5624" i="35"/>
  <c r="O5675" i="35" s="1"/>
  <c r="E5624" i="35"/>
  <c r="E5675" i="35" s="1"/>
  <c r="M5624" i="35"/>
  <c r="M5675" i="35" s="1"/>
  <c r="H5624" i="35"/>
  <c r="H5675" i="35" s="1"/>
  <c r="P5624" i="35"/>
  <c r="P5675" i="35" s="1"/>
  <c r="D5675" i="35"/>
  <c r="I5624" i="35"/>
  <c r="I5675" i="35" s="1"/>
  <c r="Q5624" i="35"/>
  <c r="Q5675" i="35" s="1"/>
  <c r="Q6314" i="35"/>
  <c r="Q6365" i="35" s="1"/>
  <c r="M6314" i="35"/>
  <c r="M6365" i="35" s="1"/>
  <c r="I6314" i="35"/>
  <c r="I6365" i="35" s="1"/>
  <c r="Q6313" i="35"/>
  <c r="Q6364" i="35" s="1"/>
  <c r="M6313" i="35"/>
  <c r="M6364" i="35" s="1"/>
  <c r="I6313" i="35"/>
  <c r="I6364" i="35" s="1"/>
  <c r="Q6312" i="35"/>
  <c r="Q6363" i="35" s="1"/>
  <c r="M6312" i="35"/>
  <c r="M6363" i="35" s="1"/>
  <c r="I6312" i="35"/>
  <c r="I6363" i="35" s="1"/>
  <c r="Q6311" i="35"/>
  <c r="Q6362" i="35" s="1"/>
  <c r="M6311" i="35"/>
  <c r="M6362" i="35" s="1"/>
  <c r="I6311" i="35"/>
  <c r="I6362" i="35" s="1"/>
  <c r="Q6310" i="35"/>
  <c r="Q6361" i="35" s="1"/>
  <c r="M6310" i="35"/>
  <c r="M6361" i="35" s="1"/>
  <c r="I6310" i="35"/>
  <c r="I6361" i="35" s="1"/>
  <c r="Q6309" i="35"/>
  <c r="Q6360" i="35" s="1"/>
  <c r="M6309" i="35"/>
  <c r="M6360" i="35" s="1"/>
  <c r="I6309" i="35"/>
  <c r="I6360" i="35" s="1"/>
  <c r="Q6308" i="35"/>
  <c r="Q6359" i="35" s="1"/>
  <c r="M6308" i="35"/>
  <c r="M6359" i="35" s="1"/>
  <c r="I6308" i="35"/>
  <c r="I6359" i="35" s="1"/>
  <c r="Q6307" i="35"/>
  <c r="Q6358" i="35" s="1"/>
  <c r="M6307" i="35"/>
  <c r="M6358" i="35" s="1"/>
  <c r="I6307" i="35"/>
  <c r="I6358" i="35" s="1"/>
  <c r="Q6306" i="35"/>
  <c r="Q6357" i="35" s="1"/>
  <c r="M6306" i="35"/>
  <c r="M6357" i="35" s="1"/>
  <c r="I6306" i="35"/>
  <c r="I6357" i="35" s="1"/>
  <c r="Q6305" i="35"/>
  <c r="Q6356" i="35" s="1"/>
  <c r="M6305" i="35"/>
  <c r="M6356" i="35" s="1"/>
  <c r="I6305" i="35"/>
  <c r="I6356" i="35" s="1"/>
  <c r="Q6304" i="35"/>
  <c r="Q6355" i="35" s="1"/>
  <c r="M6304" i="35"/>
  <c r="M6355" i="35" s="1"/>
  <c r="I6304" i="35"/>
  <c r="I6355" i="35" s="1"/>
  <c r="Q6303" i="35"/>
  <c r="Q6354" i="35" s="1"/>
  <c r="M6303" i="35"/>
  <c r="M6354" i="35" s="1"/>
  <c r="I6303" i="35"/>
  <c r="I6354" i="35" s="1"/>
  <c r="Q6302" i="35"/>
  <c r="Q6353" i="35" s="1"/>
  <c r="M6302" i="35"/>
  <c r="M6353" i="35" s="1"/>
  <c r="I6302" i="35"/>
  <c r="I6353" i="35" s="1"/>
  <c r="Q6301" i="35"/>
  <c r="Q6352" i="35" s="1"/>
  <c r="M6301" i="35"/>
  <c r="M6352" i="35" s="1"/>
  <c r="I6301" i="35"/>
  <c r="I6352" i="35" s="1"/>
  <c r="Q6300" i="35"/>
  <c r="Q6351" i="35" s="1"/>
  <c r="M6300" i="35"/>
  <c r="M6351" i="35" s="1"/>
  <c r="I6300" i="35"/>
  <c r="I6351" i="35" s="1"/>
  <c r="Q6299" i="35"/>
  <c r="Q6350" i="35" s="1"/>
  <c r="M6299" i="35"/>
  <c r="M6350" i="35" s="1"/>
  <c r="I6299" i="35"/>
  <c r="I6350" i="35" s="1"/>
  <c r="Q6298" i="35"/>
  <c r="Q6349" i="35" s="1"/>
  <c r="M6298" i="35"/>
  <c r="M6349" i="35" s="1"/>
  <c r="I6298" i="35"/>
  <c r="I6349" i="35" s="1"/>
  <c r="Q6297" i="35"/>
  <c r="Q6348" i="35" s="1"/>
  <c r="M6297" i="35"/>
  <c r="M6348" i="35" s="1"/>
  <c r="I6297" i="35"/>
  <c r="I6348" i="35" s="1"/>
  <c r="Q6296" i="35"/>
  <c r="Q6347" i="35" s="1"/>
  <c r="M6296" i="35"/>
  <c r="M6347" i="35" s="1"/>
  <c r="I6296" i="35"/>
  <c r="I6347" i="35" s="1"/>
  <c r="Q6295" i="35"/>
  <c r="Q6346" i="35" s="1"/>
  <c r="M6295" i="35"/>
  <c r="M6346" i="35" s="1"/>
  <c r="I6295" i="35"/>
  <c r="I6346" i="35" s="1"/>
  <c r="Q6294" i="35"/>
  <c r="Q6345" i="35" s="1"/>
  <c r="M6294" i="35"/>
  <c r="M6345" i="35" s="1"/>
  <c r="I6294" i="35"/>
  <c r="I6345" i="35" s="1"/>
  <c r="Q6293" i="35"/>
  <c r="Q6344" i="35" s="1"/>
  <c r="M6293" i="35"/>
  <c r="M6344" i="35" s="1"/>
  <c r="I6293" i="35"/>
  <c r="I6344" i="35" s="1"/>
  <c r="Q6292" i="35"/>
  <c r="Q6343" i="35" s="1"/>
  <c r="M6292" i="35"/>
  <c r="M6343" i="35" s="1"/>
  <c r="I6292" i="35"/>
  <c r="I6343" i="35" s="1"/>
  <c r="Q6291" i="35"/>
  <c r="Q6342" i="35" s="1"/>
  <c r="M6291" i="35"/>
  <c r="M6342" i="35" s="1"/>
  <c r="I6291" i="35"/>
  <c r="I6342" i="35" s="1"/>
  <c r="Q6290" i="35"/>
  <c r="Q6341" i="35" s="1"/>
  <c r="M6290" i="35"/>
  <c r="M6341" i="35" s="1"/>
  <c r="I6290" i="35"/>
  <c r="I6341" i="35" s="1"/>
  <c r="Q6289" i="35"/>
  <c r="Q6340" i="35" s="1"/>
  <c r="M6289" i="35"/>
  <c r="M6340" i="35" s="1"/>
  <c r="I6289" i="35"/>
  <c r="I6340" i="35" s="1"/>
  <c r="Q6288" i="35"/>
  <c r="Q6339" i="35" s="1"/>
  <c r="M6288" i="35"/>
  <c r="M6339" i="35" s="1"/>
  <c r="I6288" i="35"/>
  <c r="I6339" i="35" s="1"/>
  <c r="Q6287" i="35"/>
  <c r="Q6338" i="35" s="1"/>
  <c r="M6287" i="35"/>
  <c r="M6338" i="35" s="1"/>
  <c r="I6287" i="35"/>
  <c r="I6338" i="35" s="1"/>
  <c r="Q6286" i="35"/>
  <c r="Q6337" i="35" s="1"/>
  <c r="M6286" i="35"/>
  <c r="M6337" i="35" s="1"/>
  <c r="I6286" i="35"/>
  <c r="I6337" i="35" s="1"/>
  <c r="Q6285" i="35"/>
  <c r="Q6336" i="35" s="1"/>
  <c r="M6285" i="35"/>
  <c r="M6336" i="35" s="1"/>
  <c r="I6285" i="35"/>
  <c r="I6336" i="35" s="1"/>
  <c r="Q6284" i="35"/>
  <c r="Q6335" i="35" s="1"/>
  <c r="M6284" i="35"/>
  <c r="M6335" i="35" s="1"/>
  <c r="I6284" i="35"/>
  <c r="I6335" i="35" s="1"/>
  <c r="Q6283" i="35"/>
  <c r="Q6334" i="35" s="1"/>
  <c r="M6283" i="35"/>
  <c r="M6334" i="35" s="1"/>
  <c r="I6283" i="35"/>
  <c r="I6334" i="35" s="1"/>
  <c r="Q6282" i="35"/>
  <c r="Q6333" i="35" s="1"/>
  <c r="M6282" i="35"/>
  <c r="M6333" i="35" s="1"/>
  <c r="I6282" i="35"/>
  <c r="I6333" i="35" s="1"/>
  <c r="Q6281" i="35"/>
  <c r="Q6332" i="35" s="1"/>
  <c r="M6281" i="35"/>
  <c r="M6332" i="35" s="1"/>
  <c r="I6281" i="35"/>
  <c r="I6332" i="35" s="1"/>
  <c r="Q6280" i="35"/>
  <c r="Q6331" i="35" s="1"/>
  <c r="M6280" i="35"/>
  <c r="M6331" i="35" s="1"/>
  <c r="I6280" i="35"/>
  <c r="I6331" i="35" s="1"/>
  <c r="Q6279" i="35"/>
  <c r="Q6330" i="35" s="1"/>
  <c r="M6279" i="35"/>
  <c r="M6330" i="35" s="1"/>
  <c r="I6279" i="35"/>
  <c r="I6330" i="35" s="1"/>
  <c r="Q6278" i="35"/>
  <c r="Q6329" i="35" s="1"/>
  <c r="M6278" i="35"/>
  <c r="M6329" i="35" s="1"/>
  <c r="I6278" i="35"/>
  <c r="I6329" i="35" s="1"/>
  <c r="Q6277" i="35"/>
  <c r="Q6328" i="35" s="1"/>
  <c r="M6277" i="35"/>
  <c r="M6328" i="35" s="1"/>
  <c r="I6277" i="35"/>
  <c r="I6328" i="35" s="1"/>
  <c r="Q6276" i="35"/>
  <c r="Q6327" i="35" s="1"/>
  <c r="M6276" i="35"/>
  <c r="M6327" i="35" s="1"/>
  <c r="I6276" i="35"/>
  <c r="I6327" i="35" s="1"/>
  <c r="Q6275" i="35"/>
  <c r="Q6326" i="35" s="1"/>
  <c r="M6275" i="35"/>
  <c r="M6326" i="35" s="1"/>
  <c r="I6275" i="35"/>
  <c r="I6326" i="35" s="1"/>
  <c r="Q6274" i="35"/>
  <c r="Q6325" i="35" s="1"/>
  <c r="M6274" i="35"/>
  <c r="M6325" i="35" s="1"/>
  <c r="I6274" i="35"/>
  <c r="I6325" i="35" s="1"/>
  <c r="Q6273" i="35"/>
  <c r="Q6324" i="35" s="1"/>
  <c r="M6273" i="35"/>
  <c r="M6324" i="35" s="1"/>
  <c r="I6273" i="35"/>
  <c r="I6324" i="35" s="1"/>
  <c r="Q6272" i="35"/>
  <c r="Q6323" i="35" s="1"/>
  <c r="M6272" i="35"/>
  <c r="M6323" i="35" s="1"/>
  <c r="I6272" i="35"/>
  <c r="I6323" i="35" s="1"/>
  <c r="Q6271" i="35"/>
  <c r="Q6322" i="35" s="1"/>
  <c r="M6271" i="35"/>
  <c r="M6322" i="35" s="1"/>
  <c r="I6271" i="35"/>
  <c r="I6322" i="35" s="1"/>
  <c r="Q6270" i="35"/>
  <c r="Q6321" i="35" s="1"/>
  <c r="M6270" i="35"/>
  <c r="M6321" i="35" s="1"/>
  <c r="I6270" i="35"/>
  <c r="I6321" i="35" s="1"/>
  <c r="Q6269" i="35"/>
  <c r="Q6320" i="35" s="1"/>
  <c r="M6269" i="35"/>
  <c r="M6320" i="35" s="1"/>
  <c r="I6269" i="35"/>
  <c r="I6320" i="35" s="1"/>
  <c r="Q6268" i="35"/>
  <c r="Q6319" i="35" s="1"/>
  <c r="M6268" i="35"/>
  <c r="M6319" i="35" s="1"/>
  <c r="I6268" i="35"/>
  <c r="I6319" i="35" s="1"/>
  <c r="Q6267" i="35"/>
  <c r="Q6318" i="35" s="1"/>
  <c r="M6267" i="35"/>
  <c r="M6318" i="35" s="1"/>
  <c r="I6267" i="35"/>
  <c r="I6318" i="35" s="1"/>
  <c r="Q6266" i="35"/>
  <c r="Q6317" i="35" s="1"/>
  <c r="M6266" i="35"/>
  <c r="M6317" i="35" s="1"/>
  <c r="I6266" i="35"/>
  <c r="I6317" i="35" s="1"/>
  <c r="Q6265" i="35"/>
  <c r="M6265" i="35"/>
  <c r="I6265" i="35"/>
  <c r="Q6175" i="35"/>
  <c r="Q6226" i="35" s="1"/>
  <c r="M6175" i="35"/>
  <c r="M6226" i="35" s="1"/>
  <c r="I6175" i="35"/>
  <c r="I6226" i="35" s="1"/>
  <c r="Q6174" i="35"/>
  <c r="Q6225" i="35" s="1"/>
  <c r="M6174" i="35"/>
  <c r="M6225" i="35" s="1"/>
  <c r="I6174" i="35"/>
  <c r="I6225" i="35" s="1"/>
  <c r="Q6173" i="35"/>
  <c r="Q6224" i="35" s="1"/>
  <c r="M6173" i="35"/>
  <c r="M6224" i="35" s="1"/>
  <c r="I6173" i="35"/>
  <c r="I6224" i="35" s="1"/>
  <c r="Q6172" i="35"/>
  <c r="Q6223" i="35" s="1"/>
  <c r="M6172" i="35"/>
  <c r="M6223" i="35" s="1"/>
  <c r="I6172" i="35"/>
  <c r="I6223" i="35" s="1"/>
  <c r="Q6171" i="35"/>
  <c r="Q6222" i="35" s="1"/>
  <c r="M6171" i="35"/>
  <c r="M6222" i="35" s="1"/>
  <c r="I6171" i="35"/>
  <c r="I6222" i="35" s="1"/>
  <c r="Q6170" i="35"/>
  <c r="Q6221" i="35" s="1"/>
  <c r="M6170" i="35"/>
  <c r="M6221" i="35" s="1"/>
  <c r="I6170" i="35"/>
  <c r="I6221" i="35" s="1"/>
  <c r="Q6169" i="35"/>
  <c r="Q6220" i="35" s="1"/>
  <c r="M6169" i="35"/>
  <c r="M6220" i="35" s="1"/>
  <c r="I6169" i="35"/>
  <c r="I6220" i="35" s="1"/>
  <c r="Q6168" i="35"/>
  <c r="Q6219" i="35" s="1"/>
  <c r="M6168" i="35"/>
  <c r="M6219" i="35" s="1"/>
  <c r="I6168" i="35"/>
  <c r="I6219" i="35" s="1"/>
  <c r="Q6167" i="35"/>
  <c r="Q6218" i="35" s="1"/>
  <c r="M6167" i="35"/>
  <c r="M6218" i="35" s="1"/>
  <c r="I6167" i="35"/>
  <c r="I6218" i="35" s="1"/>
  <c r="Q6166" i="35"/>
  <c r="Q6217" i="35" s="1"/>
  <c r="M6166" i="35"/>
  <c r="M6217" i="35" s="1"/>
  <c r="I6166" i="35"/>
  <c r="I6217" i="35" s="1"/>
  <c r="Q6165" i="35"/>
  <c r="Q6216" i="35" s="1"/>
  <c r="M6165" i="35"/>
  <c r="M6216" i="35" s="1"/>
  <c r="I6165" i="35"/>
  <c r="I6216" i="35" s="1"/>
  <c r="Q6164" i="35"/>
  <c r="Q6215" i="35" s="1"/>
  <c r="M6164" i="35"/>
  <c r="M6215" i="35" s="1"/>
  <c r="I6164" i="35"/>
  <c r="I6215" i="35" s="1"/>
  <c r="Q6163" i="35"/>
  <c r="Q6214" i="35" s="1"/>
  <c r="M6163" i="35"/>
  <c r="M6214" i="35" s="1"/>
  <c r="I6163" i="35"/>
  <c r="I6214" i="35" s="1"/>
  <c r="Q6162" i="35"/>
  <c r="Q6213" i="35" s="1"/>
  <c r="M6162" i="35"/>
  <c r="M6213" i="35" s="1"/>
  <c r="I6162" i="35"/>
  <c r="I6213" i="35" s="1"/>
  <c r="Q6161" i="35"/>
  <c r="Q6212" i="35" s="1"/>
  <c r="M6161" i="35"/>
  <c r="M6212" i="35" s="1"/>
  <c r="I6161" i="35"/>
  <c r="I6212" i="35" s="1"/>
  <c r="Q6160" i="35"/>
  <c r="Q6211" i="35" s="1"/>
  <c r="M6160" i="35"/>
  <c r="M6211" i="35" s="1"/>
  <c r="I6160" i="35"/>
  <c r="I6211" i="35" s="1"/>
  <c r="Q6159" i="35"/>
  <c r="Q6210" i="35" s="1"/>
  <c r="M6159" i="35"/>
  <c r="M6210" i="35" s="1"/>
  <c r="I6159" i="35"/>
  <c r="I6210" i="35" s="1"/>
  <c r="Q6158" i="35"/>
  <c r="Q6209" i="35" s="1"/>
  <c r="M6158" i="35"/>
  <c r="M6209" i="35" s="1"/>
  <c r="I6158" i="35"/>
  <c r="I6209" i="35" s="1"/>
  <c r="Q6157" i="35"/>
  <c r="Q6208" i="35" s="1"/>
  <c r="M6157" i="35"/>
  <c r="M6208" i="35" s="1"/>
  <c r="I6157" i="35"/>
  <c r="I6208" i="35" s="1"/>
  <c r="Q6156" i="35"/>
  <c r="Q6207" i="35" s="1"/>
  <c r="M6156" i="35"/>
  <c r="M6207" i="35" s="1"/>
  <c r="I6156" i="35"/>
  <c r="I6207" i="35" s="1"/>
  <c r="Q6155" i="35"/>
  <c r="Q6206" i="35" s="1"/>
  <c r="M6155" i="35"/>
  <c r="M6206" i="35" s="1"/>
  <c r="I6155" i="35"/>
  <c r="I6206" i="35" s="1"/>
  <c r="Q6154" i="35"/>
  <c r="Q6205" i="35" s="1"/>
  <c r="M6154" i="35"/>
  <c r="M6205" i="35" s="1"/>
  <c r="I6154" i="35"/>
  <c r="I6205" i="35" s="1"/>
  <c r="Q6153" i="35"/>
  <c r="Q6204" i="35" s="1"/>
  <c r="M6153" i="35"/>
  <c r="M6204" i="35" s="1"/>
  <c r="I6153" i="35"/>
  <c r="I6204" i="35" s="1"/>
  <c r="Q6152" i="35"/>
  <c r="Q6203" i="35" s="1"/>
  <c r="M6152" i="35"/>
  <c r="M6203" i="35" s="1"/>
  <c r="I6152" i="35"/>
  <c r="I6203" i="35" s="1"/>
  <c r="Q6151" i="35"/>
  <c r="Q6202" i="35" s="1"/>
  <c r="M6151" i="35"/>
  <c r="M6202" i="35" s="1"/>
  <c r="I6151" i="35"/>
  <c r="I6202" i="35" s="1"/>
  <c r="Q6150" i="35"/>
  <c r="Q6201" i="35" s="1"/>
  <c r="M6150" i="35"/>
  <c r="M6201" i="35" s="1"/>
  <c r="I6150" i="35"/>
  <c r="I6201" i="35" s="1"/>
  <c r="Q6149" i="35"/>
  <c r="Q6200" i="35" s="1"/>
  <c r="M6149" i="35"/>
  <c r="M6200" i="35" s="1"/>
  <c r="I6149" i="35"/>
  <c r="I6200" i="35" s="1"/>
  <c r="Q6148" i="35"/>
  <c r="Q6199" i="35" s="1"/>
  <c r="M6148" i="35"/>
  <c r="M6199" i="35" s="1"/>
  <c r="I6148" i="35"/>
  <c r="I6199" i="35" s="1"/>
  <c r="Q6147" i="35"/>
  <c r="Q6198" i="35" s="1"/>
  <c r="M6147" i="35"/>
  <c r="M6198" i="35" s="1"/>
  <c r="I6147" i="35"/>
  <c r="I6198" i="35" s="1"/>
  <c r="Q6146" i="35"/>
  <c r="Q6197" i="35" s="1"/>
  <c r="M6146" i="35"/>
  <c r="M6197" i="35" s="1"/>
  <c r="I6146" i="35"/>
  <c r="I6197" i="35" s="1"/>
  <c r="Q6145" i="35"/>
  <c r="Q6196" i="35" s="1"/>
  <c r="M6145" i="35"/>
  <c r="M6196" i="35" s="1"/>
  <c r="I6145" i="35"/>
  <c r="I6196" i="35" s="1"/>
  <c r="Q6144" i="35"/>
  <c r="Q6195" i="35" s="1"/>
  <c r="M6144" i="35"/>
  <c r="M6195" i="35" s="1"/>
  <c r="I6144" i="35"/>
  <c r="I6195" i="35" s="1"/>
  <c r="Q6143" i="35"/>
  <c r="Q6194" i="35" s="1"/>
  <c r="M6143" i="35"/>
  <c r="M6194" i="35" s="1"/>
  <c r="I6143" i="35"/>
  <c r="I6194" i="35" s="1"/>
  <c r="Q6142" i="35"/>
  <c r="Q6193" i="35" s="1"/>
  <c r="M6142" i="35"/>
  <c r="M6193" i="35" s="1"/>
  <c r="I6142" i="35"/>
  <c r="I6193" i="35" s="1"/>
  <c r="Q6141" i="35"/>
  <c r="Q6192" i="35" s="1"/>
  <c r="M6141" i="35"/>
  <c r="M6192" i="35" s="1"/>
  <c r="I6141" i="35"/>
  <c r="I6192" i="35" s="1"/>
  <c r="Q6140" i="35"/>
  <c r="Q6191" i="35" s="1"/>
  <c r="M6140" i="35"/>
  <c r="M6191" i="35" s="1"/>
  <c r="I6140" i="35"/>
  <c r="I6191" i="35" s="1"/>
  <c r="Q6139" i="35"/>
  <c r="Q6190" i="35" s="1"/>
  <c r="M6139" i="35"/>
  <c r="M6190" i="35" s="1"/>
  <c r="I6139" i="35"/>
  <c r="I6190" i="35" s="1"/>
  <c r="Q6138" i="35"/>
  <c r="Q6189" i="35" s="1"/>
  <c r="M6138" i="35"/>
  <c r="M6189" i="35" s="1"/>
  <c r="I6138" i="35"/>
  <c r="I6189" i="35" s="1"/>
  <c r="Q6137" i="35"/>
  <c r="Q6188" i="35" s="1"/>
  <c r="M6137" i="35"/>
  <c r="M6188" i="35" s="1"/>
  <c r="I6137" i="35"/>
  <c r="I6188" i="35" s="1"/>
  <c r="Q6136" i="35"/>
  <c r="Q6187" i="35" s="1"/>
  <c r="M6136" i="35"/>
  <c r="M6187" i="35" s="1"/>
  <c r="I6136" i="35"/>
  <c r="I6187" i="35" s="1"/>
  <c r="Q6135" i="35"/>
  <c r="Q6186" i="35" s="1"/>
  <c r="M6135" i="35"/>
  <c r="M6186" i="35" s="1"/>
  <c r="I6135" i="35"/>
  <c r="I6186" i="35" s="1"/>
  <c r="Q6134" i="35"/>
  <c r="Q6185" i="35" s="1"/>
  <c r="M6134" i="35"/>
  <c r="M6185" i="35" s="1"/>
  <c r="I6134" i="35"/>
  <c r="I6185" i="35" s="1"/>
  <c r="Q6133" i="35"/>
  <c r="Q6184" i="35" s="1"/>
  <c r="M6133" i="35"/>
  <c r="M6184" i="35" s="1"/>
  <c r="I6133" i="35"/>
  <c r="I6184" i="35" s="1"/>
  <c r="Q6132" i="35"/>
  <c r="Q6183" i="35" s="1"/>
  <c r="M6132" i="35"/>
  <c r="M6183" i="35" s="1"/>
  <c r="I6132" i="35"/>
  <c r="I6183" i="35" s="1"/>
  <c r="Q6131" i="35"/>
  <c r="Q6182" i="35" s="1"/>
  <c r="M6131" i="35"/>
  <c r="M6182" i="35" s="1"/>
  <c r="I6131" i="35"/>
  <c r="I6182" i="35" s="1"/>
  <c r="Q6130" i="35"/>
  <c r="Q6181" i="35" s="1"/>
  <c r="M6130" i="35"/>
  <c r="M6181" i="35" s="1"/>
  <c r="I6130" i="35"/>
  <c r="I6181" i="35" s="1"/>
  <c r="Q6129" i="35"/>
  <c r="Q6180" i="35" s="1"/>
  <c r="M6129" i="35"/>
  <c r="M6180" i="35" s="1"/>
  <c r="I6129" i="35"/>
  <c r="I6180" i="35" s="1"/>
  <c r="Q6128" i="35"/>
  <c r="Q6179" i="35" s="1"/>
  <c r="M6128" i="35"/>
  <c r="M6179" i="35" s="1"/>
  <c r="I6128" i="35"/>
  <c r="I6179" i="35" s="1"/>
  <c r="Q6127" i="35"/>
  <c r="Q6178" i="35" s="1"/>
  <c r="M6127" i="35"/>
  <c r="M6178" i="35" s="1"/>
  <c r="I6127" i="35"/>
  <c r="I6178" i="35" s="1"/>
  <c r="Q6126" i="35"/>
  <c r="M6126" i="35"/>
  <c r="I6126" i="35"/>
  <c r="N6013" i="35"/>
  <c r="N6064" i="35" s="1"/>
  <c r="E6010" i="35"/>
  <c r="E6061" i="35" s="1"/>
  <c r="I6010" i="35"/>
  <c r="I6061" i="35" s="1"/>
  <c r="M6010" i="35"/>
  <c r="M6061" i="35" s="1"/>
  <c r="Q6010" i="35"/>
  <c r="Q6061" i="35" s="1"/>
  <c r="G6010" i="35"/>
  <c r="G6061" i="35" s="1"/>
  <c r="K6010" i="35"/>
  <c r="K6061" i="35" s="1"/>
  <c r="O6010" i="35"/>
  <c r="O6061" i="35" s="1"/>
  <c r="N6009" i="35"/>
  <c r="N6060" i="35" s="1"/>
  <c r="E6006" i="35"/>
  <c r="E6057" i="35" s="1"/>
  <c r="I6006" i="35"/>
  <c r="I6057" i="35" s="1"/>
  <c r="M6006" i="35"/>
  <c r="M6057" i="35" s="1"/>
  <c r="Q6006" i="35"/>
  <c r="Q6057" i="35" s="1"/>
  <c r="G6006" i="35"/>
  <c r="G6057" i="35" s="1"/>
  <c r="K6006" i="35"/>
  <c r="K6057" i="35" s="1"/>
  <c r="O6006" i="35"/>
  <c r="O6057" i="35" s="1"/>
  <c r="N6005" i="35"/>
  <c r="N6056" i="35" s="1"/>
  <c r="E6002" i="35"/>
  <c r="E6053" i="35" s="1"/>
  <c r="I6002" i="35"/>
  <c r="I6053" i="35" s="1"/>
  <c r="M6002" i="35"/>
  <c r="M6053" i="35" s="1"/>
  <c r="Q6002" i="35"/>
  <c r="Q6053" i="35" s="1"/>
  <c r="G6002" i="35"/>
  <c r="G6053" i="35" s="1"/>
  <c r="K6002" i="35"/>
  <c r="K6053" i="35" s="1"/>
  <c r="O6002" i="35"/>
  <c r="O6053" i="35" s="1"/>
  <c r="N6001" i="35"/>
  <c r="N6052" i="35" s="1"/>
  <c r="E5998" i="35"/>
  <c r="E6049" i="35" s="1"/>
  <c r="I5998" i="35"/>
  <c r="I6049" i="35" s="1"/>
  <c r="M5998" i="35"/>
  <c r="M6049" i="35" s="1"/>
  <c r="Q5998" i="35"/>
  <c r="Q6049" i="35" s="1"/>
  <c r="G5998" i="35"/>
  <c r="G6049" i="35" s="1"/>
  <c r="K5998" i="35"/>
  <c r="K6049" i="35" s="1"/>
  <c r="O5998" i="35"/>
  <c r="O6049" i="35" s="1"/>
  <c r="N5997" i="35"/>
  <c r="N6048" i="35" s="1"/>
  <c r="E5994" i="35"/>
  <c r="E6045" i="35" s="1"/>
  <c r="I5994" i="35"/>
  <c r="I6045" i="35" s="1"/>
  <c r="M5994" i="35"/>
  <c r="M6045" i="35" s="1"/>
  <c r="Q5994" i="35"/>
  <c r="Q6045" i="35" s="1"/>
  <c r="G5994" i="35"/>
  <c r="G6045" i="35" s="1"/>
  <c r="K5994" i="35"/>
  <c r="K6045" i="35" s="1"/>
  <c r="O5994" i="35"/>
  <c r="O6045" i="35" s="1"/>
  <c r="N5993" i="35"/>
  <c r="N6044" i="35" s="1"/>
  <c r="E5990" i="35"/>
  <c r="E6041" i="35" s="1"/>
  <c r="I5990" i="35"/>
  <c r="I6041" i="35" s="1"/>
  <c r="M5990" i="35"/>
  <c r="M6041" i="35" s="1"/>
  <c r="Q5990" i="35"/>
  <c r="Q6041" i="35" s="1"/>
  <c r="G5990" i="35"/>
  <c r="G6041" i="35" s="1"/>
  <c r="K5990" i="35"/>
  <c r="K6041" i="35" s="1"/>
  <c r="O5990" i="35"/>
  <c r="O6041" i="35" s="1"/>
  <c r="N5989" i="35"/>
  <c r="N6040" i="35" s="1"/>
  <c r="E5986" i="35"/>
  <c r="E6037" i="35" s="1"/>
  <c r="I5986" i="35"/>
  <c r="I6037" i="35" s="1"/>
  <c r="M5986" i="35"/>
  <c r="M6037" i="35" s="1"/>
  <c r="Q5986" i="35"/>
  <c r="Q6037" i="35" s="1"/>
  <c r="G5986" i="35"/>
  <c r="G6037" i="35" s="1"/>
  <c r="K5986" i="35"/>
  <c r="K6037" i="35" s="1"/>
  <c r="O5986" i="35"/>
  <c r="O6037" i="35" s="1"/>
  <c r="N5985" i="35"/>
  <c r="F5636" i="35"/>
  <c r="F5687" i="35" s="1"/>
  <c r="J5636" i="35"/>
  <c r="J5687" i="35" s="1"/>
  <c r="N5636" i="35"/>
  <c r="N5687" i="35" s="1"/>
  <c r="R5636" i="35"/>
  <c r="R5687" i="35" s="1"/>
  <c r="G5636" i="35"/>
  <c r="G5687" i="35" s="1"/>
  <c r="K5636" i="35"/>
  <c r="K5687" i="35" s="1"/>
  <c r="O5636" i="35"/>
  <c r="O5687" i="35" s="1"/>
  <c r="E5636" i="35"/>
  <c r="E5687" i="35" s="1"/>
  <c r="M5636" i="35"/>
  <c r="M5687" i="35" s="1"/>
  <c r="H5636" i="35"/>
  <c r="H5687" i="35" s="1"/>
  <c r="P5636" i="35"/>
  <c r="P5687" i="35" s="1"/>
  <c r="D5687" i="35"/>
  <c r="I5636" i="35"/>
  <c r="I5687" i="35" s="1"/>
  <c r="Q5636" i="35"/>
  <c r="Q5687" i="35" s="1"/>
  <c r="F5632" i="35"/>
  <c r="F5683" i="35" s="1"/>
  <c r="J5632" i="35"/>
  <c r="J5683" i="35" s="1"/>
  <c r="N5632" i="35"/>
  <c r="N5683" i="35" s="1"/>
  <c r="R5632" i="35"/>
  <c r="R5683" i="35" s="1"/>
  <c r="G5632" i="35"/>
  <c r="G5683" i="35" s="1"/>
  <c r="K5632" i="35"/>
  <c r="K5683" i="35" s="1"/>
  <c r="O5632" i="35"/>
  <c r="O5683" i="35" s="1"/>
  <c r="E5632" i="35"/>
  <c r="E5683" i="35" s="1"/>
  <c r="M5632" i="35"/>
  <c r="M5683" i="35" s="1"/>
  <c r="H5632" i="35"/>
  <c r="H5683" i="35" s="1"/>
  <c r="P5632" i="35"/>
  <c r="P5683" i="35" s="1"/>
  <c r="D5683" i="35"/>
  <c r="I5632" i="35"/>
  <c r="I5683" i="35" s="1"/>
  <c r="Q5632" i="35"/>
  <c r="Q5683" i="35" s="1"/>
  <c r="F5628" i="35"/>
  <c r="F5679" i="35" s="1"/>
  <c r="J5628" i="35"/>
  <c r="J5679" i="35" s="1"/>
  <c r="N5628" i="35"/>
  <c r="N5679" i="35" s="1"/>
  <c r="R5628" i="35"/>
  <c r="R5679" i="35" s="1"/>
  <c r="G5628" i="35"/>
  <c r="G5679" i="35" s="1"/>
  <c r="K5628" i="35"/>
  <c r="K5679" i="35" s="1"/>
  <c r="O5628" i="35"/>
  <c r="O5679" i="35" s="1"/>
  <c r="E5628" i="35"/>
  <c r="E5679" i="35" s="1"/>
  <c r="M5628" i="35"/>
  <c r="M5679" i="35" s="1"/>
  <c r="H5628" i="35"/>
  <c r="H5679" i="35" s="1"/>
  <c r="P5628" i="35"/>
  <c r="P5679" i="35" s="1"/>
  <c r="D5679" i="35"/>
  <c r="I5628" i="35"/>
  <c r="I5679" i="35" s="1"/>
  <c r="Q5628" i="35"/>
  <c r="Q5679" i="35" s="1"/>
  <c r="F5620" i="35"/>
  <c r="F5671" i="35" s="1"/>
  <c r="J5620" i="35"/>
  <c r="J5671" i="35" s="1"/>
  <c r="N5620" i="35"/>
  <c r="N5671" i="35" s="1"/>
  <c r="R5620" i="35"/>
  <c r="R5671" i="35" s="1"/>
  <c r="G5620" i="35"/>
  <c r="G5671" i="35" s="1"/>
  <c r="K5620" i="35"/>
  <c r="K5671" i="35" s="1"/>
  <c r="O5620" i="35"/>
  <c r="O5671" i="35" s="1"/>
  <c r="E5620" i="35"/>
  <c r="E5671" i="35" s="1"/>
  <c r="M5620" i="35"/>
  <c r="M5671" i="35" s="1"/>
  <c r="H5620" i="35"/>
  <c r="H5671" i="35" s="1"/>
  <c r="P5620" i="35"/>
  <c r="P5671" i="35" s="1"/>
  <c r="D5671" i="35"/>
  <c r="I5620" i="35"/>
  <c r="I5671" i="35" s="1"/>
  <c r="Q5620" i="35"/>
  <c r="Q5671" i="35" s="1"/>
  <c r="F5616" i="35"/>
  <c r="F5667" i="35" s="1"/>
  <c r="J5616" i="35"/>
  <c r="J5667" i="35" s="1"/>
  <c r="N5616" i="35"/>
  <c r="N5667" i="35" s="1"/>
  <c r="R5616" i="35"/>
  <c r="R5667" i="35" s="1"/>
  <c r="G5616" i="35"/>
  <c r="G5667" i="35" s="1"/>
  <c r="K5616" i="35"/>
  <c r="K5667" i="35" s="1"/>
  <c r="O5616" i="35"/>
  <c r="O5667" i="35" s="1"/>
  <c r="E5616" i="35"/>
  <c r="E5667" i="35" s="1"/>
  <c r="M5616" i="35"/>
  <c r="M5667" i="35" s="1"/>
  <c r="H5616" i="35"/>
  <c r="H5667" i="35" s="1"/>
  <c r="P5616" i="35"/>
  <c r="P5667" i="35" s="1"/>
  <c r="D5667" i="35"/>
  <c r="I5616" i="35"/>
  <c r="I5667" i="35" s="1"/>
  <c r="Q5616" i="35"/>
  <c r="Q5667" i="35" s="1"/>
  <c r="E6013" i="35"/>
  <c r="E6064" i="35" s="1"/>
  <c r="I6013" i="35"/>
  <c r="I6064" i="35" s="1"/>
  <c r="M6013" i="35"/>
  <c r="M6064" i="35" s="1"/>
  <c r="Q6013" i="35"/>
  <c r="Q6064" i="35" s="1"/>
  <c r="G6013" i="35"/>
  <c r="G6064" i="35" s="1"/>
  <c r="K6013" i="35"/>
  <c r="K6064" i="35" s="1"/>
  <c r="E6009" i="35"/>
  <c r="E6060" i="35" s="1"/>
  <c r="I6009" i="35"/>
  <c r="I6060" i="35" s="1"/>
  <c r="M6009" i="35"/>
  <c r="M6060" i="35" s="1"/>
  <c r="Q6009" i="35"/>
  <c r="Q6060" i="35" s="1"/>
  <c r="G6009" i="35"/>
  <c r="G6060" i="35" s="1"/>
  <c r="K6009" i="35"/>
  <c r="K6060" i="35" s="1"/>
  <c r="O6009" i="35"/>
  <c r="O6060" i="35" s="1"/>
  <c r="E6005" i="35"/>
  <c r="E6056" i="35" s="1"/>
  <c r="I6005" i="35"/>
  <c r="I6056" i="35" s="1"/>
  <c r="M6005" i="35"/>
  <c r="M6056" i="35" s="1"/>
  <c r="Q6005" i="35"/>
  <c r="Q6056" i="35" s="1"/>
  <c r="G6005" i="35"/>
  <c r="G6056" i="35" s="1"/>
  <c r="K6005" i="35"/>
  <c r="K6056" i="35" s="1"/>
  <c r="O6005" i="35"/>
  <c r="O6056" i="35" s="1"/>
  <c r="E6001" i="35"/>
  <c r="E6052" i="35" s="1"/>
  <c r="I6001" i="35"/>
  <c r="I6052" i="35" s="1"/>
  <c r="M6001" i="35"/>
  <c r="M6052" i="35" s="1"/>
  <c r="Q6001" i="35"/>
  <c r="Q6052" i="35" s="1"/>
  <c r="G6001" i="35"/>
  <c r="G6052" i="35" s="1"/>
  <c r="K6001" i="35"/>
  <c r="K6052" i="35" s="1"/>
  <c r="O6001" i="35"/>
  <c r="O6052" i="35" s="1"/>
  <c r="E5997" i="35"/>
  <c r="E6048" i="35" s="1"/>
  <c r="I5997" i="35"/>
  <c r="I6048" i="35" s="1"/>
  <c r="M5997" i="35"/>
  <c r="M6048" i="35" s="1"/>
  <c r="Q5997" i="35"/>
  <c r="Q6048" i="35" s="1"/>
  <c r="G5997" i="35"/>
  <c r="G6048" i="35" s="1"/>
  <c r="K5997" i="35"/>
  <c r="K6048" i="35" s="1"/>
  <c r="O5997" i="35"/>
  <c r="O6048" i="35" s="1"/>
  <c r="E5993" i="35"/>
  <c r="E6044" i="35" s="1"/>
  <c r="I5993" i="35"/>
  <c r="I6044" i="35" s="1"/>
  <c r="M5993" i="35"/>
  <c r="M6044" i="35" s="1"/>
  <c r="Q5993" i="35"/>
  <c r="Q6044" i="35" s="1"/>
  <c r="G5993" i="35"/>
  <c r="G6044" i="35" s="1"/>
  <c r="K5993" i="35"/>
  <c r="K6044" i="35" s="1"/>
  <c r="O5993" i="35"/>
  <c r="O6044" i="35" s="1"/>
  <c r="E5989" i="35"/>
  <c r="E6040" i="35" s="1"/>
  <c r="I5989" i="35"/>
  <c r="I6040" i="35" s="1"/>
  <c r="M5989" i="35"/>
  <c r="M6040" i="35" s="1"/>
  <c r="Q5989" i="35"/>
  <c r="Q6040" i="35" s="1"/>
  <c r="G5989" i="35"/>
  <c r="G6040" i="35" s="1"/>
  <c r="K5989" i="35"/>
  <c r="K6040" i="35" s="1"/>
  <c r="O5989" i="35"/>
  <c r="O6040" i="35" s="1"/>
  <c r="E5985" i="35"/>
  <c r="I5985" i="35"/>
  <c r="M5985" i="35"/>
  <c r="Q5985" i="35"/>
  <c r="G5985" i="35"/>
  <c r="K5985" i="35"/>
  <c r="O5985" i="35"/>
  <c r="E5795" i="35"/>
  <c r="F5652" i="35"/>
  <c r="F5703" i="35" s="1"/>
  <c r="J5652" i="35"/>
  <c r="J5703" i="35" s="1"/>
  <c r="N5652" i="35"/>
  <c r="N5703" i="35" s="1"/>
  <c r="R5652" i="35"/>
  <c r="R5703" i="35" s="1"/>
  <c r="G5652" i="35"/>
  <c r="G5703" i="35" s="1"/>
  <c r="K5652" i="35"/>
  <c r="K5703" i="35" s="1"/>
  <c r="O5652" i="35"/>
  <c r="O5703" i="35" s="1"/>
  <c r="E5652" i="35"/>
  <c r="E5703" i="35" s="1"/>
  <c r="M5652" i="35"/>
  <c r="M5703" i="35" s="1"/>
  <c r="H5652" i="35"/>
  <c r="H5703" i="35" s="1"/>
  <c r="P5652" i="35"/>
  <c r="P5703" i="35" s="1"/>
  <c r="D5703" i="35"/>
  <c r="I5652" i="35"/>
  <c r="I5703" i="35" s="1"/>
  <c r="Q5652" i="35"/>
  <c r="Q5703" i="35" s="1"/>
  <c r="F5648" i="35"/>
  <c r="F5699" i="35" s="1"/>
  <c r="J5648" i="35"/>
  <c r="J5699" i="35" s="1"/>
  <c r="N5648" i="35"/>
  <c r="N5699" i="35" s="1"/>
  <c r="R5648" i="35"/>
  <c r="R5699" i="35" s="1"/>
  <c r="G5648" i="35"/>
  <c r="G5699" i="35" s="1"/>
  <c r="K5648" i="35"/>
  <c r="K5699" i="35" s="1"/>
  <c r="O5648" i="35"/>
  <c r="O5699" i="35" s="1"/>
  <c r="E5648" i="35"/>
  <c r="E5699" i="35" s="1"/>
  <c r="M5648" i="35"/>
  <c r="M5699" i="35" s="1"/>
  <c r="H5648" i="35"/>
  <c r="H5699" i="35" s="1"/>
  <c r="P5648" i="35"/>
  <c r="P5699" i="35" s="1"/>
  <c r="D5699" i="35"/>
  <c r="I5648" i="35"/>
  <c r="I5699" i="35" s="1"/>
  <c r="Q5648" i="35"/>
  <c r="Q5699" i="35" s="1"/>
  <c r="F5644" i="35"/>
  <c r="F5695" i="35" s="1"/>
  <c r="J5644" i="35"/>
  <c r="J5695" i="35" s="1"/>
  <c r="N5644" i="35"/>
  <c r="N5695" i="35" s="1"/>
  <c r="R5644" i="35"/>
  <c r="R5695" i="35" s="1"/>
  <c r="G5644" i="35"/>
  <c r="G5695" i="35" s="1"/>
  <c r="K5644" i="35"/>
  <c r="K5695" i="35" s="1"/>
  <c r="O5644" i="35"/>
  <c r="O5695" i="35" s="1"/>
  <c r="E5644" i="35"/>
  <c r="E5695" i="35" s="1"/>
  <c r="M5644" i="35"/>
  <c r="M5695" i="35" s="1"/>
  <c r="H5644" i="35"/>
  <c r="H5695" i="35" s="1"/>
  <c r="P5644" i="35"/>
  <c r="P5695" i="35" s="1"/>
  <c r="D5695" i="35"/>
  <c r="I5644" i="35"/>
  <c r="I5695" i="35" s="1"/>
  <c r="Q5644" i="35"/>
  <c r="Q5695" i="35" s="1"/>
  <c r="F5640" i="35"/>
  <c r="F5691" i="35" s="1"/>
  <c r="J5640" i="35"/>
  <c r="J5691" i="35" s="1"/>
  <c r="N5640" i="35"/>
  <c r="N5691" i="35" s="1"/>
  <c r="R5640" i="35"/>
  <c r="R5691" i="35" s="1"/>
  <c r="G5640" i="35"/>
  <c r="G5691" i="35" s="1"/>
  <c r="K5640" i="35"/>
  <c r="K5691" i="35" s="1"/>
  <c r="O5640" i="35"/>
  <c r="O5691" i="35" s="1"/>
  <c r="E5640" i="35"/>
  <c r="E5691" i="35" s="1"/>
  <c r="M5640" i="35"/>
  <c r="M5691" i="35" s="1"/>
  <c r="H5640" i="35"/>
  <c r="H5691" i="35" s="1"/>
  <c r="P5640" i="35"/>
  <c r="P5691" i="35" s="1"/>
  <c r="D5691" i="35"/>
  <c r="I5640" i="35"/>
  <c r="I5691" i="35" s="1"/>
  <c r="Q5640" i="35"/>
  <c r="Q5691" i="35" s="1"/>
  <c r="F5612" i="35"/>
  <c r="F5663" i="35" s="1"/>
  <c r="J5612" i="35"/>
  <c r="J5663" i="35" s="1"/>
  <c r="N5612" i="35"/>
  <c r="N5663" i="35" s="1"/>
  <c r="R5612" i="35"/>
  <c r="R5663" i="35" s="1"/>
  <c r="G5612" i="35"/>
  <c r="G5663" i="35" s="1"/>
  <c r="K5612" i="35"/>
  <c r="K5663" i="35" s="1"/>
  <c r="O5612" i="35"/>
  <c r="O5663" i="35" s="1"/>
  <c r="E5612" i="35"/>
  <c r="E5663" i="35" s="1"/>
  <c r="M5612" i="35"/>
  <c r="M5663" i="35" s="1"/>
  <c r="H5612" i="35"/>
  <c r="H5663" i="35" s="1"/>
  <c r="P5612" i="35"/>
  <c r="P5663" i="35" s="1"/>
  <c r="D5663" i="35"/>
  <c r="I5612" i="35"/>
  <c r="I5663" i="35" s="1"/>
  <c r="Q5612" i="35"/>
  <c r="Q5663" i="35" s="1"/>
  <c r="F5608" i="35"/>
  <c r="F5659" i="35" s="1"/>
  <c r="J5608" i="35"/>
  <c r="J5659" i="35" s="1"/>
  <c r="N5608" i="35"/>
  <c r="N5659" i="35" s="1"/>
  <c r="R5608" i="35"/>
  <c r="R5659" i="35" s="1"/>
  <c r="G5608" i="35"/>
  <c r="G5659" i="35" s="1"/>
  <c r="K5608" i="35"/>
  <c r="K5659" i="35" s="1"/>
  <c r="O5608" i="35"/>
  <c r="O5659" i="35" s="1"/>
  <c r="E5608" i="35"/>
  <c r="E5659" i="35" s="1"/>
  <c r="M5608" i="35"/>
  <c r="M5659" i="35" s="1"/>
  <c r="H5608" i="35"/>
  <c r="H5659" i="35" s="1"/>
  <c r="P5608" i="35"/>
  <c r="P5659" i="35" s="1"/>
  <c r="I5608" i="35"/>
  <c r="I5659" i="35" s="1"/>
  <c r="Q5608" i="35"/>
  <c r="Q5659" i="35" s="1"/>
  <c r="D5659" i="35"/>
  <c r="E5656" i="35"/>
  <c r="R5897" i="35"/>
  <c r="R5948" i="35" s="1"/>
  <c r="N5897" i="35"/>
  <c r="N5948" i="35" s="1"/>
  <c r="J5897" i="35"/>
  <c r="J5948" i="35" s="1"/>
  <c r="R5896" i="35"/>
  <c r="R5947" i="35" s="1"/>
  <c r="N5896" i="35"/>
  <c r="N5947" i="35" s="1"/>
  <c r="J5896" i="35"/>
  <c r="J5947" i="35" s="1"/>
  <c r="R5895" i="35"/>
  <c r="R5946" i="35" s="1"/>
  <c r="N5895" i="35"/>
  <c r="N5946" i="35" s="1"/>
  <c r="J5895" i="35"/>
  <c r="J5946" i="35" s="1"/>
  <c r="R5894" i="35"/>
  <c r="R5945" i="35" s="1"/>
  <c r="N5894" i="35"/>
  <c r="N5945" i="35" s="1"/>
  <c r="J5894" i="35"/>
  <c r="J5945" i="35" s="1"/>
  <c r="R5893" i="35"/>
  <c r="R5944" i="35" s="1"/>
  <c r="N5893" i="35"/>
  <c r="N5944" i="35" s="1"/>
  <c r="J5893" i="35"/>
  <c r="J5944" i="35" s="1"/>
  <c r="R5892" i="35"/>
  <c r="R5943" i="35" s="1"/>
  <c r="N5892" i="35"/>
  <c r="N5943" i="35" s="1"/>
  <c r="J5892" i="35"/>
  <c r="J5943" i="35" s="1"/>
  <c r="R5891" i="35"/>
  <c r="R5942" i="35" s="1"/>
  <c r="N5891" i="35"/>
  <c r="N5942" i="35" s="1"/>
  <c r="J5891" i="35"/>
  <c r="J5942" i="35" s="1"/>
  <c r="R5890" i="35"/>
  <c r="R5941" i="35" s="1"/>
  <c r="N5890" i="35"/>
  <c r="N5941" i="35" s="1"/>
  <c r="J5890" i="35"/>
  <c r="J5941" i="35" s="1"/>
  <c r="R5889" i="35"/>
  <c r="R5940" i="35" s="1"/>
  <c r="N5889" i="35"/>
  <c r="N5940" i="35" s="1"/>
  <c r="J5889" i="35"/>
  <c r="J5940" i="35" s="1"/>
  <c r="R5888" i="35"/>
  <c r="R5939" i="35" s="1"/>
  <c r="N5888" i="35"/>
  <c r="N5939" i="35" s="1"/>
  <c r="J5888" i="35"/>
  <c r="J5939" i="35" s="1"/>
  <c r="R5887" i="35"/>
  <c r="R5938" i="35" s="1"/>
  <c r="N5887" i="35"/>
  <c r="N5938" i="35" s="1"/>
  <c r="J5887" i="35"/>
  <c r="J5938" i="35" s="1"/>
  <c r="R5886" i="35"/>
  <c r="R5937" i="35" s="1"/>
  <c r="N5886" i="35"/>
  <c r="N5937" i="35" s="1"/>
  <c r="J5886" i="35"/>
  <c r="J5937" i="35" s="1"/>
  <c r="R5885" i="35"/>
  <c r="R5936" i="35" s="1"/>
  <c r="N5885" i="35"/>
  <c r="N5936" i="35" s="1"/>
  <c r="J5885" i="35"/>
  <c r="J5936" i="35" s="1"/>
  <c r="R5884" i="35"/>
  <c r="R5935" i="35" s="1"/>
  <c r="N5884" i="35"/>
  <c r="N5935" i="35" s="1"/>
  <c r="J5884" i="35"/>
  <c r="J5935" i="35" s="1"/>
  <c r="R5883" i="35"/>
  <c r="R5934" i="35" s="1"/>
  <c r="N5883" i="35"/>
  <c r="N5934" i="35" s="1"/>
  <c r="J5883" i="35"/>
  <c r="J5934" i="35" s="1"/>
  <c r="R5882" i="35"/>
  <c r="R5933" i="35" s="1"/>
  <c r="N5882" i="35"/>
  <c r="N5933" i="35" s="1"/>
  <c r="J5882" i="35"/>
  <c r="J5933" i="35" s="1"/>
  <c r="R5881" i="35"/>
  <c r="R5932" i="35" s="1"/>
  <c r="N5881" i="35"/>
  <c r="N5932" i="35" s="1"/>
  <c r="J5881" i="35"/>
  <c r="J5932" i="35" s="1"/>
  <c r="R5880" i="35"/>
  <c r="R5931" i="35" s="1"/>
  <c r="N5880" i="35"/>
  <c r="N5931" i="35" s="1"/>
  <c r="J5880" i="35"/>
  <c r="J5931" i="35" s="1"/>
  <c r="R5879" i="35"/>
  <c r="R5930" i="35" s="1"/>
  <c r="N5879" i="35"/>
  <c r="N5930" i="35" s="1"/>
  <c r="J5879" i="35"/>
  <c r="J5930" i="35" s="1"/>
  <c r="R5878" i="35"/>
  <c r="R5929" i="35" s="1"/>
  <c r="N5878" i="35"/>
  <c r="N5929" i="35" s="1"/>
  <c r="J5878" i="35"/>
  <c r="J5929" i="35" s="1"/>
  <c r="R5877" i="35"/>
  <c r="R5928" i="35" s="1"/>
  <c r="N5877" i="35"/>
  <c r="N5928" i="35" s="1"/>
  <c r="J5877" i="35"/>
  <c r="J5928" i="35" s="1"/>
  <c r="R5876" i="35"/>
  <c r="R5927" i="35" s="1"/>
  <c r="N5876" i="35"/>
  <c r="N5927" i="35" s="1"/>
  <c r="J5876" i="35"/>
  <c r="J5927" i="35" s="1"/>
  <c r="R5875" i="35"/>
  <c r="R5926" i="35" s="1"/>
  <c r="N5875" i="35"/>
  <c r="N5926" i="35" s="1"/>
  <c r="J5875" i="35"/>
  <c r="J5926" i="35" s="1"/>
  <c r="R5874" i="35"/>
  <c r="R5925" i="35" s="1"/>
  <c r="N5874" i="35"/>
  <c r="N5925" i="35" s="1"/>
  <c r="J5874" i="35"/>
  <c r="J5925" i="35" s="1"/>
  <c r="R5873" i="35"/>
  <c r="R5924" i="35" s="1"/>
  <c r="N5873" i="35"/>
  <c r="N5924" i="35" s="1"/>
  <c r="J5873" i="35"/>
  <c r="J5924" i="35" s="1"/>
  <c r="R5872" i="35"/>
  <c r="R5923" i="35" s="1"/>
  <c r="N5872" i="35"/>
  <c r="N5923" i="35" s="1"/>
  <c r="J5872" i="35"/>
  <c r="J5923" i="35" s="1"/>
  <c r="R5871" i="35"/>
  <c r="R5922" i="35" s="1"/>
  <c r="N5871" i="35"/>
  <c r="N5922" i="35" s="1"/>
  <c r="J5871" i="35"/>
  <c r="J5922" i="35" s="1"/>
  <c r="R5870" i="35"/>
  <c r="R5921" i="35" s="1"/>
  <c r="N5870" i="35"/>
  <c r="N5921" i="35" s="1"/>
  <c r="J5870" i="35"/>
  <c r="J5921" i="35" s="1"/>
  <c r="R5869" i="35"/>
  <c r="R5920" i="35" s="1"/>
  <c r="N5869" i="35"/>
  <c r="N5920" i="35" s="1"/>
  <c r="J5869" i="35"/>
  <c r="J5920" i="35" s="1"/>
  <c r="R5868" i="35"/>
  <c r="R5919" i="35" s="1"/>
  <c r="N5868" i="35"/>
  <c r="N5919" i="35" s="1"/>
  <c r="J5868" i="35"/>
  <c r="J5919" i="35" s="1"/>
  <c r="R5867" i="35"/>
  <c r="R5918" i="35" s="1"/>
  <c r="N5867" i="35"/>
  <c r="N5918" i="35" s="1"/>
  <c r="J5867" i="35"/>
  <c r="J5918" i="35" s="1"/>
  <c r="R5866" i="35"/>
  <c r="R5917" i="35" s="1"/>
  <c r="N5866" i="35"/>
  <c r="N5917" i="35" s="1"/>
  <c r="J5866" i="35"/>
  <c r="J5917" i="35" s="1"/>
  <c r="R5865" i="35"/>
  <c r="R5916" i="35" s="1"/>
  <c r="N5865" i="35"/>
  <c r="N5916" i="35" s="1"/>
  <c r="J5865" i="35"/>
  <c r="J5916" i="35" s="1"/>
  <c r="R5864" i="35"/>
  <c r="R5915" i="35" s="1"/>
  <c r="N5864" i="35"/>
  <c r="N5915" i="35" s="1"/>
  <c r="J5864" i="35"/>
  <c r="J5915" i="35" s="1"/>
  <c r="R5863" i="35"/>
  <c r="R5914" i="35" s="1"/>
  <c r="N5863" i="35"/>
  <c r="N5914" i="35" s="1"/>
  <c r="J5863" i="35"/>
  <c r="J5914" i="35" s="1"/>
  <c r="R5862" i="35"/>
  <c r="R5913" i="35" s="1"/>
  <c r="N5862" i="35"/>
  <c r="N5913" i="35" s="1"/>
  <c r="J5862" i="35"/>
  <c r="J5913" i="35" s="1"/>
  <c r="R5861" i="35"/>
  <c r="R5912" i="35" s="1"/>
  <c r="N5861" i="35"/>
  <c r="N5912" i="35" s="1"/>
  <c r="J5861" i="35"/>
  <c r="J5912" i="35" s="1"/>
  <c r="R5860" i="35"/>
  <c r="R5911" i="35" s="1"/>
  <c r="N5860" i="35"/>
  <c r="N5911" i="35" s="1"/>
  <c r="J5860" i="35"/>
  <c r="J5911" i="35" s="1"/>
  <c r="R5859" i="35"/>
  <c r="R5910" i="35" s="1"/>
  <c r="N5859" i="35"/>
  <c r="N5910" i="35" s="1"/>
  <c r="J5859" i="35"/>
  <c r="J5910" i="35" s="1"/>
  <c r="R5858" i="35"/>
  <c r="R5909" i="35" s="1"/>
  <c r="N5858" i="35"/>
  <c r="N5909" i="35" s="1"/>
  <c r="J5858" i="35"/>
  <c r="J5909" i="35" s="1"/>
  <c r="R5857" i="35"/>
  <c r="R5908" i="35" s="1"/>
  <c r="N5857" i="35"/>
  <c r="N5908" i="35" s="1"/>
  <c r="J5857" i="35"/>
  <c r="J5908" i="35" s="1"/>
  <c r="R5856" i="35"/>
  <c r="R5907" i="35" s="1"/>
  <c r="N5856" i="35"/>
  <c r="N5907" i="35" s="1"/>
  <c r="J5856" i="35"/>
  <c r="J5907" i="35" s="1"/>
  <c r="R5855" i="35"/>
  <c r="R5906" i="35" s="1"/>
  <c r="N5855" i="35"/>
  <c r="N5906" i="35" s="1"/>
  <c r="J5855" i="35"/>
  <c r="J5906" i="35" s="1"/>
  <c r="R5854" i="35"/>
  <c r="R5905" i="35" s="1"/>
  <c r="N5854" i="35"/>
  <c r="N5905" i="35" s="1"/>
  <c r="J5854" i="35"/>
  <c r="J5905" i="35" s="1"/>
  <c r="R5853" i="35"/>
  <c r="R5904" i="35" s="1"/>
  <c r="N5853" i="35"/>
  <c r="N5904" i="35" s="1"/>
  <c r="J5853" i="35"/>
  <c r="J5904" i="35" s="1"/>
  <c r="R5852" i="35"/>
  <c r="R5903" i="35" s="1"/>
  <c r="N5852" i="35"/>
  <c r="N5903" i="35" s="1"/>
  <c r="J5852" i="35"/>
  <c r="J5903" i="35" s="1"/>
  <c r="R5851" i="35"/>
  <c r="R5902" i="35" s="1"/>
  <c r="N5851" i="35"/>
  <c r="N5902" i="35" s="1"/>
  <c r="J5851" i="35"/>
  <c r="J5902" i="35" s="1"/>
  <c r="R5850" i="35"/>
  <c r="R5901" i="35" s="1"/>
  <c r="N5850" i="35"/>
  <c r="N5901" i="35" s="1"/>
  <c r="J5850" i="35"/>
  <c r="J5901" i="35" s="1"/>
  <c r="R5849" i="35"/>
  <c r="R5900" i="35" s="1"/>
  <c r="N5849" i="35"/>
  <c r="N5900" i="35" s="1"/>
  <c r="J5849" i="35"/>
  <c r="J5900" i="35" s="1"/>
  <c r="R5848" i="35"/>
  <c r="N5848" i="35"/>
  <c r="J5848" i="35"/>
  <c r="M5654" i="35"/>
  <c r="M5705" i="35" s="1"/>
  <c r="F5651" i="35"/>
  <c r="F5702" i="35" s="1"/>
  <c r="J5651" i="35"/>
  <c r="J5702" i="35" s="1"/>
  <c r="N5651" i="35"/>
  <c r="N5702" i="35" s="1"/>
  <c r="R5651" i="35"/>
  <c r="R5702" i="35" s="1"/>
  <c r="G5651" i="35"/>
  <c r="G5702" i="35" s="1"/>
  <c r="K5651" i="35"/>
  <c r="K5702" i="35" s="1"/>
  <c r="O5651" i="35"/>
  <c r="O5702" i="35" s="1"/>
  <c r="M5650" i="35"/>
  <c r="M5701" i="35" s="1"/>
  <c r="F5647" i="35"/>
  <c r="F5698" i="35" s="1"/>
  <c r="J5647" i="35"/>
  <c r="J5698" i="35" s="1"/>
  <c r="N5647" i="35"/>
  <c r="N5698" i="35" s="1"/>
  <c r="R5647" i="35"/>
  <c r="R5698" i="35" s="1"/>
  <c r="G5647" i="35"/>
  <c r="G5698" i="35" s="1"/>
  <c r="K5647" i="35"/>
  <c r="K5698" i="35" s="1"/>
  <c r="O5647" i="35"/>
  <c r="O5698" i="35" s="1"/>
  <c r="M5646" i="35"/>
  <c r="M5697" i="35" s="1"/>
  <c r="F5643" i="35"/>
  <c r="F5694" i="35" s="1"/>
  <c r="J5643" i="35"/>
  <c r="J5694" i="35" s="1"/>
  <c r="N5643" i="35"/>
  <c r="N5694" i="35" s="1"/>
  <c r="R5643" i="35"/>
  <c r="R5694" i="35" s="1"/>
  <c r="G5643" i="35"/>
  <c r="G5694" i="35" s="1"/>
  <c r="K5643" i="35"/>
  <c r="K5694" i="35" s="1"/>
  <c r="O5643" i="35"/>
  <c r="O5694" i="35" s="1"/>
  <c r="F5639" i="35"/>
  <c r="F5690" i="35" s="1"/>
  <c r="J5639" i="35"/>
  <c r="J5690" i="35" s="1"/>
  <c r="N5639" i="35"/>
  <c r="N5690" i="35" s="1"/>
  <c r="R5639" i="35"/>
  <c r="R5690" i="35" s="1"/>
  <c r="G5639" i="35"/>
  <c r="G5690" i="35" s="1"/>
  <c r="K5639" i="35"/>
  <c r="K5690" i="35" s="1"/>
  <c r="O5639" i="35"/>
  <c r="O5690" i="35" s="1"/>
  <c r="M5638" i="35"/>
  <c r="M5689" i="35" s="1"/>
  <c r="F5635" i="35"/>
  <c r="F5686" i="35" s="1"/>
  <c r="J5635" i="35"/>
  <c r="J5686" i="35" s="1"/>
  <c r="N5635" i="35"/>
  <c r="N5686" i="35" s="1"/>
  <c r="R5635" i="35"/>
  <c r="R5686" i="35" s="1"/>
  <c r="G5635" i="35"/>
  <c r="G5686" i="35" s="1"/>
  <c r="K5635" i="35"/>
  <c r="K5686" i="35" s="1"/>
  <c r="O5635" i="35"/>
  <c r="O5686" i="35" s="1"/>
  <c r="M5634" i="35"/>
  <c r="M5685" i="35" s="1"/>
  <c r="F5631" i="35"/>
  <c r="F5682" i="35" s="1"/>
  <c r="J5631" i="35"/>
  <c r="J5682" i="35" s="1"/>
  <c r="N5631" i="35"/>
  <c r="N5682" i="35" s="1"/>
  <c r="R5631" i="35"/>
  <c r="R5682" i="35" s="1"/>
  <c r="G5631" i="35"/>
  <c r="G5682" i="35" s="1"/>
  <c r="K5631" i="35"/>
  <c r="K5682" i="35" s="1"/>
  <c r="O5631" i="35"/>
  <c r="O5682" i="35" s="1"/>
  <c r="M5630" i="35"/>
  <c r="M5681" i="35" s="1"/>
  <c r="F5627" i="35"/>
  <c r="F5678" i="35" s="1"/>
  <c r="J5627" i="35"/>
  <c r="J5678" i="35" s="1"/>
  <c r="N5627" i="35"/>
  <c r="N5678" i="35" s="1"/>
  <c r="R5627" i="35"/>
  <c r="R5678" i="35" s="1"/>
  <c r="G5627" i="35"/>
  <c r="G5678" i="35" s="1"/>
  <c r="K5627" i="35"/>
  <c r="K5678" i="35" s="1"/>
  <c r="O5627" i="35"/>
  <c r="O5678" i="35" s="1"/>
  <c r="M5626" i="35"/>
  <c r="M5677" i="35" s="1"/>
  <c r="F5623" i="35"/>
  <c r="F5674" i="35" s="1"/>
  <c r="J5623" i="35"/>
  <c r="J5674" i="35" s="1"/>
  <c r="N5623" i="35"/>
  <c r="N5674" i="35" s="1"/>
  <c r="R5623" i="35"/>
  <c r="R5674" i="35" s="1"/>
  <c r="G5623" i="35"/>
  <c r="G5674" i="35" s="1"/>
  <c r="K5623" i="35"/>
  <c r="K5674" i="35" s="1"/>
  <c r="O5623" i="35"/>
  <c r="O5674" i="35" s="1"/>
  <c r="M5622" i="35"/>
  <c r="M5673" i="35" s="1"/>
  <c r="F5619" i="35"/>
  <c r="F5670" i="35" s="1"/>
  <c r="J5619" i="35"/>
  <c r="J5670" i="35" s="1"/>
  <c r="N5619" i="35"/>
  <c r="N5670" i="35" s="1"/>
  <c r="R5619" i="35"/>
  <c r="R5670" i="35" s="1"/>
  <c r="G5619" i="35"/>
  <c r="G5670" i="35" s="1"/>
  <c r="K5619" i="35"/>
  <c r="K5670" i="35" s="1"/>
  <c r="O5619" i="35"/>
  <c r="O5670" i="35" s="1"/>
  <c r="M5618" i="35"/>
  <c r="M5669" i="35" s="1"/>
  <c r="F5615" i="35"/>
  <c r="F5666" i="35" s="1"/>
  <c r="J5615" i="35"/>
  <c r="J5666" i="35" s="1"/>
  <c r="N5615" i="35"/>
  <c r="N5666" i="35" s="1"/>
  <c r="R5615" i="35"/>
  <c r="R5666" i="35" s="1"/>
  <c r="G5615" i="35"/>
  <c r="G5666" i="35" s="1"/>
  <c r="K5615" i="35"/>
  <c r="K5666" i="35" s="1"/>
  <c r="O5615" i="35"/>
  <c r="O5666" i="35" s="1"/>
  <c r="F5611" i="35"/>
  <c r="F5662" i="35" s="1"/>
  <c r="J5611" i="35"/>
  <c r="J5662" i="35" s="1"/>
  <c r="N5611" i="35"/>
  <c r="N5662" i="35" s="1"/>
  <c r="R5611" i="35"/>
  <c r="R5662" i="35" s="1"/>
  <c r="G5611" i="35"/>
  <c r="G5662" i="35" s="1"/>
  <c r="K5611" i="35"/>
  <c r="K5662" i="35" s="1"/>
  <c r="O5611" i="35"/>
  <c r="O5662" i="35" s="1"/>
  <c r="F5607" i="35"/>
  <c r="F5658" i="35" s="1"/>
  <c r="J5607" i="35"/>
  <c r="J5658" i="35" s="1"/>
  <c r="N5607" i="35"/>
  <c r="N5658" i="35" s="1"/>
  <c r="R5607" i="35"/>
  <c r="R5658" i="35" s="1"/>
  <c r="G5607" i="35"/>
  <c r="G5658" i="35" s="1"/>
  <c r="K5607" i="35"/>
  <c r="K5658" i="35" s="1"/>
  <c r="O5607" i="35"/>
  <c r="O5658" i="35" s="1"/>
  <c r="D5658" i="35"/>
  <c r="M5606" i="35"/>
  <c r="M5657" i="35" s="1"/>
  <c r="F5654" i="35"/>
  <c r="F5705" i="35" s="1"/>
  <c r="J5654" i="35"/>
  <c r="J5705" i="35" s="1"/>
  <c r="N5654" i="35"/>
  <c r="N5705" i="35" s="1"/>
  <c r="R5654" i="35"/>
  <c r="R5705" i="35" s="1"/>
  <c r="G5654" i="35"/>
  <c r="G5705" i="35" s="1"/>
  <c r="K5654" i="35"/>
  <c r="K5705" i="35" s="1"/>
  <c r="O5654" i="35"/>
  <c r="O5705" i="35" s="1"/>
  <c r="F5650" i="35"/>
  <c r="F5701" i="35" s="1"/>
  <c r="J5650" i="35"/>
  <c r="J5701" i="35" s="1"/>
  <c r="N5650" i="35"/>
  <c r="N5701" i="35" s="1"/>
  <c r="R5650" i="35"/>
  <c r="R5701" i="35" s="1"/>
  <c r="G5650" i="35"/>
  <c r="G5701" i="35" s="1"/>
  <c r="K5650" i="35"/>
  <c r="K5701" i="35" s="1"/>
  <c r="O5650" i="35"/>
  <c r="O5701" i="35" s="1"/>
  <c r="F5646" i="35"/>
  <c r="F5697" i="35" s="1"/>
  <c r="J5646" i="35"/>
  <c r="J5697" i="35" s="1"/>
  <c r="N5646" i="35"/>
  <c r="N5697" i="35" s="1"/>
  <c r="R5646" i="35"/>
  <c r="R5697" i="35" s="1"/>
  <c r="G5646" i="35"/>
  <c r="G5697" i="35" s="1"/>
  <c r="K5646" i="35"/>
  <c r="K5697" i="35" s="1"/>
  <c r="O5646" i="35"/>
  <c r="O5697" i="35" s="1"/>
  <c r="I5643" i="35"/>
  <c r="I5694" i="35" s="1"/>
  <c r="F5642" i="35"/>
  <c r="F5693" i="35" s="1"/>
  <c r="J5642" i="35"/>
  <c r="J5693" i="35" s="1"/>
  <c r="N5642" i="35"/>
  <c r="N5693" i="35" s="1"/>
  <c r="R5642" i="35"/>
  <c r="R5693" i="35" s="1"/>
  <c r="G5642" i="35"/>
  <c r="G5693" i="35" s="1"/>
  <c r="K5642" i="35"/>
  <c r="K5693" i="35" s="1"/>
  <c r="O5642" i="35"/>
  <c r="O5693" i="35" s="1"/>
  <c r="I5639" i="35"/>
  <c r="I5690" i="35" s="1"/>
  <c r="F5638" i="35"/>
  <c r="F5689" i="35" s="1"/>
  <c r="J5638" i="35"/>
  <c r="J5689" i="35" s="1"/>
  <c r="N5638" i="35"/>
  <c r="N5689" i="35" s="1"/>
  <c r="R5638" i="35"/>
  <c r="R5689" i="35" s="1"/>
  <c r="G5638" i="35"/>
  <c r="G5689" i="35" s="1"/>
  <c r="K5638" i="35"/>
  <c r="K5689" i="35" s="1"/>
  <c r="O5638" i="35"/>
  <c r="O5689" i="35" s="1"/>
  <c r="F5634" i="35"/>
  <c r="F5685" i="35" s="1"/>
  <c r="J5634" i="35"/>
  <c r="J5685" i="35" s="1"/>
  <c r="N5634" i="35"/>
  <c r="N5685" i="35" s="1"/>
  <c r="R5634" i="35"/>
  <c r="R5685" i="35" s="1"/>
  <c r="G5634" i="35"/>
  <c r="G5685" i="35" s="1"/>
  <c r="K5634" i="35"/>
  <c r="K5685" i="35" s="1"/>
  <c r="O5634" i="35"/>
  <c r="O5685" i="35" s="1"/>
  <c r="F5630" i="35"/>
  <c r="F5681" i="35" s="1"/>
  <c r="J5630" i="35"/>
  <c r="J5681" i="35" s="1"/>
  <c r="N5630" i="35"/>
  <c r="N5681" i="35" s="1"/>
  <c r="R5630" i="35"/>
  <c r="R5681" i="35" s="1"/>
  <c r="G5630" i="35"/>
  <c r="G5681" i="35" s="1"/>
  <c r="K5630" i="35"/>
  <c r="K5681" i="35" s="1"/>
  <c r="O5630" i="35"/>
  <c r="O5681" i="35" s="1"/>
  <c r="F5626" i="35"/>
  <c r="F5677" i="35" s="1"/>
  <c r="J5626" i="35"/>
  <c r="J5677" i="35" s="1"/>
  <c r="N5626" i="35"/>
  <c r="N5677" i="35" s="1"/>
  <c r="R5626" i="35"/>
  <c r="R5677" i="35" s="1"/>
  <c r="G5626" i="35"/>
  <c r="G5677" i="35" s="1"/>
  <c r="K5626" i="35"/>
  <c r="K5677" i="35" s="1"/>
  <c r="O5626" i="35"/>
  <c r="O5677" i="35" s="1"/>
  <c r="F5622" i="35"/>
  <c r="F5673" i="35" s="1"/>
  <c r="J5622" i="35"/>
  <c r="J5673" i="35" s="1"/>
  <c r="N5622" i="35"/>
  <c r="N5673" i="35" s="1"/>
  <c r="R5622" i="35"/>
  <c r="R5673" i="35" s="1"/>
  <c r="G5622" i="35"/>
  <c r="G5673" i="35" s="1"/>
  <c r="K5622" i="35"/>
  <c r="K5673" i="35" s="1"/>
  <c r="O5622" i="35"/>
  <c r="O5673" i="35" s="1"/>
  <c r="F5618" i="35"/>
  <c r="F5669" i="35" s="1"/>
  <c r="J5618" i="35"/>
  <c r="J5669" i="35" s="1"/>
  <c r="N5618" i="35"/>
  <c r="N5669" i="35" s="1"/>
  <c r="R5618" i="35"/>
  <c r="R5669" i="35" s="1"/>
  <c r="G5618" i="35"/>
  <c r="G5669" i="35" s="1"/>
  <c r="K5618" i="35"/>
  <c r="K5669" i="35" s="1"/>
  <c r="O5618" i="35"/>
  <c r="O5669" i="35" s="1"/>
  <c r="I5615" i="35"/>
  <c r="I5666" i="35" s="1"/>
  <c r="F5614" i="35"/>
  <c r="F5665" i="35" s="1"/>
  <c r="J5614" i="35"/>
  <c r="J5665" i="35" s="1"/>
  <c r="N5614" i="35"/>
  <c r="N5665" i="35" s="1"/>
  <c r="R5614" i="35"/>
  <c r="R5665" i="35" s="1"/>
  <c r="G5614" i="35"/>
  <c r="G5665" i="35" s="1"/>
  <c r="K5614" i="35"/>
  <c r="K5665" i="35" s="1"/>
  <c r="O5614" i="35"/>
  <c r="O5665" i="35" s="1"/>
  <c r="Q5611" i="35"/>
  <c r="Q5662" i="35" s="1"/>
  <c r="I5611" i="35"/>
  <c r="I5662" i="35" s="1"/>
  <c r="F5610" i="35"/>
  <c r="F5661" i="35" s="1"/>
  <c r="J5610" i="35"/>
  <c r="J5661" i="35" s="1"/>
  <c r="N5610" i="35"/>
  <c r="N5661" i="35" s="1"/>
  <c r="R5610" i="35"/>
  <c r="R5661" i="35" s="1"/>
  <c r="G5610" i="35"/>
  <c r="G5661" i="35" s="1"/>
  <c r="K5610" i="35"/>
  <c r="K5661" i="35" s="1"/>
  <c r="O5610" i="35"/>
  <c r="O5661" i="35" s="1"/>
  <c r="F5606" i="35"/>
  <c r="F5657" i="35" s="1"/>
  <c r="J5606" i="35"/>
  <c r="J5657" i="35" s="1"/>
  <c r="N5606" i="35"/>
  <c r="N5657" i="35" s="1"/>
  <c r="R5606" i="35"/>
  <c r="R5657" i="35" s="1"/>
  <c r="G5606" i="35"/>
  <c r="G5657" i="35" s="1"/>
  <c r="K5606" i="35"/>
  <c r="K5657" i="35" s="1"/>
  <c r="O5606" i="35"/>
  <c r="O5657" i="35" s="1"/>
  <c r="D5657" i="35"/>
  <c r="M5605" i="35"/>
  <c r="F5376" i="35"/>
  <c r="F5427" i="35" s="1"/>
  <c r="J5376" i="35"/>
  <c r="J5427" i="35" s="1"/>
  <c r="N5376" i="35"/>
  <c r="N5427" i="35" s="1"/>
  <c r="R5376" i="35"/>
  <c r="R5427" i="35" s="1"/>
  <c r="G5376" i="35"/>
  <c r="G5427" i="35" s="1"/>
  <c r="K5376" i="35"/>
  <c r="K5427" i="35" s="1"/>
  <c r="O5376" i="35"/>
  <c r="O5427" i="35" s="1"/>
  <c r="E5376" i="35"/>
  <c r="E5427" i="35" s="1"/>
  <c r="M5376" i="35"/>
  <c r="M5427" i="35" s="1"/>
  <c r="D5427" i="35"/>
  <c r="H5376" i="35"/>
  <c r="H5427" i="35" s="1"/>
  <c r="P5376" i="35"/>
  <c r="P5427" i="35" s="1"/>
  <c r="I5376" i="35"/>
  <c r="I5427" i="35" s="1"/>
  <c r="Q5376" i="35"/>
  <c r="Q5427" i="35" s="1"/>
  <c r="F5335" i="35"/>
  <c r="F5386" i="35" s="1"/>
  <c r="J5335" i="35"/>
  <c r="J5386" i="35" s="1"/>
  <c r="N5335" i="35"/>
  <c r="N5386" i="35" s="1"/>
  <c r="R5335" i="35"/>
  <c r="R5386" i="35" s="1"/>
  <c r="G5335" i="35"/>
  <c r="G5386" i="35" s="1"/>
  <c r="K5335" i="35"/>
  <c r="K5386" i="35" s="1"/>
  <c r="O5335" i="35"/>
  <c r="O5386" i="35" s="1"/>
  <c r="E5335" i="35"/>
  <c r="E5386" i="35" s="1"/>
  <c r="H5335" i="35"/>
  <c r="H5386" i="35" s="1"/>
  <c r="P5335" i="35"/>
  <c r="P5386" i="35" s="1"/>
  <c r="D5386" i="35"/>
  <c r="I5335" i="35"/>
  <c r="I5386" i="35" s="1"/>
  <c r="Q5335" i="35"/>
  <c r="Q5386" i="35" s="1"/>
  <c r="L5335" i="35"/>
  <c r="L5386" i="35" s="1"/>
  <c r="F5327" i="35"/>
  <c r="J5327" i="35"/>
  <c r="N5327" i="35"/>
  <c r="R5327" i="35"/>
  <c r="G5327" i="35"/>
  <c r="K5327" i="35"/>
  <c r="O5327" i="35"/>
  <c r="D5377" i="35"/>
  <c r="D5378" i="35"/>
  <c r="E5327" i="35"/>
  <c r="I5327" i="35"/>
  <c r="M5327" i="35"/>
  <c r="Q5327" i="35"/>
  <c r="H5327" i="35"/>
  <c r="L5327" i="35"/>
  <c r="P5327" i="35"/>
  <c r="M5899" i="35"/>
  <c r="M5949" i="35" s="1"/>
  <c r="I5899" i="35"/>
  <c r="Q5654" i="35"/>
  <c r="Q5705" i="35" s="1"/>
  <c r="I5654" i="35"/>
  <c r="I5705" i="35" s="1"/>
  <c r="F5653" i="35"/>
  <c r="F5704" i="35" s="1"/>
  <c r="J5653" i="35"/>
  <c r="J5704" i="35" s="1"/>
  <c r="N5653" i="35"/>
  <c r="N5704" i="35" s="1"/>
  <c r="R5653" i="35"/>
  <c r="R5704" i="35" s="1"/>
  <c r="G5653" i="35"/>
  <c r="G5704" i="35" s="1"/>
  <c r="K5653" i="35"/>
  <c r="K5704" i="35" s="1"/>
  <c r="O5653" i="35"/>
  <c r="O5704" i="35" s="1"/>
  <c r="H5651" i="35"/>
  <c r="H5702" i="35" s="1"/>
  <c r="Q5650" i="35"/>
  <c r="Q5701" i="35" s="1"/>
  <c r="I5650" i="35"/>
  <c r="I5701" i="35" s="1"/>
  <c r="F5649" i="35"/>
  <c r="F5700" i="35" s="1"/>
  <c r="J5649" i="35"/>
  <c r="J5700" i="35" s="1"/>
  <c r="N5649" i="35"/>
  <c r="N5700" i="35" s="1"/>
  <c r="R5649" i="35"/>
  <c r="R5700" i="35" s="1"/>
  <c r="G5649" i="35"/>
  <c r="G5700" i="35" s="1"/>
  <c r="K5649" i="35"/>
  <c r="K5700" i="35" s="1"/>
  <c r="O5649" i="35"/>
  <c r="O5700" i="35" s="1"/>
  <c r="H5647" i="35"/>
  <c r="H5698" i="35" s="1"/>
  <c r="Q5646" i="35"/>
  <c r="Q5697" i="35" s="1"/>
  <c r="I5646" i="35"/>
  <c r="I5697" i="35" s="1"/>
  <c r="F5645" i="35"/>
  <c r="F5696" i="35" s="1"/>
  <c r="J5645" i="35"/>
  <c r="J5696" i="35" s="1"/>
  <c r="N5645" i="35"/>
  <c r="N5696" i="35" s="1"/>
  <c r="R5645" i="35"/>
  <c r="R5696" i="35" s="1"/>
  <c r="G5645" i="35"/>
  <c r="G5696" i="35" s="1"/>
  <c r="K5645" i="35"/>
  <c r="K5696" i="35" s="1"/>
  <c r="O5645" i="35"/>
  <c r="O5696" i="35" s="1"/>
  <c r="P5643" i="35"/>
  <c r="P5694" i="35" s="1"/>
  <c r="H5643" i="35"/>
  <c r="H5694" i="35" s="1"/>
  <c r="I5642" i="35"/>
  <c r="I5693" i="35" s="1"/>
  <c r="F5641" i="35"/>
  <c r="F5692" i="35" s="1"/>
  <c r="J5641" i="35"/>
  <c r="J5692" i="35" s="1"/>
  <c r="N5641" i="35"/>
  <c r="N5692" i="35" s="1"/>
  <c r="R5641" i="35"/>
  <c r="R5692" i="35" s="1"/>
  <c r="G5641" i="35"/>
  <c r="G5692" i="35" s="1"/>
  <c r="K5641" i="35"/>
  <c r="K5692" i="35" s="1"/>
  <c r="O5641" i="35"/>
  <c r="O5692" i="35" s="1"/>
  <c r="P5639" i="35"/>
  <c r="P5690" i="35" s="1"/>
  <c r="H5639" i="35"/>
  <c r="H5690" i="35" s="1"/>
  <c r="Q5638" i="35"/>
  <c r="Q5689" i="35" s="1"/>
  <c r="I5638" i="35"/>
  <c r="I5689" i="35" s="1"/>
  <c r="F5637" i="35"/>
  <c r="F5688" i="35" s="1"/>
  <c r="J5637" i="35"/>
  <c r="J5688" i="35" s="1"/>
  <c r="N5637" i="35"/>
  <c r="N5688" i="35" s="1"/>
  <c r="R5637" i="35"/>
  <c r="R5688" i="35" s="1"/>
  <c r="G5637" i="35"/>
  <c r="G5688" i="35" s="1"/>
  <c r="K5637" i="35"/>
  <c r="K5688" i="35" s="1"/>
  <c r="O5637" i="35"/>
  <c r="O5688" i="35" s="1"/>
  <c r="P5635" i="35"/>
  <c r="P5686" i="35" s="1"/>
  <c r="H5635" i="35"/>
  <c r="H5686" i="35" s="1"/>
  <c r="Q5634" i="35"/>
  <c r="Q5685" i="35" s="1"/>
  <c r="I5634" i="35"/>
  <c r="I5685" i="35" s="1"/>
  <c r="F5633" i="35"/>
  <c r="F5684" i="35" s="1"/>
  <c r="J5633" i="35"/>
  <c r="J5684" i="35" s="1"/>
  <c r="N5633" i="35"/>
  <c r="N5684" i="35" s="1"/>
  <c r="R5633" i="35"/>
  <c r="R5684" i="35" s="1"/>
  <c r="G5633" i="35"/>
  <c r="G5684" i="35" s="1"/>
  <c r="K5633" i="35"/>
  <c r="K5684" i="35" s="1"/>
  <c r="O5633" i="35"/>
  <c r="O5684" i="35" s="1"/>
  <c r="P5631" i="35"/>
  <c r="P5682" i="35" s="1"/>
  <c r="H5631" i="35"/>
  <c r="H5682" i="35" s="1"/>
  <c r="Q5630" i="35"/>
  <c r="Q5681" i="35" s="1"/>
  <c r="I5630" i="35"/>
  <c r="I5681" i="35" s="1"/>
  <c r="F5629" i="35"/>
  <c r="F5680" i="35" s="1"/>
  <c r="J5629" i="35"/>
  <c r="J5680" i="35" s="1"/>
  <c r="N5629" i="35"/>
  <c r="N5680" i="35" s="1"/>
  <c r="R5629" i="35"/>
  <c r="R5680" i="35" s="1"/>
  <c r="G5629" i="35"/>
  <c r="G5680" i="35" s="1"/>
  <c r="K5629" i="35"/>
  <c r="K5680" i="35" s="1"/>
  <c r="O5629" i="35"/>
  <c r="O5680" i="35" s="1"/>
  <c r="P5627" i="35"/>
  <c r="P5678" i="35" s="1"/>
  <c r="H5627" i="35"/>
  <c r="H5678" i="35" s="1"/>
  <c r="Q5626" i="35"/>
  <c r="Q5677" i="35" s="1"/>
  <c r="I5626" i="35"/>
  <c r="I5677" i="35" s="1"/>
  <c r="F5625" i="35"/>
  <c r="F5676" i="35" s="1"/>
  <c r="J5625" i="35"/>
  <c r="J5676" i="35" s="1"/>
  <c r="N5625" i="35"/>
  <c r="N5676" i="35" s="1"/>
  <c r="R5625" i="35"/>
  <c r="R5676" i="35" s="1"/>
  <c r="G5625" i="35"/>
  <c r="G5676" i="35" s="1"/>
  <c r="K5625" i="35"/>
  <c r="K5676" i="35" s="1"/>
  <c r="O5625" i="35"/>
  <c r="O5676" i="35" s="1"/>
  <c r="H5623" i="35"/>
  <c r="H5674" i="35" s="1"/>
  <c r="Q5622" i="35"/>
  <c r="Q5673" i="35" s="1"/>
  <c r="I5622" i="35"/>
  <c r="I5673" i="35" s="1"/>
  <c r="F5621" i="35"/>
  <c r="F5672" i="35" s="1"/>
  <c r="J5621" i="35"/>
  <c r="J5672" i="35" s="1"/>
  <c r="N5621" i="35"/>
  <c r="N5672" i="35" s="1"/>
  <c r="R5621" i="35"/>
  <c r="R5672" i="35" s="1"/>
  <c r="G5621" i="35"/>
  <c r="G5672" i="35" s="1"/>
  <c r="K5621" i="35"/>
  <c r="K5672" i="35" s="1"/>
  <c r="O5621" i="35"/>
  <c r="O5672" i="35" s="1"/>
  <c r="P5619" i="35"/>
  <c r="P5670" i="35" s="1"/>
  <c r="H5619" i="35"/>
  <c r="H5670" i="35" s="1"/>
  <c r="Q5618" i="35"/>
  <c r="Q5669" i="35" s="1"/>
  <c r="I5618" i="35"/>
  <c r="I5669" i="35" s="1"/>
  <c r="F5617" i="35"/>
  <c r="F5668" i="35" s="1"/>
  <c r="J5617" i="35"/>
  <c r="J5668" i="35" s="1"/>
  <c r="N5617" i="35"/>
  <c r="N5668" i="35" s="1"/>
  <c r="R5617" i="35"/>
  <c r="R5668" i="35" s="1"/>
  <c r="G5617" i="35"/>
  <c r="G5668" i="35" s="1"/>
  <c r="K5617" i="35"/>
  <c r="K5668" i="35" s="1"/>
  <c r="O5617" i="35"/>
  <c r="O5668" i="35" s="1"/>
  <c r="P5615" i="35"/>
  <c r="P5666" i="35" s="1"/>
  <c r="H5615" i="35"/>
  <c r="H5666" i="35" s="1"/>
  <c r="Q5614" i="35"/>
  <c r="Q5665" i="35" s="1"/>
  <c r="I5614" i="35"/>
  <c r="I5665" i="35" s="1"/>
  <c r="F5613" i="35"/>
  <c r="F5664" i="35" s="1"/>
  <c r="J5613" i="35"/>
  <c r="J5664" i="35" s="1"/>
  <c r="N5613" i="35"/>
  <c r="N5664" i="35" s="1"/>
  <c r="R5613" i="35"/>
  <c r="R5664" i="35" s="1"/>
  <c r="G5613" i="35"/>
  <c r="G5664" i="35" s="1"/>
  <c r="K5613" i="35"/>
  <c r="K5664" i="35" s="1"/>
  <c r="O5613" i="35"/>
  <c r="O5664" i="35" s="1"/>
  <c r="P5611" i="35"/>
  <c r="P5662" i="35" s="1"/>
  <c r="H5611" i="35"/>
  <c r="H5662" i="35" s="1"/>
  <c r="Q5610" i="35"/>
  <c r="Q5661" i="35" s="1"/>
  <c r="I5610" i="35"/>
  <c r="I5661" i="35" s="1"/>
  <c r="F5609" i="35"/>
  <c r="F5660" i="35" s="1"/>
  <c r="J5609" i="35"/>
  <c r="J5660" i="35" s="1"/>
  <c r="N5609" i="35"/>
  <c r="N5660" i="35" s="1"/>
  <c r="R5609" i="35"/>
  <c r="R5660" i="35" s="1"/>
  <c r="G5609" i="35"/>
  <c r="G5660" i="35" s="1"/>
  <c r="K5609" i="35"/>
  <c r="K5660" i="35" s="1"/>
  <c r="O5609" i="35"/>
  <c r="O5660" i="35" s="1"/>
  <c r="H5607" i="35"/>
  <c r="H5658" i="35" s="1"/>
  <c r="Q5606" i="35"/>
  <c r="I5606" i="35"/>
  <c r="F5605" i="35"/>
  <c r="J5605" i="35"/>
  <c r="N5605" i="35"/>
  <c r="R5605" i="35"/>
  <c r="G5605" i="35"/>
  <c r="K5605" i="35"/>
  <c r="O5605" i="35"/>
  <c r="D5655" i="35"/>
  <c r="D5656" i="35"/>
  <c r="F5515" i="35"/>
  <c r="F5372" i="35"/>
  <c r="F5423" i="35" s="1"/>
  <c r="J5372" i="35"/>
  <c r="J5423" i="35" s="1"/>
  <c r="N5372" i="35"/>
  <c r="N5423" i="35" s="1"/>
  <c r="R5372" i="35"/>
  <c r="R5423" i="35" s="1"/>
  <c r="G5372" i="35"/>
  <c r="G5423" i="35" s="1"/>
  <c r="K5372" i="35"/>
  <c r="K5423" i="35" s="1"/>
  <c r="O5372" i="35"/>
  <c r="O5423" i="35" s="1"/>
  <c r="E5372" i="35"/>
  <c r="E5423" i="35" s="1"/>
  <c r="M5372" i="35"/>
  <c r="M5423" i="35" s="1"/>
  <c r="D5423" i="35"/>
  <c r="H5372" i="35"/>
  <c r="H5423" i="35" s="1"/>
  <c r="P5372" i="35"/>
  <c r="P5423" i="35" s="1"/>
  <c r="I5372" i="35"/>
  <c r="I5423" i="35" s="1"/>
  <c r="Q5372" i="35"/>
  <c r="Q5423" i="35" s="1"/>
  <c r="F5368" i="35"/>
  <c r="F5419" i="35" s="1"/>
  <c r="J5368" i="35"/>
  <c r="J5419" i="35" s="1"/>
  <c r="N5368" i="35"/>
  <c r="N5419" i="35" s="1"/>
  <c r="R5368" i="35"/>
  <c r="R5419" i="35" s="1"/>
  <c r="G5368" i="35"/>
  <c r="G5419" i="35" s="1"/>
  <c r="K5368" i="35"/>
  <c r="K5419" i="35" s="1"/>
  <c r="O5368" i="35"/>
  <c r="O5419" i="35" s="1"/>
  <c r="E5368" i="35"/>
  <c r="E5419" i="35" s="1"/>
  <c r="M5368" i="35"/>
  <c r="M5419" i="35" s="1"/>
  <c r="D5419" i="35"/>
  <c r="H5368" i="35"/>
  <c r="H5419" i="35" s="1"/>
  <c r="P5368" i="35"/>
  <c r="P5419" i="35" s="1"/>
  <c r="I5368" i="35"/>
  <c r="I5419" i="35" s="1"/>
  <c r="Q5368" i="35"/>
  <c r="Q5419" i="35" s="1"/>
  <c r="F5364" i="35"/>
  <c r="F5415" i="35" s="1"/>
  <c r="J5364" i="35"/>
  <c r="J5415" i="35" s="1"/>
  <c r="N5364" i="35"/>
  <c r="N5415" i="35" s="1"/>
  <c r="R5364" i="35"/>
  <c r="R5415" i="35" s="1"/>
  <c r="G5364" i="35"/>
  <c r="G5415" i="35" s="1"/>
  <c r="K5364" i="35"/>
  <c r="K5415" i="35" s="1"/>
  <c r="O5364" i="35"/>
  <c r="O5415" i="35" s="1"/>
  <c r="E5364" i="35"/>
  <c r="E5415" i="35" s="1"/>
  <c r="M5364" i="35"/>
  <c r="M5415" i="35" s="1"/>
  <c r="D5415" i="35"/>
  <c r="H5364" i="35"/>
  <c r="H5415" i="35" s="1"/>
  <c r="P5364" i="35"/>
  <c r="P5415" i="35" s="1"/>
  <c r="I5364" i="35"/>
  <c r="I5415" i="35" s="1"/>
  <c r="Q5364" i="35"/>
  <c r="Q5415" i="35" s="1"/>
  <c r="F5360" i="35"/>
  <c r="F5411" i="35" s="1"/>
  <c r="J5360" i="35"/>
  <c r="J5411" i="35" s="1"/>
  <c r="N5360" i="35"/>
  <c r="N5411" i="35" s="1"/>
  <c r="R5360" i="35"/>
  <c r="R5411" i="35" s="1"/>
  <c r="G5360" i="35"/>
  <c r="G5411" i="35" s="1"/>
  <c r="K5360" i="35"/>
  <c r="K5411" i="35" s="1"/>
  <c r="O5360" i="35"/>
  <c r="O5411" i="35" s="1"/>
  <c r="E5360" i="35"/>
  <c r="E5411" i="35" s="1"/>
  <c r="M5360" i="35"/>
  <c r="M5411" i="35" s="1"/>
  <c r="D5411" i="35"/>
  <c r="H5360" i="35"/>
  <c r="H5411" i="35" s="1"/>
  <c r="P5360" i="35"/>
  <c r="P5411" i="35" s="1"/>
  <c r="I5360" i="35"/>
  <c r="I5411" i="35" s="1"/>
  <c r="Q5360" i="35"/>
  <c r="Q5411" i="35" s="1"/>
  <c r="F5356" i="35"/>
  <c r="F5407" i="35" s="1"/>
  <c r="J5356" i="35"/>
  <c r="J5407" i="35" s="1"/>
  <c r="N5356" i="35"/>
  <c r="N5407" i="35" s="1"/>
  <c r="R5356" i="35"/>
  <c r="R5407" i="35" s="1"/>
  <c r="G5356" i="35"/>
  <c r="G5407" i="35" s="1"/>
  <c r="K5356" i="35"/>
  <c r="K5407" i="35" s="1"/>
  <c r="O5356" i="35"/>
  <c r="O5407" i="35" s="1"/>
  <c r="E5356" i="35"/>
  <c r="E5407" i="35" s="1"/>
  <c r="M5356" i="35"/>
  <c r="M5407" i="35" s="1"/>
  <c r="D5407" i="35"/>
  <c r="H5356" i="35"/>
  <c r="H5407" i="35" s="1"/>
  <c r="P5356" i="35"/>
  <c r="P5407" i="35" s="1"/>
  <c r="I5356" i="35"/>
  <c r="I5407" i="35" s="1"/>
  <c r="Q5356" i="35"/>
  <c r="Q5407" i="35" s="1"/>
  <c r="F5352" i="35"/>
  <c r="F5403" i="35" s="1"/>
  <c r="J5352" i="35"/>
  <c r="J5403" i="35" s="1"/>
  <c r="N5352" i="35"/>
  <c r="N5403" i="35" s="1"/>
  <c r="R5352" i="35"/>
  <c r="R5403" i="35" s="1"/>
  <c r="G5352" i="35"/>
  <c r="G5403" i="35" s="1"/>
  <c r="K5352" i="35"/>
  <c r="K5403" i="35" s="1"/>
  <c r="O5352" i="35"/>
  <c r="O5403" i="35" s="1"/>
  <c r="E5352" i="35"/>
  <c r="E5403" i="35" s="1"/>
  <c r="M5352" i="35"/>
  <c r="M5403" i="35" s="1"/>
  <c r="D5403" i="35"/>
  <c r="H5352" i="35"/>
  <c r="H5403" i="35" s="1"/>
  <c r="P5352" i="35"/>
  <c r="P5403" i="35" s="1"/>
  <c r="I5352" i="35"/>
  <c r="I5403" i="35" s="1"/>
  <c r="Q5352" i="35"/>
  <c r="Q5403" i="35" s="1"/>
  <c r="F5348" i="35"/>
  <c r="F5399" i="35" s="1"/>
  <c r="J5348" i="35"/>
  <c r="J5399" i="35" s="1"/>
  <c r="N5348" i="35"/>
  <c r="N5399" i="35" s="1"/>
  <c r="R5348" i="35"/>
  <c r="R5399" i="35" s="1"/>
  <c r="G5348" i="35"/>
  <c r="G5399" i="35" s="1"/>
  <c r="K5348" i="35"/>
  <c r="K5399" i="35" s="1"/>
  <c r="O5348" i="35"/>
  <c r="O5399" i="35" s="1"/>
  <c r="E5348" i="35"/>
  <c r="E5399" i="35" s="1"/>
  <c r="M5348" i="35"/>
  <c r="M5399" i="35" s="1"/>
  <c r="D5399" i="35"/>
  <c r="H5348" i="35"/>
  <c r="H5399" i="35" s="1"/>
  <c r="P5348" i="35"/>
  <c r="P5399" i="35" s="1"/>
  <c r="I5348" i="35"/>
  <c r="I5399" i="35" s="1"/>
  <c r="Q5348" i="35"/>
  <c r="Q5399" i="35" s="1"/>
  <c r="F5344" i="35"/>
  <c r="F5395" i="35" s="1"/>
  <c r="J5344" i="35"/>
  <c r="J5395" i="35" s="1"/>
  <c r="N5344" i="35"/>
  <c r="N5395" i="35" s="1"/>
  <c r="R5344" i="35"/>
  <c r="R5395" i="35" s="1"/>
  <c r="G5344" i="35"/>
  <c r="G5395" i="35" s="1"/>
  <c r="K5344" i="35"/>
  <c r="K5395" i="35" s="1"/>
  <c r="O5344" i="35"/>
  <c r="O5395" i="35" s="1"/>
  <c r="E5344" i="35"/>
  <c r="E5395" i="35" s="1"/>
  <c r="M5344" i="35"/>
  <c r="M5395" i="35" s="1"/>
  <c r="D5395" i="35"/>
  <c r="H5344" i="35"/>
  <c r="H5395" i="35" s="1"/>
  <c r="P5344" i="35"/>
  <c r="P5395" i="35" s="1"/>
  <c r="I5344" i="35"/>
  <c r="I5395" i="35" s="1"/>
  <c r="Q5344" i="35"/>
  <c r="Q5395" i="35" s="1"/>
  <c r="F5340" i="35"/>
  <c r="F5391" i="35" s="1"/>
  <c r="J5340" i="35"/>
  <c r="J5391" i="35" s="1"/>
  <c r="N5340" i="35"/>
  <c r="N5391" i="35" s="1"/>
  <c r="R5340" i="35"/>
  <c r="R5391" i="35" s="1"/>
  <c r="G5340" i="35"/>
  <c r="G5391" i="35" s="1"/>
  <c r="K5340" i="35"/>
  <c r="K5391" i="35" s="1"/>
  <c r="O5340" i="35"/>
  <c r="O5391" i="35" s="1"/>
  <c r="E5340" i="35"/>
  <c r="E5391" i="35" s="1"/>
  <c r="M5340" i="35"/>
  <c r="M5391" i="35" s="1"/>
  <c r="D5391" i="35"/>
  <c r="H5340" i="35"/>
  <c r="H5391" i="35" s="1"/>
  <c r="P5340" i="35"/>
  <c r="P5391" i="35" s="1"/>
  <c r="I5340" i="35"/>
  <c r="I5391" i="35" s="1"/>
  <c r="Q5340" i="35"/>
  <c r="Q5391" i="35" s="1"/>
  <c r="F5336" i="35"/>
  <c r="F5387" i="35" s="1"/>
  <c r="J5336" i="35"/>
  <c r="J5387" i="35" s="1"/>
  <c r="N5336" i="35"/>
  <c r="N5387" i="35" s="1"/>
  <c r="R5336" i="35"/>
  <c r="R5387" i="35" s="1"/>
  <c r="G5336" i="35"/>
  <c r="G5387" i="35" s="1"/>
  <c r="K5336" i="35"/>
  <c r="K5387" i="35" s="1"/>
  <c r="O5336" i="35"/>
  <c r="O5387" i="35" s="1"/>
  <c r="E5336" i="35"/>
  <c r="E5387" i="35" s="1"/>
  <c r="M5336" i="35"/>
  <c r="M5387" i="35" s="1"/>
  <c r="D5387" i="35"/>
  <c r="H5336" i="35"/>
  <c r="H5387" i="35" s="1"/>
  <c r="P5336" i="35"/>
  <c r="P5387" i="35" s="1"/>
  <c r="I5336" i="35"/>
  <c r="I5387" i="35" s="1"/>
  <c r="Q5336" i="35"/>
  <c r="Q5387" i="35" s="1"/>
  <c r="R5513" i="35"/>
  <c r="R5564" i="35" s="1"/>
  <c r="N5513" i="35"/>
  <c r="N5564" i="35" s="1"/>
  <c r="J5513" i="35"/>
  <c r="J5564" i="35" s="1"/>
  <c r="R5512" i="35"/>
  <c r="R5563" i="35" s="1"/>
  <c r="N5512" i="35"/>
  <c r="N5563" i="35" s="1"/>
  <c r="J5512" i="35"/>
  <c r="J5563" i="35" s="1"/>
  <c r="R5511" i="35"/>
  <c r="R5562" i="35" s="1"/>
  <c r="N5511" i="35"/>
  <c r="N5562" i="35" s="1"/>
  <c r="J5511" i="35"/>
  <c r="J5562" i="35" s="1"/>
  <c r="R5510" i="35"/>
  <c r="R5561" i="35" s="1"/>
  <c r="N5510" i="35"/>
  <c r="N5561" i="35" s="1"/>
  <c r="J5510" i="35"/>
  <c r="J5561" i="35" s="1"/>
  <c r="R5509" i="35"/>
  <c r="R5560" i="35" s="1"/>
  <c r="N5509" i="35"/>
  <c r="N5560" i="35" s="1"/>
  <c r="J5509" i="35"/>
  <c r="J5560" i="35" s="1"/>
  <c r="R5508" i="35"/>
  <c r="R5559" i="35" s="1"/>
  <c r="N5508" i="35"/>
  <c r="N5559" i="35" s="1"/>
  <c r="J5508" i="35"/>
  <c r="J5559" i="35" s="1"/>
  <c r="R5507" i="35"/>
  <c r="R5558" i="35" s="1"/>
  <c r="N5507" i="35"/>
  <c r="N5558" i="35" s="1"/>
  <c r="J5507" i="35"/>
  <c r="J5558" i="35" s="1"/>
  <c r="R5506" i="35"/>
  <c r="R5557" i="35" s="1"/>
  <c r="N5506" i="35"/>
  <c r="N5557" i="35" s="1"/>
  <c r="J5506" i="35"/>
  <c r="J5557" i="35" s="1"/>
  <c r="R5505" i="35"/>
  <c r="R5556" i="35" s="1"/>
  <c r="N5505" i="35"/>
  <c r="N5556" i="35" s="1"/>
  <c r="J5505" i="35"/>
  <c r="J5556" i="35" s="1"/>
  <c r="R5504" i="35"/>
  <c r="R5555" i="35" s="1"/>
  <c r="N5504" i="35"/>
  <c r="N5555" i="35" s="1"/>
  <c r="J5504" i="35"/>
  <c r="J5555" i="35" s="1"/>
  <c r="R5503" i="35"/>
  <c r="R5554" i="35" s="1"/>
  <c r="N5503" i="35"/>
  <c r="N5554" i="35" s="1"/>
  <c r="J5503" i="35"/>
  <c r="J5554" i="35" s="1"/>
  <c r="R5502" i="35"/>
  <c r="R5553" i="35" s="1"/>
  <c r="N5502" i="35"/>
  <c r="N5553" i="35" s="1"/>
  <c r="J5502" i="35"/>
  <c r="J5553" i="35" s="1"/>
  <c r="R5501" i="35"/>
  <c r="R5552" i="35" s="1"/>
  <c r="N5501" i="35"/>
  <c r="N5552" i="35" s="1"/>
  <c r="J5501" i="35"/>
  <c r="J5552" i="35" s="1"/>
  <c r="R5500" i="35"/>
  <c r="R5551" i="35" s="1"/>
  <c r="N5500" i="35"/>
  <c r="N5551" i="35" s="1"/>
  <c r="J5500" i="35"/>
  <c r="J5551" i="35" s="1"/>
  <c r="R5499" i="35"/>
  <c r="R5550" i="35" s="1"/>
  <c r="N5499" i="35"/>
  <c r="N5550" i="35" s="1"/>
  <c r="J5499" i="35"/>
  <c r="J5550" i="35" s="1"/>
  <c r="R5498" i="35"/>
  <c r="R5549" i="35" s="1"/>
  <c r="N5498" i="35"/>
  <c r="N5549" i="35" s="1"/>
  <c r="J5498" i="35"/>
  <c r="J5549" i="35" s="1"/>
  <c r="R5497" i="35"/>
  <c r="R5548" i="35" s="1"/>
  <c r="N5497" i="35"/>
  <c r="N5548" i="35" s="1"/>
  <c r="J5497" i="35"/>
  <c r="J5548" i="35" s="1"/>
  <c r="R5496" i="35"/>
  <c r="R5547" i="35" s="1"/>
  <c r="N5496" i="35"/>
  <c r="N5547" i="35" s="1"/>
  <c r="J5496" i="35"/>
  <c r="J5547" i="35" s="1"/>
  <c r="R5495" i="35"/>
  <c r="R5546" i="35" s="1"/>
  <c r="N5495" i="35"/>
  <c r="N5546" i="35" s="1"/>
  <c r="J5495" i="35"/>
  <c r="J5546" i="35" s="1"/>
  <c r="R5494" i="35"/>
  <c r="R5545" i="35" s="1"/>
  <c r="N5494" i="35"/>
  <c r="N5545" i="35" s="1"/>
  <c r="J5494" i="35"/>
  <c r="J5545" i="35" s="1"/>
  <c r="R5493" i="35"/>
  <c r="R5544" i="35" s="1"/>
  <c r="N5493" i="35"/>
  <c r="N5544" i="35" s="1"/>
  <c r="J5493" i="35"/>
  <c r="J5544" i="35" s="1"/>
  <c r="R5492" i="35"/>
  <c r="R5543" i="35" s="1"/>
  <c r="N5492" i="35"/>
  <c r="N5543" i="35" s="1"/>
  <c r="J5492" i="35"/>
  <c r="J5543" i="35" s="1"/>
  <c r="R5491" i="35"/>
  <c r="R5542" i="35" s="1"/>
  <c r="N5491" i="35"/>
  <c r="N5542" i="35" s="1"/>
  <c r="J5491" i="35"/>
  <c r="J5542" i="35" s="1"/>
  <c r="R5490" i="35"/>
  <c r="R5541" i="35" s="1"/>
  <c r="N5490" i="35"/>
  <c r="N5541" i="35" s="1"/>
  <c r="J5490" i="35"/>
  <c r="J5541" i="35" s="1"/>
  <c r="R5489" i="35"/>
  <c r="R5540" i="35" s="1"/>
  <c r="N5489" i="35"/>
  <c r="N5540" i="35" s="1"/>
  <c r="J5489" i="35"/>
  <c r="J5540" i="35" s="1"/>
  <c r="R5488" i="35"/>
  <c r="R5539" i="35" s="1"/>
  <c r="N5488" i="35"/>
  <c r="N5539" i="35" s="1"/>
  <c r="J5488" i="35"/>
  <c r="J5539" i="35" s="1"/>
  <c r="R5487" i="35"/>
  <c r="R5538" i="35" s="1"/>
  <c r="N5487" i="35"/>
  <c r="N5538" i="35" s="1"/>
  <c r="J5487" i="35"/>
  <c r="J5538" i="35" s="1"/>
  <c r="R5486" i="35"/>
  <c r="R5537" i="35" s="1"/>
  <c r="N5486" i="35"/>
  <c r="N5537" i="35" s="1"/>
  <c r="J5486" i="35"/>
  <c r="J5537" i="35" s="1"/>
  <c r="R5485" i="35"/>
  <c r="R5536" i="35" s="1"/>
  <c r="N5485" i="35"/>
  <c r="N5536" i="35" s="1"/>
  <c r="J5485" i="35"/>
  <c r="J5536" i="35" s="1"/>
  <c r="R5484" i="35"/>
  <c r="R5535" i="35" s="1"/>
  <c r="N5484" i="35"/>
  <c r="N5535" i="35" s="1"/>
  <c r="J5484" i="35"/>
  <c r="J5535" i="35" s="1"/>
  <c r="R5483" i="35"/>
  <c r="R5534" i="35" s="1"/>
  <c r="N5483" i="35"/>
  <c r="N5534" i="35" s="1"/>
  <c r="J5483" i="35"/>
  <c r="J5534" i="35" s="1"/>
  <c r="R5482" i="35"/>
  <c r="R5533" i="35" s="1"/>
  <c r="N5482" i="35"/>
  <c r="N5533" i="35" s="1"/>
  <c r="J5482" i="35"/>
  <c r="J5533" i="35" s="1"/>
  <c r="R5481" i="35"/>
  <c r="R5532" i="35" s="1"/>
  <c r="N5481" i="35"/>
  <c r="N5532" i="35" s="1"/>
  <c r="J5481" i="35"/>
  <c r="J5532" i="35" s="1"/>
  <c r="R5480" i="35"/>
  <c r="R5531" i="35" s="1"/>
  <c r="N5480" i="35"/>
  <c r="N5531" i="35" s="1"/>
  <c r="J5480" i="35"/>
  <c r="J5531" i="35" s="1"/>
  <c r="R5479" i="35"/>
  <c r="R5530" i="35" s="1"/>
  <c r="N5479" i="35"/>
  <c r="N5530" i="35" s="1"/>
  <c r="J5479" i="35"/>
  <c r="J5530" i="35" s="1"/>
  <c r="R5478" i="35"/>
  <c r="R5529" i="35" s="1"/>
  <c r="N5478" i="35"/>
  <c r="N5529" i="35" s="1"/>
  <c r="J5478" i="35"/>
  <c r="J5529" i="35" s="1"/>
  <c r="R5477" i="35"/>
  <c r="R5528" i="35" s="1"/>
  <c r="N5477" i="35"/>
  <c r="N5528" i="35" s="1"/>
  <c r="J5477" i="35"/>
  <c r="J5528" i="35" s="1"/>
  <c r="R5476" i="35"/>
  <c r="R5527" i="35" s="1"/>
  <c r="N5476" i="35"/>
  <c r="N5527" i="35" s="1"/>
  <c r="J5476" i="35"/>
  <c r="J5527" i="35" s="1"/>
  <c r="R5475" i="35"/>
  <c r="R5526" i="35" s="1"/>
  <c r="N5475" i="35"/>
  <c r="N5526" i="35" s="1"/>
  <c r="J5475" i="35"/>
  <c r="J5526" i="35" s="1"/>
  <c r="R5474" i="35"/>
  <c r="R5525" i="35" s="1"/>
  <c r="N5474" i="35"/>
  <c r="N5525" i="35" s="1"/>
  <c r="J5474" i="35"/>
  <c r="J5525" i="35" s="1"/>
  <c r="R5473" i="35"/>
  <c r="R5524" i="35" s="1"/>
  <c r="N5473" i="35"/>
  <c r="N5524" i="35" s="1"/>
  <c r="J5473" i="35"/>
  <c r="J5524" i="35" s="1"/>
  <c r="R5472" i="35"/>
  <c r="R5523" i="35" s="1"/>
  <c r="N5472" i="35"/>
  <c r="N5523" i="35" s="1"/>
  <c r="J5472" i="35"/>
  <c r="J5523" i="35" s="1"/>
  <c r="R5471" i="35"/>
  <c r="R5522" i="35" s="1"/>
  <c r="N5471" i="35"/>
  <c r="N5522" i="35" s="1"/>
  <c r="J5471" i="35"/>
  <c r="J5522" i="35" s="1"/>
  <c r="R5470" i="35"/>
  <c r="R5521" i="35" s="1"/>
  <c r="N5470" i="35"/>
  <c r="N5521" i="35" s="1"/>
  <c r="J5470" i="35"/>
  <c r="J5521" i="35" s="1"/>
  <c r="R5469" i="35"/>
  <c r="R5520" i="35" s="1"/>
  <c r="N5469" i="35"/>
  <c r="N5520" i="35" s="1"/>
  <c r="J5469" i="35"/>
  <c r="J5520" i="35" s="1"/>
  <c r="R5468" i="35"/>
  <c r="R5519" i="35" s="1"/>
  <c r="N5468" i="35"/>
  <c r="N5519" i="35" s="1"/>
  <c r="J5468" i="35"/>
  <c r="J5519" i="35" s="1"/>
  <c r="R5467" i="35"/>
  <c r="R5518" i="35" s="1"/>
  <c r="N5467" i="35"/>
  <c r="N5518" i="35" s="1"/>
  <c r="J5467" i="35"/>
  <c r="J5518" i="35" s="1"/>
  <c r="R5466" i="35"/>
  <c r="R5517" i="35" s="1"/>
  <c r="N5466" i="35"/>
  <c r="N5517" i="35" s="1"/>
  <c r="J5466" i="35"/>
  <c r="J5517" i="35" s="1"/>
  <c r="R5465" i="35"/>
  <c r="R5516" i="35" s="1"/>
  <c r="N5465" i="35"/>
  <c r="N5516" i="35" s="1"/>
  <c r="J5465" i="35"/>
  <c r="J5516" i="35" s="1"/>
  <c r="R5464" i="35"/>
  <c r="N5464" i="35"/>
  <c r="J5464" i="35"/>
  <c r="F5375" i="35"/>
  <c r="F5426" i="35" s="1"/>
  <c r="J5375" i="35"/>
  <c r="J5426" i="35" s="1"/>
  <c r="N5375" i="35"/>
  <c r="N5426" i="35" s="1"/>
  <c r="R5375" i="35"/>
  <c r="R5426" i="35" s="1"/>
  <c r="G5375" i="35"/>
  <c r="G5426" i="35" s="1"/>
  <c r="K5375" i="35"/>
  <c r="K5426" i="35" s="1"/>
  <c r="O5375" i="35"/>
  <c r="O5426" i="35" s="1"/>
  <c r="P5373" i="35"/>
  <c r="P5424" i="35" s="1"/>
  <c r="H5373" i="35"/>
  <c r="H5424" i="35" s="1"/>
  <c r="F5371" i="35"/>
  <c r="F5422" i="35" s="1"/>
  <c r="J5371" i="35"/>
  <c r="J5422" i="35" s="1"/>
  <c r="N5371" i="35"/>
  <c r="N5422" i="35" s="1"/>
  <c r="R5371" i="35"/>
  <c r="R5422" i="35" s="1"/>
  <c r="G5371" i="35"/>
  <c r="G5422" i="35" s="1"/>
  <c r="K5371" i="35"/>
  <c r="K5422" i="35" s="1"/>
  <c r="O5371" i="35"/>
  <c r="O5422" i="35" s="1"/>
  <c r="M5370" i="35"/>
  <c r="M5421" i="35" s="1"/>
  <c r="P5369" i="35"/>
  <c r="P5420" i="35" s="1"/>
  <c r="H5369" i="35"/>
  <c r="H5420" i="35" s="1"/>
  <c r="F5367" i="35"/>
  <c r="F5418" i="35" s="1"/>
  <c r="J5367" i="35"/>
  <c r="J5418" i="35" s="1"/>
  <c r="N5367" i="35"/>
  <c r="N5418" i="35" s="1"/>
  <c r="R5367" i="35"/>
  <c r="R5418" i="35" s="1"/>
  <c r="G5367" i="35"/>
  <c r="G5418" i="35" s="1"/>
  <c r="K5367" i="35"/>
  <c r="K5418" i="35" s="1"/>
  <c r="O5367" i="35"/>
  <c r="O5418" i="35" s="1"/>
  <c r="M5366" i="35"/>
  <c r="M5417" i="35" s="1"/>
  <c r="P5365" i="35"/>
  <c r="P5416" i="35" s="1"/>
  <c r="H5365" i="35"/>
  <c r="H5416" i="35" s="1"/>
  <c r="F5363" i="35"/>
  <c r="F5414" i="35" s="1"/>
  <c r="J5363" i="35"/>
  <c r="J5414" i="35" s="1"/>
  <c r="N5363" i="35"/>
  <c r="N5414" i="35" s="1"/>
  <c r="R5363" i="35"/>
  <c r="R5414" i="35" s="1"/>
  <c r="G5363" i="35"/>
  <c r="G5414" i="35" s="1"/>
  <c r="K5363" i="35"/>
  <c r="K5414" i="35" s="1"/>
  <c r="O5363" i="35"/>
  <c r="O5414" i="35" s="1"/>
  <c r="M5362" i="35"/>
  <c r="M5413" i="35" s="1"/>
  <c r="P5361" i="35"/>
  <c r="P5412" i="35" s="1"/>
  <c r="H5361" i="35"/>
  <c r="H5412" i="35" s="1"/>
  <c r="F5359" i="35"/>
  <c r="F5410" i="35" s="1"/>
  <c r="J5359" i="35"/>
  <c r="J5410" i="35" s="1"/>
  <c r="N5359" i="35"/>
  <c r="N5410" i="35" s="1"/>
  <c r="R5359" i="35"/>
  <c r="R5410" i="35" s="1"/>
  <c r="G5359" i="35"/>
  <c r="G5410" i="35" s="1"/>
  <c r="K5359" i="35"/>
  <c r="K5410" i="35" s="1"/>
  <c r="O5359" i="35"/>
  <c r="O5410" i="35" s="1"/>
  <c r="M5358" i="35"/>
  <c r="M5409" i="35" s="1"/>
  <c r="P5357" i="35"/>
  <c r="P5408" i="35" s="1"/>
  <c r="H5357" i="35"/>
  <c r="H5408" i="35" s="1"/>
  <c r="F5355" i="35"/>
  <c r="F5406" i="35" s="1"/>
  <c r="J5355" i="35"/>
  <c r="J5406" i="35" s="1"/>
  <c r="N5355" i="35"/>
  <c r="N5406" i="35" s="1"/>
  <c r="R5355" i="35"/>
  <c r="R5406" i="35" s="1"/>
  <c r="G5355" i="35"/>
  <c r="G5406" i="35" s="1"/>
  <c r="K5355" i="35"/>
  <c r="K5406" i="35" s="1"/>
  <c r="O5355" i="35"/>
  <c r="O5406" i="35" s="1"/>
  <c r="M5354" i="35"/>
  <c r="M5405" i="35" s="1"/>
  <c r="P5353" i="35"/>
  <c r="P5404" i="35" s="1"/>
  <c r="H5353" i="35"/>
  <c r="H5404" i="35" s="1"/>
  <c r="F5351" i="35"/>
  <c r="F5402" i="35" s="1"/>
  <c r="J5351" i="35"/>
  <c r="J5402" i="35" s="1"/>
  <c r="N5351" i="35"/>
  <c r="N5402" i="35" s="1"/>
  <c r="R5351" i="35"/>
  <c r="R5402" i="35" s="1"/>
  <c r="G5351" i="35"/>
  <c r="G5402" i="35" s="1"/>
  <c r="K5351" i="35"/>
  <c r="K5402" i="35" s="1"/>
  <c r="O5351" i="35"/>
  <c r="O5402" i="35" s="1"/>
  <c r="M5350" i="35"/>
  <c r="M5401" i="35" s="1"/>
  <c r="P5349" i="35"/>
  <c r="P5400" i="35" s="1"/>
  <c r="H5349" i="35"/>
  <c r="H5400" i="35" s="1"/>
  <c r="F5347" i="35"/>
  <c r="F5398" i="35" s="1"/>
  <c r="J5347" i="35"/>
  <c r="J5398" i="35" s="1"/>
  <c r="N5347" i="35"/>
  <c r="N5398" i="35" s="1"/>
  <c r="R5347" i="35"/>
  <c r="R5398" i="35" s="1"/>
  <c r="G5347" i="35"/>
  <c r="G5398" i="35" s="1"/>
  <c r="K5347" i="35"/>
  <c r="K5398" i="35" s="1"/>
  <c r="O5347" i="35"/>
  <c r="O5398" i="35" s="1"/>
  <c r="M5346" i="35"/>
  <c r="M5397" i="35" s="1"/>
  <c r="P5345" i="35"/>
  <c r="P5396" i="35" s="1"/>
  <c r="H5345" i="35"/>
  <c r="H5396" i="35" s="1"/>
  <c r="F5343" i="35"/>
  <c r="F5394" i="35" s="1"/>
  <c r="J5343" i="35"/>
  <c r="J5394" i="35" s="1"/>
  <c r="N5343" i="35"/>
  <c r="N5394" i="35" s="1"/>
  <c r="R5343" i="35"/>
  <c r="R5394" i="35" s="1"/>
  <c r="G5343" i="35"/>
  <c r="G5394" i="35" s="1"/>
  <c r="K5343" i="35"/>
  <c r="K5394" i="35" s="1"/>
  <c r="O5343" i="35"/>
  <c r="O5394" i="35" s="1"/>
  <c r="M5342" i="35"/>
  <c r="M5393" i="35" s="1"/>
  <c r="P5341" i="35"/>
  <c r="P5392" i="35" s="1"/>
  <c r="H5341" i="35"/>
  <c r="H5392" i="35" s="1"/>
  <c r="F5339" i="35"/>
  <c r="F5390" i="35" s="1"/>
  <c r="J5339" i="35"/>
  <c r="J5390" i="35" s="1"/>
  <c r="N5339" i="35"/>
  <c r="N5390" i="35" s="1"/>
  <c r="R5339" i="35"/>
  <c r="R5390" i="35" s="1"/>
  <c r="G5339" i="35"/>
  <c r="G5390" i="35" s="1"/>
  <c r="K5339" i="35"/>
  <c r="K5390" i="35" s="1"/>
  <c r="O5339" i="35"/>
  <c r="O5390" i="35" s="1"/>
  <c r="M5338" i="35"/>
  <c r="M5389" i="35" s="1"/>
  <c r="P5337" i="35"/>
  <c r="P5388" i="35" s="1"/>
  <c r="H5337" i="35"/>
  <c r="H5388" i="35" s="1"/>
  <c r="F5334" i="35"/>
  <c r="F5385" i="35" s="1"/>
  <c r="J5334" i="35"/>
  <c r="J5385" i="35" s="1"/>
  <c r="N5334" i="35"/>
  <c r="N5385" i="35" s="1"/>
  <c r="R5334" i="35"/>
  <c r="R5385" i="35" s="1"/>
  <c r="G5334" i="35"/>
  <c r="G5385" i="35" s="1"/>
  <c r="K5334" i="35"/>
  <c r="K5385" i="35" s="1"/>
  <c r="O5334" i="35"/>
  <c r="O5385" i="35" s="1"/>
  <c r="E5334" i="35"/>
  <c r="E5385" i="35" s="1"/>
  <c r="I5334" i="35"/>
  <c r="I5385" i="35" s="1"/>
  <c r="M5334" i="35"/>
  <c r="M5385" i="35" s="1"/>
  <c r="Q5334" i="35"/>
  <c r="Q5385" i="35" s="1"/>
  <c r="L5332" i="35"/>
  <c r="L5383" i="35" s="1"/>
  <c r="F5330" i="35"/>
  <c r="F5381" i="35" s="1"/>
  <c r="J5330" i="35"/>
  <c r="J5381" i="35" s="1"/>
  <c r="N5330" i="35"/>
  <c r="N5381" i="35" s="1"/>
  <c r="R5330" i="35"/>
  <c r="R5381" i="35" s="1"/>
  <c r="G5330" i="35"/>
  <c r="G5381" i="35" s="1"/>
  <c r="K5330" i="35"/>
  <c r="K5381" i="35" s="1"/>
  <c r="O5330" i="35"/>
  <c r="O5381" i="35" s="1"/>
  <c r="D5381" i="35"/>
  <c r="E5330" i="35"/>
  <c r="E5381" i="35" s="1"/>
  <c r="I5330" i="35"/>
  <c r="I5381" i="35" s="1"/>
  <c r="M5330" i="35"/>
  <c r="M5381" i="35" s="1"/>
  <c r="Q5330" i="35"/>
  <c r="Q5381" i="35" s="1"/>
  <c r="L5328" i="35"/>
  <c r="L5379" i="35" s="1"/>
  <c r="F5374" i="35"/>
  <c r="F5425" i="35" s="1"/>
  <c r="J5374" i="35"/>
  <c r="J5425" i="35" s="1"/>
  <c r="N5374" i="35"/>
  <c r="N5425" i="35" s="1"/>
  <c r="R5374" i="35"/>
  <c r="R5425" i="35" s="1"/>
  <c r="G5374" i="35"/>
  <c r="G5425" i="35" s="1"/>
  <c r="K5374" i="35"/>
  <c r="K5425" i="35" s="1"/>
  <c r="O5374" i="35"/>
  <c r="O5425" i="35" s="1"/>
  <c r="M5373" i="35"/>
  <c r="M5424" i="35" s="1"/>
  <c r="F5370" i="35"/>
  <c r="F5421" i="35" s="1"/>
  <c r="J5370" i="35"/>
  <c r="J5421" i="35" s="1"/>
  <c r="N5370" i="35"/>
  <c r="N5421" i="35" s="1"/>
  <c r="R5370" i="35"/>
  <c r="R5421" i="35" s="1"/>
  <c r="G5370" i="35"/>
  <c r="G5421" i="35" s="1"/>
  <c r="K5370" i="35"/>
  <c r="K5421" i="35" s="1"/>
  <c r="O5370" i="35"/>
  <c r="O5421" i="35" s="1"/>
  <c r="M5369" i="35"/>
  <c r="M5420" i="35" s="1"/>
  <c r="F5366" i="35"/>
  <c r="F5417" i="35" s="1"/>
  <c r="J5366" i="35"/>
  <c r="J5417" i="35" s="1"/>
  <c r="N5366" i="35"/>
  <c r="N5417" i="35" s="1"/>
  <c r="R5366" i="35"/>
  <c r="R5417" i="35" s="1"/>
  <c r="G5366" i="35"/>
  <c r="G5417" i="35" s="1"/>
  <c r="K5366" i="35"/>
  <c r="K5417" i="35" s="1"/>
  <c r="O5366" i="35"/>
  <c r="O5417" i="35" s="1"/>
  <c r="M5365" i="35"/>
  <c r="M5416" i="35" s="1"/>
  <c r="F5362" i="35"/>
  <c r="F5413" i="35" s="1"/>
  <c r="J5362" i="35"/>
  <c r="J5413" i="35" s="1"/>
  <c r="N5362" i="35"/>
  <c r="N5413" i="35" s="1"/>
  <c r="R5362" i="35"/>
  <c r="R5413" i="35" s="1"/>
  <c r="G5362" i="35"/>
  <c r="G5413" i="35" s="1"/>
  <c r="K5362" i="35"/>
  <c r="K5413" i="35" s="1"/>
  <c r="O5362" i="35"/>
  <c r="O5413" i="35" s="1"/>
  <c r="M5361" i="35"/>
  <c r="M5412" i="35" s="1"/>
  <c r="F5358" i="35"/>
  <c r="F5409" i="35" s="1"/>
  <c r="J5358" i="35"/>
  <c r="J5409" i="35" s="1"/>
  <c r="N5358" i="35"/>
  <c r="N5409" i="35" s="1"/>
  <c r="R5358" i="35"/>
  <c r="R5409" i="35" s="1"/>
  <c r="G5358" i="35"/>
  <c r="G5409" i="35" s="1"/>
  <c r="K5358" i="35"/>
  <c r="K5409" i="35" s="1"/>
  <c r="O5358" i="35"/>
  <c r="O5409" i="35" s="1"/>
  <c r="M5357" i="35"/>
  <c r="M5408" i="35" s="1"/>
  <c r="F5354" i="35"/>
  <c r="F5405" i="35" s="1"/>
  <c r="J5354" i="35"/>
  <c r="J5405" i="35" s="1"/>
  <c r="N5354" i="35"/>
  <c r="N5405" i="35" s="1"/>
  <c r="R5354" i="35"/>
  <c r="R5405" i="35" s="1"/>
  <c r="G5354" i="35"/>
  <c r="G5405" i="35" s="1"/>
  <c r="K5354" i="35"/>
  <c r="K5405" i="35" s="1"/>
  <c r="O5354" i="35"/>
  <c r="O5405" i="35" s="1"/>
  <c r="M5353" i="35"/>
  <c r="M5404" i="35" s="1"/>
  <c r="F5350" i="35"/>
  <c r="F5401" i="35" s="1"/>
  <c r="J5350" i="35"/>
  <c r="J5401" i="35" s="1"/>
  <c r="N5350" i="35"/>
  <c r="N5401" i="35" s="1"/>
  <c r="R5350" i="35"/>
  <c r="R5401" i="35" s="1"/>
  <c r="G5350" i="35"/>
  <c r="G5401" i="35" s="1"/>
  <c r="K5350" i="35"/>
  <c r="K5401" i="35" s="1"/>
  <c r="O5350" i="35"/>
  <c r="O5401" i="35" s="1"/>
  <c r="M5349" i="35"/>
  <c r="M5400" i="35" s="1"/>
  <c r="F5346" i="35"/>
  <c r="F5397" i="35" s="1"/>
  <c r="J5346" i="35"/>
  <c r="J5397" i="35" s="1"/>
  <c r="N5346" i="35"/>
  <c r="N5397" i="35" s="1"/>
  <c r="R5346" i="35"/>
  <c r="R5397" i="35" s="1"/>
  <c r="G5346" i="35"/>
  <c r="G5397" i="35" s="1"/>
  <c r="K5346" i="35"/>
  <c r="K5397" i="35" s="1"/>
  <c r="O5346" i="35"/>
  <c r="O5397" i="35" s="1"/>
  <c r="M5345" i="35"/>
  <c r="M5396" i="35" s="1"/>
  <c r="F5342" i="35"/>
  <c r="F5393" i="35" s="1"/>
  <c r="J5342" i="35"/>
  <c r="J5393" i="35" s="1"/>
  <c r="N5342" i="35"/>
  <c r="N5393" i="35" s="1"/>
  <c r="R5342" i="35"/>
  <c r="R5393" i="35" s="1"/>
  <c r="G5342" i="35"/>
  <c r="G5393" i="35" s="1"/>
  <c r="K5342" i="35"/>
  <c r="K5393" i="35" s="1"/>
  <c r="O5342" i="35"/>
  <c r="O5393" i="35" s="1"/>
  <c r="M5341" i="35"/>
  <c r="M5392" i="35" s="1"/>
  <c r="F5338" i="35"/>
  <c r="F5389" i="35" s="1"/>
  <c r="J5338" i="35"/>
  <c r="J5389" i="35" s="1"/>
  <c r="N5338" i="35"/>
  <c r="N5389" i="35" s="1"/>
  <c r="R5338" i="35"/>
  <c r="R5389" i="35" s="1"/>
  <c r="G5338" i="35"/>
  <c r="G5389" i="35" s="1"/>
  <c r="K5338" i="35"/>
  <c r="K5389" i="35" s="1"/>
  <c r="O5338" i="35"/>
  <c r="O5389" i="35" s="1"/>
  <c r="M5337" i="35"/>
  <c r="M5388" i="35" s="1"/>
  <c r="F5333" i="35"/>
  <c r="F5384" i="35" s="1"/>
  <c r="J5333" i="35"/>
  <c r="J5384" i="35" s="1"/>
  <c r="N5333" i="35"/>
  <c r="N5384" i="35" s="1"/>
  <c r="R5333" i="35"/>
  <c r="R5384" i="35" s="1"/>
  <c r="G5333" i="35"/>
  <c r="G5384" i="35" s="1"/>
  <c r="K5333" i="35"/>
  <c r="K5384" i="35" s="1"/>
  <c r="O5333" i="35"/>
  <c r="O5384" i="35" s="1"/>
  <c r="D5384" i="35"/>
  <c r="E5333" i="35"/>
  <c r="E5384" i="35" s="1"/>
  <c r="I5333" i="35"/>
  <c r="I5384" i="35" s="1"/>
  <c r="M5333" i="35"/>
  <c r="M5384" i="35" s="1"/>
  <c r="Q5333" i="35"/>
  <c r="Q5384" i="35" s="1"/>
  <c r="F5329" i="35"/>
  <c r="F5380" i="35" s="1"/>
  <c r="J5329" i="35"/>
  <c r="J5380" i="35" s="1"/>
  <c r="N5329" i="35"/>
  <c r="N5380" i="35" s="1"/>
  <c r="R5329" i="35"/>
  <c r="R5380" i="35" s="1"/>
  <c r="G5329" i="35"/>
  <c r="G5380" i="35" s="1"/>
  <c r="K5329" i="35"/>
  <c r="K5380" i="35" s="1"/>
  <c r="O5329" i="35"/>
  <c r="O5380" i="35" s="1"/>
  <c r="D5380" i="35"/>
  <c r="E5329" i="35"/>
  <c r="E5380" i="35" s="1"/>
  <c r="I5329" i="35"/>
  <c r="I5380" i="35" s="1"/>
  <c r="M5329" i="35"/>
  <c r="M5380" i="35" s="1"/>
  <c r="Q5329" i="35"/>
  <c r="Q5380" i="35" s="1"/>
  <c r="F5373" i="35"/>
  <c r="F5424" i="35" s="1"/>
  <c r="J5373" i="35"/>
  <c r="J5424" i="35" s="1"/>
  <c r="N5373" i="35"/>
  <c r="N5424" i="35" s="1"/>
  <c r="R5373" i="35"/>
  <c r="R5424" i="35" s="1"/>
  <c r="G5373" i="35"/>
  <c r="G5424" i="35" s="1"/>
  <c r="K5373" i="35"/>
  <c r="K5424" i="35" s="1"/>
  <c r="O5373" i="35"/>
  <c r="O5424" i="35" s="1"/>
  <c r="F5369" i="35"/>
  <c r="F5420" i="35" s="1"/>
  <c r="J5369" i="35"/>
  <c r="J5420" i="35" s="1"/>
  <c r="N5369" i="35"/>
  <c r="N5420" i="35" s="1"/>
  <c r="R5369" i="35"/>
  <c r="R5420" i="35" s="1"/>
  <c r="G5369" i="35"/>
  <c r="G5420" i="35" s="1"/>
  <c r="K5369" i="35"/>
  <c r="K5420" i="35" s="1"/>
  <c r="O5369" i="35"/>
  <c r="O5420" i="35" s="1"/>
  <c r="F5365" i="35"/>
  <c r="F5416" i="35" s="1"/>
  <c r="J5365" i="35"/>
  <c r="J5416" i="35" s="1"/>
  <c r="N5365" i="35"/>
  <c r="N5416" i="35" s="1"/>
  <c r="R5365" i="35"/>
  <c r="R5416" i="35" s="1"/>
  <c r="G5365" i="35"/>
  <c r="G5416" i="35" s="1"/>
  <c r="K5365" i="35"/>
  <c r="K5416" i="35" s="1"/>
  <c r="O5365" i="35"/>
  <c r="O5416" i="35" s="1"/>
  <c r="F5361" i="35"/>
  <c r="F5412" i="35" s="1"/>
  <c r="J5361" i="35"/>
  <c r="J5412" i="35" s="1"/>
  <c r="N5361" i="35"/>
  <c r="N5412" i="35" s="1"/>
  <c r="R5361" i="35"/>
  <c r="R5412" i="35" s="1"/>
  <c r="G5361" i="35"/>
  <c r="G5412" i="35" s="1"/>
  <c r="K5361" i="35"/>
  <c r="K5412" i="35" s="1"/>
  <c r="O5361" i="35"/>
  <c r="O5412" i="35" s="1"/>
  <c r="F5357" i="35"/>
  <c r="F5408" i="35" s="1"/>
  <c r="J5357" i="35"/>
  <c r="J5408" i="35" s="1"/>
  <c r="N5357" i="35"/>
  <c r="N5408" i="35" s="1"/>
  <c r="R5357" i="35"/>
  <c r="R5408" i="35" s="1"/>
  <c r="G5357" i="35"/>
  <c r="G5408" i="35" s="1"/>
  <c r="K5357" i="35"/>
  <c r="K5408" i="35" s="1"/>
  <c r="O5357" i="35"/>
  <c r="O5408" i="35" s="1"/>
  <c r="F5353" i="35"/>
  <c r="F5404" i="35" s="1"/>
  <c r="J5353" i="35"/>
  <c r="J5404" i="35" s="1"/>
  <c r="N5353" i="35"/>
  <c r="N5404" i="35" s="1"/>
  <c r="R5353" i="35"/>
  <c r="R5404" i="35" s="1"/>
  <c r="G5353" i="35"/>
  <c r="G5404" i="35" s="1"/>
  <c r="K5353" i="35"/>
  <c r="K5404" i="35" s="1"/>
  <c r="O5353" i="35"/>
  <c r="O5404" i="35" s="1"/>
  <c r="F5349" i="35"/>
  <c r="F5400" i="35" s="1"/>
  <c r="J5349" i="35"/>
  <c r="J5400" i="35" s="1"/>
  <c r="N5349" i="35"/>
  <c r="N5400" i="35" s="1"/>
  <c r="R5349" i="35"/>
  <c r="R5400" i="35" s="1"/>
  <c r="G5349" i="35"/>
  <c r="G5400" i="35" s="1"/>
  <c r="K5349" i="35"/>
  <c r="K5400" i="35" s="1"/>
  <c r="O5349" i="35"/>
  <c r="O5400" i="35" s="1"/>
  <c r="F5345" i="35"/>
  <c r="F5396" i="35" s="1"/>
  <c r="J5345" i="35"/>
  <c r="J5396" i="35" s="1"/>
  <c r="N5345" i="35"/>
  <c r="N5396" i="35" s="1"/>
  <c r="R5345" i="35"/>
  <c r="R5396" i="35" s="1"/>
  <c r="G5345" i="35"/>
  <c r="G5396" i="35" s="1"/>
  <c r="K5345" i="35"/>
  <c r="K5396" i="35" s="1"/>
  <c r="O5345" i="35"/>
  <c r="O5396" i="35" s="1"/>
  <c r="F5341" i="35"/>
  <c r="F5392" i="35" s="1"/>
  <c r="J5341" i="35"/>
  <c r="J5392" i="35" s="1"/>
  <c r="N5341" i="35"/>
  <c r="N5392" i="35" s="1"/>
  <c r="R5341" i="35"/>
  <c r="R5392" i="35" s="1"/>
  <c r="G5341" i="35"/>
  <c r="G5392" i="35" s="1"/>
  <c r="K5341" i="35"/>
  <c r="K5392" i="35" s="1"/>
  <c r="O5341" i="35"/>
  <c r="O5392" i="35" s="1"/>
  <c r="F5337" i="35"/>
  <c r="F5388" i="35" s="1"/>
  <c r="J5337" i="35"/>
  <c r="J5388" i="35" s="1"/>
  <c r="N5337" i="35"/>
  <c r="N5388" i="35" s="1"/>
  <c r="R5337" i="35"/>
  <c r="R5388" i="35" s="1"/>
  <c r="G5337" i="35"/>
  <c r="G5388" i="35" s="1"/>
  <c r="K5337" i="35"/>
  <c r="K5388" i="35" s="1"/>
  <c r="O5337" i="35"/>
  <c r="O5388" i="35" s="1"/>
  <c r="F5332" i="35"/>
  <c r="F5383" i="35" s="1"/>
  <c r="J5332" i="35"/>
  <c r="J5383" i="35" s="1"/>
  <c r="N5332" i="35"/>
  <c r="N5383" i="35" s="1"/>
  <c r="R5332" i="35"/>
  <c r="R5383" i="35" s="1"/>
  <c r="G5332" i="35"/>
  <c r="G5383" i="35" s="1"/>
  <c r="K5332" i="35"/>
  <c r="K5383" i="35" s="1"/>
  <c r="O5332" i="35"/>
  <c r="O5383" i="35" s="1"/>
  <c r="D5383" i="35"/>
  <c r="E5332" i="35"/>
  <c r="E5383" i="35" s="1"/>
  <c r="I5332" i="35"/>
  <c r="I5383" i="35" s="1"/>
  <c r="M5332" i="35"/>
  <c r="M5383" i="35" s="1"/>
  <c r="Q5332" i="35"/>
  <c r="Q5383" i="35" s="1"/>
  <c r="F5328" i="35"/>
  <c r="F5379" i="35" s="1"/>
  <c r="J5328" i="35"/>
  <c r="J5379" i="35" s="1"/>
  <c r="N5328" i="35"/>
  <c r="N5379" i="35" s="1"/>
  <c r="R5328" i="35"/>
  <c r="R5379" i="35" s="1"/>
  <c r="G5328" i="35"/>
  <c r="G5379" i="35" s="1"/>
  <c r="K5328" i="35"/>
  <c r="K5379" i="35" s="1"/>
  <c r="O5328" i="35"/>
  <c r="O5379" i="35" s="1"/>
  <c r="D5379" i="35"/>
  <c r="E5328" i="35"/>
  <c r="E5379" i="35" s="1"/>
  <c r="I5328" i="35"/>
  <c r="I5379" i="35" s="1"/>
  <c r="M5328" i="35"/>
  <c r="M5379" i="35" s="1"/>
  <c r="Q5328" i="35"/>
  <c r="Q5379" i="35" s="1"/>
  <c r="J5135" i="35"/>
  <c r="E5240" i="35"/>
  <c r="E5291" i="35" s="1"/>
  <c r="I5240" i="35"/>
  <c r="I5291" i="35" s="1"/>
  <c r="M5240" i="35"/>
  <c r="M5291" i="35" s="1"/>
  <c r="E5239" i="35"/>
  <c r="E5290" i="35" s="1"/>
  <c r="I5239" i="35"/>
  <c r="I5290" i="35" s="1"/>
  <c r="M5239" i="35"/>
  <c r="M5290" i="35" s="1"/>
  <c r="Q5239" i="35"/>
  <c r="Q5290" i="35" s="1"/>
  <c r="E5238" i="35"/>
  <c r="E5289" i="35" s="1"/>
  <c r="I5238" i="35"/>
  <c r="I5289" i="35" s="1"/>
  <c r="M5238" i="35"/>
  <c r="M5289" i="35" s="1"/>
  <c r="Q5238" i="35"/>
  <c r="Q5289" i="35" s="1"/>
  <c r="E5237" i="35"/>
  <c r="E5288" i="35" s="1"/>
  <c r="I5237" i="35"/>
  <c r="I5288" i="35" s="1"/>
  <c r="M5237" i="35"/>
  <c r="M5288" i="35" s="1"/>
  <c r="Q5237" i="35"/>
  <c r="Q5288" i="35" s="1"/>
  <c r="E5236" i="35"/>
  <c r="E5287" i="35" s="1"/>
  <c r="I5236" i="35"/>
  <c r="I5287" i="35" s="1"/>
  <c r="M5236" i="35"/>
  <c r="M5287" i="35" s="1"/>
  <c r="Q5236" i="35"/>
  <c r="Q5287" i="35" s="1"/>
  <c r="E5235" i="35"/>
  <c r="E5286" i="35" s="1"/>
  <c r="I5235" i="35"/>
  <c r="I5286" i="35" s="1"/>
  <c r="M5235" i="35"/>
  <c r="M5286" i="35" s="1"/>
  <c r="Q5235" i="35"/>
  <c r="Q5286" i="35" s="1"/>
  <c r="E5234" i="35"/>
  <c r="E5285" i="35" s="1"/>
  <c r="I5234" i="35"/>
  <c r="I5285" i="35" s="1"/>
  <c r="M5234" i="35"/>
  <c r="M5285" i="35" s="1"/>
  <c r="Q5234" i="35"/>
  <c r="Q5285" i="35" s="1"/>
  <c r="E5233" i="35"/>
  <c r="E5284" i="35" s="1"/>
  <c r="I5233" i="35"/>
  <c r="I5284" i="35" s="1"/>
  <c r="M5233" i="35"/>
  <c r="M5284" i="35" s="1"/>
  <c r="Q5233" i="35"/>
  <c r="Q5284" i="35" s="1"/>
  <c r="E5232" i="35"/>
  <c r="E5283" i="35" s="1"/>
  <c r="I5232" i="35"/>
  <c r="I5283" i="35" s="1"/>
  <c r="M5232" i="35"/>
  <c r="M5283" i="35" s="1"/>
  <c r="Q5232" i="35"/>
  <c r="Q5283" i="35" s="1"/>
  <c r="E5231" i="35"/>
  <c r="E5282" i="35" s="1"/>
  <c r="I5231" i="35"/>
  <c r="I5282" i="35" s="1"/>
  <c r="M5231" i="35"/>
  <c r="M5282" i="35" s="1"/>
  <c r="Q5231" i="35"/>
  <c r="Q5282" i="35" s="1"/>
  <c r="E5230" i="35"/>
  <c r="E5281" i="35" s="1"/>
  <c r="I5230" i="35"/>
  <c r="I5281" i="35" s="1"/>
  <c r="M5230" i="35"/>
  <c r="M5281" i="35" s="1"/>
  <c r="Q5230" i="35"/>
  <c r="Q5281" i="35" s="1"/>
  <c r="E5229" i="35"/>
  <c r="E5280" i="35" s="1"/>
  <c r="I5229" i="35"/>
  <c r="I5280" i="35" s="1"/>
  <c r="M5229" i="35"/>
  <c r="M5280" i="35" s="1"/>
  <c r="Q5229" i="35"/>
  <c r="Q5280" i="35" s="1"/>
  <c r="E5228" i="35"/>
  <c r="E5279" i="35" s="1"/>
  <c r="I5228" i="35"/>
  <c r="I5279" i="35" s="1"/>
  <c r="M5228" i="35"/>
  <c r="M5279" i="35" s="1"/>
  <c r="Q5228" i="35"/>
  <c r="Q5279" i="35" s="1"/>
  <c r="E5227" i="35"/>
  <c r="E5278" i="35" s="1"/>
  <c r="I5227" i="35"/>
  <c r="I5278" i="35" s="1"/>
  <c r="M5227" i="35"/>
  <c r="M5278" i="35" s="1"/>
  <c r="Q5227" i="35"/>
  <c r="Q5278" i="35" s="1"/>
  <c r="E5226" i="35"/>
  <c r="E5277" i="35" s="1"/>
  <c r="I5226" i="35"/>
  <c r="I5277" i="35" s="1"/>
  <c r="M5226" i="35"/>
  <c r="M5277" i="35" s="1"/>
  <c r="Q5226" i="35"/>
  <c r="Q5277" i="35" s="1"/>
  <c r="E5225" i="35"/>
  <c r="E5276" i="35" s="1"/>
  <c r="I5225" i="35"/>
  <c r="I5276" i="35" s="1"/>
  <c r="M5225" i="35"/>
  <c r="M5276" i="35" s="1"/>
  <c r="Q5225" i="35"/>
  <c r="Q5276" i="35" s="1"/>
  <c r="E5224" i="35"/>
  <c r="E5275" i="35" s="1"/>
  <c r="I5224" i="35"/>
  <c r="I5275" i="35" s="1"/>
  <c r="M5224" i="35"/>
  <c r="M5275" i="35" s="1"/>
  <c r="Q5224" i="35"/>
  <c r="Q5275" i="35" s="1"/>
  <c r="E5223" i="35"/>
  <c r="I5223" i="35"/>
  <c r="M5223" i="35"/>
  <c r="Q5223" i="35"/>
  <c r="E5133" i="35"/>
  <c r="E5184" i="35" s="1"/>
  <c r="I5133" i="35"/>
  <c r="I5184" i="35" s="1"/>
  <c r="M5133" i="35"/>
  <c r="M5184" i="35" s="1"/>
  <c r="Q5133" i="35"/>
  <c r="Q5184" i="35" s="1"/>
  <c r="F5133" i="35"/>
  <c r="F5184" i="35" s="1"/>
  <c r="J5133" i="35"/>
  <c r="J5184" i="35" s="1"/>
  <c r="N5133" i="35"/>
  <c r="N5184" i="35" s="1"/>
  <c r="R5133" i="35"/>
  <c r="R5184" i="35" s="1"/>
  <c r="G5133" i="35"/>
  <c r="G5184" i="35" s="1"/>
  <c r="K5133" i="35"/>
  <c r="K5184" i="35" s="1"/>
  <c r="O5133" i="35"/>
  <c r="O5184" i="35" s="1"/>
  <c r="E5129" i="35"/>
  <c r="E5180" i="35" s="1"/>
  <c r="I5129" i="35"/>
  <c r="I5180" i="35" s="1"/>
  <c r="M5129" i="35"/>
  <c r="M5180" i="35" s="1"/>
  <c r="Q5129" i="35"/>
  <c r="Q5180" i="35" s="1"/>
  <c r="F5129" i="35"/>
  <c r="F5180" i="35" s="1"/>
  <c r="J5129" i="35"/>
  <c r="J5180" i="35" s="1"/>
  <c r="N5129" i="35"/>
  <c r="N5180" i="35" s="1"/>
  <c r="R5129" i="35"/>
  <c r="R5180" i="35" s="1"/>
  <c r="G5129" i="35"/>
  <c r="G5180" i="35" s="1"/>
  <c r="K5129" i="35"/>
  <c r="K5180" i="35" s="1"/>
  <c r="O5129" i="35"/>
  <c r="O5180" i="35" s="1"/>
  <c r="E5125" i="35"/>
  <c r="E5176" i="35" s="1"/>
  <c r="I5125" i="35"/>
  <c r="I5176" i="35" s="1"/>
  <c r="M5125" i="35"/>
  <c r="M5176" i="35" s="1"/>
  <c r="Q5125" i="35"/>
  <c r="Q5176" i="35" s="1"/>
  <c r="F5125" i="35"/>
  <c r="F5176" i="35" s="1"/>
  <c r="J5125" i="35"/>
  <c r="J5176" i="35" s="1"/>
  <c r="N5125" i="35"/>
  <c r="N5176" i="35" s="1"/>
  <c r="R5125" i="35"/>
  <c r="R5176" i="35" s="1"/>
  <c r="G5125" i="35"/>
  <c r="G5176" i="35" s="1"/>
  <c r="K5125" i="35"/>
  <c r="K5176" i="35" s="1"/>
  <c r="O5125" i="35"/>
  <c r="O5176" i="35" s="1"/>
  <c r="D5176" i="35"/>
  <c r="E5121" i="35"/>
  <c r="E5172" i="35" s="1"/>
  <c r="I5121" i="35"/>
  <c r="I5172" i="35" s="1"/>
  <c r="M5121" i="35"/>
  <c r="M5172" i="35" s="1"/>
  <c r="Q5121" i="35"/>
  <c r="Q5172" i="35" s="1"/>
  <c r="F5121" i="35"/>
  <c r="F5172" i="35" s="1"/>
  <c r="J5121" i="35"/>
  <c r="J5172" i="35" s="1"/>
  <c r="N5121" i="35"/>
  <c r="N5172" i="35" s="1"/>
  <c r="R5121" i="35"/>
  <c r="R5172" i="35" s="1"/>
  <c r="G5121" i="35"/>
  <c r="G5172" i="35" s="1"/>
  <c r="K5121" i="35"/>
  <c r="K5172" i="35" s="1"/>
  <c r="O5121" i="35"/>
  <c r="O5172" i="35" s="1"/>
  <c r="D5172" i="35"/>
  <c r="E5117" i="35"/>
  <c r="E5168" i="35" s="1"/>
  <c r="I5117" i="35"/>
  <c r="I5168" i="35" s="1"/>
  <c r="M5117" i="35"/>
  <c r="M5168" i="35" s="1"/>
  <c r="Q5117" i="35"/>
  <c r="Q5168" i="35" s="1"/>
  <c r="F5117" i="35"/>
  <c r="F5168" i="35" s="1"/>
  <c r="J5117" i="35"/>
  <c r="J5168" i="35" s="1"/>
  <c r="N5117" i="35"/>
  <c r="N5168" i="35" s="1"/>
  <c r="R5117" i="35"/>
  <c r="R5168" i="35" s="1"/>
  <c r="G5117" i="35"/>
  <c r="G5168" i="35" s="1"/>
  <c r="K5117" i="35"/>
  <c r="K5168" i="35" s="1"/>
  <c r="O5117" i="35"/>
  <c r="O5168" i="35" s="1"/>
  <c r="D5168" i="35"/>
  <c r="E5113" i="35"/>
  <c r="E5164" i="35" s="1"/>
  <c r="I5113" i="35"/>
  <c r="I5164" i="35" s="1"/>
  <c r="M5113" i="35"/>
  <c r="M5164" i="35" s="1"/>
  <c r="Q5113" i="35"/>
  <c r="Q5164" i="35" s="1"/>
  <c r="F5113" i="35"/>
  <c r="F5164" i="35" s="1"/>
  <c r="J5113" i="35"/>
  <c r="J5164" i="35" s="1"/>
  <c r="N5113" i="35"/>
  <c r="N5164" i="35" s="1"/>
  <c r="R5113" i="35"/>
  <c r="R5164" i="35" s="1"/>
  <c r="G5113" i="35"/>
  <c r="G5164" i="35" s="1"/>
  <c r="K5113" i="35"/>
  <c r="K5164" i="35" s="1"/>
  <c r="O5113" i="35"/>
  <c r="O5164" i="35" s="1"/>
  <c r="D5164" i="35"/>
  <c r="E5109" i="35"/>
  <c r="E5160" i="35" s="1"/>
  <c r="I5109" i="35"/>
  <c r="I5160" i="35" s="1"/>
  <c r="M5109" i="35"/>
  <c r="M5160" i="35" s="1"/>
  <c r="Q5109" i="35"/>
  <c r="Q5160" i="35" s="1"/>
  <c r="F5109" i="35"/>
  <c r="F5160" i="35" s="1"/>
  <c r="J5109" i="35"/>
  <c r="J5160" i="35" s="1"/>
  <c r="N5109" i="35"/>
  <c r="N5160" i="35" s="1"/>
  <c r="R5109" i="35"/>
  <c r="R5160" i="35" s="1"/>
  <c r="G5109" i="35"/>
  <c r="G5160" i="35" s="1"/>
  <c r="K5109" i="35"/>
  <c r="K5160" i="35" s="1"/>
  <c r="O5109" i="35"/>
  <c r="O5160" i="35" s="1"/>
  <c r="D5160" i="35"/>
  <c r="E5105" i="35"/>
  <c r="E5156" i="35" s="1"/>
  <c r="I5105" i="35"/>
  <c r="I5156" i="35" s="1"/>
  <c r="M5105" i="35"/>
  <c r="M5156" i="35" s="1"/>
  <c r="Q5105" i="35"/>
  <c r="Q5156" i="35" s="1"/>
  <c r="F5105" i="35"/>
  <c r="F5156" i="35" s="1"/>
  <c r="J5105" i="35"/>
  <c r="J5156" i="35" s="1"/>
  <c r="N5105" i="35"/>
  <c r="N5156" i="35" s="1"/>
  <c r="R5105" i="35"/>
  <c r="R5156" i="35" s="1"/>
  <c r="G5105" i="35"/>
  <c r="G5156" i="35" s="1"/>
  <c r="K5105" i="35"/>
  <c r="K5156" i="35" s="1"/>
  <c r="O5105" i="35"/>
  <c r="O5156" i="35" s="1"/>
  <c r="D5156" i="35"/>
  <c r="E5101" i="35"/>
  <c r="E5152" i="35" s="1"/>
  <c r="I5101" i="35"/>
  <c r="I5152" i="35" s="1"/>
  <c r="M5101" i="35"/>
  <c r="M5152" i="35" s="1"/>
  <c r="Q5101" i="35"/>
  <c r="Q5152" i="35" s="1"/>
  <c r="F5101" i="35"/>
  <c r="F5152" i="35" s="1"/>
  <c r="J5101" i="35"/>
  <c r="J5152" i="35" s="1"/>
  <c r="N5101" i="35"/>
  <c r="N5152" i="35" s="1"/>
  <c r="R5101" i="35"/>
  <c r="R5152" i="35" s="1"/>
  <c r="G5101" i="35"/>
  <c r="G5152" i="35" s="1"/>
  <c r="K5101" i="35"/>
  <c r="K5152" i="35" s="1"/>
  <c r="O5101" i="35"/>
  <c r="O5152" i="35" s="1"/>
  <c r="D5152" i="35"/>
  <c r="N5272" i="35"/>
  <c r="N5323" i="35" s="1"/>
  <c r="J5272" i="35"/>
  <c r="J5323" i="35" s="1"/>
  <c r="F5272" i="35"/>
  <c r="F5323" i="35" s="1"/>
  <c r="N5271" i="35"/>
  <c r="N5322" i="35" s="1"/>
  <c r="J5271" i="35"/>
  <c r="J5322" i="35" s="1"/>
  <c r="F5271" i="35"/>
  <c r="F5322" i="35" s="1"/>
  <c r="N5270" i="35"/>
  <c r="N5321" i="35" s="1"/>
  <c r="J5270" i="35"/>
  <c r="J5321" i="35" s="1"/>
  <c r="F5270" i="35"/>
  <c r="F5321" i="35" s="1"/>
  <c r="N5269" i="35"/>
  <c r="N5320" i="35" s="1"/>
  <c r="J5269" i="35"/>
  <c r="J5320" i="35" s="1"/>
  <c r="F5269" i="35"/>
  <c r="F5320" i="35" s="1"/>
  <c r="N5268" i="35"/>
  <c r="N5319" i="35" s="1"/>
  <c r="J5268" i="35"/>
  <c r="J5319" i="35" s="1"/>
  <c r="F5268" i="35"/>
  <c r="F5319" i="35" s="1"/>
  <c r="N5267" i="35"/>
  <c r="N5318" i="35" s="1"/>
  <c r="J5267" i="35"/>
  <c r="J5318" i="35" s="1"/>
  <c r="F5267" i="35"/>
  <c r="F5318" i="35" s="1"/>
  <c r="J5266" i="35"/>
  <c r="J5317" i="35" s="1"/>
  <c r="F5266" i="35"/>
  <c r="F5317" i="35" s="1"/>
  <c r="J5265" i="35"/>
  <c r="J5316" i="35" s="1"/>
  <c r="F5265" i="35"/>
  <c r="F5316" i="35" s="1"/>
  <c r="J5264" i="35"/>
  <c r="J5315" i="35" s="1"/>
  <c r="F5264" i="35"/>
  <c r="F5315" i="35" s="1"/>
  <c r="J5263" i="35"/>
  <c r="J5314" i="35" s="1"/>
  <c r="F5263" i="35"/>
  <c r="F5314" i="35" s="1"/>
  <c r="F5262" i="35"/>
  <c r="F5313" i="35" s="1"/>
  <c r="J5261" i="35"/>
  <c r="J5312" i="35" s="1"/>
  <c r="F5261" i="35"/>
  <c r="F5312" i="35" s="1"/>
  <c r="F5260" i="35"/>
  <c r="F5311" i="35" s="1"/>
  <c r="R5240" i="35"/>
  <c r="R5291" i="35" s="1"/>
  <c r="N5240" i="35"/>
  <c r="N5291" i="35" s="1"/>
  <c r="H5240" i="35"/>
  <c r="H5291" i="35" s="1"/>
  <c r="N5239" i="35"/>
  <c r="N5290" i="35" s="1"/>
  <c r="H5239" i="35"/>
  <c r="H5290" i="35" s="1"/>
  <c r="N5238" i="35"/>
  <c r="N5289" i="35" s="1"/>
  <c r="H5238" i="35"/>
  <c r="H5289" i="35" s="1"/>
  <c r="N5237" i="35"/>
  <c r="N5288" i="35" s="1"/>
  <c r="H5237" i="35"/>
  <c r="H5288" i="35" s="1"/>
  <c r="N5236" i="35"/>
  <c r="N5287" i="35" s="1"/>
  <c r="H5236" i="35"/>
  <c r="H5287" i="35" s="1"/>
  <c r="N5235" i="35"/>
  <c r="N5286" i="35" s="1"/>
  <c r="H5235" i="35"/>
  <c r="H5286" i="35" s="1"/>
  <c r="N5234" i="35"/>
  <c r="N5285" i="35" s="1"/>
  <c r="H5234" i="35"/>
  <c r="H5285" i="35" s="1"/>
  <c r="N5233" i="35"/>
  <c r="N5284" i="35" s="1"/>
  <c r="H5233" i="35"/>
  <c r="H5284" i="35" s="1"/>
  <c r="N5232" i="35"/>
  <c r="N5283" i="35" s="1"/>
  <c r="H5232" i="35"/>
  <c r="H5283" i="35" s="1"/>
  <c r="N5231" i="35"/>
  <c r="N5282" i="35" s="1"/>
  <c r="H5231" i="35"/>
  <c r="H5282" i="35" s="1"/>
  <c r="N5230" i="35"/>
  <c r="N5281" i="35" s="1"/>
  <c r="H5230" i="35"/>
  <c r="H5281" i="35" s="1"/>
  <c r="N5229" i="35"/>
  <c r="N5280" i="35" s="1"/>
  <c r="H5229" i="35"/>
  <c r="H5280" i="35" s="1"/>
  <c r="N5228" i="35"/>
  <c r="N5279" i="35" s="1"/>
  <c r="H5228" i="35"/>
  <c r="H5279" i="35" s="1"/>
  <c r="N5227" i="35"/>
  <c r="N5278" i="35" s="1"/>
  <c r="H5227" i="35"/>
  <c r="H5278" i="35" s="1"/>
  <c r="N5226" i="35"/>
  <c r="N5277" i="35" s="1"/>
  <c r="H5226" i="35"/>
  <c r="H5277" i="35" s="1"/>
  <c r="N5225" i="35"/>
  <c r="N5276" i="35" s="1"/>
  <c r="H5225" i="35"/>
  <c r="H5276" i="35" s="1"/>
  <c r="N5224" i="35"/>
  <c r="N5275" i="35" s="1"/>
  <c r="H5224" i="35"/>
  <c r="H5275" i="35" s="1"/>
  <c r="N5223" i="35"/>
  <c r="H5223" i="35"/>
  <c r="D5180" i="35"/>
  <c r="P5133" i="35"/>
  <c r="P5184" i="35" s="1"/>
  <c r="E5132" i="35"/>
  <c r="E5183" i="35" s="1"/>
  <c r="I5132" i="35"/>
  <c r="I5183" i="35" s="1"/>
  <c r="M5132" i="35"/>
  <c r="M5183" i="35" s="1"/>
  <c r="Q5132" i="35"/>
  <c r="Q5183" i="35" s="1"/>
  <c r="F5132" i="35"/>
  <c r="F5183" i="35" s="1"/>
  <c r="J5132" i="35"/>
  <c r="J5183" i="35" s="1"/>
  <c r="N5132" i="35"/>
  <c r="N5183" i="35" s="1"/>
  <c r="R5132" i="35"/>
  <c r="R5183" i="35" s="1"/>
  <c r="G5132" i="35"/>
  <c r="G5183" i="35" s="1"/>
  <c r="K5132" i="35"/>
  <c r="K5183" i="35" s="1"/>
  <c r="O5132" i="35"/>
  <c r="O5183" i="35" s="1"/>
  <c r="P5129" i="35"/>
  <c r="P5180" i="35" s="1"/>
  <c r="E5128" i="35"/>
  <c r="E5179" i="35" s="1"/>
  <c r="I5128" i="35"/>
  <c r="I5179" i="35" s="1"/>
  <c r="M5128" i="35"/>
  <c r="M5179" i="35" s="1"/>
  <c r="Q5128" i="35"/>
  <c r="Q5179" i="35" s="1"/>
  <c r="F5128" i="35"/>
  <c r="F5179" i="35" s="1"/>
  <c r="J5128" i="35"/>
  <c r="J5179" i="35" s="1"/>
  <c r="N5128" i="35"/>
  <c r="N5179" i="35" s="1"/>
  <c r="R5128" i="35"/>
  <c r="R5179" i="35" s="1"/>
  <c r="G5128" i="35"/>
  <c r="G5179" i="35" s="1"/>
  <c r="K5128" i="35"/>
  <c r="K5179" i="35" s="1"/>
  <c r="O5128" i="35"/>
  <c r="O5179" i="35" s="1"/>
  <c r="P5125" i="35"/>
  <c r="P5176" i="35" s="1"/>
  <c r="E5124" i="35"/>
  <c r="E5175" i="35" s="1"/>
  <c r="I5124" i="35"/>
  <c r="I5175" i="35" s="1"/>
  <c r="M5124" i="35"/>
  <c r="M5175" i="35" s="1"/>
  <c r="Q5124" i="35"/>
  <c r="Q5175" i="35" s="1"/>
  <c r="F5124" i="35"/>
  <c r="F5175" i="35" s="1"/>
  <c r="J5124" i="35"/>
  <c r="J5175" i="35" s="1"/>
  <c r="N5124" i="35"/>
  <c r="N5175" i="35" s="1"/>
  <c r="R5124" i="35"/>
  <c r="R5175" i="35" s="1"/>
  <c r="G5124" i="35"/>
  <c r="G5175" i="35" s="1"/>
  <c r="K5124" i="35"/>
  <c r="K5175" i="35" s="1"/>
  <c r="O5124" i="35"/>
  <c r="O5175" i="35" s="1"/>
  <c r="D5175" i="35"/>
  <c r="P5121" i="35"/>
  <c r="P5172" i="35" s="1"/>
  <c r="E5120" i="35"/>
  <c r="E5171" i="35" s="1"/>
  <c r="I5120" i="35"/>
  <c r="I5171" i="35" s="1"/>
  <c r="M5120" i="35"/>
  <c r="M5171" i="35" s="1"/>
  <c r="Q5120" i="35"/>
  <c r="Q5171" i="35" s="1"/>
  <c r="F5120" i="35"/>
  <c r="F5171" i="35" s="1"/>
  <c r="J5120" i="35"/>
  <c r="J5171" i="35" s="1"/>
  <c r="N5120" i="35"/>
  <c r="N5171" i="35" s="1"/>
  <c r="R5120" i="35"/>
  <c r="R5171" i="35" s="1"/>
  <c r="G5120" i="35"/>
  <c r="G5171" i="35" s="1"/>
  <c r="K5120" i="35"/>
  <c r="K5171" i="35" s="1"/>
  <c r="O5120" i="35"/>
  <c r="O5171" i="35" s="1"/>
  <c r="D5171" i="35"/>
  <c r="P5117" i="35"/>
  <c r="P5168" i="35" s="1"/>
  <c r="E5116" i="35"/>
  <c r="E5167" i="35" s="1"/>
  <c r="I5116" i="35"/>
  <c r="I5167" i="35" s="1"/>
  <c r="M5116" i="35"/>
  <c r="M5167" i="35" s="1"/>
  <c r="Q5116" i="35"/>
  <c r="Q5167" i="35" s="1"/>
  <c r="F5116" i="35"/>
  <c r="F5167" i="35" s="1"/>
  <c r="J5116" i="35"/>
  <c r="J5167" i="35" s="1"/>
  <c r="N5116" i="35"/>
  <c r="N5167" i="35" s="1"/>
  <c r="R5116" i="35"/>
  <c r="R5167" i="35" s="1"/>
  <c r="G5116" i="35"/>
  <c r="G5167" i="35" s="1"/>
  <c r="K5116" i="35"/>
  <c r="K5167" i="35" s="1"/>
  <c r="O5116" i="35"/>
  <c r="O5167" i="35" s="1"/>
  <c r="D5167" i="35"/>
  <c r="P5113" i="35"/>
  <c r="P5164" i="35" s="1"/>
  <c r="E5112" i="35"/>
  <c r="E5163" i="35" s="1"/>
  <c r="I5112" i="35"/>
  <c r="I5163" i="35" s="1"/>
  <c r="M5112" i="35"/>
  <c r="M5163" i="35" s="1"/>
  <c r="Q5112" i="35"/>
  <c r="Q5163" i="35" s="1"/>
  <c r="F5112" i="35"/>
  <c r="F5163" i="35" s="1"/>
  <c r="J5112" i="35"/>
  <c r="J5163" i="35" s="1"/>
  <c r="N5112" i="35"/>
  <c r="N5163" i="35" s="1"/>
  <c r="R5112" i="35"/>
  <c r="R5163" i="35" s="1"/>
  <c r="G5112" i="35"/>
  <c r="G5163" i="35" s="1"/>
  <c r="K5112" i="35"/>
  <c r="K5163" i="35" s="1"/>
  <c r="O5112" i="35"/>
  <c r="O5163" i="35" s="1"/>
  <c r="D5163" i="35"/>
  <c r="P5109" i="35"/>
  <c r="P5160" i="35" s="1"/>
  <c r="E5108" i="35"/>
  <c r="E5159" i="35" s="1"/>
  <c r="I5108" i="35"/>
  <c r="I5159" i="35" s="1"/>
  <c r="M5108" i="35"/>
  <c r="M5159" i="35" s="1"/>
  <c r="Q5108" i="35"/>
  <c r="Q5159" i="35" s="1"/>
  <c r="F5108" i="35"/>
  <c r="F5159" i="35" s="1"/>
  <c r="J5108" i="35"/>
  <c r="J5159" i="35" s="1"/>
  <c r="N5108" i="35"/>
  <c r="N5159" i="35" s="1"/>
  <c r="R5108" i="35"/>
  <c r="R5159" i="35" s="1"/>
  <c r="G5108" i="35"/>
  <c r="G5159" i="35" s="1"/>
  <c r="K5108" i="35"/>
  <c r="K5159" i="35" s="1"/>
  <c r="O5108" i="35"/>
  <c r="O5159" i="35" s="1"/>
  <c r="D5159" i="35"/>
  <c r="P5105" i="35"/>
  <c r="P5156" i="35" s="1"/>
  <c r="E5104" i="35"/>
  <c r="E5155" i="35" s="1"/>
  <c r="I5104" i="35"/>
  <c r="I5155" i="35" s="1"/>
  <c r="M5104" i="35"/>
  <c r="M5155" i="35" s="1"/>
  <c r="Q5104" i="35"/>
  <c r="Q5155" i="35" s="1"/>
  <c r="F5104" i="35"/>
  <c r="F5155" i="35" s="1"/>
  <c r="J5104" i="35"/>
  <c r="J5155" i="35" s="1"/>
  <c r="N5104" i="35"/>
  <c r="N5155" i="35" s="1"/>
  <c r="R5104" i="35"/>
  <c r="R5155" i="35" s="1"/>
  <c r="G5104" i="35"/>
  <c r="G5155" i="35" s="1"/>
  <c r="K5104" i="35"/>
  <c r="K5155" i="35" s="1"/>
  <c r="O5104" i="35"/>
  <c r="O5155" i="35" s="1"/>
  <c r="D5155" i="35"/>
  <c r="P5101" i="35"/>
  <c r="P5152" i="35" s="1"/>
  <c r="E5100" i="35"/>
  <c r="E5151" i="35" s="1"/>
  <c r="I5100" i="35"/>
  <c r="I5151" i="35" s="1"/>
  <c r="M5100" i="35"/>
  <c r="M5151" i="35" s="1"/>
  <c r="Q5100" i="35"/>
  <c r="Q5151" i="35" s="1"/>
  <c r="F5100" i="35"/>
  <c r="F5151" i="35" s="1"/>
  <c r="J5100" i="35"/>
  <c r="J5151" i="35" s="1"/>
  <c r="N5100" i="35"/>
  <c r="N5151" i="35" s="1"/>
  <c r="R5100" i="35"/>
  <c r="R5151" i="35" s="1"/>
  <c r="G5100" i="35"/>
  <c r="G5151" i="35" s="1"/>
  <c r="K5100" i="35"/>
  <c r="K5151" i="35" s="1"/>
  <c r="O5100" i="35"/>
  <c r="O5151" i="35" s="1"/>
  <c r="D5151" i="35"/>
  <c r="G5086" i="35"/>
  <c r="G5137" i="35" s="1"/>
  <c r="K5086" i="35"/>
  <c r="K5137" i="35" s="1"/>
  <c r="O5086" i="35"/>
  <c r="O5137" i="35" s="1"/>
  <c r="E5086" i="35"/>
  <c r="E5137" i="35" s="1"/>
  <c r="J5086" i="35"/>
  <c r="J5137" i="35" s="1"/>
  <c r="P5086" i="35"/>
  <c r="P5137" i="35" s="1"/>
  <c r="F5086" i="35"/>
  <c r="F5137" i="35" s="1"/>
  <c r="M5086" i="35"/>
  <c r="M5137" i="35" s="1"/>
  <c r="H5086" i="35"/>
  <c r="H5137" i="35" s="1"/>
  <c r="N5086" i="35"/>
  <c r="N5137" i="35" s="1"/>
  <c r="I5086" i="35"/>
  <c r="I5137" i="35" s="1"/>
  <c r="Q5086" i="35"/>
  <c r="Q5137" i="35" s="1"/>
  <c r="D5137" i="35"/>
  <c r="Q5084" i="35"/>
  <c r="J5274" i="35"/>
  <c r="Q5272" i="35"/>
  <c r="Q5323" i="35" s="1"/>
  <c r="M5272" i="35"/>
  <c r="M5323" i="35" s="1"/>
  <c r="I5272" i="35"/>
  <c r="I5323" i="35" s="1"/>
  <c r="Q5271" i="35"/>
  <c r="Q5322" i="35" s="1"/>
  <c r="M5271" i="35"/>
  <c r="M5322" i="35" s="1"/>
  <c r="I5271" i="35"/>
  <c r="I5322" i="35" s="1"/>
  <c r="Q5270" i="35"/>
  <c r="Q5321" i="35" s="1"/>
  <c r="M5270" i="35"/>
  <c r="M5321" i="35" s="1"/>
  <c r="I5270" i="35"/>
  <c r="I5321" i="35" s="1"/>
  <c r="Q5269" i="35"/>
  <c r="Q5320" i="35" s="1"/>
  <c r="M5269" i="35"/>
  <c r="M5320" i="35" s="1"/>
  <c r="I5269" i="35"/>
  <c r="I5320" i="35" s="1"/>
  <c r="Q5268" i="35"/>
  <c r="Q5319" i="35" s="1"/>
  <c r="M5268" i="35"/>
  <c r="M5319" i="35" s="1"/>
  <c r="I5268" i="35"/>
  <c r="I5319" i="35" s="1"/>
  <c r="Q5267" i="35"/>
  <c r="Q5318" i="35" s="1"/>
  <c r="M5267" i="35"/>
  <c r="M5318" i="35" s="1"/>
  <c r="I5267" i="35"/>
  <c r="I5318" i="35" s="1"/>
  <c r="Q5266" i="35"/>
  <c r="Q5317" i="35" s="1"/>
  <c r="M5266" i="35"/>
  <c r="M5317" i="35" s="1"/>
  <c r="I5266" i="35"/>
  <c r="I5317" i="35" s="1"/>
  <c r="Q5265" i="35"/>
  <c r="Q5316" i="35" s="1"/>
  <c r="M5265" i="35"/>
  <c r="M5316" i="35" s="1"/>
  <c r="I5265" i="35"/>
  <c r="I5316" i="35" s="1"/>
  <c r="Q5264" i="35"/>
  <c r="Q5315" i="35" s="1"/>
  <c r="M5264" i="35"/>
  <c r="M5315" i="35" s="1"/>
  <c r="I5264" i="35"/>
  <c r="I5315" i="35" s="1"/>
  <c r="Q5263" i="35"/>
  <c r="Q5314" i="35" s="1"/>
  <c r="M5263" i="35"/>
  <c r="M5314" i="35" s="1"/>
  <c r="I5263" i="35"/>
  <c r="I5314" i="35" s="1"/>
  <c r="Q5262" i="35"/>
  <c r="Q5313" i="35" s="1"/>
  <c r="M5262" i="35"/>
  <c r="M5313" i="35" s="1"/>
  <c r="I5262" i="35"/>
  <c r="I5313" i="35" s="1"/>
  <c r="Q5261" i="35"/>
  <c r="Q5312" i="35" s="1"/>
  <c r="M5261" i="35"/>
  <c r="M5312" i="35" s="1"/>
  <c r="I5261" i="35"/>
  <c r="I5312" i="35" s="1"/>
  <c r="Q5260" i="35"/>
  <c r="Q5311" i="35" s="1"/>
  <c r="M5260" i="35"/>
  <c r="M5311" i="35" s="1"/>
  <c r="I5260" i="35"/>
  <c r="I5311" i="35" s="1"/>
  <c r="Q5259" i="35"/>
  <c r="Q5310" i="35" s="1"/>
  <c r="M5259" i="35"/>
  <c r="M5310" i="35" s="1"/>
  <c r="I5259" i="35"/>
  <c r="I5310" i="35" s="1"/>
  <c r="Q5258" i="35"/>
  <c r="Q5309" i="35" s="1"/>
  <c r="M5258" i="35"/>
  <c r="M5309" i="35" s="1"/>
  <c r="I5258" i="35"/>
  <c r="I5309" i="35" s="1"/>
  <c r="Q5257" i="35"/>
  <c r="Q5308" i="35" s="1"/>
  <c r="M5257" i="35"/>
  <c r="M5308" i="35" s="1"/>
  <c r="I5257" i="35"/>
  <c r="I5308" i="35" s="1"/>
  <c r="Q5256" i="35"/>
  <c r="Q5307" i="35" s="1"/>
  <c r="M5256" i="35"/>
  <c r="M5307" i="35" s="1"/>
  <c r="I5256" i="35"/>
  <c r="I5307" i="35" s="1"/>
  <c r="Q5255" i="35"/>
  <c r="Q5306" i="35" s="1"/>
  <c r="M5255" i="35"/>
  <c r="M5306" i="35" s="1"/>
  <c r="I5255" i="35"/>
  <c r="I5306" i="35" s="1"/>
  <c r="Q5254" i="35"/>
  <c r="Q5305" i="35" s="1"/>
  <c r="M5254" i="35"/>
  <c r="M5305" i="35" s="1"/>
  <c r="I5254" i="35"/>
  <c r="I5305" i="35" s="1"/>
  <c r="Q5253" i="35"/>
  <c r="Q5304" i="35" s="1"/>
  <c r="M5253" i="35"/>
  <c r="M5304" i="35" s="1"/>
  <c r="I5253" i="35"/>
  <c r="I5304" i="35" s="1"/>
  <c r="Q5252" i="35"/>
  <c r="Q5303" i="35" s="1"/>
  <c r="M5252" i="35"/>
  <c r="M5303" i="35" s="1"/>
  <c r="I5252" i="35"/>
  <c r="I5303" i="35" s="1"/>
  <c r="Q5251" i="35"/>
  <c r="Q5302" i="35" s="1"/>
  <c r="M5251" i="35"/>
  <c r="M5302" i="35" s="1"/>
  <c r="I5251" i="35"/>
  <c r="I5302" i="35" s="1"/>
  <c r="Q5250" i="35"/>
  <c r="Q5301" i="35" s="1"/>
  <c r="M5250" i="35"/>
  <c r="M5301" i="35" s="1"/>
  <c r="I5250" i="35"/>
  <c r="I5301" i="35" s="1"/>
  <c r="Q5249" i="35"/>
  <c r="Q5300" i="35" s="1"/>
  <c r="M5249" i="35"/>
  <c r="M5300" i="35" s="1"/>
  <c r="I5249" i="35"/>
  <c r="I5300" i="35" s="1"/>
  <c r="Q5248" i="35"/>
  <c r="Q5299" i="35" s="1"/>
  <c r="M5248" i="35"/>
  <c r="M5299" i="35" s="1"/>
  <c r="I5248" i="35"/>
  <c r="I5299" i="35" s="1"/>
  <c r="Q5247" i="35"/>
  <c r="Q5298" i="35" s="1"/>
  <c r="M5247" i="35"/>
  <c r="M5298" i="35" s="1"/>
  <c r="I5247" i="35"/>
  <c r="I5298" i="35" s="1"/>
  <c r="Q5246" i="35"/>
  <c r="Q5297" i="35" s="1"/>
  <c r="M5246" i="35"/>
  <c r="M5297" i="35" s="1"/>
  <c r="I5246" i="35"/>
  <c r="I5297" i="35" s="1"/>
  <c r="Q5245" i="35"/>
  <c r="Q5296" i="35" s="1"/>
  <c r="M5245" i="35"/>
  <c r="M5296" i="35" s="1"/>
  <c r="I5245" i="35"/>
  <c r="I5296" i="35" s="1"/>
  <c r="Q5244" i="35"/>
  <c r="Q5295" i="35" s="1"/>
  <c r="M5244" i="35"/>
  <c r="M5295" i="35" s="1"/>
  <c r="I5244" i="35"/>
  <c r="I5295" i="35" s="1"/>
  <c r="Q5243" i="35"/>
  <c r="Q5294" i="35" s="1"/>
  <c r="M5243" i="35"/>
  <c r="M5294" i="35" s="1"/>
  <c r="I5243" i="35"/>
  <c r="I5294" i="35" s="1"/>
  <c r="Q5242" i="35"/>
  <c r="Q5293" i="35" s="1"/>
  <c r="M5242" i="35"/>
  <c r="M5293" i="35" s="1"/>
  <c r="I5242" i="35"/>
  <c r="I5293" i="35" s="1"/>
  <c r="Q5241" i="35"/>
  <c r="Q5292" i="35" s="1"/>
  <c r="M5241" i="35"/>
  <c r="M5292" i="35" s="1"/>
  <c r="I5241" i="35"/>
  <c r="I5292" i="35" s="1"/>
  <c r="Q5240" i="35"/>
  <c r="Q5291" i="35" s="1"/>
  <c r="L5240" i="35"/>
  <c r="L5291" i="35" s="1"/>
  <c r="G5240" i="35"/>
  <c r="G5291" i="35" s="1"/>
  <c r="R5239" i="35"/>
  <c r="R5290" i="35" s="1"/>
  <c r="L5239" i="35"/>
  <c r="L5290" i="35" s="1"/>
  <c r="G5239" i="35"/>
  <c r="G5290" i="35" s="1"/>
  <c r="R5238" i="35"/>
  <c r="R5289" i="35" s="1"/>
  <c r="L5238" i="35"/>
  <c r="L5289" i="35" s="1"/>
  <c r="G5238" i="35"/>
  <c r="G5289" i="35" s="1"/>
  <c r="R5237" i="35"/>
  <c r="R5288" i="35" s="1"/>
  <c r="L5237" i="35"/>
  <c r="L5288" i="35" s="1"/>
  <c r="G5237" i="35"/>
  <c r="G5288" i="35" s="1"/>
  <c r="R5236" i="35"/>
  <c r="R5287" i="35" s="1"/>
  <c r="L5236" i="35"/>
  <c r="L5287" i="35" s="1"/>
  <c r="G5236" i="35"/>
  <c r="G5287" i="35" s="1"/>
  <c r="R5235" i="35"/>
  <c r="R5286" i="35" s="1"/>
  <c r="L5235" i="35"/>
  <c r="L5286" i="35" s="1"/>
  <c r="G5235" i="35"/>
  <c r="G5286" i="35" s="1"/>
  <c r="R5234" i="35"/>
  <c r="R5285" i="35" s="1"/>
  <c r="L5234" i="35"/>
  <c r="L5285" i="35" s="1"/>
  <c r="G5234" i="35"/>
  <c r="G5285" i="35" s="1"/>
  <c r="R5233" i="35"/>
  <c r="R5284" i="35" s="1"/>
  <c r="L5233" i="35"/>
  <c r="L5284" i="35" s="1"/>
  <c r="G5233" i="35"/>
  <c r="G5284" i="35" s="1"/>
  <c r="R5232" i="35"/>
  <c r="R5283" i="35" s="1"/>
  <c r="L5232" i="35"/>
  <c r="L5283" i="35" s="1"/>
  <c r="G5232" i="35"/>
  <c r="G5283" i="35" s="1"/>
  <c r="R5231" i="35"/>
  <c r="R5282" i="35" s="1"/>
  <c r="L5231" i="35"/>
  <c r="L5282" i="35" s="1"/>
  <c r="G5231" i="35"/>
  <c r="G5282" i="35" s="1"/>
  <c r="R5230" i="35"/>
  <c r="R5281" i="35" s="1"/>
  <c r="L5230" i="35"/>
  <c r="L5281" i="35" s="1"/>
  <c r="G5230" i="35"/>
  <c r="G5281" i="35" s="1"/>
  <c r="R5229" i="35"/>
  <c r="R5280" i="35" s="1"/>
  <c r="L5229" i="35"/>
  <c r="L5280" i="35" s="1"/>
  <c r="G5229" i="35"/>
  <c r="G5280" i="35" s="1"/>
  <c r="R5228" i="35"/>
  <c r="R5279" i="35" s="1"/>
  <c r="L5228" i="35"/>
  <c r="L5279" i="35" s="1"/>
  <c r="G5228" i="35"/>
  <c r="G5279" i="35" s="1"/>
  <c r="R5227" i="35"/>
  <c r="R5278" i="35" s="1"/>
  <c r="L5227" i="35"/>
  <c r="L5278" i="35" s="1"/>
  <c r="G5227" i="35"/>
  <c r="G5278" i="35" s="1"/>
  <c r="R5226" i="35"/>
  <c r="R5277" i="35" s="1"/>
  <c r="L5226" i="35"/>
  <c r="L5277" i="35" s="1"/>
  <c r="G5226" i="35"/>
  <c r="G5277" i="35" s="1"/>
  <c r="R5225" i="35"/>
  <c r="R5276" i="35" s="1"/>
  <c r="L5225" i="35"/>
  <c r="L5276" i="35" s="1"/>
  <c r="G5225" i="35"/>
  <c r="G5276" i="35" s="1"/>
  <c r="R5224" i="35"/>
  <c r="R5275" i="35" s="1"/>
  <c r="L5224" i="35"/>
  <c r="L5275" i="35" s="1"/>
  <c r="G5224" i="35"/>
  <c r="G5275" i="35" s="1"/>
  <c r="R5223" i="35"/>
  <c r="L5223" i="35"/>
  <c r="G5223" i="35"/>
  <c r="L5133" i="35"/>
  <c r="L5184" i="35" s="1"/>
  <c r="P5132" i="35"/>
  <c r="P5183" i="35" s="1"/>
  <c r="E5131" i="35"/>
  <c r="E5182" i="35" s="1"/>
  <c r="I5131" i="35"/>
  <c r="I5182" i="35" s="1"/>
  <c r="M5131" i="35"/>
  <c r="M5182" i="35" s="1"/>
  <c r="Q5131" i="35"/>
  <c r="Q5182" i="35" s="1"/>
  <c r="F5131" i="35"/>
  <c r="F5182" i="35" s="1"/>
  <c r="J5131" i="35"/>
  <c r="J5182" i="35" s="1"/>
  <c r="N5131" i="35"/>
  <c r="N5182" i="35" s="1"/>
  <c r="R5131" i="35"/>
  <c r="R5182" i="35" s="1"/>
  <c r="G5131" i="35"/>
  <c r="G5182" i="35" s="1"/>
  <c r="K5131" i="35"/>
  <c r="K5182" i="35" s="1"/>
  <c r="O5131" i="35"/>
  <c r="O5182" i="35" s="1"/>
  <c r="L5129" i="35"/>
  <c r="L5180" i="35" s="1"/>
  <c r="P5128" i="35"/>
  <c r="P5179" i="35" s="1"/>
  <c r="E5127" i="35"/>
  <c r="E5178" i="35" s="1"/>
  <c r="I5127" i="35"/>
  <c r="I5178" i="35" s="1"/>
  <c r="M5127" i="35"/>
  <c r="M5178" i="35" s="1"/>
  <c r="Q5127" i="35"/>
  <c r="Q5178" i="35" s="1"/>
  <c r="F5127" i="35"/>
  <c r="F5178" i="35" s="1"/>
  <c r="J5127" i="35"/>
  <c r="J5178" i="35" s="1"/>
  <c r="N5127" i="35"/>
  <c r="N5178" i="35" s="1"/>
  <c r="R5127" i="35"/>
  <c r="R5178" i="35" s="1"/>
  <c r="G5127" i="35"/>
  <c r="G5178" i="35" s="1"/>
  <c r="K5127" i="35"/>
  <c r="K5178" i="35" s="1"/>
  <c r="O5127" i="35"/>
  <c r="O5178" i="35" s="1"/>
  <c r="L5125" i="35"/>
  <c r="L5176" i="35" s="1"/>
  <c r="P5124" i="35"/>
  <c r="P5175" i="35" s="1"/>
  <c r="E5123" i="35"/>
  <c r="E5174" i="35" s="1"/>
  <c r="I5123" i="35"/>
  <c r="I5174" i="35" s="1"/>
  <c r="M5123" i="35"/>
  <c r="M5174" i="35" s="1"/>
  <c r="Q5123" i="35"/>
  <c r="Q5174" i="35" s="1"/>
  <c r="F5123" i="35"/>
  <c r="F5174" i="35" s="1"/>
  <c r="J5123" i="35"/>
  <c r="J5174" i="35" s="1"/>
  <c r="N5123" i="35"/>
  <c r="N5174" i="35" s="1"/>
  <c r="R5123" i="35"/>
  <c r="R5174" i="35" s="1"/>
  <c r="G5123" i="35"/>
  <c r="G5174" i="35" s="1"/>
  <c r="K5123" i="35"/>
  <c r="K5174" i="35" s="1"/>
  <c r="O5123" i="35"/>
  <c r="O5174" i="35" s="1"/>
  <c r="D5174" i="35"/>
  <c r="L5121" i="35"/>
  <c r="L5172" i="35" s="1"/>
  <c r="P5120" i="35"/>
  <c r="P5171" i="35" s="1"/>
  <c r="E5119" i="35"/>
  <c r="E5170" i="35" s="1"/>
  <c r="I5119" i="35"/>
  <c r="I5170" i="35" s="1"/>
  <c r="M5119" i="35"/>
  <c r="M5170" i="35" s="1"/>
  <c r="Q5119" i="35"/>
  <c r="Q5170" i="35" s="1"/>
  <c r="F5119" i="35"/>
  <c r="F5170" i="35" s="1"/>
  <c r="J5119" i="35"/>
  <c r="J5170" i="35" s="1"/>
  <c r="N5119" i="35"/>
  <c r="N5170" i="35" s="1"/>
  <c r="R5119" i="35"/>
  <c r="R5170" i="35" s="1"/>
  <c r="G5119" i="35"/>
  <c r="G5170" i="35" s="1"/>
  <c r="K5119" i="35"/>
  <c r="K5170" i="35" s="1"/>
  <c r="O5119" i="35"/>
  <c r="O5170" i="35" s="1"/>
  <c r="D5170" i="35"/>
  <c r="L5117" i="35"/>
  <c r="L5168" i="35" s="1"/>
  <c r="P5116" i="35"/>
  <c r="P5167" i="35" s="1"/>
  <c r="E5115" i="35"/>
  <c r="E5166" i="35" s="1"/>
  <c r="I5115" i="35"/>
  <c r="I5166" i="35" s="1"/>
  <c r="M5115" i="35"/>
  <c r="M5166" i="35" s="1"/>
  <c r="Q5115" i="35"/>
  <c r="Q5166" i="35" s="1"/>
  <c r="F5115" i="35"/>
  <c r="F5166" i="35" s="1"/>
  <c r="J5115" i="35"/>
  <c r="J5166" i="35" s="1"/>
  <c r="N5115" i="35"/>
  <c r="N5166" i="35" s="1"/>
  <c r="R5115" i="35"/>
  <c r="R5166" i="35" s="1"/>
  <c r="G5115" i="35"/>
  <c r="G5166" i="35" s="1"/>
  <c r="K5115" i="35"/>
  <c r="K5166" i="35" s="1"/>
  <c r="O5115" i="35"/>
  <c r="O5166" i="35" s="1"/>
  <c r="D5166" i="35"/>
  <c r="L5113" i="35"/>
  <c r="L5164" i="35" s="1"/>
  <c r="P5112" i="35"/>
  <c r="P5163" i="35" s="1"/>
  <c r="E5111" i="35"/>
  <c r="E5162" i="35" s="1"/>
  <c r="I5111" i="35"/>
  <c r="I5162" i="35" s="1"/>
  <c r="M5111" i="35"/>
  <c r="M5162" i="35" s="1"/>
  <c r="Q5111" i="35"/>
  <c r="Q5162" i="35" s="1"/>
  <c r="F5111" i="35"/>
  <c r="F5162" i="35" s="1"/>
  <c r="J5111" i="35"/>
  <c r="J5162" i="35" s="1"/>
  <c r="N5111" i="35"/>
  <c r="N5162" i="35" s="1"/>
  <c r="R5111" i="35"/>
  <c r="R5162" i="35" s="1"/>
  <c r="G5111" i="35"/>
  <c r="G5162" i="35" s="1"/>
  <c r="K5111" i="35"/>
  <c r="K5162" i="35" s="1"/>
  <c r="O5111" i="35"/>
  <c r="O5162" i="35" s="1"/>
  <c r="D5162" i="35"/>
  <c r="L5109" i="35"/>
  <c r="L5160" i="35" s="1"/>
  <c r="P5108" i="35"/>
  <c r="P5159" i="35" s="1"/>
  <c r="E5107" i="35"/>
  <c r="E5158" i="35" s="1"/>
  <c r="I5107" i="35"/>
  <c r="I5158" i="35" s="1"/>
  <c r="M5107" i="35"/>
  <c r="M5158" i="35" s="1"/>
  <c r="Q5107" i="35"/>
  <c r="Q5158" i="35" s="1"/>
  <c r="F5107" i="35"/>
  <c r="F5158" i="35" s="1"/>
  <c r="J5107" i="35"/>
  <c r="J5158" i="35" s="1"/>
  <c r="N5107" i="35"/>
  <c r="N5158" i="35" s="1"/>
  <c r="R5107" i="35"/>
  <c r="R5158" i="35" s="1"/>
  <c r="G5107" i="35"/>
  <c r="G5158" i="35" s="1"/>
  <c r="K5107" i="35"/>
  <c r="K5158" i="35" s="1"/>
  <c r="O5107" i="35"/>
  <c r="O5158" i="35" s="1"/>
  <c r="D5158" i="35"/>
  <c r="L5105" i="35"/>
  <c r="L5156" i="35" s="1"/>
  <c r="P5104" i="35"/>
  <c r="P5155" i="35" s="1"/>
  <c r="E5103" i="35"/>
  <c r="E5154" i="35" s="1"/>
  <c r="I5103" i="35"/>
  <c r="I5154" i="35" s="1"/>
  <c r="M5103" i="35"/>
  <c r="M5154" i="35" s="1"/>
  <c r="Q5103" i="35"/>
  <c r="Q5154" i="35" s="1"/>
  <c r="F5103" i="35"/>
  <c r="F5154" i="35" s="1"/>
  <c r="J5103" i="35"/>
  <c r="J5154" i="35" s="1"/>
  <c r="N5103" i="35"/>
  <c r="N5154" i="35" s="1"/>
  <c r="R5103" i="35"/>
  <c r="R5154" i="35" s="1"/>
  <c r="G5103" i="35"/>
  <c r="G5154" i="35" s="1"/>
  <c r="K5103" i="35"/>
  <c r="K5154" i="35" s="1"/>
  <c r="O5103" i="35"/>
  <c r="O5154" i="35" s="1"/>
  <c r="D5154" i="35"/>
  <c r="L5101" i="35"/>
  <c r="L5152" i="35" s="1"/>
  <c r="P5100" i="35"/>
  <c r="P5151" i="35" s="1"/>
  <c r="E5099" i="35"/>
  <c r="E5150" i="35" s="1"/>
  <c r="I5099" i="35"/>
  <c r="I5150" i="35" s="1"/>
  <c r="M5099" i="35"/>
  <c r="M5150" i="35" s="1"/>
  <c r="Q5099" i="35"/>
  <c r="Q5150" i="35" s="1"/>
  <c r="F5099" i="35"/>
  <c r="F5150" i="35" s="1"/>
  <c r="J5099" i="35"/>
  <c r="J5150" i="35" s="1"/>
  <c r="N5099" i="35"/>
  <c r="N5150" i="35" s="1"/>
  <c r="R5099" i="35"/>
  <c r="R5150" i="35" s="1"/>
  <c r="G5099" i="35"/>
  <c r="G5150" i="35" s="1"/>
  <c r="K5099" i="35"/>
  <c r="K5150" i="35" s="1"/>
  <c r="O5099" i="35"/>
  <c r="O5150" i="35" s="1"/>
  <c r="D5150" i="35"/>
  <c r="P5240" i="35"/>
  <c r="P5291" i="35" s="1"/>
  <c r="K5240" i="35"/>
  <c r="K5291" i="35" s="1"/>
  <c r="F5240" i="35"/>
  <c r="F5291" i="35" s="1"/>
  <c r="P5239" i="35"/>
  <c r="P5290" i="35" s="1"/>
  <c r="K5239" i="35"/>
  <c r="K5290" i="35" s="1"/>
  <c r="F5239" i="35"/>
  <c r="F5290" i="35" s="1"/>
  <c r="P5238" i="35"/>
  <c r="P5289" i="35" s="1"/>
  <c r="K5238" i="35"/>
  <c r="K5289" i="35" s="1"/>
  <c r="F5238" i="35"/>
  <c r="F5289" i="35" s="1"/>
  <c r="P5237" i="35"/>
  <c r="P5288" i="35" s="1"/>
  <c r="K5237" i="35"/>
  <c r="K5288" i="35" s="1"/>
  <c r="F5237" i="35"/>
  <c r="F5288" i="35" s="1"/>
  <c r="P5236" i="35"/>
  <c r="P5287" i="35" s="1"/>
  <c r="K5236" i="35"/>
  <c r="K5287" i="35" s="1"/>
  <c r="F5236" i="35"/>
  <c r="F5287" i="35" s="1"/>
  <c r="P5235" i="35"/>
  <c r="P5286" i="35" s="1"/>
  <c r="K5235" i="35"/>
  <c r="K5286" i="35" s="1"/>
  <c r="F5235" i="35"/>
  <c r="F5286" i="35" s="1"/>
  <c r="P5234" i="35"/>
  <c r="P5285" i="35" s="1"/>
  <c r="K5234" i="35"/>
  <c r="K5285" i="35" s="1"/>
  <c r="F5234" i="35"/>
  <c r="F5285" i="35" s="1"/>
  <c r="P5233" i="35"/>
  <c r="P5284" i="35" s="1"/>
  <c r="K5233" i="35"/>
  <c r="K5284" i="35" s="1"/>
  <c r="F5233" i="35"/>
  <c r="F5284" i="35" s="1"/>
  <c r="P5232" i="35"/>
  <c r="P5283" i="35" s="1"/>
  <c r="K5232" i="35"/>
  <c r="K5283" i="35" s="1"/>
  <c r="F5232" i="35"/>
  <c r="F5283" i="35" s="1"/>
  <c r="P5231" i="35"/>
  <c r="P5282" i="35" s="1"/>
  <c r="K5231" i="35"/>
  <c r="K5282" i="35" s="1"/>
  <c r="F5231" i="35"/>
  <c r="F5282" i="35" s="1"/>
  <c r="P5230" i="35"/>
  <c r="P5281" i="35" s="1"/>
  <c r="K5230" i="35"/>
  <c r="K5281" i="35" s="1"/>
  <c r="F5230" i="35"/>
  <c r="F5281" i="35" s="1"/>
  <c r="P5229" i="35"/>
  <c r="P5280" i="35" s="1"/>
  <c r="K5229" i="35"/>
  <c r="K5280" i="35" s="1"/>
  <c r="F5229" i="35"/>
  <c r="F5280" i="35" s="1"/>
  <c r="P5228" i="35"/>
  <c r="P5279" i="35" s="1"/>
  <c r="K5228" i="35"/>
  <c r="K5279" i="35" s="1"/>
  <c r="F5228" i="35"/>
  <c r="F5279" i="35" s="1"/>
  <c r="P5227" i="35"/>
  <c r="P5278" i="35" s="1"/>
  <c r="K5227" i="35"/>
  <c r="K5278" i="35" s="1"/>
  <c r="F5227" i="35"/>
  <c r="F5278" i="35" s="1"/>
  <c r="P5226" i="35"/>
  <c r="P5277" i="35" s="1"/>
  <c r="K5226" i="35"/>
  <c r="K5277" i="35" s="1"/>
  <c r="F5226" i="35"/>
  <c r="F5277" i="35" s="1"/>
  <c r="P5225" i="35"/>
  <c r="P5276" i="35" s="1"/>
  <c r="K5225" i="35"/>
  <c r="K5276" i="35" s="1"/>
  <c r="F5225" i="35"/>
  <c r="F5276" i="35" s="1"/>
  <c r="P5224" i="35"/>
  <c r="P5275" i="35" s="1"/>
  <c r="K5224" i="35"/>
  <c r="K5275" i="35" s="1"/>
  <c r="F5224" i="35"/>
  <c r="F5275" i="35" s="1"/>
  <c r="P5223" i="35"/>
  <c r="K5223" i="35"/>
  <c r="F5223" i="35"/>
  <c r="H5133" i="35"/>
  <c r="H5184" i="35" s="1"/>
  <c r="L5132" i="35"/>
  <c r="L5183" i="35" s="1"/>
  <c r="E5130" i="35"/>
  <c r="E5181" i="35" s="1"/>
  <c r="I5130" i="35"/>
  <c r="I5181" i="35" s="1"/>
  <c r="M5130" i="35"/>
  <c r="M5181" i="35" s="1"/>
  <c r="Q5130" i="35"/>
  <c r="Q5181" i="35" s="1"/>
  <c r="F5130" i="35"/>
  <c r="F5181" i="35" s="1"/>
  <c r="J5130" i="35"/>
  <c r="J5181" i="35" s="1"/>
  <c r="N5130" i="35"/>
  <c r="N5181" i="35" s="1"/>
  <c r="R5130" i="35"/>
  <c r="R5181" i="35" s="1"/>
  <c r="G5130" i="35"/>
  <c r="G5181" i="35" s="1"/>
  <c r="K5130" i="35"/>
  <c r="K5181" i="35" s="1"/>
  <c r="O5130" i="35"/>
  <c r="O5181" i="35" s="1"/>
  <c r="H5129" i="35"/>
  <c r="H5180" i="35" s="1"/>
  <c r="L5128" i="35"/>
  <c r="L5179" i="35" s="1"/>
  <c r="E5126" i="35"/>
  <c r="E5177" i="35" s="1"/>
  <c r="I5126" i="35"/>
  <c r="I5177" i="35" s="1"/>
  <c r="M5126" i="35"/>
  <c r="M5177" i="35" s="1"/>
  <c r="Q5126" i="35"/>
  <c r="Q5177" i="35" s="1"/>
  <c r="F5126" i="35"/>
  <c r="F5177" i="35" s="1"/>
  <c r="J5126" i="35"/>
  <c r="J5177" i="35" s="1"/>
  <c r="N5126" i="35"/>
  <c r="N5177" i="35" s="1"/>
  <c r="R5126" i="35"/>
  <c r="R5177" i="35" s="1"/>
  <c r="G5126" i="35"/>
  <c r="G5177" i="35" s="1"/>
  <c r="K5126" i="35"/>
  <c r="K5177" i="35" s="1"/>
  <c r="O5126" i="35"/>
  <c r="O5177" i="35" s="1"/>
  <c r="D5177" i="35"/>
  <c r="H5125" i="35"/>
  <c r="H5176" i="35" s="1"/>
  <c r="L5124" i="35"/>
  <c r="L5175" i="35" s="1"/>
  <c r="E5122" i="35"/>
  <c r="E5173" i="35" s="1"/>
  <c r="I5122" i="35"/>
  <c r="I5173" i="35" s="1"/>
  <c r="M5122" i="35"/>
  <c r="M5173" i="35" s="1"/>
  <c r="Q5122" i="35"/>
  <c r="Q5173" i="35" s="1"/>
  <c r="F5122" i="35"/>
  <c r="F5173" i="35" s="1"/>
  <c r="J5122" i="35"/>
  <c r="J5173" i="35" s="1"/>
  <c r="N5122" i="35"/>
  <c r="N5173" i="35" s="1"/>
  <c r="R5122" i="35"/>
  <c r="R5173" i="35" s="1"/>
  <c r="G5122" i="35"/>
  <c r="G5173" i="35" s="1"/>
  <c r="K5122" i="35"/>
  <c r="K5173" i="35" s="1"/>
  <c r="O5122" i="35"/>
  <c r="O5173" i="35" s="1"/>
  <c r="D5173" i="35"/>
  <c r="H5121" i="35"/>
  <c r="H5172" i="35" s="1"/>
  <c r="L5120" i="35"/>
  <c r="L5171" i="35" s="1"/>
  <c r="E5118" i="35"/>
  <c r="E5169" i="35" s="1"/>
  <c r="I5118" i="35"/>
  <c r="I5169" i="35" s="1"/>
  <c r="M5118" i="35"/>
  <c r="M5169" i="35" s="1"/>
  <c r="Q5118" i="35"/>
  <c r="Q5169" i="35" s="1"/>
  <c r="F5118" i="35"/>
  <c r="F5169" i="35" s="1"/>
  <c r="J5118" i="35"/>
  <c r="J5169" i="35" s="1"/>
  <c r="N5118" i="35"/>
  <c r="N5169" i="35" s="1"/>
  <c r="R5118" i="35"/>
  <c r="R5169" i="35" s="1"/>
  <c r="G5118" i="35"/>
  <c r="G5169" i="35" s="1"/>
  <c r="K5118" i="35"/>
  <c r="K5169" i="35" s="1"/>
  <c r="O5118" i="35"/>
  <c r="O5169" i="35" s="1"/>
  <c r="D5169" i="35"/>
  <c r="H5117" i="35"/>
  <c r="H5168" i="35" s="1"/>
  <c r="L5116" i="35"/>
  <c r="L5167" i="35" s="1"/>
  <c r="E5114" i="35"/>
  <c r="E5165" i="35" s="1"/>
  <c r="I5114" i="35"/>
  <c r="I5165" i="35" s="1"/>
  <c r="M5114" i="35"/>
  <c r="M5165" i="35" s="1"/>
  <c r="Q5114" i="35"/>
  <c r="Q5165" i="35" s="1"/>
  <c r="F5114" i="35"/>
  <c r="F5165" i="35" s="1"/>
  <c r="J5114" i="35"/>
  <c r="J5165" i="35" s="1"/>
  <c r="N5114" i="35"/>
  <c r="N5165" i="35" s="1"/>
  <c r="R5114" i="35"/>
  <c r="R5165" i="35" s="1"/>
  <c r="G5114" i="35"/>
  <c r="G5165" i="35" s="1"/>
  <c r="K5114" i="35"/>
  <c r="K5165" i="35" s="1"/>
  <c r="O5114" i="35"/>
  <c r="O5165" i="35" s="1"/>
  <c r="D5165" i="35"/>
  <c r="H5113" i="35"/>
  <c r="H5164" i="35" s="1"/>
  <c r="L5112" i="35"/>
  <c r="L5163" i="35" s="1"/>
  <c r="E5110" i="35"/>
  <c r="E5161" i="35" s="1"/>
  <c r="I5110" i="35"/>
  <c r="I5161" i="35" s="1"/>
  <c r="M5110" i="35"/>
  <c r="M5161" i="35" s="1"/>
  <c r="Q5110" i="35"/>
  <c r="Q5161" i="35" s="1"/>
  <c r="F5110" i="35"/>
  <c r="F5161" i="35" s="1"/>
  <c r="J5110" i="35"/>
  <c r="J5161" i="35" s="1"/>
  <c r="N5110" i="35"/>
  <c r="N5161" i="35" s="1"/>
  <c r="R5110" i="35"/>
  <c r="R5161" i="35" s="1"/>
  <c r="G5110" i="35"/>
  <c r="G5161" i="35" s="1"/>
  <c r="K5110" i="35"/>
  <c r="K5161" i="35" s="1"/>
  <c r="O5110" i="35"/>
  <c r="O5161" i="35" s="1"/>
  <c r="D5161" i="35"/>
  <c r="H5109" i="35"/>
  <c r="H5160" i="35" s="1"/>
  <c r="L5108" i="35"/>
  <c r="L5159" i="35" s="1"/>
  <c r="E5106" i="35"/>
  <c r="E5157" i="35" s="1"/>
  <c r="I5106" i="35"/>
  <c r="I5157" i="35" s="1"/>
  <c r="M5106" i="35"/>
  <c r="M5157" i="35" s="1"/>
  <c r="Q5106" i="35"/>
  <c r="Q5157" i="35" s="1"/>
  <c r="F5106" i="35"/>
  <c r="F5157" i="35" s="1"/>
  <c r="J5106" i="35"/>
  <c r="J5157" i="35" s="1"/>
  <c r="N5106" i="35"/>
  <c r="N5157" i="35" s="1"/>
  <c r="R5106" i="35"/>
  <c r="R5157" i="35" s="1"/>
  <c r="G5106" i="35"/>
  <c r="G5157" i="35" s="1"/>
  <c r="K5106" i="35"/>
  <c r="K5157" i="35" s="1"/>
  <c r="O5106" i="35"/>
  <c r="O5157" i="35" s="1"/>
  <c r="D5157" i="35"/>
  <c r="H5105" i="35"/>
  <c r="H5156" i="35" s="1"/>
  <c r="L5104" i="35"/>
  <c r="L5155" i="35" s="1"/>
  <c r="E5102" i="35"/>
  <c r="E5153" i="35" s="1"/>
  <c r="I5102" i="35"/>
  <c r="I5153" i="35" s="1"/>
  <c r="M5102" i="35"/>
  <c r="M5153" i="35" s="1"/>
  <c r="Q5102" i="35"/>
  <c r="Q5153" i="35" s="1"/>
  <c r="F5102" i="35"/>
  <c r="F5153" i="35" s="1"/>
  <c r="J5102" i="35"/>
  <c r="J5153" i="35" s="1"/>
  <c r="N5102" i="35"/>
  <c r="N5153" i="35" s="1"/>
  <c r="R5102" i="35"/>
  <c r="R5153" i="35" s="1"/>
  <c r="G5102" i="35"/>
  <c r="G5153" i="35" s="1"/>
  <c r="K5102" i="35"/>
  <c r="K5153" i="35" s="1"/>
  <c r="O5102" i="35"/>
  <c r="O5153" i="35" s="1"/>
  <c r="D5153" i="35"/>
  <c r="H5101" i="35"/>
  <c r="H5152" i="35" s="1"/>
  <c r="L5100" i="35"/>
  <c r="L5151" i="35" s="1"/>
  <c r="R5086" i="35"/>
  <c r="R5137" i="35" s="1"/>
  <c r="G5084" i="35"/>
  <c r="K5084" i="35"/>
  <c r="O5084" i="35"/>
  <c r="H5084" i="35"/>
  <c r="M5084" i="35"/>
  <c r="R5084" i="35"/>
  <c r="E5084" i="35"/>
  <c r="L5084" i="35"/>
  <c r="F5084" i="35"/>
  <c r="N5084" i="35"/>
  <c r="I5084" i="35"/>
  <c r="P5084" i="35"/>
  <c r="D5134" i="35"/>
  <c r="D5135" i="35"/>
  <c r="G5088" i="35"/>
  <c r="G5139" i="35" s="1"/>
  <c r="K5088" i="35"/>
  <c r="K5139" i="35" s="1"/>
  <c r="O5088" i="35"/>
  <c r="O5139" i="35" s="1"/>
  <c r="H5088" i="35"/>
  <c r="H5139" i="35" s="1"/>
  <c r="M5088" i="35"/>
  <c r="M5139" i="35" s="1"/>
  <c r="R5088" i="35"/>
  <c r="R5139" i="35" s="1"/>
  <c r="R5098" i="35"/>
  <c r="R5149" i="35" s="1"/>
  <c r="N5098" i="35"/>
  <c r="N5149" i="35" s="1"/>
  <c r="J5098" i="35"/>
  <c r="J5149" i="35" s="1"/>
  <c r="E5098" i="35"/>
  <c r="E5149" i="35" s="1"/>
  <c r="P5097" i="35"/>
  <c r="P5148" i="35" s="1"/>
  <c r="K5097" i="35"/>
  <c r="K5148" i="35" s="1"/>
  <c r="P5096" i="35"/>
  <c r="P5147" i="35" s="1"/>
  <c r="K5096" i="35"/>
  <c r="K5147" i="35" s="1"/>
  <c r="P5095" i="35"/>
  <c r="P5146" i="35" s="1"/>
  <c r="K5095" i="35"/>
  <c r="K5146" i="35" s="1"/>
  <c r="P5094" i="35"/>
  <c r="P5145" i="35" s="1"/>
  <c r="K5094" i="35"/>
  <c r="K5145" i="35" s="1"/>
  <c r="P5093" i="35"/>
  <c r="P5144" i="35" s="1"/>
  <c r="K5093" i="35"/>
  <c r="K5144" i="35" s="1"/>
  <c r="P5092" i="35"/>
  <c r="P5143" i="35" s="1"/>
  <c r="K5092" i="35"/>
  <c r="K5143" i="35" s="1"/>
  <c r="P5091" i="35"/>
  <c r="P5142" i="35" s="1"/>
  <c r="K5091" i="35"/>
  <c r="K5142" i="35" s="1"/>
  <c r="P5090" i="35"/>
  <c r="P5141" i="35" s="1"/>
  <c r="K5090" i="35"/>
  <c r="K5141" i="35" s="1"/>
  <c r="P5089" i="35"/>
  <c r="P5140" i="35" s="1"/>
  <c r="K5089" i="35"/>
  <c r="K5140" i="35" s="1"/>
  <c r="P5088" i="35"/>
  <c r="P5139" i="35" s="1"/>
  <c r="I5088" i="35"/>
  <c r="I5139" i="35" s="1"/>
  <c r="G5085" i="35"/>
  <c r="G5136" i="35" s="1"/>
  <c r="K5085" i="35"/>
  <c r="K5136" i="35" s="1"/>
  <c r="O5085" i="35"/>
  <c r="O5136" i="35" s="1"/>
  <c r="F5085" i="35"/>
  <c r="F5136" i="35" s="1"/>
  <c r="L5085" i="35"/>
  <c r="L5136" i="35" s="1"/>
  <c r="Q5085" i="35"/>
  <c r="Q5136" i="35" s="1"/>
  <c r="F5097" i="35"/>
  <c r="F5148" i="35" s="1"/>
  <c r="J5097" i="35"/>
  <c r="J5148" i="35" s="1"/>
  <c r="N5097" i="35"/>
  <c r="N5148" i="35" s="1"/>
  <c r="R5097" i="35"/>
  <c r="R5148" i="35" s="1"/>
  <c r="F5096" i="35"/>
  <c r="F5147" i="35" s="1"/>
  <c r="J5096" i="35"/>
  <c r="J5147" i="35" s="1"/>
  <c r="N5096" i="35"/>
  <c r="N5147" i="35" s="1"/>
  <c r="R5096" i="35"/>
  <c r="R5147" i="35" s="1"/>
  <c r="F5095" i="35"/>
  <c r="F5146" i="35" s="1"/>
  <c r="J5095" i="35"/>
  <c r="J5146" i="35" s="1"/>
  <c r="N5095" i="35"/>
  <c r="N5146" i="35" s="1"/>
  <c r="R5095" i="35"/>
  <c r="R5146" i="35" s="1"/>
  <c r="F5094" i="35"/>
  <c r="F5145" i="35" s="1"/>
  <c r="J5094" i="35"/>
  <c r="J5145" i="35" s="1"/>
  <c r="N5094" i="35"/>
  <c r="N5145" i="35" s="1"/>
  <c r="R5094" i="35"/>
  <c r="R5145" i="35" s="1"/>
  <c r="F5093" i="35"/>
  <c r="F5144" i="35" s="1"/>
  <c r="J5093" i="35"/>
  <c r="J5144" i="35" s="1"/>
  <c r="N5093" i="35"/>
  <c r="N5144" i="35" s="1"/>
  <c r="R5093" i="35"/>
  <c r="R5144" i="35" s="1"/>
  <c r="F5092" i="35"/>
  <c r="F5143" i="35" s="1"/>
  <c r="J5092" i="35"/>
  <c r="J5143" i="35" s="1"/>
  <c r="N5092" i="35"/>
  <c r="N5143" i="35" s="1"/>
  <c r="R5092" i="35"/>
  <c r="R5143" i="35" s="1"/>
  <c r="F5091" i="35"/>
  <c r="F5142" i="35" s="1"/>
  <c r="J5091" i="35"/>
  <c r="J5142" i="35" s="1"/>
  <c r="N5091" i="35"/>
  <c r="N5142" i="35" s="1"/>
  <c r="R5091" i="35"/>
  <c r="R5142" i="35" s="1"/>
  <c r="F5090" i="35"/>
  <c r="F5141" i="35" s="1"/>
  <c r="J5090" i="35"/>
  <c r="J5141" i="35" s="1"/>
  <c r="N5090" i="35"/>
  <c r="N5141" i="35" s="1"/>
  <c r="R5090" i="35"/>
  <c r="R5141" i="35" s="1"/>
  <c r="F5089" i="35"/>
  <c r="F5140" i="35" s="1"/>
  <c r="J5089" i="35"/>
  <c r="J5140" i="35" s="1"/>
  <c r="N5089" i="35"/>
  <c r="N5140" i="35" s="1"/>
  <c r="R5089" i="35"/>
  <c r="R5140" i="35" s="1"/>
  <c r="N5088" i="35"/>
  <c r="N5139" i="35" s="1"/>
  <c r="F5088" i="35"/>
  <c r="F5139" i="35" s="1"/>
  <c r="G5087" i="35"/>
  <c r="G5138" i="35" s="1"/>
  <c r="K5087" i="35"/>
  <c r="K5138" i="35" s="1"/>
  <c r="O5087" i="35"/>
  <c r="O5138" i="35" s="1"/>
  <c r="F4855" i="35"/>
  <c r="F4906" i="35" s="1"/>
  <c r="J4855" i="35"/>
  <c r="J4906" i="35" s="1"/>
  <c r="N4855" i="35"/>
  <c r="N4906" i="35" s="1"/>
  <c r="R4855" i="35"/>
  <c r="R4906" i="35" s="1"/>
  <c r="E4855" i="35"/>
  <c r="E4906" i="35" s="1"/>
  <c r="K4855" i="35"/>
  <c r="K4906" i="35" s="1"/>
  <c r="P4855" i="35"/>
  <c r="P4906" i="35" s="1"/>
  <c r="D4906" i="35"/>
  <c r="G4855" i="35"/>
  <c r="G4906" i="35" s="1"/>
  <c r="L4855" i="35"/>
  <c r="L4906" i="35" s="1"/>
  <c r="Q4855" i="35"/>
  <c r="Q4906" i="35" s="1"/>
  <c r="H4855" i="35"/>
  <c r="H4906" i="35" s="1"/>
  <c r="M4855" i="35"/>
  <c r="M4906" i="35" s="1"/>
  <c r="F4854" i="35"/>
  <c r="F4905" i="35" s="1"/>
  <c r="J4854" i="35"/>
  <c r="J4905" i="35" s="1"/>
  <c r="N4854" i="35"/>
  <c r="N4905" i="35" s="1"/>
  <c r="R4854" i="35"/>
  <c r="R4905" i="35" s="1"/>
  <c r="E4854" i="35"/>
  <c r="E4905" i="35" s="1"/>
  <c r="K4854" i="35"/>
  <c r="K4905" i="35" s="1"/>
  <c r="P4854" i="35"/>
  <c r="P4905" i="35" s="1"/>
  <c r="D4905" i="35"/>
  <c r="G4854" i="35"/>
  <c r="G4905" i="35" s="1"/>
  <c r="L4854" i="35"/>
  <c r="L4905" i="35" s="1"/>
  <c r="Q4854" i="35"/>
  <c r="Q4905" i="35" s="1"/>
  <c r="H4854" i="35"/>
  <c r="H4905" i="35" s="1"/>
  <c r="M4854" i="35"/>
  <c r="M4905" i="35" s="1"/>
  <c r="F4853" i="35"/>
  <c r="F4904" i="35" s="1"/>
  <c r="J4853" i="35"/>
  <c r="J4904" i="35" s="1"/>
  <c r="N4853" i="35"/>
  <c r="N4904" i="35" s="1"/>
  <c r="R4853" i="35"/>
  <c r="R4904" i="35" s="1"/>
  <c r="E4853" i="35"/>
  <c r="E4904" i="35" s="1"/>
  <c r="K4853" i="35"/>
  <c r="K4904" i="35" s="1"/>
  <c r="P4853" i="35"/>
  <c r="P4904" i="35" s="1"/>
  <c r="D4904" i="35"/>
  <c r="G4853" i="35"/>
  <c r="G4904" i="35" s="1"/>
  <c r="L4853" i="35"/>
  <c r="L4904" i="35" s="1"/>
  <c r="Q4853" i="35"/>
  <c r="Q4904" i="35" s="1"/>
  <c r="H4853" i="35"/>
  <c r="H4904" i="35" s="1"/>
  <c r="M4853" i="35"/>
  <c r="M4904" i="35" s="1"/>
  <c r="F4852" i="35"/>
  <c r="F4903" i="35" s="1"/>
  <c r="J4852" i="35"/>
  <c r="J4903" i="35" s="1"/>
  <c r="N4852" i="35"/>
  <c r="N4903" i="35" s="1"/>
  <c r="R4852" i="35"/>
  <c r="R4903" i="35" s="1"/>
  <c r="E4852" i="35"/>
  <c r="E4903" i="35" s="1"/>
  <c r="K4852" i="35"/>
  <c r="K4903" i="35" s="1"/>
  <c r="P4852" i="35"/>
  <c r="P4903" i="35" s="1"/>
  <c r="D4903" i="35"/>
  <c r="G4852" i="35"/>
  <c r="G4903" i="35" s="1"/>
  <c r="L4852" i="35"/>
  <c r="L4903" i="35" s="1"/>
  <c r="Q4852" i="35"/>
  <c r="Q4903" i="35" s="1"/>
  <c r="H4852" i="35"/>
  <c r="H4903" i="35" s="1"/>
  <c r="M4852" i="35"/>
  <c r="M4903" i="35" s="1"/>
  <c r="F4851" i="35"/>
  <c r="F4902" i="35" s="1"/>
  <c r="J4851" i="35"/>
  <c r="J4902" i="35" s="1"/>
  <c r="N4851" i="35"/>
  <c r="N4902" i="35" s="1"/>
  <c r="R4851" i="35"/>
  <c r="R4902" i="35" s="1"/>
  <c r="E4851" i="35"/>
  <c r="E4902" i="35" s="1"/>
  <c r="K4851" i="35"/>
  <c r="K4902" i="35" s="1"/>
  <c r="P4851" i="35"/>
  <c r="P4902" i="35" s="1"/>
  <c r="D4902" i="35"/>
  <c r="G4851" i="35"/>
  <c r="G4902" i="35" s="1"/>
  <c r="L4851" i="35"/>
  <c r="L4902" i="35" s="1"/>
  <c r="Q4851" i="35"/>
  <c r="Q4902" i="35" s="1"/>
  <c r="H4851" i="35"/>
  <c r="H4902" i="35" s="1"/>
  <c r="M4851" i="35"/>
  <c r="M4902" i="35" s="1"/>
  <c r="F4850" i="35"/>
  <c r="F4901" i="35" s="1"/>
  <c r="J4850" i="35"/>
  <c r="J4901" i="35" s="1"/>
  <c r="N4850" i="35"/>
  <c r="N4901" i="35" s="1"/>
  <c r="R4850" i="35"/>
  <c r="R4901" i="35" s="1"/>
  <c r="E4850" i="35"/>
  <c r="K4850" i="35"/>
  <c r="K4901" i="35" s="1"/>
  <c r="P4850" i="35"/>
  <c r="D4901" i="35"/>
  <c r="G4850" i="35"/>
  <c r="G4901" i="35" s="1"/>
  <c r="L4850" i="35"/>
  <c r="L4901" i="35" s="1"/>
  <c r="Q4850" i="35"/>
  <c r="Q4901" i="35" s="1"/>
  <c r="H4850" i="35"/>
  <c r="M4850" i="35"/>
  <c r="D4856" i="35"/>
  <c r="F4857" i="35"/>
  <c r="E4753" i="35"/>
  <c r="I4614" i="35"/>
  <c r="E4614" i="35"/>
  <c r="R4992" i="35"/>
  <c r="R5043" i="35" s="1"/>
  <c r="N4992" i="35"/>
  <c r="N5043" i="35" s="1"/>
  <c r="J4992" i="35"/>
  <c r="J5043" i="35" s="1"/>
  <c r="R4991" i="35"/>
  <c r="R5042" i="35" s="1"/>
  <c r="N4991" i="35"/>
  <c r="N5042" i="35" s="1"/>
  <c r="J4991" i="35"/>
  <c r="J5042" i="35" s="1"/>
  <c r="R4990" i="35"/>
  <c r="R5041" i="35" s="1"/>
  <c r="N4990" i="35"/>
  <c r="N5041" i="35" s="1"/>
  <c r="J4990" i="35"/>
  <c r="J5041" i="35" s="1"/>
  <c r="R4989" i="35"/>
  <c r="R5040" i="35" s="1"/>
  <c r="N4989" i="35"/>
  <c r="N5040" i="35" s="1"/>
  <c r="J4989" i="35"/>
  <c r="J5040" i="35" s="1"/>
  <c r="R4988" i="35"/>
  <c r="R5039" i="35" s="1"/>
  <c r="N4988" i="35"/>
  <c r="N5039" i="35" s="1"/>
  <c r="J4988" i="35"/>
  <c r="J5039" i="35" s="1"/>
  <c r="R4987" i="35"/>
  <c r="R5038" i="35" s="1"/>
  <c r="N4987" i="35"/>
  <c r="N5038" i="35" s="1"/>
  <c r="J4987" i="35"/>
  <c r="J5038" i="35" s="1"/>
  <c r="R4986" i="35"/>
  <c r="R5037" i="35" s="1"/>
  <c r="N4986" i="35"/>
  <c r="N5037" i="35" s="1"/>
  <c r="J4986" i="35"/>
  <c r="J5037" i="35" s="1"/>
  <c r="R4985" i="35"/>
  <c r="R5036" i="35" s="1"/>
  <c r="N4985" i="35"/>
  <c r="N5036" i="35" s="1"/>
  <c r="J4985" i="35"/>
  <c r="J5036" i="35" s="1"/>
  <c r="R4984" i="35"/>
  <c r="R5035" i="35" s="1"/>
  <c r="N4984" i="35"/>
  <c r="N5035" i="35" s="1"/>
  <c r="J4984" i="35"/>
  <c r="J5035" i="35" s="1"/>
  <c r="R4983" i="35"/>
  <c r="R5034" i="35" s="1"/>
  <c r="N4983" i="35"/>
  <c r="N5034" i="35" s="1"/>
  <c r="J4983" i="35"/>
  <c r="J5034" i="35" s="1"/>
  <c r="R4982" i="35"/>
  <c r="R5033" i="35" s="1"/>
  <c r="N4982" i="35"/>
  <c r="N5033" i="35" s="1"/>
  <c r="J4982" i="35"/>
  <c r="J5033" i="35" s="1"/>
  <c r="R4981" i="35"/>
  <c r="R5032" i="35" s="1"/>
  <c r="N4981" i="35"/>
  <c r="N5032" i="35" s="1"/>
  <c r="J4981" i="35"/>
  <c r="J5032" i="35" s="1"/>
  <c r="R4980" i="35"/>
  <c r="R5031" i="35" s="1"/>
  <c r="N4980" i="35"/>
  <c r="N5031" i="35" s="1"/>
  <c r="J4980" i="35"/>
  <c r="J5031" i="35" s="1"/>
  <c r="R4979" i="35"/>
  <c r="R5030" i="35" s="1"/>
  <c r="N4979" i="35"/>
  <c r="N5030" i="35" s="1"/>
  <c r="J4979" i="35"/>
  <c r="J5030" i="35" s="1"/>
  <c r="R4978" i="35"/>
  <c r="R5029" i="35" s="1"/>
  <c r="N4978" i="35"/>
  <c r="N5029" i="35" s="1"/>
  <c r="J4978" i="35"/>
  <c r="J5029" i="35" s="1"/>
  <c r="R4977" i="35"/>
  <c r="R5028" i="35" s="1"/>
  <c r="N4977" i="35"/>
  <c r="N5028" i="35" s="1"/>
  <c r="J4977" i="35"/>
  <c r="J5028" i="35" s="1"/>
  <c r="R4976" i="35"/>
  <c r="R5027" i="35" s="1"/>
  <c r="N4976" i="35"/>
  <c r="N5027" i="35" s="1"/>
  <c r="J4976" i="35"/>
  <c r="J5027" i="35" s="1"/>
  <c r="R4975" i="35"/>
  <c r="R5026" i="35" s="1"/>
  <c r="N4975" i="35"/>
  <c r="N5026" i="35" s="1"/>
  <c r="J4975" i="35"/>
  <c r="J5026" i="35" s="1"/>
  <c r="R4974" i="35"/>
  <c r="R5025" i="35" s="1"/>
  <c r="N4974" i="35"/>
  <c r="N5025" i="35" s="1"/>
  <c r="J4974" i="35"/>
  <c r="J5025" i="35" s="1"/>
  <c r="R4973" i="35"/>
  <c r="R5024" i="35" s="1"/>
  <c r="N4973" i="35"/>
  <c r="N5024" i="35" s="1"/>
  <c r="J4973" i="35"/>
  <c r="J5024" i="35" s="1"/>
  <c r="R4972" i="35"/>
  <c r="R5023" i="35" s="1"/>
  <c r="N4972" i="35"/>
  <c r="N5023" i="35" s="1"/>
  <c r="J4972" i="35"/>
  <c r="J5023" i="35" s="1"/>
  <c r="R4971" i="35"/>
  <c r="R5022" i="35" s="1"/>
  <c r="N4971" i="35"/>
  <c r="N5022" i="35" s="1"/>
  <c r="J4971" i="35"/>
  <c r="J5022" i="35" s="1"/>
  <c r="R4970" i="35"/>
  <c r="R5021" i="35" s="1"/>
  <c r="N4970" i="35"/>
  <c r="N5021" i="35" s="1"/>
  <c r="J4970" i="35"/>
  <c r="J5021" i="35" s="1"/>
  <c r="R4969" i="35"/>
  <c r="R5020" i="35" s="1"/>
  <c r="N4969" i="35"/>
  <c r="N5020" i="35" s="1"/>
  <c r="J4969" i="35"/>
  <c r="J5020" i="35" s="1"/>
  <c r="R4968" i="35"/>
  <c r="R5019" i="35" s="1"/>
  <c r="N4968" i="35"/>
  <c r="N5019" i="35" s="1"/>
  <c r="J4968" i="35"/>
  <c r="J5019" i="35" s="1"/>
  <c r="R4967" i="35"/>
  <c r="R5018" i="35" s="1"/>
  <c r="N4967" i="35"/>
  <c r="N5018" i="35" s="1"/>
  <c r="J4967" i="35"/>
  <c r="J5018" i="35" s="1"/>
  <c r="R4966" i="35"/>
  <c r="R5017" i="35" s="1"/>
  <c r="N4966" i="35"/>
  <c r="N5017" i="35" s="1"/>
  <c r="J4966" i="35"/>
  <c r="J5017" i="35" s="1"/>
  <c r="R4965" i="35"/>
  <c r="R5016" i="35" s="1"/>
  <c r="N4965" i="35"/>
  <c r="N5016" i="35" s="1"/>
  <c r="J4965" i="35"/>
  <c r="J5016" i="35" s="1"/>
  <c r="R4964" i="35"/>
  <c r="R5015" i="35" s="1"/>
  <c r="N4964" i="35"/>
  <c r="N5015" i="35" s="1"/>
  <c r="J4964" i="35"/>
  <c r="J5015" i="35" s="1"/>
  <c r="R4963" i="35"/>
  <c r="R5014" i="35" s="1"/>
  <c r="N4963" i="35"/>
  <c r="N5014" i="35" s="1"/>
  <c r="J4963" i="35"/>
  <c r="J5014" i="35" s="1"/>
  <c r="R4962" i="35"/>
  <c r="R5013" i="35" s="1"/>
  <c r="N4962" i="35"/>
  <c r="N5013" i="35" s="1"/>
  <c r="J4962" i="35"/>
  <c r="J5013" i="35" s="1"/>
  <c r="R4961" i="35"/>
  <c r="R5012" i="35" s="1"/>
  <c r="N4961" i="35"/>
  <c r="N5012" i="35" s="1"/>
  <c r="J4961" i="35"/>
  <c r="J5012" i="35" s="1"/>
  <c r="R4960" i="35"/>
  <c r="R5011" i="35" s="1"/>
  <c r="N4960" i="35"/>
  <c r="N5011" i="35" s="1"/>
  <c r="J4960" i="35"/>
  <c r="J5011" i="35" s="1"/>
  <c r="R4959" i="35"/>
  <c r="R5010" i="35" s="1"/>
  <c r="N4959" i="35"/>
  <c r="N5010" i="35" s="1"/>
  <c r="J4959" i="35"/>
  <c r="J5010" i="35" s="1"/>
  <c r="R4958" i="35"/>
  <c r="R5009" i="35" s="1"/>
  <c r="N4958" i="35"/>
  <c r="N5009" i="35" s="1"/>
  <c r="J4958" i="35"/>
  <c r="J5009" i="35" s="1"/>
  <c r="R4957" i="35"/>
  <c r="R5008" i="35" s="1"/>
  <c r="N4957" i="35"/>
  <c r="N5008" i="35" s="1"/>
  <c r="J4957" i="35"/>
  <c r="J5008" i="35" s="1"/>
  <c r="R4956" i="35"/>
  <c r="R5007" i="35" s="1"/>
  <c r="N4956" i="35"/>
  <c r="N5007" i="35" s="1"/>
  <c r="J4956" i="35"/>
  <c r="J5007" i="35" s="1"/>
  <c r="R4955" i="35"/>
  <c r="R5006" i="35" s="1"/>
  <c r="N4955" i="35"/>
  <c r="N5006" i="35" s="1"/>
  <c r="J4955" i="35"/>
  <c r="J5006" i="35" s="1"/>
  <c r="R4954" i="35"/>
  <c r="R5005" i="35" s="1"/>
  <c r="N4954" i="35"/>
  <c r="N5005" i="35" s="1"/>
  <c r="J4954" i="35"/>
  <c r="J5005" i="35" s="1"/>
  <c r="R4953" i="35"/>
  <c r="R5004" i="35" s="1"/>
  <c r="N4953" i="35"/>
  <c r="N5004" i="35" s="1"/>
  <c r="J4953" i="35"/>
  <c r="J5004" i="35" s="1"/>
  <c r="R4952" i="35"/>
  <c r="R5003" i="35" s="1"/>
  <c r="N4952" i="35"/>
  <c r="N5003" i="35" s="1"/>
  <c r="J4952" i="35"/>
  <c r="J5003" i="35" s="1"/>
  <c r="R4951" i="35"/>
  <c r="R5002" i="35" s="1"/>
  <c r="N4951" i="35"/>
  <c r="N5002" i="35" s="1"/>
  <c r="J4951" i="35"/>
  <c r="J5002" i="35" s="1"/>
  <c r="R4950" i="35"/>
  <c r="R5001" i="35" s="1"/>
  <c r="N4950" i="35"/>
  <c r="N5001" i="35" s="1"/>
  <c r="J4950" i="35"/>
  <c r="J5001" i="35" s="1"/>
  <c r="R4949" i="35"/>
  <c r="R5000" i="35" s="1"/>
  <c r="N4949" i="35"/>
  <c r="N5000" i="35" s="1"/>
  <c r="J4949" i="35"/>
  <c r="J5000" i="35" s="1"/>
  <c r="R4948" i="35"/>
  <c r="R4999" i="35" s="1"/>
  <c r="N4948" i="35"/>
  <c r="N4999" i="35" s="1"/>
  <c r="J4948" i="35"/>
  <c r="J4999" i="35" s="1"/>
  <c r="R4947" i="35"/>
  <c r="R4998" i="35" s="1"/>
  <c r="N4947" i="35"/>
  <c r="N4998" i="35" s="1"/>
  <c r="J4947" i="35"/>
  <c r="J4998" i="35" s="1"/>
  <c r="R4946" i="35"/>
  <c r="R4997" i="35" s="1"/>
  <c r="N4946" i="35"/>
  <c r="N4997" i="35" s="1"/>
  <c r="J4946" i="35"/>
  <c r="J4997" i="35" s="1"/>
  <c r="R4945" i="35"/>
  <c r="R4996" i="35" s="1"/>
  <c r="N4945" i="35"/>
  <c r="N4996" i="35" s="1"/>
  <c r="J4945" i="35"/>
  <c r="J4996" i="35" s="1"/>
  <c r="R4944" i="35"/>
  <c r="R4995" i="35" s="1"/>
  <c r="N4944" i="35"/>
  <c r="N4995" i="35" s="1"/>
  <c r="J4944" i="35"/>
  <c r="J4995" i="35" s="1"/>
  <c r="R4943" i="35"/>
  <c r="N4943" i="35"/>
  <c r="J4943" i="35"/>
  <c r="L4900" i="35"/>
  <c r="R4849" i="35"/>
  <c r="R4900" i="35" s="1"/>
  <c r="N4849" i="35"/>
  <c r="N4900" i="35" s="1"/>
  <c r="J4849" i="35"/>
  <c r="J4900" i="35" s="1"/>
  <c r="R4848" i="35"/>
  <c r="R4899" i="35" s="1"/>
  <c r="N4848" i="35"/>
  <c r="N4899" i="35" s="1"/>
  <c r="J4848" i="35"/>
  <c r="J4899" i="35" s="1"/>
  <c r="R4847" i="35"/>
  <c r="R4898" i="35" s="1"/>
  <c r="N4847" i="35"/>
  <c r="N4898" i="35" s="1"/>
  <c r="J4847" i="35"/>
  <c r="J4898" i="35" s="1"/>
  <c r="R4846" i="35"/>
  <c r="R4897" i="35" s="1"/>
  <c r="N4846" i="35"/>
  <c r="N4897" i="35" s="1"/>
  <c r="J4846" i="35"/>
  <c r="J4897" i="35" s="1"/>
  <c r="R4845" i="35"/>
  <c r="R4896" i="35" s="1"/>
  <c r="N4845" i="35"/>
  <c r="N4896" i="35" s="1"/>
  <c r="J4845" i="35"/>
  <c r="J4896" i="35" s="1"/>
  <c r="R4844" i="35"/>
  <c r="R4895" i="35" s="1"/>
  <c r="N4844" i="35"/>
  <c r="N4895" i="35" s="1"/>
  <c r="J4844" i="35"/>
  <c r="J4895" i="35" s="1"/>
  <c r="R4843" i="35"/>
  <c r="R4894" i="35" s="1"/>
  <c r="N4843" i="35"/>
  <c r="N4894" i="35" s="1"/>
  <c r="J4843" i="35"/>
  <c r="J4894" i="35" s="1"/>
  <c r="R4842" i="35"/>
  <c r="R4893" i="35" s="1"/>
  <c r="N4842" i="35"/>
  <c r="N4893" i="35" s="1"/>
  <c r="J4842" i="35"/>
  <c r="J4893" i="35" s="1"/>
  <c r="R4841" i="35"/>
  <c r="R4892" i="35" s="1"/>
  <c r="N4841" i="35"/>
  <c r="N4892" i="35" s="1"/>
  <c r="J4841" i="35"/>
  <c r="J4892" i="35" s="1"/>
  <c r="R4840" i="35"/>
  <c r="R4891" i="35" s="1"/>
  <c r="N4840" i="35"/>
  <c r="N4891" i="35" s="1"/>
  <c r="J4840" i="35"/>
  <c r="J4891" i="35" s="1"/>
  <c r="R4839" i="35"/>
  <c r="R4890" i="35" s="1"/>
  <c r="N4839" i="35"/>
  <c r="N4890" i="35" s="1"/>
  <c r="J4839" i="35"/>
  <c r="J4890" i="35" s="1"/>
  <c r="R4838" i="35"/>
  <c r="R4889" i="35" s="1"/>
  <c r="N4838" i="35"/>
  <c r="N4889" i="35" s="1"/>
  <c r="J4838" i="35"/>
  <c r="J4889" i="35" s="1"/>
  <c r="R4837" i="35"/>
  <c r="R4888" i="35" s="1"/>
  <c r="N4837" i="35"/>
  <c r="N4888" i="35" s="1"/>
  <c r="J4837" i="35"/>
  <c r="J4888" i="35" s="1"/>
  <c r="R4836" i="35"/>
  <c r="R4887" i="35" s="1"/>
  <c r="N4836" i="35"/>
  <c r="N4887" i="35" s="1"/>
  <c r="J4836" i="35"/>
  <c r="J4887" i="35" s="1"/>
  <c r="R4835" i="35"/>
  <c r="R4886" i="35" s="1"/>
  <c r="N4835" i="35"/>
  <c r="N4886" i="35" s="1"/>
  <c r="J4835" i="35"/>
  <c r="J4886" i="35" s="1"/>
  <c r="R4834" i="35"/>
  <c r="R4885" i="35" s="1"/>
  <c r="N4834" i="35"/>
  <c r="N4885" i="35" s="1"/>
  <c r="J4834" i="35"/>
  <c r="J4885" i="35" s="1"/>
  <c r="R4833" i="35"/>
  <c r="R4884" i="35" s="1"/>
  <c r="N4833" i="35"/>
  <c r="N4884" i="35" s="1"/>
  <c r="J4833" i="35"/>
  <c r="J4884" i="35" s="1"/>
  <c r="R4832" i="35"/>
  <c r="R4883" i="35" s="1"/>
  <c r="N4832" i="35"/>
  <c r="N4883" i="35" s="1"/>
  <c r="J4832" i="35"/>
  <c r="J4883" i="35" s="1"/>
  <c r="R4831" i="35"/>
  <c r="R4882" i="35" s="1"/>
  <c r="N4831" i="35"/>
  <c r="N4882" i="35" s="1"/>
  <c r="J4831" i="35"/>
  <c r="J4882" i="35" s="1"/>
  <c r="R4830" i="35"/>
  <c r="R4881" i="35" s="1"/>
  <c r="N4830" i="35"/>
  <c r="N4881" i="35" s="1"/>
  <c r="J4830" i="35"/>
  <c r="J4881" i="35" s="1"/>
  <c r="R4829" i="35"/>
  <c r="R4880" i="35" s="1"/>
  <c r="N4829" i="35"/>
  <c r="N4880" i="35" s="1"/>
  <c r="J4829" i="35"/>
  <c r="J4880" i="35" s="1"/>
  <c r="R4828" i="35"/>
  <c r="R4879" i="35" s="1"/>
  <c r="N4828" i="35"/>
  <c r="N4879" i="35" s="1"/>
  <c r="J4828" i="35"/>
  <c r="J4879" i="35" s="1"/>
  <c r="R4827" i="35"/>
  <c r="R4878" i="35" s="1"/>
  <c r="N4827" i="35"/>
  <c r="N4878" i="35" s="1"/>
  <c r="J4827" i="35"/>
  <c r="J4878" i="35" s="1"/>
  <c r="R4826" i="35"/>
  <c r="R4877" i="35" s="1"/>
  <c r="N4826" i="35"/>
  <c r="N4877" i="35" s="1"/>
  <c r="J4826" i="35"/>
  <c r="J4877" i="35" s="1"/>
  <c r="R4825" i="35"/>
  <c r="R4876" i="35" s="1"/>
  <c r="N4825" i="35"/>
  <c r="N4876" i="35" s="1"/>
  <c r="J4825" i="35"/>
  <c r="J4876" i="35" s="1"/>
  <c r="R4824" i="35"/>
  <c r="R4875" i="35" s="1"/>
  <c r="N4824" i="35"/>
  <c r="N4875" i="35" s="1"/>
  <c r="J4824" i="35"/>
  <c r="J4875" i="35" s="1"/>
  <c r="R4823" i="35"/>
  <c r="R4874" i="35" s="1"/>
  <c r="N4823" i="35"/>
  <c r="N4874" i="35" s="1"/>
  <c r="J4823" i="35"/>
  <c r="J4874" i="35" s="1"/>
  <c r="R4822" i="35"/>
  <c r="R4873" i="35" s="1"/>
  <c r="N4822" i="35"/>
  <c r="N4873" i="35" s="1"/>
  <c r="J4822" i="35"/>
  <c r="J4873" i="35" s="1"/>
  <c r="R4821" i="35"/>
  <c r="R4872" i="35" s="1"/>
  <c r="N4821" i="35"/>
  <c r="N4872" i="35" s="1"/>
  <c r="J4821" i="35"/>
  <c r="J4872" i="35" s="1"/>
  <c r="R4820" i="35"/>
  <c r="R4871" i="35" s="1"/>
  <c r="N4820" i="35"/>
  <c r="N4871" i="35" s="1"/>
  <c r="J4820" i="35"/>
  <c r="J4871" i="35" s="1"/>
  <c r="R4819" i="35"/>
  <c r="R4870" i="35" s="1"/>
  <c r="N4819" i="35"/>
  <c r="N4870" i="35" s="1"/>
  <c r="J4819" i="35"/>
  <c r="J4870" i="35" s="1"/>
  <c r="R4818" i="35"/>
  <c r="R4869" i="35" s="1"/>
  <c r="N4818" i="35"/>
  <c r="N4869" i="35" s="1"/>
  <c r="J4818" i="35"/>
  <c r="J4869" i="35" s="1"/>
  <c r="R4817" i="35"/>
  <c r="R4868" i="35" s="1"/>
  <c r="N4817" i="35"/>
  <c r="N4868" i="35" s="1"/>
  <c r="J4817" i="35"/>
  <c r="J4868" i="35" s="1"/>
  <c r="R4816" i="35"/>
  <c r="R4867" i="35" s="1"/>
  <c r="N4816" i="35"/>
  <c r="N4867" i="35" s="1"/>
  <c r="J4816" i="35"/>
  <c r="J4867" i="35" s="1"/>
  <c r="R4815" i="35"/>
  <c r="R4866" i="35" s="1"/>
  <c r="N4815" i="35"/>
  <c r="N4866" i="35" s="1"/>
  <c r="J4815" i="35"/>
  <c r="J4866" i="35" s="1"/>
  <c r="R4814" i="35"/>
  <c r="R4865" i="35" s="1"/>
  <c r="N4814" i="35"/>
  <c r="N4865" i="35" s="1"/>
  <c r="J4814" i="35"/>
  <c r="J4865" i="35" s="1"/>
  <c r="R4813" i="35"/>
  <c r="R4864" i="35" s="1"/>
  <c r="N4813" i="35"/>
  <c r="N4864" i="35" s="1"/>
  <c r="J4813" i="35"/>
  <c r="J4864" i="35" s="1"/>
  <c r="R4812" i="35"/>
  <c r="R4863" i="35" s="1"/>
  <c r="N4812" i="35"/>
  <c r="N4863" i="35" s="1"/>
  <c r="J4812" i="35"/>
  <c r="J4863" i="35" s="1"/>
  <c r="R4811" i="35"/>
  <c r="R4862" i="35" s="1"/>
  <c r="N4811" i="35"/>
  <c r="N4862" i="35" s="1"/>
  <c r="J4811" i="35"/>
  <c r="J4862" i="35" s="1"/>
  <c r="R4810" i="35"/>
  <c r="R4861" i="35" s="1"/>
  <c r="N4810" i="35"/>
  <c r="N4861" i="35" s="1"/>
  <c r="J4810" i="35"/>
  <c r="J4861" i="35" s="1"/>
  <c r="R4809" i="35"/>
  <c r="R4860" i="35" s="1"/>
  <c r="N4809" i="35"/>
  <c r="N4860" i="35" s="1"/>
  <c r="J4809" i="35"/>
  <c r="J4860" i="35" s="1"/>
  <c r="R4808" i="35"/>
  <c r="R4859" i="35" s="1"/>
  <c r="N4808" i="35"/>
  <c r="N4859" i="35" s="1"/>
  <c r="J4808" i="35"/>
  <c r="J4859" i="35" s="1"/>
  <c r="R4807" i="35"/>
  <c r="R4858" i="35" s="1"/>
  <c r="N4807" i="35"/>
  <c r="N4858" i="35" s="1"/>
  <c r="J4807" i="35"/>
  <c r="J4858" i="35" s="1"/>
  <c r="R4806" i="35"/>
  <c r="N4806" i="35"/>
  <c r="J4806" i="35"/>
  <c r="Q4538" i="35"/>
  <c r="M4538" i="35"/>
  <c r="I4538" i="35"/>
  <c r="E4538" i="35"/>
  <c r="D4522" i="35"/>
  <c r="D4521" i="35"/>
  <c r="D4520" i="35"/>
  <c r="D4519" i="35"/>
  <c r="D4518" i="35"/>
  <c r="D4517" i="35"/>
  <c r="D4516" i="35"/>
  <c r="D4515" i="35"/>
  <c r="D4514" i="35"/>
  <c r="D4513" i="35"/>
  <c r="D4512" i="35"/>
  <c r="D4511" i="35"/>
  <c r="D4510" i="35"/>
  <c r="D4509" i="35"/>
  <c r="D4508" i="35"/>
  <c r="D4507" i="35"/>
  <c r="D4506" i="35"/>
  <c r="D4505" i="35"/>
  <c r="D4504" i="35"/>
  <c r="D4503" i="35"/>
  <c r="D4502" i="35"/>
  <c r="D4501" i="35"/>
  <c r="D4500" i="35"/>
  <c r="D4499" i="35"/>
  <c r="D4498" i="35"/>
  <c r="D4497" i="35"/>
  <c r="D4496" i="35"/>
  <c r="D4495" i="35"/>
  <c r="P4489" i="35"/>
  <c r="D4472" i="35"/>
  <c r="O4471" i="35"/>
  <c r="O4522" i="35" s="1"/>
  <c r="K4471" i="35"/>
  <c r="K4522" i="35" s="1"/>
  <c r="G4471" i="35"/>
  <c r="G4522" i="35" s="1"/>
  <c r="O4470" i="35"/>
  <c r="O4521" i="35" s="1"/>
  <c r="K4470" i="35"/>
  <c r="K4521" i="35" s="1"/>
  <c r="G4470" i="35"/>
  <c r="G4521" i="35" s="1"/>
  <c r="O4469" i="35"/>
  <c r="O4520" i="35" s="1"/>
  <c r="K4469" i="35"/>
  <c r="K4520" i="35" s="1"/>
  <c r="G4469" i="35"/>
  <c r="G4520" i="35" s="1"/>
  <c r="O4468" i="35"/>
  <c r="O4519" i="35" s="1"/>
  <c r="K4468" i="35"/>
  <c r="K4519" i="35" s="1"/>
  <c r="G4468" i="35"/>
  <c r="G4519" i="35" s="1"/>
  <c r="O4467" i="35"/>
  <c r="O4518" i="35" s="1"/>
  <c r="K4467" i="35"/>
  <c r="K4518" i="35" s="1"/>
  <c r="G4467" i="35"/>
  <c r="G4518" i="35" s="1"/>
  <c r="O4466" i="35"/>
  <c r="O4517" i="35" s="1"/>
  <c r="K4466" i="35"/>
  <c r="K4517" i="35" s="1"/>
  <c r="G4466" i="35"/>
  <c r="G4517" i="35" s="1"/>
  <c r="O4465" i="35"/>
  <c r="O4516" i="35" s="1"/>
  <c r="K4465" i="35"/>
  <c r="K4516" i="35" s="1"/>
  <c r="G4465" i="35"/>
  <c r="G4516" i="35" s="1"/>
  <c r="O4464" i="35"/>
  <c r="O4515" i="35" s="1"/>
  <c r="K4464" i="35"/>
  <c r="K4515" i="35" s="1"/>
  <c r="G4464" i="35"/>
  <c r="G4515" i="35" s="1"/>
  <c r="O4463" i="35"/>
  <c r="O4514" i="35" s="1"/>
  <c r="K4463" i="35"/>
  <c r="K4514" i="35" s="1"/>
  <c r="G4463" i="35"/>
  <c r="G4514" i="35" s="1"/>
  <c r="O4462" i="35"/>
  <c r="O4513" i="35" s="1"/>
  <c r="K4462" i="35"/>
  <c r="K4513" i="35" s="1"/>
  <c r="G4462" i="35"/>
  <c r="G4513" i="35" s="1"/>
  <c r="O4461" i="35"/>
  <c r="O4512" i="35" s="1"/>
  <c r="K4461" i="35"/>
  <c r="K4512" i="35" s="1"/>
  <c r="G4461" i="35"/>
  <c r="G4512" i="35" s="1"/>
  <c r="O4460" i="35"/>
  <c r="O4511" i="35" s="1"/>
  <c r="K4460" i="35"/>
  <c r="K4511" i="35" s="1"/>
  <c r="G4460" i="35"/>
  <c r="G4511" i="35" s="1"/>
  <c r="O4459" i="35"/>
  <c r="O4510" i="35" s="1"/>
  <c r="K4459" i="35"/>
  <c r="K4510" i="35" s="1"/>
  <c r="G4459" i="35"/>
  <c r="G4510" i="35" s="1"/>
  <c r="O4458" i="35"/>
  <c r="O4509" i="35" s="1"/>
  <c r="K4458" i="35"/>
  <c r="K4509" i="35" s="1"/>
  <c r="G4458" i="35"/>
  <c r="G4509" i="35" s="1"/>
  <c r="O4457" i="35"/>
  <c r="O4508" i="35" s="1"/>
  <c r="K4457" i="35"/>
  <c r="K4508" i="35" s="1"/>
  <c r="G4457" i="35"/>
  <c r="G4508" i="35" s="1"/>
  <c r="O4456" i="35"/>
  <c r="O4507" i="35" s="1"/>
  <c r="K4456" i="35"/>
  <c r="K4507" i="35" s="1"/>
  <c r="G4456" i="35"/>
  <c r="G4507" i="35" s="1"/>
  <c r="O4455" i="35"/>
  <c r="O4506" i="35" s="1"/>
  <c r="K4455" i="35"/>
  <c r="K4506" i="35" s="1"/>
  <c r="G4455" i="35"/>
  <c r="G4506" i="35" s="1"/>
  <c r="O4454" i="35"/>
  <c r="O4505" i="35" s="1"/>
  <c r="K4454" i="35"/>
  <c r="K4505" i="35" s="1"/>
  <c r="G4454" i="35"/>
  <c r="G4505" i="35" s="1"/>
  <c r="O4453" i="35"/>
  <c r="O4504" i="35" s="1"/>
  <c r="K4453" i="35"/>
  <c r="K4504" i="35" s="1"/>
  <c r="G4453" i="35"/>
  <c r="G4504" i="35" s="1"/>
  <c r="O4452" i="35"/>
  <c r="O4503" i="35" s="1"/>
  <c r="K4452" i="35"/>
  <c r="K4503" i="35" s="1"/>
  <c r="G4452" i="35"/>
  <c r="G4503" i="35" s="1"/>
  <c r="O4451" i="35"/>
  <c r="O4502" i="35" s="1"/>
  <c r="K4451" i="35"/>
  <c r="K4502" i="35" s="1"/>
  <c r="G4451" i="35"/>
  <c r="G4502" i="35" s="1"/>
  <c r="O4450" i="35"/>
  <c r="O4501" i="35" s="1"/>
  <c r="K4450" i="35"/>
  <c r="K4501" i="35" s="1"/>
  <c r="G4450" i="35"/>
  <c r="G4501" i="35" s="1"/>
  <c r="O4449" i="35"/>
  <c r="O4500" i="35" s="1"/>
  <c r="K4449" i="35"/>
  <c r="K4500" i="35" s="1"/>
  <c r="G4449" i="35"/>
  <c r="G4500" i="35" s="1"/>
  <c r="O4448" i="35"/>
  <c r="O4499" i="35" s="1"/>
  <c r="K4448" i="35"/>
  <c r="K4499" i="35" s="1"/>
  <c r="G4448" i="35"/>
  <c r="G4499" i="35" s="1"/>
  <c r="O4447" i="35"/>
  <c r="O4498" i="35" s="1"/>
  <c r="K4447" i="35"/>
  <c r="K4498" i="35" s="1"/>
  <c r="G4447" i="35"/>
  <c r="G4498" i="35" s="1"/>
  <c r="O4446" i="35"/>
  <c r="O4497" i="35" s="1"/>
  <c r="K4446" i="35"/>
  <c r="K4497" i="35" s="1"/>
  <c r="G4446" i="35"/>
  <c r="G4497" i="35" s="1"/>
  <c r="O4445" i="35"/>
  <c r="O4496" i="35" s="1"/>
  <c r="K4445" i="35"/>
  <c r="K4496" i="35" s="1"/>
  <c r="G4445" i="35"/>
  <c r="G4496" i="35" s="1"/>
  <c r="O4444" i="35"/>
  <c r="K4444" i="35"/>
  <c r="K4495" i="35" s="1"/>
  <c r="G4444" i="35"/>
  <c r="G4495" i="35" s="1"/>
  <c r="E4443" i="35"/>
  <c r="E4494" i="35" s="1"/>
  <c r="I4443" i="35"/>
  <c r="I4494" i="35" s="1"/>
  <c r="M4443" i="35"/>
  <c r="M4494" i="35" s="1"/>
  <c r="E4442" i="35"/>
  <c r="E4493" i="35" s="1"/>
  <c r="I4442" i="35"/>
  <c r="I4493" i="35" s="1"/>
  <c r="M4442" i="35"/>
  <c r="M4493" i="35" s="1"/>
  <c r="Q4442" i="35"/>
  <c r="Q4493" i="35" s="1"/>
  <c r="E4441" i="35"/>
  <c r="E4492" i="35" s="1"/>
  <c r="I4441" i="35"/>
  <c r="I4492" i="35" s="1"/>
  <c r="M4441" i="35"/>
  <c r="M4492" i="35" s="1"/>
  <c r="Q4441" i="35"/>
  <c r="Q4492" i="35" s="1"/>
  <c r="E4440" i="35"/>
  <c r="E4491" i="35" s="1"/>
  <c r="I4440" i="35"/>
  <c r="I4491" i="35" s="1"/>
  <c r="M4440" i="35"/>
  <c r="M4491" i="35" s="1"/>
  <c r="Q4440" i="35"/>
  <c r="Q4491" i="35" s="1"/>
  <c r="E4439" i="35"/>
  <c r="I4439" i="35"/>
  <c r="I4490" i="35" s="1"/>
  <c r="M4439" i="35"/>
  <c r="M4490" i="35" s="1"/>
  <c r="Q4439" i="35"/>
  <c r="Q4490" i="35" s="1"/>
  <c r="R4471" i="35"/>
  <c r="R4522" i="35" s="1"/>
  <c r="N4471" i="35"/>
  <c r="N4522" i="35" s="1"/>
  <c r="J4471" i="35"/>
  <c r="J4522" i="35" s="1"/>
  <c r="F4471" i="35"/>
  <c r="F4522" i="35" s="1"/>
  <c r="R4470" i="35"/>
  <c r="R4521" i="35" s="1"/>
  <c r="N4470" i="35"/>
  <c r="N4521" i="35" s="1"/>
  <c r="J4470" i="35"/>
  <c r="J4521" i="35" s="1"/>
  <c r="F4470" i="35"/>
  <c r="F4521" i="35" s="1"/>
  <c r="R4469" i="35"/>
  <c r="R4520" i="35" s="1"/>
  <c r="N4469" i="35"/>
  <c r="N4520" i="35" s="1"/>
  <c r="J4469" i="35"/>
  <c r="J4520" i="35" s="1"/>
  <c r="F4469" i="35"/>
  <c r="F4520" i="35" s="1"/>
  <c r="R4468" i="35"/>
  <c r="R4519" i="35" s="1"/>
  <c r="N4468" i="35"/>
  <c r="N4519" i="35" s="1"/>
  <c r="J4468" i="35"/>
  <c r="J4519" i="35" s="1"/>
  <c r="F4468" i="35"/>
  <c r="F4519" i="35" s="1"/>
  <c r="R4467" i="35"/>
  <c r="R4518" i="35" s="1"/>
  <c r="N4467" i="35"/>
  <c r="N4518" i="35" s="1"/>
  <c r="J4467" i="35"/>
  <c r="J4518" i="35" s="1"/>
  <c r="F4467" i="35"/>
  <c r="F4518" i="35" s="1"/>
  <c r="R4466" i="35"/>
  <c r="R4517" i="35" s="1"/>
  <c r="N4466" i="35"/>
  <c r="N4517" i="35" s="1"/>
  <c r="J4466" i="35"/>
  <c r="J4517" i="35" s="1"/>
  <c r="F4466" i="35"/>
  <c r="F4517" i="35" s="1"/>
  <c r="R4465" i="35"/>
  <c r="R4516" i="35" s="1"/>
  <c r="N4465" i="35"/>
  <c r="N4516" i="35" s="1"/>
  <c r="J4465" i="35"/>
  <c r="J4516" i="35" s="1"/>
  <c r="F4465" i="35"/>
  <c r="F4516" i="35" s="1"/>
  <c r="R4464" i="35"/>
  <c r="R4515" i="35" s="1"/>
  <c r="N4464" i="35"/>
  <c r="N4515" i="35" s="1"/>
  <c r="J4464" i="35"/>
  <c r="J4515" i="35" s="1"/>
  <c r="F4464" i="35"/>
  <c r="F4515" i="35" s="1"/>
  <c r="R4463" i="35"/>
  <c r="R4514" i="35" s="1"/>
  <c r="N4463" i="35"/>
  <c r="N4514" i="35" s="1"/>
  <c r="J4463" i="35"/>
  <c r="J4514" i="35" s="1"/>
  <c r="F4463" i="35"/>
  <c r="F4514" i="35" s="1"/>
  <c r="R4462" i="35"/>
  <c r="R4513" i="35" s="1"/>
  <c r="N4462" i="35"/>
  <c r="N4513" i="35" s="1"/>
  <c r="J4462" i="35"/>
  <c r="J4513" i="35" s="1"/>
  <c r="F4462" i="35"/>
  <c r="F4513" i="35" s="1"/>
  <c r="R4461" i="35"/>
  <c r="R4512" i="35" s="1"/>
  <c r="N4461" i="35"/>
  <c r="N4512" i="35" s="1"/>
  <c r="J4461" i="35"/>
  <c r="J4512" i="35" s="1"/>
  <c r="F4461" i="35"/>
  <c r="F4512" i="35" s="1"/>
  <c r="R4460" i="35"/>
  <c r="R4511" i="35" s="1"/>
  <c r="N4460" i="35"/>
  <c r="N4511" i="35" s="1"/>
  <c r="J4460" i="35"/>
  <c r="J4511" i="35" s="1"/>
  <c r="F4460" i="35"/>
  <c r="F4511" i="35" s="1"/>
  <c r="R4459" i="35"/>
  <c r="R4510" i="35" s="1"/>
  <c r="N4459" i="35"/>
  <c r="N4510" i="35" s="1"/>
  <c r="J4459" i="35"/>
  <c r="J4510" i="35" s="1"/>
  <c r="F4459" i="35"/>
  <c r="F4510" i="35" s="1"/>
  <c r="R4458" i="35"/>
  <c r="R4509" i="35" s="1"/>
  <c r="N4458" i="35"/>
  <c r="N4509" i="35" s="1"/>
  <c r="J4458" i="35"/>
  <c r="J4509" i="35" s="1"/>
  <c r="F4458" i="35"/>
  <c r="F4509" i="35" s="1"/>
  <c r="R4457" i="35"/>
  <c r="R4508" i="35" s="1"/>
  <c r="N4457" i="35"/>
  <c r="N4508" i="35" s="1"/>
  <c r="J4457" i="35"/>
  <c r="J4508" i="35" s="1"/>
  <c r="F4457" i="35"/>
  <c r="F4508" i="35" s="1"/>
  <c r="R4456" i="35"/>
  <c r="R4507" i="35" s="1"/>
  <c r="N4456" i="35"/>
  <c r="N4507" i="35" s="1"/>
  <c r="J4456" i="35"/>
  <c r="J4507" i="35" s="1"/>
  <c r="F4456" i="35"/>
  <c r="F4507" i="35" s="1"/>
  <c r="R4455" i="35"/>
  <c r="R4506" i="35" s="1"/>
  <c r="N4455" i="35"/>
  <c r="N4506" i="35" s="1"/>
  <c r="J4455" i="35"/>
  <c r="J4506" i="35" s="1"/>
  <c r="F4455" i="35"/>
  <c r="F4506" i="35" s="1"/>
  <c r="R4454" i="35"/>
  <c r="R4505" i="35" s="1"/>
  <c r="N4454" i="35"/>
  <c r="N4505" i="35" s="1"/>
  <c r="J4454" i="35"/>
  <c r="J4505" i="35" s="1"/>
  <c r="F4454" i="35"/>
  <c r="F4505" i="35" s="1"/>
  <c r="R4453" i="35"/>
  <c r="R4504" i="35" s="1"/>
  <c r="N4453" i="35"/>
  <c r="N4504" i="35" s="1"/>
  <c r="J4453" i="35"/>
  <c r="J4504" i="35" s="1"/>
  <c r="F4453" i="35"/>
  <c r="F4504" i="35" s="1"/>
  <c r="R4452" i="35"/>
  <c r="R4503" i="35" s="1"/>
  <c r="N4452" i="35"/>
  <c r="N4503" i="35" s="1"/>
  <c r="J4452" i="35"/>
  <c r="J4503" i="35" s="1"/>
  <c r="F4452" i="35"/>
  <c r="F4503" i="35" s="1"/>
  <c r="R4451" i="35"/>
  <c r="R4502" i="35" s="1"/>
  <c r="N4451" i="35"/>
  <c r="N4502" i="35" s="1"/>
  <c r="J4451" i="35"/>
  <c r="J4502" i="35" s="1"/>
  <c r="F4451" i="35"/>
  <c r="F4502" i="35" s="1"/>
  <c r="R4450" i="35"/>
  <c r="R4501" i="35" s="1"/>
  <c r="N4450" i="35"/>
  <c r="N4501" i="35" s="1"/>
  <c r="J4450" i="35"/>
  <c r="J4501" i="35" s="1"/>
  <c r="F4450" i="35"/>
  <c r="F4501" i="35" s="1"/>
  <c r="R4449" i="35"/>
  <c r="R4500" i="35" s="1"/>
  <c r="N4449" i="35"/>
  <c r="N4500" i="35" s="1"/>
  <c r="J4449" i="35"/>
  <c r="J4500" i="35" s="1"/>
  <c r="F4449" i="35"/>
  <c r="F4500" i="35" s="1"/>
  <c r="R4448" i="35"/>
  <c r="R4499" i="35" s="1"/>
  <c r="N4448" i="35"/>
  <c r="N4499" i="35" s="1"/>
  <c r="J4448" i="35"/>
  <c r="J4499" i="35" s="1"/>
  <c r="F4448" i="35"/>
  <c r="F4499" i="35" s="1"/>
  <c r="R4447" i="35"/>
  <c r="R4498" i="35" s="1"/>
  <c r="N4447" i="35"/>
  <c r="N4498" i="35" s="1"/>
  <c r="J4447" i="35"/>
  <c r="J4498" i="35" s="1"/>
  <c r="F4447" i="35"/>
  <c r="F4498" i="35" s="1"/>
  <c r="R4446" i="35"/>
  <c r="R4497" i="35" s="1"/>
  <c r="N4446" i="35"/>
  <c r="N4497" i="35" s="1"/>
  <c r="J4446" i="35"/>
  <c r="J4497" i="35" s="1"/>
  <c r="F4446" i="35"/>
  <c r="F4497" i="35" s="1"/>
  <c r="R4445" i="35"/>
  <c r="R4496" i="35" s="1"/>
  <c r="N4445" i="35"/>
  <c r="N4496" i="35" s="1"/>
  <c r="J4445" i="35"/>
  <c r="J4496" i="35" s="1"/>
  <c r="F4445" i="35"/>
  <c r="F4496" i="35" s="1"/>
  <c r="R4444" i="35"/>
  <c r="R4495" i="35" s="1"/>
  <c r="N4444" i="35"/>
  <c r="N4495" i="35" s="1"/>
  <c r="J4444" i="35"/>
  <c r="F4444" i="35"/>
  <c r="F4495" i="35" s="1"/>
  <c r="R4443" i="35"/>
  <c r="R4494" i="35" s="1"/>
  <c r="N4443" i="35"/>
  <c r="N4494" i="35" s="1"/>
  <c r="H4443" i="35"/>
  <c r="H4494" i="35" s="1"/>
  <c r="N4442" i="35"/>
  <c r="N4493" i="35" s="1"/>
  <c r="H4442" i="35"/>
  <c r="H4493" i="35" s="1"/>
  <c r="N4441" i="35"/>
  <c r="N4492" i="35" s="1"/>
  <c r="H4441" i="35"/>
  <c r="H4492" i="35" s="1"/>
  <c r="N4440" i="35"/>
  <c r="N4491" i="35" s="1"/>
  <c r="H4440" i="35"/>
  <c r="H4491" i="35" s="1"/>
  <c r="N4439" i="35"/>
  <c r="H4439" i="35"/>
  <c r="Q4471" i="35"/>
  <c r="Q4522" i="35" s="1"/>
  <c r="M4471" i="35"/>
  <c r="M4522" i="35" s="1"/>
  <c r="I4471" i="35"/>
  <c r="I4522" i="35" s="1"/>
  <c r="Q4470" i="35"/>
  <c r="Q4521" i="35" s="1"/>
  <c r="M4470" i="35"/>
  <c r="M4521" i="35" s="1"/>
  <c r="I4470" i="35"/>
  <c r="I4521" i="35" s="1"/>
  <c r="Q4469" i="35"/>
  <c r="Q4520" i="35" s="1"/>
  <c r="M4469" i="35"/>
  <c r="M4520" i="35" s="1"/>
  <c r="I4469" i="35"/>
  <c r="I4520" i="35" s="1"/>
  <c r="Q4468" i="35"/>
  <c r="Q4519" i="35" s="1"/>
  <c r="M4468" i="35"/>
  <c r="M4519" i="35" s="1"/>
  <c r="I4468" i="35"/>
  <c r="I4519" i="35" s="1"/>
  <c r="Q4467" i="35"/>
  <c r="Q4518" i="35" s="1"/>
  <c r="M4467" i="35"/>
  <c r="M4518" i="35" s="1"/>
  <c r="I4467" i="35"/>
  <c r="I4518" i="35" s="1"/>
  <c r="Q4466" i="35"/>
  <c r="Q4517" i="35" s="1"/>
  <c r="M4466" i="35"/>
  <c r="M4517" i="35" s="1"/>
  <c r="I4466" i="35"/>
  <c r="I4517" i="35" s="1"/>
  <c r="Q4465" i="35"/>
  <c r="Q4516" i="35" s="1"/>
  <c r="M4465" i="35"/>
  <c r="M4516" i="35" s="1"/>
  <c r="I4465" i="35"/>
  <c r="I4516" i="35" s="1"/>
  <c r="Q4464" i="35"/>
  <c r="Q4515" i="35" s="1"/>
  <c r="M4464" i="35"/>
  <c r="M4515" i="35" s="1"/>
  <c r="I4464" i="35"/>
  <c r="I4515" i="35" s="1"/>
  <c r="Q4463" i="35"/>
  <c r="Q4514" i="35" s="1"/>
  <c r="M4463" i="35"/>
  <c r="M4514" i="35" s="1"/>
  <c r="I4463" i="35"/>
  <c r="I4514" i="35" s="1"/>
  <c r="Q4462" i="35"/>
  <c r="Q4513" i="35" s="1"/>
  <c r="M4462" i="35"/>
  <c r="M4513" i="35" s="1"/>
  <c r="I4462" i="35"/>
  <c r="I4513" i="35" s="1"/>
  <c r="Q4461" i="35"/>
  <c r="Q4512" i="35" s="1"/>
  <c r="M4461" i="35"/>
  <c r="M4512" i="35" s="1"/>
  <c r="I4461" i="35"/>
  <c r="I4512" i="35" s="1"/>
  <c r="Q4460" i="35"/>
  <c r="Q4511" i="35" s="1"/>
  <c r="M4460" i="35"/>
  <c r="M4511" i="35" s="1"/>
  <c r="I4460" i="35"/>
  <c r="I4511" i="35" s="1"/>
  <c r="Q4459" i="35"/>
  <c r="Q4510" i="35" s="1"/>
  <c r="M4459" i="35"/>
  <c r="M4510" i="35" s="1"/>
  <c r="I4459" i="35"/>
  <c r="I4510" i="35" s="1"/>
  <c r="Q4458" i="35"/>
  <c r="Q4509" i="35" s="1"/>
  <c r="M4458" i="35"/>
  <c r="M4509" i="35" s="1"/>
  <c r="I4458" i="35"/>
  <c r="I4509" i="35" s="1"/>
  <c r="Q4457" i="35"/>
  <c r="Q4508" i="35" s="1"/>
  <c r="M4457" i="35"/>
  <c r="M4508" i="35" s="1"/>
  <c r="I4457" i="35"/>
  <c r="I4508" i="35" s="1"/>
  <c r="Q4456" i="35"/>
  <c r="Q4507" i="35" s="1"/>
  <c r="M4456" i="35"/>
  <c r="M4507" i="35" s="1"/>
  <c r="I4456" i="35"/>
  <c r="I4507" i="35" s="1"/>
  <c r="Q4455" i="35"/>
  <c r="Q4506" i="35" s="1"/>
  <c r="M4455" i="35"/>
  <c r="M4506" i="35" s="1"/>
  <c r="I4455" i="35"/>
  <c r="I4506" i="35" s="1"/>
  <c r="Q4454" i="35"/>
  <c r="Q4505" i="35" s="1"/>
  <c r="M4454" i="35"/>
  <c r="M4505" i="35" s="1"/>
  <c r="I4454" i="35"/>
  <c r="I4505" i="35" s="1"/>
  <c r="Q4453" i="35"/>
  <c r="Q4504" i="35" s="1"/>
  <c r="M4453" i="35"/>
  <c r="M4504" i="35" s="1"/>
  <c r="I4453" i="35"/>
  <c r="I4504" i="35" s="1"/>
  <c r="Q4452" i="35"/>
  <c r="Q4503" i="35" s="1"/>
  <c r="M4452" i="35"/>
  <c r="M4503" i="35" s="1"/>
  <c r="I4452" i="35"/>
  <c r="I4503" i="35" s="1"/>
  <c r="Q4451" i="35"/>
  <c r="Q4502" i="35" s="1"/>
  <c r="M4451" i="35"/>
  <c r="M4502" i="35" s="1"/>
  <c r="I4451" i="35"/>
  <c r="I4502" i="35" s="1"/>
  <c r="Q4450" i="35"/>
  <c r="Q4501" i="35" s="1"/>
  <c r="M4450" i="35"/>
  <c r="M4501" i="35" s="1"/>
  <c r="I4450" i="35"/>
  <c r="I4501" i="35" s="1"/>
  <c r="Q4449" i="35"/>
  <c r="Q4500" i="35" s="1"/>
  <c r="M4449" i="35"/>
  <c r="M4500" i="35" s="1"/>
  <c r="I4449" i="35"/>
  <c r="I4500" i="35" s="1"/>
  <c r="Q4448" i="35"/>
  <c r="Q4499" i="35" s="1"/>
  <c r="M4448" i="35"/>
  <c r="M4499" i="35" s="1"/>
  <c r="I4448" i="35"/>
  <c r="I4499" i="35" s="1"/>
  <c r="Q4447" i="35"/>
  <c r="Q4498" i="35" s="1"/>
  <c r="M4447" i="35"/>
  <c r="M4498" i="35" s="1"/>
  <c r="I4447" i="35"/>
  <c r="I4498" i="35" s="1"/>
  <c r="Q4446" i="35"/>
  <c r="Q4497" i="35" s="1"/>
  <c r="M4446" i="35"/>
  <c r="M4497" i="35" s="1"/>
  <c r="I4446" i="35"/>
  <c r="I4497" i="35" s="1"/>
  <c r="Q4445" i="35"/>
  <c r="Q4496" i="35" s="1"/>
  <c r="M4445" i="35"/>
  <c r="M4496" i="35" s="1"/>
  <c r="I4445" i="35"/>
  <c r="I4496" i="35" s="1"/>
  <c r="Q4444" i="35"/>
  <c r="Q4495" i="35" s="1"/>
  <c r="M4444" i="35"/>
  <c r="M4495" i="35" s="1"/>
  <c r="I4444" i="35"/>
  <c r="I4495" i="35" s="1"/>
  <c r="Q4443" i="35"/>
  <c r="Q4494" i="35" s="1"/>
  <c r="L4443" i="35"/>
  <c r="L4494" i="35" s="1"/>
  <c r="G4443" i="35"/>
  <c r="G4494" i="35" s="1"/>
  <c r="R4442" i="35"/>
  <c r="R4493" i="35" s="1"/>
  <c r="L4442" i="35"/>
  <c r="L4493" i="35" s="1"/>
  <c r="G4442" i="35"/>
  <c r="G4493" i="35" s="1"/>
  <c r="R4441" i="35"/>
  <c r="R4492" i="35" s="1"/>
  <c r="L4441" i="35"/>
  <c r="L4492" i="35" s="1"/>
  <c r="G4441" i="35"/>
  <c r="G4492" i="35" s="1"/>
  <c r="R4440" i="35"/>
  <c r="R4491" i="35" s="1"/>
  <c r="L4440" i="35"/>
  <c r="L4491" i="35" s="1"/>
  <c r="G4440" i="35"/>
  <c r="G4491" i="35" s="1"/>
  <c r="R4439" i="35"/>
  <c r="L4439" i="35"/>
  <c r="G4439" i="35"/>
  <c r="Q4438" i="35"/>
  <c r="Q4489" i="35" s="1"/>
  <c r="M4438" i="35"/>
  <c r="M4489" i="35" s="1"/>
  <c r="I4438" i="35"/>
  <c r="I4489" i="35" s="1"/>
  <c r="Q4437" i="35"/>
  <c r="Q4488" i="35" s="1"/>
  <c r="M4437" i="35"/>
  <c r="M4488" i="35" s="1"/>
  <c r="I4437" i="35"/>
  <c r="I4488" i="35" s="1"/>
  <c r="Q4436" i="35"/>
  <c r="Q4487" i="35" s="1"/>
  <c r="M4436" i="35"/>
  <c r="M4487" i="35" s="1"/>
  <c r="I4436" i="35"/>
  <c r="I4487" i="35" s="1"/>
  <c r="Q4435" i="35"/>
  <c r="Q4486" i="35" s="1"/>
  <c r="M4435" i="35"/>
  <c r="M4486" i="35" s="1"/>
  <c r="I4435" i="35"/>
  <c r="I4486" i="35" s="1"/>
  <c r="Q4434" i="35"/>
  <c r="Q4485" i="35" s="1"/>
  <c r="M4434" i="35"/>
  <c r="M4485" i="35" s="1"/>
  <c r="I4434" i="35"/>
  <c r="I4485" i="35" s="1"/>
  <c r="Q4433" i="35"/>
  <c r="Q4484" i="35" s="1"/>
  <c r="M4433" i="35"/>
  <c r="M4484" i="35" s="1"/>
  <c r="I4433" i="35"/>
  <c r="I4484" i="35" s="1"/>
  <c r="Q4432" i="35"/>
  <c r="Q4483" i="35" s="1"/>
  <c r="M4432" i="35"/>
  <c r="M4483" i="35" s="1"/>
  <c r="I4432" i="35"/>
  <c r="I4483" i="35" s="1"/>
  <c r="Q4431" i="35"/>
  <c r="Q4482" i="35" s="1"/>
  <c r="M4431" i="35"/>
  <c r="M4482" i="35" s="1"/>
  <c r="I4431" i="35"/>
  <c r="I4482" i="35" s="1"/>
  <c r="Q4430" i="35"/>
  <c r="Q4481" i="35" s="1"/>
  <c r="M4430" i="35"/>
  <c r="M4481" i="35" s="1"/>
  <c r="I4430" i="35"/>
  <c r="I4481" i="35" s="1"/>
  <c r="Q4429" i="35"/>
  <c r="Q4480" i="35" s="1"/>
  <c r="M4429" i="35"/>
  <c r="M4480" i="35" s="1"/>
  <c r="I4429" i="35"/>
  <c r="I4480" i="35" s="1"/>
  <c r="Q4428" i="35"/>
  <c r="Q4479" i="35" s="1"/>
  <c r="M4428" i="35"/>
  <c r="M4479" i="35" s="1"/>
  <c r="I4428" i="35"/>
  <c r="I4479" i="35" s="1"/>
  <c r="Q4427" i="35"/>
  <c r="Q4478" i="35" s="1"/>
  <c r="M4427" i="35"/>
  <c r="M4478" i="35" s="1"/>
  <c r="I4427" i="35"/>
  <c r="I4478" i="35" s="1"/>
  <c r="Q4426" i="35"/>
  <c r="Q4477" i="35" s="1"/>
  <c r="M4426" i="35"/>
  <c r="M4477" i="35" s="1"/>
  <c r="I4426" i="35"/>
  <c r="I4477" i="35" s="1"/>
  <c r="Q4425" i="35"/>
  <c r="Q4476" i="35" s="1"/>
  <c r="M4425" i="35"/>
  <c r="M4476" i="35" s="1"/>
  <c r="I4425" i="35"/>
  <c r="I4476" i="35" s="1"/>
  <c r="Q4424" i="35"/>
  <c r="Q4475" i="35" s="1"/>
  <c r="M4424" i="35"/>
  <c r="M4475" i="35" s="1"/>
  <c r="I4424" i="35"/>
  <c r="I4475" i="35" s="1"/>
  <c r="Q4423" i="35"/>
  <c r="Q4474" i="35" s="1"/>
  <c r="M4423" i="35"/>
  <c r="M4474" i="35" s="1"/>
  <c r="I4423" i="35"/>
  <c r="I4474" i="35" s="1"/>
  <c r="Q4422" i="35"/>
  <c r="M4422" i="35"/>
  <c r="I4422" i="35"/>
  <c r="E4329" i="35"/>
  <c r="E4380" i="35" s="1"/>
  <c r="I4329" i="35"/>
  <c r="I4380" i="35" s="1"/>
  <c r="M4329" i="35"/>
  <c r="M4380" i="35" s="1"/>
  <c r="Q4329" i="35"/>
  <c r="Q4380" i="35" s="1"/>
  <c r="F4329" i="35"/>
  <c r="F4380" i="35" s="1"/>
  <c r="J4329" i="35"/>
  <c r="J4380" i="35" s="1"/>
  <c r="N4329" i="35"/>
  <c r="N4380" i="35" s="1"/>
  <c r="R4329" i="35"/>
  <c r="R4380" i="35" s="1"/>
  <c r="G4329" i="35"/>
  <c r="G4380" i="35" s="1"/>
  <c r="K4329" i="35"/>
  <c r="K4380" i="35" s="1"/>
  <c r="O4329" i="35"/>
  <c r="O4380" i="35" s="1"/>
  <c r="E4325" i="35"/>
  <c r="E4376" i="35" s="1"/>
  <c r="I4325" i="35"/>
  <c r="I4376" i="35" s="1"/>
  <c r="M4325" i="35"/>
  <c r="M4376" i="35" s="1"/>
  <c r="Q4325" i="35"/>
  <c r="Q4376" i="35" s="1"/>
  <c r="F4325" i="35"/>
  <c r="F4376" i="35" s="1"/>
  <c r="J4325" i="35"/>
  <c r="J4376" i="35" s="1"/>
  <c r="N4325" i="35"/>
  <c r="N4376" i="35" s="1"/>
  <c r="R4325" i="35"/>
  <c r="R4376" i="35" s="1"/>
  <c r="G4325" i="35"/>
  <c r="G4376" i="35" s="1"/>
  <c r="K4325" i="35"/>
  <c r="K4376" i="35" s="1"/>
  <c r="O4325" i="35"/>
  <c r="O4376" i="35" s="1"/>
  <c r="E4321" i="35"/>
  <c r="E4372" i="35" s="1"/>
  <c r="I4321" i="35"/>
  <c r="I4372" i="35" s="1"/>
  <c r="M4321" i="35"/>
  <c r="M4372" i="35" s="1"/>
  <c r="Q4321" i="35"/>
  <c r="Q4372" i="35" s="1"/>
  <c r="F4321" i="35"/>
  <c r="F4372" i="35" s="1"/>
  <c r="J4321" i="35"/>
  <c r="J4372" i="35" s="1"/>
  <c r="N4321" i="35"/>
  <c r="N4372" i="35" s="1"/>
  <c r="R4321" i="35"/>
  <c r="R4372" i="35" s="1"/>
  <c r="G4321" i="35"/>
  <c r="G4372" i="35" s="1"/>
  <c r="K4321" i="35"/>
  <c r="K4372" i="35" s="1"/>
  <c r="O4321" i="35"/>
  <c r="O4372" i="35" s="1"/>
  <c r="E4317" i="35"/>
  <c r="E4368" i="35" s="1"/>
  <c r="I4317" i="35"/>
  <c r="I4368" i="35" s="1"/>
  <c r="M4317" i="35"/>
  <c r="M4368" i="35" s="1"/>
  <c r="Q4317" i="35"/>
  <c r="Q4368" i="35" s="1"/>
  <c r="F4317" i="35"/>
  <c r="F4368" i="35" s="1"/>
  <c r="J4317" i="35"/>
  <c r="J4368" i="35" s="1"/>
  <c r="N4317" i="35"/>
  <c r="N4368" i="35" s="1"/>
  <c r="R4317" i="35"/>
  <c r="R4368" i="35" s="1"/>
  <c r="G4317" i="35"/>
  <c r="G4368" i="35" s="1"/>
  <c r="K4317" i="35"/>
  <c r="K4368" i="35" s="1"/>
  <c r="O4317" i="35"/>
  <c r="O4368" i="35" s="1"/>
  <c r="E4313" i="35"/>
  <c r="E4364" i="35" s="1"/>
  <c r="I4313" i="35"/>
  <c r="I4364" i="35" s="1"/>
  <c r="M4313" i="35"/>
  <c r="M4364" i="35" s="1"/>
  <c r="Q4313" i="35"/>
  <c r="Q4364" i="35" s="1"/>
  <c r="F4313" i="35"/>
  <c r="F4364" i="35" s="1"/>
  <c r="J4313" i="35"/>
  <c r="J4364" i="35" s="1"/>
  <c r="N4313" i="35"/>
  <c r="N4364" i="35" s="1"/>
  <c r="R4313" i="35"/>
  <c r="R4364" i="35" s="1"/>
  <c r="G4313" i="35"/>
  <c r="G4364" i="35" s="1"/>
  <c r="K4313" i="35"/>
  <c r="K4364" i="35" s="1"/>
  <c r="O4313" i="35"/>
  <c r="O4364" i="35" s="1"/>
  <c r="E4309" i="35"/>
  <c r="E4360" i="35" s="1"/>
  <c r="I4309" i="35"/>
  <c r="I4360" i="35" s="1"/>
  <c r="M4309" i="35"/>
  <c r="M4360" i="35" s="1"/>
  <c r="Q4309" i="35"/>
  <c r="Q4360" i="35" s="1"/>
  <c r="F4309" i="35"/>
  <c r="F4360" i="35" s="1"/>
  <c r="J4309" i="35"/>
  <c r="J4360" i="35" s="1"/>
  <c r="N4309" i="35"/>
  <c r="N4360" i="35" s="1"/>
  <c r="R4309" i="35"/>
  <c r="R4360" i="35" s="1"/>
  <c r="G4309" i="35"/>
  <c r="G4360" i="35" s="1"/>
  <c r="K4309" i="35"/>
  <c r="K4360" i="35" s="1"/>
  <c r="O4309" i="35"/>
  <c r="O4360" i="35" s="1"/>
  <c r="E4305" i="35"/>
  <c r="E4356" i="35" s="1"/>
  <c r="I4305" i="35"/>
  <c r="I4356" i="35" s="1"/>
  <c r="M4305" i="35"/>
  <c r="M4356" i="35" s="1"/>
  <c r="Q4305" i="35"/>
  <c r="Q4356" i="35" s="1"/>
  <c r="F4305" i="35"/>
  <c r="F4356" i="35" s="1"/>
  <c r="J4305" i="35"/>
  <c r="J4356" i="35" s="1"/>
  <c r="N4305" i="35"/>
  <c r="N4356" i="35" s="1"/>
  <c r="R4305" i="35"/>
  <c r="R4356" i="35" s="1"/>
  <c r="G4305" i="35"/>
  <c r="G4356" i="35" s="1"/>
  <c r="K4305" i="35"/>
  <c r="K4356" i="35" s="1"/>
  <c r="O4305" i="35"/>
  <c r="O4356" i="35" s="1"/>
  <c r="E4301" i="35"/>
  <c r="E4352" i="35" s="1"/>
  <c r="I4301" i="35"/>
  <c r="I4352" i="35" s="1"/>
  <c r="M4301" i="35"/>
  <c r="M4352" i="35" s="1"/>
  <c r="Q4301" i="35"/>
  <c r="Q4352" i="35" s="1"/>
  <c r="F4301" i="35"/>
  <c r="F4352" i="35" s="1"/>
  <c r="J4301" i="35"/>
  <c r="J4352" i="35" s="1"/>
  <c r="N4301" i="35"/>
  <c r="N4352" i="35" s="1"/>
  <c r="R4301" i="35"/>
  <c r="R4352" i="35" s="1"/>
  <c r="G4301" i="35"/>
  <c r="G4352" i="35" s="1"/>
  <c r="K4301" i="35"/>
  <c r="K4352" i="35" s="1"/>
  <c r="O4301" i="35"/>
  <c r="O4352" i="35" s="1"/>
  <c r="G4293" i="35"/>
  <c r="G4344" i="35" s="1"/>
  <c r="K4293" i="35"/>
  <c r="K4344" i="35" s="1"/>
  <c r="O4293" i="35"/>
  <c r="O4344" i="35" s="1"/>
  <c r="E4293" i="35"/>
  <c r="E4344" i="35" s="1"/>
  <c r="J4293" i="35"/>
  <c r="J4344" i="35" s="1"/>
  <c r="P4293" i="35"/>
  <c r="P4344" i="35" s="1"/>
  <c r="F4293" i="35"/>
  <c r="F4344" i="35" s="1"/>
  <c r="L4293" i="35"/>
  <c r="L4344" i="35" s="1"/>
  <c r="Q4293" i="35"/>
  <c r="Q4344" i="35" s="1"/>
  <c r="H4293" i="35"/>
  <c r="H4344" i="35" s="1"/>
  <c r="M4293" i="35"/>
  <c r="M4344" i="35" s="1"/>
  <c r="R4293" i="35"/>
  <c r="R4344" i="35" s="1"/>
  <c r="D4368" i="35"/>
  <c r="D4364" i="35"/>
  <c r="D4360" i="35"/>
  <c r="D4356" i="35"/>
  <c r="D4352" i="35"/>
  <c r="D4344" i="35"/>
  <c r="P4329" i="35"/>
  <c r="P4380" i="35" s="1"/>
  <c r="E4328" i="35"/>
  <c r="E4379" i="35" s="1"/>
  <c r="I4328" i="35"/>
  <c r="I4379" i="35" s="1"/>
  <c r="M4328" i="35"/>
  <c r="M4379" i="35" s="1"/>
  <c r="Q4328" i="35"/>
  <c r="Q4379" i="35" s="1"/>
  <c r="F4328" i="35"/>
  <c r="F4379" i="35" s="1"/>
  <c r="J4328" i="35"/>
  <c r="J4379" i="35" s="1"/>
  <c r="N4328" i="35"/>
  <c r="N4379" i="35" s="1"/>
  <c r="R4328" i="35"/>
  <c r="R4379" i="35" s="1"/>
  <c r="G4328" i="35"/>
  <c r="G4379" i="35" s="1"/>
  <c r="K4328" i="35"/>
  <c r="K4379" i="35" s="1"/>
  <c r="O4328" i="35"/>
  <c r="O4379" i="35" s="1"/>
  <c r="P4325" i="35"/>
  <c r="P4376" i="35" s="1"/>
  <c r="E4324" i="35"/>
  <c r="E4375" i="35" s="1"/>
  <c r="I4324" i="35"/>
  <c r="I4375" i="35" s="1"/>
  <c r="M4324" i="35"/>
  <c r="M4375" i="35" s="1"/>
  <c r="Q4324" i="35"/>
  <c r="Q4375" i="35" s="1"/>
  <c r="F4324" i="35"/>
  <c r="F4375" i="35" s="1"/>
  <c r="J4324" i="35"/>
  <c r="J4375" i="35" s="1"/>
  <c r="N4324" i="35"/>
  <c r="N4375" i="35" s="1"/>
  <c r="R4324" i="35"/>
  <c r="R4375" i="35" s="1"/>
  <c r="G4324" i="35"/>
  <c r="G4375" i="35" s="1"/>
  <c r="K4324" i="35"/>
  <c r="K4375" i="35" s="1"/>
  <c r="O4324" i="35"/>
  <c r="O4375" i="35" s="1"/>
  <c r="P4321" i="35"/>
  <c r="P4372" i="35" s="1"/>
  <c r="E4320" i="35"/>
  <c r="E4371" i="35" s="1"/>
  <c r="I4320" i="35"/>
  <c r="I4371" i="35" s="1"/>
  <c r="M4320" i="35"/>
  <c r="M4371" i="35" s="1"/>
  <c r="Q4320" i="35"/>
  <c r="Q4371" i="35" s="1"/>
  <c r="F4320" i="35"/>
  <c r="F4371" i="35" s="1"/>
  <c r="J4320" i="35"/>
  <c r="J4371" i="35" s="1"/>
  <c r="N4320" i="35"/>
  <c r="N4371" i="35" s="1"/>
  <c r="R4320" i="35"/>
  <c r="R4371" i="35" s="1"/>
  <c r="G4320" i="35"/>
  <c r="G4371" i="35" s="1"/>
  <c r="K4320" i="35"/>
  <c r="K4371" i="35" s="1"/>
  <c r="O4320" i="35"/>
  <c r="O4371" i="35" s="1"/>
  <c r="P4317" i="35"/>
  <c r="P4368" i="35" s="1"/>
  <c r="E4316" i="35"/>
  <c r="E4367" i="35" s="1"/>
  <c r="I4316" i="35"/>
  <c r="I4367" i="35" s="1"/>
  <c r="M4316" i="35"/>
  <c r="M4367" i="35" s="1"/>
  <c r="Q4316" i="35"/>
  <c r="Q4367" i="35" s="1"/>
  <c r="F4316" i="35"/>
  <c r="F4367" i="35" s="1"/>
  <c r="J4316" i="35"/>
  <c r="J4367" i="35" s="1"/>
  <c r="N4316" i="35"/>
  <c r="N4367" i="35" s="1"/>
  <c r="R4316" i="35"/>
  <c r="R4367" i="35" s="1"/>
  <c r="G4316" i="35"/>
  <c r="G4367" i="35" s="1"/>
  <c r="K4316" i="35"/>
  <c r="K4367" i="35" s="1"/>
  <c r="O4316" i="35"/>
  <c r="O4367" i="35" s="1"/>
  <c r="P4313" i="35"/>
  <c r="P4364" i="35" s="1"/>
  <c r="E4312" i="35"/>
  <c r="E4363" i="35" s="1"/>
  <c r="I4312" i="35"/>
  <c r="I4363" i="35" s="1"/>
  <c r="M4312" i="35"/>
  <c r="M4363" i="35" s="1"/>
  <c r="Q4312" i="35"/>
  <c r="Q4363" i="35" s="1"/>
  <c r="F4312" i="35"/>
  <c r="F4363" i="35" s="1"/>
  <c r="J4312" i="35"/>
  <c r="J4363" i="35" s="1"/>
  <c r="N4312" i="35"/>
  <c r="N4363" i="35" s="1"/>
  <c r="R4312" i="35"/>
  <c r="R4363" i="35" s="1"/>
  <c r="G4312" i="35"/>
  <c r="G4363" i="35" s="1"/>
  <c r="K4312" i="35"/>
  <c r="K4363" i="35" s="1"/>
  <c r="O4312" i="35"/>
  <c r="O4363" i="35" s="1"/>
  <c r="P4309" i="35"/>
  <c r="P4360" i="35" s="1"/>
  <c r="E4308" i="35"/>
  <c r="E4359" i="35" s="1"/>
  <c r="I4308" i="35"/>
  <c r="I4359" i="35" s="1"/>
  <c r="M4308" i="35"/>
  <c r="M4359" i="35" s="1"/>
  <c r="Q4308" i="35"/>
  <c r="Q4359" i="35" s="1"/>
  <c r="F4308" i="35"/>
  <c r="F4359" i="35" s="1"/>
  <c r="J4308" i="35"/>
  <c r="J4359" i="35" s="1"/>
  <c r="N4308" i="35"/>
  <c r="N4359" i="35" s="1"/>
  <c r="R4308" i="35"/>
  <c r="R4359" i="35" s="1"/>
  <c r="G4308" i="35"/>
  <c r="G4359" i="35" s="1"/>
  <c r="K4308" i="35"/>
  <c r="K4359" i="35" s="1"/>
  <c r="O4308" i="35"/>
  <c r="O4359" i="35" s="1"/>
  <c r="P4305" i="35"/>
  <c r="P4356" i="35" s="1"/>
  <c r="E4304" i="35"/>
  <c r="E4355" i="35" s="1"/>
  <c r="I4304" i="35"/>
  <c r="I4355" i="35" s="1"/>
  <c r="M4304" i="35"/>
  <c r="M4355" i="35" s="1"/>
  <c r="Q4304" i="35"/>
  <c r="Q4355" i="35" s="1"/>
  <c r="F4304" i="35"/>
  <c r="F4355" i="35" s="1"/>
  <c r="J4304" i="35"/>
  <c r="J4355" i="35" s="1"/>
  <c r="N4304" i="35"/>
  <c r="N4355" i="35" s="1"/>
  <c r="R4304" i="35"/>
  <c r="R4355" i="35" s="1"/>
  <c r="G4304" i="35"/>
  <c r="G4355" i="35" s="1"/>
  <c r="K4304" i="35"/>
  <c r="K4355" i="35" s="1"/>
  <c r="O4304" i="35"/>
  <c r="O4355" i="35" s="1"/>
  <c r="P4301" i="35"/>
  <c r="P4352" i="35" s="1"/>
  <c r="E4334" i="35"/>
  <c r="E4385" i="35" s="1"/>
  <c r="I4334" i="35"/>
  <c r="I4385" i="35" s="1"/>
  <c r="M4334" i="35"/>
  <c r="M4385" i="35" s="1"/>
  <c r="Q4334" i="35"/>
  <c r="Q4385" i="35" s="1"/>
  <c r="F4334" i="35"/>
  <c r="F4385" i="35" s="1"/>
  <c r="J4334" i="35"/>
  <c r="J4385" i="35" s="1"/>
  <c r="N4334" i="35"/>
  <c r="N4385" i="35" s="1"/>
  <c r="R4334" i="35"/>
  <c r="R4385" i="35" s="1"/>
  <c r="E4333" i="35"/>
  <c r="E4384" i="35" s="1"/>
  <c r="I4333" i="35"/>
  <c r="I4384" i="35" s="1"/>
  <c r="M4333" i="35"/>
  <c r="M4384" i="35" s="1"/>
  <c r="Q4333" i="35"/>
  <c r="Q4384" i="35" s="1"/>
  <c r="F4333" i="35"/>
  <c r="F4384" i="35" s="1"/>
  <c r="J4333" i="35"/>
  <c r="J4384" i="35" s="1"/>
  <c r="N4333" i="35"/>
  <c r="N4384" i="35" s="1"/>
  <c r="R4333" i="35"/>
  <c r="R4384" i="35" s="1"/>
  <c r="E4332" i="35"/>
  <c r="E4383" i="35" s="1"/>
  <c r="I4332" i="35"/>
  <c r="I4383" i="35" s="1"/>
  <c r="M4332" i="35"/>
  <c r="M4383" i="35" s="1"/>
  <c r="Q4332" i="35"/>
  <c r="Q4383" i="35" s="1"/>
  <c r="F4332" i="35"/>
  <c r="F4383" i="35" s="1"/>
  <c r="J4332" i="35"/>
  <c r="J4383" i="35" s="1"/>
  <c r="N4332" i="35"/>
  <c r="N4383" i="35" s="1"/>
  <c r="R4332" i="35"/>
  <c r="R4383" i="35" s="1"/>
  <c r="E4331" i="35"/>
  <c r="E4382" i="35" s="1"/>
  <c r="I4331" i="35"/>
  <c r="I4382" i="35" s="1"/>
  <c r="M4331" i="35"/>
  <c r="M4382" i="35" s="1"/>
  <c r="Q4331" i="35"/>
  <c r="Q4382" i="35" s="1"/>
  <c r="F4331" i="35"/>
  <c r="F4382" i="35" s="1"/>
  <c r="J4331" i="35"/>
  <c r="J4382" i="35" s="1"/>
  <c r="N4331" i="35"/>
  <c r="N4382" i="35" s="1"/>
  <c r="R4331" i="35"/>
  <c r="R4382" i="35" s="1"/>
  <c r="L4329" i="35"/>
  <c r="L4380" i="35" s="1"/>
  <c r="P4328" i="35"/>
  <c r="P4379" i="35" s="1"/>
  <c r="E4327" i="35"/>
  <c r="E4378" i="35" s="1"/>
  <c r="I4327" i="35"/>
  <c r="I4378" i="35" s="1"/>
  <c r="M4327" i="35"/>
  <c r="M4378" i="35" s="1"/>
  <c r="Q4327" i="35"/>
  <c r="Q4378" i="35" s="1"/>
  <c r="F4327" i="35"/>
  <c r="F4378" i="35" s="1"/>
  <c r="J4327" i="35"/>
  <c r="J4378" i="35" s="1"/>
  <c r="N4327" i="35"/>
  <c r="N4378" i="35" s="1"/>
  <c r="R4327" i="35"/>
  <c r="R4378" i="35" s="1"/>
  <c r="G4327" i="35"/>
  <c r="G4378" i="35" s="1"/>
  <c r="K4327" i="35"/>
  <c r="K4378" i="35" s="1"/>
  <c r="O4327" i="35"/>
  <c r="O4378" i="35" s="1"/>
  <c r="L4325" i="35"/>
  <c r="L4376" i="35" s="1"/>
  <c r="P4324" i="35"/>
  <c r="P4375" i="35" s="1"/>
  <c r="E4323" i="35"/>
  <c r="E4374" i="35" s="1"/>
  <c r="I4323" i="35"/>
  <c r="I4374" i="35" s="1"/>
  <c r="M4323" i="35"/>
  <c r="M4374" i="35" s="1"/>
  <c r="Q4323" i="35"/>
  <c r="Q4374" i="35" s="1"/>
  <c r="F4323" i="35"/>
  <c r="F4374" i="35" s="1"/>
  <c r="J4323" i="35"/>
  <c r="J4374" i="35" s="1"/>
  <c r="N4323" i="35"/>
  <c r="N4374" i="35" s="1"/>
  <c r="R4323" i="35"/>
  <c r="R4374" i="35" s="1"/>
  <c r="G4323" i="35"/>
  <c r="G4374" i="35" s="1"/>
  <c r="K4323" i="35"/>
  <c r="K4374" i="35" s="1"/>
  <c r="O4323" i="35"/>
  <c r="O4374" i="35" s="1"/>
  <c r="L4321" i="35"/>
  <c r="L4372" i="35" s="1"/>
  <c r="P4320" i="35"/>
  <c r="P4371" i="35" s="1"/>
  <c r="E4319" i="35"/>
  <c r="E4370" i="35" s="1"/>
  <c r="I4319" i="35"/>
  <c r="I4370" i="35" s="1"/>
  <c r="M4319" i="35"/>
  <c r="M4370" i="35" s="1"/>
  <c r="Q4319" i="35"/>
  <c r="Q4370" i="35" s="1"/>
  <c r="F4319" i="35"/>
  <c r="F4370" i="35" s="1"/>
  <c r="J4319" i="35"/>
  <c r="J4370" i="35" s="1"/>
  <c r="N4319" i="35"/>
  <c r="N4370" i="35" s="1"/>
  <c r="R4319" i="35"/>
  <c r="R4370" i="35" s="1"/>
  <c r="G4319" i="35"/>
  <c r="G4370" i="35" s="1"/>
  <c r="K4319" i="35"/>
  <c r="K4370" i="35" s="1"/>
  <c r="O4319" i="35"/>
  <c r="O4370" i="35" s="1"/>
  <c r="L4317" i="35"/>
  <c r="L4368" i="35" s="1"/>
  <c r="P4316" i="35"/>
  <c r="P4367" i="35" s="1"/>
  <c r="E4315" i="35"/>
  <c r="E4366" i="35" s="1"/>
  <c r="I4315" i="35"/>
  <c r="I4366" i="35" s="1"/>
  <c r="M4315" i="35"/>
  <c r="M4366" i="35" s="1"/>
  <c r="Q4315" i="35"/>
  <c r="Q4366" i="35" s="1"/>
  <c r="F4315" i="35"/>
  <c r="F4366" i="35" s="1"/>
  <c r="J4315" i="35"/>
  <c r="J4366" i="35" s="1"/>
  <c r="N4315" i="35"/>
  <c r="N4366" i="35" s="1"/>
  <c r="R4315" i="35"/>
  <c r="R4366" i="35" s="1"/>
  <c r="G4315" i="35"/>
  <c r="G4366" i="35" s="1"/>
  <c r="K4315" i="35"/>
  <c r="K4366" i="35" s="1"/>
  <c r="O4315" i="35"/>
  <c r="O4366" i="35" s="1"/>
  <c r="L4313" i="35"/>
  <c r="L4364" i="35" s="1"/>
  <c r="P4312" i="35"/>
  <c r="P4363" i="35" s="1"/>
  <c r="E4311" i="35"/>
  <c r="E4362" i="35" s="1"/>
  <c r="I4311" i="35"/>
  <c r="I4362" i="35" s="1"/>
  <c r="M4311" i="35"/>
  <c r="M4362" i="35" s="1"/>
  <c r="Q4311" i="35"/>
  <c r="Q4362" i="35" s="1"/>
  <c r="F4311" i="35"/>
  <c r="F4362" i="35" s="1"/>
  <c r="J4311" i="35"/>
  <c r="J4362" i="35" s="1"/>
  <c r="N4311" i="35"/>
  <c r="N4362" i="35" s="1"/>
  <c r="R4311" i="35"/>
  <c r="R4362" i="35" s="1"/>
  <c r="G4311" i="35"/>
  <c r="G4362" i="35" s="1"/>
  <c r="K4311" i="35"/>
  <c r="K4362" i="35" s="1"/>
  <c r="O4311" i="35"/>
  <c r="O4362" i="35" s="1"/>
  <c r="L4309" i="35"/>
  <c r="L4360" i="35" s="1"/>
  <c r="P4308" i="35"/>
  <c r="P4359" i="35" s="1"/>
  <c r="E4307" i="35"/>
  <c r="E4358" i="35" s="1"/>
  <c r="I4307" i="35"/>
  <c r="I4358" i="35" s="1"/>
  <c r="M4307" i="35"/>
  <c r="M4358" i="35" s="1"/>
  <c r="Q4307" i="35"/>
  <c r="Q4358" i="35" s="1"/>
  <c r="F4307" i="35"/>
  <c r="F4358" i="35" s="1"/>
  <c r="J4307" i="35"/>
  <c r="J4358" i="35" s="1"/>
  <c r="N4307" i="35"/>
  <c r="N4358" i="35" s="1"/>
  <c r="R4307" i="35"/>
  <c r="R4358" i="35" s="1"/>
  <c r="G4307" i="35"/>
  <c r="G4358" i="35" s="1"/>
  <c r="K4307" i="35"/>
  <c r="K4358" i="35" s="1"/>
  <c r="O4307" i="35"/>
  <c r="O4358" i="35" s="1"/>
  <c r="L4305" i="35"/>
  <c r="L4356" i="35" s="1"/>
  <c r="P4304" i="35"/>
  <c r="P4355" i="35" s="1"/>
  <c r="E4303" i="35"/>
  <c r="E4354" i="35" s="1"/>
  <c r="I4303" i="35"/>
  <c r="I4354" i="35" s="1"/>
  <c r="M4303" i="35"/>
  <c r="M4354" i="35" s="1"/>
  <c r="Q4303" i="35"/>
  <c r="Q4354" i="35" s="1"/>
  <c r="F4303" i="35"/>
  <c r="F4354" i="35" s="1"/>
  <c r="J4303" i="35"/>
  <c r="J4354" i="35" s="1"/>
  <c r="N4303" i="35"/>
  <c r="N4354" i="35" s="1"/>
  <c r="R4303" i="35"/>
  <c r="R4354" i="35" s="1"/>
  <c r="G4303" i="35"/>
  <c r="G4354" i="35" s="1"/>
  <c r="K4303" i="35"/>
  <c r="K4354" i="35" s="1"/>
  <c r="O4303" i="35"/>
  <c r="O4354" i="35" s="1"/>
  <c r="L4301" i="35"/>
  <c r="L4352" i="35" s="1"/>
  <c r="G4297" i="35"/>
  <c r="G4348" i="35" s="1"/>
  <c r="K4297" i="35"/>
  <c r="K4348" i="35" s="1"/>
  <c r="O4297" i="35"/>
  <c r="O4348" i="35" s="1"/>
  <c r="E4297" i="35"/>
  <c r="E4348" i="35" s="1"/>
  <c r="J4297" i="35"/>
  <c r="J4348" i="35" s="1"/>
  <c r="P4297" i="35"/>
  <c r="P4348" i="35" s="1"/>
  <c r="F4297" i="35"/>
  <c r="F4348" i="35" s="1"/>
  <c r="L4297" i="35"/>
  <c r="L4348" i="35" s="1"/>
  <c r="Q4297" i="35"/>
  <c r="Q4348" i="35" s="1"/>
  <c r="H4297" i="35"/>
  <c r="H4348" i="35" s="1"/>
  <c r="M4297" i="35"/>
  <c r="M4348" i="35" s="1"/>
  <c r="R4297" i="35"/>
  <c r="R4348" i="35" s="1"/>
  <c r="N4293" i="35"/>
  <c r="N4344" i="35" s="1"/>
  <c r="G4289" i="35"/>
  <c r="G4340" i="35" s="1"/>
  <c r="K4289" i="35"/>
  <c r="K4340" i="35" s="1"/>
  <c r="O4289" i="35"/>
  <c r="O4340" i="35" s="1"/>
  <c r="E4289" i="35"/>
  <c r="E4340" i="35" s="1"/>
  <c r="J4289" i="35"/>
  <c r="J4340" i="35" s="1"/>
  <c r="P4289" i="35"/>
  <c r="P4340" i="35" s="1"/>
  <c r="F4289" i="35"/>
  <c r="F4340" i="35" s="1"/>
  <c r="L4289" i="35"/>
  <c r="Q4289" i="35"/>
  <c r="Q4340" i="35" s="1"/>
  <c r="H4289" i="35"/>
  <c r="H4340" i="35" s="1"/>
  <c r="M4289" i="35"/>
  <c r="M4340" i="35" s="1"/>
  <c r="R4289" i="35"/>
  <c r="R4340" i="35" s="1"/>
  <c r="D4335" i="35"/>
  <c r="K4334" i="35"/>
  <c r="K4385" i="35" s="1"/>
  <c r="K4333" i="35"/>
  <c r="K4384" i="35" s="1"/>
  <c r="K4332" i="35"/>
  <c r="K4383" i="35" s="1"/>
  <c r="K4331" i="35"/>
  <c r="K4382" i="35" s="1"/>
  <c r="E4330" i="35"/>
  <c r="E4381" i="35" s="1"/>
  <c r="I4330" i="35"/>
  <c r="I4381" i="35" s="1"/>
  <c r="M4330" i="35"/>
  <c r="M4381" i="35" s="1"/>
  <c r="Q4330" i="35"/>
  <c r="Q4381" i="35" s="1"/>
  <c r="F4330" i="35"/>
  <c r="F4381" i="35" s="1"/>
  <c r="J4330" i="35"/>
  <c r="J4381" i="35" s="1"/>
  <c r="N4330" i="35"/>
  <c r="N4381" i="35" s="1"/>
  <c r="R4330" i="35"/>
  <c r="R4381" i="35" s="1"/>
  <c r="G4330" i="35"/>
  <c r="G4381" i="35" s="1"/>
  <c r="K4330" i="35"/>
  <c r="K4381" i="35" s="1"/>
  <c r="O4330" i="35"/>
  <c r="O4381" i="35" s="1"/>
  <c r="H4329" i="35"/>
  <c r="H4380" i="35" s="1"/>
  <c r="L4328" i="35"/>
  <c r="L4379" i="35" s="1"/>
  <c r="P4327" i="35"/>
  <c r="P4378" i="35" s="1"/>
  <c r="E4326" i="35"/>
  <c r="E4377" i="35" s="1"/>
  <c r="I4326" i="35"/>
  <c r="I4377" i="35" s="1"/>
  <c r="M4326" i="35"/>
  <c r="M4377" i="35" s="1"/>
  <c r="Q4326" i="35"/>
  <c r="Q4377" i="35" s="1"/>
  <c r="F4326" i="35"/>
  <c r="F4377" i="35" s="1"/>
  <c r="J4326" i="35"/>
  <c r="J4377" i="35" s="1"/>
  <c r="N4326" i="35"/>
  <c r="N4377" i="35" s="1"/>
  <c r="R4326" i="35"/>
  <c r="R4377" i="35" s="1"/>
  <c r="G4326" i="35"/>
  <c r="G4377" i="35" s="1"/>
  <c r="K4326" i="35"/>
  <c r="K4377" i="35" s="1"/>
  <c r="O4326" i="35"/>
  <c r="O4377" i="35" s="1"/>
  <c r="H4325" i="35"/>
  <c r="H4376" i="35" s="1"/>
  <c r="L4324" i="35"/>
  <c r="L4375" i="35" s="1"/>
  <c r="P4323" i="35"/>
  <c r="P4374" i="35" s="1"/>
  <c r="E4322" i="35"/>
  <c r="E4373" i="35" s="1"/>
  <c r="I4322" i="35"/>
  <c r="I4373" i="35" s="1"/>
  <c r="M4322" i="35"/>
  <c r="M4373" i="35" s="1"/>
  <c r="Q4322" i="35"/>
  <c r="Q4373" i="35" s="1"/>
  <c r="F4322" i="35"/>
  <c r="F4373" i="35" s="1"/>
  <c r="J4322" i="35"/>
  <c r="J4373" i="35" s="1"/>
  <c r="N4322" i="35"/>
  <c r="N4373" i="35" s="1"/>
  <c r="R4322" i="35"/>
  <c r="R4373" i="35" s="1"/>
  <c r="G4322" i="35"/>
  <c r="G4373" i="35" s="1"/>
  <c r="K4322" i="35"/>
  <c r="K4373" i="35" s="1"/>
  <c r="O4322" i="35"/>
  <c r="O4373" i="35" s="1"/>
  <c r="H4321" i="35"/>
  <c r="H4372" i="35" s="1"/>
  <c r="L4320" i="35"/>
  <c r="L4371" i="35" s="1"/>
  <c r="P4319" i="35"/>
  <c r="P4370" i="35" s="1"/>
  <c r="E4318" i="35"/>
  <c r="E4369" i="35" s="1"/>
  <c r="I4318" i="35"/>
  <c r="I4369" i="35" s="1"/>
  <c r="M4318" i="35"/>
  <c r="M4369" i="35" s="1"/>
  <c r="Q4318" i="35"/>
  <c r="Q4369" i="35" s="1"/>
  <c r="F4318" i="35"/>
  <c r="F4369" i="35" s="1"/>
  <c r="J4318" i="35"/>
  <c r="J4369" i="35" s="1"/>
  <c r="N4318" i="35"/>
  <c r="N4369" i="35" s="1"/>
  <c r="R4318" i="35"/>
  <c r="R4369" i="35" s="1"/>
  <c r="G4318" i="35"/>
  <c r="G4369" i="35" s="1"/>
  <c r="K4318" i="35"/>
  <c r="K4369" i="35" s="1"/>
  <c r="O4318" i="35"/>
  <c r="O4369" i="35" s="1"/>
  <c r="H4317" i="35"/>
  <c r="H4368" i="35" s="1"/>
  <c r="L4316" i="35"/>
  <c r="L4367" i="35" s="1"/>
  <c r="P4315" i="35"/>
  <c r="P4366" i="35" s="1"/>
  <c r="E4314" i="35"/>
  <c r="E4365" i="35" s="1"/>
  <c r="I4314" i="35"/>
  <c r="I4365" i="35" s="1"/>
  <c r="M4314" i="35"/>
  <c r="M4365" i="35" s="1"/>
  <c r="Q4314" i="35"/>
  <c r="Q4365" i="35" s="1"/>
  <c r="F4314" i="35"/>
  <c r="F4365" i="35" s="1"/>
  <c r="J4314" i="35"/>
  <c r="J4365" i="35" s="1"/>
  <c r="N4314" i="35"/>
  <c r="N4365" i="35" s="1"/>
  <c r="R4314" i="35"/>
  <c r="R4365" i="35" s="1"/>
  <c r="G4314" i="35"/>
  <c r="G4365" i="35" s="1"/>
  <c r="K4314" i="35"/>
  <c r="K4365" i="35" s="1"/>
  <c r="O4314" i="35"/>
  <c r="O4365" i="35" s="1"/>
  <c r="H4313" i="35"/>
  <c r="H4364" i="35" s="1"/>
  <c r="L4312" i="35"/>
  <c r="L4363" i="35" s="1"/>
  <c r="P4311" i="35"/>
  <c r="P4362" i="35" s="1"/>
  <c r="E4310" i="35"/>
  <c r="E4361" i="35" s="1"/>
  <c r="I4310" i="35"/>
  <c r="I4361" i="35" s="1"/>
  <c r="M4310" i="35"/>
  <c r="M4361" i="35" s="1"/>
  <c r="Q4310" i="35"/>
  <c r="Q4361" i="35" s="1"/>
  <c r="F4310" i="35"/>
  <c r="F4361" i="35" s="1"/>
  <c r="J4310" i="35"/>
  <c r="J4361" i="35" s="1"/>
  <c r="N4310" i="35"/>
  <c r="N4361" i="35" s="1"/>
  <c r="R4310" i="35"/>
  <c r="R4361" i="35" s="1"/>
  <c r="G4310" i="35"/>
  <c r="G4361" i="35" s="1"/>
  <c r="K4310" i="35"/>
  <c r="K4361" i="35" s="1"/>
  <c r="O4310" i="35"/>
  <c r="O4361" i="35" s="1"/>
  <c r="H4309" i="35"/>
  <c r="H4360" i="35" s="1"/>
  <c r="L4308" i="35"/>
  <c r="L4359" i="35" s="1"/>
  <c r="P4307" i="35"/>
  <c r="P4358" i="35" s="1"/>
  <c r="E4306" i="35"/>
  <c r="E4357" i="35" s="1"/>
  <c r="I4306" i="35"/>
  <c r="I4357" i="35" s="1"/>
  <c r="M4306" i="35"/>
  <c r="M4357" i="35" s="1"/>
  <c r="Q4306" i="35"/>
  <c r="Q4357" i="35" s="1"/>
  <c r="F4306" i="35"/>
  <c r="F4357" i="35" s="1"/>
  <c r="J4306" i="35"/>
  <c r="J4357" i="35" s="1"/>
  <c r="N4306" i="35"/>
  <c r="N4357" i="35" s="1"/>
  <c r="R4306" i="35"/>
  <c r="R4357" i="35" s="1"/>
  <c r="G4306" i="35"/>
  <c r="G4357" i="35" s="1"/>
  <c r="K4306" i="35"/>
  <c r="K4357" i="35" s="1"/>
  <c r="O4306" i="35"/>
  <c r="O4357" i="35" s="1"/>
  <c r="H4305" i="35"/>
  <c r="H4356" i="35" s="1"/>
  <c r="L4304" i="35"/>
  <c r="L4355" i="35" s="1"/>
  <c r="P4303" i="35"/>
  <c r="P4354" i="35" s="1"/>
  <c r="E4302" i="35"/>
  <c r="E4353" i="35" s="1"/>
  <c r="I4302" i="35"/>
  <c r="I4353" i="35" s="1"/>
  <c r="M4302" i="35"/>
  <c r="M4353" i="35" s="1"/>
  <c r="Q4302" i="35"/>
  <c r="Q4353" i="35" s="1"/>
  <c r="F4302" i="35"/>
  <c r="F4353" i="35" s="1"/>
  <c r="J4302" i="35"/>
  <c r="J4353" i="35" s="1"/>
  <c r="N4302" i="35"/>
  <c r="N4353" i="35" s="1"/>
  <c r="R4302" i="35"/>
  <c r="R4353" i="35" s="1"/>
  <c r="G4302" i="35"/>
  <c r="G4353" i="35" s="1"/>
  <c r="K4302" i="35"/>
  <c r="K4353" i="35" s="1"/>
  <c r="O4302" i="35"/>
  <c r="O4353" i="35" s="1"/>
  <c r="H4301" i="35"/>
  <c r="H4352" i="35" s="1"/>
  <c r="I4293" i="35"/>
  <c r="I4344" i="35" s="1"/>
  <c r="G4336" i="35"/>
  <c r="G4300" i="35"/>
  <c r="G4351" i="35" s="1"/>
  <c r="K4300" i="35"/>
  <c r="K4351" i="35" s="1"/>
  <c r="O4300" i="35"/>
  <c r="O4351" i="35" s="1"/>
  <c r="P4299" i="35"/>
  <c r="P4350" i="35" s="1"/>
  <c r="J4299" i="35"/>
  <c r="J4350" i="35" s="1"/>
  <c r="Q4298" i="35"/>
  <c r="Q4349" i="35" s="1"/>
  <c r="L4298" i="35"/>
  <c r="L4349" i="35" s="1"/>
  <c r="F4298" i="35"/>
  <c r="F4349" i="35" s="1"/>
  <c r="G4296" i="35"/>
  <c r="G4347" i="35" s="1"/>
  <c r="K4296" i="35"/>
  <c r="K4347" i="35" s="1"/>
  <c r="O4296" i="35"/>
  <c r="O4347" i="35" s="1"/>
  <c r="P4295" i="35"/>
  <c r="P4346" i="35" s="1"/>
  <c r="J4295" i="35"/>
  <c r="J4346" i="35" s="1"/>
  <c r="Q4294" i="35"/>
  <c r="Q4345" i="35" s="1"/>
  <c r="L4294" i="35"/>
  <c r="L4345" i="35" s="1"/>
  <c r="F4294" i="35"/>
  <c r="F4345" i="35" s="1"/>
  <c r="G4292" i="35"/>
  <c r="G4343" i="35" s="1"/>
  <c r="K4292" i="35"/>
  <c r="K4343" i="35" s="1"/>
  <c r="O4292" i="35"/>
  <c r="O4343" i="35" s="1"/>
  <c r="P4291" i="35"/>
  <c r="P4342" i="35" s="1"/>
  <c r="J4291" i="35"/>
  <c r="J4342" i="35" s="1"/>
  <c r="Q4290" i="35"/>
  <c r="Q4341" i="35" s="1"/>
  <c r="L4290" i="35"/>
  <c r="L4341" i="35" s="1"/>
  <c r="F4290" i="35"/>
  <c r="F4341" i="35" s="1"/>
  <c r="G4288" i="35"/>
  <c r="G4339" i="35" s="1"/>
  <c r="K4288" i="35"/>
  <c r="K4339" i="35" s="1"/>
  <c r="O4288" i="35"/>
  <c r="O4339" i="35" s="1"/>
  <c r="P4287" i="35"/>
  <c r="P4338" i="35" s="1"/>
  <c r="J4287" i="35"/>
  <c r="J4338" i="35" s="1"/>
  <c r="P4286" i="35"/>
  <c r="H4286" i="35"/>
  <c r="G4299" i="35"/>
  <c r="G4350" i="35" s="1"/>
  <c r="K4299" i="35"/>
  <c r="K4350" i="35" s="1"/>
  <c r="O4299" i="35"/>
  <c r="O4350" i="35" s="1"/>
  <c r="P4298" i="35"/>
  <c r="P4349" i="35" s="1"/>
  <c r="J4298" i="35"/>
  <c r="J4349" i="35" s="1"/>
  <c r="G4295" i="35"/>
  <c r="G4346" i="35" s="1"/>
  <c r="K4295" i="35"/>
  <c r="K4346" i="35" s="1"/>
  <c r="O4295" i="35"/>
  <c r="O4346" i="35" s="1"/>
  <c r="P4294" i="35"/>
  <c r="P4345" i="35" s="1"/>
  <c r="J4294" i="35"/>
  <c r="J4345" i="35" s="1"/>
  <c r="G4291" i="35"/>
  <c r="G4342" i="35" s="1"/>
  <c r="K4291" i="35"/>
  <c r="K4342" i="35" s="1"/>
  <c r="O4291" i="35"/>
  <c r="O4342" i="35" s="1"/>
  <c r="P4290" i="35"/>
  <c r="P4341" i="35" s="1"/>
  <c r="J4290" i="35"/>
  <c r="J4341" i="35" s="1"/>
  <c r="G4287" i="35"/>
  <c r="G4338" i="35" s="1"/>
  <c r="K4287" i="35"/>
  <c r="K4338" i="35" s="1"/>
  <c r="O4287" i="35"/>
  <c r="O4338" i="35" s="1"/>
  <c r="N4286" i="35"/>
  <c r="G4298" i="35"/>
  <c r="G4349" i="35" s="1"/>
  <c r="K4298" i="35"/>
  <c r="K4349" i="35" s="1"/>
  <c r="O4298" i="35"/>
  <c r="O4349" i="35" s="1"/>
  <c r="G4294" i="35"/>
  <c r="G4345" i="35" s="1"/>
  <c r="K4294" i="35"/>
  <c r="K4345" i="35" s="1"/>
  <c r="O4294" i="35"/>
  <c r="O4345" i="35" s="1"/>
  <c r="G4290" i="35"/>
  <c r="G4341" i="35" s="1"/>
  <c r="K4290" i="35"/>
  <c r="K4341" i="35" s="1"/>
  <c r="O4290" i="35"/>
  <c r="O4341" i="35" s="1"/>
  <c r="G4286" i="35"/>
  <c r="G4337" i="35" s="1"/>
  <c r="K4286" i="35"/>
  <c r="K4337" i="35" s="1"/>
  <c r="O4286" i="35"/>
  <c r="O4337" i="35" s="1"/>
  <c r="E4286" i="35"/>
  <c r="E4337" i="35" s="1"/>
  <c r="I4286" i="35"/>
  <c r="I4337" i="35" s="1"/>
  <c r="M4286" i="35"/>
  <c r="M4337" i="35" s="1"/>
  <c r="Q4286" i="35"/>
  <c r="Q4337" i="35" s="1"/>
  <c r="Q4285" i="35"/>
  <c r="M4285" i="35"/>
  <c r="I4285" i="35"/>
  <c r="E4285" i="35"/>
  <c r="O4285" i="35"/>
  <c r="K4285" i="35"/>
  <c r="H297" i="35"/>
  <c r="H348" i="35" s="1"/>
  <c r="G297" i="35"/>
  <c r="G348" i="35" s="1"/>
  <c r="F257" i="35"/>
  <c r="F308" i="35" s="1"/>
  <c r="K257" i="35"/>
  <c r="K308" i="35" s="1"/>
  <c r="P283" i="35"/>
  <c r="P334" i="35" s="1"/>
  <c r="K283" i="35"/>
  <c r="K334" i="35" s="1"/>
  <c r="E60" i="35"/>
  <c r="E111" i="35" s="1"/>
  <c r="H60" i="35"/>
  <c r="H111" i="35" s="1"/>
  <c r="E52" i="35"/>
  <c r="E103" i="35" s="1"/>
  <c r="G52" i="35"/>
  <c r="G103" i="35" s="1"/>
  <c r="E44" i="35"/>
  <c r="E95" i="35" s="1"/>
  <c r="H44" i="35"/>
  <c r="H95" i="35" s="1"/>
  <c r="I44" i="35"/>
  <c r="I95" i="35" s="1"/>
  <c r="E40" i="35"/>
  <c r="E91" i="35" s="1"/>
  <c r="F40" i="35"/>
  <c r="F91" i="35" s="1"/>
  <c r="F36" i="35"/>
  <c r="F87" i="35" s="1"/>
  <c r="G36" i="35"/>
  <c r="G87" i="35" s="1"/>
  <c r="I36" i="35"/>
  <c r="I87" i="35" s="1"/>
  <c r="H28" i="35"/>
  <c r="H79" i="35" s="1"/>
  <c r="G28" i="35"/>
  <c r="G79" i="35" s="1"/>
  <c r="I28" i="35"/>
  <c r="I79" i="35" s="1"/>
  <c r="F16" i="35"/>
  <c r="F67" i="35" s="1"/>
  <c r="E16" i="35"/>
  <c r="E67" i="35" s="1"/>
  <c r="G16" i="35"/>
  <c r="G67" i="35" s="1"/>
  <c r="Q277" i="35"/>
  <c r="Q328" i="35" s="1"/>
  <c r="H775" i="35"/>
  <c r="H826" i="35" s="1"/>
  <c r="H681" i="35"/>
  <c r="H732" i="35" s="1"/>
  <c r="N540" i="35"/>
  <c r="N591" i="35" s="1"/>
  <c r="E2005" i="35"/>
  <c r="E2056" i="35" s="1"/>
  <c r="E1983" i="35"/>
  <c r="E2034" i="35" s="1"/>
  <c r="I1975" i="35"/>
  <c r="I2026" i="35" s="1"/>
  <c r="N1961" i="35"/>
  <c r="N2012" i="35" s="1"/>
  <c r="D1889" i="35"/>
  <c r="E1865" i="35"/>
  <c r="E1916" i="35" s="1"/>
  <c r="F1864" i="35"/>
  <c r="F1915" i="35" s="1"/>
  <c r="E1860" i="35"/>
  <c r="E1911" i="35" s="1"/>
  <c r="R1858" i="35"/>
  <c r="R1909" i="35" s="1"/>
  <c r="J1857" i="35"/>
  <c r="J1908" i="35" s="1"/>
  <c r="L1854" i="35"/>
  <c r="L1905" i="35" s="1"/>
  <c r="E1853" i="35"/>
  <c r="E1904" i="35" s="1"/>
  <c r="R1849" i="35"/>
  <c r="R1900" i="35" s="1"/>
  <c r="Q1840" i="35"/>
  <c r="Q1891" i="35" s="1"/>
  <c r="E1837" i="35"/>
  <c r="E1888" i="35" s="1"/>
  <c r="F1836" i="35"/>
  <c r="F1887" i="35" s="1"/>
  <c r="E1825" i="35"/>
  <c r="E1876" i="35" s="1"/>
  <c r="F1822" i="35"/>
  <c r="F1873" i="35" s="1"/>
  <c r="I1818" i="35"/>
  <c r="I1869" i="35" s="1"/>
  <c r="E1817" i="35"/>
  <c r="E1868" i="35" s="1"/>
  <c r="P1792" i="35"/>
  <c r="L1792" i="35"/>
  <c r="H1792" i="35"/>
  <c r="D1792" i="35"/>
  <c r="L1726" i="35"/>
  <c r="L1777" i="35" s="1"/>
  <c r="I1718" i="35"/>
  <c r="I1769" i="35" s="1"/>
  <c r="H1715" i="35"/>
  <c r="H1766" i="35" s="1"/>
  <c r="P1714" i="35"/>
  <c r="P1765" i="35" s="1"/>
  <c r="H1710" i="35"/>
  <c r="H1761" i="35" s="1"/>
  <c r="P1706" i="35"/>
  <c r="P1757" i="35" s="1"/>
  <c r="H1698" i="35"/>
  <c r="H1749" i="35" s="1"/>
  <c r="O1625" i="35"/>
  <c r="O1676" i="35" s="1"/>
  <c r="O1620" i="35"/>
  <c r="O1671" i="35" s="1"/>
  <c r="H1611" i="35"/>
  <c r="H1662" i="35" s="1"/>
  <c r="Q1608" i="35"/>
  <c r="Q1659" i="35" s="1"/>
  <c r="I1608" i="35"/>
  <c r="I1659" i="35" s="1"/>
  <c r="P1604" i="35"/>
  <c r="P1655" i="35" s="1"/>
  <c r="E1604" i="35"/>
  <c r="E1655" i="35" s="1"/>
  <c r="F1599" i="35"/>
  <c r="F1650" i="35" s="1"/>
  <c r="O1596" i="35"/>
  <c r="O1647" i="35" s="1"/>
  <c r="R1594" i="35"/>
  <c r="R1645" i="35" s="1"/>
  <c r="G1594" i="35"/>
  <c r="G1645" i="35" s="1"/>
  <c r="O1590" i="35"/>
  <c r="O1641" i="35" s="1"/>
  <c r="F1587" i="35"/>
  <c r="F1638" i="35" s="1"/>
  <c r="O1578" i="35"/>
  <c r="O1629" i="35" s="1"/>
  <c r="D1521" i="35"/>
  <c r="O1483" i="35"/>
  <c r="O1534" i="35" s="1"/>
  <c r="M1474" i="35"/>
  <c r="M1525" i="35" s="1"/>
  <c r="I1446" i="35"/>
  <c r="I1497" i="35" s="1"/>
  <c r="D1394" i="35"/>
  <c r="D1391" i="35"/>
  <c r="D1374" i="35"/>
  <c r="D1373" i="35"/>
  <c r="L1345" i="35"/>
  <c r="L1396" i="35" s="1"/>
  <c r="H1344" i="35"/>
  <c r="H1395" i="35" s="1"/>
  <c r="L1341" i="35"/>
  <c r="L1392" i="35" s="1"/>
  <c r="L1340" i="35"/>
  <c r="L1391" i="35" s="1"/>
  <c r="L1338" i="35"/>
  <c r="L1389" i="35" s="1"/>
  <c r="G1334" i="35"/>
  <c r="G1385" i="35" s="1"/>
  <c r="L1331" i="35"/>
  <c r="L1382" i="35" s="1"/>
  <c r="L1330" i="35"/>
  <c r="L1381" i="35" s="1"/>
  <c r="G1326" i="35"/>
  <c r="G1377" i="35" s="1"/>
  <c r="K1323" i="35"/>
  <c r="K1374" i="35" s="1"/>
  <c r="N1322" i="35"/>
  <c r="N1373" i="35" s="1"/>
  <c r="H1322" i="35"/>
  <c r="H1373" i="35" s="1"/>
  <c r="N1321" i="35"/>
  <c r="N1372" i="35" s="1"/>
  <c r="H1321" i="35"/>
  <c r="H1372" i="35" s="1"/>
  <c r="N1320" i="35"/>
  <c r="N1371" i="35" s="1"/>
  <c r="H1320" i="35"/>
  <c r="H1371" i="35" s="1"/>
  <c r="M1310" i="35"/>
  <c r="M1361" i="35" s="1"/>
  <c r="G1310" i="35"/>
  <c r="G1361" i="35" s="1"/>
  <c r="O1309" i="35"/>
  <c r="O1360" i="35" s="1"/>
  <c r="O1308" i="35"/>
  <c r="O1359" i="35" s="1"/>
  <c r="G1308" i="35"/>
  <c r="G1359" i="35" s="1"/>
  <c r="O1307" i="35"/>
  <c r="O1358" i="35" s="1"/>
  <c r="H1307" i="35"/>
  <c r="H1358" i="35" s="1"/>
  <c r="R1306" i="35"/>
  <c r="R1357" i="35" s="1"/>
  <c r="M1306" i="35"/>
  <c r="M1357" i="35" s="1"/>
  <c r="G1306" i="35"/>
  <c r="G1357" i="35" s="1"/>
  <c r="R1305" i="35"/>
  <c r="R1356" i="35" s="1"/>
  <c r="M1305" i="35"/>
  <c r="M1356" i="35" s="1"/>
  <c r="H1305" i="35"/>
  <c r="H1356" i="35" s="1"/>
  <c r="P1303" i="35"/>
  <c r="P1354" i="35" s="1"/>
  <c r="J1303" i="35"/>
  <c r="J1354" i="35" s="1"/>
  <c r="E1303" i="35"/>
  <c r="E1354" i="35" s="1"/>
  <c r="O1299" i="35"/>
  <c r="O1350" i="35" s="1"/>
  <c r="I1203" i="35"/>
  <c r="I1254" i="35" s="1"/>
  <c r="I1199" i="35"/>
  <c r="I1250" i="35" s="1"/>
  <c r="I1195" i="35"/>
  <c r="I1246" i="35" s="1"/>
  <c r="I1192" i="35"/>
  <c r="I1243" i="35" s="1"/>
  <c r="J1182" i="35"/>
  <c r="J1233" i="35" s="1"/>
  <c r="H1180" i="35"/>
  <c r="H1231" i="35" s="1"/>
  <c r="D1115" i="35"/>
  <c r="H1104" i="35"/>
  <c r="H1155" i="35" s="1"/>
  <c r="M1101" i="35"/>
  <c r="M1152" i="35" s="1"/>
  <c r="I1071" i="35"/>
  <c r="I1122" i="35" s="1"/>
  <c r="N1070" i="35"/>
  <c r="N1121" i="35" s="1"/>
  <c r="Q1067" i="35"/>
  <c r="Q1118" i="35" s="1"/>
  <c r="H1066" i="35"/>
  <c r="H1117" i="35" s="1"/>
  <c r="R1065" i="35"/>
  <c r="R1116" i="35" s="1"/>
  <c r="N1061" i="35"/>
  <c r="N1112" i="35" s="1"/>
  <c r="P1055" i="35"/>
  <c r="P1106" i="35" s="1"/>
  <c r="I1055" i="35"/>
  <c r="I1106" i="35" s="1"/>
  <c r="D4103" i="35"/>
  <c r="H4065" i="35"/>
  <c r="H4116" i="35" s="1"/>
  <c r="P4017" i="35"/>
  <c r="L4017" i="35"/>
  <c r="H4017" i="35"/>
  <c r="D4017" i="35"/>
  <c r="H3944" i="35"/>
  <c r="H3995" i="35" s="1"/>
  <c r="L3939" i="35"/>
  <c r="L3990" i="35" s="1"/>
  <c r="H3932" i="35"/>
  <c r="H3983" i="35" s="1"/>
  <c r="N3917" i="35"/>
  <c r="N3968" i="35" s="1"/>
  <c r="F3917" i="35"/>
  <c r="F3968" i="35" s="1"/>
  <c r="Q3916" i="35"/>
  <c r="Q3967" i="35" s="1"/>
  <c r="K3916" i="35"/>
  <c r="K3967" i="35" s="1"/>
  <c r="N3915" i="35"/>
  <c r="N3966" i="35" s="1"/>
  <c r="F3915" i="35"/>
  <c r="F3966" i="35" s="1"/>
  <c r="L3913" i="35"/>
  <c r="L3964" i="35" s="1"/>
  <c r="L3911" i="35"/>
  <c r="L3962" i="35" s="1"/>
  <c r="Q3910" i="35"/>
  <c r="Q3961" i="35" s="1"/>
  <c r="N3906" i="35"/>
  <c r="N3957" i="35" s="1"/>
  <c r="N3903" i="35"/>
  <c r="N3954" i="35" s="1"/>
  <c r="H3813" i="35"/>
  <c r="H3864" i="35" s="1"/>
  <c r="L3812" i="35"/>
  <c r="L3863" i="35" s="1"/>
  <c r="P3809" i="35"/>
  <c r="P3860" i="35" s="1"/>
  <c r="F3809" i="35"/>
  <c r="F3860" i="35" s="1"/>
  <c r="L3805" i="35"/>
  <c r="L3856" i="35" s="1"/>
  <c r="L3803" i="35"/>
  <c r="L3854" i="35" s="1"/>
  <c r="H3801" i="35"/>
  <c r="H3852" i="35" s="1"/>
  <c r="L3800" i="35"/>
  <c r="L3851" i="35" s="1"/>
  <c r="P3797" i="35"/>
  <c r="P3848" i="35" s="1"/>
  <c r="F3797" i="35"/>
  <c r="F3848" i="35" s="1"/>
  <c r="P3796" i="35"/>
  <c r="P3847" i="35" s="1"/>
  <c r="H3791" i="35"/>
  <c r="H3842" i="35" s="1"/>
  <c r="L3788" i="35"/>
  <c r="L3839" i="35" s="1"/>
  <c r="L3773" i="35"/>
  <c r="L3824" i="35" s="1"/>
  <c r="H3773" i="35"/>
  <c r="H3824" i="35" s="1"/>
  <c r="L1438" i="35"/>
  <c r="L1489" i="35" s="1"/>
  <c r="K1340" i="35"/>
  <c r="K1391" i="35" s="1"/>
  <c r="K1338" i="35"/>
  <c r="K1389" i="35" s="1"/>
  <c r="P1323" i="35"/>
  <c r="P1374" i="35" s="1"/>
  <c r="J1323" i="35"/>
  <c r="J1374" i="35" s="1"/>
  <c r="R1322" i="35"/>
  <c r="R1373" i="35" s="1"/>
  <c r="L1322" i="35"/>
  <c r="L1373" i="35" s="1"/>
  <c r="G1322" i="35"/>
  <c r="G1373" i="35" s="1"/>
  <c r="N1299" i="35"/>
  <c r="N1350" i="35" s="1"/>
  <c r="O1298" i="35"/>
  <c r="O1349" i="35" s="1"/>
  <c r="N1055" i="35"/>
  <c r="N1106" i="35" s="1"/>
  <c r="F1055" i="35"/>
  <c r="F1106" i="35" s="1"/>
  <c r="L4080" i="35"/>
  <c r="L4131" i="35" s="1"/>
  <c r="F3801" i="35"/>
  <c r="F3852" i="35" s="1"/>
  <c r="H3789" i="35"/>
  <c r="H3840" i="35" s="1"/>
  <c r="H3788" i="35"/>
  <c r="H3839" i="35" s="1"/>
  <c r="L3779" i="35"/>
  <c r="L3830" i="35" s="1"/>
  <c r="P3771" i="35"/>
  <c r="P3822" i="35" s="1"/>
  <c r="D866" i="35"/>
  <c r="Q2006" i="35"/>
  <c r="Q2057" i="35" s="1"/>
  <c r="N2005" i="35"/>
  <c r="N2056" i="35" s="1"/>
  <c r="E1999" i="35"/>
  <c r="E2050" i="35" s="1"/>
  <c r="N1992" i="35"/>
  <c r="N2043" i="35" s="1"/>
  <c r="F1985" i="35"/>
  <c r="F2036" i="35" s="1"/>
  <c r="I1981" i="35"/>
  <c r="I2032" i="35" s="1"/>
  <c r="P1967" i="35"/>
  <c r="P2018" i="35" s="1"/>
  <c r="D1911" i="35"/>
  <c r="D1876" i="35"/>
  <c r="Q1860" i="35"/>
  <c r="Q1911" i="35" s="1"/>
  <c r="J1845" i="35"/>
  <c r="J1896" i="35" s="1"/>
  <c r="I1843" i="35"/>
  <c r="I1894" i="35" s="1"/>
  <c r="Q1838" i="35"/>
  <c r="Q1889" i="35" s="1"/>
  <c r="M1837" i="35"/>
  <c r="M1888" i="35" s="1"/>
  <c r="N1833" i="35"/>
  <c r="N1884" i="35" s="1"/>
  <c r="L1831" i="35"/>
  <c r="L1882" i="35" s="1"/>
  <c r="F1828" i="35"/>
  <c r="F1879" i="35" s="1"/>
  <c r="R1825" i="35"/>
  <c r="R1876" i="35" s="1"/>
  <c r="L1820" i="35"/>
  <c r="L1871" i="35" s="1"/>
  <c r="N1819" i="35"/>
  <c r="N1870" i="35" s="1"/>
  <c r="N1818" i="35"/>
  <c r="N1869" i="35" s="1"/>
  <c r="E1728" i="35"/>
  <c r="E1779" i="35" s="1"/>
  <c r="H1714" i="35"/>
  <c r="H1765" i="35" s="1"/>
  <c r="Q1698" i="35"/>
  <c r="Q1749" i="35" s="1"/>
  <c r="Q1690" i="35"/>
  <c r="Q1741" i="35" s="1"/>
  <c r="L1680" i="35"/>
  <c r="L1731" i="35" s="1"/>
  <c r="O1616" i="35"/>
  <c r="O1667" i="35" s="1"/>
  <c r="H1615" i="35"/>
  <c r="H1666" i="35" s="1"/>
  <c r="M1608" i="35"/>
  <c r="M1659" i="35" s="1"/>
  <c r="L1604" i="35"/>
  <c r="L1655" i="35" s="1"/>
  <c r="R1599" i="35"/>
  <c r="R1650" i="35" s="1"/>
  <c r="J1598" i="35"/>
  <c r="J1649" i="35" s="1"/>
  <c r="O1594" i="35"/>
  <c r="O1645" i="35" s="1"/>
  <c r="O1592" i="35"/>
  <c r="O1643" i="35" s="1"/>
  <c r="K1591" i="35"/>
  <c r="K1642" i="35" s="1"/>
  <c r="R1590" i="35"/>
  <c r="R1641" i="35" s="1"/>
  <c r="G1590" i="35"/>
  <c r="G1641" i="35" s="1"/>
  <c r="R1587" i="35"/>
  <c r="R1638" i="35" s="1"/>
  <c r="J1586" i="35"/>
  <c r="J1637" i="35" s="1"/>
  <c r="L1585" i="35"/>
  <c r="L1636" i="35" s="1"/>
  <c r="H1582" i="35"/>
  <c r="H1633" i="35" s="1"/>
  <c r="G1578" i="35"/>
  <c r="G1629" i="35" s="1"/>
  <c r="P1485" i="35"/>
  <c r="P1536" i="35" s="1"/>
  <c r="I1462" i="35"/>
  <c r="I1513" i="35" s="1"/>
  <c r="I1438" i="35"/>
  <c r="I1489" i="35" s="1"/>
  <c r="D1395" i="35"/>
  <c r="D1381" i="35"/>
  <c r="D1377" i="35"/>
  <c r="D1356" i="35"/>
  <c r="H1340" i="35"/>
  <c r="H1391" i="35" s="1"/>
  <c r="H1338" i="35"/>
  <c r="H1389" i="35" s="1"/>
  <c r="J1324" i="35"/>
  <c r="J1375" i="35" s="1"/>
  <c r="O1323" i="35"/>
  <c r="O1374" i="35" s="1"/>
  <c r="H1323" i="35"/>
  <c r="H1374" i="35" s="1"/>
  <c r="P1322" i="35"/>
  <c r="P1373" i="35" s="1"/>
  <c r="K1322" i="35"/>
  <c r="K1373" i="35" s="1"/>
  <c r="F1322" i="35"/>
  <c r="F1373" i="35" s="1"/>
  <c r="P1321" i="35"/>
  <c r="P1372" i="35" s="1"/>
  <c r="K1321" i="35"/>
  <c r="K1372" i="35" s="1"/>
  <c r="F1321" i="35"/>
  <c r="F1372" i="35" s="1"/>
  <c r="P1320" i="35"/>
  <c r="P1371" i="35" s="1"/>
  <c r="K1320" i="35"/>
  <c r="K1371" i="35" s="1"/>
  <c r="F1320" i="35"/>
  <c r="F1371" i="35" s="1"/>
  <c r="H1319" i="35"/>
  <c r="H1370" i="35" s="1"/>
  <c r="H1316" i="35"/>
  <c r="H1367" i="35" s="1"/>
  <c r="G1315" i="35"/>
  <c r="G1366" i="35" s="1"/>
  <c r="Q1310" i="35"/>
  <c r="Q1361" i="35" s="1"/>
  <c r="K1310" i="35"/>
  <c r="K1361" i="35" s="1"/>
  <c r="L1308" i="35"/>
  <c r="L1359" i="35" s="1"/>
  <c r="P1305" i="35"/>
  <c r="P1356" i="35" s="1"/>
  <c r="J1305" i="35"/>
  <c r="J1356" i="35" s="1"/>
  <c r="E1305" i="35"/>
  <c r="E1356" i="35" s="1"/>
  <c r="R1303" i="35"/>
  <c r="R1354" i="35" s="1"/>
  <c r="M1303" i="35"/>
  <c r="M1354" i="35" s="1"/>
  <c r="H1303" i="35"/>
  <c r="H1354" i="35" s="1"/>
  <c r="J1299" i="35"/>
  <c r="J1350" i="35" s="1"/>
  <c r="H1298" i="35"/>
  <c r="H1349" i="35" s="1"/>
  <c r="O1208" i="35"/>
  <c r="O1259" i="35" s="1"/>
  <c r="O1205" i="35"/>
  <c r="O1256" i="35" s="1"/>
  <c r="I1201" i="35"/>
  <c r="I1252" i="35" s="1"/>
  <c r="I1197" i="35"/>
  <c r="I1248" i="35" s="1"/>
  <c r="P1192" i="35"/>
  <c r="P1243" i="35" s="1"/>
  <c r="R1182" i="35"/>
  <c r="R1233" i="35" s="1"/>
  <c r="P1180" i="35"/>
  <c r="P1231" i="35" s="1"/>
  <c r="M1178" i="35"/>
  <c r="M1229" i="35" s="1"/>
  <c r="N1166" i="35"/>
  <c r="N1217" i="35" s="1"/>
  <c r="O1165" i="35"/>
  <c r="O1216" i="35" s="1"/>
  <c r="O1162" i="35"/>
  <c r="O1213" i="35" s="1"/>
  <c r="N1161" i="35"/>
  <c r="N1212" i="35" s="1"/>
  <c r="D1114" i="35"/>
  <c r="D1112" i="35"/>
  <c r="P1104" i="35"/>
  <c r="P1155" i="35" s="1"/>
  <c r="I1100" i="35"/>
  <c r="I1151" i="35" s="1"/>
  <c r="O1099" i="35"/>
  <c r="O1150" i="35" s="1"/>
  <c r="L1098" i="35"/>
  <c r="L1149" i="35" s="1"/>
  <c r="L1095" i="35"/>
  <c r="L1146" i="35" s="1"/>
  <c r="J1085" i="35"/>
  <c r="J1136" i="35" s="1"/>
  <c r="O1084" i="35"/>
  <c r="O1135" i="35" s="1"/>
  <c r="J1063" i="35"/>
  <c r="J1114" i="35" s="1"/>
  <c r="I1058" i="35"/>
  <c r="I1109" i="35" s="1"/>
  <c r="R1055" i="35"/>
  <c r="R1106" i="35" s="1"/>
  <c r="L1055" i="35"/>
  <c r="L1106" i="35" s="1"/>
  <c r="E1055" i="35"/>
  <c r="E1106" i="35" s="1"/>
  <c r="D4134" i="35"/>
  <c r="D4131" i="35"/>
  <c r="H4081" i="35"/>
  <c r="H4132" i="35" s="1"/>
  <c r="K4080" i="35"/>
  <c r="K4131" i="35" s="1"/>
  <c r="L4052" i="35"/>
  <c r="L4103" i="35" s="1"/>
  <c r="H4045" i="35"/>
  <c r="H4096" i="35" s="1"/>
  <c r="R4017" i="35"/>
  <c r="H3948" i="35"/>
  <c r="H3999" i="35" s="1"/>
  <c r="H3928" i="35"/>
  <c r="H3979" i="35" s="1"/>
  <c r="L3923" i="35"/>
  <c r="L3974" i="35" s="1"/>
  <c r="R3917" i="35"/>
  <c r="R3968" i="35" s="1"/>
  <c r="K3917" i="35"/>
  <c r="K3968" i="35" s="1"/>
  <c r="N3916" i="35"/>
  <c r="N3967" i="35" s="1"/>
  <c r="F3916" i="35"/>
  <c r="F3967" i="35" s="1"/>
  <c r="Q3915" i="35"/>
  <c r="Q3966" i="35" s="1"/>
  <c r="K3915" i="35"/>
  <c r="K3966" i="35" s="1"/>
  <c r="O3913" i="35"/>
  <c r="O3964" i="35" s="1"/>
  <c r="F3913" i="35"/>
  <c r="F3964" i="35" s="1"/>
  <c r="R3906" i="35"/>
  <c r="R3957" i="35" s="1"/>
  <c r="F3906" i="35"/>
  <c r="F3957" i="35" s="1"/>
  <c r="N3905" i="35"/>
  <c r="N3956" i="35" s="1"/>
  <c r="N3901" i="35"/>
  <c r="N3952" i="35" s="1"/>
  <c r="O3876" i="35"/>
  <c r="G3876" i="35"/>
  <c r="L3809" i="35"/>
  <c r="L3860" i="35" s="1"/>
  <c r="J2005" i="35"/>
  <c r="J2056" i="35" s="1"/>
  <c r="P1864" i="35"/>
  <c r="P1915" i="35" s="1"/>
  <c r="J1860" i="35"/>
  <c r="J1911" i="35" s="1"/>
  <c r="R1857" i="35"/>
  <c r="R1908" i="35" s="1"/>
  <c r="M1853" i="35"/>
  <c r="M1904" i="35" s="1"/>
  <c r="J1837" i="35"/>
  <c r="J1888" i="35" s="1"/>
  <c r="N1836" i="35"/>
  <c r="N1887" i="35" s="1"/>
  <c r="J1825" i="35"/>
  <c r="J1876" i="35" s="1"/>
  <c r="L1818" i="35"/>
  <c r="L1869" i="35" s="1"/>
  <c r="R1817" i="35"/>
  <c r="R1868" i="35" s="1"/>
  <c r="L1710" i="35"/>
  <c r="L1761" i="35" s="1"/>
  <c r="P1344" i="35"/>
  <c r="P1395" i="35" s="1"/>
  <c r="P1310" i="35"/>
  <c r="P1361" i="35" s="1"/>
  <c r="H1310" i="35"/>
  <c r="H1361" i="35" s="1"/>
  <c r="P3917" i="35"/>
  <c r="P3968" i="35" s="1"/>
  <c r="H3917" i="35"/>
  <c r="H3968" i="35" s="1"/>
  <c r="P3915" i="35"/>
  <c r="P3966" i="35" s="1"/>
  <c r="H3915" i="35"/>
  <c r="H3966" i="35" s="1"/>
  <c r="H3809" i="35"/>
  <c r="H3860" i="35" s="1"/>
  <c r="L3801" i="35"/>
  <c r="L3852" i="35" s="1"/>
  <c r="L3783" i="35"/>
  <c r="L3834" i="35" s="1"/>
  <c r="H3783" i="35"/>
  <c r="H3834" i="35" s="1"/>
  <c r="P3780" i="35"/>
  <c r="P3831" i="35" s="1"/>
  <c r="L3780" i="35"/>
  <c r="L3831" i="35" s="1"/>
  <c r="P3772" i="35"/>
  <c r="P3823" i="35" s="1"/>
  <c r="H3772" i="35"/>
  <c r="H3823" i="35" s="1"/>
  <c r="H3767" i="35"/>
  <c r="H3818" i="35" s="1"/>
  <c r="I3705" i="35"/>
  <c r="I3756" i="35" s="1"/>
  <c r="P3703" i="35"/>
  <c r="P3754" i="35" s="1"/>
  <c r="H3703" i="35"/>
  <c r="H3754" i="35" s="1"/>
  <c r="P3696" i="35"/>
  <c r="P3747" i="35" s="1"/>
  <c r="H3696" i="35"/>
  <c r="H3747" i="35" s="1"/>
  <c r="I3694" i="35"/>
  <c r="I3745" i="35" s="1"/>
  <c r="I3692" i="35"/>
  <c r="I3743" i="35" s="1"/>
  <c r="Q3691" i="35"/>
  <c r="Q3742" i="35" s="1"/>
  <c r="I3691" i="35"/>
  <c r="I3742" i="35" s="1"/>
  <c r="P3688" i="35"/>
  <c r="P3739" i="35" s="1"/>
  <c r="H3688" i="35"/>
  <c r="H3739" i="35" s="1"/>
  <c r="Q3687" i="35"/>
  <c r="Q3738" i="35" s="1"/>
  <c r="I3687" i="35"/>
  <c r="I3738" i="35" s="1"/>
  <c r="I3666" i="35"/>
  <c r="I3717" i="35" s="1"/>
  <c r="K3663" i="35"/>
  <c r="K3714" i="35" s="1"/>
  <c r="P3414" i="35"/>
  <c r="P3465" i="35" s="1"/>
  <c r="P3406" i="35"/>
  <c r="P3457" i="35" s="1"/>
  <c r="P3398" i="35"/>
  <c r="P3449" i="35" s="1"/>
  <c r="P3390" i="35"/>
  <c r="P3441" i="35" s="1"/>
  <c r="P3382" i="35"/>
  <c r="P3433" i="35" s="1"/>
  <c r="F3292" i="35"/>
  <c r="F3343" i="35" s="1"/>
  <c r="I3292" i="35"/>
  <c r="I3343" i="35" s="1"/>
  <c r="Q3292" i="35"/>
  <c r="Q3343" i="35" s="1"/>
  <c r="Q3285" i="35"/>
  <c r="Q3336" i="35" s="1"/>
  <c r="F3284" i="35"/>
  <c r="F3335" i="35" s="1"/>
  <c r="I3284" i="35"/>
  <c r="I3335" i="35" s="1"/>
  <c r="Q3284" i="35"/>
  <c r="Q3335" i="35" s="1"/>
  <c r="M3283" i="35"/>
  <c r="M3334" i="35" s="1"/>
  <c r="Q3269" i="35"/>
  <c r="Q3320" i="35" s="1"/>
  <c r="M3263" i="35"/>
  <c r="M3314" i="35" s="1"/>
  <c r="N3261" i="35"/>
  <c r="N3312" i="35" s="1"/>
  <c r="N3259" i="35"/>
  <c r="N3310" i="35" s="1"/>
  <c r="N3257" i="35"/>
  <c r="N3308" i="35" s="1"/>
  <c r="M3708" i="35"/>
  <c r="M3759" i="35" s="1"/>
  <c r="L3707" i="35"/>
  <c r="L3758" i="35" s="1"/>
  <c r="Q3705" i="35"/>
  <c r="Q3756" i="35" s="1"/>
  <c r="E3705" i="35"/>
  <c r="E3756" i="35" s="1"/>
  <c r="M3703" i="35"/>
  <c r="M3754" i="35" s="1"/>
  <c r="E3703" i="35"/>
  <c r="E3754" i="35" s="1"/>
  <c r="M3700" i="35"/>
  <c r="M3751" i="35" s="1"/>
  <c r="Q3698" i="35"/>
  <c r="Q3749" i="35" s="1"/>
  <c r="I3698" i="35"/>
  <c r="I3749" i="35" s="1"/>
  <c r="M3696" i="35"/>
  <c r="M3747" i="35" s="1"/>
  <c r="E3696" i="35"/>
  <c r="E3747" i="35" s="1"/>
  <c r="M3695" i="35"/>
  <c r="M3746" i="35" s="1"/>
  <c r="E3694" i="35"/>
  <c r="E3745" i="35" s="1"/>
  <c r="Q3692" i="35"/>
  <c r="Q3743" i="35" s="1"/>
  <c r="E3692" i="35"/>
  <c r="E3743" i="35" s="1"/>
  <c r="P3691" i="35"/>
  <c r="P3742" i="35" s="1"/>
  <c r="E3691" i="35"/>
  <c r="E3742" i="35" s="1"/>
  <c r="M3688" i="35"/>
  <c r="M3739" i="35" s="1"/>
  <c r="E3688" i="35"/>
  <c r="E3739" i="35" s="1"/>
  <c r="P3687" i="35"/>
  <c r="P3738" i="35" s="1"/>
  <c r="E3687" i="35"/>
  <c r="E3738" i="35" s="1"/>
  <c r="M3684" i="35"/>
  <c r="M3735" i="35" s="1"/>
  <c r="M3682" i="35"/>
  <c r="M3733" i="35" s="1"/>
  <c r="M3680" i="35"/>
  <c r="M3731" i="35" s="1"/>
  <c r="M3678" i="35"/>
  <c r="M3729" i="35" s="1"/>
  <c r="E3678" i="35"/>
  <c r="E3729" i="35" s="1"/>
  <c r="P3677" i="35"/>
  <c r="P3728" i="35" s="1"/>
  <c r="E3677" i="35"/>
  <c r="E3728" i="35" s="1"/>
  <c r="P3676" i="35"/>
  <c r="P3727" i="35" s="1"/>
  <c r="E3676" i="35"/>
  <c r="E3727" i="35" s="1"/>
  <c r="P3675" i="35"/>
  <c r="P3726" i="35" s="1"/>
  <c r="E3675" i="35"/>
  <c r="E3726" i="35" s="1"/>
  <c r="Q3672" i="35"/>
  <c r="Q3723" i="35" s="1"/>
  <c r="I3672" i="35"/>
  <c r="I3723" i="35" s="1"/>
  <c r="L3671" i="35"/>
  <c r="L3722" i="35" s="1"/>
  <c r="Q3669" i="35"/>
  <c r="Q3720" i="35" s="1"/>
  <c r="I3669" i="35"/>
  <c r="I3720" i="35" s="1"/>
  <c r="P3666" i="35"/>
  <c r="P3717" i="35" s="1"/>
  <c r="E3666" i="35"/>
  <c r="E3717" i="35" s="1"/>
  <c r="K3664" i="35"/>
  <c r="K3715" i="35" s="1"/>
  <c r="E3663" i="35"/>
  <c r="E3714" i="35" s="1"/>
  <c r="K3661" i="35"/>
  <c r="K3712" i="35" s="1"/>
  <c r="D3618" i="35"/>
  <c r="R3570" i="35"/>
  <c r="R3621" i="35" s="1"/>
  <c r="N3557" i="35"/>
  <c r="N3608" i="35" s="1"/>
  <c r="J3556" i="35"/>
  <c r="J3607" i="35" s="1"/>
  <c r="J3553" i="35"/>
  <c r="J3604" i="35" s="1"/>
  <c r="O3496" i="35"/>
  <c r="K3496" i="35"/>
  <c r="G3496" i="35"/>
  <c r="R3496" i="35"/>
  <c r="J3496" i="35"/>
  <c r="H3422" i="35"/>
  <c r="H3473" i="35" s="1"/>
  <c r="H3421" i="35"/>
  <c r="H3472" i="35" s="1"/>
  <c r="P3421" i="35"/>
  <c r="P3472" i="35" s="1"/>
  <c r="H3414" i="35"/>
  <c r="H3465" i="35" s="1"/>
  <c r="H3413" i="35"/>
  <c r="H3464" i="35" s="1"/>
  <c r="P3413" i="35"/>
  <c r="P3464" i="35" s="1"/>
  <c r="H3406" i="35"/>
  <c r="H3457" i="35" s="1"/>
  <c r="H3405" i="35"/>
  <c r="H3456" i="35" s="1"/>
  <c r="P3405" i="35"/>
  <c r="P3456" i="35" s="1"/>
  <c r="H3398" i="35"/>
  <c r="H3449" i="35" s="1"/>
  <c r="H3397" i="35"/>
  <c r="H3448" i="35" s="1"/>
  <c r="P3397" i="35"/>
  <c r="P3448" i="35" s="1"/>
  <c r="H3390" i="35"/>
  <c r="H3441" i="35" s="1"/>
  <c r="H3389" i="35"/>
  <c r="H3440" i="35" s="1"/>
  <c r="P3389" i="35"/>
  <c r="P3440" i="35" s="1"/>
  <c r="H3382" i="35"/>
  <c r="H3433" i="35" s="1"/>
  <c r="H3381" i="35"/>
  <c r="H3432" i="35" s="1"/>
  <c r="P3381" i="35"/>
  <c r="P3432" i="35" s="1"/>
  <c r="F3291" i="35"/>
  <c r="F3342" i="35" s="1"/>
  <c r="E3291" i="35"/>
  <c r="E3342" i="35" s="1"/>
  <c r="Q3291" i="35"/>
  <c r="Q3342" i="35" s="1"/>
  <c r="F3285" i="35"/>
  <c r="F3336" i="35" s="1"/>
  <c r="H3285" i="35"/>
  <c r="H3336" i="35" s="1"/>
  <c r="P3285" i="35"/>
  <c r="P3336" i="35" s="1"/>
  <c r="I3283" i="35"/>
  <c r="I3334" i="35" s="1"/>
  <c r="F3275" i="35"/>
  <c r="F3326" i="35" s="1"/>
  <c r="E3275" i="35"/>
  <c r="E3326" i="35" s="1"/>
  <c r="M3275" i="35"/>
  <c r="M3326" i="35" s="1"/>
  <c r="H3275" i="35"/>
  <c r="H3326" i="35" s="1"/>
  <c r="P3275" i="35"/>
  <c r="P3326" i="35" s="1"/>
  <c r="F3274" i="35"/>
  <c r="F3325" i="35" s="1"/>
  <c r="E3274" i="35"/>
  <c r="E3325" i="35" s="1"/>
  <c r="P3274" i="35"/>
  <c r="P3325" i="35" s="1"/>
  <c r="I3274" i="35"/>
  <c r="I3325" i="35" s="1"/>
  <c r="Q3274" i="35"/>
  <c r="Q3325" i="35" s="1"/>
  <c r="L3269" i="35"/>
  <c r="L3320" i="35" s="1"/>
  <c r="M3268" i="35"/>
  <c r="M3319" i="35" s="1"/>
  <c r="F3266" i="35"/>
  <c r="F3317" i="35" s="1"/>
  <c r="E3266" i="35"/>
  <c r="E3317" i="35" s="1"/>
  <c r="M3266" i="35"/>
  <c r="M3317" i="35" s="1"/>
  <c r="H3266" i="35"/>
  <c r="H3317" i="35" s="1"/>
  <c r="P3266" i="35"/>
  <c r="P3317" i="35" s="1"/>
  <c r="R3263" i="35"/>
  <c r="R3314" i="35" s="1"/>
  <c r="J3263" i="35"/>
  <c r="J3314" i="35" s="1"/>
  <c r="E3262" i="35"/>
  <c r="E3313" i="35" s="1"/>
  <c r="F3262" i="35"/>
  <c r="F3313" i="35" s="1"/>
  <c r="K3262" i="35"/>
  <c r="K3313" i="35" s="1"/>
  <c r="P3262" i="35"/>
  <c r="P3313" i="35" s="1"/>
  <c r="G3262" i="35"/>
  <c r="G3313" i="35" s="1"/>
  <c r="L3262" i="35"/>
  <c r="L3313" i="35" s="1"/>
  <c r="R3262" i="35"/>
  <c r="R3313" i="35" s="1"/>
  <c r="J3261" i="35"/>
  <c r="J3312" i="35" s="1"/>
  <c r="E3260" i="35"/>
  <c r="E3311" i="35" s="1"/>
  <c r="F3260" i="35"/>
  <c r="F3311" i="35" s="1"/>
  <c r="K3260" i="35"/>
  <c r="K3311" i="35" s="1"/>
  <c r="P3260" i="35"/>
  <c r="P3311" i="35" s="1"/>
  <c r="G3260" i="35"/>
  <c r="G3311" i="35" s="1"/>
  <c r="L3260" i="35"/>
  <c r="L3311" i="35" s="1"/>
  <c r="R3260" i="35"/>
  <c r="R3311" i="35" s="1"/>
  <c r="J3259" i="35"/>
  <c r="J3310" i="35" s="1"/>
  <c r="E3258" i="35"/>
  <c r="E3309" i="35" s="1"/>
  <c r="F3258" i="35"/>
  <c r="F3309" i="35" s="1"/>
  <c r="K3258" i="35"/>
  <c r="K3309" i="35" s="1"/>
  <c r="P3258" i="35"/>
  <c r="P3309" i="35" s="1"/>
  <c r="G3258" i="35"/>
  <c r="G3309" i="35" s="1"/>
  <c r="L3258" i="35"/>
  <c r="L3309" i="35" s="1"/>
  <c r="R3258" i="35"/>
  <c r="R3309" i="35" s="1"/>
  <c r="J3257" i="35"/>
  <c r="J3308" i="35" s="1"/>
  <c r="E3256" i="35"/>
  <c r="E3307" i="35" s="1"/>
  <c r="F3256" i="35"/>
  <c r="F3307" i="35" s="1"/>
  <c r="K3256" i="35"/>
  <c r="P3256" i="35"/>
  <c r="P3307" i="35" s="1"/>
  <c r="G3256" i="35"/>
  <c r="G3307" i="35" s="1"/>
  <c r="L3256" i="35"/>
  <c r="L3307" i="35" s="1"/>
  <c r="R3256" i="35"/>
  <c r="R3307" i="35" s="1"/>
  <c r="D3307" i="35"/>
  <c r="E3255" i="35"/>
  <c r="E3306" i="35" s="1"/>
  <c r="F3255" i="35"/>
  <c r="F3306" i="35" s="1"/>
  <c r="K3255" i="35"/>
  <c r="K3306" i="35" s="1"/>
  <c r="P3255" i="35"/>
  <c r="P3306" i="35" s="1"/>
  <c r="G3255" i="35"/>
  <c r="G3306" i="35" s="1"/>
  <c r="L3255" i="35"/>
  <c r="L3306" i="35" s="1"/>
  <c r="R3255" i="35"/>
  <c r="R3306" i="35" s="1"/>
  <c r="H3255" i="35"/>
  <c r="H3306" i="35" s="1"/>
  <c r="N3255" i="35"/>
  <c r="N3306" i="35" s="1"/>
  <c r="E3254" i="35"/>
  <c r="E3305" i="35" s="1"/>
  <c r="F3254" i="35"/>
  <c r="F3305" i="35" s="1"/>
  <c r="K3254" i="35"/>
  <c r="K3305" i="35" s="1"/>
  <c r="P3254" i="35"/>
  <c r="P3305" i="35" s="1"/>
  <c r="G3254" i="35"/>
  <c r="G3305" i="35" s="1"/>
  <c r="L3254" i="35"/>
  <c r="L3305" i="35" s="1"/>
  <c r="R3254" i="35"/>
  <c r="R3305" i="35" s="1"/>
  <c r="D3305" i="35"/>
  <c r="H3254" i="35"/>
  <c r="H3305" i="35" s="1"/>
  <c r="N3254" i="35"/>
  <c r="N3305" i="35" s="1"/>
  <c r="E3253" i="35"/>
  <c r="E3304" i="35" s="1"/>
  <c r="F3253" i="35"/>
  <c r="F3304" i="35" s="1"/>
  <c r="K3253" i="35"/>
  <c r="K3304" i="35" s="1"/>
  <c r="P3253" i="35"/>
  <c r="P3304" i="35" s="1"/>
  <c r="G3253" i="35"/>
  <c r="G3304" i="35" s="1"/>
  <c r="L3253" i="35"/>
  <c r="L3304" i="35" s="1"/>
  <c r="R3253" i="35"/>
  <c r="R3304" i="35" s="1"/>
  <c r="H3253" i="35"/>
  <c r="H3304" i="35" s="1"/>
  <c r="N3253" i="35"/>
  <c r="N3304" i="35" s="1"/>
  <c r="E3252" i="35"/>
  <c r="E3303" i="35" s="1"/>
  <c r="F3252" i="35"/>
  <c r="F3303" i="35" s="1"/>
  <c r="K3252" i="35"/>
  <c r="K3303" i="35" s="1"/>
  <c r="P3252" i="35"/>
  <c r="P3303" i="35" s="1"/>
  <c r="G3252" i="35"/>
  <c r="G3303" i="35" s="1"/>
  <c r="L3252" i="35"/>
  <c r="L3303" i="35" s="1"/>
  <c r="R3252" i="35"/>
  <c r="R3303" i="35" s="1"/>
  <c r="D3303" i="35"/>
  <c r="H3252" i="35"/>
  <c r="H3303" i="35" s="1"/>
  <c r="N3252" i="35"/>
  <c r="N3303" i="35" s="1"/>
  <c r="E3251" i="35"/>
  <c r="E3302" i="35" s="1"/>
  <c r="F3251" i="35"/>
  <c r="F3302" i="35" s="1"/>
  <c r="K3251" i="35"/>
  <c r="K3302" i="35" s="1"/>
  <c r="P3251" i="35"/>
  <c r="P3302" i="35" s="1"/>
  <c r="G3251" i="35"/>
  <c r="G3302" i="35" s="1"/>
  <c r="L3251" i="35"/>
  <c r="L3302" i="35" s="1"/>
  <c r="R3251" i="35"/>
  <c r="R3302" i="35" s="1"/>
  <c r="H3251" i="35"/>
  <c r="H3302" i="35" s="1"/>
  <c r="N3251" i="35"/>
  <c r="N3302" i="35" s="1"/>
  <c r="E3250" i="35"/>
  <c r="E3301" i="35" s="1"/>
  <c r="F3250" i="35"/>
  <c r="F3301" i="35" s="1"/>
  <c r="K3250" i="35"/>
  <c r="K3301" i="35" s="1"/>
  <c r="P3250" i="35"/>
  <c r="P3301" i="35" s="1"/>
  <c r="G3250" i="35"/>
  <c r="G3301" i="35" s="1"/>
  <c r="L3250" i="35"/>
  <c r="L3301" i="35" s="1"/>
  <c r="R3250" i="35"/>
  <c r="R3301" i="35" s="1"/>
  <c r="D3301" i="35"/>
  <c r="H3250" i="35"/>
  <c r="H3301" i="35" s="1"/>
  <c r="N3250" i="35"/>
  <c r="N3301" i="35" s="1"/>
  <c r="E3249" i="35"/>
  <c r="E3300" i="35" s="1"/>
  <c r="F3249" i="35"/>
  <c r="F3300" i="35" s="1"/>
  <c r="K3249" i="35"/>
  <c r="K3300" i="35" s="1"/>
  <c r="P3249" i="35"/>
  <c r="P3300" i="35" s="1"/>
  <c r="G3249" i="35"/>
  <c r="G3300" i="35" s="1"/>
  <c r="L3249" i="35"/>
  <c r="L3300" i="35" s="1"/>
  <c r="R3249" i="35"/>
  <c r="R3300" i="35" s="1"/>
  <c r="H3249" i="35"/>
  <c r="H3300" i="35" s="1"/>
  <c r="N3249" i="35"/>
  <c r="N3300" i="35" s="1"/>
  <c r="E3248" i="35"/>
  <c r="E3299" i="35" s="1"/>
  <c r="F3248" i="35"/>
  <c r="F3299" i="35" s="1"/>
  <c r="K3248" i="35"/>
  <c r="K3299" i="35" s="1"/>
  <c r="P3248" i="35"/>
  <c r="P3299" i="35" s="1"/>
  <c r="G3248" i="35"/>
  <c r="G3299" i="35" s="1"/>
  <c r="L3248" i="35"/>
  <c r="L3299" i="35" s="1"/>
  <c r="R3248" i="35"/>
  <c r="R3299" i="35" s="1"/>
  <c r="D3299" i="35"/>
  <c r="H3248" i="35"/>
  <c r="H3299" i="35" s="1"/>
  <c r="N3248" i="35"/>
  <c r="N3299" i="35" s="1"/>
  <c r="E3247" i="35"/>
  <c r="E3298" i="35" s="1"/>
  <c r="F3247" i="35"/>
  <c r="F3298" i="35" s="1"/>
  <c r="K3247" i="35"/>
  <c r="K3298" i="35" s="1"/>
  <c r="P3247" i="35"/>
  <c r="P3298" i="35" s="1"/>
  <c r="G3247" i="35"/>
  <c r="G3298" i="35" s="1"/>
  <c r="L3247" i="35"/>
  <c r="L3298" i="35" s="1"/>
  <c r="R3247" i="35"/>
  <c r="R3298" i="35" s="1"/>
  <c r="H3247" i="35"/>
  <c r="H3298" i="35" s="1"/>
  <c r="N3247" i="35"/>
  <c r="N3298" i="35" s="1"/>
  <c r="E3246" i="35"/>
  <c r="E3297" i="35" s="1"/>
  <c r="F3246" i="35"/>
  <c r="F3297" i="35" s="1"/>
  <c r="K3246" i="35"/>
  <c r="K3297" i="35" s="1"/>
  <c r="P3246" i="35"/>
  <c r="P3297" i="35" s="1"/>
  <c r="G3246" i="35"/>
  <c r="G3297" i="35" s="1"/>
  <c r="L3246" i="35"/>
  <c r="L3297" i="35" s="1"/>
  <c r="R3246" i="35"/>
  <c r="R3297" i="35" s="1"/>
  <c r="D3297" i="35"/>
  <c r="H3246" i="35"/>
  <c r="H3297" i="35" s="1"/>
  <c r="N3246" i="35"/>
  <c r="N3297" i="35" s="1"/>
  <c r="E3245" i="35"/>
  <c r="E3296" i="35" s="1"/>
  <c r="F3245" i="35"/>
  <c r="F3296" i="35" s="1"/>
  <c r="K3245" i="35"/>
  <c r="K3296" i="35" s="1"/>
  <c r="P3245" i="35"/>
  <c r="P3296" i="35" s="1"/>
  <c r="G3245" i="35"/>
  <c r="G3296" i="35" s="1"/>
  <c r="L3245" i="35"/>
  <c r="L3296" i="35" s="1"/>
  <c r="R3245" i="35"/>
  <c r="R3296" i="35" s="1"/>
  <c r="H3245" i="35"/>
  <c r="H3296" i="35" s="1"/>
  <c r="N3245" i="35"/>
  <c r="N3296" i="35" s="1"/>
  <c r="E3244" i="35"/>
  <c r="E3295" i="35" s="1"/>
  <c r="F3244" i="35"/>
  <c r="F3295" i="35" s="1"/>
  <c r="K3244" i="35"/>
  <c r="K3295" i="35" s="1"/>
  <c r="P3244" i="35"/>
  <c r="P3295" i="35" s="1"/>
  <c r="G3244" i="35"/>
  <c r="G3295" i="35" s="1"/>
  <c r="L3244" i="35"/>
  <c r="L3295" i="35" s="1"/>
  <c r="R3244" i="35"/>
  <c r="R3295" i="35" s="1"/>
  <c r="D3295" i="35"/>
  <c r="H3244" i="35"/>
  <c r="H3295" i="35" s="1"/>
  <c r="N3244" i="35"/>
  <c r="N3295" i="35" s="1"/>
  <c r="E3243" i="35"/>
  <c r="F3243" i="35"/>
  <c r="K3243" i="35"/>
  <c r="K3294" i="35" s="1"/>
  <c r="P3243" i="35"/>
  <c r="P3294" i="35" s="1"/>
  <c r="G3243" i="35"/>
  <c r="G3294" i="35" s="1"/>
  <c r="L3243" i="35"/>
  <c r="L3294" i="35" s="1"/>
  <c r="R3243" i="35"/>
  <c r="H3243" i="35"/>
  <c r="H3294" i="35" s="1"/>
  <c r="N3243" i="35"/>
  <c r="N3294" i="35" s="1"/>
  <c r="H3181" i="35"/>
  <c r="H3232" i="35" s="1"/>
  <c r="P3181" i="35"/>
  <c r="P3232" i="35" s="1"/>
  <c r="H3149" i="35"/>
  <c r="H3200" i="35" s="1"/>
  <c r="P3149" i="35"/>
  <c r="P3200" i="35" s="1"/>
  <c r="F3018" i="35"/>
  <c r="F3069" i="35" s="1"/>
  <c r="H3018" i="35"/>
  <c r="H3069" i="35" s="1"/>
  <c r="F2901" i="35"/>
  <c r="F2952" i="35" s="1"/>
  <c r="E2901" i="35"/>
  <c r="E2952" i="35" s="1"/>
  <c r="Q2901" i="35"/>
  <c r="Q2952" i="35" s="1"/>
  <c r="I2901" i="35"/>
  <c r="I2952" i="35" s="1"/>
  <c r="M2901" i="35"/>
  <c r="M2952" i="35" s="1"/>
  <c r="Q3496" i="35"/>
  <c r="M3496" i="35"/>
  <c r="I3496" i="35"/>
  <c r="E3496" i="35"/>
  <c r="P3429" i="35"/>
  <c r="P3480" i="35" s="1"/>
  <c r="H3425" i="35"/>
  <c r="H3476" i="35" s="1"/>
  <c r="L3425" i="35"/>
  <c r="L3476" i="35" s="1"/>
  <c r="H3417" i="35"/>
  <c r="H3468" i="35" s="1"/>
  <c r="L3417" i="35"/>
  <c r="L3468" i="35" s="1"/>
  <c r="H3409" i="35"/>
  <c r="H3460" i="35" s="1"/>
  <c r="L3409" i="35"/>
  <c r="L3460" i="35" s="1"/>
  <c r="H3401" i="35"/>
  <c r="H3452" i="35" s="1"/>
  <c r="L3401" i="35"/>
  <c r="L3452" i="35" s="1"/>
  <c r="H3393" i="35"/>
  <c r="H3444" i="35" s="1"/>
  <c r="L3393" i="35"/>
  <c r="L3444" i="35" s="1"/>
  <c r="H3385" i="35"/>
  <c r="H3436" i="35" s="1"/>
  <c r="L3385" i="35"/>
  <c r="L3436" i="35" s="1"/>
  <c r="Q3355" i="35"/>
  <c r="M3355" i="35"/>
  <c r="I3355" i="35"/>
  <c r="E3355" i="35"/>
  <c r="P3291" i="35"/>
  <c r="P3342" i="35" s="1"/>
  <c r="F3289" i="35"/>
  <c r="F3340" i="35" s="1"/>
  <c r="M3289" i="35"/>
  <c r="M3340" i="35" s="1"/>
  <c r="F3286" i="35"/>
  <c r="F3337" i="35" s="1"/>
  <c r="E3286" i="35"/>
  <c r="E3337" i="35" s="1"/>
  <c r="M3286" i="35"/>
  <c r="M3337" i="35" s="1"/>
  <c r="L3285" i="35"/>
  <c r="L3336" i="35" s="1"/>
  <c r="Q3283" i="35"/>
  <c r="Q3334" i="35" s="1"/>
  <c r="F3282" i="35"/>
  <c r="F3333" i="35" s="1"/>
  <c r="L3282" i="35"/>
  <c r="L3333" i="35" s="1"/>
  <c r="Q3275" i="35"/>
  <c r="Q3326" i="35" s="1"/>
  <c r="F3273" i="35"/>
  <c r="F3324" i="35" s="1"/>
  <c r="H3273" i="35"/>
  <c r="H3324" i="35" s="1"/>
  <c r="P3273" i="35"/>
  <c r="P3324" i="35" s="1"/>
  <c r="I3273" i="35"/>
  <c r="I3324" i="35" s="1"/>
  <c r="Q3273" i="35"/>
  <c r="Q3324" i="35" s="1"/>
  <c r="Q3266" i="35"/>
  <c r="Q3317" i="35" s="1"/>
  <c r="F3265" i="35"/>
  <c r="F3316" i="35" s="1"/>
  <c r="H3265" i="35"/>
  <c r="H3316" i="35" s="1"/>
  <c r="P3265" i="35"/>
  <c r="P3316" i="35" s="1"/>
  <c r="I3265" i="35"/>
  <c r="I3316" i="35" s="1"/>
  <c r="Q3265" i="35"/>
  <c r="Q3316" i="35" s="1"/>
  <c r="Q3263" i="35"/>
  <c r="Q3314" i="35" s="1"/>
  <c r="N3262" i="35"/>
  <c r="N3313" i="35" s="1"/>
  <c r="N3260" i="35"/>
  <c r="N3311" i="35" s="1"/>
  <c r="N3258" i="35"/>
  <c r="N3309" i="35" s="1"/>
  <c r="N3256" i="35"/>
  <c r="N3307" i="35" s="1"/>
  <c r="F3037" i="35"/>
  <c r="F3088" i="35" s="1"/>
  <c r="O3037" i="35"/>
  <c r="O3088" i="35" s="1"/>
  <c r="D3088" i="35"/>
  <c r="D3759" i="35"/>
  <c r="D3758" i="35"/>
  <c r="D3756" i="35"/>
  <c r="D3754" i="35"/>
  <c r="D3747" i="35"/>
  <c r="Q3709" i="35"/>
  <c r="Q3760" i="35" s="1"/>
  <c r="I3709" i="35"/>
  <c r="I3760" i="35" s="1"/>
  <c r="Q3708" i="35"/>
  <c r="Q3759" i="35" s="1"/>
  <c r="E3708" i="35"/>
  <c r="E3759" i="35" s="1"/>
  <c r="P3707" i="35"/>
  <c r="P3758" i="35" s="1"/>
  <c r="E3707" i="35"/>
  <c r="E3758" i="35" s="1"/>
  <c r="M3705" i="35"/>
  <c r="M3756" i="35" s="1"/>
  <c r="I3704" i="35"/>
  <c r="I3755" i="35" s="1"/>
  <c r="Q3703" i="35"/>
  <c r="Q3754" i="35" s="1"/>
  <c r="I3703" i="35"/>
  <c r="I3754" i="35" s="1"/>
  <c r="I3702" i="35"/>
  <c r="I3753" i="35" s="1"/>
  <c r="Q3701" i="35"/>
  <c r="Q3752" i="35" s="1"/>
  <c r="I3701" i="35"/>
  <c r="I3752" i="35" s="1"/>
  <c r="Q3700" i="35"/>
  <c r="Q3751" i="35" s="1"/>
  <c r="E3700" i="35"/>
  <c r="E3751" i="35" s="1"/>
  <c r="M3698" i="35"/>
  <c r="M3749" i="35" s="1"/>
  <c r="E3698" i="35"/>
  <c r="E3749" i="35" s="1"/>
  <c r="P3697" i="35"/>
  <c r="P3748" i="35" s="1"/>
  <c r="H3697" i="35"/>
  <c r="H3748" i="35" s="1"/>
  <c r="Q3696" i="35"/>
  <c r="Q3747" i="35" s="1"/>
  <c r="I3696" i="35"/>
  <c r="I3747" i="35" s="1"/>
  <c r="E3695" i="35"/>
  <c r="E3746" i="35" s="1"/>
  <c r="M3694" i="35"/>
  <c r="M3745" i="35" s="1"/>
  <c r="M3692" i="35"/>
  <c r="M3743" i="35" s="1"/>
  <c r="L3691" i="35"/>
  <c r="L3742" i="35" s="1"/>
  <c r="I3690" i="35"/>
  <c r="I3741" i="35" s="1"/>
  <c r="Q3689" i="35"/>
  <c r="Q3740" i="35" s="1"/>
  <c r="I3689" i="35"/>
  <c r="I3740" i="35" s="1"/>
  <c r="Q3688" i="35"/>
  <c r="Q3739" i="35" s="1"/>
  <c r="I3688" i="35"/>
  <c r="I3739" i="35" s="1"/>
  <c r="L3687" i="35"/>
  <c r="L3738" i="35" s="1"/>
  <c r="I3686" i="35"/>
  <c r="I3737" i="35" s="1"/>
  <c r="Q3685" i="35"/>
  <c r="Q3736" i="35" s="1"/>
  <c r="I3685" i="35"/>
  <c r="I3736" i="35" s="1"/>
  <c r="Q3684" i="35"/>
  <c r="Q3735" i="35" s="1"/>
  <c r="E3684" i="35"/>
  <c r="E3735" i="35" s="1"/>
  <c r="P3683" i="35"/>
  <c r="P3734" i="35" s="1"/>
  <c r="H3683" i="35"/>
  <c r="H3734" i="35" s="1"/>
  <c r="Q3682" i="35"/>
  <c r="Q3733" i="35" s="1"/>
  <c r="E3682" i="35"/>
  <c r="E3733" i="35" s="1"/>
  <c r="P3681" i="35"/>
  <c r="P3732" i="35" s="1"/>
  <c r="H3681" i="35"/>
  <c r="H3732" i="35" s="1"/>
  <c r="Q3680" i="35"/>
  <c r="Q3731" i="35" s="1"/>
  <c r="E3680" i="35"/>
  <c r="E3731" i="35" s="1"/>
  <c r="Q3678" i="35"/>
  <c r="Q3729" i="35" s="1"/>
  <c r="I3678" i="35"/>
  <c r="I3729" i="35" s="1"/>
  <c r="L3677" i="35"/>
  <c r="L3728" i="35" s="1"/>
  <c r="L3676" i="35"/>
  <c r="L3727" i="35" s="1"/>
  <c r="L3675" i="35"/>
  <c r="L3726" i="35" s="1"/>
  <c r="I3674" i="35"/>
  <c r="I3725" i="35" s="1"/>
  <c r="M3672" i="35"/>
  <c r="M3723" i="35" s="1"/>
  <c r="E3672" i="35"/>
  <c r="E3723" i="35" s="1"/>
  <c r="P3671" i="35"/>
  <c r="P3722" i="35" s="1"/>
  <c r="E3671" i="35"/>
  <c r="E3722" i="35" s="1"/>
  <c r="M3669" i="35"/>
  <c r="M3720" i="35" s="1"/>
  <c r="E3669" i="35"/>
  <c r="E3720" i="35" s="1"/>
  <c r="K3666" i="35"/>
  <c r="K3717" i="35" s="1"/>
  <c r="P3664" i="35"/>
  <c r="P3715" i="35" s="1"/>
  <c r="E3664" i="35"/>
  <c r="E3715" i="35" s="1"/>
  <c r="O3663" i="35"/>
  <c r="O3714" i="35" s="1"/>
  <c r="P3661" i="35"/>
  <c r="P3712" i="35" s="1"/>
  <c r="E3661" i="35"/>
  <c r="E3712" i="35" s="1"/>
  <c r="D3617" i="35"/>
  <c r="P3496" i="35"/>
  <c r="L3496" i="35"/>
  <c r="H3496" i="35"/>
  <c r="D3496" i="35"/>
  <c r="L3429" i="35"/>
  <c r="L3480" i="35" s="1"/>
  <c r="H3426" i="35"/>
  <c r="H3477" i="35" s="1"/>
  <c r="H3420" i="35"/>
  <c r="H3471" i="35" s="1"/>
  <c r="P3420" i="35"/>
  <c r="P3471" i="35" s="1"/>
  <c r="H3418" i="35"/>
  <c r="H3469" i="35" s="1"/>
  <c r="H3412" i="35"/>
  <c r="H3463" i="35" s="1"/>
  <c r="P3412" i="35"/>
  <c r="P3463" i="35" s="1"/>
  <c r="H3404" i="35"/>
  <c r="H3455" i="35" s="1"/>
  <c r="P3404" i="35"/>
  <c r="P3455" i="35" s="1"/>
  <c r="H3396" i="35"/>
  <c r="H3447" i="35" s="1"/>
  <c r="P3396" i="35"/>
  <c r="P3447" i="35" s="1"/>
  <c r="H3388" i="35"/>
  <c r="H3439" i="35" s="1"/>
  <c r="P3388" i="35"/>
  <c r="P3439" i="35" s="1"/>
  <c r="H3380" i="35"/>
  <c r="H3431" i="35" s="1"/>
  <c r="P3380" i="35"/>
  <c r="P3431" i="35" s="1"/>
  <c r="M3291" i="35"/>
  <c r="M3342" i="35" s="1"/>
  <c r="F3283" i="35"/>
  <c r="F3334" i="35" s="1"/>
  <c r="L3283" i="35"/>
  <c r="L3334" i="35" s="1"/>
  <c r="F3269" i="35"/>
  <c r="F3320" i="35" s="1"/>
  <c r="E3269" i="35"/>
  <c r="E3320" i="35" s="1"/>
  <c r="M3269" i="35"/>
  <c r="M3320" i="35" s="1"/>
  <c r="H3269" i="35"/>
  <c r="H3320" i="35" s="1"/>
  <c r="P3269" i="35"/>
  <c r="P3320" i="35" s="1"/>
  <c r="F3268" i="35"/>
  <c r="F3319" i="35" s="1"/>
  <c r="E3268" i="35"/>
  <c r="E3319" i="35" s="1"/>
  <c r="P3268" i="35"/>
  <c r="P3319" i="35" s="1"/>
  <c r="I3268" i="35"/>
  <c r="I3319" i="35" s="1"/>
  <c r="Q3268" i="35"/>
  <c r="Q3319" i="35" s="1"/>
  <c r="E3263" i="35"/>
  <c r="E3314" i="35" s="1"/>
  <c r="F3263" i="35"/>
  <c r="F3314" i="35" s="1"/>
  <c r="K3263" i="35"/>
  <c r="K3314" i="35" s="1"/>
  <c r="O3263" i="35"/>
  <c r="O3314" i="35" s="1"/>
  <c r="G3263" i="35"/>
  <c r="G3314" i="35" s="1"/>
  <c r="L3263" i="35"/>
  <c r="L3314" i="35" s="1"/>
  <c r="P3263" i="35"/>
  <c r="P3314" i="35" s="1"/>
  <c r="E3261" i="35"/>
  <c r="E3312" i="35" s="1"/>
  <c r="F3261" i="35"/>
  <c r="F3312" i="35" s="1"/>
  <c r="K3261" i="35"/>
  <c r="K3312" i="35" s="1"/>
  <c r="P3261" i="35"/>
  <c r="P3312" i="35" s="1"/>
  <c r="G3261" i="35"/>
  <c r="G3312" i="35" s="1"/>
  <c r="L3261" i="35"/>
  <c r="L3312" i="35" s="1"/>
  <c r="R3261" i="35"/>
  <c r="R3312" i="35" s="1"/>
  <c r="D3312" i="35"/>
  <c r="E3259" i="35"/>
  <c r="E3310" i="35" s="1"/>
  <c r="F3259" i="35"/>
  <c r="F3310" i="35" s="1"/>
  <c r="K3259" i="35"/>
  <c r="K3310" i="35" s="1"/>
  <c r="P3259" i="35"/>
  <c r="P3310" i="35" s="1"/>
  <c r="G3259" i="35"/>
  <c r="G3310" i="35" s="1"/>
  <c r="L3259" i="35"/>
  <c r="L3310" i="35" s="1"/>
  <c r="R3259" i="35"/>
  <c r="R3310" i="35" s="1"/>
  <c r="D3310" i="35"/>
  <c r="E3257" i="35"/>
  <c r="E3308" i="35" s="1"/>
  <c r="F3257" i="35"/>
  <c r="F3308" i="35" s="1"/>
  <c r="K3257" i="35"/>
  <c r="K3308" i="35" s="1"/>
  <c r="P3257" i="35"/>
  <c r="P3308" i="35" s="1"/>
  <c r="G3257" i="35"/>
  <c r="G3308" i="35" s="1"/>
  <c r="L3257" i="35"/>
  <c r="L3308" i="35" s="1"/>
  <c r="R3257" i="35"/>
  <c r="R3308" i="35" s="1"/>
  <c r="H3165" i="35"/>
  <c r="H3216" i="35" s="1"/>
  <c r="P3165" i="35"/>
  <c r="P3216" i="35" s="1"/>
  <c r="J3003" i="35"/>
  <c r="J3054" i="35" s="1"/>
  <c r="F3003" i="35"/>
  <c r="F3054" i="35" s="1"/>
  <c r="J2761" i="35"/>
  <c r="J2812" i="35" s="1"/>
  <c r="P2761" i="35"/>
  <c r="P2812" i="35" s="1"/>
  <c r="F2761" i="35"/>
  <c r="F2812" i="35" s="1"/>
  <c r="O2761" i="35"/>
  <c r="O2812" i="35" s="1"/>
  <c r="G2761" i="35"/>
  <c r="G2812" i="35" s="1"/>
  <c r="R2761" i="35"/>
  <c r="R2812" i="35" s="1"/>
  <c r="K2761" i="35"/>
  <c r="K2812" i="35" s="1"/>
  <c r="E2757" i="35"/>
  <c r="E2808" i="35" s="1"/>
  <c r="I2757" i="35"/>
  <c r="I2808" i="35" s="1"/>
  <c r="M2757" i="35"/>
  <c r="M2808" i="35" s="1"/>
  <c r="Q2757" i="35"/>
  <c r="Q2808" i="35" s="1"/>
  <c r="F2757" i="35"/>
  <c r="F2808" i="35" s="1"/>
  <c r="J2757" i="35"/>
  <c r="J2808" i="35" s="1"/>
  <c r="N2757" i="35"/>
  <c r="N2808" i="35" s="1"/>
  <c r="R2757" i="35"/>
  <c r="R2808" i="35" s="1"/>
  <c r="G2757" i="35"/>
  <c r="G2808" i="35" s="1"/>
  <c r="O2757" i="35"/>
  <c r="O2808" i="35" s="1"/>
  <c r="D2808" i="35"/>
  <c r="H2757" i="35"/>
  <c r="H2808" i="35" s="1"/>
  <c r="P2757" i="35"/>
  <c r="P2808" i="35" s="1"/>
  <c r="K2757" i="35"/>
  <c r="K2808" i="35" s="1"/>
  <c r="K2741" i="35"/>
  <c r="K2792" i="35" s="1"/>
  <c r="Q2741" i="35"/>
  <c r="Q2792" i="35" s="1"/>
  <c r="H2656" i="35"/>
  <c r="H2707" i="35" s="1"/>
  <c r="D2707" i="35"/>
  <c r="L2656" i="35"/>
  <c r="L2707" i="35" s="1"/>
  <c r="P2656" i="35"/>
  <c r="P2707" i="35" s="1"/>
  <c r="J2348" i="35"/>
  <c r="J2399" i="35" s="1"/>
  <c r="H2348" i="35"/>
  <c r="H2399" i="35" s="1"/>
  <c r="L2348" i="35"/>
  <c r="L2399" i="35" s="1"/>
  <c r="G2348" i="35"/>
  <c r="G2399" i="35" s="1"/>
  <c r="N2348" i="35"/>
  <c r="N2399" i="35" s="1"/>
  <c r="D2399" i="35"/>
  <c r="O2348" i="35"/>
  <c r="O2399" i="35" s="1"/>
  <c r="G2108" i="35"/>
  <c r="G2159" i="35" s="1"/>
  <c r="K2108" i="35"/>
  <c r="K2159" i="35" s="1"/>
  <c r="O2108" i="35"/>
  <c r="O2159" i="35" s="1"/>
  <c r="F2108" i="35"/>
  <c r="F2159" i="35" s="1"/>
  <c r="L2108" i="35"/>
  <c r="L2159" i="35" s="1"/>
  <c r="Q2108" i="35"/>
  <c r="Q2159" i="35" s="1"/>
  <c r="H2108" i="35"/>
  <c r="H2159" i="35" s="1"/>
  <c r="M2108" i="35"/>
  <c r="M2159" i="35" s="1"/>
  <c r="R2108" i="35"/>
  <c r="R2159" i="35" s="1"/>
  <c r="I2108" i="35"/>
  <c r="I2159" i="35" s="1"/>
  <c r="J2108" i="35"/>
  <c r="J2159" i="35" s="1"/>
  <c r="E2108" i="35"/>
  <c r="E2159" i="35" s="1"/>
  <c r="N2108" i="35"/>
  <c r="N2159" i="35" s="1"/>
  <c r="P2108" i="35"/>
  <c r="P2159" i="35" s="1"/>
  <c r="D2926" i="35"/>
  <c r="R2886" i="35"/>
  <c r="R2937" i="35" s="1"/>
  <c r="R2883" i="35"/>
  <c r="R2934" i="35" s="1"/>
  <c r="O2880" i="35"/>
  <c r="O2931" i="35" s="1"/>
  <c r="K2878" i="35"/>
  <c r="K2929" i="35" s="1"/>
  <c r="L2877" i="35"/>
  <c r="L2928" i="35" s="1"/>
  <c r="M2875" i="35"/>
  <c r="M2926" i="35" s="1"/>
  <c r="Q2872" i="35"/>
  <c r="Q2923" i="35" s="1"/>
  <c r="E2862" i="35"/>
  <c r="E2913" i="35" s="1"/>
  <c r="I2862" i="35"/>
  <c r="I2913" i="35" s="1"/>
  <c r="M2862" i="35"/>
  <c r="M2913" i="35" s="1"/>
  <c r="Q2862" i="35"/>
  <c r="Q2913" i="35" s="1"/>
  <c r="F2862" i="35"/>
  <c r="F2913" i="35" s="1"/>
  <c r="E2861" i="35"/>
  <c r="E2912" i="35" s="1"/>
  <c r="I2861" i="35"/>
  <c r="I2912" i="35" s="1"/>
  <c r="M2861" i="35"/>
  <c r="M2912" i="35" s="1"/>
  <c r="Q2861" i="35"/>
  <c r="Q2912" i="35" s="1"/>
  <c r="F2861" i="35"/>
  <c r="F2912" i="35" s="1"/>
  <c r="J2861" i="35"/>
  <c r="J2912" i="35" s="1"/>
  <c r="N2861" i="35"/>
  <c r="N2912" i="35" s="1"/>
  <c r="R2861" i="35"/>
  <c r="R2912" i="35" s="1"/>
  <c r="E2860" i="35"/>
  <c r="E2911" i="35" s="1"/>
  <c r="I2860" i="35"/>
  <c r="I2911" i="35" s="1"/>
  <c r="M2860" i="35"/>
  <c r="M2911" i="35" s="1"/>
  <c r="Q2860" i="35"/>
  <c r="Q2911" i="35" s="1"/>
  <c r="F2860" i="35"/>
  <c r="F2911" i="35" s="1"/>
  <c r="J2860" i="35"/>
  <c r="J2911" i="35" s="1"/>
  <c r="N2860" i="35"/>
  <c r="N2911" i="35" s="1"/>
  <c r="R2860" i="35"/>
  <c r="R2911" i="35" s="1"/>
  <c r="E2859" i="35"/>
  <c r="I2859" i="35"/>
  <c r="M2859" i="35"/>
  <c r="Q2859" i="35"/>
  <c r="F2859" i="35"/>
  <c r="F2910" i="35" s="1"/>
  <c r="J2859" i="35"/>
  <c r="J2910" i="35" s="1"/>
  <c r="N2859" i="35"/>
  <c r="N2910" i="35" s="1"/>
  <c r="R2859" i="35"/>
  <c r="R2910" i="35" s="1"/>
  <c r="D2812" i="35"/>
  <c r="G2769" i="35"/>
  <c r="G2820" i="35" s="1"/>
  <c r="L2769" i="35"/>
  <c r="L2820" i="35" s="1"/>
  <c r="Q2769" i="35"/>
  <c r="Q2820" i="35" s="1"/>
  <c r="E2769" i="35"/>
  <c r="E2820" i="35" s="1"/>
  <c r="M2769" i="35"/>
  <c r="M2820" i="35" s="1"/>
  <c r="H2769" i="35"/>
  <c r="H2820" i="35" s="1"/>
  <c r="O2769" i="35"/>
  <c r="O2820" i="35" s="1"/>
  <c r="I2769" i="35"/>
  <c r="I2820" i="35" s="1"/>
  <c r="P2769" i="35"/>
  <c r="P2820" i="35" s="1"/>
  <c r="F2762" i="35"/>
  <c r="F2813" i="35" s="1"/>
  <c r="L2762" i="35"/>
  <c r="L2813" i="35" s="1"/>
  <c r="G2762" i="35"/>
  <c r="G2813" i="35" s="1"/>
  <c r="P2762" i="35"/>
  <c r="P2813" i="35" s="1"/>
  <c r="J2762" i="35"/>
  <c r="J2813" i="35" s="1"/>
  <c r="R2762" i="35"/>
  <c r="R2813" i="35" s="1"/>
  <c r="K2762" i="35"/>
  <c r="K2813" i="35" s="1"/>
  <c r="F2758" i="35"/>
  <c r="F2809" i="35" s="1"/>
  <c r="E2758" i="35"/>
  <c r="E2809" i="35" s="1"/>
  <c r="J2758" i="35"/>
  <c r="J2809" i="35" s="1"/>
  <c r="N2758" i="35"/>
  <c r="N2809" i="35" s="1"/>
  <c r="R2758" i="35"/>
  <c r="R2809" i="35" s="1"/>
  <c r="G2758" i="35"/>
  <c r="G2809" i="35" s="1"/>
  <c r="K2758" i="35"/>
  <c r="K2809" i="35" s="1"/>
  <c r="O2758" i="35"/>
  <c r="O2809" i="35" s="1"/>
  <c r="H2758" i="35"/>
  <c r="H2809" i="35" s="1"/>
  <c r="P2758" i="35"/>
  <c r="P2809" i="35" s="1"/>
  <c r="I2758" i="35"/>
  <c r="I2809" i="35" s="1"/>
  <c r="Q2758" i="35"/>
  <c r="Q2809" i="35" s="1"/>
  <c r="L2758" i="35"/>
  <c r="L2809" i="35" s="1"/>
  <c r="E2752" i="35"/>
  <c r="E2803" i="35" s="1"/>
  <c r="O2752" i="35"/>
  <c r="O2803" i="35" s="1"/>
  <c r="G2752" i="35"/>
  <c r="G2803" i="35" s="1"/>
  <c r="Q2752" i="35"/>
  <c r="Q2803" i="35" s="1"/>
  <c r="K2752" i="35"/>
  <c r="K2803" i="35" s="1"/>
  <c r="L2752" i="35"/>
  <c r="L2803" i="35" s="1"/>
  <c r="D2803" i="35"/>
  <c r="K2749" i="35"/>
  <c r="K2800" i="35" s="1"/>
  <c r="Q2749" i="35"/>
  <c r="Q2800" i="35" s="1"/>
  <c r="E2744" i="35"/>
  <c r="E2795" i="35" s="1"/>
  <c r="O2744" i="35"/>
  <c r="O2795" i="35" s="1"/>
  <c r="G2744" i="35"/>
  <c r="G2795" i="35" s="1"/>
  <c r="Q2744" i="35"/>
  <c r="Q2795" i="35" s="1"/>
  <c r="K2744" i="35"/>
  <c r="K2795" i="35" s="1"/>
  <c r="D2795" i="35"/>
  <c r="L2744" i="35"/>
  <c r="L2795" i="35" s="1"/>
  <c r="M3278" i="35"/>
  <c r="M3329" i="35" s="1"/>
  <c r="E3278" i="35"/>
  <c r="E3329" i="35" s="1"/>
  <c r="M3276" i="35"/>
  <c r="M3327" i="35" s="1"/>
  <c r="E3276" i="35"/>
  <c r="E3327" i="35" s="1"/>
  <c r="M3270" i="35"/>
  <c r="M3321" i="35" s="1"/>
  <c r="E3270" i="35"/>
  <c r="E3321" i="35" s="1"/>
  <c r="Q3267" i="35"/>
  <c r="Q3318" i="35" s="1"/>
  <c r="E3267" i="35"/>
  <c r="E3318" i="35" s="1"/>
  <c r="P3185" i="35"/>
  <c r="P3236" i="35" s="1"/>
  <c r="H3175" i="35"/>
  <c r="H3226" i="35" s="1"/>
  <c r="L3174" i="35"/>
  <c r="L3225" i="35" s="1"/>
  <c r="P3169" i="35"/>
  <c r="P3220" i="35" s="1"/>
  <c r="H3159" i="35"/>
  <c r="H3210" i="35" s="1"/>
  <c r="L3158" i="35"/>
  <c r="L3209" i="35" s="1"/>
  <c r="P3153" i="35"/>
  <c r="P3204" i="35" s="1"/>
  <c r="H3143" i="35"/>
  <c r="H3194" i="35" s="1"/>
  <c r="L3142" i="35"/>
  <c r="L3193" i="35" s="1"/>
  <c r="F3007" i="35"/>
  <c r="F3058" i="35" s="1"/>
  <c r="H3002" i="35"/>
  <c r="H3053" i="35" s="1"/>
  <c r="D2953" i="35"/>
  <c r="D2929" i="35"/>
  <c r="R2907" i="35"/>
  <c r="R2958" i="35" s="1"/>
  <c r="N2907" i="35"/>
  <c r="N2958" i="35" s="1"/>
  <c r="J2907" i="35"/>
  <c r="J2958" i="35" s="1"/>
  <c r="E2907" i="35"/>
  <c r="E2958" i="35" s="1"/>
  <c r="Q2906" i="35"/>
  <c r="Q2957" i="35" s="1"/>
  <c r="M2906" i="35"/>
  <c r="M2957" i="35" s="1"/>
  <c r="I2906" i="35"/>
  <c r="I2957" i="35" s="1"/>
  <c r="Q2905" i="35"/>
  <c r="Q2956" i="35" s="1"/>
  <c r="M2905" i="35"/>
  <c r="M2956" i="35" s="1"/>
  <c r="I2905" i="35"/>
  <c r="I2956" i="35" s="1"/>
  <c r="Q2904" i="35"/>
  <c r="Q2955" i="35" s="1"/>
  <c r="K2904" i="35"/>
  <c r="K2955" i="35" s="1"/>
  <c r="E2904" i="35"/>
  <c r="E2955" i="35" s="1"/>
  <c r="Q2903" i="35"/>
  <c r="Q2954" i="35" s="1"/>
  <c r="E2903" i="35"/>
  <c r="E2954" i="35" s="1"/>
  <c r="M2902" i="35"/>
  <c r="M2953" i="35" s="1"/>
  <c r="Q2900" i="35"/>
  <c r="Q2951" i="35" s="1"/>
  <c r="E2900" i="35"/>
  <c r="E2951" i="35" s="1"/>
  <c r="R2896" i="35"/>
  <c r="R2947" i="35" s="1"/>
  <c r="N2896" i="35"/>
  <c r="N2947" i="35" s="1"/>
  <c r="J2896" i="35"/>
  <c r="J2947" i="35" s="1"/>
  <c r="E2896" i="35"/>
  <c r="E2947" i="35" s="1"/>
  <c r="Q2895" i="35"/>
  <c r="Q2946" i="35" s="1"/>
  <c r="M2895" i="35"/>
  <c r="M2946" i="35" s="1"/>
  <c r="I2895" i="35"/>
  <c r="I2946" i="35" s="1"/>
  <c r="Q2894" i="35"/>
  <c r="Q2945" i="35" s="1"/>
  <c r="M2894" i="35"/>
  <c r="M2945" i="35" s="1"/>
  <c r="I2894" i="35"/>
  <c r="I2945" i="35" s="1"/>
  <c r="Q2893" i="35"/>
  <c r="Q2944" i="35" s="1"/>
  <c r="M2893" i="35"/>
  <c r="M2944" i="35" s="1"/>
  <c r="I2893" i="35"/>
  <c r="I2944" i="35" s="1"/>
  <c r="Q2892" i="35"/>
  <c r="Q2943" i="35" s="1"/>
  <c r="M2892" i="35"/>
  <c r="M2943" i="35" s="1"/>
  <c r="I2892" i="35"/>
  <c r="I2943" i="35" s="1"/>
  <c r="Q2891" i="35"/>
  <c r="Q2942" i="35" s="1"/>
  <c r="M2891" i="35"/>
  <c r="M2942" i="35" s="1"/>
  <c r="I2891" i="35"/>
  <c r="I2942" i="35" s="1"/>
  <c r="Q2890" i="35"/>
  <c r="Q2941" i="35" s="1"/>
  <c r="M2890" i="35"/>
  <c r="M2941" i="35" s="1"/>
  <c r="I2890" i="35"/>
  <c r="I2941" i="35" s="1"/>
  <c r="Q2889" i="35"/>
  <c r="Q2940" i="35" s="1"/>
  <c r="M2889" i="35"/>
  <c r="M2940" i="35" s="1"/>
  <c r="I2889" i="35"/>
  <c r="I2940" i="35" s="1"/>
  <c r="Q2888" i="35"/>
  <c r="Q2939" i="35" s="1"/>
  <c r="M2888" i="35"/>
  <c r="M2939" i="35" s="1"/>
  <c r="I2888" i="35"/>
  <c r="I2939" i="35" s="1"/>
  <c r="Q2887" i="35"/>
  <c r="Q2938" i="35" s="1"/>
  <c r="K2887" i="35"/>
  <c r="K2938" i="35" s="1"/>
  <c r="E2887" i="35"/>
  <c r="E2938" i="35" s="1"/>
  <c r="N2886" i="35"/>
  <c r="N2937" i="35" s="1"/>
  <c r="R2885" i="35"/>
  <c r="R2936" i="35" s="1"/>
  <c r="N2885" i="35"/>
  <c r="N2936" i="35" s="1"/>
  <c r="J2885" i="35"/>
  <c r="J2936" i="35" s="1"/>
  <c r="E2885" i="35"/>
  <c r="E2936" i="35" s="1"/>
  <c r="Q2884" i="35"/>
  <c r="Q2935" i="35" s="1"/>
  <c r="K2884" i="35"/>
  <c r="K2935" i="35" s="1"/>
  <c r="E2884" i="35"/>
  <c r="E2935" i="35" s="1"/>
  <c r="N2883" i="35"/>
  <c r="N2934" i="35" s="1"/>
  <c r="P2882" i="35"/>
  <c r="P2933" i="35" s="1"/>
  <c r="K2880" i="35"/>
  <c r="K2931" i="35" s="1"/>
  <c r="Q2879" i="35"/>
  <c r="Q2930" i="35" s="1"/>
  <c r="I2878" i="35"/>
  <c r="I2929" i="35" s="1"/>
  <c r="Q2877" i="35"/>
  <c r="Q2928" i="35" s="1"/>
  <c r="I2877" i="35"/>
  <c r="I2928" i="35" s="1"/>
  <c r="Q2876" i="35"/>
  <c r="Q2927" i="35" s="1"/>
  <c r="I2876" i="35"/>
  <c r="I2927" i="35" s="1"/>
  <c r="I2875" i="35"/>
  <c r="I2926" i="35" s="1"/>
  <c r="Q2874" i="35"/>
  <c r="Q2925" i="35" s="1"/>
  <c r="E2874" i="35"/>
  <c r="E2925" i="35" s="1"/>
  <c r="P2873" i="35"/>
  <c r="P2924" i="35" s="1"/>
  <c r="E2873" i="35"/>
  <c r="E2924" i="35" s="1"/>
  <c r="M2872" i="35"/>
  <c r="M2923" i="35" s="1"/>
  <c r="R2871" i="35"/>
  <c r="R2922" i="35" s="1"/>
  <c r="N2871" i="35"/>
  <c r="N2922" i="35" s="1"/>
  <c r="J2871" i="35"/>
  <c r="J2922" i="35" s="1"/>
  <c r="E2871" i="35"/>
  <c r="E2922" i="35" s="1"/>
  <c r="Q2870" i="35"/>
  <c r="Q2921" i="35" s="1"/>
  <c r="M2870" i="35"/>
  <c r="M2921" i="35" s="1"/>
  <c r="I2870" i="35"/>
  <c r="I2921" i="35" s="1"/>
  <c r="Q2869" i="35"/>
  <c r="Q2920" i="35" s="1"/>
  <c r="M2869" i="35"/>
  <c r="M2920" i="35" s="1"/>
  <c r="I2869" i="35"/>
  <c r="I2920" i="35" s="1"/>
  <c r="Q2868" i="35"/>
  <c r="Q2919" i="35" s="1"/>
  <c r="M2868" i="35"/>
  <c r="M2919" i="35" s="1"/>
  <c r="I2868" i="35"/>
  <c r="I2919" i="35" s="1"/>
  <c r="Q2867" i="35"/>
  <c r="Q2918" i="35" s="1"/>
  <c r="M2867" i="35"/>
  <c r="M2918" i="35" s="1"/>
  <c r="I2867" i="35"/>
  <c r="I2918" i="35" s="1"/>
  <c r="Q2866" i="35"/>
  <c r="Q2917" i="35" s="1"/>
  <c r="M2866" i="35"/>
  <c r="M2917" i="35" s="1"/>
  <c r="I2866" i="35"/>
  <c r="I2917" i="35" s="1"/>
  <c r="Q2865" i="35"/>
  <c r="Q2916" i="35" s="1"/>
  <c r="M2865" i="35"/>
  <c r="M2916" i="35" s="1"/>
  <c r="I2865" i="35"/>
  <c r="I2916" i="35" s="1"/>
  <c r="E2863" i="35"/>
  <c r="E2914" i="35" s="1"/>
  <c r="I2863" i="35"/>
  <c r="I2914" i="35" s="1"/>
  <c r="M2863" i="35"/>
  <c r="M2914" i="35" s="1"/>
  <c r="Q2863" i="35"/>
  <c r="Q2914" i="35" s="1"/>
  <c r="O2862" i="35"/>
  <c r="O2913" i="35" s="1"/>
  <c r="J2862" i="35"/>
  <c r="J2913" i="35" s="1"/>
  <c r="K2861" i="35"/>
  <c r="K2912" i="35" s="1"/>
  <c r="K2860" i="35"/>
  <c r="K2911" i="35" s="1"/>
  <c r="K2859" i="35"/>
  <c r="K2910" i="35" s="1"/>
  <c r="G2765" i="35"/>
  <c r="G2816" i="35" s="1"/>
  <c r="L2765" i="35"/>
  <c r="L2816" i="35" s="1"/>
  <c r="Q2765" i="35"/>
  <c r="Q2816" i="35" s="1"/>
  <c r="E2765" i="35"/>
  <c r="E2816" i="35" s="1"/>
  <c r="M2765" i="35"/>
  <c r="M2816" i="35" s="1"/>
  <c r="D2816" i="35"/>
  <c r="H2765" i="35"/>
  <c r="H2816" i="35" s="1"/>
  <c r="O2765" i="35"/>
  <c r="O2816" i="35" s="1"/>
  <c r="I2765" i="35"/>
  <c r="I2816" i="35" s="1"/>
  <c r="P2765" i="35"/>
  <c r="P2816" i="35" s="1"/>
  <c r="K2763" i="35"/>
  <c r="K2814" i="35" s="1"/>
  <c r="Q2763" i="35"/>
  <c r="Q2814" i="35" s="1"/>
  <c r="G2763" i="35"/>
  <c r="G2814" i="35" s="1"/>
  <c r="P2763" i="35"/>
  <c r="P2814" i="35" s="1"/>
  <c r="H2763" i="35"/>
  <c r="H2814" i="35" s="1"/>
  <c r="L2763" i="35"/>
  <c r="L2814" i="35" s="1"/>
  <c r="J2759" i="35"/>
  <c r="J2810" i="35" s="1"/>
  <c r="P2759" i="35"/>
  <c r="P2810" i="35" s="1"/>
  <c r="F2759" i="35"/>
  <c r="F2810" i="35" s="1"/>
  <c r="O2759" i="35"/>
  <c r="O2810" i="35" s="1"/>
  <c r="G2759" i="35"/>
  <c r="G2810" i="35" s="1"/>
  <c r="R2759" i="35"/>
  <c r="R2810" i="35" s="1"/>
  <c r="K2759" i="35"/>
  <c r="K2810" i="35" s="1"/>
  <c r="E2740" i="35"/>
  <c r="E2791" i="35" s="1"/>
  <c r="O2740" i="35"/>
  <c r="O2791" i="35" s="1"/>
  <c r="G2740" i="35"/>
  <c r="G2791" i="35" s="1"/>
  <c r="Q2740" i="35"/>
  <c r="Q2791" i="35" s="1"/>
  <c r="K2740" i="35"/>
  <c r="K2791" i="35" s="1"/>
  <c r="L2740" i="35"/>
  <c r="L2791" i="35" s="1"/>
  <c r="D2791" i="35"/>
  <c r="H2378" i="35"/>
  <c r="H2429" i="35" s="1"/>
  <c r="L2378" i="35"/>
  <c r="L2429" i="35" s="1"/>
  <c r="O2378" i="35"/>
  <c r="O2429" i="35" s="1"/>
  <c r="P2378" i="35"/>
  <c r="P2429" i="35" s="1"/>
  <c r="G2378" i="35"/>
  <c r="G2429" i="35" s="1"/>
  <c r="D2429" i="35"/>
  <c r="G2353" i="35"/>
  <c r="G2404" i="35" s="1"/>
  <c r="P2353" i="35"/>
  <c r="P2404" i="35" s="1"/>
  <c r="D2404" i="35"/>
  <c r="H2353" i="35"/>
  <c r="H2404" i="35" s="1"/>
  <c r="O2353" i="35"/>
  <c r="O2404" i="35" s="1"/>
  <c r="L2353" i="35"/>
  <c r="L2404" i="35" s="1"/>
  <c r="D2159" i="35"/>
  <c r="L3183" i="35"/>
  <c r="L3234" i="35" s="1"/>
  <c r="P3182" i="35"/>
  <c r="P3233" i="35" s="1"/>
  <c r="L3167" i="35"/>
  <c r="L3218" i="35" s="1"/>
  <c r="P3166" i="35"/>
  <c r="P3217" i="35" s="1"/>
  <c r="L3151" i="35"/>
  <c r="L3202" i="35" s="1"/>
  <c r="P3150" i="35"/>
  <c r="P3201" i="35" s="1"/>
  <c r="D3089" i="35"/>
  <c r="D3080" i="35"/>
  <c r="D2934" i="35"/>
  <c r="D2923" i="35"/>
  <c r="I2902" i="35"/>
  <c r="I2953" i="35" s="1"/>
  <c r="I2886" i="35"/>
  <c r="I2937" i="35" s="1"/>
  <c r="I2883" i="35"/>
  <c r="I2934" i="35" s="1"/>
  <c r="L2882" i="35"/>
  <c r="L2933" i="35" s="1"/>
  <c r="E2880" i="35"/>
  <c r="E2931" i="35" s="1"/>
  <c r="M2879" i="35"/>
  <c r="M2930" i="35" s="1"/>
  <c r="P2878" i="35"/>
  <c r="P2929" i="35" s="1"/>
  <c r="E2878" i="35"/>
  <c r="E2929" i="35" s="1"/>
  <c r="P2877" i="35"/>
  <c r="P2928" i="35" s="1"/>
  <c r="E2877" i="35"/>
  <c r="E2928" i="35" s="1"/>
  <c r="P2876" i="35"/>
  <c r="P2927" i="35" s="1"/>
  <c r="H2876" i="35"/>
  <c r="H2927" i="35" s="1"/>
  <c r="Q2875" i="35"/>
  <c r="Q2926" i="35" s="1"/>
  <c r="E2875" i="35"/>
  <c r="E2926" i="35" s="1"/>
  <c r="I2872" i="35"/>
  <c r="I2923" i="35" s="1"/>
  <c r="N2862" i="35"/>
  <c r="N2913" i="35" s="1"/>
  <c r="H2862" i="35"/>
  <c r="H2913" i="35" s="1"/>
  <c r="P2861" i="35"/>
  <c r="P2912" i="35" s="1"/>
  <c r="H2861" i="35"/>
  <c r="H2912" i="35" s="1"/>
  <c r="P2860" i="35"/>
  <c r="P2911" i="35" s="1"/>
  <c r="H2860" i="35"/>
  <c r="H2911" i="35" s="1"/>
  <c r="P2859" i="35"/>
  <c r="P2910" i="35" s="1"/>
  <c r="H2859" i="35"/>
  <c r="H2910" i="35" s="1"/>
  <c r="L2761" i="35"/>
  <c r="L2812" i="35" s="1"/>
  <c r="F2760" i="35"/>
  <c r="F2811" i="35" s="1"/>
  <c r="L2760" i="35"/>
  <c r="L2811" i="35" s="1"/>
  <c r="G2760" i="35"/>
  <c r="G2811" i="35" s="1"/>
  <c r="P2760" i="35"/>
  <c r="P2811" i="35" s="1"/>
  <c r="J2760" i="35"/>
  <c r="J2811" i="35" s="1"/>
  <c r="R2760" i="35"/>
  <c r="R2811" i="35" s="1"/>
  <c r="K2760" i="35"/>
  <c r="K2811" i="35" s="1"/>
  <c r="L2757" i="35"/>
  <c r="L2808" i="35" s="1"/>
  <c r="E2756" i="35"/>
  <c r="E2807" i="35" s="1"/>
  <c r="I2756" i="35"/>
  <c r="I2807" i="35" s="1"/>
  <c r="M2756" i="35"/>
  <c r="M2807" i="35" s="1"/>
  <c r="Q2756" i="35"/>
  <c r="Q2807" i="35" s="1"/>
  <c r="F2756" i="35"/>
  <c r="F2807" i="35" s="1"/>
  <c r="J2756" i="35"/>
  <c r="J2807" i="35" s="1"/>
  <c r="N2756" i="35"/>
  <c r="N2807" i="35" s="1"/>
  <c r="R2756" i="35"/>
  <c r="R2807" i="35" s="1"/>
  <c r="G2756" i="35"/>
  <c r="G2807" i="35" s="1"/>
  <c r="O2756" i="35"/>
  <c r="O2807" i="35" s="1"/>
  <c r="H2756" i="35"/>
  <c r="H2807" i="35" s="1"/>
  <c r="P2756" i="35"/>
  <c r="P2807" i="35" s="1"/>
  <c r="D2807" i="35"/>
  <c r="K2756" i="35"/>
  <c r="K2807" i="35" s="1"/>
  <c r="K2753" i="35"/>
  <c r="K2804" i="35" s="1"/>
  <c r="Q2753" i="35"/>
  <c r="Q2804" i="35" s="1"/>
  <c r="E2748" i="35"/>
  <c r="E2799" i="35" s="1"/>
  <c r="O2748" i="35"/>
  <c r="O2799" i="35" s="1"/>
  <c r="G2748" i="35"/>
  <c r="G2799" i="35" s="1"/>
  <c r="Q2748" i="35"/>
  <c r="Q2799" i="35" s="1"/>
  <c r="K2748" i="35"/>
  <c r="K2799" i="35" s="1"/>
  <c r="L2748" i="35"/>
  <c r="L2799" i="35" s="1"/>
  <c r="K2745" i="35"/>
  <c r="K2796" i="35" s="1"/>
  <c r="Q2745" i="35"/>
  <c r="Q2796" i="35" s="1"/>
  <c r="L2624" i="35"/>
  <c r="L2675" i="35" s="1"/>
  <c r="P2624" i="35"/>
  <c r="P2675" i="35" s="1"/>
  <c r="H2624" i="35"/>
  <c r="H2675" i="35" s="1"/>
  <c r="G2385" i="35"/>
  <c r="G2436" i="35" s="1"/>
  <c r="P2385" i="35"/>
  <c r="P2436" i="35" s="1"/>
  <c r="D2436" i="35"/>
  <c r="H2385" i="35"/>
  <c r="H2436" i="35" s="1"/>
  <c r="O2385" i="35"/>
  <c r="O2436" i="35" s="1"/>
  <c r="L2385" i="35"/>
  <c r="L2436" i="35" s="1"/>
  <c r="O2834" i="35"/>
  <c r="K2834" i="35"/>
  <c r="G2834" i="35"/>
  <c r="N2834" i="35"/>
  <c r="J2834" i="35"/>
  <c r="E2771" i="35"/>
  <c r="E2822" i="35" s="1"/>
  <c r="O2770" i="35"/>
  <c r="O2821" i="35" s="1"/>
  <c r="H2770" i="35"/>
  <c r="H2821" i="35" s="1"/>
  <c r="G2768" i="35"/>
  <c r="G2819" i="35" s="1"/>
  <c r="L2768" i="35"/>
  <c r="L2819" i="35" s="1"/>
  <c r="Q2768" i="35"/>
  <c r="Q2819" i="35" s="1"/>
  <c r="O2766" i="35"/>
  <c r="O2817" i="35" s="1"/>
  <c r="H2766" i="35"/>
  <c r="H2817" i="35" s="1"/>
  <c r="G2764" i="35"/>
  <c r="G2815" i="35" s="1"/>
  <c r="L2764" i="35"/>
  <c r="L2815" i="35" s="1"/>
  <c r="Q2764" i="35"/>
  <c r="Q2815" i="35" s="1"/>
  <c r="F2723" i="35"/>
  <c r="F2774" i="35" s="1"/>
  <c r="E2723" i="35"/>
  <c r="E2774" i="35" s="1"/>
  <c r="M2723" i="35"/>
  <c r="M2774" i="35" s="1"/>
  <c r="H2723" i="35"/>
  <c r="H2774" i="35" s="1"/>
  <c r="P2723" i="35"/>
  <c r="P2774" i="35" s="1"/>
  <c r="H2651" i="35"/>
  <c r="H2702" i="35" s="1"/>
  <c r="P2651" i="35"/>
  <c r="P2702" i="35" s="1"/>
  <c r="P2644" i="35"/>
  <c r="P2695" i="35" s="1"/>
  <c r="H2644" i="35"/>
  <c r="H2695" i="35" s="1"/>
  <c r="L2644" i="35"/>
  <c r="L2695" i="35" s="1"/>
  <c r="D2695" i="35"/>
  <c r="L2633" i="35"/>
  <c r="L2684" i="35" s="1"/>
  <c r="D2684" i="35"/>
  <c r="H2625" i="35"/>
  <c r="H2676" i="35" s="1"/>
  <c r="L2625" i="35"/>
  <c r="L2676" i="35" s="1"/>
  <c r="H2386" i="35"/>
  <c r="H2437" i="35" s="1"/>
  <c r="L2386" i="35"/>
  <c r="L2437" i="35" s="1"/>
  <c r="O2386" i="35"/>
  <c r="O2437" i="35" s="1"/>
  <c r="P2386" i="35"/>
  <c r="P2437" i="35" s="1"/>
  <c r="G2361" i="35"/>
  <c r="G2412" i="35" s="1"/>
  <c r="P2361" i="35"/>
  <c r="P2412" i="35" s="1"/>
  <c r="D2412" i="35"/>
  <c r="H2361" i="35"/>
  <c r="H2412" i="35" s="1"/>
  <c r="O2361" i="35"/>
  <c r="O2412" i="35" s="1"/>
  <c r="H2354" i="35"/>
  <c r="H2405" i="35" s="1"/>
  <c r="L2354" i="35"/>
  <c r="L2405" i="35" s="1"/>
  <c r="O2354" i="35"/>
  <c r="O2405" i="35" s="1"/>
  <c r="P2354" i="35"/>
  <c r="P2405" i="35" s="1"/>
  <c r="J2338" i="35"/>
  <c r="J2389" i="35" s="1"/>
  <c r="D2389" i="35"/>
  <c r="L2338" i="35"/>
  <c r="L2389" i="35" s="1"/>
  <c r="E2099" i="35"/>
  <c r="E2150" i="35" s="1"/>
  <c r="K2099" i="35"/>
  <c r="K2150" i="35" s="1"/>
  <c r="D2150" i="35"/>
  <c r="G2099" i="35"/>
  <c r="G2150" i="35" s="1"/>
  <c r="P2099" i="35"/>
  <c r="P2150" i="35" s="1"/>
  <c r="H2099" i="35"/>
  <c r="H2150" i="35" s="1"/>
  <c r="O2099" i="35"/>
  <c r="O2150" i="35" s="1"/>
  <c r="M2770" i="35"/>
  <c r="M2821" i="35" s="1"/>
  <c r="I2768" i="35"/>
  <c r="I2819" i="35" s="1"/>
  <c r="G2767" i="35"/>
  <c r="G2818" i="35" s="1"/>
  <c r="L2767" i="35"/>
  <c r="L2818" i="35" s="1"/>
  <c r="Q2767" i="35"/>
  <c r="Q2818" i="35" s="1"/>
  <c r="M2766" i="35"/>
  <c r="M2817" i="35" s="1"/>
  <c r="K2755" i="35"/>
  <c r="K2806" i="35" s="1"/>
  <c r="Q2755" i="35"/>
  <c r="Q2806" i="35" s="1"/>
  <c r="E2754" i="35"/>
  <c r="E2805" i="35" s="1"/>
  <c r="O2754" i="35"/>
  <c r="O2805" i="35" s="1"/>
  <c r="G2754" i="35"/>
  <c r="G2805" i="35" s="1"/>
  <c r="Q2754" i="35"/>
  <c r="Q2805" i="35" s="1"/>
  <c r="K2751" i="35"/>
  <c r="K2802" i="35" s="1"/>
  <c r="Q2751" i="35"/>
  <c r="Q2802" i="35" s="1"/>
  <c r="E2750" i="35"/>
  <c r="E2801" i="35" s="1"/>
  <c r="O2750" i="35"/>
  <c r="O2801" i="35" s="1"/>
  <c r="G2750" i="35"/>
  <c r="G2801" i="35" s="1"/>
  <c r="Q2750" i="35"/>
  <c r="Q2801" i="35" s="1"/>
  <c r="K2747" i="35"/>
  <c r="K2798" i="35" s="1"/>
  <c r="Q2747" i="35"/>
  <c r="Q2798" i="35" s="1"/>
  <c r="E2746" i="35"/>
  <c r="E2797" i="35" s="1"/>
  <c r="O2746" i="35"/>
  <c r="O2797" i="35" s="1"/>
  <c r="G2746" i="35"/>
  <c r="G2797" i="35" s="1"/>
  <c r="Q2746" i="35"/>
  <c r="Q2797" i="35" s="1"/>
  <c r="K2743" i="35"/>
  <c r="K2794" i="35" s="1"/>
  <c r="Q2743" i="35"/>
  <c r="Q2794" i="35" s="1"/>
  <c r="E2742" i="35"/>
  <c r="E2793" i="35" s="1"/>
  <c r="O2742" i="35"/>
  <c r="O2793" i="35" s="1"/>
  <c r="G2742" i="35"/>
  <c r="G2793" i="35" s="1"/>
  <c r="Q2742" i="35"/>
  <c r="Q2793" i="35" s="1"/>
  <c r="K2739" i="35"/>
  <c r="K2790" i="35" s="1"/>
  <c r="Q2739" i="35"/>
  <c r="Q2790" i="35" s="1"/>
  <c r="E2738" i="35"/>
  <c r="E2789" i="35" s="1"/>
  <c r="O2738" i="35"/>
  <c r="O2789" i="35" s="1"/>
  <c r="G2738" i="35"/>
  <c r="G2789" i="35" s="1"/>
  <c r="Q2738" i="35"/>
  <c r="Q2789" i="35" s="1"/>
  <c r="F2736" i="35"/>
  <c r="F2787" i="35" s="1"/>
  <c r="E2736" i="35"/>
  <c r="E2787" i="35" s="1"/>
  <c r="L2736" i="35"/>
  <c r="L2787" i="35" s="1"/>
  <c r="G2736" i="35"/>
  <c r="G2787" i="35" s="1"/>
  <c r="O2736" i="35"/>
  <c r="O2787" i="35" s="1"/>
  <c r="F2734" i="35"/>
  <c r="F2785" i="35" s="1"/>
  <c r="E2734" i="35"/>
  <c r="E2785" i="35" s="1"/>
  <c r="L2734" i="35"/>
  <c r="L2785" i="35" s="1"/>
  <c r="G2734" i="35"/>
  <c r="G2785" i="35" s="1"/>
  <c r="O2734" i="35"/>
  <c r="O2785" i="35" s="1"/>
  <c r="F2732" i="35"/>
  <c r="F2783" i="35" s="1"/>
  <c r="E2732" i="35"/>
  <c r="E2783" i="35" s="1"/>
  <c r="L2732" i="35"/>
  <c r="L2783" i="35" s="1"/>
  <c r="G2732" i="35"/>
  <c r="G2783" i="35" s="1"/>
  <c r="O2732" i="35"/>
  <c r="O2783" i="35" s="1"/>
  <c r="F2730" i="35"/>
  <c r="F2781" i="35" s="1"/>
  <c r="E2730" i="35"/>
  <c r="E2781" i="35" s="1"/>
  <c r="L2730" i="35"/>
  <c r="L2781" i="35" s="1"/>
  <c r="G2730" i="35"/>
  <c r="G2781" i="35" s="1"/>
  <c r="O2730" i="35"/>
  <c r="O2781" i="35" s="1"/>
  <c r="F2728" i="35"/>
  <c r="F2779" i="35" s="1"/>
  <c r="E2728" i="35"/>
  <c r="E2779" i="35" s="1"/>
  <c r="L2728" i="35"/>
  <c r="L2779" i="35" s="1"/>
  <c r="G2728" i="35"/>
  <c r="G2779" i="35" s="1"/>
  <c r="O2728" i="35"/>
  <c r="O2779" i="35" s="1"/>
  <c r="Q2723" i="35"/>
  <c r="Q2774" i="35" s="1"/>
  <c r="H2655" i="35"/>
  <c r="H2706" i="35" s="1"/>
  <c r="L2655" i="35"/>
  <c r="L2706" i="35" s="1"/>
  <c r="D2706" i="35"/>
  <c r="P2655" i="35"/>
  <c r="P2706" i="35" s="1"/>
  <c r="P2652" i="35"/>
  <c r="P2703" i="35" s="1"/>
  <c r="L2652" i="35"/>
  <c r="L2703" i="35" s="1"/>
  <c r="D2703" i="35"/>
  <c r="H2640" i="35"/>
  <c r="H2691" i="35" s="1"/>
  <c r="L2640" i="35"/>
  <c r="L2691" i="35" s="1"/>
  <c r="H2623" i="35"/>
  <c r="H2674" i="35" s="1"/>
  <c r="P2623" i="35"/>
  <c r="P2674" i="35" s="1"/>
  <c r="F2497" i="35"/>
  <c r="F2548" i="35" s="1"/>
  <c r="M2497" i="35"/>
  <c r="M2548" i="35" s="1"/>
  <c r="J2495" i="35"/>
  <c r="J2546" i="35" s="1"/>
  <c r="F2485" i="35"/>
  <c r="F2536" i="35" s="1"/>
  <c r="L2485" i="35"/>
  <c r="L2536" i="35" s="1"/>
  <c r="R2485" i="35"/>
  <c r="R2536" i="35" s="1"/>
  <c r="G2369" i="35"/>
  <c r="G2420" i="35" s="1"/>
  <c r="P2369" i="35"/>
  <c r="P2420" i="35" s="1"/>
  <c r="D2420" i="35"/>
  <c r="H2369" i="35"/>
  <c r="H2420" i="35" s="1"/>
  <c r="O2369" i="35"/>
  <c r="O2420" i="35" s="1"/>
  <c r="H2362" i="35"/>
  <c r="H2413" i="35" s="1"/>
  <c r="L2362" i="35"/>
  <c r="L2413" i="35" s="1"/>
  <c r="O2362" i="35"/>
  <c r="O2413" i="35" s="1"/>
  <c r="P2362" i="35"/>
  <c r="P2413" i="35" s="1"/>
  <c r="K2248" i="35"/>
  <c r="K2299" i="35" s="1"/>
  <c r="R2248" i="35"/>
  <c r="R2299" i="35" s="1"/>
  <c r="J2248" i="35"/>
  <c r="J2299" i="35" s="1"/>
  <c r="J2245" i="35"/>
  <c r="J2296" i="35" s="1"/>
  <c r="F2245" i="35"/>
  <c r="F2296" i="35" s="1"/>
  <c r="O2245" i="35"/>
  <c r="O2296" i="35" s="1"/>
  <c r="G2245" i="35"/>
  <c r="G2296" i="35" s="1"/>
  <c r="R2245" i="35"/>
  <c r="R2296" i="35" s="1"/>
  <c r="K2245" i="35"/>
  <c r="K2296" i="35" s="1"/>
  <c r="D2296" i="35"/>
  <c r="L2245" i="35"/>
  <c r="L2296" i="35" s="1"/>
  <c r="H2225" i="35"/>
  <c r="H2276" i="35" s="1"/>
  <c r="L2225" i="35"/>
  <c r="L2276" i="35" s="1"/>
  <c r="P2225" i="35"/>
  <c r="P2276" i="35" s="1"/>
  <c r="E2145" i="35"/>
  <c r="E2196" i="35" s="1"/>
  <c r="H2145" i="35"/>
  <c r="H2196" i="35" s="1"/>
  <c r="N2145" i="35"/>
  <c r="N2196" i="35" s="1"/>
  <c r="F2145" i="35"/>
  <c r="F2196" i="35" s="1"/>
  <c r="L2145" i="35"/>
  <c r="L2196" i="35" s="1"/>
  <c r="D2196" i="35"/>
  <c r="G2145" i="35"/>
  <c r="G2196" i="35" s="1"/>
  <c r="O2145" i="35"/>
  <c r="O2196" i="35" s="1"/>
  <c r="J2145" i="35"/>
  <c r="J2196" i="35" s="1"/>
  <c r="K2145" i="35"/>
  <c r="K2196" i="35" s="1"/>
  <c r="P2145" i="35"/>
  <c r="P2196" i="35" s="1"/>
  <c r="R2145" i="35"/>
  <c r="R2196" i="35" s="1"/>
  <c r="E2119" i="35"/>
  <c r="E2170" i="35" s="1"/>
  <c r="J2119" i="35"/>
  <c r="J2170" i="35" s="1"/>
  <c r="N2119" i="35"/>
  <c r="N2170" i="35" s="1"/>
  <c r="O2119" i="35"/>
  <c r="O2170" i="35" s="1"/>
  <c r="D2170" i="35"/>
  <c r="H2119" i="35"/>
  <c r="H2170" i="35" s="1"/>
  <c r="G2770" i="35"/>
  <c r="G2821" i="35" s="1"/>
  <c r="L2770" i="35"/>
  <c r="L2821" i="35" s="1"/>
  <c r="Q2770" i="35"/>
  <c r="Q2821" i="35" s="1"/>
  <c r="G2766" i="35"/>
  <c r="G2817" i="35" s="1"/>
  <c r="L2766" i="35"/>
  <c r="L2817" i="35" s="1"/>
  <c r="Q2766" i="35"/>
  <c r="Q2817" i="35" s="1"/>
  <c r="E2725" i="35"/>
  <c r="E2776" i="35" s="1"/>
  <c r="L2725" i="35"/>
  <c r="L2776" i="35" s="1"/>
  <c r="L2723" i="35"/>
  <c r="L2774" i="35" s="1"/>
  <c r="D2696" i="35"/>
  <c r="H2645" i="35"/>
  <c r="H2696" i="35" s="1"/>
  <c r="G2502" i="35"/>
  <c r="G2553" i="35" s="1"/>
  <c r="E2502" i="35"/>
  <c r="E2553" i="35" s="1"/>
  <c r="Q2502" i="35"/>
  <c r="Q2553" i="35" s="1"/>
  <c r="G2377" i="35"/>
  <c r="G2428" i="35" s="1"/>
  <c r="P2377" i="35"/>
  <c r="P2428" i="35" s="1"/>
  <c r="D2428" i="35"/>
  <c r="H2377" i="35"/>
  <c r="H2428" i="35" s="1"/>
  <c r="O2377" i="35"/>
  <c r="O2428" i="35" s="1"/>
  <c r="H2370" i="35"/>
  <c r="H2421" i="35" s="1"/>
  <c r="L2370" i="35"/>
  <c r="L2421" i="35" s="1"/>
  <c r="O2370" i="35"/>
  <c r="O2421" i="35" s="1"/>
  <c r="P2370" i="35"/>
  <c r="P2421" i="35" s="1"/>
  <c r="J2352" i="35"/>
  <c r="J2403" i="35" s="1"/>
  <c r="G2352" i="35"/>
  <c r="G2403" i="35" s="1"/>
  <c r="O2352" i="35"/>
  <c r="O2403" i="35" s="1"/>
  <c r="D2403" i="35"/>
  <c r="H2352" i="35"/>
  <c r="H2403" i="35" s="1"/>
  <c r="R2352" i="35"/>
  <c r="R2403" i="35" s="1"/>
  <c r="N2352" i="35"/>
  <c r="N2403" i="35" s="1"/>
  <c r="J2235" i="35"/>
  <c r="J2286" i="35" s="1"/>
  <c r="G2235" i="35"/>
  <c r="G2286" i="35" s="1"/>
  <c r="R2235" i="35"/>
  <c r="R2286" i="35" s="1"/>
  <c r="K2235" i="35"/>
  <c r="K2286" i="35" s="1"/>
  <c r="F2235" i="35"/>
  <c r="F2286" i="35" s="1"/>
  <c r="L2235" i="35"/>
  <c r="L2286" i="35" s="1"/>
  <c r="G2127" i="35"/>
  <c r="G2178" i="35" s="1"/>
  <c r="J2127" i="35"/>
  <c r="J2178" i="35" s="1"/>
  <c r="L2127" i="35"/>
  <c r="L2178" i="35" s="1"/>
  <c r="R2127" i="35"/>
  <c r="R2178" i="35" s="1"/>
  <c r="P2724" i="35"/>
  <c r="P2775" i="35" s="1"/>
  <c r="E2724" i="35"/>
  <c r="E2775" i="35" s="1"/>
  <c r="H2660" i="35"/>
  <c r="H2711" i="35" s="1"/>
  <c r="P2639" i="35"/>
  <c r="P2690" i="35" s="1"/>
  <c r="P2506" i="35"/>
  <c r="P2557" i="35" s="1"/>
  <c r="G2486" i="35"/>
  <c r="G2537" i="35" s="1"/>
  <c r="I2486" i="35"/>
  <c r="I2537" i="35" s="1"/>
  <c r="N2486" i="35"/>
  <c r="N2537" i="35" s="1"/>
  <c r="O2454" i="35"/>
  <c r="K2454" i="35"/>
  <c r="H2351" i="35"/>
  <c r="H2402" i="35" s="1"/>
  <c r="O2351" i="35"/>
  <c r="O2402" i="35" s="1"/>
  <c r="J2351" i="35"/>
  <c r="J2402" i="35" s="1"/>
  <c r="R2351" i="35"/>
  <c r="R2402" i="35" s="1"/>
  <c r="J2243" i="35"/>
  <c r="J2294" i="35" s="1"/>
  <c r="G2243" i="35"/>
  <c r="G2294" i="35" s="1"/>
  <c r="R2243" i="35"/>
  <c r="R2294" i="35" s="1"/>
  <c r="K2243" i="35"/>
  <c r="K2294" i="35" s="1"/>
  <c r="F2243" i="35"/>
  <c r="F2294" i="35" s="1"/>
  <c r="D2294" i="35"/>
  <c r="L2243" i="35"/>
  <c r="L2294" i="35" s="1"/>
  <c r="E2139" i="35"/>
  <c r="E2190" i="35" s="1"/>
  <c r="G2139" i="35"/>
  <c r="G2190" i="35" s="1"/>
  <c r="M2139" i="35"/>
  <c r="M2190" i="35" s="1"/>
  <c r="R2139" i="35"/>
  <c r="R2190" i="35" s="1"/>
  <c r="F2139" i="35"/>
  <c r="F2190" i="35" s="1"/>
  <c r="N2139" i="35"/>
  <c r="N2190" i="35" s="1"/>
  <c r="I2139" i="35"/>
  <c r="I2190" i="35" s="1"/>
  <c r="O2139" i="35"/>
  <c r="O2190" i="35" s="1"/>
  <c r="K2139" i="35"/>
  <c r="K2190" i="35" s="1"/>
  <c r="Q2139" i="35"/>
  <c r="Q2190" i="35" s="1"/>
  <c r="D2190" i="35"/>
  <c r="E2100" i="35"/>
  <c r="E2151" i="35" s="1"/>
  <c r="K2100" i="35"/>
  <c r="K2151" i="35" s="1"/>
  <c r="H2100" i="35"/>
  <c r="H2151" i="35" s="1"/>
  <c r="D2151" i="35"/>
  <c r="L2100" i="35"/>
  <c r="L2151" i="35" s="1"/>
  <c r="O2100" i="35"/>
  <c r="O2151" i="35" s="1"/>
  <c r="P2100" i="35"/>
  <c r="P2151" i="35" s="1"/>
  <c r="H2382" i="35"/>
  <c r="H2433" i="35" s="1"/>
  <c r="L2382" i="35"/>
  <c r="L2433" i="35" s="1"/>
  <c r="G2381" i="35"/>
  <c r="G2432" i="35" s="1"/>
  <c r="P2381" i="35"/>
  <c r="P2432" i="35" s="1"/>
  <c r="D2432" i="35"/>
  <c r="H2381" i="35"/>
  <c r="H2432" i="35" s="1"/>
  <c r="H2374" i="35"/>
  <c r="H2425" i="35" s="1"/>
  <c r="L2374" i="35"/>
  <c r="L2425" i="35" s="1"/>
  <c r="G2373" i="35"/>
  <c r="G2424" i="35" s="1"/>
  <c r="P2373" i="35"/>
  <c r="P2424" i="35" s="1"/>
  <c r="D2424" i="35"/>
  <c r="H2373" i="35"/>
  <c r="H2424" i="35" s="1"/>
  <c r="H2366" i="35"/>
  <c r="H2417" i="35" s="1"/>
  <c r="L2366" i="35"/>
  <c r="L2417" i="35" s="1"/>
  <c r="G2365" i="35"/>
  <c r="G2416" i="35" s="1"/>
  <c r="P2365" i="35"/>
  <c r="P2416" i="35" s="1"/>
  <c r="D2416" i="35"/>
  <c r="H2365" i="35"/>
  <c r="H2416" i="35" s="1"/>
  <c r="H2358" i="35"/>
  <c r="H2409" i="35" s="1"/>
  <c r="L2358" i="35"/>
  <c r="L2409" i="35" s="1"/>
  <c r="G2357" i="35"/>
  <c r="G2408" i="35" s="1"/>
  <c r="P2357" i="35"/>
  <c r="P2408" i="35" s="1"/>
  <c r="D2408" i="35"/>
  <c r="H2357" i="35"/>
  <c r="H2408" i="35" s="1"/>
  <c r="G2341" i="35"/>
  <c r="G2392" i="35" s="1"/>
  <c r="D2392" i="35"/>
  <c r="G2339" i="35"/>
  <c r="G2390" i="35" s="1"/>
  <c r="N2339" i="35"/>
  <c r="N2390" i="35" s="1"/>
  <c r="D2390" i="35"/>
  <c r="H2339" i="35"/>
  <c r="H2390" i="35" s="1"/>
  <c r="O2339" i="35"/>
  <c r="O2390" i="35" s="1"/>
  <c r="R2313" i="35"/>
  <c r="N2313" i="35"/>
  <c r="J2313" i="35"/>
  <c r="F2313" i="35"/>
  <c r="K2240" i="35"/>
  <c r="K2291" i="35" s="1"/>
  <c r="R2240" i="35"/>
  <c r="R2291" i="35" s="1"/>
  <c r="J2237" i="35"/>
  <c r="J2288" i="35" s="1"/>
  <c r="F2237" i="35"/>
  <c r="F2288" i="35" s="1"/>
  <c r="O2237" i="35"/>
  <c r="O2288" i="35" s="1"/>
  <c r="G2237" i="35"/>
  <c r="G2288" i="35" s="1"/>
  <c r="R2237" i="35"/>
  <c r="R2288" i="35" s="1"/>
  <c r="K2237" i="35"/>
  <c r="K2288" i="35" s="1"/>
  <c r="L2237" i="35"/>
  <c r="L2288" i="35" s="1"/>
  <c r="L2217" i="35"/>
  <c r="L2268" i="35" s="1"/>
  <c r="K2217" i="35"/>
  <c r="K2268" i="35" s="1"/>
  <c r="O2217" i="35"/>
  <c r="O2268" i="35" s="1"/>
  <c r="G2217" i="35"/>
  <c r="G2268" i="35" s="1"/>
  <c r="D2268" i="35"/>
  <c r="G2118" i="35"/>
  <c r="G2169" i="35" s="1"/>
  <c r="F2118" i="35"/>
  <c r="F2169" i="35" s="1"/>
  <c r="L2118" i="35"/>
  <c r="L2169" i="35" s="1"/>
  <c r="R2118" i="35"/>
  <c r="R2169" i="35" s="1"/>
  <c r="J2118" i="35"/>
  <c r="J2169" i="35" s="1"/>
  <c r="P2118" i="35"/>
  <c r="P2169" i="35" s="1"/>
  <c r="K2118" i="35"/>
  <c r="K2169" i="35" s="1"/>
  <c r="N2118" i="35"/>
  <c r="N2169" i="35" s="1"/>
  <c r="O2118" i="35"/>
  <c r="O2169" i="35" s="1"/>
  <c r="J2249" i="35"/>
  <c r="J2300" i="35" s="1"/>
  <c r="F2249" i="35"/>
  <c r="F2300" i="35" s="1"/>
  <c r="O2249" i="35"/>
  <c r="O2300" i="35" s="1"/>
  <c r="J2247" i="35"/>
  <c r="J2298" i="35" s="1"/>
  <c r="G2247" i="35"/>
  <c r="G2298" i="35" s="1"/>
  <c r="R2247" i="35"/>
  <c r="R2298" i="35" s="1"/>
  <c r="K2247" i="35"/>
  <c r="K2298" i="35" s="1"/>
  <c r="J2241" i="35"/>
  <c r="J2292" i="35" s="1"/>
  <c r="F2241" i="35"/>
  <c r="F2292" i="35" s="1"/>
  <c r="O2241" i="35"/>
  <c r="O2292" i="35" s="1"/>
  <c r="G2241" i="35"/>
  <c r="G2292" i="35" s="1"/>
  <c r="R2241" i="35"/>
  <c r="R2292" i="35" s="1"/>
  <c r="J2239" i="35"/>
  <c r="J2290" i="35" s="1"/>
  <c r="G2239" i="35"/>
  <c r="G2290" i="35" s="1"/>
  <c r="R2239" i="35"/>
  <c r="R2290" i="35" s="1"/>
  <c r="K2239" i="35"/>
  <c r="K2290" i="35" s="1"/>
  <c r="J2233" i="35"/>
  <c r="J2284" i="35" s="1"/>
  <c r="F2233" i="35"/>
  <c r="F2284" i="35" s="1"/>
  <c r="O2233" i="35"/>
  <c r="O2284" i="35" s="1"/>
  <c r="G2233" i="35"/>
  <c r="G2284" i="35" s="1"/>
  <c r="R2233" i="35"/>
  <c r="R2284" i="35" s="1"/>
  <c r="L2216" i="35"/>
  <c r="L2267" i="35" s="1"/>
  <c r="L2205" i="35"/>
  <c r="L2256" i="35" s="1"/>
  <c r="G2205" i="35"/>
  <c r="G2256" i="35" s="1"/>
  <c r="K2205" i="35"/>
  <c r="K2256" i="35" s="1"/>
  <c r="E2143" i="35"/>
  <c r="E2194" i="35" s="1"/>
  <c r="H2143" i="35"/>
  <c r="H2194" i="35" s="1"/>
  <c r="N2143" i="35"/>
  <c r="N2194" i="35" s="1"/>
  <c r="F2143" i="35"/>
  <c r="F2194" i="35" s="1"/>
  <c r="L2143" i="35"/>
  <c r="L2194" i="35" s="1"/>
  <c r="D2194" i="35"/>
  <c r="G2143" i="35"/>
  <c r="G2194" i="35" s="1"/>
  <c r="O2143" i="35"/>
  <c r="O2194" i="35" s="1"/>
  <c r="J2134" i="35"/>
  <c r="J2185" i="35" s="1"/>
  <c r="D2185" i="35"/>
  <c r="G2109" i="35"/>
  <c r="G2160" i="35" s="1"/>
  <c r="K2109" i="35"/>
  <c r="K2160" i="35" s="1"/>
  <c r="O2109" i="35"/>
  <c r="O2160" i="35" s="1"/>
  <c r="E2109" i="35"/>
  <c r="E2160" i="35" s="1"/>
  <c r="J2109" i="35"/>
  <c r="J2160" i="35" s="1"/>
  <c r="P2109" i="35"/>
  <c r="P2160" i="35" s="1"/>
  <c r="D2160" i="35"/>
  <c r="F2109" i="35"/>
  <c r="F2160" i="35" s="1"/>
  <c r="L2109" i="35"/>
  <c r="L2160" i="35" s="1"/>
  <c r="Q2109" i="35"/>
  <c r="Q2160" i="35" s="1"/>
  <c r="P2454" i="35"/>
  <c r="L2454" i="35"/>
  <c r="H2454" i="35"/>
  <c r="D2454" i="35"/>
  <c r="R2347" i="35"/>
  <c r="R2398" i="35" s="1"/>
  <c r="L2344" i="35"/>
  <c r="L2395" i="35" s="1"/>
  <c r="L2249" i="35"/>
  <c r="L2300" i="35" s="1"/>
  <c r="O2247" i="35"/>
  <c r="O2298" i="35" s="1"/>
  <c r="K2244" i="35"/>
  <c r="K2295" i="35" s="1"/>
  <c r="R2244" i="35"/>
  <c r="R2295" i="35" s="1"/>
  <c r="O2239" i="35"/>
  <c r="O2290" i="35" s="1"/>
  <c r="K2236" i="35"/>
  <c r="K2287" i="35" s="1"/>
  <c r="R2236" i="35"/>
  <c r="R2287" i="35" s="1"/>
  <c r="L2219" i="35"/>
  <c r="L2270" i="35" s="1"/>
  <c r="K2219" i="35"/>
  <c r="K2270" i="35" s="1"/>
  <c r="O2219" i="35"/>
  <c r="O2270" i="35" s="1"/>
  <c r="P2143" i="35"/>
  <c r="P2194" i="35" s="1"/>
  <c r="Q2138" i="35"/>
  <c r="Q2189" i="35" s="1"/>
  <c r="I2138" i="35"/>
  <c r="I2189" i="35" s="1"/>
  <c r="D2189" i="35"/>
  <c r="M2138" i="35"/>
  <c r="M2189" i="35" s="1"/>
  <c r="J2132" i="35"/>
  <c r="J2183" i="35" s="1"/>
  <c r="D2183" i="35"/>
  <c r="G2125" i="35"/>
  <c r="G2176" i="35" s="1"/>
  <c r="L2125" i="35"/>
  <c r="L2176" i="35" s="1"/>
  <c r="H2125" i="35"/>
  <c r="H2176" i="35" s="1"/>
  <c r="N2125" i="35"/>
  <c r="N2176" i="35" s="1"/>
  <c r="M2109" i="35"/>
  <c r="M2160" i="35" s="1"/>
  <c r="E2104" i="35"/>
  <c r="E2155" i="35" s="1"/>
  <c r="K2104" i="35"/>
  <c r="K2155" i="35" s="1"/>
  <c r="H2104" i="35"/>
  <c r="H2155" i="35" s="1"/>
  <c r="L2104" i="35"/>
  <c r="L2155" i="35" s="1"/>
  <c r="D2155" i="35"/>
  <c r="E2103" i="35"/>
  <c r="E2154" i="35" s="1"/>
  <c r="K2103" i="35"/>
  <c r="K2154" i="35" s="1"/>
  <c r="G2103" i="35"/>
  <c r="G2154" i="35" s="1"/>
  <c r="P2103" i="35"/>
  <c r="P2154" i="35" s="1"/>
  <c r="H2103" i="35"/>
  <c r="H2154" i="35" s="1"/>
  <c r="D2154" i="35"/>
  <c r="G2207" i="35"/>
  <c r="G2258" i="35" s="1"/>
  <c r="G2203" i="35"/>
  <c r="G2254" i="35" s="1"/>
  <c r="E2146" i="35"/>
  <c r="E2197" i="35" s="1"/>
  <c r="H2146" i="35"/>
  <c r="H2197" i="35" s="1"/>
  <c r="N2146" i="35"/>
  <c r="N2197" i="35" s="1"/>
  <c r="E2144" i="35"/>
  <c r="E2195" i="35" s="1"/>
  <c r="H2144" i="35"/>
  <c r="H2195" i="35" s="1"/>
  <c r="N2144" i="35"/>
  <c r="N2195" i="35" s="1"/>
  <c r="E2142" i="35"/>
  <c r="E2193" i="35" s="1"/>
  <c r="J2142" i="35"/>
  <c r="J2193" i="35" s="1"/>
  <c r="G2123" i="35"/>
  <c r="G2174" i="35" s="1"/>
  <c r="J2123" i="35"/>
  <c r="J2174" i="35" s="1"/>
  <c r="G2121" i="35"/>
  <c r="G2172" i="35" s="1"/>
  <c r="K2121" i="35"/>
  <c r="K2172" i="35" s="1"/>
  <c r="E2117" i="35"/>
  <c r="E2168" i="35" s="1"/>
  <c r="F2117" i="35"/>
  <c r="F2168" i="35" s="1"/>
  <c r="K2117" i="35"/>
  <c r="K2168" i="35" s="1"/>
  <c r="P2117" i="35"/>
  <c r="P2168" i="35" s="1"/>
  <c r="E2113" i="35"/>
  <c r="E2164" i="35" s="1"/>
  <c r="H2113" i="35"/>
  <c r="H2164" i="35" s="1"/>
  <c r="L2113" i="35"/>
  <c r="L2164" i="35" s="1"/>
  <c r="P2113" i="35"/>
  <c r="P2164" i="35" s="1"/>
  <c r="D2164" i="35"/>
  <c r="G2107" i="35"/>
  <c r="G2158" i="35" s="1"/>
  <c r="K2107" i="35"/>
  <c r="K2158" i="35" s="1"/>
  <c r="O2107" i="35"/>
  <c r="O2158" i="35" s="1"/>
  <c r="G2105" i="35"/>
  <c r="G2156" i="35" s="1"/>
  <c r="M2105" i="35"/>
  <c r="M2156" i="35" s="1"/>
  <c r="E2101" i="35"/>
  <c r="E2152" i="35" s="1"/>
  <c r="K2101" i="35"/>
  <c r="K2152" i="35" s="1"/>
  <c r="E2097" i="35"/>
  <c r="E2148" i="35" s="1"/>
  <c r="K2097" i="35"/>
  <c r="K2148" i="35" s="1"/>
  <c r="P2146" i="35"/>
  <c r="P2197" i="35" s="1"/>
  <c r="J2146" i="35"/>
  <c r="J2197" i="35" s="1"/>
  <c r="P2144" i="35"/>
  <c r="P2195" i="35" s="1"/>
  <c r="J2144" i="35"/>
  <c r="J2195" i="35" s="1"/>
  <c r="O2142" i="35"/>
  <c r="O2193" i="35" s="1"/>
  <c r="E2140" i="35"/>
  <c r="E2191" i="35" s="1"/>
  <c r="G2140" i="35"/>
  <c r="G2191" i="35" s="1"/>
  <c r="L2140" i="35"/>
  <c r="L2191" i="35" s="1"/>
  <c r="P2140" i="35"/>
  <c r="P2191" i="35" s="1"/>
  <c r="P2121" i="35"/>
  <c r="P2172" i="35" s="1"/>
  <c r="R2117" i="35"/>
  <c r="R2168" i="35" s="1"/>
  <c r="J2117" i="35"/>
  <c r="J2168" i="35" s="1"/>
  <c r="E2116" i="35"/>
  <c r="E2167" i="35" s="1"/>
  <c r="F2116" i="35"/>
  <c r="F2167" i="35" s="1"/>
  <c r="K2116" i="35"/>
  <c r="K2167" i="35" s="1"/>
  <c r="P2116" i="35"/>
  <c r="P2167" i="35" s="1"/>
  <c r="D2167" i="35"/>
  <c r="N2113" i="35"/>
  <c r="N2164" i="35" s="1"/>
  <c r="I2113" i="35"/>
  <c r="I2164" i="35" s="1"/>
  <c r="E2110" i="35"/>
  <c r="E2161" i="35" s="1"/>
  <c r="H2110" i="35"/>
  <c r="H2161" i="35" s="1"/>
  <c r="L2110" i="35"/>
  <c r="L2161" i="35" s="1"/>
  <c r="P2110" i="35"/>
  <c r="P2161" i="35" s="1"/>
  <c r="R2107" i="35"/>
  <c r="R2158" i="35" s="1"/>
  <c r="M2107" i="35"/>
  <c r="M2158" i="35" s="1"/>
  <c r="H2107" i="35"/>
  <c r="H2158" i="35" s="1"/>
  <c r="G2106" i="35"/>
  <c r="G2157" i="35" s="1"/>
  <c r="K2106" i="35"/>
  <c r="K2157" i="35" s="1"/>
  <c r="O2106" i="35"/>
  <c r="O2157" i="35" s="1"/>
  <c r="N2105" i="35"/>
  <c r="N2156" i="35" s="1"/>
  <c r="E2102" i="35"/>
  <c r="E2153" i="35" s="1"/>
  <c r="K2102" i="35"/>
  <c r="K2153" i="35" s="1"/>
  <c r="L2101" i="35"/>
  <c r="L2152" i="35" s="1"/>
  <c r="E2098" i="35"/>
  <c r="E2149" i="35" s="1"/>
  <c r="K2098" i="35"/>
  <c r="K2149" i="35" s="1"/>
  <c r="L2097" i="35"/>
  <c r="L2148" i="35" s="1"/>
  <c r="G3711" i="35"/>
  <c r="R3914" i="35"/>
  <c r="R3965" i="35" s="1"/>
  <c r="M2908" i="35"/>
  <c r="M2959" i="35" s="1"/>
  <c r="Q2899" i="35"/>
  <c r="Q2950" i="35" s="1"/>
  <c r="P2897" i="35"/>
  <c r="P2948" i="35" s="1"/>
  <c r="F2755" i="35"/>
  <c r="F2806" i="35" s="1"/>
  <c r="G2755" i="35"/>
  <c r="G2806" i="35" s="1"/>
  <c r="L2755" i="35"/>
  <c r="L2806" i="35" s="1"/>
  <c r="P2755" i="35"/>
  <c r="P2806" i="35" s="1"/>
  <c r="F2753" i="35"/>
  <c r="F2804" i="35" s="1"/>
  <c r="H2753" i="35"/>
  <c r="H2804" i="35" s="1"/>
  <c r="M2753" i="35"/>
  <c r="M2804" i="35" s="1"/>
  <c r="F2751" i="35"/>
  <c r="F2802" i="35" s="1"/>
  <c r="H2751" i="35"/>
  <c r="H2802" i="35" s="1"/>
  <c r="M2751" i="35"/>
  <c r="M2802" i="35" s="1"/>
  <c r="F2749" i="35"/>
  <c r="F2800" i="35" s="1"/>
  <c r="H2749" i="35"/>
  <c r="H2800" i="35" s="1"/>
  <c r="M2749" i="35"/>
  <c r="M2800" i="35" s="1"/>
  <c r="F2747" i="35"/>
  <c r="F2798" i="35" s="1"/>
  <c r="H2747" i="35"/>
  <c r="H2798" i="35" s="1"/>
  <c r="M2747" i="35"/>
  <c r="M2798" i="35" s="1"/>
  <c r="F2745" i="35"/>
  <c r="F2796" i="35" s="1"/>
  <c r="H2745" i="35"/>
  <c r="H2796" i="35" s="1"/>
  <c r="M2745" i="35"/>
  <c r="M2796" i="35" s="1"/>
  <c r="F2743" i="35"/>
  <c r="F2794" i="35" s="1"/>
  <c r="H2743" i="35"/>
  <c r="H2794" i="35" s="1"/>
  <c r="M2743" i="35"/>
  <c r="M2794" i="35" s="1"/>
  <c r="F2741" i="35"/>
  <c r="F2792" i="35" s="1"/>
  <c r="H2741" i="35"/>
  <c r="H2792" i="35" s="1"/>
  <c r="M2741" i="35"/>
  <c r="M2792" i="35" s="1"/>
  <c r="F2739" i="35"/>
  <c r="F2790" i="35" s="1"/>
  <c r="H2739" i="35"/>
  <c r="H2790" i="35" s="1"/>
  <c r="M2739" i="35"/>
  <c r="M2790" i="35" s="1"/>
  <c r="F2722" i="35"/>
  <c r="F2773" i="35" s="1"/>
  <c r="E2722" i="35"/>
  <c r="E2773" i="35" s="1"/>
  <c r="M2722" i="35"/>
  <c r="H2722" i="35"/>
  <c r="P2722" i="35"/>
  <c r="H2647" i="35"/>
  <c r="H2698" i="35" s="1"/>
  <c r="L2647" i="35"/>
  <c r="L2698" i="35" s="1"/>
  <c r="P2647" i="35"/>
  <c r="P2698" i="35" s="1"/>
  <c r="D2698" i="35"/>
  <c r="L2636" i="35"/>
  <c r="L2687" i="35" s="1"/>
  <c r="P2636" i="35"/>
  <c r="P2687" i="35" s="1"/>
  <c r="D2687" i="35"/>
  <c r="H2629" i="35"/>
  <c r="H2680" i="35" s="1"/>
  <c r="L2629" i="35"/>
  <c r="L2680" i="35" s="1"/>
  <c r="E2619" i="35"/>
  <c r="E2670" i="35" s="1"/>
  <c r="G2619" i="35"/>
  <c r="G2670" i="35" s="1"/>
  <c r="M2619" i="35"/>
  <c r="M2670" i="35" s="1"/>
  <c r="R2619" i="35"/>
  <c r="R2670" i="35" s="1"/>
  <c r="D2670" i="35"/>
  <c r="H2619" i="35"/>
  <c r="H2670" i="35" s="1"/>
  <c r="N2619" i="35"/>
  <c r="N2670" i="35" s="1"/>
  <c r="L2520" i="35"/>
  <c r="L2571" i="35" s="1"/>
  <c r="P2520" i="35"/>
  <c r="P2571" i="35" s="1"/>
  <c r="D2571" i="35"/>
  <c r="F2501" i="35"/>
  <c r="F2552" i="35" s="1"/>
  <c r="L2501" i="35"/>
  <c r="L2552" i="35" s="1"/>
  <c r="Q2501" i="35"/>
  <c r="Q2552" i="35" s="1"/>
  <c r="G2350" i="35"/>
  <c r="G2401" i="35" s="1"/>
  <c r="N2350" i="35"/>
  <c r="N2401" i="35" s="1"/>
  <c r="H2350" i="35"/>
  <c r="H2401" i="35" s="1"/>
  <c r="O2350" i="35"/>
  <c r="O2401" i="35" s="1"/>
  <c r="G2342" i="35"/>
  <c r="G2393" i="35" s="1"/>
  <c r="N2342" i="35"/>
  <c r="N2393" i="35" s="1"/>
  <c r="H2342" i="35"/>
  <c r="H2393" i="35" s="1"/>
  <c r="O2342" i="35"/>
  <c r="O2393" i="35" s="1"/>
  <c r="F2250" i="35"/>
  <c r="F2301" i="35" s="1"/>
  <c r="L2250" i="35"/>
  <c r="L2301" i="35" s="1"/>
  <c r="D2301" i="35"/>
  <c r="G2250" i="35"/>
  <c r="G2301" i="35" s="1"/>
  <c r="O2250" i="35"/>
  <c r="O2301" i="35" s="1"/>
  <c r="F2246" i="35"/>
  <c r="F2297" i="35" s="1"/>
  <c r="L2246" i="35"/>
  <c r="L2297" i="35" s="1"/>
  <c r="G2246" i="35"/>
  <c r="G2297" i="35" s="1"/>
  <c r="O2246" i="35"/>
  <c r="O2297" i="35" s="1"/>
  <c r="F2242" i="35"/>
  <c r="F2293" i="35" s="1"/>
  <c r="L2242" i="35"/>
  <c r="L2293" i="35" s="1"/>
  <c r="D2293" i="35"/>
  <c r="G2242" i="35"/>
  <c r="G2293" i="35" s="1"/>
  <c r="O2242" i="35"/>
  <c r="O2293" i="35" s="1"/>
  <c r="F2238" i="35"/>
  <c r="F2289" i="35" s="1"/>
  <c r="L2238" i="35"/>
  <c r="L2289" i="35" s="1"/>
  <c r="G2238" i="35"/>
  <c r="G2289" i="35" s="1"/>
  <c r="O2238" i="35"/>
  <c r="O2289" i="35" s="1"/>
  <c r="F2234" i="35"/>
  <c r="F2285" i="35" s="1"/>
  <c r="L2234" i="35"/>
  <c r="L2285" i="35" s="1"/>
  <c r="G2234" i="35"/>
  <c r="G2285" i="35" s="1"/>
  <c r="O2234" i="35"/>
  <c r="O2285" i="35" s="1"/>
  <c r="D2285" i="35"/>
  <c r="H2223" i="35"/>
  <c r="H2274" i="35" s="1"/>
  <c r="D2274" i="35"/>
  <c r="G2212" i="35"/>
  <c r="G2263" i="35" s="1"/>
  <c r="K2212" i="35"/>
  <c r="K2263" i="35" s="1"/>
  <c r="G2204" i="35"/>
  <c r="G2255" i="35" s="1"/>
  <c r="K2204" i="35"/>
  <c r="K2255" i="35" s="1"/>
  <c r="E2141" i="35"/>
  <c r="E2192" i="35" s="1"/>
  <c r="F2141" i="35"/>
  <c r="F2192" i="35" s="1"/>
  <c r="K2141" i="35"/>
  <c r="K2192" i="35" s="1"/>
  <c r="P2141" i="35"/>
  <c r="P2192" i="35" s="1"/>
  <c r="G2141" i="35"/>
  <c r="G2192" i="35" s="1"/>
  <c r="L2141" i="35"/>
  <c r="L2192" i="35" s="1"/>
  <c r="Q2141" i="35"/>
  <c r="Q2192" i="35" s="1"/>
  <c r="H2141" i="35"/>
  <c r="H2192" i="35" s="1"/>
  <c r="N2141" i="35"/>
  <c r="N2192" i="35" s="1"/>
  <c r="R2141" i="35"/>
  <c r="R2192" i="35" s="1"/>
  <c r="E2137" i="35"/>
  <c r="E2188" i="35" s="1"/>
  <c r="I2137" i="35"/>
  <c r="I2188" i="35" s="1"/>
  <c r="M2137" i="35"/>
  <c r="M2188" i="35" s="1"/>
  <c r="Q2137" i="35"/>
  <c r="Q2188" i="35" s="1"/>
  <c r="F2137" i="35"/>
  <c r="F2188" i="35" s="1"/>
  <c r="J2137" i="35"/>
  <c r="J2188" i="35" s="1"/>
  <c r="N2137" i="35"/>
  <c r="N2188" i="35" s="1"/>
  <c r="R2137" i="35"/>
  <c r="R2188" i="35" s="1"/>
  <c r="G2137" i="35"/>
  <c r="G2188" i="35" s="1"/>
  <c r="K2137" i="35"/>
  <c r="K2188" i="35" s="1"/>
  <c r="O2137" i="35"/>
  <c r="O2188" i="35" s="1"/>
  <c r="I1827" i="35"/>
  <c r="I1878" i="35" s="1"/>
  <c r="L1612" i="35"/>
  <c r="L1663" i="35" s="1"/>
  <c r="R1589" i="35"/>
  <c r="R1640" i="35" s="1"/>
  <c r="J3905" i="35"/>
  <c r="J3956" i="35" s="1"/>
  <c r="L3808" i="35"/>
  <c r="L3859" i="35" s="1"/>
  <c r="Q2908" i="35"/>
  <c r="Q2959" i="35" s="1"/>
  <c r="I2899" i="35"/>
  <c r="I2950" i="35" s="1"/>
  <c r="L2897" i="35"/>
  <c r="L2948" i="35" s="1"/>
  <c r="N149" i="35"/>
  <c r="N200" i="35" s="1"/>
  <c r="D180" i="35"/>
  <c r="D345" i="35"/>
  <c r="I1969" i="35"/>
  <c r="I2020" i="35" s="1"/>
  <c r="N1864" i="35"/>
  <c r="N1915" i="35" s="1"/>
  <c r="N1861" i="35"/>
  <c r="N1912" i="35" s="1"/>
  <c r="P1857" i="35"/>
  <c r="P1908" i="35" s="1"/>
  <c r="I1857" i="35"/>
  <c r="I1908" i="35" s="1"/>
  <c r="M1849" i="35"/>
  <c r="M1900" i="35" s="1"/>
  <c r="N1846" i="35"/>
  <c r="N1897" i="35" s="1"/>
  <c r="J1839" i="35"/>
  <c r="J1890" i="35" s="1"/>
  <c r="M1827" i="35"/>
  <c r="M1878" i="35" s="1"/>
  <c r="Q1822" i="35"/>
  <c r="Q1873" i="35" s="1"/>
  <c r="Q1607" i="35"/>
  <c r="Q1658" i="35" s="1"/>
  <c r="K1600" i="35"/>
  <c r="K1651" i="35" s="1"/>
  <c r="L1597" i="35"/>
  <c r="L1648" i="35" s="1"/>
  <c r="P1330" i="35"/>
  <c r="P1381" i="35" s="1"/>
  <c r="J1330" i="35"/>
  <c r="J1381" i="35" s="1"/>
  <c r="L1325" i="35"/>
  <c r="L1376" i="35" s="1"/>
  <c r="O1315" i="35"/>
  <c r="O1366" i="35" s="1"/>
  <c r="D1139" i="35"/>
  <c r="N1099" i="35"/>
  <c r="N1150" i="35" s="1"/>
  <c r="O1088" i="35"/>
  <c r="O1139" i="35" s="1"/>
  <c r="P1067" i="35"/>
  <c r="P1118" i="35" s="1"/>
  <c r="I1067" i="35"/>
  <c r="I1118" i="35" s="1"/>
  <c r="P1060" i="35"/>
  <c r="P1111" i="35" s="1"/>
  <c r="D4094" i="35"/>
  <c r="D3956" i="35"/>
  <c r="N3914" i="35"/>
  <c r="N3965" i="35" s="1"/>
  <c r="R3901" i="35"/>
  <c r="R3952" i="35" s="1"/>
  <c r="J3812" i="35"/>
  <c r="J3863" i="35" s="1"/>
  <c r="N3810" i="35"/>
  <c r="N3861" i="35" s="1"/>
  <c r="N3806" i="35"/>
  <c r="N3857" i="35" s="1"/>
  <c r="J3804" i="35"/>
  <c r="J3855" i="35" s="1"/>
  <c r="H3709" i="35"/>
  <c r="H3760" i="35" s="1"/>
  <c r="H3708" i="35"/>
  <c r="H3759" i="35" s="1"/>
  <c r="L3706" i="35"/>
  <c r="L3757" i="35" s="1"/>
  <c r="H3705" i="35"/>
  <c r="H3756" i="35" s="1"/>
  <c r="L3704" i="35"/>
  <c r="L3755" i="35" s="1"/>
  <c r="H3702" i="35"/>
  <c r="H3753" i="35" s="1"/>
  <c r="H3699" i="35"/>
  <c r="H3750" i="35" s="1"/>
  <c r="P3695" i="35"/>
  <c r="P3746" i="35" s="1"/>
  <c r="L3695" i="35"/>
  <c r="L3746" i="35" s="1"/>
  <c r="P3694" i="35"/>
  <c r="P3745" i="35" s="1"/>
  <c r="L3694" i="35"/>
  <c r="L3745" i="35" s="1"/>
  <c r="H3692" i="35"/>
  <c r="H3743" i="35" s="1"/>
  <c r="L3686" i="35"/>
  <c r="L3737" i="35" s="1"/>
  <c r="H3685" i="35"/>
  <c r="H3736" i="35" s="1"/>
  <c r="L3684" i="35"/>
  <c r="L3735" i="35" s="1"/>
  <c r="H3682" i="35"/>
  <c r="H3733" i="35" s="1"/>
  <c r="L3680" i="35"/>
  <c r="L3731" i="35" s="1"/>
  <c r="P3673" i="35"/>
  <c r="P3724" i="35" s="1"/>
  <c r="L3673" i="35"/>
  <c r="L3724" i="35" s="1"/>
  <c r="H3671" i="35"/>
  <c r="H3722" i="35" s="1"/>
  <c r="H3670" i="35"/>
  <c r="H3721" i="35" s="1"/>
  <c r="H3667" i="35"/>
  <c r="H3718" i="35" s="1"/>
  <c r="I3663" i="35"/>
  <c r="I3714" i="35" s="1"/>
  <c r="I3660" i="35"/>
  <c r="I3711" i="35" s="1"/>
  <c r="H3292" i="35"/>
  <c r="H3343" i="35" s="1"/>
  <c r="L3291" i="35"/>
  <c r="L3342" i="35" s="1"/>
  <c r="H3290" i="35"/>
  <c r="H3341" i="35" s="1"/>
  <c r="H3289" i="35"/>
  <c r="H3340" i="35" s="1"/>
  <c r="H3282" i="35"/>
  <c r="H3333" i="35" s="1"/>
  <c r="L3277" i="35"/>
  <c r="L3328" i="35" s="1"/>
  <c r="H3268" i="35"/>
  <c r="H3319" i="35" s="1"/>
  <c r="L3267" i="35"/>
  <c r="P3171" i="35"/>
  <c r="P3222" i="35" s="1"/>
  <c r="P3155" i="35"/>
  <c r="P3206" i="35" s="1"/>
  <c r="P3139" i="35"/>
  <c r="P3190" i="35" s="1"/>
  <c r="H2975" i="35"/>
  <c r="P2908" i="35"/>
  <c r="P2959" i="35" s="1"/>
  <c r="H2908" i="35"/>
  <c r="H2959" i="35" s="1"/>
  <c r="H2901" i="35"/>
  <c r="H2952" i="35" s="1"/>
  <c r="L2900" i="35"/>
  <c r="L2951" i="35" s="1"/>
  <c r="P2899" i="35"/>
  <c r="P2950" i="35" s="1"/>
  <c r="H2899" i="35"/>
  <c r="H2950" i="35" s="1"/>
  <c r="G2898" i="35"/>
  <c r="G2949" i="35" s="1"/>
  <c r="K2897" i="35"/>
  <c r="K2948" i="35" s="1"/>
  <c r="M2886" i="35"/>
  <c r="M2937" i="35" s="1"/>
  <c r="O2882" i="35"/>
  <c r="O2933" i="35" s="1"/>
  <c r="H2873" i="35"/>
  <c r="H2924" i="35" s="1"/>
  <c r="H2872" i="35"/>
  <c r="H2923" i="35" s="1"/>
  <c r="O2755" i="35"/>
  <c r="O2806" i="35" s="1"/>
  <c r="I2755" i="35"/>
  <c r="I2806" i="35" s="1"/>
  <c r="P2753" i="35"/>
  <c r="P2804" i="35" s="1"/>
  <c r="I2749" i="35"/>
  <c r="I2800" i="35" s="1"/>
  <c r="P2747" i="35"/>
  <c r="P2798" i="35" s="1"/>
  <c r="I2743" i="35"/>
  <c r="I2794" i="35" s="1"/>
  <c r="P2741" i="35"/>
  <c r="P2792" i="35" s="1"/>
  <c r="I2739" i="35"/>
  <c r="I2790" i="35" s="1"/>
  <c r="Q2722" i="35"/>
  <c r="L2664" i="35"/>
  <c r="L2715" i="35" s="1"/>
  <c r="P2664" i="35"/>
  <c r="P2715" i="35" s="1"/>
  <c r="E2618" i="35"/>
  <c r="E2669" i="35" s="1"/>
  <c r="H2618" i="35"/>
  <c r="H2669" i="35" s="1"/>
  <c r="O2618" i="35"/>
  <c r="O2669" i="35" s="1"/>
  <c r="D2669" i="35"/>
  <c r="I2618" i="35"/>
  <c r="I2669" i="35" s="1"/>
  <c r="Q2618" i="35"/>
  <c r="Q2669" i="35" s="1"/>
  <c r="E2504" i="35"/>
  <c r="E2555" i="35" s="1"/>
  <c r="J2504" i="35"/>
  <c r="J2555" i="35" s="1"/>
  <c r="E2499" i="35"/>
  <c r="E2550" i="35" s="1"/>
  <c r="I2499" i="35"/>
  <c r="I2550" i="35" s="1"/>
  <c r="D2550" i="35"/>
  <c r="J2499" i="35"/>
  <c r="J2550" i="35" s="1"/>
  <c r="R2350" i="35"/>
  <c r="R2401" i="35" s="1"/>
  <c r="H2349" i="35"/>
  <c r="H2400" i="35" s="1"/>
  <c r="O2349" i="35"/>
  <c r="O2400" i="35" s="1"/>
  <c r="J2349" i="35"/>
  <c r="J2400" i="35" s="1"/>
  <c r="R2349" i="35"/>
  <c r="R2400" i="35" s="1"/>
  <c r="R2342" i="35"/>
  <c r="R2393" i="35" s="1"/>
  <c r="H2341" i="35"/>
  <c r="H2392" i="35" s="1"/>
  <c r="O2341" i="35"/>
  <c r="O2392" i="35" s="1"/>
  <c r="J2341" i="35"/>
  <c r="J2392" i="35" s="1"/>
  <c r="R2341" i="35"/>
  <c r="R2392" i="35" s="1"/>
  <c r="D2255" i="35"/>
  <c r="P2250" i="35"/>
  <c r="P2301" i="35" s="1"/>
  <c r="P2246" i="35"/>
  <c r="P2297" i="35" s="1"/>
  <c r="P2242" i="35"/>
  <c r="P2293" i="35" s="1"/>
  <c r="P2238" i="35"/>
  <c r="P2289" i="35" s="1"/>
  <c r="P2234" i="35"/>
  <c r="P2285" i="35" s="1"/>
  <c r="L2221" i="35"/>
  <c r="L2272" i="35" s="1"/>
  <c r="D2272" i="35"/>
  <c r="P2221" i="35"/>
  <c r="P2272" i="35" s="1"/>
  <c r="G2218" i="35"/>
  <c r="G2269" i="35" s="1"/>
  <c r="K2218" i="35"/>
  <c r="K2269" i="35" s="1"/>
  <c r="G2210" i="35"/>
  <c r="G2261" i="35" s="1"/>
  <c r="K2210" i="35"/>
  <c r="K2261" i="35" s="1"/>
  <c r="G2202" i="35"/>
  <c r="K2202" i="35"/>
  <c r="K2253" i="35" s="1"/>
  <c r="P2137" i="35"/>
  <c r="P2188" i="35" s="1"/>
  <c r="E2136" i="35"/>
  <c r="E2187" i="35" s="1"/>
  <c r="I2136" i="35"/>
  <c r="I2187" i="35" s="1"/>
  <c r="M2136" i="35"/>
  <c r="M2187" i="35" s="1"/>
  <c r="Q2136" i="35"/>
  <c r="Q2187" i="35" s="1"/>
  <c r="F2136" i="35"/>
  <c r="F2187" i="35" s="1"/>
  <c r="J2136" i="35"/>
  <c r="J2187" i="35" s="1"/>
  <c r="N2136" i="35"/>
  <c r="N2187" i="35" s="1"/>
  <c r="R2136" i="35"/>
  <c r="R2187" i="35" s="1"/>
  <c r="G2136" i="35"/>
  <c r="G2187" i="35" s="1"/>
  <c r="K2136" i="35"/>
  <c r="K2187" i="35" s="1"/>
  <c r="O2136" i="35"/>
  <c r="O2187" i="35" s="1"/>
  <c r="F2134" i="35"/>
  <c r="F2185" i="35" s="1"/>
  <c r="K2134" i="35"/>
  <c r="K2185" i="35" s="1"/>
  <c r="P2134" i="35"/>
  <c r="P2185" i="35" s="1"/>
  <c r="G2134" i="35"/>
  <c r="G2185" i="35" s="1"/>
  <c r="L2134" i="35"/>
  <c r="L2185" i="35" s="1"/>
  <c r="Q2134" i="35"/>
  <c r="Q2185" i="35" s="1"/>
  <c r="H2134" i="35"/>
  <c r="H2185" i="35" s="1"/>
  <c r="N2134" i="35"/>
  <c r="N2185" i="35" s="1"/>
  <c r="R2134" i="35"/>
  <c r="R2185" i="35" s="1"/>
  <c r="F2133" i="35"/>
  <c r="F2184" i="35" s="1"/>
  <c r="K2133" i="35"/>
  <c r="K2184" i="35" s="1"/>
  <c r="P2133" i="35"/>
  <c r="P2184" i="35" s="1"/>
  <c r="G2133" i="35"/>
  <c r="G2184" i="35" s="1"/>
  <c r="L2133" i="35"/>
  <c r="L2184" i="35" s="1"/>
  <c r="R2133" i="35"/>
  <c r="R2184" i="35" s="1"/>
  <c r="D2184" i="35"/>
  <c r="H2133" i="35"/>
  <c r="H2184" i="35" s="1"/>
  <c r="N2133" i="35"/>
  <c r="N2184" i="35" s="1"/>
  <c r="F2132" i="35"/>
  <c r="F2183" i="35" s="1"/>
  <c r="K2132" i="35"/>
  <c r="K2183" i="35" s="1"/>
  <c r="P2132" i="35"/>
  <c r="P2183" i="35" s="1"/>
  <c r="G2132" i="35"/>
  <c r="G2183" i="35" s="1"/>
  <c r="L2132" i="35"/>
  <c r="L2183" i="35" s="1"/>
  <c r="R2132" i="35"/>
  <c r="R2183" i="35" s="1"/>
  <c r="H2132" i="35"/>
  <c r="H2183" i="35" s="1"/>
  <c r="N2132" i="35"/>
  <c r="N2183" i="35" s="1"/>
  <c r="F2131" i="35"/>
  <c r="F2182" i="35" s="1"/>
  <c r="K2131" i="35"/>
  <c r="K2182" i="35" s="1"/>
  <c r="P2131" i="35"/>
  <c r="P2182" i="35" s="1"/>
  <c r="G2131" i="35"/>
  <c r="G2182" i="35" s="1"/>
  <c r="L2131" i="35"/>
  <c r="L2182" i="35" s="1"/>
  <c r="R2131" i="35"/>
  <c r="R2182" i="35" s="1"/>
  <c r="D2182" i="35"/>
  <c r="H2131" i="35"/>
  <c r="H2182" i="35" s="1"/>
  <c r="N2131" i="35"/>
  <c r="N2182" i="35" s="1"/>
  <c r="F2130" i="35"/>
  <c r="F2181" i="35" s="1"/>
  <c r="K2130" i="35"/>
  <c r="K2181" i="35" s="1"/>
  <c r="P2130" i="35"/>
  <c r="P2181" i="35" s="1"/>
  <c r="G2130" i="35"/>
  <c r="G2181" i="35" s="1"/>
  <c r="L2130" i="35"/>
  <c r="L2181" i="35" s="1"/>
  <c r="R2130" i="35"/>
  <c r="R2181" i="35" s="1"/>
  <c r="H2130" i="35"/>
  <c r="H2181" i="35" s="1"/>
  <c r="N2130" i="35"/>
  <c r="N2181" i="35" s="1"/>
  <c r="F2129" i="35"/>
  <c r="F2180" i="35" s="1"/>
  <c r="K2129" i="35"/>
  <c r="K2180" i="35" s="1"/>
  <c r="P2129" i="35"/>
  <c r="P2180" i="35" s="1"/>
  <c r="G2129" i="35"/>
  <c r="G2180" i="35" s="1"/>
  <c r="L2129" i="35"/>
  <c r="L2180" i="35" s="1"/>
  <c r="R2129" i="35"/>
  <c r="R2180" i="35" s="1"/>
  <c r="D2180" i="35"/>
  <c r="H2129" i="35"/>
  <c r="H2180" i="35" s="1"/>
  <c r="N2129" i="35"/>
  <c r="N2180" i="35" s="1"/>
  <c r="E2115" i="35"/>
  <c r="E2166" i="35" s="1"/>
  <c r="F2115" i="35"/>
  <c r="F2166" i="35" s="1"/>
  <c r="K2115" i="35"/>
  <c r="K2166" i="35" s="1"/>
  <c r="O2115" i="35"/>
  <c r="O2166" i="35" s="1"/>
  <c r="G2115" i="35"/>
  <c r="G2166" i="35" s="1"/>
  <c r="L2115" i="35"/>
  <c r="L2166" i="35" s="1"/>
  <c r="P2115" i="35"/>
  <c r="P2166" i="35" s="1"/>
  <c r="H2115" i="35"/>
  <c r="H2166" i="35" s="1"/>
  <c r="M2115" i="35"/>
  <c r="M2166" i="35" s="1"/>
  <c r="Q2115" i="35"/>
  <c r="Q2166" i="35" s="1"/>
  <c r="D2166" i="35"/>
  <c r="E2112" i="35"/>
  <c r="E2163" i="35" s="1"/>
  <c r="F2112" i="35"/>
  <c r="F2163" i="35" s="1"/>
  <c r="K2112" i="35"/>
  <c r="K2163" i="35" s="1"/>
  <c r="O2112" i="35"/>
  <c r="O2163" i="35" s="1"/>
  <c r="G2112" i="35"/>
  <c r="G2163" i="35" s="1"/>
  <c r="L2112" i="35"/>
  <c r="L2163" i="35" s="1"/>
  <c r="P2112" i="35"/>
  <c r="P2163" i="35" s="1"/>
  <c r="H2112" i="35"/>
  <c r="H2163" i="35" s="1"/>
  <c r="M2112" i="35"/>
  <c r="M2163" i="35" s="1"/>
  <c r="Q2112" i="35"/>
  <c r="Q2163" i="35" s="1"/>
  <c r="O1600" i="35"/>
  <c r="O1651" i="35" s="1"/>
  <c r="H2897" i="35"/>
  <c r="H2948" i="35" s="1"/>
  <c r="M165" i="35"/>
  <c r="M216" i="35" s="1"/>
  <c r="M125" i="35"/>
  <c r="M176" i="35" s="1"/>
  <c r="K165" i="35"/>
  <c r="K216" i="35" s="1"/>
  <c r="K121" i="35"/>
  <c r="K172" i="35" s="1"/>
  <c r="J141" i="35"/>
  <c r="J192" i="35" s="1"/>
  <c r="N1989" i="35"/>
  <c r="N2040" i="35" s="1"/>
  <c r="Q1969" i="35"/>
  <c r="Q2020" i="35" s="1"/>
  <c r="N1967" i="35"/>
  <c r="N2018" i="35" s="1"/>
  <c r="N1844" i="35"/>
  <c r="N1895" i="35" s="1"/>
  <c r="Q1834" i="35"/>
  <c r="Q1885" i="35" s="1"/>
  <c r="J1833" i="35"/>
  <c r="J1884" i="35" s="1"/>
  <c r="R1827" i="35"/>
  <c r="R1878" i="35" s="1"/>
  <c r="Q1612" i="35"/>
  <c r="Q1663" i="35" s="1"/>
  <c r="I1612" i="35"/>
  <c r="I1663" i="35" s="1"/>
  <c r="L1593" i="35"/>
  <c r="L1644" i="35" s="1"/>
  <c r="O1485" i="35"/>
  <c r="O1536" i="35" s="1"/>
  <c r="P1342" i="35"/>
  <c r="P1393" i="35" s="1"/>
  <c r="O1297" i="35"/>
  <c r="O1348" i="35" s="1"/>
  <c r="O1184" i="35"/>
  <c r="O1235" i="35" s="1"/>
  <c r="M1182" i="35"/>
  <c r="M1233" i="35" s="1"/>
  <c r="D1118" i="35"/>
  <c r="P1094" i="35"/>
  <c r="P1145" i="35" s="1"/>
  <c r="P1092" i="35"/>
  <c r="P1143" i="35" s="1"/>
  <c r="R1062" i="35"/>
  <c r="R1113" i="35" s="1"/>
  <c r="N1056" i="35"/>
  <c r="N1107" i="35" s="1"/>
  <c r="Q4063" i="35"/>
  <c r="Q4114" i="35" s="1"/>
  <c r="Q3905" i="35"/>
  <c r="Q3956" i="35" s="1"/>
  <c r="I3905" i="35"/>
  <c r="I3956" i="35" s="1"/>
  <c r="L3901" i="35"/>
  <c r="L3952" i="35" s="1"/>
  <c r="R3808" i="35"/>
  <c r="R3859" i="35" s="1"/>
  <c r="N3802" i="35"/>
  <c r="N3853" i="35" s="1"/>
  <c r="R3800" i="35"/>
  <c r="R3851" i="35" s="1"/>
  <c r="N3798" i="35"/>
  <c r="N3849" i="35" s="1"/>
  <c r="H3707" i="35"/>
  <c r="H3758" i="35" s="1"/>
  <c r="H3704" i="35"/>
  <c r="H3755" i="35" s="1"/>
  <c r="H3701" i="35"/>
  <c r="H3752" i="35" s="1"/>
  <c r="H3700" i="35"/>
  <c r="H3751" i="35" s="1"/>
  <c r="H3691" i="35"/>
  <c r="H3742" i="35" s="1"/>
  <c r="H3690" i="35"/>
  <c r="H3741" i="35" s="1"/>
  <c r="H3689" i="35"/>
  <c r="H3740" i="35" s="1"/>
  <c r="H3687" i="35"/>
  <c r="H3738" i="35" s="1"/>
  <c r="H3686" i="35"/>
  <c r="H3737" i="35" s="1"/>
  <c r="H3680" i="35"/>
  <c r="H3731" i="35" s="1"/>
  <c r="H3677" i="35"/>
  <c r="H3728" i="35" s="1"/>
  <c r="H3676" i="35"/>
  <c r="H3727" i="35" s="1"/>
  <c r="L3668" i="35"/>
  <c r="L3719" i="35" s="1"/>
  <c r="H3280" i="35"/>
  <c r="H3331" i="35" s="1"/>
  <c r="P3179" i="35"/>
  <c r="P3230" i="35" s="1"/>
  <c r="P3163" i="35"/>
  <c r="P3214" i="35" s="1"/>
  <c r="L2975" i="35"/>
  <c r="D2959" i="35"/>
  <c r="M2903" i="35"/>
  <c r="M2954" i="35" s="1"/>
  <c r="P2902" i="35"/>
  <c r="P2953" i="35" s="1"/>
  <c r="H2902" i="35"/>
  <c r="H2953" i="35" s="1"/>
  <c r="L2901" i="35"/>
  <c r="L2952" i="35" s="1"/>
  <c r="H2900" i="35"/>
  <c r="H2951" i="35" s="1"/>
  <c r="L2899" i="35"/>
  <c r="L2950" i="35" s="1"/>
  <c r="O2898" i="35"/>
  <c r="O2949" i="35" s="1"/>
  <c r="H2886" i="35"/>
  <c r="H2937" i="35" s="1"/>
  <c r="Q2883" i="35"/>
  <c r="Q2934" i="35" s="1"/>
  <c r="G2882" i="35"/>
  <c r="G2933" i="35" s="1"/>
  <c r="O2881" i="35"/>
  <c r="K2881" i="35"/>
  <c r="I2880" i="35"/>
  <c r="I2931" i="35" s="1"/>
  <c r="P2879" i="35"/>
  <c r="P2930" i="35" s="1"/>
  <c r="L2879" i="35"/>
  <c r="L2930" i="35" s="1"/>
  <c r="H2879" i="35"/>
  <c r="H2930" i="35" s="1"/>
  <c r="H2877" i="35"/>
  <c r="H2928" i="35" s="1"/>
  <c r="H2875" i="35"/>
  <c r="H2926" i="35" s="1"/>
  <c r="L2874" i="35"/>
  <c r="L2925" i="35" s="1"/>
  <c r="D2804" i="35"/>
  <c r="D2792" i="35"/>
  <c r="I2751" i="35"/>
  <c r="I2802" i="35" s="1"/>
  <c r="I2747" i="35"/>
  <c r="I2798" i="35" s="1"/>
  <c r="P2745" i="35"/>
  <c r="P2796" i="35" s="1"/>
  <c r="P2743" i="35"/>
  <c r="P2794" i="35" s="1"/>
  <c r="H2637" i="35"/>
  <c r="H2688" i="35" s="1"/>
  <c r="L2637" i="35"/>
  <c r="L2688" i="35" s="1"/>
  <c r="D2688" i="35"/>
  <c r="H2627" i="35"/>
  <c r="H2678" i="35" s="1"/>
  <c r="P2627" i="35"/>
  <c r="P2678" i="35" s="1"/>
  <c r="D2678" i="35"/>
  <c r="P2619" i="35"/>
  <c r="P2670" i="35" s="1"/>
  <c r="H2523" i="35"/>
  <c r="H2574" i="35" s="1"/>
  <c r="P2523" i="35"/>
  <c r="P2574" i="35" s="1"/>
  <c r="D2574" i="35"/>
  <c r="R161" i="35"/>
  <c r="R212" i="35" s="1"/>
  <c r="K129" i="35"/>
  <c r="K180" i="35" s="1"/>
  <c r="H23" i="35"/>
  <c r="H74" i="35" s="1"/>
  <c r="F165" i="35"/>
  <c r="F216" i="35" s="1"/>
  <c r="D212" i="35"/>
  <c r="D172" i="35"/>
  <c r="O301" i="35"/>
  <c r="O352" i="35" s="1"/>
  <c r="R289" i="35"/>
  <c r="R340" i="35" s="1"/>
  <c r="P783" i="35"/>
  <c r="P834" i="35" s="1"/>
  <c r="D692" i="35"/>
  <c r="D596" i="35"/>
  <c r="D585" i="35"/>
  <c r="P568" i="35"/>
  <c r="P619" i="35" s="1"/>
  <c r="I1989" i="35"/>
  <c r="I2040" i="35" s="1"/>
  <c r="Q1986" i="35"/>
  <c r="Q2037" i="35" s="1"/>
  <c r="N1969" i="35"/>
  <c r="N2020" i="35" s="1"/>
  <c r="H1969" i="35"/>
  <c r="H2020" i="35" s="1"/>
  <c r="J1967" i="35"/>
  <c r="J2018" i="35" s="1"/>
  <c r="D1915" i="35"/>
  <c r="D1893" i="35"/>
  <c r="D1885" i="35"/>
  <c r="D1881" i="35"/>
  <c r="N1866" i="35"/>
  <c r="N1917" i="35" s="1"/>
  <c r="P1865" i="35"/>
  <c r="P1916" i="35" s="1"/>
  <c r="J1864" i="35"/>
  <c r="J1915" i="35" s="1"/>
  <c r="J1861" i="35"/>
  <c r="J1912" i="35" s="1"/>
  <c r="N1857" i="35"/>
  <c r="N1908" i="35" s="1"/>
  <c r="H1857" i="35"/>
  <c r="H1908" i="35" s="1"/>
  <c r="J1849" i="35"/>
  <c r="J1900" i="35" s="1"/>
  <c r="Q1848" i="35"/>
  <c r="Q1899" i="35" s="1"/>
  <c r="M1846" i="35"/>
  <c r="M1897" i="35" s="1"/>
  <c r="L1844" i="35"/>
  <c r="L1895" i="35" s="1"/>
  <c r="R1843" i="35"/>
  <c r="R1894" i="35" s="1"/>
  <c r="M1843" i="35"/>
  <c r="M1894" i="35" s="1"/>
  <c r="H1843" i="35"/>
  <c r="H1894" i="35" s="1"/>
  <c r="I1839" i="35"/>
  <c r="I1890" i="35" s="1"/>
  <c r="P1837" i="35"/>
  <c r="P1888" i="35" s="1"/>
  <c r="I1837" i="35"/>
  <c r="I1888" i="35" s="1"/>
  <c r="N1834" i="35"/>
  <c r="N1885" i="35" s="1"/>
  <c r="R1833" i="35"/>
  <c r="R1884" i="35" s="1"/>
  <c r="I1833" i="35"/>
  <c r="I1884" i="35" s="1"/>
  <c r="Q1831" i="35"/>
  <c r="Q1882" i="35" s="1"/>
  <c r="I1831" i="35"/>
  <c r="I1882" i="35" s="1"/>
  <c r="R1829" i="35"/>
  <c r="R1880" i="35" s="1"/>
  <c r="Q1827" i="35"/>
  <c r="Q1878" i="35" s="1"/>
  <c r="L1827" i="35"/>
  <c r="L1878" i="35" s="1"/>
  <c r="F1827" i="35"/>
  <c r="F1878" i="35" s="1"/>
  <c r="Q1826" i="35"/>
  <c r="Q1877" i="35" s="1"/>
  <c r="N1822" i="35"/>
  <c r="N1873" i="35" s="1"/>
  <c r="M1817" i="35"/>
  <c r="M1868" i="35" s="1"/>
  <c r="Q1722" i="35"/>
  <c r="Q1773" i="35" s="1"/>
  <c r="L1716" i="35"/>
  <c r="L1767" i="35" s="1"/>
  <c r="Q1715" i="35"/>
  <c r="Q1766" i="35" s="1"/>
  <c r="M1704" i="35"/>
  <c r="M1755" i="35" s="1"/>
  <c r="L1700" i="35"/>
  <c r="L1751" i="35" s="1"/>
  <c r="L1698" i="35"/>
  <c r="L1749" i="35" s="1"/>
  <c r="M1691" i="35"/>
  <c r="M1742" i="35" s="1"/>
  <c r="L1683" i="35"/>
  <c r="L1734" i="35" s="1"/>
  <c r="D1628" i="35"/>
  <c r="P1612" i="35"/>
  <c r="P1663" i="35" s="1"/>
  <c r="H1612" i="35"/>
  <c r="H1663" i="35" s="1"/>
  <c r="Q1611" i="35"/>
  <c r="Q1662" i="35" s="1"/>
  <c r="P1607" i="35"/>
  <c r="P1658" i="35" s="1"/>
  <c r="Q1600" i="35"/>
  <c r="Q1651" i="35" s="1"/>
  <c r="J1600" i="35"/>
  <c r="J1651" i="35" s="1"/>
  <c r="K1597" i="35"/>
  <c r="K1648" i="35" s="1"/>
  <c r="R1596" i="35"/>
  <c r="R1647" i="35" s="1"/>
  <c r="J1596" i="35"/>
  <c r="J1647" i="35" s="1"/>
  <c r="K1593" i="35"/>
  <c r="K1644" i="35" s="1"/>
  <c r="R1592" i="35"/>
  <c r="R1643" i="35" s="1"/>
  <c r="J1592" i="35"/>
  <c r="J1643" i="35" s="1"/>
  <c r="K1589" i="35"/>
  <c r="K1640" i="35" s="1"/>
  <c r="R1588" i="35"/>
  <c r="R1639" i="35" s="1"/>
  <c r="J1588" i="35"/>
  <c r="J1639" i="35" s="1"/>
  <c r="L1578" i="35"/>
  <c r="L1629" i="35" s="1"/>
  <c r="J1577" i="35"/>
  <c r="J1628" i="35" s="1"/>
  <c r="D1536" i="35"/>
  <c r="D1513" i="35"/>
  <c r="K1485" i="35"/>
  <c r="K1536" i="35" s="1"/>
  <c r="D1360" i="35"/>
  <c r="D1348" i="35"/>
  <c r="L1344" i="35"/>
  <c r="L1395" i="35" s="1"/>
  <c r="L1342" i="35"/>
  <c r="L1393" i="35" s="1"/>
  <c r="N1330" i="35"/>
  <c r="N1381" i="35" s="1"/>
  <c r="H1330" i="35"/>
  <c r="H1381" i="35" s="1"/>
  <c r="R1326" i="35"/>
  <c r="R1377" i="35" s="1"/>
  <c r="J1326" i="35"/>
  <c r="J1377" i="35" s="1"/>
  <c r="J1325" i="35"/>
  <c r="J1376" i="35" s="1"/>
  <c r="N1319" i="35"/>
  <c r="N1370" i="35" s="1"/>
  <c r="L1315" i="35"/>
  <c r="L1366" i="35" s="1"/>
  <c r="L1309" i="35"/>
  <c r="L1360" i="35" s="1"/>
  <c r="O1301" i="35"/>
  <c r="O1352" i="35" s="1"/>
  <c r="N1297" i="35"/>
  <c r="N1348" i="35" s="1"/>
  <c r="Q1271" i="35"/>
  <c r="M1271" i="35"/>
  <c r="I1271" i="35"/>
  <c r="E1271" i="35"/>
  <c r="D1245" i="35"/>
  <c r="D1213" i="35"/>
  <c r="M1184" i="35"/>
  <c r="M1235" i="35" s="1"/>
  <c r="P1182" i="35"/>
  <c r="P1233" i="35" s="1"/>
  <c r="L1182" i="35"/>
  <c r="L1233" i="35" s="1"/>
  <c r="H1182" i="35"/>
  <c r="H1233" i="35" s="1"/>
  <c r="Q1181" i="35"/>
  <c r="Q1232" i="35" s="1"/>
  <c r="L1180" i="35"/>
  <c r="L1231" i="35" s="1"/>
  <c r="N1162" i="35"/>
  <c r="N1213" i="35" s="1"/>
  <c r="D1155" i="35"/>
  <c r="D1137" i="35"/>
  <c r="D1135" i="35"/>
  <c r="D1126" i="35"/>
  <c r="D1110" i="35"/>
  <c r="K1104" i="35"/>
  <c r="K1155" i="35" s="1"/>
  <c r="J1099" i="35"/>
  <c r="J1150" i="35" s="1"/>
  <c r="M1096" i="35"/>
  <c r="M1147" i="35" s="1"/>
  <c r="N1094" i="35"/>
  <c r="N1145" i="35" s="1"/>
  <c r="K1092" i="35"/>
  <c r="K1143" i="35" s="1"/>
  <c r="K1088" i="35"/>
  <c r="K1139" i="35" s="1"/>
  <c r="N1086" i="35"/>
  <c r="N1137" i="35" s="1"/>
  <c r="N1084" i="35"/>
  <c r="N1135" i="35" s="1"/>
  <c r="N1078" i="35"/>
  <c r="N1129" i="35" s="1"/>
  <c r="R1075" i="35"/>
  <c r="R1126" i="35" s="1"/>
  <c r="M1075" i="35"/>
  <c r="M1126" i="35" s="1"/>
  <c r="H1075" i="35"/>
  <c r="H1126" i="35" s="1"/>
  <c r="N1067" i="35"/>
  <c r="N1118" i="35" s="1"/>
  <c r="F1067" i="35"/>
  <c r="F1118" i="35" s="1"/>
  <c r="Q1062" i="35"/>
  <c r="Q1113" i="35" s="1"/>
  <c r="L1062" i="35"/>
  <c r="L1113" i="35" s="1"/>
  <c r="F1062" i="35"/>
  <c r="F1113" i="35" s="1"/>
  <c r="N1060" i="35"/>
  <c r="N1111" i="35" s="1"/>
  <c r="Q1059" i="35"/>
  <c r="Q1110" i="35" s="1"/>
  <c r="R1058" i="35"/>
  <c r="R1109" i="35" s="1"/>
  <c r="M1058" i="35"/>
  <c r="M1109" i="35" s="1"/>
  <c r="H1058" i="35"/>
  <c r="H1109" i="35" s="1"/>
  <c r="J1056" i="35"/>
  <c r="J1107" i="35" s="1"/>
  <c r="D4132" i="35"/>
  <c r="D4114" i="35"/>
  <c r="D4112" i="35"/>
  <c r="D4108" i="35"/>
  <c r="D4104" i="35"/>
  <c r="D4100" i="35"/>
  <c r="D4096" i="35"/>
  <c r="D4095" i="35"/>
  <c r="P4078" i="35"/>
  <c r="P4129" i="35" s="1"/>
  <c r="N4069" i="35"/>
  <c r="N4120" i="35" s="1"/>
  <c r="L4063" i="35"/>
  <c r="L4114" i="35" s="1"/>
  <c r="L4057" i="35"/>
  <c r="L4108" i="35" s="1"/>
  <c r="P4056" i="35"/>
  <c r="P4107" i="35" s="1"/>
  <c r="P4045" i="35"/>
  <c r="P4096" i="35" s="1"/>
  <c r="D3955" i="35"/>
  <c r="D3954" i="35"/>
  <c r="P3948" i="35"/>
  <c r="P3999" i="35" s="1"/>
  <c r="P3940" i="35"/>
  <c r="P3991" i="35" s="1"/>
  <c r="P3932" i="35"/>
  <c r="P3983" i="35" s="1"/>
  <c r="P3924" i="35"/>
  <c r="P3975" i="35" s="1"/>
  <c r="L3914" i="35"/>
  <c r="L3965" i="35" s="1"/>
  <c r="L3910" i="35"/>
  <c r="L3961" i="35" s="1"/>
  <c r="P3905" i="35"/>
  <c r="P3956" i="35" s="1"/>
  <c r="L3905" i="35"/>
  <c r="L3956" i="35" s="1"/>
  <c r="H3905" i="35"/>
  <c r="H3956" i="35" s="1"/>
  <c r="R3904" i="35"/>
  <c r="R3955" i="35" s="1"/>
  <c r="M3904" i="35"/>
  <c r="M3955" i="35" s="1"/>
  <c r="G3904" i="35"/>
  <c r="G3955" i="35" s="1"/>
  <c r="R3903" i="35"/>
  <c r="R3954" i="35" s="1"/>
  <c r="J3903" i="35"/>
  <c r="J3954" i="35" s="1"/>
  <c r="Q3901" i="35"/>
  <c r="Q3952" i="35" s="1"/>
  <c r="H3901" i="35"/>
  <c r="H3952" i="35" s="1"/>
  <c r="K3876" i="35"/>
  <c r="P3812" i="35"/>
  <c r="P3863" i="35" s="1"/>
  <c r="H3812" i="35"/>
  <c r="H3863" i="35" s="1"/>
  <c r="L3810" i="35"/>
  <c r="L3861" i="35" s="1"/>
  <c r="P3808" i="35"/>
  <c r="P3859" i="35" s="1"/>
  <c r="H3808" i="35"/>
  <c r="H3859" i="35" s="1"/>
  <c r="L3806" i="35"/>
  <c r="L3857" i="35" s="1"/>
  <c r="P3804" i="35"/>
  <c r="P3855" i="35" s="1"/>
  <c r="H3804" i="35"/>
  <c r="H3855" i="35" s="1"/>
  <c r="L3802" i="35"/>
  <c r="L3853" i="35" s="1"/>
  <c r="P3800" i="35"/>
  <c r="P3851" i="35" s="1"/>
  <c r="H3800" i="35"/>
  <c r="H3851" i="35" s="1"/>
  <c r="L3798" i="35"/>
  <c r="L3849" i="35" s="1"/>
  <c r="L3792" i="35"/>
  <c r="L3843" i="35" s="1"/>
  <c r="P3791" i="35"/>
  <c r="P3842" i="35" s="1"/>
  <c r="L3784" i="35"/>
  <c r="L3835" i="35" s="1"/>
  <c r="P3783" i="35"/>
  <c r="P3834" i="35" s="1"/>
  <c r="L3776" i="35"/>
  <c r="L3827" i="35" s="1"/>
  <c r="P3775" i="35"/>
  <c r="P3826" i="35" s="1"/>
  <c r="L3768" i="35"/>
  <c r="L3819" i="35" s="1"/>
  <c r="P3767" i="35"/>
  <c r="P3818" i="35" s="1"/>
  <c r="D3710" i="35"/>
  <c r="O3709" i="35"/>
  <c r="O3760" i="35" s="1"/>
  <c r="K3709" i="35"/>
  <c r="K3760" i="35" s="1"/>
  <c r="G3709" i="35"/>
  <c r="G3760" i="35" s="1"/>
  <c r="O3708" i="35"/>
  <c r="O3759" i="35" s="1"/>
  <c r="K3708" i="35"/>
  <c r="K3759" i="35" s="1"/>
  <c r="G3708" i="35"/>
  <c r="G3759" i="35" s="1"/>
  <c r="O3707" i="35"/>
  <c r="O3758" i="35" s="1"/>
  <c r="K3707" i="35"/>
  <c r="K3758" i="35" s="1"/>
  <c r="G3707" i="35"/>
  <c r="G3758" i="35" s="1"/>
  <c r="O3706" i="35"/>
  <c r="O3757" i="35" s="1"/>
  <c r="K3706" i="35"/>
  <c r="K3757" i="35" s="1"/>
  <c r="G3706" i="35"/>
  <c r="G3757" i="35" s="1"/>
  <c r="O3705" i="35"/>
  <c r="O3756" i="35" s="1"/>
  <c r="K3705" i="35"/>
  <c r="K3756" i="35" s="1"/>
  <c r="G3705" i="35"/>
  <c r="G3756" i="35" s="1"/>
  <c r="O3704" i="35"/>
  <c r="O3755" i="35" s="1"/>
  <c r="K3704" i="35"/>
  <c r="K3755" i="35" s="1"/>
  <c r="G3704" i="35"/>
  <c r="G3755" i="35" s="1"/>
  <c r="O3703" i="35"/>
  <c r="O3754" i="35" s="1"/>
  <c r="K3703" i="35"/>
  <c r="K3754" i="35" s="1"/>
  <c r="G3703" i="35"/>
  <c r="G3754" i="35" s="1"/>
  <c r="O3702" i="35"/>
  <c r="O3753" i="35" s="1"/>
  <c r="K3702" i="35"/>
  <c r="K3753" i="35" s="1"/>
  <c r="G3702" i="35"/>
  <c r="G3753" i="35" s="1"/>
  <c r="O3701" i="35"/>
  <c r="O3752" i="35" s="1"/>
  <c r="K3701" i="35"/>
  <c r="K3752" i="35" s="1"/>
  <c r="G3701" i="35"/>
  <c r="G3752" i="35" s="1"/>
  <c r="O3700" i="35"/>
  <c r="O3751" i="35" s="1"/>
  <c r="K3700" i="35"/>
  <c r="K3751" i="35" s="1"/>
  <c r="G3700" i="35"/>
  <c r="G3751" i="35" s="1"/>
  <c r="O3699" i="35"/>
  <c r="O3750" i="35" s="1"/>
  <c r="K3699" i="35"/>
  <c r="K3750" i="35" s="1"/>
  <c r="G3699" i="35"/>
  <c r="G3750" i="35" s="1"/>
  <c r="O3698" i="35"/>
  <c r="O3749" i="35" s="1"/>
  <c r="K3698" i="35"/>
  <c r="K3749" i="35" s="1"/>
  <c r="G3698" i="35"/>
  <c r="G3749" i="35" s="1"/>
  <c r="O3697" i="35"/>
  <c r="O3748" i="35" s="1"/>
  <c r="K3697" i="35"/>
  <c r="K3748" i="35" s="1"/>
  <c r="G3697" i="35"/>
  <c r="G3748" i="35" s="1"/>
  <c r="O3696" i="35"/>
  <c r="O3747" i="35" s="1"/>
  <c r="K3696" i="35"/>
  <c r="K3747" i="35" s="1"/>
  <c r="G3696" i="35"/>
  <c r="G3747" i="35" s="1"/>
  <c r="O3695" i="35"/>
  <c r="O3746" i="35" s="1"/>
  <c r="K3695" i="35"/>
  <c r="K3746" i="35" s="1"/>
  <c r="G3695" i="35"/>
  <c r="G3746" i="35" s="1"/>
  <c r="O3694" i="35"/>
  <c r="O3745" i="35" s="1"/>
  <c r="K3694" i="35"/>
  <c r="K3745" i="35" s="1"/>
  <c r="G3694" i="35"/>
  <c r="G3745" i="35" s="1"/>
  <c r="O3693" i="35"/>
  <c r="O3744" i="35" s="1"/>
  <c r="K3693" i="35"/>
  <c r="K3744" i="35" s="1"/>
  <c r="G3693" i="35"/>
  <c r="G3744" i="35" s="1"/>
  <c r="O3692" i="35"/>
  <c r="O3743" i="35" s="1"/>
  <c r="K3692" i="35"/>
  <c r="K3743" i="35" s="1"/>
  <c r="G3692" i="35"/>
  <c r="G3743" i="35" s="1"/>
  <c r="O3691" i="35"/>
  <c r="O3742" i="35" s="1"/>
  <c r="K3691" i="35"/>
  <c r="K3742" i="35" s="1"/>
  <c r="G3691" i="35"/>
  <c r="G3742" i="35" s="1"/>
  <c r="O3690" i="35"/>
  <c r="O3741" i="35" s="1"/>
  <c r="K3690" i="35"/>
  <c r="K3741" i="35" s="1"/>
  <c r="G3690" i="35"/>
  <c r="G3741" i="35" s="1"/>
  <c r="O3689" i="35"/>
  <c r="O3740" i="35" s="1"/>
  <c r="K3689" i="35"/>
  <c r="K3740" i="35" s="1"/>
  <c r="G3689" i="35"/>
  <c r="G3740" i="35" s="1"/>
  <c r="O3688" i="35"/>
  <c r="O3739" i="35" s="1"/>
  <c r="K3688" i="35"/>
  <c r="K3739" i="35" s="1"/>
  <c r="G3688" i="35"/>
  <c r="G3739" i="35" s="1"/>
  <c r="O3687" i="35"/>
  <c r="O3738" i="35" s="1"/>
  <c r="K3687" i="35"/>
  <c r="K3738" i="35" s="1"/>
  <c r="G3687" i="35"/>
  <c r="G3738" i="35" s="1"/>
  <c r="O3686" i="35"/>
  <c r="O3737" i="35" s="1"/>
  <c r="K3686" i="35"/>
  <c r="K3737" i="35" s="1"/>
  <c r="G3686" i="35"/>
  <c r="G3737" i="35" s="1"/>
  <c r="O3685" i="35"/>
  <c r="O3736" i="35" s="1"/>
  <c r="K3685" i="35"/>
  <c r="K3736" i="35" s="1"/>
  <c r="G3685" i="35"/>
  <c r="G3736" i="35" s="1"/>
  <c r="O3684" i="35"/>
  <c r="O3735" i="35" s="1"/>
  <c r="K3684" i="35"/>
  <c r="K3735" i="35" s="1"/>
  <c r="G3684" i="35"/>
  <c r="G3735" i="35" s="1"/>
  <c r="O3683" i="35"/>
  <c r="O3734" i="35" s="1"/>
  <c r="K3683" i="35"/>
  <c r="K3734" i="35" s="1"/>
  <c r="G3683" i="35"/>
  <c r="G3734" i="35" s="1"/>
  <c r="O3682" i="35"/>
  <c r="O3733" i="35" s="1"/>
  <c r="K3682" i="35"/>
  <c r="K3733" i="35" s="1"/>
  <c r="G3682" i="35"/>
  <c r="G3733" i="35" s="1"/>
  <c r="O3681" i="35"/>
  <c r="O3732" i="35" s="1"/>
  <c r="K3681" i="35"/>
  <c r="K3732" i="35" s="1"/>
  <c r="G3681" i="35"/>
  <c r="G3732" i="35" s="1"/>
  <c r="O3680" i="35"/>
  <c r="O3731" i="35" s="1"/>
  <c r="K3680" i="35"/>
  <c r="K3731" i="35" s="1"/>
  <c r="G3680" i="35"/>
  <c r="G3731" i="35" s="1"/>
  <c r="O3679" i="35"/>
  <c r="O3730" i="35" s="1"/>
  <c r="K3679" i="35"/>
  <c r="K3730" i="35" s="1"/>
  <c r="G3679" i="35"/>
  <c r="G3730" i="35" s="1"/>
  <c r="O3678" i="35"/>
  <c r="O3729" i="35" s="1"/>
  <c r="K3678" i="35"/>
  <c r="K3729" i="35" s="1"/>
  <c r="G3678" i="35"/>
  <c r="G3729" i="35" s="1"/>
  <c r="O3677" i="35"/>
  <c r="O3728" i="35" s="1"/>
  <c r="K3677" i="35"/>
  <c r="K3728" i="35" s="1"/>
  <c r="G3677" i="35"/>
  <c r="G3728" i="35" s="1"/>
  <c r="O3676" i="35"/>
  <c r="O3727" i="35" s="1"/>
  <c r="K3676" i="35"/>
  <c r="K3727" i="35" s="1"/>
  <c r="G3676" i="35"/>
  <c r="G3727" i="35" s="1"/>
  <c r="O3675" i="35"/>
  <c r="O3726" i="35" s="1"/>
  <c r="K3675" i="35"/>
  <c r="K3726" i="35" s="1"/>
  <c r="G3675" i="35"/>
  <c r="G3726" i="35" s="1"/>
  <c r="O3674" i="35"/>
  <c r="O3725" i="35" s="1"/>
  <c r="K3674" i="35"/>
  <c r="K3725" i="35" s="1"/>
  <c r="G3674" i="35"/>
  <c r="G3725" i="35" s="1"/>
  <c r="O3673" i="35"/>
  <c r="O3724" i="35" s="1"/>
  <c r="K3673" i="35"/>
  <c r="K3724" i="35" s="1"/>
  <c r="G3673" i="35"/>
  <c r="G3724" i="35" s="1"/>
  <c r="O3672" i="35"/>
  <c r="O3723" i="35" s="1"/>
  <c r="K3672" i="35"/>
  <c r="K3723" i="35" s="1"/>
  <c r="G3672" i="35"/>
  <c r="G3723" i="35" s="1"/>
  <c r="O3671" i="35"/>
  <c r="O3722" i="35" s="1"/>
  <c r="K3671" i="35"/>
  <c r="K3722" i="35" s="1"/>
  <c r="G3671" i="35"/>
  <c r="G3722" i="35" s="1"/>
  <c r="O3670" i="35"/>
  <c r="O3721" i="35" s="1"/>
  <c r="K3670" i="35"/>
  <c r="K3721" i="35" s="1"/>
  <c r="G3670" i="35"/>
  <c r="G3721" i="35" s="1"/>
  <c r="O3669" i="35"/>
  <c r="O3720" i="35" s="1"/>
  <c r="K3669" i="35"/>
  <c r="K3720" i="35" s="1"/>
  <c r="G3669" i="35"/>
  <c r="G3720" i="35" s="1"/>
  <c r="O3668" i="35"/>
  <c r="O3719" i="35" s="1"/>
  <c r="K3668" i="35"/>
  <c r="K3719" i="35" s="1"/>
  <c r="G3668" i="35"/>
  <c r="G3719" i="35" s="1"/>
  <c r="O3667" i="35"/>
  <c r="O3718" i="35" s="1"/>
  <c r="K3667" i="35"/>
  <c r="K3718" i="35" s="1"/>
  <c r="G3667" i="35"/>
  <c r="G3718" i="35" s="1"/>
  <c r="M3666" i="35"/>
  <c r="M3717" i="35" s="1"/>
  <c r="H3666" i="35"/>
  <c r="H3717" i="35" s="1"/>
  <c r="M3665" i="35"/>
  <c r="M3716" i="35" s="1"/>
  <c r="H3665" i="35"/>
  <c r="H3716" i="35" s="1"/>
  <c r="M3664" i="35"/>
  <c r="M3715" i="35" s="1"/>
  <c r="H3664" i="35"/>
  <c r="H3715" i="35" s="1"/>
  <c r="M3663" i="35"/>
  <c r="M3714" i="35" s="1"/>
  <c r="H3663" i="35"/>
  <c r="H3714" i="35" s="1"/>
  <c r="M3662" i="35"/>
  <c r="M3713" i="35" s="1"/>
  <c r="H3662" i="35"/>
  <c r="H3713" i="35" s="1"/>
  <c r="M3661" i="35"/>
  <c r="M3712" i="35" s="1"/>
  <c r="H3661" i="35"/>
  <c r="H3712" i="35" s="1"/>
  <c r="M3660" i="35"/>
  <c r="M3711" i="35" s="1"/>
  <c r="H3660" i="35"/>
  <c r="D3613" i="35"/>
  <c r="D3611" i="35"/>
  <c r="D3596" i="35"/>
  <c r="D3582" i="35"/>
  <c r="N3545" i="35"/>
  <c r="N3596" i="35" s="1"/>
  <c r="P3426" i="35"/>
  <c r="P3477" i="35" s="1"/>
  <c r="P3418" i="35"/>
  <c r="P3469" i="35" s="1"/>
  <c r="P3410" i="35"/>
  <c r="P3461" i="35" s="1"/>
  <c r="P3402" i="35"/>
  <c r="P3453" i="35" s="1"/>
  <c r="P3394" i="35"/>
  <c r="P3445" i="35" s="1"/>
  <c r="P3386" i="35"/>
  <c r="P3437" i="35" s="1"/>
  <c r="D3342" i="35"/>
  <c r="D3338" i="35"/>
  <c r="D3334" i="35"/>
  <c r="D3330" i="35"/>
  <c r="D3326" i="35"/>
  <c r="D3322" i="35"/>
  <c r="D3318" i="35"/>
  <c r="D3293" i="35"/>
  <c r="O3292" i="35"/>
  <c r="O3343" i="35" s="1"/>
  <c r="K3292" i="35"/>
  <c r="K3343" i="35" s="1"/>
  <c r="G3292" i="35"/>
  <c r="G3343" i="35" s="1"/>
  <c r="O3291" i="35"/>
  <c r="O3342" i="35" s="1"/>
  <c r="K3291" i="35"/>
  <c r="K3342" i="35" s="1"/>
  <c r="G3291" i="35"/>
  <c r="G3342" i="35" s="1"/>
  <c r="O3290" i="35"/>
  <c r="O3341" i="35" s="1"/>
  <c r="K3290" i="35"/>
  <c r="K3341" i="35" s="1"/>
  <c r="G3290" i="35"/>
  <c r="G3341" i="35" s="1"/>
  <c r="O3289" i="35"/>
  <c r="O3340" i="35" s="1"/>
  <c r="K3289" i="35"/>
  <c r="K3340" i="35" s="1"/>
  <c r="G3289" i="35"/>
  <c r="G3340" i="35" s="1"/>
  <c r="O3288" i="35"/>
  <c r="O3339" i="35" s="1"/>
  <c r="K3288" i="35"/>
  <c r="K3339" i="35" s="1"/>
  <c r="G3288" i="35"/>
  <c r="G3339" i="35" s="1"/>
  <c r="O3287" i="35"/>
  <c r="O3338" i="35" s="1"/>
  <c r="K3287" i="35"/>
  <c r="K3338" i="35" s="1"/>
  <c r="G3287" i="35"/>
  <c r="G3338" i="35" s="1"/>
  <c r="O3286" i="35"/>
  <c r="O3337" i="35" s="1"/>
  <c r="K3286" i="35"/>
  <c r="K3337" i="35" s="1"/>
  <c r="G3286" i="35"/>
  <c r="G3337" i="35" s="1"/>
  <c r="O3285" i="35"/>
  <c r="O3336" i="35" s="1"/>
  <c r="K3285" i="35"/>
  <c r="K3336" i="35" s="1"/>
  <c r="G3285" i="35"/>
  <c r="G3336" i="35" s="1"/>
  <c r="O3284" i="35"/>
  <c r="O3335" i="35" s="1"/>
  <c r="K3284" i="35"/>
  <c r="K3335" i="35" s="1"/>
  <c r="G3284" i="35"/>
  <c r="G3335" i="35" s="1"/>
  <c r="O3283" i="35"/>
  <c r="O3334" i="35" s="1"/>
  <c r="K3283" i="35"/>
  <c r="K3334" i="35" s="1"/>
  <c r="G3283" i="35"/>
  <c r="G3334" i="35" s="1"/>
  <c r="O3282" i="35"/>
  <c r="O3333" i="35" s="1"/>
  <c r="K3282" i="35"/>
  <c r="K3333" i="35" s="1"/>
  <c r="G3282" i="35"/>
  <c r="G3333" i="35" s="1"/>
  <c r="O3281" i="35"/>
  <c r="O3332" i="35" s="1"/>
  <c r="K3281" i="35"/>
  <c r="K3332" i="35" s="1"/>
  <c r="G3281" i="35"/>
  <c r="G3332" i="35" s="1"/>
  <c r="O3280" i="35"/>
  <c r="O3331" i="35" s="1"/>
  <c r="K3280" i="35"/>
  <c r="K3331" i="35" s="1"/>
  <c r="G3280" i="35"/>
  <c r="G3331" i="35" s="1"/>
  <c r="O3279" i="35"/>
  <c r="O3330" i="35" s="1"/>
  <c r="K3279" i="35"/>
  <c r="K3330" i="35" s="1"/>
  <c r="G3279" i="35"/>
  <c r="G3330" i="35" s="1"/>
  <c r="O3278" i="35"/>
  <c r="O3329" i="35" s="1"/>
  <c r="K3278" i="35"/>
  <c r="K3329" i="35" s="1"/>
  <c r="G3278" i="35"/>
  <c r="G3329" i="35" s="1"/>
  <c r="O3277" i="35"/>
  <c r="O3328" i="35" s="1"/>
  <c r="K3277" i="35"/>
  <c r="K3328" i="35" s="1"/>
  <c r="G3277" i="35"/>
  <c r="G3328" i="35" s="1"/>
  <c r="O3276" i="35"/>
  <c r="O3327" i="35" s="1"/>
  <c r="K3276" i="35"/>
  <c r="K3327" i="35" s="1"/>
  <c r="G3276" i="35"/>
  <c r="G3327" i="35" s="1"/>
  <c r="O3275" i="35"/>
  <c r="O3326" i="35" s="1"/>
  <c r="K3275" i="35"/>
  <c r="K3326" i="35" s="1"/>
  <c r="G3275" i="35"/>
  <c r="G3326" i="35" s="1"/>
  <c r="O3274" i="35"/>
  <c r="O3325" i="35" s="1"/>
  <c r="K3274" i="35"/>
  <c r="K3325" i="35" s="1"/>
  <c r="G3274" i="35"/>
  <c r="G3325" i="35" s="1"/>
  <c r="O3273" i="35"/>
  <c r="O3324" i="35" s="1"/>
  <c r="K3273" i="35"/>
  <c r="K3324" i="35" s="1"/>
  <c r="G3273" i="35"/>
  <c r="G3324" i="35" s="1"/>
  <c r="O3272" i="35"/>
  <c r="O3323" i="35" s="1"/>
  <c r="K3272" i="35"/>
  <c r="K3323" i="35" s="1"/>
  <c r="G3272" i="35"/>
  <c r="G3323" i="35" s="1"/>
  <c r="O3271" i="35"/>
  <c r="O3322" i="35" s="1"/>
  <c r="K3271" i="35"/>
  <c r="K3322" i="35" s="1"/>
  <c r="G3271" i="35"/>
  <c r="G3322" i="35" s="1"/>
  <c r="O3270" i="35"/>
  <c r="O3321" i="35" s="1"/>
  <c r="K3270" i="35"/>
  <c r="K3321" i="35" s="1"/>
  <c r="G3270" i="35"/>
  <c r="G3321" i="35" s="1"/>
  <c r="O3269" i="35"/>
  <c r="O3320" i="35" s="1"/>
  <c r="K3269" i="35"/>
  <c r="K3320" i="35" s="1"/>
  <c r="G3269" i="35"/>
  <c r="G3320" i="35" s="1"/>
  <c r="O3268" i="35"/>
  <c r="O3319" i="35" s="1"/>
  <c r="K3268" i="35"/>
  <c r="K3319" i="35" s="1"/>
  <c r="G3268" i="35"/>
  <c r="G3319" i="35" s="1"/>
  <c r="O3267" i="35"/>
  <c r="O3318" i="35" s="1"/>
  <c r="K3267" i="35"/>
  <c r="K3318" i="35" s="1"/>
  <c r="G3267" i="35"/>
  <c r="G3318" i="35" s="1"/>
  <c r="O3266" i="35"/>
  <c r="O3317" i="35" s="1"/>
  <c r="K3266" i="35"/>
  <c r="K3317" i="35" s="1"/>
  <c r="G3266" i="35"/>
  <c r="G3317" i="35" s="1"/>
  <c r="O3265" i="35"/>
  <c r="O3316" i="35" s="1"/>
  <c r="K3265" i="35"/>
  <c r="K3316" i="35" s="1"/>
  <c r="G3265" i="35"/>
  <c r="G3316" i="35" s="1"/>
  <c r="O3264" i="35"/>
  <c r="O3315" i="35" s="1"/>
  <c r="K3264" i="35"/>
  <c r="K3315" i="35" s="1"/>
  <c r="G3264" i="35"/>
  <c r="G3315" i="35" s="1"/>
  <c r="L3187" i="35"/>
  <c r="L3238" i="35" s="1"/>
  <c r="P3186" i="35"/>
  <c r="P3237" i="35" s="1"/>
  <c r="L3179" i="35"/>
  <c r="L3230" i="35" s="1"/>
  <c r="P3178" i="35"/>
  <c r="P3229" i="35" s="1"/>
  <c r="L3171" i="35"/>
  <c r="L3222" i="35" s="1"/>
  <c r="P3170" i="35"/>
  <c r="P3221" i="35" s="1"/>
  <c r="L3163" i="35"/>
  <c r="L3214" i="35" s="1"/>
  <c r="P3162" i="35"/>
  <c r="P3213" i="35" s="1"/>
  <c r="L3155" i="35"/>
  <c r="L3206" i="35" s="1"/>
  <c r="P3154" i="35"/>
  <c r="P3205" i="35" s="1"/>
  <c r="L3147" i="35"/>
  <c r="L3198" i="35" s="1"/>
  <c r="P3146" i="35"/>
  <c r="P3197" i="35" s="1"/>
  <c r="L3139" i="35"/>
  <c r="L3190" i="35" s="1"/>
  <c r="D3100" i="35"/>
  <c r="D3069" i="35"/>
  <c r="D3066" i="35"/>
  <c r="D2937" i="35"/>
  <c r="D2931" i="35"/>
  <c r="D2930" i="35"/>
  <c r="D2909" i="35"/>
  <c r="O2908" i="35"/>
  <c r="O2959" i="35" s="1"/>
  <c r="K2908" i="35"/>
  <c r="K2959" i="35" s="1"/>
  <c r="G2908" i="35"/>
  <c r="G2959" i="35" s="1"/>
  <c r="P2903" i="35"/>
  <c r="P2954" i="35" s="1"/>
  <c r="L2903" i="35"/>
  <c r="L2954" i="35" s="1"/>
  <c r="H2903" i="35"/>
  <c r="H2954" i="35" s="1"/>
  <c r="O2902" i="35"/>
  <c r="O2953" i="35" s="1"/>
  <c r="K2902" i="35"/>
  <c r="K2953" i="35" s="1"/>
  <c r="G2902" i="35"/>
  <c r="G2953" i="35" s="1"/>
  <c r="O2901" i="35"/>
  <c r="O2952" i="35" s="1"/>
  <c r="K2901" i="35"/>
  <c r="K2952" i="35" s="1"/>
  <c r="G2901" i="35"/>
  <c r="G2952" i="35" s="1"/>
  <c r="O2900" i="35"/>
  <c r="O2951" i="35" s="1"/>
  <c r="K2900" i="35"/>
  <c r="K2951" i="35" s="1"/>
  <c r="G2900" i="35"/>
  <c r="G2951" i="35" s="1"/>
  <c r="O2899" i="35"/>
  <c r="O2950" i="35" s="1"/>
  <c r="K2899" i="35"/>
  <c r="K2950" i="35" s="1"/>
  <c r="G2899" i="35"/>
  <c r="G2950" i="35" s="1"/>
  <c r="R2898" i="35"/>
  <c r="R2949" i="35" s="1"/>
  <c r="N2898" i="35"/>
  <c r="N2949" i="35" s="1"/>
  <c r="J2898" i="35"/>
  <c r="J2949" i="35" s="1"/>
  <c r="F2898" i="35"/>
  <c r="F2949" i="35" s="1"/>
  <c r="R2897" i="35"/>
  <c r="R2948" i="35" s="1"/>
  <c r="N2897" i="35"/>
  <c r="N2948" i="35" s="1"/>
  <c r="J2897" i="35"/>
  <c r="J2948" i="35" s="1"/>
  <c r="F2897" i="35"/>
  <c r="F2948" i="35" s="1"/>
  <c r="P2886" i="35"/>
  <c r="P2937" i="35" s="1"/>
  <c r="L2886" i="35"/>
  <c r="L2937" i="35" s="1"/>
  <c r="G2886" i="35"/>
  <c r="G2937" i="35" s="1"/>
  <c r="P2883" i="35"/>
  <c r="P2934" i="35" s="1"/>
  <c r="L2883" i="35"/>
  <c r="L2934" i="35" s="1"/>
  <c r="G2883" i="35"/>
  <c r="G2934" i="35" s="1"/>
  <c r="R2882" i="35"/>
  <c r="R2933" i="35" s="1"/>
  <c r="N2882" i="35"/>
  <c r="N2933" i="35" s="1"/>
  <c r="J2882" i="35"/>
  <c r="J2933" i="35" s="1"/>
  <c r="F2882" i="35"/>
  <c r="F2933" i="35" s="1"/>
  <c r="R2881" i="35"/>
  <c r="R2932" i="35" s="1"/>
  <c r="N2881" i="35"/>
  <c r="N2932" i="35" s="1"/>
  <c r="J2881" i="35"/>
  <c r="J2932" i="35" s="1"/>
  <c r="F2881" i="35"/>
  <c r="F2932" i="35" s="1"/>
  <c r="R2880" i="35"/>
  <c r="R2931" i="35" s="1"/>
  <c r="M2880" i="35"/>
  <c r="M2931" i="35" s="1"/>
  <c r="H2880" i="35"/>
  <c r="H2931" i="35" s="1"/>
  <c r="O2879" i="35"/>
  <c r="O2930" i="35" s="1"/>
  <c r="K2879" i="35"/>
  <c r="K2930" i="35" s="1"/>
  <c r="G2879" i="35"/>
  <c r="G2930" i="35" s="1"/>
  <c r="R2878" i="35"/>
  <c r="R2929" i="35" s="1"/>
  <c r="M2878" i="35"/>
  <c r="M2929" i="35" s="1"/>
  <c r="H2878" i="35"/>
  <c r="H2929" i="35" s="1"/>
  <c r="O2877" i="35"/>
  <c r="O2928" i="35" s="1"/>
  <c r="K2877" i="35"/>
  <c r="K2928" i="35" s="1"/>
  <c r="G2877" i="35"/>
  <c r="G2928" i="35" s="1"/>
  <c r="O2876" i="35"/>
  <c r="O2927" i="35" s="1"/>
  <c r="K2876" i="35"/>
  <c r="K2927" i="35" s="1"/>
  <c r="G2876" i="35"/>
  <c r="G2927" i="35" s="1"/>
  <c r="O2875" i="35"/>
  <c r="O2926" i="35" s="1"/>
  <c r="K2875" i="35"/>
  <c r="K2926" i="35" s="1"/>
  <c r="G2875" i="35"/>
  <c r="G2926" i="35" s="1"/>
  <c r="O2874" i="35"/>
  <c r="O2925" i="35" s="1"/>
  <c r="K2874" i="35"/>
  <c r="K2925" i="35" s="1"/>
  <c r="G2874" i="35"/>
  <c r="G2925" i="35" s="1"/>
  <c r="O2873" i="35"/>
  <c r="O2924" i="35" s="1"/>
  <c r="K2873" i="35"/>
  <c r="K2924" i="35" s="1"/>
  <c r="G2873" i="35"/>
  <c r="G2924" i="35" s="1"/>
  <c r="O2872" i="35"/>
  <c r="O2923" i="35" s="1"/>
  <c r="K2872" i="35"/>
  <c r="K2923" i="35" s="1"/>
  <c r="G2872" i="35"/>
  <c r="G2923" i="35" s="1"/>
  <c r="Q2834" i="35"/>
  <c r="M2834" i="35"/>
  <c r="I2834" i="35"/>
  <c r="E2834" i="35"/>
  <c r="D2806" i="35"/>
  <c r="F2763" i="35"/>
  <c r="F2814" i="35" s="1"/>
  <c r="E2763" i="35"/>
  <c r="E2814" i="35" s="1"/>
  <c r="J2763" i="35"/>
  <c r="J2814" i="35" s="1"/>
  <c r="N2763" i="35"/>
  <c r="N2814" i="35" s="1"/>
  <c r="R2763" i="35"/>
  <c r="R2814" i="35" s="1"/>
  <c r="E2762" i="35"/>
  <c r="E2813" i="35" s="1"/>
  <c r="I2762" i="35"/>
  <c r="I2813" i="35" s="1"/>
  <c r="M2762" i="35"/>
  <c r="M2813" i="35" s="1"/>
  <c r="Q2762" i="35"/>
  <c r="Q2813" i="35" s="1"/>
  <c r="E2761" i="35"/>
  <c r="E2812" i="35" s="1"/>
  <c r="I2761" i="35"/>
  <c r="I2812" i="35" s="1"/>
  <c r="M2761" i="35"/>
  <c r="M2812" i="35" s="1"/>
  <c r="Q2761" i="35"/>
  <c r="Q2812" i="35" s="1"/>
  <c r="E2760" i="35"/>
  <c r="E2811" i="35" s="1"/>
  <c r="I2760" i="35"/>
  <c r="I2811" i="35" s="1"/>
  <c r="M2760" i="35"/>
  <c r="M2811" i="35" s="1"/>
  <c r="Q2760" i="35"/>
  <c r="Q2811" i="35" s="1"/>
  <c r="E2759" i="35"/>
  <c r="E2810" i="35" s="1"/>
  <c r="I2759" i="35"/>
  <c r="I2810" i="35" s="1"/>
  <c r="M2759" i="35"/>
  <c r="M2810" i="35" s="1"/>
  <c r="Q2759" i="35"/>
  <c r="Q2810" i="35" s="1"/>
  <c r="N2755" i="35"/>
  <c r="N2806" i="35" s="1"/>
  <c r="H2755" i="35"/>
  <c r="H2806" i="35" s="1"/>
  <c r="F2754" i="35"/>
  <c r="F2805" i="35" s="1"/>
  <c r="H2754" i="35"/>
  <c r="H2805" i="35" s="1"/>
  <c r="M2754" i="35"/>
  <c r="M2805" i="35" s="1"/>
  <c r="R2754" i="35"/>
  <c r="R2805" i="35" s="1"/>
  <c r="O2753" i="35"/>
  <c r="O2804" i="35" s="1"/>
  <c r="G2753" i="35"/>
  <c r="G2804" i="35" s="1"/>
  <c r="F2752" i="35"/>
  <c r="F2803" i="35" s="1"/>
  <c r="H2752" i="35"/>
  <c r="H2803" i="35" s="1"/>
  <c r="M2752" i="35"/>
  <c r="M2803" i="35" s="1"/>
  <c r="O2751" i="35"/>
  <c r="O2802" i="35" s="1"/>
  <c r="G2751" i="35"/>
  <c r="G2802" i="35" s="1"/>
  <c r="F2750" i="35"/>
  <c r="F2801" i="35" s="1"/>
  <c r="H2750" i="35"/>
  <c r="H2801" i="35" s="1"/>
  <c r="M2750" i="35"/>
  <c r="M2801" i="35" s="1"/>
  <c r="O2749" i="35"/>
  <c r="O2800" i="35" s="1"/>
  <c r="G2749" i="35"/>
  <c r="G2800" i="35" s="1"/>
  <c r="F2748" i="35"/>
  <c r="F2799" i="35" s="1"/>
  <c r="H2748" i="35"/>
  <c r="H2799" i="35" s="1"/>
  <c r="M2748" i="35"/>
  <c r="M2799" i="35" s="1"/>
  <c r="O2747" i="35"/>
  <c r="O2798" i="35" s="1"/>
  <c r="G2747" i="35"/>
  <c r="G2798" i="35" s="1"/>
  <c r="F2746" i="35"/>
  <c r="F2797" i="35" s="1"/>
  <c r="H2746" i="35"/>
  <c r="H2797" i="35" s="1"/>
  <c r="M2746" i="35"/>
  <c r="M2797" i="35" s="1"/>
  <c r="O2745" i="35"/>
  <c r="O2796" i="35" s="1"/>
  <c r="G2745" i="35"/>
  <c r="G2796" i="35" s="1"/>
  <c r="F2744" i="35"/>
  <c r="F2795" i="35" s="1"/>
  <c r="H2744" i="35"/>
  <c r="H2795" i="35" s="1"/>
  <c r="M2744" i="35"/>
  <c r="M2795" i="35" s="1"/>
  <c r="O2743" i="35"/>
  <c r="O2794" i="35" s="1"/>
  <c r="G2743" i="35"/>
  <c r="G2794" i="35" s="1"/>
  <c r="F2742" i="35"/>
  <c r="F2793" i="35" s="1"/>
  <c r="H2742" i="35"/>
  <c r="H2793" i="35" s="1"/>
  <c r="M2742" i="35"/>
  <c r="M2793" i="35" s="1"/>
  <c r="O2741" i="35"/>
  <c r="O2792" i="35" s="1"/>
  <c r="G2741" i="35"/>
  <c r="G2792" i="35" s="1"/>
  <c r="F2740" i="35"/>
  <c r="F2791" i="35" s="1"/>
  <c r="H2740" i="35"/>
  <c r="H2791" i="35" s="1"/>
  <c r="M2740" i="35"/>
  <c r="M2791" i="35" s="1"/>
  <c r="O2739" i="35"/>
  <c r="O2790" i="35" s="1"/>
  <c r="G2739" i="35"/>
  <c r="G2790" i="35" s="1"/>
  <c r="F2738" i="35"/>
  <c r="F2789" i="35" s="1"/>
  <c r="H2738" i="35"/>
  <c r="H2789" i="35" s="1"/>
  <c r="M2738" i="35"/>
  <c r="M2789" i="35" s="1"/>
  <c r="F2726" i="35"/>
  <c r="F2777" i="35" s="1"/>
  <c r="E2726" i="35"/>
  <c r="E2777" i="35" s="1"/>
  <c r="M2726" i="35"/>
  <c r="M2777" i="35" s="1"/>
  <c r="H2726" i="35"/>
  <c r="H2777" i="35" s="1"/>
  <c r="O2726" i="35"/>
  <c r="O2777" i="35" s="1"/>
  <c r="L2722" i="35"/>
  <c r="H2665" i="35"/>
  <c r="H2716" i="35" s="1"/>
  <c r="L2665" i="35"/>
  <c r="L2716" i="35" s="1"/>
  <c r="H2648" i="35"/>
  <c r="H2699" i="35" s="1"/>
  <c r="L2648" i="35"/>
  <c r="L2699" i="35" s="1"/>
  <c r="H2635" i="35"/>
  <c r="H2686" i="35" s="1"/>
  <c r="P2635" i="35"/>
  <c r="P2686" i="35" s="1"/>
  <c r="L2620" i="35"/>
  <c r="L2671" i="35" s="1"/>
  <c r="P2620" i="35"/>
  <c r="P2671" i="35" s="1"/>
  <c r="L2619" i="35"/>
  <c r="L2670" i="35" s="1"/>
  <c r="M2618" i="35"/>
  <c r="M2669" i="35" s="1"/>
  <c r="P2524" i="35"/>
  <c r="P2575" i="35" s="1"/>
  <c r="L2524" i="35"/>
  <c r="L2575" i="35" s="1"/>
  <c r="R2501" i="35"/>
  <c r="R2552" i="35" s="1"/>
  <c r="G2490" i="35"/>
  <c r="G2541" i="35" s="1"/>
  <c r="I2490" i="35"/>
  <c r="I2541" i="35" s="1"/>
  <c r="M2490" i="35"/>
  <c r="M2541" i="35" s="1"/>
  <c r="E2387" i="35"/>
  <c r="E2438" i="35" s="1"/>
  <c r="I2387" i="35"/>
  <c r="I2438" i="35" s="1"/>
  <c r="M2387" i="35"/>
  <c r="M2438" i="35" s="1"/>
  <c r="Q2387" i="35"/>
  <c r="Q2438" i="35" s="1"/>
  <c r="F2387" i="35"/>
  <c r="F2438" i="35" s="1"/>
  <c r="J2387" i="35"/>
  <c r="J2438" i="35" s="1"/>
  <c r="N2387" i="35"/>
  <c r="N2438" i="35" s="1"/>
  <c r="R2387" i="35"/>
  <c r="R2438" i="35" s="1"/>
  <c r="E2386" i="35"/>
  <c r="E2437" i="35" s="1"/>
  <c r="I2386" i="35"/>
  <c r="I2437" i="35" s="1"/>
  <c r="M2386" i="35"/>
  <c r="M2437" i="35" s="1"/>
  <c r="Q2386" i="35"/>
  <c r="Q2437" i="35" s="1"/>
  <c r="F2386" i="35"/>
  <c r="F2437" i="35" s="1"/>
  <c r="J2386" i="35"/>
  <c r="J2437" i="35" s="1"/>
  <c r="N2386" i="35"/>
  <c r="N2437" i="35" s="1"/>
  <c r="R2386" i="35"/>
  <c r="R2437" i="35" s="1"/>
  <c r="E2385" i="35"/>
  <c r="E2436" i="35" s="1"/>
  <c r="I2385" i="35"/>
  <c r="I2436" i="35" s="1"/>
  <c r="M2385" i="35"/>
  <c r="M2436" i="35" s="1"/>
  <c r="Q2385" i="35"/>
  <c r="Q2436" i="35" s="1"/>
  <c r="F2385" i="35"/>
  <c r="F2436" i="35" s="1"/>
  <c r="J2385" i="35"/>
  <c r="J2436" i="35" s="1"/>
  <c r="N2385" i="35"/>
  <c r="N2436" i="35" s="1"/>
  <c r="R2385" i="35"/>
  <c r="R2436" i="35" s="1"/>
  <c r="E2384" i="35"/>
  <c r="E2435" i="35" s="1"/>
  <c r="I2384" i="35"/>
  <c r="I2435" i="35" s="1"/>
  <c r="M2384" i="35"/>
  <c r="M2435" i="35" s="1"/>
  <c r="Q2384" i="35"/>
  <c r="Q2435" i="35" s="1"/>
  <c r="F2384" i="35"/>
  <c r="F2435" i="35" s="1"/>
  <c r="J2384" i="35"/>
  <c r="J2435" i="35" s="1"/>
  <c r="N2384" i="35"/>
  <c r="N2435" i="35" s="1"/>
  <c r="R2384" i="35"/>
  <c r="R2435" i="35" s="1"/>
  <c r="E2383" i="35"/>
  <c r="E2434" i="35" s="1"/>
  <c r="I2383" i="35"/>
  <c r="I2434" i="35" s="1"/>
  <c r="M2383" i="35"/>
  <c r="M2434" i="35" s="1"/>
  <c r="Q2383" i="35"/>
  <c r="Q2434" i="35" s="1"/>
  <c r="F2383" i="35"/>
  <c r="F2434" i="35" s="1"/>
  <c r="J2383" i="35"/>
  <c r="J2434" i="35" s="1"/>
  <c r="N2383" i="35"/>
  <c r="N2434" i="35" s="1"/>
  <c r="R2383" i="35"/>
  <c r="R2434" i="35" s="1"/>
  <c r="E2382" i="35"/>
  <c r="E2433" i="35" s="1"/>
  <c r="I2382" i="35"/>
  <c r="I2433" i="35" s="1"/>
  <c r="M2382" i="35"/>
  <c r="M2433" i="35" s="1"/>
  <c r="Q2382" i="35"/>
  <c r="Q2433" i="35" s="1"/>
  <c r="F2382" i="35"/>
  <c r="F2433" i="35" s="1"/>
  <c r="J2382" i="35"/>
  <c r="J2433" i="35" s="1"/>
  <c r="N2382" i="35"/>
  <c r="N2433" i="35" s="1"/>
  <c r="R2382" i="35"/>
  <c r="R2433" i="35" s="1"/>
  <c r="E2381" i="35"/>
  <c r="E2432" i="35" s="1"/>
  <c r="I2381" i="35"/>
  <c r="I2432" i="35" s="1"/>
  <c r="M2381" i="35"/>
  <c r="M2432" i="35" s="1"/>
  <c r="Q2381" i="35"/>
  <c r="Q2432" i="35" s="1"/>
  <c r="F2381" i="35"/>
  <c r="F2432" i="35" s="1"/>
  <c r="J2381" i="35"/>
  <c r="J2432" i="35" s="1"/>
  <c r="N2381" i="35"/>
  <c r="N2432" i="35" s="1"/>
  <c r="R2381" i="35"/>
  <c r="R2432" i="35" s="1"/>
  <c r="E2380" i="35"/>
  <c r="E2431" i="35" s="1"/>
  <c r="I2380" i="35"/>
  <c r="I2431" i="35" s="1"/>
  <c r="M2380" i="35"/>
  <c r="M2431" i="35" s="1"/>
  <c r="Q2380" i="35"/>
  <c r="Q2431" i="35" s="1"/>
  <c r="F2380" i="35"/>
  <c r="F2431" i="35" s="1"/>
  <c r="J2380" i="35"/>
  <c r="J2431" i="35" s="1"/>
  <c r="N2380" i="35"/>
  <c r="N2431" i="35" s="1"/>
  <c r="R2380" i="35"/>
  <c r="R2431" i="35" s="1"/>
  <c r="E2379" i="35"/>
  <c r="E2430" i="35" s="1"/>
  <c r="I2379" i="35"/>
  <c r="I2430" i="35" s="1"/>
  <c r="M2379" i="35"/>
  <c r="M2430" i="35" s="1"/>
  <c r="Q2379" i="35"/>
  <c r="Q2430" i="35" s="1"/>
  <c r="F2379" i="35"/>
  <c r="F2430" i="35" s="1"/>
  <c r="J2379" i="35"/>
  <c r="J2430" i="35" s="1"/>
  <c r="N2379" i="35"/>
  <c r="N2430" i="35" s="1"/>
  <c r="R2379" i="35"/>
  <c r="R2430" i="35" s="1"/>
  <c r="E2378" i="35"/>
  <c r="E2429" i="35" s="1"/>
  <c r="I2378" i="35"/>
  <c r="I2429" i="35" s="1"/>
  <c r="M2378" i="35"/>
  <c r="M2429" i="35" s="1"/>
  <c r="Q2378" i="35"/>
  <c r="Q2429" i="35" s="1"/>
  <c r="F2378" i="35"/>
  <c r="F2429" i="35" s="1"/>
  <c r="J2378" i="35"/>
  <c r="J2429" i="35" s="1"/>
  <c r="N2378" i="35"/>
  <c r="N2429" i="35" s="1"/>
  <c r="R2378" i="35"/>
  <c r="R2429" i="35" s="1"/>
  <c r="E2377" i="35"/>
  <c r="E2428" i="35" s="1"/>
  <c r="I2377" i="35"/>
  <c r="I2428" i="35" s="1"/>
  <c r="M2377" i="35"/>
  <c r="M2428" i="35" s="1"/>
  <c r="Q2377" i="35"/>
  <c r="Q2428" i="35" s="1"/>
  <c r="F2377" i="35"/>
  <c r="F2428" i="35" s="1"/>
  <c r="J2377" i="35"/>
  <c r="J2428" i="35" s="1"/>
  <c r="N2377" i="35"/>
  <c r="N2428" i="35" s="1"/>
  <c r="R2377" i="35"/>
  <c r="R2428" i="35" s="1"/>
  <c r="E2376" i="35"/>
  <c r="E2427" i="35" s="1"/>
  <c r="I2376" i="35"/>
  <c r="I2427" i="35" s="1"/>
  <c r="M2376" i="35"/>
  <c r="M2427" i="35" s="1"/>
  <c r="Q2376" i="35"/>
  <c r="Q2427" i="35" s="1"/>
  <c r="F2376" i="35"/>
  <c r="F2427" i="35" s="1"/>
  <c r="J2376" i="35"/>
  <c r="J2427" i="35" s="1"/>
  <c r="N2376" i="35"/>
  <c r="N2427" i="35" s="1"/>
  <c r="R2376" i="35"/>
  <c r="R2427" i="35" s="1"/>
  <c r="E2375" i="35"/>
  <c r="E2426" i="35" s="1"/>
  <c r="I2375" i="35"/>
  <c r="I2426" i="35" s="1"/>
  <c r="M2375" i="35"/>
  <c r="M2426" i="35" s="1"/>
  <c r="Q2375" i="35"/>
  <c r="Q2426" i="35" s="1"/>
  <c r="F2375" i="35"/>
  <c r="F2426" i="35" s="1"/>
  <c r="J2375" i="35"/>
  <c r="J2426" i="35" s="1"/>
  <c r="N2375" i="35"/>
  <c r="N2426" i="35" s="1"/>
  <c r="R2375" i="35"/>
  <c r="R2426" i="35" s="1"/>
  <c r="E2374" i="35"/>
  <c r="E2425" i="35" s="1"/>
  <c r="I2374" i="35"/>
  <c r="I2425" i="35" s="1"/>
  <c r="M2374" i="35"/>
  <c r="M2425" i="35" s="1"/>
  <c r="Q2374" i="35"/>
  <c r="Q2425" i="35" s="1"/>
  <c r="F2374" i="35"/>
  <c r="F2425" i="35" s="1"/>
  <c r="J2374" i="35"/>
  <c r="J2425" i="35" s="1"/>
  <c r="N2374" i="35"/>
  <c r="N2425" i="35" s="1"/>
  <c r="R2374" i="35"/>
  <c r="R2425" i="35" s="1"/>
  <c r="E2373" i="35"/>
  <c r="E2424" i="35" s="1"/>
  <c r="I2373" i="35"/>
  <c r="I2424" i="35" s="1"/>
  <c r="M2373" i="35"/>
  <c r="M2424" i="35" s="1"/>
  <c r="Q2373" i="35"/>
  <c r="Q2424" i="35" s="1"/>
  <c r="F2373" i="35"/>
  <c r="F2424" i="35" s="1"/>
  <c r="J2373" i="35"/>
  <c r="J2424" i="35" s="1"/>
  <c r="N2373" i="35"/>
  <c r="N2424" i="35" s="1"/>
  <c r="R2373" i="35"/>
  <c r="R2424" i="35" s="1"/>
  <c r="E2372" i="35"/>
  <c r="E2423" i="35" s="1"/>
  <c r="I2372" i="35"/>
  <c r="I2423" i="35" s="1"/>
  <c r="M2372" i="35"/>
  <c r="M2423" i="35" s="1"/>
  <c r="Q2372" i="35"/>
  <c r="Q2423" i="35" s="1"/>
  <c r="F2372" i="35"/>
  <c r="F2423" i="35" s="1"/>
  <c r="J2372" i="35"/>
  <c r="J2423" i="35" s="1"/>
  <c r="N2372" i="35"/>
  <c r="N2423" i="35" s="1"/>
  <c r="R2372" i="35"/>
  <c r="R2423" i="35" s="1"/>
  <c r="E2371" i="35"/>
  <c r="E2422" i="35" s="1"/>
  <c r="I2371" i="35"/>
  <c r="I2422" i="35" s="1"/>
  <c r="M2371" i="35"/>
  <c r="M2422" i="35" s="1"/>
  <c r="Q2371" i="35"/>
  <c r="Q2422" i="35" s="1"/>
  <c r="F2371" i="35"/>
  <c r="F2422" i="35" s="1"/>
  <c r="J2371" i="35"/>
  <c r="J2422" i="35" s="1"/>
  <c r="N2371" i="35"/>
  <c r="N2422" i="35" s="1"/>
  <c r="R2371" i="35"/>
  <c r="R2422" i="35" s="1"/>
  <c r="E2370" i="35"/>
  <c r="E2421" i="35" s="1"/>
  <c r="I2370" i="35"/>
  <c r="I2421" i="35" s="1"/>
  <c r="M2370" i="35"/>
  <c r="M2421" i="35" s="1"/>
  <c r="Q2370" i="35"/>
  <c r="Q2421" i="35" s="1"/>
  <c r="F2370" i="35"/>
  <c r="F2421" i="35" s="1"/>
  <c r="J2370" i="35"/>
  <c r="J2421" i="35" s="1"/>
  <c r="N2370" i="35"/>
  <c r="N2421" i="35" s="1"/>
  <c r="R2370" i="35"/>
  <c r="R2421" i="35" s="1"/>
  <c r="E2369" i="35"/>
  <c r="E2420" i="35" s="1"/>
  <c r="I2369" i="35"/>
  <c r="I2420" i="35" s="1"/>
  <c r="M2369" i="35"/>
  <c r="M2420" i="35" s="1"/>
  <c r="Q2369" i="35"/>
  <c r="Q2420" i="35" s="1"/>
  <c r="F2369" i="35"/>
  <c r="F2420" i="35" s="1"/>
  <c r="J2369" i="35"/>
  <c r="J2420" i="35" s="1"/>
  <c r="N2369" i="35"/>
  <c r="N2420" i="35" s="1"/>
  <c r="R2369" i="35"/>
  <c r="R2420" i="35" s="1"/>
  <c r="E2368" i="35"/>
  <c r="E2419" i="35" s="1"/>
  <c r="I2368" i="35"/>
  <c r="I2419" i="35" s="1"/>
  <c r="M2368" i="35"/>
  <c r="M2419" i="35" s="1"/>
  <c r="Q2368" i="35"/>
  <c r="Q2419" i="35" s="1"/>
  <c r="F2368" i="35"/>
  <c r="F2419" i="35" s="1"/>
  <c r="J2368" i="35"/>
  <c r="J2419" i="35" s="1"/>
  <c r="N2368" i="35"/>
  <c r="N2419" i="35" s="1"/>
  <c r="R2368" i="35"/>
  <c r="R2419" i="35" s="1"/>
  <c r="E2367" i="35"/>
  <c r="E2418" i="35" s="1"/>
  <c r="I2367" i="35"/>
  <c r="I2418" i="35" s="1"/>
  <c r="M2367" i="35"/>
  <c r="M2418" i="35" s="1"/>
  <c r="Q2367" i="35"/>
  <c r="Q2418" i="35" s="1"/>
  <c r="F2367" i="35"/>
  <c r="F2418" i="35" s="1"/>
  <c r="J2367" i="35"/>
  <c r="J2418" i="35" s="1"/>
  <c r="N2367" i="35"/>
  <c r="N2418" i="35" s="1"/>
  <c r="R2367" i="35"/>
  <c r="R2418" i="35" s="1"/>
  <c r="E2366" i="35"/>
  <c r="E2417" i="35" s="1"/>
  <c r="I2366" i="35"/>
  <c r="I2417" i="35" s="1"/>
  <c r="M2366" i="35"/>
  <c r="M2417" i="35" s="1"/>
  <c r="Q2366" i="35"/>
  <c r="Q2417" i="35" s="1"/>
  <c r="F2366" i="35"/>
  <c r="F2417" i="35" s="1"/>
  <c r="J2366" i="35"/>
  <c r="J2417" i="35" s="1"/>
  <c r="N2366" i="35"/>
  <c r="N2417" i="35" s="1"/>
  <c r="R2366" i="35"/>
  <c r="R2417" i="35" s="1"/>
  <c r="E2365" i="35"/>
  <c r="E2416" i="35" s="1"/>
  <c r="I2365" i="35"/>
  <c r="I2416" i="35" s="1"/>
  <c r="M2365" i="35"/>
  <c r="M2416" i="35" s="1"/>
  <c r="Q2365" i="35"/>
  <c r="Q2416" i="35" s="1"/>
  <c r="F2365" i="35"/>
  <c r="F2416" i="35" s="1"/>
  <c r="J2365" i="35"/>
  <c r="J2416" i="35" s="1"/>
  <c r="N2365" i="35"/>
  <c r="N2416" i="35" s="1"/>
  <c r="R2365" i="35"/>
  <c r="R2416" i="35" s="1"/>
  <c r="E2364" i="35"/>
  <c r="E2415" i="35" s="1"/>
  <c r="I2364" i="35"/>
  <c r="I2415" i="35" s="1"/>
  <c r="M2364" i="35"/>
  <c r="M2415" i="35" s="1"/>
  <c r="Q2364" i="35"/>
  <c r="Q2415" i="35" s="1"/>
  <c r="F2364" i="35"/>
  <c r="F2415" i="35" s="1"/>
  <c r="J2364" i="35"/>
  <c r="J2415" i="35" s="1"/>
  <c r="N2364" i="35"/>
  <c r="N2415" i="35" s="1"/>
  <c r="R2364" i="35"/>
  <c r="R2415" i="35" s="1"/>
  <c r="E2363" i="35"/>
  <c r="E2414" i="35" s="1"/>
  <c r="I2363" i="35"/>
  <c r="I2414" i="35" s="1"/>
  <c r="M2363" i="35"/>
  <c r="M2414" i="35" s="1"/>
  <c r="Q2363" i="35"/>
  <c r="Q2414" i="35" s="1"/>
  <c r="F2363" i="35"/>
  <c r="F2414" i="35" s="1"/>
  <c r="J2363" i="35"/>
  <c r="J2414" i="35" s="1"/>
  <c r="N2363" i="35"/>
  <c r="N2414" i="35" s="1"/>
  <c r="R2363" i="35"/>
  <c r="R2414" i="35" s="1"/>
  <c r="E2362" i="35"/>
  <c r="E2413" i="35" s="1"/>
  <c r="I2362" i="35"/>
  <c r="I2413" i="35" s="1"/>
  <c r="M2362" i="35"/>
  <c r="M2413" i="35" s="1"/>
  <c r="Q2362" i="35"/>
  <c r="Q2413" i="35" s="1"/>
  <c r="F2362" i="35"/>
  <c r="F2413" i="35" s="1"/>
  <c r="J2362" i="35"/>
  <c r="J2413" i="35" s="1"/>
  <c r="N2362" i="35"/>
  <c r="N2413" i="35" s="1"/>
  <c r="R2362" i="35"/>
  <c r="R2413" i="35" s="1"/>
  <c r="E2361" i="35"/>
  <c r="E2412" i="35" s="1"/>
  <c r="I2361" i="35"/>
  <c r="I2412" i="35" s="1"/>
  <c r="M2361" i="35"/>
  <c r="M2412" i="35" s="1"/>
  <c r="Q2361" i="35"/>
  <c r="Q2412" i="35" s="1"/>
  <c r="F2361" i="35"/>
  <c r="F2412" i="35" s="1"/>
  <c r="J2361" i="35"/>
  <c r="J2412" i="35" s="1"/>
  <c r="N2361" i="35"/>
  <c r="N2412" i="35" s="1"/>
  <c r="R2361" i="35"/>
  <c r="R2412" i="35" s="1"/>
  <c r="E2360" i="35"/>
  <c r="E2411" i="35" s="1"/>
  <c r="I2360" i="35"/>
  <c r="I2411" i="35" s="1"/>
  <c r="M2360" i="35"/>
  <c r="M2411" i="35" s="1"/>
  <c r="Q2360" i="35"/>
  <c r="Q2411" i="35" s="1"/>
  <c r="F2360" i="35"/>
  <c r="F2411" i="35" s="1"/>
  <c r="J2360" i="35"/>
  <c r="J2411" i="35" s="1"/>
  <c r="N2360" i="35"/>
  <c r="N2411" i="35" s="1"/>
  <c r="R2360" i="35"/>
  <c r="R2411" i="35" s="1"/>
  <c r="E2359" i="35"/>
  <c r="E2410" i="35" s="1"/>
  <c r="I2359" i="35"/>
  <c r="I2410" i="35" s="1"/>
  <c r="M2359" i="35"/>
  <c r="M2410" i="35" s="1"/>
  <c r="Q2359" i="35"/>
  <c r="Q2410" i="35" s="1"/>
  <c r="F2359" i="35"/>
  <c r="F2410" i="35" s="1"/>
  <c r="J2359" i="35"/>
  <c r="J2410" i="35" s="1"/>
  <c r="N2359" i="35"/>
  <c r="N2410" i="35" s="1"/>
  <c r="R2359" i="35"/>
  <c r="R2410" i="35" s="1"/>
  <c r="E2358" i="35"/>
  <c r="E2409" i="35" s="1"/>
  <c r="I2358" i="35"/>
  <c r="I2409" i="35" s="1"/>
  <c r="M2358" i="35"/>
  <c r="M2409" i="35" s="1"/>
  <c r="Q2358" i="35"/>
  <c r="Q2409" i="35" s="1"/>
  <c r="F2358" i="35"/>
  <c r="F2409" i="35" s="1"/>
  <c r="J2358" i="35"/>
  <c r="J2409" i="35" s="1"/>
  <c r="N2358" i="35"/>
  <c r="N2409" i="35" s="1"/>
  <c r="R2358" i="35"/>
  <c r="R2409" i="35" s="1"/>
  <c r="E2357" i="35"/>
  <c r="E2408" i="35" s="1"/>
  <c r="I2357" i="35"/>
  <c r="I2408" i="35" s="1"/>
  <c r="M2357" i="35"/>
  <c r="M2408" i="35" s="1"/>
  <c r="Q2357" i="35"/>
  <c r="Q2408" i="35" s="1"/>
  <c r="F2357" i="35"/>
  <c r="F2408" i="35" s="1"/>
  <c r="J2357" i="35"/>
  <c r="J2408" i="35" s="1"/>
  <c r="N2357" i="35"/>
  <c r="N2408" i="35" s="1"/>
  <c r="R2357" i="35"/>
  <c r="R2408" i="35" s="1"/>
  <c r="E2356" i="35"/>
  <c r="E2407" i="35" s="1"/>
  <c r="I2356" i="35"/>
  <c r="I2407" i="35" s="1"/>
  <c r="M2356" i="35"/>
  <c r="M2407" i="35" s="1"/>
  <c r="Q2356" i="35"/>
  <c r="Q2407" i="35" s="1"/>
  <c r="F2356" i="35"/>
  <c r="F2407" i="35" s="1"/>
  <c r="J2356" i="35"/>
  <c r="J2407" i="35" s="1"/>
  <c r="N2356" i="35"/>
  <c r="N2407" i="35" s="1"/>
  <c r="R2356" i="35"/>
  <c r="R2407" i="35" s="1"/>
  <c r="E2355" i="35"/>
  <c r="E2406" i="35" s="1"/>
  <c r="I2355" i="35"/>
  <c r="I2406" i="35" s="1"/>
  <c r="M2355" i="35"/>
  <c r="M2406" i="35" s="1"/>
  <c r="Q2355" i="35"/>
  <c r="Q2406" i="35" s="1"/>
  <c r="F2355" i="35"/>
  <c r="F2406" i="35" s="1"/>
  <c r="J2355" i="35"/>
  <c r="J2406" i="35" s="1"/>
  <c r="N2355" i="35"/>
  <c r="N2406" i="35" s="1"/>
  <c r="R2355" i="35"/>
  <c r="R2406" i="35" s="1"/>
  <c r="E2354" i="35"/>
  <c r="E2405" i="35" s="1"/>
  <c r="I2354" i="35"/>
  <c r="I2405" i="35" s="1"/>
  <c r="M2354" i="35"/>
  <c r="M2405" i="35" s="1"/>
  <c r="Q2354" i="35"/>
  <c r="Q2405" i="35" s="1"/>
  <c r="F2354" i="35"/>
  <c r="F2405" i="35" s="1"/>
  <c r="J2354" i="35"/>
  <c r="J2405" i="35" s="1"/>
  <c r="N2354" i="35"/>
  <c r="N2405" i="35" s="1"/>
  <c r="R2354" i="35"/>
  <c r="R2405" i="35" s="1"/>
  <c r="E2353" i="35"/>
  <c r="E2404" i="35" s="1"/>
  <c r="I2353" i="35"/>
  <c r="I2404" i="35" s="1"/>
  <c r="M2353" i="35"/>
  <c r="M2404" i="35" s="1"/>
  <c r="Q2353" i="35"/>
  <c r="Q2404" i="35" s="1"/>
  <c r="F2353" i="35"/>
  <c r="F2404" i="35" s="1"/>
  <c r="J2353" i="35"/>
  <c r="J2404" i="35" s="1"/>
  <c r="N2353" i="35"/>
  <c r="N2404" i="35" s="1"/>
  <c r="R2353" i="35"/>
  <c r="R2404" i="35" s="1"/>
  <c r="L2350" i="35"/>
  <c r="L2401" i="35" s="1"/>
  <c r="N2349" i="35"/>
  <c r="N2400" i="35" s="1"/>
  <c r="G2346" i="35"/>
  <c r="G2397" i="35" s="1"/>
  <c r="N2346" i="35"/>
  <c r="N2397" i="35" s="1"/>
  <c r="H2346" i="35"/>
  <c r="H2397" i="35" s="1"/>
  <c r="O2346" i="35"/>
  <c r="O2397" i="35" s="1"/>
  <c r="L2342" i="35"/>
  <c r="L2393" i="35" s="1"/>
  <c r="N2341" i="35"/>
  <c r="N2392" i="35" s="1"/>
  <c r="G2338" i="35"/>
  <c r="N2338" i="35"/>
  <c r="H2338" i="35"/>
  <c r="O2338" i="35"/>
  <c r="D2297" i="35"/>
  <c r="D2289" i="35"/>
  <c r="K2250" i="35"/>
  <c r="K2301" i="35" s="1"/>
  <c r="F2248" i="35"/>
  <c r="F2299" i="35" s="1"/>
  <c r="L2248" i="35"/>
  <c r="L2299" i="35" s="1"/>
  <c r="G2248" i="35"/>
  <c r="G2299" i="35" s="1"/>
  <c r="O2248" i="35"/>
  <c r="O2299" i="35" s="1"/>
  <c r="D2299" i="35"/>
  <c r="K2246" i="35"/>
  <c r="K2297" i="35" s="1"/>
  <c r="F2244" i="35"/>
  <c r="F2295" i="35" s="1"/>
  <c r="L2244" i="35"/>
  <c r="L2295" i="35" s="1"/>
  <c r="G2244" i="35"/>
  <c r="G2295" i="35" s="1"/>
  <c r="O2244" i="35"/>
  <c r="O2295" i="35" s="1"/>
  <c r="K2242" i="35"/>
  <c r="K2293" i="35" s="1"/>
  <c r="F2240" i="35"/>
  <c r="F2291" i="35" s="1"/>
  <c r="L2240" i="35"/>
  <c r="L2291" i="35" s="1"/>
  <c r="G2240" i="35"/>
  <c r="G2291" i="35" s="1"/>
  <c r="O2240" i="35"/>
  <c r="O2291" i="35" s="1"/>
  <c r="D2291" i="35"/>
  <c r="K2238" i="35"/>
  <c r="K2289" i="35" s="1"/>
  <c r="F2236" i="35"/>
  <c r="F2287" i="35" s="1"/>
  <c r="L2236" i="35"/>
  <c r="L2287" i="35" s="1"/>
  <c r="D2287" i="35"/>
  <c r="G2236" i="35"/>
  <c r="G2287" i="35" s="1"/>
  <c r="O2236" i="35"/>
  <c r="O2287" i="35" s="1"/>
  <c r="K2234" i="35"/>
  <c r="K2285" i="35" s="1"/>
  <c r="L2229" i="35"/>
  <c r="L2280" i="35" s="1"/>
  <c r="P2229" i="35"/>
  <c r="P2280" i="35" s="1"/>
  <c r="H2222" i="35"/>
  <c r="H2273" i="35" s="1"/>
  <c r="D2273" i="35"/>
  <c r="L2222" i="35"/>
  <c r="L2273" i="35" s="1"/>
  <c r="G2216" i="35"/>
  <c r="G2267" i="35" s="1"/>
  <c r="D2267" i="35"/>
  <c r="K2216" i="35"/>
  <c r="K2267" i="35" s="1"/>
  <c r="O2212" i="35"/>
  <c r="O2263" i="35" s="1"/>
  <c r="G2208" i="35"/>
  <c r="G2259" i="35" s="1"/>
  <c r="D2259" i="35"/>
  <c r="K2208" i="35"/>
  <c r="K2259" i="35" s="1"/>
  <c r="O2204" i="35"/>
  <c r="O2255" i="35" s="1"/>
  <c r="D2187" i="35"/>
  <c r="D2163" i="35"/>
  <c r="D2147" i="35"/>
  <c r="O2141" i="35"/>
  <c r="O2192" i="35" s="1"/>
  <c r="L2137" i="35"/>
  <c r="L2188" i="35" s="1"/>
  <c r="P2136" i="35"/>
  <c r="P2187" i="35" s="1"/>
  <c r="R2115" i="35"/>
  <c r="R2166" i="35" s="1"/>
  <c r="R2112" i="35"/>
  <c r="R2163" i="35" s="1"/>
  <c r="R1597" i="35"/>
  <c r="R1648" i="35" s="1"/>
  <c r="O1577" i="35"/>
  <c r="O1628" i="35" s="1"/>
  <c r="I1062" i="35"/>
  <c r="I1113" i="35" s="1"/>
  <c r="J3904" i="35"/>
  <c r="J3955" i="35" s="1"/>
  <c r="I2908" i="35"/>
  <c r="I2959" i="35" s="1"/>
  <c r="M2899" i="35"/>
  <c r="M2950" i="35" s="1"/>
  <c r="D204" i="35"/>
  <c r="D1884" i="35"/>
  <c r="H1827" i="35"/>
  <c r="H1878" i="35" s="1"/>
  <c r="M1700" i="35"/>
  <c r="M1751" i="35" s="1"/>
  <c r="P1683" i="35"/>
  <c r="P1734" i="35" s="1"/>
  <c r="K1596" i="35"/>
  <c r="K1647" i="35" s="1"/>
  <c r="K1592" i="35"/>
  <c r="K1643" i="35" s="1"/>
  <c r="L1589" i="35"/>
  <c r="L1640" i="35" s="1"/>
  <c r="K1588" i="35"/>
  <c r="K1639" i="35" s="1"/>
  <c r="L1577" i="35"/>
  <c r="L1628" i="35" s="1"/>
  <c r="L1326" i="35"/>
  <c r="L1377" i="35" s="1"/>
  <c r="Q1182" i="35"/>
  <c r="Q1233" i="35" s="1"/>
  <c r="I1182" i="35"/>
  <c r="I1233" i="35" s="1"/>
  <c r="I1075" i="35"/>
  <c r="I1126" i="35" s="1"/>
  <c r="M1062" i="35"/>
  <c r="M1113" i="35" s="1"/>
  <c r="H1062" i="35"/>
  <c r="H1113" i="35" s="1"/>
  <c r="D4099" i="35"/>
  <c r="P3910" i="35"/>
  <c r="P3961" i="35" s="1"/>
  <c r="M3905" i="35"/>
  <c r="M3956" i="35" s="1"/>
  <c r="N3904" i="35"/>
  <c r="N3955" i="35" s="1"/>
  <c r="I3904" i="35"/>
  <c r="I3955" i="35" s="1"/>
  <c r="M3903" i="35"/>
  <c r="M3954" i="35" s="1"/>
  <c r="R3812" i="35"/>
  <c r="R3863" i="35" s="1"/>
  <c r="J3808" i="35"/>
  <c r="J3859" i="35" s="1"/>
  <c r="R3804" i="35"/>
  <c r="R3855" i="35" s="1"/>
  <c r="J3800" i="35"/>
  <c r="J3851" i="35" s="1"/>
  <c r="L3708" i="35"/>
  <c r="L3759" i="35" s="1"/>
  <c r="H3706" i="35"/>
  <c r="H3757" i="35" s="1"/>
  <c r="L3705" i="35"/>
  <c r="L3756" i="35" s="1"/>
  <c r="L3702" i="35"/>
  <c r="L3753" i="35" s="1"/>
  <c r="L3700" i="35"/>
  <c r="L3751" i="35" s="1"/>
  <c r="L3699" i="35"/>
  <c r="L3750" i="35" s="1"/>
  <c r="H3695" i="35"/>
  <c r="H3746" i="35" s="1"/>
  <c r="H3694" i="35"/>
  <c r="H3745" i="35" s="1"/>
  <c r="L3692" i="35"/>
  <c r="L3743" i="35" s="1"/>
  <c r="L3690" i="35"/>
  <c r="L3741" i="35" s="1"/>
  <c r="H3684" i="35"/>
  <c r="H3735" i="35" s="1"/>
  <c r="L3682" i="35"/>
  <c r="L3733" i="35" s="1"/>
  <c r="H3675" i="35"/>
  <c r="H3726" i="35" s="1"/>
  <c r="L3674" i="35"/>
  <c r="L3725" i="35" s="1"/>
  <c r="H3674" i="35"/>
  <c r="H3725" i="35" s="1"/>
  <c r="H3673" i="35"/>
  <c r="H3724" i="35" s="1"/>
  <c r="L3670" i="35"/>
  <c r="L3721" i="35" s="1"/>
  <c r="H3668" i="35"/>
  <c r="H3719" i="35" s="1"/>
  <c r="O3660" i="35"/>
  <c r="D3590" i="35"/>
  <c r="H3291" i="35"/>
  <c r="H3342" i="35" s="1"/>
  <c r="L3290" i="35"/>
  <c r="L3341" i="35" s="1"/>
  <c r="L3289" i="35"/>
  <c r="L3340" i="35" s="1"/>
  <c r="H3287" i="35"/>
  <c r="H3338" i="35" s="1"/>
  <c r="H3283" i="35"/>
  <c r="H3334" i="35" s="1"/>
  <c r="H3279" i="35"/>
  <c r="H3330" i="35" s="1"/>
  <c r="H3277" i="35"/>
  <c r="H3328" i="35" s="1"/>
  <c r="H3274" i="35"/>
  <c r="H3325" i="35" s="1"/>
  <c r="H3271" i="35"/>
  <c r="H3322" i="35" s="1"/>
  <c r="H3267" i="35"/>
  <c r="H3318" i="35" s="1"/>
  <c r="P3187" i="35"/>
  <c r="P3238" i="35" s="1"/>
  <c r="P3147" i="35"/>
  <c r="P3198" i="35" s="1"/>
  <c r="P2975" i="35"/>
  <c r="D2975" i="35"/>
  <c r="L2908" i="35"/>
  <c r="L2959" i="35" s="1"/>
  <c r="L2902" i="35"/>
  <c r="L2953" i="35" s="1"/>
  <c r="K2898" i="35"/>
  <c r="K2949" i="35" s="1"/>
  <c r="O2897" i="35"/>
  <c r="O2948" i="35" s="1"/>
  <c r="G2897" i="35"/>
  <c r="G2948" i="35" s="1"/>
  <c r="Q2886" i="35"/>
  <c r="Q2937" i="35" s="1"/>
  <c r="M2883" i="35"/>
  <c r="M2934" i="35" s="1"/>
  <c r="H2883" i="35"/>
  <c r="H2934" i="35" s="1"/>
  <c r="K2882" i="35"/>
  <c r="K2933" i="35" s="1"/>
  <c r="G2881" i="35"/>
  <c r="G2932" i="35" s="1"/>
  <c r="L2875" i="35"/>
  <c r="L2926" i="35" s="1"/>
  <c r="H2874" i="35"/>
  <c r="H2925" i="35" s="1"/>
  <c r="P2872" i="35"/>
  <c r="P2923" i="35" s="1"/>
  <c r="L2872" i="35"/>
  <c r="D2800" i="35"/>
  <c r="D2796" i="35"/>
  <c r="I2753" i="35"/>
  <c r="I2804" i="35" s="1"/>
  <c r="P2751" i="35"/>
  <c r="P2802" i="35" s="1"/>
  <c r="P2749" i="35"/>
  <c r="P2800" i="35" s="1"/>
  <c r="I2745" i="35"/>
  <c r="I2796" i="35" s="1"/>
  <c r="I2741" i="35"/>
  <c r="I2792" i="35" s="1"/>
  <c r="P2739" i="35"/>
  <c r="P2790" i="35" s="1"/>
  <c r="L2493" i="35"/>
  <c r="L2544" i="35" s="1"/>
  <c r="M2493" i="35"/>
  <c r="M2544" i="35" s="1"/>
  <c r="M133" i="35"/>
  <c r="M184" i="35" s="1"/>
  <c r="M47" i="35"/>
  <c r="M98" i="35" s="1"/>
  <c r="H153" i="35"/>
  <c r="H204" i="35" s="1"/>
  <c r="L269" i="35"/>
  <c r="L320" i="35" s="1"/>
  <c r="R151" i="35"/>
  <c r="R202" i="35" s="1"/>
  <c r="R119" i="35"/>
  <c r="R170" i="35" s="1"/>
  <c r="Q143" i="35"/>
  <c r="Q194" i="35" s="1"/>
  <c r="P163" i="35"/>
  <c r="P214" i="35" s="1"/>
  <c r="P131" i="35"/>
  <c r="P182" i="35" s="1"/>
  <c r="O155" i="35"/>
  <c r="O206" i="35" s="1"/>
  <c r="O123" i="35"/>
  <c r="O174" i="35" s="1"/>
  <c r="N160" i="35"/>
  <c r="N211" i="35" s="1"/>
  <c r="N135" i="35"/>
  <c r="N186" i="35" s="1"/>
  <c r="M155" i="35"/>
  <c r="M206" i="35" s="1"/>
  <c r="M131" i="35"/>
  <c r="M182" i="35" s="1"/>
  <c r="L163" i="35"/>
  <c r="L214" i="35" s="1"/>
  <c r="L131" i="35"/>
  <c r="L182" i="35" s="1"/>
  <c r="K151" i="35"/>
  <c r="K202" i="35" s="1"/>
  <c r="K127" i="35"/>
  <c r="K178" i="35" s="1"/>
  <c r="J147" i="35"/>
  <c r="J198" i="35" s="1"/>
  <c r="J131" i="35"/>
  <c r="J182" i="35" s="1"/>
  <c r="I135" i="35"/>
  <c r="I186" i="35" s="1"/>
  <c r="H151" i="35"/>
  <c r="H202" i="35" s="1"/>
  <c r="H119" i="35"/>
  <c r="H170" i="35" s="1"/>
  <c r="G163" i="35"/>
  <c r="G214" i="35" s="1"/>
  <c r="G131" i="35"/>
  <c r="G182" i="35" s="1"/>
  <c r="F159" i="35"/>
  <c r="F210" i="35" s="1"/>
  <c r="F127" i="35"/>
  <c r="F178" i="35" s="1"/>
  <c r="E135" i="35"/>
  <c r="E186" i="35" s="1"/>
  <c r="D210" i="35"/>
  <c r="D194" i="35"/>
  <c r="D170" i="35"/>
  <c r="D308" i="35"/>
  <c r="K297" i="35"/>
  <c r="K348" i="35" s="1"/>
  <c r="N285" i="35"/>
  <c r="N336" i="35" s="1"/>
  <c r="F265" i="35"/>
  <c r="F316" i="35" s="1"/>
  <c r="J917" i="35"/>
  <c r="J968" i="35" s="1"/>
  <c r="D870" i="35"/>
  <c r="G783" i="35"/>
  <c r="G834" i="35" s="1"/>
  <c r="D733" i="35"/>
  <c r="M681" i="35"/>
  <c r="M732" i="35" s="1"/>
  <c r="E568" i="35"/>
  <c r="E619" i="35" s="1"/>
  <c r="E534" i="35"/>
  <c r="E585" i="35" s="1"/>
  <c r="M2001" i="35"/>
  <c r="M2052" i="35" s="1"/>
  <c r="E1989" i="35"/>
  <c r="E2040" i="35" s="1"/>
  <c r="E1986" i="35"/>
  <c r="E2037" i="35" s="1"/>
  <c r="P1983" i="35"/>
  <c r="P2034" i="35" s="1"/>
  <c r="N1981" i="35"/>
  <c r="N2032" i="35" s="1"/>
  <c r="Q1978" i="35"/>
  <c r="Q2029" i="35" s="1"/>
  <c r="N1975" i="35"/>
  <c r="N2026" i="35" s="1"/>
  <c r="M1969" i="35"/>
  <c r="M2020" i="35" s="1"/>
  <c r="F1969" i="35"/>
  <c r="F2020" i="35" s="1"/>
  <c r="E1967" i="35"/>
  <c r="E2018" i="35" s="1"/>
  <c r="P1933" i="35"/>
  <c r="L1933" i="35"/>
  <c r="H1933" i="35"/>
  <c r="D1933" i="35"/>
  <c r="D1912" i="35"/>
  <c r="D1908" i="35"/>
  <c r="D1900" i="35"/>
  <c r="D1877" i="35"/>
  <c r="D1873" i="35"/>
  <c r="N1865" i="35"/>
  <c r="N1916" i="35" s="1"/>
  <c r="Q1864" i="35"/>
  <c r="Q1915" i="35" s="1"/>
  <c r="I1864" i="35"/>
  <c r="I1915" i="35" s="1"/>
  <c r="N1863" i="35"/>
  <c r="N1914" i="35" s="1"/>
  <c r="I1861" i="35"/>
  <c r="I1912" i="35" s="1"/>
  <c r="L1860" i="35"/>
  <c r="L1911" i="35" s="1"/>
  <c r="M1857" i="35"/>
  <c r="M1908" i="35" s="1"/>
  <c r="J1855" i="35"/>
  <c r="J1906" i="35" s="1"/>
  <c r="N1853" i="35"/>
  <c r="N1904" i="35" s="1"/>
  <c r="R1851" i="35"/>
  <c r="R1902" i="35" s="1"/>
  <c r="M1851" i="35"/>
  <c r="M1902" i="35" s="1"/>
  <c r="J1848" i="35"/>
  <c r="J1899" i="35" s="1"/>
  <c r="F1846" i="35"/>
  <c r="F1897" i="35" s="1"/>
  <c r="E1844" i="35"/>
  <c r="E1895" i="35" s="1"/>
  <c r="Q1843" i="35"/>
  <c r="Q1894" i="35" s="1"/>
  <c r="L1843" i="35"/>
  <c r="L1894" i="35" s="1"/>
  <c r="R1842" i="35"/>
  <c r="R1893" i="35" s="1"/>
  <c r="P1841" i="35"/>
  <c r="P1892" i="35" s="1"/>
  <c r="P1839" i="35"/>
  <c r="P1890" i="35" s="1"/>
  <c r="E1839" i="35"/>
  <c r="E1890" i="35" s="1"/>
  <c r="N1837" i="35"/>
  <c r="N1888" i="35" s="1"/>
  <c r="H1837" i="35"/>
  <c r="H1888" i="35" s="1"/>
  <c r="Q1836" i="35"/>
  <c r="Q1887" i="35" s="1"/>
  <c r="F1834" i="35"/>
  <c r="F1885" i="35" s="1"/>
  <c r="P1833" i="35"/>
  <c r="P1884" i="35" s="1"/>
  <c r="H1833" i="35"/>
  <c r="H1884" i="35" s="1"/>
  <c r="N1831" i="35"/>
  <c r="N1882" i="35" s="1"/>
  <c r="H1831" i="35"/>
  <c r="H1882" i="35" s="1"/>
  <c r="J1829" i="35"/>
  <c r="J1880" i="35" s="1"/>
  <c r="P1827" i="35"/>
  <c r="P1878" i="35" s="1"/>
  <c r="J1827" i="35"/>
  <c r="J1878" i="35" s="1"/>
  <c r="N1826" i="35"/>
  <c r="N1877" i="35" s="1"/>
  <c r="M1825" i="35"/>
  <c r="M1876" i="35" s="1"/>
  <c r="R1821" i="35"/>
  <c r="R1872" i="35" s="1"/>
  <c r="N1820" i="35"/>
  <c r="N1871" i="35" s="1"/>
  <c r="J1817" i="35"/>
  <c r="J1868" i="35" s="1"/>
  <c r="O1792" i="35"/>
  <c r="K1792" i="35"/>
  <c r="Q1726" i="35"/>
  <c r="Q1777" i="35" s="1"/>
  <c r="P1723" i="35"/>
  <c r="P1774" i="35" s="1"/>
  <c r="L1722" i="35"/>
  <c r="L1773" i="35" s="1"/>
  <c r="L1718" i="35"/>
  <c r="L1769" i="35" s="1"/>
  <c r="E1716" i="35"/>
  <c r="E1767" i="35" s="1"/>
  <c r="P1715" i="35"/>
  <c r="P1766" i="35" s="1"/>
  <c r="E1712" i="35"/>
  <c r="E1763" i="35" s="1"/>
  <c r="I1698" i="35"/>
  <c r="I1749" i="35" s="1"/>
  <c r="L1695" i="35"/>
  <c r="L1746" i="35" s="1"/>
  <c r="Q1682" i="35"/>
  <c r="Q1733" i="35" s="1"/>
  <c r="D1636" i="35"/>
  <c r="O1621" i="35"/>
  <c r="O1672" i="35" s="1"/>
  <c r="O1615" i="35"/>
  <c r="O1666" i="35" s="1"/>
  <c r="M1612" i="35"/>
  <c r="M1663" i="35" s="1"/>
  <c r="P1611" i="35"/>
  <c r="P1662" i="35" s="1"/>
  <c r="H1607" i="35"/>
  <c r="H1658" i="35" s="1"/>
  <c r="Q1604" i="35"/>
  <c r="Q1655" i="35" s="1"/>
  <c r="E1601" i="35"/>
  <c r="E1652" i="35" s="1"/>
  <c r="P1600" i="35"/>
  <c r="P1651" i="35" s="1"/>
  <c r="G1600" i="35"/>
  <c r="G1651" i="35" s="1"/>
  <c r="L1599" i="35"/>
  <c r="L1650" i="35" s="1"/>
  <c r="K1598" i="35"/>
  <c r="K1649" i="35" s="1"/>
  <c r="F1597" i="35"/>
  <c r="F1648" i="35" s="1"/>
  <c r="P1596" i="35"/>
  <c r="P1647" i="35" s="1"/>
  <c r="G1596" i="35"/>
  <c r="G1647" i="35" s="1"/>
  <c r="L1595" i="35"/>
  <c r="L1646" i="35" s="1"/>
  <c r="K1594" i="35"/>
  <c r="K1645" i="35" s="1"/>
  <c r="F1593" i="35"/>
  <c r="F1644" i="35" s="1"/>
  <c r="P1592" i="35"/>
  <c r="P1643" i="35" s="1"/>
  <c r="G1592" i="35"/>
  <c r="G1643" i="35" s="1"/>
  <c r="L1591" i="35"/>
  <c r="L1642" i="35" s="1"/>
  <c r="K1590" i="35"/>
  <c r="K1641" i="35" s="1"/>
  <c r="F1589" i="35"/>
  <c r="F1640" i="35" s="1"/>
  <c r="P1588" i="35"/>
  <c r="P1639" i="35" s="1"/>
  <c r="G1588" i="35"/>
  <c r="G1639" i="35" s="1"/>
  <c r="L1587" i="35"/>
  <c r="L1638" i="35" s="1"/>
  <c r="K1586" i="35"/>
  <c r="K1637" i="35" s="1"/>
  <c r="N1582" i="35"/>
  <c r="N1633" i="35" s="1"/>
  <c r="J1580" i="35"/>
  <c r="J1631" i="35" s="1"/>
  <c r="R1577" i="35"/>
  <c r="R1628" i="35" s="1"/>
  <c r="H1577" i="35"/>
  <c r="H1628" i="35" s="1"/>
  <c r="D1537" i="35"/>
  <c r="D1489" i="35"/>
  <c r="E1485" i="35"/>
  <c r="E1536" i="35" s="1"/>
  <c r="M1462" i="35"/>
  <c r="M1513" i="35" s="1"/>
  <c r="O1444" i="35"/>
  <c r="O1495" i="35" s="1"/>
  <c r="R1412" i="35"/>
  <c r="N1412" i="35"/>
  <c r="J1412" i="35"/>
  <c r="F1412" i="35"/>
  <c r="D1388" i="35"/>
  <c r="D1385" i="35"/>
  <c r="D1366" i="35"/>
  <c r="D1361" i="35"/>
  <c r="K1344" i="35"/>
  <c r="K1395" i="35" s="1"/>
  <c r="K1342" i="35"/>
  <c r="K1393" i="35" s="1"/>
  <c r="R1330" i="35"/>
  <c r="R1381" i="35" s="1"/>
  <c r="M1330" i="35"/>
  <c r="M1381" i="35" s="1"/>
  <c r="G1330" i="35"/>
  <c r="G1381" i="35" s="1"/>
  <c r="O1326" i="35"/>
  <c r="O1377" i="35" s="1"/>
  <c r="H1326" i="35"/>
  <c r="H1377" i="35" s="1"/>
  <c r="R1325" i="35"/>
  <c r="R1376" i="35" s="1"/>
  <c r="H1325" i="35"/>
  <c r="H1376" i="35" s="1"/>
  <c r="O1316" i="35"/>
  <c r="O1367" i="35" s="1"/>
  <c r="G1314" i="35"/>
  <c r="G1365" i="35" s="1"/>
  <c r="O1310" i="35"/>
  <c r="O1361" i="35" s="1"/>
  <c r="I1310" i="35"/>
  <c r="I1361" i="35" s="1"/>
  <c r="J1309" i="35"/>
  <c r="J1360" i="35" s="1"/>
  <c r="R1308" i="35"/>
  <c r="R1359" i="35" s="1"/>
  <c r="J1308" i="35"/>
  <c r="J1359" i="35" s="1"/>
  <c r="P1306" i="35"/>
  <c r="P1357" i="35" s="1"/>
  <c r="L1306" i="35"/>
  <c r="L1357" i="35" s="1"/>
  <c r="H1306" i="35"/>
  <c r="H1357" i="35" s="1"/>
  <c r="O1305" i="35"/>
  <c r="O1356" i="35" s="1"/>
  <c r="K1305" i="35"/>
  <c r="K1356" i="35" s="1"/>
  <c r="O1304" i="35"/>
  <c r="O1355" i="35" s="1"/>
  <c r="K1304" i="35"/>
  <c r="K1355" i="35" s="1"/>
  <c r="O1303" i="35"/>
  <c r="O1354" i="35" s="1"/>
  <c r="K1303" i="35"/>
  <c r="K1354" i="35" s="1"/>
  <c r="K1301" i="35"/>
  <c r="K1352" i="35" s="1"/>
  <c r="R1300" i="35"/>
  <c r="R1351" i="35" s="1"/>
  <c r="J1297" i="35"/>
  <c r="J1348" i="35" s="1"/>
  <c r="D1254" i="35"/>
  <c r="D1246" i="35"/>
  <c r="D1237" i="35"/>
  <c r="D1233" i="35"/>
  <c r="O1207" i="35"/>
  <c r="O1258" i="35" s="1"/>
  <c r="O1203" i="35"/>
  <c r="O1254" i="35" s="1"/>
  <c r="O1202" i="35"/>
  <c r="O1253" i="35" s="1"/>
  <c r="O1201" i="35"/>
  <c r="O1252" i="35" s="1"/>
  <c r="O1200" i="35"/>
  <c r="O1251" i="35" s="1"/>
  <c r="O1199" i="35"/>
  <c r="O1250" i="35" s="1"/>
  <c r="O1198" i="35"/>
  <c r="O1249" i="35" s="1"/>
  <c r="O1197" i="35"/>
  <c r="O1248" i="35" s="1"/>
  <c r="O1196" i="35"/>
  <c r="O1247" i="35" s="1"/>
  <c r="O1195" i="35"/>
  <c r="O1246" i="35" s="1"/>
  <c r="O1194" i="35"/>
  <c r="O1245" i="35" s="1"/>
  <c r="Q1193" i="35"/>
  <c r="Q1244" i="35" s="1"/>
  <c r="O1190" i="35"/>
  <c r="O1241" i="35" s="1"/>
  <c r="I1184" i="35"/>
  <c r="I1235" i="35" s="1"/>
  <c r="O1182" i="35"/>
  <c r="O1233" i="35" s="1"/>
  <c r="K1182" i="35"/>
  <c r="K1233" i="35" s="1"/>
  <c r="G1182" i="35"/>
  <c r="G1233" i="35" s="1"/>
  <c r="M1181" i="35"/>
  <c r="M1232" i="35" s="1"/>
  <c r="Q1180" i="35"/>
  <c r="Q1231" i="35" s="1"/>
  <c r="I1180" i="35"/>
  <c r="I1231" i="35" s="1"/>
  <c r="N1179" i="35"/>
  <c r="N1230" i="35" s="1"/>
  <c r="Q1178" i="35"/>
  <c r="Q1229" i="35" s="1"/>
  <c r="O1160" i="35"/>
  <c r="O1211" i="35" s="1"/>
  <c r="D1122" i="35"/>
  <c r="D1113" i="35"/>
  <c r="D1111" i="35"/>
  <c r="J1104" i="35"/>
  <c r="J1155" i="35" s="1"/>
  <c r="O1103" i="35"/>
  <c r="O1154" i="35" s="1"/>
  <c r="L1100" i="35"/>
  <c r="L1151" i="35" s="1"/>
  <c r="I1099" i="35"/>
  <c r="I1150" i="35" s="1"/>
  <c r="L1096" i="35"/>
  <c r="L1147" i="35" s="1"/>
  <c r="J1094" i="35"/>
  <c r="J1145" i="35" s="1"/>
  <c r="J1092" i="35"/>
  <c r="J1143" i="35" s="1"/>
  <c r="J1088" i="35"/>
  <c r="J1139" i="35" s="1"/>
  <c r="J1086" i="35"/>
  <c r="J1137" i="35" s="1"/>
  <c r="J1084" i="35"/>
  <c r="J1135" i="35" s="1"/>
  <c r="M1083" i="35"/>
  <c r="M1134" i="35" s="1"/>
  <c r="I1078" i="35"/>
  <c r="I1129" i="35" s="1"/>
  <c r="Q1075" i="35"/>
  <c r="Q1126" i="35" s="1"/>
  <c r="L1075" i="35"/>
  <c r="L1126" i="35" s="1"/>
  <c r="F1075" i="35"/>
  <c r="F1126" i="35" s="1"/>
  <c r="M1071" i="35"/>
  <c r="M1122" i="35" s="1"/>
  <c r="L1067" i="35"/>
  <c r="L1118" i="35" s="1"/>
  <c r="E1067" i="35"/>
  <c r="E1118" i="35" s="1"/>
  <c r="Q1066" i="35"/>
  <c r="Q1117" i="35" s="1"/>
  <c r="I1066" i="35"/>
  <c r="I1117" i="35" s="1"/>
  <c r="P1062" i="35"/>
  <c r="P1113" i="35" s="1"/>
  <c r="J1062" i="35"/>
  <c r="J1113" i="35" s="1"/>
  <c r="E1062" i="35"/>
  <c r="E1113" i="35" s="1"/>
  <c r="I1060" i="35"/>
  <c r="I1111" i="35" s="1"/>
  <c r="J1059" i="35"/>
  <c r="J1110" i="35" s="1"/>
  <c r="Q1058" i="35"/>
  <c r="Q1109" i="35" s="1"/>
  <c r="L1058" i="35"/>
  <c r="L1109" i="35" s="1"/>
  <c r="F1058" i="35"/>
  <c r="F1109" i="35" s="1"/>
  <c r="I1056" i="35"/>
  <c r="I1107" i="35" s="1"/>
  <c r="D4141" i="35"/>
  <c r="D4102" i="35"/>
  <c r="D4098" i="35"/>
  <c r="H4069" i="35"/>
  <c r="H4120" i="35" s="1"/>
  <c r="J4063" i="35"/>
  <c r="J4114" i="35" s="1"/>
  <c r="L4060" i="35"/>
  <c r="L4111" i="35" s="1"/>
  <c r="L4056" i="35"/>
  <c r="L4107" i="35" s="1"/>
  <c r="P4052" i="35"/>
  <c r="P4103" i="35" s="1"/>
  <c r="P4051" i="35"/>
  <c r="P4102" i="35" s="1"/>
  <c r="L4048" i="35"/>
  <c r="L4099" i="35" s="1"/>
  <c r="P4044" i="35"/>
  <c r="P4095" i="35" s="1"/>
  <c r="P4043" i="35"/>
  <c r="P4094" i="35" s="1"/>
  <c r="D3961" i="35"/>
  <c r="L3948" i="35"/>
  <c r="L3999" i="35" s="1"/>
  <c r="P3947" i="35"/>
  <c r="P3998" i="35" s="1"/>
  <c r="P3946" i="35"/>
  <c r="P3997" i="35" s="1"/>
  <c r="L3943" i="35"/>
  <c r="L3994" i="35" s="1"/>
  <c r="L3940" i="35"/>
  <c r="L3991" i="35" s="1"/>
  <c r="P3939" i="35"/>
  <c r="P3990" i="35" s="1"/>
  <c r="P3938" i="35"/>
  <c r="P3989" i="35" s="1"/>
  <c r="L3935" i="35"/>
  <c r="L3986" i="35" s="1"/>
  <c r="L3932" i="35"/>
  <c r="L3983" i="35" s="1"/>
  <c r="P3931" i="35"/>
  <c r="P3982" i="35" s="1"/>
  <c r="P3930" i="35"/>
  <c r="P3981" i="35" s="1"/>
  <c r="L3927" i="35"/>
  <c r="L3978" i="35" s="1"/>
  <c r="L3924" i="35"/>
  <c r="L3975" i="35" s="1"/>
  <c r="P3923" i="35"/>
  <c r="P3974" i="35" s="1"/>
  <c r="P3922" i="35"/>
  <c r="P3973" i="35" s="1"/>
  <c r="O3917" i="35"/>
  <c r="O3968" i="35" s="1"/>
  <c r="J3917" i="35"/>
  <c r="J3968" i="35" s="1"/>
  <c r="O3916" i="35"/>
  <c r="O3967" i="35" s="1"/>
  <c r="J3916" i="35"/>
  <c r="J3967" i="35" s="1"/>
  <c r="O3915" i="35"/>
  <c r="O3966" i="35" s="1"/>
  <c r="J3915" i="35"/>
  <c r="J3966" i="35" s="1"/>
  <c r="F3914" i="35"/>
  <c r="F3965" i="35" s="1"/>
  <c r="P3913" i="35"/>
  <c r="P3964" i="35" s="1"/>
  <c r="J3913" i="35"/>
  <c r="J3964" i="35" s="1"/>
  <c r="N3911" i="35"/>
  <c r="N3962" i="35" s="1"/>
  <c r="K3910" i="35"/>
  <c r="K3961" i="35" s="1"/>
  <c r="P3907" i="35"/>
  <c r="P3958" i="35" s="1"/>
  <c r="L3907" i="35"/>
  <c r="L3958" i="35" s="1"/>
  <c r="H3907" i="35"/>
  <c r="H3958" i="35" s="1"/>
  <c r="K3906" i="35"/>
  <c r="K3957" i="35" s="1"/>
  <c r="O3905" i="35"/>
  <c r="O3956" i="35" s="1"/>
  <c r="K3905" i="35"/>
  <c r="K3956" i="35" s="1"/>
  <c r="F3905" i="35"/>
  <c r="F3956" i="35" s="1"/>
  <c r="Q3904" i="35"/>
  <c r="Q3955" i="35" s="1"/>
  <c r="K3904" i="35"/>
  <c r="K3955" i="35" s="1"/>
  <c r="F3904" i="35"/>
  <c r="F3955" i="35" s="1"/>
  <c r="Q3903" i="35"/>
  <c r="Q3954" i="35" s="1"/>
  <c r="I3903" i="35"/>
  <c r="I3954" i="35" s="1"/>
  <c r="O3901" i="35"/>
  <c r="O3952" i="35" s="1"/>
  <c r="F3901" i="35"/>
  <c r="F3952" i="35" s="1"/>
  <c r="N3812" i="35"/>
  <c r="N3863" i="35" s="1"/>
  <c r="F3810" i="35"/>
  <c r="F3861" i="35" s="1"/>
  <c r="N3808" i="35"/>
  <c r="N3859" i="35" s="1"/>
  <c r="F3806" i="35"/>
  <c r="F3857" i="35" s="1"/>
  <c r="N3804" i="35"/>
  <c r="N3855" i="35" s="1"/>
  <c r="F3802" i="35"/>
  <c r="F3853" i="35" s="1"/>
  <c r="N3800" i="35"/>
  <c r="N3851" i="35" s="1"/>
  <c r="F3798" i="35"/>
  <c r="F3849" i="35" s="1"/>
  <c r="N3796" i="35"/>
  <c r="N3847" i="35" s="1"/>
  <c r="H3793" i="35"/>
  <c r="H3844" i="35" s="1"/>
  <c r="H3792" i="35"/>
  <c r="H3843" i="35" s="1"/>
  <c r="H3785" i="35"/>
  <c r="H3836" i="35" s="1"/>
  <c r="H3784" i="35"/>
  <c r="H3835" i="35" s="1"/>
  <c r="H3777" i="35"/>
  <c r="H3828" i="35" s="1"/>
  <c r="H3776" i="35"/>
  <c r="H3827" i="35" s="1"/>
  <c r="H3769" i="35"/>
  <c r="H3820" i="35" s="1"/>
  <c r="H3768" i="35"/>
  <c r="H3819" i="35" s="1"/>
  <c r="D3717" i="35"/>
  <c r="D3715" i="35"/>
  <c r="D3713" i="35"/>
  <c r="D3711" i="35"/>
  <c r="R3709" i="35"/>
  <c r="R3760" i="35" s="1"/>
  <c r="N3709" i="35"/>
  <c r="N3760" i="35" s="1"/>
  <c r="J3709" i="35"/>
  <c r="J3760" i="35" s="1"/>
  <c r="R3708" i="35"/>
  <c r="R3759" i="35" s="1"/>
  <c r="N3708" i="35"/>
  <c r="N3759" i="35" s="1"/>
  <c r="J3708" i="35"/>
  <c r="J3759" i="35" s="1"/>
  <c r="R3707" i="35"/>
  <c r="R3758" i="35" s="1"/>
  <c r="N3707" i="35"/>
  <c r="N3758" i="35" s="1"/>
  <c r="J3707" i="35"/>
  <c r="J3758" i="35" s="1"/>
  <c r="R3706" i="35"/>
  <c r="R3757" i="35" s="1"/>
  <c r="N3706" i="35"/>
  <c r="N3757" i="35" s="1"/>
  <c r="J3706" i="35"/>
  <c r="J3757" i="35" s="1"/>
  <c r="R3705" i="35"/>
  <c r="R3756" i="35" s="1"/>
  <c r="N3705" i="35"/>
  <c r="N3756" i="35" s="1"/>
  <c r="J3705" i="35"/>
  <c r="J3756" i="35" s="1"/>
  <c r="R3704" i="35"/>
  <c r="R3755" i="35" s="1"/>
  <c r="N3704" i="35"/>
  <c r="N3755" i="35" s="1"/>
  <c r="J3704" i="35"/>
  <c r="J3755" i="35" s="1"/>
  <c r="R3703" i="35"/>
  <c r="R3754" i="35" s="1"/>
  <c r="N3703" i="35"/>
  <c r="N3754" i="35" s="1"/>
  <c r="J3703" i="35"/>
  <c r="J3754" i="35" s="1"/>
  <c r="R3702" i="35"/>
  <c r="R3753" i="35" s="1"/>
  <c r="N3702" i="35"/>
  <c r="N3753" i="35" s="1"/>
  <c r="J3702" i="35"/>
  <c r="J3753" i="35" s="1"/>
  <c r="R3701" i="35"/>
  <c r="R3752" i="35" s="1"/>
  <c r="N3701" i="35"/>
  <c r="N3752" i="35" s="1"/>
  <c r="J3701" i="35"/>
  <c r="J3752" i="35" s="1"/>
  <c r="R3700" i="35"/>
  <c r="R3751" i="35" s="1"/>
  <c r="N3700" i="35"/>
  <c r="N3751" i="35" s="1"/>
  <c r="J3700" i="35"/>
  <c r="J3751" i="35" s="1"/>
  <c r="R3699" i="35"/>
  <c r="R3750" i="35" s="1"/>
  <c r="N3699" i="35"/>
  <c r="N3750" i="35" s="1"/>
  <c r="J3699" i="35"/>
  <c r="J3750" i="35" s="1"/>
  <c r="R3698" i="35"/>
  <c r="R3749" i="35" s="1"/>
  <c r="N3698" i="35"/>
  <c r="N3749" i="35" s="1"/>
  <c r="J3698" i="35"/>
  <c r="J3749" i="35" s="1"/>
  <c r="R3697" i="35"/>
  <c r="R3748" i="35" s="1"/>
  <c r="N3697" i="35"/>
  <c r="N3748" i="35" s="1"/>
  <c r="J3697" i="35"/>
  <c r="J3748" i="35" s="1"/>
  <c r="R3696" i="35"/>
  <c r="R3747" i="35" s="1"/>
  <c r="N3696" i="35"/>
  <c r="N3747" i="35" s="1"/>
  <c r="J3696" i="35"/>
  <c r="J3747" i="35" s="1"/>
  <c r="R3695" i="35"/>
  <c r="R3746" i="35" s="1"/>
  <c r="N3695" i="35"/>
  <c r="N3746" i="35" s="1"/>
  <c r="J3695" i="35"/>
  <c r="J3746" i="35" s="1"/>
  <c r="R3694" i="35"/>
  <c r="R3745" i="35" s="1"/>
  <c r="N3694" i="35"/>
  <c r="N3745" i="35" s="1"/>
  <c r="J3694" i="35"/>
  <c r="J3745" i="35" s="1"/>
  <c r="R3693" i="35"/>
  <c r="R3744" i="35" s="1"/>
  <c r="N3693" i="35"/>
  <c r="N3744" i="35" s="1"/>
  <c r="J3693" i="35"/>
  <c r="J3744" i="35" s="1"/>
  <c r="R3692" i="35"/>
  <c r="R3743" i="35" s="1"/>
  <c r="N3692" i="35"/>
  <c r="N3743" i="35" s="1"/>
  <c r="J3692" i="35"/>
  <c r="J3743" i="35" s="1"/>
  <c r="R3691" i="35"/>
  <c r="R3742" i="35" s="1"/>
  <c r="N3691" i="35"/>
  <c r="N3742" i="35" s="1"/>
  <c r="J3691" i="35"/>
  <c r="J3742" i="35" s="1"/>
  <c r="R3690" i="35"/>
  <c r="R3741" i="35" s="1"/>
  <c r="N3690" i="35"/>
  <c r="N3741" i="35" s="1"/>
  <c r="J3690" i="35"/>
  <c r="J3741" i="35" s="1"/>
  <c r="R3689" i="35"/>
  <c r="R3740" i="35" s="1"/>
  <c r="N3689" i="35"/>
  <c r="N3740" i="35" s="1"/>
  <c r="J3689" i="35"/>
  <c r="J3740" i="35" s="1"/>
  <c r="R3688" i="35"/>
  <c r="R3739" i="35" s="1"/>
  <c r="N3688" i="35"/>
  <c r="N3739" i="35" s="1"/>
  <c r="J3688" i="35"/>
  <c r="J3739" i="35" s="1"/>
  <c r="R3687" i="35"/>
  <c r="R3738" i="35" s="1"/>
  <c r="N3687" i="35"/>
  <c r="N3738" i="35" s="1"/>
  <c r="J3687" i="35"/>
  <c r="J3738" i="35" s="1"/>
  <c r="R3686" i="35"/>
  <c r="R3737" i="35" s="1"/>
  <c r="N3686" i="35"/>
  <c r="N3737" i="35" s="1"/>
  <c r="J3686" i="35"/>
  <c r="J3737" i="35" s="1"/>
  <c r="R3685" i="35"/>
  <c r="R3736" i="35" s="1"/>
  <c r="N3685" i="35"/>
  <c r="N3736" i="35" s="1"/>
  <c r="J3685" i="35"/>
  <c r="J3736" i="35" s="1"/>
  <c r="R3684" i="35"/>
  <c r="R3735" i="35" s="1"/>
  <c r="N3684" i="35"/>
  <c r="N3735" i="35" s="1"/>
  <c r="J3684" i="35"/>
  <c r="J3735" i="35" s="1"/>
  <c r="R3683" i="35"/>
  <c r="R3734" i="35" s="1"/>
  <c r="N3683" i="35"/>
  <c r="N3734" i="35" s="1"/>
  <c r="J3683" i="35"/>
  <c r="J3734" i="35" s="1"/>
  <c r="R3682" i="35"/>
  <c r="R3733" i="35" s="1"/>
  <c r="N3682" i="35"/>
  <c r="N3733" i="35" s="1"/>
  <c r="J3682" i="35"/>
  <c r="J3733" i="35" s="1"/>
  <c r="R3681" i="35"/>
  <c r="R3732" i="35" s="1"/>
  <c r="N3681" i="35"/>
  <c r="N3732" i="35" s="1"/>
  <c r="J3681" i="35"/>
  <c r="J3732" i="35" s="1"/>
  <c r="R3680" i="35"/>
  <c r="R3731" i="35" s="1"/>
  <c r="N3680" i="35"/>
  <c r="N3731" i="35" s="1"/>
  <c r="J3680" i="35"/>
  <c r="J3731" i="35" s="1"/>
  <c r="R3679" i="35"/>
  <c r="R3730" i="35" s="1"/>
  <c r="N3679" i="35"/>
  <c r="N3730" i="35" s="1"/>
  <c r="J3679" i="35"/>
  <c r="J3730" i="35" s="1"/>
  <c r="R3678" i="35"/>
  <c r="R3729" i="35" s="1"/>
  <c r="N3678" i="35"/>
  <c r="N3729" i="35" s="1"/>
  <c r="J3678" i="35"/>
  <c r="J3729" i="35" s="1"/>
  <c r="R3677" i="35"/>
  <c r="R3728" i="35" s="1"/>
  <c r="N3677" i="35"/>
  <c r="N3728" i="35" s="1"/>
  <c r="J3677" i="35"/>
  <c r="J3728" i="35" s="1"/>
  <c r="R3676" i="35"/>
  <c r="R3727" i="35" s="1"/>
  <c r="N3676" i="35"/>
  <c r="N3727" i="35" s="1"/>
  <c r="J3676" i="35"/>
  <c r="J3727" i="35" s="1"/>
  <c r="R3675" i="35"/>
  <c r="R3726" i="35" s="1"/>
  <c r="N3675" i="35"/>
  <c r="N3726" i="35" s="1"/>
  <c r="J3675" i="35"/>
  <c r="J3726" i="35" s="1"/>
  <c r="R3674" i="35"/>
  <c r="R3725" i="35" s="1"/>
  <c r="N3674" i="35"/>
  <c r="N3725" i="35" s="1"/>
  <c r="J3674" i="35"/>
  <c r="J3725" i="35" s="1"/>
  <c r="R3673" i="35"/>
  <c r="R3724" i="35" s="1"/>
  <c r="N3673" i="35"/>
  <c r="N3724" i="35" s="1"/>
  <c r="J3673" i="35"/>
  <c r="J3724" i="35" s="1"/>
  <c r="R3672" i="35"/>
  <c r="R3723" i="35" s="1"/>
  <c r="N3672" i="35"/>
  <c r="N3723" i="35" s="1"/>
  <c r="J3672" i="35"/>
  <c r="J3723" i="35" s="1"/>
  <c r="R3671" i="35"/>
  <c r="R3722" i="35" s="1"/>
  <c r="N3671" i="35"/>
  <c r="N3722" i="35" s="1"/>
  <c r="J3671" i="35"/>
  <c r="J3722" i="35" s="1"/>
  <c r="R3670" i="35"/>
  <c r="R3721" i="35" s="1"/>
  <c r="N3670" i="35"/>
  <c r="N3721" i="35" s="1"/>
  <c r="J3670" i="35"/>
  <c r="J3721" i="35" s="1"/>
  <c r="R3669" i="35"/>
  <c r="R3720" i="35" s="1"/>
  <c r="N3669" i="35"/>
  <c r="N3720" i="35" s="1"/>
  <c r="J3669" i="35"/>
  <c r="J3720" i="35" s="1"/>
  <c r="R3668" i="35"/>
  <c r="R3719" i="35" s="1"/>
  <c r="N3668" i="35"/>
  <c r="N3719" i="35" s="1"/>
  <c r="J3668" i="35"/>
  <c r="J3719" i="35" s="1"/>
  <c r="R3667" i="35"/>
  <c r="R3718" i="35" s="1"/>
  <c r="N3667" i="35"/>
  <c r="N3718" i="35" s="1"/>
  <c r="J3667" i="35"/>
  <c r="J3718" i="35" s="1"/>
  <c r="Q3666" i="35"/>
  <c r="Q3717" i="35" s="1"/>
  <c r="L3666" i="35"/>
  <c r="L3717" i="35" s="1"/>
  <c r="Q3665" i="35"/>
  <c r="Q3716" i="35" s="1"/>
  <c r="L3665" i="35"/>
  <c r="L3716" i="35" s="1"/>
  <c r="Q3664" i="35"/>
  <c r="Q3715" i="35" s="1"/>
  <c r="L3664" i="35"/>
  <c r="L3715" i="35" s="1"/>
  <c r="Q3663" i="35"/>
  <c r="Q3714" i="35" s="1"/>
  <c r="L3663" i="35"/>
  <c r="L3714" i="35" s="1"/>
  <c r="Q3662" i="35"/>
  <c r="Q3713" i="35" s="1"/>
  <c r="L3662" i="35"/>
  <c r="L3713" i="35" s="1"/>
  <c r="Q3661" i="35"/>
  <c r="Q3712" i="35" s="1"/>
  <c r="L3661" i="35"/>
  <c r="L3712" i="35" s="1"/>
  <c r="Q3660" i="35"/>
  <c r="Q3711" i="35" s="1"/>
  <c r="L3660" i="35"/>
  <c r="L3711" i="35" s="1"/>
  <c r="D3615" i="35"/>
  <c r="D3589" i="35"/>
  <c r="D3573" i="35"/>
  <c r="F3568" i="35"/>
  <c r="F3619" i="35" s="1"/>
  <c r="O3557" i="35"/>
  <c r="O3608" i="35" s="1"/>
  <c r="R3553" i="35"/>
  <c r="R3604" i="35" s="1"/>
  <c r="L3545" i="35"/>
  <c r="L3596" i="35" s="1"/>
  <c r="P3425" i="35"/>
  <c r="P3476" i="35" s="1"/>
  <c r="P3424" i="35"/>
  <c r="P3475" i="35" s="1"/>
  <c r="P3417" i="35"/>
  <c r="P3468" i="35" s="1"/>
  <c r="P3416" i="35"/>
  <c r="P3467" i="35" s="1"/>
  <c r="P3409" i="35"/>
  <c r="P3460" i="35" s="1"/>
  <c r="P3408" i="35"/>
  <c r="P3459" i="35" s="1"/>
  <c r="P3401" i="35"/>
  <c r="P3452" i="35" s="1"/>
  <c r="P3400" i="35"/>
  <c r="P3451" i="35" s="1"/>
  <c r="P3393" i="35"/>
  <c r="P3444" i="35" s="1"/>
  <c r="P3392" i="35"/>
  <c r="P3443" i="35" s="1"/>
  <c r="P3385" i="35"/>
  <c r="P3436" i="35" s="1"/>
  <c r="P3384" i="35"/>
  <c r="P3435" i="35" s="1"/>
  <c r="D3341" i="35"/>
  <c r="D3337" i="35"/>
  <c r="D3333" i="35"/>
  <c r="D3329" i="35"/>
  <c r="D3325" i="35"/>
  <c r="D3321" i="35"/>
  <c r="D3317" i="35"/>
  <c r="R3292" i="35"/>
  <c r="R3343" i="35" s="1"/>
  <c r="N3292" i="35"/>
  <c r="N3343" i="35" s="1"/>
  <c r="J3292" i="35"/>
  <c r="J3343" i="35" s="1"/>
  <c r="R3291" i="35"/>
  <c r="R3342" i="35" s="1"/>
  <c r="N3291" i="35"/>
  <c r="N3342" i="35" s="1"/>
  <c r="J3291" i="35"/>
  <c r="J3342" i="35" s="1"/>
  <c r="R3290" i="35"/>
  <c r="R3341" i="35" s="1"/>
  <c r="N3290" i="35"/>
  <c r="N3341" i="35" s="1"/>
  <c r="J3290" i="35"/>
  <c r="J3341" i="35" s="1"/>
  <c r="R3289" i="35"/>
  <c r="R3340" i="35" s="1"/>
  <c r="N3289" i="35"/>
  <c r="N3340" i="35" s="1"/>
  <c r="J3289" i="35"/>
  <c r="J3340" i="35" s="1"/>
  <c r="R3288" i="35"/>
  <c r="R3339" i="35" s="1"/>
  <c r="N3288" i="35"/>
  <c r="N3339" i="35" s="1"/>
  <c r="J3288" i="35"/>
  <c r="J3339" i="35" s="1"/>
  <c r="R3287" i="35"/>
  <c r="R3338" i="35" s="1"/>
  <c r="N3287" i="35"/>
  <c r="N3338" i="35" s="1"/>
  <c r="J3287" i="35"/>
  <c r="J3338" i="35" s="1"/>
  <c r="R3286" i="35"/>
  <c r="R3337" i="35" s="1"/>
  <c r="N3286" i="35"/>
  <c r="N3337" i="35" s="1"/>
  <c r="J3286" i="35"/>
  <c r="J3337" i="35" s="1"/>
  <c r="R3285" i="35"/>
  <c r="R3336" i="35" s="1"/>
  <c r="N3285" i="35"/>
  <c r="N3336" i="35" s="1"/>
  <c r="J3285" i="35"/>
  <c r="J3336" i="35" s="1"/>
  <c r="R3284" i="35"/>
  <c r="R3335" i="35" s="1"/>
  <c r="N3284" i="35"/>
  <c r="N3335" i="35" s="1"/>
  <c r="J3284" i="35"/>
  <c r="J3335" i="35" s="1"/>
  <c r="R3283" i="35"/>
  <c r="R3334" i="35" s="1"/>
  <c r="N3283" i="35"/>
  <c r="N3334" i="35" s="1"/>
  <c r="J3283" i="35"/>
  <c r="J3334" i="35" s="1"/>
  <c r="R3282" i="35"/>
  <c r="R3333" i="35" s="1"/>
  <c r="N3282" i="35"/>
  <c r="N3333" i="35" s="1"/>
  <c r="J3282" i="35"/>
  <c r="J3333" i="35" s="1"/>
  <c r="R3281" i="35"/>
  <c r="R3332" i="35" s="1"/>
  <c r="N3281" i="35"/>
  <c r="N3332" i="35" s="1"/>
  <c r="J3281" i="35"/>
  <c r="J3332" i="35" s="1"/>
  <c r="R3280" i="35"/>
  <c r="R3331" i="35" s="1"/>
  <c r="N3280" i="35"/>
  <c r="N3331" i="35" s="1"/>
  <c r="J3280" i="35"/>
  <c r="J3331" i="35" s="1"/>
  <c r="R3279" i="35"/>
  <c r="R3330" i="35" s="1"/>
  <c r="N3279" i="35"/>
  <c r="N3330" i="35" s="1"/>
  <c r="J3279" i="35"/>
  <c r="J3330" i="35" s="1"/>
  <c r="R3278" i="35"/>
  <c r="R3329" i="35" s="1"/>
  <c r="N3278" i="35"/>
  <c r="N3329" i="35" s="1"/>
  <c r="J3278" i="35"/>
  <c r="J3329" i="35" s="1"/>
  <c r="R3277" i="35"/>
  <c r="R3328" i="35" s="1"/>
  <c r="N3277" i="35"/>
  <c r="N3328" i="35" s="1"/>
  <c r="J3277" i="35"/>
  <c r="J3328" i="35" s="1"/>
  <c r="R3276" i="35"/>
  <c r="R3327" i="35" s="1"/>
  <c r="N3276" i="35"/>
  <c r="N3327" i="35" s="1"/>
  <c r="J3276" i="35"/>
  <c r="J3327" i="35" s="1"/>
  <c r="R3275" i="35"/>
  <c r="R3326" i="35" s="1"/>
  <c r="N3275" i="35"/>
  <c r="N3326" i="35" s="1"/>
  <c r="J3275" i="35"/>
  <c r="J3326" i="35" s="1"/>
  <c r="R3274" i="35"/>
  <c r="R3325" i="35" s="1"/>
  <c r="N3274" i="35"/>
  <c r="N3325" i="35" s="1"/>
  <c r="J3274" i="35"/>
  <c r="J3325" i="35" s="1"/>
  <c r="R3273" i="35"/>
  <c r="R3324" i="35" s="1"/>
  <c r="N3273" i="35"/>
  <c r="N3324" i="35" s="1"/>
  <c r="J3273" i="35"/>
  <c r="J3324" i="35" s="1"/>
  <c r="R3272" i="35"/>
  <c r="R3323" i="35" s="1"/>
  <c r="N3272" i="35"/>
  <c r="N3323" i="35" s="1"/>
  <c r="J3272" i="35"/>
  <c r="J3323" i="35" s="1"/>
  <c r="R3271" i="35"/>
  <c r="R3322" i="35" s="1"/>
  <c r="N3271" i="35"/>
  <c r="N3322" i="35" s="1"/>
  <c r="J3271" i="35"/>
  <c r="J3322" i="35" s="1"/>
  <c r="R3270" i="35"/>
  <c r="R3321" i="35" s="1"/>
  <c r="N3270" i="35"/>
  <c r="N3321" i="35" s="1"/>
  <c r="J3270" i="35"/>
  <c r="J3321" i="35" s="1"/>
  <c r="R3269" i="35"/>
  <c r="R3320" i="35" s="1"/>
  <c r="N3269" i="35"/>
  <c r="N3320" i="35" s="1"/>
  <c r="J3269" i="35"/>
  <c r="J3320" i="35" s="1"/>
  <c r="R3268" i="35"/>
  <c r="R3319" i="35" s="1"/>
  <c r="N3268" i="35"/>
  <c r="N3319" i="35" s="1"/>
  <c r="J3268" i="35"/>
  <c r="J3319" i="35" s="1"/>
  <c r="R3267" i="35"/>
  <c r="R3318" i="35" s="1"/>
  <c r="N3267" i="35"/>
  <c r="N3318" i="35" s="1"/>
  <c r="J3267" i="35"/>
  <c r="J3318" i="35" s="1"/>
  <c r="R3266" i="35"/>
  <c r="R3317" i="35" s="1"/>
  <c r="N3266" i="35"/>
  <c r="N3317" i="35" s="1"/>
  <c r="J3266" i="35"/>
  <c r="J3317" i="35" s="1"/>
  <c r="R3265" i="35"/>
  <c r="R3316" i="35" s="1"/>
  <c r="N3265" i="35"/>
  <c r="N3316" i="35" s="1"/>
  <c r="J3265" i="35"/>
  <c r="J3316" i="35" s="1"/>
  <c r="R3264" i="35"/>
  <c r="R3315" i="35" s="1"/>
  <c r="N3264" i="35"/>
  <c r="N3315" i="35" s="1"/>
  <c r="J3264" i="35"/>
  <c r="J3315" i="35" s="1"/>
  <c r="L3186" i="35"/>
  <c r="L3237" i="35" s="1"/>
  <c r="L3178" i="35"/>
  <c r="L3229" i="35" s="1"/>
  <c r="L3170" i="35"/>
  <c r="L3221" i="35" s="1"/>
  <c r="L3162" i="35"/>
  <c r="L3213" i="35" s="1"/>
  <c r="L3154" i="35"/>
  <c r="L3205" i="35" s="1"/>
  <c r="L3146" i="35"/>
  <c r="L3197" i="35" s="1"/>
  <c r="J3015" i="35"/>
  <c r="J3066" i="35" s="1"/>
  <c r="Q2975" i="35"/>
  <c r="M2975" i="35"/>
  <c r="I2975" i="35"/>
  <c r="E2975" i="35"/>
  <c r="D2938" i="35"/>
  <c r="R2908" i="35"/>
  <c r="R2959" i="35" s="1"/>
  <c r="N2908" i="35"/>
  <c r="N2959" i="35" s="1"/>
  <c r="J2908" i="35"/>
  <c r="J2959" i="35" s="1"/>
  <c r="E2908" i="35"/>
  <c r="E2959" i="35" s="1"/>
  <c r="P2904" i="35"/>
  <c r="P2955" i="35" s="1"/>
  <c r="L2904" i="35"/>
  <c r="L2955" i="35" s="1"/>
  <c r="H2904" i="35"/>
  <c r="H2955" i="35" s="1"/>
  <c r="O2903" i="35"/>
  <c r="O2954" i="35" s="1"/>
  <c r="K2903" i="35"/>
  <c r="K2954" i="35" s="1"/>
  <c r="G2903" i="35"/>
  <c r="G2954" i="35" s="1"/>
  <c r="R2902" i="35"/>
  <c r="R2953" i="35" s="1"/>
  <c r="N2902" i="35"/>
  <c r="N2953" i="35" s="1"/>
  <c r="J2902" i="35"/>
  <c r="J2953" i="35" s="1"/>
  <c r="R2901" i="35"/>
  <c r="R2952" i="35" s="1"/>
  <c r="N2901" i="35"/>
  <c r="N2952" i="35" s="1"/>
  <c r="J2901" i="35"/>
  <c r="J2952" i="35" s="1"/>
  <c r="R2900" i="35"/>
  <c r="R2951" i="35" s="1"/>
  <c r="N2900" i="35"/>
  <c r="N2951" i="35" s="1"/>
  <c r="J2900" i="35"/>
  <c r="J2951" i="35" s="1"/>
  <c r="R2899" i="35"/>
  <c r="R2950" i="35" s="1"/>
  <c r="N2899" i="35"/>
  <c r="N2950" i="35" s="1"/>
  <c r="J2899" i="35"/>
  <c r="J2950" i="35" s="1"/>
  <c r="E2899" i="35"/>
  <c r="E2950" i="35" s="1"/>
  <c r="Q2898" i="35"/>
  <c r="Q2949" i="35" s="1"/>
  <c r="M2898" i="35"/>
  <c r="M2949" i="35" s="1"/>
  <c r="I2898" i="35"/>
  <c r="I2949" i="35" s="1"/>
  <c r="Q2897" i="35"/>
  <c r="Q2948" i="35" s="1"/>
  <c r="M2897" i="35"/>
  <c r="M2948" i="35" s="1"/>
  <c r="I2897" i="35"/>
  <c r="I2948" i="35" s="1"/>
  <c r="P2887" i="35"/>
  <c r="P2938" i="35" s="1"/>
  <c r="L2887" i="35"/>
  <c r="L2938" i="35" s="1"/>
  <c r="H2887" i="35"/>
  <c r="H2938" i="35" s="1"/>
  <c r="O2886" i="35"/>
  <c r="O2937" i="35" s="1"/>
  <c r="K2886" i="35"/>
  <c r="K2937" i="35" s="1"/>
  <c r="E2886" i="35"/>
  <c r="E2937" i="35" s="1"/>
  <c r="P2884" i="35"/>
  <c r="P2935" i="35" s="1"/>
  <c r="L2884" i="35"/>
  <c r="L2935" i="35" s="1"/>
  <c r="H2884" i="35"/>
  <c r="H2935" i="35" s="1"/>
  <c r="O2883" i="35"/>
  <c r="O2934" i="35" s="1"/>
  <c r="K2883" i="35"/>
  <c r="K2934" i="35" s="1"/>
  <c r="E2883" i="35"/>
  <c r="E2934" i="35" s="1"/>
  <c r="Q2882" i="35"/>
  <c r="Q2933" i="35" s="1"/>
  <c r="M2882" i="35"/>
  <c r="M2933" i="35" s="1"/>
  <c r="I2882" i="35"/>
  <c r="I2933" i="35" s="1"/>
  <c r="Q2881" i="35"/>
  <c r="Q2932" i="35" s="1"/>
  <c r="M2881" i="35"/>
  <c r="M2932" i="35" s="1"/>
  <c r="I2881" i="35"/>
  <c r="I2932" i="35" s="1"/>
  <c r="Q2880" i="35"/>
  <c r="Q2931" i="35" s="1"/>
  <c r="L2880" i="35"/>
  <c r="L2931" i="35" s="1"/>
  <c r="G2880" i="35"/>
  <c r="R2879" i="35"/>
  <c r="R2930" i="35" s="1"/>
  <c r="N2879" i="35"/>
  <c r="N2930" i="35" s="1"/>
  <c r="J2879" i="35"/>
  <c r="J2930" i="35" s="1"/>
  <c r="E2879" i="35"/>
  <c r="E2930" i="35" s="1"/>
  <c r="Q2878" i="35"/>
  <c r="Q2929" i="35" s="1"/>
  <c r="L2878" i="35"/>
  <c r="L2929" i="35" s="1"/>
  <c r="G2878" i="35"/>
  <c r="G2929" i="35" s="1"/>
  <c r="R2877" i="35"/>
  <c r="R2928" i="35" s="1"/>
  <c r="N2877" i="35"/>
  <c r="N2928" i="35" s="1"/>
  <c r="J2877" i="35"/>
  <c r="J2928" i="35" s="1"/>
  <c r="R2876" i="35"/>
  <c r="R2927" i="35" s="1"/>
  <c r="N2876" i="35"/>
  <c r="N2927" i="35" s="1"/>
  <c r="J2876" i="35"/>
  <c r="J2927" i="35" s="1"/>
  <c r="R2875" i="35"/>
  <c r="R2926" i="35" s="1"/>
  <c r="N2875" i="35"/>
  <c r="N2926" i="35" s="1"/>
  <c r="J2875" i="35"/>
  <c r="J2926" i="35" s="1"/>
  <c r="R2874" i="35"/>
  <c r="R2925" i="35" s="1"/>
  <c r="N2874" i="35"/>
  <c r="N2925" i="35" s="1"/>
  <c r="J2874" i="35"/>
  <c r="J2925" i="35" s="1"/>
  <c r="R2873" i="35"/>
  <c r="R2924" i="35" s="1"/>
  <c r="N2873" i="35"/>
  <c r="N2924" i="35" s="1"/>
  <c r="J2873" i="35"/>
  <c r="J2924" i="35" s="1"/>
  <c r="R2872" i="35"/>
  <c r="R2923" i="35" s="1"/>
  <c r="N2872" i="35"/>
  <c r="N2923" i="35" s="1"/>
  <c r="J2872" i="35"/>
  <c r="J2923" i="35" s="1"/>
  <c r="E2872" i="35"/>
  <c r="E2923" i="35" s="1"/>
  <c r="D2802" i="35"/>
  <c r="D2798" i="35"/>
  <c r="D2794" i="35"/>
  <c r="D2790" i="35"/>
  <c r="F2771" i="35"/>
  <c r="F2822" i="35" s="1"/>
  <c r="J2771" i="35"/>
  <c r="J2822" i="35" s="1"/>
  <c r="N2771" i="35"/>
  <c r="N2822" i="35" s="1"/>
  <c r="R2771" i="35"/>
  <c r="R2822" i="35" s="1"/>
  <c r="F2770" i="35"/>
  <c r="F2821" i="35" s="1"/>
  <c r="J2770" i="35"/>
  <c r="J2821" i="35" s="1"/>
  <c r="N2770" i="35"/>
  <c r="N2821" i="35" s="1"/>
  <c r="R2770" i="35"/>
  <c r="R2821" i="35" s="1"/>
  <c r="F2769" i="35"/>
  <c r="F2820" i="35" s="1"/>
  <c r="J2769" i="35"/>
  <c r="J2820" i="35" s="1"/>
  <c r="N2769" i="35"/>
  <c r="N2820" i="35" s="1"/>
  <c r="R2769" i="35"/>
  <c r="R2820" i="35" s="1"/>
  <c r="F2768" i="35"/>
  <c r="F2819" i="35" s="1"/>
  <c r="J2768" i="35"/>
  <c r="J2819" i="35" s="1"/>
  <c r="N2768" i="35"/>
  <c r="N2819" i="35" s="1"/>
  <c r="R2768" i="35"/>
  <c r="R2819" i="35" s="1"/>
  <c r="F2767" i="35"/>
  <c r="F2818" i="35" s="1"/>
  <c r="J2767" i="35"/>
  <c r="J2818" i="35" s="1"/>
  <c r="N2767" i="35"/>
  <c r="N2818" i="35" s="1"/>
  <c r="R2767" i="35"/>
  <c r="R2818" i="35" s="1"/>
  <c r="F2766" i="35"/>
  <c r="F2817" i="35" s="1"/>
  <c r="J2766" i="35"/>
  <c r="J2817" i="35" s="1"/>
  <c r="N2766" i="35"/>
  <c r="N2817" i="35" s="1"/>
  <c r="R2766" i="35"/>
  <c r="R2817" i="35" s="1"/>
  <c r="F2765" i="35"/>
  <c r="F2816" i="35" s="1"/>
  <c r="J2765" i="35"/>
  <c r="J2816" i="35" s="1"/>
  <c r="N2765" i="35"/>
  <c r="N2816" i="35" s="1"/>
  <c r="R2765" i="35"/>
  <c r="R2816" i="35" s="1"/>
  <c r="F2764" i="35"/>
  <c r="F2815" i="35" s="1"/>
  <c r="J2764" i="35"/>
  <c r="J2815" i="35" s="1"/>
  <c r="N2764" i="35"/>
  <c r="N2815" i="35" s="1"/>
  <c r="R2764" i="35"/>
  <c r="R2815" i="35" s="1"/>
  <c r="O2763" i="35"/>
  <c r="O2814" i="35" s="1"/>
  <c r="I2763" i="35"/>
  <c r="I2814" i="35" s="1"/>
  <c r="N2762" i="35"/>
  <c r="N2813" i="35" s="1"/>
  <c r="H2762" i="35"/>
  <c r="H2813" i="35" s="1"/>
  <c r="N2761" i="35"/>
  <c r="N2812" i="35" s="1"/>
  <c r="H2761" i="35"/>
  <c r="H2812" i="35" s="1"/>
  <c r="N2760" i="35"/>
  <c r="N2811" i="35" s="1"/>
  <c r="H2760" i="35"/>
  <c r="H2811" i="35" s="1"/>
  <c r="N2759" i="35"/>
  <c r="N2810" i="35" s="1"/>
  <c r="H2759" i="35"/>
  <c r="H2810" i="35" s="1"/>
  <c r="R2755" i="35"/>
  <c r="R2806" i="35" s="1"/>
  <c r="M2755" i="35"/>
  <c r="M2806" i="35" s="1"/>
  <c r="E2755" i="35"/>
  <c r="E2806" i="35" s="1"/>
  <c r="P2754" i="35"/>
  <c r="P2805" i="35" s="1"/>
  <c r="I2754" i="35"/>
  <c r="I2805" i="35" s="1"/>
  <c r="L2753" i="35"/>
  <c r="L2804" i="35" s="1"/>
  <c r="E2753" i="35"/>
  <c r="E2804" i="35" s="1"/>
  <c r="P2752" i="35"/>
  <c r="P2803" i="35" s="1"/>
  <c r="I2752" i="35"/>
  <c r="I2803" i="35" s="1"/>
  <c r="L2751" i="35"/>
  <c r="L2802" i="35" s="1"/>
  <c r="E2751" i="35"/>
  <c r="E2802" i="35" s="1"/>
  <c r="P2750" i="35"/>
  <c r="P2801" i="35" s="1"/>
  <c r="I2750" i="35"/>
  <c r="I2801" i="35" s="1"/>
  <c r="L2749" i="35"/>
  <c r="L2800" i="35" s="1"/>
  <c r="E2749" i="35"/>
  <c r="E2800" i="35" s="1"/>
  <c r="P2748" i="35"/>
  <c r="P2799" i="35" s="1"/>
  <c r="I2748" i="35"/>
  <c r="I2799" i="35" s="1"/>
  <c r="L2747" i="35"/>
  <c r="L2798" i="35" s="1"/>
  <c r="E2747" i="35"/>
  <c r="E2798" i="35" s="1"/>
  <c r="P2746" i="35"/>
  <c r="P2797" i="35" s="1"/>
  <c r="I2746" i="35"/>
  <c r="I2797" i="35" s="1"/>
  <c r="L2745" i="35"/>
  <c r="L2796" i="35" s="1"/>
  <c r="E2745" i="35"/>
  <c r="E2796" i="35" s="1"/>
  <c r="P2744" i="35"/>
  <c r="P2795" i="35" s="1"/>
  <c r="I2744" i="35"/>
  <c r="I2795" i="35" s="1"/>
  <c r="L2743" i="35"/>
  <c r="L2794" i="35" s="1"/>
  <c r="E2743" i="35"/>
  <c r="E2794" i="35" s="1"/>
  <c r="P2742" i="35"/>
  <c r="P2793" i="35" s="1"/>
  <c r="I2742" i="35"/>
  <c r="I2793" i="35" s="1"/>
  <c r="L2741" i="35"/>
  <c r="L2792" i="35" s="1"/>
  <c r="E2741" i="35"/>
  <c r="E2792" i="35" s="1"/>
  <c r="P2740" i="35"/>
  <c r="P2791" i="35" s="1"/>
  <c r="I2740" i="35"/>
  <c r="I2791" i="35" s="1"/>
  <c r="L2739" i="35"/>
  <c r="L2790" i="35" s="1"/>
  <c r="E2739" i="35"/>
  <c r="E2790" i="35" s="1"/>
  <c r="P2738" i="35"/>
  <c r="P2789" i="35" s="1"/>
  <c r="I2738" i="35"/>
  <c r="I2789" i="35" s="1"/>
  <c r="P2726" i="35"/>
  <c r="P2777" i="35" s="1"/>
  <c r="F2725" i="35"/>
  <c r="F2776" i="35" s="1"/>
  <c r="H2725" i="35"/>
  <c r="H2776" i="35" s="1"/>
  <c r="P2725" i="35"/>
  <c r="P2776" i="35" s="1"/>
  <c r="D2776" i="35"/>
  <c r="I2725" i="35"/>
  <c r="I2776" i="35" s="1"/>
  <c r="Q2725" i="35"/>
  <c r="Q2776" i="35" s="1"/>
  <c r="I2722" i="35"/>
  <c r="I2773" i="35" s="1"/>
  <c r="I2823" i="35" s="1"/>
  <c r="D2694" i="35"/>
  <c r="D2680" i="35"/>
  <c r="H2663" i="35"/>
  <c r="H2714" i="35" s="1"/>
  <c r="P2663" i="35"/>
  <c r="P2714" i="35" s="1"/>
  <c r="H2659" i="35"/>
  <c r="H2710" i="35" s="1"/>
  <c r="D2710" i="35"/>
  <c r="P2643" i="35"/>
  <c r="P2694" i="35" s="1"/>
  <c r="H2636" i="35"/>
  <c r="H2687" i="35" s="1"/>
  <c r="L2628" i="35"/>
  <c r="L2679" i="35" s="1"/>
  <c r="P2628" i="35"/>
  <c r="P2679" i="35" s="1"/>
  <c r="H2621" i="35"/>
  <c r="H2672" i="35" s="1"/>
  <c r="L2621" i="35"/>
  <c r="L2672" i="35" s="1"/>
  <c r="I2619" i="35"/>
  <c r="I2670" i="35" s="1"/>
  <c r="L2618" i="35"/>
  <c r="L2669" i="35" s="1"/>
  <c r="H2520" i="35"/>
  <c r="H2571" i="35" s="1"/>
  <c r="I2501" i="35"/>
  <c r="I2552" i="35" s="1"/>
  <c r="G2498" i="35"/>
  <c r="G2549" i="35" s="1"/>
  <c r="I2498" i="35"/>
  <c r="I2549" i="35" s="1"/>
  <c r="N2498" i="35"/>
  <c r="N2549" i="35" s="1"/>
  <c r="E2495" i="35"/>
  <c r="E2546" i="35" s="1"/>
  <c r="L2495" i="35"/>
  <c r="L2546" i="35" s="1"/>
  <c r="R2493" i="35"/>
  <c r="R2544" i="35" s="1"/>
  <c r="E2492" i="35"/>
  <c r="E2543" i="35" s="1"/>
  <c r="R2492" i="35"/>
  <c r="R2543" i="35" s="1"/>
  <c r="R2490" i="35"/>
  <c r="R2541" i="35" s="1"/>
  <c r="E2479" i="35"/>
  <c r="E2530" i="35" s="1"/>
  <c r="F2479" i="35"/>
  <c r="F2530" i="35" s="1"/>
  <c r="J2479" i="35"/>
  <c r="J2530" i="35" s="1"/>
  <c r="D2388" i="35"/>
  <c r="K2387" i="35"/>
  <c r="K2438" i="35" s="1"/>
  <c r="K2386" i="35"/>
  <c r="K2437" i="35" s="1"/>
  <c r="K2385" i="35"/>
  <c r="K2436" i="35" s="1"/>
  <c r="K2384" i="35"/>
  <c r="K2435" i="35" s="1"/>
  <c r="K2383" i="35"/>
  <c r="K2434" i="35" s="1"/>
  <c r="K2382" i="35"/>
  <c r="K2433" i="35" s="1"/>
  <c r="K2381" i="35"/>
  <c r="K2432" i="35" s="1"/>
  <c r="K2380" i="35"/>
  <c r="K2431" i="35" s="1"/>
  <c r="K2379" i="35"/>
  <c r="K2430" i="35" s="1"/>
  <c r="K2378" i="35"/>
  <c r="K2429" i="35" s="1"/>
  <c r="K2377" i="35"/>
  <c r="K2428" i="35" s="1"/>
  <c r="K2376" i="35"/>
  <c r="K2427" i="35" s="1"/>
  <c r="K2375" i="35"/>
  <c r="K2426" i="35" s="1"/>
  <c r="K2374" i="35"/>
  <c r="K2425" i="35" s="1"/>
  <c r="K2373" i="35"/>
  <c r="K2424" i="35" s="1"/>
  <c r="K2372" i="35"/>
  <c r="K2423" i="35" s="1"/>
  <c r="K2371" i="35"/>
  <c r="K2422" i="35" s="1"/>
  <c r="K2370" i="35"/>
  <c r="K2421" i="35" s="1"/>
  <c r="K2369" i="35"/>
  <c r="K2420" i="35" s="1"/>
  <c r="K2368" i="35"/>
  <c r="K2419" i="35" s="1"/>
  <c r="K2367" i="35"/>
  <c r="K2418" i="35" s="1"/>
  <c r="K2366" i="35"/>
  <c r="K2417" i="35" s="1"/>
  <c r="K2365" i="35"/>
  <c r="K2416" i="35" s="1"/>
  <c r="K2364" i="35"/>
  <c r="K2415" i="35" s="1"/>
  <c r="K2363" i="35"/>
  <c r="K2414" i="35" s="1"/>
  <c r="K2362" i="35"/>
  <c r="K2413" i="35" s="1"/>
  <c r="K2361" i="35"/>
  <c r="K2412" i="35" s="1"/>
  <c r="K2360" i="35"/>
  <c r="K2411" i="35" s="1"/>
  <c r="K2359" i="35"/>
  <c r="K2410" i="35" s="1"/>
  <c r="K2358" i="35"/>
  <c r="K2409" i="35" s="1"/>
  <c r="K2357" i="35"/>
  <c r="K2408" i="35" s="1"/>
  <c r="K2356" i="35"/>
  <c r="K2407" i="35" s="1"/>
  <c r="K2355" i="35"/>
  <c r="K2406" i="35" s="1"/>
  <c r="K2354" i="35"/>
  <c r="K2405" i="35" s="1"/>
  <c r="K2353" i="35"/>
  <c r="K2404" i="35" s="1"/>
  <c r="J2350" i="35"/>
  <c r="J2401" i="35" s="1"/>
  <c r="L2349" i="35"/>
  <c r="L2400" i="35" s="1"/>
  <c r="R2346" i="35"/>
  <c r="R2397" i="35" s="1"/>
  <c r="H2345" i="35"/>
  <c r="H2396" i="35" s="1"/>
  <c r="O2345" i="35"/>
  <c r="O2396" i="35" s="1"/>
  <c r="J2345" i="35"/>
  <c r="J2396" i="35" s="1"/>
  <c r="R2345" i="35"/>
  <c r="R2396" i="35" s="1"/>
  <c r="J2342" i="35"/>
  <c r="J2393" i="35" s="1"/>
  <c r="L2341" i="35"/>
  <c r="L2392" i="35" s="1"/>
  <c r="R2338" i="35"/>
  <c r="D2263" i="35"/>
  <c r="D2261" i="35"/>
  <c r="J2250" i="35"/>
  <c r="J2301" i="35" s="1"/>
  <c r="P2248" i="35"/>
  <c r="P2299" i="35" s="1"/>
  <c r="J2246" i="35"/>
  <c r="J2297" i="35" s="1"/>
  <c r="P2244" i="35"/>
  <c r="P2295" i="35" s="1"/>
  <c r="J2242" i="35"/>
  <c r="J2293" i="35" s="1"/>
  <c r="P2240" i="35"/>
  <c r="P2291" i="35" s="1"/>
  <c r="J2238" i="35"/>
  <c r="J2289" i="35" s="1"/>
  <c r="P2236" i="35"/>
  <c r="P2287" i="35" s="1"/>
  <c r="J2234" i="35"/>
  <c r="J2285" i="35" s="1"/>
  <c r="H2230" i="35"/>
  <c r="H2281" i="35" s="1"/>
  <c r="L2230" i="35"/>
  <c r="L2281" i="35" s="1"/>
  <c r="O2218" i="35"/>
  <c r="O2269" i="35" s="1"/>
  <c r="G2214" i="35"/>
  <c r="G2265" i="35" s="1"/>
  <c r="K2214" i="35"/>
  <c r="K2265" i="35" s="1"/>
  <c r="D2265" i="35"/>
  <c r="L2212" i="35"/>
  <c r="L2263" i="35" s="1"/>
  <c r="O2210" i="35"/>
  <c r="O2261" i="35" s="1"/>
  <c r="G2206" i="35"/>
  <c r="G2257" i="35" s="1"/>
  <c r="K2206" i="35"/>
  <c r="K2257" i="35" s="1"/>
  <c r="D2257" i="35"/>
  <c r="L2204" i="35"/>
  <c r="L2255" i="35" s="1"/>
  <c r="O2202" i="35"/>
  <c r="O2253" i="35" s="1"/>
  <c r="D2181" i="35"/>
  <c r="J2141" i="35"/>
  <c r="J2192" i="35" s="1"/>
  <c r="E2138" i="35"/>
  <c r="E2189" i="35" s="1"/>
  <c r="F2138" i="35"/>
  <c r="F2189" i="35" s="1"/>
  <c r="J2138" i="35"/>
  <c r="J2189" i="35" s="1"/>
  <c r="N2138" i="35"/>
  <c r="N2189" i="35" s="1"/>
  <c r="R2138" i="35"/>
  <c r="R2189" i="35" s="1"/>
  <c r="G2138" i="35"/>
  <c r="G2189" i="35" s="1"/>
  <c r="K2138" i="35"/>
  <c r="K2189" i="35" s="1"/>
  <c r="O2138" i="35"/>
  <c r="O2189" i="35" s="1"/>
  <c r="H2138" i="35"/>
  <c r="H2189" i="35" s="1"/>
  <c r="L2138" i="35"/>
  <c r="L2189" i="35" s="1"/>
  <c r="P2138" i="35"/>
  <c r="P2189" i="35" s="1"/>
  <c r="H2137" i="35"/>
  <c r="H2188" i="35" s="1"/>
  <c r="L2136" i="35"/>
  <c r="L2187" i="35" s="1"/>
  <c r="O2134" i="35"/>
  <c r="O2185" i="35" s="1"/>
  <c r="O2133" i="35"/>
  <c r="O2184" i="35" s="1"/>
  <c r="O2132" i="35"/>
  <c r="O2183" i="35" s="1"/>
  <c r="O2131" i="35"/>
  <c r="O2182" i="35" s="1"/>
  <c r="O2130" i="35"/>
  <c r="O2181" i="35" s="1"/>
  <c r="O2129" i="35"/>
  <c r="O2180" i="35" s="1"/>
  <c r="G2126" i="35"/>
  <c r="G2177" i="35" s="1"/>
  <c r="F2126" i="35"/>
  <c r="F2177" i="35" s="1"/>
  <c r="N2126" i="35"/>
  <c r="N2177" i="35" s="1"/>
  <c r="H2126" i="35"/>
  <c r="H2177" i="35" s="1"/>
  <c r="P2126" i="35"/>
  <c r="P2177" i="35" s="1"/>
  <c r="D2177" i="35"/>
  <c r="J2126" i="35"/>
  <c r="J2177" i="35" s="1"/>
  <c r="R2126" i="35"/>
  <c r="R2177" i="35" s="1"/>
  <c r="G2122" i="35"/>
  <c r="G2173" i="35" s="1"/>
  <c r="F2122" i="35"/>
  <c r="F2173" i="35" s="1"/>
  <c r="N2122" i="35"/>
  <c r="N2173" i="35" s="1"/>
  <c r="H2122" i="35"/>
  <c r="H2173" i="35" s="1"/>
  <c r="P2122" i="35"/>
  <c r="P2173" i="35" s="1"/>
  <c r="J2122" i="35"/>
  <c r="J2173" i="35" s="1"/>
  <c r="R2122" i="35"/>
  <c r="R2173" i="35" s="1"/>
  <c r="D2173" i="35"/>
  <c r="N2115" i="35"/>
  <c r="N2166" i="35" s="1"/>
  <c r="N2112" i="35"/>
  <c r="N2163" i="35" s="1"/>
  <c r="D2174" i="35"/>
  <c r="D2165" i="35"/>
  <c r="Q2142" i="35"/>
  <c r="Q2193" i="35" s="1"/>
  <c r="L2142" i="35"/>
  <c r="L2193" i="35" s="1"/>
  <c r="G2142" i="35"/>
  <c r="G2193" i="35" s="1"/>
  <c r="O2135" i="35"/>
  <c r="O2186" i="35" s="1"/>
  <c r="K2135" i="35"/>
  <c r="K2186" i="35" s="1"/>
  <c r="G2135" i="35"/>
  <c r="G2186" i="35" s="1"/>
  <c r="P2127" i="35"/>
  <c r="P2178" i="35" s="1"/>
  <c r="H2127" i="35"/>
  <c r="H2178" i="35" s="1"/>
  <c r="P2123" i="35"/>
  <c r="P2174" i="35" s="1"/>
  <c r="H2123" i="35"/>
  <c r="H2174" i="35" s="1"/>
  <c r="N2121" i="35"/>
  <c r="N2172" i="35" s="1"/>
  <c r="H2121" i="35"/>
  <c r="H2172" i="35" s="1"/>
  <c r="R2120" i="35"/>
  <c r="R2171" i="35" s="1"/>
  <c r="L2120" i="35"/>
  <c r="L2171" i="35" s="1"/>
  <c r="G2120" i="35"/>
  <c r="G2171" i="35" s="1"/>
  <c r="R2119" i="35"/>
  <c r="R2170" i="35" s="1"/>
  <c r="L2119" i="35"/>
  <c r="L2170" i="35" s="1"/>
  <c r="G2119" i="35"/>
  <c r="G2170" i="35" s="1"/>
  <c r="O2114" i="35"/>
  <c r="O2165" i="35" s="1"/>
  <c r="K2114" i="35"/>
  <c r="K2165" i="35" s="1"/>
  <c r="G2114" i="35"/>
  <c r="G2165" i="35" s="1"/>
  <c r="P2105" i="35"/>
  <c r="P2156" i="35" s="1"/>
  <c r="L2105" i="35"/>
  <c r="L2156" i="35" s="1"/>
  <c r="H2105" i="35"/>
  <c r="H2156" i="35" s="1"/>
  <c r="R2104" i="35"/>
  <c r="R2155" i="35" s="1"/>
  <c r="N2104" i="35"/>
  <c r="N2155" i="35" s="1"/>
  <c r="J2104" i="35"/>
  <c r="J2155" i="35" s="1"/>
  <c r="F2104" i="35"/>
  <c r="F2155" i="35" s="1"/>
  <c r="R2103" i="35"/>
  <c r="R2154" i="35" s="1"/>
  <c r="N2103" i="35"/>
  <c r="N2154" i="35" s="1"/>
  <c r="J2103" i="35"/>
  <c r="J2154" i="35" s="1"/>
  <c r="F2103" i="35"/>
  <c r="F2154" i="35" s="1"/>
  <c r="R2102" i="35"/>
  <c r="R2153" i="35" s="1"/>
  <c r="N2102" i="35"/>
  <c r="N2153" i="35" s="1"/>
  <c r="J2102" i="35"/>
  <c r="J2153" i="35" s="1"/>
  <c r="F2102" i="35"/>
  <c r="F2153" i="35" s="1"/>
  <c r="R2101" i="35"/>
  <c r="R2152" i="35" s="1"/>
  <c r="N2101" i="35"/>
  <c r="N2152" i="35" s="1"/>
  <c r="J2101" i="35"/>
  <c r="J2152" i="35" s="1"/>
  <c r="F2101" i="35"/>
  <c r="F2152" i="35" s="1"/>
  <c r="R2100" i="35"/>
  <c r="R2151" i="35" s="1"/>
  <c r="N2100" i="35"/>
  <c r="N2151" i="35" s="1"/>
  <c r="J2100" i="35"/>
  <c r="J2151" i="35" s="1"/>
  <c r="F2100" i="35"/>
  <c r="F2151" i="35" s="1"/>
  <c r="R2099" i="35"/>
  <c r="R2150" i="35" s="1"/>
  <c r="N2099" i="35"/>
  <c r="N2150" i="35" s="1"/>
  <c r="J2099" i="35"/>
  <c r="J2150" i="35" s="1"/>
  <c r="F2099" i="35"/>
  <c r="F2150" i="35" s="1"/>
  <c r="R2098" i="35"/>
  <c r="R2149" i="35" s="1"/>
  <c r="N2098" i="35"/>
  <c r="N2149" i="35" s="1"/>
  <c r="J2098" i="35"/>
  <c r="J2149" i="35" s="1"/>
  <c r="F2098" i="35"/>
  <c r="F2149" i="35" s="1"/>
  <c r="R2097" i="35"/>
  <c r="R2148" i="35" s="1"/>
  <c r="N2097" i="35"/>
  <c r="J2097" i="35"/>
  <c r="J2148" i="35" s="1"/>
  <c r="F2097" i="35"/>
  <c r="M2737" i="35"/>
  <c r="M2788" i="35" s="1"/>
  <c r="H2737" i="35"/>
  <c r="H2788" i="35" s="1"/>
  <c r="M2736" i="35"/>
  <c r="M2787" i="35" s="1"/>
  <c r="H2736" i="35"/>
  <c r="H2787" i="35" s="1"/>
  <c r="M2735" i="35"/>
  <c r="M2786" i="35" s="1"/>
  <c r="H2735" i="35"/>
  <c r="H2786" i="35" s="1"/>
  <c r="M2734" i="35"/>
  <c r="M2785" i="35" s="1"/>
  <c r="H2734" i="35"/>
  <c r="H2785" i="35" s="1"/>
  <c r="M2733" i="35"/>
  <c r="M2784" i="35" s="1"/>
  <c r="H2733" i="35"/>
  <c r="H2784" i="35" s="1"/>
  <c r="M2732" i="35"/>
  <c r="M2783" i="35" s="1"/>
  <c r="H2732" i="35"/>
  <c r="H2783" i="35" s="1"/>
  <c r="M2731" i="35"/>
  <c r="M2782" i="35" s="1"/>
  <c r="H2731" i="35"/>
  <c r="H2782" i="35" s="1"/>
  <c r="M2730" i="35"/>
  <c r="M2781" i="35" s="1"/>
  <c r="H2730" i="35"/>
  <c r="H2781" i="35" s="1"/>
  <c r="M2729" i="35"/>
  <c r="M2780" i="35" s="1"/>
  <c r="H2729" i="35"/>
  <c r="H2780" i="35" s="1"/>
  <c r="M2728" i="35"/>
  <c r="M2779" i="35" s="1"/>
  <c r="H2728" i="35"/>
  <c r="H2779" i="35" s="1"/>
  <c r="M2727" i="35"/>
  <c r="M2778" i="35" s="1"/>
  <c r="H2727" i="35"/>
  <c r="H2778" i="35" s="1"/>
  <c r="Q2724" i="35"/>
  <c r="Q2775" i="35" s="1"/>
  <c r="I2724" i="35"/>
  <c r="I2775" i="35" s="1"/>
  <c r="D2702" i="35"/>
  <c r="Q2454" i="35"/>
  <c r="M2454" i="35"/>
  <c r="I2454" i="35"/>
  <c r="E2454" i="35"/>
  <c r="Q2352" i="35"/>
  <c r="Q2403" i="35" s="1"/>
  <c r="R2348" i="35"/>
  <c r="R2399" i="35" s="1"/>
  <c r="R2344" i="35"/>
  <c r="R2395" i="35" s="1"/>
  <c r="R2340" i="35"/>
  <c r="R2391" i="35" s="1"/>
  <c r="L2313" i="35"/>
  <c r="H2313" i="35"/>
  <c r="G2313" i="35"/>
  <c r="P2249" i="35"/>
  <c r="P2300" i="35" s="1"/>
  <c r="P2247" i="35"/>
  <c r="P2298" i="35" s="1"/>
  <c r="P2245" i="35"/>
  <c r="P2296" i="35" s="1"/>
  <c r="P2243" i="35"/>
  <c r="P2294" i="35" s="1"/>
  <c r="P2241" i="35"/>
  <c r="P2292" i="35" s="1"/>
  <c r="P2239" i="35"/>
  <c r="P2290" i="35" s="1"/>
  <c r="P2237" i="35"/>
  <c r="P2288" i="35" s="1"/>
  <c r="P2235" i="35"/>
  <c r="P2286" i="35" s="1"/>
  <c r="P2233" i="35"/>
  <c r="P2284" i="35" s="1"/>
  <c r="D2186" i="35"/>
  <c r="D2178" i="35"/>
  <c r="P2142" i="35"/>
  <c r="P2193" i="35" s="1"/>
  <c r="K2142" i="35"/>
  <c r="K2193" i="35" s="1"/>
  <c r="F2142" i="35"/>
  <c r="F2193" i="35" s="1"/>
  <c r="P2139" i="35"/>
  <c r="P2190" i="35" s="1"/>
  <c r="L2139" i="35"/>
  <c r="L2190" i="35" s="1"/>
  <c r="H2139" i="35"/>
  <c r="H2190" i="35" s="1"/>
  <c r="R2135" i="35"/>
  <c r="R2186" i="35" s="1"/>
  <c r="N2135" i="35"/>
  <c r="N2186" i="35" s="1"/>
  <c r="J2135" i="35"/>
  <c r="J2186" i="35" s="1"/>
  <c r="F2135" i="35"/>
  <c r="F2186" i="35" s="1"/>
  <c r="N2127" i="35"/>
  <c r="N2178" i="35" s="1"/>
  <c r="F2127" i="35"/>
  <c r="F2178" i="35" s="1"/>
  <c r="R2125" i="35"/>
  <c r="R2176" i="35" s="1"/>
  <c r="J2125" i="35"/>
  <c r="J2176" i="35" s="1"/>
  <c r="N2123" i="35"/>
  <c r="N2174" i="35" s="1"/>
  <c r="F2123" i="35"/>
  <c r="F2174" i="35" s="1"/>
  <c r="R2121" i="35"/>
  <c r="R2172" i="35" s="1"/>
  <c r="L2121" i="35"/>
  <c r="L2172" i="35" s="1"/>
  <c r="F2121" i="35"/>
  <c r="F2172" i="35" s="1"/>
  <c r="P2120" i="35"/>
  <c r="P2171" i="35" s="1"/>
  <c r="K2120" i="35"/>
  <c r="K2171" i="35" s="1"/>
  <c r="F2120" i="35"/>
  <c r="F2171" i="35" s="1"/>
  <c r="P2119" i="35"/>
  <c r="P2170" i="35" s="1"/>
  <c r="K2119" i="35"/>
  <c r="K2170" i="35" s="1"/>
  <c r="F2119" i="35"/>
  <c r="F2170" i="35" s="1"/>
  <c r="R2114" i="35"/>
  <c r="R2165" i="35" s="1"/>
  <c r="N2114" i="35"/>
  <c r="N2165" i="35" s="1"/>
  <c r="J2114" i="35"/>
  <c r="J2165" i="35" s="1"/>
  <c r="F2114" i="35"/>
  <c r="F2165" i="35" s="1"/>
  <c r="O2105" i="35"/>
  <c r="O2156" i="35" s="1"/>
  <c r="K2105" i="35"/>
  <c r="K2156" i="35" s="1"/>
  <c r="F2105" i="35"/>
  <c r="F2156" i="35" s="1"/>
  <c r="Q2104" i="35"/>
  <c r="Q2155" i="35" s="1"/>
  <c r="M2104" i="35"/>
  <c r="M2155" i="35" s="1"/>
  <c r="I2104" i="35"/>
  <c r="I2155" i="35" s="1"/>
  <c r="Q2103" i="35"/>
  <c r="Q2154" i="35" s="1"/>
  <c r="M2103" i="35"/>
  <c r="M2154" i="35" s="1"/>
  <c r="I2103" i="35"/>
  <c r="I2154" i="35" s="1"/>
  <c r="Q2102" i="35"/>
  <c r="Q2153" i="35" s="1"/>
  <c r="M2102" i="35"/>
  <c r="M2153" i="35" s="1"/>
  <c r="I2102" i="35"/>
  <c r="I2153" i="35" s="1"/>
  <c r="Q2101" i="35"/>
  <c r="Q2152" i="35" s="1"/>
  <c r="M2101" i="35"/>
  <c r="M2152" i="35" s="1"/>
  <c r="I2101" i="35"/>
  <c r="I2152" i="35" s="1"/>
  <c r="Q2100" i="35"/>
  <c r="Q2151" i="35" s="1"/>
  <c r="M2100" i="35"/>
  <c r="M2151" i="35" s="1"/>
  <c r="I2100" i="35"/>
  <c r="I2151" i="35" s="1"/>
  <c r="Q2099" i="35"/>
  <c r="Q2150" i="35" s="1"/>
  <c r="M2099" i="35"/>
  <c r="M2150" i="35" s="1"/>
  <c r="I2099" i="35"/>
  <c r="I2150" i="35" s="1"/>
  <c r="Q2098" i="35"/>
  <c r="Q2149" i="35" s="1"/>
  <c r="M2098" i="35"/>
  <c r="M2149" i="35" s="1"/>
  <c r="I2098" i="35"/>
  <c r="I2149" i="35" s="1"/>
  <c r="Q2097" i="35"/>
  <c r="Q2148" i="35" s="1"/>
  <c r="M2097" i="35"/>
  <c r="M2148" i="35" s="1"/>
  <c r="I2097" i="35"/>
  <c r="I2148" i="35" s="1"/>
  <c r="J965" i="35"/>
  <c r="J1016" i="35" s="1"/>
  <c r="R960" i="35"/>
  <c r="R1011" i="35" s="1"/>
  <c r="J963" i="35"/>
  <c r="J1014" i="35" s="1"/>
  <c r="D3607" i="35"/>
  <c r="N3568" i="35"/>
  <c r="N3619" i="35" s="1"/>
  <c r="N3564" i="35"/>
  <c r="N3615" i="35" s="1"/>
  <c r="L3557" i="35"/>
  <c r="L3608" i="35" s="1"/>
  <c r="N3549" i="35"/>
  <c r="N3600" i="35" s="1"/>
  <c r="N3543" i="35"/>
  <c r="N3594" i="35" s="1"/>
  <c r="D3620" i="35"/>
  <c r="D3594" i="35"/>
  <c r="L3568" i="35"/>
  <c r="L3619" i="35" s="1"/>
  <c r="P3567" i="35"/>
  <c r="P3618" i="35" s="1"/>
  <c r="N3562" i="35"/>
  <c r="N3613" i="35" s="1"/>
  <c r="R3557" i="35"/>
  <c r="R3608" i="35" s="1"/>
  <c r="J3557" i="35"/>
  <c r="J3608" i="35" s="1"/>
  <c r="P3556" i="35"/>
  <c r="P3607" i="35" s="1"/>
  <c r="N3547" i="35"/>
  <c r="N3598" i="35" s="1"/>
  <c r="L3543" i="35"/>
  <c r="L3594" i="35" s="1"/>
  <c r="D3614" i="35"/>
  <c r="D3600" i="35"/>
  <c r="N3570" i="35"/>
  <c r="N3621" i="35" s="1"/>
  <c r="L3567" i="35"/>
  <c r="L3618" i="35" s="1"/>
  <c r="R3566" i="35"/>
  <c r="R3617" i="35" s="1"/>
  <c r="L3564" i="35"/>
  <c r="L3615" i="35" s="1"/>
  <c r="P3563" i="35"/>
  <c r="P3614" i="35" s="1"/>
  <c r="L3549" i="35"/>
  <c r="L3600" i="35" s="1"/>
  <c r="H3545" i="35"/>
  <c r="H3596" i="35" s="1"/>
  <c r="F3543" i="35"/>
  <c r="F3594" i="35" s="1"/>
  <c r="D3601" i="35"/>
  <c r="F3570" i="35"/>
  <c r="F3621" i="35" s="1"/>
  <c r="H3567" i="35"/>
  <c r="H3618" i="35" s="1"/>
  <c r="N3566" i="35"/>
  <c r="N3617" i="35" s="1"/>
  <c r="F3564" i="35"/>
  <c r="F3615" i="35" s="1"/>
  <c r="L3563" i="35"/>
  <c r="L3614" i="35" s="1"/>
  <c r="R3562" i="35"/>
  <c r="R3613" i="35" s="1"/>
  <c r="O3558" i="35"/>
  <c r="O3609" i="35" s="1"/>
  <c r="P3557" i="35"/>
  <c r="P3608" i="35" s="1"/>
  <c r="K3557" i="35"/>
  <c r="K3608" i="35" s="1"/>
  <c r="F3553" i="35"/>
  <c r="F3604" i="35" s="1"/>
  <c r="N3550" i="35"/>
  <c r="N3601" i="35" s="1"/>
  <c r="R3549" i="35"/>
  <c r="R3600" i="35" s="1"/>
  <c r="H3549" i="35"/>
  <c r="H3600" i="35" s="1"/>
  <c r="P3545" i="35"/>
  <c r="P3596" i="35" s="1"/>
  <c r="F3545" i="35"/>
  <c r="F3596" i="35" s="1"/>
  <c r="L3526" i="35"/>
  <c r="L3577" i="35" s="1"/>
  <c r="D3602" i="35"/>
  <c r="F3566" i="35"/>
  <c r="F3617" i="35" s="1"/>
  <c r="H3563" i="35"/>
  <c r="H3614" i="35" s="1"/>
  <c r="H3559" i="35"/>
  <c r="H3610" i="35" s="1"/>
  <c r="F3550" i="35"/>
  <c r="F3601" i="35" s="1"/>
  <c r="P3549" i="35"/>
  <c r="P3600" i="35" s="1"/>
  <c r="H3546" i="35"/>
  <c r="H3597" i="35" s="1"/>
  <c r="D3085" i="35"/>
  <c r="J3049" i="35"/>
  <c r="J3100" i="35" s="1"/>
  <c r="O3038" i="35"/>
  <c r="O3089" i="35" s="1"/>
  <c r="J3037" i="35"/>
  <c r="J3088" i="35" s="1"/>
  <c r="D3096" i="35"/>
  <c r="J3045" i="35"/>
  <c r="J3096" i="35" s="1"/>
  <c r="R3029" i="35"/>
  <c r="R3080" i="35" s="1"/>
  <c r="R3026" i="35"/>
  <c r="R3077" i="35" s="1"/>
  <c r="R3015" i="35"/>
  <c r="R3066" i="35" s="1"/>
  <c r="D3072" i="35"/>
  <c r="D3092" i="35"/>
  <c r="D3058" i="35"/>
  <c r="D3052" i="35"/>
  <c r="J3026" i="35"/>
  <c r="J3077" i="35" s="1"/>
  <c r="L3023" i="35"/>
  <c r="L3074" i="35" s="1"/>
  <c r="R3018" i="35"/>
  <c r="R3069" i="35" s="1"/>
  <c r="F3015" i="35"/>
  <c r="F3066" i="35" s="1"/>
  <c r="P3002" i="35"/>
  <c r="P3053" i="35" s="1"/>
  <c r="P3026" i="35"/>
  <c r="P3077" i="35" s="1"/>
  <c r="R3002" i="35"/>
  <c r="R3053" i="35" s="1"/>
  <c r="D3077" i="35"/>
  <c r="O3041" i="35"/>
  <c r="O3092" i="35" s="1"/>
  <c r="F3031" i="35"/>
  <c r="F3082" i="35" s="1"/>
  <c r="H3026" i="35"/>
  <c r="H3077" i="35" s="1"/>
  <c r="J3021" i="35"/>
  <c r="J3072" i="35" s="1"/>
  <c r="L3018" i="35"/>
  <c r="L3069" i="35" s="1"/>
  <c r="L3017" i="35"/>
  <c r="L3068" i="35" s="1"/>
  <c r="L3007" i="35"/>
  <c r="L3058" i="35" s="1"/>
  <c r="R3006" i="35"/>
  <c r="R3057" i="35" s="1"/>
  <c r="L3002" i="35"/>
  <c r="L3053" i="35" s="1"/>
  <c r="L3001" i="35"/>
  <c r="L3052" i="35" s="1"/>
  <c r="Q2491" i="35"/>
  <c r="Q2542" i="35" s="1"/>
  <c r="J2482" i="35"/>
  <c r="J2533" i="35" s="1"/>
  <c r="D2542" i="35"/>
  <c r="P2508" i="35"/>
  <c r="P2559" i="35" s="1"/>
  <c r="D2555" i="35"/>
  <c r="D2553" i="35"/>
  <c r="D2533" i="35"/>
  <c r="L2516" i="35"/>
  <c r="L2567" i="35" s="1"/>
  <c r="P2515" i="35"/>
  <c r="P2566" i="35" s="1"/>
  <c r="P2512" i="35"/>
  <c r="P2563" i="35" s="1"/>
  <c r="L2508" i="35"/>
  <c r="L2559" i="35" s="1"/>
  <c r="P2507" i="35"/>
  <c r="P2558" i="35" s="1"/>
  <c r="P2502" i="35"/>
  <c r="P2553" i="35" s="1"/>
  <c r="I2502" i="35"/>
  <c r="I2553" i="35" s="1"/>
  <c r="J2500" i="35"/>
  <c r="J2551" i="35" s="1"/>
  <c r="J2491" i="35"/>
  <c r="J2542" i="35" s="1"/>
  <c r="N2485" i="35"/>
  <c r="N2536" i="35" s="1"/>
  <c r="H2485" i="35"/>
  <c r="H2536" i="35" s="1"/>
  <c r="R2484" i="35"/>
  <c r="R2535" i="35" s="1"/>
  <c r="N2482" i="35"/>
  <c r="N2533" i="35" s="1"/>
  <c r="F2482" i="35"/>
  <c r="F2533" i="35" s="1"/>
  <c r="R2481" i="35"/>
  <c r="R2532" i="35" s="1"/>
  <c r="H2481" i="35"/>
  <c r="H2532" i="35" s="1"/>
  <c r="R2480" i="35"/>
  <c r="R2531" i="35" s="1"/>
  <c r="D2539" i="35"/>
  <c r="D2532" i="35"/>
  <c r="J2502" i="35"/>
  <c r="J2553" i="35" s="1"/>
  <c r="R2500" i="35"/>
  <c r="R2551" i="35" s="1"/>
  <c r="L2491" i="35"/>
  <c r="L2542" i="35" s="1"/>
  <c r="Q2485" i="35"/>
  <c r="Q2536" i="35" s="1"/>
  <c r="I2485" i="35"/>
  <c r="I2536" i="35" s="1"/>
  <c r="P2482" i="35"/>
  <c r="P2533" i="35" s="1"/>
  <c r="I2482" i="35"/>
  <c r="I2533" i="35" s="1"/>
  <c r="L2481" i="35"/>
  <c r="L2532" i="35" s="1"/>
  <c r="D2575" i="35"/>
  <c r="D2551" i="35"/>
  <c r="D2536" i="35"/>
  <c r="H2516" i="35"/>
  <c r="H2567" i="35" s="1"/>
  <c r="L2515" i="35"/>
  <c r="L2566" i="35" s="1"/>
  <c r="H2512" i="35"/>
  <c r="H2563" i="35" s="1"/>
  <c r="L2507" i="35"/>
  <c r="L2558" i="35" s="1"/>
  <c r="M2504" i="35"/>
  <c r="M2555" i="35" s="1"/>
  <c r="N2502" i="35"/>
  <c r="N2553" i="35" s="1"/>
  <c r="F2502" i="35"/>
  <c r="F2553" i="35" s="1"/>
  <c r="E2500" i="35"/>
  <c r="E2551" i="35" s="1"/>
  <c r="P2499" i="35"/>
  <c r="P2550" i="35" s="1"/>
  <c r="M2488" i="35"/>
  <c r="M2539" i="35" s="1"/>
  <c r="M2485" i="35"/>
  <c r="M2536" i="35" s="1"/>
  <c r="L2482" i="35"/>
  <c r="L2533" i="35" s="1"/>
  <c r="E2482" i="35"/>
  <c r="E2533" i="35" s="1"/>
  <c r="N2481" i="35"/>
  <c r="N2532" i="35" s="1"/>
  <c r="J2480" i="35"/>
  <c r="J2531" i="35" s="1"/>
  <c r="L2479" i="35"/>
  <c r="L2530" i="35" s="1"/>
  <c r="N2494" i="35"/>
  <c r="N2545" i="35" s="1"/>
  <c r="I2494" i="35"/>
  <c r="I2545" i="35" s="1"/>
  <c r="D2549" i="35"/>
  <c r="D2545" i="35"/>
  <c r="D2543" i="35"/>
  <c r="D2541" i="35"/>
  <c r="D2537" i="35"/>
  <c r="R2504" i="35"/>
  <c r="R2555" i="35" s="1"/>
  <c r="H2504" i="35"/>
  <c r="H2555" i="35" s="1"/>
  <c r="Q2503" i="35"/>
  <c r="Q2554" i="35" s="1"/>
  <c r="N2501" i="35"/>
  <c r="N2552" i="35" s="1"/>
  <c r="H2501" i="35"/>
  <c r="H2552" i="35" s="1"/>
  <c r="N2499" i="35"/>
  <c r="N2550" i="35" s="1"/>
  <c r="F2499" i="35"/>
  <c r="F2550" i="35" s="1"/>
  <c r="R2498" i="35"/>
  <c r="R2549" i="35" s="1"/>
  <c r="M2498" i="35"/>
  <c r="M2549" i="35" s="1"/>
  <c r="H2498" i="35"/>
  <c r="H2549" i="35" s="1"/>
  <c r="L2497" i="35"/>
  <c r="L2548" i="35" s="1"/>
  <c r="Q2495" i="35"/>
  <c r="Q2546" i="35" s="1"/>
  <c r="F2495" i="35"/>
  <c r="F2546" i="35" s="1"/>
  <c r="R2494" i="35"/>
  <c r="R2545" i="35" s="1"/>
  <c r="M2494" i="35"/>
  <c r="M2545" i="35" s="1"/>
  <c r="H2494" i="35"/>
  <c r="H2545" i="35" s="1"/>
  <c r="P2492" i="35"/>
  <c r="P2543" i="35" s="1"/>
  <c r="I2492" i="35"/>
  <c r="I2543" i="35" s="1"/>
  <c r="Q2490" i="35"/>
  <c r="Q2541" i="35" s="1"/>
  <c r="L2490" i="35"/>
  <c r="L2541" i="35" s="1"/>
  <c r="F2490" i="35"/>
  <c r="F2541" i="35" s="1"/>
  <c r="R2489" i="35"/>
  <c r="R2540" i="35" s="1"/>
  <c r="J2488" i="35"/>
  <c r="J2539" i="35" s="1"/>
  <c r="R2486" i="35"/>
  <c r="R2537" i="35" s="1"/>
  <c r="M2486" i="35"/>
  <c r="M2537" i="35" s="1"/>
  <c r="H2486" i="35"/>
  <c r="H2537" i="35" s="1"/>
  <c r="P2483" i="35"/>
  <c r="P2534" i="35" s="1"/>
  <c r="I2483" i="35"/>
  <c r="I2534" i="35" s="1"/>
  <c r="N2479" i="35"/>
  <c r="N2530" i="35" s="1"/>
  <c r="J2492" i="35"/>
  <c r="J2543" i="35" s="1"/>
  <c r="Q2483" i="35"/>
  <c r="Q2534" i="35" s="1"/>
  <c r="D2570" i="35"/>
  <c r="D2534" i="35"/>
  <c r="N2504" i="35"/>
  <c r="N2555" i="35" s="1"/>
  <c r="J2503" i="35"/>
  <c r="J2554" i="35" s="1"/>
  <c r="R2502" i="35"/>
  <c r="R2553" i="35" s="1"/>
  <c r="M2502" i="35"/>
  <c r="M2553" i="35" s="1"/>
  <c r="H2502" i="35"/>
  <c r="H2553" i="35" s="1"/>
  <c r="M2501" i="35"/>
  <c r="M2552" i="35" s="1"/>
  <c r="L2499" i="35"/>
  <c r="L2550" i="35" s="1"/>
  <c r="Q2498" i="35"/>
  <c r="Q2549" i="35" s="1"/>
  <c r="L2498" i="35"/>
  <c r="L2549" i="35" s="1"/>
  <c r="F2498" i="35"/>
  <c r="F2549" i="35" s="1"/>
  <c r="R2497" i="35"/>
  <c r="R2548" i="35" s="1"/>
  <c r="H2497" i="35"/>
  <c r="H2548" i="35" s="1"/>
  <c r="N2495" i="35"/>
  <c r="N2546" i="35" s="1"/>
  <c r="Q2494" i="35"/>
  <c r="Q2545" i="35" s="1"/>
  <c r="L2494" i="35"/>
  <c r="L2545" i="35" s="1"/>
  <c r="F2494" i="35"/>
  <c r="F2545" i="35" s="1"/>
  <c r="N2492" i="35"/>
  <c r="N2543" i="35" s="1"/>
  <c r="H2492" i="35"/>
  <c r="H2543" i="35" s="1"/>
  <c r="P2490" i="35"/>
  <c r="P2541" i="35" s="1"/>
  <c r="J2490" i="35"/>
  <c r="J2541" i="35" s="1"/>
  <c r="E2490" i="35"/>
  <c r="E2541" i="35" s="1"/>
  <c r="L2489" i="35"/>
  <c r="L2540" i="35" s="1"/>
  <c r="R2488" i="35"/>
  <c r="R2539" i="35" s="1"/>
  <c r="H2488" i="35"/>
  <c r="H2539" i="35" s="1"/>
  <c r="Q2486" i="35"/>
  <c r="Q2537" i="35" s="1"/>
  <c r="L2486" i="35"/>
  <c r="L2537" i="35" s="1"/>
  <c r="F2486" i="35"/>
  <c r="F2537" i="35" s="1"/>
  <c r="N2483" i="35"/>
  <c r="N2534" i="35" s="1"/>
  <c r="F2483" i="35"/>
  <c r="F2534" i="35" s="1"/>
  <c r="R2482" i="35"/>
  <c r="R2533" i="35" s="1"/>
  <c r="M2482" i="35"/>
  <c r="M2533" i="35" s="1"/>
  <c r="H2482" i="35"/>
  <c r="H2533" i="35" s="1"/>
  <c r="J2483" i="35"/>
  <c r="J2534" i="35" s="1"/>
  <c r="P2514" i="35"/>
  <c r="P2565" i="35" s="1"/>
  <c r="P2498" i="35"/>
  <c r="P2549" i="35" s="1"/>
  <c r="J2498" i="35"/>
  <c r="J2549" i="35" s="1"/>
  <c r="E2498" i="35"/>
  <c r="E2549" i="35" s="1"/>
  <c r="N2497" i="35"/>
  <c r="N2548" i="35" s="1"/>
  <c r="P2494" i="35"/>
  <c r="P2545" i="35" s="1"/>
  <c r="J2494" i="35"/>
  <c r="J2545" i="35" s="1"/>
  <c r="E2494" i="35"/>
  <c r="E2545" i="35" s="1"/>
  <c r="M2492" i="35"/>
  <c r="M2543" i="35" s="1"/>
  <c r="N2488" i="35"/>
  <c r="N2539" i="35" s="1"/>
  <c r="P2486" i="35"/>
  <c r="P2537" i="35" s="1"/>
  <c r="J2486" i="35"/>
  <c r="J2537" i="35" s="1"/>
  <c r="E2486" i="35"/>
  <c r="E2537" i="35" s="1"/>
  <c r="L2483" i="35"/>
  <c r="L2534" i="35" s="1"/>
  <c r="H2522" i="35"/>
  <c r="H2573" i="35" s="1"/>
  <c r="P2522" i="35"/>
  <c r="P2573" i="35" s="1"/>
  <c r="H2510" i="35"/>
  <c r="H2561" i="35" s="1"/>
  <c r="P2510" i="35"/>
  <c r="P2561" i="35" s="1"/>
  <c r="G2496" i="35"/>
  <c r="G2547" i="35" s="1"/>
  <c r="F2496" i="35"/>
  <c r="F2547" i="35" s="1"/>
  <c r="L2496" i="35"/>
  <c r="L2547" i="35" s="1"/>
  <c r="Q2496" i="35"/>
  <c r="Q2547" i="35" s="1"/>
  <c r="E2496" i="35"/>
  <c r="E2547" i="35" s="1"/>
  <c r="M2496" i="35"/>
  <c r="M2547" i="35" s="1"/>
  <c r="H2496" i="35"/>
  <c r="H2547" i="35" s="1"/>
  <c r="N2496" i="35"/>
  <c r="N2547" i="35" s="1"/>
  <c r="G2487" i="35"/>
  <c r="G2538" i="35" s="1"/>
  <c r="H2487" i="35"/>
  <c r="H2538" i="35" s="1"/>
  <c r="M2487" i="35"/>
  <c r="M2538" i="35" s="1"/>
  <c r="R2487" i="35"/>
  <c r="R2538" i="35" s="1"/>
  <c r="E2487" i="35"/>
  <c r="E2538" i="35" s="1"/>
  <c r="L2487" i="35"/>
  <c r="L2538" i="35" s="1"/>
  <c r="F2487" i="35"/>
  <c r="F2538" i="35" s="1"/>
  <c r="N2487" i="35"/>
  <c r="N2538" i="35" s="1"/>
  <c r="H2527" i="35"/>
  <c r="H2578" i="35" s="1"/>
  <c r="P2527" i="35"/>
  <c r="P2578" i="35" s="1"/>
  <c r="L2527" i="35"/>
  <c r="L2578" i="35" s="1"/>
  <c r="H2519" i="35"/>
  <c r="H2570" i="35" s="1"/>
  <c r="P2519" i="35"/>
  <c r="P2570" i="35" s="1"/>
  <c r="P2496" i="35"/>
  <c r="P2547" i="35" s="1"/>
  <c r="P2487" i="35"/>
  <c r="P2538" i="35" s="1"/>
  <c r="G2484" i="35"/>
  <c r="G2535" i="35" s="1"/>
  <c r="F2484" i="35"/>
  <c r="F2535" i="35" s="1"/>
  <c r="L2484" i="35"/>
  <c r="L2535" i="35" s="1"/>
  <c r="Q2484" i="35"/>
  <c r="Q2535" i="35" s="1"/>
  <c r="D2535" i="35"/>
  <c r="H2484" i="35"/>
  <c r="H2535" i="35" s="1"/>
  <c r="N2484" i="35"/>
  <c r="N2535" i="35" s="1"/>
  <c r="I2484" i="35"/>
  <c r="I2535" i="35" s="1"/>
  <c r="P2484" i="35"/>
  <c r="P2535" i="35" s="1"/>
  <c r="D2547" i="35"/>
  <c r="G2503" i="35"/>
  <c r="G2554" i="35" s="1"/>
  <c r="H2503" i="35"/>
  <c r="H2554" i="35" s="1"/>
  <c r="M2503" i="35"/>
  <c r="M2554" i="35" s="1"/>
  <c r="R2503" i="35"/>
  <c r="R2554" i="35" s="1"/>
  <c r="E2503" i="35"/>
  <c r="E2554" i="35" s="1"/>
  <c r="L2503" i="35"/>
  <c r="L2554" i="35" s="1"/>
  <c r="F2503" i="35"/>
  <c r="F2554" i="35" s="1"/>
  <c r="N2503" i="35"/>
  <c r="N2554" i="35" s="1"/>
  <c r="J2496" i="35"/>
  <c r="J2547" i="35" s="1"/>
  <c r="G2489" i="35"/>
  <c r="G2540" i="35" s="1"/>
  <c r="E2489" i="35"/>
  <c r="E2540" i="35" s="1"/>
  <c r="J2489" i="35"/>
  <c r="J2540" i="35" s="1"/>
  <c r="P2489" i="35"/>
  <c r="P2540" i="35" s="1"/>
  <c r="F2489" i="35"/>
  <c r="F2540" i="35" s="1"/>
  <c r="M2489" i="35"/>
  <c r="M2540" i="35" s="1"/>
  <c r="D2540" i="35"/>
  <c r="H2489" i="35"/>
  <c r="H2540" i="35" s="1"/>
  <c r="N2489" i="35"/>
  <c r="N2540" i="35" s="1"/>
  <c r="J2487" i="35"/>
  <c r="J2538" i="35" s="1"/>
  <c r="M2484" i="35"/>
  <c r="M2535" i="35" s="1"/>
  <c r="G2480" i="35"/>
  <c r="G2531" i="35" s="1"/>
  <c r="F2480" i="35"/>
  <c r="F2531" i="35" s="1"/>
  <c r="L2480" i="35"/>
  <c r="L2531" i="35" s="1"/>
  <c r="Q2480" i="35"/>
  <c r="Q2531" i="35" s="1"/>
  <c r="D2531" i="35"/>
  <c r="E2480" i="35"/>
  <c r="E2531" i="35" s="1"/>
  <c r="M2480" i="35"/>
  <c r="M2531" i="35" s="1"/>
  <c r="H2480" i="35"/>
  <c r="H2531" i="35" s="1"/>
  <c r="N2480" i="35"/>
  <c r="N2531" i="35" s="1"/>
  <c r="D2554" i="35"/>
  <c r="D2538" i="35"/>
  <c r="L2528" i="35"/>
  <c r="L2579" i="35" s="1"/>
  <c r="P2528" i="35"/>
  <c r="P2579" i="35" s="1"/>
  <c r="D2579" i="35"/>
  <c r="P2503" i="35"/>
  <c r="P2554" i="35" s="1"/>
  <c r="G2500" i="35"/>
  <c r="G2551" i="35" s="1"/>
  <c r="F2500" i="35"/>
  <c r="F2551" i="35" s="1"/>
  <c r="L2500" i="35"/>
  <c r="L2551" i="35" s="1"/>
  <c r="Q2500" i="35"/>
  <c r="Q2551" i="35" s="1"/>
  <c r="H2500" i="35"/>
  <c r="H2551" i="35" s="1"/>
  <c r="N2500" i="35"/>
  <c r="N2551" i="35" s="1"/>
  <c r="I2500" i="35"/>
  <c r="I2551" i="35" s="1"/>
  <c r="P2500" i="35"/>
  <c r="P2551" i="35" s="1"/>
  <c r="I2496" i="35"/>
  <c r="I2547" i="35" s="1"/>
  <c r="G2493" i="35"/>
  <c r="G2544" i="35" s="1"/>
  <c r="E2493" i="35"/>
  <c r="E2544" i="35" s="1"/>
  <c r="J2493" i="35"/>
  <c r="J2544" i="35" s="1"/>
  <c r="P2493" i="35"/>
  <c r="P2544" i="35" s="1"/>
  <c r="H2493" i="35"/>
  <c r="H2544" i="35" s="1"/>
  <c r="N2493" i="35"/>
  <c r="N2544" i="35" s="1"/>
  <c r="D2544" i="35"/>
  <c r="I2493" i="35"/>
  <c r="I2544" i="35" s="1"/>
  <c r="Q2493" i="35"/>
  <c r="Q2544" i="35" s="1"/>
  <c r="G2491" i="35"/>
  <c r="G2542" i="35" s="1"/>
  <c r="H2491" i="35"/>
  <c r="H2542" i="35" s="1"/>
  <c r="M2491" i="35"/>
  <c r="M2542" i="35" s="1"/>
  <c r="R2491" i="35"/>
  <c r="R2542" i="35" s="1"/>
  <c r="F2491" i="35"/>
  <c r="F2542" i="35" s="1"/>
  <c r="N2491" i="35"/>
  <c r="N2542" i="35" s="1"/>
  <c r="I2491" i="35"/>
  <c r="I2542" i="35" s="1"/>
  <c r="P2491" i="35"/>
  <c r="P2542" i="35" s="1"/>
  <c r="Q2489" i="35"/>
  <c r="Q2540" i="35" s="1"/>
  <c r="I2487" i="35"/>
  <c r="I2538" i="35" s="1"/>
  <c r="J2484" i="35"/>
  <c r="J2535" i="35" s="1"/>
  <c r="P2480" i="35"/>
  <c r="P2531" i="35" s="1"/>
  <c r="H2526" i="35"/>
  <c r="H2577" i="35" s="1"/>
  <c r="P2526" i="35"/>
  <c r="P2577" i="35" s="1"/>
  <c r="H2511" i="35"/>
  <c r="H2562" i="35" s="1"/>
  <c r="P2511" i="35"/>
  <c r="P2562" i="35" s="1"/>
  <c r="G2504" i="35"/>
  <c r="G2555" i="35" s="1"/>
  <c r="F2504" i="35"/>
  <c r="F2555" i="35" s="1"/>
  <c r="L2504" i="35"/>
  <c r="L2555" i="35" s="1"/>
  <c r="Q2504" i="35"/>
  <c r="Q2555" i="35" s="1"/>
  <c r="G2497" i="35"/>
  <c r="G2548" i="35" s="1"/>
  <c r="E2497" i="35"/>
  <c r="E2548" i="35" s="1"/>
  <c r="J2497" i="35"/>
  <c r="J2548" i="35" s="1"/>
  <c r="P2497" i="35"/>
  <c r="P2548" i="35" s="1"/>
  <c r="G2495" i="35"/>
  <c r="G2546" i="35" s="1"/>
  <c r="H2495" i="35"/>
  <c r="H2546" i="35" s="1"/>
  <c r="M2495" i="35"/>
  <c r="M2546" i="35" s="1"/>
  <c r="R2495" i="35"/>
  <c r="R2546" i="35" s="1"/>
  <c r="G2488" i="35"/>
  <c r="G2539" i="35" s="1"/>
  <c r="F2488" i="35"/>
  <c r="F2539" i="35" s="1"/>
  <c r="L2488" i="35"/>
  <c r="L2539" i="35" s="1"/>
  <c r="Q2488" i="35"/>
  <c r="Q2539" i="35" s="1"/>
  <c r="G2481" i="35"/>
  <c r="G2532" i="35" s="1"/>
  <c r="E2481" i="35"/>
  <c r="E2532" i="35" s="1"/>
  <c r="J2481" i="35"/>
  <c r="J2532" i="35" s="1"/>
  <c r="P2481" i="35"/>
  <c r="P2532" i="35" s="1"/>
  <c r="G2479" i="35"/>
  <c r="G2530" i="35" s="1"/>
  <c r="H2479" i="35"/>
  <c r="H2530" i="35" s="1"/>
  <c r="M2479" i="35"/>
  <c r="M2530" i="35" s="1"/>
  <c r="R2479" i="35"/>
  <c r="R2530" i="35" s="1"/>
  <c r="D2548" i="35"/>
  <c r="H2518" i="35"/>
  <c r="H2569" i="35" s="1"/>
  <c r="P2518" i="35"/>
  <c r="P2569" i="35" s="1"/>
  <c r="P2504" i="35"/>
  <c r="P2555" i="35" s="1"/>
  <c r="I2504" i="35"/>
  <c r="I2555" i="35" s="1"/>
  <c r="G2501" i="35"/>
  <c r="G2552" i="35" s="1"/>
  <c r="E2501" i="35"/>
  <c r="E2552" i="35" s="1"/>
  <c r="J2501" i="35"/>
  <c r="J2552" i="35" s="1"/>
  <c r="P2501" i="35"/>
  <c r="P2552" i="35" s="1"/>
  <c r="G2499" i="35"/>
  <c r="G2550" i="35" s="1"/>
  <c r="H2499" i="35"/>
  <c r="H2550" i="35" s="1"/>
  <c r="M2499" i="35"/>
  <c r="M2550" i="35" s="1"/>
  <c r="R2499" i="35"/>
  <c r="R2550" i="35" s="1"/>
  <c r="Q2497" i="35"/>
  <c r="Q2548" i="35" s="1"/>
  <c r="I2497" i="35"/>
  <c r="I2548" i="35" s="1"/>
  <c r="P2495" i="35"/>
  <c r="P2546" i="35" s="1"/>
  <c r="I2495" i="35"/>
  <c r="I2546" i="35" s="1"/>
  <c r="G2492" i="35"/>
  <c r="G2543" i="35" s="1"/>
  <c r="F2492" i="35"/>
  <c r="F2543" i="35" s="1"/>
  <c r="L2492" i="35"/>
  <c r="L2543" i="35" s="1"/>
  <c r="Q2492" i="35"/>
  <c r="Q2543" i="35" s="1"/>
  <c r="P2488" i="35"/>
  <c r="P2539" i="35" s="1"/>
  <c r="I2488" i="35"/>
  <c r="I2539" i="35" s="1"/>
  <c r="G2485" i="35"/>
  <c r="G2536" i="35" s="1"/>
  <c r="E2485" i="35"/>
  <c r="E2536" i="35" s="1"/>
  <c r="J2485" i="35"/>
  <c r="J2536" i="35" s="1"/>
  <c r="P2485" i="35"/>
  <c r="P2536" i="35" s="1"/>
  <c r="G2483" i="35"/>
  <c r="G2534" i="35" s="1"/>
  <c r="H2483" i="35"/>
  <c r="H2534" i="35" s="1"/>
  <c r="M2483" i="35"/>
  <c r="M2534" i="35" s="1"/>
  <c r="R2483" i="35"/>
  <c r="R2534" i="35" s="1"/>
  <c r="Q2481" i="35"/>
  <c r="Q2532" i="35" s="1"/>
  <c r="I2481" i="35"/>
  <c r="I2532" i="35" s="1"/>
  <c r="P2479" i="35"/>
  <c r="P2530" i="35" s="1"/>
  <c r="I2479" i="35"/>
  <c r="I2530" i="35" s="1"/>
  <c r="L2001" i="35"/>
  <c r="L2052" i="35" s="1"/>
  <c r="J1999" i="35"/>
  <c r="J2050" i="35" s="1"/>
  <c r="J1998" i="35"/>
  <c r="J2049" i="35" s="1"/>
  <c r="R1993" i="35"/>
  <c r="R2044" i="35" s="1"/>
  <c r="F1978" i="35"/>
  <c r="F2029" i="35" s="1"/>
  <c r="Q1974" i="35"/>
  <c r="Q2025" i="35" s="1"/>
  <c r="N1971" i="35"/>
  <c r="N2022" i="35" s="1"/>
  <c r="L1970" i="35"/>
  <c r="L2021" i="35" s="1"/>
  <c r="J1962" i="35"/>
  <c r="J2013" i="35" s="1"/>
  <c r="F1961" i="35"/>
  <c r="F2012" i="35" s="1"/>
  <c r="N2007" i="35"/>
  <c r="N2058" i="35" s="1"/>
  <c r="R2001" i="35"/>
  <c r="R2052" i="35" s="1"/>
  <c r="H2001" i="35"/>
  <c r="H2052" i="35" s="1"/>
  <c r="I2007" i="35"/>
  <c r="I2058" i="35" s="1"/>
  <c r="L2002" i="35"/>
  <c r="L2053" i="35" s="1"/>
  <c r="N2001" i="35"/>
  <c r="N2052" i="35" s="1"/>
  <c r="F2001" i="35"/>
  <c r="F2052" i="35" s="1"/>
  <c r="N1987" i="35"/>
  <c r="N2038" i="35" s="1"/>
  <c r="L1986" i="35"/>
  <c r="L2037" i="35" s="1"/>
  <c r="Q1985" i="35"/>
  <c r="Q2036" i="35" s="1"/>
  <c r="I1983" i="35"/>
  <c r="I2034" i="35" s="1"/>
  <c r="Q1982" i="35"/>
  <c r="Q2033" i="35" s="1"/>
  <c r="I1980" i="35"/>
  <c r="I2031" i="35" s="1"/>
  <c r="J1966" i="35"/>
  <c r="J2017" i="35" s="1"/>
  <c r="J2002" i="35"/>
  <c r="J2053" i="35" s="1"/>
  <c r="M1985" i="35"/>
  <c r="M2036" i="35" s="1"/>
  <c r="Q2002" i="35"/>
  <c r="Q2053" i="35" s="1"/>
  <c r="I2002" i="35"/>
  <c r="I2053" i="35" s="1"/>
  <c r="L1993" i="35"/>
  <c r="L2044" i="35" s="1"/>
  <c r="P1986" i="35"/>
  <c r="P2037" i="35" s="1"/>
  <c r="I1986" i="35"/>
  <c r="I2037" i="35" s="1"/>
  <c r="L1985" i="35"/>
  <c r="L2036" i="35" s="1"/>
  <c r="N1978" i="35"/>
  <c r="N2029" i="35" s="1"/>
  <c r="J1973" i="35"/>
  <c r="J2024" i="35" s="1"/>
  <c r="J1970" i="35"/>
  <c r="J2021" i="35" s="1"/>
  <c r="L1961" i="35"/>
  <c r="L2012" i="35" s="1"/>
  <c r="N1993" i="35"/>
  <c r="N2044" i="35" s="1"/>
  <c r="J1986" i="35"/>
  <c r="J2037" i="35" s="1"/>
  <c r="N1973" i="35"/>
  <c r="N2024" i="35" s="1"/>
  <c r="M1961" i="35"/>
  <c r="M2012" i="35" s="1"/>
  <c r="N2003" i="35"/>
  <c r="N2054" i="35" s="1"/>
  <c r="P2002" i="35"/>
  <c r="P2053" i="35" s="1"/>
  <c r="E2002" i="35"/>
  <c r="E2053" i="35" s="1"/>
  <c r="Q2001" i="35"/>
  <c r="Q2052" i="35" s="1"/>
  <c r="I2001" i="35"/>
  <c r="I2052" i="35" s="1"/>
  <c r="N1999" i="35"/>
  <c r="N2050" i="35" s="1"/>
  <c r="H1993" i="35"/>
  <c r="H2044" i="35" s="1"/>
  <c r="J1989" i="35"/>
  <c r="J2040" i="35" s="1"/>
  <c r="N1986" i="35"/>
  <c r="N2037" i="35" s="1"/>
  <c r="F1986" i="35"/>
  <c r="F2037" i="35" s="1"/>
  <c r="R1985" i="35"/>
  <c r="R2036" i="35" s="1"/>
  <c r="I1985" i="35"/>
  <c r="I2036" i="35" s="1"/>
  <c r="J1983" i="35"/>
  <c r="J2034" i="35" s="1"/>
  <c r="J1978" i="35"/>
  <c r="J2029" i="35" s="1"/>
  <c r="R1977" i="35"/>
  <c r="R2028" i="35" s="1"/>
  <c r="E1973" i="35"/>
  <c r="E2024" i="35" s="1"/>
  <c r="Q1970" i="35"/>
  <c r="Q2021" i="35" s="1"/>
  <c r="I1970" i="35"/>
  <c r="I2021" i="35" s="1"/>
  <c r="Q1962" i="35"/>
  <c r="Q2013" i="35" s="1"/>
  <c r="R1961" i="35"/>
  <c r="R2012" i="35" s="1"/>
  <c r="H1961" i="35"/>
  <c r="H2012" i="35" s="1"/>
  <c r="N1960" i="35"/>
  <c r="P2007" i="35"/>
  <c r="P2058" i="35" s="1"/>
  <c r="E2007" i="35"/>
  <c r="E2058" i="35" s="1"/>
  <c r="J2006" i="35"/>
  <c r="J2057" i="35" s="1"/>
  <c r="N2000" i="35"/>
  <c r="N2051" i="35" s="1"/>
  <c r="J1997" i="35"/>
  <c r="J2048" i="35" s="1"/>
  <c r="N1995" i="35"/>
  <c r="N2046" i="35" s="1"/>
  <c r="P1994" i="35"/>
  <c r="P2045" i="35" s="1"/>
  <c r="I1994" i="35"/>
  <c r="I2045" i="35" s="1"/>
  <c r="M1993" i="35"/>
  <c r="M2044" i="35" s="1"/>
  <c r="F1993" i="35"/>
  <c r="F2044" i="35" s="1"/>
  <c r="J1991" i="35"/>
  <c r="J2042" i="35" s="1"/>
  <c r="I1988" i="35"/>
  <c r="I2039" i="35" s="1"/>
  <c r="P1981" i="35"/>
  <c r="P2032" i="35" s="1"/>
  <c r="E1981" i="35"/>
  <c r="E2032" i="35" s="1"/>
  <c r="L1978" i="35"/>
  <c r="L2029" i="35" s="1"/>
  <c r="E1978" i="35"/>
  <c r="E2029" i="35" s="1"/>
  <c r="Q1977" i="35"/>
  <c r="Q2028" i="35" s="1"/>
  <c r="I1977" i="35"/>
  <c r="I2028" i="35" s="1"/>
  <c r="P1975" i="35"/>
  <c r="P2026" i="35" s="1"/>
  <c r="E1975" i="35"/>
  <c r="E2026" i="35" s="1"/>
  <c r="J1974" i="35"/>
  <c r="J2025" i="35" s="1"/>
  <c r="N1968" i="35"/>
  <c r="N2019" i="35" s="1"/>
  <c r="J1965" i="35"/>
  <c r="J2016" i="35" s="1"/>
  <c r="N1963" i="35"/>
  <c r="N2014" i="35" s="1"/>
  <c r="P1962" i="35"/>
  <c r="P2013" i="35" s="1"/>
  <c r="I1962" i="35"/>
  <c r="I2013" i="35" s="1"/>
  <c r="J1959" i="35"/>
  <c r="J2010" i="35" s="1"/>
  <c r="Q1994" i="35"/>
  <c r="Q2045" i="35" s="1"/>
  <c r="J1994" i="35"/>
  <c r="J2045" i="35" s="1"/>
  <c r="N1991" i="35"/>
  <c r="N2042" i="35" s="1"/>
  <c r="L1977" i="35"/>
  <c r="L2028" i="35" s="1"/>
  <c r="N1965" i="35"/>
  <c r="N2016" i="35" s="1"/>
  <c r="I1997" i="35"/>
  <c r="I2048" i="35" s="1"/>
  <c r="N1994" i="35"/>
  <c r="N2045" i="35" s="1"/>
  <c r="F1994" i="35"/>
  <c r="F2045" i="35" s="1"/>
  <c r="I1991" i="35"/>
  <c r="I2042" i="35" s="1"/>
  <c r="Q1990" i="35"/>
  <c r="Q2041" i="35" s="1"/>
  <c r="N1977" i="35"/>
  <c r="N2028" i="35" s="1"/>
  <c r="H1977" i="35"/>
  <c r="H2028" i="35" s="1"/>
  <c r="I1965" i="35"/>
  <c r="I2016" i="35" s="1"/>
  <c r="N1962" i="35"/>
  <c r="N2013" i="35" s="1"/>
  <c r="F1962" i="35"/>
  <c r="F2013" i="35" s="1"/>
  <c r="I1959" i="35"/>
  <c r="I2010" i="35" s="1"/>
  <c r="Q1958" i="35"/>
  <c r="N1997" i="35"/>
  <c r="N2048" i="35" s="1"/>
  <c r="N1959" i="35"/>
  <c r="N2010" i="35" s="1"/>
  <c r="J2007" i="35"/>
  <c r="J2058" i="35" s="1"/>
  <c r="I2005" i="35"/>
  <c r="I2056" i="35" s="1"/>
  <c r="I2004" i="35"/>
  <c r="I2055" i="35" s="1"/>
  <c r="N2002" i="35"/>
  <c r="N2053" i="35" s="1"/>
  <c r="F2002" i="35"/>
  <c r="F2053" i="35" s="1"/>
  <c r="I1999" i="35"/>
  <c r="I2050" i="35" s="1"/>
  <c r="Q1998" i="35"/>
  <c r="Q2049" i="35" s="1"/>
  <c r="P1997" i="35"/>
  <c r="P2048" i="35" s="1"/>
  <c r="E1997" i="35"/>
  <c r="E2048" i="35" s="1"/>
  <c r="L1994" i="35"/>
  <c r="L2045" i="35" s="1"/>
  <c r="E1994" i="35"/>
  <c r="E2045" i="35" s="1"/>
  <c r="Q1993" i="35"/>
  <c r="Q2044" i="35" s="1"/>
  <c r="I1993" i="35"/>
  <c r="I2044" i="35" s="1"/>
  <c r="P1991" i="35"/>
  <c r="P2042" i="35" s="1"/>
  <c r="E1991" i="35"/>
  <c r="E2042" i="35" s="1"/>
  <c r="J1990" i="35"/>
  <c r="J2041" i="35" s="1"/>
  <c r="N1985" i="35"/>
  <c r="N2036" i="35" s="1"/>
  <c r="H1985" i="35"/>
  <c r="H2036" i="35" s="1"/>
  <c r="N1984" i="35"/>
  <c r="N2035" i="35" s="1"/>
  <c r="J1981" i="35"/>
  <c r="J2032" i="35" s="1"/>
  <c r="N1979" i="35"/>
  <c r="N2030" i="35" s="1"/>
  <c r="P1978" i="35"/>
  <c r="P2029" i="35" s="1"/>
  <c r="I1978" i="35"/>
  <c r="I2029" i="35" s="1"/>
  <c r="M1977" i="35"/>
  <c r="M2028" i="35" s="1"/>
  <c r="F1977" i="35"/>
  <c r="F2028" i="35" s="1"/>
  <c r="J1975" i="35"/>
  <c r="J2026" i="35" s="1"/>
  <c r="I1973" i="35"/>
  <c r="I2024" i="35" s="1"/>
  <c r="I1972" i="35"/>
  <c r="I2023" i="35" s="1"/>
  <c r="N1970" i="35"/>
  <c r="N2021" i="35" s="1"/>
  <c r="F1970" i="35"/>
  <c r="F2021" i="35" s="1"/>
  <c r="I1967" i="35"/>
  <c r="I2018" i="35" s="1"/>
  <c r="Q1966" i="35"/>
  <c r="Q2017" i="35" s="1"/>
  <c r="P1965" i="35"/>
  <c r="P2016" i="35" s="1"/>
  <c r="E1965" i="35"/>
  <c r="E2016" i="35" s="1"/>
  <c r="L1962" i="35"/>
  <c r="L2013" i="35" s="1"/>
  <c r="E1962" i="35"/>
  <c r="E2013" i="35" s="1"/>
  <c r="Q1961" i="35"/>
  <c r="Q2012" i="35" s="1"/>
  <c r="I1961" i="35"/>
  <c r="I2012" i="35" s="1"/>
  <c r="P1959" i="35"/>
  <c r="P2010" i="35" s="1"/>
  <c r="E1959" i="35"/>
  <c r="E2010" i="35" s="1"/>
  <c r="J1958" i="35"/>
  <c r="J2009" i="35" s="1"/>
  <c r="E1484" i="35"/>
  <c r="E1535" i="35" s="1"/>
  <c r="M1480" i="35"/>
  <c r="M1531" i="35" s="1"/>
  <c r="Q1458" i="35"/>
  <c r="Q1509" i="35" s="1"/>
  <c r="D1530" i="35"/>
  <c r="D1496" i="35"/>
  <c r="I1485" i="35"/>
  <c r="I1536" i="35" s="1"/>
  <c r="P1484" i="35"/>
  <c r="P1535" i="35" s="1"/>
  <c r="M1482" i="35"/>
  <c r="M1533" i="35" s="1"/>
  <c r="G1468" i="35"/>
  <c r="G1519" i="35" s="1"/>
  <c r="L1462" i="35"/>
  <c r="L1513" i="35" s="1"/>
  <c r="O1446" i="35"/>
  <c r="O1497" i="35" s="1"/>
  <c r="O1445" i="35"/>
  <c r="O1496" i="35" s="1"/>
  <c r="I1442" i="35"/>
  <c r="I1493" i="35" s="1"/>
  <c r="D1520" i="35"/>
  <c r="D1504" i="35"/>
  <c r="E1483" i="35"/>
  <c r="E1534" i="35" s="1"/>
  <c r="G1482" i="35"/>
  <c r="G1533" i="35" s="1"/>
  <c r="I1480" i="35"/>
  <c r="I1531" i="35" s="1"/>
  <c r="Q1470" i="35"/>
  <c r="Q1521" i="35" s="1"/>
  <c r="O1461" i="35"/>
  <c r="O1512" i="35" s="1"/>
  <c r="G1454" i="35"/>
  <c r="G1505" i="35" s="1"/>
  <c r="Q1446" i="35"/>
  <c r="Q1497" i="35" s="1"/>
  <c r="G1446" i="35"/>
  <c r="G1497" i="35" s="1"/>
  <c r="I1445" i="35"/>
  <c r="I1496" i="35" s="1"/>
  <c r="D1515" i="35"/>
  <c r="Q1476" i="35"/>
  <c r="Q1527" i="35" s="1"/>
  <c r="I1464" i="35"/>
  <c r="I1515" i="35" s="1"/>
  <c r="Q1452" i="35"/>
  <c r="Q1503" i="35" s="1"/>
  <c r="D1516" i="35"/>
  <c r="O1486" i="35"/>
  <c r="O1537" i="35" s="1"/>
  <c r="I1484" i="35"/>
  <c r="I1535" i="35" s="1"/>
  <c r="P1483" i="35"/>
  <c r="P1534" i="35" s="1"/>
  <c r="Q1480" i="35"/>
  <c r="Q1531" i="35" s="1"/>
  <c r="I1476" i="35"/>
  <c r="I1527" i="35" s="1"/>
  <c r="O1465" i="35"/>
  <c r="O1516" i="35" s="1"/>
  <c r="G1464" i="35"/>
  <c r="G1515" i="35" s="1"/>
  <c r="G1452" i="35"/>
  <c r="G1503" i="35" s="1"/>
  <c r="L1474" i="35"/>
  <c r="L1525" i="35" s="1"/>
  <c r="M1470" i="35"/>
  <c r="M1521" i="35" s="1"/>
  <c r="D1493" i="35"/>
  <c r="I1486" i="35"/>
  <c r="I1537" i="35" s="1"/>
  <c r="K1483" i="35"/>
  <c r="K1534" i="35" s="1"/>
  <c r="G1476" i="35"/>
  <c r="G1527" i="35" s="1"/>
  <c r="I1474" i="35"/>
  <c r="I1525" i="35" s="1"/>
  <c r="O1473" i="35"/>
  <c r="O1524" i="35" s="1"/>
  <c r="Q1472" i="35"/>
  <c r="Q1523" i="35" s="1"/>
  <c r="I1470" i="35"/>
  <c r="I1521" i="35" s="1"/>
  <c r="L1469" i="35"/>
  <c r="L1520" i="35" s="1"/>
  <c r="M1468" i="35"/>
  <c r="M1519" i="35" s="1"/>
  <c r="Q1462" i="35"/>
  <c r="Q1513" i="35" s="1"/>
  <c r="I1456" i="35"/>
  <c r="I1507" i="35" s="1"/>
  <c r="M1452" i="35"/>
  <c r="M1503" i="35" s="1"/>
  <c r="D1487" i="35"/>
  <c r="D1525" i="35"/>
  <c r="K1486" i="35"/>
  <c r="K1537" i="35" s="1"/>
  <c r="Q1468" i="35"/>
  <c r="Q1519" i="35" s="1"/>
  <c r="D1524" i="35"/>
  <c r="P1486" i="35"/>
  <c r="P1537" i="35" s="1"/>
  <c r="E1486" i="35"/>
  <c r="E1537" i="35" s="1"/>
  <c r="K1484" i="35"/>
  <c r="K1535" i="35" s="1"/>
  <c r="I1483" i="35"/>
  <c r="I1534" i="35" s="1"/>
  <c r="P1482" i="35"/>
  <c r="P1533" i="35" s="1"/>
  <c r="M1478" i="35"/>
  <c r="M1529" i="35" s="1"/>
  <c r="Q1474" i="35"/>
  <c r="Q1525" i="35" s="1"/>
  <c r="G1472" i="35"/>
  <c r="G1523" i="35" s="1"/>
  <c r="G1470" i="35"/>
  <c r="G1521" i="35" s="1"/>
  <c r="Q1454" i="35"/>
  <c r="Q1505" i="35" s="1"/>
  <c r="O1441" i="35"/>
  <c r="O1492" i="35" s="1"/>
  <c r="O935" i="35"/>
  <c r="O986" i="35" s="1"/>
  <c r="D995" i="35"/>
  <c r="L957" i="35"/>
  <c r="L1008" i="35" s="1"/>
  <c r="D997" i="35"/>
  <c r="D999" i="35"/>
  <c r="J964" i="35"/>
  <c r="J1015" i="35" s="1"/>
  <c r="O961" i="35"/>
  <c r="O1012" i="35" s="1"/>
  <c r="N929" i="35"/>
  <c r="N980" i="35" s="1"/>
  <c r="J960" i="35"/>
  <c r="J1011" i="35" s="1"/>
  <c r="O959" i="35"/>
  <c r="O1010" i="35" s="1"/>
  <c r="D985" i="35"/>
  <c r="D978" i="35"/>
  <c r="N960" i="35"/>
  <c r="N1011" i="35" s="1"/>
  <c r="O965" i="35"/>
  <c r="O1016" i="35" s="1"/>
  <c r="O964" i="35"/>
  <c r="O1015" i="35" s="1"/>
  <c r="O963" i="35"/>
  <c r="O1014" i="35" s="1"/>
  <c r="G960" i="35"/>
  <c r="G1011" i="35" s="1"/>
  <c r="R957" i="35"/>
  <c r="R1008" i="35" s="1"/>
  <c r="J927" i="35"/>
  <c r="J978" i="35" s="1"/>
  <c r="M438" i="35"/>
  <c r="M489" i="35" s="1"/>
  <c r="I442" i="35"/>
  <c r="I493" i="35" s="1"/>
  <c r="I426" i="35"/>
  <c r="I477" i="35" s="1"/>
  <c r="E442" i="35"/>
  <c r="E493" i="35" s="1"/>
  <c r="D3098" i="35"/>
  <c r="D3057" i="35"/>
  <c r="P3006" i="35"/>
  <c r="P3057" i="35" s="1"/>
  <c r="O3047" i="35"/>
  <c r="O3098" i="35" s="1"/>
  <c r="J3041" i="35"/>
  <c r="J3092" i="35" s="1"/>
  <c r="J3035" i="35"/>
  <c r="J3086" i="35" s="1"/>
  <c r="L3011" i="35"/>
  <c r="L3062" i="35" s="1"/>
  <c r="J3006" i="35"/>
  <c r="J3057" i="35" s="1"/>
  <c r="P3003" i="35"/>
  <c r="P3054" i="35" s="1"/>
  <c r="D3074" i="35"/>
  <c r="J3047" i="35"/>
  <c r="J3098" i="35" s="1"/>
  <c r="R3031" i="35"/>
  <c r="R3082" i="35" s="1"/>
  <c r="L3026" i="35"/>
  <c r="L3077" i="35" s="1"/>
  <c r="N3015" i="35"/>
  <c r="N3066" i="35" s="1"/>
  <c r="N3007" i="35"/>
  <c r="N3058" i="35" s="1"/>
  <c r="H3006" i="35"/>
  <c r="H3057" i="35" s="1"/>
  <c r="N3003" i="35"/>
  <c r="N3054" i="35" s="1"/>
  <c r="D3094" i="35"/>
  <c r="D3064" i="35"/>
  <c r="D3056" i="35"/>
  <c r="N3031" i="35"/>
  <c r="N3082" i="35" s="1"/>
  <c r="R3023" i="35"/>
  <c r="R3074" i="35" s="1"/>
  <c r="J3023" i="35"/>
  <c r="J3074" i="35" s="1"/>
  <c r="P3019" i="35"/>
  <c r="P3070" i="35" s="1"/>
  <c r="L3010" i="35"/>
  <c r="L3061" i="35" s="1"/>
  <c r="R3005" i="35"/>
  <c r="R3056" i="35" s="1"/>
  <c r="D3086" i="35"/>
  <c r="D3076" i="35"/>
  <c r="D3073" i="35"/>
  <c r="D3068" i="35"/>
  <c r="D3054" i="35"/>
  <c r="O3043" i="35"/>
  <c r="O3094" i="35" s="1"/>
  <c r="O3039" i="35"/>
  <c r="O3090" i="35" s="1"/>
  <c r="O3033" i="35"/>
  <c r="O3084" i="35" s="1"/>
  <c r="L3031" i="35"/>
  <c r="L3082" i="35" s="1"/>
  <c r="P3023" i="35"/>
  <c r="P3074" i="35" s="1"/>
  <c r="H3023" i="35"/>
  <c r="H3074" i="35" s="1"/>
  <c r="P3022" i="35"/>
  <c r="P3073" i="35" s="1"/>
  <c r="R3021" i="35"/>
  <c r="R3072" i="35" s="1"/>
  <c r="L3019" i="35"/>
  <c r="L3070" i="35" s="1"/>
  <c r="R3013" i="35"/>
  <c r="R3064" i="35" s="1"/>
  <c r="J3010" i="35"/>
  <c r="J3061" i="35" s="1"/>
  <c r="R3007" i="35"/>
  <c r="R3058" i="35" s="1"/>
  <c r="J3007" i="35"/>
  <c r="J3058" i="35" s="1"/>
  <c r="L3005" i="35"/>
  <c r="L3056" i="35" s="1"/>
  <c r="L3003" i="35"/>
  <c r="L3054" i="35" s="1"/>
  <c r="P3010" i="35"/>
  <c r="P3061" i="35" s="1"/>
  <c r="D3090" i="35"/>
  <c r="D3070" i="35"/>
  <c r="D3061" i="35"/>
  <c r="D3084" i="35"/>
  <c r="D3082" i="35"/>
  <c r="O3049" i="35"/>
  <c r="O3100" i="35" s="1"/>
  <c r="O3045" i="35"/>
  <c r="O3096" i="35" s="1"/>
  <c r="O3044" i="35"/>
  <c r="O3095" i="35" s="1"/>
  <c r="J3043" i="35"/>
  <c r="J3094" i="35" s="1"/>
  <c r="J3039" i="35"/>
  <c r="J3090" i="35" s="1"/>
  <c r="O3035" i="35"/>
  <c r="O3086" i="35" s="1"/>
  <c r="O3034" i="35"/>
  <c r="O3085" i="35" s="1"/>
  <c r="J3033" i="35"/>
  <c r="J3084" i="35" s="1"/>
  <c r="J3031" i="35"/>
  <c r="J3082" i="35" s="1"/>
  <c r="L3027" i="35"/>
  <c r="L3078" i="35" s="1"/>
  <c r="N3023" i="35"/>
  <c r="N3074" i="35" s="1"/>
  <c r="J3022" i="35"/>
  <c r="J3073" i="35" s="1"/>
  <c r="L3021" i="35"/>
  <c r="L3072" i="35" s="1"/>
  <c r="H3019" i="35"/>
  <c r="H3070" i="35" s="1"/>
  <c r="P3018" i="35"/>
  <c r="P3069" i="35" s="1"/>
  <c r="L3015" i="35"/>
  <c r="L3066" i="35" s="1"/>
  <c r="J3013" i="35"/>
  <c r="J3064" i="35" s="1"/>
  <c r="R3010" i="35"/>
  <c r="R3061" i="35" s="1"/>
  <c r="H3010" i="35"/>
  <c r="H3061" i="35" s="1"/>
  <c r="P3007" i="35"/>
  <c r="P3058" i="35" s="1"/>
  <c r="J3005" i="35"/>
  <c r="J3056" i="35" s="1"/>
  <c r="H3003" i="35"/>
  <c r="H3054" i="35" s="1"/>
  <c r="O3048" i="35"/>
  <c r="O3099" i="35" s="1"/>
  <c r="O3046" i="35"/>
  <c r="O3097" i="35" s="1"/>
  <c r="P3030" i="35"/>
  <c r="P3081" i="35" s="1"/>
  <c r="D3081" i="35"/>
  <c r="D3060" i="35"/>
  <c r="D3050" i="35"/>
  <c r="H3049" i="35"/>
  <c r="H3100" i="35" s="1"/>
  <c r="N3048" i="35"/>
  <c r="N3099" i="35" s="1"/>
  <c r="H3047" i="35"/>
  <c r="H3098" i="35" s="1"/>
  <c r="N3046" i="35"/>
  <c r="N3097" i="35" s="1"/>
  <c r="H3045" i="35"/>
  <c r="H3096" i="35" s="1"/>
  <c r="N3044" i="35"/>
  <c r="N3095" i="35" s="1"/>
  <c r="H3043" i="35"/>
  <c r="H3094" i="35" s="1"/>
  <c r="N3042" i="35"/>
  <c r="N3093" i="35" s="1"/>
  <c r="H3041" i="35"/>
  <c r="H3092" i="35" s="1"/>
  <c r="N3040" i="35"/>
  <c r="N3091" i="35" s="1"/>
  <c r="H3039" i="35"/>
  <c r="H3090" i="35" s="1"/>
  <c r="N3038" i="35"/>
  <c r="N3089" i="35" s="1"/>
  <c r="H3037" i="35"/>
  <c r="H3088" i="35" s="1"/>
  <c r="N3036" i="35"/>
  <c r="N3087" i="35" s="1"/>
  <c r="H3035" i="35"/>
  <c r="H3086" i="35" s="1"/>
  <c r="N3034" i="35"/>
  <c r="N3085" i="35" s="1"/>
  <c r="H3033" i="35"/>
  <c r="H3084" i="35" s="1"/>
  <c r="L3030" i="35"/>
  <c r="L3081" i="35" s="1"/>
  <c r="R3027" i="35"/>
  <c r="R3078" i="35" s="1"/>
  <c r="J3027" i="35"/>
  <c r="J3078" i="35" s="1"/>
  <c r="R3025" i="35"/>
  <c r="R3076" i="35" s="1"/>
  <c r="R3022" i="35"/>
  <c r="R3073" i="35" s="1"/>
  <c r="H3022" i="35"/>
  <c r="H3073" i="35" s="1"/>
  <c r="N3019" i="35"/>
  <c r="N3070" i="35" s="1"/>
  <c r="F3019" i="35"/>
  <c r="F3070" i="35" s="1"/>
  <c r="J3017" i="35"/>
  <c r="J3068" i="35" s="1"/>
  <c r="L3014" i="35"/>
  <c r="L3065" i="35" s="1"/>
  <c r="R3011" i="35"/>
  <c r="R3062" i="35" s="1"/>
  <c r="J3011" i="35"/>
  <c r="J3062" i="35" s="1"/>
  <c r="R3009" i="35"/>
  <c r="R3060" i="35" s="1"/>
  <c r="J3001" i="35"/>
  <c r="J3052" i="35" s="1"/>
  <c r="O3042" i="35"/>
  <c r="O3093" i="35" s="1"/>
  <c r="O3040" i="35"/>
  <c r="O3091" i="35" s="1"/>
  <c r="D3099" i="35"/>
  <c r="D3097" i="35"/>
  <c r="D3095" i="35"/>
  <c r="D3093" i="35"/>
  <c r="D3091" i="35"/>
  <c r="D3087" i="35"/>
  <c r="D3078" i="35"/>
  <c r="D3065" i="35"/>
  <c r="J3048" i="35"/>
  <c r="J3099" i="35" s="1"/>
  <c r="J3046" i="35"/>
  <c r="J3097" i="35" s="1"/>
  <c r="J3044" i="35"/>
  <c r="J3095" i="35" s="1"/>
  <c r="J3042" i="35"/>
  <c r="J3093" i="35" s="1"/>
  <c r="J3040" i="35"/>
  <c r="J3091" i="35" s="1"/>
  <c r="J3038" i="35"/>
  <c r="J3089" i="35" s="1"/>
  <c r="J3036" i="35"/>
  <c r="J3087" i="35" s="1"/>
  <c r="J3034" i="35"/>
  <c r="J3085" i="35" s="1"/>
  <c r="J3030" i="35"/>
  <c r="J3081" i="35" s="1"/>
  <c r="P3027" i="35"/>
  <c r="P3078" i="35" s="1"/>
  <c r="H3027" i="35"/>
  <c r="H3078" i="35" s="1"/>
  <c r="L3025" i="35"/>
  <c r="L3076" i="35" s="1"/>
  <c r="J3014" i="35"/>
  <c r="J3065" i="35" s="1"/>
  <c r="P3011" i="35"/>
  <c r="P3062" i="35" s="1"/>
  <c r="H3011" i="35"/>
  <c r="H3062" i="35" s="1"/>
  <c r="L3009" i="35"/>
  <c r="L3060" i="35" s="1"/>
  <c r="O3036" i="35"/>
  <c r="O3087" i="35" s="1"/>
  <c r="P3014" i="35"/>
  <c r="P3065" i="35" s="1"/>
  <c r="D3062" i="35"/>
  <c r="N3049" i="35"/>
  <c r="N3100" i="35" s="1"/>
  <c r="H3048" i="35"/>
  <c r="H3099" i="35" s="1"/>
  <c r="N3047" i="35"/>
  <c r="N3098" i="35" s="1"/>
  <c r="H3046" i="35"/>
  <c r="H3097" i="35" s="1"/>
  <c r="N3045" i="35"/>
  <c r="N3096" i="35" s="1"/>
  <c r="H3044" i="35"/>
  <c r="H3095" i="35" s="1"/>
  <c r="N3043" i="35"/>
  <c r="N3094" i="35" s="1"/>
  <c r="H3042" i="35"/>
  <c r="H3093" i="35" s="1"/>
  <c r="N3041" i="35"/>
  <c r="N3092" i="35" s="1"/>
  <c r="H3040" i="35"/>
  <c r="H3091" i="35" s="1"/>
  <c r="N3039" i="35"/>
  <c r="N3090" i="35" s="1"/>
  <c r="H3038" i="35"/>
  <c r="H3089" i="35" s="1"/>
  <c r="N3037" i="35"/>
  <c r="N3088" i="35" s="1"/>
  <c r="H3036" i="35"/>
  <c r="H3087" i="35" s="1"/>
  <c r="N3035" i="35"/>
  <c r="N3086" i="35" s="1"/>
  <c r="H3034" i="35"/>
  <c r="H3085" i="35" s="1"/>
  <c r="N3033" i="35"/>
  <c r="N3084" i="35" s="1"/>
  <c r="P3031" i="35"/>
  <c r="P3082" i="35" s="1"/>
  <c r="R3030" i="35"/>
  <c r="R3081" i="35" s="1"/>
  <c r="H3030" i="35"/>
  <c r="H3081" i="35" s="1"/>
  <c r="L3029" i="35"/>
  <c r="L3080" i="35" s="1"/>
  <c r="N3027" i="35"/>
  <c r="N3078" i="35" s="1"/>
  <c r="J3025" i="35"/>
  <c r="J3076" i="35" s="1"/>
  <c r="L3022" i="35"/>
  <c r="L3073" i="35" s="1"/>
  <c r="R3019" i="35"/>
  <c r="R3070" i="35" s="1"/>
  <c r="J3018" i="35"/>
  <c r="J3069" i="35" s="1"/>
  <c r="R3017" i="35"/>
  <c r="R3068" i="35" s="1"/>
  <c r="P3015" i="35"/>
  <c r="P3066" i="35" s="1"/>
  <c r="R3014" i="35"/>
  <c r="R3065" i="35" s="1"/>
  <c r="H3014" i="35"/>
  <c r="H3065" i="35" s="1"/>
  <c r="L3013" i="35"/>
  <c r="L3064" i="35" s="1"/>
  <c r="N3011" i="35"/>
  <c r="N3062" i="35" s="1"/>
  <c r="J3009" i="35"/>
  <c r="J3060" i="35" s="1"/>
  <c r="L3006" i="35"/>
  <c r="L3057" i="35" s="1"/>
  <c r="R3003" i="35"/>
  <c r="R3054" i="35" s="1"/>
  <c r="J3002" i="35"/>
  <c r="J3053" i="35" s="1"/>
  <c r="R3001" i="35"/>
  <c r="R3052" i="35" s="1"/>
  <c r="D3591" i="35"/>
  <c r="R3560" i="35"/>
  <c r="R3611" i="35" s="1"/>
  <c r="J3560" i="35"/>
  <c r="J3611" i="35" s="1"/>
  <c r="M3558" i="35"/>
  <c r="M3609" i="35" s="1"/>
  <c r="L3547" i="35"/>
  <c r="L3598" i="35" s="1"/>
  <c r="L3560" i="35"/>
  <c r="L3611" i="35" s="1"/>
  <c r="D3621" i="35"/>
  <c r="D3619" i="35"/>
  <c r="D3603" i="35"/>
  <c r="D3598" i="35"/>
  <c r="D3597" i="35"/>
  <c r="D3586" i="35"/>
  <c r="L3570" i="35"/>
  <c r="L3621" i="35" s="1"/>
  <c r="R3568" i="35"/>
  <c r="R3619" i="35" s="1"/>
  <c r="J3568" i="35"/>
  <c r="J3619" i="35" s="1"/>
  <c r="L3566" i="35"/>
  <c r="L3617" i="35" s="1"/>
  <c r="R3564" i="35"/>
  <c r="R3615" i="35" s="1"/>
  <c r="J3564" i="35"/>
  <c r="J3615" i="35" s="1"/>
  <c r="L3562" i="35"/>
  <c r="L3613" i="35" s="1"/>
  <c r="P3560" i="35"/>
  <c r="P3611" i="35" s="1"/>
  <c r="H3560" i="35"/>
  <c r="H3611" i="35" s="1"/>
  <c r="P3559" i="35"/>
  <c r="P3610" i="35" s="1"/>
  <c r="J3558" i="35"/>
  <c r="J3609" i="35" s="1"/>
  <c r="J3547" i="35"/>
  <c r="J3598" i="35" s="1"/>
  <c r="P3546" i="35"/>
  <c r="P3597" i="35" s="1"/>
  <c r="R3543" i="35"/>
  <c r="R3594" i="35" s="1"/>
  <c r="J3543" i="35"/>
  <c r="J3594" i="35" s="1"/>
  <c r="D3616" i="35"/>
  <c r="D3610" i="35"/>
  <c r="D3609" i="35"/>
  <c r="D3574" i="35"/>
  <c r="J3570" i="35"/>
  <c r="J3621" i="35" s="1"/>
  <c r="P3568" i="35"/>
  <c r="P3619" i="35" s="1"/>
  <c r="J3566" i="35"/>
  <c r="J3617" i="35" s="1"/>
  <c r="L3565" i="35"/>
  <c r="L3616" i="35" s="1"/>
  <c r="P3564" i="35"/>
  <c r="P3615" i="35" s="1"/>
  <c r="J3562" i="35"/>
  <c r="J3613" i="35" s="1"/>
  <c r="N3560" i="35"/>
  <c r="N3611" i="35" s="1"/>
  <c r="L3559" i="35"/>
  <c r="L3610" i="35" s="1"/>
  <c r="R3558" i="35"/>
  <c r="R3609" i="35" s="1"/>
  <c r="L3553" i="35"/>
  <c r="L3604" i="35" s="1"/>
  <c r="R3547" i="35"/>
  <c r="R3598" i="35" s="1"/>
  <c r="F3547" i="35"/>
  <c r="F3598" i="35" s="1"/>
  <c r="L3546" i="35"/>
  <c r="L3597" i="35" s="1"/>
  <c r="R3545" i="35"/>
  <c r="R3596" i="35" s="1"/>
  <c r="J3545" i="35"/>
  <c r="J3596" i="35" s="1"/>
  <c r="P3543" i="35"/>
  <c r="P3594" i="35" s="1"/>
  <c r="H3543" i="35"/>
  <c r="H3594" i="35" s="1"/>
  <c r="E3569" i="35"/>
  <c r="E3620" i="35" s="1"/>
  <c r="I3569" i="35"/>
  <c r="I3620" i="35" s="1"/>
  <c r="M3569" i="35"/>
  <c r="M3620" i="35" s="1"/>
  <c r="Q3569" i="35"/>
  <c r="Q3620" i="35" s="1"/>
  <c r="G3569" i="35"/>
  <c r="G3620" i="35" s="1"/>
  <c r="K3569" i="35"/>
  <c r="K3620" i="35" s="1"/>
  <c r="O3569" i="35"/>
  <c r="O3620" i="35" s="1"/>
  <c r="G3548" i="35"/>
  <c r="G3599" i="35" s="1"/>
  <c r="F3548" i="35"/>
  <c r="F3599" i="35" s="1"/>
  <c r="N3548" i="35"/>
  <c r="N3599" i="35" s="1"/>
  <c r="H3548" i="35"/>
  <c r="H3599" i="35" s="1"/>
  <c r="P3548" i="35"/>
  <c r="P3599" i="35" s="1"/>
  <c r="J3548" i="35"/>
  <c r="J3599" i="35" s="1"/>
  <c r="R3548" i="35"/>
  <c r="R3599" i="35" s="1"/>
  <c r="D3572" i="35"/>
  <c r="D3571" i="35"/>
  <c r="P3570" i="35"/>
  <c r="P3621" i="35" s="1"/>
  <c r="R3569" i="35"/>
  <c r="R3620" i="35" s="1"/>
  <c r="J3569" i="35"/>
  <c r="J3620" i="35" s="1"/>
  <c r="E3568" i="35"/>
  <c r="E3619" i="35" s="1"/>
  <c r="I3568" i="35"/>
  <c r="I3619" i="35" s="1"/>
  <c r="M3568" i="35"/>
  <c r="M3619" i="35" s="1"/>
  <c r="Q3568" i="35"/>
  <c r="Q3619" i="35" s="1"/>
  <c r="G3568" i="35"/>
  <c r="G3619" i="35" s="1"/>
  <c r="K3568" i="35"/>
  <c r="K3619" i="35" s="1"/>
  <c r="O3568" i="35"/>
  <c r="O3619" i="35" s="1"/>
  <c r="N3567" i="35"/>
  <c r="N3618" i="35" s="1"/>
  <c r="P3566" i="35"/>
  <c r="P3617" i="35" s="1"/>
  <c r="R3565" i="35"/>
  <c r="R3616" i="35" s="1"/>
  <c r="E3564" i="35"/>
  <c r="E3615" i="35" s="1"/>
  <c r="I3564" i="35"/>
  <c r="I3615" i="35" s="1"/>
  <c r="M3564" i="35"/>
  <c r="M3615" i="35" s="1"/>
  <c r="Q3564" i="35"/>
  <c r="Q3615" i="35" s="1"/>
  <c r="G3564" i="35"/>
  <c r="G3615" i="35" s="1"/>
  <c r="K3564" i="35"/>
  <c r="K3615" i="35" s="1"/>
  <c r="O3564" i="35"/>
  <c r="O3615" i="35" s="1"/>
  <c r="N3563" i="35"/>
  <c r="N3614" i="35" s="1"/>
  <c r="P3562" i="35"/>
  <c r="P3613" i="35" s="1"/>
  <c r="R3561" i="35"/>
  <c r="R3612" i="35" s="1"/>
  <c r="E3560" i="35"/>
  <c r="E3611" i="35" s="1"/>
  <c r="I3560" i="35"/>
  <c r="I3611" i="35" s="1"/>
  <c r="M3560" i="35"/>
  <c r="M3611" i="35" s="1"/>
  <c r="Q3560" i="35"/>
  <c r="Q3611" i="35" s="1"/>
  <c r="G3560" i="35"/>
  <c r="G3611" i="35" s="1"/>
  <c r="K3560" i="35"/>
  <c r="K3611" i="35" s="1"/>
  <c r="O3560" i="35"/>
  <c r="O3611" i="35" s="1"/>
  <c r="N3559" i="35"/>
  <c r="N3610" i="35" s="1"/>
  <c r="E3558" i="35"/>
  <c r="E3609" i="35" s="1"/>
  <c r="F3558" i="35"/>
  <c r="F3609" i="35" s="1"/>
  <c r="K3558" i="35"/>
  <c r="K3609" i="35" s="1"/>
  <c r="Q3558" i="35"/>
  <c r="Q3609" i="35" s="1"/>
  <c r="I3558" i="35"/>
  <c r="I3609" i="35" s="1"/>
  <c r="N3558" i="35"/>
  <c r="N3609" i="35" s="1"/>
  <c r="L3536" i="35"/>
  <c r="L3587" i="35" s="1"/>
  <c r="D3587" i="35"/>
  <c r="L3524" i="35"/>
  <c r="L3575" i="35" s="1"/>
  <c r="D3575" i="35"/>
  <c r="E3565" i="35"/>
  <c r="E3616" i="35" s="1"/>
  <c r="I3565" i="35"/>
  <c r="I3616" i="35" s="1"/>
  <c r="M3565" i="35"/>
  <c r="M3616" i="35" s="1"/>
  <c r="Q3565" i="35"/>
  <c r="Q3616" i="35" s="1"/>
  <c r="G3565" i="35"/>
  <c r="G3616" i="35" s="1"/>
  <c r="K3565" i="35"/>
  <c r="K3616" i="35" s="1"/>
  <c r="O3565" i="35"/>
  <c r="O3616" i="35" s="1"/>
  <c r="E3561" i="35"/>
  <c r="E3612" i="35" s="1"/>
  <c r="I3561" i="35"/>
  <c r="I3612" i="35" s="1"/>
  <c r="M3561" i="35"/>
  <c r="M3612" i="35" s="1"/>
  <c r="Q3561" i="35"/>
  <c r="Q3612" i="35" s="1"/>
  <c r="G3561" i="35"/>
  <c r="G3612" i="35" s="1"/>
  <c r="K3561" i="35"/>
  <c r="K3612" i="35" s="1"/>
  <c r="O3561" i="35"/>
  <c r="O3612" i="35" s="1"/>
  <c r="J3554" i="35"/>
  <c r="J3605" i="35" s="1"/>
  <c r="F3554" i="35"/>
  <c r="F3605" i="35" s="1"/>
  <c r="N3554" i="35"/>
  <c r="N3605" i="35" s="1"/>
  <c r="G3544" i="35"/>
  <c r="G3595" i="35" s="1"/>
  <c r="F3544" i="35"/>
  <c r="F3595" i="35" s="1"/>
  <c r="N3544" i="35"/>
  <c r="N3595" i="35" s="1"/>
  <c r="H3544" i="35"/>
  <c r="H3595" i="35" s="1"/>
  <c r="P3544" i="35"/>
  <c r="P3595" i="35" s="1"/>
  <c r="J3544" i="35"/>
  <c r="J3595" i="35" s="1"/>
  <c r="R3544" i="35"/>
  <c r="R3595" i="35" s="1"/>
  <c r="P3569" i="35"/>
  <c r="P3620" i="35" s="1"/>
  <c r="H3569" i="35"/>
  <c r="H3620" i="35" s="1"/>
  <c r="E3567" i="35"/>
  <c r="E3618" i="35" s="1"/>
  <c r="I3567" i="35"/>
  <c r="I3618" i="35" s="1"/>
  <c r="M3567" i="35"/>
  <c r="M3618" i="35" s="1"/>
  <c r="Q3567" i="35"/>
  <c r="Q3618" i="35" s="1"/>
  <c r="G3567" i="35"/>
  <c r="G3618" i="35" s="1"/>
  <c r="K3567" i="35"/>
  <c r="K3618" i="35" s="1"/>
  <c r="O3567" i="35"/>
  <c r="O3618" i="35" s="1"/>
  <c r="P3565" i="35"/>
  <c r="P3616" i="35" s="1"/>
  <c r="H3565" i="35"/>
  <c r="H3616" i="35" s="1"/>
  <c r="E3563" i="35"/>
  <c r="E3614" i="35" s="1"/>
  <c r="I3563" i="35"/>
  <c r="I3614" i="35" s="1"/>
  <c r="M3563" i="35"/>
  <c r="M3614" i="35" s="1"/>
  <c r="Q3563" i="35"/>
  <c r="Q3614" i="35" s="1"/>
  <c r="G3563" i="35"/>
  <c r="G3614" i="35" s="1"/>
  <c r="K3563" i="35"/>
  <c r="K3614" i="35" s="1"/>
  <c r="O3563" i="35"/>
  <c r="O3614" i="35" s="1"/>
  <c r="P3561" i="35"/>
  <c r="P3612" i="35" s="1"/>
  <c r="H3561" i="35"/>
  <c r="H3612" i="35" s="1"/>
  <c r="E3559" i="35"/>
  <c r="E3610" i="35" s="1"/>
  <c r="I3559" i="35"/>
  <c r="I3610" i="35" s="1"/>
  <c r="M3559" i="35"/>
  <c r="M3610" i="35" s="1"/>
  <c r="Q3559" i="35"/>
  <c r="Q3610" i="35" s="1"/>
  <c r="G3559" i="35"/>
  <c r="G3610" i="35" s="1"/>
  <c r="K3559" i="35"/>
  <c r="K3610" i="35" s="1"/>
  <c r="O3559" i="35"/>
  <c r="O3610" i="35" s="1"/>
  <c r="F3552" i="35"/>
  <c r="F3603" i="35" s="1"/>
  <c r="H3552" i="35"/>
  <c r="H3603" i="35" s="1"/>
  <c r="R3552" i="35"/>
  <c r="R3603" i="35" s="1"/>
  <c r="J3552" i="35"/>
  <c r="J3603" i="35" s="1"/>
  <c r="L3552" i="35"/>
  <c r="L3603" i="35" s="1"/>
  <c r="L3527" i="35"/>
  <c r="L3578" i="35" s="1"/>
  <c r="D3578" i="35"/>
  <c r="L3561" i="35"/>
  <c r="L3612" i="35" s="1"/>
  <c r="D3595" i="35"/>
  <c r="E3570" i="35"/>
  <c r="E3621" i="35" s="1"/>
  <c r="I3570" i="35"/>
  <c r="I3621" i="35" s="1"/>
  <c r="M3570" i="35"/>
  <c r="M3621" i="35" s="1"/>
  <c r="Q3570" i="35"/>
  <c r="Q3621" i="35" s="1"/>
  <c r="G3570" i="35"/>
  <c r="G3621" i="35" s="1"/>
  <c r="K3570" i="35"/>
  <c r="K3621" i="35" s="1"/>
  <c r="O3570" i="35"/>
  <c r="O3621" i="35" s="1"/>
  <c r="N3569" i="35"/>
  <c r="N3620" i="35" s="1"/>
  <c r="F3569" i="35"/>
  <c r="F3620" i="35" s="1"/>
  <c r="R3567" i="35"/>
  <c r="R3618" i="35" s="1"/>
  <c r="J3567" i="35"/>
  <c r="J3618" i="35" s="1"/>
  <c r="E3566" i="35"/>
  <c r="E3617" i="35" s="1"/>
  <c r="I3566" i="35"/>
  <c r="I3617" i="35" s="1"/>
  <c r="M3566" i="35"/>
  <c r="M3617" i="35" s="1"/>
  <c r="Q3566" i="35"/>
  <c r="Q3617" i="35" s="1"/>
  <c r="G3566" i="35"/>
  <c r="G3617" i="35" s="1"/>
  <c r="K3566" i="35"/>
  <c r="K3617" i="35" s="1"/>
  <c r="O3566" i="35"/>
  <c r="O3617" i="35" s="1"/>
  <c r="N3565" i="35"/>
  <c r="N3616" i="35" s="1"/>
  <c r="F3565" i="35"/>
  <c r="F3616" i="35" s="1"/>
  <c r="R3563" i="35"/>
  <c r="R3614" i="35" s="1"/>
  <c r="J3563" i="35"/>
  <c r="J3614" i="35" s="1"/>
  <c r="E3562" i="35"/>
  <c r="E3613" i="35" s="1"/>
  <c r="I3562" i="35"/>
  <c r="I3613" i="35" s="1"/>
  <c r="M3562" i="35"/>
  <c r="M3613" i="35" s="1"/>
  <c r="Q3562" i="35"/>
  <c r="Q3613" i="35" s="1"/>
  <c r="G3562" i="35"/>
  <c r="G3613" i="35" s="1"/>
  <c r="K3562" i="35"/>
  <c r="K3613" i="35" s="1"/>
  <c r="O3562" i="35"/>
  <c r="O3613" i="35" s="1"/>
  <c r="N3561" i="35"/>
  <c r="N3612" i="35" s="1"/>
  <c r="F3561" i="35"/>
  <c r="F3612" i="35" s="1"/>
  <c r="R3559" i="35"/>
  <c r="R3610" i="35" s="1"/>
  <c r="J3559" i="35"/>
  <c r="J3610" i="35" s="1"/>
  <c r="L3548" i="35"/>
  <c r="L3599" i="35" s="1"/>
  <c r="L3544" i="35"/>
  <c r="L3595" i="35" s="1"/>
  <c r="J3542" i="35"/>
  <c r="J3593" i="35" s="1"/>
  <c r="D3593" i="35"/>
  <c r="R3556" i="35"/>
  <c r="R3607" i="35" s="1"/>
  <c r="H3556" i="35"/>
  <c r="H3607" i="35" s="1"/>
  <c r="N3546" i="35"/>
  <c r="N3597" i="35" s="1"/>
  <c r="F3546" i="35"/>
  <c r="F3597" i="35" s="1"/>
  <c r="L3556" i="35"/>
  <c r="L3607" i="35" s="1"/>
  <c r="P3553" i="35"/>
  <c r="P3604" i="35" s="1"/>
  <c r="P3547" i="35"/>
  <c r="P3598" i="35" s="1"/>
  <c r="H3547" i="35"/>
  <c r="H3598" i="35" s="1"/>
  <c r="R3546" i="35"/>
  <c r="R3597" i="35" s="1"/>
  <c r="J3546" i="35"/>
  <c r="J3597" i="35" s="1"/>
  <c r="G3555" i="35"/>
  <c r="G3606" i="35" s="1"/>
  <c r="K3555" i="35"/>
  <c r="K3606" i="35" s="1"/>
  <c r="O3555" i="35"/>
  <c r="O3606" i="35" s="1"/>
  <c r="E3555" i="35"/>
  <c r="E3606" i="35" s="1"/>
  <c r="I3555" i="35"/>
  <c r="I3606" i="35" s="1"/>
  <c r="M3555" i="35"/>
  <c r="M3606" i="35" s="1"/>
  <c r="Q3555" i="35"/>
  <c r="Q3606" i="35" s="1"/>
  <c r="F3555" i="35"/>
  <c r="F3606" i="35" s="1"/>
  <c r="N3555" i="35"/>
  <c r="N3606" i="35" s="1"/>
  <c r="H3555" i="35"/>
  <c r="H3606" i="35" s="1"/>
  <c r="P3555" i="35"/>
  <c r="P3606" i="35" s="1"/>
  <c r="R3555" i="35"/>
  <c r="R3606" i="35" s="1"/>
  <c r="J3555" i="35"/>
  <c r="J3606" i="35" s="1"/>
  <c r="E3533" i="35"/>
  <c r="E3584" i="35" s="1"/>
  <c r="I3533" i="35"/>
  <c r="I3584" i="35" s="1"/>
  <c r="M3533" i="35"/>
  <c r="M3584" i="35" s="1"/>
  <c r="Q3533" i="35"/>
  <c r="Q3584" i="35" s="1"/>
  <c r="F3533" i="35"/>
  <c r="F3584" i="35" s="1"/>
  <c r="J3533" i="35"/>
  <c r="J3584" i="35" s="1"/>
  <c r="N3533" i="35"/>
  <c r="N3584" i="35" s="1"/>
  <c r="R3533" i="35"/>
  <c r="R3584" i="35" s="1"/>
  <c r="G3533" i="35"/>
  <c r="G3584" i="35" s="1"/>
  <c r="O3533" i="35"/>
  <c r="O3584" i="35" s="1"/>
  <c r="H3533" i="35"/>
  <c r="H3584" i="35" s="1"/>
  <c r="P3533" i="35"/>
  <c r="P3584" i="35" s="1"/>
  <c r="K3533" i="35"/>
  <c r="K3584" i="35" s="1"/>
  <c r="L3533" i="35"/>
  <c r="L3584" i="35" s="1"/>
  <c r="E3521" i="35"/>
  <c r="I3521" i="35"/>
  <c r="I3572" i="35" s="1"/>
  <c r="M3521" i="35"/>
  <c r="M3572" i="35" s="1"/>
  <c r="Q3521" i="35"/>
  <c r="Q3572" i="35" s="1"/>
  <c r="F3521" i="35"/>
  <c r="J3521" i="35"/>
  <c r="N3521" i="35"/>
  <c r="R3521" i="35"/>
  <c r="G3521" i="35"/>
  <c r="O3521" i="35"/>
  <c r="H3521" i="35"/>
  <c r="P3521" i="35"/>
  <c r="K3521" i="35"/>
  <c r="L3521" i="35"/>
  <c r="E3537" i="35"/>
  <c r="E3588" i="35" s="1"/>
  <c r="I3537" i="35"/>
  <c r="I3588" i="35" s="1"/>
  <c r="M3537" i="35"/>
  <c r="M3588" i="35" s="1"/>
  <c r="Q3537" i="35"/>
  <c r="Q3588" i="35" s="1"/>
  <c r="F3537" i="35"/>
  <c r="F3588" i="35" s="1"/>
  <c r="J3537" i="35"/>
  <c r="J3588" i="35" s="1"/>
  <c r="N3537" i="35"/>
  <c r="N3588" i="35" s="1"/>
  <c r="R3537" i="35"/>
  <c r="R3588" i="35" s="1"/>
  <c r="G3537" i="35"/>
  <c r="G3588" i="35" s="1"/>
  <c r="O3537" i="35"/>
  <c r="O3588" i="35" s="1"/>
  <c r="H3537" i="35"/>
  <c r="H3588" i="35" s="1"/>
  <c r="P3537" i="35"/>
  <c r="P3588" i="35" s="1"/>
  <c r="K3537" i="35"/>
  <c r="K3588" i="35" s="1"/>
  <c r="L3537" i="35"/>
  <c r="L3588" i="35" s="1"/>
  <c r="E3525" i="35"/>
  <c r="E3576" i="35" s="1"/>
  <c r="I3525" i="35"/>
  <c r="I3576" i="35" s="1"/>
  <c r="M3525" i="35"/>
  <c r="M3576" i="35" s="1"/>
  <c r="Q3525" i="35"/>
  <c r="Q3576" i="35" s="1"/>
  <c r="F3525" i="35"/>
  <c r="F3576" i="35" s="1"/>
  <c r="J3525" i="35"/>
  <c r="J3576" i="35" s="1"/>
  <c r="N3525" i="35"/>
  <c r="N3576" i="35" s="1"/>
  <c r="R3525" i="35"/>
  <c r="R3576" i="35" s="1"/>
  <c r="G3525" i="35"/>
  <c r="G3576" i="35" s="1"/>
  <c r="O3525" i="35"/>
  <c r="O3576" i="35" s="1"/>
  <c r="H3525" i="35"/>
  <c r="H3576" i="35" s="1"/>
  <c r="P3525" i="35"/>
  <c r="P3576" i="35" s="1"/>
  <c r="K3525" i="35"/>
  <c r="K3576" i="35" s="1"/>
  <c r="L3525" i="35"/>
  <c r="L3576" i="35" s="1"/>
  <c r="D3584" i="35"/>
  <c r="E3541" i="35"/>
  <c r="E3592" i="35" s="1"/>
  <c r="I3541" i="35"/>
  <c r="I3592" i="35" s="1"/>
  <c r="M3541" i="35"/>
  <c r="M3592" i="35" s="1"/>
  <c r="Q3541" i="35"/>
  <c r="Q3592" i="35" s="1"/>
  <c r="F3541" i="35"/>
  <c r="F3592" i="35" s="1"/>
  <c r="J3541" i="35"/>
  <c r="J3592" i="35" s="1"/>
  <c r="N3541" i="35"/>
  <c r="N3592" i="35" s="1"/>
  <c r="R3541" i="35"/>
  <c r="R3592" i="35" s="1"/>
  <c r="G3541" i="35"/>
  <c r="G3592" i="35" s="1"/>
  <c r="O3541" i="35"/>
  <c r="O3592" i="35" s="1"/>
  <c r="H3541" i="35"/>
  <c r="H3592" i="35" s="1"/>
  <c r="P3541" i="35"/>
  <c r="P3592" i="35" s="1"/>
  <c r="K3541" i="35"/>
  <c r="K3592" i="35" s="1"/>
  <c r="L3541" i="35"/>
  <c r="L3592" i="35" s="1"/>
  <c r="E3529" i="35"/>
  <c r="E3580" i="35" s="1"/>
  <c r="I3529" i="35"/>
  <c r="I3580" i="35" s="1"/>
  <c r="M3529" i="35"/>
  <c r="M3580" i="35" s="1"/>
  <c r="Q3529" i="35"/>
  <c r="Q3580" i="35" s="1"/>
  <c r="F3529" i="35"/>
  <c r="F3580" i="35" s="1"/>
  <c r="J3529" i="35"/>
  <c r="J3580" i="35" s="1"/>
  <c r="N3529" i="35"/>
  <c r="N3580" i="35" s="1"/>
  <c r="R3529" i="35"/>
  <c r="R3580" i="35" s="1"/>
  <c r="G3529" i="35"/>
  <c r="G3580" i="35" s="1"/>
  <c r="O3529" i="35"/>
  <c r="O3580" i="35" s="1"/>
  <c r="H3529" i="35"/>
  <c r="H3580" i="35" s="1"/>
  <c r="P3529" i="35"/>
  <c r="P3580" i="35" s="1"/>
  <c r="K3529" i="35"/>
  <c r="K3580" i="35" s="1"/>
  <c r="L3529" i="35"/>
  <c r="L3580" i="35" s="1"/>
  <c r="D3606" i="35"/>
  <c r="D3576" i="35"/>
  <c r="L3555" i="35"/>
  <c r="L3606" i="35" s="1"/>
  <c r="G3551" i="35"/>
  <c r="G3602" i="35" s="1"/>
  <c r="K3551" i="35"/>
  <c r="K3602" i="35" s="1"/>
  <c r="O3551" i="35"/>
  <c r="O3602" i="35" s="1"/>
  <c r="E3551" i="35"/>
  <c r="E3602" i="35" s="1"/>
  <c r="I3551" i="35"/>
  <c r="I3602" i="35" s="1"/>
  <c r="M3551" i="35"/>
  <c r="M3602" i="35" s="1"/>
  <c r="Q3551" i="35"/>
  <c r="Q3602" i="35" s="1"/>
  <c r="F3551" i="35"/>
  <c r="F3602" i="35" s="1"/>
  <c r="N3551" i="35"/>
  <c r="N3602" i="35" s="1"/>
  <c r="R3551" i="35"/>
  <c r="R3602" i="35" s="1"/>
  <c r="H3551" i="35"/>
  <c r="H3602" i="35" s="1"/>
  <c r="P3551" i="35"/>
  <c r="P3602" i="35" s="1"/>
  <c r="J3551" i="35"/>
  <c r="J3602" i="35" s="1"/>
  <c r="E3542" i="35"/>
  <c r="E3593" i="35" s="1"/>
  <c r="F3542" i="35"/>
  <c r="F3593" i="35" s="1"/>
  <c r="G3542" i="35"/>
  <c r="G3593" i="35" s="1"/>
  <c r="K3542" i="35"/>
  <c r="K3593" i="35" s="1"/>
  <c r="O3542" i="35"/>
  <c r="O3593" i="35" s="1"/>
  <c r="H3542" i="35"/>
  <c r="H3593" i="35" s="1"/>
  <c r="L3542" i="35"/>
  <c r="L3593" i="35" s="1"/>
  <c r="P3542" i="35"/>
  <c r="P3593" i="35" s="1"/>
  <c r="I3542" i="35"/>
  <c r="I3593" i="35" s="1"/>
  <c r="M3542" i="35"/>
  <c r="M3593" i="35" s="1"/>
  <c r="Q3542" i="35"/>
  <c r="Q3593" i="35" s="1"/>
  <c r="E3538" i="35"/>
  <c r="E3589" i="35" s="1"/>
  <c r="I3538" i="35"/>
  <c r="I3589" i="35" s="1"/>
  <c r="M3538" i="35"/>
  <c r="M3589" i="35" s="1"/>
  <c r="Q3538" i="35"/>
  <c r="Q3589" i="35" s="1"/>
  <c r="F3538" i="35"/>
  <c r="F3589" i="35" s="1"/>
  <c r="J3538" i="35"/>
  <c r="J3589" i="35" s="1"/>
  <c r="N3538" i="35"/>
  <c r="N3589" i="35" s="1"/>
  <c r="R3538" i="35"/>
  <c r="R3589" i="35" s="1"/>
  <c r="G3538" i="35"/>
  <c r="G3589" i="35" s="1"/>
  <c r="O3538" i="35"/>
  <c r="O3589" i="35" s="1"/>
  <c r="H3538" i="35"/>
  <c r="H3589" i="35" s="1"/>
  <c r="P3538" i="35"/>
  <c r="P3589" i="35" s="1"/>
  <c r="K3538" i="35"/>
  <c r="K3589" i="35" s="1"/>
  <c r="E3522" i="35"/>
  <c r="E3573" i="35" s="1"/>
  <c r="I3522" i="35"/>
  <c r="I3573" i="35" s="1"/>
  <c r="M3522" i="35"/>
  <c r="M3573" i="35" s="1"/>
  <c r="Q3522" i="35"/>
  <c r="Q3573" i="35" s="1"/>
  <c r="F3522" i="35"/>
  <c r="F3573" i="35" s="1"/>
  <c r="J3522" i="35"/>
  <c r="J3573" i="35" s="1"/>
  <c r="N3522" i="35"/>
  <c r="N3573" i="35" s="1"/>
  <c r="R3522" i="35"/>
  <c r="R3573" i="35" s="1"/>
  <c r="G3522" i="35"/>
  <c r="G3573" i="35" s="1"/>
  <c r="O3522" i="35"/>
  <c r="O3573" i="35" s="1"/>
  <c r="H3522" i="35"/>
  <c r="H3573" i="35" s="1"/>
  <c r="P3522" i="35"/>
  <c r="P3573" i="35" s="1"/>
  <c r="K3522" i="35"/>
  <c r="K3573" i="35" s="1"/>
  <c r="L3554" i="35"/>
  <c r="L3605" i="35" s="1"/>
  <c r="L3550" i="35"/>
  <c r="L3601" i="35" s="1"/>
  <c r="E3534" i="35"/>
  <c r="E3585" i="35" s="1"/>
  <c r="I3534" i="35"/>
  <c r="I3585" i="35" s="1"/>
  <c r="M3534" i="35"/>
  <c r="M3585" i="35" s="1"/>
  <c r="Q3534" i="35"/>
  <c r="Q3585" i="35" s="1"/>
  <c r="F3534" i="35"/>
  <c r="F3585" i="35" s="1"/>
  <c r="J3534" i="35"/>
  <c r="J3585" i="35" s="1"/>
  <c r="N3534" i="35"/>
  <c r="N3585" i="35" s="1"/>
  <c r="R3534" i="35"/>
  <c r="R3585" i="35" s="1"/>
  <c r="G3534" i="35"/>
  <c r="G3585" i="35" s="1"/>
  <c r="O3534" i="35"/>
  <c r="O3585" i="35" s="1"/>
  <c r="H3534" i="35"/>
  <c r="H3585" i="35" s="1"/>
  <c r="P3534" i="35"/>
  <c r="P3585" i="35" s="1"/>
  <c r="K3534" i="35"/>
  <c r="K3585" i="35" s="1"/>
  <c r="E3530" i="35"/>
  <c r="E3581" i="35" s="1"/>
  <c r="I3530" i="35"/>
  <c r="I3581" i="35" s="1"/>
  <c r="M3530" i="35"/>
  <c r="M3581" i="35" s="1"/>
  <c r="Q3530" i="35"/>
  <c r="Q3581" i="35" s="1"/>
  <c r="F3530" i="35"/>
  <c r="F3581" i="35" s="1"/>
  <c r="J3530" i="35"/>
  <c r="J3581" i="35" s="1"/>
  <c r="N3530" i="35"/>
  <c r="N3581" i="35" s="1"/>
  <c r="R3530" i="35"/>
  <c r="R3581" i="35" s="1"/>
  <c r="G3530" i="35"/>
  <c r="G3581" i="35" s="1"/>
  <c r="O3530" i="35"/>
  <c r="O3581" i="35" s="1"/>
  <c r="H3530" i="35"/>
  <c r="H3581" i="35" s="1"/>
  <c r="P3530" i="35"/>
  <c r="P3581" i="35" s="1"/>
  <c r="K3530" i="35"/>
  <c r="K3581" i="35" s="1"/>
  <c r="E3557" i="35"/>
  <c r="E3608" i="35" s="1"/>
  <c r="I3557" i="35"/>
  <c r="I3608" i="35" s="1"/>
  <c r="M3557" i="35"/>
  <c r="M3608" i="35" s="1"/>
  <c r="Q3557" i="35"/>
  <c r="Q3608" i="35" s="1"/>
  <c r="N3556" i="35"/>
  <c r="N3607" i="35" s="1"/>
  <c r="R3554" i="35"/>
  <c r="R3605" i="35" s="1"/>
  <c r="G3553" i="35"/>
  <c r="G3604" i="35" s="1"/>
  <c r="K3553" i="35"/>
  <c r="K3604" i="35" s="1"/>
  <c r="O3553" i="35"/>
  <c r="O3604" i="35" s="1"/>
  <c r="E3553" i="35"/>
  <c r="E3604" i="35" s="1"/>
  <c r="I3553" i="35"/>
  <c r="I3604" i="35" s="1"/>
  <c r="M3553" i="35"/>
  <c r="M3604" i="35" s="1"/>
  <c r="Q3553" i="35"/>
  <c r="Q3604" i="35" s="1"/>
  <c r="N3552" i="35"/>
  <c r="N3603" i="35" s="1"/>
  <c r="R3550" i="35"/>
  <c r="R3601" i="35" s="1"/>
  <c r="G3549" i="35"/>
  <c r="G3600" i="35" s="1"/>
  <c r="K3549" i="35"/>
  <c r="K3600" i="35" s="1"/>
  <c r="O3549" i="35"/>
  <c r="O3600" i="35" s="1"/>
  <c r="E3549" i="35"/>
  <c r="E3600" i="35" s="1"/>
  <c r="I3549" i="35"/>
  <c r="I3600" i="35" s="1"/>
  <c r="M3549" i="35"/>
  <c r="M3600" i="35" s="1"/>
  <c r="Q3549" i="35"/>
  <c r="Q3600" i="35" s="1"/>
  <c r="R3542" i="35"/>
  <c r="R3593" i="35" s="1"/>
  <c r="E3539" i="35"/>
  <c r="E3590" i="35" s="1"/>
  <c r="I3539" i="35"/>
  <c r="I3590" i="35" s="1"/>
  <c r="M3539" i="35"/>
  <c r="M3590" i="35" s="1"/>
  <c r="Q3539" i="35"/>
  <c r="Q3590" i="35" s="1"/>
  <c r="F3539" i="35"/>
  <c r="F3590" i="35" s="1"/>
  <c r="J3539" i="35"/>
  <c r="J3590" i="35" s="1"/>
  <c r="N3539" i="35"/>
  <c r="N3590" i="35" s="1"/>
  <c r="R3539" i="35"/>
  <c r="R3590" i="35" s="1"/>
  <c r="G3539" i="35"/>
  <c r="G3590" i="35" s="1"/>
  <c r="O3539" i="35"/>
  <c r="O3590" i="35" s="1"/>
  <c r="H3539" i="35"/>
  <c r="H3590" i="35" s="1"/>
  <c r="P3539" i="35"/>
  <c r="P3590" i="35" s="1"/>
  <c r="K3539" i="35"/>
  <c r="K3590" i="35" s="1"/>
  <c r="E3535" i="35"/>
  <c r="E3586" i="35" s="1"/>
  <c r="I3535" i="35"/>
  <c r="I3586" i="35" s="1"/>
  <c r="M3535" i="35"/>
  <c r="M3586" i="35" s="1"/>
  <c r="Q3535" i="35"/>
  <c r="Q3586" i="35" s="1"/>
  <c r="F3535" i="35"/>
  <c r="F3586" i="35" s="1"/>
  <c r="J3535" i="35"/>
  <c r="J3586" i="35" s="1"/>
  <c r="N3535" i="35"/>
  <c r="N3586" i="35" s="1"/>
  <c r="R3535" i="35"/>
  <c r="R3586" i="35" s="1"/>
  <c r="G3535" i="35"/>
  <c r="G3586" i="35" s="1"/>
  <c r="O3535" i="35"/>
  <c r="O3586" i="35" s="1"/>
  <c r="H3535" i="35"/>
  <c r="H3586" i="35" s="1"/>
  <c r="P3535" i="35"/>
  <c r="P3586" i="35" s="1"/>
  <c r="K3535" i="35"/>
  <c r="K3586" i="35" s="1"/>
  <c r="E3531" i="35"/>
  <c r="E3582" i="35" s="1"/>
  <c r="I3531" i="35"/>
  <c r="I3582" i="35" s="1"/>
  <c r="M3531" i="35"/>
  <c r="M3582" i="35" s="1"/>
  <c r="Q3531" i="35"/>
  <c r="Q3582" i="35" s="1"/>
  <c r="F3531" i="35"/>
  <c r="F3582" i="35" s="1"/>
  <c r="J3531" i="35"/>
  <c r="J3582" i="35" s="1"/>
  <c r="N3531" i="35"/>
  <c r="N3582" i="35" s="1"/>
  <c r="R3531" i="35"/>
  <c r="R3582" i="35" s="1"/>
  <c r="G3531" i="35"/>
  <c r="G3582" i="35" s="1"/>
  <c r="O3531" i="35"/>
  <c r="O3582" i="35" s="1"/>
  <c r="H3531" i="35"/>
  <c r="H3582" i="35" s="1"/>
  <c r="P3531" i="35"/>
  <c r="P3582" i="35" s="1"/>
  <c r="K3531" i="35"/>
  <c r="K3582" i="35" s="1"/>
  <c r="E3527" i="35"/>
  <c r="E3578" i="35" s="1"/>
  <c r="I3527" i="35"/>
  <c r="I3578" i="35" s="1"/>
  <c r="M3527" i="35"/>
  <c r="M3578" i="35" s="1"/>
  <c r="Q3527" i="35"/>
  <c r="Q3578" i="35" s="1"/>
  <c r="F3527" i="35"/>
  <c r="F3578" i="35" s="1"/>
  <c r="J3527" i="35"/>
  <c r="J3578" i="35" s="1"/>
  <c r="N3527" i="35"/>
  <c r="N3578" i="35" s="1"/>
  <c r="R3527" i="35"/>
  <c r="R3578" i="35" s="1"/>
  <c r="G3527" i="35"/>
  <c r="G3578" i="35" s="1"/>
  <c r="O3527" i="35"/>
  <c r="O3578" i="35" s="1"/>
  <c r="H3527" i="35"/>
  <c r="H3578" i="35" s="1"/>
  <c r="P3527" i="35"/>
  <c r="P3578" i="35" s="1"/>
  <c r="K3527" i="35"/>
  <c r="K3578" i="35" s="1"/>
  <c r="E3523" i="35"/>
  <c r="E3574" i="35" s="1"/>
  <c r="I3523" i="35"/>
  <c r="I3574" i="35" s="1"/>
  <c r="M3523" i="35"/>
  <c r="M3574" i="35" s="1"/>
  <c r="Q3523" i="35"/>
  <c r="Q3574" i="35" s="1"/>
  <c r="F3523" i="35"/>
  <c r="F3574" i="35" s="1"/>
  <c r="J3523" i="35"/>
  <c r="J3574" i="35" s="1"/>
  <c r="N3523" i="35"/>
  <c r="N3574" i="35" s="1"/>
  <c r="R3523" i="35"/>
  <c r="R3574" i="35" s="1"/>
  <c r="G3523" i="35"/>
  <c r="G3574" i="35" s="1"/>
  <c r="O3523" i="35"/>
  <c r="O3574" i="35" s="1"/>
  <c r="H3523" i="35"/>
  <c r="H3574" i="35" s="1"/>
  <c r="P3523" i="35"/>
  <c r="P3574" i="35" s="1"/>
  <c r="K3523" i="35"/>
  <c r="K3574" i="35" s="1"/>
  <c r="G3554" i="35"/>
  <c r="G3605" i="35" s="1"/>
  <c r="K3554" i="35"/>
  <c r="K3605" i="35" s="1"/>
  <c r="O3554" i="35"/>
  <c r="O3605" i="35" s="1"/>
  <c r="E3554" i="35"/>
  <c r="E3605" i="35" s="1"/>
  <c r="I3554" i="35"/>
  <c r="I3605" i="35" s="1"/>
  <c r="M3554" i="35"/>
  <c r="M3605" i="35" s="1"/>
  <c r="Q3554" i="35"/>
  <c r="Q3605" i="35" s="1"/>
  <c r="G3550" i="35"/>
  <c r="G3601" i="35" s="1"/>
  <c r="K3550" i="35"/>
  <c r="K3601" i="35" s="1"/>
  <c r="O3550" i="35"/>
  <c r="O3601" i="35" s="1"/>
  <c r="E3550" i="35"/>
  <c r="E3601" i="35" s="1"/>
  <c r="I3550" i="35"/>
  <c r="I3601" i="35" s="1"/>
  <c r="M3550" i="35"/>
  <c r="M3601" i="35" s="1"/>
  <c r="Q3550" i="35"/>
  <c r="Q3601" i="35" s="1"/>
  <c r="E3526" i="35"/>
  <c r="E3577" i="35" s="1"/>
  <c r="I3526" i="35"/>
  <c r="I3577" i="35" s="1"/>
  <c r="M3526" i="35"/>
  <c r="M3577" i="35" s="1"/>
  <c r="Q3526" i="35"/>
  <c r="Q3577" i="35" s="1"/>
  <c r="F3526" i="35"/>
  <c r="F3577" i="35" s="1"/>
  <c r="J3526" i="35"/>
  <c r="J3577" i="35" s="1"/>
  <c r="N3526" i="35"/>
  <c r="N3577" i="35" s="1"/>
  <c r="R3526" i="35"/>
  <c r="R3577" i="35" s="1"/>
  <c r="G3526" i="35"/>
  <c r="G3577" i="35" s="1"/>
  <c r="O3526" i="35"/>
  <c r="O3577" i="35" s="1"/>
  <c r="H3526" i="35"/>
  <c r="H3577" i="35" s="1"/>
  <c r="P3526" i="35"/>
  <c r="P3577" i="35" s="1"/>
  <c r="K3526" i="35"/>
  <c r="K3577" i="35" s="1"/>
  <c r="P3558" i="35"/>
  <c r="P3609" i="35" s="1"/>
  <c r="L3558" i="35"/>
  <c r="L3609" i="35" s="1"/>
  <c r="H3558" i="35"/>
  <c r="H3609" i="35" s="1"/>
  <c r="H3557" i="35"/>
  <c r="H3608" i="35" s="1"/>
  <c r="G3556" i="35"/>
  <c r="G3607" i="35" s="1"/>
  <c r="K3556" i="35"/>
  <c r="K3607" i="35" s="1"/>
  <c r="O3556" i="35"/>
  <c r="O3607" i="35" s="1"/>
  <c r="E3556" i="35"/>
  <c r="E3607" i="35" s="1"/>
  <c r="I3556" i="35"/>
  <c r="I3607" i="35" s="1"/>
  <c r="M3556" i="35"/>
  <c r="M3607" i="35" s="1"/>
  <c r="Q3556" i="35"/>
  <c r="Q3607" i="35" s="1"/>
  <c r="P3554" i="35"/>
  <c r="P3605" i="35" s="1"/>
  <c r="H3554" i="35"/>
  <c r="H3605" i="35" s="1"/>
  <c r="G3552" i="35"/>
  <c r="G3603" i="35" s="1"/>
  <c r="K3552" i="35"/>
  <c r="K3603" i="35" s="1"/>
  <c r="O3552" i="35"/>
  <c r="O3603" i="35" s="1"/>
  <c r="E3552" i="35"/>
  <c r="E3603" i="35" s="1"/>
  <c r="I3552" i="35"/>
  <c r="I3603" i="35" s="1"/>
  <c r="M3552" i="35"/>
  <c r="M3603" i="35" s="1"/>
  <c r="Q3552" i="35"/>
  <c r="Q3603" i="35" s="1"/>
  <c r="P3550" i="35"/>
  <c r="P3601" i="35" s="1"/>
  <c r="H3550" i="35"/>
  <c r="H3601" i="35" s="1"/>
  <c r="J3549" i="35"/>
  <c r="J3600" i="35" s="1"/>
  <c r="N3542" i="35"/>
  <c r="N3593" i="35" s="1"/>
  <c r="E3540" i="35"/>
  <c r="E3591" i="35" s="1"/>
  <c r="I3540" i="35"/>
  <c r="I3591" i="35" s="1"/>
  <c r="M3540" i="35"/>
  <c r="M3591" i="35" s="1"/>
  <c r="Q3540" i="35"/>
  <c r="Q3591" i="35" s="1"/>
  <c r="F3540" i="35"/>
  <c r="F3591" i="35" s="1"/>
  <c r="J3540" i="35"/>
  <c r="J3591" i="35" s="1"/>
  <c r="N3540" i="35"/>
  <c r="N3591" i="35" s="1"/>
  <c r="R3540" i="35"/>
  <c r="R3591" i="35" s="1"/>
  <c r="G3540" i="35"/>
  <c r="G3591" i="35" s="1"/>
  <c r="O3540" i="35"/>
  <c r="O3591" i="35" s="1"/>
  <c r="H3540" i="35"/>
  <c r="H3591" i="35" s="1"/>
  <c r="P3540" i="35"/>
  <c r="P3591" i="35" s="1"/>
  <c r="K3540" i="35"/>
  <c r="K3591" i="35" s="1"/>
  <c r="E3536" i="35"/>
  <c r="E3587" i="35" s="1"/>
  <c r="I3536" i="35"/>
  <c r="I3587" i="35" s="1"/>
  <c r="M3536" i="35"/>
  <c r="M3587" i="35" s="1"/>
  <c r="Q3536" i="35"/>
  <c r="Q3587" i="35" s="1"/>
  <c r="F3536" i="35"/>
  <c r="F3587" i="35" s="1"/>
  <c r="J3536" i="35"/>
  <c r="J3587" i="35" s="1"/>
  <c r="N3536" i="35"/>
  <c r="N3587" i="35" s="1"/>
  <c r="R3536" i="35"/>
  <c r="R3587" i="35" s="1"/>
  <c r="G3536" i="35"/>
  <c r="G3587" i="35" s="1"/>
  <c r="O3536" i="35"/>
  <c r="O3587" i="35" s="1"/>
  <c r="H3536" i="35"/>
  <c r="H3587" i="35" s="1"/>
  <c r="P3536" i="35"/>
  <c r="P3587" i="35" s="1"/>
  <c r="K3536" i="35"/>
  <c r="K3587" i="35" s="1"/>
  <c r="E3532" i="35"/>
  <c r="E3583" i="35" s="1"/>
  <c r="I3532" i="35"/>
  <c r="I3583" i="35" s="1"/>
  <c r="M3532" i="35"/>
  <c r="M3583" i="35" s="1"/>
  <c r="Q3532" i="35"/>
  <c r="Q3583" i="35" s="1"/>
  <c r="F3532" i="35"/>
  <c r="F3583" i="35" s="1"/>
  <c r="J3532" i="35"/>
  <c r="J3583" i="35" s="1"/>
  <c r="N3532" i="35"/>
  <c r="N3583" i="35" s="1"/>
  <c r="R3532" i="35"/>
  <c r="R3583" i="35" s="1"/>
  <c r="G3532" i="35"/>
  <c r="G3583" i="35" s="1"/>
  <c r="O3532" i="35"/>
  <c r="O3583" i="35" s="1"/>
  <c r="H3532" i="35"/>
  <c r="H3583" i="35" s="1"/>
  <c r="P3532" i="35"/>
  <c r="P3583" i="35" s="1"/>
  <c r="K3532" i="35"/>
  <c r="K3583" i="35" s="1"/>
  <c r="E3528" i="35"/>
  <c r="E3579" i="35" s="1"/>
  <c r="I3528" i="35"/>
  <c r="I3579" i="35" s="1"/>
  <c r="M3528" i="35"/>
  <c r="M3579" i="35" s="1"/>
  <c r="Q3528" i="35"/>
  <c r="Q3579" i="35" s="1"/>
  <c r="F3528" i="35"/>
  <c r="F3579" i="35" s="1"/>
  <c r="J3528" i="35"/>
  <c r="J3579" i="35" s="1"/>
  <c r="N3528" i="35"/>
  <c r="N3579" i="35" s="1"/>
  <c r="R3528" i="35"/>
  <c r="R3579" i="35" s="1"/>
  <c r="G3528" i="35"/>
  <c r="G3579" i="35" s="1"/>
  <c r="O3528" i="35"/>
  <c r="O3579" i="35" s="1"/>
  <c r="H3528" i="35"/>
  <c r="H3579" i="35" s="1"/>
  <c r="P3528" i="35"/>
  <c r="P3579" i="35" s="1"/>
  <c r="K3528" i="35"/>
  <c r="K3579" i="35" s="1"/>
  <c r="E3524" i="35"/>
  <c r="E3575" i="35" s="1"/>
  <c r="I3524" i="35"/>
  <c r="I3575" i="35" s="1"/>
  <c r="M3524" i="35"/>
  <c r="M3575" i="35" s="1"/>
  <c r="Q3524" i="35"/>
  <c r="Q3575" i="35" s="1"/>
  <c r="F3524" i="35"/>
  <c r="F3575" i="35" s="1"/>
  <c r="J3524" i="35"/>
  <c r="J3575" i="35" s="1"/>
  <c r="N3524" i="35"/>
  <c r="N3575" i="35" s="1"/>
  <c r="R3524" i="35"/>
  <c r="R3575" i="35" s="1"/>
  <c r="G3524" i="35"/>
  <c r="G3575" i="35" s="1"/>
  <c r="O3524" i="35"/>
  <c r="O3575" i="35" s="1"/>
  <c r="H3524" i="35"/>
  <c r="H3575" i="35" s="1"/>
  <c r="P3524" i="35"/>
  <c r="P3575" i="35" s="1"/>
  <c r="K3524" i="35"/>
  <c r="K3575" i="35" s="1"/>
  <c r="Q3548" i="35"/>
  <c r="Q3599" i="35" s="1"/>
  <c r="M3548" i="35"/>
  <c r="M3599" i="35" s="1"/>
  <c r="I3548" i="35"/>
  <c r="I3599" i="35" s="1"/>
  <c r="E3548" i="35"/>
  <c r="E3599" i="35" s="1"/>
  <c r="Q3547" i="35"/>
  <c r="Q3598" i="35" s="1"/>
  <c r="M3547" i="35"/>
  <c r="M3598" i="35" s="1"/>
  <c r="I3547" i="35"/>
  <c r="I3598" i="35" s="1"/>
  <c r="E3547" i="35"/>
  <c r="E3598" i="35" s="1"/>
  <c r="Q3546" i="35"/>
  <c r="Q3597" i="35" s="1"/>
  <c r="M3546" i="35"/>
  <c r="M3597" i="35" s="1"/>
  <c r="I3546" i="35"/>
  <c r="I3597" i="35" s="1"/>
  <c r="E3546" i="35"/>
  <c r="E3597" i="35" s="1"/>
  <c r="Q3545" i="35"/>
  <c r="Q3596" i="35" s="1"/>
  <c r="M3545" i="35"/>
  <c r="M3596" i="35" s="1"/>
  <c r="I3545" i="35"/>
  <c r="I3596" i="35" s="1"/>
  <c r="E3545" i="35"/>
  <c r="E3596" i="35" s="1"/>
  <c r="Q3544" i="35"/>
  <c r="Q3595" i="35" s="1"/>
  <c r="M3544" i="35"/>
  <c r="M3595" i="35" s="1"/>
  <c r="I3544" i="35"/>
  <c r="I3595" i="35" s="1"/>
  <c r="E3544" i="35"/>
  <c r="E3595" i="35" s="1"/>
  <c r="Q3543" i="35"/>
  <c r="Q3594" i="35" s="1"/>
  <c r="M3543" i="35"/>
  <c r="M3594" i="35" s="1"/>
  <c r="I3543" i="35"/>
  <c r="I3594" i="35" s="1"/>
  <c r="E3543" i="35"/>
  <c r="E3594" i="35" s="1"/>
  <c r="O3548" i="35"/>
  <c r="O3599" i="35" s="1"/>
  <c r="K3548" i="35"/>
  <c r="K3599" i="35" s="1"/>
  <c r="O3547" i="35"/>
  <c r="O3598" i="35" s="1"/>
  <c r="K3547" i="35"/>
  <c r="K3598" i="35" s="1"/>
  <c r="O3546" i="35"/>
  <c r="O3597" i="35" s="1"/>
  <c r="K3546" i="35"/>
  <c r="K3597" i="35" s="1"/>
  <c r="O3545" i="35"/>
  <c r="O3596" i="35" s="1"/>
  <c r="K3545" i="35"/>
  <c r="K3596" i="35" s="1"/>
  <c r="O3544" i="35"/>
  <c r="O3595" i="35" s="1"/>
  <c r="K3544" i="35"/>
  <c r="K3595" i="35" s="1"/>
  <c r="O3543" i="35"/>
  <c r="O3594" i="35" s="1"/>
  <c r="K3543" i="35"/>
  <c r="K3594" i="35" s="1"/>
  <c r="O3918" i="35"/>
  <c r="O3969" i="35" s="1"/>
  <c r="J3918" i="35"/>
  <c r="J3969" i="35" s="1"/>
  <c r="Q3908" i="35"/>
  <c r="Q3959" i="35" s="1"/>
  <c r="M3908" i="35"/>
  <c r="M3959" i="35" s="1"/>
  <c r="H3908" i="35"/>
  <c r="H3959" i="35" s="1"/>
  <c r="J3908" i="35"/>
  <c r="J3959" i="35" s="1"/>
  <c r="O4017" i="35"/>
  <c r="K4017" i="35"/>
  <c r="G4017" i="35"/>
  <c r="P3944" i="35"/>
  <c r="P3995" i="35" s="1"/>
  <c r="P3936" i="35"/>
  <c r="P3987" i="35" s="1"/>
  <c r="P3928" i="35"/>
  <c r="P3979" i="35" s="1"/>
  <c r="P3920" i="35"/>
  <c r="P3971" i="35" s="1"/>
  <c r="R3918" i="35"/>
  <c r="R3969" i="35" s="1"/>
  <c r="N3918" i="35"/>
  <c r="N3969" i="35" s="1"/>
  <c r="H3918" i="35"/>
  <c r="H3969" i="35" s="1"/>
  <c r="P3914" i="35"/>
  <c r="P3965" i="35" s="1"/>
  <c r="J3914" i="35"/>
  <c r="J3965" i="35" s="1"/>
  <c r="P3911" i="35"/>
  <c r="P3962" i="35" s="1"/>
  <c r="J3911" i="35"/>
  <c r="J3962" i="35" s="1"/>
  <c r="O3910" i="35"/>
  <c r="O3961" i="35" s="1"/>
  <c r="J3910" i="35"/>
  <c r="J3961" i="35" s="1"/>
  <c r="P3908" i="35"/>
  <c r="P3959" i="35" s="1"/>
  <c r="L3908" i="35"/>
  <c r="L3959" i="35" s="1"/>
  <c r="G3908" i="35"/>
  <c r="G3959" i="35" s="1"/>
  <c r="Q3906" i="35"/>
  <c r="Q3957" i="35" s="1"/>
  <c r="M3906" i="35"/>
  <c r="M3957" i="35" s="1"/>
  <c r="I3906" i="35"/>
  <c r="I3957" i="35" s="1"/>
  <c r="P3903" i="35"/>
  <c r="P3954" i="35" s="1"/>
  <c r="L3903" i="35"/>
  <c r="L3954" i="35" s="1"/>
  <c r="H3903" i="35"/>
  <c r="H3954" i="35" s="1"/>
  <c r="D3959" i="35"/>
  <c r="P3950" i="35"/>
  <c r="P4001" i="35" s="1"/>
  <c r="L3944" i="35"/>
  <c r="L3995" i="35" s="1"/>
  <c r="P3943" i="35"/>
  <c r="P3994" i="35" s="1"/>
  <c r="P3942" i="35"/>
  <c r="P3993" i="35" s="1"/>
  <c r="L3936" i="35"/>
  <c r="L3987" i="35" s="1"/>
  <c r="P3935" i="35"/>
  <c r="P3986" i="35" s="1"/>
  <c r="P3934" i="35"/>
  <c r="P3985" i="35" s="1"/>
  <c r="L3928" i="35"/>
  <c r="L3979" i="35" s="1"/>
  <c r="P3927" i="35"/>
  <c r="P3978" i="35" s="1"/>
  <c r="P3926" i="35"/>
  <c r="P3977" i="35" s="1"/>
  <c r="L3920" i="35"/>
  <c r="L3971" i="35" s="1"/>
  <c r="L3919" i="35"/>
  <c r="L3970" i="35" s="1"/>
  <c r="Q3918" i="35"/>
  <c r="Q3969" i="35" s="1"/>
  <c r="L3918" i="35"/>
  <c r="L3969" i="35" s="1"/>
  <c r="F3918" i="35"/>
  <c r="F3969" i="35" s="1"/>
  <c r="O3914" i="35"/>
  <c r="O3965" i="35" s="1"/>
  <c r="H3914" i="35"/>
  <c r="H3965" i="35" s="1"/>
  <c r="O3912" i="35"/>
  <c r="O3963" i="35" s="1"/>
  <c r="J3912" i="35"/>
  <c r="J3963" i="35" s="1"/>
  <c r="O3911" i="35"/>
  <c r="O3962" i="35" s="1"/>
  <c r="H3911" i="35"/>
  <c r="H3962" i="35" s="1"/>
  <c r="R3910" i="35"/>
  <c r="R3961" i="35" s="1"/>
  <c r="N3910" i="35"/>
  <c r="N3961" i="35" s="1"/>
  <c r="H3910" i="35"/>
  <c r="H3961" i="35" s="1"/>
  <c r="R3909" i="35"/>
  <c r="R3960" i="35" s="1"/>
  <c r="N3909" i="35"/>
  <c r="N3960" i="35" s="1"/>
  <c r="J3909" i="35"/>
  <c r="J3960" i="35" s="1"/>
  <c r="O3908" i="35"/>
  <c r="O3959" i="35" s="1"/>
  <c r="K3908" i="35"/>
  <c r="K3959" i="35" s="1"/>
  <c r="F3908" i="35"/>
  <c r="F3959" i="35" s="1"/>
  <c r="P3906" i="35"/>
  <c r="P3957" i="35" s="1"/>
  <c r="L3906" i="35"/>
  <c r="L3957" i="35" s="1"/>
  <c r="H3906" i="35"/>
  <c r="H3957" i="35" s="1"/>
  <c r="P3904" i="35"/>
  <c r="P3955" i="35" s="1"/>
  <c r="L3904" i="35"/>
  <c r="L3955" i="35" s="1"/>
  <c r="H3904" i="35"/>
  <c r="H3955" i="35" s="1"/>
  <c r="O3903" i="35"/>
  <c r="O3954" i="35" s="1"/>
  <c r="K3903" i="35"/>
  <c r="K3954" i="35" s="1"/>
  <c r="G3903" i="35"/>
  <c r="G3954" i="35" s="1"/>
  <c r="P3901" i="35"/>
  <c r="P3952" i="35" s="1"/>
  <c r="J3901" i="35"/>
  <c r="J3952" i="35" s="1"/>
  <c r="F3945" i="35"/>
  <c r="F3996" i="35" s="1"/>
  <c r="H3945" i="35"/>
  <c r="H3996" i="35" s="1"/>
  <c r="L3945" i="35"/>
  <c r="L3996" i="35" s="1"/>
  <c r="P3945" i="35"/>
  <c r="P3996" i="35" s="1"/>
  <c r="F3937" i="35"/>
  <c r="F3988" i="35" s="1"/>
  <c r="H3937" i="35"/>
  <c r="H3988" i="35" s="1"/>
  <c r="L3937" i="35"/>
  <c r="L3988" i="35" s="1"/>
  <c r="P3937" i="35"/>
  <c r="P3988" i="35" s="1"/>
  <c r="F3929" i="35"/>
  <c r="F3980" i="35" s="1"/>
  <c r="H3929" i="35"/>
  <c r="H3980" i="35" s="1"/>
  <c r="L3929" i="35"/>
  <c r="L3980" i="35" s="1"/>
  <c r="P3929" i="35"/>
  <c r="P3980" i="35" s="1"/>
  <c r="F3949" i="35"/>
  <c r="F4000" i="35" s="1"/>
  <c r="H3949" i="35"/>
  <c r="H4000" i="35" s="1"/>
  <c r="L3949" i="35"/>
  <c r="L4000" i="35" s="1"/>
  <c r="P3949" i="35"/>
  <c r="P4000" i="35" s="1"/>
  <c r="F3941" i="35"/>
  <c r="F3992" i="35" s="1"/>
  <c r="H3941" i="35"/>
  <c r="H3992" i="35" s="1"/>
  <c r="L3941" i="35"/>
  <c r="L3992" i="35" s="1"/>
  <c r="P3941" i="35"/>
  <c r="P3992" i="35" s="1"/>
  <c r="F3933" i="35"/>
  <c r="F3984" i="35" s="1"/>
  <c r="H3933" i="35"/>
  <c r="H3984" i="35" s="1"/>
  <c r="L3933" i="35"/>
  <c r="L3984" i="35" s="1"/>
  <c r="P3933" i="35"/>
  <c r="P3984" i="35" s="1"/>
  <c r="F3925" i="35"/>
  <c r="F3976" i="35" s="1"/>
  <c r="H3925" i="35"/>
  <c r="H3976" i="35" s="1"/>
  <c r="L3925" i="35"/>
  <c r="L3976" i="35" s="1"/>
  <c r="P3925" i="35"/>
  <c r="P3976" i="35" s="1"/>
  <c r="F3921" i="35"/>
  <c r="F3972" i="35" s="1"/>
  <c r="H3921" i="35"/>
  <c r="H3972" i="35" s="1"/>
  <c r="L3921" i="35"/>
  <c r="L3972" i="35" s="1"/>
  <c r="P3921" i="35"/>
  <c r="P3972" i="35" s="1"/>
  <c r="Q4017" i="35"/>
  <c r="M4017" i="35"/>
  <c r="I4017" i="35"/>
  <c r="E4017" i="35"/>
  <c r="L3950" i="35"/>
  <c r="L4001" i="35" s="1"/>
  <c r="H3947" i="35"/>
  <c r="H3998" i="35" s="1"/>
  <c r="L3946" i="35"/>
  <c r="L3997" i="35" s="1"/>
  <c r="H3943" i="35"/>
  <c r="H3994" i="35" s="1"/>
  <c r="L3942" i="35"/>
  <c r="L3993" i="35" s="1"/>
  <c r="H3939" i="35"/>
  <c r="H3990" i="35" s="1"/>
  <c r="L3938" i="35"/>
  <c r="L3989" i="35" s="1"/>
  <c r="H3935" i="35"/>
  <c r="H3986" i="35" s="1"/>
  <c r="L3934" i="35"/>
  <c r="L3985" i="35" s="1"/>
  <c r="H3931" i="35"/>
  <c r="H3982" i="35" s="1"/>
  <c r="L3930" i="35"/>
  <c r="L3981" i="35" s="1"/>
  <c r="H3927" i="35"/>
  <c r="H3978" i="35" s="1"/>
  <c r="L3926" i="35"/>
  <c r="L3977" i="35" s="1"/>
  <c r="H3923" i="35"/>
  <c r="H3974" i="35" s="1"/>
  <c r="L3922" i="35"/>
  <c r="L3973" i="35" s="1"/>
  <c r="H3919" i="35"/>
  <c r="H3970" i="35" s="1"/>
  <c r="M3918" i="35"/>
  <c r="M3969" i="35" s="1"/>
  <c r="I3918" i="35"/>
  <c r="I3969" i="35" s="1"/>
  <c r="E3918" i="35"/>
  <c r="E3969" i="35" s="1"/>
  <c r="Q3917" i="35"/>
  <c r="Q3968" i="35" s="1"/>
  <c r="M3917" i="35"/>
  <c r="M3968" i="35" s="1"/>
  <c r="I3917" i="35"/>
  <c r="I3968" i="35" s="1"/>
  <c r="E3917" i="35"/>
  <c r="E3968" i="35" s="1"/>
  <c r="M3916" i="35"/>
  <c r="M3967" i="35" s="1"/>
  <c r="I3916" i="35"/>
  <c r="I3967" i="35" s="1"/>
  <c r="E3916" i="35"/>
  <c r="E3967" i="35" s="1"/>
  <c r="M3915" i="35"/>
  <c r="M3966" i="35" s="1"/>
  <c r="I3915" i="35"/>
  <c r="I3966" i="35" s="1"/>
  <c r="E3915" i="35"/>
  <c r="E3966" i="35" s="1"/>
  <c r="Q3914" i="35"/>
  <c r="Q3965" i="35" s="1"/>
  <c r="M3914" i="35"/>
  <c r="M3965" i="35" s="1"/>
  <c r="I3914" i="35"/>
  <c r="I3965" i="35" s="1"/>
  <c r="E3914" i="35"/>
  <c r="E3965" i="35" s="1"/>
  <c r="Q3913" i="35"/>
  <c r="Q3964" i="35" s="1"/>
  <c r="M3913" i="35"/>
  <c r="M3964" i="35" s="1"/>
  <c r="I3913" i="35"/>
  <c r="I3964" i="35" s="1"/>
  <c r="E3913" i="35"/>
  <c r="E3964" i="35" s="1"/>
  <c r="Q3912" i="35"/>
  <c r="Q3963" i="35" s="1"/>
  <c r="M3912" i="35"/>
  <c r="M3963" i="35" s="1"/>
  <c r="I3912" i="35"/>
  <c r="I3963" i="35" s="1"/>
  <c r="E3912" i="35"/>
  <c r="E3963" i="35" s="1"/>
  <c r="M3911" i="35"/>
  <c r="M3962" i="35" s="1"/>
  <c r="I3911" i="35"/>
  <c r="I3962" i="35" s="1"/>
  <c r="E3911" i="35"/>
  <c r="E3962" i="35" s="1"/>
  <c r="M3910" i="35"/>
  <c r="M3961" i="35" s="1"/>
  <c r="I3910" i="35"/>
  <c r="I3961" i="35" s="1"/>
  <c r="E3910" i="35"/>
  <c r="E3961" i="35" s="1"/>
  <c r="I3909" i="35"/>
  <c r="I3960" i="35" s="1"/>
  <c r="E3909" i="35"/>
  <c r="E3960" i="35" s="1"/>
  <c r="I3908" i="35"/>
  <c r="I3959" i="35" s="1"/>
  <c r="E3906" i="35"/>
  <c r="E3957" i="35" s="1"/>
  <c r="E3905" i="35"/>
  <c r="E3956" i="35" s="1"/>
  <c r="I3902" i="35"/>
  <c r="I3953" i="35" s="1"/>
  <c r="M3901" i="35"/>
  <c r="M3952" i="35" s="1"/>
  <c r="I3901" i="35"/>
  <c r="I3952" i="35" s="1"/>
  <c r="E3901" i="35"/>
  <c r="E3952" i="35" s="1"/>
  <c r="H3950" i="35"/>
  <c r="H4001" i="35" s="1"/>
  <c r="H3946" i="35"/>
  <c r="H3997" i="35" s="1"/>
  <c r="H3942" i="35"/>
  <c r="H3993" i="35" s="1"/>
  <c r="H3938" i="35"/>
  <c r="H3989" i="35" s="1"/>
  <c r="H3934" i="35"/>
  <c r="H3985" i="35" s="1"/>
  <c r="H3930" i="35"/>
  <c r="H3981" i="35" s="1"/>
  <c r="H3926" i="35"/>
  <c r="H3977" i="35" s="1"/>
  <c r="H3922" i="35"/>
  <c r="H3973" i="35" s="1"/>
  <c r="P3919" i="35"/>
  <c r="P3970" i="35" s="1"/>
  <c r="K3914" i="35"/>
  <c r="K3965" i="35" s="1"/>
  <c r="K3913" i="35"/>
  <c r="K3964" i="35" s="1"/>
  <c r="K3911" i="35"/>
  <c r="K3962" i="35" s="1"/>
  <c r="K3901" i="35"/>
  <c r="K3952" i="35" s="1"/>
  <c r="F4091" i="35"/>
  <c r="F4142" i="35" s="1"/>
  <c r="I4091" i="35"/>
  <c r="I4142" i="35" s="1"/>
  <c r="D4142" i="35"/>
  <c r="F4089" i="35"/>
  <c r="F4140" i="35" s="1"/>
  <c r="G4089" i="35"/>
  <c r="G4140" i="35" s="1"/>
  <c r="L4089" i="35"/>
  <c r="L4140" i="35" s="1"/>
  <c r="Q4089" i="35"/>
  <c r="Q4140" i="35" s="1"/>
  <c r="I4087" i="35"/>
  <c r="I4138" i="35" s="1"/>
  <c r="D4138" i="35"/>
  <c r="E4084" i="35"/>
  <c r="E4135" i="35" s="1"/>
  <c r="D4135" i="35"/>
  <c r="E4079" i="35"/>
  <c r="E4130" i="35" s="1"/>
  <c r="L4079" i="35"/>
  <c r="L4130" i="35" s="1"/>
  <c r="D4130" i="35"/>
  <c r="G4070" i="35"/>
  <c r="G4121" i="35" s="1"/>
  <c r="H4070" i="35"/>
  <c r="H4121" i="35" s="1"/>
  <c r="P4070" i="35"/>
  <c r="P4121" i="35" s="1"/>
  <c r="K4070" i="35"/>
  <c r="K4121" i="35" s="1"/>
  <c r="Q4070" i="35"/>
  <c r="Q4121" i="35" s="1"/>
  <c r="E4067" i="35"/>
  <c r="E4118" i="35" s="1"/>
  <c r="I4067" i="35"/>
  <c r="I4118" i="35" s="1"/>
  <c r="N4067" i="35"/>
  <c r="N4118" i="35" s="1"/>
  <c r="E4066" i="35"/>
  <c r="E4117" i="35" s="1"/>
  <c r="F4066" i="35"/>
  <c r="F4117" i="35" s="1"/>
  <c r="N4066" i="35"/>
  <c r="N4117" i="35" s="1"/>
  <c r="H4066" i="35"/>
  <c r="H4117" i="35" s="1"/>
  <c r="R4066" i="35"/>
  <c r="R4117" i="35" s="1"/>
  <c r="D4140" i="35"/>
  <c r="D4137" i="35"/>
  <c r="O4091" i="35"/>
  <c r="O4142" i="35" s="1"/>
  <c r="P4089" i="35"/>
  <c r="P4140" i="35" s="1"/>
  <c r="I4089" i="35"/>
  <c r="I4140" i="35" s="1"/>
  <c r="E4082" i="35"/>
  <c r="E4133" i="35" s="1"/>
  <c r="H4082" i="35"/>
  <c r="H4133" i="35" s="1"/>
  <c r="P4079" i="35"/>
  <c r="P4130" i="35" s="1"/>
  <c r="M4070" i="35"/>
  <c r="M4121" i="35" s="1"/>
  <c r="N4064" i="35"/>
  <c r="N4115" i="35" s="1"/>
  <c r="I4064" i="35"/>
  <c r="I4115" i="35" s="1"/>
  <c r="D4115" i="35"/>
  <c r="H4055" i="35"/>
  <c r="H4106" i="35" s="1"/>
  <c r="D4106" i="35"/>
  <c r="D4118" i="35"/>
  <c r="D4117" i="35"/>
  <c r="M4091" i="35"/>
  <c r="M4142" i="35" s="1"/>
  <c r="O4089" i="35"/>
  <c r="O4140" i="35" s="1"/>
  <c r="H4089" i="35"/>
  <c r="H4140" i="35" s="1"/>
  <c r="F4088" i="35"/>
  <c r="F4139" i="35" s="1"/>
  <c r="R4088" i="35"/>
  <c r="R4139" i="35" s="1"/>
  <c r="M4086" i="35"/>
  <c r="M4137" i="35" s="1"/>
  <c r="L4085" i="35"/>
  <c r="L4136" i="35" s="1"/>
  <c r="L4084" i="35"/>
  <c r="L4135" i="35" s="1"/>
  <c r="L4083" i="35"/>
  <c r="L4134" i="35" s="1"/>
  <c r="P4082" i="35"/>
  <c r="P4133" i="35" s="1"/>
  <c r="E4081" i="35"/>
  <c r="E4132" i="35" s="1"/>
  <c r="L4081" i="35"/>
  <c r="L4132" i="35" s="1"/>
  <c r="K4079" i="35"/>
  <c r="K4130" i="35" s="1"/>
  <c r="E4078" i="35"/>
  <c r="E4129" i="35" s="1"/>
  <c r="K4078" i="35"/>
  <c r="K4129" i="35" s="1"/>
  <c r="L4070" i="35"/>
  <c r="L4121" i="35" s="1"/>
  <c r="I4068" i="35"/>
  <c r="I4119" i="35" s="1"/>
  <c r="D4119" i="35"/>
  <c r="M4066" i="35"/>
  <c r="M4117" i="35" s="1"/>
  <c r="D4136" i="35"/>
  <c r="H4091" i="35"/>
  <c r="H4142" i="35" s="1"/>
  <c r="M4089" i="35"/>
  <c r="M4140" i="35" s="1"/>
  <c r="E4089" i="35"/>
  <c r="E4140" i="35" s="1"/>
  <c r="L4086" i="35"/>
  <c r="L4137" i="35" s="1"/>
  <c r="K4085" i="35"/>
  <c r="K4136" i="35" s="1"/>
  <c r="K4084" i="35"/>
  <c r="K4135" i="35" s="1"/>
  <c r="K4083" i="35"/>
  <c r="K4134" i="35" s="1"/>
  <c r="L4082" i="35"/>
  <c r="L4133" i="35" s="1"/>
  <c r="P4081" i="35"/>
  <c r="P4132" i="35" s="1"/>
  <c r="E4080" i="35"/>
  <c r="E4131" i="35" s="1"/>
  <c r="H4080" i="35"/>
  <c r="H4131" i="35" s="1"/>
  <c r="H4079" i="35"/>
  <c r="H4130" i="35" s="1"/>
  <c r="O4078" i="35"/>
  <c r="O4129" i="35" s="1"/>
  <c r="E4077" i="35"/>
  <c r="E4128" i="35" s="1"/>
  <c r="H4077" i="35"/>
  <c r="H4128" i="35" s="1"/>
  <c r="P4077" i="35"/>
  <c r="P4128" i="35" s="1"/>
  <c r="E4076" i="35"/>
  <c r="E4127" i="35" s="1"/>
  <c r="G4076" i="35"/>
  <c r="G4127" i="35" s="1"/>
  <c r="O4076" i="35"/>
  <c r="O4127" i="35" s="1"/>
  <c r="H4076" i="35"/>
  <c r="H4127" i="35" s="1"/>
  <c r="P4076" i="35"/>
  <c r="P4127" i="35" s="1"/>
  <c r="E4075" i="35"/>
  <c r="E4126" i="35" s="1"/>
  <c r="G4075" i="35"/>
  <c r="G4126" i="35" s="1"/>
  <c r="O4075" i="35"/>
  <c r="O4126" i="35" s="1"/>
  <c r="H4075" i="35"/>
  <c r="H4126" i="35" s="1"/>
  <c r="P4075" i="35"/>
  <c r="P4126" i="35" s="1"/>
  <c r="E4074" i="35"/>
  <c r="E4125" i="35" s="1"/>
  <c r="G4074" i="35"/>
  <c r="G4125" i="35" s="1"/>
  <c r="O4074" i="35"/>
  <c r="O4125" i="35" s="1"/>
  <c r="H4074" i="35"/>
  <c r="H4125" i="35" s="1"/>
  <c r="P4074" i="35"/>
  <c r="P4125" i="35" s="1"/>
  <c r="E4073" i="35"/>
  <c r="E4124" i="35" s="1"/>
  <c r="G4073" i="35"/>
  <c r="G4124" i="35" s="1"/>
  <c r="O4073" i="35"/>
  <c r="O4124" i="35" s="1"/>
  <c r="D4124" i="35"/>
  <c r="H4073" i="35"/>
  <c r="H4124" i="35" s="1"/>
  <c r="P4073" i="35"/>
  <c r="P4124" i="35" s="1"/>
  <c r="E4072" i="35"/>
  <c r="E4123" i="35" s="1"/>
  <c r="G4072" i="35"/>
  <c r="G4123" i="35" s="1"/>
  <c r="O4072" i="35"/>
  <c r="O4123" i="35" s="1"/>
  <c r="H4072" i="35"/>
  <c r="H4123" i="35" s="1"/>
  <c r="P4072" i="35"/>
  <c r="P4123" i="35" s="1"/>
  <c r="E4071" i="35"/>
  <c r="E4122" i="35" s="1"/>
  <c r="G4071" i="35"/>
  <c r="G4122" i="35" s="1"/>
  <c r="O4071" i="35"/>
  <c r="O4122" i="35" s="1"/>
  <c r="D4122" i="35"/>
  <c r="H4071" i="35"/>
  <c r="H4122" i="35" s="1"/>
  <c r="P4071" i="35"/>
  <c r="P4122" i="35" s="1"/>
  <c r="F4070" i="35"/>
  <c r="F4121" i="35" s="1"/>
  <c r="L4066" i="35"/>
  <c r="L4117" i="35" s="1"/>
  <c r="E4065" i="35"/>
  <c r="E4116" i="35" s="1"/>
  <c r="N4065" i="35"/>
  <c r="N4116" i="35" s="1"/>
  <c r="R4065" i="35"/>
  <c r="R4116" i="35" s="1"/>
  <c r="D4111" i="35"/>
  <c r="R4069" i="35"/>
  <c r="R4120" i="35" s="1"/>
  <c r="P4063" i="35"/>
  <c r="P4114" i="35" s="1"/>
  <c r="D4139" i="35"/>
  <c r="D4092" i="35"/>
  <c r="Q4088" i="35"/>
  <c r="Q4139" i="35" s="1"/>
  <c r="I4088" i="35"/>
  <c r="I4139" i="35" s="1"/>
  <c r="Q4086" i="35"/>
  <c r="Q4137" i="35" s="1"/>
  <c r="I4086" i="35"/>
  <c r="I4137" i="35" s="1"/>
  <c r="P4085" i="35"/>
  <c r="P4136" i="35" s="1"/>
  <c r="H4085" i="35"/>
  <c r="H4136" i="35" s="1"/>
  <c r="P4084" i="35"/>
  <c r="P4135" i="35" s="1"/>
  <c r="H4084" i="35"/>
  <c r="H4135" i="35" s="1"/>
  <c r="P4083" i="35"/>
  <c r="P4134" i="35" s="1"/>
  <c r="H4083" i="35"/>
  <c r="H4134" i="35" s="1"/>
  <c r="R4067" i="35"/>
  <c r="R4118" i="35" s="1"/>
  <c r="M4067" i="35"/>
  <c r="M4118" i="35" s="1"/>
  <c r="H4067" i="35"/>
  <c r="H4118" i="35" s="1"/>
  <c r="O4088" i="35"/>
  <c r="O4139" i="35" s="1"/>
  <c r="H4088" i="35"/>
  <c r="H4139" i="35" s="1"/>
  <c r="P4086" i="35"/>
  <c r="P4137" i="35" s="1"/>
  <c r="H4086" i="35"/>
  <c r="H4137" i="35" s="1"/>
  <c r="O4085" i="35"/>
  <c r="O4136" i="35" s="1"/>
  <c r="G4085" i="35"/>
  <c r="G4136" i="35" s="1"/>
  <c r="O4084" i="35"/>
  <c r="O4135" i="35" s="1"/>
  <c r="G4084" i="35"/>
  <c r="G4135" i="35" s="1"/>
  <c r="O4083" i="35"/>
  <c r="O4134" i="35" s="1"/>
  <c r="G4083" i="35"/>
  <c r="G4134" i="35" s="1"/>
  <c r="O4082" i="35"/>
  <c r="O4133" i="35" s="1"/>
  <c r="G4082" i="35"/>
  <c r="G4133" i="35" s="1"/>
  <c r="O4081" i="35"/>
  <c r="O4132" i="35" s="1"/>
  <c r="G4081" i="35"/>
  <c r="G4132" i="35" s="1"/>
  <c r="O4080" i="35"/>
  <c r="O4131" i="35" s="1"/>
  <c r="G4080" i="35"/>
  <c r="G4131" i="35" s="1"/>
  <c r="O4079" i="35"/>
  <c r="O4130" i="35" s="1"/>
  <c r="G4079" i="35"/>
  <c r="G4130" i="35" s="1"/>
  <c r="G4078" i="35"/>
  <c r="G4129" i="35" s="1"/>
  <c r="G4077" i="35"/>
  <c r="G4128" i="35" s="1"/>
  <c r="M4069" i="35"/>
  <c r="M4120" i="35" s="1"/>
  <c r="Q4067" i="35"/>
  <c r="Q4118" i="35" s="1"/>
  <c r="L4067" i="35"/>
  <c r="L4118" i="35" s="1"/>
  <c r="F4067" i="35"/>
  <c r="F4118" i="35" s="1"/>
  <c r="M4065" i="35"/>
  <c r="M4116" i="35" s="1"/>
  <c r="P4049" i="35"/>
  <c r="P4100" i="35" s="1"/>
  <c r="L4088" i="35"/>
  <c r="L4139" i="35" s="1"/>
  <c r="D4110" i="35"/>
  <c r="M4088" i="35"/>
  <c r="M4139" i="35" s="1"/>
  <c r="G4088" i="35"/>
  <c r="G4139" i="35" s="1"/>
  <c r="O4070" i="35"/>
  <c r="O4121" i="35" s="1"/>
  <c r="I4070" i="35"/>
  <c r="I4121" i="35" s="1"/>
  <c r="I4069" i="35"/>
  <c r="I4120" i="35" s="1"/>
  <c r="P4067" i="35"/>
  <c r="P4118" i="35" s="1"/>
  <c r="J4067" i="35"/>
  <c r="J4118" i="35" s="1"/>
  <c r="Q4066" i="35"/>
  <c r="Q4117" i="35" s="1"/>
  <c r="I4066" i="35"/>
  <c r="I4117" i="35" s="1"/>
  <c r="I4065" i="35"/>
  <c r="I4116" i="35" s="1"/>
  <c r="P4060" i="35"/>
  <c r="P4111" i="35" s="1"/>
  <c r="P4059" i="35"/>
  <c r="P4110" i="35" s="1"/>
  <c r="P4048" i="35"/>
  <c r="P4099" i="35" s="1"/>
  <c r="P4047" i="35"/>
  <c r="P4098" i="35" s="1"/>
  <c r="E4050" i="35"/>
  <c r="E4101" i="35" s="1"/>
  <c r="I4050" i="35"/>
  <c r="I4101" i="35" s="1"/>
  <c r="M4050" i="35"/>
  <c r="M4101" i="35" s="1"/>
  <c r="Q4050" i="35"/>
  <c r="Q4101" i="35" s="1"/>
  <c r="F4050" i="35"/>
  <c r="F4101" i="35" s="1"/>
  <c r="J4050" i="35"/>
  <c r="J4101" i="35" s="1"/>
  <c r="N4050" i="35"/>
  <c r="N4101" i="35" s="1"/>
  <c r="R4050" i="35"/>
  <c r="R4101" i="35" s="1"/>
  <c r="G4050" i="35"/>
  <c r="G4101" i="35" s="1"/>
  <c r="K4050" i="35"/>
  <c r="K4101" i="35" s="1"/>
  <c r="O4050" i="35"/>
  <c r="O4101" i="35" s="1"/>
  <c r="H4050" i="35"/>
  <c r="H4101" i="35" s="1"/>
  <c r="L4050" i="35"/>
  <c r="L4101" i="35" s="1"/>
  <c r="P4050" i="35"/>
  <c r="P4101" i="35" s="1"/>
  <c r="F4090" i="35"/>
  <c r="F4141" i="35" s="1"/>
  <c r="E4090" i="35"/>
  <c r="E4141" i="35" s="1"/>
  <c r="K4090" i="35"/>
  <c r="K4141" i="35" s="1"/>
  <c r="P4090" i="35"/>
  <c r="P4141" i="35" s="1"/>
  <c r="G4090" i="35"/>
  <c r="G4141" i="35" s="1"/>
  <c r="L4090" i="35"/>
  <c r="L4141" i="35" s="1"/>
  <c r="Q4090" i="35"/>
  <c r="Q4141" i="35" s="1"/>
  <c r="H4090" i="35"/>
  <c r="H4141" i="35" s="1"/>
  <c r="M4090" i="35"/>
  <c r="M4141" i="35" s="1"/>
  <c r="R4090" i="35"/>
  <c r="R4141" i="35" s="1"/>
  <c r="F4087" i="35"/>
  <c r="F4138" i="35" s="1"/>
  <c r="E4087" i="35"/>
  <c r="E4138" i="35" s="1"/>
  <c r="K4087" i="35"/>
  <c r="K4138" i="35" s="1"/>
  <c r="O4087" i="35"/>
  <c r="G4087" i="35"/>
  <c r="G4138" i="35" s="1"/>
  <c r="L4087" i="35"/>
  <c r="L4138" i="35" s="1"/>
  <c r="P4087" i="35"/>
  <c r="P4138" i="35" s="1"/>
  <c r="H4087" i="35"/>
  <c r="H4138" i="35" s="1"/>
  <c r="M4087" i="35"/>
  <c r="M4138" i="35" s="1"/>
  <c r="Q4087" i="35"/>
  <c r="Q4138" i="35" s="1"/>
  <c r="N4068" i="35"/>
  <c r="N4119" i="35" s="1"/>
  <c r="G4064" i="35"/>
  <c r="G4115" i="35" s="1"/>
  <c r="K4064" i="35"/>
  <c r="K4115" i="35" s="1"/>
  <c r="O4064" i="35"/>
  <c r="O4115" i="35" s="1"/>
  <c r="E4064" i="35"/>
  <c r="E4115" i="35" s="1"/>
  <c r="J4064" i="35"/>
  <c r="J4115" i="35" s="1"/>
  <c r="P4064" i="35"/>
  <c r="P4115" i="35" s="1"/>
  <c r="F4064" i="35"/>
  <c r="F4115" i="35" s="1"/>
  <c r="L4064" i="35"/>
  <c r="L4115" i="35" s="1"/>
  <c r="Q4064" i="35"/>
  <c r="Q4115" i="35" s="1"/>
  <c r="H4064" i="35"/>
  <c r="H4115" i="35" s="1"/>
  <c r="M4064" i="35"/>
  <c r="M4115" i="35" s="1"/>
  <c r="R4064" i="35"/>
  <c r="R4115" i="35" s="1"/>
  <c r="E4062" i="35"/>
  <c r="E4113" i="35" s="1"/>
  <c r="I4062" i="35"/>
  <c r="I4113" i="35" s="1"/>
  <c r="M4062" i="35"/>
  <c r="M4113" i="35" s="1"/>
  <c r="Q4062" i="35"/>
  <c r="Q4113" i="35" s="1"/>
  <c r="F4062" i="35"/>
  <c r="F4113" i="35" s="1"/>
  <c r="J4062" i="35"/>
  <c r="J4113" i="35" s="1"/>
  <c r="N4062" i="35"/>
  <c r="N4113" i="35" s="1"/>
  <c r="R4062" i="35"/>
  <c r="R4113" i="35" s="1"/>
  <c r="G4062" i="35"/>
  <c r="G4113" i="35" s="1"/>
  <c r="K4062" i="35"/>
  <c r="K4113" i="35" s="1"/>
  <c r="O4062" i="35"/>
  <c r="O4113" i="35" s="1"/>
  <c r="H4062" i="35"/>
  <c r="H4113" i="35" s="1"/>
  <c r="L4062" i="35"/>
  <c r="L4113" i="35" s="1"/>
  <c r="P4062" i="35"/>
  <c r="P4113" i="35" s="1"/>
  <c r="E4042" i="35"/>
  <c r="E4093" i="35" s="1"/>
  <c r="I4042" i="35"/>
  <c r="I4093" i="35" s="1"/>
  <c r="M4042" i="35"/>
  <c r="M4093" i="35" s="1"/>
  <c r="Q4042" i="35"/>
  <c r="Q4093" i="35" s="1"/>
  <c r="F4042" i="35"/>
  <c r="F4093" i="35" s="1"/>
  <c r="J4042" i="35"/>
  <c r="J4093" i="35" s="1"/>
  <c r="N4042" i="35"/>
  <c r="N4093" i="35" s="1"/>
  <c r="R4042" i="35"/>
  <c r="R4093" i="35" s="1"/>
  <c r="G4042" i="35"/>
  <c r="G4093" i="35" s="1"/>
  <c r="K4042" i="35"/>
  <c r="K4093" i="35" s="1"/>
  <c r="O4042" i="35"/>
  <c r="O4093" i="35" s="1"/>
  <c r="H4042" i="35"/>
  <c r="L4042" i="35"/>
  <c r="P4042" i="35"/>
  <c r="R4087" i="35"/>
  <c r="R4138" i="35" s="1"/>
  <c r="E4058" i="35"/>
  <c r="E4109" i="35" s="1"/>
  <c r="I4058" i="35"/>
  <c r="I4109" i="35" s="1"/>
  <c r="M4058" i="35"/>
  <c r="M4109" i="35" s="1"/>
  <c r="Q4058" i="35"/>
  <c r="Q4109" i="35" s="1"/>
  <c r="F4058" i="35"/>
  <c r="F4109" i="35" s="1"/>
  <c r="J4058" i="35"/>
  <c r="J4109" i="35" s="1"/>
  <c r="N4058" i="35"/>
  <c r="N4109" i="35" s="1"/>
  <c r="R4058" i="35"/>
  <c r="R4109" i="35" s="1"/>
  <c r="G4058" i="35"/>
  <c r="G4109" i="35" s="1"/>
  <c r="K4058" i="35"/>
  <c r="K4109" i="35" s="1"/>
  <c r="O4058" i="35"/>
  <c r="O4109" i="35" s="1"/>
  <c r="H4058" i="35"/>
  <c r="H4109" i="35" s="1"/>
  <c r="L4058" i="35"/>
  <c r="L4109" i="35" s="1"/>
  <c r="P4058" i="35"/>
  <c r="P4109" i="35" s="1"/>
  <c r="E4046" i="35"/>
  <c r="E4097" i="35" s="1"/>
  <c r="I4046" i="35"/>
  <c r="I4097" i="35" s="1"/>
  <c r="M4046" i="35"/>
  <c r="M4097" i="35" s="1"/>
  <c r="Q4046" i="35"/>
  <c r="Q4097" i="35" s="1"/>
  <c r="F4046" i="35"/>
  <c r="F4097" i="35" s="1"/>
  <c r="J4046" i="35"/>
  <c r="J4097" i="35" s="1"/>
  <c r="N4046" i="35"/>
  <c r="N4097" i="35" s="1"/>
  <c r="R4046" i="35"/>
  <c r="R4097" i="35" s="1"/>
  <c r="G4046" i="35"/>
  <c r="G4097" i="35" s="1"/>
  <c r="K4046" i="35"/>
  <c r="K4097" i="35" s="1"/>
  <c r="O4046" i="35"/>
  <c r="O4097" i="35" s="1"/>
  <c r="H4046" i="35"/>
  <c r="H4097" i="35" s="1"/>
  <c r="L4046" i="35"/>
  <c r="L4097" i="35" s="1"/>
  <c r="P4046" i="35"/>
  <c r="P4097" i="35" s="1"/>
  <c r="D4101" i="35"/>
  <c r="O4090" i="35"/>
  <c r="O4141" i="35" s="1"/>
  <c r="N4087" i="35"/>
  <c r="N4138" i="35" s="1"/>
  <c r="G4068" i="35"/>
  <c r="G4119" i="35" s="1"/>
  <c r="K4068" i="35"/>
  <c r="K4119" i="35" s="1"/>
  <c r="O4068" i="35"/>
  <c r="O4119" i="35" s="1"/>
  <c r="E4068" i="35"/>
  <c r="E4119" i="35" s="1"/>
  <c r="J4068" i="35"/>
  <c r="J4119" i="35" s="1"/>
  <c r="P4068" i="35"/>
  <c r="P4119" i="35" s="1"/>
  <c r="F4068" i="35"/>
  <c r="F4119" i="35" s="1"/>
  <c r="L4068" i="35"/>
  <c r="L4119" i="35" s="1"/>
  <c r="Q4068" i="35"/>
  <c r="Q4119" i="35" s="1"/>
  <c r="H4068" i="35"/>
  <c r="H4119" i="35" s="1"/>
  <c r="M4068" i="35"/>
  <c r="M4119" i="35" s="1"/>
  <c r="R4068" i="35"/>
  <c r="R4119" i="35" s="1"/>
  <c r="E4054" i="35"/>
  <c r="E4105" i="35" s="1"/>
  <c r="I4054" i="35"/>
  <c r="I4105" i="35" s="1"/>
  <c r="M4054" i="35"/>
  <c r="M4105" i="35" s="1"/>
  <c r="Q4054" i="35"/>
  <c r="Q4105" i="35" s="1"/>
  <c r="F4054" i="35"/>
  <c r="F4105" i="35" s="1"/>
  <c r="J4054" i="35"/>
  <c r="J4105" i="35" s="1"/>
  <c r="N4054" i="35"/>
  <c r="N4105" i="35" s="1"/>
  <c r="R4054" i="35"/>
  <c r="R4105" i="35" s="1"/>
  <c r="G4054" i="35"/>
  <c r="G4105" i="35" s="1"/>
  <c r="K4054" i="35"/>
  <c r="K4105" i="35" s="1"/>
  <c r="O4054" i="35"/>
  <c r="O4105" i="35" s="1"/>
  <c r="H4054" i="35"/>
  <c r="H4105" i="35" s="1"/>
  <c r="L4054" i="35"/>
  <c r="L4105" i="35" s="1"/>
  <c r="P4054" i="35"/>
  <c r="P4105" i="35" s="1"/>
  <c r="Q4091" i="35"/>
  <c r="Q4142" i="35" s="1"/>
  <c r="L4091" i="35"/>
  <c r="L4142" i="35" s="1"/>
  <c r="G4091" i="35"/>
  <c r="G4142" i="35" s="1"/>
  <c r="P4088" i="35"/>
  <c r="P4139" i="35" s="1"/>
  <c r="K4088" i="35"/>
  <c r="K4139" i="35" s="1"/>
  <c r="E4088" i="35"/>
  <c r="E4139" i="35" s="1"/>
  <c r="O4086" i="35"/>
  <c r="O4137" i="35" s="1"/>
  <c r="K4086" i="35"/>
  <c r="G4086" i="35"/>
  <c r="G4137" i="35" s="1"/>
  <c r="R4085" i="35"/>
  <c r="R4136" i="35" s="1"/>
  <c r="N4085" i="35"/>
  <c r="N4136" i="35" s="1"/>
  <c r="J4085" i="35"/>
  <c r="J4136" i="35" s="1"/>
  <c r="F4085" i="35"/>
  <c r="F4136" i="35" s="1"/>
  <c r="R4084" i="35"/>
  <c r="R4135" i="35" s="1"/>
  <c r="N4084" i="35"/>
  <c r="N4135" i="35" s="1"/>
  <c r="J4084" i="35"/>
  <c r="J4135" i="35" s="1"/>
  <c r="F4084" i="35"/>
  <c r="F4135" i="35" s="1"/>
  <c r="R4083" i="35"/>
  <c r="R4134" i="35" s="1"/>
  <c r="N4083" i="35"/>
  <c r="N4134" i="35" s="1"/>
  <c r="J4083" i="35"/>
  <c r="J4134" i="35" s="1"/>
  <c r="F4083" i="35"/>
  <c r="F4134" i="35" s="1"/>
  <c r="R4082" i="35"/>
  <c r="R4133" i="35" s="1"/>
  <c r="N4082" i="35"/>
  <c r="N4133" i="35" s="1"/>
  <c r="J4082" i="35"/>
  <c r="J4133" i="35" s="1"/>
  <c r="F4082" i="35"/>
  <c r="F4133" i="35" s="1"/>
  <c r="R4081" i="35"/>
  <c r="R4132" i="35" s="1"/>
  <c r="N4081" i="35"/>
  <c r="N4132" i="35" s="1"/>
  <c r="J4081" i="35"/>
  <c r="J4132" i="35" s="1"/>
  <c r="F4081" i="35"/>
  <c r="F4132" i="35" s="1"/>
  <c r="R4080" i="35"/>
  <c r="R4131" i="35" s="1"/>
  <c r="N4080" i="35"/>
  <c r="N4131" i="35" s="1"/>
  <c r="J4080" i="35"/>
  <c r="J4131" i="35" s="1"/>
  <c r="F4080" i="35"/>
  <c r="F4131" i="35" s="1"/>
  <c r="R4079" i="35"/>
  <c r="R4130" i="35" s="1"/>
  <c r="N4079" i="35"/>
  <c r="N4130" i="35" s="1"/>
  <c r="J4079" i="35"/>
  <c r="J4130" i="35" s="1"/>
  <c r="F4079" i="35"/>
  <c r="F4130" i="35" s="1"/>
  <c r="R4078" i="35"/>
  <c r="R4129" i="35" s="1"/>
  <c r="N4078" i="35"/>
  <c r="N4129" i="35" s="1"/>
  <c r="J4078" i="35"/>
  <c r="J4129" i="35" s="1"/>
  <c r="F4078" i="35"/>
  <c r="F4129" i="35" s="1"/>
  <c r="R4077" i="35"/>
  <c r="R4128" i="35" s="1"/>
  <c r="N4077" i="35"/>
  <c r="N4128" i="35" s="1"/>
  <c r="J4077" i="35"/>
  <c r="J4128" i="35" s="1"/>
  <c r="F4077" i="35"/>
  <c r="F4128" i="35" s="1"/>
  <c r="R4076" i="35"/>
  <c r="R4127" i="35" s="1"/>
  <c r="N4076" i="35"/>
  <c r="N4127" i="35" s="1"/>
  <c r="J4076" i="35"/>
  <c r="J4127" i="35" s="1"/>
  <c r="F4076" i="35"/>
  <c r="F4127" i="35" s="1"/>
  <c r="R4075" i="35"/>
  <c r="R4126" i="35" s="1"/>
  <c r="N4075" i="35"/>
  <c r="N4126" i="35" s="1"/>
  <c r="J4075" i="35"/>
  <c r="J4126" i="35" s="1"/>
  <c r="F4075" i="35"/>
  <c r="F4126" i="35" s="1"/>
  <c r="R4074" i="35"/>
  <c r="R4125" i="35" s="1"/>
  <c r="N4074" i="35"/>
  <c r="N4125" i="35" s="1"/>
  <c r="J4074" i="35"/>
  <c r="J4125" i="35" s="1"/>
  <c r="F4074" i="35"/>
  <c r="F4125" i="35" s="1"/>
  <c r="R4073" i="35"/>
  <c r="R4124" i="35" s="1"/>
  <c r="N4073" i="35"/>
  <c r="N4124" i="35" s="1"/>
  <c r="J4073" i="35"/>
  <c r="J4124" i="35" s="1"/>
  <c r="F4073" i="35"/>
  <c r="F4124" i="35" s="1"/>
  <c r="R4072" i="35"/>
  <c r="R4123" i="35" s="1"/>
  <c r="N4072" i="35"/>
  <c r="N4123" i="35" s="1"/>
  <c r="J4072" i="35"/>
  <c r="J4123" i="35" s="1"/>
  <c r="F4072" i="35"/>
  <c r="F4123" i="35" s="1"/>
  <c r="R4071" i="35"/>
  <c r="R4122" i="35" s="1"/>
  <c r="N4071" i="35"/>
  <c r="N4122" i="35" s="1"/>
  <c r="J4071" i="35"/>
  <c r="J4122" i="35" s="1"/>
  <c r="F4071" i="35"/>
  <c r="F4122" i="35" s="1"/>
  <c r="R4070" i="35"/>
  <c r="R4121" i="35" s="1"/>
  <c r="N4070" i="35"/>
  <c r="N4121" i="35" s="1"/>
  <c r="J4070" i="35"/>
  <c r="J4121" i="35" s="1"/>
  <c r="E4070" i="35"/>
  <c r="E4121" i="35" s="1"/>
  <c r="Q4069" i="35"/>
  <c r="Q4120" i="35" s="1"/>
  <c r="L4069" i="35"/>
  <c r="L4120" i="35" s="1"/>
  <c r="F4069" i="35"/>
  <c r="F4120" i="35" s="1"/>
  <c r="G4067" i="35"/>
  <c r="G4118" i="35" s="1"/>
  <c r="K4067" i="35"/>
  <c r="K4118" i="35" s="1"/>
  <c r="O4067" i="35"/>
  <c r="O4118" i="35" s="1"/>
  <c r="P4066" i="35"/>
  <c r="P4117" i="35" s="1"/>
  <c r="J4066" i="35"/>
  <c r="J4117" i="35" s="1"/>
  <c r="Q4065" i="35"/>
  <c r="Q4116" i="35" s="1"/>
  <c r="L4065" i="35"/>
  <c r="L4116" i="35" s="1"/>
  <c r="F4065" i="35"/>
  <c r="F4116" i="35" s="1"/>
  <c r="N4063" i="35"/>
  <c r="N4114" i="35" s="1"/>
  <c r="I4063" i="35"/>
  <c r="I4114" i="35" s="1"/>
  <c r="E4061" i="35"/>
  <c r="E4112" i="35" s="1"/>
  <c r="I4061" i="35"/>
  <c r="I4112" i="35" s="1"/>
  <c r="M4061" i="35"/>
  <c r="M4112" i="35" s="1"/>
  <c r="Q4061" i="35"/>
  <c r="Q4112" i="35" s="1"/>
  <c r="F4061" i="35"/>
  <c r="F4112" i="35" s="1"/>
  <c r="J4061" i="35"/>
  <c r="J4112" i="35" s="1"/>
  <c r="N4061" i="35"/>
  <c r="N4112" i="35" s="1"/>
  <c r="R4061" i="35"/>
  <c r="R4112" i="35" s="1"/>
  <c r="G4061" i="35"/>
  <c r="G4112" i="35" s="1"/>
  <c r="K4061" i="35"/>
  <c r="K4112" i="35" s="1"/>
  <c r="O4061" i="35"/>
  <c r="O4112" i="35" s="1"/>
  <c r="L4059" i="35"/>
  <c r="L4110" i="35" s="1"/>
  <c r="E4057" i="35"/>
  <c r="E4108" i="35" s="1"/>
  <c r="I4057" i="35"/>
  <c r="I4108" i="35" s="1"/>
  <c r="M4057" i="35"/>
  <c r="M4108" i="35" s="1"/>
  <c r="Q4057" i="35"/>
  <c r="Q4108" i="35" s="1"/>
  <c r="F4057" i="35"/>
  <c r="F4108" i="35" s="1"/>
  <c r="J4057" i="35"/>
  <c r="J4108" i="35" s="1"/>
  <c r="N4057" i="35"/>
  <c r="N4108" i="35" s="1"/>
  <c r="R4057" i="35"/>
  <c r="R4108" i="35" s="1"/>
  <c r="G4057" i="35"/>
  <c r="G4108" i="35" s="1"/>
  <c r="K4057" i="35"/>
  <c r="K4108" i="35" s="1"/>
  <c r="O4057" i="35"/>
  <c r="O4108" i="35" s="1"/>
  <c r="L4055" i="35"/>
  <c r="L4106" i="35" s="1"/>
  <c r="E4053" i="35"/>
  <c r="E4104" i="35" s="1"/>
  <c r="I4053" i="35"/>
  <c r="I4104" i="35" s="1"/>
  <c r="M4053" i="35"/>
  <c r="M4104" i="35" s="1"/>
  <c r="Q4053" i="35"/>
  <c r="Q4104" i="35" s="1"/>
  <c r="F4053" i="35"/>
  <c r="F4104" i="35" s="1"/>
  <c r="J4053" i="35"/>
  <c r="J4104" i="35" s="1"/>
  <c r="N4053" i="35"/>
  <c r="N4104" i="35" s="1"/>
  <c r="R4053" i="35"/>
  <c r="R4104" i="35" s="1"/>
  <c r="G4053" i="35"/>
  <c r="G4104" i="35" s="1"/>
  <c r="K4053" i="35"/>
  <c r="K4104" i="35" s="1"/>
  <c r="O4053" i="35"/>
  <c r="O4104" i="35" s="1"/>
  <c r="L4051" i="35"/>
  <c r="L4102" i="35" s="1"/>
  <c r="E4049" i="35"/>
  <c r="E4100" i="35" s="1"/>
  <c r="I4049" i="35"/>
  <c r="I4100" i="35" s="1"/>
  <c r="M4049" i="35"/>
  <c r="M4100" i="35" s="1"/>
  <c r="Q4049" i="35"/>
  <c r="Q4100" i="35" s="1"/>
  <c r="F4049" i="35"/>
  <c r="F4100" i="35" s="1"/>
  <c r="J4049" i="35"/>
  <c r="J4100" i="35" s="1"/>
  <c r="N4049" i="35"/>
  <c r="N4100" i="35" s="1"/>
  <c r="R4049" i="35"/>
  <c r="R4100" i="35" s="1"/>
  <c r="G4049" i="35"/>
  <c r="G4100" i="35" s="1"/>
  <c r="K4049" i="35"/>
  <c r="K4100" i="35" s="1"/>
  <c r="O4049" i="35"/>
  <c r="O4100" i="35" s="1"/>
  <c r="L4047" i="35"/>
  <c r="L4098" i="35" s="1"/>
  <c r="E4045" i="35"/>
  <c r="E4096" i="35" s="1"/>
  <c r="I4045" i="35"/>
  <c r="I4096" i="35" s="1"/>
  <c r="M4045" i="35"/>
  <c r="M4096" i="35" s="1"/>
  <c r="Q4045" i="35"/>
  <c r="Q4096" i="35" s="1"/>
  <c r="F4045" i="35"/>
  <c r="F4096" i="35" s="1"/>
  <c r="J4045" i="35"/>
  <c r="J4096" i="35" s="1"/>
  <c r="N4045" i="35"/>
  <c r="N4096" i="35" s="1"/>
  <c r="R4045" i="35"/>
  <c r="R4096" i="35" s="1"/>
  <c r="G4045" i="35"/>
  <c r="G4096" i="35" s="1"/>
  <c r="K4045" i="35"/>
  <c r="K4096" i="35" s="1"/>
  <c r="O4045" i="35"/>
  <c r="O4096" i="35" s="1"/>
  <c r="L4043" i="35"/>
  <c r="L4094" i="35" s="1"/>
  <c r="P4091" i="35"/>
  <c r="P4142" i="35" s="1"/>
  <c r="K4091" i="35"/>
  <c r="K4142" i="35" s="1"/>
  <c r="E4091" i="35"/>
  <c r="E4142" i="35" s="1"/>
  <c r="R4086" i="35"/>
  <c r="R4137" i="35" s="1"/>
  <c r="N4086" i="35"/>
  <c r="N4137" i="35" s="1"/>
  <c r="J4086" i="35"/>
  <c r="J4137" i="35" s="1"/>
  <c r="E4086" i="35"/>
  <c r="E4137" i="35" s="1"/>
  <c r="Q4085" i="35"/>
  <c r="Q4136" i="35" s="1"/>
  <c r="M4085" i="35"/>
  <c r="M4136" i="35" s="1"/>
  <c r="I4085" i="35"/>
  <c r="I4136" i="35" s="1"/>
  <c r="Q4084" i="35"/>
  <c r="Q4135" i="35" s="1"/>
  <c r="M4084" i="35"/>
  <c r="M4135" i="35" s="1"/>
  <c r="I4084" i="35"/>
  <c r="I4135" i="35" s="1"/>
  <c r="Q4083" i="35"/>
  <c r="Q4134" i="35" s="1"/>
  <c r="M4083" i="35"/>
  <c r="M4134" i="35" s="1"/>
  <c r="I4083" i="35"/>
  <c r="I4134" i="35" s="1"/>
  <c r="Q4082" i="35"/>
  <c r="Q4133" i="35" s="1"/>
  <c r="M4082" i="35"/>
  <c r="M4133" i="35" s="1"/>
  <c r="I4082" i="35"/>
  <c r="I4133" i="35" s="1"/>
  <c r="Q4081" i="35"/>
  <c r="Q4132" i="35" s="1"/>
  <c r="M4081" i="35"/>
  <c r="M4132" i="35" s="1"/>
  <c r="I4081" i="35"/>
  <c r="I4132" i="35" s="1"/>
  <c r="Q4080" i="35"/>
  <c r="Q4131" i="35" s="1"/>
  <c r="M4080" i="35"/>
  <c r="M4131" i="35" s="1"/>
  <c r="I4080" i="35"/>
  <c r="I4131" i="35" s="1"/>
  <c r="Q4079" i="35"/>
  <c r="Q4130" i="35" s="1"/>
  <c r="M4079" i="35"/>
  <c r="M4130" i="35" s="1"/>
  <c r="I4079" i="35"/>
  <c r="I4130" i="35" s="1"/>
  <c r="Q4078" i="35"/>
  <c r="Q4129" i="35" s="1"/>
  <c r="M4078" i="35"/>
  <c r="M4129" i="35" s="1"/>
  <c r="I4078" i="35"/>
  <c r="I4129" i="35" s="1"/>
  <c r="Q4077" i="35"/>
  <c r="Q4128" i="35" s="1"/>
  <c r="M4077" i="35"/>
  <c r="M4128" i="35" s="1"/>
  <c r="I4077" i="35"/>
  <c r="I4128" i="35" s="1"/>
  <c r="Q4076" i="35"/>
  <c r="Q4127" i="35" s="1"/>
  <c r="M4076" i="35"/>
  <c r="M4127" i="35" s="1"/>
  <c r="I4076" i="35"/>
  <c r="I4127" i="35" s="1"/>
  <c r="Q4075" i="35"/>
  <c r="Q4126" i="35" s="1"/>
  <c r="M4075" i="35"/>
  <c r="M4126" i="35" s="1"/>
  <c r="I4075" i="35"/>
  <c r="I4126" i="35" s="1"/>
  <c r="Q4074" i="35"/>
  <c r="Q4125" i="35" s="1"/>
  <c r="M4074" i="35"/>
  <c r="M4125" i="35" s="1"/>
  <c r="I4074" i="35"/>
  <c r="I4125" i="35" s="1"/>
  <c r="Q4073" i="35"/>
  <c r="Q4124" i="35" s="1"/>
  <c r="M4073" i="35"/>
  <c r="M4124" i="35" s="1"/>
  <c r="I4073" i="35"/>
  <c r="I4124" i="35" s="1"/>
  <c r="Q4072" i="35"/>
  <c r="Q4123" i="35" s="1"/>
  <c r="M4072" i="35"/>
  <c r="M4123" i="35" s="1"/>
  <c r="I4072" i="35"/>
  <c r="I4123" i="35" s="1"/>
  <c r="Q4071" i="35"/>
  <c r="Q4122" i="35" s="1"/>
  <c r="M4071" i="35"/>
  <c r="M4122" i="35" s="1"/>
  <c r="I4071" i="35"/>
  <c r="I4122" i="35" s="1"/>
  <c r="P4069" i="35"/>
  <c r="P4120" i="35" s="1"/>
  <c r="J4069" i="35"/>
  <c r="J4120" i="35" s="1"/>
  <c r="G4066" i="35"/>
  <c r="G4117" i="35" s="1"/>
  <c r="K4066" i="35"/>
  <c r="K4117" i="35" s="1"/>
  <c r="O4066" i="35"/>
  <c r="O4117" i="35" s="1"/>
  <c r="P4065" i="35"/>
  <c r="P4116" i="35" s="1"/>
  <c r="J4065" i="35"/>
  <c r="J4116" i="35" s="1"/>
  <c r="R4063" i="35"/>
  <c r="R4114" i="35" s="1"/>
  <c r="M4063" i="35"/>
  <c r="M4114" i="35" s="1"/>
  <c r="P4061" i="35"/>
  <c r="P4112" i="35" s="1"/>
  <c r="E4060" i="35"/>
  <c r="E4111" i="35" s="1"/>
  <c r="I4060" i="35"/>
  <c r="I4111" i="35" s="1"/>
  <c r="M4060" i="35"/>
  <c r="M4111" i="35" s="1"/>
  <c r="Q4060" i="35"/>
  <c r="Q4111" i="35" s="1"/>
  <c r="F4060" i="35"/>
  <c r="F4111" i="35" s="1"/>
  <c r="J4060" i="35"/>
  <c r="J4111" i="35" s="1"/>
  <c r="N4060" i="35"/>
  <c r="N4111" i="35" s="1"/>
  <c r="R4060" i="35"/>
  <c r="R4111" i="35" s="1"/>
  <c r="G4060" i="35"/>
  <c r="G4111" i="35" s="1"/>
  <c r="K4060" i="35"/>
  <c r="K4111" i="35" s="1"/>
  <c r="O4060" i="35"/>
  <c r="O4111" i="35" s="1"/>
  <c r="P4057" i="35"/>
  <c r="P4108" i="35" s="1"/>
  <c r="E4056" i="35"/>
  <c r="E4107" i="35" s="1"/>
  <c r="I4056" i="35"/>
  <c r="I4107" i="35" s="1"/>
  <c r="M4056" i="35"/>
  <c r="M4107" i="35" s="1"/>
  <c r="Q4056" i="35"/>
  <c r="Q4107" i="35" s="1"/>
  <c r="F4056" i="35"/>
  <c r="F4107" i="35" s="1"/>
  <c r="J4056" i="35"/>
  <c r="J4107" i="35" s="1"/>
  <c r="N4056" i="35"/>
  <c r="N4107" i="35" s="1"/>
  <c r="R4056" i="35"/>
  <c r="R4107" i="35" s="1"/>
  <c r="G4056" i="35"/>
  <c r="G4107" i="35" s="1"/>
  <c r="K4056" i="35"/>
  <c r="K4107" i="35" s="1"/>
  <c r="O4056" i="35"/>
  <c r="O4107" i="35" s="1"/>
  <c r="P4053" i="35"/>
  <c r="P4104" i="35" s="1"/>
  <c r="E4052" i="35"/>
  <c r="E4103" i="35" s="1"/>
  <c r="I4052" i="35"/>
  <c r="I4103" i="35" s="1"/>
  <c r="M4052" i="35"/>
  <c r="M4103" i="35" s="1"/>
  <c r="Q4052" i="35"/>
  <c r="Q4103" i="35" s="1"/>
  <c r="F4052" i="35"/>
  <c r="F4103" i="35" s="1"/>
  <c r="J4052" i="35"/>
  <c r="J4103" i="35" s="1"/>
  <c r="N4052" i="35"/>
  <c r="N4103" i="35" s="1"/>
  <c r="R4052" i="35"/>
  <c r="R4103" i="35" s="1"/>
  <c r="G4052" i="35"/>
  <c r="G4103" i="35" s="1"/>
  <c r="K4052" i="35"/>
  <c r="K4103" i="35" s="1"/>
  <c r="O4052" i="35"/>
  <c r="O4103" i="35" s="1"/>
  <c r="E4048" i="35"/>
  <c r="E4099" i="35" s="1"/>
  <c r="I4048" i="35"/>
  <c r="I4099" i="35" s="1"/>
  <c r="M4048" i="35"/>
  <c r="M4099" i="35" s="1"/>
  <c r="Q4048" i="35"/>
  <c r="Q4099" i="35" s="1"/>
  <c r="F4048" i="35"/>
  <c r="F4099" i="35" s="1"/>
  <c r="J4048" i="35"/>
  <c r="J4099" i="35" s="1"/>
  <c r="N4048" i="35"/>
  <c r="N4099" i="35" s="1"/>
  <c r="R4048" i="35"/>
  <c r="R4099" i="35" s="1"/>
  <c r="G4048" i="35"/>
  <c r="G4099" i="35" s="1"/>
  <c r="K4048" i="35"/>
  <c r="K4099" i="35" s="1"/>
  <c r="O4048" i="35"/>
  <c r="O4099" i="35" s="1"/>
  <c r="E4044" i="35"/>
  <c r="E4095" i="35" s="1"/>
  <c r="I4044" i="35"/>
  <c r="I4095" i="35" s="1"/>
  <c r="M4044" i="35"/>
  <c r="M4095" i="35" s="1"/>
  <c r="Q4044" i="35"/>
  <c r="Q4095" i="35" s="1"/>
  <c r="F4044" i="35"/>
  <c r="F4095" i="35" s="1"/>
  <c r="J4044" i="35"/>
  <c r="J4095" i="35" s="1"/>
  <c r="N4044" i="35"/>
  <c r="N4095" i="35" s="1"/>
  <c r="R4044" i="35"/>
  <c r="R4095" i="35" s="1"/>
  <c r="G4044" i="35"/>
  <c r="G4095" i="35" s="1"/>
  <c r="K4044" i="35"/>
  <c r="K4095" i="35" s="1"/>
  <c r="O4044" i="35"/>
  <c r="O4095" i="35" s="1"/>
  <c r="G4069" i="35"/>
  <c r="G4120" i="35" s="1"/>
  <c r="K4069" i="35"/>
  <c r="K4120" i="35" s="1"/>
  <c r="O4069" i="35"/>
  <c r="O4120" i="35" s="1"/>
  <c r="G4065" i="35"/>
  <c r="G4116" i="35" s="1"/>
  <c r="K4065" i="35"/>
  <c r="K4116" i="35" s="1"/>
  <c r="O4065" i="35"/>
  <c r="O4116" i="35" s="1"/>
  <c r="E4063" i="35"/>
  <c r="E4114" i="35" s="1"/>
  <c r="F4063" i="35"/>
  <c r="F4114" i="35" s="1"/>
  <c r="G4063" i="35"/>
  <c r="G4114" i="35" s="1"/>
  <c r="K4063" i="35"/>
  <c r="K4114" i="35" s="1"/>
  <c r="O4063" i="35"/>
  <c r="O4114" i="35" s="1"/>
  <c r="E4059" i="35"/>
  <c r="E4110" i="35" s="1"/>
  <c r="I4059" i="35"/>
  <c r="I4110" i="35" s="1"/>
  <c r="M4059" i="35"/>
  <c r="M4110" i="35" s="1"/>
  <c r="Q4059" i="35"/>
  <c r="Q4110" i="35" s="1"/>
  <c r="F4059" i="35"/>
  <c r="F4110" i="35" s="1"/>
  <c r="J4059" i="35"/>
  <c r="J4110" i="35" s="1"/>
  <c r="N4059" i="35"/>
  <c r="N4110" i="35" s="1"/>
  <c r="R4059" i="35"/>
  <c r="R4110" i="35" s="1"/>
  <c r="G4059" i="35"/>
  <c r="G4110" i="35" s="1"/>
  <c r="K4059" i="35"/>
  <c r="K4110" i="35" s="1"/>
  <c r="O4059" i="35"/>
  <c r="O4110" i="35" s="1"/>
  <c r="E4055" i="35"/>
  <c r="E4106" i="35" s="1"/>
  <c r="I4055" i="35"/>
  <c r="I4106" i="35" s="1"/>
  <c r="M4055" i="35"/>
  <c r="M4106" i="35" s="1"/>
  <c r="Q4055" i="35"/>
  <c r="Q4106" i="35" s="1"/>
  <c r="F4055" i="35"/>
  <c r="F4106" i="35" s="1"/>
  <c r="J4055" i="35"/>
  <c r="J4106" i="35" s="1"/>
  <c r="N4055" i="35"/>
  <c r="N4106" i="35" s="1"/>
  <c r="R4055" i="35"/>
  <c r="R4106" i="35" s="1"/>
  <c r="G4055" i="35"/>
  <c r="G4106" i="35" s="1"/>
  <c r="K4055" i="35"/>
  <c r="K4106" i="35" s="1"/>
  <c r="O4055" i="35"/>
  <c r="O4106" i="35" s="1"/>
  <c r="E4051" i="35"/>
  <c r="E4102" i="35" s="1"/>
  <c r="I4051" i="35"/>
  <c r="I4102" i="35" s="1"/>
  <c r="M4051" i="35"/>
  <c r="M4102" i="35" s="1"/>
  <c r="Q4051" i="35"/>
  <c r="Q4102" i="35" s="1"/>
  <c r="F4051" i="35"/>
  <c r="F4102" i="35" s="1"/>
  <c r="J4051" i="35"/>
  <c r="J4102" i="35" s="1"/>
  <c r="N4051" i="35"/>
  <c r="N4102" i="35" s="1"/>
  <c r="R4051" i="35"/>
  <c r="R4102" i="35" s="1"/>
  <c r="G4051" i="35"/>
  <c r="G4102" i="35" s="1"/>
  <c r="K4051" i="35"/>
  <c r="K4102" i="35" s="1"/>
  <c r="O4051" i="35"/>
  <c r="O4102" i="35" s="1"/>
  <c r="E4047" i="35"/>
  <c r="E4098" i="35" s="1"/>
  <c r="I4047" i="35"/>
  <c r="I4098" i="35" s="1"/>
  <c r="M4047" i="35"/>
  <c r="M4098" i="35" s="1"/>
  <c r="Q4047" i="35"/>
  <c r="Q4098" i="35" s="1"/>
  <c r="F4047" i="35"/>
  <c r="F4098" i="35" s="1"/>
  <c r="J4047" i="35"/>
  <c r="J4098" i="35" s="1"/>
  <c r="N4047" i="35"/>
  <c r="N4098" i="35" s="1"/>
  <c r="R4047" i="35"/>
  <c r="R4098" i="35" s="1"/>
  <c r="G4047" i="35"/>
  <c r="G4098" i="35" s="1"/>
  <c r="K4047" i="35"/>
  <c r="K4098" i="35" s="1"/>
  <c r="O4047" i="35"/>
  <c r="O4098" i="35" s="1"/>
  <c r="E4043" i="35"/>
  <c r="E4094" i="35" s="1"/>
  <c r="I4043" i="35"/>
  <c r="I4094" i="35" s="1"/>
  <c r="M4043" i="35"/>
  <c r="M4094" i="35" s="1"/>
  <c r="Q4043" i="35"/>
  <c r="Q4094" i="35" s="1"/>
  <c r="F4043" i="35"/>
  <c r="F4094" i="35" s="1"/>
  <c r="J4043" i="35"/>
  <c r="J4094" i="35" s="1"/>
  <c r="N4043" i="35"/>
  <c r="N4094" i="35" s="1"/>
  <c r="R4043" i="35"/>
  <c r="R4094" i="35" s="1"/>
  <c r="G4043" i="35"/>
  <c r="G4094" i="35" s="1"/>
  <c r="K4043" i="35"/>
  <c r="K4094" i="35" s="1"/>
  <c r="O4043" i="35"/>
  <c r="O4094" i="35" s="1"/>
  <c r="R31" i="35"/>
  <c r="R82" i="35" s="1"/>
  <c r="I274" i="35"/>
  <c r="I325" i="35" s="1"/>
  <c r="G262" i="35"/>
  <c r="G313" i="35" s="1"/>
  <c r="R159" i="35"/>
  <c r="R210" i="35" s="1"/>
  <c r="R143" i="35"/>
  <c r="R194" i="35" s="1"/>
  <c r="R127" i="35"/>
  <c r="R178" i="35" s="1"/>
  <c r="Q163" i="35"/>
  <c r="Q214" i="35" s="1"/>
  <c r="Q147" i="35"/>
  <c r="Q198" i="35" s="1"/>
  <c r="Q135" i="35"/>
  <c r="Q186" i="35" s="1"/>
  <c r="Q119" i="35"/>
  <c r="Q170" i="35" s="1"/>
  <c r="Q51" i="35"/>
  <c r="Q102" i="35" s="1"/>
  <c r="P155" i="35"/>
  <c r="P206" i="35" s="1"/>
  <c r="P139" i="35"/>
  <c r="P190" i="35" s="1"/>
  <c r="P127" i="35"/>
  <c r="P178" i="35" s="1"/>
  <c r="O163" i="35"/>
  <c r="O214" i="35" s="1"/>
  <c r="O147" i="35"/>
  <c r="O198" i="35" s="1"/>
  <c r="O131" i="35"/>
  <c r="O182" i="35" s="1"/>
  <c r="N155" i="35"/>
  <c r="N206" i="35" s="1"/>
  <c r="N143" i="35"/>
  <c r="N194" i="35" s="1"/>
  <c r="N131" i="35"/>
  <c r="N182" i="35" s="1"/>
  <c r="N39" i="35"/>
  <c r="N90" i="35" s="1"/>
  <c r="M151" i="35"/>
  <c r="M202" i="35" s="1"/>
  <c r="M135" i="35"/>
  <c r="M186" i="35" s="1"/>
  <c r="L159" i="35"/>
  <c r="L210" i="35" s="1"/>
  <c r="L143" i="35"/>
  <c r="L194" i="35" s="1"/>
  <c r="L127" i="35"/>
  <c r="L178" i="35" s="1"/>
  <c r="K163" i="35"/>
  <c r="K214" i="35" s="1"/>
  <c r="K147" i="35"/>
  <c r="K198" i="35" s="1"/>
  <c r="K131" i="35"/>
  <c r="K182" i="35" s="1"/>
  <c r="K47" i="35"/>
  <c r="K98" i="35" s="1"/>
  <c r="J155" i="35"/>
  <c r="J206" i="35" s="1"/>
  <c r="J127" i="35"/>
  <c r="J178" i="35" s="1"/>
  <c r="I163" i="35"/>
  <c r="I214" i="35" s="1"/>
  <c r="I147" i="35"/>
  <c r="I198" i="35" s="1"/>
  <c r="I131" i="35"/>
  <c r="I182" i="35" s="1"/>
  <c r="I47" i="35"/>
  <c r="I98" i="35" s="1"/>
  <c r="H159" i="35"/>
  <c r="H210" i="35" s="1"/>
  <c r="H147" i="35"/>
  <c r="H198" i="35" s="1"/>
  <c r="H131" i="35"/>
  <c r="H182" i="35" s="1"/>
  <c r="G159" i="35"/>
  <c r="G210" i="35" s="1"/>
  <c r="G143" i="35"/>
  <c r="G194" i="35" s="1"/>
  <c r="G127" i="35"/>
  <c r="G178" i="35" s="1"/>
  <c r="F151" i="35"/>
  <c r="F202" i="35" s="1"/>
  <c r="F135" i="35"/>
  <c r="F186" i="35" s="1"/>
  <c r="F119" i="35"/>
  <c r="F170" i="35" s="1"/>
  <c r="E163" i="35"/>
  <c r="E214" i="35" s="1"/>
  <c r="E147" i="35"/>
  <c r="E198" i="35" s="1"/>
  <c r="E131" i="35"/>
  <c r="E182" i="35" s="1"/>
  <c r="D214" i="35"/>
  <c r="D190" i="35"/>
  <c r="D178" i="35"/>
  <c r="D74" i="35"/>
  <c r="D340" i="35"/>
  <c r="G301" i="35"/>
  <c r="G352" i="35" s="1"/>
  <c r="J298" i="35"/>
  <c r="J349" i="35" s="1"/>
  <c r="G289" i="35"/>
  <c r="G340" i="35" s="1"/>
  <c r="N286" i="35"/>
  <c r="N337" i="35" s="1"/>
  <c r="Q442" i="35"/>
  <c r="Q493" i="35" s="1"/>
  <c r="G426" i="35"/>
  <c r="G477" i="35" s="1"/>
  <c r="D1002" i="35"/>
  <c r="D833" i="35"/>
  <c r="D830" i="35"/>
  <c r="H778" i="35"/>
  <c r="H829" i="35" s="1"/>
  <c r="O667" i="35"/>
  <c r="O718" i="35" s="1"/>
  <c r="L568" i="35"/>
  <c r="L619" i="35" s="1"/>
  <c r="N2006" i="35"/>
  <c r="N2057" i="35" s="1"/>
  <c r="F2006" i="35"/>
  <c r="F2057" i="35" s="1"/>
  <c r="R2005" i="35"/>
  <c r="R2056" i="35" s="1"/>
  <c r="M2005" i="35"/>
  <c r="M2056" i="35" s="1"/>
  <c r="H2005" i="35"/>
  <c r="H2056" i="35" s="1"/>
  <c r="I2003" i="35"/>
  <c r="I2054" i="35" s="1"/>
  <c r="P2001" i="35"/>
  <c r="P2052" i="35" s="1"/>
  <c r="J2001" i="35"/>
  <c r="J2052" i="35" s="1"/>
  <c r="E2001" i="35"/>
  <c r="E2052" i="35" s="1"/>
  <c r="I2000" i="35"/>
  <c r="I2051" i="35" s="1"/>
  <c r="N1998" i="35"/>
  <c r="N2049" i="35" s="1"/>
  <c r="F1998" i="35"/>
  <c r="F2049" i="35" s="1"/>
  <c r="R1997" i="35"/>
  <c r="R2048" i="35" s="1"/>
  <c r="M1997" i="35"/>
  <c r="M2048" i="35" s="1"/>
  <c r="H1997" i="35"/>
  <c r="H2048" i="35" s="1"/>
  <c r="I1995" i="35"/>
  <c r="I2046" i="35" s="1"/>
  <c r="P1993" i="35"/>
  <c r="P2044" i="35" s="1"/>
  <c r="J1993" i="35"/>
  <c r="J2044" i="35" s="1"/>
  <c r="E1993" i="35"/>
  <c r="E2044" i="35" s="1"/>
  <c r="I1992" i="35"/>
  <c r="I2043" i="35" s="1"/>
  <c r="N1990" i="35"/>
  <c r="N2041" i="35" s="1"/>
  <c r="F1990" i="35"/>
  <c r="F2041" i="35" s="1"/>
  <c r="R1989" i="35"/>
  <c r="R2040" i="35" s="1"/>
  <c r="M1989" i="35"/>
  <c r="M2040" i="35" s="1"/>
  <c r="H1989" i="35"/>
  <c r="H2040" i="35" s="1"/>
  <c r="I1987" i="35"/>
  <c r="I2038" i="35" s="1"/>
  <c r="P1985" i="35"/>
  <c r="P2036" i="35" s="1"/>
  <c r="J1985" i="35"/>
  <c r="J2036" i="35" s="1"/>
  <c r="E1985" i="35"/>
  <c r="E2036" i="35" s="1"/>
  <c r="I1984" i="35"/>
  <c r="I2035" i="35" s="1"/>
  <c r="N1982" i="35"/>
  <c r="N2033" i="35" s="1"/>
  <c r="F1982" i="35"/>
  <c r="F2033" i="35" s="1"/>
  <c r="R1981" i="35"/>
  <c r="R2032" i="35" s="1"/>
  <c r="M1981" i="35"/>
  <c r="M2032" i="35" s="1"/>
  <c r="H1981" i="35"/>
  <c r="H2032" i="35" s="1"/>
  <c r="I1979" i="35"/>
  <c r="I2030" i="35" s="1"/>
  <c r="P1977" i="35"/>
  <c r="P2028" i="35" s="1"/>
  <c r="J1977" i="35"/>
  <c r="J2028" i="35" s="1"/>
  <c r="E1977" i="35"/>
  <c r="E2028" i="35" s="1"/>
  <c r="I1976" i="35"/>
  <c r="I2027" i="35" s="1"/>
  <c r="N1974" i="35"/>
  <c r="N2025" i="35" s="1"/>
  <c r="F1974" i="35"/>
  <c r="F2025" i="35" s="1"/>
  <c r="R1973" i="35"/>
  <c r="R2024" i="35" s="1"/>
  <c r="M1973" i="35"/>
  <c r="M2024" i="35" s="1"/>
  <c r="H1973" i="35"/>
  <c r="H2024" i="35" s="1"/>
  <c r="I1971" i="35"/>
  <c r="I2022" i="35" s="1"/>
  <c r="P1969" i="35"/>
  <c r="P2020" i="35" s="1"/>
  <c r="J1969" i="35"/>
  <c r="J2020" i="35" s="1"/>
  <c r="E1969" i="35"/>
  <c r="E2020" i="35" s="1"/>
  <c r="I1968" i="35"/>
  <c r="I2019" i="35" s="1"/>
  <c r="N1966" i="35"/>
  <c r="N2017" i="35" s="1"/>
  <c r="F1966" i="35"/>
  <c r="F2017" i="35" s="1"/>
  <c r="R1965" i="35"/>
  <c r="R2016" i="35" s="1"/>
  <c r="M1965" i="35"/>
  <c r="M2016" i="35" s="1"/>
  <c r="H1965" i="35"/>
  <c r="H2016" i="35" s="1"/>
  <c r="I1963" i="35"/>
  <c r="I2014" i="35" s="1"/>
  <c r="P1961" i="35"/>
  <c r="P2012" i="35" s="1"/>
  <c r="J1961" i="35"/>
  <c r="J2012" i="35" s="1"/>
  <c r="E1961" i="35"/>
  <c r="E2012" i="35" s="1"/>
  <c r="I1960" i="35"/>
  <c r="I2011" i="35" s="1"/>
  <c r="N1958" i="35"/>
  <c r="N2009" i="35" s="1"/>
  <c r="F1958" i="35"/>
  <c r="F2009" i="35" s="1"/>
  <c r="D1916" i="35"/>
  <c r="D1904" i="35"/>
  <c r="D1897" i="35"/>
  <c r="D1895" i="35"/>
  <c r="D1868" i="35"/>
  <c r="J1865" i="35"/>
  <c r="J1916" i="35" s="1"/>
  <c r="L1864" i="35"/>
  <c r="L1915" i="35" s="1"/>
  <c r="Q1863" i="35"/>
  <c r="Q1914" i="35" s="1"/>
  <c r="L1863" i="35"/>
  <c r="L1914" i="35" s="1"/>
  <c r="F1863" i="35"/>
  <c r="F1914" i="35" s="1"/>
  <c r="N1862" i="35"/>
  <c r="N1913" i="35" s="1"/>
  <c r="P1861" i="35"/>
  <c r="P1912" i="35" s="1"/>
  <c r="P1860" i="35"/>
  <c r="P1911" i="35" s="1"/>
  <c r="I1860" i="35"/>
  <c r="I1911" i="35" s="1"/>
  <c r="L1858" i="35"/>
  <c r="L1909" i="35" s="1"/>
  <c r="J1856" i="35"/>
  <c r="J1907" i="35" s="1"/>
  <c r="R1855" i="35"/>
  <c r="R1906" i="35" s="1"/>
  <c r="M1855" i="35"/>
  <c r="M1906" i="35" s="1"/>
  <c r="H1855" i="35"/>
  <c r="H1906" i="35" s="1"/>
  <c r="J1853" i="35"/>
  <c r="J1904" i="35" s="1"/>
  <c r="N1850" i="35"/>
  <c r="N1901" i="35" s="1"/>
  <c r="H1850" i="35"/>
  <c r="H1901" i="35" s="1"/>
  <c r="N1848" i="35"/>
  <c r="N1899" i="35" s="1"/>
  <c r="F1848" i="35"/>
  <c r="F1899" i="35" s="1"/>
  <c r="R1847" i="35"/>
  <c r="R1898" i="35" s="1"/>
  <c r="M1847" i="35"/>
  <c r="M1898" i="35" s="1"/>
  <c r="H1847" i="35"/>
  <c r="H1898" i="35" s="1"/>
  <c r="L1846" i="35"/>
  <c r="L1897" i="35" s="1"/>
  <c r="J1844" i="35"/>
  <c r="J1895" i="35" s="1"/>
  <c r="L1842" i="35"/>
  <c r="L1893" i="35" s="1"/>
  <c r="J1840" i="35"/>
  <c r="J1891" i="35" s="1"/>
  <c r="R1839" i="35"/>
  <c r="R1890" i="35" s="1"/>
  <c r="M1839" i="35"/>
  <c r="M1890" i="35" s="1"/>
  <c r="H1839" i="35"/>
  <c r="H1890" i="35" s="1"/>
  <c r="I1838" i="35"/>
  <c r="I1889" i="35" s="1"/>
  <c r="L1836" i="35"/>
  <c r="L1887" i="35" s="1"/>
  <c r="L1834" i="35"/>
  <c r="L1885" i="35" s="1"/>
  <c r="M1833" i="35"/>
  <c r="M1884" i="35" s="1"/>
  <c r="E1833" i="35"/>
  <c r="E1884" i="35" s="1"/>
  <c r="P1831" i="35"/>
  <c r="P1882" i="35" s="1"/>
  <c r="J1831" i="35"/>
  <c r="J1882" i="35" s="1"/>
  <c r="N1829" i="35"/>
  <c r="N1880" i="35" s="1"/>
  <c r="H1829" i="35"/>
  <c r="H1880" i="35" s="1"/>
  <c r="Q1828" i="35"/>
  <c r="Q1879" i="35" s="1"/>
  <c r="P1825" i="35"/>
  <c r="P1876" i="35" s="1"/>
  <c r="I1825" i="35"/>
  <c r="I1876" i="35" s="1"/>
  <c r="Q1823" i="35"/>
  <c r="Q1874" i="35" s="1"/>
  <c r="L1823" i="35"/>
  <c r="L1874" i="35" s="1"/>
  <c r="F1823" i="35"/>
  <c r="F1874" i="35" s="1"/>
  <c r="N1821" i="35"/>
  <c r="N1872" i="35" s="1"/>
  <c r="H1821" i="35"/>
  <c r="H1872" i="35" s="1"/>
  <c r="Q1820" i="35"/>
  <c r="Q1871" i="35" s="1"/>
  <c r="Q1819" i="35"/>
  <c r="Q1870" i="35" s="1"/>
  <c r="L1819" i="35"/>
  <c r="L1870" i="35" s="1"/>
  <c r="F1819" i="35"/>
  <c r="F1870" i="35" s="1"/>
  <c r="Q1818" i="35"/>
  <c r="Q1869" i="35" s="1"/>
  <c r="P1817" i="35"/>
  <c r="P1868" i="35" s="1"/>
  <c r="I1817" i="35"/>
  <c r="I1868" i="35" s="1"/>
  <c r="L1723" i="35"/>
  <c r="L1774" i="35" s="1"/>
  <c r="M1720" i="35"/>
  <c r="M1771" i="35" s="1"/>
  <c r="P1719" i="35"/>
  <c r="P1770" i="35" s="1"/>
  <c r="L1707" i="35"/>
  <c r="L1758" i="35" s="1"/>
  <c r="I1702" i="35"/>
  <c r="I1753" i="35" s="1"/>
  <c r="L1699" i="35"/>
  <c r="L1750" i="35" s="1"/>
  <c r="P1695" i="35"/>
  <c r="P1746" i="35" s="1"/>
  <c r="H1695" i="35"/>
  <c r="H1746" i="35" s="1"/>
  <c r="Q1694" i="35"/>
  <c r="Q1745" i="35" s="1"/>
  <c r="L1690" i="35"/>
  <c r="L1741" i="35" s="1"/>
  <c r="M1687" i="35"/>
  <c r="M1738" i="35" s="1"/>
  <c r="L1682" i="35"/>
  <c r="L1733" i="35" s="1"/>
  <c r="D1632" i="35"/>
  <c r="O1622" i="35"/>
  <c r="O1673" i="35" s="1"/>
  <c r="O1618" i="35"/>
  <c r="O1669" i="35" s="1"/>
  <c r="K1615" i="35"/>
  <c r="K1666" i="35" s="1"/>
  <c r="M1613" i="35"/>
  <c r="M1664" i="35" s="1"/>
  <c r="L1611" i="35"/>
  <c r="L1662" i="35" s="1"/>
  <c r="M1609" i="35"/>
  <c r="M1660" i="35" s="1"/>
  <c r="L1607" i="35"/>
  <c r="L1658" i="35" s="1"/>
  <c r="M1605" i="35"/>
  <c r="M1656" i="35" s="1"/>
  <c r="L1603" i="35"/>
  <c r="L1654" i="35" s="1"/>
  <c r="M1601" i="35"/>
  <c r="M1652" i="35" s="1"/>
  <c r="L1600" i="35"/>
  <c r="L1651" i="35" s="1"/>
  <c r="P1599" i="35"/>
  <c r="P1650" i="35" s="1"/>
  <c r="J1599" i="35"/>
  <c r="J1650" i="35" s="1"/>
  <c r="L1598" i="35"/>
  <c r="L1649" i="35" s="1"/>
  <c r="P1597" i="35"/>
  <c r="P1648" i="35" s="1"/>
  <c r="J1597" i="35"/>
  <c r="J1648" i="35" s="1"/>
  <c r="L1596" i="35"/>
  <c r="L1647" i="35" s="1"/>
  <c r="P1595" i="35"/>
  <c r="P1646" i="35" s="1"/>
  <c r="J1595" i="35"/>
  <c r="J1646" i="35" s="1"/>
  <c r="L1594" i="35"/>
  <c r="L1645" i="35" s="1"/>
  <c r="P1593" i="35"/>
  <c r="P1644" i="35" s="1"/>
  <c r="J1593" i="35"/>
  <c r="J1644" i="35" s="1"/>
  <c r="L1592" i="35"/>
  <c r="L1643" i="35" s="1"/>
  <c r="P1591" i="35"/>
  <c r="P1642" i="35" s="1"/>
  <c r="J1591" i="35"/>
  <c r="J1642" i="35" s="1"/>
  <c r="L1590" i="35"/>
  <c r="L1641" i="35" s="1"/>
  <c r="P1589" i="35"/>
  <c r="P1640" i="35" s="1"/>
  <c r="J1589" i="35"/>
  <c r="J1640" i="35" s="1"/>
  <c r="L1588" i="35"/>
  <c r="L1639" i="35" s="1"/>
  <c r="P1587" i="35"/>
  <c r="P1638" i="35" s="1"/>
  <c r="J1587" i="35"/>
  <c r="J1638" i="35" s="1"/>
  <c r="L1586" i="35"/>
  <c r="L1637" i="35" s="1"/>
  <c r="O1585" i="35"/>
  <c r="O1636" i="35" s="1"/>
  <c r="H1585" i="35"/>
  <c r="H1636" i="35" s="1"/>
  <c r="L1583" i="35"/>
  <c r="L1634" i="35" s="1"/>
  <c r="O1582" i="35"/>
  <c r="O1633" i="35" s="1"/>
  <c r="O1581" i="35"/>
  <c r="O1632" i="35" s="1"/>
  <c r="H1581" i="35"/>
  <c r="H1632" i="35" s="1"/>
  <c r="R1580" i="35"/>
  <c r="R1631" i="35" s="1"/>
  <c r="N1577" i="35"/>
  <c r="N1628" i="35" s="1"/>
  <c r="D1534" i="35"/>
  <c r="D1505" i="35"/>
  <c r="D1492" i="35"/>
  <c r="M1486" i="35"/>
  <c r="M1537" i="35" s="1"/>
  <c r="H1486" i="35"/>
  <c r="H1537" i="35" s="1"/>
  <c r="M1485" i="35"/>
  <c r="M1536" i="35" s="1"/>
  <c r="H1485" i="35"/>
  <c r="H1536" i="35" s="1"/>
  <c r="M1484" i="35"/>
  <c r="M1535" i="35" s="1"/>
  <c r="H1484" i="35"/>
  <c r="H1535" i="35" s="1"/>
  <c r="M1483" i="35"/>
  <c r="M1534" i="35" s="1"/>
  <c r="H1483" i="35"/>
  <c r="H1534" i="35" s="1"/>
  <c r="L1482" i="35"/>
  <c r="L1533" i="35" s="1"/>
  <c r="I1478" i="35"/>
  <c r="I1529" i="35" s="1"/>
  <c r="O1477" i="35"/>
  <c r="O1528" i="35" s="1"/>
  <c r="M1472" i="35"/>
  <c r="M1523" i="35" s="1"/>
  <c r="G1466" i="35"/>
  <c r="G1517" i="35" s="1"/>
  <c r="Q1466" i="35"/>
  <c r="Q1517" i="35" s="1"/>
  <c r="M1460" i="35"/>
  <c r="M1511" i="35" s="1"/>
  <c r="I1458" i="35"/>
  <c r="I1509" i="35" s="1"/>
  <c r="O1457" i="35"/>
  <c r="O1508" i="35" s="1"/>
  <c r="Q1456" i="35"/>
  <c r="Q1507" i="35" s="1"/>
  <c r="M1454" i="35"/>
  <c r="M1505" i="35" s="1"/>
  <c r="O1450" i="35"/>
  <c r="O1501" i="35" s="1"/>
  <c r="G1442" i="35"/>
  <c r="G1493" i="35" s="1"/>
  <c r="Q1442" i="35"/>
  <c r="Q1493" i="35" s="1"/>
  <c r="G1437" i="35"/>
  <c r="G1488" i="35" s="1"/>
  <c r="I1437" i="35"/>
  <c r="I1488" i="35" s="1"/>
  <c r="P1412" i="35"/>
  <c r="L1412" i="35"/>
  <c r="H1412" i="35"/>
  <c r="D1386" i="35"/>
  <c r="E1345" i="35"/>
  <c r="E1396" i="35" s="1"/>
  <c r="H1345" i="35"/>
  <c r="H1396" i="35" s="1"/>
  <c r="K1345" i="35"/>
  <c r="K1396" i="35" s="1"/>
  <c r="P1343" i="35"/>
  <c r="P1394" i="35" s="1"/>
  <c r="E1341" i="35"/>
  <c r="E1392" i="35" s="1"/>
  <c r="H1341" i="35"/>
  <c r="H1392" i="35" s="1"/>
  <c r="K1341" i="35"/>
  <c r="K1392" i="35" s="1"/>
  <c r="D1392" i="35"/>
  <c r="P1339" i="35"/>
  <c r="P1390" i="35" s="1"/>
  <c r="L1335" i="35"/>
  <c r="L1386" i="35" s="1"/>
  <c r="O1334" i="35"/>
  <c r="O1385" i="35" s="1"/>
  <c r="O1327" i="35"/>
  <c r="O1378" i="35" s="1"/>
  <c r="R1324" i="35"/>
  <c r="R1375" i="35" s="1"/>
  <c r="P1314" i="35"/>
  <c r="P1365" i="35" s="1"/>
  <c r="N1300" i="35"/>
  <c r="N1351" i="35" s="1"/>
  <c r="N1298" i="35"/>
  <c r="N1349" i="35" s="1"/>
  <c r="F4137" i="35"/>
  <c r="P3815" i="35"/>
  <c r="N15" i="35"/>
  <c r="N66" i="35" s="1"/>
  <c r="E282" i="35"/>
  <c r="E333" i="35" s="1"/>
  <c r="R155" i="35"/>
  <c r="R206" i="35" s="1"/>
  <c r="R139" i="35"/>
  <c r="R190" i="35" s="1"/>
  <c r="R123" i="35"/>
  <c r="R174" i="35" s="1"/>
  <c r="Q159" i="35"/>
  <c r="Q210" i="35" s="1"/>
  <c r="Q131" i="35"/>
  <c r="Q182" i="35" s="1"/>
  <c r="P151" i="35"/>
  <c r="P202" i="35" s="1"/>
  <c r="P135" i="35"/>
  <c r="P186" i="35" s="1"/>
  <c r="P123" i="35"/>
  <c r="P174" i="35" s="1"/>
  <c r="O159" i="35"/>
  <c r="O210" i="35" s="1"/>
  <c r="O143" i="35"/>
  <c r="O194" i="35" s="1"/>
  <c r="O127" i="35"/>
  <c r="O178" i="35" s="1"/>
  <c r="O51" i="35"/>
  <c r="O102" i="35" s="1"/>
  <c r="N163" i="35"/>
  <c r="N214" i="35" s="1"/>
  <c r="N151" i="35"/>
  <c r="N202" i="35" s="1"/>
  <c r="N139" i="35"/>
  <c r="N190" i="35" s="1"/>
  <c r="N127" i="35"/>
  <c r="N178" i="35" s="1"/>
  <c r="M163" i="35"/>
  <c r="M214" i="35" s="1"/>
  <c r="M147" i="35"/>
  <c r="M198" i="35" s="1"/>
  <c r="M123" i="35"/>
  <c r="M174" i="35" s="1"/>
  <c r="L155" i="35"/>
  <c r="L206" i="35" s="1"/>
  <c r="L139" i="35"/>
  <c r="L190" i="35" s="1"/>
  <c r="L123" i="35"/>
  <c r="L174" i="35" s="1"/>
  <c r="K159" i="35"/>
  <c r="K210" i="35" s="1"/>
  <c r="K143" i="35"/>
  <c r="K194" i="35" s="1"/>
  <c r="J151" i="35"/>
  <c r="J202" i="35" s="1"/>
  <c r="J139" i="35"/>
  <c r="J190" i="35" s="1"/>
  <c r="J123" i="35"/>
  <c r="J174" i="35" s="1"/>
  <c r="J19" i="35"/>
  <c r="J70" i="35" s="1"/>
  <c r="I159" i="35"/>
  <c r="I210" i="35" s="1"/>
  <c r="I143" i="35"/>
  <c r="I194" i="35" s="1"/>
  <c r="H155" i="35"/>
  <c r="H206" i="35" s="1"/>
  <c r="H143" i="35"/>
  <c r="H194" i="35" s="1"/>
  <c r="H127" i="35"/>
  <c r="H178" i="35" s="1"/>
  <c r="G123" i="35"/>
  <c r="G174" i="35" s="1"/>
  <c r="D324" i="35"/>
  <c r="L302" i="35"/>
  <c r="L353" i="35" s="1"/>
  <c r="H293" i="35"/>
  <c r="H344" i="35" s="1"/>
  <c r="F290" i="35"/>
  <c r="F341" i="35" s="1"/>
  <c r="O281" i="35"/>
  <c r="O332" i="35" s="1"/>
  <c r="E278" i="35"/>
  <c r="E329" i="35" s="1"/>
  <c r="R273" i="35"/>
  <c r="R324" i="35" s="1"/>
  <c r="Q261" i="35"/>
  <c r="Q312" i="35" s="1"/>
  <c r="O442" i="35"/>
  <c r="O493" i="35" s="1"/>
  <c r="K422" i="35"/>
  <c r="K473" i="35" s="1"/>
  <c r="G410" i="35"/>
  <c r="G461" i="35" s="1"/>
  <c r="L960" i="35"/>
  <c r="L1011" i="35" s="1"/>
  <c r="J923" i="35"/>
  <c r="J974" i="35" s="1"/>
  <c r="D703" i="35"/>
  <c r="D612" i="35"/>
  <c r="D599" i="35"/>
  <c r="J568" i="35"/>
  <c r="J619" i="35" s="1"/>
  <c r="R548" i="35"/>
  <c r="R599" i="35" s="1"/>
  <c r="L2006" i="35"/>
  <c r="L2057" i="35" s="1"/>
  <c r="E2006" i="35"/>
  <c r="E2057" i="35" s="1"/>
  <c r="Q2005" i="35"/>
  <c r="Q2056" i="35" s="1"/>
  <c r="L2005" i="35"/>
  <c r="L2056" i="35" s="1"/>
  <c r="F2005" i="35"/>
  <c r="F2056" i="35" s="1"/>
  <c r="N2004" i="35"/>
  <c r="N2055" i="35" s="1"/>
  <c r="P2003" i="35"/>
  <c r="P2054" i="35" s="1"/>
  <c r="E2003" i="35"/>
  <c r="E2054" i="35" s="1"/>
  <c r="L1998" i="35"/>
  <c r="L2049" i="35" s="1"/>
  <c r="E1998" i="35"/>
  <c r="E2049" i="35" s="1"/>
  <c r="Q1997" i="35"/>
  <c r="Q2048" i="35" s="1"/>
  <c r="L1997" i="35"/>
  <c r="L2048" i="35" s="1"/>
  <c r="F1997" i="35"/>
  <c r="F2048" i="35" s="1"/>
  <c r="N1996" i="35"/>
  <c r="N2047" i="35" s="1"/>
  <c r="P1995" i="35"/>
  <c r="P2046" i="35" s="1"/>
  <c r="E1995" i="35"/>
  <c r="E2046" i="35" s="1"/>
  <c r="L1990" i="35"/>
  <c r="L2041" i="35" s="1"/>
  <c r="E1990" i="35"/>
  <c r="E2041" i="35" s="1"/>
  <c r="Q1989" i="35"/>
  <c r="Q2040" i="35" s="1"/>
  <c r="L1989" i="35"/>
  <c r="L2040" i="35" s="1"/>
  <c r="F1989" i="35"/>
  <c r="F2040" i="35" s="1"/>
  <c r="N1988" i="35"/>
  <c r="N2039" i="35" s="1"/>
  <c r="P1987" i="35"/>
  <c r="P2038" i="35" s="1"/>
  <c r="E1987" i="35"/>
  <c r="E2038" i="35" s="1"/>
  <c r="L1982" i="35"/>
  <c r="L2033" i="35" s="1"/>
  <c r="E1982" i="35"/>
  <c r="E2033" i="35" s="1"/>
  <c r="Q1981" i="35"/>
  <c r="Q2032" i="35" s="1"/>
  <c r="L1981" i="35"/>
  <c r="L2032" i="35" s="1"/>
  <c r="F1981" i="35"/>
  <c r="F2032" i="35" s="1"/>
  <c r="N1980" i="35"/>
  <c r="N2031" i="35" s="1"/>
  <c r="P1979" i="35"/>
  <c r="P2030" i="35" s="1"/>
  <c r="E1979" i="35"/>
  <c r="E2030" i="35" s="1"/>
  <c r="L1974" i="35"/>
  <c r="L2025" i="35" s="1"/>
  <c r="E1974" i="35"/>
  <c r="E2025" i="35" s="1"/>
  <c r="Q1973" i="35"/>
  <c r="Q2024" i="35" s="1"/>
  <c r="L1973" i="35"/>
  <c r="L2024" i="35" s="1"/>
  <c r="F1973" i="35"/>
  <c r="F2024" i="35" s="1"/>
  <c r="N1972" i="35"/>
  <c r="N2023" i="35" s="1"/>
  <c r="P1971" i="35"/>
  <c r="P2022" i="35" s="1"/>
  <c r="E1971" i="35"/>
  <c r="E2022" i="35" s="1"/>
  <c r="L1966" i="35"/>
  <c r="L2017" i="35" s="1"/>
  <c r="E1966" i="35"/>
  <c r="E2017" i="35" s="1"/>
  <c r="Q1965" i="35"/>
  <c r="Q2016" i="35" s="1"/>
  <c r="L1965" i="35"/>
  <c r="L2016" i="35" s="1"/>
  <c r="F1965" i="35"/>
  <c r="F2016" i="35" s="1"/>
  <c r="N1964" i="35"/>
  <c r="N2015" i="35" s="1"/>
  <c r="P1963" i="35"/>
  <c r="P2014" i="35" s="1"/>
  <c r="E1963" i="35"/>
  <c r="E2014" i="35" s="1"/>
  <c r="L1958" i="35"/>
  <c r="L2009" i="35" s="1"/>
  <c r="E1958" i="35"/>
  <c r="E2009" i="35" s="1"/>
  <c r="Q1933" i="35"/>
  <c r="M1933" i="35"/>
  <c r="I1933" i="35"/>
  <c r="E1933" i="35"/>
  <c r="D1906" i="35"/>
  <c r="D1898" i="35"/>
  <c r="D1874" i="35"/>
  <c r="D1870" i="35"/>
  <c r="P1863" i="35"/>
  <c r="P1914" i="35" s="1"/>
  <c r="J1863" i="35"/>
  <c r="J1914" i="35" s="1"/>
  <c r="E1863" i="35"/>
  <c r="E1914" i="35" s="1"/>
  <c r="N1860" i="35"/>
  <c r="N1911" i="35" s="1"/>
  <c r="F1858" i="35"/>
  <c r="F1909" i="35" s="1"/>
  <c r="E1856" i="35"/>
  <c r="E1907" i="35" s="1"/>
  <c r="Q1855" i="35"/>
  <c r="Q1906" i="35" s="1"/>
  <c r="L1855" i="35"/>
  <c r="L1906" i="35" s="1"/>
  <c r="R1853" i="35"/>
  <c r="R1904" i="35" s="1"/>
  <c r="M1850" i="35"/>
  <c r="M1901" i="35" s="1"/>
  <c r="F1850" i="35"/>
  <c r="F1901" i="35" s="1"/>
  <c r="L1848" i="35"/>
  <c r="L1899" i="35" s="1"/>
  <c r="E1848" i="35"/>
  <c r="E1899" i="35" s="1"/>
  <c r="Q1847" i="35"/>
  <c r="Q1898" i="35" s="1"/>
  <c r="L1847" i="35"/>
  <c r="L1898" i="35" s="1"/>
  <c r="R1846" i="35"/>
  <c r="R1897" i="35" s="1"/>
  <c r="Q1844" i="35"/>
  <c r="Q1895" i="35" s="1"/>
  <c r="F1842" i="35"/>
  <c r="F1893" i="35" s="1"/>
  <c r="E1840" i="35"/>
  <c r="E1891" i="35" s="1"/>
  <c r="Q1839" i="35"/>
  <c r="Q1890" i="35" s="1"/>
  <c r="L1839" i="35"/>
  <c r="L1890" i="35" s="1"/>
  <c r="R1838" i="35"/>
  <c r="R1889" i="35" s="1"/>
  <c r="F1838" i="35"/>
  <c r="F1889" i="35" s="1"/>
  <c r="M1829" i="35"/>
  <c r="M1880" i="35" s="1"/>
  <c r="E1829" i="35"/>
  <c r="E1880" i="35" s="1"/>
  <c r="N1825" i="35"/>
  <c r="N1876" i="35" s="1"/>
  <c r="H1825" i="35"/>
  <c r="H1876" i="35" s="1"/>
  <c r="P1823" i="35"/>
  <c r="P1874" i="35" s="1"/>
  <c r="J1823" i="35"/>
  <c r="J1874" i="35" s="1"/>
  <c r="E1823" i="35"/>
  <c r="E1874" i="35" s="1"/>
  <c r="M1821" i="35"/>
  <c r="M1872" i="35" s="1"/>
  <c r="E1821" i="35"/>
  <c r="E1872" i="35" s="1"/>
  <c r="P1819" i="35"/>
  <c r="P1870" i="35" s="1"/>
  <c r="J1819" i="35"/>
  <c r="J1870" i="35" s="1"/>
  <c r="E1819" i="35"/>
  <c r="E1870" i="35" s="1"/>
  <c r="N1817" i="35"/>
  <c r="N1868" i="35" s="1"/>
  <c r="H1817" i="35"/>
  <c r="H1868" i="35" s="1"/>
  <c r="R1792" i="35"/>
  <c r="J1792" i="35"/>
  <c r="E1723" i="35"/>
  <c r="E1774" i="35" s="1"/>
  <c r="I1719" i="35"/>
  <c r="I1770" i="35" s="1"/>
  <c r="L1714" i="35"/>
  <c r="L1765" i="35" s="1"/>
  <c r="Q1702" i="35"/>
  <c r="Q1753" i="35" s="1"/>
  <c r="H1702" i="35"/>
  <c r="H1753" i="35" s="1"/>
  <c r="I1699" i="35"/>
  <c r="I1750" i="35" s="1"/>
  <c r="M1695" i="35"/>
  <c r="M1746" i="35" s="1"/>
  <c r="E1695" i="35"/>
  <c r="E1746" i="35" s="1"/>
  <c r="P1694" i="35"/>
  <c r="P1745" i="35" s="1"/>
  <c r="H1690" i="35"/>
  <c r="H1741" i="35" s="1"/>
  <c r="L1687" i="35"/>
  <c r="L1738" i="35" s="1"/>
  <c r="I1682" i="35"/>
  <c r="I1733" i="35" s="1"/>
  <c r="D1634" i="35"/>
  <c r="O1623" i="35"/>
  <c r="O1674" i="35" s="1"/>
  <c r="O1619" i="35"/>
  <c r="O1670" i="35" s="1"/>
  <c r="P1615" i="35"/>
  <c r="P1666" i="35" s="1"/>
  <c r="I1615" i="35"/>
  <c r="I1666" i="35" s="1"/>
  <c r="I1611" i="35"/>
  <c r="I1662" i="35" s="1"/>
  <c r="I1607" i="35"/>
  <c r="I1658" i="35" s="1"/>
  <c r="I1603" i="35"/>
  <c r="I1654" i="35" s="1"/>
  <c r="O1599" i="35"/>
  <c r="O1650" i="35" s="1"/>
  <c r="O1597" i="35"/>
  <c r="O1648" i="35" s="1"/>
  <c r="O1595" i="35"/>
  <c r="O1646" i="35" s="1"/>
  <c r="O1593" i="35"/>
  <c r="O1644" i="35" s="1"/>
  <c r="O1591" i="35"/>
  <c r="O1642" i="35" s="1"/>
  <c r="O1589" i="35"/>
  <c r="O1640" i="35" s="1"/>
  <c r="O1587" i="35"/>
  <c r="O1638" i="35" s="1"/>
  <c r="N1585" i="35"/>
  <c r="N1636" i="35" s="1"/>
  <c r="G1585" i="35"/>
  <c r="G1636" i="35" s="1"/>
  <c r="G1583" i="35"/>
  <c r="G1634" i="35" s="1"/>
  <c r="N1581" i="35"/>
  <c r="N1632" i="35" s="1"/>
  <c r="G1581" i="35"/>
  <c r="G1632" i="35" s="1"/>
  <c r="D1535" i="35"/>
  <c r="D1533" i="35"/>
  <c r="D1529" i="35"/>
  <c r="D1508" i="35"/>
  <c r="Q1486" i="35"/>
  <c r="Q1537" i="35" s="1"/>
  <c r="L1486" i="35"/>
  <c r="L1537" i="35" s="1"/>
  <c r="Q1485" i="35"/>
  <c r="Q1536" i="35" s="1"/>
  <c r="L1485" i="35"/>
  <c r="L1536" i="35" s="1"/>
  <c r="Q1484" i="35"/>
  <c r="Q1535" i="35" s="1"/>
  <c r="L1484" i="35"/>
  <c r="L1535" i="35" s="1"/>
  <c r="Q1483" i="35"/>
  <c r="Q1534" i="35" s="1"/>
  <c r="L1483" i="35"/>
  <c r="L1534" i="35" s="1"/>
  <c r="Q1482" i="35"/>
  <c r="Q1533" i="35" s="1"/>
  <c r="Q1478" i="35"/>
  <c r="Q1529" i="35" s="1"/>
  <c r="G1478" i="35"/>
  <c r="G1529" i="35" s="1"/>
  <c r="L1477" i="35"/>
  <c r="L1528" i="35" s="1"/>
  <c r="M1466" i="35"/>
  <c r="M1517" i="35" s="1"/>
  <c r="Q1464" i="35"/>
  <c r="Q1515" i="35" s="1"/>
  <c r="G1460" i="35"/>
  <c r="G1511" i="35" s="1"/>
  <c r="G1458" i="35"/>
  <c r="G1509" i="35" s="1"/>
  <c r="M1456" i="35"/>
  <c r="M1507" i="35" s="1"/>
  <c r="L1454" i="35"/>
  <c r="L1505" i="35" s="1"/>
  <c r="L1453" i="35"/>
  <c r="L1504" i="35" s="1"/>
  <c r="O1442" i="35"/>
  <c r="O1493" i="35" s="1"/>
  <c r="G1438" i="35"/>
  <c r="G1489" i="35" s="1"/>
  <c r="Q1438" i="35"/>
  <c r="Q1489" i="35" s="1"/>
  <c r="I1336" i="35"/>
  <c r="I1387" i="35" s="1"/>
  <c r="O1336" i="35"/>
  <c r="O1387" i="35" s="1"/>
  <c r="D1387" i="35"/>
  <c r="F1333" i="35"/>
  <c r="F1384" i="35" s="1"/>
  <c r="E1319" i="35"/>
  <c r="E1370" i="35" s="1"/>
  <c r="J1319" i="35"/>
  <c r="J1370" i="35" s="1"/>
  <c r="O1319" i="35"/>
  <c r="O1370" i="35" s="1"/>
  <c r="K1319" i="35"/>
  <c r="K1370" i="35" s="1"/>
  <c r="Q1319" i="35"/>
  <c r="Q1370" i="35" s="1"/>
  <c r="E1299" i="35"/>
  <c r="E1350" i="35" s="1"/>
  <c r="F1299" i="35"/>
  <c r="F1350" i="35" s="1"/>
  <c r="K1299" i="35"/>
  <c r="K1350" i="35" s="1"/>
  <c r="P1299" i="35"/>
  <c r="P1350" i="35" s="1"/>
  <c r="D1350" i="35"/>
  <c r="G1299" i="35"/>
  <c r="G1350" i="35" s="1"/>
  <c r="L1299" i="35"/>
  <c r="L1350" i="35" s="1"/>
  <c r="R1299" i="35"/>
  <c r="R1350" i="35" s="1"/>
  <c r="E1297" i="35"/>
  <c r="E1348" i="35" s="1"/>
  <c r="F1297" i="35"/>
  <c r="F1348" i="35" s="1"/>
  <c r="K1297" i="35"/>
  <c r="K1348" i="35" s="1"/>
  <c r="P1297" i="35"/>
  <c r="P1348" i="35" s="1"/>
  <c r="G1297" i="35"/>
  <c r="G1348" i="35" s="1"/>
  <c r="L1297" i="35"/>
  <c r="L1348" i="35" s="1"/>
  <c r="R1297" i="35"/>
  <c r="R1348" i="35" s="1"/>
  <c r="F1208" i="35"/>
  <c r="F1259" i="35" s="1"/>
  <c r="G1208" i="35"/>
  <c r="G1259" i="35" s="1"/>
  <c r="L1208" i="35"/>
  <c r="L1259" i="35" s="1"/>
  <c r="Q1208" i="35"/>
  <c r="Q1259" i="35" s="1"/>
  <c r="H1208" i="35"/>
  <c r="H1259" i="35" s="1"/>
  <c r="M1208" i="35"/>
  <c r="M1259" i="35" s="1"/>
  <c r="D1259" i="35"/>
  <c r="E1208" i="35"/>
  <c r="E1259" i="35" s="1"/>
  <c r="K1208" i="35"/>
  <c r="K1259" i="35" s="1"/>
  <c r="P1208" i="35"/>
  <c r="P1259" i="35" s="1"/>
  <c r="F1207" i="35"/>
  <c r="F1258" i="35" s="1"/>
  <c r="G1207" i="35"/>
  <c r="G1258" i="35" s="1"/>
  <c r="L1207" i="35"/>
  <c r="L1258" i="35" s="1"/>
  <c r="Q1207" i="35"/>
  <c r="Q1258" i="35" s="1"/>
  <c r="H1207" i="35"/>
  <c r="H1258" i="35" s="1"/>
  <c r="M1207" i="35"/>
  <c r="M1258" i="35" s="1"/>
  <c r="D1258" i="35"/>
  <c r="E1207" i="35"/>
  <c r="E1258" i="35" s="1"/>
  <c r="K1207" i="35"/>
  <c r="K1258" i="35" s="1"/>
  <c r="P1207" i="35"/>
  <c r="P1258" i="35" s="1"/>
  <c r="F1206" i="35"/>
  <c r="F1257" i="35" s="1"/>
  <c r="G1206" i="35"/>
  <c r="G1257" i="35" s="1"/>
  <c r="L1206" i="35"/>
  <c r="L1257" i="35" s="1"/>
  <c r="Q1206" i="35"/>
  <c r="Q1257" i="35" s="1"/>
  <c r="H1206" i="35"/>
  <c r="H1257" i="35" s="1"/>
  <c r="M1206" i="35"/>
  <c r="M1257" i="35" s="1"/>
  <c r="D1257" i="35"/>
  <c r="E1206" i="35"/>
  <c r="E1257" i="35" s="1"/>
  <c r="K1206" i="35"/>
  <c r="K1257" i="35" s="1"/>
  <c r="P1206" i="35"/>
  <c r="P1257" i="35" s="1"/>
  <c r="F1205" i="35"/>
  <c r="F1256" i="35" s="1"/>
  <c r="G1205" i="35"/>
  <c r="G1256" i="35" s="1"/>
  <c r="L1205" i="35"/>
  <c r="L1256" i="35" s="1"/>
  <c r="Q1205" i="35"/>
  <c r="Q1256" i="35" s="1"/>
  <c r="D1256" i="35"/>
  <c r="H1205" i="35"/>
  <c r="H1256" i="35" s="1"/>
  <c r="M1205" i="35"/>
  <c r="M1256" i="35" s="1"/>
  <c r="E1205" i="35"/>
  <c r="E1256" i="35" s="1"/>
  <c r="K1205" i="35"/>
  <c r="K1256" i="35" s="1"/>
  <c r="P1205" i="35"/>
  <c r="P1256" i="35" s="1"/>
  <c r="F1204" i="35"/>
  <c r="F1255" i="35" s="1"/>
  <c r="G1204" i="35"/>
  <c r="G1255" i="35" s="1"/>
  <c r="L1204" i="35"/>
  <c r="L1255" i="35" s="1"/>
  <c r="Q1204" i="35"/>
  <c r="Q1255" i="35" s="1"/>
  <c r="D1255" i="35"/>
  <c r="H1204" i="35"/>
  <c r="H1255" i="35" s="1"/>
  <c r="M1204" i="35"/>
  <c r="M1255" i="35" s="1"/>
  <c r="E1204" i="35"/>
  <c r="E1255" i="35" s="1"/>
  <c r="K1204" i="35"/>
  <c r="K1255" i="35" s="1"/>
  <c r="P1204" i="35"/>
  <c r="P1255" i="35" s="1"/>
  <c r="G1449" i="35"/>
  <c r="G1500" i="35" s="1"/>
  <c r="I1449" i="35"/>
  <c r="I1500" i="35" s="1"/>
  <c r="E1343" i="35"/>
  <c r="E1394" i="35" s="1"/>
  <c r="H1343" i="35"/>
  <c r="H1394" i="35" s="1"/>
  <c r="K1343" i="35"/>
  <c r="K1394" i="35" s="1"/>
  <c r="E1339" i="35"/>
  <c r="E1390" i="35" s="1"/>
  <c r="H1339" i="35"/>
  <c r="H1390" i="35" s="1"/>
  <c r="K1339" i="35"/>
  <c r="K1390" i="35" s="1"/>
  <c r="D1390" i="35"/>
  <c r="E1335" i="35"/>
  <c r="E1386" i="35" s="1"/>
  <c r="H1335" i="35"/>
  <c r="H1386" i="35" s="1"/>
  <c r="P1335" i="35"/>
  <c r="P1386" i="35" s="1"/>
  <c r="K1335" i="35"/>
  <c r="K1386" i="35" s="1"/>
  <c r="Q1335" i="35"/>
  <c r="Q1386" i="35" s="1"/>
  <c r="E1327" i="35"/>
  <c r="E1378" i="35" s="1"/>
  <c r="K1327" i="35"/>
  <c r="K1378" i="35" s="1"/>
  <c r="R1327" i="35"/>
  <c r="R1378" i="35" s="1"/>
  <c r="D1378" i="35"/>
  <c r="L1327" i="35"/>
  <c r="L1378" i="35" s="1"/>
  <c r="H1317" i="35"/>
  <c r="H1368" i="35" s="1"/>
  <c r="J1317" i="35"/>
  <c r="J1368" i="35" s="1"/>
  <c r="F3970" i="35"/>
  <c r="O23" i="35"/>
  <c r="O74" i="35" s="1"/>
  <c r="D1000" i="35"/>
  <c r="D998" i="35"/>
  <c r="D996" i="35"/>
  <c r="D621" i="35"/>
  <c r="P2006" i="35"/>
  <c r="P2057" i="35" s="1"/>
  <c r="I2006" i="35"/>
  <c r="I2057" i="35" s="1"/>
  <c r="J2003" i="35"/>
  <c r="J2054" i="35" s="1"/>
  <c r="P1998" i="35"/>
  <c r="P2049" i="35" s="1"/>
  <c r="I1998" i="35"/>
  <c r="I2049" i="35" s="1"/>
  <c r="J1995" i="35"/>
  <c r="J2046" i="35" s="1"/>
  <c r="P1990" i="35"/>
  <c r="P2041" i="35" s="1"/>
  <c r="I1990" i="35"/>
  <c r="I2041" i="35" s="1"/>
  <c r="J1987" i="35"/>
  <c r="J2038" i="35" s="1"/>
  <c r="P1982" i="35"/>
  <c r="P2033" i="35" s="1"/>
  <c r="I1982" i="35"/>
  <c r="I2033" i="35" s="1"/>
  <c r="J1979" i="35"/>
  <c r="J2030" i="35" s="1"/>
  <c r="P1974" i="35"/>
  <c r="P2025" i="35" s="1"/>
  <c r="I1974" i="35"/>
  <c r="I2025" i="35" s="1"/>
  <c r="J1971" i="35"/>
  <c r="J2022" i="35" s="1"/>
  <c r="P1966" i="35"/>
  <c r="P2017" i="35" s="1"/>
  <c r="I1966" i="35"/>
  <c r="I2017" i="35" s="1"/>
  <c r="J1963" i="35"/>
  <c r="J2014" i="35" s="1"/>
  <c r="P1958" i="35"/>
  <c r="P2009" i="35" s="1"/>
  <c r="I1958" i="35"/>
  <c r="I2009" i="35" s="1"/>
  <c r="D1901" i="35"/>
  <c r="D1899" i="35"/>
  <c r="R1863" i="35"/>
  <c r="R1914" i="35" s="1"/>
  <c r="M1863" i="35"/>
  <c r="M1914" i="35" s="1"/>
  <c r="Q1850" i="35"/>
  <c r="Q1901" i="35" s="1"/>
  <c r="P1848" i="35"/>
  <c r="P1899" i="35" s="1"/>
  <c r="P1829" i="35"/>
  <c r="P1880" i="35" s="1"/>
  <c r="I1829" i="35"/>
  <c r="I1880" i="35" s="1"/>
  <c r="R1823" i="35"/>
  <c r="R1874" i="35" s="1"/>
  <c r="M1823" i="35"/>
  <c r="M1874" i="35" s="1"/>
  <c r="P1821" i="35"/>
  <c r="P1872" i="35" s="1"/>
  <c r="I1821" i="35"/>
  <c r="I1872" i="35" s="1"/>
  <c r="R1819" i="35"/>
  <c r="R1870" i="35" s="1"/>
  <c r="M1819" i="35"/>
  <c r="M1870" i="35" s="1"/>
  <c r="M1723" i="35"/>
  <c r="M1774" i="35" s="1"/>
  <c r="L1702" i="35"/>
  <c r="L1753" i="35" s="1"/>
  <c r="P1699" i="35"/>
  <c r="P1750" i="35" s="1"/>
  <c r="Q1695" i="35"/>
  <c r="Q1746" i="35" s="1"/>
  <c r="R1585" i="35"/>
  <c r="R1636" i="35" s="1"/>
  <c r="R1581" i="35"/>
  <c r="R1632" i="35" s="1"/>
  <c r="D1509" i="35"/>
  <c r="D1500" i="35"/>
  <c r="Q1460" i="35"/>
  <c r="Q1511" i="35" s="1"/>
  <c r="M1458" i="35"/>
  <c r="M1509" i="35" s="1"/>
  <c r="G1450" i="35"/>
  <c r="G1501" i="35" s="1"/>
  <c r="Q1450" i="35"/>
  <c r="Q1501" i="35" s="1"/>
  <c r="G1441" i="35"/>
  <c r="G1492" i="35" s="1"/>
  <c r="I1441" i="35"/>
  <c r="I1492" i="35" s="1"/>
  <c r="O1335" i="35"/>
  <c r="O1386" i="35" s="1"/>
  <c r="E1334" i="35"/>
  <c r="E1385" i="35" s="1"/>
  <c r="H1334" i="35"/>
  <c r="H1385" i="35" s="1"/>
  <c r="P1334" i="35"/>
  <c r="P1385" i="35" s="1"/>
  <c r="K1334" i="35"/>
  <c r="K1385" i="35" s="1"/>
  <c r="P1327" i="35"/>
  <c r="P1378" i="35" s="1"/>
  <c r="E1324" i="35"/>
  <c r="E1375" i="35" s="1"/>
  <c r="G1324" i="35"/>
  <c r="G1375" i="35" s="1"/>
  <c r="N1324" i="35"/>
  <c r="N1375" i="35" s="1"/>
  <c r="D1375" i="35"/>
  <c r="H1324" i="35"/>
  <c r="H1375" i="35" s="1"/>
  <c r="O1324" i="35"/>
  <c r="O1375" i="35" s="1"/>
  <c r="H1314" i="35"/>
  <c r="H1365" i="35" s="1"/>
  <c r="D1365" i="35"/>
  <c r="L1314" i="35"/>
  <c r="L1365" i="35" s="1"/>
  <c r="R1302" i="35"/>
  <c r="R1353" i="35" s="1"/>
  <c r="D1353" i="35"/>
  <c r="E1300" i="35"/>
  <c r="E1351" i="35" s="1"/>
  <c r="F1300" i="35"/>
  <c r="F1351" i="35" s="1"/>
  <c r="K1300" i="35"/>
  <c r="K1351" i="35" s="1"/>
  <c r="P1300" i="35"/>
  <c r="P1351" i="35" s="1"/>
  <c r="G1300" i="35"/>
  <c r="G1351" i="35" s="1"/>
  <c r="L1300" i="35"/>
  <c r="L1351" i="35" s="1"/>
  <c r="Q1300" i="35"/>
  <c r="Q1351" i="35" s="1"/>
  <c r="D1351" i="35"/>
  <c r="E1298" i="35"/>
  <c r="E1349" i="35" s="1"/>
  <c r="F1298" i="35"/>
  <c r="F1349" i="35" s="1"/>
  <c r="K1298" i="35"/>
  <c r="K1349" i="35" s="1"/>
  <c r="P1298" i="35"/>
  <c r="P1349" i="35" s="1"/>
  <c r="G1298" i="35"/>
  <c r="G1349" i="35" s="1"/>
  <c r="L1298" i="35"/>
  <c r="L1349" i="35" s="1"/>
  <c r="R1298" i="35"/>
  <c r="R1349" i="35" s="1"/>
  <c r="P1203" i="35"/>
  <c r="P1254" i="35" s="1"/>
  <c r="K1203" i="35"/>
  <c r="K1254" i="35" s="1"/>
  <c r="E1203" i="35"/>
  <c r="E1254" i="35" s="1"/>
  <c r="P1202" i="35"/>
  <c r="P1253" i="35" s="1"/>
  <c r="K1202" i="35"/>
  <c r="K1253" i="35" s="1"/>
  <c r="E1202" i="35"/>
  <c r="E1253" i="35" s="1"/>
  <c r="P1201" i="35"/>
  <c r="P1252" i="35" s="1"/>
  <c r="K1201" i="35"/>
  <c r="K1252" i="35" s="1"/>
  <c r="E1201" i="35"/>
  <c r="E1252" i="35" s="1"/>
  <c r="P1200" i="35"/>
  <c r="P1251" i="35" s="1"/>
  <c r="K1200" i="35"/>
  <c r="E1200" i="35"/>
  <c r="E1251" i="35" s="1"/>
  <c r="P1199" i="35"/>
  <c r="P1250" i="35" s="1"/>
  <c r="K1199" i="35"/>
  <c r="K1250" i="35" s="1"/>
  <c r="E1199" i="35"/>
  <c r="E1250" i="35" s="1"/>
  <c r="P1198" i="35"/>
  <c r="P1249" i="35" s="1"/>
  <c r="K1198" i="35"/>
  <c r="K1249" i="35" s="1"/>
  <c r="E1198" i="35"/>
  <c r="E1249" i="35" s="1"/>
  <c r="P1197" i="35"/>
  <c r="P1248" i="35" s="1"/>
  <c r="K1197" i="35"/>
  <c r="K1248" i="35" s="1"/>
  <c r="E1197" i="35"/>
  <c r="E1248" i="35" s="1"/>
  <c r="P1196" i="35"/>
  <c r="P1247" i="35" s="1"/>
  <c r="K1196" i="35"/>
  <c r="K1247" i="35" s="1"/>
  <c r="E1196" i="35"/>
  <c r="E1247" i="35" s="1"/>
  <c r="P1195" i="35"/>
  <c r="P1246" i="35" s="1"/>
  <c r="K1195" i="35"/>
  <c r="K1246" i="35" s="1"/>
  <c r="E1195" i="35"/>
  <c r="E1246" i="35" s="1"/>
  <c r="P1194" i="35"/>
  <c r="P1245" i="35" s="1"/>
  <c r="K1194" i="35"/>
  <c r="K1245" i="35" s="1"/>
  <c r="E1194" i="35"/>
  <c r="E1245" i="35" s="1"/>
  <c r="I1186" i="35"/>
  <c r="I1237" i="35" s="1"/>
  <c r="H1185" i="35"/>
  <c r="H1236" i="35" s="1"/>
  <c r="R1181" i="35"/>
  <c r="R1232" i="35" s="1"/>
  <c r="N1181" i="35"/>
  <c r="N1232" i="35" s="1"/>
  <c r="J1181" i="35"/>
  <c r="J1232" i="35" s="1"/>
  <c r="E1181" i="35"/>
  <c r="E1232" i="35" s="1"/>
  <c r="P1179" i="35"/>
  <c r="P1230" i="35" s="1"/>
  <c r="J1179" i="35"/>
  <c r="J1230" i="35" s="1"/>
  <c r="E1179" i="35"/>
  <c r="E1230" i="35" s="1"/>
  <c r="H1164" i="35"/>
  <c r="H1215" i="35" s="1"/>
  <c r="P1102" i="35"/>
  <c r="P1153" i="35" s="1"/>
  <c r="F1102" i="35"/>
  <c r="F1153" i="35" s="1"/>
  <c r="O1101" i="35"/>
  <c r="O1152" i="35" s="1"/>
  <c r="H1101" i="35"/>
  <c r="H1152" i="35" s="1"/>
  <c r="M1095" i="35"/>
  <c r="M1146" i="35" s="1"/>
  <c r="G1095" i="35"/>
  <c r="G1146" i="35" s="1"/>
  <c r="N1083" i="35"/>
  <c r="N1134" i="35" s="1"/>
  <c r="F1083" i="35"/>
  <c r="F1134" i="35" s="1"/>
  <c r="N1082" i="35"/>
  <c r="N1133" i="35" s="1"/>
  <c r="P1078" i="35"/>
  <c r="P1129" i="35" s="1"/>
  <c r="J1078" i="35"/>
  <c r="J1129" i="35" s="1"/>
  <c r="E1078" i="35"/>
  <c r="E1129" i="35" s="1"/>
  <c r="P1070" i="35"/>
  <c r="P1121" i="35" s="1"/>
  <c r="J1070" i="35"/>
  <c r="J1121" i="35" s="1"/>
  <c r="E1070" i="35"/>
  <c r="E1121" i="35" s="1"/>
  <c r="N1069" i="35"/>
  <c r="N1120" i="35" s="1"/>
  <c r="H1065" i="35"/>
  <c r="H1116" i="35" s="1"/>
  <c r="L1063" i="35"/>
  <c r="L1114" i="35" s="1"/>
  <c r="E1063" i="35"/>
  <c r="E1114" i="35" s="1"/>
  <c r="R1061" i="35"/>
  <c r="R1112" i="35" s="1"/>
  <c r="H1061" i="35"/>
  <c r="H1112" i="35" s="1"/>
  <c r="L1059" i="35"/>
  <c r="L1110" i="35" s="1"/>
  <c r="E1059" i="35"/>
  <c r="E1110" i="35" s="1"/>
  <c r="R4091" i="35"/>
  <c r="N4091" i="35"/>
  <c r="N4142" i="35" s="1"/>
  <c r="J4091" i="35"/>
  <c r="J4142" i="35" s="1"/>
  <c r="N4090" i="35"/>
  <c r="N4141" i="35" s="1"/>
  <c r="J4090" i="35"/>
  <c r="J4141" i="35" s="1"/>
  <c r="N4089" i="35"/>
  <c r="N4140" i="35" s="1"/>
  <c r="J4089" i="35"/>
  <c r="J4140" i="35" s="1"/>
  <c r="N4088" i="35"/>
  <c r="J4088" i="35"/>
  <c r="J4139" i="35" s="1"/>
  <c r="J4087" i="35"/>
  <c r="Q3950" i="35"/>
  <c r="Q4001" i="35" s="1"/>
  <c r="M3950" i="35"/>
  <c r="M4001" i="35" s="1"/>
  <c r="I3950" i="35"/>
  <c r="I4001" i="35" s="1"/>
  <c r="E3950" i="35"/>
  <c r="E4001" i="35" s="1"/>
  <c r="Q3949" i="35"/>
  <c r="Q4000" i="35" s="1"/>
  <c r="M3949" i="35"/>
  <c r="M4000" i="35" s="1"/>
  <c r="I3949" i="35"/>
  <c r="I4000" i="35" s="1"/>
  <c r="E3949" i="35"/>
  <c r="E4000" i="35" s="1"/>
  <c r="Q3948" i="35"/>
  <c r="Q3999" i="35" s="1"/>
  <c r="M3948" i="35"/>
  <c r="M3999" i="35" s="1"/>
  <c r="I3948" i="35"/>
  <c r="I3999" i="35" s="1"/>
  <c r="E3948" i="35"/>
  <c r="E3999" i="35" s="1"/>
  <c r="Q3947" i="35"/>
  <c r="Q3998" i="35" s="1"/>
  <c r="M3947" i="35"/>
  <c r="M3998" i="35" s="1"/>
  <c r="I3947" i="35"/>
  <c r="I3998" i="35" s="1"/>
  <c r="E3947" i="35"/>
  <c r="E3998" i="35" s="1"/>
  <c r="Q3946" i="35"/>
  <c r="Q3997" i="35" s="1"/>
  <c r="M3946" i="35"/>
  <c r="M3997" i="35" s="1"/>
  <c r="I3946" i="35"/>
  <c r="I3997" i="35" s="1"/>
  <c r="E3946" i="35"/>
  <c r="E3997" i="35" s="1"/>
  <c r="Q3945" i="35"/>
  <c r="Q3996" i="35" s="1"/>
  <c r="M3945" i="35"/>
  <c r="M3996" i="35" s="1"/>
  <c r="I3945" i="35"/>
  <c r="I3996" i="35" s="1"/>
  <c r="E3945" i="35"/>
  <c r="E3996" i="35" s="1"/>
  <c r="Q3944" i="35"/>
  <c r="Q3995" i="35" s="1"/>
  <c r="M3944" i="35"/>
  <c r="M3995" i="35" s="1"/>
  <c r="I3944" i="35"/>
  <c r="I3995" i="35" s="1"/>
  <c r="E3944" i="35"/>
  <c r="E3995" i="35" s="1"/>
  <c r="Q3943" i="35"/>
  <c r="Q3994" i="35" s="1"/>
  <c r="M3943" i="35"/>
  <c r="M3994" i="35" s="1"/>
  <c r="I3943" i="35"/>
  <c r="I3994" i="35" s="1"/>
  <c r="E3943" i="35"/>
  <c r="E3994" i="35" s="1"/>
  <c r="Q3942" i="35"/>
  <c r="Q3993" i="35" s="1"/>
  <c r="M3942" i="35"/>
  <c r="M3993" i="35" s="1"/>
  <c r="I3942" i="35"/>
  <c r="I3993" i="35" s="1"/>
  <c r="E3942" i="35"/>
  <c r="E3993" i="35" s="1"/>
  <c r="Q3941" i="35"/>
  <c r="Q3992" i="35" s="1"/>
  <c r="M3941" i="35"/>
  <c r="M3992" i="35" s="1"/>
  <c r="I3941" i="35"/>
  <c r="I3992" i="35" s="1"/>
  <c r="E3941" i="35"/>
  <c r="E3992" i="35" s="1"/>
  <c r="Q3940" i="35"/>
  <c r="Q3991" i="35" s="1"/>
  <c r="M3940" i="35"/>
  <c r="M3991" i="35" s="1"/>
  <c r="I3940" i="35"/>
  <c r="I3991" i="35" s="1"/>
  <c r="E3940" i="35"/>
  <c r="E3991" i="35" s="1"/>
  <c r="Q3939" i="35"/>
  <c r="Q3990" i="35" s="1"/>
  <c r="M3939" i="35"/>
  <c r="M3990" i="35" s="1"/>
  <c r="I3939" i="35"/>
  <c r="I3990" i="35" s="1"/>
  <c r="E3939" i="35"/>
  <c r="E3990" i="35" s="1"/>
  <c r="Q3938" i="35"/>
  <c r="Q3989" i="35" s="1"/>
  <c r="M3938" i="35"/>
  <c r="M3989" i="35" s="1"/>
  <c r="I3938" i="35"/>
  <c r="I3989" i="35" s="1"/>
  <c r="E3938" i="35"/>
  <c r="E3989" i="35" s="1"/>
  <c r="Q3937" i="35"/>
  <c r="Q3988" i="35" s="1"/>
  <c r="M3937" i="35"/>
  <c r="M3988" i="35" s="1"/>
  <c r="I3937" i="35"/>
  <c r="I3988" i="35" s="1"/>
  <c r="E3937" i="35"/>
  <c r="E3988" i="35" s="1"/>
  <c r="Q3936" i="35"/>
  <c r="Q3987" i="35" s="1"/>
  <c r="M3936" i="35"/>
  <c r="M3987" i="35" s="1"/>
  <c r="I3936" i="35"/>
  <c r="I3987" i="35" s="1"/>
  <c r="E3936" i="35"/>
  <c r="E3987" i="35" s="1"/>
  <c r="Q3935" i="35"/>
  <c r="Q3986" i="35" s="1"/>
  <c r="M3935" i="35"/>
  <c r="M3986" i="35" s="1"/>
  <c r="I3935" i="35"/>
  <c r="I3986" i="35" s="1"/>
  <c r="E3935" i="35"/>
  <c r="E3986" i="35" s="1"/>
  <c r="Q3934" i="35"/>
  <c r="Q3985" i="35" s="1"/>
  <c r="M3934" i="35"/>
  <c r="M3985" i="35" s="1"/>
  <c r="I3934" i="35"/>
  <c r="I3985" i="35" s="1"/>
  <c r="E3934" i="35"/>
  <c r="E3985" i="35" s="1"/>
  <c r="Q3933" i="35"/>
  <c r="Q3984" i="35" s="1"/>
  <c r="M3933" i="35"/>
  <c r="M3984" i="35" s="1"/>
  <c r="I3933" i="35"/>
  <c r="I3984" i="35" s="1"/>
  <c r="E3933" i="35"/>
  <c r="E3984" i="35" s="1"/>
  <c r="Q3932" i="35"/>
  <c r="Q3983" i="35" s="1"/>
  <c r="M3932" i="35"/>
  <c r="M3983" i="35" s="1"/>
  <c r="I3932" i="35"/>
  <c r="I3983" i="35" s="1"/>
  <c r="E3932" i="35"/>
  <c r="E3983" i="35" s="1"/>
  <c r="Q3931" i="35"/>
  <c r="Q3982" i="35" s="1"/>
  <c r="M3931" i="35"/>
  <c r="M3982" i="35" s="1"/>
  <c r="I3931" i="35"/>
  <c r="I3982" i="35" s="1"/>
  <c r="E3931" i="35"/>
  <c r="E3982" i="35" s="1"/>
  <c r="Q3930" i="35"/>
  <c r="Q3981" i="35" s="1"/>
  <c r="M3930" i="35"/>
  <c r="M3981" i="35" s="1"/>
  <c r="I3930" i="35"/>
  <c r="I3981" i="35" s="1"/>
  <c r="E3930" i="35"/>
  <c r="E3981" i="35" s="1"/>
  <c r="Q3929" i="35"/>
  <c r="Q3980" i="35" s="1"/>
  <c r="M3929" i="35"/>
  <c r="M3980" i="35" s="1"/>
  <c r="I3929" i="35"/>
  <c r="I3980" i="35" s="1"/>
  <c r="E3929" i="35"/>
  <c r="E3980" i="35" s="1"/>
  <c r="Q3928" i="35"/>
  <c r="Q3979" i="35" s="1"/>
  <c r="M3928" i="35"/>
  <c r="M3979" i="35" s="1"/>
  <c r="I3928" i="35"/>
  <c r="I3979" i="35" s="1"/>
  <c r="E3928" i="35"/>
  <c r="E3979" i="35" s="1"/>
  <c r="Q3927" i="35"/>
  <c r="Q3978" i="35" s="1"/>
  <c r="M3927" i="35"/>
  <c r="M3978" i="35" s="1"/>
  <c r="I3927" i="35"/>
  <c r="I3978" i="35" s="1"/>
  <c r="E3927" i="35"/>
  <c r="E3978" i="35" s="1"/>
  <c r="Q3926" i="35"/>
  <c r="Q3977" i="35" s="1"/>
  <c r="M3926" i="35"/>
  <c r="M3977" i="35" s="1"/>
  <c r="I3926" i="35"/>
  <c r="I3977" i="35" s="1"/>
  <c r="E3926" i="35"/>
  <c r="E3977" i="35" s="1"/>
  <c r="Q3925" i="35"/>
  <c r="Q3976" i="35" s="1"/>
  <c r="M3925" i="35"/>
  <c r="M3976" i="35" s="1"/>
  <c r="I3925" i="35"/>
  <c r="I3976" i="35" s="1"/>
  <c r="E3925" i="35"/>
  <c r="E3976" i="35" s="1"/>
  <c r="Q3924" i="35"/>
  <c r="Q3975" i="35" s="1"/>
  <c r="M3924" i="35"/>
  <c r="M3975" i="35" s="1"/>
  <c r="I3924" i="35"/>
  <c r="I3975" i="35" s="1"/>
  <c r="E3924" i="35"/>
  <c r="E3975" i="35" s="1"/>
  <c r="Q3923" i="35"/>
  <c r="Q3974" i="35" s="1"/>
  <c r="M3923" i="35"/>
  <c r="M3974" i="35" s="1"/>
  <c r="I3923" i="35"/>
  <c r="I3974" i="35" s="1"/>
  <c r="E3923" i="35"/>
  <c r="E3974" i="35" s="1"/>
  <c r="Q3922" i="35"/>
  <c r="Q3973" i="35" s="1"/>
  <c r="M3922" i="35"/>
  <c r="M3973" i="35" s="1"/>
  <c r="I3922" i="35"/>
  <c r="I3973" i="35" s="1"/>
  <c r="E3922" i="35"/>
  <c r="E3973" i="35" s="1"/>
  <c r="Q3921" i="35"/>
  <c r="Q3972" i="35" s="1"/>
  <c r="M3921" i="35"/>
  <c r="M3972" i="35" s="1"/>
  <c r="I3921" i="35"/>
  <c r="I3972" i="35" s="1"/>
  <c r="E3921" i="35"/>
  <c r="E3972" i="35" s="1"/>
  <c r="Q3920" i="35"/>
  <c r="Q3971" i="35" s="1"/>
  <c r="M3920" i="35"/>
  <c r="M3971" i="35" s="1"/>
  <c r="I3920" i="35"/>
  <c r="I3971" i="35" s="1"/>
  <c r="E3920" i="35"/>
  <c r="E3971" i="35" s="1"/>
  <c r="Q3919" i="35"/>
  <c r="M3919" i="35"/>
  <c r="I3919" i="35"/>
  <c r="E3919" i="35"/>
  <c r="Q3876" i="35"/>
  <c r="M3876" i="35"/>
  <c r="I3876" i="35"/>
  <c r="E3876" i="35"/>
  <c r="R3813" i="35"/>
  <c r="R3864" i="35" s="1"/>
  <c r="G3812" i="35"/>
  <c r="G3863" i="35" s="1"/>
  <c r="K3812" i="35"/>
  <c r="K3863" i="35" s="1"/>
  <c r="O3812" i="35"/>
  <c r="O3863" i="35" s="1"/>
  <c r="D3863" i="35"/>
  <c r="E3812" i="35"/>
  <c r="E3863" i="35" s="1"/>
  <c r="I3812" i="35"/>
  <c r="I3863" i="35" s="1"/>
  <c r="M3812" i="35"/>
  <c r="M3863" i="35" s="1"/>
  <c r="Q3812" i="35"/>
  <c r="Q3863" i="35" s="1"/>
  <c r="N3811" i="35"/>
  <c r="N3862" i="35" s="1"/>
  <c r="P3810" i="35"/>
  <c r="P3861" i="35" s="1"/>
  <c r="R3809" i="35"/>
  <c r="R3860" i="35" s="1"/>
  <c r="G3808" i="35"/>
  <c r="G3859" i="35" s="1"/>
  <c r="K3808" i="35"/>
  <c r="K3859" i="35" s="1"/>
  <c r="O3808" i="35"/>
  <c r="O3859" i="35" s="1"/>
  <c r="D3859" i="35"/>
  <c r="E3808" i="35"/>
  <c r="E3859" i="35" s="1"/>
  <c r="I3808" i="35"/>
  <c r="I3859" i="35" s="1"/>
  <c r="M3808" i="35"/>
  <c r="M3859" i="35" s="1"/>
  <c r="Q3808" i="35"/>
  <c r="Q3859" i="35" s="1"/>
  <c r="N3807" i="35"/>
  <c r="N3858" i="35" s="1"/>
  <c r="P3806" i="35"/>
  <c r="P3857" i="35" s="1"/>
  <c r="R3805" i="35"/>
  <c r="R3856" i="35" s="1"/>
  <c r="G3804" i="35"/>
  <c r="G3855" i="35" s="1"/>
  <c r="K3804" i="35"/>
  <c r="K3855" i="35" s="1"/>
  <c r="O3804" i="35"/>
  <c r="O3855" i="35" s="1"/>
  <c r="D3855" i="35"/>
  <c r="E3804" i="35"/>
  <c r="E3855" i="35" s="1"/>
  <c r="I3804" i="35"/>
  <c r="I3855" i="35" s="1"/>
  <c r="M3804" i="35"/>
  <c r="M3855" i="35" s="1"/>
  <c r="Q3804" i="35"/>
  <c r="Q3855" i="35" s="1"/>
  <c r="N3803" i="35"/>
  <c r="N3854" i="35" s="1"/>
  <c r="P3802" i="35"/>
  <c r="P3853" i="35" s="1"/>
  <c r="R3801" i="35"/>
  <c r="R3852" i="35" s="1"/>
  <c r="G3800" i="35"/>
  <c r="G3851" i="35" s="1"/>
  <c r="K3800" i="35"/>
  <c r="K3851" i="35" s="1"/>
  <c r="O3800" i="35"/>
  <c r="O3851" i="35" s="1"/>
  <c r="D3851" i="35"/>
  <c r="E3800" i="35"/>
  <c r="E3851" i="35" s="1"/>
  <c r="I3800" i="35"/>
  <c r="I3851" i="35" s="1"/>
  <c r="M3800" i="35"/>
  <c r="M3851" i="35" s="1"/>
  <c r="Q3800" i="35"/>
  <c r="Q3851" i="35" s="1"/>
  <c r="N3799" i="35"/>
  <c r="N3850" i="35" s="1"/>
  <c r="P3798" i="35"/>
  <c r="P3849" i="35" s="1"/>
  <c r="R3797" i="35"/>
  <c r="R3848" i="35" s="1"/>
  <c r="F3795" i="35"/>
  <c r="F3846" i="35" s="1"/>
  <c r="J3795" i="35"/>
  <c r="J3846" i="35" s="1"/>
  <c r="N3795" i="35"/>
  <c r="N3846" i="35" s="1"/>
  <c r="R3795" i="35"/>
  <c r="R3846" i="35" s="1"/>
  <c r="G3795" i="35"/>
  <c r="G3846" i="35" s="1"/>
  <c r="K3795" i="35"/>
  <c r="K3846" i="35" s="1"/>
  <c r="O3795" i="35"/>
  <c r="O3846" i="35" s="1"/>
  <c r="D3846" i="35"/>
  <c r="E3795" i="35"/>
  <c r="E3846" i="35" s="1"/>
  <c r="I3795" i="35"/>
  <c r="I3846" i="35" s="1"/>
  <c r="M3795" i="35"/>
  <c r="M3846" i="35" s="1"/>
  <c r="Q3795" i="35"/>
  <c r="Q3846" i="35" s="1"/>
  <c r="F3791" i="35"/>
  <c r="F3842" i="35" s="1"/>
  <c r="J3791" i="35"/>
  <c r="J3842" i="35" s="1"/>
  <c r="N3791" i="35"/>
  <c r="N3842" i="35" s="1"/>
  <c r="R3791" i="35"/>
  <c r="R3842" i="35" s="1"/>
  <c r="G3791" i="35"/>
  <c r="G3842" i="35" s="1"/>
  <c r="K3791" i="35"/>
  <c r="K3842" i="35" s="1"/>
  <c r="O3791" i="35"/>
  <c r="O3842" i="35" s="1"/>
  <c r="D3842" i="35"/>
  <c r="E3791" i="35"/>
  <c r="E3842" i="35" s="1"/>
  <c r="I3791" i="35"/>
  <c r="I3842" i="35" s="1"/>
  <c r="M3791" i="35"/>
  <c r="M3842" i="35" s="1"/>
  <c r="Q3791" i="35"/>
  <c r="Q3842" i="35" s="1"/>
  <c r="F3787" i="35"/>
  <c r="F3838" i="35" s="1"/>
  <c r="J3787" i="35"/>
  <c r="J3838" i="35" s="1"/>
  <c r="N3787" i="35"/>
  <c r="N3838" i="35" s="1"/>
  <c r="R3787" i="35"/>
  <c r="R3838" i="35" s="1"/>
  <c r="G3787" i="35"/>
  <c r="G3838" i="35" s="1"/>
  <c r="K3787" i="35"/>
  <c r="K3838" i="35" s="1"/>
  <c r="O3787" i="35"/>
  <c r="O3838" i="35" s="1"/>
  <c r="D3838" i="35"/>
  <c r="E3787" i="35"/>
  <c r="E3838" i="35" s="1"/>
  <c r="I3787" i="35"/>
  <c r="I3838" i="35" s="1"/>
  <c r="M3787" i="35"/>
  <c r="M3838" i="35" s="1"/>
  <c r="Q3787" i="35"/>
  <c r="Q3838" i="35" s="1"/>
  <c r="F3783" i="35"/>
  <c r="F3834" i="35" s="1"/>
  <c r="J3783" i="35"/>
  <c r="J3834" i="35" s="1"/>
  <c r="N3783" i="35"/>
  <c r="N3834" i="35" s="1"/>
  <c r="R3783" i="35"/>
  <c r="R3834" i="35" s="1"/>
  <c r="G3783" i="35"/>
  <c r="G3834" i="35" s="1"/>
  <c r="K3783" i="35"/>
  <c r="K3834" i="35" s="1"/>
  <c r="O3783" i="35"/>
  <c r="O3834" i="35" s="1"/>
  <c r="D3834" i="35"/>
  <c r="E3783" i="35"/>
  <c r="E3834" i="35" s="1"/>
  <c r="I3783" i="35"/>
  <c r="I3834" i="35" s="1"/>
  <c r="M3783" i="35"/>
  <c r="M3834" i="35" s="1"/>
  <c r="Q3783" i="35"/>
  <c r="Q3834" i="35" s="1"/>
  <c r="F3779" i="35"/>
  <c r="F3830" i="35" s="1"/>
  <c r="J3779" i="35"/>
  <c r="J3830" i="35" s="1"/>
  <c r="N3779" i="35"/>
  <c r="N3830" i="35" s="1"/>
  <c r="R3779" i="35"/>
  <c r="R3830" i="35" s="1"/>
  <c r="G3779" i="35"/>
  <c r="G3830" i="35" s="1"/>
  <c r="K3779" i="35"/>
  <c r="K3830" i="35" s="1"/>
  <c r="O3779" i="35"/>
  <c r="O3830" i="35" s="1"/>
  <c r="D3830" i="35"/>
  <c r="E3779" i="35"/>
  <c r="E3830" i="35" s="1"/>
  <c r="I3779" i="35"/>
  <c r="I3830" i="35" s="1"/>
  <c r="M3779" i="35"/>
  <c r="M3830" i="35" s="1"/>
  <c r="Q3779" i="35"/>
  <c r="Q3830" i="35" s="1"/>
  <c r="F3775" i="35"/>
  <c r="F3826" i="35" s="1"/>
  <c r="J3775" i="35"/>
  <c r="J3826" i="35" s="1"/>
  <c r="N3775" i="35"/>
  <c r="N3826" i="35" s="1"/>
  <c r="R3775" i="35"/>
  <c r="R3826" i="35" s="1"/>
  <c r="G3775" i="35"/>
  <c r="G3826" i="35" s="1"/>
  <c r="K3775" i="35"/>
  <c r="K3826" i="35" s="1"/>
  <c r="O3775" i="35"/>
  <c r="O3826" i="35" s="1"/>
  <c r="D3826" i="35"/>
  <c r="E3775" i="35"/>
  <c r="E3826" i="35" s="1"/>
  <c r="I3775" i="35"/>
  <c r="I3826" i="35" s="1"/>
  <c r="M3775" i="35"/>
  <c r="M3826" i="35" s="1"/>
  <c r="Q3775" i="35"/>
  <c r="Q3826" i="35" s="1"/>
  <c r="F3771" i="35"/>
  <c r="F3822" i="35" s="1"/>
  <c r="J3771" i="35"/>
  <c r="J3822" i="35" s="1"/>
  <c r="N3771" i="35"/>
  <c r="N3822" i="35" s="1"/>
  <c r="R3771" i="35"/>
  <c r="R3822" i="35" s="1"/>
  <c r="G3771" i="35"/>
  <c r="G3822" i="35" s="1"/>
  <c r="K3771" i="35"/>
  <c r="K3822" i="35" s="1"/>
  <c r="O3771" i="35"/>
  <c r="O3822" i="35" s="1"/>
  <c r="D3822" i="35"/>
  <c r="E3771" i="35"/>
  <c r="E3822" i="35" s="1"/>
  <c r="I3771" i="35"/>
  <c r="I3822" i="35" s="1"/>
  <c r="M3771" i="35"/>
  <c r="M3822" i="35" s="1"/>
  <c r="Q3771" i="35"/>
  <c r="Q3822" i="35" s="1"/>
  <c r="F3767" i="35"/>
  <c r="F3818" i="35" s="1"/>
  <c r="J3767" i="35"/>
  <c r="J3818" i="35" s="1"/>
  <c r="N3767" i="35"/>
  <c r="N3818" i="35" s="1"/>
  <c r="R3767" i="35"/>
  <c r="R3818" i="35" s="1"/>
  <c r="G3767" i="35"/>
  <c r="G3818" i="35" s="1"/>
  <c r="K3767" i="35"/>
  <c r="K3818" i="35" s="1"/>
  <c r="O3767" i="35"/>
  <c r="O3818" i="35" s="1"/>
  <c r="D3818" i="35"/>
  <c r="E3767" i="35"/>
  <c r="E3818" i="35" s="1"/>
  <c r="I3767" i="35"/>
  <c r="I3818" i="35" s="1"/>
  <c r="M3767" i="35"/>
  <c r="M3818" i="35" s="1"/>
  <c r="Q3767" i="35"/>
  <c r="Q3818" i="35" s="1"/>
  <c r="G3811" i="35"/>
  <c r="G3862" i="35" s="1"/>
  <c r="K3811" i="35"/>
  <c r="K3862" i="35" s="1"/>
  <c r="O3811" i="35"/>
  <c r="O3862" i="35" s="1"/>
  <c r="D3862" i="35"/>
  <c r="E3811" i="35"/>
  <c r="E3862" i="35" s="1"/>
  <c r="I3811" i="35"/>
  <c r="I3862" i="35" s="1"/>
  <c r="M3811" i="35"/>
  <c r="M3862" i="35" s="1"/>
  <c r="Q3811" i="35"/>
  <c r="Q3862" i="35" s="1"/>
  <c r="G3807" i="35"/>
  <c r="G3858" i="35" s="1"/>
  <c r="K3807" i="35"/>
  <c r="K3858" i="35" s="1"/>
  <c r="O3807" i="35"/>
  <c r="O3858" i="35" s="1"/>
  <c r="D3858" i="35"/>
  <c r="E3807" i="35"/>
  <c r="E3858" i="35" s="1"/>
  <c r="I3807" i="35"/>
  <c r="I3858" i="35" s="1"/>
  <c r="M3807" i="35"/>
  <c r="M3858" i="35" s="1"/>
  <c r="Q3807" i="35"/>
  <c r="Q3858" i="35" s="1"/>
  <c r="G3803" i="35"/>
  <c r="G3854" i="35" s="1"/>
  <c r="K3803" i="35"/>
  <c r="K3854" i="35" s="1"/>
  <c r="O3803" i="35"/>
  <c r="O3854" i="35" s="1"/>
  <c r="D3854" i="35"/>
  <c r="E3803" i="35"/>
  <c r="E3854" i="35" s="1"/>
  <c r="I3803" i="35"/>
  <c r="I3854" i="35" s="1"/>
  <c r="M3803" i="35"/>
  <c r="M3854" i="35" s="1"/>
  <c r="Q3803" i="35"/>
  <c r="Q3854" i="35" s="1"/>
  <c r="G3799" i="35"/>
  <c r="G3850" i="35" s="1"/>
  <c r="K3799" i="35"/>
  <c r="K3850" i="35" s="1"/>
  <c r="O3799" i="35"/>
  <c r="O3850" i="35" s="1"/>
  <c r="D3850" i="35"/>
  <c r="E3799" i="35"/>
  <c r="E3850" i="35" s="1"/>
  <c r="I3799" i="35"/>
  <c r="I3850" i="35" s="1"/>
  <c r="M3799" i="35"/>
  <c r="M3850" i="35" s="1"/>
  <c r="Q3799" i="35"/>
  <c r="Q3850" i="35" s="1"/>
  <c r="F3794" i="35"/>
  <c r="F3845" i="35" s="1"/>
  <c r="J3794" i="35"/>
  <c r="J3845" i="35" s="1"/>
  <c r="N3794" i="35"/>
  <c r="N3845" i="35" s="1"/>
  <c r="R3794" i="35"/>
  <c r="R3845" i="35" s="1"/>
  <c r="G3794" i="35"/>
  <c r="G3845" i="35" s="1"/>
  <c r="K3794" i="35"/>
  <c r="K3845" i="35" s="1"/>
  <c r="O3794" i="35"/>
  <c r="O3845" i="35" s="1"/>
  <c r="D3845" i="35"/>
  <c r="E3794" i="35"/>
  <c r="E3845" i="35" s="1"/>
  <c r="I3794" i="35"/>
  <c r="I3845" i="35" s="1"/>
  <c r="M3794" i="35"/>
  <c r="M3845" i="35" s="1"/>
  <c r="Q3794" i="35"/>
  <c r="Q3845" i="35" s="1"/>
  <c r="F3790" i="35"/>
  <c r="F3841" i="35" s="1"/>
  <c r="J3790" i="35"/>
  <c r="J3841" i="35" s="1"/>
  <c r="N3790" i="35"/>
  <c r="N3841" i="35" s="1"/>
  <c r="R3790" i="35"/>
  <c r="R3841" i="35" s="1"/>
  <c r="G3790" i="35"/>
  <c r="G3841" i="35" s="1"/>
  <c r="K3790" i="35"/>
  <c r="K3841" i="35" s="1"/>
  <c r="O3790" i="35"/>
  <c r="O3841" i="35" s="1"/>
  <c r="D3841" i="35"/>
  <c r="E3790" i="35"/>
  <c r="E3841" i="35" s="1"/>
  <c r="I3790" i="35"/>
  <c r="I3841" i="35" s="1"/>
  <c r="M3790" i="35"/>
  <c r="M3841" i="35" s="1"/>
  <c r="Q3790" i="35"/>
  <c r="Q3841" i="35" s="1"/>
  <c r="F3786" i="35"/>
  <c r="F3837" i="35" s="1"/>
  <c r="J3786" i="35"/>
  <c r="J3837" i="35" s="1"/>
  <c r="N3786" i="35"/>
  <c r="N3837" i="35" s="1"/>
  <c r="R3786" i="35"/>
  <c r="R3837" i="35" s="1"/>
  <c r="G3786" i="35"/>
  <c r="G3837" i="35" s="1"/>
  <c r="K3786" i="35"/>
  <c r="K3837" i="35" s="1"/>
  <c r="O3786" i="35"/>
  <c r="O3837" i="35" s="1"/>
  <c r="D3837" i="35"/>
  <c r="E3786" i="35"/>
  <c r="E3837" i="35" s="1"/>
  <c r="I3786" i="35"/>
  <c r="I3837" i="35" s="1"/>
  <c r="M3786" i="35"/>
  <c r="M3837" i="35" s="1"/>
  <c r="Q3786" i="35"/>
  <c r="Q3837" i="35" s="1"/>
  <c r="F3782" i="35"/>
  <c r="F3833" i="35" s="1"/>
  <c r="J3782" i="35"/>
  <c r="J3833" i="35" s="1"/>
  <c r="N3782" i="35"/>
  <c r="N3833" i="35" s="1"/>
  <c r="R3782" i="35"/>
  <c r="R3833" i="35" s="1"/>
  <c r="G3782" i="35"/>
  <c r="G3833" i="35" s="1"/>
  <c r="K3782" i="35"/>
  <c r="K3833" i="35" s="1"/>
  <c r="O3782" i="35"/>
  <c r="O3833" i="35" s="1"/>
  <c r="D3833" i="35"/>
  <c r="E3782" i="35"/>
  <c r="E3833" i="35" s="1"/>
  <c r="I3782" i="35"/>
  <c r="I3833" i="35" s="1"/>
  <c r="M3782" i="35"/>
  <c r="M3833" i="35" s="1"/>
  <c r="Q3782" i="35"/>
  <c r="Q3833" i="35" s="1"/>
  <c r="F3778" i="35"/>
  <c r="F3829" i="35" s="1"/>
  <c r="J3778" i="35"/>
  <c r="J3829" i="35" s="1"/>
  <c r="N3778" i="35"/>
  <c r="N3829" i="35" s="1"/>
  <c r="R3778" i="35"/>
  <c r="R3829" i="35" s="1"/>
  <c r="G3778" i="35"/>
  <c r="G3829" i="35" s="1"/>
  <c r="K3778" i="35"/>
  <c r="K3829" i="35" s="1"/>
  <c r="O3778" i="35"/>
  <c r="O3829" i="35" s="1"/>
  <c r="D3829" i="35"/>
  <c r="E3778" i="35"/>
  <c r="E3829" i="35" s="1"/>
  <c r="I3778" i="35"/>
  <c r="I3829" i="35" s="1"/>
  <c r="M3778" i="35"/>
  <c r="M3829" i="35" s="1"/>
  <c r="Q3778" i="35"/>
  <c r="Q3829" i="35" s="1"/>
  <c r="F3774" i="35"/>
  <c r="F3825" i="35" s="1"/>
  <c r="J3774" i="35"/>
  <c r="J3825" i="35" s="1"/>
  <c r="N3774" i="35"/>
  <c r="N3825" i="35" s="1"/>
  <c r="R3774" i="35"/>
  <c r="R3825" i="35" s="1"/>
  <c r="G3774" i="35"/>
  <c r="G3825" i="35" s="1"/>
  <c r="K3774" i="35"/>
  <c r="K3825" i="35" s="1"/>
  <c r="O3774" i="35"/>
  <c r="O3825" i="35" s="1"/>
  <c r="D3825" i="35"/>
  <c r="E3774" i="35"/>
  <c r="E3825" i="35" s="1"/>
  <c r="I3774" i="35"/>
  <c r="I3825" i="35" s="1"/>
  <c r="M3774" i="35"/>
  <c r="M3825" i="35" s="1"/>
  <c r="Q3774" i="35"/>
  <c r="Q3825" i="35" s="1"/>
  <c r="F3770" i="35"/>
  <c r="F3821" i="35" s="1"/>
  <c r="J3770" i="35"/>
  <c r="J3821" i="35" s="1"/>
  <c r="N3770" i="35"/>
  <c r="N3821" i="35" s="1"/>
  <c r="R3770" i="35"/>
  <c r="R3821" i="35" s="1"/>
  <c r="G3770" i="35"/>
  <c r="G3821" i="35" s="1"/>
  <c r="K3770" i="35"/>
  <c r="K3821" i="35" s="1"/>
  <c r="O3770" i="35"/>
  <c r="O3821" i="35" s="1"/>
  <c r="D3821" i="35"/>
  <c r="E3770" i="35"/>
  <c r="E3821" i="35" s="1"/>
  <c r="I3770" i="35"/>
  <c r="I3821" i="35" s="1"/>
  <c r="M3770" i="35"/>
  <c r="M3821" i="35" s="1"/>
  <c r="Q3770" i="35"/>
  <c r="Q3821" i="35" s="1"/>
  <c r="F3766" i="35"/>
  <c r="F3817" i="35" s="1"/>
  <c r="J3766" i="35"/>
  <c r="J3817" i="35" s="1"/>
  <c r="N3766" i="35"/>
  <c r="N3817" i="35" s="1"/>
  <c r="R3766" i="35"/>
  <c r="R3817" i="35" s="1"/>
  <c r="G3766" i="35"/>
  <c r="G3817" i="35" s="1"/>
  <c r="K3766" i="35"/>
  <c r="K3817" i="35" s="1"/>
  <c r="O3766" i="35"/>
  <c r="O3817" i="35" s="1"/>
  <c r="D3817" i="35"/>
  <c r="E3766" i="35"/>
  <c r="E3817" i="35" s="1"/>
  <c r="I3766" i="35"/>
  <c r="I3817" i="35" s="1"/>
  <c r="M3766" i="35"/>
  <c r="M3817" i="35" s="1"/>
  <c r="Q3766" i="35"/>
  <c r="Q3817" i="35" s="1"/>
  <c r="I1412" i="35"/>
  <c r="O1330" i="35"/>
  <c r="O1381" i="35" s="1"/>
  <c r="K1330" i="35"/>
  <c r="K1381" i="35" s="1"/>
  <c r="F1330" i="35"/>
  <c r="F1381" i="35" s="1"/>
  <c r="N1325" i="35"/>
  <c r="N1376" i="35" s="1"/>
  <c r="G1325" i="35"/>
  <c r="G1376" i="35" s="1"/>
  <c r="R1323" i="35"/>
  <c r="R1374" i="35" s="1"/>
  <c r="L1323" i="35"/>
  <c r="L1374" i="35" s="1"/>
  <c r="G1323" i="35"/>
  <c r="G1374" i="35" s="1"/>
  <c r="Q1322" i="35"/>
  <c r="Q1373" i="35" s="1"/>
  <c r="M1322" i="35"/>
  <c r="M1373" i="35" s="1"/>
  <c r="I1322" i="35"/>
  <c r="I1373" i="35" s="1"/>
  <c r="Q1321" i="35"/>
  <c r="Q1372" i="35" s="1"/>
  <c r="M1321" i="35"/>
  <c r="M1372" i="35" s="1"/>
  <c r="I1321" i="35"/>
  <c r="I1372" i="35" s="1"/>
  <c r="Q1320" i="35"/>
  <c r="Q1371" i="35" s="1"/>
  <c r="M1320" i="35"/>
  <c r="M1371" i="35" s="1"/>
  <c r="I1320" i="35"/>
  <c r="I1371" i="35" s="1"/>
  <c r="P1316" i="35"/>
  <c r="P1367" i="35" s="1"/>
  <c r="O1313" i="35"/>
  <c r="O1364" i="35" s="1"/>
  <c r="K1313" i="35"/>
  <c r="K1364" i="35" s="1"/>
  <c r="F1313" i="35"/>
  <c r="F1364" i="35" s="1"/>
  <c r="N1309" i="35"/>
  <c r="N1360" i="35" s="1"/>
  <c r="G1309" i="35"/>
  <c r="G1360" i="35" s="1"/>
  <c r="P1308" i="35"/>
  <c r="P1359" i="35" s="1"/>
  <c r="K1308" i="35"/>
  <c r="K1359" i="35" s="1"/>
  <c r="F1308" i="35"/>
  <c r="F1359" i="35" s="1"/>
  <c r="P1307" i="35"/>
  <c r="P1358" i="35" s="1"/>
  <c r="K1307" i="35"/>
  <c r="K1358" i="35" s="1"/>
  <c r="F1307" i="35"/>
  <c r="F1358" i="35" s="1"/>
  <c r="P1301" i="35"/>
  <c r="P1352" i="35" s="1"/>
  <c r="D1230" i="35"/>
  <c r="D1229" i="35"/>
  <c r="D1215" i="35"/>
  <c r="M1203" i="35"/>
  <c r="M1254" i="35" s="1"/>
  <c r="H1203" i="35"/>
  <c r="H1254" i="35" s="1"/>
  <c r="M1202" i="35"/>
  <c r="M1253" i="35" s="1"/>
  <c r="H1202" i="35"/>
  <c r="H1253" i="35" s="1"/>
  <c r="M1201" i="35"/>
  <c r="M1252" i="35" s="1"/>
  <c r="H1201" i="35"/>
  <c r="H1252" i="35" s="1"/>
  <c r="M1200" i="35"/>
  <c r="M1251" i="35" s="1"/>
  <c r="H1200" i="35"/>
  <c r="H1251" i="35" s="1"/>
  <c r="M1199" i="35"/>
  <c r="M1250" i="35" s="1"/>
  <c r="H1199" i="35"/>
  <c r="H1250" i="35" s="1"/>
  <c r="M1198" i="35"/>
  <c r="M1249" i="35" s="1"/>
  <c r="H1198" i="35"/>
  <c r="H1249" i="35" s="1"/>
  <c r="M1197" i="35"/>
  <c r="M1248" i="35" s="1"/>
  <c r="H1197" i="35"/>
  <c r="H1248" i="35" s="1"/>
  <c r="M1196" i="35"/>
  <c r="M1247" i="35" s="1"/>
  <c r="H1196" i="35"/>
  <c r="H1247" i="35" s="1"/>
  <c r="M1195" i="35"/>
  <c r="M1246" i="35" s="1"/>
  <c r="H1195" i="35"/>
  <c r="H1246" i="35" s="1"/>
  <c r="M1194" i="35"/>
  <c r="M1245" i="35" s="1"/>
  <c r="H1194" i="35"/>
  <c r="H1245" i="35" s="1"/>
  <c r="O1192" i="35"/>
  <c r="O1243" i="35" s="1"/>
  <c r="H1192" i="35"/>
  <c r="H1243" i="35" s="1"/>
  <c r="M1190" i="35"/>
  <c r="M1241" i="35" s="1"/>
  <c r="M1188" i="35"/>
  <c r="M1239" i="35" s="1"/>
  <c r="O1187" i="35"/>
  <c r="O1238" i="35" s="1"/>
  <c r="O1186" i="35"/>
  <c r="O1237" i="35" s="1"/>
  <c r="P1181" i="35"/>
  <c r="P1232" i="35" s="1"/>
  <c r="L1181" i="35"/>
  <c r="L1232" i="35" s="1"/>
  <c r="H1181" i="35"/>
  <c r="H1232" i="35" s="1"/>
  <c r="O1180" i="35"/>
  <c r="O1231" i="35" s="1"/>
  <c r="K1180" i="35"/>
  <c r="K1231" i="35" s="1"/>
  <c r="F1180" i="35"/>
  <c r="F1231" i="35" s="1"/>
  <c r="R1179" i="35"/>
  <c r="R1230" i="35" s="1"/>
  <c r="M1179" i="35"/>
  <c r="M1230" i="35" s="1"/>
  <c r="H1179" i="35"/>
  <c r="H1230" i="35" s="1"/>
  <c r="J1178" i="35"/>
  <c r="J1229" i="35" s="1"/>
  <c r="N1164" i="35"/>
  <c r="N1215" i="35" s="1"/>
  <c r="J1160" i="35"/>
  <c r="J1211" i="35" s="1"/>
  <c r="D1152" i="35"/>
  <c r="D1147" i="35"/>
  <c r="D1145" i="35"/>
  <c r="D1138" i="35"/>
  <c r="D1134" i="35"/>
  <c r="D1130" i="35"/>
  <c r="D1119" i="35"/>
  <c r="N1104" i="35"/>
  <c r="N1155" i="35" s="1"/>
  <c r="K1102" i="35"/>
  <c r="K1153" i="35" s="1"/>
  <c r="K1101" i="35"/>
  <c r="K1152" i="35" s="1"/>
  <c r="O1100" i="35"/>
  <c r="O1151" i="35" s="1"/>
  <c r="K1100" i="35"/>
  <c r="K1151" i="35" s="1"/>
  <c r="G1100" i="35"/>
  <c r="G1151" i="35" s="1"/>
  <c r="R1099" i="35"/>
  <c r="R1150" i="35" s="1"/>
  <c r="M1099" i="35"/>
  <c r="M1150" i="35" s="1"/>
  <c r="G1099" i="35"/>
  <c r="G1150" i="35" s="1"/>
  <c r="H1096" i="35"/>
  <c r="H1147" i="35" s="1"/>
  <c r="Q1095" i="35"/>
  <c r="Q1146" i="35" s="1"/>
  <c r="I1095" i="35"/>
  <c r="I1146" i="35" s="1"/>
  <c r="N1093" i="35"/>
  <c r="N1144" i="35" s="1"/>
  <c r="O1092" i="35"/>
  <c r="O1143" i="35" s="1"/>
  <c r="H1092" i="35"/>
  <c r="H1143" i="35" s="1"/>
  <c r="P1088" i="35"/>
  <c r="P1139" i="35" s="1"/>
  <c r="J1087" i="35"/>
  <c r="J1138" i="35" s="1"/>
  <c r="R1086" i="35"/>
  <c r="R1137" i="35" s="1"/>
  <c r="L1086" i="35"/>
  <c r="L1137" i="35" s="1"/>
  <c r="G1086" i="35"/>
  <c r="G1137" i="35" s="1"/>
  <c r="R1085" i="35"/>
  <c r="R1136" i="35" s="1"/>
  <c r="L1085" i="35"/>
  <c r="L1136" i="35" s="1"/>
  <c r="G1085" i="35"/>
  <c r="G1136" i="35" s="1"/>
  <c r="R1084" i="35"/>
  <c r="R1135" i="35" s="1"/>
  <c r="L1084" i="35"/>
  <c r="L1135" i="35" s="1"/>
  <c r="G1084" i="35"/>
  <c r="G1135" i="35" s="1"/>
  <c r="R1083" i="35"/>
  <c r="R1134" i="35" s="1"/>
  <c r="J1083" i="35"/>
  <c r="J1134" i="35" s="1"/>
  <c r="R1078" i="35"/>
  <c r="R1129" i="35" s="1"/>
  <c r="M1078" i="35"/>
  <c r="M1129" i="35" s="1"/>
  <c r="H1078" i="35"/>
  <c r="H1129" i="35" s="1"/>
  <c r="P1074" i="35"/>
  <c r="P1125" i="35" s="1"/>
  <c r="J1074" i="35"/>
  <c r="J1125" i="35" s="1"/>
  <c r="E1074" i="35"/>
  <c r="E1125" i="35" s="1"/>
  <c r="Q1071" i="35"/>
  <c r="Q1122" i="35" s="1"/>
  <c r="L1071" i="35"/>
  <c r="L1122" i="35" s="1"/>
  <c r="F1071" i="35"/>
  <c r="F1122" i="35" s="1"/>
  <c r="R1070" i="35"/>
  <c r="R1121" i="35" s="1"/>
  <c r="M1070" i="35"/>
  <c r="M1121" i="35" s="1"/>
  <c r="H1070" i="35"/>
  <c r="H1121" i="35" s="1"/>
  <c r="P1066" i="35"/>
  <c r="P1117" i="35" s="1"/>
  <c r="J1066" i="35"/>
  <c r="J1117" i="35" s="1"/>
  <c r="E1066" i="35"/>
  <c r="E1117" i="35" s="1"/>
  <c r="N1065" i="35"/>
  <c r="N1116" i="35" s="1"/>
  <c r="P1063" i="35"/>
  <c r="P1114" i="35" s="1"/>
  <c r="I1063" i="35"/>
  <c r="I1114" i="35" s="1"/>
  <c r="M1061" i="35"/>
  <c r="M1112" i="35" s="1"/>
  <c r="P1059" i="35"/>
  <c r="P1110" i="35" s="1"/>
  <c r="I1059" i="35"/>
  <c r="I1110" i="35" s="1"/>
  <c r="P1056" i="35"/>
  <c r="P1107" i="35" s="1"/>
  <c r="D4001" i="35"/>
  <c r="D4000" i="35"/>
  <c r="D3999" i="35"/>
  <c r="D3998" i="35"/>
  <c r="D3997" i="35"/>
  <c r="D3996" i="35"/>
  <c r="D3995" i="35"/>
  <c r="D3994" i="35"/>
  <c r="D3993" i="35"/>
  <c r="D3992" i="35"/>
  <c r="D3991" i="35"/>
  <c r="D3990" i="35"/>
  <c r="D3989" i="35"/>
  <c r="D3988" i="35"/>
  <c r="D3987" i="35"/>
  <c r="D3986" i="35"/>
  <c r="D3985" i="35"/>
  <c r="D3984" i="35"/>
  <c r="D3983" i="35"/>
  <c r="D3982" i="35"/>
  <c r="D3981" i="35"/>
  <c r="D3980" i="35"/>
  <c r="D3979" i="35"/>
  <c r="D3978" i="35"/>
  <c r="D3977" i="35"/>
  <c r="D3976" i="35"/>
  <c r="D3975" i="35"/>
  <c r="D3974" i="35"/>
  <c r="D3973" i="35"/>
  <c r="D3972" i="35"/>
  <c r="D3971" i="35"/>
  <c r="D3970" i="35"/>
  <c r="P3969" i="35"/>
  <c r="D3951" i="35"/>
  <c r="O3950" i="35"/>
  <c r="O4001" i="35" s="1"/>
  <c r="K3950" i="35"/>
  <c r="K4001" i="35" s="1"/>
  <c r="G3950" i="35"/>
  <c r="G4001" i="35" s="1"/>
  <c r="O3949" i="35"/>
  <c r="O4000" i="35" s="1"/>
  <c r="K3949" i="35"/>
  <c r="K4000" i="35" s="1"/>
  <c r="G3949" i="35"/>
  <c r="G4000" i="35" s="1"/>
  <c r="O3948" i="35"/>
  <c r="O3999" i="35" s="1"/>
  <c r="K3948" i="35"/>
  <c r="K3999" i="35" s="1"/>
  <c r="G3948" i="35"/>
  <c r="G3999" i="35" s="1"/>
  <c r="O3947" i="35"/>
  <c r="O3998" i="35" s="1"/>
  <c r="K3947" i="35"/>
  <c r="K3998" i="35" s="1"/>
  <c r="G3947" i="35"/>
  <c r="G3998" i="35" s="1"/>
  <c r="O3946" i="35"/>
  <c r="O3997" i="35" s="1"/>
  <c r="K3946" i="35"/>
  <c r="K3997" i="35" s="1"/>
  <c r="G3946" i="35"/>
  <c r="G3997" i="35" s="1"/>
  <c r="O3945" i="35"/>
  <c r="O3996" i="35" s="1"/>
  <c r="K3945" i="35"/>
  <c r="K3996" i="35" s="1"/>
  <c r="G3945" i="35"/>
  <c r="G3996" i="35" s="1"/>
  <c r="O3944" i="35"/>
  <c r="O3995" i="35" s="1"/>
  <c r="K3944" i="35"/>
  <c r="K3995" i="35" s="1"/>
  <c r="G3944" i="35"/>
  <c r="G3995" i="35" s="1"/>
  <c r="O3943" i="35"/>
  <c r="O3994" i="35" s="1"/>
  <c r="K3943" i="35"/>
  <c r="K3994" i="35" s="1"/>
  <c r="G3943" i="35"/>
  <c r="G3994" i="35" s="1"/>
  <c r="O3942" i="35"/>
  <c r="O3993" i="35" s="1"/>
  <c r="K3942" i="35"/>
  <c r="K3993" i="35" s="1"/>
  <c r="G3942" i="35"/>
  <c r="G3993" i="35" s="1"/>
  <c r="O3941" i="35"/>
  <c r="O3992" i="35" s="1"/>
  <c r="K3941" i="35"/>
  <c r="K3992" i="35" s="1"/>
  <c r="G3941" i="35"/>
  <c r="G3992" i="35" s="1"/>
  <c r="O3940" i="35"/>
  <c r="O3991" i="35" s="1"/>
  <c r="K3940" i="35"/>
  <c r="K3991" i="35" s="1"/>
  <c r="G3940" i="35"/>
  <c r="G3991" i="35" s="1"/>
  <c r="O3939" i="35"/>
  <c r="O3990" i="35" s="1"/>
  <c r="K3939" i="35"/>
  <c r="K3990" i="35" s="1"/>
  <c r="G3939" i="35"/>
  <c r="G3990" i="35" s="1"/>
  <c r="O3938" i="35"/>
  <c r="O3989" i="35" s="1"/>
  <c r="K3938" i="35"/>
  <c r="K3989" i="35" s="1"/>
  <c r="G3938" i="35"/>
  <c r="G3989" i="35" s="1"/>
  <c r="O3937" i="35"/>
  <c r="O3988" i="35" s="1"/>
  <c r="K3937" i="35"/>
  <c r="K3988" i="35" s="1"/>
  <c r="G3937" i="35"/>
  <c r="G3988" i="35" s="1"/>
  <c r="O3936" i="35"/>
  <c r="O3987" i="35" s="1"/>
  <c r="K3936" i="35"/>
  <c r="K3987" i="35" s="1"/>
  <c r="G3936" i="35"/>
  <c r="G3987" i="35" s="1"/>
  <c r="O3935" i="35"/>
  <c r="O3986" i="35" s="1"/>
  <c r="K3935" i="35"/>
  <c r="K3986" i="35" s="1"/>
  <c r="G3935" i="35"/>
  <c r="G3986" i="35" s="1"/>
  <c r="O3934" i="35"/>
  <c r="O3985" i="35" s="1"/>
  <c r="K3934" i="35"/>
  <c r="K3985" i="35" s="1"/>
  <c r="G3934" i="35"/>
  <c r="G3985" i="35" s="1"/>
  <c r="O3933" i="35"/>
  <c r="O3984" i="35" s="1"/>
  <c r="K3933" i="35"/>
  <c r="K3984" i="35" s="1"/>
  <c r="G3933" i="35"/>
  <c r="G3984" i="35" s="1"/>
  <c r="O3932" i="35"/>
  <c r="O3983" i="35" s="1"/>
  <c r="K3932" i="35"/>
  <c r="K3983" i="35" s="1"/>
  <c r="G3932" i="35"/>
  <c r="G3983" i="35" s="1"/>
  <c r="O3931" i="35"/>
  <c r="O3982" i="35" s="1"/>
  <c r="K3931" i="35"/>
  <c r="K3982" i="35" s="1"/>
  <c r="G3931" i="35"/>
  <c r="G3982" i="35" s="1"/>
  <c r="O3930" i="35"/>
  <c r="O3981" i="35" s="1"/>
  <c r="K3930" i="35"/>
  <c r="K3981" i="35" s="1"/>
  <c r="G3930" i="35"/>
  <c r="G3981" i="35" s="1"/>
  <c r="O3929" i="35"/>
  <c r="O3980" i="35" s="1"/>
  <c r="K3929" i="35"/>
  <c r="K3980" i="35" s="1"/>
  <c r="G3929" i="35"/>
  <c r="G3980" i="35" s="1"/>
  <c r="O3928" i="35"/>
  <c r="O3979" i="35" s="1"/>
  <c r="K3928" i="35"/>
  <c r="K3979" i="35" s="1"/>
  <c r="G3928" i="35"/>
  <c r="G3979" i="35" s="1"/>
  <c r="O3927" i="35"/>
  <c r="O3978" i="35" s="1"/>
  <c r="K3927" i="35"/>
  <c r="K3978" i="35" s="1"/>
  <c r="G3927" i="35"/>
  <c r="G3978" i="35" s="1"/>
  <c r="O3926" i="35"/>
  <c r="O3977" i="35" s="1"/>
  <c r="K3926" i="35"/>
  <c r="K3977" i="35" s="1"/>
  <c r="G3926" i="35"/>
  <c r="G3977" i="35" s="1"/>
  <c r="O3925" i="35"/>
  <c r="O3976" i="35" s="1"/>
  <c r="K3925" i="35"/>
  <c r="K3976" i="35" s="1"/>
  <c r="G3925" i="35"/>
  <c r="G3976" i="35" s="1"/>
  <c r="O3924" i="35"/>
  <c r="O3975" i="35" s="1"/>
  <c r="K3924" i="35"/>
  <c r="K3975" i="35" s="1"/>
  <c r="G3924" i="35"/>
  <c r="G3975" i="35" s="1"/>
  <c r="O3923" i="35"/>
  <c r="O3974" i="35" s="1"/>
  <c r="K3923" i="35"/>
  <c r="K3974" i="35" s="1"/>
  <c r="G3923" i="35"/>
  <c r="G3974" i="35" s="1"/>
  <c r="O3922" i="35"/>
  <c r="O3973" i="35" s="1"/>
  <c r="K3922" i="35"/>
  <c r="K3973" i="35" s="1"/>
  <c r="G3922" i="35"/>
  <c r="G3973" i="35" s="1"/>
  <c r="O3921" i="35"/>
  <c r="O3972" i="35" s="1"/>
  <c r="K3921" i="35"/>
  <c r="K3972" i="35" s="1"/>
  <c r="G3921" i="35"/>
  <c r="G3972" i="35" s="1"/>
  <c r="O3920" i="35"/>
  <c r="O3971" i="35" s="1"/>
  <c r="K3920" i="35"/>
  <c r="K3971" i="35" s="1"/>
  <c r="G3920" i="35"/>
  <c r="G3971" i="35" s="1"/>
  <c r="O3919" i="35"/>
  <c r="K3919" i="35"/>
  <c r="G3919" i="35"/>
  <c r="R3811" i="35"/>
  <c r="R3862" i="35" s="1"/>
  <c r="J3811" i="35"/>
  <c r="J3862" i="35" s="1"/>
  <c r="G3810" i="35"/>
  <c r="G3861" i="35" s="1"/>
  <c r="K3810" i="35"/>
  <c r="K3861" i="35" s="1"/>
  <c r="O3810" i="35"/>
  <c r="O3861" i="35" s="1"/>
  <c r="D3861" i="35"/>
  <c r="E3810" i="35"/>
  <c r="E3861" i="35" s="1"/>
  <c r="I3810" i="35"/>
  <c r="I3861" i="35" s="1"/>
  <c r="M3810" i="35"/>
  <c r="M3861" i="35" s="1"/>
  <c r="Q3810" i="35"/>
  <c r="Q3861" i="35" s="1"/>
  <c r="R3807" i="35"/>
  <c r="R3858" i="35" s="1"/>
  <c r="J3807" i="35"/>
  <c r="J3858" i="35" s="1"/>
  <c r="G3806" i="35"/>
  <c r="G3857" i="35" s="1"/>
  <c r="K3806" i="35"/>
  <c r="K3857" i="35" s="1"/>
  <c r="O3806" i="35"/>
  <c r="O3857" i="35" s="1"/>
  <c r="D3857" i="35"/>
  <c r="E3806" i="35"/>
  <c r="E3857" i="35" s="1"/>
  <c r="I3806" i="35"/>
  <c r="I3857" i="35" s="1"/>
  <c r="M3806" i="35"/>
  <c r="M3857" i="35" s="1"/>
  <c r="Q3806" i="35"/>
  <c r="Q3857" i="35" s="1"/>
  <c r="R3803" i="35"/>
  <c r="R3854" i="35" s="1"/>
  <c r="J3803" i="35"/>
  <c r="J3854" i="35" s="1"/>
  <c r="G3802" i="35"/>
  <c r="G3853" i="35" s="1"/>
  <c r="K3802" i="35"/>
  <c r="K3853" i="35" s="1"/>
  <c r="O3802" i="35"/>
  <c r="O3853" i="35" s="1"/>
  <c r="D3853" i="35"/>
  <c r="E3802" i="35"/>
  <c r="E3853" i="35" s="1"/>
  <c r="I3802" i="35"/>
  <c r="I3853" i="35" s="1"/>
  <c r="M3802" i="35"/>
  <c r="M3853" i="35" s="1"/>
  <c r="Q3802" i="35"/>
  <c r="Q3853" i="35" s="1"/>
  <c r="R3799" i="35"/>
  <c r="R3850" i="35" s="1"/>
  <c r="J3799" i="35"/>
  <c r="J3850" i="35" s="1"/>
  <c r="G3798" i="35"/>
  <c r="G3849" i="35" s="1"/>
  <c r="K3798" i="35"/>
  <c r="K3849" i="35" s="1"/>
  <c r="O3798" i="35"/>
  <c r="O3849" i="35" s="1"/>
  <c r="D3849" i="35"/>
  <c r="E3798" i="35"/>
  <c r="E3849" i="35" s="1"/>
  <c r="I3798" i="35"/>
  <c r="I3849" i="35" s="1"/>
  <c r="M3798" i="35"/>
  <c r="M3849" i="35" s="1"/>
  <c r="Q3798" i="35"/>
  <c r="Q3849" i="35" s="1"/>
  <c r="P3794" i="35"/>
  <c r="P3845" i="35" s="1"/>
  <c r="F3793" i="35"/>
  <c r="F3844" i="35" s="1"/>
  <c r="J3793" i="35"/>
  <c r="J3844" i="35" s="1"/>
  <c r="N3793" i="35"/>
  <c r="N3844" i="35" s="1"/>
  <c r="R3793" i="35"/>
  <c r="R3844" i="35" s="1"/>
  <c r="G3793" i="35"/>
  <c r="G3844" i="35" s="1"/>
  <c r="K3793" i="35"/>
  <c r="K3844" i="35" s="1"/>
  <c r="O3793" i="35"/>
  <c r="O3844" i="35" s="1"/>
  <c r="D3844" i="35"/>
  <c r="E3793" i="35"/>
  <c r="E3844" i="35" s="1"/>
  <c r="I3793" i="35"/>
  <c r="I3844" i="35" s="1"/>
  <c r="M3793" i="35"/>
  <c r="M3844" i="35" s="1"/>
  <c r="Q3793" i="35"/>
  <c r="Q3844" i="35" s="1"/>
  <c r="P3790" i="35"/>
  <c r="P3841" i="35" s="1"/>
  <c r="F3789" i="35"/>
  <c r="F3840" i="35" s="1"/>
  <c r="J3789" i="35"/>
  <c r="J3840" i="35" s="1"/>
  <c r="N3789" i="35"/>
  <c r="N3840" i="35" s="1"/>
  <c r="R3789" i="35"/>
  <c r="R3840" i="35" s="1"/>
  <c r="G3789" i="35"/>
  <c r="G3840" i="35" s="1"/>
  <c r="K3789" i="35"/>
  <c r="K3840" i="35" s="1"/>
  <c r="O3789" i="35"/>
  <c r="O3840" i="35" s="1"/>
  <c r="D3840" i="35"/>
  <c r="E3789" i="35"/>
  <c r="E3840" i="35" s="1"/>
  <c r="I3789" i="35"/>
  <c r="I3840" i="35" s="1"/>
  <c r="M3789" i="35"/>
  <c r="M3840" i="35" s="1"/>
  <c r="Q3789" i="35"/>
  <c r="Q3840" i="35" s="1"/>
  <c r="P3786" i="35"/>
  <c r="P3837" i="35" s="1"/>
  <c r="F3785" i="35"/>
  <c r="F3836" i="35" s="1"/>
  <c r="J3785" i="35"/>
  <c r="J3836" i="35" s="1"/>
  <c r="N3785" i="35"/>
  <c r="N3836" i="35" s="1"/>
  <c r="R3785" i="35"/>
  <c r="R3836" i="35" s="1"/>
  <c r="G3785" i="35"/>
  <c r="G3836" i="35" s="1"/>
  <c r="K3785" i="35"/>
  <c r="K3836" i="35" s="1"/>
  <c r="O3785" i="35"/>
  <c r="O3836" i="35" s="1"/>
  <c r="D3836" i="35"/>
  <c r="E3785" i="35"/>
  <c r="E3836" i="35" s="1"/>
  <c r="I3785" i="35"/>
  <c r="I3836" i="35" s="1"/>
  <c r="M3785" i="35"/>
  <c r="M3836" i="35" s="1"/>
  <c r="Q3785" i="35"/>
  <c r="Q3836" i="35" s="1"/>
  <c r="P3782" i="35"/>
  <c r="P3833" i="35" s="1"/>
  <c r="F3781" i="35"/>
  <c r="F3832" i="35" s="1"/>
  <c r="J3781" i="35"/>
  <c r="J3832" i="35" s="1"/>
  <c r="N3781" i="35"/>
  <c r="N3832" i="35" s="1"/>
  <c r="R3781" i="35"/>
  <c r="R3832" i="35" s="1"/>
  <c r="G3781" i="35"/>
  <c r="G3832" i="35" s="1"/>
  <c r="K3781" i="35"/>
  <c r="K3832" i="35" s="1"/>
  <c r="O3781" i="35"/>
  <c r="O3832" i="35" s="1"/>
  <c r="D3832" i="35"/>
  <c r="E3781" i="35"/>
  <c r="E3832" i="35" s="1"/>
  <c r="I3781" i="35"/>
  <c r="I3832" i="35" s="1"/>
  <c r="M3781" i="35"/>
  <c r="M3832" i="35" s="1"/>
  <c r="Q3781" i="35"/>
  <c r="Q3832" i="35" s="1"/>
  <c r="P3778" i="35"/>
  <c r="P3829" i="35" s="1"/>
  <c r="F3777" i="35"/>
  <c r="F3828" i="35" s="1"/>
  <c r="J3777" i="35"/>
  <c r="J3828" i="35" s="1"/>
  <c r="N3777" i="35"/>
  <c r="N3828" i="35" s="1"/>
  <c r="R3777" i="35"/>
  <c r="R3828" i="35" s="1"/>
  <c r="G3777" i="35"/>
  <c r="G3828" i="35" s="1"/>
  <c r="K3777" i="35"/>
  <c r="K3828" i="35" s="1"/>
  <c r="O3777" i="35"/>
  <c r="O3828" i="35" s="1"/>
  <c r="D3828" i="35"/>
  <c r="E3777" i="35"/>
  <c r="E3828" i="35" s="1"/>
  <c r="I3777" i="35"/>
  <c r="I3828" i="35" s="1"/>
  <c r="M3777" i="35"/>
  <c r="M3828" i="35" s="1"/>
  <c r="Q3777" i="35"/>
  <c r="Q3828" i="35" s="1"/>
  <c r="P3774" i="35"/>
  <c r="P3825" i="35" s="1"/>
  <c r="F3773" i="35"/>
  <c r="F3824" i="35" s="1"/>
  <c r="J3773" i="35"/>
  <c r="J3824" i="35" s="1"/>
  <c r="N3773" i="35"/>
  <c r="N3824" i="35" s="1"/>
  <c r="R3773" i="35"/>
  <c r="R3824" i="35" s="1"/>
  <c r="G3773" i="35"/>
  <c r="G3824" i="35" s="1"/>
  <c r="K3773" i="35"/>
  <c r="K3824" i="35" s="1"/>
  <c r="O3773" i="35"/>
  <c r="O3824" i="35" s="1"/>
  <c r="D3824" i="35"/>
  <c r="E3773" i="35"/>
  <c r="E3824" i="35" s="1"/>
  <c r="I3773" i="35"/>
  <c r="I3824" i="35" s="1"/>
  <c r="M3773" i="35"/>
  <c r="M3824" i="35" s="1"/>
  <c r="Q3773" i="35"/>
  <c r="Q3824" i="35" s="1"/>
  <c r="P3770" i="35"/>
  <c r="P3821" i="35" s="1"/>
  <c r="F3769" i="35"/>
  <c r="F3820" i="35" s="1"/>
  <c r="J3769" i="35"/>
  <c r="J3820" i="35" s="1"/>
  <c r="N3769" i="35"/>
  <c r="N3820" i="35" s="1"/>
  <c r="R3769" i="35"/>
  <c r="R3820" i="35" s="1"/>
  <c r="G3769" i="35"/>
  <c r="G3820" i="35" s="1"/>
  <c r="K3769" i="35"/>
  <c r="K3820" i="35" s="1"/>
  <c r="O3769" i="35"/>
  <c r="O3820" i="35" s="1"/>
  <c r="D3820" i="35"/>
  <c r="E3769" i="35"/>
  <c r="E3820" i="35" s="1"/>
  <c r="I3769" i="35"/>
  <c r="I3820" i="35" s="1"/>
  <c r="M3769" i="35"/>
  <c r="M3820" i="35" s="1"/>
  <c r="Q3769" i="35"/>
  <c r="Q3820" i="35" s="1"/>
  <c r="P3766" i="35"/>
  <c r="P3817" i="35" s="1"/>
  <c r="F3765" i="35"/>
  <c r="F3816" i="35" s="1"/>
  <c r="J3765" i="35"/>
  <c r="J3816" i="35" s="1"/>
  <c r="N3765" i="35"/>
  <c r="N3816" i="35" s="1"/>
  <c r="R3765" i="35"/>
  <c r="R3816" i="35" s="1"/>
  <c r="G3765" i="35"/>
  <c r="G3816" i="35" s="1"/>
  <c r="K3765" i="35"/>
  <c r="K3816" i="35" s="1"/>
  <c r="O3765" i="35"/>
  <c r="O3816" i="35" s="1"/>
  <c r="D3816" i="35"/>
  <c r="E3765" i="35"/>
  <c r="E3816" i="35" s="1"/>
  <c r="I3765" i="35"/>
  <c r="I3816" i="35" s="1"/>
  <c r="M3765" i="35"/>
  <c r="M3816" i="35" s="1"/>
  <c r="Q3765" i="35"/>
  <c r="Q3816" i="35" s="1"/>
  <c r="P1271" i="35"/>
  <c r="L1271" i="35"/>
  <c r="D1271" i="35"/>
  <c r="D1253" i="35"/>
  <c r="D1252" i="35"/>
  <c r="D1251" i="35"/>
  <c r="D1250" i="35"/>
  <c r="D1249" i="35"/>
  <c r="D1243" i="35"/>
  <c r="D1232" i="35"/>
  <c r="D1231" i="35"/>
  <c r="Q1203" i="35"/>
  <c r="Q1254" i="35" s="1"/>
  <c r="L1203" i="35"/>
  <c r="L1254" i="35" s="1"/>
  <c r="G1203" i="35"/>
  <c r="G1254" i="35" s="1"/>
  <c r="Q1202" i="35"/>
  <c r="Q1253" i="35" s="1"/>
  <c r="L1202" i="35"/>
  <c r="L1253" i="35" s="1"/>
  <c r="G1202" i="35"/>
  <c r="G1253" i="35" s="1"/>
  <c r="Q1201" i="35"/>
  <c r="Q1252" i="35" s="1"/>
  <c r="L1201" i="35"/>
  <c r="L1252" i="35" s="1"/>
  <c r="G1201" i="35"/>
  <c r="G1252" i="35" s="1"/>
  <c r="Q1200" i="35"/>
  <c r="Q1251" i="35" s="1"/>
  <c r="L1200" i="35"/>
  <c r="L1251" i="35" s="1"/>
  <c r="G1200" i="35"/>
  <c r="G1251" i="35" s="1"/>
  <c r="Q1199" i="35"/>
  <c r="Q1250" i="35" s="1"/>
  <c r="L1199" i="35"/>
  <c r="L1250" i="35" s="1"/>
  <c r="G1199" i="35"/>
  <c r="G1250" i="35" s="1"/>
  <c r="Q1198" i="35"/>
  <c r="Q1249" i="35" s="1"/>
  <c r="L1198" i="35"/>
  <c r="L1249" i="35" s="1"/>
  <c r="G1198" i="35"/>
  <c r="G1249" i="35" s="1"/>
  <c r="Q1197" i="35"/>
  <c r="Q1248" i="35" s="1"/>
  <c r="L1197" i="35"/>
  <c r="L1248" i="35" s="1"/>
  <c r="G1197" i="35"/>
  <c r="G1248" i="35" s="1"/>
  <c r="Q1196" i="35"/>
  <c r="Q1247" i="35" s="1"/>
  <c r="L1196" i="35"/>
  <c r="L1247" i="35" s="1"/>
  <c r="G1196" i="35"/>
  <c r="G1247" i="35" s="1"/>
  <c r="Q1195" i="35"/>
  <c r="Q1246" i="35" s="1"/>
  <c r="L1195" i="35"/>
  <c r="L1246" i="35" s="1"/>
  <c r="G1195" i="35"/>
  <c r="G1246" i="35" s="1"/>
  <c r="Q1194" i="35"/>
  <c r="Q1245" i="35" s="1"/>
  <c r="L1194" i="35"/>
  <c r="L1245" i="35" s="1"/>
  <c r="G1194" i="35"/>
  <c r="G1245" i="35" s="1"/>
  <c r="M1192" i="35"/>
  <c r="M1243" i="35" s="1"/>
  <c r="I1190" i="35"/>
  <c r="I1241" i="35" s="1"/>
  <c r="I1188" i="35"/>
  <c r="I1239" i="35" s="1"/>
  <c r="M1186" i="35"/>
  <c r="M1237" i="35" s="1"/>
  <c r="O1181" i="35"/>
  <c r="O1232" i="35" s="1"/>
  <c r="K1181" i="35"/>
  <c r="K1232" i="35" s="1"/>
  <c r="G1181" i="35"/>
  <c r="G1232" i="35" s="1"/>
  <c r="R1180" i="35"/>
  <c r="R1231" i="35" s="1"/>
  <c r="N1180" i="35"/>
  <c r="N1231" i="35" s="1"/>
  <c r="J1180" i="35"/>
  <c r="J1231" i="35" s="1"/>
  <c r="E1180" i="35"/>
  <c r="E1231" i="35" s="1"/>
  <c r="Q1179" i="35"/>
  <c r="Q1230" i="35" s="1"/>
  <c r="L1179" i="35"/>
  <c r="L1230" i="35" s="1"/>
  <c r="F1179" i="35"/>
  <c r="F1230" i="35" s="1"/>
  <c r="R1178" i="35"/>
  <c r="R1229" i="35" s="1"/>
  <c r="I1178" i="35"/>
  <c r="I1229" i="35" s="1"/>
  <c r="D1150" i="35"/>
  <c r="D1146" i="35"/>
  <c r="D1143" i="35"/>
  <c r="D1136" i="35"/>
  <c r="D1121" i="35"/>
  <c r="D1116" i="35"/>
  <c r="P1101" i="35"/>
  <c r="P1152" i="35" s="1"/>
  <c r="R1100" i="35"/>
  <c r="R1151" i="35" s="1"/>
  <c r="N1100" i="35"/>
  <c r="N1151" i="35" s="1"/>
  <c r="J1100" i="35"/>
  <c r="J1151" i="35" s="1"/>
  <c r="F1100" i="35"/>
  <c r="F1151" i="35" s="1"/>
  <c r="Q1099" i="35"/>
  <c r="Q1150" i="35" s="1"/>
  <c r="K1099" i="35"/>
  <c r="K1150" i="35" s="1"/>
  <c r="O1096" i="35"/>
  <c r="O1147" i="35" s="1"/>
  <c r="O1095" i="35"/>
  <c r="O1146" i="35" s="1"/>
  <c r="N1092" i="35"/>
  <c r="N1143" i="35" s="1"/>
  <c r="P1086" i="35"/>
  <c r="P1137" i="35" s="1"/>
  <c r="K1086" i="35"/>
  <c r="K1137" i="35" s="1"/>
  <c r="F1086" i="35"/>
  <c r="F1137" i="35" s="1"/>
  <c r="P1085" i="35"/>
  <c r="P1136" i="35" s="1"/>
  <c r="K1085" i="35"/>
  <c r="K1136" i="35" s="1"/>
  <c r="F1085" i="35"/>
  <c r="F1136" i="35" s="1"/>
  <c r="P1084" i="35"/>
  <c r="P1135" i="35" s="1"/>
  <c r="K1084" i="35"/>
  <c r="K1135" i="35" s="1"/>
  <c r="F1084" i="35"/>
  <c r="F1135" i="35" s="1"/>
  <c r="O1083" i="35"/>
  <c r="O1134" i="35" s="1"/>
  <c r="I1083" i="35"/>
  <c r="I1134" i="35" s="1"/>
  <c r="Q1078" i="35"/>
  <c r="Q1129" i="35" s="1"/>
  <c r="L1078" i="35"/>
  <c r="L1129" i="35" s="1"/>
  <c r="P1071" i="35"/>
  <c r="P1122" i="35" s="1"/>
  <c r="J1071" i="35"/>
  <c r="J1122" i="35" s="1"/>
  <c r="E1071" i="35"/>
  <c r="E1122" i="35" s="1"/>
  <c r="Q1070" i="35"/>
  <c r="Q1121" i="35" s="1"/>
  <c r="L1070" i="35"/>
  <c r="L1121" i="35" s="1"/>
  <c r="F1070" i="35"/>
  <c r="F1121" i="35" s="1"/>
  <c r="R1069" i="35"/>
  <c r="R1120" i="35" s="1"/>
  <c r="N1068" i="35"/>
  <c r="N1119" i="35" s="1"/>
  <c r="N1063" i="35"/>
  <c r="N1114" i="35" s="1"/>
  <c r="F1063" i="35"/>
  <c r="F1114" i="35" s="1"/>
  <c r="N1059" i="35"/>
  <c r="N1110" i="35" s="1"/>
  <c r="F1059" i="35"/>
  <c r="F1110" i="35" s="1"/>
  <c r="R3950" i="35"/>
  <c r="R4001" i="35" s="1"/>
  <c r="N3950" i="35"/>
  <c r="N4001" i="35" s="1"/>
  <c r="J3950" i="35"/>
  <c r="J4001" i="35" s="1"/>
  <c r="R3949" i="35"/>
  <c r="R4000" i="35" s="1"/>
  <c r="N3949" i="35"/>
  <c r="N4000" i="35" s="1"/>
  <c r="J3949" i="35"/>
  <c r="J4000" i="35" s="1"/>
  <c r="R3948" i="35"/>
  <c r="R3999" i="35" s="1"/>
  <c r="N3948" i="35"/>
  <c r="N3999" i="35" s="1"/>
  <c r="J3948" i="35"/>
  <c r="J3999" i="35" s="1"/>
  <c r="R3947" i="35"/>
  <c r="R3998" i="35" s="1"/>
  <c r="N3947" i="35"/>
  <c r="N3998" i="35" s="1"/>
  <c r="J3947" i="35"/>
  <c r="J3998" i="35" s="1"/>
  <c r="R3946" i="35"/>
  <c r="R3997" i="35" s="1"/>
  <c r="N3946" i="35"/>
  <c r="N3997" i="35" s="1"/>
  <c r="J3946" i="35"/>
  <c r="J3997" i="35" s="1"/>
  <c r="R3945" i="35"/>
  <c r="R3996" i="35" s="1"/>
  <c r="N3945" i="35"/>
  <c r="N3996" i="35" s="1"/>
  <c r="J3945" i="35"/>
  <c r="J3996" i="35" s="1"/>
  <c r="R3944" i="35"/>
  <c r="R3995" i="35" s="1"/>
  <c r="N3944" i="35"/>
  <c r="N3995" i="35" s="1"/>
  <c r="J3944" i="35"/>
  <c r="J3995" i="35" s="1"/>
  <c r="R3943" i="35"/>
  <c r="R3994" i="35" s="1"/>
  <c r="N3943" i="35"/>
  <c r="N3994" i="35" s="1"/>
  <c r="J3943" i="35"/>
  <c r="J3994" i="35" s="1"/>
  <c r="R3942" i="35"/>
  <c r="R3993" i="35" s="1"/>
  <c r="N3942" i="35"/>
  <c r="N3993" i="35" s="1"/>
  <c r="J3942" i="35"/>
  <c r="J3993" i="35" s="1"/>
  <c r="R3941" i="35"/>
  <c r="R3992" i="35" s="1"/>
  <c r="N3941" i="35"/>
  <c r="N3992" i="35" s="1"/>
  <c r="J3941" i="35"/>
  <c r="J3992" i="35" s="1"/>
  <c r="R3940" i="35"/>
  <c r="R3991" i="35" s="1"/>
  <c r="N3940" i="35"/>
  <c r="N3991" i="35" s="1"/>
  <c r="J3940" i="35"/>
  <c r="J3991" i="35" s="1"/>
  <c r="R3939" i="35"/>
  <c r="R3990" i="35" s="1"/>
  <c r="N3939" i="35"/>
  <c r="N3990" i="35" s="1"/>
  <c r="J3939" i="35"/>
  <c r="J3990" i="35" s="1"/>
  <c r="R3938" i="35"/>
  <c r="R3989" i="35" s="1"/>
  <c r="N3938" i="35"/>
  <c r="N3989" i="35" s="1"/>
  <c r="J3938" i="35"/>
  <c r="J3989" i="35" s="1"/>
  <c r="R3937" i="35"/>
  <c r="R3988" i="35" s="1"/>
  <c r="N3937" i="35"/>
  <c r="N3988" i="35" s="1"/>
  <c r="J3937" i="35"/>
  <c r="J3988" i="35" s="1"/>
  <c r="R3936" i="35"/>
  <c r="R3987" i="35" s="1"/>
  <c r="N3936" i="35"/>
  <c r="N3987" i="35" s="1"/>
  <c r="J3936" i="35"/>
  <c r="J3987" i="35" s="1"/>
  <c r="R3935" i="35"/>
  <c r="R3986" i="35" s="1"/>
  <c r="N3935" i="35"/>
  <c r="N3986" i="35" s="1"/>
  <c r="J3935" i="35"/>
  <c r="J3986" i="35" s="1"/>
  <c r="R3934" i="35"/>
  <c r="R3985" i="35" s="1"/>
  <c r="N3934" i="35"/>
  <c r="N3985" i="35" s="1"/>
  <c r="J3934" i="35"/>
  <c r="J3985" i="35" s="1"/>
  <c r="R3933" i="35"/>
  <c r="R3984" i="35" s="1"/>
  <c r="N3933" i="35"/>
  <c r="N3984" i="35" s="1"/>
  <c r="J3933" i="35"/>
  <c r="J3984" i="35" s="1"/>
  <c r="R3932" i="35"/>
  <c r="R3983" i="35" s="1"/>
  <c r="N3932" i="35"/>
  <c r="N3983" i="35" s="1"/>
  <c r="J3932" i="35"/>
  <c r="J3983" i="35" s="1"/>
  <c r="R3931" i="35"/>
  <c r="R3982" i="35" s="1"/>
  <c r="N3931" i="35"/>
  <c r="N3982" i="35" s="1"/>
  <c r="J3931" i="35"/>
  <c r="J3982" i="35" s="1"/>
  <c r="R3930" i="35"/>
  <c r="R3981" i="35" s="1"/>
  <c r="N3930" i="35"/>
  <c r="N3981" i="35" s="1"/>
  <c r="J3930" i="35"/>
  <c r="J3981" i="35" s="1"/>
  <c r="R3929" i="35"/>
  <c r="R3980" i="35" s="1"/>
  <c r="N3929" i="35"/>
  <c r="N3980" i="35" s="1"/>
  <c r="J3929" i="35"/>
  <c r="J3980" i="35" s="1"/>
  <c r="R3928" i="35"/>
  <c r="R3979" i="35" s="1"/>
  <c r="N3928" i="35"/>
  <c r="N3979" i="35" s="1"/>
  <c r="J3928" i="35"/>
  <c r="J3979" i="35" s="1"/>
  <c r="R3927" i="35"/>
  <c r="R3978" i="35" s="1"/>
  <c r="N3927" i="35"/>
  <c r="N3978" i="35" s="1"/>
  <c r="J3927" i="35"/>
  <c r="J3978" i="35" s="1"/>
  <c r="R3926" i="35"/>
  <c r="R3977" i="35" s="1"/>
  <c r="N3926" i="35"/>
  <c r="N3977" i="35" s="1"/>
  <c r="J3926" i="35"/>
  <c r="J3977" i="35" s="1"/>
  <c r="R3925" i="35"/>
  <c r="R3976" i="35" s="1"/>
  <c r="N3925" i="35"/>
  <c r="N3976" i="35" s="1"/>
  <c r="J3925" i="35"/>
  <c r="J3976" i="35" s="1"/>
  <c r="R3924" i="35"/>
  <c r="R3975" i="35" s="1"/>
  <c r="N3924" i="35"/>
  <c r="N3975" i="35" s="1"/>
  <c r="J3924" i="35"/>
  <c r="J3975" i="35" s="1"/>
  <c r="R3923" i="35"/>
  <c r="R3974" i="35" s="1"/>
  <c r="N3923" i="35"/>
  <c r="N3974" i="35" s="1"/>
  <c r="J3923" i="35"/>
  <c r="J3974" i="35" s="1"/>
  <c r="R3922" i="35"/>
  <c r="R3973" i="35" s="1"/>
  <c r="N3922" i="35"/>
  <c r="N3973" i="35" s="1"/>
  <c r="J3922" i="35"/>
  <c r="J3973" i="35" s="1"/>
  <c r="R3921" i="35"/>
  <c r="R3972" i="35" s="1"/>
  <c r="N3921" i="35"/>
  <c r="N3972" i="35" s="1"/>
  <c r="J3921" i="35"/>
  <c r="J3972" i="35" s="1"/>
  <c r="R3920" i="35"/>
  <c r="R3971" i="35" s="1"/>
  <c r="N3920" i="35"/>
  <c r="N3971" i="35" s="1"/>
  <c r="J3920" i="35"/>
  <c r="J3971" i="35" s="1"/>
  <c r="R3919" i="35"/>
  <c r="N3919" i="35"/>
  <c r="J3919" i="35"/>
  <c r="G3813" i="35"/>
  <c r="G3864" i="35" s="1"/>
  <c r="K3813" i="35"/>
  <c r="K3864" i="35" s="1"/>
  <c r="O3813" i="35"/>
  <c r="O3864" i="35" s="1"/>
  <c r="D3864" i="35"/>
  <c r="E3813" i="35"/>
  <c r="E3864" i="35" s="1"/>
  <c r="I3813" i="35"/>
  <c r="I3864" i="35" s="1"/>
  <c r="M3813" i="35"/>
  <c r="M3864" i="35" s="1"/>
  <c r="Q3813" i="35"/>
  <c r="Q3864" i="35" s="1"/>
  <c r="P3811" i="35"/>
  <c r="P3862" i="35" s="1"/>
  <c r="H3811" i="35"/>
  <c r="H3862" i="35" s="1"/>
  <c r="R3810" i="35"/>
  <c r="R3861" i="35" s="1"/>
  <c r="J3810" i="35"/>
  <c r="J3861" i="35" s="1"/>
  <c r="G3809" i="35"/>
  <c r="G3860" i="35" s="1"/>
  <c r="K3809" i="35"/>
  <c r="K3860" i="35" s="1"/>
  <c r="O3809" i="35"/>
  <c r="O3860" i="35" s="1"/>
  <c r="D3860" i="35"/>
  <c r="E3809" i="35"/>
  <c r="E3860" i="35" s="1"/>
  <c r="I3809" i="35"/>
  <c r="I3860" i="35" s="1"/>
  <c r="M3809" i="35"/>
  <c r="M3860" i="35" s="1"/>
  <c r="Q3809" i="35"/>
  <c r="Q3860" i="35" s="1"/>
  <c r="P3807" i="35"/>
  <c r="P3858" i="35" s="1"/>
  <c r="H3807" i="35"/>
  <c r="H3858" i="35" s="1"/>
  <c r="R3806" i="35"/>
  <c r="R3857" i="35" s="1"/>
  <c r="J3806" i="35"/>
  <c r="J3857" i="35" s="1"/>
  <c r="G3805" i="35"/>
  <c r="G3856" i="35" s="1"/>
  <c r="K3805" i="35"/>
  <c r="K3856" i="35" s="1"/>
  <c r="O3805" i="35"/>
  <c r="O3856" i="35" s="1"/>
  <c r="D3856" i="35"/>
  <c r="E3805" i="35"/>
  <c r="E3856" i="35" s="1"/>
  <c r="I3805" i="35"/>
  <c r="I3856" i="35" s="1"/>
  <c r="M3805" i="35"/>
  <c r="M3856" i="35" s="1"/>
  <c r="Q3805" i="35"/>
  <c r="Q3856" i="35" s="1"/>
  <c r="P3803" i="35"/>
  <c r="P3854" i="35" s="1"/>
  <c r="H3803" i="35"/>
  <c r="H3854" i="35" s="1"/>
  <c r="R3802" i="35"/>
  <c r="R3853" i="35" s="1"/>
  <c r="J3802" i="35"/>
  <c r="J3853" i="35" s="1"/>
  <c r="G3801" i="35"/>
  <c r="G3852" i="35" s="1"/>
  <c r="K3801" i="35"/>
  <c r="K3852" i="35" s="1"/>
  <c r="O3801" i="35"/>
  <c r="O3852" i="35" s="1"/>
  <c r="D3852" i="35"/>
  <c r="E3801" i="35"/>
  <c r="E3852" i="35" s="1"/>
  <c r="I3801" i="35"/>
  <c r="I3852" i="35" s="1"/>
  <c r="M3801" i="35"/>
  <c r="M3852" i="35" s="1"/>
  <c r="Q3801" i="35"/>
  <c r="Q3852" i="35" s="1"/>
  <c r="P3799" i="35"/>
  <c r="P3850" i="35" s="1"/>
  <c r="H3799" i="35"/>
  <c r="H3850" i="35" s="1"/>
  <c r="R3798" i="35"/>
  <c r="R3849" i="35" s="1"/>
  <c r="J3798" i="35"/>
  <c r="J3849" i="35" s="1"/>
  <c r="G3797" i="35"/>
  <c r="G3848" i="35" s="1"/>
  <c r="K3797" i="35"/>
  <c r="K3848" i="35" s="1"/>
  <c r="O3797" i="35"/>
  <c r="O3848" i="35" s="1"/>
  <c r="D3848" i="35"/>
  <c r="E3797" i="35"/>
  <c r="E3848" i="35" s="1"/>
  <c r="I3797" i="35"/>
  <c r="I3848" i="35" s="1"/>
  <c r="M3797" i="35"/>
  <c r="M3848" i="35" s="1"/>
  <c r="Q3797" i="35"/>
  <c r="Q3848" i="35" s="1"/>
  <c r="F3796" i="35"/>
  <c r="F3847" i="35" s="1"/>
  <c r="G3796" i="35"/>
  <c r="G3847" i="35" s="1"/>
  <c r="K3796" i="35"/>
  <c r="K3847" i="35" s="1"/>
  <c r="O3796" i="35"/>
  <c r="O3847" i="35" s="1"/>
  <c r="D3847" i="35"/>
  <c r="E3796" i="35"/>
  <c r="E3847" i="35" s="1"/>
  <c r="I3796" i="35"/>
  <c r="I3847" i="35" s="1"/>
  <c r="M3796" i="35"/>
  <c r="M3847" i="35" s="1"/>
  <c r="Q3796" i="35"/>
  <c r="Q3847" i="35" s="1"/>
  <c r="L3794" i="35"/>
  <c r="L3845" i="35" s="1"/>
  <c r="P3793" i="35"/>
  <c r="P3844" i="35" s="1"/>
  <c r="F3792" i="35"/>
  <c r="F3843" i="35" s="1"/>
  <c r="J3792" i="35"/>
  <c r="J3843" i="35" s="1"/>
  <c r="N3792" i="35"/>
  <c r="N3843" i="35" s="1"/>
  <c r="R3792" i="35"/>
  <c r="R3843" i="35" s="1"/>
  <c r="G3792" i="35"/>
  <c r="G3843" i="35" s="1"/>
  <c r="K3792" i="35"/>
  <c r="K3843" i="35" s="1"/>
  <c r="O3792" i="35"/>
  <c r="O3843" i="35" s="1"/>
  <c r="D3843" i="35"/>
  <c r="E3792" i="35"/>
  <c r="E3843" i="35" s="1"/>
  <c r="I3792" i="35"/>
  <c r="I3843" i="35" s="1"/>
  <c r="M3792" i="35"/>
  <c r="M3843" i="35" s="1"/>
  <c r="Q3792" i="35"/>
  <c r="Q3843" i="35" s="1"/>
  <c r="L3790" i="35"/>
  <c r="L3841" i="35" s="1"/>
  <c r="P3789" i="35"/>
  <c r="P3840" i="35" s="1"/>
  <c r="F3788" i="35"/>
  <c r="F3839" i="35" s="1"/>
  <c r="J3788" i="35"/>
  <c r="J3839" i="35" s="1"/>
  <c r="N3788" i="35"/>
  <c r="N3839" i="35" s="1"/>
  <c r="R3788" i="35"/>
  <c r="R3839" i="35" s="1"/>
  <c r="G3788" i="35"/>
  <c r="G3839" i="35" s="1"/>
  <c r="K3788" i="35"/>
  <c r="K3839" i="35" s="1"/>
  <c r="O3788" i="35"/>
  <c r="O3839" i="35" s="1"/>
  <c r="D3839" i="35"/>
  <c r="E3788" i="35"/>
  <c r="E3839" i="35" s="1"/>
  <c r="I3788" i="35"/>
  <c r="I3839" i="35" s="1"/>
  <c r="M3788" i="35"/>
  <c r="M3839" i="35" s="1"/>
  <c r="Q3788" i="35"/>
  <c r="Q3839" i="35" s="1"/>
  <c r="L3786" i="35"/>
  <c r="L3837" i="35" s="1"/>
  <c r="P3785" i="35"/>
  <c r="P3836" i="35" s="1"/>
  <c r="F3784" i="35"/>
  <c r="F3835" i="35" s="1"/>
  <c r="J3784" i="35"/>
  <c r="J3835" i="35" s="1"/>
  <c r="N3784" i="35"/>
  <c r="N3835" i="35" s="1"/>
  <c r="R3784" i="35"/>
  <c r="R3835" i="35" s="1"/>
  <c r="G3784" i="35"/>
  <c r="G3835" i="35" s="1"/>
  <c r="K3784" i="35"/>
  <c r="K3835" i="35" s="1"/>
  <c r="O3784" i="35"/>
  <c r="O3835" i="35" s="1"/>
  <c r="D3835" i="35"/>
  <c r="E3784" i="35"/>
  <c r="E3835" i="35" s="1"/>
  <c r="I3784" i="35"/>
  <c r="I3835" i="35" s="1"/>
  <c r="M3784" i="35"/>
  <c r="M3835" i="35" s="1"/>
  <c r="Q3784" i="35"/>
  <c r="Q3835" i="35" s="1"/>
  <c r="L3782" i="35"/>
  <c r="L3833" i="35" s="1"/>
  <c r="P3781" i="35"/>
  <c r="P3832" i="35" s="1"/>
  <c r="F3780" i="35"/>
  <c r="F3831" i="35" s="1"/>
  <c r="J3780" i="35"/>
  <c r="J3831" i="35" s="1"/>
  <c r="N3780" i="35"/>
  <c r="N3831" i="35" s="1"/>
  <c r="R3780" i="35"/>
  <c r="R3831" i="35" s="1"/>
  <c r="G3780" i="35"/>
  <c r="G3831" i="35" s="1"/>
  <c r="K3780" i="35"/>
  <c r="K3831" i="35" s="1"/>
  <c r="O3780" i="35"/>
  <c r="O3831" i="35" s="1"/>
  <c r="D3831" i="35"/>
  <c r="E3780" i="35"/>
  <c r="E3831" i="35" s="1"/>
  <c r="I3780" i="35"/>
  <c r="I3831" i="35" s="1"/>
  <c r="M3780" i="35"/>
  <c r="M3831" i="35" s="1"/>
  <c r="Q3780" i="35"/>
  <c r="Q3831" i="35" s="1"/>
  <c r="L3778" i="35"/>
  <c r="L3829" i="35" s="1"/>
  <c r="P3777" i="35"/>
  <c r="P3828" i="35" s="1"/>
  <c r="F3776" i="35"/>
  <c r="F3827" i="35" s="1"/>
  <c r="J3776" i="35"/>
  <c r="J3827" i="35" s="1"/>
  <c r="N3776" i="35"/>
  <c r="N3827" i="35" s="1"/>
  <c r="R3776" i="35"/>
  <c r="R3827" i="35" s="1"/>
  <c r="G3776" i="35"/>
  <c r="G3827" i="35" s="1"/>
  <c r="K3776" i="35"/>
  <c r="K3827" i="35" s="1"/>
  <c r="O3776" i="35"/>
  <c r="O3827" i="35" s="1"/>
  <c r="D3827" i="35"/>
  <c r="E3776" i="35"/>
  <c r="E3827" i="35" s="1"/>
  <c r="I3776" i="35"/>
  <c r="I3827" i="35" s="1"/>
  <c r="M3776" i="35"/>
  <c r="M3827" i="35" s="1"/>
  <c r="Q3776" i="35"/>
  <c r="Q3827" i="35" s="1"/>
  <c r="L3774" i="35"/>
  <c r="L3825" i="35" s="1"/>
  <c r="P3773" i="35"/>
  <c r="P3824" i="35" s="1"/>
  <c r="F3772" i="35"/>
  <c r="F3823" i="35" s="1"/>
  <c r="J3772" i="35"/>
  <c r="J3823" i="35" s="1"/>
  <c r="N3772" i="35"/>
  <c r="N3823" i="35" s="1"/>
  <c r="R3772" i="35"/>
  <c r="R3823" i="35" s="1"/>
  <c r="G3772" i="35"/>
  <c r="G3823" i="35" s="1"/>
  <c r="K3772" i="35"/>
  <c r="K3823" i="35" s="1"/>
  <c r="O3772" i="35"/>
  <c r="O3823" i="35" s="1"/>
  <c r="D3823" i="35"/>
  <c r="E3772" i="35"/>
  <c r="E3823" i="35" s="1"/>
  <c r="I3772" i="35"/>
  <c r="I3823" i="35" s="1"/>
  <c r="M3772" i="35"/>
  <c r="M3823" i="35" s="1"/>
  <c r="Q3772" i="35"/>
  <c r="Q3823" i="35" s="1"/>
  <c r="L3770" i="35"/>
  <c r="L3821" i="35" s="1"/>
  <c r="P3769" i="35"/>
  <c r="P3820" i="35" s="1"/>
  <c r="F3768" i="35"/>
  <c r="F3819" i="35" s="1"/>
  <c r="J3768" i="35"/>
  <c r="J3819" i="35" s="1"/>
  <c r="N3768" i="35"/>
  <c r="N3819" i="35" s="1"/>
  <c r="R3768" i="35"/>
  <c r="R3819" i="35" s="1"/>
  <c r="G3768" i="35"/>
  <c r="G3819" i="35" s="1"/>
  <c r="K3768" i="35"/>
  <c r="K3819" i="35" s="1"/>
  <c r="O3768" i="35"/>
  <c r="O3819" i="35" s="1"/>
  <c r="D3819" i="35"/>
  <c r="E3768" i="35"/>
  <c r="E3819" i="35" s="1"/>
  <c r="I3768" i="35"/>
  <c r="I3819" i="35" s="1"/>
  <c r="M3768" i="35"/>
  <c r="M3819" i="35" s="1"/>
  <c r="Q3768" i="35"/>
  <c r="Q3819" i="35" s="1"/>
  <c r="L3766" i="35"/>
  <c r="L3817" i="35" s="1"/>
  <c r="P3765" i="35"/>
  <c r="P3816" i="35" s="1"/>
  <c r="F3764" i="35"/>
  <c r="J3764" i="35"/>
  <c r="N3764" i="35"/>
  <c r="R3764" i="35"/>
  <c r="G3764" i="35"/>
  <c r="K3764" i="35"/>
  <c r="O3764" i="35"/>
  <c r="D3814" i="35"/>
  <c r="D3815" i="35"/>
  <c r="E3764" i="35"/>
  <c r="I3764" i="35"/>
  <c r="M3764" i="35"/>
  <c r="Q3764" i="35"/>
  <c r="E3423" i="35"/>
  <c r="E3474" i="35" s="1"/>
  <c r="I3423" i="35"/>
  <c r="I3474" i="35" s="1"/>
  <c r="M3423" i="35"/>
  <c r="M3474" i="35" s="1"/>
  <c r="Q3423" i="35"/>
  <c r="Q3474" i="35" s="1"/>
  <c r="F3423" i="35"/>
  <c r="F3474" i="35" s="1"/>
  <c r="J3423" i="35"/>
  <c r="J3474" i="35" s="1"/>
  <c r="N3423" i="35"/>
  <c r="N3474" i="35" s="1"/>
  <c r="R3423" i="35"/>
  <c r="R3474" i="35" s="1"/>
  <c r="G3423" i="35"/>
  <c r="G3474" i="35" s="1"/>
  <c r="K3423" i="35"/>
  <c r="K3474" i="35" s="1"/>
  <c r="O3423" i="35"/>
  <c r="O3474" i="35" s="1"/>
  <c r="D3474" i="35"/>
  <c r="H3423" i="35"/>
  <c r="H3474" i="35" s="1"/>
  <c r="L3423" i="35"/>
  <c r="L3474" i="35" s="1"/>
  <c r="P3423" i="35"/>
  <c r="P3474" i="35" s="1"/>
  <c r="E3415" i="35"/>
  <c r="E3466" i="35" s="1"/>
  <c r="I3415" i="35"/>
  <c r="I3466" i="35" s="1"/>
  <c r="M3415" i="35"/>
  <c r="M3466" i="35" s="1"/>
  <c r="Q3415" i="35"/>
  <c r="Q3466" i="35" s="1"/>
  <c r="F3415" i="35"/>
  <c r="F3466" i="35" s="1"/>
  <c r="J3415" i="35"/>
  <c r="J3466" i="35" s="1"/>
  <c r="N3415" i="35"/>
  <c r="N3466" i="35" s="1"/>
  <c r="R3415" i="35"/>
  <c r="R3466" i="35" s="1"/>
  <c r="G3415" i="35"/>
  <c r="G3466" i="35" s="1"/>
  <c r="K3415" i="35"/>
  <c r="K3466" i="35" s="1"/>
  <c r="O3415" i="35"/>
  <c r="O3466" i="35" s="1"/>
  <c r="D3466" i="35"/>
  <c r="H3415" i="35"/>
  <c r="H3466" i="35" s="1"/>
  <c r="L3415" i="35"/>
  <c r="L3466" i="35" s="1"/>
  <c r="P3415" i="35"/>
  <c r="P3466" i="35" s="1"/>
  <c r="E3407" i="35"/>
  <c r="E3458" i="35" s="1"/>
  <c r="I3407" i="35"/>
  <c r="I3458" i="35" s="1"/>
  <c r="M3407" i="35"/>
  <c r="M3458" i="35" s="1"/>
  <c r="Q3407" i="35"/>
  <c r="Q3458" i="35" s="1"/>
  <c r="F3407" i="35"/>
  <c r="F3458" i="35" s="1"/>
  <c r="J3407" i="35"/>
  <c r="J3458" i="35" s="1"/>
  <c r="N3407" i="35"/>
  <c r="N3458" i="35" s="1"/>
  <c r="R3407" i="35"/>
  <c r="R3458" i="35" s="1"/>
  <c r="G3407" i="35"/>
  <c r="G3458" i="35" s="1"/>
  <c r="K3407" i="35"/>
  <c r="K3458" i="35" s="1"/>
  <c r="O3407" i="35"/>
  <c r="O3458" i="35" s="1"/>
  <c r="D3458" i="35"/>
  <c r="H3407" i="35"/>
  <c r="H3458" i="35" s="1"/>
  <c r="L3407" i="35"/>
  <c r="L3458" i="35" s="1"/>
  <c r="P3407" i="35"/>
  <c r="P3458" i="35" s="1"/>
  <c r="E3399" i="35"/>
  <c r="E3450" i="35" s="1"/>
  <c r="I3399" i="35"/>
  <c r="I3450" i="35" s="1"/>
  <c r="M3399" i="35"/>
  <c r="M3450" i="35" s="1"/>
  <c r="Q3399" i="35"/>
  <c r="Q3450" i="35" s="1"/>
  <c r="F3399" i="35"/>
  <c r="F3450" i="35" s="1"/>
  <c r="J3399" i="35"/>
  <c r="J3450" i="35" s="1"/>
  <c r="N3399" i="35"/>
  <c r="N3450" i="35" s="1"/>
  <c r="R3399" i="35"/>
  <c r="R3450" i="35" s="1"/>
  <c r="G3399" i="35"/>
  <c r="G3450" i="35" s="1"/>
  <c r="K3399" i="35"/>
  <c r="K3450" i="35" s="1"/>
  <c r="O3399" i="35"/>
  <c r="O3450" i="35" s="1"/>
  <c r="D3450" i="35"/>
  <c r="H3399" i="35"/>
  <c r="H3450" i="35" s="1"/>
  <c r="L3399" i="35"/>
  <c r="L3450" i="35" s="1"/>
  <c r="P3399" i="35"/>
  <c r="P3450" i="35" s="1"/>
  <c r="E3391" i="35"/>
  <c r="E3442" i="35" s="1"/>
  <c r="I3391" i="35"/>
  <c r="I3442" i="35" s="1"/>
  <c r="M3391" i="35"/>
  <c r="M3442" i="35" s="1"/>
  <c r="Q3391" i="35"/>
  <c r="Q3442" i="35" s="1"/>
  <c r="F3391" i="35"/>
  <c r="F3442" i="35" s="1"/>
  <c r="J3391" i="35"/>
  <c r="J3442" i="35" s="1"/>
  <c r="N3391" i="35"/>
  <c r="N3442" i="35" s="1"/>
  <c r="R3391" i="35"/>
  <c r="R3442" i="35" s="1"/>
  <c r="G3391" i="35"/>
  <c r="G3442" i="35" s="1"/>
  <c r="K3391" i="35"/>
  <c r="K3442" i="35" s="1"/>
  <c r="O3391" i="35"/>
  <c r="O3442" i="35" s="1"/>
  <c r="D3442" i="35"/>
  <c r="H3391" i="35"/>
  <c r="H3442" i="35" s="1"/>
  <c r="L3391" i="35"/>
  <c r="L3442" i="35" s="1"/>
  <c r="P3391" i="35"/>
  <c r="P3442" i="35" s="1"/>
  <c r="E3383" i="35"/>
  <c r="E3434" i="35" s="1"/>
  <c r="I3383" i="35"/>
  <c r="I3434" i="35" s="1"/>
  <c r="M3383" i="35"/>
  <c r="M3434" i="35" s="1"/>
  <c r="Q3383" i="35"/>
  <c r="Q3434" i="35" s="1"/>
  <c r="F3383" i="35"/>
  <c r="F3434" i="35" s="1"/>
  <c r="J3383" i="35"/>
  <c r="J3434" i="35" s="1"/>
  <c r="N3383" i="35"/>
  <c r="N3434" i="35" s="1"/>
  <c r="R3383" i="35"/>
  <c r="R3434" i="35" s="1"/>
  <c r="G3383" i="35"/>
  <c r="G3434" i="35" s="1"/>
  <c r="K3383" i="35"/>
  <c r="K3434" i="35" s="1"/>
  <c r="O3383" i="35"/>
  <c r="O3434" i="35" s="1"/>
  <c r="D3434" i="35"/>
  <c r="H3383" i="35"/>
  <c r="H3434" i="35" s="1"/>
  <c r="L3383" i="35"/>
  <c r="L3434" i="35" s="1"/>
  <c r="P3383" i="35"/>
  <c r="P3434" i="35" s="1"/>
  <c r="F3666" i="35"/>
  <c r="F3717" i="35" s="1"/>
  <c r="J3666" i="35"/>
  <c r="J3717" i="35" s="1"/>
  <c r="N3666" i="35"/>
  <c r="N3717" i="35" s="1"/>
  <c r="R3666" i="35"/>
  <c r="R3717" i="35" s="1"/>
  <c r="F3665" i="35"/>
  <c r="F3716" i="35" s="1"/>
  <c r="J3665" i="35"/>
  <c r="J3716" i="35" s="1"/>
  <c r="N3665" i="35"/>
  <c r="N3716" i="35" s="1"/>
  <c r="R3665" i="35"/>
  <c r="R3716" i="35" s="1"/>
  <c r="F3664" i="35"/>
  <c r="F3715" i="35" s="1"/>
  <c r="J3664" i="35"/>
  <c r="J3715" i="35" s="1"/>
  <c r="N3664" i="35"/>
  <c r="N3715" i="35" s="1"/>
  <c r="R3664" i="35"/>
  <c r="R3715" i="35" s="1"/>
  <c r="F3663" i="35"/>
  <c r="F3714" i="35" s="1"/>
  <c r="J3663" i="35"/>
  <c r="J3714" i="35" s="1"/>
  <c r="N3663" i="35"/>
  <c r="N3714" i="35" s="1"/>
  <c r="R3663" i="35"/>
  <c r="R3714" i="35" s="1"/>
  <c r="F3662" i="35"/>
  <c r="F3713" i="35" s="1"/>
  <c r="J3662" i="35"/>
  <c r="J3713" i="35" s="1"/>
  <c r="N3662" i="35"/>
  <c r="N3713" i="35" s="1"/>
  <c r="R3662" i="35"/>
  <c r="R3713" i="35" s="1"/>
  <c r="F3661" i="35"/>
  <c r="F3712" i="35" s="1"/>
  <c r="J3661" i="35"/>
  <c r="J3712" i="35" s="1"/>
  <c r="N3661" i="35"/>
  <c r="N3712" i="35" s="1"/>
  <c r="R3661" i="35"/>
  <c r="R3712" i="35" s="1"/>
  <c r="F3660" i="35"/>
  <c r="J3660" i="35"/>
  <c r="N3660" i="35"/>
  <c r="R3660" i="35"/>
  <c r="E3427" i="35"/>
  <c r="E3478" i="35" s="1"/>
  <c r="I3427" i="35"/>
  <c r="I3478" i="35" s="1"/>
  <c r="M3427" i="35"/>
  <c r="M3478" i="35" s="1"/>
  <c r="Q3427" i="35"/>
  <c r="Q3478" i="35" s="1"/>
  <c r="F3427" i="35"/>
  <c r="F3478" i="35" s="1"/>
  <c r="J3427" i="35"/>
  <c r="J3478" i="35" s="1"/>
  <c r="N3427" i="35"/>
  <c r="N3478" i="35" s="1"/>
  <c r="R3427" i="35"/>
  <c r="R3478" i="35" s="1"/>
  <c r="G3427" i="35"/>
  <c r="G3478" i="35" s="1"/>
  <c r="K3427" i="35"/>
  <c r="K3478" i="35" s="1"/>
  <c r="O3427" i="35"/>
  <c r="O3478" i="35" s="1"/>
  <c r="D3478" i="35"/>
  <c r="H3427" i="35"/>
  <c r="H3478" i="35" s="1"/>
  <c r="L3427" i="35"/>
  <c r="L3478" i="35" s="1"/>
  <c r="P3427" i="35"/>
  <c r="P3478" i="35" s="1"/>
  <c r="E3419" i="35"/>
  <c r="E3470" i="35" s="1"/>
  <c r="I3419" i="35"/>
  <c r="I3470" i="35" s="1"/>
  <c r="M3419" i="35"/>
  <c r="M3470" i="35" s="1"/>
  <c r="Q3419" i="35"/>
  <c r="Q3470" i="35" s="1"/>
  <c r="F3419" i="35"/>
  <c r="F3470" i="35" s="1"/>
  <c r="J3419" i="35"/>
  <c r="J3470" i="35" s="1"/>
  <c r="N3419" i="35"/>
  <c r="N3470" i="35" s="1"/>
  <c r="R3419" i="35"/>
  <c r="R3470" i="35" s="1"/>
  <c r="G3419" i="35"/>
  <c r="G3470" i="35" s="1"/>
  <c r="K3419" i="35"/>
  <c r="K3470" i="35" s="1"/>
  <c r="O3419" i="35"/>
  <c r="O3470" i="35" s="1"/>
  <c r="D3470" i="35"/>
  <c r="H3419" i="35"/>
  <c r="H3470" i="35" s="1"/>
  <c r="L3419" i="35"/>
  <c r="L3470" i="35" s="1"/>
  <c r="P3419" i="35"/>
  <c r="P3470" i="35" s="1"/>
  <c r="E3411" i="35"/>
  <c r="E3462" i="35" s="1"/>
  <c r="I3411" i="35"/>
  <c r="I3462" i="35" s="1"/>
  <c r="M3411" i="35"/>
  <c r="M3462" i="35" s="1"/>
  <c r="Q3411" i="35"/>
  <c r="Q3462" i="35" s="1"/>
  <c r="F3411" i="35"/>
  <c r="F3462" i="35" s="1"/>
  <c r="J3411" i="35"/>
  <c r="J3462" i="35" s="1"/>
  <c r="N3411" i="35"/>
  <c r="N3462" i="35" s="1"/>
  <c r="R3411" i="35"/>
  <c r="R3462" i="35" s="1"/>
  <c r="G3411" i="35"/>
  <c r="G3462" i="35" s="1"/>
  <c r="K3411" i="35"/>
  <c r="K3462" i="35" s="1"/>
  <c r="O3411" i="35"/>
  <c r="O3462" i="35" s="1"/>
  <c r="D3462" i="35"/>
  <c r="H3411" i="35"/>
  <c r="H3462" i="35" s="1"/>
  <c r="L3411" i="35"/>
  <c r="L3462" i="35" s="1"/>
  <c r="P3411" i="35"/>
  <c r="P3462" i="35" s="1"/>
  <c r="E3403" i="35"/>
  <c r="E3454" i="35" s="1"/>
  <c r="I3403" i="35"/>
  <c r="I3454" i="35" s="1"/>
  <c r="M3403" i="35"/>
  <c r="M3454" i="35" s="1"/>
  <c r="Q3403" i="35"/>
  <c r="Q3454" i="35" s="1"/>
  <c r="F3403" i="35"/>
  <c r="F3454" i="35" s="1"/>
  <c r="J3403" i="35"/>
  <c r="J3454" i="35" s="1"/>
  <c r="N3403" i="35"/>
  <c r="N3454" i="35" s="1"/>
  <c r="R3403" i="35"/>
  <c r="R3454" i="35" s="1"/>
  <c r="G3403" i="35"/>
  <c r="G3454" i="35" s="1"/>
  <c r="K3403" i="35"/>
  <c r="K3454" i="35" s="1"/>
  <c r="O3403" i="35"/>
  <c r="O3454" i="35" s="1"/>
  <c r="D3454" i="35"/>
  <c r="H3403" i="35"/>
  <c r="H3454" i="35" s="1"/>
  <c r="L3403" i="35"/>
  <c r="L3454" i="35" s="1"/>
  <c r="P3403" i="35"/>
  <c r="P3454" i="35" s="1"/>
  <c r="E3395" i="35"/>
  <c r="E3446" i="35" s="1"/>
  <c r="I3395" i="35"/>
  <c r="I3446" i="35" s="1"/>
  <c r="M3395" i="35"/>
  <c r="M3446" i="35" s="1"/>
  <c r="Q3395" i="35"/>
  <c r="Q3446" i="35" s="1"/>
  <c r="F3395" i="35"/>
  <c r="F3446" i="35" s="1"/>
  <c r="J3395" i="35"/>
  <c r="J3446" i="35" s="1"/>
  <c r="N3395" i="35"/>
  <c r="N3446" i="35" s="1"/>
  <c r="R3395" i="35"/>
  <c r="R3446" i="35" s="1"/>
  <c r="G3395" i="35"/>
  <c r="G3446" i="35" s="1"/>
  <c r="K3395" i="35"/>
  <c r="K3446" i="35" s="1"/>
  <c r="O3395" i="35"/>
  <c r="O3446" i="35" s="1"/>
  <c r="D3446" i="35"/>
  <c r="H3395" i="35"/>
  <c r="H3446" i="35" s="1"/>
  <c r="L3395" i="35"/>
  <c r="L3446" i="35" s="1"/>
  <c r="P3395" i="35"/>
  <c r="P3446" i="35" s="1"/>
  <c r="E3387" i="35"/>
  <c r="E3438" i="35" s="1"/>
  <c r="I3387" i="35"/>
  <c r="I3438" i="35" s="1"/>
  <c r="M3387" i="35"/>
  <c r="M3438" i="35" s="1"/>
  <c r="Q3387" i="35"/>
  <c r="Q3438" i="35" s="1"/>
  <c r="F3387" i="35"/>
  <c r="F3438" i="35" s="1"/>
  <c r="J3387" i="35"/>
  <c r="J3438" i="35" s="1"/>
  <c r="N3387" i="35"/>
  <c r="N3438" i="35" s="1"/>
  <c r="R3387" i="35"/>
  <c r="R3438" i="35" s="1"/>
  <c r="G3387" i="35"/>
  <c r="G3438" i="35" s="1"/>
  <c r="K3387" i="35"/>
  <c r="K3438" i="35" s="1"/>
  <c r="O3387" i="35"/>
  <c r="O3438" i="35" s="1"/>
  <c r="D3438" i="35"/>
  <c r="H3387" i="35"/>
  <c r="H3438" i="35" s="1"/>
  <c r="L3387" i="35"/>
  <c r="L3438" i="35" s="1"/>
  <c r="P3387" i="35"/>
  <c r="P3438" i="35" s="1"/>
  <c r="L3428" i="35"/>
  <c r="L3479" i="35" s="1"/>
  <c r="E3426" i="35"/>
  <c r="E3477" i="35" s="1"/>
  <c r="I3426" i="35"/>
  <c r="I3477" i="35" s="1"/>
  <c r="M3426" i="35"/>
  <c r="M3477" i="35" s="1"/>
  <c r="Q3426" i="35"/>
  <c r="Q3477" i="35" s="1"/>
  <c r="F3426" i="35"/>
  <c r="F3477" i="35" s="1"/>
  <c r="J3426" i="35"/>
  <c r="J3477" i="35" s="1"/>
  <c r="N3426" i="35"/>
  <c r="N3477" i="35" s="1"/>
  <c r="R3426" i="35"/>
  <c r="R3477" i="35" s="1"/>
  <c r="G3426" i="35"/>
  <c r="G3477" i="35" s="1"/>
  <c r="K3426" i="35"/>
  <c r="K3477" i="35" s="1"/>
  <c r="O3426" i="35"/>
  <c r="O3477" i="35" s="1"/>
  <c r="D3477" i="35"/>
  <c r="L3424" i="35"/>
  <c r="L3475" i="35" s="1"/>
  <c r="E3422" i="35"/>
  <c r="E3473" i="35" s="1"/>
  <c r="I3422" i="35"/>
  <c r="I3473" i="35" s="1"/>
  <c r="M3422" i="35"/>
  <c r="M3473" i="35" s="1"/>
  <c r="Q3422" i="35"/>
  <c r="Q3473" i="35" s="1"/>
  <c r="F3422" i="35"/>
  <c r="F3473" i="35" s="1"/>
  <c r="J3422" i="35"/>
  <c r="J3473" i="35" s="1"/>
  <c r="N3422" i="35"/>
  <c r="N3473" i="35" s="1"/>
  <c r="R3422" i="35"/>
  <c r="R3473" i="35" s="1"/>
  <c r="G3422" i="35"/>
  <c r="G3473" i="35" s="1"/>
  <c r="K3422" i="35"/>
  <c r="K3473" i="35" s="1"/>
  <c r="O3422" i="35"/>
  <c r="O3473" i="35" s="1"/>
  <c r="D3473" i="35"/>
  <c r="L3420" i="35"/>
  <c r="L3471" i="35" s="1"/>
  <c r="E3418" i="35"/>
  <c r="E3469" i="35" s="1"/>
  <c r="I3418" i="35"/>
  <c r="I3469" i="35" s="1"/>
  <c r="M3418" i="35"/>
  <c r="M3469" i="35" s="1"/>
  <c r="Q3418" i="35"/>
  <c r="Q3469" i="35" s="1"/>
  <c r="F3418" i="35"/>
  <c r="F3469" i="35" s="1"/>
  <c r="J3418" i="35"/>
  <c r="J3469" i="35" s="1"/>
  <c r="N3418" i="35"/>
  <c r="N3469" i="35" s="1"/>
  <c r="R3418" i="35"/>
  <c r="R3469" i="35" s="1"/>
  <c r="G3418" i="35"/>
  <c r="G3469" i="35" s="1"/>
  <c r="K3418" i="35"/>
  <c r="K3469" i="35" s="1"/>
  <c r="O3418" i="35"/>
  <c r="O3469" i="35" s="1"/>
  <c r="D3469" i="35"/>
  <c r="L3416" i="35"/>
  <c r="L3467" i="35" s="1"/>
  <c r="E3414" i="35"/>
  <c r="E3465" i="35" s="1"/>
  <c r="I3414" i="35"/>
  <c r="I3465" i="35" s="1"/>
  <c r="M3414" i="35"/>
  <c r="M3465" i="35" s="1"/>
  <c r="Q3414" i="35"/>
  <c r="Q3465" i="35" s="1"/>
  <c r="F3414" i="35"/>
  <c r="F3465" i="35" s="1"/>
  <c r="J3414" i="35"/>
  <c r="J3465" i="35" s="1"/>
  <c r="N3414" i="35"/>
  <c r="N3465" i="35" s="1"/>
  <c r="R3414" i="35"/>
  <c r="R3465" i="35" s="1"/>
  <c r="G3414" i="35"/>
  <c r="G3465" i="35" s="1"/>
  <c r="K3414" i="35"/>
  <c r="K3465" i="35" s="1"/>
  <c r="O3414" i="35"/>
  <c r="O3465" i="35" s="1"/>
  <c r="D3465" i="35"/>
  <c r="L3412" i="35"/>
  <c r="L3463" i="35" s="1"/>
  <c r="E3410" i="35"/>
  <c r="E3461" i="35" s="1"/>
  <c r="I3410" i="35"/>
  <c r="I3461" i="35" s="1"/>
  <c r="M3410" i="35"/>
  <c r="M3461" i="35" s="1"/>
  <c r="Q3410" i="35"/>
  <c r="Q3461" i="35" s="1"/>
  <c r="F3410" i="35"/>
  <c r="F3461" i="35" s="1"/>
  <c r="J3410" i="35"/>
  <c r="J3461" i="35" s="1"/>
  <c r="N3410" i="35"/>
  <c r="N3461" i="35" s="1"/>
  <c r="R3410" i="35"/>
  <c r="R3461" i="35" s="1"/>
  <c r="G3410" i="35"/>
  <c r="G3461" i="35" s="1"/>
  <c r="K3410" i="35"/>
  <c r="K3461" i="35" s="1"/>
  <c r="O3410" i="35"/>
  <c r="O3461" i="35" s="1"/>
  <c r="D3461" i="35"/>
  <c r="L3408" i="35"/>
  <c r="L3459" i="35" s="1"/>
  <c r="E3406" i="35"/>
  <c r="E3457" i="35" s="1"/>
  <c r="I3406" i="35"/>
  <c r="I3457" i="35" s="1"/>
  <c r="M3406" i="35"/>
  <c r="M3457" i="35" s="1"/>
  <c r="Q3406" i="35"/>
  <c r="Q3457" i="35" s="1"/>
  <c r="F3406" i="35"/>
  <c r="F3457" i="35" s="1"/>
  <c r="J3406" i="35"/>
  <c r="J3457" i="35" s="1"/>
  <c r="N3406" i="35"/>
  <c r="N3457" i="35" s="1"/>
  <c r="R3406" i="35"/>
  <c r="R3457" i="35" s="1"/>
  <c r="G3406" i="35"/>
  <c r="G3457" i="35" s="1"/>
  <c r="K3406" i="35"/>
  <c r="K3457" i="35" s="1"/>
  <c r="O3406" i="35"/>
  <c r="O3457" i="35" s="1"/>
  <c r="D3457" i="35"/>
  <c r="L3404" i="35"/>
  <c r="L3455" i="35" s="1"/>
  <c r="E3402" i="35"/>
  <c r="E3453" i="35" s="1"/>
  <c r="I3402" i="35"/>
  <c r="I3453" i="35" s="1"/>
  <c r="M3402" i="35"/>
  <c r="M3453" i="35" s="1"/>
  <c r="Q3402" i="35"/>
  <c r="Q3453" i="35" s="1"/>
  <c r="F3402" i="35"/>
  <c r="F3453" i="35" s="1"/>
  <c r="J3402" i="35"/>
  <c r="J3453" i="35" s="1"/>
  <c r="N3402" i="35"/>
  <c r="N3453" i="35" s="1"/>
  <c r="R3402" i="35"/>
  <c r="R3453" i="35" s="1"/>
  <c r="G3402" i="35"/>
  <c r="G3453" i="35" s="1"/>
  <c r="K3402" i="35"/>
  <c r="K3453" i="35" s="1"/>
  <c r="O3402" i="35"/>
  <c r="O3453" i="35" s="1"/>
  <c r="D3453" i="35"/>
  <c r="L3400" i="35"/>
  <c r="L3451" i="35" s="1"/>
  <c r="E3398" i="35"/>
  <c r="E3449" i="35" s="1"/>
  <c r="I3398" i="35"/>
  <c r="I3449" i="35" s="1"/>
  <c r="M3398" i="35"/>
  <c r="M3449" i="35" s="1"/>
  <c r="Q3398" i="35"/>
  <c r="Q3449" i="35" s="1"/>
  <c r="F3398" i="35"/>
  <c r="F3449" i="35" s="1"/>
  <c r="J3398" i="35"/>
  <c r="J3449" i="35" s="1"/>
  <c r="N3398" i="35"/>
  <c r="N3449" i="35" s="1"/>
  <c r="R3398" i="35"/>
  <c r="R3449" i="35" s="1"/>
  <c r="G3398" i="35"/>
  <c r="G3449" i="35" s="1"/>
  <c r="K3398" i="35"/>
  <c r="K3449" i="35" s="1"/>
  <c r="O3398" i="35"/>
  <c r="O3449" i="35" s="1"/>
  <c r="D3449" i="35"/>
  <c r="L3396" i="35"/>
  <c r="L3447" i="35" s="1"/>
  <c r="E3394" i="35"/>
  <c r="E3445" i="35" s="1"/>
  <c r="I3394" i="35"/>
  <c r="I3445" i="35" s="1"/>
  <c r="M3394" i="35"/>
  <c r="M3445" i="35" s="1"/>
  <c r="Q3394" i="35"/>
  <c r="Q3445" i="35" s="1"/>
  <c r="F3394" i="35"/>
  <c r="F3445" i="35" s="1"/>
  <c r="J3394" i="35"/>
  <c r="J3445" i="35" s="1"/>
  <c r="N3394" i="35"/>
  <c r="N3445" i="35" s="1"/>
  <c r="R3394" i="35"/>
  <c r="R3445" i="35" s="1"/>
  <c r="G3394" i="35"/>
  <c r="G3445" i="35" s="1"/>
  <c r="K3394" i="35"/>
  <c r="K3445" i="35" s="1"/>
  <c r="O3394" i="35"/>
  <c r="O3445" i="35" s="1"/>
  <c r="D3445" i="35"/>
  <c r="L3392" i="35"/>
  <c r="L3443" i="35" s="1"/>
  <c r="E3390" i="35"/>
  <c r="E3441" i="35" s="1"/>
  <c r="I3390" i="35"/>
  <c r="I3441" i="35" s="1"/>
  <c r="M3390" i="35"/>
  <c r="M3441" i="35" s="1"/>
  <c r="Q3390" i="35"/>
  <c r="Q3441" i="35" s="1"/>
  <c r="F3390" i="35"/>
  <c r="F3441" i="35" s="1"/>
  <c r="J3390" i="35"/>
  <c r="J3441" i="35" s="1"/>
  <c r="N3390" i="35"/>
  <c r="N3441" i="35" s="1"/>
  <c r="R3390" i="35"/>
  <c r="R3441" i="35" s="1"/>
  <c r="G3390" i="35"/>
  <c r="G3441" i="35" s="1"/>
  <c r="K3390" i="35"/>
  <c r="K3441" i="35" s="1"/>
  <c r="O3390" i="35"/>
  <c r="O3441" i="35" s="1"/>
  <c r="D3441" i="35"/>
  <c r="L3388" i="35"/>
  <c r="L3439" i="35" s="1"/>
  <c r="E3386" i="35"/>
  <c r="E3437" i="35" s="1"/>
  <c r="I3386" i="35"/>
  <c r="I3437" i="35" s="1"/>
  <c r="M3386" i="35"/>
  <c r="M3437" i="35" s="1"/>
  <c r="Q3386" i="35"/>
  <c r="Q3437" i="35" s="1"/>
  <c r="F3386" i="35"/>
  <c r="F3437" i="35" s="1"/>
  <c r="J3386" i="35"/>
  <c r="J3437" i="35" s="1"/>
  <c r="N3386" i="35"/>
  <c r="N3437" i="35" s="1"/>
  <c r="R3386" i="35"/>
  <c r="R3437" i="35" s="1"/>
  <c r="G3386" i="35"/>
  <c r="G3437" i="35" s="1"/>
  <c r="K3386" i="35"/>
  <c r="K3437" i="35" s="1"/>
  <c r="O3386" i="35"/>
  <c r="O3437" i="35" s="1"/>
  <c r="D3437" i="35"/>
  <c r="L3384" i="35"/>
  <c r="L3435" i="35" s="1"/>
  <c r="E3382" i="35"/>
  <c r="E3433" i="35" s="1"/>
  <c r="I3382" i="35"/>
  <c r="I3433" i="35" s="1"/>
  <c r="M3382" i="35"/>
  <c r="M3433" i="35" s="1"/>
  <c r="Q3382" i="35"/>
  <c r="Q3433" i="35" s="1"/>
  <c r="F3382" i="35"/>
  <c r="F3433" i="35" s="1"/>
  <c r="J3382" i="35"/>
  <c r="J3433" i="35" s="1"/>
  <c r="N3382" i="35"/>
  <c r="N3433" i="35" s="1"/>
  <c r="R3382" i="35"/>
  <c r="R3433" i="35" s="1"/>
  <c r="G3382" i="35"/>
  <c r="G3433" i="35" s="1"/>
  <c r="K3382" i="35"/>
  <c r="K3433" i="35" s="1"/>
  <c r="O3382" i="35"/>
  <c r="O3433" i="35" s="1"/>
  <c r="D3433" i="35"/>
  <c r="L3380" i="35"/>
  <c r="P3355" i="35"/>
  <c r="L3355" i="35"/>
  <c r="H3355" i="35"/>
  <c r="D3355" i="35"/>
  <c r="E3429" i="35"/>
  <c r="E3480" i="35" s="1"/>
  <c r="I3429" i="35"/>
  <c r="I3480" i="35" s="1"/>
  <c r="M3429" i="35"/>
  <c r="M3480" i="35" s="1"/>
  <c r="Q3429" i="35"/>
  <c r="Q3480" i="35" s="1"/>
  <c r="F3429" i="35"/>
  <c r="F3480" i="35" s="1"/>
  <c r="J3429" i="35"/>
  <c r="J3480" i="35" s="1"/>
  <c r="N3429" i="35"/>
  <c r="N3480" i="35" s="1"/>
  <c r="R3429" i="35"/>
  <c r="R3480" i="35" s="1"/>
  <c r="G3429" i="35"/>
  <c r="G3480" i="35" s="1"/>
  <c r="K3429" i="35"/>
  <c r="K3480" i="35" s="1"/>
  <c r="O3429" i="35"/>
  <c r="O3480" i="35" s="1"/>
  <c r="D3480" i="35"/>
  <c r="E3425" i="35"/>
  <c r="E3476" i="35" s="1"/>
  <c r="I3425" i="35"/>
  <c r="I3476" i="35" s="1"/>
  <c r="M3425" i="35"/>
  <c r="M3476" i="35" s="1"/>
  <c r="Q3425" i="35"/>
  <c r="Q3476" i="35" s="1"/>
  <c r="F3425" i="35"/>
  <c r="F3476" i="35" s="1"/>
  <c r="J3425" i="35"/>
  <c r="J3476" i="35" s="1"/>
  <c r="N3425" i="35"/>
  <c r="N3476" i="35" s="1"/>
  <c r="R3425" i="35"/>
  <c r="R3476" i="35" s="1"/>
  <c r="G3425" i="35"/>
  <c r="G3476" i="35" s="1"/>
  <c r="K3425" i="35"/>
  <c r="K3476" i="35" s="1"/>
  <c r="O3425" i="35"/>
  <c r="O3476" i="35" s="1"/>
  <c r="D3476" i="35"/>
  <c r="E3421" i="35"/>
  <c r="E3472" i="35" s="1"/>
  <c r="I3421" i="35"/>
  <c r="I3472" i="35" s="1"/>
  <c r="M3421" i="35"/>
  <c r="M3472" i="35" s="1"/>
  <c r="Q3421" i="35"/>
  <c r="Q3472" i="35" s="1"/>
  <c r="F3421" i="35"/>
  <c r="F3472" i="35" s="1"/>
  <c r="J3421" i="35"/>
  <c r="J3472" i="35" s="1"/>
  <c r="N3421" i="35"/>
  <c r="N3472" i="35" s="1"/>
  <c r="R3421" i="35"/>
  <c r="R3472" i="35" s="1"/>
  <c r="G3421" i="35"/>
  <c r="G3472" i="35" s="1"/>
  <c r="K3421" i="35"/>
  <c r="K3472" i="35" s="1"/>
  <c r="O3421" i="35"/>
  <c r="O3472" i="35" s="1"/>
  <c r="D3472" i="35"/>
  <c r="E3417" i="35"/>
  <c r="E3468" i="35" s="1"/>
  <c r="I3417" i="35"/>
  <c r="I3468" i="35" s="1"/>
  <c r="M3417" i="35"/>
  <c r="M3468" i="35" s="1"/>
  <c r="Q3417" i="35"/>
  <c r="Q3468" i="35" s="1"/>
  <c r="F3417" i="35"/>
  <c r="F3468" i="35" s="1"/>
  <c r="J3417" i="35"/>
  <c r="J3468" i="35" s="1"/>
  <c r="N3417" i="35"/>
  <c r="N3468" i="35" s="1"/>
  <c r="R3417" i="35"/>
  <c r="R3468" i="35" s="1"/>
  <c r="G3417" i="35"/>
  <c r="G3468" i="35" s="1"/>
  <c r="K3417" i="35"/>
  <c r="K3468" i="35" s="1"/>
  <c r="O3417" i="35"/>
  <c r="O3468" i="35" s="1"/>
  <c r="D3468" i="35"/>
  <c r="E3413" i="35"/>
  <c r="E3464" i="35" s="1"/>
  <c r="I3413" i="35"/>
  <c r="I3464" i="35" s="1"/>
  <c r="M3413" i="35"/>
  <c r="M3464" i="35" s="1"/>
  <c r="Q3413" i="35"/>
  <c r="Q3464" i="35" s="1"/>
  <c r="F3413" i="35"/>
  <c r="F3464" i="35" s="1"/>
  <c r="J3413" i="35"/>
  <c r="J3464" i="35" s="1"/>
  <c r="N3413" i="35"/>
  <c r="N3464" i="35" s="1"/>
  <c r="R3413" i="35"/>
  <c r="R3464" i="35" s="1"/>
  <c r="G3413" i="35"/>
  <c r="G3464" i="35" s="1"/>
  <c r="K3413" i="35"/>
  <c r="K3464" i="35" s="1"/>
  <c r="O3413" i="35"/>
  <c r="O3464" i="35" s="1"/>
  <c r="D3464" i="35"/>
  <c r="E3409" i="35"/>
  <c r="E3460" i="35" s="1"/>
  <c r="I3409" i="35"/>
  <c r="I3460" i="35" s="1"/>
  <c r="M3409" i="35"/>
  <c r="M3460" i="35" s="1"/>
  <c r="Q3409" i="35"/>
  <c r="Q3460" i="35" s="1"/>
  <c r="F3409" i="35"/>
  <c r="F3460" i="35" s="1"/>
  <c r="J3409" i="35"/>
  <c r="J3460" i="35" s="1"/>
  <c r="N3409" i="35"/>
  <c r="N3460" i="35" s="1"/>
  <c r="R3409" i="35"/>
  <c r="R3460" i="35" s="1"/>
  <c r="G3409" i="35"/>
  <c r="G3460" i="35" s="1"/>
  <c r="K3409" i="35"/>
  <c r="K3460" i="35" s="1"/>
  <c r="O3409" i="35"/>
  <c r="O3460" i="35" s="1"/>
  <c r="D3460" i="35"/>
  <c r="E3405" i="35"/>
  <c r="E3456" i="35" s="1"/>
  <c r="I3405" i="35"/>
  <c r="I3456" i="35" s="1"/>
  <c r="M3405" i="35"/>
  <c r="M3456" i="35" s="1"/>
  <c r="Q3405" i="35"/>
  <c r="Q3456" i="35" s="1"/>
  <c r="F3405" i="35"/>
  <c r="F3456" i="35" s="1"/>
  <c r="J3405" i="35"/>
  <c r="J3456" i="35" s="1"/>
  <c r="N3405" i="35"/>
  <c r="N3456" i="35" s="1"/>
  <c r="R3405" i="35"/>
  <c r="R3456" i="35" s="1"/>
  <c r="G3405" i="35"/>
  <c r="G3456" i="35" s="1"/>
  <c r="K3405" i="35"/>
  <c r="K3456" i="35" s="1"/>
  <c r="O3405" i="35"/>
  <c r="O3456" i="35" s="1"/>
  <c r="D3456" i="35"/>
  <c r="E3401" i="35"/>
  <c r="E3452" i="35" s="1"/>
  <c r="I3401" i="35"/>
  <c r="I3452" i="35" s="1"/>
  <c r="M3401" i="35"/>
  <c r="M3452" i="35" s="1"/>
  <c r="Q3401" i="35"/>
  <c r="Q3452" i="35" s="1"/>
  <c r="F3401" i="35"/>
  <c r="F3452" i="35" s="1"/>
  <c r="J3401" i="35"/>
  <c r="J3452" i="35" s="1"/>
  <c r="N3401" i="35"/>
  <c r="N3452" i="35" s="1"/>
  <c r="R3401" i="35"/>
  <c r="R3452" i="35" s="1"/>
  <c r="G3401" i="35"/>
  <c r="G3452" i="35" s="1"/>
  <c r="K3401" i="35"/>
  <c r="K3452" i="35" s="1"/>
  <c r="O3401" i="35"/>
  <c r="O3452" i="35" s="1"/>
  <c r="D3452" i="35"/>
  <c r="E3397" i="35"/>
  <c r="E3448" i="35" s="1"/>
  <c r="I3397" i="35"/>
  <c r="I3448" i="35" s="1"/>
  <c r="M3397" i="35"/>
  <c r="M3448" i="35" s="1"/>
  <c r="Q3397" i="35"/>
  <c r="Q3448" i="35" s="1"/>
  <c r="F3397" i="35"/>
  <c r="F3448" i="35" s="1"/>
  <c r="J3397" i="35"/>
  <c r="J3448" i="35" s="1"/>
  <c r="N3397" i="35"/>
  <c r="N3448" i="35" s="1"/>
  <c r="R3397" i="35"/>
  <c r="R3448" i="35" s="1"/>
  <c r="G3397" i="35"/>
  <c r="G3448" i="35" s="1"/>
  <c r="K3397" i="35"/>
  <c r="K3448" i="35" s="1"/>
  <c r="O3397" i="35"/>
  <c r="O3448" i="35" s="1"/>
  <c r="D3448" i="35"/>
  <c r="E3393" i="35"/>
  <c r="E3444" i="35" s="1"/>
  <c r="I3393" i="35"/>
  <c r="I3444" i="35" s="1"/>
  <c r="M3393" i="35"/>
  <c r="M3444" i="35" s="1"/>
  <c r="Q3393" i="35"/>
  <c r="Q3444" i="35" s="1"/>
  <c r="F3393" i="35"/>
  <c r="F3444" i="35" s="1"/>
  <c r="J3393" i="35"/>
  <c r="J3444" i="35" s="1"/>
  <c r="N3393" i="35"/>
  <c r="N3444" i="35" s="1"/>
  <c r="R3393" i="35"/>
  <c r="R3444" i="35" s="1"/>
  <c r="G3393" i="35"/>
  <c r="G3444" i="35" s="1"/>
  <c r="K3393" i="35"/>
  <c r="K3444" i="35" s="1"/>
  <c r="O3393" i="35"/>
  <c r="O3444" i="35" s="1"/>
  <c r="D3444" i="35"/>
  <c r="E3389" i="35"/>
  <c r="E3440" i="35" s="1"/>
  <c r="I3389" i="35"/>
  <c r="I3440" i="35" s="1"/>
  <c r="M3389" i="35"/>
  <c r="M3440" i="35" s="1"/>
  <c r="Q3389" i="35"/>
  <c r="Q3440" i="35" s="1"/>
  <c r="F3389" i="35"/>
  <c r="F3440" i="35" s="1"/>
  <c r="J3389" i="35"/>
  <c r="J3440" i="35" s="1"/>
  <c r="N3389" i="35"/>
  <c r="N3440" i="35" s="1"/>
  <c r="R3389" i="35"/>
  <c r="R3440" i="35" s="1"/>
  <c r="G3389" i="35"/>
  <c r="G3440" i="35" s="1"/>
  <c r="K3389" i="35"/>
  <c r="K3440" i="35" s="1"/>
  <c r="O3389" i="35"/>
  <c r="O3440" i="35" s="1"/>
  <c r="D3440" i="35"/>
  <c r="E3385" i="35"/>
  <c r="E3436" i="35" s="1"/>
  <c r="I3385" i="35"/>
  <c r="I3436" i="35" s="1"/>
  <c r="M3385" i="35"/>
  <c r="M3436" i="35" s="1"/>
  <c r="Q3385" i="35"/>
  <c r="Q3436" i="35" s="1"/>
  <c r="F3385" i="35"/>
  <c r="F3436" i="35" s="1"/>
  <c r="J3385" i="35"/>
  <c r="J3436" i="35" s="1"/>
  <c r="N3385" i="35"/>
  <c r="N3436" i="35" s="1"/>
  <c r="R3385" i="35"/>
  <c r="R3436" i="35" s="1"/>
  <c r="G3385" i="35"/>
  <c r="G3436" i="35" s="1"/>
  <c r="K3385" i="35"/>
  <c r="K3436" i="35" s="1"/>
  <c r="O3385" i="35"/>
  <c r="O3436" i="35" s="1"/>
  <c r="D3436" i="35"/>
  <c r="E3381" i="35"/>
  <c r="E3432" i="35" s="1"/>
  <c r="I3381" i="35"/>
  <c r="I3432" i="35" s="1"/>
  <c r="M3381" i="35"/>
  <c r="M3432" i="35" s="1"/>
  <c r="Q3381" i="35"/>
  <c r="Q3432" i="35" s="1"/>
  <c r="F3381" i="35"/>
  <c r="F3432" i="35" s="1"/>
  <c r="J3381" i="35"/>
  <c r="J3432" i="35" s="1"/>
  <c r="N3381" i="35"/>
  <c r="N3432" i="35" s="1"/>
  <c r="R3381" i="35"/>
  <c r="R3432" i="35" s="1"/>
  <c r="G3381" i="35"/>
  <c r="G3432" i="35" s="1"/>
  <c r="K3381" i="35"/>
  <c r="K3432" i="35" s="1"/>
  <c r="O3381" i="35"/>
  <c r="O3432" i="35" s="1"/>
  <c r="D3432" i="35"/>
  <c r="E3428" i="35"/>
  <c r="E3479" i="35" s="1"/>
  <c r="I3428" i="35"/>
  <c r="I3479" i="35" s="1"/>
  <c r="M3428" i="35"/>
  <c r="M3479" i="35" s="1"/>
  <c r="Q3428" i="35"/>
  <c r="Q3479" i="35" s="1"/>
  <c r="F3428" i="35"/>
  <c r="F3479" i="35" s="1"/>
  <c r="J3428" i="35"/>
  <c r="J3479" i="35" s="1"/>
  <c r="N3428" i="35"/>
  <c r="N3479" i="35" s="1"/>
  <c r="R3428" i="35"/>
  <c r="R3479" i="35" s="1"/>
  <c r="G3428" i="35"/>
  <c r="G3479" i="35" s="1"/>
  <c r="K3428" i="35"/>
  <c r="K3479" i="35" s="1"/>
  <c r="O3428" i="35"/>
  <c r="O3479" i="35" s="1"/>
  <c r="D3479" i="35"/>
  <c r="E3424" i="35"/>
  <c r="E3475" i="35" s="1"/>
  <c r="I3424" i="35"/>
  <c r="I3475" i="35" s="1"/>
  <c r="M3424" i="35"/>
  <c r="M3475" i="35" s="1"/>
  <c r="Q3424" i="35"/>
  <c r="Q3475" i="35" s="1"/>
  <c r="F3424" i="35"/>
  <c r="F3475" i="35" s="1"/>
  <c r="J3424" i="35"/>
  <c r="J3475" i="35" s="1"/>
  <c r="N3424" i="35"/>
  <c r="N3475" i="35" s="1"/>
  <c r="R3424" i="35"/>
  <c r="R3475" i="35" s="1"/>
  <c r="G3424" i="35"/>
  <c r="G3475" i="35" s="1"/>
  <c r="K3424" i="35"/>
  <c r="K3475" i="35" s="1"/>
  <c r="O3424" i="35"/>
  <c r="O3475" i="35" s="1"/>
  <c r="D3475" i="35"/>
  <c r="E3420" i="35"/>
  <c r="E3471" i="35" s="1"/>
  <c r="I3420" i="35"/>
  <c r="I3471" i="35" s="1"/>
  <c r="M3420" i="35"/>
  <c r="M3471" i="35" s="1"/>
  <c r="Q3420" i="35"/>
  <c r="Q3471" i="35" s="1"/>
  <c r="F3420" i="35"/>
  <c r="F3471" i="35" s="1"/>
  <c r="J3420" i="35"/>
  <c r="J3471" i="35" s="1"/>
  <c r="N3420" i="35"/>
  <c r="N3471" i="35" s="1"/>
  <c r="R3420" i="35"/>
  <c r="R3471" i="35" s="1"/>
  <c r="G3420" i="35"/>
  <c r="G3471" i="35" s="1"/>
  <c r="K3420" i="35"/>
  <c r="K3471" i="35" s="1"/>
  <c r="O3420" i="35"/>
  <c r="O3471" i="35" s="1"/>
  <c r="D3471" i="35"/>
  <c r="E3416" i="35"/>
  <c r="E3467" i="35" s="1"/>
  <c r="I3416" i="35"/>
  <c r="I3467" i="35" s="1"/>
  <c r="M3416" i="35"/>
  <c r="M3467" i="35" s="1"/>
  <c r="Q3416" i="35"/>
  <c r="Q3467" i="35" s="1"/>
  <c r="F3416" i="35"/>
  <c r="F3467" i="35" s="1"/>
  <c r="J3416" i="35"/>
  <c r="J3467" i="35" s="1"/>
  <c r="N3416" i="35"/>
  <c r="N3467" i="35" s="1"/>
  <c r="R3416" i="35"/>
  <c r="R3467" i="35" s="1"/>
  <c r="G3416" i="35"/>
  <c r="G3467" i="35" s="1"/>
  <c r="K3416" i="35"/>
  <c r="K3467" i="35" s="1"/>
  <c r="O3416" i="35"/>
  <c r="O3467" i="35" s="1"/>
  <c r="D3467" i="35"/>
  <c r="E3412" i="35"/>
  <c r="E3463" i="35" s="1"/>
  <c r="I3412" i="35"/>
  <c r="I3463" i="35" s="1"/>
  <c r="M3412" i="35"/>
  <c r="M3463" i="35" s="1"/>
  <c r="Q3412" i="35"/>
  <c r="Q3463" i="35" s="1"/>
  <c r="F3412" i="35"/>
  <c r="F3463" i="35" s="1"/>
  <c r="J3412" i="35"/>
  <c r="J3463" i="35" s="1"/>
  <c r="N3412" i="35"/>
  <c r="N3463" i="35" s="1"/>
  <c r="R3412" i="35"/>
  <c r="R3463" i="35" s="1"/>
  <c r="G3412" i="35"/>
  <c r="G3463" i="35" s="1"/>
  <c r="K3412" i="35"/>
  <c r="K3463" i="35" s="1"/>
  <c r="O3412" i="35"/>
  <c r="O3463" i="35" s="1"/>
  <c r="D3463" i="35"/>
  <c r="E3408" i="35"/>
  <c r="E3459" i="35" s="1"/>
  <c r="I3408" i="35"/>
  <c r="I3459" i="35" s="1"/>
  <c r="M3408" i="35"/>
  <c r="M3459" i="35" s="1"/>
  <c r="Q3408" i="35"/>
  <c r="Q3459" i="35" s="1"/>
  <c r="F3408" i="35"/>
  <c r="F3459" i="35" s="1"/>
  <c r="J3408" i="35"/>
  <c r="J3459" i="35" s="1"/>
  <c r="N3408" i="35"/>
  <c r="N3459" i="35" s="1"/>
  <c r="R3408" i="35"/>
  <c r="R3459" i="35" s="1"/>
  <c r="G3408" i="35"/>
  <c r="G3459" i="35" s="1"/>
  <c r="K3408" i="35"/>
  <c r="K3459" i="35" s="1"/>
  <c r="O3408" i="35"/>
  <c r="O3459" i="35" s="1"/>
  <c r="D3459" i="35"/>
  <c r="E3404" i="35"/>
  <c r="E3455" i="35" s="1"/>
  <c r="I3404" i="35"/>
  <c r="I3455" i="35" s="1"/>
  <c r="M3404" i="35"/>
  <c r="M3455" i="35" s="1"/>
  <c r="Q3404" i="35"/>
  <c r="Q3455" i="35" s="1"/>
  <c r="F3404" i="35"/>
  <c r="F3455" i="35" s="1"/>
  <c r="J3404" i="35"/>
  <c r="J3455" i="35" s="1"/>
  <c r="N3404" i="35"/>
  <c r="N3455" i="35" s="1"/>
  <c r="R3404" i="35"/>
  <c r="R3455" i="35" s="1"/>
  <c r="G3404" i="35"/>
  <c r="G3455" i="35" s="1"/>
  <c r="K3404" i="35"/>
  <c r="K3455" i="35" s="1"/>
  <c r="O3404" i="35"/>
  <c r="O3455" i="35" s="1"/>
  <c r="D3455" i="35"/>
  <c r="E3400" i="35"/>
  <c r="E3451" i="35" s="1"/>
  <c r="I3400" i="35"/>
  <c r="I3451" i="35" s="1"/>
  <c r="M3400" i="35"/>
  <c r="M3451" i="35" s="1"/>
  <c r="Q3400" i="35"/>
  <c r="Q3451" i="35" s="1"/>
  <c r="F3400" i="35"/>
  <c r="F3451" i="35" s="1"/>
  <c r="J3400" i="35"/>
  <c r="J3451" i="35" s="1"/>
  <c r="N3400" i="35"/>
  <c r="N3451" i="35" s="1"/>
  <c r="R3400" i="35"/>
  <c r="R3451" i="35" s="1"/>
  <c r="G3400" i="35"/>
  <c r="G3451" i="35" s="1"/>
  <c r="K3400" i="35"/>
  <c r="K3451" i="35" s="1"/>
  <c r="O3400" i="35"/>
  <c r="O3451" i="35" s="1"/>
  <c r="D3451" i="35"/>
  <c r="E3396" i="35"/>
  <c r="E3447" i="35" s="1"/>
  <c r="I3396" i="35"/>
  <c r="I3447" i="35" s="1"/>
  <c r="M3396" i="35"/>
  <c r="M3447" i="35" s="1"/>
  <c r="Q3396" i="35"/>
  <c r="Q3447" i="35" s="1"/>
  <c r="F3396" i="35"/>
  <c r="F3447" i="35" s="1"/>
  <c r="J3396" i="35"/>
  <c r="J3447" i="35" s="1"/>
  <c r="N3396" i="35"/>
  <c r="N3447" i="35" s="1"/>
  <c r="R3396" i="35"/>
  <c r="R3447" i="35" s="1"/>
  <c r="G3396" i="35"/>
  <c r="G3447" i="35" s="1"/>
  <c r="K3396" i="35"/>
  <c r="K3447" i="35" s="1"/>
  <c r="O3396" i="35"/>
  <c r="O3447" i="35" s="1"/>
  <c r="D3447" i="35"/>
  <c r="E3392" i="35"/>
  <c r="E3443" i="35" s="1"/>
  <c r="I3392" i="35"/>
  <c r="I3443" i="35" s="1"/>
  <c r="M3392" i="35"/>
  <c r="M3443" i="35" s="1"/>
  <c r="Q3392" i="35"/>
  <c r="Q3443" i="35" s="1"/>
  <c r="F3392" i="35"/>
  <c r="F3443" i="35" s="1"/>
  <c r="J3392" i="35"/>
  <c r="J3443" i="35" s="1"/>
  <c r="N3392" i="35"/>
  <c r="N3443" i="35" s="1"/>
  <c r="R3392" i="35"/>
  <c r="R3443" i="35" s="1"/>
  <c r="G3392" i="35"/>
  <c r="G3443" i="35" s="1"/>
  <c r="K3392" i="35"/>
  <c r="K3443" i="35" s="1"/>
  <c r="O3392" i="35"/>
  <c r="O3443" i="35" s="1"/>
  <c r="D3443" i="35"/>
  <c r="E3388" i="35"/>
  <c r="E3439" i="35" s="1"/>
  <c r="I3388" i="35"/>
  <c r="I3439" i="35" s="1"/>
  <c r="M3388" i="35"/>
  <c r="M3439" i="35" s="1"/>
  <c r="Q3388" i="35"/>
  <c r="Q3439" i="35" s="1"/>
  <c r="F3388" i="35"/>
  <c r="F3439" i="35" s="1"/>
  <c r="J3388" i="35"/>
  <c r="J3439" i="35" s="1"/>
  <c r="N3388" i="35"/>
  <c r="N3439" i="35" s="1"/>
  <c r="R3388" i="35"/>
  <c r="R3439" i="35" s="1"/>
  <c r="G3388" i="35"/>
  <c r="G3439" i="35" s="1"/>
  <c r="K3388" i="35"/>
  <c r="K3439" i="35" s="1"/>
  <c r="O3388" i="35"/>
  <c r="O3439" i="35" s="1"/>
  <c r="D3439" i="35"/>
  <c r="E3384" i="35"/>
  <c r="E3435" i="35" s="1"/>
  <c r="I3384" i="35"/>
  <c r="I3435" i="35" s="1"/>
  <c r="M3384" i="35"/>
  <c r="M3435" i="35" s="1"/>
  <c r="Q3384" i="35"/>
  <c r="Q3435" i="35" s="1"/>
  <c r="F3384" i="35"/>
  <c r="F3435" i="35" s="1"/>
  <c r="J3384" i="35"/>
  <c r="J3435" i="35" s="1"/>
  <c r="N3384" i="35"/>
  <c r="N3435" i="35" s="1"/>
  <c r="R3384" i="35"/>
  <c r="R3435" i="35" s="1"/>
  <c r="G3384" i="35"/>
  <c r="G3435" i="35" s="1"/>
  <c r="K3384" i="35"/>
  <c r="K3435" i="35" s="1"/>
  <c r="O3384" i="35"/>
  <c r="O3435" i="35" s="1"/>
  <c r="D3435" i="35"/>
  <c r="E3380" i="35"/>
  <c r="I3380" i="35"/>
  <c r="M3380" i="35"/>
  <c r="Q3380" i="35"/>
  <c r="F3380" i="35"/>
  <c r="J3380" i="35"/>
  <c r="N3380" i="35"/>
  <c r="R3380" i="35"/>
  <c r="G3380" i="35"/>
  <c r="K3380" i="35"/>
  <c r="O3380" i="35"/>
  <c r="D3430" i="35"/>
  <c r="D3431" i="35"/>
  <c r="K3307" i="35"/>
  <c r="E3188" i="35"/>
  <c r="E3239" i="35" s="1"/>
  <c r="I3188" i="35"/>
  <c r="I3239" i="35" s="1"/>
  <c r="M3188" i="35"/>
  <c r="M3239" i="35" s="1"/>
  <c r="Q3188" i="35"/>
  <c r="Q3239" i="35" s="1"/>
  <c r="F3188" i="35"/>
  <c r="F3239" i="35" s="1"/>
  <c r="J3188" i="35"/>
  <c r="J3239" i="35" s="1"/>
  <c r="N3188" i="35"/>
  <c r="N3239" i="35" s="1"/>
  <c r="R3188" i="35"/>
  <c r="R3239" i="35" s="1"/>
  <c r="G3188" i="35"/>
  <c r="G3239" i="35" s="1"/>
  <c r="K3188" i="35"/>
  <c r="K3239" i="35" s="1"/>
  <c r="O3188" i="35"/>
  <c r="O3239" i="35" s="1"/>
  <c r="D3239" i="35"/>
  <c r="E3184" i="35"/>
  <c r="E3235" i="35" s="1"/>
  <c r="I3184" i="35"/>
  <c r="I3235" i="35" s="1"/>
  <c r="M3184" i="35"/>
  <c r="M3235" i="35" s="1"/>
  <c r="Q3184" i="35"/>
  <c r="Q3235" i="35" s="1"/>
  <c r="F3184" i="35"/>
  <c r="F3235" i="35" s="1"/>
  <c r="J3184" i="35"/>
  <c r="J3235" i="35" s="1"/>
  <c r="N3184" i="35"/>
  <c r="N3235" i="35" s="1"/>
  <c r="R3184" i="35"/>
  <c r="R3235" i="35" s="1"/>
  <c r="G3184" i="35"/>
  <c r="G3235" i="35" s="1"/>
  <c r="K3184" i="35"/>
  <c r="K3235" i="35" s="1"/>
  <c r="O3184" i="35"/>
  <c r="O3235" i="35" s="1"/>
  <c r="D3235" i="35"/>
  <c r="E3180" i="35"/>
  <c r="E3231" i="35" s="1"/>
  <c r="I3180" i="35"/>
  <c r="I3231" i="35" s="1"/>
  <c r="M3180" i="35"/>
  <c r="M3231" i="35" s="1"/>
  <c r="Q3180" i="35"/>
  <c r="Q3231" i="35" s="1"/>
  <c r="F3180" i="35"/>
  <c r="F3231" i="35" s="1"/>
  <c r="J3180" i="35"/>
  <c r="J3231" i="35" s="1"/>
  <c r="N3180" i="35"/>
  <c r="N3231" i="35" s="1"/>
  <c r="R3180" i="35"/>
  <c r="R3231" i="35" s="1"/>
  <c r="G3180" i="35"/>
  <c r="G3231" i="35" s="1"/>
  <c r="K3180" i="35"/>
  <c r="K3231" i="35" s="1"/>
  <c r="O3180" i="35"/>
  <c r="O3231" i="35" s="1"/>
  <c r="D3231" i="35"/>
  <c r="E3176" i="35"/>
  <c r="E3227" i="35" s="1"/>
  <c r="I3176" i="35"/>
  <c r="I3227" i="35" s="1"/>
  <c r="M3176" i="35"/>
  <c r="M3227" i="35" s="1"/>
  <c r="Q3176" i="35"/>
  <c r="Q3227" i="35" s="1"/>
  <c r="F3176" i="35"/>
  <c r="F3227" i="35" s="1"/>
  <c r="J3176" i="35"/>
  <c r="J3227" i="35" s="1"/>
  <c r="N3176" i="35"/>
  <c r="N3227" i="35" s="1"/>
  <c r="R3176" i="35"/>
  <c r="R3227" i="35" s="1"/>
  <c r="G3176" i="35"/>
  <c r="G3227" i="35" s="1"/>
  <c r="K3176" i="35"/>
  <c r="K3227" i="35" s="1"/>
  <c r="O3176" i="35"/>
  <c r="O3227" i="35" s="1"/>
  <c r="D3227" i="35"/>
  <c r="E3172" i="35"/>
  <c r="E3223" i="35" s="1"/>
  <c r="I3172" i="35"/>
  <c r="I3223" i="35" s="1"/>
  <c r="M3172" i="35"/>
  <c r="M3223" i="35" s="1"/>
  <c r="Q3172" i="35"/>
  <c r="Q3223" i="35" s="1"/>
  <c r="F3172" i="35"/>
  <c r="F3223" i="35" s="1"/>
  <c r="J3172" i="35"/>
  <c r="J3223" i="35" s="1"/>
  <c r="N3172" i="35"/>
  <c r="N3223" i="35" s="1"/>
  <c r="R3172" i="35"/>
  <c r="R3223" i="35" s="1"/>
  <c r="G3172" i="35"/>
  <c r="G3223" i="35" s="1"/>
  <c r="K3172" i="35"/>
  <c r="K3223" i="35" s="1"/>
  <c r="O3172" i="35"/>
  <c r="O3223" i="35" s="1"/>
  <c r="D3223" i="35"/>
  <c r="E3168" i="35"/>
  <c r="E3219" i="35" s="1"/>
  <c r="I3168" i="35"/>
  <c r="I3219" i="35" s="1"/>
  <c r="M3168" i="35"/>
  <c r="M3219" i="35" s="1"/>
  <c r="Q3168" i="35"/>
  <c r="Q3219" i="35" s="1"/>
  <c r="F3168" i="35"/>
  <c r="F3219" i="35" s="1"/>
  <c r="J3168" i="35"/>
  <c r="J3219" i="35" s="1"/>
  <c r="N3168" i="35"/>
  <c r="N3219" i="35" s="1"/>
  <c r="R3168" i="35"/>
  <c r="R3219" i="35" s="1"/>
  <c r="G3168" i="35"/>
  <c r="G3219" i="35" s="1"/>
  <c r="K3168" i="35"/>
  <c r="K3219" i="35" s="1"/>
  <c r="O3168" i="35"/>
  <c r="O3219" i="35" s="1"/>
  <c r="D3219" i="35"/>
  <c r="E3164" i="35"/>
  <c r="E3215" i="35" s="1"/>
  <c r="I3164" i="35"/>
  <c r="I3215" i="35" s="1"/>
  <c r="M3164" i="35"/>
  <c r="M3215" i="35" s="1"/>
  <c r="Q3164" i="35"/>
  <c r="Q3215" i="35" s="1"/>
  <c r="F3164" i="35"/>
  <c r="F3215" i="35" s="1"/>
  <c r="J3164" i="35"/>
  <c r="J3215" i="35" s="1"/>
  <c r="N3164" i="35"/>
  <c r="N3215" i="35" s="1"/>
  <c r="R3164" i="35"/>
  <c r="R3215" i="35" s="1"/>
  <c r="G3164" i="35"/>
  <c r="G3215" i="35" s="1"/>
  <c r="K3164" i="35"/>
  <c r="K3215" i="35" s="1"/>
  <c r="O3164" i="35"/>
  <c r="O3215" i="35" s="1"/>
  <c r="D3215" i="35"/>
  <c r="E3160" i="35"/>
  <c r="E3211" i="35" s="1"/>
  <c r="I3160" i="35"/>
  <c r="I3211" i="35" s="1"/>
  <c r="M3160" i="35"/>
  <c r="M3211" i="35" s="1"/>
  <c r="Q3160" i="35"/>
  <c r="Q3211" i="35" s="1"/>
  <c r="F3160" i="35"/>
  <c r="F3211" i="35" s="1"/>
  <c r="J3160" i="35"/>
  <c r="J3211" i="35" s="1"/>
  <c r="N3160" i="35"/>
  <c r="N3211" i="35" s="1"/>
  <c r="R3160" i="35"/>
  <c r="R3211" i="35" s="1"/>
  <c r="G3160" i="35"/>
  <c r="G3211" i="35" s="1"/>
  <c r="K3160" i="35"/>
  <c r="K3211" i="35" s="1"/>
  <c r="O3160" i="35"/>
  <c r="O3211" i="35" s="1"/>
  <c r="D3211" i="35"/>
  <c r="E3156" i="35"/>
  <c r="E3207" i="35" s="1"/>
  <c r="I3156" i="35"/>
  <c r="I3207" i="35" s="1"/>
  <c r="M3156" i="35"/>
  <c r="M3207" i="35" s="1"/>
  <c r="Q3156" i="35"/>
  <c r="Q3207" i="35" s="1"/>
  <c r="F3156" i="35"/>
  <c r="F3207" i="35" s="1"/>
  <c r="J3156" i="35"/>
  <c r="J3207" i="35" s="1"/>
  <c r="N3156" i="35"/>
  <c r="N3207" i="35" s="1"/>
  <c r="R3156" i="35"/>
  <c r="R3207" i="35" s="1"/>
  <c r="G3156" i="35"/>
  <c r="G3207" i="35" s="1"/>
  <c r="K3156" i="35"/>
  <c r="K3207" i="35" s="1"/>
  <c r="O3156" i="35"/>
  <c r="O3207" i="35" s="1"/>
  <c r="D3207" i="35"/>
  <c r="E3152" i="35"/>
  <c r="E3203" i="35" s="1"/>
  <c r="I3152" i="35"/>
  <c r="I3203" i="35" s="1"/>
  <c r="M3152" i="35"/>
  <c r="M3203" i="35" s="1"/>
  <c r="Q3152" i="35"/>
  <c r="Q3203" i="35" s="1"/>
  <c r="F3152" i="35"/>
  <c r="F3203" i="35" s="1"/>
  <c r="J3152" i="35"/>
  <c r="J3203" i="35" s="1"/>
  <c r="N3152" i="35"/>
  <c r="N3203" i="35" s="1"/>
  <c r="R3152" i="35"/>
  <c r="R3203" i="35" s="1"/>
  <c r="G3152" i="35"/>
  <c r="G3203" i="35" s="1"/>
  <c r="K3152" i="35"/>
  <c r="K3203" i="35" s="1"/>
  <c r="O3152" i="35"/>
  <c r="O3203" i="35" s="1"/>
  <c r="D3203" i="35"/>
  <c r="E3148" i="35"/>
  <c r="E3199" i="35" s="1"/>
  <c r="I3148" i="35"/>
  <c r="I3199" i="35" s="1"/>
  <c r="M3148" i="35"/>
  <c r="M3199" i="35" s="1"/>
  <c r="Q3148" i="35"/>
  <c r="Q3199" i="35" s="1"/>
  <c r="F3148" i="35"/>
  <c r="F3199" i="35" s="1"/>
  <c r="J3148" i="35"/>
  <c r="J3199" i="35" s="1"/>
  <c r="N3148" i="35"/>
  <c r="N3199" i="35" s="1"/>
  <c r="R3148" i="35"/>
  <c r="R3199" i="35" s="1"/>
  <c r="G3148" i="35"/>
  <c r="G3199" i="35" s="1"/>
  <c r="K3148" i="35"/>
  <c r="K3199" i="35" s="1"/>
  <c r="O3148" i="35"/>
  <c r="O3199" i="35" s="1"/>
  <c r="D3199" i="35"/>
  <c r="E3144" i="35"/>
  <c r="E3195" i="35" s="1"/>
  <c r="I3144" i="35"/>
  <c r="I3195" i="35" s="1"/>
  <c r="M3144" i="35"/>
  <c r="M3195" i="35" s="1"/>
  <c r="Q3144" i="35"/>
  <c r="Q3195" i="35" s="1"/>
  <c r="F3144" i="35"/>
  <c r="F3195" i="35" s="1"/>
  <c r="J3144" i="35"/>
  <c r="J3195" i="35" s="1"/>
  <c r="N3144" i="35"/>
  <c r="N3195" i="35" s="1"/>
  <c r="R3144" i="35"/>
  <c r="R3195" i="35" s="1"/>
  <c r="G3144" i="35"/>
  <c r="G3195" i="35" s="1"/>
  <c r="K3144" i="35"/>
  <c r="K3195" i="35" s="1"/>
  <c r="O3144" i="35"/>
  <c r="O3195" i="35" s="1"/>
  <c r="D3195" i="35"/>
  <c r="E3140" i="35"/>
  <c r="E3191" i="35" s="1"/>
  <c r="I3140" i="35"/>
  <c r="I3191" i="35" s="1"/>
  <c r="M3140" i="35"/>
  <c r="M3191" i="35" s="1"/>
  <c r="Q3140" i="35"/>
  <c r="Q3191" i="35" s="1"/>
  <c r="F3140" i="35"/>
  <c r="F3191" i="35" s="1"/>
  <c r="J3140" i="35"/>
  <c r="J3191" i="35" s="1"/>
  <c r="N3140" i="35"/>
  <c r="N3191" i="35" s="1"/>
  <c r="R3140" i="35"/>
  <c r="R3191" i="35" s="1"/>
  <c r="G3140" i="35"/>
  <c r="G3191" i="35" s="1"/>
  <c r="K3140" i="35"/>
  <c r="K3191" i="35" s="1"/>
  <c r="O3140" i="35"/>
  <c r="O3191" i="35" s="1"/>
  <c r="D3191" i="35"/>
  <c r="H3190" i="35"/>
  <c r="G3032" i="35"/>
  <c r="G3083" i="35" s="1"/>
  <c r="K3032" i="35"/>
  <c r="K3083" i="35" s="1"/>
  <c r="O3032" i="35"/>
  <c r="O3083" i="35" s="1"/>
  <c r="E3032" i="35"/>
  <c r="E3083" i="35" s="1"/>
  <c r="I3032" i="35"/>
  <c r="I3083" i="35" s="1"/>
  <c r="M3032" i="35"/>
  <c r="M3083" i="35" s="1"/>
  <c r="Q3032" i="35"/>
  <c r="Q3083" i="35" s="1"/>
  <c r="F3032" i="35"/>
  <c r="F3083" i="35" s="1"/>
  <c r="N3032" i="35"/>
  <c r="N3083" i="35" s="1"/>
  <c r="H3032" i="35"/>
  <c r="H3083" i="35" s="1"/>
  <c r="P3032" i="35"/>
  <c r="P3083" i="35" s="1"/>
  <c r="J3032" i="35"/>
  <c r="J3083" i="35" s="1"/>
  <c r="R3032" i="35"/>
  <c r="R3083" i="35" s="1"/>
  <c r="G3028" i="35"/>
  <c r="G3079" i="35" s="1"/>
  <c r="K3028" i="35"/>
  <c r="K3079" i="35" s="1"/>
  <c r="O3028" i="35"/>
  <c r="O3079" i="35" s="1"/>
  <c r="E3028" i="35"/>
  <c r="E3079" i="35" s="1"/>
  <c r="I3028" i="35"/>
  <c r="I3079" i="35" s="1"/>
  <c r="M3028" i="35"/>
  <c r="M3079" i="35" s="1"/>
  <c r="Q3028" i="35"/>
  <c r="Q3079" i="35" s="1"/>
  <c r="F3028" i="35"/>
  <c r="F3079" i="35" s="1"/>
  <c r="N3028" i="35"/>
  <c r="N3079" i="35" s="1"/>
  <c r="H3028" i="35"/>
  <c r="H3079" i="35" s="1"/>
  <c r="P3028" i="35"/>
  <c r="P3079" i="35" s="1"/>
  <c r="J3028" i="35"/>
  <c r="J3079" i="35" s="1"/>
  <c r="R3028" i="35"/>
  <c r="R3079" i="35" s="1"/>
  <c r="G3024" i="35"/>
  <c r="G3075" i="35" s="1"/>
  <c r="K3024" i="35"/>
  <c r="K3075" i="35" s="1"/>
  <c r="O3024" i="35"/>
  <c r="O3075" i="35" s="1"/>
  <c r="E3024" i="35"/>
  <c r="E3075" i="35" s="1"/>
  <c r="I3024" i="35"/>
  <c r="I3075" i="35" s="1"/>
  <c r="M3024" i="35"/>
  <c r="M3075" i="35" s="1"/>
  <c r="Q3024" i="35"/>
  <c r="Q3075" i="35" s="1"/>
  <c r="F3024" i="35"/>
  <c r="F3075" i="35" s="1"/>
  <c r="N3024" i="35"/>
  <c r="N3075" i="35" s="1"/>
  <c r="H3024" i="35"/>
  <c r="H3075" i="35" s="1"/>
  <c r="P3024" i="35"/>
  <c r="P3075" i="35" s="1"/>
  <c r="J3024" i="35"/>
  <c r="J3075" i="35" s="1"/>
  <c r="R3024" i="35"/>
  <c r="R3075" i="35" s="1"/>
  <c r="G3020" i="35"/>
  <c r="G3071" i="35" s="1"/>
  <c r="K3020" i="35"/>
  <c r="K3071" i="35" s="1"/>
  <c r="O3020" i="35"/>
  <c r="O3071" i="35" s="1"/>
  <c r="E3020" i="35"/>
  <c r="E3071" i="35" s="1"/>
  <c r="I3020" i="35"/>
  <c r="I3071" i="35" s="1"/>
  <c r="M3020" i="35"/>
  <c r="M3071" i="35" s="1"/>
  <c r="Q3020" i="35"/>
  <c r="Q3071" i="35" s="1"/>
  <c r="F3020" i="35"/>
  <c r="F3071" i="35" s="1"/>
  <c r="N3020" i="35"/>
  <c r="N3071" i="35" s="1"/>
  <c r="H3020" i="35"/>
  <c r="H3071" i="35" s="1"/>
  <c r="P3020" i="35"/>
  <c r="P3071" i="35" s="1"/>
  <c r="J3020" i="35"/>
  <c r="J3071" i="35" s="1"/>
  <c r="R3020" i="35"/>
  <c r="R3071" i="35" s="1"/>
  <c r="G3016" i="35"/>
  <c r="G3067" i="35" s="1"/>
  <c r="K3016" i="35"/>
  <c r="K3067" i="35" s="1"/>
  <c r="O3016" i="35"/>
  <c r="O3067" i="35" s="1"/>
  <c r="E3016" i="35"/>
  <c r="E3067" i="35" s="1"/>
  <c r="I3016" i="35"/>
  <c r="I3067" i="35" s="1"/>
  <c r="M3016" i="35"/>
  <c r="M3067" i="35" s="1"/>
  <c r="Q3016" i="35"/>
  <c r="Q3067" i="35" s="1"/>
  <c r="F3016" i="35"/>
  <c r="F3067" i="35" s="1"/>
  <c r="N3016" i="35"/>
  <c r="N3067" i="35" s="1"/>
  <c r="H3016" i="35"/>
  <c r="H3067" i="35" s="1"/>
  <c r="P3016" i="35"/>
  <c r="P3067" i="35" s="1"/>
  <c r="J3016" i="35"/>
  <c r="J3067" i="35" s="1"/>
  <c r="R3016" i="35"/>
  <c r="R3067" i="35" s="1"/>
  <c r="G3012" i="35"/>
  <c r="G3063" i="35" s="1"/>
  <c r="K3012" i="35"/>
  <c r="K3063" i="35" s="1"/>
  <c r="O3012" i="35"/>
  <c r="O3063" i="35" s="1"/>
  <c r="E3012" i="35"/>
  <c r="E3063" i="35" s="1"/>
  <c r="I3012" i="35"/>
  <c r="I3063" i="35" s="1"/>
  <c r="M3012" i="35"/>
  <c r="M3063" i="35" s="1"/>
  <c r="Q3012" i="35"/>
  <c r="Q3063" i="35" s="1"/>
  <c r="F3012" i="35"/>
  <c r="F3063" i="35" s="1"/>
  <c r="N3012" i="35"/>
  <c r="N3063" i="35" s="1"/>
  <c r="H3012" i="35"/>
  <c r="H3063" i="35" s="1"/>
  <c r="P3012" i="35"/>
  <c r="P3063" i="35" s="1"/>
  <c r="J3012" i="35"/>
  <c r="J3063" i="35" s="1"/>
  <c r="R3012" i="35"/>
  <c r="R3063" i="35" s="1"/>
  <c r="G3008" i="35"/>
  <c r="G3059" i="35" s="1"/>
  <c r="K3008" i="35"/>
  <c r="K3059" i="35" s="1"/>
  <c r="O3008" i="35"/>
  <c r="O3059" i="35" s="1"/>
  <c r="E3008" i="35"/>
  <c r="E3059" i="35" s="1"/>
  <c r="I3008" i="35"/>
  <c r="I3059" i="35" s="1"/>
  <c r="M3008" i="35"/>
  <c r="M3059" i="35" s="1"/>
  <c r="Q3008" i="35"/>
  <c r="Q3059" i="35" s="1"/>
  <c r="F3008" i="35"/>
  <c r="F3059" i="35" s="1"/>
  <c r="N3008" i="35"/>
  <c r="N3059" i="35" s="1"/>
  <c r="H3008" i="35"/>
  <c r="H3059" i="35" s="1"/>
  <c r="P3008" i="35"/>
  <c r="P3059" i="35" s="1"/>
  <c r="J3008" i="35"/>
  <c r="J3059" i="35" s="1"/>
  <c r="R3008" i="35"/>
  <c r="R3059" i="35" s="1"/>
  <c r="G3004" i="35"/>
  <c r="G3055" i="35" s="1"/>
  <c r="K3004" i="35"/>
  <c r="K3055" i="35" s="1"/>
  <c r="O3004" i="35"/>
  <c r="O3055" i="35" s="1"/>
  <c r="E3004" i="35"/>
  <c r="E3055" i="35" s="1"/>
  <c r="I3004" i="35"/>
  <c r="I3055" i="35" s="1"/>
  <c r="M3004" i="35"/>
  <c r="M3055" i="35" s="1"/>
  <c r="Q3004" i="35"/>
  <c r="Q3055" i="35" s="1"/>
  <c r="F3004" i="35"/>
  <c r="F3055" i="35" s="1"/>
  <c r="N3004" i="35"/>
  <c r="N3055" i="35" s="1"/>
  <c r="H3004" i="35"/>
  <c r="H3055" i="35" s="1"/>
  <c r="P3004" i="35"/>
  <c r="P3055" i="35" s="1"/>
  <c r="J3004" i="35"/>
  <c r="J3055" i="35" s="1"/>
  <c r="R3004" i="35"/>
  <c r="R3055" i="35" s="1"/>
  <c r="G3000" i="35"/>
  <c r="K3000" i="35"/>
  <c r="O3000" i="35"/>
  <c r="E3000" i="35"/>
  <c r="I3000" i="35"/>
  <c r="M3000" i="35"/>
  <c r="Q3000" i="35"/>
  <c r="F3000" i="35"/>
  <c r="N3000" i="35"/>
  <c r="H3000" i="35"/>
  <c r="P3000" i="35"/>
  <c r="J3000" i="35"/>
  <c r="R3000" i="35"/>
  <c r="E2521" i="35"/>
  <c r="E2572" i="35" s="1"/>
  <c r="I2521" i="35"/>
  <c r="I2572" i="35" s="1"/>
  <c r="M2521" i="35"/>
  <c r="M2572" i="35" s="1"/>
  <c r="Q2521" i="35"/>
  <c r="Q2572" i="35" s="1"/>
  <c r="F2521" i="35"/>
  <c r="F2572" i="35" s="1"/>
  <c r="J2521" i="35"/>
  <c r="J2572" i="35" s="1"/>
  <c r="N2521" i="35"/>
  <c r="N2572" i="35" s="1"/>
  <c r="R2521" i="35"/>
  <c r="R2572" i="35" s="1"/>
  <c r="G2521" i="35"/>
  <c r="G2572" i="35" s="1"/>
  <c r="K2521" i="35"/>
  <c r="K2572" i="35" s="1"/>
  <c r="O2521" i="35"/>
  <c r="O2572" i="35" s="1"/>
  <c r="H2521" i="35"/>
  <c r="H2572" i="35" s="1"/>
  <c r="L2521" i="35"/>
  <c r="L2572" i="35" s="1"/>
  <c r="P2521" i="35"/>
  <c r="P2572" i="35" s="1"/>
  <c r="D2572" i="35"/>
  <c r="E2513" i="35"/>
  <c r="E2564" i="35" s="1"/>
  <c r="I2513" i="35"/>
  <c r="I2564" i="35" s="1"/>
  <c r="M2513" i="35"/>
  <c r="M2564" i="35" s="1"/>
  <c r="Q2513" i="35"/>
  <c r="Q2564" i="35" s="1"/>
  <c r="F2513" i="35"/>
  <c r="F2564" i="35" s="1"/>
  <c r="J2513" i="35"/>
  <c r="J2564" i="35" s="1"/>
  <c r="N2513" i="35"/>
  <c r="N2564" i="35" s="1"/>
  <c r="R2513" i="35"/>
  <c r="R2564" i="35" s="1"/>
  <c r="G2513" i="35"/>
  <c r="G2564" i="35" s="1"/>
  <c r="K2513" i="35"/>
  <c r="K2564" i="35" s="1"/>
  <c r="O2513" i="35"/>
  <c r="O2564" i="35" s="1"/>
  <c r="D2564" i="35"/>
  <c r="H2513" i="35"/>
  <c r="H2564" i="35" s="1"/>
  <c r="L2513" i="35"/>
  <c r="L2564" i="35" s="1"/>
  <c r="P2513" i="35"/>
  <c r="P2564" i="35" s="1"/>
  <c r="E2505" i="35"/>
  <c r="I2505" i="35"/>
  <c r="M2505" i="35"/>
  <c r="Q2505" i="35"/>
  <c r="F2505" i="35"/>
  <c r="J2505" i="35"/>
  <c r="N2505" i="35"/>
  <c r="R2505" i="35"/>
  <c r="G2505" i="35"/>
  <c r="G2556" i="35" s="1"/>
  <c r="K2505" i="35"/>
  <c r="K2556" i="35" s="1"/>
  <c r="O2505" i="35"/>
  <c r="O2556" i="35" s="1"/>
  <c r="D2529" i="35"/>
  <c r="D2556" i="35"/>
  <c r="H2505" i="35"/>
  <c r="H2556" i="35" s="1"/>
  <c r="L2505" i="35"/>
  <c r="L2556" i="35" s="1"/>
  <c r="P2505" i="35"/>
  <c r="P2556" i="35" s="1"/>
  <c r="J3294" i="35"/>
  <c r="P3188" i="35"/>
  <c r="P3239" i="35" s="1"/>
  <c r="E3187" i="35"/>
  <c r="E3238" i="35" s="1"/>
  <c r="I3187" i="35"/>
  <c r="I3238" i="35" s="1"/>
  <c r="M3187" i="35"/>
  <c r="M3238" i="35" s="1"/>
  <c r="Q3187" i="35"/>
  <c r="Q3238" i="35" s="1"/>
  <c r="F3187" i="35"/>
  <c r="F3238" i="35" s="1"/>
  <c r="J3187" i="35"/>
  <c r="J3238" i="35" s="1"/>
  <c r="N3187" i="35"/>
  <c r="N3238" i="35" s="1"/>
  <c r="R3187" i="35"/>
  <c r="R3238" i="35" s="1"/>
  <c r="G3187" i="35"/>
  <c r="G3238" i="35" s="1"/>
  <c r="K3187" i="35"/>
  <c r="K3238" i="35" s="1"/>
  <c r="O3187" i="35"/>
  <c r="O3238" i="35" s="1"/>
  <c r="D3238" i="35"/>
  <c r="L3185" i="35"/>
  <c r="L3236" i="35" s="1"/>
  <c r="P3184" i="35"/>
  <c r="P3235" i="35" s="1"/>
  <c r="E3183" i="35"/>
  <c r="E3234" i="35" s="1"/>
  <c r="I3183" i="35"/>
  <c r="I3234" i="35" s="1"/>
  <c r="M3183" i="35"/>
  <c r="M3234" i="35" s="1"/>
  <c r="Q3183" i="35"/>
  <c r="Q3234" i="35" s="1"/>
  <c r="F3183" i="35"/>
  <c r="F3234" i="35" s="1"/>
  <c r="J3183" i="35"/>
  <c r="J3234" i="35" s="1"/>
  <c r="N3183" i="35"/>
  <c r="N3234" i="35" s="1"/>
  <c r="R3183" i="35"/>
  <c r="R3234" i="35" s="1"/>
  <c r="G3183" i="35"/>
  <c r="G3234" i="35" s="1"/>
  <c r="K3183" i="35"/>
  <c r="K3234" i="35" s="1"/>
  <c r="O3183" i="35"/>
  <c r="O3234" i="35" s="1"/>
  <c r="D3234" i="35"/>
  <c r="L3181" i="35"/>
  <c r="L3232" i="35" s="1"/>
  <c r="P3180" i="35"/>
  <c r="P3231" i="35" s="1"/>
  <c r="E3179" i="35"/>
  <c r="E3230" i="35" s="1"/>
  <c r="I3179" i="35"/>
  <c r="I3230" i="35" s="1"/>
  <c r="M3179" i="35"/>
  <c r="M3230" i="35" s="1"/>
  <c r="Q3179" i="35"/>
  <c r="Q3230" i="35" s="1"/>
  <c r="F3179" i="35"/>
  <c r="F3230" i="35" s="1"/>
  <c r="J3179" i="35"/>
  <c r="J3230" i="35" s="1"/>
  <c r="N3179" i="35"/>
  <c r="N3230" i="35" s="1"/>
  <c r="R3179" i="35"/>
  <c r="R3230" i="35" s="1"/>
  <c r="G3179" i="35"/>
  <c r="G3230" i="35" s="1"/>
  <c r="K3179" i="35"/>
  <c r="K3230" i="35" s="1"/>
  <c r="O3179" i="35"/>
  <c r="O3230" i="35" s="1"/>
  <c r="D3230" i="35"/>
  <c r="L3177" i="35"/>
  <c r="L3228" i="35" s="1"/>
  <c r="P3176" i="35"/>
  <c r="P3227" i="35" s="1"/>
  <c r="E3175" i="35"/>
  <c r="E3226" i="35" s="1"/>
  <c r="I3175" i="35"/>
  <c r="I3226" i="35" s="1"/>
  <c r="M3175" i="35"/>
  <c r="M3226" i="35" s="1"/>
  <c r="Q3175" i="35"/>
  <c r="Q3226" i="35" s="1"/>
  <c r="F3175" i="35"/>
  <c r="F3226" i="35" s="1"/>
  <c r="J3175" i="35"/>
  <c r="J3226" i="35" s="1"/>
  <c r="N3175" i="35"/>
  <c r="N3226" i="35" s="1"/>
  <c r="R3175" i="35"/>
  <c r="R3226" i="35" s="1"/>
  <c r="G3175" i="35"/>
  <c r="G3226" i="35" s="1"/>
  <c r="K3175" i="35"/>
  <c r="K3226" i="35" s="1"/>
  <c r="O3175" i="35"/>
  <c r="O3226" i="35" s="1"/>
  <c r="D3226" i="35"/>
  <c r="L3173" i="35"/>
  <c r="L3224" i="35" s="1"/>
  <c r="P3172" i="35"/>
  <c r="P3223" i="35" s="1"/>
  <c r="E3171" i="35"/>
  <c r="E3222" i="35" s="1"/>
  <c r="I3171" i="35"/>
  <c r="I3222" i="35" s="1"/>
  <c r="M3171" i="35"/>
  <c r="M3222" i="35" s="1"/>
  <c r="Q3171" i="35"/>
  <c r="Q3222" i="35" s="1"/>
  <c r="F3171" i="35"/>
  <c r="F3222" i="35" s="1"/>
  <c r="J3171" i="35"/>
  <c r="J3222" i="35" s="1"/>
  <c r="N3171" i="35"/>
  <c r="N3222" i="35" s="1"/>
  <c r="R3171" i="35"/>
  <c r="R3222" i="35" s="1"/>
  <c r="G3171" i="35"/>
  <c r="G3222" i="35" s="1"/>
  <c r="K3171" i="35"/>
  <c r="K3222" i="35" s="1"/>
  <c r="O3171" i="35"/>
  <c r="O3222" i="35" s="1"/>
  <c r="D3222" i="35"/>
  <c r="L3169" i="35"/>
  <c r="L3220" i="35" s="1"/>
  <c r="P3168" i="35"/>
  <c r="P3219" i="35" s="1"/>
  <c r="E3167" i="35"/>
  <c r="E3218" i="35" s="1"/>
  <c r="I3167" i="35"/>
  <c r="I3218" i="35" s="1"/>
  <c r="M3167" i="35"/>
  <c r="M3218" i="35" s="1"/>
  <c r="Q3167" i="35"/>
  <c r="Q3218" i="35" s="1"/>
  <c r="F3167" i="35"/>
  <c r="F3218" i="35" s="1"/>
  <c r="J3167" i="35"/>
  <c r="J3218" i="35" s="1"/>
  <c r="N3167" i="35"/>
  <c r="N3218" i="35" s="1"/>
  <c r="R3167" i="35"/>
  <c r="R3218" i="35" s="1"/>
  <c r="G3167" i="35"/>
  <c r="G3218" i="35" s="1"/>
  <c r="K3167" i="35"/>
  <c r="K3218" i="35" s="1"/>
  <c r="O3167" i="35"/>
  <c r="O3218" i="35" s="1"/>
  <c r="D3218" i="35"/>
  <c r="L3165" i="35"/>
  <c r="L3216" i="35" s="1"/>
  <c r="P3164" i="35"/>
  <c r="P3215" i="35" s="1"/>
  <c r="E3163" i="35"/>
  <c r="E3214" i="35" s="1"/>
  <c r="I3163" i="35"/>
  <c r="I3214" i="35" s="1"/>
  <c r="M3163" i="35"/>
  <c r="M3214" i="35" s="1"/>
  <c r="Q3163" i="35"/>
  <c r="Q3214" i="35" s="1"/>
  <c r="F3163" i="35"/>
  <c r="F3214" i="35" s="1"/>
  <c r="J3163" i="35"/>
  <c r="J3214" i="35" s="1"/>
  <c r="N3163" i="35"/>
  <c r="N3214" i="35" s="1"/>
  <c r="R3163" i="35"/>
  <c r="R3214" i="35" s="1"/>
  <c r="G3163" i="35"/>
  <c r="G3214" i="35" s="1"/>
  <c r="K3163" i="35"/>
  <c r="K3214" i="35" s="1"/>
  <c r="O3163" i="35"/>
  <c r="O3214" i="35" s="1"/>
  <c r="D3214" i="35"/>
  <c r="L3161" i="35"/>
  <c r="L3212" i="35" s="1"/>
  <c r="P3160" i="35"/>
  <c r="P3211" i="35" s="1"/>
  <c r="E3159" i="35"/>
  <c r="E3210" i="35" s="1"/>
  <c r="I3159" i="35"/>
  <c r="I3210" i="35" s="1"/>
  <c r="M3159" i="35"/>
  <c r="M3210" i="35" s="1"/>
  <c r="Q3159" i="35"/>
  <c r="Q3210" i="35" s="1"/>
  <c r="F3159" i="35"/>
  <c r="F3210" i="35" s="1"/>
  <c r="J3159" i="35"/>
  <c r="J3210" i="35" s="1"/>
  <c r="N3159" i="35"/>
  <c r="N3210" i="35" s="1"/>
  <c r="R3159" i="35"/>
  <c r="R3210" i="35" s="1"/>
  <c r="G3159" i="35"/>
  <c r="G3210" i="35" s="1"/>
  <c r="K3159" i="35"/>
  <c r="K3210" i="35" s="1"/>
  <c r="O3159" i="35"/>
  <c r="O3210" i="35" s="1"/>
  <c r="D3210" i="35"/>
  <c r="L3157" i="35"/>
  <c r="L3208" i="35" s="1"/>
  <c r="P3156" i="35"/>
  <c r="P3207" i="35" s="1"/>
  <c r="E3155" i="35"/>
  <c r="E3206" i="35" s="1"/>
  <c r="I3155" i="35"/>
  <c r="I3206" i="35" s="1"/>
  <c r="M3155" i="35"/>
  <c r="M3206" i="35" s="1"/>
  <c r="Q3155" i="35"/>
  <c r="Q3206" i="35" s="1"/>
  <c r="F3155" i="35"/>
  <c r="F3206" i="35" s="1"/>
  <c r="J3155" i="35"/>
  <c r="J3206" i="35" s="1"/>
  <c r="N3155" i="35"/>
  <c r="N3206" i="35" s="1"/>
  <c r="R3155" i="35"/>
  <c r="R3206" i="35" s="1"/>
  <c r="G3155" i="35"/>
  <c r="G3206" i="35" s="1"/>
  <c r="K3155" i="35"/>
  <c r="K3206" i="35" s="1"/>
  <c r="O3155" i="35"/>
  <c r="O3206" i="35" s="1"/>
  <c r="D3206" i="35"/>
  <c r="L3153" i="35"/>
  <c r="L3204" i="35" s="1"/>
  <c r="P3152" i="35"/>
  <c r="P3203" i="35" s="1"/>
  <c r="E3151" i="35"/>
  <c r="E3202" i="35" s="1"/>
  <c r="I3151" i="35"/>
  <c r="I3202" i="35" s="1"/>
  <c r="M3151" i="35"/>
  <c r="M3202" i="35" s="1"/>
  <c r="Q3151" i="35"/>
  <c r="Q3202" i="35" s="1"/>
  <c r="F3151" i="35"/>
  <c r="F3202" i="35" s="1"/>
  <c r="J3151" i="35"/>
  <c r="J3202" i="35" s="1"/>
  <c r="N3151" i="35"/>
  <c r="N3202" i="35" s="1"/>
  <c r="R3151" i="35"/>
  <c r="R3202" i="35" s="1"/>
  <c r="G3151" i="35"/>
  <c r="G3202" i="35" s="1"/>
  <c r="K3151" i="35"/>
  <c r="K3202" i="35" s="1"/>
  <c r="O3151" i="35"/>
  <c r="O3202" i="35" s="1"/>
  <c r="D3202" i="35"/>
  <c r="L3149" i="35"/>
  <c r="L3200" i="35" s="1"/>
  <c r="P3148" i="35"/>
  <c r="P3199" i="35" s="1"/>
  <c r="E3147" i="35"/>
  <c r="E3198" i="35" s="1"/>
  <c r="I3147" i="35"/>
  <c r="I3198" i="35" s="1"/>
  <c r="M3147" i="35"/>
  <c r="M3198" i="35" s="1"/>
  <c r="Q3147" i="35"/>
  <c r="Q3198" i="35" s="1"/>
  <c r="F3147" i="35"/>
  <c r="F3198" i="35" s="1"/>
  <c r="J3147" i="35"/>
  <c r="J3198" i="35" s="1"/>
  <c r="N3147" i="35"/>
  <c r="N3198" i="35" s="1"/>
  <c r="R3147" i="35"/>
  <c r="R3198" i="35" s="1"/>
  <c r="G3147" i="35"/>
  <c r="G3198" i="35" s="1"/>
  <c r="K3147" i="35"/>
  <c r="K3198" i="35" s="1"/>
  <c r="O3147" i="35"/>
  <c r="O3198" i="35" s="1"/>
  <c r="D3198" i="35"/>
  <c r="L3145" i="35"/>
  <c r="L3196" i="35" s="1"/>
  <c r="P3144" i="35"/>
  <c r="P3195" i="35" s="1"/>
  <c r="E3143" i="35"/>
  <c r="E3194" i="35" s="1"/>
  <c r="I3143" i="35"/>
  <c r="I3194" i="35" s="1"/>
  <c r="M3143" i="35"/>
  <c r="M3194" i="35" s="1"/>
  <c r="Q3143" i="35"/>
  <c r="Q3194" i="35" s="1"/>
  <c r="F3143" i="35"/>
  <c r="F3194" i="35" s="1"/>
  <c r="J3143" i="35"/>
  <c r="J3194" i="35" s="1"/>
  <c r="N3143" i="35"/>
  <c r="N3194" i="35" s="1"/>
  <c r="R3143" i="35"/>
  <c r="R3194" i="35" s="1"/>
  <c r="G3143" i="35"/>
  <c r="G3194" i="35" s="1"/>
  <c r="K3143" i="35"/>
  <c r="K3194" i="35" s="1"/>
  <c r="O3143" i="35"/>
  <c r="O3194" i="35" s="1"/>
  <c r="D3194" i="35"/>
  <c r="L3141" i="35"/>
  <c r="L3192" i="35" s="1"/>
  <c r="P3140" i="35"/>
  <c r="P3191" i="35" s="1"/>
  <c r="E3139" i="35"/>
  <c r="I3139" i="35"/>
  <c r="M3139" i="35"/>
  <c r="Q3139" i="35"/>
  <c r="F3139" i="35"/>
  <c r="J3139" i="35"/>
  <c r="N3139" i="35"/>
  <c r="R3139" i="35"/>
  <c r="G3139" i="35"/>
  <c r="K3139" i="35"/>
  <c r="O3139" i="35"/>
  <c r="D3189" i="35"/>
  <c r="D3190" i="35"/>
  <c r="D3079" i="35"/>
  <c r="D3063" i="35"/>
  <c r="F2935" i="35"/>
  <c r="E2658" i="35"/>
  <c r="E2709" i="35" s="1"/>
  <c r="I2658" i="35"/>
  <c r="I2709" i="35" s="1"/>
  <c r="M2658" i="35"/>
  <c r="M2709" i="35" s="1"/>
  <c r="Q2658" i="35"/>
  <c r="Q2709" i="35" s="1"/>
  <c r="F2658" i="35"/>
  <c r="F2709" i="35" s="1"/>
  <c r="J2658" i="35"/>
  <c r="J2709" i="35" s="1"/>
  <c r="N2658" i="35"/>
  <c r="N2709" i="35" s="1"/>
  <c r="R2658" i="35"/>
  <c r="R2709" i="35" s="1"/>
  <c r="G2658" i="35"/>
  <c r="G2709" i="35" s="1"/>
  <c r="K2658" i="35"/>
  <c r="K2709" i="35" s="1"/>
  <c r="O2658" i="35"/>
  <c r="O2709" i="35" s="1"/>
  <c r="H2658" i="35"/>
  <c r="H2709" i="35" s="1"/>
  <c r="L2658" i="35"/>
  <c r="L2709" i="35" s="1"/>
  <c r="P2658" i="35"/>
  <c r="P2709" i="35" s="1"/>
  <c r="D2709" i="35"/>
  <c r="E2642" i="35"/>
  <c r="E2693" i="35" s="1"/>
  <c r="I2642" i="35"/>
  <c r="I2693" i="35" s="1"/>
  <c r="M2642" i="35"/>
  <c r="M2693" i="35" s="1"/>
  <c r="Q2642" i="35"/>
  <c r="Q2693" i="35" s="1"/>
  <c r="F2642" i="35"/>
  <c r="F2693" i="35" s="1"/>
  <c r="J2642" i="35"/>
  <c r="J2693" i="35" s="1"/>
  <c r="N2642" i="35"/>
  <c r="N2693" i="35" s="1"/>
  <c r="R2642" i="35"/>
  <c r="R2693" i="35" s="1"/>
  <c r="G2642" i="35"/>
  <c r="G2693" i="35" s="1"/>
  <c r="K2642" i="35"/>
  <c r="K2693" i="35" s="1"/>
  <c r="O2642" i="35"/>
  <c r="O2693" i="35" s="1"/>
  <c r="H2642" i="35"/>
  <c r="H2693" i="35" s="1"/>
  <c r="L2642" i="35"/>
  <c r="L2693" i="35" s="1"/>
  <c r="P2642" i="35"/>
  <c r="P2693" i="35" s="1"/>
  <c r="D2693" i="35"/>
  <c r="L3188" i="35"/>
  <c r="L3239" i="35" s="1"/>
  <c r="E3186" i="35"/>
  <c r="E3237" i="35" s="1"/>
  <c r="I3186" i="35"/>
  <c r="I3237" i="35" s="1"/>
  <c r="M3186" i="35"/>
  <c r="M3237" i="35" s="1"/>
  <c r="Q3186" i="35"/>
  <c r="Q3237" i="35" s="1"/>
  <c r="F3186" i="35"/>
  <c r="F3237" i="35" s="1"/>
  <c r="J3186" i="35"/>
  <c r="J3237" i="35" s="1"/>
  <c r="N3186" i="35"/>
  <c r="N3237" i="35" s="1"/>
  <c r="R3186" i="35"/>
  <c r="R3237" i="35" s="1"/>
  <c r="G3186" i="35"/>
  <c r="G3237" i="35" s="1"/>
  <c r="K3186" i="35"/>
  <c r="K3237" i="35" s="1"/>
  <c r="O3186" i="35"/>
  <c r="O3237" i="35" s="1"/>
  <c r="D3237" i="35"/>
  <c r="L3184" i="35"/>
  <c r="L3235" i="35" s="1"/>
  <c r="E3182" i="35"/>
  <c r="E3233" i="35" s="1"/>
  <c r="I3182" i="35"/>
  <c r="I3233" i="35" s="1"/>
  <c r="M3182" i="35"/>
  <c r="M3233" i="35" s="1"/>
  <c r="Q3182" i="35"/>
  <c r="Q3233" i="35" s="1"/>
  <c r="F3182" i="35"/>
  <c r="F3233" i="35" s="1"/>
  <c r="J3182" i="35"/>
  <c r="J3233" i="35" s="1"/>
  <c r="N3182" i="35"/>
  <c r="N3233" i="35" s="1"/>
  <c r="R3182" i="35"/>
  <c r="R3233" i="35" s="1"/>
  <c r="G3182" i="35"/>
  <c r="G3233" i="35" s="1"/>
  <c r="K3182" i="35"/>
  <c r="K3233" i="35" s="1"/>
  <c r="O3182" i="35"/>
  <c r="O3233" i="35" s="1"/>
  <c r="D3233" i="35"/>
  <c r="L3180" i="35"/>
  <c r="L3231" i="35" s="1"/>
  <c r="E3178" i="35"/>
  <c r="E3229" i="35" s="1"/>
  <c r="I3178" i="35"/>
  <c r="I3229" i="35" s="1"/>
  <c r="M3178" i="35"/>
  <c r="M3229" i="35" s="1"/>
  <c r="Q3178" i="35"/>
  <c r="Q3229" i="35" s="1"/>
  <c r="F3178" i="35"/>
  <c r="F3229" i="35" s="1"/>
  <c r="J3178" i="35"/>
  <c r="J3229" i="35" s="1"/>
  <c r="N3178" i="35"/>
  <c r="N3229" i="35" s="1"/>
  <c r="R3178" i="35"/>
  <c r="R3229" i="35" s="1"/>
  <c r="G3178" i="35"/>
  <c r="G3229" i="35" s="1"/>
  <c r="K3178" i="35"/>
  <c r="K3229" i="35" s="1"/>
  <c r="O3178" i="35"/>
  <c r="O3229" i="35" s="1"/>
  <c r="D3229" i="35"/>
  <c r="L3176" i="35"/>
  <c r="L3227" i="35" s="1"/>
  <c r="E3174" i="35"/>
  <c r="E3225" i="35" s="1"/>
  <c r="I3174" i="35"/>
  <c r="I3225" i="35" s="1"/>
  <c r="M3174" i="35"/>
  <c r="M3225" i="35" s="1"/>
  <c r="Q3174" i="35"/>
  <c r="Q3225" i="35" s="1"/>
  <c r="F3174" i="35"/>
  <c r="F3225" i="35" s="1"/>
  <c r="J3174" i="35"/>
  <c r="J3225" i="35" s="1"/>
  <c r="N3174" i="35"/>
  <c r="N3225" i="35" s="1"/>
  <c r="R3174" i="35"/>
  <c r="R3225" i="35" s="1"/>
  <c r="G3174" i="35"/>
  <c r="G3225" i="35" s="1"/>
  <c r="K3174" i="35"/>
  <c r="K3225" i="35" s="1"/>
  <c r="O3174" i="35"/>
  <c r="O3225" i="35" s="1"/>
  <c r="D3225" i="35"/>
  <c r="L3172" i="35"/>
  <c r="L3223" i="35" s="1"/>
  <c r="E3170" i="35"/>
  <c r="E3221" i="35" s="1"/>
  <c r="I3170" i="35"/>
  <c r="I3221" i="35" s="1"/>
  <c r="M3170" i="35"/>
  <c r="M3221" i="35" s="1"/>
  <c r="Q3170" i="35"/>
  <c r="Q3221" i="35" s="1"/>
  <c r="F3170" i="35"/>
  <c r="F3221" i="35" s="1"/>
  <c r="J3170" i="35"/>
  <c r="J3221" i="35" s="1"/>
  <c r="N3170" i="35"/>
  <c r="N3221" i="35" s="1"/>
  <c r="R3170" i="35"/>
  <c r="R3221" i="35" s="1"/>
  <c r="G3170" i="35"/>
  <c r="G3221" i="35" s="1"/>
  <c r="K3170" i="35"/>
  <c r="K3221" i="35" s="1"/>
  <c r="O3170" i="35"/>
  <c r="O3221" i="35" s="1"/>
  <c r="D3221" i="35"/>
  <c r="L3168" i="35"/>
  <c r="L3219" i="35" s="1"/>
  <c r="E3166" i="35"/>
  <c r="E3217" i="35" s="1"/>
  <c r="I3166" i="35"/>
  <c r="I3217" i="35" s="1"/>
  <c r="M3166" i="35"/>
  <c r="M3217" i="35" s="1"/>
  <c r="Q3166" i="35"/>
  <c r="Q3217" i="35" s="1"/>
  <c r="F3166" i="35"/>
  <c r="F3217" i="35" s="1"/>
  <c r="J3166" i="35"/>
  <c r="J3217" i="35" s="1"/>
  <c r="N3166" i="35"/>
  <c r="N3217" i="35" s="1"/>
  <c r="R3166" i="35"/>
  <c r="R3217" i="35" s="1"/>
  <c r="G3166" i="35"/>
  <c r="G3217" i="35" s="1"/>
  <c r="K3166" i="35"/>
  <c r="K3217" i="35" s="1"/>
  <c r="O3166" i="35"/>
  <c r="O3217" i="35" s="1"/>
  <c r="D3217" i="35"/>
  <c r="L3164" i="35"/>
  <c r="L3215" i="35" s="1"/>
  <c r="E3162" i="35"/>
  <c r="E3213" i="35" s="1"/>
  <c r="I3162" i="35"/>
  <c r="I3213" i="35" s="1"/>
  <c r="M3162" i="35"/>
  <c r="M3213" i="35" s="1"/>
  <c r="Q3162" i="35"/>
  <c r="Q3213" i="35" s="1"/>
  <c r="F3162" i="35"/>
  <c r="F3213" i="35" s="1"/>
  <c r="J3162" i="35"/>
  <c r="J3213" i="35" s="1"/>
  <c r="N3162" i="35"/>
  <c r="N3213" i="35" s="1"/>
  <c r="R3162" i="35"/>
  <c r="R3213" i="35" s="1"/>
  <c r="G3162" i="35"/>
  <c r="G3213" i="35" s="1"/>
  <c r="K3162" i="35"/>
  <c r="K3213" i="35" s="1"/>
  <c r="O3162" i="35"/>
  <c r="O3213" i="35" s="1"/>
  <c r="D3213" i="35"/>
  <c r="L3160" i="35"/>
  <c r="L3211" i="35" s="1"/>
  <c r="E3158" i="35"/>
  <c r="E3209" i="35" s="1"/>
  <c r="I3158" i="35"/>
  <c r="I3209" i="35" s="1"/>
  <c r="M3158" i="35"/>
  <c r="M3209" i="35" s="1"/>
  <c r="Q3158" i="35"/>
  <c r="Q3209" i="35" s="1"/>
  <c r="F3158" i="35"/>
  <c r="F3209" i="35" s="1"/>
  <c r="J3158" i="35"/>
  <c r="J3209" i="35" s="1"/>
  <c r="N3158" i="35"/>
  <c r="N3209" i="35" s="1"/>
  <c r="R3158" i="35"/>
  <c r="R3209" i="35" s="1"/>
  <c r="G3158" i="35"/>
  <c r="G3209" i="35" s="1"/>
  <c r="K3158" i="35"/>
  <c r="K3209" i="35" s="1"/>
  <c r="O3158" i="35"/>
  <c r="O3209" i="35" s="1"/>
  <c r="D3209" i="35"/>
  <c r="L3156" i="35"/>
  <c r="L3207" i="35" s="1"/>
  <c r="E3154" i="35"/>
  <c r="E3205" i="35" s="1"/>
  <c r="I3154" i="35"/>
  <c r="I3205" i="35" s="1"/>
  <c r="M3154" i="35"/>
  <c r="M3205" i="35" s="1"/>
  <c r="Q3154" i="35"/>
  <c r="Q3205" i="35" s="1"/>
  <c r="F3154" i="35"/>
  <c r="F3205" i="35" s="1"/>
  <c r="J3154" i="35"/>
  <c r="J3205" i="35" s="1"/>
  <c r="N3154" i="35"/>
  <c r="N3205" i="35" s="1"/>
  <c r="R3154" i="35"/>
  <c r="R3205" i="35" s="1"/>
  <c r="G3154" i="35"/>
  <c r="G3205" i="35" s="1"/>
  <c r="K3154" i="35"/>
  <c r="K3205" i="35" s="1"/>
  <c r="O3154" i="35"/>
  <c r="O3205" i="35" s="1"/>
  <c r="D3205" i="35"/>
  <c r="L3152" i="35"/>
  <c r="L3203" i="35" s="1"/>
  <c r="E3150" i="35"/>
  <c r="E3201" i="35" s="1"/>
  <c r="I3150" i="35"/>
  <c r="I3201" i="35" s="1"/>
  <c r="M3150" i="35"/>
  <c r="M3201" i="35" s="1"/>
  <c r="Q3150" i="35"/>
  <c r="Q3201" i="35" s="1"/>
  <c r="F3150" i="35"/>
  <c r="F3201" i="35" s="1"/>
  <c r="J3150" i="35"/>
  <c r="J3201" i="35" s="1"/>
  <c r="N3150" i="35"/>
  <c r="N3201" i="35" s="1"/>
  <c r="R3150" i="35"/>
  <c r="R3201" i="35" s="1"/>
  <c r="G3150" i="35"/>
  <c r="G3201" i="35" s="1"/>
  <c r="K3150" i="35"/>
  <c r="K3201" i="35" s="1"/>
  <c r="O3150" i="35"/>
  <c r="O3201" i="35" s="1"/>
  <c r="D3201" i="35"/>
  <c r="L3148" i="35"/>
  <c r="L3199" i="35" s="1"/>
  <c r="E3146" i="35"/>
  <c r="E3197" i="35" s="1"/>
  <c r="I3146" i="35"/>
  <c r="I3197" i="35" s="1"/>
  <c r="M3146" i="35"/>
  <c r="M3197" i="35" s="1"/>
  <c r="Q3146" i="35"/>
  <c r="Q3197" i="35" s="1"/>
  <c r="F3146" i="35"/>
  <c r="F3197" i="35" s="1"/>
  <c r="J3146" i="35"/>
  <c r="J3197" i="35" s="1"/>
  <c r="N3146" i="35"/>
  <c r="N3197" i="35" s="1"/>
  <c r="R3146" i="35"/>
  <c r="R3197" i="35" s="1"/>
  <c r="G3146" i="35"/>
  <c r="G3197" i="35" s="1"/>
  <c r="K3146" i="35"/>
  <c r="K3197" i="35" s="1"/>
  <c r="O3146" i="35"/>
  <c r="O3197" i="35" s="1"/>
  <c r="D3197" i="35"/>
  <c r="L3144" i="35"/>
  <c r="L3195" i="35" s="1"/>
  <c r="E3142" i="35"/>
  <c r="E3193" i="35" s="1"/>
  <c r="I3142" i="35"/>
  <c r="I3193" i="35" s="1"/>
  <c r="M3142" i="35"/>
  <c r="M3193" i="35" s="1"/>
  <c r="Q3142" i="35"/>
  <c r="Q3193" i="35" s="1"/>
  <c r="F3142" i="35"/>
  <c r="F3193" i="35" s="1"/>
  <c r="J3142" i="35"/>
  <c r="J3193" i="35" s="1"/>
  <c r="N3142" i="35"/>
  <c r="N3193" i="35" s="1"/>
  <c r="R3142" i="35"/>
  <c r="R3193" i="35" s="1"/>
  <c r="G3142" i="35"/>
  <c r="G3193" i="35" s="1"/>
  <c r="K3142" i="35"/>
  <c r="K3193" i="35" s="1"/>
  <c r="O3142" i="35"/>
  <c r="O3193" i="35" s="1"/>
  <c r="D3193" i="35"/>
  <c r="L3140" i="35"/>
  <c r="L3191" i="35" s="1"/>
  <c r="D3075" i="35"/>
  <c r="D3059" i="35"/>
  <c r="H3188" i="35"/>
  <c r="H3239" i="35" s="1"/>
  <c r="E3185" i="35"/>
  <c r="E3236" i="35" s="1"/>
  <c r="I3185" i="35"/>
  <c r="I3236" i="35" s="1"/>
  <c r="M3185" i="35"/>
  <c r="M3236" i="35" s="1"/>
  <c r="Q3185" i="35"/>
  <c r="Q3236" i="35" s="1"/>
  <c r="F3185" i="35"/>
  <c r="F3236" i="35" s="1"/>
  <c r="J3185" i="35"/>
  <c r="J3236" i="35" s="1"/>
  <c r="N3185" i="35"/>
  <c r="N3236" i="35" s="1"/>
  <c r="R3185" i="35"/>
  <c r="R3236" i="35" s="1"/>
  <c r="G3185" i="35"/>
  <c r="G3236" i="35" s="1"/>
  <c r="K3185" i="35"/>
  <c r="K3236" i="35" s="1"/>
  <c r="O3185" i="35"/>
  <c r="O3236" i="35" s="1"/>
  <c r="D3236" i="35"/>
  <c r="H3184" i="35"/>
  <c r="H3235" i="35" s="1"/>
  <c r="E3181" i="35"/>
  <c r="E3232" i="35" s="1"/>
  <c r="I3181" i="35"/>
  <c r="I3232" i="35" s="1"/>
  <c r="M3181" i="35"/>
  <c r="M3232" i="35" s="1"/>
  <c r="Q3181" i="35"/>
  <c r="Q3232" i="35" s="1"/>
  <c r="F3181" i="35"/>
  <c r="F3232" i="35" s="1"/>
  <c r="J3181" i="35"/>
  <c r="J3232" i="35" s="1"/>
  <c r="N3181" i="35"/>
  <c r="N3232" i="35" s="1"/>
  <c r="R3181" i="35"/>
  <c r="R3232" i="35" s="1"/>
  <c r="G3181" i="35"/>
  <c r="G3232" i="35" s="1"/>
  <c r="K3181" i="35"/>
  <c r="K3232" i="35" s="1"/>
  <c r="O3181" i="35"/>
  <c r="O3232" i="35" s="1"/>
  <c r="D3232" i="35"/>
  <c r="H3180" i="35"/>
  <c r="H3231" i="35" s="1"/>
  <c r="E3177" i="35"/>
  <c r="E3228" i="35" s="1"/>
  <c r="I3177" i="35"/>
  <c r="I3228" i="35" s="1"/>
  <c r="M3177" i="35"/>
  <c r="M3228" i="35" s="1"/>
  <c r="Q3177" i="35"/>
  <c r="Q3228" i="35" s="1"/>
  <c r="F3177" i="35"/>
  <c r="F3228" i="35" s="1"/>
  <c r="J3177" i="35"/>
  <c r="J3228" i="35" s="1"/>
  <c r="N3177" i="35"/>
  <c r="N3228" i="35" s="1"/>
  <c r="R3177" i="35"/>
  <c r="R3228" i="35" s="1"/>
  <c r="G3177" i="35"/>
  <c r="G3228" i="35" s="1"/>
  <c r="K3177" i="35"/>
  <c r="K3228" i="35" s="1"/>
  <c r="O3177" i="35"/>
  <c r="O3228" i="35" s="1"/>
  <c r="D3228" i="35"/>
  <c r="H3176" i="35"/>
  <c r="H3227" i="35" s="1"/>
  <c r="E3173" i="35"/>
  <c r="E3224" i="35" s="1"/>
  <c r="I3173" i="35"/>
  <c r="I3224" i="35" s="1"/>
  <c r="M3173" i="35"/>
  <c r="M3224" i="35" s="1"/>
  <c r="Q3173" i="35"/>
  <c r="Q3224" i="35" s="1"/>
  <c r="F3173" i="35"/>
  <c r="F3224" i="35" s="1"/>
  <c r="J3173" i="35"/>
  <c r="J3224" i="35" s="1"/>
  <c r="N3173" i="35"/>
  <c r="N3224" i="35" s="1"/>
  <c r="R3173" i="35"/>
  <c r="R3224" i="35" s="1"/>
  <c r="G3173" i="35"/>
  <c r="G3224" i="35" s="1"/>
  <c r="K3173" i="35"/>
  <c r="K3224" i="35" s="1"/>
  <c r="O3173" i="35"/>
  <c r="O3224" i="35" s="1"/>
  <c r="D3224" i="35"/>
  <c r="H3172" i="35"/>
  <c r="H3223" i="35" s="1"/>
  <c r="E3169" i="35"/>
  <c r="E3220" i="35" s="1"/>
  <c r="I3169" i="35"/>
  <c r="I3220" i="35" s="1"/>
  <c r="M3169" i="35"/>
  <c r="M3220" i="35" s="1"/>
  <c r="Q3169" i="35"/>
  <c r="Q3220" i="35" s="1"/>
  <c r="F3169" i="35"/>
  <c r="F3220" i="35" s="1"/>
  <c r="J3169" i="35"/>
  <c r="J3220" i="35" s="1"/>
  <c r="N3169" i="35"/>
  <c r="N3220" i="35" s="1"/>
  <c r="R3169" i="35"/>
  <c r="R3220" i="35" s="1"/>
  <c r="G3169" i="35"/>
  <c r="G3220" i="35" s="1"/>
  <c r="K3169" i="35"/>
  <c r="K3220" i="35" s="1"/>
  <c r="O3169" i="35"/>
  <c r="O3220" i="35" s="1"/>
  <c r="D3220" i="35"/>
  <c r="H3168" i="35"/>
  <c r="H3219" i="35" s="1"/>
  <c r="E3165" i="35"/>
  <c r="E3216" i="35" s="1"/>
  <c r="I3165" i="35"/>
  <c r="I3216" i="35" s="1"/>
  <c r="M3165" i="35"/>
  <c r="M3216" i="35" s="1"/>
  <c r="Q3165" i="35"/>
  <c r="Q3216" i="35" s="1"/>
  <c r="F3165" i="35"/>
  <c r="F3216" i="35" s="1"/>
  <c r="J3165" i="35"/>
  <c r="J3216" i="35" s="1"/>
  <c r="N3165" i="35"/>
  <c r="N3216" i="35" s="1"/>
  <c r="R3165" i="35"/>
  <c r="R3216" i="35" s="1"/>
  <c r="G3165" i="35"/>
  <c r="G3216" i="35" s="1"/>
  <c r="K3165" i="35"/>
  <c r="K3216" i="35" s="1"/>
  <c r="O3165" i="35"/>
  <c r="O3216" i="35" s="1"/>
  <c r="D3216" i="35"/>
  <c r="H3164" i="35"/>
  <c r="H3215" i="35" s="1"/>
  <c r="E3161" i="35"/>
  <c r="E3212" i="35" s="1"/>
  <c r="I3161" i="35"/>
  <c r="I3212" i="35" s="1"/>
  <c r="M3161" i="35"/>
  <c r="M3212" i="35" s="1"/>
  <c r="Q3161" i="35"/>
  <c r="Q3212" i="35" s="1"/>
  <c r="F3161" i="35"/>
  <c r="F3212" i="35" s="1"/>
  <c r="J3161" i="35"/>
  <c r="J3212" i="35" s="1"/>
  <c r="N3161" i="35"/>
  <c r="N3212" i="35" s="1"/>
  <c r="R3161" i="35"/>
  <c r="R3212" i="35" s="1"/>
  <c r="G3161" i="35"/>
  <c r="G3212" i="35" s="1"/>
  <c r="K3161" i="35"/>
  <c r="K3212" i="35" s="1"/>
  <c r="O3161" i="35"/>
  <c r="O3212" i="35" s="1"/>
  <c r="D3212" i="35"/>
  <c r="H3160" i="35"/>
  <c r="H3211" i="35" s="1"/>
  <c r="E3157" i="35"/>
  <c r="E3208" i="35" s="1"/>
  <c r="I3157" i="35"/>
  <c r="I3208" i="35" s="1"/>
  <c r="M3157" i="35"/>
  <c r="M3208" i="35" s="1"/>
  <c r="Q3157" i="35"/>
  <c r="Q3208" i="35" s="1"/>
  <c r="F3157" i="35"/>
  <c r="F3208" i="35" s="1"/>
  <c r="J3157" i="35"/>
  <c r="J3208" i="35" s="1"/>
  <c r="N3157" i="35"/>
  <c r="N3208" i="35" s="1"/>
  <c r="R3157" i="35"/>
  <c r="R3208" i="35" s="1"/>
  <c r="G3157" i="35"/>
  <c r="G3208" i="35" s="1"/>
  <c r="K3157" i="35"/>
  <c r="K3208" i="35" s="1"/>
  <c r="O3157" i="35"/>
  <c r="O3208" i="35" s="1"/>
  <c r="D3208" i="35"/>
  <c r="H3156" i="35"/>
  <c r="H3207" i="35" s="1"/>
  <c r="E3153" i="35"/>
  <c r="E3204" i="35" s="1"/>
  <c r="I3153" i="35"/>
  <c r="I3204" i="35" s="1"/>
  <c r="M3153" i="35"/>
  <c r="M3204" i="35" s="1"/>
  <c r="Q3153" i="35"/>
  <c r="Q3204" i="35" s="1"/>
  <c r="F3153" i="35"/>
  <c r="F3204" i="35" s="1"/>
  <c r="J3153" i="35"/>
  <c r="J3204" i="35" s="1"/>
  <c r="N3153" i="35"/>
  <c r="N3204" i="35" s="1"/>
  <c r="R3153" i="35"/>
  <c r="R3204" i="35" s="1"/>
  <c r="G3153" i="35"/>
  <c r="G3204" i="35" s="1"/>
  <c r="K3153" i="35"/>
  <c r="K3204" i="35" s="1"/>
  <c r="O3153" i="35"/>
  <c r="O3204" i="35" s="1"/>
  <c r="D3204" i="35"/>
  <c r="H3152" i="35"/>
  <c r="H3203" i="35" s="1"/>
  <c r="E3149" i="35"/>
  <c r="E3200" i="35" s="1"/>
  <c r="I3149" i="35"/>
  <c r="I3200" i="35" s="1"/>
  <c r="M3149" i="35"/>
  <c r="M3200" i="35" s="1"/>
  <c r="Q3149" i="35"/>
  <c r="Q3200" i="35" s="1"/>
  <c r="F3149" i="35"/>
  <c r="F3200" i="35" s="1"/>
  <c r="J3149" i="35"/>
  <c r="J3200" i="35" s="1"/>
  <c r="N3149" i="35"/>
  <c r="N3200" i="35" s="1"/>
  <c r="R3149" i="35"/>
  <c r="R3200" i="35" s="1"/>
  <c r="G3149" i="35"/>
  <c r="G3200" i="35" s="1"/>
  <c r="K3149" i="35"/>
  <c r="K3200" i="35" s="1"/>
  <c r="O3149" i="35"/>
  <c r="O3200" i="35" s="1"/>
  <c r="D3200" i="35"/>
  <c r="H3148" i="35"/>
  <c r="H3199" i="35" s="1"/>
  <c r="E3145" i="35"/>
  <c r="E3196" i="35" s="1"/>
  <c r="I3145" i="35"/>
  <c r="I3196" i="35" s="1"/>
  <c r="M3145" i="35"/>
  <c r="M3196" i="35" s="1"/>
  <c r="Q3145" i="35"/>
  <c r="Q3196" i="35" s="1"/>
  <c r="F3145" i="35"/>
  <c r="F3196" i="35" s="1"/>
  <c r="J3145" i="35"/>
  <c r="J3196" i="35" s="1"/>
  <c r="N3145" i="35"/>
  <c r="N3196" i="35" s="1"/>
  <c r="R3145" i="35"/>
  <c r="R3196" i="35" s="1"/>
  <c r="G3145" i="35"/>
  <c r="G3196" i="35" s="1"/>
  <c r="K3145" i="35"/>
  <c r="K3196" i="35" s="1"/>
  <c r="O3145" i="35"/>
  <c r="O3196" i="35" s="1"/>
  <c r="D3196" i="35"/>
  <c r="H3144" i="35"/>
  <c r="H3195" i="35" s="1"/>
  <c r="E3141" i="35"/>
  <c r="E3192" i="35" s="1"/>
  <c r="I3141" i="35"/>
  <c r="I3192" i="35" s="1"/>
  <c r="M3141" i="35"/>
  <c r="M3192" i="35" s="1"/>
  <c r="Q3141" i="35"/>
  <c r="Q3192" i="35" s="1"/>
  <c r="F3141" i="35"/>
  <c r="F3192" i="35" s="1"/>
  <c r="J3141" i="35"/>
  <c r="J3192" i="35" s="1"/>
  <c r="N3141" i="35"/>
  <c r="N3192" i="35" s="1"/>
  <c r="R3141" i="35"/>
  <c r="R3192" i="35" s="1"/>
  <c r="G3141" i="35"/>
  <c r="G3192" i="35" s="1"/>
  <c r="K3141" i="35"/>
  <c r="K3192" i="35" s="1"/>
  <c r="O3141" i="35"/>
  <c r="O3192" i="35" s="1"/>
  <c r="D3192" i="35"/>
  <c r="H3140" i="35"/>
  <c r="H3191" i="35" s="1"/>
  <c r="D3071" i="35"/>
  <c r="D3055" i="35"/>
  <c r="L3032" i="35"/>
  <c r="L3083" i="35" s="1"/>
  <c r="L3028" i="35"/>
  <c r="L3079" i="35" s="1"/>
  <c r="L3024" i="35"/>
  <c r="L3075" i="35" s="1"/>
  <c r="L3020" i="35"/>
  <c r="L3071" i="35" s="1"/>
  <c r="L3016" i="35"/>
  <c r="L3067" i="35" s="1"/>
  <c r="L3012" i="35"/>
  <c r="L3063" i="35" s="1"/>
  <c r="L3008" i="35"/>
  <c r="L3059" i="35" s="1"/>
  <c r="L3004" i="35"/>
  <c r="L3055" i="35" s="1"/>
  <c r="L3000" i="35"/>
  <c r="I3263" i="35"/>
  <c r="I3314" i="35" s="1"/>
  <c r="Q3262" i="35"/>
  <c r="Q3313" i="35" s="1"/>
  <c r="M3262" i="35"/>
  <c r="M3313" i="35" s="1"/>
  <c r="I3262" i="35"/>
  <c r="I3313" i="35" s="1"/>
  <c r="Q3261" i="35"/>
  <c r="Q3312" i="35" s="1"/>
  <c r="M3261" i="35"/>
  <c r="M3312" i="35" s="1"/>
  <c r="I3261" i="35"/>
  <c r="I3312" i="35" s="1"/>
  <c r="Q3260" i="35"/>
  <c r="Q3311" i="35" s="1"/>
  <c r="M3260" i="35"/>
  <c r="M3311" i="35" s="1"/>
  <c r="I3260" i="35"/>
  <c r="I3311" i="35" s="1"/>
  <c r="Q3259" i="35"/>
  <c r="Q3310" i="35" s="1"/>
  <c r="M3259" i="35"/>
  <c r="M3310" i="35" s="1"/>
  <c r="I3259" i="35"/>
  <c r="I3310" i="35" s="1"/>
  <c r="Q3258" i="35"/>
  <c r="Q3309" i="35" s="1"/>
  <c r="M3258" i="35"/>
  <c r="M3309" i="35" s="1"/>
  <c r="I3258" i="35"/>
  <c r="I3309" i="35" s="1"/>
  <c r="Q3257" i="35"/>
  <c r="Q3308" i="35" s="1"/>
  <c r="M3257" i="35"/>
  <c r="M3308" i="35" s="1"/>
  <c r="I3257" i="35"/>
  <c r="I3308" i="35" s="1"/>
  <c r="Q3256" i="35"/>
  <c r="Q3307" i="35" s="1"/>
  <c r="M3256" i="35"/>
  <c r="M3307" i="35" s="1"/>
  <c r="I3256" i="35"/>
  <c r="I3307" i="35" s="1"/>
  <c r="Q3255" i="35"/>
  <c r="Q3306" i="35" s="1"/>
  <c r="M3255" i="35"/>
  <c r="M3306" i="35" s="1"/>
  <c r="I3255" i="35"/>
  <c r="I3306" i="35" s="1"/>
  <c r="Q3254" i="35"/>
  <c r="Q3305" i="35" s="1"/>
  <c r="M3254" i="35"/>
  <c r="M3305" i="35" s="1"/>
  <c r="I3254" i="35"/>
  <c r="I3305" i="35" s="1"/>
  <c r="Q3253" i="35"/>
  <c r="Q3304" i="35" s="1"/>
  <c r="M3253" i="35"/>
  <c r="M3304" i="35" s="1"/>
  <c r="I3253" i="35"/>
  <c r="I3304" i="35" s="1"/>
  <c r="Q3252" i="35"/>
  <c r="Q3303" i="35" s="1"/>
  <c r="M3252" i="35"/>
  <c r="M3303" i="35" s="1"/>
  <c r="I3252" i="35"/>
  <c r="I3303" i="35" s="1"/>
  <c r="Q3251" i="35"/>
  <c r="Q3302" i="35" s="1"/>
  <c r="M3251" i="35"/>
  <c r="M3302" i="35" s="1"/>
  <c r="I3251" i="35"/>
  <c r="I3302" i="35" s="1"/>
  <c r="Q3250" i="35"/>
  <c r="Q3301" i="35" s="1"/>
  <c r="M3250" i="35"/>
  <c r="M3301" i="35" s="1"/>
  <c r="I3250" i="35"/>
  <c r="I3301" i="35" s="1"/>
  <c r="Q3249" i="35"/>
  <c r="Q3300" i="35" s="1"/>
  <c r="M3249" i="35"/>
  <c r="M3300" i="35" s="1"/>
  <c r="I3249" i="35"/>
  <c r="I3300" i="35" s="1"/>
  <c r="Q3248" i="35"/>
  <c r="Q3299" i="35" s="1"/>
  <c r="M3248" i="35"/>
  <c r="M3299" i="35" s="1"/>
  <c r="I3248" i="35"/>
  <c r="I3299" i="35" s="1"/>
  <c r="Q3247" i="35"/>
  <c r="Q3298" i="35" s="1"/>
  <c r="M3247" i="35"/>
  <c r="M3298" i="35" s="1"/>
  <c r="I3247" i="35"/>
  <c r="I3298" i="35" s="1"/>
  <c r="Q3246" i="35"/>
  <c r="Q3297" i="35" s="1"/>
  <c r="M3246" i="35"/>
  <c r="M3297" i="35" s="1"/>
  <c r="I3246" i="35"/>
  <c r="I3297" i="35" s="1"/>
  <c r="Q3245" i="35"/>
  <c r="Q3296" i="35" s="1"/>
  <c r="M3245" i="35"/>
  <c r="M3296" i="35" s="1"/>
  <c r="I3245" i="35"/>
  <c r="I3296" i="35" s="1"/>
  <c r="Q3244" i="35"/>
  <c r="Q3295" i="35" s="1"/>
  <c r="M3244" i="35"/>
  <c r="M3295" i="35" s="1"/>
  <c r="I3244" i="35"/>
  <c r="I3295" i="35" s="1"/>
  <c r="Q3243" i="35"/>
  <c r="M3243" i="35"/>
  <c r="I3243" i="35"/>
  <c r="R3049" i="35"/>
  <c r="R3100" i="35" s="1"/>
  <c r="L3049" i="35"/>
  <c r="L3100" i="35" s="1"/>
  <c r="G3049" i="35"/>
  <c r="G3100" i="35" s="1"/>
  <c r="R3048" i="35"/>
  <c r="R3099" i="35" s="1"/>
  <c r="L3048" i="35"/>
  <c r="L3099" i="35" s="1"/>
  <c r="G3048" i="35"/>
  <c r="G3099" i="35" s="1"/>
  <c r="R3047" i="35"/>
  <c r="R3098" i="35" s="1"/>
  <c r="L3047" i="35"/>
  <c r="L3098" i="35" s="1"/>
  <c r="G3047" i="35"/>
  <c r="G3098" i="35" s="1"/>
  <c r="R3046" i="35"/>
  <c r="R3097" i="35" s="1"/>
  <c r="L3046" i="35"/>
  <c r="L3097" i="35" s="1"/>
  <c r="G3046" i="35"/>
  <c r="G3097" i="35" s="1"/>
  <c r="R3045" i="35"/>
  <c r="R3096" i="35" s="1"/>
  <c r="L3045" i="35"/>
  <c r="L3096" i="35" s="1"/>
  <c r="G3045" i="35"/>
  <c r="G3096" i="35" s="1"/>
  <c r="R3044" i="35"/>
  <c r="R3095" i="35" s="1"/>
  <c r="L3044" i="35"/>
  <c r="L3095" i="35" s="1"/>
  <c r="G3044" i="35"/>
  <c r="G3095" i="35" s="1"/>
  <c r="R3043" i="35"/>
  <c r="R3094" i="35" s="1"/>
  <c r="L3043" i="35"/>
  <c r="L3094" i="35" s="1"/>
  <c r="G3043" i="35"/>
  <c r="G3094" i="35" s="1"/>
  <c r="R3042" i="35"/>
  <c r="R3093" i="35" s="1"/>
  <c r="L3042" i="35"/>
  <c r="L3093" i="35" s="1"/>
  <c r="G3042" i="35"/>
  <c r="G3093" i="35" s="1"/>
  <c r="R3041" i="35"/>
  <c r="R3092" i="35" s="1"/>
  <c r="L3041" i="35"/>
  <c r="L3092" i="35" s="1"/>
  <c r="G3041" i="35"/>
  <c r="G3092" i="35" s="1"/>
  <c r="R3040" i="35"/>
  <c r="R3091" i="35" s="1"/>
  <c r="L3040" i="35"/>
  <c r="L3091" i="35" s="1"/>
  <c r="G3040" i="35"/>
  <c r="G3091" i="35" s="1"/>
  <c r="R3039" i="35"/>
  <c r="R3090" i="35" s="1"/>
  <c r="L3039" i="35"/>
  <c r="L3090" i="35" s="1"/>
  <c r="G3039" i="35"/>
  <c r="G3090" i="35" s="1"/>
  <c r="R3038" i="35"/>
  <c r="R3089" i="35" s="1"/>
  <c r="L3038" i="35"/>
  <c r="L3089" i="35" s="1"/>
  <c r="G3038" i="35"/>
  <c r="G3089" i="35" s="1"/>
  <c r="R3037" i="35"/>
  <c r="R3088" i="35" s="1"/>
  <c r="L3037" i="35"/>
  <c r="L3088" i="35" s="1"/>
  <c r="G3037" i="35"/>
  <c r="G3088" i="35" s="1"/>
  <c r="R3036" i="35"/>
  <c r="R3087" i="35" s="1"/>
  <c r="L3036" i="35"/>
  <c r="L3087" i="35" s="1"/>
  <c r="G3036" i="35"/>
  <c r="G3087" i="35" s="1"/>
  <c r="R3035" i="35"/>
  <c r="R3086" i="35" s="1"/>
  <c r="L3035" i="35"/>
  <c r="L3086" i="35" s="1"/>
  <c r="G3035" i="35"/>
  <c r="G3086" i="35" s="1"/>
  <c r="R3034" i="35"/>
  <c r="R3085" i="35" s="1"/>
  <c r="L3034" i="35"/>
  <c r="L3085" i="35" s="1"/>
  <c r="G3034" i="35"/>
  <c r="G3085" i="35" s="1"/>
  <c r="R3033" i="35"/>
  <c r="R3084" i="35" s="1"/>
  <c r="L3033" i="35"/>
  <c r="L3084" i="35" s="1"/>
  <c r="G3033" i="35"/>
  <c r="G3084" i="35" s="1"/>
  <c r="G3031" i="35"/>
  <c r="G3082" i="35" s="1"/>
  <c r="K3031" i="35"/>
  <c r="K3082" i="35" s="1"/>
  <c r="O3031" i="35"/>
  <c r="O3082" i="35" s="1"/>
  <c r="E3031" i="35"/>
  <c r="E3082" i="35" s="1"/>
  <c r="I3031" i="35"/>
  <c r="I3082" i="35" s="1"/>
  <c r="M3031" i="35"/>
  <c r="M3082" i="35" s="1"/>
  <c r="Q3031" i="35"/>
  <c r="Q3082" i="35" s="1"/>
  <c r="N3030" i="35"/>
  <c r="N3081" i="35" s="1"/>
  <c r="P3029" i="35"/>
  <c r="P3080" i="35" s="1"/>
  <c r="H3029" i="35"/>
  <c r="H3080" i="35" s="1"/>
  <c r="G3027" i="35"/>
  <c r="G3078" i="35" s="1"/>
  <c r="K3027" i="35"/>
  <c r="K3078" i="35" s="1"/>
  <c r="O3027" i="35"/>
  <c r="O3078" i="35" s="1"/>
  <c r="E3027" i="35"/>
  <c r="E3078" i="35" s="1"/>
  <c r="I3027" i="35"/>
  <c r="I3078" i="35" s="1"/>
  <c r="M3027" i="35"/>
  <c r="M3078" i="35" s="1"/>
  <c r="Q3027" i="35"/>
  <c r="Q3078" i="35" s="1"/>
  <c r="N3026" i="35"/>
  <c r="N3077" i="35" s="1"/>
  <c r="P3025" i="35"/>
  <c r="P3076" i="35" s="1"/>
  <c r="H3025" i="35"/>
  <c r="H3076" i="35" s="1"/>
  <c r="G3023" i="35"/>
  <c r="G3074" i="35" s="1"/>
  <c r="K3023" i="35"/>
  <c r="K3074" i="35" s="1"/>
  <c r="O3023" i="35"/>
  <c r="O3074" i="35" s="1"/>
  <c r="E3023" i="35"/>
  <c r="E3074" i="35" s="1"/>
  <c r="I3023" i="35"/>
  <c r="I3074" i="35" s="1"/>
  <c r="M3023" i="35"/>
  <c r="M3074" i="35" s="1"/>
  <c r="Q3023" i="35"/>
  <c r="Q3074" i="35" s="1"/>
  <c r="N3022" i="35"/>
  <c r="N3073" i="35" s="1"/>
  <c r="P3021" i="35"/>
  <c r="P3072" i="35" s="1"/>
  <c r="H3021" i="35"/>
  <c r="H3072" i="35" s="1"/>
  <c r="G3019" i="35"/>
  <c r="G3070" i="35" s="1"/>
  <c r="K3019" i="35"/>
  <c r="K3070" i="35" s="1"/>
  <c r="O3019" i="35"/>
  <c r="O3070" i="35" s="1"/>
  <c r="E3019" i="35"/>
  <c r="E3070" i="35" s="1"/>
  <c r="I3019" i="35"/>
  <c r="I3070" i="35" s="1"/>
  <c r="M3019" i="35"/>
  <c r="M3070" i="35" s="1"/>
  <c r="Q3019" i="35"/>
  <c r="Q3070" i="35" s="1"/>
  <c r="N3018" i="35"/>
  <c r="N3069" i="35" s="1"/>
  <c r="P3017" i="35"/>
  <c r="P3068" i="35" s="1"/>
  <c r="H3017" i="35"/>
  <c r="H3068" i="35" s="1"/>
  <c r="G3015" i="35"/>
  <c r="G3066" i="35" s="1"/>
  <c r="K3015" i="35"/>
  <c r="K3066" i="35" s="1"/>
  <c r="O3015" i="35"/>
  <c r="O3066" i="35" s="1"/>
  <c r="E3015" i="35"/>
  <c r="E3066" i="35" s="1"/>
  <c r="I3015" i="35"/>
  <c r="I3066" i="35" s="1"/>
  <c r="M3015" i="35"/>
  <c r="M3066" i="35" s="1"/>
  <c r="Q3015" i="35"/>
  <c r="Q3066" i="35" s="1"/>
  <c r="N3014" i="35"/>
  <c r="N3065" i="35" s="1"/>
  <c r="P3013" i="35"/>
  <c r="P3064" i="35" s="1"/>
  <c r="H3013" i="35"/>
  <c r="H3064" i="35" s="1"/>
  <c r="G3011" i="35"/>
  <c r="G3062" i="35" s="1"/>
  <c r="K3011" i="35"/>
  <c r="K3062" i="35" s="1"/>
  <c r="O3011" i="35"/>
  <c r="O3062" i="35" s="1"/>
  <c r="E3011" i="35"/>
  <c r="E3062" i="35" s="1"/>
  <c r="I3011" i="35"/>
  <c r="I3062" i="35" s="1"/>
  <c r="M3011" i="35"/>
  <c r="M3062" i="35" s="1"/>
  <c r="Q3011" i="35"/>
  <c r="Q3062" i="35" s="1"/>
  <c r="N3010" i="35"/>
  <c r="N3061" i="35" s="1"/>
  <c r="P3009" i="35"/>
  <c r="P3060" i="35" s="1"/>
  <c r="H3009" i="35"/>
  <c r="H3060" i="35" s="1"/>
  <c r="G3007" i="35"/>
  <c r="G3058" i="35" s="1"/>
  <c r="K3007" i="35"/>
  <c r="K3058" i="35" s="1"/>
  <c r="O3007" i="35"/>
  <c r="O3058" i="35" s="1"/>
  <c r="E3007" i="35"/>
  <c r="E3058" i="35" s="1"/>
  <c r="I3007" i="35"/>
  <c r="I3058" i="35" s="1"/>
  <c r="M3007" i="35"/>
  <c r="M3058" i="35" s="1"/>
  <c r="Q3007" i="35"/>
  <c r="Q3058" i="35" s="1"/>
  <c r="N3006" i="35"/>
  <c r="N3057" i="35" s="1"/>
  <c r="P3005" i="35"/>
  <c r="P3056" i="35" s="1"/>
  <c r="H3005" i="35"/>
  <c r="H3056" i="35" s="1"/>
  <c r="G3003" i="35"/>
  <c r="G3054" i="35" s="1"/>
  <c r="K3003" i="35"/>
  <c r="K3054" i="35" s="1"/>
  <c r="O3003" i="35"/>
  <c r="O3054" i="35" s="1"/>
  <c r="E3003" i="35"/>
  <c r="E3054" i="35" s="1"/>
  <c r="I3003" i="35"/>
  <c r="I3054" i="35" s="1"/>
  <c r="M3003" i="35"/>
  <c r="M3054" i="35" s="1"/>
  <c r="Q3003" i="35"/>
  <c r="Q3054" i="35" s="1"/>
  <c r="N3002" i="35"/>
  <c r="N3053" i="35" s="1"/>
  <c r="P3001" i="35"/>
  <c r="P3052" i="35" s="1"/>
  <c r="H3001" i="35"/>
  <c r="H3052" i="35" s="1"/>
  <c r="P3049" i="35"/>
  <c r="P3100" i="35" s="1"/>
  <c r="K3049" i="35"/>
  <c r="K3100" i="35" s="1"/>
  <c r="P3048" i="35"/>
  <c r="P3099" i="35" s="1"/>
  <c r="K3048" i="35"/>
  <c r="K3099" i="35" s="1"/>
  <c r="P3047" i="35"/>
  <c r="P3098" i="35" s="1"/>
  <c r="K3047" i="35"/>
  <c r="K3098" i="35" s="1"/>
  <c r="P3046" i="35"/>
  <c r="P3097" i="35" s="1"/>
  <c r="K3046" i="35"/>
  <c r="K3097" i="35" s="1"/>
  <c r="P3045" i="35"/>
  <c r="P3096" i="35" s="1"/>
  <c r="K3045" i="35"/>
  <c r="K3096" i="35" s="1"/>
  <c r="P3044" i="35"/>
  <c r="P3095" i="35" s="1"/>
  <c r="K3044" i="35"/>
  <c r="K3095" i="35" s="1"/>
  <c r="P3043" i="35"/>
  <c r="P3094" i="35" s="1"/>
  <c r="K3043" i="35"/>
  <c r="K3094" i="35" s="1"/>
  <c r="P3042" i="35"/>
  <c r="P3093" i="35" s="1"/>
  <c r="K3042" i="35"/>
  <c r="K3093" i="35" s="1"/>
  <c r="P3041" i="35"/>
  <c r="P3092" i="35" s="1"/>
  <c r="K3041" i="35"/>
  <c r="K3092" i="35" s="1"/>
  <c r="P3040" i="35"/>
  <c r="P3091" i="35" s="1"/>
  <c r="K3040" i="35"/>
  <c r="K3091" i="35" s="1"/>
  <c r="P3039" i="35"/>
  <c r="P3090" i="35" s="1"/>
  <c r="K3039" i="35"/>
  <c r="K3090" i="35" s="1"/>
  <c r="P3038" i="35"/>
  <c r="P3089" i="35" s="1"/>
  <c r="K3038" i="35"/>
  <c r="K3089" i="35" s="1"/>
  <c r="P3037" i="35"/>
  <c r="P3088" i="35" s="1"/>
  <c r="K3037" i="35"/>
  <c r="K3088" i="35" s="1"/>
  <c r="P3036" i="35"/>
  <c r="P3087" i="35" s="1"/>
  <c r="K3036" i="35"/>
  <c r="K3087" i="35" s="1"/>
  <c r="P3035" i="35"/>
  <c r="P3086" i="35" s="1"/>
  <c r="K3035" i="35"/>
  <c r="K3086" i="35" s="1"/>
  <c r="P3034" i="35"/>
  <c r="P3085" i="35" s="1"/>
  <c r="K3034" i="35"/>
  <c r="K3085" i="35" s="1"/>
  <c r="P3033" i="35"/>
  <c r="P3084" i="35" s="1"/>
  <c r="K3033" i="35"/>
  <c r="K3084" i="35" s="1"/>
  <c r="G3030" i="35"/>
  <c r="G3081" i="35" s="1"/>
  <c r="K3030" i="35"/>
  <c r="K3081" i="35" s="1"/>
  <c r="O3030" i="35"/>
  <c r="O3081" i="35" s="1"/>
  <c r="E3030" i="35"/>
  <c r="E3081" i="35" s="1"/>
  <c r="I3030" i="35"/>
  <c r="I3081" i="35" s="1"/>
  <c r="M3030" i="35"/>
  <c r="M3081" i="35" s="1"/>
  <c r="Q3030" i="35"/>
  <c r="Q3081" i="35" s="1"/>
  <c r="N3029" i="35"/>
  <c r="N3080" i="35" s="1"/>
  <c r="G3026" i="35"/>
  <c r="G3077" i="35" s="1"/>
  <c r="K3026" i="35"/>
  <c r="K3077" i="35" s="1"/>
  <c r="O3026" i="35"/>
  <c r="O3077" i="35" s="1"/>
  <c r="E3026" i="35"/>
  <c r="E3077" i="35" s="1"/>
  <c r="I3026" i="35"/>
  <c r="I3077" i="35" s="1"/>
  <c r="M3026" i="35"/>
  <c r="M3077" i="35" s="1"/>
  <c r="Q3026" i="35"/>
  <c r="Q3077" i="35" s="1"/>
  <c r="N3025" i="35"/>
  <c r="N3076" i="35" s="1"/>
  <c r="G3022" i="35"/>
  <c r="G3073" i="35" s="1"/>
  <c r="K3022" i="35"/>
  <c r="K3073" i="35" s="1"/>
  <c r="O3022" i="35"/>
  <c r="O3073" i="35" s="1"/>
  <c r="E3022" i="35"/>
  <c r="E3073" i="35" s="1"/>
  <c r="I3022" i="35"/>
  <c r="I3073" i="35" s="1"/>
  <c r="M3022" i="35"/>
  <c r="M3073" i="35" s="1"/>
  <c r="Q3022" i="35"/>
  <c r="Q3073" i="35" s="1"/>
  <c r="N3021" i="35"/>
  <c r="N3072" i="35" s="1"/>
  <c r="G3018" i="35"/>
  <c r="G3069" i="35" s="1"/>
  <c r="K3018" i="35"/>
  <c r="K3069" i="35" s="1"/>
  <c r="O3018" i="35"/>
  <c r="O3069" i="35" s="1"/>
  <c r="E3018" i="35"/>
  <c r="E3069" i="35" s="1"/>
  <c r="I3018" i="35"/>
  <c r="I3069" i="35" s="1"/>
  <c r="M3018" i="35"/>
  <c r="M3069" i="35" s="1"/>
  <c r="Q3018" i="35"/>
  <c r="Q3069" i="35" s="1"/>
  <c r="N3017" i="35"/>
  <c r="N3068" i="35" s="1"/>
  <c r="G3014" i="35"/>
  <c r="G3065" i="35" s="1"/>
  <c r="K3014" i="35"/>
  <c r="K3065" i="35" s="1"/>
  <c r="O3014" i="35"/>
  <c r="O3065" i="35" s="1"/>
  <c r="E3014" i="35"/>
  <c r="E3065" i="35" s="1"/>
  <c r="I3014" i="35"/>
  <c r="I3065" i="35" s="1"/>
  <c r="M3014" i="35"/>
  <c r="M3065" i="35" s="1"/>
  <c r="Q3014" i="35"/>
  <c r="Q3065" i="35" s="1"/>
  <c r="N3013" i="35"/>
  <c r="N3064" i="35" s="1"/>
  <c r="G3010" i="35"/>
  <c r="G3061" i="35" s="1"/>
  <c r="K3010" i="35"/>
  <c r="K3061" i="35" s="1"/>
  <c r="O3010" i="35"/>
  <c r="O3061" i="35" s="1"/>
  <c r="E3010" i="35"/>
  <c r="E3061" i="35" s="1"/>
  <c r="I3010" i="35"/>
  <c r="I3061" i="35" s="1"/>
  <c r="M3010" i="35"/>
  <c r="M3061" i="35" s="1"/>
  <c r="Q3010" i="35"/>
  <c r="Q3061" i="35" s="1"/>
  <c r="N3009" i="35"/>
  <c r="N3060" i="35" s="1"/>
  <c r="G3006" i="35"/>
  <c r="G3057" i="35" s="1"/>
  <c r="K3006" i="35"/>
  <c r="K3057" i="35" s="1"/>
  <c r="O3006" i="35"/>
  <c r="O3057" i="35" s="1"/>
  <c r="E3006" i="35"/>
  <c r="E3057" i="35" s="1"/>
  <c r="I3006" i="35"/>
  <c r="I3057" i="35" s="1"/>
  <c r="M3006" i="35"/>
  <c r="M3057" i="35" s="1"/>
  <c r="Q3006" i="35"/>
  <c r="Q3057" i="35" s="1"/>
  <c r="N3005" i="35"/>
  <c r="N3056" i="35" s="1"/>
  <c r="G3002" i="35"/>
  <c r="G3053" i="35" s="1"/>
  <c r="K3002" i="35"/>
  <c r="K3053" i="35" s="1"/>
  <c r="O3002" i="35"/>
  <c r="O3053" i="35" s="1"/>
  <c r="E3002" i="35"/>
  <c r="E3053" i="35" s="1"/>
  <c r="I3002" i="35"/>
  <c r="I3053" i="35" s="1"/>
  <c r="M3002" i="35"/>
  <c r="M3053" i="35" s="1"/>
  <c r="Q3002" i="35"/>
  <c r="Q3053" i="35" s="1"/>
  <c r="N3001" i="35"/>
  <c r="N3052" i="35" s="1"/>
  <c r="E3049" i="35"/>
  <c r="E3100" i="35" s="1"/>
  <c r="I3049" i="35"/>
  <c r="I3100" i="35" s="1"/>
  <c r="M3049" i="35"/>
  <c r="M3100" i="35" s="1"/>
  <c r="Q3049" i="35"/>
  <c r="Q3100" i="35" s="1"/>
  <c r="E3048" i="35"/>
  <c r="E3099" i="35" s="1"/>
  <c r="I3048" i="35"/>
  <c r="I3099" i="35" s="1"/>
  <c r="M3048" i="35"/>
  <c r="M3099" i="35" s="1"/>
  <c r="Q3048" i="35"/>
  <c r="Q3099" i="35" s="1"/>
  <c r="E3047" i="35"/>
  <c r="E3098" i="35" s="1"/>
  <c r="I3047" i="35"/>
  <c r="I3098" i="35" s="1"/>
  <c r="M3047" i="35"/>
  <c r="M3098" i="35" s="1"/>
  <c r="Q3047" i="35"/>
  <c r="Q3098" i="35" s="1"/>
  <c r="E3046" i="35"/>
  <c r="E3097" i="35" s="1"/>
  <c r="I3046" i="35"/>
  <c r="I3097" i="35" s="1"/>
  <c r="M3046" i="35"/>
  <c r="M3097" i="35" s="1"/>
  <c r="Q3046" i="35"/>
  <c r="Q3097" i="35" s="1"/>
  <c r="E3045" i="35"/>
  <c r="E3096" i="35" s="1"/>
  <c r="I3045" i="35"/>
  <c r="I3096" i="35" s="1"/>
  <c r="M3045" i="35"/>
  <c r="M3096" i="35" s="1"/>
  <c r="Q3045" i="35"/>
  <c r="Q3096" i="35" s="1"/>
  <c r="E3044" i="35"/>
  <c r="E3095" i="35" s="1"/>
  <c r="I3044" i="35"/>
  <c r="I3095" i="35" s="1"/>
  <c r="M3044" i="35"/>
  <c r="M3095" i="35" s="1"/>
  <c r="Q3044" i="35"/>
  <c r="Q3095" i="35" s="1"/>
  <c r="E3043" i="35"/>
  <c r="E3094" i="35" s="1"/>
  <c r="I3043" i="35"/>
  <c r="I3094" i="35" s="1"/>
  <c r="M3043" i="35"/>
  <c r="M3094" i="35" s="1"/>
  <c r="Q3043" i="35"/>
  <c r="Q3094" i="35" s="1"/>
  <c r="E3042" i="35"/>
  <c r="E3093" i="35" s="1"/>
  <c r="I3042" i="35"/>
  <c r="I3093" i="35" s="1"/>
  <c r="M3042" i="35"/>
  <c r="M3093" i="35" s="1"/>
  <c r="Q3042" i="35"/>
  <c r="Q3093" i="35" s="1"/>
  <c r="E3041" i="35"/>
  <c r="E3092" i="35" s="1"/>
  <c r="I3041" i="35"/>
  <c r="I3092" i="35" s="1"/>
  <c r="M3041" i="35"/>
  <c r="M3092" i="35" s="1"/>
  <c r="Q3041" i="35"/>
  <c r="Q3092" i="35" s="1"/>
  <c r="E3040" i="35"/>
  <c r="E3091" i="35" s="1"/>
  <c r="I3040" i="35"/>
  <c r="I3091" i="35" s="1"/>
  <c r="M3040" i="35"/>
  <c r="M3091" i="35" s="1"/>
  <c r="Q3040" i="35"/>
  <c r="Q3091" i="35" s="1"/>
  <c r="E3039" i="35"/>
  <c r="E3090" i="35" s="1"/>
  <c r="I3039" i="35"/>
  <c r="I3090" i="35" s="1"/>
  <c r="M3039" i="35"/>
  <c r="M3090" i="35" s="1"/>
  <c r="Q3039" i="35"/>
  <c r="Q3090" i="35" s="1"/>
  <c r="E3038" i="35"/>
  <c r="E3089" i="35" s="1"/>
  <c r="I3038" i="35"/>
  <c r="I3089" i="35" s="1"/>
  <c r="M3038" i="35"/>
  <c r="M3089" i="35" s="1"/>
  <c r="Q3038" i="35"/>
  <c r="Q3089" i="35" s="1"/>
  <c r="E3037" i="35"/>
  <c r="E3088" i="35" s="1"/>
  <c r="I3037" i="35"/>
  <c r="I3088" i="35" s="1"/>
  <c r="M3037" i="35"/>
  <c r="M3088" i="35" s="1"/>
  <c r="Q3037" i="35"/>
  <c r="Q3088" i="35" s="1"/>
  <c r="E3036" i="35"/>
  <c r="E3087" i="35" s="1"/>
  <c r="I3036" i="35"/>
  <c r="I3087" i="35" s="1"/>
  <c r="M3036" i="35"/>
  <c r="M3087" i="35" s="1"/>
  <c r="Q3036" i="35"/>
  <c r="Q3087" i="35" s="1"/>
  <c r="E3035" i="35"/>
  <c r="E3086" i="35" s="1"/>
  <c r="I3035" i="35"/>
  <c r="I3086" i="35" s="1"/>
  <c r="M3035" i="35"/>
  <c r="M3086" i="35" s="1"/>
  <c r="Q3035" i="35"/>
  <c r="Q3086" i="35" s="1"/>
  <c r="E3034" i="35"/>
  <c r="E3085" i="35" s="1"/>
  <c r="I3034" i="35"/>
  <c r="I3085" i="35" s="1"/>
  <c r="M3034" i="35"/>
  <c r="M3085" i="35" s="1"/>
  <c r="Q3034" i="35"/>
  <c r="Q3085" i="35" s="1"/>
  <c r="E3033" i="35"/>
  <c r="E3084" i="35" s="1"/>
  <c r="I3033" i="35"/>
  <c r="I3084" i="35" s="1"/>
  <c r="M3033" i="35"/>
  <c r="M3084" i="35" s="1"/>
  <c r="Q3033" i="35"/>
  <c r="Q3084" i="35" s="1"/>
  <c r="G3029" i="35"/>
  <c r="G3080" i="35" s="1"/>
  <c r="K3029" i="35"/>
  <c r="K3080" i="35" s="1"/>
  <c r="O3029" i="35"/>
  <c r="O3080" i="35" s="1"/>
  <c r="E3029" i="35"/>
  <c r="E3080" i="35" s="1"/>
  <c r="I3029" i="35"/>
  <c r="I3080" i="35" s="1"/>
  <c r="M3029" i="35"/>
  <c r="M3080" i="35" s="1"/>
  <c r="Q3029" i="35"/>
  <c r="Q3080" i="35" s="1"/>
  <c r="G3025" i="35"/>
  <c r="G3076" i="35" s="1"/>
  <c r="K3025" i="35"/>
  <c r="K3076" i="35" s="1"/>
  <c r="O3025" i="35"/>
  <c r="O3076" i="35" s="1"/>
  <c r="E3025" i="35"/>
  <c r="E3076" i="35" s="1"/>
  <c r="I3025" i="35"/>
  <c r="I3076" i="35" s="1"/>
  <c r="M3025" i="35"/>
  <c r="M3076" i="35" s="1"/>
  <c r="Q3025" i="35"/>
  <c r="Q3076" i="35" s="1"/>
  <c r="G3021" i="35"/>
  <c r="G3072" i="35" s="1"/>
  <c r="K3021" i="35"/>
  <c r="K3072" i="35" s="1"/>
  <c r="O3021" i="35"/>
  <c r="O3072" i="35" s="1"/>
  <c r="E3021" i="35"/>
  <c r="E3072" i="35" s="1"/>
  <c r="I3021" i="35"/>
  <c r="I3072" i="35" s="1"/>
  <c r="M3021" i="35"/>
  <c r="M3072" i="35" s="1"/>
  <c r="Q3021" i="35"/>
  <c r="Q3072" i="35" s="1"/>
  <c r="G3017" i="35"/>
  <c r="G3068" i="35" s="1"/>
  <c r="K3017" i="35"/>
  <c r="K3068" i="35" s="1"/>
  <c r="O3017" i="35"/>
  <c r="O3068" i="35" s="1"/>
  <c r="E3017" i="35"/>
  <c r="E3068" i="35" s="1"/>
  <c r="I3017" i="35"/>
  <c r="I3068" i="35" s="1"/>
  <c r="M3017" i="35"/>
  <c r="M3068" i="35" s="1"/>
  <c r="Q3017" i="35"/>
  <c r="Q3068" i="35" s="1"/>
  <c r="G3013" i="35"/>
  <c r="G3064" i="35" s="1"/>
  <c r="K3013" i="35"/>
  <c r="K3064" i="35" s="1"/>
  <c r="O3013" i="35"/>
  <c r="O3064" i="35" s="1"/>
  <c r="E3013" i="35"/>
  <c r="E3064" i="35" s="1"/>
  <c r="I3013" i="35"/>
  <c r="I3064" i="35" s="1"/>
  <c r="M3013" i="35"/>
  <c r="M3064" i="35" s="1"/>
  <c r="Q3013" i="35"/>
  <c r="Q3064" i="35" s="1"/>
  <c r="G3009" i="35"/>
  <c r="G3060" i="35" s="1"/>
  <c r="K3009" i="35"/>
  <c r="K3060" i="35" s="1"/>
  <c r="O3009" i="35"/>
  <c r="O3060" i="35" s="1"/>
  <c r="E3009" i="35"/>
  <c r="E3060" i="35" s="1"/>
  <c r="I3009" i="35"/>
  <c r="I3060" i="35" s="1"/>
  <c r="M3009" i="35"/>
  <c r="M3060" i="35" s="1"/>
  <c r="Q3009" i="35"/>
  <c r="Q3060" i="35" s="1"/>
  <c r="G3005" i="35"/>
  <c r="G3056" i="35" s="1"/>
  <c r="K3005" i="35"/>
  <c r="K3056" i="35" s="1"/>
  <c r="O3005" i="35"/>
  <c r="O3056" i="35" s="1"/>
  <c r="E3005" i="35"/>
  <c r="E3056" i="35" s="1"/>
  <c r="I3005" i="35"/>
  <c r="I3056" i="35" s="1"/>
  <c r="M3005" i="35"/>
  <c r="M3056" i="35" s="1"/>
  <c r="Q3005" i="35"/>
  <c r="Q3056" i="35" s="1"/>
  <c r="G3001" i="35"/>
  <c r="G3052" i="35" s="1"/>
  <c r="K3001" i="35"/>
  <c r="K3052" i="35" s="1"/>
  <c r="O3001" i="35"/>
  <c r="O3052" i="35" s="1"/>
  <c r="E3001" i="35"/>
  <c r="E3052" i="35" s="1"/>
  <c r="I3001" i="35"/>
  <c r="I3052" i="35" s="1"/>
  <c r="M3001" i="35"/>
  <c r="M3052" i="35" s="1"/>
  <c r="Q3001" i="35"/>
  <c r="Q3052" i="35" s="1"/>
  <c r="R2975" i="35"/>
  <c r="N2975" i="35"/>
  <c r="J2975" i="35"/>
  <c r="F2975" i="35"/>
  <c r="E2666" i="35"/>
  <c r="E2717" i="35" s="1"/>
  <c r="I2666" i="35"/>
  <c r="I2717" i="35" s="1"/>
  <c r="M2666" i="35"/>
  <c r="M2717" i="35" s="1"/>
  <c r="Q2666" i="35"/>
  <c r="Q2717" i="35" s="1"/>
  <c r="F2666" i="35"/>
  <c r="F2717" i="35" s="1"/>
  <c r="J2666" i="35"/>
  <c r="J2717" i="35" s="1"/>
  <c r="N2666" i="35"/>
  <c r="N2717" i="35" s="1"/>
  <c r="R2666" i="35"/>
  <c r="R2717" i="35" s="1"/>
  <c r="G2666" i="35"/>
  <c r="G2717" i="35" s="1"/>
  <c r="K2666" i="35"/>
  <c r="K2717" i="35" s="1"/>
  <c r="O2666" i="35"/>
  <c r="O2717" i="35" s="1"/>
  <c r="H2666" i="35"/>
  <c r="H2717" i="35" s="1"/>
  <c r="L2666" i="35"/>
  <c r="L2717" i="35" s="1"/>
  <c r="P2666" i="35"/>
  <c r="P2717" i="35" s="1"/>
  <c r="E2650" i="35"/>
  <c r="E2701" i="35" s="1"/>
  <c r="I2650" i="35"/>
  <c r="I2701" i="35" s="1"/>
  <c r="M2650" i="35"/>
  <c r="M2701" i="35" s="1"/>
  <c r="Q2650" i="35"/>
  <c r="Q2701" i="35" s="1"/>
  <c r="F2650" i="35"/>
  <c r="F2701" i="35" s="1"/>
  <c r="J2650" i="35"/>
  <c r="J2701" i="35" s="1"/>
  <c r="N2650" i="35"/>
  <c r="N2701" i="35" s="1"/>
  <c r="R2650" i="35"/>
  <c r="R2701" i="35" s="1"/>
  <c r="G2650" i="35"/>
  <c r="G2701" i="35" s="1"/>
  <c r="K2650" i="35"/>
  <c r="K2701" i="35" s="1"/>
  <c r="O2650" i="35"/>
  <c r="O2701" i="35" s="1"/>
  <c r="H2650" i="35"/>
  <c r="H2701" i="35" s="1"/>
  <c r="L2650" i="35"/>
  <c r="L2701" i="35" s="1"/>
  <c r="P2650" i="35"/>
  <c r="P2701" i="35" s="1"/>
  <c r="E2638" i="35"/>
  <c r="E2689" i="35" s="1"/>
  <c r="I2638" i="35"/>
  <c r="I2689" i="35" s="1"/>
  <c r="M2638" i="35"/>
  <c r="M2689" i="35" s="1"/>
  <c r="Q2638" i="35"/>
  <c r="Q2689" i="35" s="1"/>
  <c r="F2638" i="35"/>
  <c r="F2689" i="35" s="1"/>
  <c r="J2638" i="35"/>
  <c r="J2689" i="35" s="1"/>
  <c r="N2638" i="35"/>
  <c r="N2689" i="35" s="1"/>
  <c r="R2638" i="35"/>
  <c r="R2689" i="35" s="1"/>
  <c r="G2638" i="35"/>
  <c r="G2689" i="35" s="1"/>
  <c r="K2638" i="35"/>
  <c r="K2689" i="35" s="1"/>
  <c r="O2638" i="35"/>
  <c r="O2689" i="35" s="1"/>
  <c r="H2638" i="35"/>
  <c r="H2689" i="35" s="1"/>
  <c r="L2638" i="35"/>
  <c r="L2689" i="35" s="1"/>
  <c r="P2638" i="35"/>
  <c r="P2689" i="35" s="1"/>
  <c r="E2630" i="35"/>
  <c r="E2681" i="35" s="1"/>
  <c r="I2630" i="35"/>
  <c r="I2681" i="35" s="1"/>
  <c r="M2630" i="35"/>
  <c r="M2681" i="35" s="1"/>
  <c r="Q2630" i="35"/>
  <c r="Q2681" i="35" s="1"/>
  <c r="F2630" i="35"/>
  <c r="F2681" i="35" s="1"/>
  <c r="J2630" i="35"/>
  <c r="J2681" i="35" s="1"/>
  <c r="N2630" i="35"/>
  <c r="N2681" i="35" s="1"/>
  <c r="R2630" i="35"/>
  <c r="R2681" i="35" s="1"/>
  <c r="G2630" i="35"/>
  <c r="G2681" i="35" s="1"/>
  <c r="K2630" i="35"/>
  <c r="K2681" i="35" s="1"/>
  <c r="O2630" i="35"/>
  <c r="O2681" i="35" s="1"/>
  <c r="H2630" i="35"/>
  <c r="H2681" i="35" s="1"/>
  <c r="L2630" i="35"/>
  <c r="L2681" i="35" s="1"/>
  <c r="P2630" i="35"/>
  <c r="P2681" i="35" s="1"/>
  <c r="D2681" i="35"/>
  <c r="E2622" i="35"/>
  <c r="E2673" i="35" s="1"/>
  <c r="I2622" i="35"/>
  <c r="I2673" i="35" s="1"/>
  <c r="M2622" i="35"/>
  <c r="M2673" i="35" s="1"/>
  <c r="Q2622" i="35"/>
  <c r="Q2673" i="35" s="1"/>
  <c r="F2622" i="35"/>
  <c r="F2673" i="35" s="1"/>
  <c r="J2622" i="35"/>
  <c r="J2673" i="35" s="1"/>
  <c r="N2622" i="35"/>
  <c r="N2673" i="35" s="1"/>
  <c r="R2622" i="35"/>
  <c r="R2673" i="35" s="1"/>
  <c r="G2622" i="35"/>
  <c r="G2673" i="35" s="1"/>
  <c r="K2622" i="35"/>
  <c r="K2673" i="35" s="1"/>
  <c r="O2622" i="35"/>
  <c r="O2673" i="35" s="1"/>
  <c r="D2673" i="35"/>
  <c r="H2622" i="35"/>
  <c r="H2673" i="35" s="1"/>
  <c r="L2622" i="35"/>
  <c r="L2673" i="35" s="1"/>
  <c r="P2622" i="35"/>
  <c r="P2673" i="35" s="1"/>
  <c r="E2654" i="35"/>
  <c r="E2705" i="35" s="1"/>
  <c r="I2654" i="35"/>
  <c r="I2705" i="35" s="1"/>
  <c r="M2654" i="35"/>
  <c r="M2705" i="35" s="1"/>
  <c r="Q2654" i="35"/>
  <c r="Q2705" i="35" s="1"/>
  <c r="F2654" i="35"/>
  <c r="F2705" i="35" s="1"/>
  <c r="J2654" i="35"/>
  <c r="J2705" i="35" s="1"/>
  <c r="N2654" i="35"/>
  <c r="N2705" i="35" s="1"/>
  <c r="R2654" i="35"/>
  <c r="R2705" i="35" s="1"/>
  <c r="G2654" i="35"/>
  <c r="G2705" i="35" s="1"/>
  <c r="K2654" i="35"/>
  <c r="K2705" i="35" s="1"/>
  <c r="O2654" i="35"/>
  <c r="O2705" i="35" s="1"/>
  <c r="H2654" i="35"/>
  <c r="H2705" i="35" s="1"/>
  <c r="L2654" i="35"/>
  <c r="L2705" i="35" s="1"/>
  <c r="P2654" i="35"/>
  <c r="P2705" i="35" s="1"/>
  <c r="J2886" i="35"/>
  <c r="J2937" i="35" s="1"/>
  <c r="J2883" i="35"/>
  <c r="J2934" i="35" s="1"/>
  <c r="N2880" i="35"/>
  <c r="N2931" i="35" s="1"/>
  <c r="J2880" i="35"/>
  <c r="J2931" i="35" s="1"/>
  <c r="N2878" i="35"/>
  <c r="J2878" i="35"/>
  <c r="E2662" i="35"/>
  <c r="E2713" i="35" s="1"/>
  <c r="I2662" i="35"/>
  <c r="I2713" i="35" s="1"/>
  <c r="M2662" i="35"/>
  <c r="M2713" i="35" s="1"/>
  <c r="Q2662" i="35"/>
  <c r="Q2713" i="35" s="1"/>
  <c r="F2662" i="35"/>
  <c r="F2713" i="35" s="1"/>
  <c r="J2662" i="35"/>
  <c r="J2713" i="35" s="1"/>
  <c r="N2662" i="35"/>
  <c r="N2713" i="35" s="1"/>
  <c r="R2662" i="35"/>
  <c r="R2713" i="35" s="1"/>
  <c r="G2662" i="35"/>
  <c r="G2713" i="35" s="1"/>
  <c r="K2662" i="35"/>
  <c r="K2713" i="35" s="1"/>
  <c r="O2662" i="35"/>
  <c r="O2713" i="35" s="1"/>
  <c r="H2662" i="35"/>
  <c r="H2713" i="35" s="1"/>
  <c r="L2662" i="35"/>
  <c r="L2713" i="35" s="1"/>
  <c r="P2662" i="35"/>
  <c r="P2713" i="35" s="1"/>
  <c r="E2646" i="35"/>
  <c r="E2697" i="35" s="1"/>
  <c r="I2646" i="35"/>
  <c r="I2697" i="35" s="1"/>
  <c r="M2646" i="35"/>
  <c r="M2697" i="35" s="1"/>
  <c r="Q2646" i="35"/>
  <c r="Q2697" i="35" s="1"/>
  <c r="F2646" i="35"/>
  <c r="F2697" i="35" s="1"/>
  <c r="J2646" i="35"/>
  <c r="J2697" i="35" s="1"/>
  <c r="N2646" i="35"/>
  <c r="N2697" i="35" s="1"/>
  <c r="R2646" i="35"/>
  <c r="R2697" i="35" s="1"/>
  <c r="G2646" i="35"/>
  <c r="G2697" i="35" s="1"/>
  <c r="K2646" i="35"/>
  <c r="K2697" i="35" s="1"/>
  <c r="O2646" i="35"/>
  <c r="O2697" i="35" s="1"/>
  <c r="H2646" i="35"/>
  <c r="H2697" i="35" s="1"/>
  <c r="L2646" i="35"/>
  <c r="L2697" i="35" s="1"/>
  <c r="P2646" i="35"/>
  <c r="P2697" i="35" s="1"/>
  <c r="E2634" i="35"/>
  <c r="E2685" i="35" s="1"/>
  <c r="I2634" i="35"/>
  <c r="I2685" i="35" s="1"/>
  <c r="M2634" i="35"/>
  <c r="M2685" i="35" s="1"/>
  <c r="Q2634" i="35"/>
  <c r="Q2685" i="35" s="1"/>
  <c r="F2634" i="35"/>
  <c r="F2685" i="35" s="1"/>
  <c r="J2634" i="35"/>
  <c r="J2685" i="35" s="1"/>
  <c r="N2634" i="35"/>
  <c r="N2685" i="35" s="1"/>
  <c r="R2634" i="35"/>
  <c r="R2685" i="35" s="1"/>
  <c r="G2634" i="35"/>
  <c r="G2685" i="35" s="1"/>
  <c r="K2634" i="35"/>
  <c r="K2685" i="35" s="1"/>
  <c r="O2634" i="35"/>
  <c r="O2685" i="35" s="1"/>
  <c r="H2634" i="35"/>
  <c r="H2685" i="35" s="1"/>
  <c r="L2634" i="35"/>
  <c r="L2685" i="35" s="1"/>
  <c r="P2634" i="35"/>
  <c r="P2685" i="35" s="1"/>
  <c r="D2685" i="35"/>
  <c r="E2626" i="35"/>
  <c r="E2677" i="35" s="1"/>
  <c r="I2626" i="35"/>
  <c r="I2677" i="35" s="1"/>
  <c r="M2626" i="35"/>
  <c r="M2677" i="35" s="1"/>
  <c r="Q2626" i="35"/>
  <c r="Q2677" i="35" s="1"/>
  <c r="F2626" i="35"/>
  <c r="F2677" i="35" s="1"/>
  <c r="J2626" i="35"/>
  <c r="J2677" i="35" s="1"/>
  <c r="N2626" i="35"/>
  <c r="N2677" i="35" s="1"/>
  <c r="R2626" i="35"/>
  <c r="R2677" i="35" s="1"/>
  <c r="G2626" i="35"/>
  <c r="G2677" i="35" s="1"/>
  <c r="K2626" i="35"/>
  <c r="K2677" i="35" s="1"/>
  <c r="O2626" i="35"/>
  <c r="O2677" i="35" s="1"/>
  <c r="H2626" i="35"/>
  <c r="H2677" i="35" s="1"/>
  <c r="L2626" i="35"/>
  <c r="L2677" i="35" s="1"/>
  <c r="P2626" i="35"/>
  <c r="P2677" i="35" s="1"/>
  <c r="D2677" i="35"/>
  <c r="L2667" i="35"/>
  <c r="L2718" i="35" s="1"/>
  <c r="E2665" i="35"/>
  <c r="E2716" i="35" s="1"/>
  <c r="I2665" i="35"/>
  <c r="I2716" i="35" s="1"/>
  <c r="M2665" i="35"/>
  <c r="M2716" i="35" s="1"/>
  <c r="Q2665" i="35"/>
  <c r="Q2716" i="35" s="1"/>
  <c r="F2665" i="35"/>
  <c r="F2716" i="35" s="1"/>
  <c r="J2665" i="35"/>
  <c r="J2716" i="35" s="1"/>
  <c r="N2665" i="35"/>
  <c r="N2716" i="35" s="1"/>
  <c r="R2665" i="35"/>
  <c r="R2716" i="35" s="1"/>
  <c r="G2665" i="35"/>
  <c r="G2716" i="35" s="1"/>
  <c r="K2665" i="35"/>
  <c r="K2716" i="35" s="1"/>
  <c r="O2665" i="35"/>
  <c r="O2716" i="35" s="1"/>
  <c r="L2663" i="35"/>
  <c r="L2714" i="35" s="1"/>
  <c r="E2661" i="35"/>
  <c r="E2712" i="35" s="1"/>
  <c r="I2661" i="35"/>
  <c r="I2712" i="35" s="1"/>
  <c r="M2661" i="35"/>
  <c r="M2712" i="35" s="1"/>
  <c r="Q2661" i="35"/>
  <c r="Q2712" i="35" s="1"/>
  <c r="F2661" i="35"/>
  <c r="F2712" i="35" s="1"/>
  <c r="J2661" i="35"/>
  <c r="J2712" i="35" s="1"/>
  <c r="N2661" i="35"/>
  <c r="N2712" i="35" s="1"/>
  <c r="R2661" i="35"/>
  <c r="R2712" i="35" s="1"/>
  <c r="G2661" i="35"/>
  <c r="G2712" i="35" s="1"/>
  <c r="K2661" i="35"/>
  <c r="K2712" i="35" s="1"/>
  <c r="O2661" i="35"/>
  <c r="O2712" i="35" s="1"/>
  <c r="L2659" i="35"/>
  <c r="L2710" i="35" s="1"/>
  <c r="E2657" i="35"/>
  <c r="E2708" i="35" s="1"/>
  <c r="I2657" i="35"/>
  <c r="I2708" i="35" s="1"/>
  <c r="M2657" i="35"/>
  <c r="M2708" i="35" s="1"/>
  <c r="Q2657" i="35"/>
  <c r="Q2708" i="35" s="1"/>
  <c r="F2657" i="35"/>
  <c r="F2708" i="35" s="1"/>
  <c r="J2657" i="35"/>
  <c r="J2708" i="35" s="1"/>
  <c r="N2657" i="35"/>
  <c r="N2708" i="35" s="1"/>
  <c r="R2657" i="35"/>
  <c r="R2708" i="35" s="1"/>
  <c r="G2657" i="35"/>
  <c r="G2708" i="35" s="1"/>
  <c r="K2657" i="35"/>
  <c r="K2708" i="35" s="1"/>
  <c r="O2657" i="35"/>
  <c r="O2708" i="35" s="1"/>
  <c r="E2653" i="35"/>
  <c r="E2704" i="35" s="1"/>
  <c r="I2653" i="35"/>
  <c r="I2704" i="35" s="1"/>
  <c r="M2653" i="35"/>
  <c r="M2704" i="35" s="1"/>
  <c r="Q2653" i="35"/>
  <c r="Q2704" i="35" s="1"/>
  <c r="F2653" i="35"/>
  <c r="F2704" i="35" s="1"/>
  <c r="J2653" i="35"/>
  <c r="J2704" i="35" s="1"/>
  <c r="N2653" i="35"/>
  <c r="N2704" i="35" s="1"/>
  <c r="R2653" i="35"/>
  <c r="R2704" i="35" s="1"/>
  <c r="G2653" i="35"/>
  <c r="G2704" i="35" s="1"/>
  <c r="K2653" i="35"/>
  <c r="K2704" i="35" s="1"/>
  <c r="O2653" i="35"/>
  <c r="O2704" i="35" s="1"/>
  <c r="E2649" i="35"/>
  <c r="E2700" i="35" s="1"/>
  <c r="I2649" i="35"/>
  <c r="I2700" i="35" s="1"/>
  <c r="M2649" i="35"/>
  <c r="M2700" i="35" s="1"/>
  <c r="Q2649" i="35"/>
  <c r="Q2700" i="35" s="1"/>
  <c r="F2649" i="35"/>
  <c r="F2700" i="35" s="1"/>
  <c r="J2649" i="35"/>
  <c r="J2700" i="35" s="1"/>
  <c r="N2649" i="35"/>
  <c r="N2700" i="35" s="1"/>
  <c r="R2649" i="35"/>
  <c r="R2700" i="35" s="1"/>
  <c r="G2649" i="35"/>
  <c r="G2700" i="35" s="1"/>
  <c r="K2649" i="35"/>
  <c r="K2700" i="35" s="1"/>
  <c r="O2649" i="35"/>
  <c r="O2700" i="35" s="1"/>
  <c r="E2645" i="35"/>
  <c r="E2696" i="35" s="1"/>
  <c r="I2645" i="35"/>
  <c r="I2696" i="35" s="1"/>
  <c r="M2645" i="35"/>
  <c r="M2696" i="35" s="1"/>
  <c r="Q2645" i="35"/>
  <c r="Q2696" i="35" s="1"/>
  <c r="F2645" i="35"/>
  <c r="F2696" i="35" s="1"/>
  <c r="J2645" i="35"/>
  <c r="J2696" i="35" s="1"/>
  <c r="N2645" i="35"/>
  <c r="N2696" i="35" s="1"/>
  <c r="R2645" i="35"/>
  <c r="R2696" i="35" s="1"/>
  <c r="G2645" i="35"/>
  <c r="G2696" i="35" s="1"/>
  <c r="K2645" i="35"/>
  <c r="K2696" i="35" s="1"/>
  <c r="O2645" i="35"/>
  <c r="O2696" i="35" s="1"/>
  <c r="L2643" i="35"/>
  <c r="L2694" i="35" s="1"/>
  <c r="E2641" i="35"/>
  <c r="E2692" i="35" s="1"/>
  <c r="I2641" i="35"/>
  <c r="I2692" i="35" s="1"/>
  <c r="M2641" i="35"/>
  <c r="M2692" i="35" s="1"/>
  <c r="Q2641" i="35"/>
  <c r="Q2692" i="35" s="1"/>
  <c r="F2641" i="35"/>
  <c r="F2692" i="35" s="1"/>
  <c r="J2641" i="35"/>
  <c r="J2692" i="35" s="1"/>
  <c r="N2641" i="35"/>
  <c r="N2692" i="35" s="1"/>
  <c r="R2641" i="35"/>
  <c r="R2692" i="35" s="1"/>
  <c r="G2641" i="35"/>
  <c r="G2692" i="35" s="1"/>
  <c r="K2641" i="35"/>
  <c r="K2692" i="35" s="1"/>
  <c r="O2641" i="35"/>
  <c r="O2692" i="35" s="1"/>
  <c r="L2639" i="35"/>
  <c r="L2690" i="35" s="1"/>
  <c r="E2637" i="35"/>
  <c r="E2688" i="35" s="1"/>
  <c r="I2637" i="35"/>
  <c r="I2688" i="35" s="1"/>
  <c r="M2637" i="35"/>
  <c r="M2688" i="35" s="1"/>
  <c r="Q2637" i="35"/>
  <c r="Q2688" i="35" s="1"/>
  <c r="F2637" i="35"/>
  <c r="F2688" i="35" s="1"/>
  <c r="J2637" i="35"/>
  <c r="J2688" i="35" s="1"/>
  <c r="N2637" i="35"/>
  <c r="N2688" i="35" s="1"/>
  <c r="R2637" i="35"/>
  <c r="R2688" i="35" s="1"/>
  <c r="G2637" i="35"/>
  <c r="G2688" i="35" s="1"/>
  <c r="K2637" i="35"/>
  <c r="K2688" i="35" s="1"/>
  <c r="O2637" i="35"/>
  <c r="O2688" i="35" s="1"/>
  <c r="L2635" i="35"/>
  <c r="L2686" i="35" s="1"/>
  <c r="E2633" i="35"/>
  <c r="E2684" i="35" s="1"/>
  <c r="I2633" i="35"/>
  <c r="I2684" i="35" s="1"/>
  <c r="M2633" i="35"/>
  <c r="M2684" i="35" s="1"/>
  <c r="Q2633" i="35"/>
  <c r="Q2684" i="35" s="1"/>
  <c r="F2633" i="35"/>
  <c r="F2684" i="35" s="1"/>
  <c r="J2633" i="35"/>
  <c r="J2684" i="35" s="1"/>
  <c r="N2633" i="35"/>
  <c r="N2684" i="35" s="1"/>
  <c r="R2633" i="35"/>
  <c r="R2684" i="35" s="1"/>
  <c r="G2633" i="35"/>
  <c r="G2684" i="35" s="1"/>
  <c r="K2633" i="35"/>
  <c r="K2684" i="35" s="1"/>
  <c r="O2633" i="35"/>
  <c r="O2684" i="35" s="1"/>
  <c r="L2631" i="35"/>
  <c r="L2682" i="35" s="1"/>
  <c r="E2629" i="35"/>
  <c r="E2680" i="35" s="1"/>
  <c r="I2629" i="35"/>
  <c r="I2680" i="35" s="1"/>
  <c r="M2629" i="35"/>
  <c r="M2680" i="35" s="1"/>
  <c r="Q2629" i="35"/>
  <c r="Q2680" i="35" s="1"/>
  <c r="F2629" i="35"/>
  <c r="F2680" i="35" s="1"/>
  <c r="J2629" i="35"/>
  <c r="J2680" i="35" s="1"/>
  <c r="N2629" i="35"/>
  <c r="N2680" i="35" s="1"/>
  <c r="R2629" i="35"/>
  <c r="R2680" i="35" s="1"/>
  <c r="G2629" i="35"/>
  <c r="G2680" i="35" s="1"/>
  <c r="K2629" i="35"/>
  <c r="K2680" i="35" s="1"/>
  <c r="O2629" i="35"/>
  <c r="O2680" i="35" s="1"/>
  <c r="L2627" i="35"/>
  <c r="L2678" i="35" s="1"/>
  <c r="E2625" i="35"/>
  <c r="E2676" i="35" s="1"/>
  <c r="I2625" i="35"/>
  <c r="I2676" i="35" s="1"/>
  <c r="M2625" i="35"/>
  <c r="M2676" i="35" s="1"/>
  <c r="Q2625" i="35"/>
  <c r="Q2676" i="35" s="1"/>
  <c r="F2625" i="35"/>
  <c r="F2676" i="35" s="1"/>
  <c r="J2625" i="35"/>
  <c r="J2676" i="35" s="1"/>
  <c r="N2625" i="35"/>
  <c r="N2676" i="35" s="1"/>
  <c r="R2625" i="35"/>
  <c r="R2676" i="35" s="1"/>
  <c r="G2625" i="35"/>
  <c r="G2676" i="35" s="1"/>
  <c r="K2625" i="35"/>
  <c r="K2676" i="35" s="1"/>
  <c r="O2625" i="35"/>
  <c r="O2676" i="35" s="1"/>
  <c r="D2676" i="35"/>
  <c r="L2623" i="35"/>
  <c r="L2674" i="35" s="1"/>
  <c r="E2621" i="35"/>
  <c r="E2672" i="35" s="1"/>
  <c r="I2621" i="35"/>
  <c r="I2672" i="35" s="1"/>
  <c r="M2621" i="35"/>
  <c r="M2672" i="35" s="1"/>
  <c r="Q2621" i="35"/>
  <c r="Q2672" i="35" s="1"/>
  <c r="F2621" i="35"/>
  <c r="F2672" i="35" s="1"/>
  <c r="J2621" i="35"/>
  <c r="J2672" i="35" s="1"/>
  <c r="N2621" i="35"/>
  <c r="N2672" i="35" s="1"/>
  <c r="R2621" i="35"/>
  <c r="R2672" i="35" s="1"/>
  <c r="G2621" i="35"/>
  <c r="G2672" i="35" s="1"/>
  <c r="K2621" i="35"/>
  <c r="K2672" i="35" s="1"/>
  <c r="O2621" i="35"/>
  <c r="O2672" i="35" s="1"/>
  <c r="D2672" i="35"/>
  <c r="H2671" i="35"/>
  <c r="G2669" i="35"/>
  <c r="K2726" i="35"/>
  <c r="K2777" i="35" s="1"/>
  <c r="G2726" i="35"/>
  <c r="G2777" i="35" s="1"/>
  <c r="O2725" i="35"/>
  <c r="O2776" i="35" s="1"/>
  <c r="K2725" i="35"/>
  <c r="K2776" i="35" s="1"/>
  <c r="G2725" i="35"/>
  <c r="G2776" i="35" s="1"/>
  <c r="O2724" i="35"/>
  <c r="O2775" i="35" s="1"/>
  <c r="K2724" i="35"/>
  <c r="K2775" i="35" s="1"/>
  <c r="G2724" i="35"/>
  <c r="G2775" i="35" s="1"/>
  <c r="O2723" i="35"/>
  <c r="O2774" i="35" s="1"/>
  <c r="K2723" i="35"/>
  <c r="K2774" i="35" s="1"/>
  <c r="G2723" i="35"/>
  <c r="G2774" i="35" s="1"/>
  <c r="O2722" i="35"/>
  <c r="K2722" i="35"/>
  <c r="G2722" i="35"/>
  <c r="P2665" i="35"/>
  <c r="P2716" i="35" s="1"/>
  <c r="E2664" i="35"/>
  <c r="E2715" i="35" s="1"/>
  <c r="I2664" i="35"/>
  <c r="I2715" i="35" s="1"/>
  <c r="M2664" i="35"/>
  <c r="M2715" i="35" s="1"/>
  <c r="Q2664" i="35"/>
  <c r="Q2715" i="35" s="1"/>
  <c r="F2664" i="35"/>
  <c r="F2715" i="35" s="1"/>
  <c r="J2664" i="35"/>
  <c r="J2715" i="35" s="1"/>
  <c r="N2664" i="35"/>
  <c r="N2715" i="35" s="1"/>
  <c r="R2664" i="35"/>
  <c r="R2715" i="35" s="1"/>
  <c r="G2664" i="35"/>
  <c r="G2715" i="35" s="1"/>
  <c r="K2664" i="35"/>
  <c r="K2715" i="35" s="1"/>
  <c r="O2664" i="35"/>
  <c r="O2715" i="35" s="1"/>
  <c r="P2661" i="35"/>
  <c r="P2712" i="35" s="1"/>
  <c r="E2660" i="35"/>
  <c r="E2711" i="35" s="1"/>
  <c r="I2660" i="35"/>
  <c r="I2711" i="35" s="1"/>
  <c r="M2660" i="35"/>
  <c r="M2711" i="35" s="1"/>
  <c r="Q2660" i="35"/>
  <c r="Q2711" i="35" s="1"/>
  <c r="F2660" i="35"/>
  <c r="F2711" i="35" s="1"/>
  <c r="J2660" i="35"/>
  <c r="J2711" i="35" s="1"/>
  <c r="N2660" i="35"/>
  <c r="N2711" i="35" s="1"/>
  <c r="R2660" i="35"/>
  <c r="R2711" i="35" s="1"/>
  <c r="G2660" i="35"/>
  <c r="G2711" i="35" s="1"/>
  <c r="K2660" i="35"/>
  <c r="K2711" i="35" s="1"/>
  <c r="O2660" i="35"/>
  <c r="O2711" i="35" s="1"/>
  <c r="P2657" i="35"/>
  <c r="P2708" i="35" s="1"/>
  <c r="E2656" i="35"/>
  <c r="E2707" i="35" s="1"/>
  <c r="I2656" i="35"/>
  <c r="I2707" i="35" s="1"/>
  <c r="M2656" i="35"/>
  <c r="M2707" i="35" s="1"/>
  <c r="Q2656" i="35"/>
  <c r="Q2707" i="35" s="1"/>
  <c r="F2656" i="35"/>
  <c r="F2707" i="35" s="1"/>
  <c r="J2656" i="35"/>
  <c r="J2707" i="35" s="1"/>
  <c r="N2656" i="35"/>
  <c r="N2707" i="35" s="1"/>
  <c r="R2656" i="35"/>
  <c r="R2707" i="35" s="1"/>
  <c r="G2656" i="35"/>
  <c r="G2707" i="35" s="1"/>
  <c r="K2656" i="35"/>
  <c r="K2707" i="35" s="1"/>
  <c r="O2656" i="35"/>
  <c r="O2707" i="35" s="1"/>
  <c r="P2653" i="35"/>
  <c r="P2704" i="35" s="1"/>
  <c r="E2652" i="35"/>
  <c r="E2703" i="35" s="1"/>
  <c r="I2652" i="35"/>
  <c r="I2703" i="35" s="1"/>
  <c r="M2652" i="35"/>
  <c r="M2703" i="35" s="1"/>
  <c r="Q2652" i="35"/>
  <c r="Q2703" i="35" s="1"/>
  <c r="F2652" i="35"/>
  <c r="F2703" i="35" s="1"/>
  <c r="J2652" i="35"/>
  <c r="J2703" i="35" s="1"/>
  <c r="N2652" i="35"/>
  <c r="N2703" i="35" s="1"/>
  <c r="R2652" i="35"/>
  <c r="R2703" i="35" s="1"/>
  <c r="G2652" i="35"/>
  <c r="G2703" i="35" s="1"/>
  <c r="K2652" i="35"/>
  <c r="K2703" i="35" s="1"/>
  <c r="O2652" i="35"/>
  <c r="O2703" i="35" s="1"/>
  <c r="P2649" i="35"/>
  <c r="P2700" i="35" s="1"/>
  <c r="E2648" i="35"/>
  <c r="E2699" i="35" s="1"/>
  <c r="I2648" i="35"/>
  <c r="I2699" i="35" s="1"/>
  <c r="M2648" i="35"/>
  <c r="M2699" i="35" s="1"/>
  <c r="Q2648" i="35"/>
  <c r="Q2699" i="35" s="1"/>
  <c r="F2648" i="35"/>
  <c r="F2699" i="35" s="1"/>
  <c r="J2648" i="35"/>
  <c r="J2699" i="35" s="1"/>
  <c r="N2648" i="35"/>
  <c r="N2699" i="35" s="1"/>
  <c r="R2648" i="35"/>
  <c r="R2699" i="35" s="1"/>
  <c r="G2648" i="35"/>
  <c r="G2699" i="35" s="1"/>
  <c r="K2648" i="35"/>
  <c r="K2699" i="35" s="1"/>
  <c r="O2648" i="35"/>
  <c r="O2699" i="35" s="1"/>
  <c r="P2645" i="35"/>
  <c r="P2696" i="35" s="1"/>
  <c r="E2644" i="35"/>
  <c r="E2695" i="35" s="1"/>
  <c r="I2644" i="35"/>
  <c r="I2695" i="35" s="1"/>
  <c r="M2644" i="35"/>
  <c r="M2695" i="35" s="1"/>
  <c r="Q2644" i="35"/>
  <c r="Q2695" i="35" s="1"/>
  <c r="F2644" i="35"/>
  <c r="F2695" i="35" s="1"/>
  <c r="J2644" i="35"/>
  <c r="J2695" i="35" s="1"/>
  <c r="N2644" i="35"/>
  <c r="N2695" i="35" s="1"/>
  <c r="R2644" i="35"/>
  <c r="R2695" i="35" s="1"/>
  <c r="G2644" i="35"/>
  <c r="G2695" i="35" s="1"/>
  <c r="K2644" i="35"/>
  <c r="K2695" i="35" s="1"/>
  <c r="O2644" i="35"/>
  <c r="O2695" i="35" s="1"/>
  <c r="P2641" i="35"/>
  <c r="P2692" i="35" s="1"/>
  <c r="E2640" i="35"/>
  <c r="E2691" i="35" s="1"/>
  <c r="I2640" i="35"/>
  <c r="I2691" i="35" s="1"/>
  <c r="M2640" i="35"/>
  <c r="M2691" i="35" s="1"/>
  <c r="Q2640" i="35"/>
  <c r="Q2691" i="35" s="1"/>
  <c r="F2640" i="35"/>
  <c r="F2691" i="35" s="1"/>
  <c r="J2640" i="35"/>
  <c r="J2691" i="35" s="1"/>
  <c r="N2640" i="35"/>
  <c r="N2691" i="35" s="1"/>
  <c r="R2640" i="35"/>
  <c r="R2691" i="35" s="1"/>
  <c r="G2640" i="35"/>
  <c r="G2691" i="35" s="1"/>
  <c r="K2640" i="35"/>
  <c r="K2691" i="35" s="1"/>
  <c r="O2640" i="35"/>
  <c r="O2691" i="35" s="1"/>
  <c r="P2637" i="35"/>
  <c r="P2688" i="35" s="1"/>
  <c r="E2636" i="35"/>
  <c r="E2687" i="35" s="1"/>
  <c r="I2636" i="35"/>
  <c r="I2687" i="35" s="1"/>
  <c r="M2636" i="35"/>
  <c r="M2687" i="35" s="1"/>
  <c r="Q2636" i="35"/>
  <c r="Q2687" i="35" s="1"/>
  <c r="F2636" i="35"/>
  <c r="F2687" i="35" s="1"/>
  <c r="J2636" i="35"/>
  <c r="J2687" i="35" s="1"/>
  <c r="N2636" i="35"/>
  <c r="N2687" i="35" s="1"/>
  <c r="R2636" i="35"/>
  <c r="R2687" i="35" s="1"/>
  <c r="G2636" i="35"/>
  <c r="G2687" i="35" s="1"/>
  <c r="K2636" i="35"/>
  <c r="K2687" i="35" s="1"/>
  <c r="O2636" i="35"/>
  <c r="O2687" i="35" s="1"/>
  <c r="P2633" i="35"/>
  <c r="P2684" i="35" s="1"/>
  <c r="E2632" i="35"/>
  <c r="E2683" i="35" s="1"/>
  <c r="I2632" i="35"/>
  <c r="I2683" i="35" s="1"/>
  <c r="M2632" i="35"/>
  <c r="M2683" i="35" s="1"/>
  <c r="Q2632" i="35"/>
  <c r="Q2683" i="35" s="1"/>
  <c r="F2632" i="35"/>
  <c r="F2683" i="35" s="1"/>
  <c r="J2632" i="35"/>
  <c r="J2683" i="35" s="1"/>
  <c r="N2632" i="35"/>
  <c r="N2683" i="35" s="1"/>
  <c r="R2632" i="35"/>
  <c r="R2683" i="35" s="1"/>
  <c r="G2632" i="35"/>
  <c r="G2683" i="35" s="1"/>
  <c r="K2632" i="35"/>
  <c r="K2683" i="35" s="1"/>
  <c r="O2632" i="35"/>
  <c r="O2683" i="35" s="1"/>
  <c r="P2629" i="35"/>
  <c r="P2680" i="35" s="1"/>
  <c r="E2628" i="35"/>
  <c r="E2679" i="35" s="1"/>
  <c r="I2628" i="35"/>
  <c r="I2679" i="35" s="1"/>
  <c r="M2628" i="35"/>
  <c r="M2679" i="35" s="1"/>
  <c r="Q2628" i="35"/>
  <c r="Q2679" i="35" s="1"/>
  <c r="F2628" i="35"/>
  <c r="F2679" i="35" s="1"/>
  <c r="J2628" i="35"/>
  <c r="J2679" i="35" s="1"/>
  <c r="N2628" i="35"/>
  <c r="N2679" i="35" s="1"/>
  <c r="R2628" i="35"/>
  <c r="R2679" i="35" s="1"/>
  <c r="G2628" i="35"/>
  <c r="G2679" i="35" s="1"/>
  <c r="K2628" i="35"/>
  <c r="K2679" i="35" s="1"/>
  <c r="O2628" i="35"/>
  <c r="O2679" i="35" s="1"/>
  <c r="P2625" i="35"/>
  <c r="P2676" i="35" s="1"/>
  <c r="E2624" i="35"/>
  <c r="E2675" i="35" s="1"/>
  <c r="I2624" i="35"/>
  <c r="I2675" i="35" s="1"/>
  <c r="M2624" i="35"/>
  <c r="M2675" i="35" s="1"/>
  <c r="Q2624" i="35"/>
  <c r="Q2675" i="35" s="1"/>
  <c r="F2624" i="35"/>
  <c r="F2675" i="35" s="1"/>
  <c r="J2624" i="35"/>
  <c r="J2675" i="35" s="1"/>
  <c r="N2624" i="35"/>
  <c r="N2675" i="35" s="1"/>
  <c r="R2624" i="35"/>
  <c r="R2675" i="35" s="1"/>
  <c r="G2624" i="35"/>
  <c r="G2675" i="35" s="1"/>
  <c r="K2624" i="35"/>
  <c r="K2675" i="35" s="1"/>
  <c r="O2624" i="35"/>
  <c r="O2675" i="35" s="1"/>
  <c r="D2675" i="35"/>
  <c r="P2621" i="35"/>
  <c r="P2672" i="35" s="1"/>
  <c r="E2620" i="35"/>
  <c r="I2620" i="35"/>
  <c r="M2620" i="35"/>
  <c r="Q2620" i="35"/>
  <c r="F2620" i="35"/>
  <c r="F2671" i="35" s="1"/>
  <c r="J2620" i="35"/>
  <c r="J2671" i="35" s="1"/>
  <c r="N2620" i="35"/>
  <c r="N2671" i="35" s="1"/>
  <c r="R2620" i="35"/>
  <c r="R2671" i="35" s="1"/>
  <c r="G2620" i="35"/>
  <c r="G2671" i="35" s="1"/>
  <c r="K2620" i="35"/>
  <c r="K2671" i="35" s="1"/>
  <c r="O2620" i="35"/>
  <c r="O2671" i="35" s="1"/>
  <c r="D2668" i="35"/>
  <c r="D2671" i="35"/>
  <c r="E2525" i="35"/>
  <c r="E2576" i="35" s="1"/>
  <c r="I2525" i="35"/>
  <c r="I2576" i="35" s="1"/>
  <c r="M2525" i="35"/>
  <c r="M2576" i="35" s="1"/>
  <c r="Q2525" i="35"/>
  <c r="Q2576" i="35" s="1"/>
  <c r="F2525" i="35"/>
  <c r="F2576" i="35" s="1"/>
  <c r="J2525" i="35"/>
  <c r="J2576" i="35" s="1"/>
  <c r="N2525" i="35"/>
  <c r="N2576" i="35" s="1"/>
  <c r="R2525" i="35"/>
  <c r="R2576" i="35" s="1"/>
  <c r="G2525" i="35"/>
  <c r="G2576" i="35" s="1"/>
  <c r="K2525" i="35"/>
  <c r="K2576" i="35" s="1"/>
  <c r="O2525" i="35"/>
  <c r="O2576" i="35" s="1"/>
  <c r="H2525" i="35"/>
  <c r="H2576" i="35" s="1"/>
  <c r="L2525" i="35"/>
  <c r="L2576" i="35" s="1"/>
  <c r="P2525" i="35"/>
  <c r="P2576" i="35" s="1"/>
  <c r="E2517" i="35"/>
  <c r="E2568" i="35" s="1"/>
  <c r="I2517" i="35"/>
  <c r="I2568" i="35" s="1"/>
  <c r="M2517" i="35"/>
  <c r="M2568" i="35" s="1"/>
  <c r="Q2517" i="35"/>
  <c r="Q2568" i="35" s="1"/>
  <c r="F2517" i="35"/>
  <c r="F2568" i="35" s="1"/>
  <c r="J2517" i="35"/>
  <c r="J2568" i="35" s="1"/>
  <c r="N2517" i="35"/>
  <c r="N2568" i="35" s="1"/>
  <c r="R2517" i="35"/>
  <c r="R2568" i="35" s="1"/>
  <c r="G2517" i="35"/>
  <c r="G2568" i="35" s="1"/>
  <c r="K2517" i="35"/>
  <c r="K2568" i="35" s="1"/>
  <c r="O2517" i="35"/>
  <c r="O2568" i="35" s="1"/>
  <c r="H2517" i="35"/>
  <c r="H2568" i="35" s="1"/>
  <c r="L2517" i="35"/>
  <c r="L2568" i="35" s="1"/>
  <c r="P2517" i="35"/>
  <c r="P2568" i="35" s="1"/>
  <c r="E2509" i="35"/>
  <c r="E2560" i="35" s="1"/>
  <c r="I2509" i="35"/>
  <c r="I2560" i="35" s="1"/>
  <c r="M2509" i="35"/>
  <c r="M2560" i="35" s="1"/>
  <c r="Q2509" i="35"/>
  <c r="Q2560" i="35" s="1"/>
  <c r="F2509" i="35"/>
  <c r="F2560" i="35" s="1"/>
  <c r="J2509" i="35"/>
  <c r="J2560" i="35" s="1"/>
  <c r="N2509" i="35"/>
  <c r="N2560" i="35" s="1"/>
  <c r="R2509" i="35"/>
  <c r="R2560" i="35" s="1"/>
  <c r="G2509" i="35"/>
  <c r="G2560" i="35" s="1"/>
  <c r="K2509" i="35"/>
  <c r="K2560" i="35" s="1"/>
  <c r="O2509" i="35"/>
  <c r="O2560" i="35" s="1"/>
  <c r="D2560" i="35"/>
  <c r="H2509" i="35"/>
  <c r="H2560" i="35" s="1"/>
  <c r="L2509" i="35"/>
  <c r="L2560" i="35" s="1"/>
  <c r="P2509" i="35"/>
  <c r="P2560" i="35" s="1"/>
  <c r="J2755" i="35"/>
  <c r="J2806" i="35" s="1"/>
  <c r="N2754" i="35"/>
  <c r="N2805" i="35" s="1"/>
  <c r="J2754" i="35"/>
  <c r="J2805" i="35" s="1"/>
  <c r="R2753" i="35"/>
  <c r="R2804" i="35" s="1"/>
  <c r="N2753" i="35"/>
  <c r="N2804" i="35" s="1"/>
  <c r="J2753" i="35"/>
  <c r="J2804" i="35" s="1"/>
  <c r="R2752" i="35"/>
  <c r="R2803" i="35" s="1"/>
  <c r="N2752" i="35"/>
  <c r="N2803" i="35" s="1"/>
  <c r="J2752" i="35"/>
  <c r="J2803" i="35" s="1"/>
  <c r="R2751" i="35"/>
  <c r="R2802" i="35" s="1"/>
  <c r="N2751" i="35"/>
  <c r="N2802" i="35" s="1"/>
  <c r="J2751" i="35"/>
  <c r="J2802" i="35" s="1"/>
  <c r="R2750" i="35"/>
  <c r="R2801" i="35" s="1"/>
  <c r="N2750" i="35"/>
  <c r="N2801" i="35" s="1"/>
  <c r="J2750" i="35"/>
  <c r="J2801" i="35" s="1"/>
  <c r="R2749" i="35"/>
  <c r="R2800" i="35" s="1"/>
  <c r="N2749" i="35"/>
  <c r="N2800" i="35" s="1"/>
  <c r="J2749" i="35"/>
  <c r="J2800" i="35" s="1"/>
  <c r="R2748" i="35"/>
  <c r="R2799" i="35" s="1"/>
  <c r="N2748" i="35"/>
  <c r="N2799" i="35" s="1"/>
  <c r="J2748" i="35"/>
  <c r="J2799" i="35" s="1"/>
  <c r="R2747" i="35"/>
  <c r="R2798" i="35" s="1"/>
  <c r="N2747" i="35"/>
  <c r="N2798" i="35" s="1"/>
  <c r="J2747" i="35"/>
  <c r="J2798" i="35" s="1"/>
  <c r="R2746" i="35"/>
  <c r="R2797" i="35" s="1"/>
  <c r="N2746" i="35"/>
  <c r="N2797" i="35" s="1"/>
  <c r="J2746" i="35"/>
  <c r="J2797" i="35" s="1"/>
  <c r="R2745" i="35"/>
  <c r="R2796" i="35" s="1"/>
  <c r="N2745" i="35"/>
  <c r="N2796" i="35" s="1"/>
  <c r="J2745" i="35"/>
  <c r="J2796" i="35" s="1"/>
  <c r="R2744" i="35"/>
  <c r="R2795" i="35" s="1"/>
  <c r="N2744" i="35"/>
  <c r="N2795" i="35" s="1"/>
  <c r="J2744" i="35"/>
  <c r="J2795" i="35" s="1"/>
  <c r="R2743" i="35"/>
  <c r="R2794" i="35" s="1"/>
  <c r="N2743" i="35"/>
  <c r="N2794" i="35" s="1"/>
  <c r="J2743" i="35"/>
  <c r="J2794" i="35" s="1"/>
  <c r="R2742" i="35"/>
  <c r="R2793" i="35" s="1"/>
  <c r="N2742" i="35"/>
  <c r="N2793" i="35" s="1"/>
  <c r="J2742" i="35"/>
  <c r="J2793" i="35" s="1"/>
  <c r="R2741" i="35"/>
  <c r="R2792" i="35" s="1"/>
  <c r="N2741" i="35"/>
  <c r="N2792" i="35" s="1"/>
  <c r="J2741" i="35"/>
  <c r="J2792" i="35" s="1"/>
  <c r="R2740" i="35"/>
  <c r="R2791" i="35" s="1"/>
  <c r="N2740" i="35"/>
  <c r="N2791" i="35" s="1"/>
  <c r="J2740" i="35"/>
  <c r="J2791" i="35" s="1"/>
  <c r="R2739" i="35"/>
  <c r="R2790" i="35" s="1"/>
  <c r="N2739" i="35"/>
  <c r="N2790" i="35" s="1"/>
  <c r="J2739" i="35"/>
  <c r="J2790" i="35" s="1"/>
  <c r="R2738" i="35"/>
  <c r="R2789" i="35" s="1"/>
  <c r="N2738" i="35"/>
  <c r="N2789" i="35" s="1"/>
  <c r="J2738" i="35"/>
  <c r="J2789" i="35" s="1"/>
  <c r="R2737" i="35"/>
  <c r="R2788" i="35" s="1"/>
  <c r="N2737" i="35"/>
  <c r="N2788" i="35" s="1"/>
  <c r="J2737" i="35"/>
  <c r="J2788" i="35" s="1"/>
  <c r="R2736" i="35"/>
  <c r="R2787" i="35" s="1"/>
  <c r="N2736" i="35"/>
  <c r="N2787" i="35" s="1"/>
  <c r="J2736" i="35"/>
  <c r="J2787" i="35" s="1"/>
  <c r="R2735" i="35"/>
  <c r="R2786" i="35" s="1"/>
  <c r="N2735" i="35"/>
  <c r="N2786" i="35" s="1"/>
  <c r="J2735" i="35"/>
  <c r="J2786" i="35" s="1"/>
  <c r="R2734" i="35"/>
  <c r="R2785" i="35" s="1"/>
  <c r="N2734" i="35"/>
  <c r="N2785" i="35" s="1"/>
  <c r="J2734" i="35"/>
  <c r="J2785" i="35" s="1"/>
  <c r="R2733" i="35"/>
  <c r="R2784" i="35" s="1"/>
  <c r="N2733" i="35"/>
  <c r="N2784" i="35" s="1"/>
  <c r="J2733" i="35"/>
  <c r="J2784" i="35" s="1"/>
  <c r="R2732" i="35"/>
  <c r="R2783" i="35" s="1"/>
  <c r="N2732" i="35"/>
  <c r="N2783" i="35" s="1"/>
  <c r="J2732" i="35"/>
  <c r="J2783" i="35" s="1"/>
  <c r="R2731" i="35"/>
  <c r="R2782" i="35" s="1"/>
  <c r="N2731" i="35"/>
  <c r="N2782" i="35" s="1"/>
  <c r="J2731" i="35"/>
  <c r="J2782" i="35" s="1"/>
  <c r="R2730" i="35"/>
  <c r="R2781" i="35" s="1"/>
  <c r="N2730" i="35"/>
  <c r="N2781" i="35" s="1"/>
  <c r="J2730" i="35"/>
  <c r="J2781" i="35" s="1"/>
  <c r="R2729" i="35"/>
  <c r="R2780" i="35" s="1"/>
  <c r="N2729" i="35"/>
  <c r="N2780" i="35" s="1"/>
  <c r="J2729" i="35"/>
  <c r="J2780" i="35" s="1"/>
  <c r="R2728" i="35"/>
  <c r="R2779" i="35" s="1"/>
  <c r="N2728" i="35"/>
  <c r="N2779" i="35" s="1"/>
  <c r="J2728" i="35"/>
  <c r="J2779" i="35" s="1"/>
  <c r="R2727" i="35"/>
  <c r="R2778" i="35" s="1"/>
  <c r="N2727" i="35"/>
  <c r="N2778" i="35" s="1"/>
  <c r="J2727" i="35"/>
  <c r="J2778" i="35" s="1"/>
  <c r="R2726" i="35"/>
  <c r="R2777" i="35" s="1"/>
  <c r="N2726" i="35"/>
  <c r="N2777" i="35" s="1"/>
  <c r="J2726" i="35"/>
  <c r="J2777" i="35" s="1"/>
  <c r="R2725" i="35"/>
  <c r="R2776" i="35" s="1"/>
  <c r="N2725" i="35"/>
  <c r="N2776" i="35" s="1"/>
  <c r="J2725" i="35"/>
  <c r="J2776" i="35" s="1"/>
  <c r="R2724" i="35"/>
  <c r="R2775" i="35" s="1"/>
  <c r="N2724" i="35"/>
  <c r="N2775" i="35" s="1"/>
  <c r="J2724" i="35"/>
  <c r="J2775" i="35" s="1"/>
  <c r="R2723" i="35"/>
  <c r="R2774" i="35" s="1"/>
  <c r="N2723" i="35"/>
  <c r="N2774" i="35" s="1"/>
  <c r="J2723" i="35"/>
  <c r="J2774" i="35" s="1"/>
  <c r="R2722" i="35"/>
  <c r="N2722" i="35"/>
  <c r="J2722" i="35"/>
  <c r="E2667" i="35"/>
  <c r="E2718" i="35" s="1"/>
  <c r="I2667" i="35"/>
  <c r="I2718" i="35" s="1"/>
  <c r="M2667" i="35"/>
  <c r="M2718" i="35" s="1"/>
  <c r="Q2667" i="35"/>
  <c r="Q2718" i="35" s="1"/>
  <c r="F2667" i="35"/>
  <c r="F2718" i="35" s="1"/>
  <c r="J2667" i="35"/>
  <c r="J2718" i="35" s="1"/>
  <c r="N2667" i="35"/>
  <c r="N2718" i="35" s="1"/>
  <c r="R2667" i="35"/>
  <c r="R2718" i="35" s="1"/>
  <c r="G2667" i="35"/>
  <c r="G2718" i="35" s="1"/>
  <c r="K2667" i="35"/>
  <c r="K2718" i="35" s="1"/>
  <c r="O2667" i="35"/>
  <c r="O2718" i="35" s="1"/>
  <c r="E2663" i="35"/>
  <c r="E2714" i="35" s="1"/>
  <c r="I2663" i="35"/>
  <c r="I2714" i="35" s="1"/>
  <c r="M2663" i="35"/>
  <c r="M2714" i="35" s="1"/>
  <c r="Q2663" i="35"/>
  <c r="Q2714" i="35" s="1"/>
  <c r="F2663" i="35"/>
  <c r="F2714" i="35" s="1"/>
  <c r="J2663" i="35"/>
  <c r="J2714" i="35" s="1"/>
  <c r="N2663" i="35"/>
  <c r="N2714" i="35" s="1"/>
  <c r="R2663" i="35"/>
  <c r="R2714" i="35" s="1"/>
  <c r="G2663" i="35"/>
  <c r="G2714" i="35" s="1"/>
  <c r="K2663" i="35"/>
  <c r="K2714" i="35" s="1"/>
  <c r="O2663" i="35"/>
  <c r="O2714" i="35" s="1"/>
  <c r="L2661" i="35"/>
  <c r="L2712" i="35" s="1"/>
  <c r="E2659" i="35"/>
  <c r="E2710" i="35" s="1"/>
  <c r="I2659" i="35"/>
  <c r="I2710" i="35" s="1"/>
  <c r="M2659" i="35"/>
  <c r="M2710" i="35" s="1"/>
  <c r="Q2659" i="35"/>
  <c r="Q2710" i="35" s="1"/>
  <c r="F2659" i="35"/>
  <c r="F2710" i="35" s="1"/>
  <c r="J2659" i="35"/>
  <c r="J2710" i="35" s="1"/>
  <c r="N2659" i="35"/>
  <c r="N2710" i="35" s="1"/>
  <c r="R2659" i="35"/>
  <c r="R2710" i="35" s="1"/>
  <c r="G2659" i="35"/>
  <c r="G2710" i="35" s="1"/>
  <c r="K2659" i="35"/>
  <c r="K2710" i="35" s="1"/>
  <c r="O2659" i="35"/>
  <c r="O2710" i="35" s="1"/>
  <c r="L2657" i="35"/>
  <c r="L2708" i="35" s="1"/>
  <c r="E2655" i="35"/>
  <c r="E2706" i="35" s="1"/>
  <c r="I2655" i="35"/>
  <c r="I2706" i="35" s="1"/>
  <c r="M2655" i="35"/>
  <c r="M2706" i="35" s="1"/>
  <c r="Q2655" i="35"/>
  <c r="Q2706" i="35" s="1"/>
  <c r="F2655" i="35"/>
  <c r="F2706" i="35" s="1"/>
  <c r="J2655" i="35"/>
  <c r="J2706" i="35" s="1"/>
  <c r="N2655" i="35"/>
  <c r="N2706" i="35" s="1"/>
  <c r="R2655" i="35"/>
  <c r="R2706" i="35" s="1"/>
  <c r="G2655" i="35"/>
  <c r="G2706" i="35" s="1"/>
  <c r="K2655" i="35"/>
  <c r="K2706" i="35" s="1"/>
  <c r="O2655" i="35"/>
  <c r="O2706" i="35" s="1"/>
  <c r="E2651" i="35"/>
  <c r="E2702" i="35" s="1"/>
  <c r="I2651" i="35"/>
  <c r="I2702" i="35" s="1"/>
  <c r="M2651" i="35"/>
  <c r="M2702" i="35" s="1"/>
  <c r="Q2651" i="35"/>
  <c r="Q2702" i="35" s="1"/>
  <c r="F2651" i="35"/>
  <c r="F2702" i="35" s="1"/>
  <c r="J2651" i="35"/>
  <c r="J2702" i="35" s="1"/>
  <c r="N2651" i="35"/>
  <c r="N2702" i="35" s="1"/>
  <c r="R2651" i="35"/>
  <c r="R2702" i="35" s="1"/>
  <c r="G2651" i="35"/>
  <c r="G2702" i="35" s="1"/>
  <c r="K2651" i="35"/>
  <c r="K2702" i="35" s="1"/>
  <c r="O2651" i="35"/>
  <c r="O2702" i="35" s="1"/>
  <c r="L2649" i="35"/>
  <c r="L2700" i="35" s="1"/>
  <c r="E2647" i="35"/>
  <c r="E2698" i="35" s="1"/>
  <c r="I2647" i="35"/>
  <c r="I2698" i="35" s="1"/>
  <c r="M2647" i="35"/>
  <c r="M2698" i="35" s="1"/>
  <c r="Q2647" i="35"/>
  <c r="Q2698" i="35" s="1"/>
  <c r="F2647" i="35"/>
  <c r="F2698" i="35" s="1"/>
  <c r="J2647" i="35"/>
  <c r="J2698" i="35" s="1"/>
  <c r="N2647" i="35"/>
  <c r="N2698" i="35" s="1"/>
  <c r="R2647" i="35"/>
  <c r="R2698" i="35" s="1"/>
  <c r="G2647" i="35"/>
  <c r="G2698" i="35" s="1"/>
  <c r="K2647" i="35"/>
  <c r="K2698" i="35" s="1"/>
  <c r="O2647" i="35"/>
  <c r="O2698" i="35" s="1"/>
  <c r="L2645" i="35"/>
  <c r="L2696" i="35" s="1"/>
  <c r="E2643" i="35"/>
  <c r="E2694" i="35" s="1"/>
  <c r="I2643" i="35"/>
  <c r="I2694" i="35" s="1"/>
  <c r="M2643" i="35"/>
  <c r="M2694" i="35" s="1"/>
  <c r="Q2643" i="35"/>
  <c r="Q2694" i="35" s="1"/>
  <c r="F2643" i="35"/>
  <c r="F2694" i="35" s="1"/>
  <c r="J2643" i="35"/>
  <c r="J2694" i="35" s="1"/>
  <c r="N2643" i="35"/>
  <c r="N2694" i="35" s="1"/>
  <c r="R2643" i="35"/>
  <c r="R2694" i="35" s="1"/>
  <c r="G2643" i="35"/>
  <c r="G2694" i="35" s="1"/>
  <c r="K2643" i="35"/>
  <c r="K2694" i="35" s="1"/>
  <c r="O2643" i="35"/>
  <c r="O2694" i="35" s="1"/>
  <c r="L2641" i="35"/>
  <c r="L2692" i="35" s="1"/>
  <c r="E2639" i="35"/>
  <c r="E2690" i="35" s="1"/>
  <c r="I2639" i="35"/>
  <c r="I2690" i="35" s="1"/>
  <c r="M2639" i="35"/>
  <c r="M2690" i="35" s="1"/>
  <c r="Q2639" i="35"/>
  <c r="Q2690" i="35" s="1"/>
  <c r="F2639" i="35"/>
  <c r="F2690" i="35" s="1"/>
  <c r="J2639" i="35"/>
  <c r="J2690" i="35" s="1"/>
  <c r="N2639" i="35"/>
  <c r="N2690" i="35" s="1"/>
  <c r="R2639" i="35"/>
  <c r="R2690" i="35" s="1"/>
  <c r="G2639" i="35"/>
  <c r="G2690" i="35" s="1"/>
  <c r="K2639" i="35"/>
  <c r="K2690" i="35" s="1"/>
  <c r="O2639" i="35"/>
  <c r="O2690" i="35" s="1"/>
  <c r="E2635" i="35"/>
  <c r="E2686" i="35" s="1"/>
  <c r="I2635" i="35"/>
  <c r="I2686" i="35" s="1"/>
  <c r="M2635" i="35"/>
  <c r="M2686" i="35" s="1"/>
  <c r="Q2635" i="35"/>
  <c r="Q2686" i="35" s="1"/>
  <c r="F2635" i="35"/>
  <c r="F2686" i="35" s="1"/>
  <c r="J2635" i="35"/>
  <c r="J2686" i="35" s="1"/>
  <c r="N2635" i="35"/>
  <c r="N2686" i="35" s="1"/>
  <c r="R2635" i="35"/>
  <c r="R2686" i="35" s="1"/>
  <c r="G2635" i="35"/>
  <c r="G2686" i="35" s="1"/>
  <c r="K2635" i="35"/>
  <c r="K2686" i="35" s="1"/>
  <c r="O2635" i="35"/>
  <c r="O2686" i="35" s="1"/>
  <c r="E2631" i="35"/>
  <c r="E2682" i="35" s="1"/>
  <c r="I2631" i="35"/>
  <c r="I2682" i="35" s="1"/>
  <c r="M2631" i="35"/>
  <c r="M2682" i="35" s="1"/>
  <c r="Q2631" i="35"/>
  <c r="Q2682" i="35" s="1"/>
  <c r="F2631" i="35"/>
  <c r="F2682" i="35" s="1"/>
  <c r="J2631" i="35"/>
  <c r="J2682" i="35" s="1"/>
  <c r="N2631" i="35"/>
  <c r="N2682" i="35" s="1"/>
  <c r="R2631" i="35"/>
  <c r="R2682" i="35" s="1"/>
  <c r="G2631" i="35"/>
  <c r="G2682" i="35" s="1"/>
  <c r="K2631" i="35"/>
  <c r="K2682" i="35" s="1"/>
  <c r="O2631" i="35"/>
  <c r="O2682" i="35" s="1"/>
  <c r="E2627" i="35"/>
  <c r="E2678" i="35" s="1"/>
  <c r="I2627" i="35"/>
  <c r="I2678" i="35" s="1"/>
  <c r="M2627" i="35"/>
  <c r="M2678" i="35" s="1"/>
  <c r="Q2627" i="35"/>
  <c r="Q2678" i="35" s="1"/>
  <c r="F2627" i="35"/>
  <c r="F2678" i="35" s="1"/>
  <c r="J2627" i="35"/>
  <c r="J2678" i="35" s="1"/>
  <c r="N2627" i="35"/>
  <c r="N2678" i="35" s="1"/>
  <c r="R2627" i="35"/>
  <c r="R2678" i="35" s="1"/>
  <c r="G2627" i="35"/>
  <c r="G2678" i="35" s="1"/>
  <c r="K2627" i="35"/>
  <c r="K2678" i="35" s="1"/>
  <c r="O2627" i="35"/>
  <c r="O2678" i="35" s="1"/>
  <c r="E2623" i="35"/>
  <c r="E2674" i="35" s="1"/>
  <c r="I2623" i="35"/>
  <c r="I2674" i="35" s="1"/>
  <c r="M2623" i="35"/>
  <c r="M2674" i="35" s="1"/>
  <c r="Q2623" i="35"/>
  <c r="Q2674" i="35" s="1"/>
  <c r="F2623" i="35"/>
  <c r="F2674" i="35" s="1"/>
  <c r="J2623" i="35"/>
  <c r="J2674" i="35" s="1"/>
  <c r="N2623" i="35"/>
  <c r="N2674" i="35" s="1"/>
  <c r="R2623" i="35"/>
  <c r="R2674" i="35" s="1"/>
  <c r="G2623" i="35"/>
  <c r="G2674" i="35" s="1"/>
  <c r="K2623" i="35"/>
  <c r="K2674" i="35" s="1"/>
  <c r="O2623" i="35"/>
  <c r="O2674" i="35" s="1"/>
  <c r="D2674" i="35"/>
  <c r="O2619" i="35"/>
  <c r="K2619" i="35"/>
  <c r="K2670" i="35" s="1"/>
  <c r="P2618" i="35"/>
  <c r="K2618" i="35"/>
  <c r="E2528" i="35"/>
  <c r="E2579" i="35" s="1"/>
  <c r="I2528" i="35"/>
  <c r="I2579" i="35" s="1"/>
  <c r="M2528" i="35"/>
  <c r="M2579" i="35" s="1"/>
  <c r="Q2528" i="35"/>
  <c r="Q2579" i="35" s="1"/>
  <c r="F2528" i="35"/>
  <c r="F2579" i="35" s="1"/>
  <c r="J2528" i="35"/>
  <c r="J2579" i="35" s="1"/>
  <c r="N2528" i="35"/>
  <c r="N2579" i="35" s="1"/>
  <c r="R2528" i="35"/>
  <c r="R2579" i="35" s="1"/>
  <c r="G2528" i="35"/>
  <c r="G2579" i="35" s="1"/>
  <c r="K2528" i="35"/>
  <c r="K2579" i="35" s="1"/>
  <c r="O2528" i="35"/>
  <c r="O2579" i="35" s="1"/>
  <c r="L2526" i="35"/>
  <c r="L2577" i="35" s="1"/>
  <c r="E2524" i="35"/>
  <c r="E2575" i="35" s="1"/>
  <c r="I2524" i="35"/>
  <c r="I2575" i="35" s="1"/>
  <c r="M2524" i="35"/>
  <c r="M2575" i="35" s="1"/>
  <c r="Q2524" i="35"/>
  <c r="Q2575" i="35" s="1"/>
  <c r="F2524" i="35"/>
  <c r="F2575" i="35" s="1"/>
  <c r="J2524" i="35"/>
  <c r="J2575" i="35" s="1"/>
  <c r="N2524" i="35"/>
  <c r="N2575" i="35" s="1"/>
  <c r="R2524" i="35"/>
  <c r="R2575" i="35" s="1"/>
  <c r="G2524" i="35"/>
  <c r="G2575" i="35" s="1"/>
  <c r="K2524" i="35"/>
  <c r="K2575" i="35" s="1"/>
  <c r="O2524" i="35"/>
  <c r="O2575" i="35" s="1"/>
  <c r="L2522" i="35"/>
  <c r="L2573" i="35" s="1"/>
  <c r="E2520" i="35"/>
  <c r="E2571" i="35" s="1"/>
  <c r="I2520" i="35"/>
  <c r="I2571" i="35" s="1"/>
  <c r="M2520" i="35"/>
  <c r="M2571" i="35" s="1"/>
  <c r="Q2520" i="35"/>
  <c r="Q2571" i="35" s="1"/>
  <c r="F2520" i="35"/>
  <c r="F2571" i="35" s="1"/>
  <c r="J2520" i="35"/>
  <c r="J2571" i="35" s="1"/>
  <c r="N2520" i="35"/>
  <c r="N2571" i="35" s="1"/>
  <c r="R2520" i="35"/>
  <c r="R2571" i="35" s="1"/>
  <c r="G2520" i="35"/>
  <c r="G2571" i="35" s="1"/>
  <c r="K2520" i="35"/>
  <c r="K2571" i="35" s="1"/>
  <c r="O2520" i="35"/>
  <c r="O2571" i="35" s="1"/>
  <c r="L2518" i="35"/>
  <c r="L2569" i="35" s="1"/>
  <c r="E2516" i="35"/>
  <c r="E2567" i="35" s="1"/>
  <c r="I2516" i="35"/>
  <c r="I2567" i="35" s="1"/>
  <c r="M2516" i="35"/>
  <c r="M2567" i="35" s="1"/>
  <c r="Q2516" i="35"/>
  <c r="Q2567" i="35" s="1"/>
  <c r="F2516" i="35"/>
  <c r="F2567" i="35" s="1"/>
  <c r="J2516" i="35"/>
  <c r="J2567" i="35" s="1"/>
  <c r="N2516" i="35"/>
  <c r="N2567" i="35" s="1"/>
  <c r="R2516" i="35"/>
  <c r="R2567" i="35" s="1"/>
  <c r="G2516" i="35"/>
  <c r="G2567" i="35" s="1"/>
  <c r="K2516" i="35"/>
  <c r="K2567" i="35" s="1"/>
  <c r="O2516" i="35"/>
  <c r="O2567" i="35" s="1"/>
  <c r="D2567" i="35"/>
  <c r="L2514" i="35"/>
  <c r="L2565" i="35" s="1"/>
  <c r="E2512" i="35"/>
  <c r="E2563" i="35" s="1"/>
  <c r="I2512" i="35"/>
  <c r="I2563" i="35" s="1"/>
  <c r="M2512" i="35"/>
  <c r="M2563" i="35" s="1"/>
  <c r="Q2512" i="35"/>
  <c r="Q2563" i="35" s="1"/>
  <c r="F2512" i="35"/>
  <c r="F2563" i="35" s="1"/>
  <c r="J2512" i="35"/>
  <c r="J2563" i="35" s="1"/>
  <c r="N2512" i="35"/>
  <c r="N2563" i="35" s="1"/>
  <c r="R2512" i="35"/>
  <c r="R2563" i="35" s="1"/>
  <c r="G2512" i="35"/>
  <c r="G2563" i="35" s="1"/>
  <c r="K2512" i="35"/>
  <c r="K2563" i="35" s="1"/>
  <c r="O2512" i="35"/>
  <c r="O2563" i="35" s="1"/>
  <c r="D2563" i="35"/>
  <c r="L2510" i="35"/>
  <c r="L2561" i="35" s="1"/>
  <c r="E2508" i="35"/>
  <c r="E2559" i="35" s="1"/>
  <c r="I2508" i="35"/>
  <c r="I2559" i="35" s="1"/>
  <c r="M2508" i="35"/>
  <c r="M2559" i="35" s="1"/>
  <c r="Q2508" i="35"/>
  <c r="Q2559" i="35" s="1"/>
  <c r="F2508" i="35"/>
  <c r="F2559" i="35" s="1"/>
  <c r="J2508" i="35"/>
  <c r="J2559" i="35" s="1"/>
  <c r="N2508" i="35"/>
  <c r="N2559" i="35" s="1"/>
  <c r="R2508" i="35"/>
  <c r="R2559" i="35" s="1"/>
  <c r="G2508" i="35"/>
  <c r="G2559" i="35" s="1"/>
  <c r="K2508" i="35"/>
  <c r="K2559" i="35" s="1"/>
  <c r="O2508" i="35"/>
  <c r="O2559" i="35" s="1"/>
  <c r="D2559" i="35"/>
  <c r="L2506" i="35"/>
  <c r="L2557" i="35" s="1"/>
  <c r="F2619" i="35"/>
  <c r="F2670" i="35" s="1"/>
  <c r="J2619" i="35"/>
  <c r="J2670" i="35" s="1"/>
  <c r="F2618" i="35"/>
  <c r="J2618" i="35"/>
  <c r="N2618" i="35"/>
  <c r="R2618" i="35"/>
  <c r="E2527" i="35"/>
  <c r="E2578" i="35" s="1"/>
  <c r="I2527" i="35"/>
  <c r="I2578" i="35" s="1"/>
  <c r="M2527" i="35"/>
  <c r="M2578" i="35" s="1"/>
  <c r="Q2527" i="35"/>
  <c r="Q2578" i="35" s="1"/>
  <c r="F2527" i="35"/>
  <c r="F2578" i="35" s="1"/>
  <c r="J2527" i="35"/>
  <c r="J2578" i="35" s="1"/>
  <c r="N2527" i="35"/>
  <c r="N2578" i="35" s="1"/>
  <c r="R2527" i="35"/>
  <c r="R2578" i="35" s="1"/>
  <c r="G2527" i="35"/>
  <c r="G2578" i="35" s="1"/>
  <c r="K2527" i="35"/>
  <c r="K2578" i="35" s="1"/>
  <c r="O2527" i="35"/>
  <c r="O2578" i="35" s="1"/>
  <c r="E2523" i="35"/>
  <c r="E2574" i="35" s="1"/>
  <c r="I2523" i="35"/>
  <c r="I2574" i="35" s="1"/>
  <c r="M2523" i="35"/>
  <c r="M2574" i="35" s="1"/>
  <c r="Q2523" i="35"/>
  <c r="Q2574" i="35" s="1"/>
  <c r="F2523" i="35"/>
  <c r="F2574" i="35" s="1"/>
  <c r="J2523" i="35"/>
  <c r="J2574" i="35" s="1"/>
  <c r="N2523" i="35"/>
  <c r="N2574" i="35" s="1"/>
  <c r="R2523" i="35"/>
  <c r="R2574" i="35" s="1"/>
  <c r="G2523" i="35"/>
  <c r="G2574" i="35" s="1"/>
  <c r="K2523" i="35"/>
  <c r="K2574" i="35" s="1"/>
  <c r="O2523" i="35"/>
  <c r="O2574" i="35" s="1"/>
  <c r="E2519" i="35"/>
  <c r="E2570" i="35" s="1"/>
  <c r="I2519" i="35"/>
  <c r="I2570" i="35" s="1"/>
  <c r="M2519" i="35"/>
  <c r="M2570" i="35" s="1"/>
  <c r="Q2519" i="35"/>
  <c r="Q2570" i="35" s="1"/>
  <c r="F2519" i="35"/>
  <c r="F2570" i="35" s="1"/>
  <c r="J2519" i="35"/>
  <c r="J2570" i="35" s="1"/>
  <c r="N2519" i="35"/>
  <c r="N2570" i="35" s="1"/>
  <c r="R2519" i="35"/>
  <c r="R2570" i="35" s="1"/>
  <c r="G2519" i="35"/>
  <c r="G2570" i="35" s="1"/>
  <c r="K2519" i="35"/>
  <c r="K2570" i="35" s="1"/>
  <c r="O2519" i="35"/>
  <c r="O2570" i="35" s="1"/>
  <c r="E2515" i="35"/>
  <c r="E2566" i="35" s="1"/>
  <c r="I2515" i="35"/>
  <c r="I2566" i="35" s="1"/>
  <c r="M2515" i="35"/>
  <c r="M2566" i="35" s="1"/>
  <c r="Q2515" i="35"/>
  <c r="Q2566" i="35" s="1"/>
  <c r="F2515" i="35"/>
  <c r="F2566" i="35" s="1"/>
  <c r="J2515" i="35"/>
  <c r="J2566" i="35" s="1"/>
  <c r="N2515" i="35"/>
  <c r="N2566" i="35" s="1"/>
  <c r="R2515" i="35"/>
  <c r="R2566" i="35" s="1"/>
  <c r="G2515" i="35"/>
  <c r="G2566" i="35" s="1"/>
  <c r="K2515" i="35"/>
  <c r="K2566" i="35" s="1"/>
  <c r="O2515" i="35"/>
  <c r="O2566" i="35" s="1"/>
  <c r="D2566" i="35"/>
  <c r="E2511" i="35"/>
  <c r="E2562" i="35" s="1"/>
  <c r="I2511" i="35"/>
  <c r="I2562" i="35" s="1"/>
  <c r="M2511" i="35"/>
  <c r="M2562" i="35" s="1"/>
  <c r="Q2511" i="35"/>
  <c r="Q2562" i="35" s="1"/>
  <c r="F2511" i="35"/>
  <c r="F2562" i="35" s="1"/>
  <c r="J2511" i="35"/>
  <c r="J2562" i="35" s="1"/>
  <c r="N2511" i="35"/>
  <c r="N2562" i="35" s="1"/>
  <c r="R2511" i="35"/>
  <c r="R2562" i="35" s="1"/>
  <c r="G2511" i="35"/>
  <c r="G2562" i="35" s="1"/>
  <c r="K2511" i="35"/>
  <c r="K2562" i="35" s="1"/>
  <c r="O2511" i="35"/>
  <c r="O2562" i="35" s="1"/>
  <c r="D2562" i="35"/>
  <c r="E2507" i="35"/>
  <c r="E2558" i="35" s="1"/>
  <c r="I2507" i="35"/>
  <c r="I2558" i="35" s="1"/>
  <c r="M2507" i="35"/>
  <c r="M2558" i="35" s="1"/>
  <c r="Q2507" i="35"/>
  <c r="Q2558" i="35" s="1"/>
  <c r="F2507" i="35"/>
  <c r="F2558" i="35" s="1"/>
  <c r="J2507" i="35"/>
  <c r="J2558" i="35" s="1"/>
  <c r="N2507" i="35"/>
  <c r="N2558" i="35" s="1"/>
  <c r="R2507" i="35"/>
  <c r="R2558" i="35" s="1"/>
  <c r="G2507" i="35"/>
  <c r="G2558" i="35" s="1"/>
  <c r="K2507" i="35"/>
  <c r="K2558" i="35" s="1"/>
  <c r="O2507" i="35"/>
  <c r="O2558" i="35" s="1"/>
  <c r="D2558" i="35"/>
  <c r="E2526" i="35"/>
  <c r="E2577" i="35" s="1"/>
  <c r="I2526" i="35"/>
  <c r="I2577" i="35" s="1"/>
  <c r="M2526" i="35"/>
  <c r="M2577" i="35" s="1"/>
  <c r="Q2526" i="35"/>
  <c r="Q2577" i="35" s="1"/>
  <c r="F2526" i="35"/>
  <c r="F2577" i="35" s="1"/>
  <c r="J2526" i="35"/>
  <c r="J2577" i="35" s="1"/>
  <c r="N2526" i="35"/>
  <c r="N2577" i="35" s="1"/>
  <c r="R2526" i="35"/>
  <c r="R2577" i="35" s="1"/>
  <c r="G2526" i="35"/>
  <c r="G2577" i="35" s="1"/>
  <c r="K2526" i="35"/>
  <c r="K2577" i="35" s="1"/>
  <c r="O2526" i="35"/>
  <c r="O2577" i="35" s="1"/>
  <c r="E2522" i="35"/>
  <c r="E2573" i="35" s="1"/>
  <c r="I2522" i="35"/>
  <c r="I2573" i="35" s="1"/>
  <c r="M2522" i="35"/>
  <c r="M2573" i="35" s="1"/>
  <c r="Q2522" i="35"/>
  <c r="Q2573" i="35" s="1"/>
  <c r="F2522" i="35"/>
  <c r="F2573" i="35" s="1"/>
  <c r="J2522" i="35"/>
  <c r="J2573" i="35" s="1"/>
  <c r="N2522" i="35"/>
  <c r="N2573" i="35" s="1"/>
  <c r="R2522" i="35"/>
  <c r="R2573" i="35" s="1"/>
  <c r="G2522" i="35"/>
  <c r="G2573" i="35" s="1"/>
  <c r="K2522" i="35"/>
  <c r="K2573" i="35" s="1"/>
  <c r="O2522" i="35"/>
  <c r="O2573" i="35" s="1"/>
  <c r="E2518" i="35"/>
  <c r="E2569" i="35" s="1"/>
  <c r="I2518" i="35"/>
  <c r="I2569" i="35" s="1"/>
  <c r="M2518" i="35"/>
  <c r="M2569" i="35" s="1"/>
  <c r="Q2518" i="35"/>
  <c r="Q2569" i="35" s="1"/>
  <c r="F2518" i="35"/>
  <c r="F2569" i="35" s="1"/>
  <c r="J2518" i="35"/>
  <c r="J2569" i="35" s="1"/>
  <c r="N2518" i="35"/>
  <c r="N2569" i="35" s="1"/>
  <c r="R2518" i="35"/>
  <c r="R2569" i="35" s="1"/>
  <c r="G2518" i="35"/>
  <c r="G2569" i="35" s="1"/>
  <c r="K2518" i="35"/>
  <c r="K2569" i="35" s="1"/>
  <c r="O2518" i="35"/>
  <c r="O2569" i="35" s="1"/>
  <c r="E2514" i="35"/>
  <c r="E2565" i="35" s="1"/>
  <c r="I2514" i="35"/>
  <c r="I2565" i="35" s="1"/>
  <c r="M2514" i="35"/>
  <c r="M2565" i="35" s="1"/>
  <c r="Q2514" i="35"/>
  <c r="Q2565" i="35" s="1"/>
  <c r="F2514" i="35"/>
  <c r="F2565" i="35" s="1"/>
  <c r="J2514" i="35"/>
  <c r="J2565" i="35" s="1"/>
  <c r="N2514" i="35"/>
  <c r="N2565" i="35" s="1"/>
  <c r="R2514" i="35"/>
  <c r="R2565" i="35" s="1"/>
  <c r="G2514" i="35"/>
  <c r="G2565" i="35" s="1"/>
  <c r="K2514" i="35"/>
  <c r="K2565" i="35" s="1"/>
  <c r="O2514" i="35"/>
  <c r="O2565" i="35" s="1"/>
  <c r="D2565" i="35"/>
  <c r="E2510" i="35"/>
  <c r="E2561" i="35" s="1"/>
  <c r="I2510" i="35"/>
  <c r="I2561" i="35" s="1"/>
  <c r="M2510" i="35"/>
  <c r="M2561" i="35" s="1"/>
  <c r="Q2510" i="35"/>
  <c r="Q2561" i="35" s="1"/>
  <c r="F2510" i="35"/>
  <c r="F2561" i="35" s="1"/>
  <c r="J2510" i="35"/>
  <c r="J2561" i="35" s="1"/>
  <c r="N2510" i="35"/>
  <c r="N2561" i="35" s="1"/>
  <c r="R2510" i="35"/>
  <c r="R2561" i="35" s="1"/>
  <c r="G2510" i="35"/>
  <c r="G2561" i="35" s="1"/>
  <c r="K2510" i="35"/>
  <c r="K2561" i="35" s="1"/>
  <c r="O2510" i="35"/>
  <c r="O2561" i="35" s="1"/>
  <c r="D2561" i="35"/>
  <c r="E2506" i="35"/>
  <c r="E2557" i="35" s="1"/>
  <c r="I2506" i="35"/>
  <c r="I2557" i="35" s="1"/>
  <c r="M2506" i="35"/>
  <c r="M2557" i="35" s="1"/>
  <c r="Q2506" i="35"/>
  <c r="Q2557" i="35" s="1"/>
  <c r="F2506" i="35"/>
  <c r="F2557" i="35" s="1"/>
  <c r="J2506" i="35"/>
  <c r="J2557" i="35" s="1"/>
  <c r="N2506" i="35"/>
  <c r="N2557" i="35" s="1"/>
  <c r="R2506" i="35"/>
  <c r="R2557" i="35" s="1"/>
  <c r="G2506" i="35"/>
  <c r="G2557" i="35" s="1"/>
  <c r="K2506" i="35"/>
  <c r="K2557" i="35" s="1"/>
  <c r="O2506" i="35"/>
  <c r="O2557" i="35" s="1"/>
  <c r="D2557" i="35"/>
  <c r="E2352" i="35"/>
  <c r="E2403" i="35" s="1"/>
  <c r="I2352" i="35"/>
  <c r="I2403" i="35" s="1"/>
  <c r="M2352" i="35"/>
  <c r="M2403" i="35" s="1"/>
  <c r="E2351" i="35"/>
  <c r="E2402" i="35" s="1"/>
  <c r="I2351" i="35"/>
  <c r="I2402" i="35" s="1"/>
  <c r="M2351" i="35"/>
  <c r="M2402" i="35" s="1"/>
  <c r="Q2351" i="35"/>
  <c r="Q2402" i="35" s="1"/>
  <c r="E2350" i="35"/>
  <c r="E2401" i="35" s="1"/>
  <c r="I2350" i="35"/>
  <c r="I2401" i="35" s="1"/>
  <c r="M2350" i="35"/>
  <c r="M2401" i="35" s="1"/>
  <c r="Q2350" i="35"/>
  <c r="Q2401" i="35" s="1"/>
  <c r="E2349" i="35"/>
  <c r="E2400" i="35" s="1"/>
  <c r="I2349" i="35"/>
  <c r="I2400" i="35" s="1"/>
  <c r="M2349" i="35"/>
  <c r="M2400" i="35" s="1"/>
  <c r="Q2349" i="35"/>
  <c r="Q2400" i="35" s="1"/>
  <c r="E2348" i="35"/>
  <c r="E2399" i="35" s="1"/>
  <c r="I2348" i="35"/>
  <c r="I2399" i="35" s="1"/>
  <c r="M2348" i="35"/>
  <c r="M2399" i="35" s="1"/>
  <c r="Q2348" i="35"/>
  <c r="Q2399" i="35" s="1"/>
  <c r="E2347" i="35"/>
  <c r="E2398" i="35" s="1"/>
  <c r="I2347" i="35"/>
  <c r="I2398" i="35" s="1"/>
  <c r="M2347" i="35"/>
  <c r="M2398" i="35" s="1"/>
  <c r="Q2347" i="35"/>
  <c r="Q2398" i="35" s="1"/>
  <c r="E2346" i="35"/>
  <c r="E2397" i="35" s="1"/>
  <c r="I2346" i="35"/>
  <c r="I2397" i="35" s="1"/>
  <c r="M2346" i="35"/>
  <c r="M2397" i="35" s="1"/>
  <c r="Q2346" i="35"/>
  <c r="Q2397" i="35" s="1"/>
  <c r="E2345" i="35"/>
  <c r="E2396" i="35" s="1"/>
  <c r="I2345" i="35"/>
  <c r="I2396" i="35" s="1"/>
  <c r="M2345" i="35"/>
  <c r="M2396" i="35" s="1"/>
  <c r="Q2345" i="35"/>
  <c r="Q2396" i="35" s="1"/>
  <c r="E2344" i="35"/>
  <c r="E2395" i="35" s="1"/>
  <c r="I2344" i="35"/>
  <c r="I2395" i="35" s="1"/>
  <c r="M2344" i="35"/>
  <c r="M2395" i="35" s="1"/>
  <c r="Q2344" i="35"/>
  <c r="Q2395" i="35" s="1"/>
  <c r="E2343" i="35"/>
  <c r="E2394" i="35" s="1"/>
  <c r="I2343" i="35"/>
  <c r="I2394" i="35" s="1"/>
  <c r="M2343" i="35"/>
  <c r="M2394" i="35" s="1"/>
  <c r="Q2343" i="35"/>
  <c r="Q2394" i="35" s="1"/>
  <c r="E2342" i="35"/>
  <c r="E2393" i="35" s="1"/>
  <c r="I2342" i="35"/>
  <c r="I2393" i="35" s="1"/>
  <c r="M2342" i="35"/>
  <c r="M2393" i="35" s="1"/>
  <c r="Q2342" i="35"/>
  <c r="Q2393" i="35" s="1"/>
  <c r="E2341" i="35"/>
  <c r="E2392" i="35" s="1"/>
  <c r="I2341" i="35"/>
  <c r="I2392" i="35" s="1"/>
  <c r="M2341" i="35"/>
  <c r="M2392" i="35" s="1"/>
  <c r="Q2341" i="35"/>
  <c r="Q2392" i="35" s="1"/>
  <c r="E2340" i="35"/>
  <c r="E2391" i="35" s="1"/>
  <c r="I2340" i="35"/>
  <c r="I2391" i="35" s="1"/>
  <c r="M2340" i="35"/>
  <c r="M2391" i="35" s="1"/>
  <c r="Q2340" i="35"/>
  <c r="Q2391" i="35" s="1"/>
  <c r="E2339" i="35"/>
  <c r="E2390" i="35" s="1"/>
  <c r="I2339" i="35"/>
  <c r="I2390" i="35" s="1"/>
  <c r="M2339" i="35"/>
  <c r="M2390" i="35" s="1"/>
  <c r="Q2339" i="35"/>
  <c r="Q2390" i="35" s="1"/>
  <c r="E2338" i="35"/>
  <c r="I2338" i="35"/>
  <c r="M2338" i="35"/>
  <c r="Q2338" i="35"/>
  <c r="O2504" i="35"/>
  <c r="O2555" i="35" s="1"/>
  <c r="K2504" i="35"/>
  <c r="K2555" i="35" s="1"/>
  <c r="O2503" i="35"/>
  <c r="O2554" i="35" s="1"/>
  <c r="K2503" i="35"/>
  <c r="K2554" i="35" s="1"/>
  <c r="O2502" i="35"/>
  <c r="O2553" i="35" s="1"/>
  <c r="K2502" i="35"/>
  <c r="K2553" i="35" s="1"/>
  <c r="O2501" i="35"/>
  <c r="O2552" i="35" s="1"/>
  <c r="K2501" i="35"/>
  <c r="K2552" i="35" s="1"/>
  <c r="O2500" i="35"/>
  <c r="O2551" i="35" s="1"/>
  <c r="K2500" i="35"/>
  <c r="K2551" i="35" s="1"/>
  <c r="O2499" i="35"/>
  <c r="O2550" i="35" s="1"/>
  <c r="K2499" i="35"/>
  <c r="K2550" i="35" s="1"/>
  <c r="O2498" i="35"/>
  <c r="O2549" i="35" s="1"/>
  <c r="K2498" i="35"/>
  <c r="K2549" i="35" s="1"/>
  <c r="O2497" i="35"/>
  <c r="O2548" i="35" s="1"/>
  <c r="K2497" i="35"/>
  <c r="K2548" i="35" s="1"/>
  <c r="O2496" i="35"/>
  <c r="O2547" i="35" s="1"/>
  <c r="K2496" i="35"/>
  <c r="K2547" i="35" s="1"/>
  <c r="O2495" i="35"/>
  <c r="O2546" i="35" s="1"/>
  <c r="K2495" i="35"/>
  <c r="K2546" i="35" s="1"/>
  <c r="O2494" i="35"/>
  <c r="O2545" i="35" s="1"/>
  <c r="K2494" i="35"/>
  <c r="K2545" i="35" s="1"/>
  <c r="O2493" i="35"/>
  <c r="O2544" i="35" s="1"/>
  <c r="K2493" i="35"/>
  <c r="K2544" i="35" s="1"/>
  <c r="O2492" i="35"/>
  <c r="O2543" i="35" s="1"/>
  <c r="K2492" i="35"/>
  <c r="K2543" i="35" s="1"/>
  <c r="O2491" i="35"/>
  <c r="O2542" i="35" s="1"/>
  <c r="K2491" i="35"/>
  <c r="K2542" i="35" s="1"/>
  <c r="O2490" i="35"/>
  <c r="O2541" i="35" s="1"/>
  <c r="K2490" i="35"/>
  <c r="K2541" i="35" s="1"/>
  <c r="O2489" i="35"/>
  <c r="O2540" i="35" s="1"/>
  <c r="K2489" i="35"/>
  <c r="K2540" i="35" s="1"/>
  <c r="O2488" i="35"/>
  <c r="O2539" i="35" s="1"/>
  <c r="K2488" i="35"/>
  <c r="K2539" i="35" s="1"/>
  <c r="O2487" i="35"/>
  <c r="O2538" i="35" s="1"/>
  <c r="K2487" i="35"/>
  <c r="K2538" i="35" s="1"/>
  <c r="O2486" i="35"/>
  <c r="O2537" i="35" s="1"/>
  <c r="K2486" i="35"/>
  <c r="K2537" i="35" s="1"/>
  <c r="O2485" i="35"/>
  <c r="O2536" i="35" s="1"/>
  <c r="K2485" i="35"/>
  <c r="K2536" i="35" s="1"/>
  <c r="O2484" i="35"/>
  <c r="O2535" i="35" s="1"/>
  <c r="K2484" i="35"/>
  <c r="K2535" i="35" s="1"/>
  <c r="O2483" i="35"/>
  <c r="O2534" i="35" s="1"/>
  <c r="K2483" i="35"/>
  <c r="K2534" i="35" s="1"/>
  <c r="O2482" i="35"/>
  <c r="O2533" i="35" s="1"/>
  <c r="K2482" i="35"/>
  <c r="K2533" i="35" s="1"/>
  <c r="O2481" i="35"/>
  <c r="O2532" i="35" s="1"/>
  <c r="K2481" i="35"/>
  <c r="K2532" i="35" s="1"/>
  <c r="O2480" i="35"/>
  <c r="O2531" i="35" s="1"/>
  <c r="K2480" i="35"/>
  <c r="K2531" i="35" s="1"/>
  <c r="O2479" i="35"/>
  <c r="K2479" i="35"/>
  <c r="E2228" i="35"/>
  <c r="E2279" i="35" s="1"/>
  <c r="I2228" i="35"/>
  <c r="I2279" i="35" s="1"/>
  <c r="M2228" i="35"/>
  <c r="M2279" i="35" s="1"/>
  <c r="Q2228" i="35"/>
  <c r="Q2279" i="35" s="1"/>
  <c r="F2228" i="35"/>
  <c r="F2279" i="35" s="1"/>
  <c r="J2228" i="35"/>
  <c r="J2279" i="35" s="1"/>
  <c r="N2228" i="35"/>
  <c r="N2279" i="35" s="1"/>
  <c r="R2228" i="35"/>
  <c r="R2279" i="35" s="1"/>
  <c r="G2228" i="35"/>
  <c r="G2279" i="35" s="1"/>
  <c r="K2228" i="35"/>
  <c r="K2279" i="35" s="1"/>
  <c r="O2228" i="35"/>
  <c r="O2279" i="35" s="1"/>
  <c r="H2228" i="35"/>
  <c r="H2279" i="35" s="1"/>
  <c r="L2228" i="35"/>
  <c r="L2279" i="35" s="1"/>
  <c r="P2228" i="35"/>
  <c r="P2279" i="35" s="1"/>
  <c r="D2279" i="35"/>
  <c r="E2220" i="35"/>
  <c r="E2271" i="35" s="1"/>
  <c r="I2220" i="35"/>
  <c r="I2271" i="35" s="1"/>
  <c r="M2220" i="35"/>
  <c r="M2271" i="35" s="1"/>
  <c r="Q2220" i="35"/>
  <c r="Q2271" i="35" s="1"/>
  <c r="F2220" i="35"/>
  <c r="F2271" i="35" s="1"/>
  <c r="J2220" i="35"/>
  <c r="J2271" i="35" s="1"/>
  <c r="N2220" i="35"/>
  <c r="N2271" i="35" s="1"/>
  <c r="R2220" i="35"/>
  <c r="R2271" i="35" s="1"/>
  <c r="G2220" i="35"/>
  <c r="G2271" i="35" s="1"/>
  <c r="K2220" i="35"/>
  <c r="O2220" i="35"/>
  <c r="H2220" i="35"/>
  <c r="H2271" i="35" s="1"/>
  <c r="D2251" i="35"/>
  <c r="D2271" i="35"/>
  <c r="L2220" i="35"/>
  <c r="P2220" i="35"/>
  <c r="P2271" i="35" s="1"/>
  <c r="G2253" i="35"/>
  <c r="P2352" i="35"/>
  <c r="P2403" i="35" s="1"/>
  <c r="K2352" i="35"/>
  <c r="K2403" i="35" s="1"/>
  <c r="F2352" i="35"/>
  <c r="F2403" i="35" s="1"/>
  <c r="P2351" i="35"/>
  <c r="P2402" i="35" s="1"/>
  <c r="K2351" i="35"/>
  <c r="K2402" i="35" s="1"/>
  <c r="F2351" i="35"/>
  <c r="F2402" i="35" s="1"/>
  <c r="P2350" i="35"/>
  <c r="P2401" i="35" s="1"/>
  <c r="K2350" i="35"/>
  <c r="K2401" i="35" s="1"/>
  <c r="F2350" i="35"/>
  <c r="F2401" i="35" s="1"/>
  <c r="P2349" i="35"/>
  <c r="P2400" i="35" s="1"/>
  <c r="K2349" i="35"/>
  <c r="K2400" i="35" s="1"/>
  <c r="F2349" i="35"/>
  <c r="F2400" i="35" s="1"/>
  <c r="P2348" i="35"/>
  <c r="P2399" i="35" s="1"/>
  <c r="K2348" i="35"/>
  <c r="K2399" i="35" s="1"/>
  <c r="F2348" i="35"/>
  <c r="F2399" i="35" s="1"/>
  <c r="P2347" i="35"/>
  <c r="P2398" i="35" s="1"/>
  <c r="K2347" i="35"/>
  <c r="K2398" i="35" s="1"/>
  <c r="F2347" i="35"/>
  <c r="F2398" i="35" s="1"/>
  <c r="P2346" i="35"/>
  <c r="P2397" i="35" s="1"/>
  <c r="K2346" i="35"/>
  <c r="K2397" i="35" s="1"/>
  <c r="F2346" i="35"/>
  <c r="F2397" i="35" s="1"/>
  <c r="P2345" i="35"/>
  <c r="P2396" i="35" s="1"/>
  <c r="K2345" i="35"/>
  <c r="K2396" i="35" s="1"/>
  <c r="F2345" i="35"/>
  <c r="F2396" i="35" s="1"/>
  <c r="P2344" i="35"/>
  <c r="P2395" i="35" s="1"/>
  <c r="K2344" i="35"/>
  <c r="K2395" i="35" s="1"/>
  <c r="F2344" i="35"/>
  <c r="F2395" i="35" s="1"/>
  <c r="P2343" i="35"/>
  <c r="P2394" i="35" s="1"/>
  <c r="K2343" i="35"/>
  <c r="K2394" i="35" s="1"/>
  <c r="F2343" i="35"/>
  <c r="F2394" i="35" s="1"/>
  <c r="P2342" i="35"/>
  <c r="P2393" i="35" s="1"/>
  <c r="K2342" i="35"/>
  <c r="K2393" i="35" s="1"/>
  <c r="F2342" i="35"/>
  <c r="F2393" i="35" s="1"/>
  <c r="P2341" i="35"/>
  <c r="P2392" i="35" s="1"/>
  <c r="K2341" i="35"/>
  <c r="K2392" i="35" s="1"/>
  <c r="F2341" i="35"/>
  <c r="F2392" i="35" s="1"/>
  <c r="P2340" i="35"/>
  <c r="P2391" i="35" s="1"/>
  <c r="K2340" i="35"/>
  <c r="K2391" i="35" s="1"/>
  <c r="F2340" i="35"/>
  <c r="F2391" i="35" s="1"/>
  <c r="P2339" i="35"/>
  <c r="P2390" i="35" s="1"/>
  <c r="K2339" i="35"/>
  <c r="K2390" i="35" s="1"/>
  <c r="F2339" i="35"/>
  <c r="F2390" i="35" s="1"/>
  <c r="P2338" i="35"/>
  <c r="K2338" i="35"/>
  <c r="F2338" i="35"/>
  <c r="E2232" i="35"/>
  <c r="E2283" i="35" s="1"/>
  <c r="I2232" i="35"/>
  <c r="I2283" i="35" s="1"/>
  <c r="M2232" i="35"/>
  <c r="M2283" i="35" s="1"/>
  <c r="Q2232" i="35"/>
  <c r="Q2283" i="35" s="1"/>
  <c r="F2232" i="35"/>
  <c r="F2283" i="35" s="1"/>
  <c r="J2232" i="35"/>
  <c r="J2283" i="35" s="1"/>
  <c r="G2232" i="35"/>
  <c r="G2283" i="35" s="1"/>
  <c r="N2232" i="35"/>
  <c r="N2283" i="35" s="1"/>
  <c r="H2232" i="35"/>
  <c r="H2283" i="35" s="1"/>
  <c r="O2232" i="35"/>
  <c r="O2283" i="35" s="1"/>
  <c r="K2232" i="35"/>
  <c r="K2283" i="35" s="1"/>
  <c r="P2232" i="35"/>
  <c r="P2283" i="35" s="1"/>
  <c r="E2224" i="35"/>
  <c r="E2275" i="35" s="1"/>
  <c r="I2224" i="35"/>
  <c r="I2275" i="35" s="1"/>
  <c r="M2224" i="35"/>
  <c r="M2275" i="35" s="1"/>
  <c r="Q2224" i="35"/>
  <c r="Q2275" i="35" s="1"/>
  <c r="F2224" i="35"/>
  <c r="F2275" i="35" s="1"/>
  <c r="J2224" i="35"/>
  <c r="J2275" i="35" s="1"/>
  <c r="N2224" i="35"/>
  <c r="N2275" i="35" s="1"/>
  <c r="R2224" i="35"/>
  <c r="R2275" i="35" s="1"/>
  <c r="G2224" i="35"/>
  <c r="G2275" i="35" s="1"/>
  <c r="K2224" i="35"/>
  <c r="K2275" i="35" s="1"/>
  <c r="O2224" i="35"/>
  <c r="O2275" i="35" s="1"/>
  <c r="H2224" i="35"/>
  <c r="H2275" i="35" s="1"/>
  <c r="L2224" i="35"/>
  <c r="L2275" i="35" s="1"/>
  <c r="P2224" i="35"/>
  <c r="P2275" i="35" s="1"/>
  <c r="E2231" i="35"/>
  <c r="E2282" i="35" s="1"/>
  <c r="I2231" i="35"/>
  <c r="I2282" i="35" s="1"/>
  <c r="M2231" i="35"/>
  <c r="M2282" i="35" s="1"/>
  <c r="Q2231" i="35"/>
  <c r="Q2282" i="35" s="1"/>
  <c r="F2231" i="35"/>
  <c r="F2282" i="35" s="1"/>
  <c r="J2231" i="35"/>
  <c r="J2282" i="35" s="1"/>
  <c r="N2231" i="35"/>
  <c r="N2282" i="35" s="1"/>
  <c r="R2231" i="35"/>
  <c r="R2282" i="35" s="1"/>
  <c r="G2231" i="35"/>
  <c r="G2282" i="35" s="1"/>
  <c r="K2231" i="35"/>
  <c r="K2282" i="35" s="1"/>
  <c r="O2231" i="35"/>
  <c r="O2282" i="35" s="1"/>
  <c r="E2227" i="35"/>
  <c r="E2278" i="35" s="1"/>
  <c r="I2227" i="35"/>
  <c r="I2278" i="35" s="1"/>
  <c r="M2227" i="35"/>
  <c r="M2278" i="35" s="1"/>
  <c r="Q2227" i="35"/>
  <c r="Q2278" i="35" s="1"/>
  <c r="F2227" i="35"/>
  <c r="F2278" i="35" s="1"/>
  <c r="J2227" i="35"/>
  <c r="J2278" i="35" s="1"/>
  <c r="N2227" i="35"/>
  <c r="N2278" i="35" s="1"/>
  <c r="R2227" i="35"/>
  <c r="R2278" i="35" s="1"/>
  <c r="G2227" i="35"/>
  <c r="G2278" i="35" s="1"/>
  <c r="K2227" i="35"/>
  <c r="K2278" i="35" s="1"/>
  <c r="O2227" i="35"/>
  <c r="O2278" i="35" s="1"/>
  <c r="E2223" i="35"/>
  <c r="E2274" i="35" s="1"/>
  <c r="I2223" i="35"/>
  <c r="I2274" i="35" s="1"/>
  <c r="M2223" i="35"/>
  <c r="M2274" i="35" s="1"/>
  <c r="Q2223" i="35"/>
  <c r="Q2274" i="35" s="1"/>
  <c r="F2223" i="35"/>
  <c r="F2274" i="35" s="1"/>
  <c r="J2223" i="35"/>
  <c r="J2274" i="35" s="1"/>
  <c r="N2223" i="35"/>
  <c r="N2274" i="35" s="1"/>
  <c r="R2223" i="35"/>
  <c r="R2274" i="35" s="1"/>
  <c r="G2223" i="35"/>
  <c r="G2274" i="35" s="1"/>
  <c r="K2223" i="35"/>
  <c r="K2274" i="35" s="1"/>
  <c r="O2223" i="35"/>
  <c r="O2274" i="35" s="1"/>
  <c r="E2250" i="35"/>
  <c r="E2301" i="35" s="1"/>
  <c r="I2250" i="35"/>
  <c r="I2301" i="35" s="1"/>
  <c r="M2250" i="35"/>
  <c r="M2301" i="35" s="1"/>
  <c r="Q2250" i="35"/>
  <c r="Q2301" i="35" s="1"/>
  <c r="E2249" i="35"/>
  <c r="E2300" i="35" s="1"/>
  <c r="I2249" i="35"/>
  <c r="I2300" i="35" s="1"/>
  <c r="M2249" i="35"/>
  <c r="M2300" i="35" s="1"/>
  <c r="Q2249" i="35"/>
  <c r="Q2300" i="35" s="1"/>
  <c r="E2248" i="35"/>
  <c r="E2299" i="35" s="1"/>
  <c r="I2248" i="35"/>
  <c r="I2299" i="35" s="1"/>
  <c r="M2248" i="35"/>
  <c r="M2299" i="35" s="1"/>
  <c r="Q2248" i="35"/>
  <c r="Q2299" i="35" s="1"/>
  <c r="E2247" i="35"/>
  <c r="E2298" i="35" s="1"/>
  <c r="I2247" i="35"/>
  <c r="I2298" i="35" s="1"/>
  <c r="M2247" i="35"/>
  <c r="M2298" i="35" s="1"/>
  <c r="Q2247" i="35"/>
  <c r="Q2298" i="35" s="1"/>
  <c r="E2246" i="35"/>
  <c r="E2297" i="35" s="1"/>
  <c r="I2246" i="35"/>
  <c r="I2297" i="35" s="1"/>
  <c r="M2246" i="35"/>
  <c r="M2297" i="35" s="1"/>
  <c r="Q2246" i="35"/>
  <c r="Q2297" i="35" s="1"/>
  <c r="E2245" i="35"/>
  <c r="E2296" i="35" s="1"/>
  <c r="I2245" i="35"/>
  <c r="I2296" i="35" s="1"/>
  <c r="M2245" i="35"/>
  <c r="M2296" i="35" s="1"/>
  <c r="Q2245" i="35"/>
  <c r="Q2296" i="35" s="1"/>
  <c r="E2244" i="35"/>
  <c r="E2295" i="35" s="1"/>
  <c r="I2244" i="35"/>
  <c r="I2295" i="35" s="1"/>
  <c r="M2244" i="35"/>
  <c r="M2295" i="35" s="1"/>
  <c r="Q2244" i="35"/>
  <c r="Q2295" i="35" s="1"/>
  <c r="E2243" i="35"/>
  <c r="E2294" i="35" s="1"/>
  <c r="I2243" i="35"/>
  <c r="I2294" i="35" s="1"/>
  <c r="M2243" i="35"/>
  <c r="M2294" i="35" s="1"/>
  <c r="Q2243" i="35"/>
  <c r="Q2294" i="35" s="1"/>
  <c r="E2242" i="35"/>
  <c r="E2293" i="35" s="1"/>
  <c r="I2242" i="35"/>
  <c r="I2293" i="35" s="1"/>
  <c r="M2242" i="35"/>
  <c r="M2293" i="35" s="1"/>
  <c r="Q2242" i="35"/>
  <c r="Q2293" i="35" s="1"/>
  <c r="E2241" i="35"/>
  <c r="E2292" i="35" s="1"/>
  <c r="I2241" i="35"/>
  <c r="I2292" i="35" s="1"/>
  <c r="M2241" i="35"/>
  <c r="M2292" i="35" s="1"/>
  <c r="Q2241" i="35"/>
  <c r="Q2292" i="35" s="1"/>
  <c r="E2240" i="35"/>
  <c r="E2291" i="35" s="1"/>
  <c r="I2240" i="35"/>
  <c r="I2291" i="35" s="1"/>
  <c r="M2240" i="35"/>
  <c r="M2291" i="35" s="1"/>
  <c r="Q2240" i="35"/>
  <c r="Q2291" i="35" s="1"/>
  <c r="E2239" i="35"/>
  <c r="E2290" i="35" s="1"/>
  <c r="I2239" i="35"/>
  <c r="I2290" i="35" s="1"/>
  <c r="M2239" i="35"/>
  <c r="M2290" i="35" s="1"/>
  <c r="Q2239" i="35"/>
  <c r="Q2290" i="35" s="1"/>
  <c r="E2238" i="35"/>
  <c r="E2289" i="35" s="1"/>
  <c r="I2238" i="35"/>
  <c r="I2289" i="35" s="1"/>
  <c r="M2238" i="35"/>
  <c r="M2289" i="35" s="1"/>
  <c r="Q2238" i="35"/>
  <c r="Q2289" i="35" s="1"/>
  <c r="E2237" i="35"/>
  <c r="E2288" i="35" s="1"/>
  <c r="I2237" i="35"/>
  <c r="I2288" i="35" s="1"/>
  <c r="M2237" i="35"/>
  <c r="M2288" i="35" s="1"/>
  <c r="Q2237" i="35"/>
  <c r="Q2288" i="35" s="1"/>
  <c r="E2236" i="35"/>
  <c r="E2287" i="35" s="1"/>
  <c r="I2236" i="35"/>
  <c r="I2287" i="35" s="1"/>
  <c r="M2236" i="35"/>
  <c r="M2287" i="35" s="1"/>
  <c r="Q2236" i="35"/>
  <c r="Q2287" i="35" s="1"/>
  <c r="E2235" i="35"/>
  <c r="E2286" i="35" s="1"/>
  <c r="I2235" i="35"/>
  <c r="I2286" i="35" s="1"/>
  <c r="M2235" i="35"/>
  <c r="M2286" i="35" s="1"/>
  <c r="Q2235" i="35"/>
  <c r="Q2286" i="35" s="1"/>
  <c r="E2234" i="35"/>
  <c r="E2285" i="35" s="1"/>
  <c r="I2234" i="35"/>
  <c r="I2285" i="35" s="1"/>
  <c r="M2234" i="35"/>
  <c r="M2285" i="35" s="1"/>
  <c r="Q2234" i="35"/>
  <c r="Q2285" i="35" s="1"/>
  <c r="E2233" i="35"/>
  <c r="E2284" i="35" s="1"/>
  <c r="I2233" i="35"/>
  <c r="I2284" i="35" s="1"/>
  <c r="M2233" i="35"/>
  <c r="M2284" i="35" s="1"/>
  <c r="Q2233" i="35"/>
  <c r="Q2284" i="35" s="1"/>
  <c r="P2231" i="35"/>
  <c r="P2282" i="35" s="1"/>
  <c r="E2230" i="35"/>
  <c r="E2281" i="35" s="1"/>
  <c r="I2230" i="35"/>
  <c r="I2281" i="35" s="1"/>
  <c r="M2230" i="35"/>
  <c r="M2281" i="35" s="1"/>
  <c r="Q2230" i="35"/>
  <c r="Q2281" i="35" s="1"/>
  <c r="F2230" i="35"/>
  <c r="F2281" i="35" s="1"/>
  <c r="J2230" i="35"/>
  <c r="J2281" i="35" s="1"/>
  <c r="N2230" i="35"/>
  <c r="N2281" i="35" s="1"/>
  <c r="R2230" i="35"/>
  <c r="R2281" i="35" s="1"/>
  <c r="G2230" i="35"/>
  <c r="G2281" i="35" s="1"/>
  <c r="K2230" i="35"/>
  <c r="K2281" i="35" s="1"/>
  <c r="O2230" i="35"/>
  <c r="O2281" i="35" s="1"/>
  <c r="P2227" i="35"/>
  <c r="P2278" i="35" s="1"/>
  <c r="E2226" i="35"/>
  <c r="E2277" i="35" s="1"/>
  <c r="I2226" i="35"/>
  <c r="I2277" i="35" s="1"/>
  <c r="M2226" i="35"/>
  <c r="M2277" i="35" s="1"/>
  <c r="Q2226" i="35"/>
  <c r="Q2277" i="35" s="1"/>
  <c r="F2226" i="35"/>
  <c r="F2277" i="35" s="1"/>
  <c r="J2226" i="35"/>
  <c r="J2277" i="35" s="1"/>
  <c r="N2226" i="35"/>
  <c r="N2277" i="35" s="1"/>
  <c r="R2226" i="35"/>
  <c r="R2277" i="35" s="1"/>
  <c r="G2226" i="35"/>
  <c r="G2277" i="35" s="1"/>
  <c r="K2226" i="35"/>
  <c r="K2277" i="35" s="1"/>
  <c r="O2226" i="35"/>
  <c r="O2277" i="35" s="1"/>
  <c r="P2223" i="35"/>
  <c r="P2274" i="35" s="1"/>
  <c r="E2222" i="35"/>
  <c r="E2273" i="35" s="1"/>
  <c r="I2222" i="35"/>
  <c r="I2273" i="35" s="1"/>
  <c r="M2222" i="35"/>
  <c r="M2273" i="35" s="1"/>
  <c r="Q2222" i="35"/>
  <c r="Q2273" i="35" s="1"/>
  <c r="F2222" i="35"/>
  <c r="F2273" i="35" s="1"/>
  <c r="J2222" i="35"/>
  <c r="J2273" i="35" s="1"/>
  <c r="N2222" i="35"/>
  <c r="N2273" i="35" s="1"/>
  <c r="R2222" i="35"/>
  <c r="R2273" i="35" s="1"/>
  <c r="G2222" i="35"/>
  <c r="G2273" i="35" s="1"/>
  <c r="K2222" i="35"/>
  <c r="K2273" i="35" s="1"/>
  <c r="O2222" i="35"/>
  <c r="O2273" i="35" s="1"/>
  <c r="N2250" i="35"/>
  <c r="N2301" i="35" s="1"/>
  <c r="H2250" i="35"/>
  <c r="H2301" i="35" s="1"/>
  <c r="N2249" i="35"/>
  <c r="N2300" i="35" s="1"/>
  <c r="H2249" i="35"/>
  <c r="H2300" i="35" s="1"/>
  <c r="N2248" i="35"/>
  <c r="N2299" i="35" s="1"/>
  <c r="H2248" i="35"/>
  <c r="H2299" i="35" s="1"/>
  <c r="N2247" i="35"/>
  <c r="N2298" i="35" s="1"/>
  <c r="H2247" i="35"/>
  <c r="H2298" i="35" s="1"/>
  <c r="N2246" i="35"/>
  <c r="N2297" i="35" s="1"/>
  <c r="H2246" i="35"/>
  <c r="H2297" i="35" s="1"/>
  <c r="N2245" i="35"/>
  <c r="N2296" i="35" s="1"/>
  <c r="H2245" i="35"/>
  <c r="H2296" i="35" s="1"/>
  <c r="N2244" i="35"/>
  <c r="N2295" i="35" s="1"/>
  <c r="H2244" i="35"/>
  <c r="H2295" i="35" s="1"/>
  <c r="N2243" i="35"/>
  <c r="N2294" i="35" s="1"/>
  <c r="H2243" i="35"/>
  <c r="H2294" i="35" s="1"/>
  <c r="N2242" i="35"/>
  <c r="N2293" i="35" s="1"/>
  <c r="H2242" i="35"/>
  <c r="H2293" i="35" s="1"/>
  <c r="N2241" i="35"/>
  <c r="N2292" i="35" s="1"/>
  <c r="H2241" i="35"/>
  <c r="H2292" i="35" s="1"/>
  <c r="N2240" i="35"/>
  <c r="N2291" i="35" s="1"/>
  <c r="H2240" i="35"/>
  <c r="H2291" i="35" s="1"/>
  <c r="N2239" i="35"/>
  <c r="N2290" i="35" s="1"/>
  <c r="H2239" i="35"/>
  <c r="H2290" i="35" s="1"/>
  <c r="N2238" i="35"/>
  <c r="N2289" i="35" s="1"/>
  <c r="H2238" i="35"/>
  <c r="H2289" i="35" s="1"/>
  <c r="N2237" i="35"/>
  <c r="N2288" i="35" s="1"/>
  <c r="H2237" i="35"/>
  <c r="H2288" i="35" s="1"/>
  <c r="N2236" i="35"/>
  <c r="N2287" i="35" s="1"/>
  <c r="H2236" i="35"/>
  <c r="H2287" i="35" s="1"/>
  <c r="N2235" i="35"/>
  <c r="N2286" i="35" s="1"/>
  <c r="H2235" i="35"/>
  <c r="H2286" i="35" s="1"/>
  <c r="N2234" i="35"/>
  <c r="N2285" i="35" s="1"/>
  <c r="H2234" i="35"/>
  <c r="H2285" i="35" s="1"/>
  <c r="N2233" i="35"/>
  <c r="N2284" i="35" s="1"/>
  <c r="H2233" i="35"/>
  <c r="H2284" i="35" s="1"/>
  <c r="L2231" i="35"/>
  <c r="L2282" i="35" s="1"/>
  <c r="P2230" i="35"/>
  <c r="P2281" i="35" s="1"/>
  <c r="E2229" i="35"/>
  <c r="E2280" i="35" s="1"/>
  <c r="I2229" i="35"/>
  <c r="I2280" i="35" s="1"/>
  <c r="M2229" i="35"/>
  <c r="M2280" i="35" s="1"/>
  <c r="Q2229" i="35"/>
  <c r="Q2280" i="35" s="1"/>
  <c r="F2229" i="35"/>
  <c r="F2280" i="35" s="1"/>
  <c r="J2229" i="35"/>
  <c r="J2280" i="35" s="1"/>
  <c r="N2229" i="35"/>
  <c r="N2280" i="35" s="1"/>
  <c r="R2229" i="35"/>
  <c r="R2280" i="35" s="1"/>
  <c r="G2229" i="35"/>
  <c r="G2280" i="35" s="1"/>
  <c r="K2229" i="35"/>
  <c r="K2280" i="35" s="1"/>
  <c r="O2229" i="35"/>
  <c r="O2280" i="35" s="1"/>
  <c r="L2227" i="35"/>
  <c r="L2278" i="35" s="1"/>
  <c r="P2226" i="35"/>
  <c r="P2277" i="35" s="1"/>
  <c r="E2225" i="35"/>
  <c r="E2276" i="35" s="1"/>
  <c r="I2225" i="35"/>
  <c r="I2276" i="35" s="1"/>
  <c r="M2225" i="35"/>
  <c r="M2276" i="35" s="1"/>
  <c r="Q2225" i="35"/>
  <c r="Q2276" i="35" s="1"/>
  <c r="F2225" i="35"/>
  <c r="F2276" i="35" s="1"/>
  <c r="J2225" i="35"/>
  <c r="J2276" i="35" s="1"/>
  <c r="N2225" i="35"/>
  <c r="N2276" i="35" s="1"/>
  <c r="R2225" i="35"/>
  <c r="R2276" i="35" s="1"/>
  <c r="G2225" i="35"/>
  <c r="G2276" i="35" s="1"/>
  <c r="K2225" i="35"/>
  <c r="K2276" i="35" s="1"/>
  <c r="O2225" i="35"/>
  <c r="O2276" i="35" s="1"/>
  <c r="L2223" i="35"/>
  <c r="L2274" i="35" s="1"/>
  <c r="P2222" i="35"/>
  <c r="P2273" i="35" s="1"/>
  <c r="E2221" i="35"/>
  <c r="E2272" i="35" s="1"/>
  <c r="I2221" i="35"/>
  <c r="I2272" i="35" s="1"/>
  <c r="M2221" i="35"/>
  <c r="M2272" i="35" s="1"/>
  <c r="Q2221" i="35"/>
  <c r="Q2272" i="35" s="1"/>
  <c r="F2221" i="35"/>
  <c r="F2272" i="35" s="1"/>
  <c r="J2221" i="35"/>
  <c r="J2272" i="35" s="1"/>
  <c r="N2221" i="35"/>
  <c r="N2272" i="35" s="1"/>
  <c r="R2221" i="35"/>
  <c r="R2272" i="35" s="1"/>
  <c r="G2221" i="35"/>
  <c r="G2272" i="35" s="1"/>
  <c r="K2221" i="35"/>
  <c r="K2272" i="35" s="1"/>
  <c r="O2221" i="35"/>
  <c r="O2272" i="35" s="1"/>
  <c r="E2219" i="35"/>
  <c r="E2270" i="35" s="1"/>
  <c r="I2219" i="35"/>
  <c r="I2270" i="35" s="1"/>
  <c r="M2219" i="35"/>
  <c r="M2270" i="35" s="1"/>
  <c r="F2219" i="35"/>
  <c r="F2270" i="35" s="1"/>
  <c r="J2219" i="35"/>
  <c r="J2270" i="35" s="1"/>
  <c r="N2219" i="35"/>
  <c r="N2270" i="35" s="1"/>
  <c r="R2219" i="35"/>
  <c r="R2270" i="35" s="1"/>
  <c r="E2218" i="35"/>
  <c r="E2269" i="35" s="1"/>
  <c r="I2218" i="35"/>
  <c r="I2269" i="35" s="1"/>
  <c r="M2218" i="35"/>
  <c r="M2269" i="35" s="1"/>
  <c r="Q2218" i="35"/>
  <c r="Q2269" i="35" s="1"/>
  <c r="F2218" i="35"/>
  <c r="F2269" i="35" s="1"/>
  <c r="J2218" i="35"/>
  <c r="J2269" i="35" s="1"/>
  <c r="N2218" i="35"/>
  <c r="N2269" i="35" s="1"/>
  <c r="R2218" i="35"/>
  <c r="R2269" i="35" s="1"/>
  <c r="E2217" i="35"/>
  <c r="E2268" i="35" s="1"/>
  <c r="I2217" i="35"/>
  <c r="I2268" i="35" s="1"/>
  <c r="M2217" i="35"/>
  <c r="M2268" i="35" s="1"/>
  <c r="Q2217" i="35"/>
  <c r="Q2268" i="35" s="1"/>
  <c r="F2217" i="35"/>
  <c r="F2268" i="35" s="1"/>
  <c r="J2217" i="35"/>
  <c r="J2268" i="35" s="1"/>
  <c r="N2217" i="35"/>
  <c r="N2268" i="35" s="1"/>
  <c r="R2217" i="35"/>
  <c r="R2268" i="35" s="1"/>
  <c r="E2216" i="35"/>
  <c r="E2267" i="35" s="1"/>
  <c r="I2216" i="35"/>
  <c r="I2267" i="35" s="1"/>
  <c r="M2216" i="35"/>
  <c r="M2267" i="35" s="1"/>
  <c r="Q2216" i="35"/>
  <c r="Q2267" i="35" s="1"/>
  <c r="F2216" i="35"/>
  <c r="F2267" i="35" s="1"/>
  <c r="J2216" i="35"/>
  <c r="J2267" i="35" s="1"/>
  <c r="N2216" i="35"/>
  <c r="N2267" i="35" s="1"/>
  <c r="R2216" i="35"/>
  <c r="R2267" i="35" s="1"/>
  <c r="E2215" i="35"/>
  <c r="E2266" i="35" s="1"/>
  <c r="I2215" i="35"/>
  <c r="I2266" i="35" s="1"/>
  <c r="M2215" i="35"/>
  <c r="M2266" i="35" s="1"/>
  <c r="Q2215" i="35"/>
  <c r="Q2266" i="35" s="1"/>
  <c r="F2215" i="35"/>
  <c r="F2266" i="35" s="1"/>
  <c r="J2215" i="35"/>
  <c r="J2266" i="35" s="1"/>
  <c r="N2215" i="35"/>
  <c r="N2266" i="35" s="1"/>
  <c r="R2215" i="35"/>
  <c r="R2266" i="35" s="1"/>
  <c r="E2214" i="35"/>
  <c r="E2265" i="35" s="1"/>
  <c r="I2214" i="35"/>
  <c r="I2265" i="35" s="1"/>
  <c r="M2214" i="35"/>
  <c r="M2265" i="35" s="1"/>
  <c r="Q2214" i="35"/>
  <c r="Q2265" i="35" s="1"/>
  <c r="F2214" i="35"/>
  <c r="F2265" i="35" s="1"/>
  <c r="J2214" i="35"/>
  <c r="J2265" i="35" s="1"/>
  <c r="N2214" i="35"/>
  <c r="N2265" i="35" s="1"/>
  <c r="R2214" i="35"/>
  <c r="R2265" i="35" s="1"/>
  <c r="E2213" i="35"/>
  <c r="E2264" i="35" s="1"/>
  <c r="I2213" i="35"/>
  <c r="I2264" i="35" s="1"/>
  <c r="M2213" i="35"/>
  <c r="M2264" i="35" s="1"/>
  <c r="Q2213" i="35"/>
  <c r="Q2264" i="35" s="1"/>
  <c r="F2213" i="35"/>
  <c r="F2264" i="35" s="1"/>
  <c r="J2213" i="35"/>
  <c r="J2264" i="35" s="1"/>
  <c r="N2213" i="35"/>
  <c r="N2264" i="35" s="1"/>
  <c r="R2213" i="35"/>
  <c r="R2264" i="35" s="1"/>
  <c r="E2212" i="35"/>
  <c r="E2263" i="35" s="1"/>
  <c r="I2212" i="35"/>
  <c r="I2263" i="35" s="1"/>
  <c r="M2212" i="35"/>
  <c r="M2263" i="35" s="1"/>
  <c r="Q2212" i="35"/>
  <c r="Q2263" i="35" s="1"/>
  <c r="F2212" i="35"/>
  <c r="F2263" i="35" s="1"/>
  <c r="J2212" i="35"/>
  <c r="J2263" i="35" s="1"/>
  <c r="N2212" i="35"/>
  <c r="N2263" i="35" s="1"/>
  <c r="R2212" i="35"/>
  <c r="R2263" i="35" s="1"/>
  <c r="E2211" i="35"/>
  <c r="E2262" i="35" s="1"/>
  <c r="I2211" i="35"/>
  <c r="I2262" i="35" s="1"/>
  <c r="M2211" i="35"/>
  <c r="M2262" i="35" s="1"/>
  <c r="Q2211" i="35"/>
  <c r="Q2262" i="35" s="1"/>
  <c r="F2211" i="35"/>
  <c r="F2262" i="35" s="1"/>
  <c r="J2211" i="35"/>
  <c r="J2262" i="35" s="1"/>
  <c r="N2211" i="35"/>
  <c r="N2262" i="35" s="1"/>
  <c r="R2211" i="35"/>
  <c r="R2262" i="35" s="1"/>
  <c r="E2210" i="35"/>
  <c r="E2261" i="35" s="1"/>
  <c r="I2210" i="35"/>
  <c r="I2261" i="35" s="1"/>
  <c r="M2210" i="35"/>
  <c r="M2261" i="35" s="1"/>
  <c r="Q2210" i="35"/>
  <c r="Q2261" i="35" s="1"/>
  <c r="F2210" i="35"/>
  <c r="F2261" i="35" s="1"/>
  <c r="J2210" i="35"/>
  <c r="J2261" i="35" s="1"/>
  <c r="N2210" i="35"/>
  <c r="N2261" i="35" s="1"/>
  <c r="R2210" i="35"/>
  <c r="R2261" i="35" s="1"/>
  <c r="E2209" i="35"/>
  <c r="E2260" i="35" s="1"/>
  <c r="I2209" i="35"/>
  <c r="I2260" i="35" s="1"/>
  <c r="M2209" i="35"/>
  <c r="M2260" i="35" s="1"/>
  <c r="Q2209" i="35"/>
  <c r="Q2260" i="35" s="1"/>
  <c r="F2209" i="35"/>
  <c r="F2260" i="35" s="1"/>
  <c r="J2209" i="35"/>
  <c r="J2260" i="35" s="1"/>
  <c r="N2209" i="35"/>
  <c r="N2260" i="35" s="1"/>
  <c r="R2209" i="35"/>
  <c r="R2260" i="35" s="1"/>
  <c r="E2208" i="35"/>
  <c r="E2259" i="35" s="1"/>
  <c r="I2208" i="35"/>
  <c r="I2259" i="35" s="1"/>
  <c r="M2208" i="35"/>
  <c r="M2259" i="35" s="1"/>
  <c r="Q2208" i="35"/>
  <c r="Q2259" i="35" s="1"/>
  <c r="F2208" i="35"/>
  <c r="F2259" i="35" s="1"/>
  <c r="J2208" i="35"/>
  <c r="J2259" i="35" s="1"/>
  <c r="N2208" i="35"/>
  <c r="N2259" i="35" s="1"/>
  <c r="R2208" i="35"/>
  <c r="R2259" i="35" s="1"/>
  <c r="E2207" i="35"/>
  <c r="E2258" i="35" s="1"/>
  <c r="I2207" i="35"/>
  <c r="I2258" i="35" s="1"/>
  <c r="M2207" i="35"/>
  <c r="M2258" i="35" s="1"/>
  <c r="Q2207" i="35"/>
  <c r="Q2258" i="35" s="1"/>
  <c r="F2207" i="35"/>
  <c r="F2258" i="35" s="1"/>
  <c r="J2207" i="35"/>
  <c r="J2258" i="35" s="1"/>
  <c r="N2207" i="35"/>
  <c r="N2258" i="35" s="1"/>
  <c r="R2207" i="35"/>
  <c r="R2258" i="35" s="1"/>
  <c r="E2206" i="35"/>
  <c r="E2257" i="35" s="1"/>
  <c r="I2206" i="35"/>
  <c r="I2257" i="35" s="1"/>
  <c r="M2206" i="35"/>
  <c r="M2257" i="35" s="1"/>
  <c r="Q2206" i="35"/>
  <c r="Q2257" i="35" s="1"/>
  <c r="F2206" i="35"/>
  <c r="F2257" i="35" s="1"/>
  <c r="J2206" i="35"/>
  <c r="J2257" i="35" s="1"/>
  <c r="N2206" i="35"/>
  <c r="N2257" i="35" s="1"/>
  <c r="R2206" i="35"/>
  <c r="R2257" i="35" s="1"/>
  <c r="E2205" i="35"/>
  <c r="E2256" i="35" s="1"/>
  <c r="I2205" i="35"/>
  <c r="I2256" i="35" s="1"/>
  <c r="M2205" i="35"/>
  <c r="M2256" i="35" s="1"/>
  <c r="Q2205" i="35"/>
  <c r="Q2256" i="35" s="1"/>
  <c r="F2205" i="35"/>
  <c r="F2256" i="35" s="1"/>
  <c r="J2205" i="35"/>
  <c r="J2256" i="35" s="1"/>
  <c r="N2205" i="35"/>
  <c r="N2256" i="35" s="1"/>
  <c r="R2205" i="35"/>
  <c r="R2256" i="35" s="1"/>
  <c r="E2204" i="35"/>
  <c r="E2255" i="35" s="1"/>
  <c r="I2204" i="35"/>
  <c r="I2255" i="35" s="1"/>
  <c r="M2204" i="35"/>
  <c r="M2255" i="35" s="1"/>
  <c r="Q2204" i="35"/>
  <c r="Q2255" i="35" s="1"/>
  <c r="F2204" i="35"/>
  <c r="F2255" i="35" s="1"/>
  <c r="J2204" i="35"/>
  <c r="J2255" i="35" s="1"/>
  <c r="N2204" i="35"/>
  <c r="N2255" i="35" s="1"/>
  <c r="R2204" i="35"/>
  <c r="R2255" i="35" s="1"/>
  <c r="E2203" i="35"/>
  <c r="E2254" i="35" s="1"/>
  <c r="I2203" i="35"/>
  <c r="I2254" i="35" s="1"/>
  <c r="M2203" i="35"/>
  <c r="M2254" i="35" s="1"/>
  <c r="Q2203" i="35"/>
  <c r="Q2254" i="35" s="1"/>
  <c r="F2203" i="35"/>
  <c r="F2254" i="35" s="1"/>
  <c r="J2203" i="35"/>
  <c r="J2254" i="35" s="1"/>
  <c r="N2203" i="35"/>
  <c r="N2254" i="35" s="1"/>
  <c r="R2203" i="35"/>
  <c r="R2254" i="35" s="1"/>
  <c r="E2202" i="35"/>
  <c r="E2253" i="35" s="1"/>
  <c r="I2202" i="35"/>
  <c r="I2253" i="35" s="1"/>
  <c r="M2202" i="35"/>
  <c r="M2253" i="35" s="1"/>
  <c r="Q2202" i="35"/>
  <c r="Q2253" i="35" s="1"/>
  <c r="F2202" i="35"/>
  <c r="F2253" i="35" s="1"/>
  <c r="J2202" i="35"/>
  <c r="J2253" i="35" s="1"/>
  <c r="N2202" i="35"/>
  <c r="N2253" i="35" s="1"/>
  <c r="R2202" i="35"/>
  <c r="R2253" i="35" s="1"/>
  <c r="E2201" i="35"/>
  <c r="I2201" i="35"/>
  <c r="M2201" i="35"/>
  <c r="Q2201" i="35"/>
  <c r="F2201" i="35"/>
  <c r="J2201" i="35"/>
  <c r="N2201" i="35"/>
  <c r="R2201" i="35"/>
  <c r="P2219" i="35"/>
  <c r="P2270" i="35" s="1"/>
  <c r="H2219" i="35"/>
  <c r="H2270" i="35" s="1"/>
  <c r="P2218" i="35"/>
  <c r="P2269" i="35" s="1"/>
  <c r="H2218" i="35"/>
  <c r="H2269" i="35" s="1"/>
  <c r="P2217" i="35"/>
  <c r="P2268" i="35" s="1"/>
  <c r="H2217" i="35"/>
  <c r="H2268" i="35" s="1"/>
  <c r="P2216" i="35"/>
  <c r="P2267" i="35" s="1"/>
  <c r="H2216" i="35"/>
  <c r="H2267" i="35" s="1"/>
  <c r="P2215" i="35"/>
  <c r="P2266" i="35" s="1"/>
  <c r="H2215" i="35"/>
  <c r="H2266" i="35" s="1"/>
  <c r="P2214" i="35"/>
  <c r="P2265" i="35" s="1"/>
  <c r="H2214" i="35"/>
  <c r="H2265" i="35" s="1"/>
  <c r="P2213" i="35"/>
  <c r="P2264" i="35" s="1"/>
  <c r="H2213" i="35"/>
  <c r="H2264" i="35" s="1"/>
  <c r="P2212" i="35"/>
  <c r="P2263" i="35" s="1"/>
  <c r="H2212" i="35"/>
  <c r="H2263" i="35" s="1"/>
  <c r="P2211" i="35"/>
  <c r="P2262" i="35" s="1"/>
  <c r="H2211" i="35"/>
  <c r="H2262" i="35" s="1"/>
  <c r="P2210" i="35"/>
  <c r="P2261" i="35" s="1"/>
  <c r="H2210" i="35"/>
  <c r="H2261" i="35" s="1"/>
  <c r="P2209" i="35"/>
  <c r="P2260" i="35" s="1"/>
  <c r="H2209" i="35"/>
  <c r="H2260" i="35" s="1"/>
  <c r="P2208" i="35"/>
  <c r="P2259" i="35" s="1"/>
  <c r="H2208" i="35"/>
  <c r="H2259" i="35" s="1"/>
  <c r="P2207" i="35"/>
  <c r="P2258" i="35" s="1"/>
  <c r="H2207" i="35"/>
  <c r="H2258" i="35" s="1"/>
  <c r="P2206" i="35"/>
  <c r="P2257" i="35" s="1"/>
  <c r="H2206" i="35"/>
  <c r="H2257" i="35" s="1"/>
  <c r="P2205" i="35"/>
  <c r="P2256" i="35" s="1"/>
  <c r="H2205" i="35"/>
  <c r="H2256" i="35" s="1"/>
  <c r="P2204" i="35"/>
  <c r="P2255" i="35" s="1"/>
  <c r="H2204" i="35"/>
  <c r="H2255" i="35" s="1"/>
  <c r="P2203" i="35"/>
  <c r="P2254" i="35" s="1"/>
  <c r="H2203" i="35"/>
  <c r="H2254" i="35" s="1"/>
  <c r="P2202" i="35"/>
  <c r="P2253" i="35" s="1"/>
  <c r="H2202" i="35"/>
  <c r="H2253" i="35" s="1"/>
  <c r="P2201" i="35"/>
  <c r="H2201" i="35"/>
  <c r="Q2146" i="35"/>
  <c r="Q2197" i="35" s="1"/>
  <c r="M2146" i="35"/>
  <c r="M2197" i="35" s="1"/>
  <c r="I2146" i="35"/>
  <c r="I2197" i="35" s="1"/>
  <c r="Q2145" i="35"/>
  <c r="Q2196" i="35" s="1"/>
  <c r="M2145" i="35"/>
  <c r="M2196" i="35" s="1"/>
  <c r="I2145" i="35"/>
  <c r="I2196" i="35" s="1"/>
  <c r="Q2144" i="35"/>
  <c r="Q2195" i="35" s="1"/>
  <c r="M2144" i="35"/>
  <c r="M2195" i="35" s="1"/>
  <c r="I2144" i="35"/>
  <c r="I2195" i="35" s="1"/>
  <c r="Q2143" i="35"/>
  <c r="Q2194" i="35" s="1"/>
  <c r="M2143" i="35"/>
  <c r="M2194" i="35" s="1"/>
  <c r="I2143" i="35"/>
  <c r="I2194" i="35" s="1"/>
  <c r="M2142" i="35"/>
  <c r="M2193" i="35" s="1"/>
  <c r="I2142" i="35"/>
  <c r="I2193" i="35" s="1"/>
  <c r="M2141" i="35"/>
  <c r="M2192" i="35" s="1"/>
  <c r="I2141" i="35"/>
  <c r="I2192" i="35" s="1"/>
  <c r="I2140" i="35"/>
  <c r="I2191" i="35" s="1"/>
  <c r="G2128" i="35"/>
  <c r="G2179" i="35" s="1"/>
  <c r="K2128" i="35"/>
  <c r="K2179" i="35" s="1"/>
  <c r="E2128" i="35"/>
  <c r="E2179" i="35" s="1"/>
  <c r="I2128" i="35"/>
  <c r="I2179" i="35" s="1"/>
  <c r="M2128" i="35"/>
  <c r="M2179" i="35" s="1"/>
  <c r="Q2128" i="35"/>
  <c r="Q2179" i="35" s="1"/>
  <c r="P2128" i="35"/>
  <c r="P2179" i="35" s="1"/>
  <c r="J2128" i="35"/>
  <c r="J2179" i="35" s="1"/>
  <c r="E2134" i="35"/>
  <c r="E2185" i="35" s="1"/>
  <c r="I2134" i="35"/>
  <c r="I2185" i="35" s="1"/>
  <c r="M2134" i="35"/>
  <c r="M2185" i="35" s="1"/>
  <c r="E2133" i="35"/>
  <c r="E2184" i="35" s="1"/>
  <c r="I2133" i="35"/>
  <c r="I2184" i="35" s="1"/>
  <c r="M2133" i="35"/>
  <c r="M2184" i="35" s="1"/>
  <c r="Q2133" i="35"/>
  <c r="Q2184" i="35" s="1"/>
  <c r="E2132" i="35"/>
  <c r="E2183" i="35" s="1"/>
  <c r="I2132" i="35"/>
  <c r="I2183" i="35" s="1"/>
  <c r="M2132" i="35"/>
  <c r="M2183" i="35" s="1"/>
  <c r="Q2132" i="35"/>
  <c r="Q2183" i="35" s="1"/>
  <c r="E2131" i="35"/>
  <c r="E2182" i="35" s="1"/>
  <c r="I2131" i="35"/>
  <c r="I2182" i="35" s="1"/>
  <c r="M2131" i="35"/>
  <c r="M2182" i="35" s="1"/>
  <c r="Q2131" i="35"/>
  <c r="Q2182" i="35" s="1"/>
  <c r="E2130" i="35"/>
  <c r="E2181" i="35" s="1"/>
  <c r="I2130" i="35"/>
  <c r="I2181" i="35" s="1"/>
  <c r="M2130" i="35"/>
  <c r="M2181" i="35" s="1"/>
  <c r="Q2130" i="35"/>
  <c r="Q2181" i="35" s="1"/>
  <c r="E2129" i="35"/>
  <c r="E2180" i="35" s="1"/>
  <c r="I2129" i="35"/>
  <c r="I2180" i="35" s="1"/>
  <c r="M2129" i="35"/>
  <c r="M2180" i="35" s="1"/>
  <c r="Q2129" i="35"/>
  <c r="Q2180" i="35" s="1"/>
  <c r="O2128" i="35"/>
  <c r="O2179" i="35" s="1"/>
  <c r="H2128" i="35"/>
  <c r="H2179" i="35" s="1"/>
  <c r="Q2127" i="35"/>
  <c r="Q2178" i="35" s="1"/>
  <c r="M2127" i="35"/>
  <c r="M2178" i="35" s="1"/>
  <c r="I2127" i="35"/>
  <c r="I2178" i="35" s="1"/>
  <c r="E2127" i="35"/>
  <c r="E2178" i="35" s="1"/>
  <c r="Q2126" i="35"/>
  <c r="Q2177" i="35" s="1"/>
  <c r="M2126" i="35"/>
  <c r="M2177" i="35" s="1"/>
  <c r="I2126" i="35"/>
  <c r="I2177" i="35" s="1"/>
  <c r="E2126" i="35"/>
  <c r="E2177" i="35" s="1"/>
  <c r="Q2125" i="35"/>
  <c r="Q2176" i="35" s="1"/>
  <c r="M2125" i="35"/>
  <c r="M2176" i="35" s="1"/>
  <c r="I2125" i="35"/>
  <c r="I2176" i="35" s="1"/>
  <c r="E2125" i="35"/>
  <c r="E2176" i="35" s="1"/>
  <c r="Q2124" i="35"/>
  <c r="Q2175" i="35" s="1"/>
  <c r="M2124" i="35"/>
  <c r="M2175" i="35" s="1"/>
  <c r="I2124" i="35"/>
  <c r="I2175" i="35" s="1"/>
  <c r="E2124" i="35"/>
  <c r="E2175" i="35" s="1"/>
  <c r="Q2123" i="35"/>
  <c r="Q2174" i="35" s="1"/>
  <c r="M2123" i="35"/>
  <c r="M2174" i="35" s="1"/>
  <c r="I2123" i="35"/>
  <c r="I2174" i="35" s="1"/>
  <c r="E2123" i="35"/>
  <c r="E2174" i="35" s="1"/>
  <c r="Q2122" i="35"/>
  <c r="Q2173" i="35" s="1"/>
  <c r="M2122" i="35"/>
  <c r="M2173" i="35" s="1"/>
  <c r="I2122" i="35"/>
  <c r="I2173" i="35" s="1"/>
  <c r="E2122" i="35"/>
  <c r="E2173" i="35" s="1"/>
  <c r="Q2121" i="35"/>
  <c r="Q2172" i="35" s="1"/>
  <c r="M2121" i="35"/>
  <c r="M2172" i="35" s="1"/>
  <c r="I2121" i="35"/>
  <c r="I2172" i="35" s="1"/>
  <c r="E2121" i="35"/>
  <c r="E2172" i="35" s="1"/>
  <c r="Q2120" i="35"/>
  <c r="Q2171" i="35" s="1"/>
  <c r="M2120" i="35"/>
  <c r="M2171" i="35" s="1"/>
  <c r="I2120" i="35"/>
  <c r="I2171" i="35" s="1"/>
  <c r="Q2119" i="35"/>
  <c r="Q2170" i="35" s="1"/>
  <c r="M2119" i="35"/>
  <c r="M2170" i="35" s="1"/>
  <c r="I2119" i="35"/>
  <c r="I2170" i="35" s="1"/>
  <c r="Q2118" i="35"/>
  <c r="Q2169" i="35" s="1"/>
  <c r="M2118" i="35"/>
  <c r="M2169" i="35" s="1"/>
  <c r="I2118" i="35"/>
  <c r="I2169" i="35" s="1"/>
  <c r="E2118" i="35"/>
  <c r="E2169" i="35" s="1"/>
  <c r="Q2117" i="35"/>
  <c r="Q2168" i="35" s="1"/>
  <c r="M2117" i="35"/>
  <c r="M2168" i="35" s="1"/>
  <c r="I2117" i="35"/>
  <c r="I2168" i="35" s="1"/>
  <c r="Q2116" i="35"/>
  <c r="M2116" i="35"/>
  <c r="I2116" i="35"/>
  <c r="I2167" i="35" s="1"/>
  <c r="I2115" i="35"/>
  <c r="I2166" i="35" s="1"/>
  <c r="I2112" i="35"/>
  <c r="I2163" i="35" s="1"/>
  <c r="I2111" i="35"/>
  <c r="E2105" i="35"/>
  <c r="O2127" i="35"/>
  <c r="O2178" i="35" s="1"/>
  <c r="K2127" i="35"/>
  <c r="K2178" i="35" s="1"/>
  <c r="O2126" i="35"/>
  <c r="O2177" i="35" s="1"/>
  <c r="K2126" i="35"/>
  <c r="K2177" i="35" s="1"/>
  <c r="O2125" i="35"/>
  <c r="O2176" i="35" s="1"/>
  <c r="K2125" i="35"/>
  <c r="K2176" i="35" s="1"/>
  <c r="O2124" i="35"/>
  <c r="O2175" i="35" s="1"/>
  <c r="K2124" i="35"/>
  <c r="K2175" i="35" s="1"/>
  <c r="O2123" i="35"/>
  <c r="O2174" i="35" s="1"/>
  <c r="K2123" i="35"/>
  <c r="K2174" i="35" s="1"/>
  <c r="O2122" i="35"/>
  <c r="K2122" i="35"/>
  <c r="G2008" i="35"/>
  <c r="G1866" i="35"/>
  <c r="G1917" i="35" s="1"/>
  <c r="K1866" i="35"/>
  <c r="K1917" i="35" s="1"/>
  <c r="O1866" i="35"/>
  <c r="O1917" i="35" s="1"/>
  <c r="G1862" i="35"/>
  <c r="G1913" i="35" s="1"/>
  <c r="K1862" i="35"/>
  <c r="K1913" i="35" s="1"/>
  <c r="O1862" i="35"/>
  <c r="O1913" i="35" s="1"/>
  <c r="G1854" i="35"/>
  <c r="G1905" i="35" s="1"/>
  <c r="K1854" i="35"/>
  <c r="K1905" i="35" s="1"/>
  <c r="O1854" i="35"/>
  <c r="O1905" i="35" s="1"/>
  <c r="E1854" i="35"/>
  <c r="E1905" i="35" s="1"/>
  <c r="J1854" i="35"/>
  <c r="J1905" i="35" s="1"/>
  <c r="P1854" i="35"/>
  <c r="P1905" i="35" s="1"/>
  <c r="G1852" i="35"/>
  <c r="G1903" i="35" s="1"/>
  <c r="K1852" i="35"/>
  <c r="K1903" i="35" s="1"/>
  <c r="O1852" i="35"/>
  <c r="O1903" i="35" s="1"/>
  <c r="H1852" i="35"/>
  <c r="H1903" i="35" s="1"/>
  <c r="M1852" i="35"/>
  <c r="M1903" i="35" s="1"/>
  <c r="R1852" i="35"/>
  <c r="R1903" i="35" s="1"/>
  <c r="G1845" i="35"/>
  <c r="G1896" i="35" s="1"/>
  <c r="K1845" i="35"/>
  <c r="K1896" i="35" s="1"/>
  <c r="O1845" i="35"/>
  <c r="O1896" i="35" s="1"/>
  <c r="F1845" i="35"/>
  <c r="F1896" i="35" s="1"/>
  <c r="L1845" i="35"/>
  <c r="L1896" i="35" s="1"/>
  <c r="Q1845" i="35"/>
  <c r="Q1896" i="35" s="1"/>
  <c r="G1832" i="35"/>
  <c r="G1883" i="35" s="1"/>
  <c r="K1832" i="35"/>
  <c r="K1883" i="35" s="1"/>
  <c r="O1832" i="35"/>
  <c r="O1883" i="35" s="1"/>
  <c r="D1883" i="35"/>
  <c r="E1832" i="35"/>
  <c r="E1883" i="35" s="1"/>
  <c r="J1832" i="35"/>
  <c r="J1883" i="35" s="1"/>
  <c r="P1832" i="35"/>
  <c r="P1883" i="35" s="1"/>
  <c r="H1832" i="35"/>
  <c r="H1883" i="35" s="1"/>
  <c r="M1832" i="35"/>
  <c r="M1883" i="35" s="1"/>
  <c r="R1832" i="35"/>
  <c r="R1883" i="35" s="1"/>
  <c r="G1830" i="35"/>
  <c r="G1881" i="35" s="1"/>
  <c r="K1830" i="35"/>
  <c r="K1881" i="35" s="1"/>
  <c r="O1830" i="35"/>
  <c r="O1881" i="35" s="1"/>
  <c r="H1830" i="35"/>
  <c r="H1881" i="35" s="1"/>
  <c r="M1830" i="35"/>
  <c r="M1881" i="35" s="1"/>
  <c r="R1830" i="35"/>
  <c r="R1881" i="35" s="1"/>
  <c r="E1830" i="35"/>
  <c r="E1881" i="35" s="1"/>
  <c r="J1830" i="35"/>
  <c r="J1881" i="35" s="1"/>
  <c r="P1830" i="35"/>
  <c r="P1881" i="35" s="1"/>
  <c r="I1725" i="35"/>
  <c r="I1776" i="35" s="1"/>
  <c r="L1725" i="35"/>
  <c r="L1776" i="35" s="1"/>
  <c r="F1579" i="35"/>
  <c r="F1630" i="35" s="1"/>
  <c r="K1579" i="35"/>
  <c r="K1630" i="35" s="1"/>
  <c r="P1579" i="35"/>
  <c r="P1630" i="35" s="1"/>
  <c r="H1579" i="35"/>
  <c r="H1630" i="35" s="1"/>
  <c r="O1579" i="35"/>
  <c r="O1630" i="35" s="1"/>
  <c r="J1579" i="35"/>
  <c r="J1630" i="35" s="1"/>
  <c r="R1579" i="35"/>
  <c r="R1630" i="35" s="1"/>
  <c r="G1579" i="35"/>
  <c r="G1630" i="35" s="1"/>
  <c r="L1579" i="35"/>
  <c r="L1630" i="35" s="1"/>
  <c r="N1579" i="35"/>
  <c r="N1630" i="35" s="1"/>
  <c r="D1626" i="35"/>
  <c r="D1630" i="35"/>
  <c r="E1168" i="35"/>
  <c r="E1219" i="35" s="1"/>
  <c r="I1168" i="35"/>
  <c r="I1219" i="35" s="1"/>
  <c r="M1168" i="35"/>
  <c r="M1219" i="35" s="1"/>
  <c r="Q1168" i="35"/>
  <c r="Q1219" i="35" s="1"/>
  <c r="F1168" i="35"/>
  <c r="F1219" i="35" s="1"/>
  <c r="J1168" i="35"/>
  <c r="J1219" i="35" s="1"/>
  <c r="N1168" i="35"/>
  <c r="N1219" i="35" s="1"/>
  <c r="R1168" i="35"/>
  <c r="R1219" i="35" s="1"/>
  <c r="G1168" i="35"/>
  <c r="G1219" i="35" s="1"/>
  <c r="O1168" i="35"/>
  <c r="O1219" i="35" s="1"/>
  <c r="H1168" i="35"/>
  <c r="H1219" i="35" s="1"/>
  <c r="P1168" i="35"/>
  <c r="P1219" i="35" s="1"/>
  <c r="D1219" i="35"/>
  <c r="L1168" i="35"/>
  <c r="L1219" i="35" s="1"/>
  <c r="K1168" i="35"/>
  <c r="K1219" i="35" s="1"/>
  <c r="E1089" i="35"/>
  <c r="E1140" i="35" s="1"/>
  <c r="I1089" i="35"/>
  <c r="I1140" i="35" s="1"/>
  <c r="M1089" i="35"/>
  <c r="M1140" i="35" s="1"/>
  <c r="Q1089" i="35"/>
  <c r="Q1140" i="35" s="1"/>
  <c r="G1089" i="35"/>
  <c r="G1140" i="35" s="1"/>
  <c r="L1089" i="35"/>
  <c r="L1140" i="35" s="1"/>
  <c r="R1089" i="35"/>
  <c r="R1140" i="35" s="1"/>
  <c r="H1089" i="35"/>
  <c r="H1140" i="35" s="1"/>
  <c r="N1089" i="35"/>
  <c r="N1140" i="35" s="1"/>
  <c r="F1089" i="35"/>
  <c r="F1140" i="35" s="1"/>
  <c r="P1089" i="35"/>
  <c r="P1140" i="35" s="1"/>
  <c r="K1089" i="35"/>
  <c r="K1140" i="35" s="1"/>
  <c r="O1089" i="35"/>
  <c r="O1140" i="35" s="1"/>
  <c r="D1140" i="35"/>
  <c r="J1089" i="35"/>
  <c r="J1140" i="35" s="1"/>
  <c r="G1057" i="35"/>
  <c r="G1108" i="35" s="1"/>
  <c r="E1057" i="35"/>
  <c r="E1108" i="35" s="1"/>
  <c r="J1057" i="35"/>
  <c r="J1108" i="35" s="1"/>
  <c r="P1057" i="35"/>
  <c r="P1108" i="35" s="1"/>
  <c r="F1057" i="35"/>
  <c r="F1108" i="35" s="1"/>
  <c r="L1057" i="35"/>
  <c r="L1108" i="35" s="1"/>
  <c r="Q1057" i="35"/>
  <c r="Q1108" i="35" s="1"/>
  <c r="H1057" i="35"/>
  <c r="H1108" i="35" s="1"/>
  <c r="R1057" i="35"/>
  <c r="R1108" i="35" s="1"/>
  <c r="I1057" i="35"/>
  <c r="I1108" i="35" s="1"/>
  <c r="M1057" i="35"/>
  <c r="M1108" i="35" s="1"/>
  <c r="N1057" i="35"/>
  <c r="N1108" i="35" s="1"/>
  <c r="D1108" i="35"/>
  <c r="R160" i="35"/>
  <c r="R211" i="35" s="1"/>
  <c r="Q59" i="35"/>
  <c r="Q110" i="35" s="1"/>
  <c r="O31" i="35"/>
  <c r="O82" i="35" s="1"/>
  <c r="M15" i="35"/>
  <c r="M66" i="35" s="1"/>
  <c r="L23" i="35"/>
  <c r="L74" i="35" s="1"/>
  <c r="K27" i="35"/>
  <c r="K78" i="35" s="1"/>
  <c r="J27" i="35"/>
  <c r="J78" i="35" s="1"/>
  <c r="I23" i="35"/>
  <c r="I74" i="35" s="1"/>
  <c r="H55" i="35"/>
  <c r="H106" i="35" s="1"/>
  <c r="H31" i="35"/>
  <c r="H82" i="35" s="1"/>
  <c r="F19" i="35"/>
  <c r="F70" i="35" s="1"/>
  <c r="F298" i="35"/>
  <c r="F349" i="35" s="1"/>
  <c r="G266" i="35"/>
  <c r="G317" i="35" s="1"/>
  <c r="D1012" i="35"/>
  <c r="D1009" i="35"/>
  <c r="D982" i="35"/>
  <c r="D980" i="35"/>
  <c r="D971" i="35"/>
  <c r="K961" i="35"/>
  <c r="K1012" i="35" s="1"/>
  <c r="L959" i="35"/>
  <c r="L1010" i="35" s="1"/>
  <c r="G957" i="35"/>
  <c r="G1008" i="35" s="1"/>
  <c r="O932" i="35"/>
  <c r="O983" i="35" s="1"/>
  <c r="J929" i="35"/>
  <c r="J980" i="35" s="1"/>
  <c r="J921" i="35"/>
  <c r="J972" i="35" s="1"/>
  <c r="D842" i="35"/>
  <c r="D694" i="35"/>
  <c r="J580" i="35"/>
  <c r="J631" i="35" s="1"/>
  <c r="P561" i="35"/>
  <c r="P612" i="35" s="1"/>
  <c r="G2043" i="35"/>
  <c r="G2059" i="35" s="1"/>
  <c r="G2062" i="35" s="1"/>
  <c r="G2072" i="35" s="1"/>
  <c r="G2076" i="35" s="1"/>
  <c r="R2004" i="35"/>
  <c r="R2055" i="35" s="1"/>
  <c r="M2004" i="35"/>
  <c r="M2055" i="35" s="1"/>
  <c r="H2004" i="35"/>
  <c r="H2055" i="35" s="1"/>
  <c r="R2000" i="35"/>
  <c r="R2051" i="35" s="1"/>
  <c r="M2000" i="35"/>
  <c r="M2051" i="35" s="1"/>
  <c r="H2000" i="35"/>
  <c r="H2051" i="35" s="1"/>
  <c r="R1996" i="35"/>
  <c r="R2047" i="35" s="1"/>
  <c r="M1996" i="35"/>
  <c r="M2047" i="35" s="1"/>
  <c r="H1996" i="35"/>
  <c r="H2047" i="35" s="1"/>
  <c r="R1992" i="35"/>
  <c r="R2043" i="35" s="1"/>
  <c r="M1992" i="35"/>
  <c r="M2043" i="35" s="1"/>
  <c r="H1992" i="35"/>
  <c r="H2043" i="35" s="1"/>
  <c r="R1988" i="35"/>
  <c r="R2039" i="35" s="1"/>
  <c r="M1988" i="35"/>
  <c r="M2039" i="35" s="1"/>
  <c r="H1988" i="35"/>
  <c r="H2039" i="35" s="1"/>
  <c r="R1984" i="35"/>
  <c r="R2035" i="35" s="1"/>
  <c r="M1984" i="35"/>
  <c r="M2035" i="35" s="1"/>
  <c r="H1984" i="35"/>
  <c r="H2035" i="35" s="1"/>
  <c r="R1980" i="35"/>
  <c r="R2031" i="35" s="1"/>
  <c r="M1980" i="35"/>
  <c r="M2031" i="35" s="1"/>
  <c r="H1980" i="35"/>
  <c r="H2031" i="35" s="1"/>
  <c r="R1976" i="35"/>
  <c r="R2027" i="35" s="1"/>
  <c r="M1976" i="35"/>
  <c r="M2027" i="35" s="1"/>
  <c r="H1976" i="35"/>
  <c r="H2027" i="35" s="1"/>
  <c r="R1972" i="35"/>
  <c r="R2023" i="35" s="1"/>
  <c r="M1972" i="35"/>
  <c r="M2023" i="35" s="1"/>
  <c r="H1972" i="35"/>
  <c r="H2023" i="35" s="1"/>
  <c r="R1968" i="35"/>
  <c r="R2019" i="35" s="1"/>
  <c r="M1968" i="35"/>
  <c r="M2019" i="35" s="1"/>
  <c r="H1968" i="35"/>
  <c r="H2019" i="35" s="1"/>
  <c r="R1964" i="35"/>
  <c r="R2015" i="35" s="1"/>
  <c r="M1964" i="35"/>
  <c r="M2015" i="35" s="1"/>
  <c r="H1964" i="35"/>
  <c r="H2015" i="35" s="1"/>
  <c r="R1960" i="35"/>
  <c r="R2011" i="35" s="1"/>
  <c r="M1960" i="35"/>
  <c r="M2011" i="35" s="1"/>
  <c r="H1960" i="35"/>
  <c r="H2011" i="35" s="1"/>
  <c r="R1866" i="35"/>
  <c r="R1917" i="35" s="1"/>
  <c r="M1866" i="35"/>
  <c r="M1917" i="35" s="1"/>
  <c r="H1866" i="35"/>
  <c r="H1917" i="35" s="1"/>
  <c r="G1865" i="35"/>
  <c r="G1916" i="35" s="1"/>
  <c r="K1865" i="35"/>
  <c r="K1916" i="35" s="1"/>
  <c r="O1865" i="35"/>
  <c r="O1916" i="35" s="1"/>
  <c r="R1862" i="35"/>
  <c r="R1913" i="35" s="1"/>
  <c r="M1862" i="35"/>
  <c r="M1913" i="35" s="1"/>
  <c r="H1862" i="35"/>
  <c r="H1913" i="35" s="1"/>
  <c r="G1861" i="35"/>
  <c r="G1912" i="35" s="1"/>
  <c r="K1861" i="35"/>
  <c r="K1912" i="35" s="1"/>
  <c r="O1861" i="35"/>
  <c r="O1912" i="35" s="1"/>
  <c r="G1858" i="35"/>
  <c r="G1909" i="35" s="1"/>
  <c r="K1858" i="35"/>
  <c r="K1909" i="35" s="1"/>
  <c r="O1858" i="35"/>
  <c r="O1909" i="35" s="1"/>
  <c r="E1858" i="35"/>
  <c r="E1909" i="35" s="1"/>
  <c r="J1858" i="35"/>
  <c r="J1909" i="35" s="1"/>
  <c r="P1858" i="35"/>
  <c r="P1909" i="35" s="1"/>
  <c r="G1856" i="35"/>
  <c r="G1907" i="35" s="1"/>
  <c r="K1856" i="35"/>
  <c r="K1907" i="35" s="1"/>
  <c r="O1856" i="35"/>
  <c r="O1907" i="35" s="1"/>
  <c r="H1856" i="35"/>
  <c r="H1907" i="35" s="1"/>
  <c r="M1856" i="35"/>
  <c r="M1907" i="35" s="1"/>
  <c r="R1856" i="35"/>
  <c r="R1907" i="35" s="1"/>
  <c r="Q1854" i="35"/>
  <c r="Q1905" i="35" s="1"/>
  <c r="I1854" i="35"/>
  <c r="I1905" i="35" s="1"/>
  <c r="P1852" i="35"/>
  <c r="P1903" i="35" s="1"/>
  <c r="I1852" i="35"/>
  <c r="I1903" i="35" s="1"/>
  <c r="G1849" i="35"/>
  <c r="G1900" i="35" s="1"/>
  <c r="K1849" i="35"/>
  <c r="K1900" i="35" s="1"/>
  <c r="O1849" i="35"/>
  <c r="O1900" i="35" s="1"/>
  <c r="F1849" i="35"/>
  <c r="F1900" i="35" s="1"/>
  <c r="L1849" i="35"/>
  <c r="L1900" i="35" s="1"/>
  <c r="Q1849" i="35"/>
  <c r="Q1900" i="35" s="1"/>
  <c r="P1845" i="35"/>
  <c r="P1896" i="35" s="1"/>
  <c r="I1845" i="35"/>
  <c r="I1896" i="35" s="1"/>
  <c r="G1842" i="35"/>
  <c r="G1893" i="35" s="1"/>
  <c r="K1842" i="35"/>
  <c r="K1893" i="35" s="1"/>
  <c r="O1842" i="35"/>
  <c r="O1893" i="35" s="1"/>
  <c r="E1842" i="35"/>
  <c r="E1893" i="35" s="1"/>
  <c r="J1842" i="35"/>
  <c r="J1893" i="35" s="1"/>
  <c r="P1842" i="35"/>
  <c r="P1893" i="35" s="1"/>
  <c r="G1840" i="35"/>
  <c r="G1891" i="35" s="1"/>
  <c r="K1840" i="35"/>
  <c r="K1891" i="35" s="1"/>
  <c r="O1840" i="35"/>
  <c r="O1891" i="35" s="1"/>
  <c r="D1891" i="35"/>
  <c r="H1840" i="35"/>
  <c r="H1891" i="35" s="1"/>
  <c r="M1840" i="35"/>
  <c r="M1891" i="35" s="1"/>
  <c r="R1840" i="35"/>
  <c r="R1891" i="35" s="1"/>
  <c r="L1832" i="35"/>
  <c r="L1883" i="35" s="1"/>
  <c r="L1830" i="35"/>
  <c r="L1881" i="35" s="1"/>
  <c r="G1828" i="35"/>
  <c r="G1879" i="35" s="1"/>
  <c r="K1828" i="35"/>
  <c r="K1879" i="35" s="1"/>
  <c r="O1828" i="35"/>
  <c r="O1879" i="35" s="1"/>
  <c r="E1828" i="35"/>
  <c r="E1879" i="35" s="1"/>
  <c r="J1828" i="35"/>
  <c r="J1879" i="35" s="1"/>
  <c r="P1828" i="35"/>
  <c r="P1879" i="35" s="1"/>
  <c r="H1828" i="35"/>
  <c r="H1879" i="35" s="1"/>
  <c r="M1828" i="35"/>
  <c r="M1879" i="35" s="1"/>
  <c r="R1828" i="35"/>
  <c r="R1879" i="35" s="1"/>
  <c r="G1826" i="35"/>
  <c r="G1877" i="35" s="1"/>
  <c r="K1826" i="35"/>
  <c r="K1877" i="35" s="1"/>
  <c r="O1826" i="35"/>
  <c r="O1877" i="35" s="1"/>
  <c r="H1826" i="35"/>
  <c r="H1877" i="35" s="1"/>
  <c r="M1826" i="35"/>
  <c r="M1877" i="35" s="1"/>
  <c r="R1826" i="35"/>
  <c r="R1877" i="35" s="1"/>
  <c r="E1826" i="35"/>
  <c r="E1877" i="35" s="1"/>
  <c r="J1826" i="35"/>
  <c r="J1877" i="35" s="1"/>
  <c r="P1826" i="35"/>
  <c r="P1877" i="35" s="1"/>
  <c r="I1717" i="35"/>
  <c r="I1768" i="35" s="1"/>
  <c r="L1717" i="35"/>
  <c r="L1768" i="35" s="1"/>
  <c r="I1711" i="35"/>
  <c r="I1762" i="35" s="1"/>
  <c r="Q1711" i="35"/>
  <c r="Q1762" i="35" s="1"/>
  <c r="E1711" i="35"/>
  <c r="E1762" i="35" s="1"/>
  <c r="P1711" i="35"/>
  <c r="P1762" i="35" s="1"/>
  <c r="H1711" i="35"/>
  <c r="H1762" i="35" s="1"/>
  <c r="L1711" i="35"/>
  <c r="L1762" i="35" s="1"/>
  <c r="M1711" i="35"/>
  <c r="M1762" i="35" s="1"/>
  <c r="E1703" i="35"/>
  <c r="E1754" i="35" s="1"/>
  <c r="M1703" i="35"/>
  <c r="M1754" i="35" s="1"/>
  <c r="I1703" i="35"/>
  <c r="I1754" i="35" s="1"/>
  <c r="L1703" i="35"/>
  <c r="L1754" i="35" s="1"/>
  <c r="H1703" i="35"/>
  <c r="H1754" i="35" s="1"/>
  <c r="P1703" i="35"/>
  <c r="P1754" i="35" s="1"/>
  <c r="Q1703" i="35"/>
  <c r="Q1754" i="35" s="1"/>
  <c r="R128" i="35"/>
  <c r="R179" i="35" s="1"/>
  <c r="R43" i="35"/>
  <c r="R94" i="35" s="1"/>
  <c r="R15" i="35"/>
  <c r="R66" i="35" s="1"/>
  <c r="P31" i="35"/>
  <c r="P82" i="35" s="1"/>
  <c r="P13" i="35"/>
  <c r="P64" i="35" s="1"/>
  <c r="O39" i="35"/>
  <c r="O90" i="35" s="1"/>
  <c r="O13" i="35"/>
  <c r="O64" i="35" s="1"/>
  <c r="N136" i="35"/>
  <c r="N187" i="35" s="1"/>
  <c r="N128" i="35"/>
  <c r="N179" i="35" s="1"/>
  <c r="N51" i="35"/>
  <c r="N102" i="35" s="1"/>
  <c r="N27" i="35"/>
  <c r="N78" i="35" s="1"/>
  <c r="L55" i="35"/>
  <c r="L106" i="35" s="1"/>
  <c r="L31" i="35"/>
  <c r="L82" i="35" s="1"/>
  <c r="K59" i="35"/>
  <c r="K110" i="35" s="1"/>
  <c r="I59" i="35"/>
  <c r="I110" i="35" s="1"/>
  <c r="I31" i="35"/>
  <c r="I82" i="35" s="1"/>
  <c r="G51" i="35"/>
  <c r="G102" i="35" s="1"/>
  <c r="D106" i="35"/>
  <c r="D353" i="35"/>
  <c r="R439" i="35"/>
  <c r="R490" i="35" s="1"/>
  <c r="D1010" i="35"/>
  <c r="D989" i="35"/>
  <c r="J961" i="35"/>
  <c r="J1012" i="35" s="1"/>
  <c r="J959" i="35"/>
  <c r="J1010" i="35" s="1"/>
  <c r="R958" i="35"/>
  <c r="R1009" i="35" s="1"/>
  <c r="P946" i="35"/>
  <c r="P997" i="35" s="1"/>
  <c r="N932" i="35"/>
  <c r="N983" i="35" s="1"/>
  <c r="O931" i="35"/>
  <c r="O982" i="35" s="1"/>
  <c r="L561" i="35"/>
  <c r="L612" i="35" s="1"/>
  <c r="R2007" i="35"/>
  <c r="R2058" i="35" s="1"/>
  <c r="M2007" i="35"/>
  <c r="M2058" i="35" s="1"/>
  <c r="H2007" i="35"/>
  <c r="H2058" i="35" s="1"/>
  <c r="Q2004" i="35"/>
  <c r="Q2055" i="35" s="1"/>
  <c r="L2004" i="35"/>
  <c r="L2055" i="35" s="1"/>
  <c r="F2004" i="35"/>
  <c r="F2055" i="35" s="1"/>
  <c r="R2003" i="35"/>
  <c r="R2054" i="35" s="1"/>
  <c r="M2003" i="35"/>
  <c r="M2054" i="35" s="1"/>
  <c r="H2003" i="35"/>
  <c r="H2054" i="35" s="1"/>
  <c r="Q2000" i="35"/>
  <c r="Q2051" i="35" s="1"/>
  <c r="L2000" i="35"/>
  <c r="L2051" i="35" s="1"/>
  <c r="F2000" i="35"/>
  <c r="F2051" i="35" s="1"/>
  <c r="R1999" i="35"/>
  <c r="R2050" i="35" s="1"/>
  <c r="M1999" i="35"/>
  <c r="M2050" i="35" s="1"/>
  <c r="H1999" i="35"/>
  <c r="H2050" i="35" s="1"/>
  <c r="Q1996" i="35"/>
  <c r="Q2047" i="35" s="1"/>
  <c r="L1996" i="35"/>
  <c r="L2047" i="35" s="1"/>
  <c r="F1996" i="35"/>
  <c r="F2047" i="35" s="1"/>
  <c r="R1995" i="35"/>
  <c r="R2046" i="35" s="1"/>
  <c r="M1995" i="35"/>
  <c r="M2046" i="35" s="1"/>
  <c r="H1995" i="35"/>
  <c r="H2046" i="35" s="1"/>
  <c r="Q1992" i="35"/>
  <c r="Q2043" i="35" s="1"/>
  <c r="L1992" i="35"/>
  <c r="L2043" i="35" s="1"/>
  <c r="F1992" i="35"/>
  <c r="F2043" i="35" s="1"/>
  <c r="R1991" i="35"/>
  <c r="R2042" i="35" s="1"/>
  <c r="M1991" i="35"/>
  <c r="M2042" i="35" s="1"/>
  <c r="H1991" i="35"/>
  <c r="H2042" i="35" s="1"/>
  <c r="Q1988" i="35"/>
  <c r="Q2039" i="35" s="1"/>
  <c r="L1988" i="35"/>
  <c r="L2039" i="35" s="1"/>
  <c r="F1988" i="35"/>
  <c r="F2039" i="35" s="1"/>
  <c r="R1987" i="35"/>
  <c r="R2038" i="35" s="1"/>
  <c r="M1987" i="35"/>
  <c r="M2038" i="35" s="1"/>
  <c r="H1987" i="35"/>
  <c r="H2038" i="35" s="1"/>
  <c r="Q1984" i="35"/>
  <c r="Q2035" i="35" s="1"/>
  <c r="L1984" i="35"/>
  <c r="L2035" i="35" s="1"/>
  <c r="F1984" i="35"/>
  <c r="F2035" i="35" s="1"/>
  <c r="R1983" i="35"/>
  <c r="R2034" i="35" s="1"/>
  <c r="M1983" i="35"/>
  <c r="M2034" i="35" s="1"/>
  <c r="H1983" i="35"/>
  <c r="H2034" i="35" s="1"/>
  <c r="Q1980" i="35"/>
  <c r="Q2031" i="35" s="1"/>
  <c r="L1980" i="35"/>
  <c r="L2031" i="35" s="1"/>
  <c r="F1980" i="35"/>
  <c r="F2031" i="35" s="1"/>
  <c r="R1979" i="35"/>
  <c r="R2030" i="35" s="1"/>
  <c r="M1979" i="35"/>
  <c r="M2030" i="35" s="1"/>
  <c r="H1979" i="35"/>
  <c r="H2030" i="35" s="1"/>
  <c r="Q1976" i="35"/>
  <c r="Q2027" i="35" s="1"/>
  <c r="L1976" i="35"/>
  <c r="L2027" i="35" s="1"/>
  <c r="F1976" i="35"/>
  <c r="F2027" i="35" s="1"/>
  <c r="R1975" i="35"/>
  <c r="R2026" i="35" s="1"/>
  <c r="M1975" i="35"/>
  <c r="M2026" i="35" s="1"/>
  <c r="H1975" i="35"/>
  <c r="H2026" i="35" s="1"/>
  <c r="Q1972" i="35"/>
  <c r="Q2023" i="35" s="1"/>
  <c r="L1972" i="35"/>
  <c r="L2023" i="35" s="1"/>
  <c r="F1972" i="35"/>
  <c r="F2023" i="35" s="1"/>
  <c r="R1971" i="35"/>
  <c r="R2022" i="35" s="1"/>
  <c r="M1971" i="35"/>
  <c r="M2022" i="35" s="1"/>
  <c r="H1971" i="35"/>
  <c r="H2022" i="35" s="1"/>
  <c r="Q1968" i="35"/>
  <c r="Q2019" i="35" s="1"/>
  <c r="L1968" i="35"/>
  <c r="L2019" i="35" s="1"/>
  <c r="F1968" i="35"/>
  <c r="F2019" i="35" s="1"/>
  <c r="R1967" i="35"/>
  <c r="R2018" i="35" s="1"/>
  <c r="M1967" i="35"/>
  <c r="M2018" i="35" s="1"/>
  <c r="H1967" i="35"/>
  <c r="H2018" i="35" s="1"/>
  <c r="Q1964" i="35"/>
  <c r="Q2015" i="35" s="1"/>
  <c r="L1964" i="35"/>
  <c r="L2015" i="35" s="1"/>
  <c r="F1964" i="35"/>
  <c r="F2015" i="35" s="1"/>
  <c r="R1963" i="35"/>
  <c r="R2014" i="35" s="1"/>
  <c r="M1963" i="35"/>
  <c r="M2014" i="35" s="1"/>
  <c r="H1963" i="35"/>
  <c r="H2014" i="35" s="1"/>
  <c r="Q1960" i="35"/>
  <c r="Q2011" i="35" s="1"/>
  <c r="L1960" i="35"/>
  <c r="L2011" i="35" s="1"/>
  <c r="F1960" i="35"/>
  <c r="F2011" i="35" s="1"/>
  <c r="R1959" i="35"/>
  <c r="R2010" i="35" s="1"/>
  <c r="M1959" i="35"/>
  <c r="M2010" i="35" s="1"/>
  <c r="H1959" i="35"/>
  <c r="H2010" i="35" s="1"/>
  <c r="D1896" i="35"/>
  <c r="Q1866" i="35"/>
  <c r="Q1917" i="35" s="1"/>
  <c r="L1866" i="35"/>
  <c r="L1917" i="35" s="1"/>
  <c r="F1866" i="35"/>
  <c r="F1917" i="35" s="1"/>
  <c r="R1865" i="35"/>
  <c r="R1916" i="35" s="1"/>
  <c r="M1865" i="35"/>
  <c r="M1916" i="35" s="1"/>
  <c r="H1865" i="35"/>
  <c r="H1916" i="35" s="1"/>
  <c r="G1864" i="35"/>
  <c r="G1915" i="35" s="1"/>
  <c r="K1864" i="35"/>
  <c r="K1915" i="35" s="1"/>
  <c r="O1864" i="35"/>
  <c r="O1915" i="35" s="1"/>
  <c r="Q1862" i="35"/>
  <c r="Q1913" i="35" s="1"/>
  <c r="L1862" i="35"/>
  <c r="L1913" i="35" s="1"/>
  <c r="F1862" i="35"/>
  <c r="F1913" i="35" s="1"/>
  <c r="R1861" i="35"/>
  <c r="R1912" i="35" s="1"/>
  <c r="M1861" i="35"/>
  <c r="M1912" i="35" s="1"/>
  <c r="H1861" i="35"/>
  <c r="H1912" i="35" s="1"/>
  <c r="G1860" i="35"/>
  <c r="G1911" i="35" s="1"/>
  <c r="K1860" i="35"/>
  <c r="K1911" i="35" s="1"/>
  <c r="O1860" i="35"/>
  <c r="O1911" i="35" s="1"/>
  <c r="Q1858" i="35"/>
  <c r="Q1909" i="35" s="1"/>
  <c r="I1858" i="35"/>
  <c r="I1909" i="35" s="1"/>
  <c r="P1856" i="35"/>
  <c r="P1907" i="35" s="1"/>
  <c r="I1856" i="35"/>
  <c r="I1907" i="35" s="1"/>
  <c r="N1854" i="35"/>
  <c r="N1905" i="35" s="1"/>
  <c r="H1854" i="35"/>
  <c r="H1905" i="35" s="1"/>
  <c r="G1853" i="35"/>
  <c r="G1904" i="35" s="1"/>
  <c r="K1853" i="35"/>
  <c r="K1904" i="35" s="1"/>
  <c r="O1853" i="35"/>
  <c r="O1904" i="35" s="1"/>
  <c r="F1853" i="35"/>
  <c r="F1904" i="35" s="1"/>
  <c r="L1853" i="35"/>
  <c r="L1904" i="35" s="1"/>
  <c r="Q1853" i="35"/>
  <c r="Q1904" i="35" s="1"/>
  <c r="N1852" i="35"/>
  <c r="N1903" i="35" s="1"/>
  <c r="F1852" i="35"/>
  <c r="F1903" i="35" s="1"/>
  <c r="P1849" i="35"/>
  <c r="P1900" i="35" s="1"/>
  <c r="I1849" i="35"/>
  <c r="I1900" i="35" s="1"/>
  <c r="G1846" i="35"/>
  <c r="G1897" i="35" s="1"/>
  <c r="K1846" i="35"/>
  <c r="K1897" i="35" s="1"/>
  <c r="O1846" i="35"/>
  <c r="O1897" i="35" s="1"/>
  <c r="E1846" i="35"/>
  <c r="E1897" i="35" s="1"/>
  <c r="J1846" i="35"/>
  <c r="J1897" i="35" s="1"/>
  <c r="P1846" i="35"/>
  <c r="P1897" i="35" s="1"/>
  <c r="N1845" i="35"/>
  <c r="N1896" i="35" s="1"/>
  <c r="H1845" i="35"/>
  <c r="H1896" i="35" s="1"/>
  <c r="G1844" i="35"/>
  <c r="G1895" i="35" s="1"/>
  <c r="K1844" i="35"/>
  <c r="K1895" i="35" s="1"/>
  <c r="O1844" i="35"/>
  <c r="O1895" i="35" s="1"/>
  <c r="H1844" i="35"/>
  <c r="H1895" i="35" s="1"/>
  <c r="M1844" i="35"/>
  <c r="M1895" i="35" s="1"/>
  <c r="R1844" i="35"/>
  <c r="R1895" i="35" s="1"/>
  <c r="Q1842" i="35"/>
  <c r="Q1893" i="35" s="1"/>
  <c r="I1842" i="35"/>
  <c r="I1893" i="35" s="1"/>
  <c r="P1840" i="35"/>
  <c r="P1891" i="35" s="1"/>
  <c r="I1840" i="35"/>
  <c r="I1891" i="35" s="1"/>
  <c r="G1838" i="35"/>
  <c r="G1889" i="35" s="1"/>
  <c r="K1838" i="35"/>
  <c r="K1889" i="35" s="1"/>
  <c r="O1838" i="35"/>
  <c r="O1889" i="35" s="1"/>
  <c r="H1838" i="35"/>
  <c r="H1889" i="35" s="1"/>
  <c r="M1838" i="35"/>
  <c r="M1889" i="35" s="1"/>
  <c r="E1838" i="35"/>
  <c r="E1889" i="35" s="1"/>
  <c r="J1838" i="35"/>
  <c r="J1889" i="35" s="1"/>
  <c r="P1838" i="35"/>
  <c r="P1889" i="35" s="1"/>
  <c r="I1832" i="35"/>
  <c r="I1883" i="35" s="1"/>
  <c r="I1830" i="35"/>
  <c r="I1881" i="35" s="1"/>
  <c r="L1828" i="35"/>
  <c r="L1879" i="35" s="1"/>
  <c r="L1826" i="35"/>
  <c r="L1877" i="35" s="1"/>
  <c r="G1824" i="35"/>
  <c r="G1875" i="35" s="1"/>
  <c r="K1824" i="35"/>
  <c r="K1875" i="35" s="1"/>
  <c r="O1824" i="35"/>
  <c r="O1875" i="35" s="1"/>
  <c r="D1875" i="35"/>
  <c r="E1824" i="35"/>
  <c r="E1875" i="35" s="1"/>
  <c r="J1824" i="35"/>
  <c r="J1875" i="35" s="1"/>
  <c r="P1824" i="35"/>
  <c r="P1875" i="35" s="1"/>
  <c r="H1824" i="35"/>
  <c r="H1875" i="35" s="1"/>
  <c r="M1824" i="35"/>
  <c r="M1875" i="35" s="1"/>
  <c r="R1824" i="35"/>
  <c r="R1875" i="35" s="1"/>
  <c r="G1822" i="35"/>
  <c r="G1873" i="35" s="1"/>
  <c r="K1822" i="35"/>
  <c r="K1873" i="35" s="1"/>
  <c r="O1822" i="35"/>
  <c r="O1873" i="35" s="1"/>
  <c r="H1822" i="35"/>
  <c r="H1873" i="35" s="1"/>
  <c r="M1822" i="35"/>
  <c r="M1873" i="35" s="1"/>
  <c r="R1822" i="35"/>
  <c r="R1873" i="35" s="1"/>
  <c r="E1822" i="35"/>
  <c r="E1873" i="35" s="1"/>
  <c r="J1822" i="35"/>
  <c r="J1873" i="35" s="1"/>
  <c r="P1822" i="35"/>
  <c r="P1873" i="35" s="1"/>
  <c r="I1727" i="35"/>
  <c r="I1778" i="35" s="1"/>
  <c r="Q1727" i="35"/>
  <c r="Q1778" i="35" s="1"/>
  <c r="E1727" i="35"/>
  <c r="E1778" i="35" s="1"/>
  <c r="P1727" i="35"/>
  <c r="P1778" i="35" s="1"/>
  <c r="H1727" i="35"/>
  <c r="H1778" i="35" s="1"/>
  <c r="L1727" i="35"/>
  <c r="L1778" i="35" s="1"/>
  <c r="L1724" i="35"/>
  <c r="L1775" i="35" s="1"/>
  <c r="E1724" i="35"/>
  <c r="E1775" i="35" s="1"/>
  <c r="M1724" i="35"/>
  <c r="M1775" i="35" s="1"/>
  <c r="R51" i="35"/>
  <c r="R102" i="35" s="1"/>
  <c r="R23" i="35"/>
  <c r="R74" i="35" s="1"/>
  <c r="P55" i="35"/>
  <c r="P106" i="35" s="1"/>
  <c r="N152" i="35"/>
  <c r="N203" i="35" s="1"/>
  <c r="N144" i="35"/>
  <c r="N195" i="35" s="1"/>
  <c r="N59" i="35"/>
  <c r="N110" i="35" s="1"/>
  <c r="L39" i="35"/>
  <c r="L90" i="35" s="1"/>
  <c r="K39" i="35"/>
  <c r="K90" i="35" s="1"/>
  <c r="I39" i="35"/>
  <c r="I90" i="35" s="1"/>
  <c r="H43" i="35"/>
  <c r="H94" i="35" s="1"/>
  <c r="G49" i="35"/>
  <c r="G100" i="35" s="1"/>
  <c r="G19" i="35"/>
  <c r="G70" i="35" s="1"/>
  <c r="D90" i="35"/>
  <c r="D332" i="35"/>
  <c r="D329" i="35"/>
  <c r="D316" i="35"/>
  <c r="P302" i="35"/>
  <c r="P353" i="35" s="1"/>
  <c r="K301" i="35"/>
  <c r="K352" i="35" s="1"/>
  <c r="O297" i="35"/>
  <c r="O348" i="35" s="1"/>
  <c r="N293" i="35"/>
  <c r="N344" i="35" s="1"/>
  <c r="M289" i="35"/>
  <c r="M340" i="35" s="1"/>
  <c r="I285" i="35"/>
  <c r="I336" i="35" s="1"/>
  <c r="G281" i="35"/>
  <c r="G332" i="35" s="1"/>
  <c r="L278" i="35"/>
  <c r="L329" i="35" s="1"/>
  <c r="J277" i="35"/>
  <c r="J328" i="35" s="1"/>
  <c r="Q274" i="35"/>
  <c r="Q325" i="35" s="1"/>
  <c r="J273" i="35"/>
  <c r="J324" i="35" s="1"/>
  <c r="M265" i="35"/>
  <c r="M316" i="35" s="1"/>
  <c r="K261" i="35"/>
  <c r="K312" i="35" s="1"/>
  <c r="N419" i="35"/>
  <c r="N470" i="35" s="1"/>
  <c r="D1013" i="35"/>
  <c r="D1011" i="35"/>
  <c r="D1005" i="35"/>
  <c r="D1003" i="35"/>
  <c r="D993" i="35"/>
  <c r="D983" i="35"/>
  <c r="D976" i="35"/>
  <c r="D967" i="35"/>
  <c r="P961" i="35"/>
  <c r="P1012" i="35" s="1"/>
  <c r="H961" i="35"/>
  <c r="H1012" i="35" s="1"/>
  <c r="O960" i="35"/>
  <c r="O1011" i="35" s="1"/>
  <c r="H960" i="35"/>
  <c r="H1011" i="35" s="1"/>
  <c r="R959" i="35"/>
  <c r="R1010" i="35" s="1"/>
  <c r="H959" i="35"/>
  <c r="H1010" i="35" s="1"/>
  <c r="L958" i="35"/>
  <c r="L1009" i="35" s="1"/>
  <c r="N957" i="35"/>
  <c r="N1008" i="35" s="1"/>
  <c r="L949" i="35"/>
  <c r="L1000" i="35" s="1"/>
  <c r="L946" i="35"/>
  <c r="L997" i="35" s="1"/>
  <c r="H932" i="35"/>
  <c r="H983" i="35" s="1"/>
  <c r="J925" i="35"/>
  <c r="J976" i="35" s="1"/>
  <c r="D841" i="35"/>
  <c r="D838" i="35"/>
  <c r="D829" i="35"/>
  <c r="O782" i="35"/>
  <c r="O833" i="35" s="1"/>
  <c r="P778" i="35"/>
  <c r="P829" i="35" s="1"/>
  <c r="Q568" i="35"/>
  <c r="Q619" i="35" s="1"/>
  <c r="I561" i="35"/>
  <c r="I612" i="35" s="1"/>
  <c r="P550" i="35"/>
  <c r="P601" i="35" s="1"/>
  <c r="F534" i="35"/>
  <c r="F585" i="35" s="1"/>
  <c r="Q2007" i="35"/>
  <c r="Q2058" i="35" s="1"/>
  <c r="L2007" i="35"/>
  <c r="L2058" i="35" s="1"/>
  <c r="F2007" i="35"/>
  <c r="F2058" i="35" s="1"/>
  <c r="R2006" i="35"/>
  <c r="R2057" i="35" s="1"/>
  <c r="M2006" i="35"/>
  <c r="M2057" i="35" s="1"/>
  <c r="H2006" i="35"/>
  <c r="H2057" i="35" s="1"/>
  <c r="P2004" i="35"/>
  <c r="P2055" i="35" s="1"/>
  <c r="J2004" i="35"/>
  <c r="J2055" i="35" s="1"/>
  <c r="E2004" i="35"/>
  <c r="E2055" i="35" s="1"/>
  <c r="Q2003" i="35"/>
  <c r="Q2054" i="35" s="1"/>
  <c r="L2003" i="35"/>
  <c r="L2054" i="35" s="1"/>
  <c r="F2003" i="35"/>
  <c r="F2054" i="35" s="1"/>
  <c r="R2002" i="35"/>
  <c r="R2053" i="35" s="1"/>
  <c r="M2002" i="35"/>
  <c r="M2053" i="35" s="1"/>
  <c r="H2002" i="35"/>
  <c r="H2053" i="35" s="1"/>
  <c r="P2000" i="35"/>
  <c r="P2051" i="35" s="1"/>
  <c r="J2000" i="35"/>
  <c r="J2051" i="35" s="1"/>
  <c r="E2000" i="35"/>
  <c r="E2051" i="35" s="1"/>
  <c r="Q1999" i="35"/>
  <c r="Q2050" i="35" s="1"/>
  <c r="L1999" i="35"/>
  <c r="L2050" i="35" s="1"/>
  <c r="F1999" i="35"/>
  <c r="F2050" i="35" s="1"/>
  <c r="R1998" i="35"/>
  <c r="R2049" i="35" s="1"/>
  <c r="M1998" i="35"/>
  <c r="M2049" i="35" s="1"/>
  <c r="H1998" i="35"/>
  <c r="H2049" i="35" s="1"/>
  <c r="P1996" i="35"/>
  <c r="P2047" i="35" s="1"/>
  <c r="J1996" i="35"/>
  <c r="J2047" i="35" s="1"/>
  <c r="E1996" i="35"/>
  <c r="E2047" i="35" s="1"/>
  <c r="Q1995" i="35"/>
  <c r="Q2046" i="35" s="1"/>
  <c r="L1995" i="35"/>
  <c r="L2046" i="35" s="1"/>
  <c r="F1995" i="35"/>
  <c r="F2046" i="35" s="1"/>
  <c r="R1994" i="35"/>
  <c r="R2045" i="35" s="1"/>
  <c r="M1994" i="35"/>
  <c r="M2045" i="35" s="1"/>
  <c r="H1994" i="35"/>
  <c r="H2045" i="35" s="1"/>
  <c r="P1992" i="35"/>
  <c r="P2043" i="35" s="1"/>
  <c r="J1992" i="35"/>
  <c r="J2043" i="35" s="1"/>
  <c r="E1992" i="35"/>
  <c r="E2043" i="35" s="1"/>
  <c r="Q1991" i="35"/>
  <c r="Q2042" i="35" s="1"/>
  <c r="L1991" i="35"/>
  <c r="L2042" i="35" s="1"/>
  <c r="F1991" i="35"/>
  <c r="F2042" i="35" s="1"/>
  <c r="R1990" i="35"/>
  <c r="R2041" i="35" s="1"/>
  <c r="M1990" i="35"/>
  <c r="M2041" i="35" s="1"/>
  <c r="H1990" i="35"/>
  <c r="H2041" i="35" s="1"/>
  <c r="P1988" i="35"/>
  <c r="P2039" i="35" s="1"/>
  <c r="J1988" i="35"/>
  <c r="J2039" i="35" s="1"/>
  <c r="E1988" i="35"/>
  <c r="E2039" i="35" s="1"/>
  <c r="Q1987" i="35"/>
  <c r="Q2038" i="35" s="1"/>
  <c r="L1987" i="35"/>
  <c r="L2038" i="35" s="1"/>
  <c r="F1987" i="35"/>
  <c r="F2038" i="35" s="1"/>
  <c r="R1986" i="35"/>
  <c r="R2037" i="35" s="1"/>
  <c r="M1986" i="35"/>
  <c r="M2037" i="35" s="1"/>
  <c r="H1986" i="35"/>
  <c r="H2037" i="35" s="1"/>
  <c r="P1984" i="35"/>
  <c r="P2035" i="35" s="1"/>
  <c r="J1984" i="35"/>
  <c r="J2035" i="35" s="1"/>
  <c r="E1984" i="35"/>
  <c r="E2035" i="35" s="1"/>
  <c r="Q1983" i="35"/>
  <c r="Q2034" i="35" s="1"/>
  <c r="L1983" i="35"/>
  <c r="L2034" i="35" s="1"/>
  <c r="F1983" i="35"/>
  <c r="F2034" i="35" s="1"/>
  <c r="R1982" i="35"/>
  <c r="R2033" i="35" s="1"/>
  <c r="M1982" i="35"/>
  <c r="M2033" i="35" s="1"/>
  <c r="H1982" i="35"/>
  <c r="H2033" i="35" s="1"/>
  <c r="P1980" i="35"/>
  <c r="P2031" i="35" s="1"/>
  <c r="J1980" i="35"/>
  <c r="J2031" i="35" s="1"/>
  <c r="E1980" i="35"/>
  <c r="E2031" i="35" s="1"/>
  <c r="Q1979" i="35"/>
  <c r="Q2030" i="35" s="1"/>
  <c r="L1979" i="35"/>
  <c r="L2030" i="35" s="1"/>
  <c r="F1979" i="35"/>
  <c r="F2030" i="35" s="1"/>
  <c r="R1978" i="35"/>
  <c r="R2029" i="35" s="1"/>
  <c r="M1978" i="35"/>
  <c r="M2029" i="35" s="1"/>
  <c r="H1978" i="35"/>
  <c r="H2029" i="35" s="1"/>
  <c r="P1976" i="35"/>
  <c r="P2027" i="35" s="1"/>
  <c r="J1976" i="35"/>
  <c r="J2027" i="35" s="1"/>
  <c r="E1976" i="35"/>
  <c r="E2027" i="35" s="1"/>
  <c r="Q1975" i="35"/>
  <c r="Q2026" i="35" s="1"/>
  <c r="L1975" i="35"/>
  <c r="L2026" i="35" s="1"/>
  <c r="F1975" i="35"/>
  <c r="F2026" i="35" s="1"/>
  <c r="R1974" i="35"/>
  <c r="R2025" i="35" s="1"/>
  <c r="M1974" i="35"/>
  <c r="M2025" i="35" s="1"/>
  <c r="H1974" i="35"/>
  <c r="H2025" i="35" s="1"/>
  <c r="P1972" i="35"/>
  <c r="P2023" i="35" s="1"/>
  <c r="J1972" i="35"/>
  <c r="J2023" i="35" s="1"/>
  <c r="E1972" i="35"/>
  <c r="E2023" i="35" s="1"/>
  <c r="Q1971" i="35"/>
  <c r="Q2022" i="35" s="1"/>
  <c r="L1971" i="35"/>
  <c r="L2022" i="35" s="1"/>
  <c r="F1971" i="35"/>
  <c r="F2022" i="35" s="1"/>
  <c r="R1970" i="35"/>
  <c r="R2021" i="35" s="1"/>
  <c r="M1970" i="35"/>
  <c r="M2021" i="35" s="1"/>
  <c r="H1970" i="35"/>
  <c r="H2021" i="35" s="1"/>
  <c r="P1968" i="35"/>
  <c r="P2019" i="35" s="1"/>
  <c r="J1968" i="35"/>
  <c r="J2019" i="35" s="1"/>
  <c r="E1968" i="35"/>
  <c r="E2019" i="35" s="1"/>
  <c r="Q1967" i="35"/>
  <c r="Q2018" i="35" s="1"/>
  <c r="L1967" i="35"/>
  <c r="L2018" i="35" s="1"/>
  <c r="F1967" i="35"/>
  <c r="F2018" i="35" s="1"/>
  <c r="R1966" i="35"/>
  <c r="R2017" i="35" s="1"/>
  <c r="M1966" i="35"/>
  <c r="M2017" i="35" s="1"/>
  <c r="H1966" i="35"/>
  <c r="H2017" i="35" s="1"/>
  <c r="P1964" i="35"/>
  <c r="P2015" i="35" s="1"/>
  <c r="J1964" i="35"/>
  <c r="J2015" i="35" s="1"/>
  <c r="E1964" i="35"/>
  <c r="E2015" i="35" s="1"/>
  <c r="Q1963" i="35"/>
  <c r="Q2014" i="35" s="1"/>
  <c r="L1963" i="35"/>
  <c r="L2014" i="35" s="1"/>
  <c r="F1963" i="35"/>
  <c r="F2014" i="35" s="1"/>
  <c r="R1962" i="35"/>
  <c r="R2013" i="35" s="1"/>
  <c r="M1962" i="35"/>
  <c r="M2013" i="35" s="1"/>
  <c r="H1962" i="35"/>
  <c r="H2013" i="35" s="1"/>
  <c r="P1960" i="35"/>
  <c r="P2011" i="35" s="1"/>
  <c r="J1960" i="35"/>
  <c r="J2011" i="35" s="1"/>
  <c r="E1960" i="35"/>
  <c r="E2011" i="35" s="1"/>
  <c r="Q1959" i="35"/>
  <c r="Q2010" i="35" s="1"/>
  <c r="L1959" i="35"/>
  <c r="L2010" i="35" s="1"/>
  <c r="F1959" i="35"/>
  <c r="F2010" i="35" s="1"/>
  <c r="R1958" i="35"/>
  <c r="R2009" i="35" s="1"/>
  <c r="M1958" i="35"/>
  <c r="M2009" i="35" s="1"/>
  <c r="H1958" i="35"/>
  <c r="H2009" i="35" s="1"/>
  <c r="O1933" i="35"/>
  <c r="K1933" i="35"/>
  <c r="G1933" i="35"/>
  <c r="R1933" i="35"/>
  <c r="N1933" i="35"/>
  <c r="J1933" i="35"/>
  <c r="F1933" i="35"/>
  <c r="D1917" i="35"/>
  <c r="D1913" i="35"/>
  <c r="D1909" i="35"/>
  <c r="D1907" i="35"/>
  <c r="D1905" i="35"/>
  <c r="D1879" i="35"/>
  <c r="P1866" i="35"/>
  <c r="P1917" i="35" s="1"/>
  <c r="J1866" i="35"/>
  <c r="J1917" i="35" s="1"/>
  <c r="E1866" i="35"/>
  <c r="E1917" i="35" s="1"/>
  <c r="Q1865" i="35"/>
  <c r="Q1916" i="35" s="1"/>
  <c r="L1865" i="35"/>
  <c r="L1916" i="35" s="1"/>
  <c r="F1865" i="35"/>
  <c r="F1916" i="35" s="1"/>
  <c r="R1864" i="35"/>
  <c r="R1915" i="35" s="1"/>
  <c r="M1864" i="35"/>
  <c r="M1915" i="35" s="1"/>
  <c r="H1864" i="35"/>
  <c r="H1915" i="35" s="1"/>
  <c r="G1863" i="35"/>
  <c r="G1914" i="35" s="1"/>
  <c r="K1863" i="35"/>
  <c r="K1914" i="35" s="1"/>
  <c r="O1863" i="35"/>
  <c r="O1914" i="35" s="1"/>
  <c r="P1862" i="35"/>
  <c r="P1913" i="35" s="1"/>
  <c r="J1862" i="35"/>
  <c r="J1913" i="35" s="1"/>
  <c r="E1862" i="35"/>
  <c r="E1913" i="35" s="1"/>
  <c r="Q1861" i="35"/>
  <c r="Q1912" i="35" s="1"/>
  <c r="L1861" i="35"/>
  <c r="L1912" i="35" s="1"/>
  <c r="F1861" i="35"/>
  <c r="F1912" i="35" s="1"/>
  <c r="R1860" i="35"/>
  <c r="R1911" i="35" s="1"/>
  <c r="M1860" i="35"/>
  <c r="M1911" i="35" s="1"/>
  <c r="H1860" i="35"/>
  <c r="H1911" i="35" s="1"/>
  <c r="G1859" i="35"/>
  <c r="G1910" i="35" s="1"/>
  <c r="K1859" i="35"/>
  <c r="K1910" i="35" s="1"/>
  <c r="O1859" i="35"/>
  <c r="O1910" i="35" s="1"/>
  <c r="N1858" i="35"/>
  <c r="N1909" i="35" s="1"/>
  <c r="H1858" i="35"/>
  <c r="H1909" i="35" s="1"/>
  <c r="G1857" i="35"/>
  <c r="G1908" i="35" s="1"/>
  <c r="K1857" i="35"/>
  <c r="K1908" i="35" s="1"/>
  <c r="O1857" i="35"/>
  <c r="O1908" i="35" s="1"/>
  <c r="F1857" i="35"/>
  <c r="F1908" i="35" s="1"/>
  <c r="L1857" i="35"/>
  <c r="L1908" i="35" s="1"/>
  <c r="Q1857" i="35"/>
  <c r="Q1908" i="35" s="1"/>
  <c r="N1856" i="35"/>
  <c r="N1907" i="35" s="1"/>
  <c r="F1856" i="35"/>
  <c r="F1907" i="35" s="1"/>
  <c r="M1854" i="35"/>
  <c r="M1905" i="35" s="1"/>
  <c r="F1854" i="35"/>
  <c r="F1905" i="35" s="1"/>
  <c r="P1853" i="35"/>
  <c r="P1904" i="35" s="1"/>
  <c r="I1853" i="35"/>
  <c r="I1904" i="35" s="1"/>
  <c r="L1852" i="35"/>
  <c r="L1903" i="35" s="1"/>
  <c r="E1852" i="35"/>
  <c r="E1903" i="35" s="1"/>
  <c r="G1850" i="35"/>
  <c r="G1901" i="35" s="1"/>
  <c r="K1850" i="35"/>
  <c r="K1901" i="35" s="1"/>
  <c r="O1850" i="35"/>
  <c r="O1901" i="35" s="1"/>
  <c r="E1850" i="35"/>
  <c r="E1901" i="35" s="1"/>
  <c r="J1850" i="35"/>
  <c r="J1901" i="35" s="1"/>
  <c r="P1850" i="35"/>
  <c r="P1901" i="35" s="1"/>
  <c r="N1849" i="35"/>
  <c r="N1900" i="35" s="1"/>
  <c r="H1849" i="35"/>
  <c r="H1900" i="35" s="1"/>
  <c r="G1848" i="35"/>
  <c r="G1899" i="35" s="1"/>
  <c r="K1848" i="35"/>
  <c r="K1899" i="35" s="1"/>
  <c r="O1848" i="35"/>
  <c r="O1899" i="35" s="1"/>
  <c r="H1848" i="35"/>
  <c r="H1899" i="35" s="1"/>
  <c r="M1848" i="35"/>
  <c r="M1899" i="35" s="1"/>
  <c r="R1848" i="35"/>
  <c r="R1899" i="35" s="1"/>
  <c r="Q1846" i="35"/>
  <c r="Q1897" i="35" s="1"/>
  <c r="I1846" i="35"/>
  <c r="I1897" i="35" s="1"/>
  <c r="M1845" i="35"/>
  <c r="M1896" i="35" s="1"/>
  <c r="E1845" i="35"/>
  <c r="E1896" i="35" s="1"/>
  <c r="P1844" i="35"/>
  <c r="P1895" i="35" s="1"/>
  <c r="I1844" i="35"/>
  <c r="I1895" i="35" s="1"/>
  <c r="N1842" i="35"/>
  <c r="N1893" i="35" s="1"/>
  <c r="H1842" i="35"/>
  <c r="H1893" i="35" s="1"/>
  <c r="G1841" i="35"/>
  <c r="G1892" i="35" s="1"/>
  <c r="K1841" i="35"/>
  <c r="K1892" i="35" s="1"/>
  <c r="O1841" i="35"/>
  <c r="O1892" i="35" s="1"/>
  <c r="F1841" i="35"/>
  <c r="F1892" i="35" s="1"/>
  <c r="L1841" i="35"/>
  <c r="L1892" i="35" s="1"/>
  <c r="Q1841" i="35"/>
  <c r="Q1892" i="35" s="1"/>
  <c r="N1840" i="35"/>
  <c r="N1891" i="35" s="1"/>
  <c r="F1840" i="35"/>
  <c r="F1891" i="35" s="1"/>
  <c r="L1838" i="35"/>
  <c r="L1889" i="35" s="1"/>
  <c r="G1836" i="35"/>
  <c r="G1887" i="35" s="1"/>
  <c r="K1836" i="35"/>
  <c r="K1887" i="35" s="1"/>
  <c r="O1836" i="35"/>
  <c r="O1887" i="35" s="1"/>
  <c r="E1836" i="35"/>
  <c r="E1887" i="35" s="1"/>
  <c r="J1836" i="35"/>
  <c r="J1887" i="35" s="1"/>
  <c r="P1836" i="35"/>
  <c r="P1887" i="35" s="1"/>
  <c r="H1836" i="35"/>
  <c r="H1887" i="35" s="1"/>
  <c r="M1836" i="35"/>
  <c r="M1887" i="35" s="1"/>
  <c r="R1836" i="35"/>
  <c r="R1887" i="35" s="1"/>
  <c r="G1834" i="35"/>
  <c r="G1885" i="35" s="1"/>
  <c r="K1834" i="35"/>
  <c r="K1885" i="35" s="1"/>
  <c r="O1834" i="35"/>
  <c r="O1885" i="35" s="1"/>
  <c r="H1834" i="35"/>
  <c r="H1885" i="35" s="1"/>
  <c r="M1834" i="35"/>
  <c r="M1885" i="35" s="1"/>
  <c r="R1834" i="35"/>
  <c r="R1885" i="35" s="1"/>
  <c r="E1834" i="35"/>
  <c r="E1885" i="35" s="1"/>
  <c r="J1834" i="35"/>
  <c r="J1885" i="35" s="1"/>
  <c r="P1834" i="35"/>
  <c r="P1885" i="35" s="1"/>
  <c r="Q1832" i="35"/>
  <c r="Q1883" i="35" s="1"/>
  <c r="F1832" i="35"/>
  <c r="F1883" i="35" s="1"/>
  <c r="Q1830" i="35"/>
  <c r="Q1881" i="35" s="1"/>
  <c r="F1830" i="35"/>
  <c r="F1881" i="35" s="1"/>
  <c r="I1828" i="35"/>
  <c r="I1879" i="35" s="1"/>
  <c r="I1826" i="35"/>
  <c r="I1877" i="35" s="1"/>
  <c r="L1824" i="35"/>
  <c r="L1875" i="35" s="1"/>
  <c r="L1822" i="35"/>
  <c r="L1873" i="35" s="1"/>
  <c r="G1820" i="35"/>
  <c r="G1871" i="35" s="1"/>
  <c r="K1820" i="35"/>
  <c r="K1871" i="35" s="1"/>
  <c r="O1820" i="35"/>
  <c r="O1871" i="35" s="1"/>
  <c r="E1820" i="35"/>
  <c r="E1871" i="35" s="1"/>
  <c r="J1820" i="35"/>
  <c r="J1871" i="35" s="1"/>
  <c r="P1820" i="35"/>
  <c r="P1871" i="35" s="1"/>
  <c r="H1820" i="35"/>
  <c r="H1871" i="35" s="1"/>
  <c r="M1820" i="35"/>
  <c r="M1871" i="35" s="1"/>
  <c r="R1820" i="35"/>
  <c r="R1871" i="35" s="1"/>
  <c r="G1818" i="35"/>
  <c r="G1869" i="35" s="1"/>
  <c r="K1818" i="35"/>
  <c r="K1869" i="35" s="1"/>
  <c r="O1818" i="35"/>
  <c r="O1869" i="35" s="1"/>
  <c r="H1818" i="35"/>
  <c r="M1818" i="35"/>
  <c r="M1869" i="35" s="1"/>
  <c r="R1818" i="35"/>
  <c r="R1869" i="35" s="1"/>
  <c r="E1818" i="35"/>
  <c r="E1869" i="35" s="1"/>
  <c r="J1818" i="35"/>
  <c r="J1869" i="35" s="1"/>
  <c r="P1818" i="35"/>
  <c r="P1869" i="35" s="1"/>
  <c r="G1855" i="35"/>
  <c r="G1906" i="35" s="1"/>
  <c r="K1855" i="35"/>
  <c r="K1906" i="35" s="1"/>
  <c r="O1855" i="35"/>
  <c r="O1906" i="35" s="1"/>
  <c r="G1851" i="35"/>
  <c r="G1902" i="35" s="1"/>
  <c r="K1851" i="35"/>
  <c r="K1902" i="35" s="1"/>
  <c r="O1851" i="35"/>
  <c r="O1902" i="35" s="1"/>
  <c r="G1847" i="35"/>
  <c r="G1898" i="35" s="1"/>
  <c r="K1847" i="35"/>
  <c r="K1898" i="35" s="1"/>
  <c r="O1847" i="35"/>
  <c r="O1898" i="35" s="1"/>
  <c r="G1843" i="35"/>
  <c r="G1894" i="35" s="1"/>
  <c r="K1843" i="35"/>
  <c r="K1894" i="35" s="1"/>
  <c r="O1843" i="35"/>
  <c r="O1894" i="35" s="1"/>
  <c r="G1839" i="35"/>
  <c r="G1890" i="35" s="1"/>
  <c r="K1839" i="35"/>
  <c r="K1890" i="35" s="1"/>
  <c r="O1839" i="35"/>
  <c r="O1890" i="35" s="1"/>
  <c r="Q1837" i="35"/>
  <c r="Q1888" i="35" s="1"/>
  <c r="L1837" i="35"/>
  <c r="L1888" i="35" s="1"/>
  <c r="G1835" i="35"/>
  <c r="G1886" i="35" s="1"/>
  <c r="K1835" i="35"/>
  <c r="K1886" i="35" s="1"/>
  <c r="O1835" i="35"/>
  <c r="O1886" i="35" s="1"/>
  <c r="Q1833" i="35"/>
  <c r="Q1884" i="35" s="1"/>
  <c r="L1833" i="35"/>
  <c r="L1884" i="35" s="1"/>
  <c r="G1831" i="35"/>
  <c r="G1882" i="35" s="1"/>
  <c r="K1831" i="35"/>
  <c r="K1882" i="35" s="1"/>
  <c r="O1831" i="35"/>
  <c r="O1882" i="35" s="1"/>
  <c r="Q1829" i="35"/>
  <c r="Q1880" i="35" s="1"/>
  <c r="L1829" i="35"/>
  <c r="L1880" i="35" s="1"/>
  <c r="G1827" i="35"/>
  <c r="G1878" i="35" s="1"/>
  <c r="K1827" i="35"/>
  <c r="K1878" i="35" s="1"/>
  <c r="O1827" i="35"/>
  <c r="O1878" i="35" s="1"/>
  <c r="Q1825" i="35"/>
  <c r="Q1876" i="35" s="1"/>
  <c r="L1825" i="35"/>
  <c r="L1876" i="35" s="1"/>
  <c r="G1823" i="35"/>
  <c r="G1874" i="35" s="1"/>
  <c r="K1823" i="35"/>
  <c r="K1874" i="35" s="1"/>
  <c r="O1823" i="35"/>
  <c r="O1874" i="35" s="1"/>
  <c r="Q1821" i="35"/>
  <c r="Q1872" i="35" s="1"/>
  <c r="L1821" i="35"/>
  <c r="L1872" i="35" s="1"/>
  <c r="G1819" i="35"/>
  <c r="G1870" i="35" s="1"/>
  <c r="K1819" i="35"/>
  <c r="K1870" i="35" s="1"/>
  <c r="O1819" i="35"/>
  <c r="O1870" i="35" s="1"/>
  <c r="Q1817" i="35"/>
  <c r="Q1868" i="35" s="1"/>
  <c r="L1817" i="35"/>
  <c r="N1792" i="35"/>
  <c r="F1792" i="35"/>
  <c r="E1722" i="35"/>
  <c r="E1773" i="35" s="1"/>
  <c r="I1722" i="35"/>
  <c r="I1773" i="35" s="1"/>
  <c r="Q1719" i="35"/>
  <c r="Q1770" i="35" s="1"/>
  <c r="E1710" i="35"/>
  <c r="E1761" i="35" s="1"/>
  <c r="I1710" i="35"/>
  <c r="I1761" i="35" s="1"/>
  <c r="P1710" i="35"/>
  <c r="P1761" i="35" s="1"/>
  <c r="E1706" i="35"/>
  <c r="E1757" i="35" s="1"/>
  <c r="I1706" i="35"/>
  <c r="I1757" i="35" s="1"/>
  <c r="H1706" i="35"/>
  <c r="H1757" i="35" s="1"/>
  <c r="L1706" i="35"/>
  <c r="L1757" i="35" s="1"/>
  <c r="L1692" i="35"/>
  <c r="L1743" i="35" s="1"/>
  <c r="M1692" i="35"/>
  <c r="M1743" i="35" s="1"/>
  <c r="I1691" i="35"/>
  <c r="I1742" i="35" s="1"/>
  <c r="Q1691" i="35"/>
  <c r="Q1742" i="35" s="1"/>
  <c r="E1691" i="35"/>
  <c r="E1742" i="35" s="1"/>
  <c r="P1691" i="35"/>
  <c r="P1742" i="35" s="1"/>
  <c r="H1691" i="35"/>
  <c r="H1742" i="35" s="1"/>
  <c r="F1614" i="35"/>
  <c r="F1665" i="35" s="1"/>
  <c r="J1614" i="35"/>
  <c r="J1665" i="35" s="1"/>
  <c r="N1614" i="35"/>
  <c r="N1665" i="35" s="1"/>
  <c r="R1614" i="35"/>
  <c r="R1665" i="35" s="1"/>
  <c r="D1665" i="35"/>
  <c r="G1614" i="35"/>
  <c r="G1665" i="35" s="1"/>
  <c r="K1614" i="35"/>
  <c r="K1665" i="35" s="1"/>
  <c r="O1614" i="35"/>
  <c r="O1665" i="35" s="1"/>
  <c r="E1614" i="35"/>
  <c r="E1665" i="35" s="1"/>
  <c r="M1614" i="35"/>
  <c r="M1665" i="35" s="1"/>
  <c r="H1614" i="35"/>
  <c r="H1665" i="35" s="1"/>
  <c r="P1614" i="35"/>
  <c r="P1665" i="35" s="1"/>
  <c r="I1614" i="35"/>
  <c r="I1665" i="35" s="1"/>
  <c r="Q1614" i="35"/>
  <c r="Q1665" i="35" s="1"/>
  <c r="F1610" i="35"/>
  <c r="F1661" i="35" s="1"/>
  <c r="J1610" i="35"/>
  <c r="J1661" i="35" s="1"/>
  <c r="N1610" i="35"/>
  <c r="N1661" i="35" s="1"/>
  <c r="R1610" i="35"/>
  <c r="R1661" i="35" s="1"/>
  <c r="D1661" i="35"/>
  <c r="G1610" i="35"/>
  <c r="G1661" i="35" s="1"/>
  <c r="K1610" i="35"/>
  <c r="K1661" i="35" s="1"/>
  <c r="O1610" i="35"/>
  <c r="O1661" i="35" s="1"/>
  <c r="E1610" i="35"/>
  <c r="E1661" i="35" s="1"/>
  <c r="M1610" i="35"/>
  <c r="M1661" i="35" s="1"/>
  <c r="H1610" i="35"/>
  <c r="H1661" i="35" s="1"/>
  <c r="P1610" i="35"/>
  <c r="P1661" i="35" s="1"/>
  <c r="I1610" i="35"/>
  <c r="I1661" i="35" s="1"/>
  <c r="Q1610" i="35"/>
  <c r="Q1661" i="35" s="1"/>
  <c r="F1606" i="35"/>
  <c r="F1657" i="35" s="1"/>
  <c r="J1606" i="35"/>
  <c r="J1657" i="35" s="1"/>
  <c r="N1606" i="35"/>
  <c r="N1657" i="35" s="1"/>
  <c r="R1606" i="35"/>
  <c r="R1657" i="35" s="1"/>
  <c r="D1657" i="35"/>
  <c r="G1606" i="35"/>
  <c r="G1657" i="35" s="1"/>
  <c r="K1606" i="35"/>
  <c r="K1657" i="35" s="1"/>
  <c r="O1606" i="35"/>
  <c r="O1657" i="35" s="1"/>
  <c r="E1606" i="35"/>
  <c r="E1657" i="35" s="1"/>
  <c r="M1606" i="35"/>
  <c r="M1657" i="35" s="1"/>
  <c r="H1606" i="35"/>
  <c r="H1657" i="35" s="1"/>
  <c r="P1606" i="35"/>
  <c r="P1657" i="35" s="1"/>
  <c r="I1606" i="35"/>
  <c r="I1657" i="35" s="1"/>
  <c r="Q1606" i="35"/>
  <c r="Q1657" i="35" s="1"/>
  <c r="F1602" i="35"/>
  <c r="F1653" i="35" s="1"/>
  <c r="J1602" i="35"/>
  <c r="J1653" i="35" s="1"/>
  <c r="N1602" i="35"/>
  <c r="N1653" i="35" s="1"/>
  <c r="R1602" i="35"/>
  <c r="R1653" i="35" s="1"/>
  <c r="D1653" i="35"/>
  <c r="G1602" i="35"/>
  <c r="G1653" i="35" s="1"/>
  <c r="K1602" i="35"/>
  <c r="K1653" i="35" s="1"/>
  <c r="O1602" i="35"/>
  <c r="O1653" i="35" s="1"/>
  <c r="E1602" i="35"/>
  <c r="E1653" i="35" s="1"/>
  <c r="M1602" i="35"/>
  <c r="M1653" i="35" s="1"/>
  <c r="H1602" i="35"/>
  <c r="H1653" i="35" s="1"/>
  <c r="P1602" i="35"/>
  <c r="P1653" i="35" s="1"/>
  <c r="I1602" i="35"/>
  <c r="I1653" i="35" s="1"/>
  <c r="Q1602" i="35"/>
  <c r="Q1653" i="35" s="1"/>
  <c r="E1175" i="35"/>
  <c r="E1226" i="35" s="1"/>
  <c r="I1175" i="35"/>
  <c r="I1226" i="35" s="1"/>
  <c r="M1175" i="35"/>
  <c r="M1226" i="35" s="1"/>
  <c r="Q1175" i="35"/>
  <c r="Q1226" i="35" s="1"/>
  <c r="F1175" i="35"/>
  <c r="F1226" i="35" s="1"/>
  <c r="J1175" i="35"/>
  <c r="J1226" i="35" s="1"/>
  <c r="N1175" i="35"/>
  <c r="N1226" i="35" s="1"/>
  <c r="R1175" i="35"/>
  <c r="R1226" i="35" s="1"/>
  <c r="G1175" i="35"/>
  <c r="G1226" i="35" s="1"/>
  <c r="O1175" i="35"/>
  <c r="O1226" i="35" s="1"/>
  <c r="H1175" i="35"/>
  <c r="H1226" i="35" s="1"/>
  <c r="P1175" i="35"/>
  <c r="P1226" i="35" s="1"/>
  <c r="D1226" i="35"/>
  <c r="L1175" i="35"/>
  <c r="L1226" i="35" s="1"/>
  <c r="K1175" i="35"/>
  <c r="K1226" i="35" s="1"/>
  <c r="E1726" i="35"/>
  <c r="E1777" i="35" s="1"/>
  <c r="I1726" i="35"/>
  <c r="I1777" i="35" s="1"/>
  <c r="E1719" i="35"/>
  <c r="E1770" i="35" s="1"/>
  <c r="M1719" i="35"/>
  <c r="M1770" i="35" s="1"/>
  <c r="L1708" i="35"/>
  <c r="L1759" i="35" s="1"/>
  <c r="E1708" i="35"/>
  <c r="E1759" i="35" s="1"/>
  <c r="M1696" i="35"/>
  <c r="M1747" i="35" s="1"/>
  <c r="E1696" i="35"/>
  <c r="E1747" i="35" s="1"/>
  <c r="L1696" i="35"/>
  <c r="L1747" i="35" s="1"/>
  <c r="F1625" i="35"/>
  <c r="F1676" i="35" s="1"/>
  <c r="J1625" i="35"/>
  <c r="J1676" i="35" s="1"/>
  <c r="N1625" i="35"/>
  <c r="N1676" i="35" s="1"/>
  <c r="R1625" i="35"/>
  <c r="R1676" i="35" s="1"/>
  <c r="D1676" i="35"/>
  <c r="E1625" i="35"/>
  <c r="E1676" i="35" s="1"/>
  <c r="K1625" i="35"/>
  <c r="K1676" i="35" s="1"/>
  <c r="P1625" i="35"/>
  <c r="P1676" i="35" s="1"/>
  <c r="G1625" i="35"/>
  <c r="G1676" i="35" s="1"/>
  <c r="L1625" i="35"/>
  <c r="L1676" i="35" s="1"/>
  <c r="Q1625" i="35"/>
  <c r="Q1676" i="35" s="1"/>
  <c r="H1625" i="35"/>
  <c r="H1676" i="35" s="1"/>
  <c r="M1625" i="35"/>
  <c r="M1676" i="35" s="1"/>
  <c r="F1624" i="35"/>
  <c r="F1675" i="35" s="1"/>
  <c r="J1624" i="35"/>
  <c r="J1675" i="35" s="1"/>
  <c r="N1624" i="35"/>
  <c r="N1675" i="35" s="1"/>
  <c r="R1624" i="35"/>
  <c r="R1675" i="35" s="1"/>
  <c r="D1675" i="35"/>
  <c r="E1624" i="35"/>
  <c r="E1675" i="35" s="1"/>
  <c r="K1624" i="35"/>
  <c r="K1675" i="35" s="1"/>
  <c r="P1624" i="35"/>
  <c r="P1675" i="35" s="1"/>
  <c r="G1624" i="35"/>
  <c r="G1675" i="35" s="1"/>
  <c r="L1624" i="35"/>
  <c r="L1675" i="35" s="1"/>
  <c r="Q1624" i="35"/>
  <c r="Q1675" i="35" s="1"/>
  <c r="H1624" i="35"/>
  <c r="H1675" i="35" s="1"/>
  <c r="M1624" i="35"/>
  <c r="M1675" i="35" s="1"/>
  <c r="F1623" i="35"/>
  <c r="F1674" i="35" s="1"/>
  <c r="J1623" i="35"/>
  <c r="J1674" i="35" s="1"/>
  <c r="N1623" i="35"/>
  <c r="N1674" i="35" s="1"/>
  <c r="R1623" i="35"/>
  <c r="R1674" i="35" s="1"/>
  <c r="D1674" i="35"/>
  <c r="E1623" i="35"/>
  <c r="E1674" i="35" s="1"/>
  <c r="K1623" i="35"/>
  <c r="K1674" i="35" s="1"/>
  <c r="P1623" i="35"/>
  <c r="P1674" i="35" s="1"/>
  <c r="G1623" i="35"/>
  <c r="G1674" i="35" s="1"/>
  <c r="L1623" i="35"/>
  <c r="L1674" i="35" s="1"/>
  <c r="Q1623" i="35"/>
  <c r="Q1674" i="35" s="1"/>
  <c r="H1623" i="35"/>
  <c r="H1674" i="35" s="1"/>
  <c r="M1623" i="35"/>
  <c r="M1674" i="35" s="1"/>
  <c r="F1622" i="35"/>
  <c r="F1673" i="35" s="1"/>
  <c r="J1622" i="35"/>
  <c r="J1673" i="35" s="1"/>
  <c r="N1622" i="35"/>
  <c r="N1673" i="35" s="1"/>
  <c r="R1622" i="35"/>
  <c r="R1673" i="35" s="1"/>
  <c r="D1673" i="35"/>
  <c r="E1622" i="35"/>
  <c r="E1673" i="35" s="1"/>
  <c r="K1622" i="35"/>
  <c r="K1673" i="35" s="1"/>
  <c r="P1622" i="35"/>
  <c r="P1673" i="35" s="1"/>
  <c r="G1622" i="35"/>
  <c r="G1673" i="35" s="1"/>
  <c r="L1622" i="35"/>
  <c r="L1673" i="35" s="1"/>
  <c r="Q1622" i="35"/>
  <c r="Q1673" i="35" s="1"/>
  <c r="H1622" i="35"/>
  <c r="H1673" i="35" s="1"/>
  <c r="M1622" i="35"/>
  <c r="M1673" i="35" s="1"/>
  <c r="F1621" i="35"/>
  <c r="F1672" i="35" s="1"/>
  <c r="J1621" i="35"/>
  <c r="J1672" i="35" s="1"/>
  <c r="N1621" i="35"/>
  <c r="N1672" i="35" s="1"/>
  <c r="R1621" i="35"/>
  <c r="R1672" i="35" s="1"/>
  <c r="D1672" i="35"/>
  <c r="E1621" i="35"/>
  <c r="E1672" i="35" s="1"/>
  <c r="K1621" i="35"/>
  <c r="K1672" i="35" s="1"/>
  <c r="P1621" i="35"/>
  <c r="P1672" i="35" s="1"/>
  <c r="G1621" i="35"/>
  <c r="G1672" i="35" s="1"/>
  <c r="L1621" i="35"/>
  <c r="L1672" i="35" s="1"/>
  <c r="Q1621" i="35"/>
  <c r="Q1672" i="35" s="1"/>
  <c r="H1621" i="35"/>
  <c r="H1672" i="35" s="1"/>
  <c r="M1621" i="35"/>
  <c r="M1672" i="35" s="1"/>
  <c r="F1620" i="35"/>
  <c r="F1671" i="35" s="1"/>
  <c r="J1620" i="35"/>
  <c r="J1671" i="35" s="1"/>
  <c r="N1620" i="35"/>
  <c r="N1671" i="35" s="1"/>
  <c r="R1620" i="35"/>
  <c r="R1671" i="35" s="1"/>
  <c r="D1671" i="35"/>
  <c r="E1620" i="35"/>
  <c r="E1671" i="35" s="1"/>
  <c r="K1620" i="35"/>
  <c r="K1671" i="35" s="1"/>
  <c r="P1620" i="35"/>
  <c r="P1671" i="35" s="1"/>
  <c r="G1620" i="35"/>
  <c r="G1671" i="35" s="1"/>
  <c r="L1620" i="35"/>
  <c r="L1671" i="35" s="1"/>
  <c r="Q1620" i="35"/>
  <c r="Q1671" i="35" s="1"/>
  <c r="H1620" i="35"/>
  <c r="H1671" i="35" s="1"/>
  <c r="M1620" i="35"/>
  <c r="M1671" i="35" s="1"/>
  <c r="F1619" i="35"/>
  <c r="F1670" i="35" s="1"/>
  <c r="J1619" i="35"/>
  <c r="J1670" i="35" s="1"/>
  <c r="N1619" i="35"/>
  <c r="N1670" i="35" s="1"/>
  <c r="R1619" i="35"/>
  <c r="R1670" i="35" s="1"/>
  <c r="D1670" i="35"/>
  <c r="E1619" i="35"/>
  <c r="E1670" i="35" s="1"/>
  <c r="K1619" i="35"/>
  <c r="K1670" i="35" s="1"/>
  <c r="P1619" i="35"/>
  <c r="P1670" i="35" s="1"/>
  <c r="G1619" i="35"/>
  <c r="G1670" i="35" s="1"/>
  <c r="L1619" i="35"/>
  <c r="L1670" i="35" s="1"/>
  <c r="Q1619" i="35"/>
  <c r="Q1670" i="35" s="1"/>
  <c r="H1619" i="35"/>
  <c r="H1670" i="35" s="1"/>
  <c r="M1619" i="35"/>
  <c r="M1670" i="35" s="1"/>
  <c r="F1618" i="35"/>
  <c r="F1669" i="35" s="1"/>
  <c r="J1618" i="35"/>
  <c r="J1669" i="35" s="1"/>
  <c r="N1618" i="35"/>
  <c r="N1669" i="35" s="1"/>
  <c r="R1618" i="35"/>
  <c r="R1669" i="35" s="1"/>
  <c r="D1669" i="35"/>
  <c r="E1618" i="35"/>
  <c r="E1669" i="35" s="1"/>
  <c r="K1618" i="35"/>
  <c r="K1669" i="35" s="1"/>
  <c r="P1618" i="35"/>
  <c r="P1669" i="35" s="1"/>
  <c r="G1618" i="35"/>
  <c r="G1669" i="35" s="1"/>
  <c r="L1618" i="35"/>
  <c r="L1669" i="35" s="1"/>
  <c r="Q1618" i="35"/>
  <c r="Q1669" i="35" s="1"/>
  <c r="H1618" i="35"/>
  <c r="H1669" i="35" s="1"/>
  <c r="M1618" i="35"/>
  <c r="M1669" i="35" s="1"/>
  <c r="F1617" i="35"/>
  <c r="F1668" i="35" s="1"/>
  <c r="J1617" i="35"/>
  <c r="J1668" i="35" s="1"/>
  <c r="N1617" i="35"/>
  <c r="N1668" i="35" s="1"/>
  <c r="R1617" i="35"/>
  <c r="R1668" i="35" s="1"/>
  <c r="D1668" i="35"/>
  <c r="E1617" i="35"/>
  <c r="E1668" i="35" s="1"/>
  <c r="K1617" i="35"/>
  <c r="K1668" i="35" s="1"/>
  <c r="P1617" i="35"/>
  <c r="P1668" i="35" s="1"/>
  <c r="G1617" i="35"/>
  <c r="G1668" i="35" s="1"/>
  <c r="L1617" i="35"/>
  <c r="L1668" i="35" s="1"/>
  <c r="Q1617" i="35"/>
  <c r="Q1668" i="35" s="1"/>
  <c r="H1617" i="35"/>
  <c r="H1668" i="35" s="1"/>
  <c r="M1617" i="35"/>
  <c r="M1668" i="35" s="1"/>
  <c r="F1616" i="35"/>
  <c r="F1667" i="35" s="1"/>
  <c r="J1616" i="35"/>
  <c r="J1667" i="35" s="1"/>
  <c r="N1616" i="35"/>
  <c r="N1667" i="35" s="1"/>
  <c r="R1616" i="35"/>
  <c r="R1667" i="35" s="1"/>
  <c r="D1667" i="35"/>
  <c r="E1616" i="35"/>
  <c r="E1667" i="35" s="1"/>
  <c r="K1616" i="35"/>
  <c r="K1667" i="35" s="1"/>
  <c r="P1616" i="35"/>
  <c r="P1667" i="35" s="1"/>
  <c r="G1616" i="35"/>
  <c r="G1667" i="35" s="1"/>
  <c r="L1616" i="35"/>
  <c r="L1667" i="35" s="1"/>
  <c r="Q1616" i="35"/>
  <c r="Q1667" i="35" s="1"/>
  <c r="H1616" i="35"/>
  <c r="H1667" i="35" s="1"/>
  <c r="M1616" i="35"/>
  <c r="M1667" i="35" s="1"/>
  <c r="G1837" i="35"/>
  <c r="G1888" i="35" s="1"/>
  <c r="K1837" i="35"/>
  <c r="K1888" i="35" s="1"/>
  <c r="O1837" i="35"/>
  <c r="O1888" i="35" s="1"/>
  <c r="D1888" i="35"/>
  <c r="G1833" i="35"/>
  <c r="G1884" i="35" s="1"/>
  <c r="K1833" i="35"/>
  <c r="K1884" i="35" s="1"/>
  <c r="O1833" i="35"/>
  <c r="O1884" i="35" s="1"/>
  <c r="G1829" i="35"/>
  <c r="G1880" i="35" s="1"/>
  <c r="K1829" i="35"/>
  <c r="K1880" i="35" s="1"/>
  <c r="O1829" i="35"/>
  <c r="O1880" i="35" s="1"/>
  <c r="D1880" i="35"/>
  <c r="G1825" i="35"/>
  <c r="G1876" i="35" s="1"/>
  <c r="K1825" i="35"/>
  <c r="K1876" i="35" s="1"/>
  <c r="O1825" i="35"/>
  <c r="O1876" i="35" s="1"/>
  <c r="G1821" i="35"/>
  <c r="G1872" i="35" s="1"/>
  <c r="K1821" i="35"/>
  <c r="K1872" i="35" s="1"/>
  <c r="O1821" i="35"/>
  <c r="O1872" i="35" s="1"/>
  <c r="D1872" i="35"/>
  <c r="G1817" i="35"/>
  <c r="G1868" i="35" s="1"/>
  <c r="K1817" i="35"/>
  <c r="K1868" i="35" s="1"/>
  <c r="O1817" i="35"/>
  <c r="D1867" i="35"/>
  <c r="P1726" i="35"/>
  <c r="P1777" i="35" s="1"/>
  <c r="I1723" i="35"/>
  <c r="I1774" i="35" s="1"/>
  <c r="Q1723" i="35"/>
  <c r="Q1774" i="35" s="1"/>
  <c r="L1719" i="35"/>
  <c r="L1770" i="35" s="1"/>
  <c r="E1715" i="35"/>
  <c r="E1766" i="35" s="1"/>
  <c r="M1715" i="35"/>
  <c r="M1766" i="35" s="1"/>
  <c r="I1715" i="35"/>
  <c r="I1766" i="35" s="1"/>
  <c r="I1709" i="35"/>
  <c r="I1760" i="35" s="1"/>
  <c r="L1709" i="35"/>
  <c r="L1760" i="35" s="1"/>
  <c r="E1688" i="35"/>
  <c r="E1739" i="35" s="1"/>
  <c r="L1688" i="35"/>
  <c r="L1739" i="35" s="1"/>
  <c r="M1688" i="35"/>
  <c r="M1739" i="35" s="1"/>
  <c r="E1686" i="35"/>
  <c r="E1737" i="35" s="1"/>
  <c r="H1686" i="35"/>
  <c r="H1737" i="35" s="1"/>
  <c r="Q1686" i="35"/>
  <c r="Q1737" i="35" s="1"/>
  <c r="I1686" i="35"/>
  <c r="I1737" i="35" s="1"/>
  <c r="L1686" i="35"/>
  <c r="L1737" i="35" s="1"/>
  <c r="E1318" i="35"/>
  <c r="E1369" i="35" s="1"/>
  <c r="F1318" i="35"/>
  <c r="F1369" i="35" s="1"/>
  <c r="K1318" i="35"/>
  <c r="K1369" i="35" s="1"/>
  <c r="P1318" i="35"/>
  <c r="P1369" i="35" s="1"/>
  <c r="G1318" i="35"/>
  <c r="G1369" i="35" s="1"/>
  <c r="L1318" i="35"/>
  <c r="L1369" i="35" s="1"/>
  <c r="Q1318" i="35"/>
  <c r="Q1369" i="35" s="1"/>
  <c r="H1318" i="35"/>
  <c r="H1369" i="35" s="1"/>
  <c r="R1318" i="35"/>
  <c r="R1369" i="35" s="1"/>
  <c r="J1318" i="35"/>
  <c r="J1369" i="35" s="1"/>
  <c r="D1369" i="35"/>
  <c r="N1318" i="35"/>
  <c r="N1369" i="35" s="1"/>
  <c r="O1318" i="35"/>
  <c r="O1369" i="35" s="1"/>
  <c r="E1311" i="35"/>
  <c r="E1362" i="35" s="1"/>
  <c r="I1311" i="35"/>
  <c r="I1362" i="35" s="1"/>
  <c r="M1311" i="35"/>
  <c r="M1362" i="35" s="1"/>
  <c r="Q1311" i="35"/>
  <c r="Q1362" i="35" s="1"/>
  <c r="F1311" i="35"/>
  <c r="F1362" i="35" s="1"/>
  <c r="J1311" i="35"/>
  <c r="J1362" i="35" s="1"/>
  <c r="N1311" i="35"/>
  <c r="N1362" i="35" s="1"/>
  <c r="R1311" i="35"/>
  <c r="R1362" i="35" s="1"/>
  <c r="D1362" i="35"/>
  <c r="G1311" i="35"/>
  <c r="G1362" i="35" s="1"/>
  <c r="O1311" i="35"/>
  <c r="O1362" i="35" s="1"/>
  <c r="H1311" i="35"/>
  <c r="H1362" i="35" s="1"/>
  <c r="P1311" i="35"/>
  <c r="P1362" i="35" s="1"/>
  <c r="K1311" i="35"/>
  <c r="K1362" i="35" s="1"/>
  <c r="L1311" i="35"/>
  <c r="L1362" i="35" s="1"/>
  <c r="F1613" i="35"/>
  <c r="F1664" i="35" s="1"/>
  <c r="J1613" i="35"/>
  <c r="J1664" i="35" s="1"/>
  <c r="N1613" i="35"/>
  <c r="N1664" i="35" s="1"/>
  <c r="R1613" i="35"/>
  <c r="R1664" i="35" s="1"/>
  <c r="D1664" i="35"/>
  <c r="G1613" i="35"/>
  <c r="G1664" i="35" s="1"/>
  <c r="K1613" i="35"/>
  <c r="K1664" i="35" s="1"/>
  <c r="O1613" i="35"/>
  <c r="O1664" i="35" s="1"/>
  <c r="F1609" i="35"/>
  <c r="F1660" i="35" s="1"/>
  <c r="J1609" i="35"/>
  <c r="J1660" i="35" s="1"/>
  <c r="N1609" i="35"/>
  <c r="N1660" i="35" s="1"/>
  <c r="R1609" i="35"/>
  <c r="R1660" i="35" s="1"/>
  <c r="D1660" i="35"/>
  <c r="G1609" i="35"/>
  <c r="G1660" i="35" s="1"/>
  <c r="K1609" i="35"/>
  <c r="K1660" i="35" s="1"/>
  <c r="O1609" i="35"/>
  <c r="O1660" i="35" s="1"/>
  <c r="F1605" i="35"/>
  <c r="F1656" i="35" s="1"/>
  <c r="J1605" i="35"/>
  <c r="J1656" i="35" s="1"/>
  <c r="N1605" i="35"/>
  <c r="N1656" i="35" s="1"/>
  <c r="R1605" i="35"/>
  <c r="R1656" i="35" s="1"/>
  <c r="D1656" i="35"/>
  <c r="G1605" i="35"/>
  <c r="G1656" i="35" s="1"/>
  <c r="K1605" i="35"/>
  <c r="K1656" i="35" s="1"/>
  <c r="O1605" i="35"/>
  <c r="O1656" i="35" s="1"/>
  <c r="F1601" i="35"/>
  <c r="F1652" i="35" s="1"/>
  <c r="J1601" i="35"/>
  <c r="J1652" i="35" s="1"/>
  <c r="N1601" i="35"/>
  <c r="N1652" i="35" s="1"/>
  <c r="R1601" i="35"/>
  <c r="R1652" i="35" s="1"/>
  <c r="D1652" i="35"/>
  <c r="G1601" i="35"/>
  <c r="G1652" i="35" s="1"/>
  <c r="K1601" i="35"/>
  <c r="K1652" i="35" s="1"/>
  <c r="O1601" i="35"/>
  <c r="O1652" i="35" s="1"/>
  <c r="F1584" i="35"/>
  <c r="F1635" i="35" s="1"/>
  <c r="K1584" i="35"/>
  <c r="K1635" i="35" s="1"/>
  <c r="P1584" i="35"/>
  <c r="P1635" i="35" s="1"/>
  <c r="G1584" i="35"/>
  <c r="G1635" i="35" s="1"/>
  <c r="N1584" i="35"/>
  <c r="N1635" i="35" s="1"/>
  <c r="D1635" i="35"/>
  <c r="H1584" i="35"/>
  <c r="H1635" i="35" s="1"/>
  <c r="O1584" i="35"/>
  <c r="O1635" i="35" s="1"/>
  <c r="F1576" i="35"/>
  <c r="F1627" i="35" s="1"/>
  <c r="K1576" i="35"/>
  <c r="P1576" i="35"/>
  <c r="G1576" i="35"/>
  <c r="N1576" i="35"/>
  <c r="N1627" i="35" s="1"/>
  <c r="D1627" i="35"/>
  <c r="H1576" i="35"/>
  <c r="O1576" i="35"/>
  <c r="E1296" i="35"/>
  <c r="E1347" i="35" s="1"/>
  <c r="G1296" i="35"/>
  <c r="G1347" i="35" s="1"/>
  <c r="K1296" i="35"/>
  <c r="K1347" i="35" s="1"/>
  <c r="O1296" i="35"/>
  <c r="O1347" i="35" s="1"/>
  <c r="D1347" i="35"/>
  <c r="H1296" i="35"/>
  <c r="H1347" i="35" s="1"/>
  <c r="L1296" i="35"/>
  <c r="L1347" i="35" s="1"/>
  <c r="P1296" i="35"/>
  <c r="P1347" i="35" s="1"/>
  <c r="I1296" i="35"/>
  <c r="I1347" i="35" s="1"/>
  <c r="Q1296" i="35"/>
  <c r="Q1347" i="35" s="1"/>
  <c r="J1296" i="35"/>
  <c r="J1347" i="35" s="1"/>
  <c r="R1296" i="35"/>
  <c r="R1347" i="35" s="1"/>
  <c r="M1296" i="35"/>
  <c r="M1347" i="35" s="1"/>
  <c r="N1296" i="35"/>
  <c r="N1347" i="35" s="1"/>
  <c r="E1172" i="35"/>
  <c r="E1223" i="35" s="1"/>
  <c r="I1172" i="35"/>
  <c r="I1223" i="35" s="1"/>
  <c r="M1172" i="35"/>
  <c r="M1223" i="35" s="1"/>
  <c r="Q1172" i="35"/>
  <c r="Q1223" i="35" s="1"/>
  <c r="F1172" i="35"/>
  <c r="F1223" i="35" s="1"/>
  <c r="J1172" i="35"/>
  <c r="J1223" i="35" s="1"/>
  <c r="N1172" i="35"/>
  <c r="N1223" i="35" s="1"/>
  <c r="R1172" i="35"/>
  <c r="R1223" i="35" s="1"/>
  <c r="G1172" i="35"/>
  <c r="G1223" i="35" s="1"/>
  <c r="O1172" i="35"/>
  <c r="O1223" i="35" s="1"/>
  <c r="H1172" i="35"/>
  <c r="H1223" i="35" s="1"/>
  <c r="P1172" i="35"/>
  <c r="P1223" i="35" s="1"/>
  <c r="D1223" i="35"/>
  <c r="L1172" i="35"/>
  <c r="L1223" i="35" s="1"/>
  <c r="E1097" i="35"/>
  <c r="E1148" i="35" s="1"/>
  <c r="G1097" i="35"/>
  <c r="G1148" i="35" s="1"/>
  <c r="K1097" i="35"/>
  <c r="K1148" i="35" s="1"/>
  <c r="O1097" i="35"/>
  <c r="O1148" i="35" s="1"/>
  <c r="F1097" i="35"/>
  <c r="F1148" i="35" s="1"/>
  <c r="L1097" i="35"/>
  <c r="L1148" i="35" s="1"/>
  <c r="Q1097" i="35"/>
  <c r="Q1148" i="35" s="1"/>
  <c r="I1097" i="35"/>
  <c r="I1148" i="35" s="1"/>
  <c r="P1097" i="35"/>
  <c r="P1148" i="35" s="1"/>
  <c r="J1097" i="35"/>
  <c r="J1148" i="35" s="1"/>
  <c r="R1097" i="35"/>
  <c r="R1148" i="35" s="1"/>
  <c r="D1148" i="35"/>
  <c r="H1097" i="35"/>
  <c r="H1148" i="35" s="1"/>
  <c r="M1097" i="35"/>
  <c r="M1148" i="35" s="1"/>
  <c r="G1073" i="35"/>
  <c r="G1124" i="35" s="1"/>
  <c r="E1073" i="35"/>
  <c r="E1124" i="35" s="1"/>
  <c r="J1073" i="35"/>
  <c r="J1124" i="35" s="1"/>
  <c r="P1073" i="35"/>
  <c r="P1124" i="35" s="1"/>
  <c r="F1073" i="35"/>
  <c r="F1124" i="35" s="1"/>
  <c r="L1073" i="35"/>
  <c r="L1124" i="35" s="1"/>
  <c r="Q1073" i="35"/>
  <c r="Q1124" i="35" s="1"/>
  <c r="I1073" i="35"/>
  <c r="I1124" i="35" s="1"/>
  <c r="M1073" i="35"/>
  <c r="M1124" i="35" s="1"/>
  <c r="H1073" i="35"/>
  <c r="H1124" i="35" s="1"/>
  <c r="N1073" i="35"/>
  <c r="N1124" i="35" s="1"/>
  <c r="R1073" i="35"/>
  <c r="R1124" i="35" s="1"/>
  <c r="D1124" i="35"/>
  <c r="I1707" i="35"/>
  <c r="I1758" i="35" s="1"/>
  <c r="Q1707" i="35"/>
  <c r="Q1758" i="35" s="1"/>
  <c r="L1701" i="35"/>
  <c r="L1752" i="35" s="1"/>
  <c r="Q1699" i="35"/>
  <c r="Q1750" i="35" s="1"/>
  <c r="E1690" i="35"/>
  <c r="E1741" i="35" s="1"/>
  <c r="I1690" i="35"/>
  <c r="I1741" i="35" s="1"/>
  <c r="Q1687" i="35"/>
  <c r="Q1738" i="35" s="1"/>
  <c r="E1683" i="35"/>
  <c r="E1734" i="35" s="1"/>
  <c r="M1683" i="35"/>
  <c r="M1734" i="35" s="1"/>
  <c r="E1680" i="35"/>
  <c r="E1731" i="35" s="1"/>
  <c r="Q1615" i="35"/>
  <c r="Q1666" i="35" s="1"/>
  <c r="L1615" i="35"/>
  <c r="L1666" i="35" s="1"/>
  <c r="Q1613" i="35"/>
  <c r="Q1664" i="35" s="1"/>
  <c r="I1613" i="35"/>
  <c r="I1664" i="35" s="1"/>
  <c r="F1612" i="35"/>
  <c r="F1663" i="35" s="1"/>
  <c r="J1612" i="35"/>
  <c r="J1663" i="35" s="1"/>
  <c r="N1612" i="35"/>
  <c r="N1663" i="35" s="1"/>
  <c r="R1612" i="35"/>
  <c r="R1663" i="35" s="1"/>
  <c r="D1663" i="35"/>
  <c r="G1612" i="35"/>
  <c r="G1663" i="35" s="1"/>
  <c r="K1612" i="35"/>
  <c r="K1663" i="35" s="1"/>
  <c r="O1612" i="35"/>
  <c r="O1663" i="35" s="1"/>
  <c r="M1611" i="35"/>
  <c r="M1662" i="35" s="1"/>
  <c r="Q1609" i="35"/>
  <c r="Q1660" i="35" s="1"/>
  <c r="I1609" i="35"/>
  <c r="I1660" i="35" s="1"/>
  <c r="F1608" i="35"/>
  <c r="F1659" i="35" s="1"/>
  <c r="J1608" i="35"/>
  <c r="J1659" i="35" s="1"/>
  <c r="N1608" i="35"/>
  <c r="N1659" i="35" s="1"/>
  <c r="R1608" i="35"/>
  <c r="R1659" i="35" s="1"/>
  <c r="D1659" i="35"/>
  <c r="G1608" i="35"/>
  <c r="G1659" i="35" s="1"/>
  <c r="K1608" i="35"/>
  <c r="K1659" i="35" s="1"/>
  <c r="O1608" i="35"/>
  <c r="O1659" i="35" s="1"/>
  <c r="M1607" i="35"/>
  <c r="M1658" i="35" s="1"/>
  <c r="Q1605" i="35"/>
  <c r="Q1656" i="35" s="1"/>
  <c r="I1605" i="35"/>
  <c r="I1656" i="35" s="1"/>
  <c r="F1604" i="35"/>
  <c r="F1655" i="35" s="1"/>
  <c r="J1604" i="35"/>
  <c r="J1655" i="35" s="1"/>
  <c r="N1604" i="35"/>
  <c r="N1655" i="35" s="1"/>
  <c r="R1604" i="35"/>
  <c r="R1655" i="35" s="1"/>
  <c r="D1655" i="35"/>
  <c r="G1604" i="35"/>
  <c r="G1655" i="35" s="1"/>
  <c r="K1604" i="35"/>
  <c r="K1655" i="35" s="1"/>
  <c r="O1604" i="35"/>
  <c r="O1655" i="35" s="1"/>
  <c r="M1603" i="35"/>
  <c r="M1654" i="35" s="1"/>
  <c r="Q1601" i="35"/>
  <c r="Q1652" i="35" s="1"/>
  <c r="I1601" i="35"/>
  <c r="I1652" i="35" s="1"/>
  <c r="R1584" i="35"/>
  <c r="R1635" i="35" s="1"/>
  <c r="F1583" i="35"/>
  <c r="F1634" i="35" s="1"/>
  <c r="K1583" i="35"/>
  <c r="K1634" i="35" s="1"/>
  <c r="P1583" i="35"/>
  <c r="P1634" i="35" s="1"/>
  <c r="H1583" i="35"/>
  <c r="H1634" i="35" s="1"/>
  <c r="O1583" i="35"/>
  <c r="O1634" i="35" s="1"/>
  <c r="J1583" i="35"/>
  <c r="J1634" i="35" s="1"/>
  <c r="R1583" i="35"/>
  <c r="R1634" i="35" s="1"/>
  <c r="R1576" i="35"/>
  <c r="R1627" i="35" s="1"/>
  <c r="L1448" i="35"/>
  <c r="L1499" i="35" s="1"/>
  <c r="D1499" i="35"/>
  <c r="G1448" i="35"/>
  <c r="G1499" i="35" s="1"/>
  <c r="O1448" i="35"/>
  <c r="O1499" i="35" s="1"/>
  <c r="E1328" i="35"/>
  <c r="E1379" i="35" s="1"/>
  <c r="G1328" i="35"/>
  <c r="G1379" i="35" s="1"/>
  <c r="L1328" i="35"/>
  <c r="L1379" i="35" s="1"/>
  <c r="Q1328" i="35"/>
  <c r="Q1379" i="35" s="1"/>
  <c r="H1328" i="35"/>
  <c r="H1379" i="35" s="1"/>
  <c r="N1328" i="35"/>
  <c r="N1379" i="35" s="1"/>
  <c r="R1328" i="35"/>
  <c r="R1379" i="35" s="1"/>
  <c r="J1328" i="35"/>
  <c r="J1379" i="35" s="1"/>
  <c r="K1328" i="35"/>
  <c r="K1379" i="35" s="1"/>
  <c r="D1379" i="35"/>
  <c r="F1328" i="35"/>
  <c r="F1379" i="35" s="1"/>
  <c r="O1328" i="35"/>
  <c r="O1379" i="35" s="1"/>
  <c r="E1312" i="35"/>
  <c r="E1363" i="35" s="1"/>
  <c r="F1312" i="35"/>
  <c r="F1363" i="35" s="1"/>
  <c r="K1312" i="35"/>
  <c r="K1363" i="35" s="1"/>
  <c r="O1312" i="35"/>
  <c r="O1363" i="35" s="1"/>
  <c r="G1312" i="35"/>
  <c r="G1363" i="35" s="1"/>
  <c r="L1312" i="35"/>
  <c r="L1363" i="35" s="1"/>
  <c r="P1312" i="35"/>
  <c r="P1363" i="35" s="1"/>
  <c r="H1312" i="35"/>
  <c r="H1363" i="35" s="1"/>
  <c r="Q1312" i="35"/>
  <c r="Q1363" i="35" s="1"/>
  <c r="D1363" i="35"/>
  <c r="J1312" i="35"/>
  <c r="J1363" i="35" s="1"/>
  <c r="R1312" i="35"/>
  <c r="R1363" i="35" s="1"/>
  <c r="M1312" i="35"/>
  <c r="M1363" i="35" s="1"/>
  <c r="N1312" i="35"/>
  <c r="N1363" i="35" s="1"/>
  <c r="E1302" i="35"/>
  <c r="E1353" i="35" s="1"/>
  <c r="G1302" i="35"/>
  <c r="G1353" i="35" s="1"/>
  <c r="K1302" i="35"/>
  <c r="K1353" i="35" s="1"/>
  <c r="O1302" i="35"/>
  <c r="O1353" i="35" s="1"/>
  <c r="H1302" i="35"/>
  <c r="H1353" i="35" s="1"/>
  <c r="L1302" i="35"/>
  <c r="L1353" i="35" s="1"/>
  <c r="P1302" i="35"/>
  <c r="P1353" i="35" s="1"/>
  <c r="F1302" i="35"/>
  <c r="F1353" i="35" s="1"/>
  <c r="N1302" i="35"/>
  <c r="N1353" i="35" s="1"/>
  <c r="I1302" i="35"/>
  <c r="I1353" i="35" s="1"/>
  <c r="Q1302" i="35"/>
  <c r="Q1353" i="35" s="1"/>
  <c r="J1302" i="35"/>
  <c r="J1353" i="35" s="1"/>
  <c r="M1302" i="35"/>
  <c r="M1353" i="35" s="1"/>
  <c r="F1176" i="35"/>
  <c r="F1227" i="35" s="1"/>
  <c r="E1176" i="35"/>
  <c r="E1227" i="35" s="1"/>
  <c r="J1176" i="35"/>
  <c r="J1227" i="35" s="1"/>
  <c r="N1176" i="35"/>
  <c r="N1227" i="35" s="1"/>
  <c r="R1176" i="35"/>
  <c r="R1227" i="35" s="1"/>
  <c r="G1176" i="35"/>
  <c r="G1227" i="35" s="1"/>
  <c r="K1176" i="35"/>
  <c r="K1227" i="35" s="1"/>
  <c r="O1176" i="35"/>
  <c r="O1227" i="35" s="1"/>
  <c r="H1176" i="35"/>
  <c r="H1227" i="35" s="1"/>
  <c r="P1176" i="35"/>
  <c r="P1227" i="35" s="1"/>
  <c r="I1176" i="35"/>
  <c r="I1227" i="35" s="1"/>
  <c r="Q1176" i="35"/>
  <c r="Q1227" i="35" s="1"/>
  <c r="D1227" i="35"/>
  <c r="M1176" i="35"/>
  <c r="M1227" i="35" s="1"/>
  <c r="E1167" i="35"/>
  <c r="E1218" i="35" s="1"/>
  <c r="I1167" i="35"/>
  <c r="I1218" i="35" s="1"/>
  <c r="M1167" i="35"/>
  <c r="M1218" i="35" s="1"/>
  <c r="Q1167" i="35"/>
  <c r="Q1218" i="35" s="1"/>
  <c r="F1167" i="35"/>
  <c r="F1218" i="35" s="1"/>
  <c r="J1167" i="35"/>
  <c r="J1218" i="35" s="1"/>
  <c r="N1167" i="35"/>
  <c r="N1218" i="35" s="1"/>
  <c r="R1167" i="35"/>
  <c r="R1218" i="35" s="1"/>
  <c r="G1167" i="35"/>
  <c r="G1218" i="35" s="1"/>
  <c r="O1167" i="35"/>
  <c r="O1218" i="35" s="1"/>
  <c r="H1167" i="35"/>
  <c r="H1218" i="35" s="1"/>
  <c r="P1167" i="35"/>
  <c r="P1218" i="35" s="1"/>
  <c r="D1218" i="35"/>
  <c r="L1167" i="35"/>
  <c r="L1218" i="35" s="1"/>
  <c r="K1167" i="35"/>
  <c r="K1218" i="35" s="1"/>
  <c r="E1699" i="35"/>
  <c r="E1750" i="35" s="1"/>
  <c r="M1699" i="35"/>
  <c r="M1750" i="35" s="1"/>
  <c r="E1694" i="35"/>
  <c r="E1745" i="35" s="1"/>
  <c r="L1694" i="35"/>
  <c r="L1745" i="35" s="1"/>
  <c r="H1687" i="35"/>
  <c r="H1738" i="35" s="1"/>
  <c r="P1687" i="35"/>
  <c r="P1738" i="35" s="1"/>
  <c r="F1615" i="35"/>
  <c r="F1666" i="35" s="1"/>
  <c r="J1615" i="35"/>
  <c r="J1666" i="35" s="1"/>
  <c r="N1615" i="35"/>
  <c r="N1666" i="35" s="1"/>
  <c r="R1615" i="35"/>
  <c r="R1666" i="35" s="1"/>
  <c r="D1666" i="35"/>
  <c r="G1615" i="35"/>
  <c r="G1666" i="35" s="1"/>
  <c r="P1613" i="35"/>
  <c r="P1664" i="35" s="1"/>
  <c r="H1613" i="35"/>
  <c r="H1664" i="35" s="1"/>
  <c r="F1611" i="35"/>
  <c r="F1662" i="35" s="1"/>
  <c r="J1611" i="35"/>
  <c r="J1662" i="35" s="1"/>
  <c r="N1611" i="35"/>
  <c r="N1662" i="35" s="1"/>
  <c r="R1611" i="35"/>
  <c r="R1662" i="35" s="1"/>
  <c r="D1662" i="35"/>
  <c r="G1611" i="35"/>
  <c r="G1662" i="35" s="1"/>
  <c r="K1611" i="35"/>
  <c r="K1662" i="35" s="1"/>
  <c r="O1611" i="35"/>
  <c r="O1662" i="35" s="1"/>
  <c r="P1609" i="35"/>
  <c r="P1660" i="35" s="1"/>
  <c r="H1609" i="35"/>
  <c r="H1660" i="35" s="1"/>
  <c r="F1607" i="35"/>
  <c r="F1658" i="35" s="1"/>
  <c r="J1607" i="35"/>
  <c r="J1658" i="35" s="1"/>
  <c r="N1607" i="35"/>
  <c r="N1658" i="35" s="1"/>
  <c r="R1607" i="35"/>
  <c r="R1658" i="35" s="1"/>
  <c r="D1658" i="35"/>
  <c r="G1607" i="35"/>
  <c r="G1658" i="35" s="1"/>
  <c r="K1607" i="35"/>
  <c r="K1658" i="35" s="1"/>
  <c r="O1607" i="35"/>
  <c r="O1658" i="35" s="1"/>
  <c r="P1605" i="35"/>
  <c r="P1656" i="35" s="1"/>
  <c r="H1605" i="35"/>
  <c r="H1656" i="35" s="1"/>
  <c r="F1603" i="35"/>
  <c r="F1654" i="35" s="1"/>
  <c r="J1603" i="35"/>
  <c r="J1654" i="35" s="1"/>
  <c r="N1603" i="35"/>
  <c r="N1654" i="35" s="1"/>
  <c r="R1603" i="35"/>
  <c r="R1654" i="35" s="1"/>
  <c r="D1654" i="35"/>
  <c r="G1603" i="35"/>
  <c r="G1654" i="35" s="1"/>
  <c r="K1603" i="35"/>
  <c r="K1654" i="35" s="1"/>
  <c r="O1603" i="35"/>
  <c r="O1654" i="35" s="1"/>
  <c r="P1601" i="35"/>
  <c r="P1652" i="35" s="1"/>
  <c r="H1601" i="35"/>
  <c r="H1652" i="35" s="1"/>
  <c r="L1584" i="35"/>
  <c r="L1635" i="35" s="1"/>
  <c r="F1580" i="35"/>
  <c r="F1631" i="35" s="1"/>
  <c r="K1580" i="35"/>
  <c r="K1631" i="35" s="1"/>
  <c r="P1580" i="35"/>
  <c r="P1631" i="35" s="1"/>
  <c r="G1580" i="35"/>
  <c r="G1631" i="35" s="1"/>
  <c r="N1580" i="35"/>
  <c r="N1631" i="35" s="1"/>
  <c r="D1631" i="35"/>
  <c r="H1580" i="35"/>
  <c r="H1631" i="35" s="1"/>
  <c r="O1580" i="35"/>
  <c r="O1631" i="35" s="1"/>
  <c r="L1576" i="35"/>
  <c r="L1440" i="35"/>
  <c r="L1491" i="35" s="1"/>
  <c r="D1491" i="35"/>
  <c r="G1440" i="35"/>
  <c r="G1491" i="35" s="1"/>
  <c r="O1440" i="35"/>
  <c r="O1491" i="35" s="1"/>
  <c r="E1171" i="35"/>
  <c r="E1222" i="35" s="1"/>
  <c r="I1171" i="35"/>
  <c r="I1222" i="35" s="1"/>
  <c r="M1171" i="35"/>
  <c r="M1222" i="35" s="1"/>
  <c r="Q1171" i="35"/>
  <c r="Q1222" i="35" s="1"/>
  <c r="F1171" i="35"/>
  <c r="F1222" i="35" s="1"/>
  <c r="J1171" i="35"/>
  <c r="J1222" i="35" s="1"/>
  <c r="N1171" i="35"/>
  <c r="N1222" i="35" s="1"/>
  <c r="R1171" i="35"/>
  <c r="R1222" i="35" s="1"/>
  <c r="G1171" i="35"/>
  <c r="G1222" i="35" s="1"/>
  <c r="O1171" i="35"/>
  <c r="O1222" i="35" s="1"/>
  <c r="H1171" i="35"/>
  <c r="H1222" i="35" s="1"/>
  <c r="P1171" i="35"/>
  <c r="P1222" i="35" s="1"/>
  <c r="D1222" i="35"/>
  <c r="L1171" i="35"/>
  <c r="L1222" i="35" s="1"/>
  <c r="K1171" i="35"/>
  <c r="K1222" i="35" s="1"/>
  <c r="E1600" i="35"/>
  <c r="E1651" i="35" s="1"/>
  <c r="I1600" i="35"/>
  <c r="I1651" i="35" s="1"/>
  <c r="M1600" i="35"/>
  <c r="M1651" i="35" s="1"/>
  <c r="E1599" i="35"/>
  <c r="E1650" i="35" s="1"/>
  <c r="I1599" i="35"/>
  <c r="I1650" i="35" s="1"/>
  <c r="M1599" i="35"/>
  <c r="M1650" i="35" s="1"/>
  <c r="Q1599" i="35"/>
  <c r="Q1650" i="35" s="1"/>
  <c r="E1598" i="35"/>
  <c r="E1649" i="35" s="1"/>
  <c r="I1598" i="35"/>
  <c r="I1649" i="35" s="1"/>
  <c r="M1598" i="35"/>
  <c r="M1649" i="35" s="1"/>
  <c r="Q1598" i="35"/>
  <c r="Q1649" i="35" s="1"/>
  <c r="E1597" i="35"/>
  <c r="E1648" i="35" s="1"/>
  <c r="I1597" i="35"/>
  <c r="I1648" i="35" s="1"/>
  <c r="M1597" i="35"/>
  <c r="M1648" i="35" s="1"/>
  <c r="Q1597" i="35"/>
  <c r="Q1648" i="35" s="1"/>
  <c r="E1596" i="35"/>
  <c r="E1647" i="35" s="1"/>
  <c r="I1596" i="35"/>
  <c r="I1647" i="35" s="1"/>
  <c r="M1596" i="35"/>
  <c r="M1647" i="35" s="1"/>
  <c r="Q1596" i="35"/>
  <c r="Q1647" i="35" s="1"/>
  <c r="E1595" i="35"/>
  <c r="E1646" i="35" s="1"/>
  <c r="I1595" i="35"/>
  <c r="I1646" i="35" s="1"/>
  <c r="M1595" i="35"/>
  <c r="M1646" i="35" s="1"/>
  <c r="Q1595" i="35"/>
  <c r="Q1646" i="35" s="1"/>
  <c r="E1594" i="35"/>
  <c r="E1645" i="35" s="1"/>
  <c r="I1594" i="35"/>
  <c r="I1645" i="35" s="1"/>
  <c r="M1594" i="35"/>
  <c r="M1645" i="35" s="1"/>
  <c r="Q1594" i="35"/>
  <c r="Q1645" i="35" s="1"/>
  <c r="E1593" i="35"/>
  <c r="E1644" i="35" s="1"/>
  <c r="I1593" i="35"/>
  <c r="I1644" i="35" s="1"/>
  <c r="M1593" i="35"/>
  <c r="M1644" i="35" s="1"/>
  <c r="Q1593" i="35"/>
  <c r="Q1644" i="35" s="1"/>
  <c r="E1592" i="35"/>
  <c r="E1643" i="35" s="1"/>
  <c r="I1592" i="35"/>
  <c r="I1643" i="35" s="1"/>
  <c r="M1592" i="35"/>
  <c r="M1643" i="35" s="1"/>
  <c r="Q1592" i="35"/>
  <c r="Q1643" i="35" s="1"/>
  <c r="E1591" i="35"/>
  <c r="E1642" i="35" s="1"/>
  <c r="I1591" i="35"/>
  <c r="I1642" i="35" s="1"/>
  <c r="M1591" i="35"/>
  <c r="M1642" i="35" s="1"/>
  <c r="Q1591" i="35"/>
  <c r="Q1642" i="35" s="1"/>
  <c r="E1590" i="35"/>
  <c r="E1641" i="35" s="1"/>
  <c r="I1590" i="35"/>
  <c r="I1641" i="35" s="1"/>
  <c r="M1590" i="35"/>
  <c r="M1641" i="35" s="1"/>
  <c r="Q1590" i="35"/>
  <c r="Q1641" i="35" s="1"/>
  <c r="E1589" i="35"/>
  <c r="E1640" i="35" s="1"/>
  <c r="I1589" i="35"/>
  <c r="I1640" i="35" s="1"/>
  <c r="M1589" i="35"/>
  <c r="M1640" i="35" s="1"/>
  <c r="Q1589" i="35"/>
  <c r="Q1640" i="35" s="1"/>
  <c r="E1588" i="35"/>
  <c r="E1639" i="35" s="1"/>
  <c r="I1588" i="35"/>
  <c r="I1639" i="35" s="1"/>
  <c r="M1588" i="35"/>
  <c r="M1639" i="35" s="1"/>
  <c r="Q1588" i="35"/>
  <c r="Q1639" i="35" s="1"/>
  <c r="E1587" i="35"/>
  <c r="E1638" i="35" s="1"/>
  <c r="I1587" i="35"/>
  <c r="I1638" i="35" s="1"/>
  <c r="M1587" i="35"/>
  <c r="M1638" i="35" s="1"/>
  <c r="Q1587" i="35"/>
  <c r="Q1638" i="35" s="1"/>
  <c r="E1586" i="35"/>
  <c r="E1637" i="35" s="1"/>
  <c r="I1586" i="35"/>
  <c r="I1637" i="35" s="1"/>
  <c r="M1586" i="35"/>
  <c r="M1637" i="35" s="1"/>
  <c r="Q1586" i="35"/>
  <c r="Q1637" i="35" s="1"/>
  <c r="F1582" i="35"/>
  <c r="F1633" i="35" s="1"/>
  <c r="K1582" i="35"/>
  <c r="K1633" i="35" s="1"/>
  <c r="P1582" i="35"/>
  <c r="P1633" i="35" s="1"/>
  <c r="F1578" i="35"/>
  <c r="F1629" i="35" s="1"/>
  <c r="K1578" i="35"/>
  <c r="K1629" i="35" s="1"/>
  <c r="P1578" i="35"/>
  <c r="P1629" i="35" s="1"/>
  <c r="H1480" i="35"/>
  <c r="H1531" i="35" s="1"/>
  <c r="O1480" i="35"/>
  <c r="O1531" i="35" s="1"/>
  <c r="H1476" i="35"/>
  <c r="H1527" i="35" s="1"/>
  <c r="O1476" i="35"/>
  <c r="O1527" i="35" s="1"/>
  <c r="H1472" i="35"/>
  <c r="H1523" i="35" s="1"/>
  <c r="O1472" i="35"/>
  <c r="O1523" i="35" s="1"/>
  <c r="H1468" i="35"/>
  <c r="H1519" i="35" s="1"/>
  <c r="O1468" i="35"/>
  <c r="O1519" i="35" s="1"/>
  <c r="D1519" i="35"/>
  <c r="H1464" i="35"/>
  <c r="H1515" i="35" s="1"/>
  <c r="O1464" i="35"/>
  <c r="O1515" i="35" s="1"/>
  <c r="H1460" i="35"/>
  <c r="H1511" i="35" s="1"/>
  <c r="O1460" i="35"/>
  <c r="O1511" i="35" s="1"/>
  <c r="D1511" i="35"/>
  <c r="H1456" i="35"/>
  <c r="H1507" i="35" s="1"/>
  <c r="O1456" i="35"/>
  <c r="O1507" i="35" s="1"/>
  <c r="H1452" i="35"/>
  <c r="H1503" i="35" s="1"/>
  <c r="O1452" i="35"/>
  <c r="O1503" i="35" s="1"/>
  <c r="D1503" i="35"/>
  <c r="L1444" i="35"/>
  <c r="L1495" i="35" s="1"/>
  <c r="D1495" i="35"/>
  <c r="E1333" i="35"/>
  <c r="E1384" i="35" s="1"/>
  <c r="G1333" i="35"/>
  <c r="G1384" i="35" s="1"/>
  <c r="K1333" i="35"/>
  <c r="K1384" i="35" s="1"/>
  <c r="O1333" i="35"/>
  <c r="O1384" i="35" s="1"/>
  <c r="H1333" i="35"/>
  <c r="H1384" i="35" s="1"/>
  <c r="L1333" i="35"/>
  <c r="L1384" i="35" s="1"/>
  <c r="P1333" i="35"/>
  <c r="P1384" i="35" s="1"/>
  <c r="I1333" i="35"/>
  <c r="I1384" i="35" s="1"/>
  <c r="Q1333" i="35"/>
  <c r="Q1384" i="35" s="1"/>
  <c r="D1384" i="35"/>
  <c r="J1333" i="35"/>
  <c r="J1384" i="35" s="1"/>
  <c r="R1333" i="35"/>
  <c r="R1384" i="35" s="1"/>
  <c r="E1332" i="35"/>
  <c r="E1383" i="35" s="1"/>
  <c r="H1332" i="35"/>
  <c r="H1383" i="35" s="1"/>
  <c r="N1332" i="35"/>
  <c r="N1383" i="35" s="1"/>
  <c r="R1332" i="35"/>
  <c r="R1383" i="35" s="1"/>
  <c r="K1332" i="35"/>
  <c r="K1383" i="35" s="1"/>
  <c r="O1332" i="35"/>
  <c r="O1383" i="35" s="1"/>
  <c r="G1332" i="35"/>
  <c r="G1383" i="35" s="1"/>
  <c r="Q1332" i="35"/>
  <c r="Q1383" i="35" s="1"/>
  <c r="D1383" i="35"/>
  <c r="L1332" i="35"/>
  <c r="L1383" i="35" s="1"/>
  <c r="E1331" i="35"/>
  <c r="E1382" i="35" s="1"/>
  <c r="F1331" i="35"/>
  <c r="F1382" i="35" s="1"/>
  <c r="J1331" i="35"/>
  <c r="J1382" i="35" s="1"/>
  <c r="N1331" i="35"/>
  <c r="N1382" i="35" s="1"/>
  <c r="R1331" i="35"/>
  <c r="R1382" i="35" s="1"/>
  <c r="G1331" i="35"/>
  <c r="G1382" i="35" s="1"/>
  <c r="K1331" i="35"/>
  <c r="K1382" i="35" s="1"/>
  <c r="O1331" i="35"/>
  <c r="O1382" i="35" s="1"/>
  <c r="H1331" i="35"/>
  <c r="H1382" i="35" s="1"/>
  <c r="P1331" i="35"/>
  <c r="P1382" i="35" s="1"/>
  <c r="D1382" i="35"/>
  <c r="I1331" i="35"/>
  <c r="I1382" i="35" s="1"/>
  <c r="Q1331" i="35"/>
  <c r="Q1382" i="35" s="1"/>
  <c r="F1191" i="35"/>
  <c r="F1242" i="35" s="1"/>
  <c r="E1191" i="35"/>
  <c r="E1242" i="35" s="1"/>
  <c r="K1191" i="35"/>
  <c r="K1242" i="35" s="1"/>
  <c r="G1191" i="35"/>
  <c r="G1242" i="35" s="1"/>
  <c r="L1191" i="35"/>
  <c r="L1242" i="35" s="1"/>
  <c r="Q1191" i="35"/>
  <c r="Q1242" i="35" s="1"/>
  <c r="I1191" i="35"/>
  <c r="I1242" i="35" s="1"/>
  <c r="D1242" i="35"/>
  <c r="M1191" i="35"/>
  <c r="M1242" i="35" s="1"/>
  <c r="H1191" i="35"/>
  <c r="H1242" i="35" s="1"/>
  <c r="O1191" i="35"/>
  <c r="O1242" i="35" s="1"/>
  <c r="F1189" i="35"/>
  <c r="F1240" i="35" s="1"/>
  <c r="E1189" i="35"/>
  <c r="E1240" i="35" s="1"/>
  <c r="K1189" i="35"/>
  <c r="K1240" i="35" s="1"/>
  <c r="P1189" i="35"/>
  <c r="P1240" i="35" s="1"/>
  <c r="G1189" i="35"/>
  <c r="G1240" i="35" s="1"/>
  <c r="L1189" i="35"/>
  <c r="L1240" i="35" s="1"/>
  <c r="Q1189" i="35"/>
  <c r="Q1240" i="35" s="1"/>
  <c r="I1189" i="35"/>
  <c r="I1240" i="35" s="1"/>
  <c r="D1240" i="35"/>
  <c r="M1189" i="35"/>
  <c r="M1240" i="35" s="1"/>
  <c r="O1189" i="35"/>
  <c r="O1240" i="35" s="1"/>
  <c r="F1177" i="35"/>
  <c r="F1228" i="35" s="1"/>
  <c r="J1177" i="35"/>
  <c r="J1228" i="35" s="1"/>
  <c r="N1177" i="35"/>
  <c r="N1228" i="35" s="1"/>
  <c r="R1177" i="35"/>
  <c r="R1228" i="35" s="1"/>
  <c r="G1177" i="35"/>
  <c r="G1228" i="35" s="1"/>
  <c r="K1177" i="35"/>
  <c r="K1228" i="35" s="1"/>
  <c r="O1177" i="35"/>
  <c r="O1228" i="35" s="1"/>
  <c r="E1177" i="35"/>
  <c r="E1228" i="35" s="1"/>
  <c r="M1177" i="35"/>
  <c r="M1228" i="35" s="1"/>
  <c r="D1228" i="35"/>
  <c r="H1177" i="35"/>
  <c r="H1228" i="35" s="1"/>
  <c r="P1177" i="35"/>
  <c r="P1228" i="35" s="1"/>
  <c r="L1177" i="35"/>
  <c r="L1228" i="35" s="1"/>
  <c r="Q1177" i="35"/>
  <c r="Q1228" i="35" s="1"/>
  <c r="E1173" i="35"/>
  <c r="E1224" i="35" s="1"/>
  <c r="I1173" i="35"/>
  <c r="I1224" i="35" s="1"/>
  <c r="M1173" i="35"/>
  <c r="M1224" i="35" s="1"/>
  <c r="Q1173" i="35"/>
  <c r="Q1224" i="35" s="1"/>
  <c r="F1173" i="35"/>
  <c r="F1224" i="35" s="1"/>
  <c r="J1173" i="35"/>
  <c r="J1224" i="35" s="1"/>
  <c r="N1173" i="35"/>
  <c r="N1224" i="35" s="1"/>
  <c r="R1173" i="35"/>
  <c r="R1224" i="35" s="1"/>
  <c r="G1173" i="35"/>
  <c r="G1224" i="35" s="1"/>
  <c r="O1173" i="35"/>
  <c r="O1224" i="35" s="1"/>
  <c r="H1173" i="35"/>
  <c r="H1224" i="35" s="1"/>
  <c r="P1173" i="35"/>
  <c r="P1224" i="35" s="1"/>
  <c r="D1224" i="35"/>
  <c r="L1173" i="35"/>
  <c r="L1224" i="35" s="1"/>
  <c r="E1169" i="35"/>
  <c r="E1220" i="35" s="1"/>
  <c r="I1169" i="35"/>
  <c r="I1220" i="35" s="1"/>
  <c r="M1169" i="35"/>
  <c r="M1220" i="35" s="1"/>
  <c r="Q1169" i="35"/>
  <c r="Q1220" i="35" s="1"/>
  <c r="F1169" i="35"/>
  <c r="F1220" i="35" s="1"/>
  <c r="J1169" i="35"/>
  <c r="J1220" i="35" s="1"/>
  <c r="N1169" i="35"/>
  <c r="N1220" i="35" s="1"/>
  <c r="R1169" i="35"/>
  <c r="R1220" i="35" s="1"/>
  <c r="G1169" i="35"/>
  <c r="G1220" i="35" s="1"/>
  <c r="O1169" i="35"/>
  <c r="O1220" i="35" s="1"/>
  <c r="H1169" i="35"/>
  <c r="H1220" i="35" s="1"/>
  <c r="P1169" i="35"/>
  <c r="P1220" i="35" s="1"/>
  <c r="D1220" i="35"/>
  <c r="L1169" i="35"/>
  <c r="L1220" i="35" s="1"/>
  <c r="E1159" i="35"/>
  <c r="E1210" i="35" s="1"/>
  <c r="I1159" i="35"/>
  <c r="M1159" i="35"/>
  <c r="M1210" i="35" s="1"/>
  <c r="Q1159" i="35"/>
  <c r="Q1210" i="35" s="1"/>
  <c r="F1159" i="35"/>
  <c r="F1210" i="35" s="1"/>
  <c r="K1159" i="35"/>
  <c r="K1210" i="35" s="1"/>
  <c r="P1159" i="35"/>
  <c r="G1159" i="35"/>
  <c r="G1210" i="35" s="1"/>
  <c r="L1159" i="35"/>
  <c r="R1159" i="35"/>
  <c r="R1210" i="35" s="1"/>
  <c r="H1159" i="35"/>
  <c r="D1209" i="35"/>
  <c r="J1159" i="35"/>
  <c r="J1210" i="35" s="1"/>
  <c r="D1210" i="35"/>
  <c r="O1159" i="35"/>
  <c r="O1210" i="35" s="1"/>
  <c r="D1651" i="35"/>
  <c r="D1650" i="35"/>
  <c r="D1649" i="35"/>
  <c r="D1648" i="35"/>
  <c r="D1647" i="35"/>
  <c r="D1646" i="35"/>
  <c r="D1645" i="35"/>
  <c r="D1644" i="35"/>
  <c r="D1643" i="35"/>
  <c r="D1642" i="35"/>
  <c r="D1641" i="35"/>
  <c r="D1640" i="35"/>
  <c r="D1639" i="35"/>
  <c r="D1638" i="35"/>
  <c r="D1637" i="35"/>
  <c r="D1633" i="35"/>
  <c r="D1629" i="35"/>
  <c r="R1600" i="35"/>
  <c r="R1651" i="35" s="1"/>
  <c r="N1600" i="35"/>
  <c r="N1651" i="35" s="1"/>
  <c r="H1600" i="35"/>
  <c r="H1651" i="35" s="1"/>
  <c r="N1599" i="35"/>
  <c r="N1650" i="35" s="1"/>
  <c r="H1599" i="35"/>
  <c r="H1650" i="35" s="1"/>
  <c r="N1598" i="35"/>
  <c r="N1649" i="35" s="1"/>
  <c r="H1598" i="35"/>
  <c r="H1649" i="35" s="1"/>
  <c r="N1597" i="35"/>
  <c r="N1648" i="35" s="1"/>
  <c r="H1597" i="35"/>
  <c r="H1648" i="35" s="1"/>
  <c r="N1596" i="35"/>
  <c r="N1647" i="35" s="1"/>
  <c r="H1596" i="35"/>
  <c r="H1647" i="35" s="1"/>
  <c r="N1595" i="35"/>
  <c r="N1646" i="35" s="1"/>
  <c r="H1595" i="35"/>
  <c r="H1646" i="35" s="1"/>
  <c r="N1594" i="35"/>
  <c r="N1645" i="35" s="1"/>
  <c r="H1594" i="35"/>
  <c r="H1645" i="35" s="1"/>
  <c r="N1593" i="35"/>
  <c r="N1644" i="35" s="1"/>
  <c r="H1593" i="35"/>
  <c r="H1644" i="35" s="1"/>
  <c r="N1592" i="35"/>
  <c r="N1643" i="35" s="1"/>
  <c r="H1592" i="35"/>
  <c r="H1643" i="35" s="1"/>
  <c r="N1591" i="35"/>
  <c r="N1642" i="35" s="1"/>
  <c r="H1591" i="35"/>
  <c r="H1642" i="35" s="1"/>
  <c r="N1590" i="35"/>
  <c r="N1641" i="35" s="1"/>
  <c r="H1590" i="35"/>
  <c r="H1641" i="35" s="1"/>
  <c r="N1589" i="35"/>
  <c r="N1640" i="35" s="1"/>
  <c r="H1589" i="35"/>
  <c r="H1640" i="35" s="1"/>
  <c r="N1588" i="35"/>
  <c r="N1639" i="35" s="1"/>
  <c r="H1588" i="35"/>
  <c r="H1639" i="35" s="1"/>
  <c r="N1587" i="35"/>
  <c r="N1638" i="35" s="1"/>
  <c r="H1587" i="35"/>
  <c r="H1638" i="35" s="1"/>
  <c r="N1586" i="35"/>
  <c r="N1637" i="35" s="1"/>
  <c r="H1586" i="35"/>
  <c r="H1637" i="35" s="1"/>
  <c r="F1585" i="35"/>
  <c r="F1636" i="35" s="1"/>
  <c r="K1585" i="35"/>
  <c r="K1636" i="35" s="1"/>
  <c r="P1585" i="35"/>
  <c r="P1636" i="35" s="1"/>
  <c r="R1582" i="35"/>
  <c r="R1633" i="35" s="1"/>
  <c r="J1582" i="35"/>
  <c r="J1633" i="35" s="1"/>
  <c r="F1581" i="35"/>
  <c r="F1632" i="35" s="1"/>
  <c r="K1581" i="35"/>
  <c r="K1632" i="35" s="1"/>
  <c r="P1581" i="35"/>
  <c r="P1632" i="35" s="1"/>
  <c r="R1578" i="35"/>
  <c r="R1629" i="35" s="1"/>
  <c r="J1578" i="35"/>
  <c r="J1629" i="35" s="1"/>
  <c r="F1577" i="35"/>
  <c r="F1628" i="35" s="1"/>
  <c r="K1577" i="35"/>
  <c r="K1628" i="35" s="1"/>
  <c r="P1577" i="35"/>
  <c r="P1628" i="35" s="1"/>
  <c r="D1523" i="35"/>
  <c r="D1507" i="35"/>
  <c r="G1481" i="35"/>
  <c r="G1532" i="35" s="1"/>
  <c r="H1481" i="35"/>
  <c r="H1532" i="35" s="1"/>
  <c r="D1532" i="35"/>
  <c r="L1480" i="35"/>
  <c r="L1531" i="35" s="1"/>
  <c r="G1477" i="35"/>
  <c r="G1528" i="35" s="1"/>
  <c r="H1477" i="35"/>
  <c r="H1528" i="35" s="1"/>
  <c r="L1476" i="35"/>
  <c r="L1527" i="35" s="1"/>
  <c r="G1473" i="35"/>
  <c r="G1524" i="35" s="1"/>
  <c r="H1473" i="35"/>
  <c r="H1524" i="35" s="1"/>
  <c r="L1472" i="35"/>
  <c r="L1523" i="35" s="1"/>
  <c r="G1469" i="35"/>
  <c r="G1520" i="35" s="1"/>
  <c r="H1469" i="35"/>
  <c r="H1520" i="35" s="1"/>
  <c r="L1468" i="35"/>
  <c r="L1519" i="35" s="1"/>
  <c r="G1465" i="35"/>
  <c r="G1516" i="35" s="1"/>
  <c r="H1465" i="35"/>
  <c r="H1516" i="35" s="1"/>
  <c r="L1464" i="35"/>
  <c r="L1515" i="35" s="1"/>
  <c r="G1461" i="35"/>
  <c r="G1512" i="35" s="1"/>
  <c r="H1461" i="35"/>
  <c r="H1512" i="35" s="1"/>
  <c r="L1460" i="35"/>
  <c r="L1511" i="35" s="1"/>
  <c r="G1457" i="35"/>
  <c r="G1508" i="35" s="1"/>
  <c r="H1457" i="35"/>
  <c r="H1508" i="35" s="1"/>
  <c r="L1456" i="35"/>
  <c r="L1507" i="35" s="1"/>
  <c r="G1453" i="35"/>
  <c r="G1504" i="35" s="1"/>
  <c r="H1453" i="35"/>
  <c r="H1504" i="35" s="1"/>
  <c r="L1452" i="35"/>
  <c r="L1503" i="35" s="1"/>
  <c r="Q1444" i="35"/>
  <c r="Q1495" i="35" s="1"/>
  <c r="N1333" i="35"/>
  <c r="N1384" i="35" s="1"/>
  <c r="F1183" i="35"/>
  <c r="F1234" i="35" s="1"/>
  <c r="E1183" i="35"/>
  <c r="E1234" i="35" s="1"/>
  <c r="K1183" i="35"/>
  <c r="K1234" i="35" s="1"/>
  <c r="P1183" i="35"/>
  <c r="P1234" i="35" s="1"/>
  <c r="G1183" i="35"/>
  <c r="G1234" i="35" s="1"/>
  <c r="L1183" i="35"/>
  <c r="L1234" i="35" s="1"/>
  <c r="Q1183" i="35"/>
  <c r="Q1234" i="35" s="1"/>
  <c r="I1183" i="35"/>
  <c r="I1234" i="35" s="1"/>
  <c r="D1234" i="35"/>
  <c r="M1183" i="35"/>
  <c r="M1234" i="35" s="1"/>
  <c r="H1183" i="35"/>
  <c r="H1234" i="35" s="1"/>
  <c r="O1183" i="35"/>
  <c r="O1234" i="35" s="1"/>
  <c r="E1174" i="35"/>
  <c r="E1225" i="35" s="1"/>
  <c r="I1174" i="35"/>
  <c r="I1225" i="35" s="1"/>
  <c r="M1174" i="35"/>
  <c r="M1225" i="35" s="1"/>
  <c r="Q1174" i="35"/>
  <c r="Q1225" i="35" s="1"/>
  <c r="F1174" i="35"/>
  <c r="F1225" i="35" s="1"/>
  <c r="J1174" i="35"/>
  <c r="J1225" i="35" s="1"/>
  <c r="N1174" i="35"/>
  <c r="N1225" i="35" s="1"/>
  <c r="R1174" i="35"/>
  <c r="R1225" i="35" s="1"/>
  <c r="G1174" i="35"/>
  <c r="G1225" i="35" s="1"/>
  <c r="O1174" i="35"/>
  <c r="O1225" i="35" s="1"/>
  <c r="H1174" i="35"/>
  <c r="H1225" i="35" s="1"/>
  <c r="P1174" i="35"/>
  <c r="P1225" i="35" s="1"/>
  <c r="D1225" i="35"/>
  <c r="L1174" i="35"/>
  <c r="L1225" i="35" s="1"/>
  <c r="E1170" i="35"/>
  <c r="E1221" i="35" s="1"/>
  <c r="I1170" i="35"/>
  <c r="I1221" i="35" s="1"/>
  <c r="M1170" i="35"/>
  <c r="M1221" i="35" s="1"/>
  <c r="Q1170" i="35"/>
  <c r="Q1221" i="35" s="1"/>
  <c r="F1170" i="35"/>
  <c r="F1221" i="35" s="1"/>
  <c r="J1170" i="35"/>
  <c r="J1221" i="35" s="1"/>
  <c r="N1170" i="35"/>
  <c r="N1221" i="35" s="1"/>
  <c r="R1170" i="35"/>
  <c r="R1221" i="35" s="1"/>
  <c r="G1170" i="35"/>
  <c r="G1221" i="35" s="1"/>
  <c r="O1170" i="35"/>
  <c r="O1221" i="35" s="1"/>
  <c r="H1170" i="35"/>
  <c r="H1221" i="35" s="1"/>
  <c r="P1170" i="35"/>
  <c r="P1221" i="35" s="1"/>
  <c r="D1221" i="35"/>
  <c r="L1170" i="35"/>
  <c r="L1221" i="35" s="1"/>
  <c r="E1163" i="35"/>
  <c r="E1214" i="35" s="1"/>
  <c r="I1163" i="35"/>
  <c r="I1214" i="35" s="1"/>
  <c r="M1163" i="35"/>
  <c r="M1214" i="35" s="1"/>
  <c r="Q1163" i="35"/>
  <c r="Q1214" i="35" s="1"/>
  <c r="F1163" i="35"/>
  <c r="F1214" i="35" s="1"/>
  <c r="K1163" i="35"/>
  <c r="K1214" i="35" s="1"/>
  <c r="P1163" i="35"/>
  <c r="P1214" i="35" s="1"/>
  <c r="G1163" i="35"/>
  <c r="G1214" i="35" s="1"/>
  <c r="L1163" i="35"/>
  <c r="L1214" i="35" s="1"/>
  <c r="R1163" i="35"/>
  <c r="R1214" i="35" s="1"/>
  <c r="H1163" i="35"/>
  <c r="H1214" i="35" s="1"/>
  <c r="J1163" i="35"/>
  <c r="J1214" i="35" s="1"/>
  <c r="D1214" i="35"/>
  <c r="O1163" i="35"/>
  <c r="O1214" i="35" s="1"/>
  <c r="Q1412" i="35"/>
  <c r="M1412" i="35"/>
  <c r="E1412" i="35"/>
  <c r="E1329" i="35"/>
  <c r="E1380" i="35" s="1"/>
  <c r="F1329" i="35"/>
  <c r="F1380" i="35" s="1"/>
  <c r="K1329" i="35"/>
  <c r="K1380" i="35" s="1"/>
  <c r="O1329" i="35"/>
  <c r="O1380" i="35" s="1"/>
  <c r="G1329" i="35"/>
  <c r="G1380" i="35" s="1"/>
  <c r="L1329" i="35"/>
  <c r="L1380" i="35" s="1"/>
  <c r="P1329" i="35"/>
  <c r="P1380" i="35" s="1"/>
  <c r="E1317" i="35"/>
  <c r="E1368" i="35" s="1"/>
  <c r="F1317" i="35"/>
  <c r="F1368" i="35" s="1"/>
  <c r="K1317" i="35"/>
  <c r="K1368" i="35" s="1"/>
  <c r="P1317" i="35"/>
  <c r="P1368" i="35" s="1"/>
  <c r="G1317" i="35"/>
  <c r="G1368" i="35" s="1"/>
  <c r="L1317" i="35"/>
  <c r="L1368" i="35" s="1"/>
  <c r="R1317" i="35"/>
  <c r="R1368" i="35" s="1"/>
  <c r="D1368" i="35"/>
  <c r="E1316" i="35"/>
  <c r="E1367" i="35" s="1"/>
  <c r="I1316" i="35"/>
  <c r="I1367" i="35" s="1"/>
  <c r="M1316" i="35"/>
  <c r="M1367" i="35" s="1"/>
  <c r="Q1316" i="35"/>
  <c r="Q1367" i="35" s="1"/>
  <c r="F1316" i="35"/>
  <c r="F1367" i="35" s="1"/>
  <c r="J1316" i="35"/>
  <c r="J1367" i="35" s="1"/>
  <c r="N1316" i="35"/>
  <c r="N1367" i="35" s="1"/>
  <c r="R1316" i="35"/>
  <c r="R1367" i="35" s="1"/>
  <c r="E1315" i="35"/>
  <c r="E1366" i="35" s="1"/>
  <c r="I1315" i="35"/>
  <c r="I1366" i="35" s="1"/>
  <c r="M1315" i="35"/>
  <c r="M1366" i="35" s="1"/>
  <c r="Q1315" i="35"/>
  <c r="Q1366" i="35" s="1"/>
  <c r="F1315" i="35"/>
  <c r="F1366" i="35" s="1"/>
  <c r="J1315" i="35"/>
  <c r="J1366" i="35" s="1"/>
  <c r="N1315" i="35"/>
  <c r="N1366" i="35" s="1"/>
  <c r="R1315" i="35"/>
  <c r="R1366" i="35" s="1"/>
  <c r="E1314" i="35"/>
  <c r="E1365" i="35" s="1"/>
  <c r="I1314" i="35"/>
  <c r="I1365" i="35" s="1"/>
  <c r="M1314" i="35"/>
  <c r="M1365" i="35" s="1"/>
  <c r="Q1314" i="35"/>
  <c r="Q1365" i="35" s="1"/>
  <c r="F1314" i="35"/>
  <c r="F1365" i="35" s="1"/>
  <c r="J1314" i="35"/>
  <c r="J1365" i="35" s="1"/>
  <c r="N1314" i="35"/>
  <c r="N1365" i="35" s="1"/>
  <c r="R1314" i="35"/>
  <c r="R1365" i="35" s="1"/>
  <c r="K1251" i="35"/>
  <c r="F1193" i="35"/>
  <c r="F1244" i="35" s="1"/>
  <c r="G1193" i="35"/>
  <c r="G1244" i="35" s="1"/>
  <c r="H1193" i="35"/>
  <c r="H1244" i="35" s="1"/>
  <c r="M1193" i="35"/>
  <c r="M1244" i="35" s="1"/>
  <c r="D1244" i="35"/>
  <c r="I1193" i="35"/>
  <c r="I1244" i="35" s="1"/>
  <c r="O1193" i="35"/>
  <c r="O1244" i="35" s="1"/>
  <c r="F1187" i="35"/>
  <c r="F1238" i="35" s="1"/>
  <c r="E1187" i="35"/>
  <c r="E1238" i="35" s="1"/>
  <c r="K1187" i="35"/>
  <c r="K1238" i="35" s="1"/>
  <c r="P1187" i="35"/>
  <c r="P1238" i="35" s="1"/>
  <c r="G1187" i="35"/>
  <c r="G1238" i="35" s="1"/>
  <c r="L1187" i="35"/>
  <c r="L1238" i="35" s="1"/>
  <c r="Q1187" i="35"/>
  <c r="Q1238" i="35" s="1"/>
  <c r="I1187" i="35"/>
  <c r="I1238" i="35" s="1"/>
  <c r="D1238" i="35"/>
  <c r="M1187" i="35"/>
  <c r="M1238" i="35" s="1"/>
  <c r="E1090" i="35"/>
  <c r="E1141" i="35" s="1"/>
  <c r="I1090" i="35"/>
  <c r="I1141" i="35" s="1"/>
  <c r="M1090" i="35"/>
  <c r="M1141" i="35" s="1"/>
  <c r="Q1090" i="35"/>
  <c r="Q1141" i="35" s="1"/>
  <c r="G1090" i="35"/>
  <c r="G1141" i="35" s="1"/>
  <c r="L1090" i="35"/>
  <c r="L1141" i="35" s="1"/>
  <c r="R1090" i="35"/>
  <c r="R1141" i="35" s="1"/>
  <c r="H1090" i="35"/>
  <c r="H1141" i="35" s="1"/>
  <c r="O1090" i="35"/>
  <c r="O1141" i="35" s="1"/>
  <c r="F1090" i="35"/>
  <c r="F1141" i="35" s="1"/>
  <c r="P1090" i="35"/>
  <c r="P1141" i="35" s="1"/>
  <c r="J1090" i="35"/>
  <c r="J1141" i="35" s="1"/>
  <c r="D1141" i="35"/>
  <c r="N1090" i="35"/>
  <c r="N1141" i="35" s="1"/>
  <c r="M1329" i="35"/>
  <c r="M1380" i="35" s="1"/>
  <c r="N1317" i="35"/>
  <c r="N1368" i="35" s="1"/>
  <c r="K1316" i="35"/>
  <c r="K1367" i="35" s="1"/>
  <c r="K1315" i="35"/>
  <c r="K1366" i="35" s="1"/>
  <c r="K1314" i="35"/>
  <c r="K1365" i="35" s="1"/>
  <c r="E1301" i="35"/>
  <c r="E1352" i="35" s="1"/>
  <c r="G1301" i="35"/>
  <c r="G1352" i="35" s="1"/>
  <c r="L1301" i="35"/>
  <c r="L1352" i="35" s="1"/>
  <c r="R1301" i="35"/>
  <c r="R1352" i="35" s="1"/>
  <c r="D1352" i="35"/>
  <c r="H1301" i="35"/>
  <c r="H1352" i="35" s="1"/>
  <c r="N1301" i="35"/>
  <c r="N1352" i="35" s="1"/>
  <c r="L1193" i="35"/>
  <c r="L1244" i="35" s="1"/>
  <c r="F1185" i="35"/>
  <c r="F1236" i="35" s="1"/>
  <c r="E1185" i="35"/>
  <c r="E1236" i="35" s="1"/>
  <c r="K1185" i="35"/>
  <c r="K1236" i="35" s="1"/>
  <c r="P1185" i="35"/>
  <c r="P1236" i="35" s="1"/>
  <c r="G1185" i="35"/>
  <c r="G1236" i="35" s="1"/>
  <c r="L1185" i="35"/>
  <c r="L1236" i="35" s="1"/>
  <c r="Q1185" i="35"/>
  <c r="Q1236" i="35" s="1"/>
  <c r="I1185" i="35"/>
  <c r="I1236" i="35" s="1"/>
  <c r="D1236" i="35"/>
  <c r="M1185" i="35"/>
  <c r="M1236" i="35" s="1"/>
  <c r="E1165" i="35"/>
  <c r="E1216" i="35" s="1"/>
  <c r="I1165" i="35"/>
  <c r="I1216" i="35" s="1"/>
  <c r="M1165" i="35"/>
  <c r="M1216" i="35" s="1"/>
  <c r="Q1165" i="35"/>
  <c r="Q1216" i="35" s="1"/>
  <c r="F1165" i="35"/>
  <c r="F1216" i="35" s="1"/>
  <c r="K1165" i="35"/>
  <c r="K1216" i="35" s="1"/>
  <c r="P1165" i="35"/>
  <c r="P1216" i="35" s="1"/>
  <c r="G1165" i="35"/>
  <c r="G1216" i="35" s="1"/>
  <c r="L1165" i="35"/>
  <c r="L1216" i="35" s="1"/>
  <c r="R1165" i="35"/>
  <c r="R1216" i="35" s="1"/>
  <c r="H1165" i="35"/>
  <c r="H1216" i="35" s="1"/>
  <c r="J1165" i="35"/>
  <c r="J1216" i="35" s="1"/>
  <c r="D1216" i="35"/>
  <c r="E1161" i="35"/>
  <c r="E1212" i="35" s="1"/>
  <c r="I1161" i="35"/>
  <c r="I1212" i="35" s="1"/>
  <c r="M1161" i="35"/>
  <c r="M1212" i="35" s="1"/>
  <c r="Q1161" i="35"/>
  <c r="Q1212" i="35" s="1"/>
  <c r="F1161" i="35"/>
  <c r="F1212" i="35" s="1"/>
  <c r="K1161" i="35"/>
  <c r="K1212" i="35" s="1"/>
  <c r="P1161" i="35"/>
  <c r="P1212" i="35" s="1"/>
  <c r="G1161" i="35"/>
  <c r="G1212" i="35" s="1"/>
  <c r="L1161" i="35"/>
  <c r="L1212" i="35" s="1"/>
  <c r="R1161" i="35"/>
  <c r="R1212" i="35" s="1"/>
  <c r="H1161" i="35"/>
  <c r="H1212" i="35" s="1"/>
  <c r="J1161" i="35"/>
  <c r="J1212" i="35" s="1"/>
  <c r="D1212" i="35"/>
  <c r="E1091" i="35"/>
  <c r="E1142" i="35" s="1"/>
  <c r="I1091" i="35"/>
  <c r="I1142" i="35" s="1"/>
  <c r="M1091" i="35"/>
  <c r="M1142" i="35" s="1"/>
  <c r="Q1091" i="35"/>
  <c r="Q1142" i="35" s="1"/>
  <c r="G1091" i="35"/>
  <c r="G1142" i="35" s="1"/>
  <c r="L1091" i="35"/>
  <c r="L1142" i="35" s="1"/>
  <c r="R1091" i="35"/>
  <c r="R1142" i="35" s="1"/>
  <c r="F1091" i="35"/>
  <c r="F1142" i="35" s="1"/>
  <c r="N1091" i="35"/>
  <c r="N1142" i="35" s="1"/>
  <c r="J1091" i="35"/>
  <c r="J1142" i="35" s="1"/>
  <c r="K1091" i="35"/>
  <c r="K1142" i="35" s="1"/>
  <c r="D1142" i="35"/>
  <c r="O1091" i="35"/>
  <c r="O1142" i="35" s="1"/>
  <c r="P1091" i="35"/>
  <c r="P1142" i="35" s="1"/>
  <c r="O1345" i="35"/>
  <c r="O1396" i="35" s="1"/>
  <c r="G1345" i="35"/>
  <c r="G1396" i="35" s="1"/>
  <c r="O1344" i="35"/>
  <c r="O1395" i="35" s="1"/>
  <c r="G1344" i="35"/>
  <c r="G1395" i="35" s="1"/>
  <c r="O1343" i="35"/>
  <c r="O1394" i="35" s="1"/>
  <c r="G1343" i="35"/>
  <c r="G1394" i="35" s="1"/>
  <c r="O1342" i="35"/>
  <c r="O1393" i="35" s="1"/>
  <c r="G1342" i="35"/>
  <c r="G1393" i="35" s="1"/>
  <c r="O1341" i="35"/>
  <c r="O1392" i="35" s="1"/>
  <c r="G1341" i="35"/>
  <c r="G1392" i="35" s="1"/>
  <c r="O1340" i="35"/>
  <c r="O1391" i="35" s="1"/>
  <c r="G1340" i="35"/>
  <c r="G1391" i="35" s="1"/>
  <c r="O1339" i="35"/>
  <c r="O1390" i="35" s="1"/>
  <c r="G1339" i="35"/>
  <c r="G1390" i="35" s="1"/>
  <c r="O1338" i="35"/>
  <c r="O1389" i="35" s="1"/>
  <c r="G1338" i="35"/>
  <c r="G1389" i="35" s="1"/>
  <c r="N1327" i="35"/>
  <c r="N1378" i="35" s="1"/>
  <c r="G1327" i="35"/>
  <c r="G1378" i="35" s="1"/>
  <c r="P1326" i="35"/>
  <c r="P1377" i="35" s="1"/>
  <c r="K1326" i="35"/>
  <c r="K1377" i="35" s="1"/>
  <c r="F1326" i="35"/>
  <c r="F1377" i="35" s="1"/>
  <c r="P1325" i="35"/>
  <c r="P1376" i="35" s="1"/>
  <c r="K1325" i="35"/>
  <c r="K1376" i="35" s="1"/>
  <c r="F1325" i="35"/>
  <c r="F1376" i="35" s="1"/>
  <c r="P1324" i="35"/>
  <c r="P1375" i="35" s="1"/>
  <c r="K1324" i="35"/>
  <c r="K1375" i="35" s="1"/>
  <c r="F1324" i="35"/>
  <c r="F1375" i="35" s="1"/>
  <c r="P1319" i="35"/>
  <c r="P1370" i="35" s="1"/>
  <c r="L1319" i="35"/>
  <c r="L1370" i="35" s="1"/>
  <c r="G1319" i="35"/>
  <c r="G1370" i="35" s="1"/>
  <c r="R1310" i="35"/>
  <c r="R1361" i="35" s="1"/>
  <c r="N1310" i="35"/>
  <c r="N1361" i="35" s="1"/>
  <c r="J1310" i="35"/>
  <c r="J1361" i="35" s="1"/>
  <c r="F1310" i="35"/>
  <c r="F1361" i="35" s="1"/>
  <c r="P1309" i="35"/>
  <c r="P1360" i="35" s="1"/>
  <c r="K1309" i="35"/>
  <c r="K1360" i="35" s="1"/>
  <c r="F1309" i="35"/>
  <c r="F1360" i="35" s="1"/>
  <c r="Q1308" i="35"/>
  <c r="Q1359" i="35" s="1"/>
  <c r="M1308" i="35"/>
  <c r="M1359" i="35" s="1"/>
  <c r="I1308" i="35"/>
  <c r="I1359" i="35" s="1"/>
  <c r="Q1307" i="35"/>
  <c r="Q1358" i="35" s="1"/>
  <c r="M1307" i="35"/>
  <c r="M1358" i="35" s="1"/>
  <c r="I1307" i="35"/>
  <c r="I1358" i="35" s="1"/>
  <c r="O1271" i="35"/>
  <c r="K1271" i="35"/>
  <c r="G1271" i="35"/>
  <c r="R1271" i="35"/>
  <c r="N1271" i="35"/>
  <c r="J1271" i="35"/>
  <c r="F1271" i="35"/>
  <c r="F1192" i="35"/>
  <c r="F1243" i="35" s="1"/>
  <c r="G1192" i="35"/>
  <c r="G1243" i="35" s="1"/>
  <c r="L1192" i="35"/>
  <c r="L1243" i="35" s="1"/>
  <c r="Q1192" i="35"/>
  <c r="Q1243" i="35" s="1"/>
  <c r="N1178" i="35"/>
  <c r="N1229" i="35" s="1"/>
  <c r="E1166" i="35"/>
  <c r="E1217" i="35" s="1"/>
  <c r="I1166" i="35"/>
  <c r="I1217" i="35" s="1"/>
  <c r="M1166" i="35"/>
  <c r="M1217" i="35" s="1"/>
  <c r="Q1166" i="35"/>
  <c r="Q1217" i="35" s="1"/>
  <c r="F1166" i="35"/>
  <c r="F1217" i="35" s="1"/>
  <c r="K1166" i="35"/>
  <c r="K1217" i="35" s="1"/>
  <c r="P1166" i="35"/>
  <c r="P1217" i="35" s="1"/>
  <c r="G1166" i="35"/>
  <c r="G1217" i="35" s="1"/>
  <c r="L1166" i="35"/>
  <c r="L1217" i="35" s="1"/>
  <c r="R1166" i="35"/>
  <c r="R1217" i="35" s="1"/>
  <c r="E1164" i="35"/>
  <c r="E1215" i="35" s="1"/>
  <c r="I1164" i="35"/>
  <c r="I1215" i="35" s="1"/>
  <c r="M1164" i="35"/>
  <c r="M1215" i="35" s="1"/>
  <c r="Q1164" i="35"/>
  <c r="Q1215" i="35" s="1"/>
  <c r="F1164" i="35"/>
  <c r="F1215" i="35" s="1"/>
  <c r="K1164" i="35"/>
  <c r="K1215" i="35" s="1"/>
  <c r="P1164" i="35"/>
  <c r="P1215" i="35" s="1"/>
  <c r="G1164" i="35"/>
  <c r="G1215" i="35" s="1"/>
  <c r="L1164" i="35"/>
  <c r="L1215" i="35" s="1"/>
  <c r="R1164" i="35"/>
  <c r="R1215" i="35" s="1"/>
  <c r="E1162" i="35"/>
  <c r="E1213" i="35" s="1"/>
  <c r="I1162" i="35"/>
  <c r="I1213" i="35" s="1"/>
  <c r="M1162" i="35"/>
  <c r="M1213" i="35" s="1"/>
  <c r="Q1162" i="35"/>
  <c r="Q1213" i="35" s="1"/>
  <c r="F1162" i="35"/>
  <c r="F1213" i="35" s="1"/>
  <c r="K1162" i="35"/>
  <c r="K1213" i="35" s="1"/>
  <c r="P1162" i="35"/>
  <c r="P1213" i="35" s="1"/>
  <c r="G1162" i="35"/>
  <c r="G1213" i="35" s="1"/>
  <c r="L1162" i="35"/>
  <c r="L1213" i="35" s="1"/>
  <c r="R1162" i="35"/>
  <c r="R1213" i="35" s="1"/>
  <c r="E1160" i="35"/>
  <c r="E1211" i="35" s="1"/>
  <c r="I1160" i="35"/>
  <c r="I1211" i="35" s="1"/>
  <c r="M1160" i="35"/>
  <c r="M1211" i="35" s="1"/>
  <c r="Q1160" i="35"/>
  <c r="Q1211" i="35" s="1"/>
  <c r="F1160" i="35"/>
  <c r="F1211" i="35" s="1"/>
  <c r="K1160" i="35"/>
  <c r="K1211" i="35" s="1"/>
  <c r="P1160" i="35"/>
  <c r="P1211" i="35" s="1"/>
  <c r="G1160" i="35"/>
  <c r="G1211" i="35" s="1"/>
  <c r="L1160" i="35"/>
  <c r="L1211" i="35" s="1"/>
  <c r="R1160" i="35"/>
  <c r="R1211" i="35" s="1"/>
  <c r="F1190" i="35"/>
  <c r="F1241" i="35" s="1"/>
  <c r="E1190" i="35"/>
  <c r="E1241" i="35" s="1"/>
  <c r="K1190" i="35"/>
  <c r="K1241" i="35" s="1"/>
  <c r="P1190" i="35"/>
  <c r="P1241" i="35" s="1"/>
  <c r="G1190" i="35"/>
  <c r="G1241" i="35" s="1"/>
  <c r="L1190" i="35"/>
  <c r="L1241" i="35" s="1"/>
  <c r="Q1190" i="35"/>
  <c r="Q1241" i="35" s="1"/>
  <c r="F1188" i="35"/>
  <c r="F1239" i="35" s="1"/>
  <c r="E1188" i="35"/>
  <c r="E1239" i="35" s="1"/>
  <c r="K1188" i="35"/>
  <c r="K1239" i="35" s="1"/>
  <c r="P1188" i="35"/>
  <c r="P1239" i="35" s="1"/>
  <c r="G1188" i="35"/>
  <c r="G1239" i="35" s="1"/>
  <c r="L1188" i="35"/>
  <c r="L1239" i="35" s="1"/>
  <c r="Q1188" i="35"/>
  <c r="Q1239" i="35" s="1"/>
  <c r="F1186" i="35"/>
  <c r="F1237" i="35" s="1"/>
  <c r="E1186" i="35"/>
  <c r="E1237" i="35" s="1"/>
  <c r="K1186" i="35"/>
  <c r="K1237" i="35" s="1"/>
  <c r="P1186" i="35"/>
  <c r="P1237" i="35" s="1"/>
  <c r="G1186" i="35"/>
  <c r="G1237" i="35" s="1"/>
  <c r="L1186" i="35"/>
  <c r="L1237" i="35" s="1"/>
  <c r="Q1186" i="35"/>
  <c r="Q1237" i="35" s="1"/>
  <c r="F1184" i="35"/>
  <c r="F1235" i="35" s="1"/>
  <c r="E1184" i="35"/>
  <c r="E1235" i="35" s="1"/>
  <c r="K1184" i="35"/>
  <c r="K1235" i="35" s="1"/>
  <c r="P1184" i="35"/>
  <c r="P1235" i="35" s="1"/>
  <c r="G1184" i="35"/>
  <c r="G1235" i="35" s="1"/>
  <c r="L1184" i="35"/>
  <c r="L1235" i="35" s="1"/>
  <c r="Q1184" i="35"/>
  <c r="Q1235" i="35" s="1"/>
  <c r="F1178" i="35"/>
  <c r="F1229" i="35" s="1"/>
  <c r="G1178" i="35"/>
  <c r="G1229" i="35" s="1"/>
  <c r="K1178" i="35"/>
  <c r="K1229" i="35" s="1"/>
  <c r="O1178" i="35"/>
  <c r="O1229" i="35" s="1"/>
  <c r="H1178" i="35"/>
  <c r="H1229" i="35" s="1"/>
  <c r="L1178" i="35"/>
  <c r="L1229" i="35" s="1"/>
  <c r="P1178" i="35"/>
  <c r="P1229" i="35" s="1"/>
  <c r="E1103" i="35"/>
  <c r="E1154" i="35" s="1"/>
  <c r="G1103" i="35"/>
  <c r="G1154" i="35" s="1"/>
  <c r="L1103" i="35"/>
  <c r="L1154" i="35" s="1"/>
  <c r="R1103" i="35"/>
  <c r="R1154" i="35" s="1"/>
  <c r="F1103" i="35"/>
  <c r="F1154" i="35" s="1"/>
  <c r="N1103" i="35"/>
  <c r="N1154" i="35" s="1"/>
  <c r="H1103" i="35"/>
  <c r="H1154" i="35" s="1"/>
  <c r="P1103" i="35"/>
  <c r="P1154" i="35" s="1"/>
  <c r="J1103" i="35"/>
  <c r="J1154" i="35" s="1"/>
  <c r="D1154" i="35"/>
  <c r="G1098" i="35"/>
  <c r="G1149" i="35" s="1"/>
  <c r="K1098" i="35"/>
  <c r="K1149" i="35" s="1"/>
  <c r="O1098" i="35"/>
  <c r="O1149" i="35" s="1"/>
  <c r="E1098" i="35"/>
  <c r="E1149" i="35" s="1"/>
  <c r="J1098" i="35"/>
  <c r="J1149" i="35" s="1"/>
  <c r="P1098" i="35"/>
  <c r="P1149" i="35" s="1"/>
  <c r="F1098" i="35"/>
  <c r="F1149" i="35" s="1"/>
  <c r="M1098" i="35"/>
  <c r="M1149" i="35" s="1"/>
  <c r="H1098" i="35"/>
  <c r="H1149" i="35" s="1"/>
  <c r="N1098" i="35"/>
  <c r="N1149" i="35" s="1"/>
  <c r="E1093" i="35"/>
  <c r="E1144" i="35" s="1"/>
  <c r="I1093" i="35"/>
  <c r="I1144" i="35" s="1"/>
  <c r="M1093" i="35"/>
  <c r="M1144" i="35" s="1"/>
  <c r="Q1093" i="35"/>
  <c r="Q1144" i="35" s="1"/>
  <c r="G1093" i="35"/>
  <c r="G1144" i="35" s="1"/>
  <c r="L1093" i="35"/>
  <c r="L1144" i="35" s="1"/>
  <c r="R1093" i="35"/>
  <c r="R1144" i="35" s="1"/>
  <c r="J1093" i="35"/>
  <c r="J1144" i="35" s="1"/>
  <c r="P1093" i="35"/>
  <c r="P1144" i="35" s="1"/>
  <c r="H1093" i="35"/>
  <c r="H1144" i="35" s="1"/>
  <c r="K1093" i="35"/>
  <c r="K1144" i="35" s="1"/>
  <c r="D1144" i="35"/>
  <c r="N1081" i="35"/>
  <c r="N1132" i="35" s="1"/>
  <c r="R1081" i="35"/>
  <c r="R1132" i="35" s="1"/>
  <c r="H1081" i="35"/>
  <c r="H1132" i="35" s="1"/>
  <c r="D1132" i="35"/>
  <c r="E1182" i="35"/>
  <c r="E1233" i="35" s="1"/>
  <c r="F1096" i="35"/>
  <c r="F1147" i="35" s="1"/>
  <c r="J1096" i="35"/>
  <c r="J1147" i="35" s="1"/>
  <c r="N1096" i="35"/>
  <c r="N1147" i="35" s="1"/>
  <c r="R1096" i="35"/>
  <c r="R1147" i="35" s="1"/>
  <c r="E1096" i="35"/>
  <c r="E1147" i="35" s="1"/>
  <c r="K1096" i="35"/>
  <c r="K1147" i="35" s="1"/>
  <c r="P1096" i="35"/>
  <c r="P1147" i="35" s="1"/>
  <c r="E1094" i="35"/>
  <c r="E1145" i="35" s="1"/>
  <c r="I1094" i="35"/>
  <c r="I1145" i="35" s="1"/>
  <c r="M1094" i="35"/>
  <c r="M1145" i="35" s="1"/>
  <c r="Q1094" i="35"/>
  <c r="Q1145" i="35" s="1"/>
  <c r="G1094" i="35"/>
  <c r="G1145" i="35" s="1"/>
  <c r="L1094" i="35"/>
  <c r="L1145" i="35" s="1"/>
  <c r="R1094" i="35"/>
  <c r="R1145" i="35" s="1"/>
  <c r="H1094" i="35"/>
  <c r="H1145" i="35" s="1"/>
  <c r="O1094" i="35"/>
  <c r="O1145" i="35" s="1"/>
  <c r="E1087" i="35"/>
  <c r="E1138" i="35" s="1"/>
  <c r="I1087" i="35"/>
  <c r="I1138" i="35" s="1"/>
  <c r="M1087" i="35"/>
  <c r="M1138" i="35" s="1"/>
  <c r="Q1087" i="35"/>
  <c r="Q1138" i="35" s="1"/>
  <c r="G1087" i="35"/>
  <c r="G1138" i="35" s="1"/>
  <c r="L1087" i="35"/>
  <c r="L1138" i="35" s="1"/>
  <c r="R1087" i="35"/>
  <c r="R1138" i="35" s="1"/>
  <c r="H1087" i="35"/>
  <c r="H1138" i="35" s="1"/>
  <c r="N1087" i="35"/>
  <c r="N1138" i="35" s="1"/>
  <c r="K1087" i="35"/>
  <c r="K1138" i="35" s="1"/>
  <c r="F1079" i="35"/>
  <c r="F1130" i="35" s="1"/>
  <c r="N1079" i="35"/>
  <c r="N1130" i="35" s="1"/>
  <c r="I1079" i="35"/>
  <c r="I1130" i="35" s="1"/>
  <c r="P1079" i="35"/>
  <c r="P1130" i="35" s="1"/>
  <c r="E1079" i="35"/>
  <c r="E1130" i="35" s="1"/>
  <c r="J1079" i="35"/>
  <c r="J1130" i="35" s="1"/>
  <c r="L1079" i="35"/>
  <c r="L1130" i="35" s="1"/>
  <c r="G1072" i="35"/>
  <c r="G1123" i="35" s="1"/>
  <c r="F1072" i="35"/>
  <c r="F1123" i="35" s="1"/>
  <c r="L1072" i="35"/>
  <c r="L1123" i="35" s="1"/>
  <c r="Q1072" i="35"/>
  <c r="Q1123" i="35" s="1"/>
  <c r="H1072" i="35"/>
  <c r="H1123" i="35" s="1"/>
  <c r="M1072" i="35"/>
  <c r="M1123" i="35" s="1"/>
  <c r="R1072" i="35"/>
  <c r="R1123" i="35" s="1"/>
  <c r="E1072" i="35"/>
  <c r="E1123" i="35" s="1"/>
  <c r="P1072" i="35"/>
  <c r="P1123" i="35" s="1"/>
  <c r="I1072" i="35"/>
  <c r="I1123" i="35" s="1"/>
  <c r="J1072" i="35"/>
  <c r="J1123" i="35" s="1"/>
  <c r="N1072" i="35"/>
  <c r="N1123" i="35" s="1"/>
  <c r="O1179" i="35"/>
  <c r="O1230" i="35" s="1"/>
  <c r="K1179" i="35"/>
  <c r="K1230" i="35" s="1"/>
  <c r="E1102" i="35"/>
  <c r="E1153" i="35" s="1"/>
  <c r="G1102" i="35"/>
  <c r="G1153" i="35" s="1"/>
  <c r="L1102" i="35"/>
  <c r="L1153" i="35" s="1"/>
  <c r="R1102" i="35"/>
  <c r="R1153" i="35" s="1"/>
  <c r="H1102" i="35"/>
  <c r="H1153" i="35" s="1"/>
  <c r="O1102" i="35"/>
  <c r="O1153" i="35" s="1"/>
  <c r="E1101" i="35"/>
  <c r="E1152" i="35" s="1"/>
  <c r="F1101" i="35"/>
  <c r="F1152" i="35" s="1"/>
  <c r="J1101" i="35"/>
  <c r="J1152" i="35" s="1"/>
  <c r="N1101" i="35"/>
  <c r="N1152" i="35" s="1"/>
  <c r="R1101" i="35"/>
  <c r="R1152" i="35" s="1"/>
  <c r="G1101" i="35"/>
  <c r="G1152" i="35" s="1"/>
  <c r="L1101" i="35"/>
  <c r="L1152" i="35" s="1"/>
  <c r="Q1101" i="35"/>
  <c r="Q1152" i="35" s="1"/>
  <c r="Q1096" i="35"/>
  <c r="Q1147" i="35" s="1"/>
  <c r="I1096" i="35"/>
  <c r="I1147" i="35" s="1"/>
  <c r="F1095" i="35"/>
  <c r="F1146" i="35" s="1"/>
  <c r="J1095" i="35"/>
  <c r="J1146" i="35" s="1"/>
  <c r="N1095" i="35"/>
  <c r="N1146" i="35" s="1"/>
  <c r="R1095" i="35"/>
  <c r="R1146" i="35" s="1"/>
  <c r="E1095" i="35"/>
  <c r="E1146" i="35" s="1"/>
  <c r="K1095" i="35"/>
  <c r="K1146" i="35" s="1"/>
  <c r="P1095" i="35"/>
  <c r="P1146" i="35" s="1"/>
  <c r="K1094" i="35"/>
  <c r="K1145" i="35" s="1"/>
  <c r="O1087" i="35"/>
  <c r="O1138" i="35" s="1"/>
  <c r="E1082" i="35"/>
  <c r="E1133" i="35" s="1"/>
  <c r="J1082" i="35"/>
  <c r="J1133" i="35" s="1"/>
  <c r="P1082" i="35"/>
  <c r="P1133" i="35" s="1"/>
  <c r="F1082" i="35"/>
  <c r="F1133" i="35" s="1"/>
  <c r="L1082" i="35"/>
  <c r="L1133" i="35" s="1"/>
  <c r="Q1082" i="35"/>
  <c r="Q1133" i="35" s="1"/>
  <c r="I1082" i="35"/>
  <c r="I1133" i="35" s="1"/>
  <c r="M1082" i="35"/>
  <c r="M1133" i="35" s="1"/>
  <c r="H1082" i="35"/>
  <c r="H1133" i="35" s="1"/>
  <c r="D1133" i="35"/>
  <c r="N1076" i="35"/>
  <c r="N1127" i="35" s="1"/>
  <c r="P1076" i="35"/>
  <c r="P1127" i="35" s="1"/>
  <c r="E1076" i="35"/>
  <c r="E1127" i="35" s="1"/>
  <c r="D1127" i="35"/>
  <c r="G1064" i="35"/>
  <c r="G1115" i="35" s="1"/>
  <c r="F1064" i="35"/>
  <c r="F1115" i="35" s="1"/>
  <c r="L1064" i="35"/>
  <c r="L1115" i="35" s="1"/>
  <c r="Q1064" i="35"/>
  <c r="Q1115" i="35" s="1"/>
  <c r="H1064" i="35"/>
  <c r="H1115" i="35" s="1"/>
  <c r="M1064" i="35"/>
  <c r="M1115" i="35" s="1"/>
  <c r="R1064" i="35"/>
  <c r="R1115" i="35" s="1"/>
  <c r="I1064" i="35"/>
  <c r="I1115" i="35" s="1"/>
  <c r="J1064" i="35"/>
  <c r="J1115" i="35" s="1"/>
  <c r="N1064" i="35"/>
  <c r="N1115" i="35" s="1"/>
  <c r="P1064" i="35"/>
  <c r="P1115" i="35" s="1"/>
  <c r="D1120" i="35"/>
  <c r="E1104" i="35"/>
  <c r="E1155" i="35" s="1"/>
  <c r="G1104" i="35"/>
  <c r="G1155" i="35" s="1"/>
  <c r="L1104" i="35"/>
  <c r="L1155" i="35" s="1"/>
  <c r="R1104" i="35"/>
  <c r="R1155" i="35" s="1"/>
  <c r="E1099" i="35"/>
  <c r="E1150" i="35" s="1"/>
  <c r="H1099" i="35"/>
  <c r="H1150" i="35" s="1"/>
  <c r="L1099" i="35"/>
  <c r="L1150" i="35" s="1"/>
  <c r="P1099" i="35"/>
  <c r="P1150" i="35" s="1"/>
  <c r="E1092" i="35"/>
  <c r="E1143" i="35" s="1"/>
  <c r="I1092" i="35"/>
  <c r="I1143" i="35" s="1"/>
  <c r="M1092" i="35"/>
  <c r="M1143" i="35" s="1"/>
  <c r="Q1092" i="35"/>
  <c r="Q1143" i="35" s="1"/>
  <c r="G1092" i="35"/>
  <c r="G1143" i="35" s="1"/>
  <c r="L1092" i="35"/>
  <c r="L1143" i="35" s="1"/>
  <c r="R1092" i="35"/>
  <c r="R1143" i="35" s="1"/>
  <c r="E1088" i="35"/>
  <c r="E1139" i="35" s="1"/>
  <c r="I1088" i="35"/>
  <c r="I1139" i="35" s="1"/>
  <c r="M1088" i="35"/>
  <c r="M1139" i="35" s="1"/>
  <c r="Q1088" i="35"/>
  <c r="Q1139" i="35" s="1"/>
  <c r="G1088" i="35"/>
  <c r="G1139" i="35" s="1"/>
  <c r="L1088" i="35"/>
  <c r="L1139" i="35" s="1"/>
  <c r="R1088" i="35"/>
  <c r="R1139" i="35" s="1"/>
  <c r="H1088" i="35"/>
  <c r="H1139" i="35" s="1"/>
  <c r="N1088" i="35"/>
  <c r="N1139" i="35" s="1"/>
  <c r="H1077" i="35"/>
  <c r="H1128" i="35" s="1"/>
  <c r="I1077" i="35"/>
  <c r="I1128" i="35" s="1"/>
  <c r="R1077" i="35"/>
  <c r="R1128" i="35" s="1"/>
  <c r="G1069" i="35"/>
  <c r="G1120" i="35" s="1"/>
  <c r="E1069" i="35"/>
  <c r="E1120" i="35" s="1"/>
  <c r="J1069" i="35"/>
  <c r="J1120" i="35" s="1"/>
  <c r="P1069" i="35"/>
  <c r="P1120" i="35" s="1"/>
  <c r="F1069" i="35"/>
  <c r="F1120" i="35" s="1"/>
  <c r="L1069" i="35"/>
  <c r="L1120" i="35" s="1"/>
  <c r="Q1069" i="35"/>
  <c r="Q1120" i="35" s="1"/>
  <c r="I1069" i="35"/>
  <c r="I1120" i="35" s="1"/>
  <c r="M1069" i="35"/>
  <c r="M1120" i="35" s="1"/>
  <c r="G1068" i="35"/>
  <c r="G1119" i="35" s="1"/>
  <c r="F1068" i="35"/>
  <c r="F1119" i="35" s="1"/>
  <c r="L1068" i="35"/>
  <c r="L1119" i="35" s="1"/>
  <c r="Q1068" i="35"/>
  <c r="Q1119" i="35" s="1"/>
  <c r="H1068" i="35"/>
  <c r="H1119" i="35" s="1"/>
  <c r="M1068" i="35"/>
  <c r="M1119" i="35" s="1"/>
  <c r="R1068" i="35"/>
  <c r="R1119" i="35" s="1"/>
  <c r="E1068" i="35"/>
  <c r="E1119" i="35" s="1"/>
  <c r="P1068" i="35"/>
  <c r="P1119" i="35" s="1"/>
  <c r="I1068" i="35"/>
  <c r="I1119" i="35" s="1"/>
  <c r="G1065" i="35"/>
  <c r="G1116" i="35" s="1"/>
  <c r="E1065" i="35"/>
  <c r="E1116" i="35" s="1"/>
  <c r="J1065" i="35"/>
  <c r="J1116" i="35" s="1"/>
  <c r="P1065" i="35"/>
  <c r="P1116" i="35" s="1"/>
  <c r="F1065" i="35"/>
  <c r="F1116" i="35" s="1"/>
  <c r="L1065" i="35"/>
  <c r="L1116" i="35" s="1"/>
  <c r="Q1065" i="35"/>
  <c r="Q1116" i="35" s="1"/>
  <c r="G1060" i="35"/>
  <c r="G1111" i="35" s="1"/>
  <c r="F1060" i="35"/>
  <c r="F1111" i="35" s="1"/>
  <c r="L1060" i="35"/>
  <c r="L1111" i="35" s="1"/>
  <c r="Q1060" i="35"/>
  <c r="Q1111" i="35" s="1"/>
  <c r="H1060" i="35"/>
  <c r="H1111" i="35" s="1"/>
  <c r="M1060" i="35"/>
  <c r="M1111" i="35" s="1"/>
  <c r="R1060" i="35"/>
  <c r="R1111" i="35" s="1"/>
  <c r="M1065" i="35"/>
  <c r="M1116" i="35" s="1"/>
  <c r="G1061" i="35"/>
  <c r="G1112" i="35" s="1"/>
  <c r="E1061" i="35"/>
  <c r="E1112" i="35" s="1"/>
  <c r="J1061" i="35"/>
  <c r="J1112" i="35" s="1"/>
  <c r="P1061" i="35"/>
  <c r="P1112" i="35" s="1"/>
  <c r="F1061" i="35"/>
  <c r="F1112" i="35" s="1"/>
  <c r="L1061" i="35"/>
  <c r="L1112" i="35" s="1"/>
  <c r="Q1061" i="35"/>
  <c r="Q1112" i="35" s="1"/>
  <c r="J1060" i="35"/>
  <c r="J1111" i="35" s="1"/>
  <c r="G1056" i="35"/>
  <c r="G1107" i="35" s="1"/>
  <c r="F1056" i="35"/>
  <c r="F1107" i="35" s="1"/>
  <c r="L1056" i="35"/>
  <c r="L1107" i="35" s="1"/>
  <c r="Q1056" i="35"/>
  <c r="Q1107" i="35" s="1"/>
  <c r="H1056" i="35"/>
  <c r="H1107" i="35" s="1"/>
  <c r="M1056" i="35"/>
  <c r="M1107" i="35" s="1"/>
  <c r="R1056" i="35"/>
  <c r="R1107" i="35" s="1"/>
  <c r="Q1086" i="35"/>
  <c r="Q1137" i="35" s="1"/>
  <c r="M1086" i="35"/>
  <c r="M1137" i="35" s="1"/>
  <c r="I1086" i="35"/>
  <c r="I1137" i="35" s="1"/>
  <c r="Q1085" i="35"/>
  <c r="Q1136" i="35" s="1"/>
  <c r="M1085" i="35"/>
  <c r="M1136" i="35" s="1"/>
  <c r="I1085" i="35"/>
  <c r="I1136" i="35" s="1"/>
  <c r="Q1084" i="35"/>
  <c r="Q1135" i="35" s="1"/>
  <c r="M1084" i="35"/>
  <c r="M1135" i="35" s="1"/>
  <c r="I1084" i="35"/>
  <c r="I1135" i="35" s="1"/>
  <c r="Q1083" i="35"/>
  <c r="Q1134" i="35" s="1"/>
  <c r="K1083" i="35"/>
  <c r="K1134" i="35" s="1"/>
  <c r="E1083" i="35"/>
  <c r="E1134" i="35" s="1"/>
  <c r="R1067" i="35"/>
  <c r="R1118" i="35" s="1"/>
  <c r="M1067" i="35"/>
  <c r="M1118" i="35" s="1"/>
  <c r="H1067" i="35"/>
  <c r="H1118" i="35" s="1"/>
  <c r="R1063" i="35"/>
  <c r="R1114" i="35" s="1"/>
  <c r="M1063" i="35"/>
  <c r="M1114" i="35" s="1"/>
  <c r="H1063" i="35"/>
  <c r="H1114" i="35" s="1"/>
  <c r="R1059" i="35"/>
  <c r="R1110" i="35" s="1"/>
  <c r="M1059" i="35"/>
  <c r="M1110" i="35" s="1"/>
  <c r="H1059" i="35"/>
  <c r="H1110" i="35" s="1"/>
  <c r="M1055" i="35"/>
  <c r="M1106" i="35" s="1"/>
  <c r="H1055" i="35"/>
  <c r="H1106" i="35" s="1"/>
  <c r="D306" i="35"/>
  <c r="E303" i="35"/>
  <c r="E354" i="35" s="1"/>
  <c r="H302" i="35"/>
  <c r="H353" i="35" s="1"/>
  <c r="R298" i="35"/>
  <c r="R349" i="35" s="1"/>
  <c r="O294" i="35"/>
  <c r="O345" i="35" s="1"/>
  <c r="P290" i="35"/>
  <c r="P341" i="35" s="1"/>
  <c r="H286" i="35"/>
  <c r="H337" i="35" s="1"/>
  <c r="O282" i="35"/>
  <c r="O333" i="35" s="1"/>
  <c r="G259" i="35"/>
  <c r="G310" i="35" s="1"/>
  <c r="D1014" i="35"/>
  <c r="D1006" i="35"/>
  <c r="D1001" i="35"/>
  <c r="D992" i="35"/>
  <c r="D988" i="35"/>
  <c r="D972" i="35"/>
  <c r="R965" i="35"/>
  <c r="R1016" i="35" s="1"/>
  <c r="L965" i="35"/>
  <c r="L1016" i="35" s="1"/>
  <c r="G965" i="35"/>
  <c r="G1016" i="35" s="1"/>
  <c r="R964" i="35"/>
  <c r="R1015" i="35" s="1"/>
  <c r="L964" i="35"/>
  <c r="L1015" i="35" s="1"/>
  <c r="G964" i="35"/>
  <c r="G1015" i="35" s="1"/>
  <c r="R963" i="35"/>
  <c r="R1014" i="35" s="1"/>
  <c r="L963" i="35"/>
  <c r="L1014" i="35" s="1"/>
  <c r="G963" i="35"/>
  <c r="G1014" i="35" s="1"/>
  <c r="N961" i="35"/>
  <c r="N1012" i="35" s="1"/>
  <c r="F961" i="35"/>
  <c r="F1012" i="35" s="1"/>
  <c r="P960" i="35"/>
  <c r="P1011" i="35" s="1"/>
  <c r="K960" i="35"/>
  <c r="K1011" i="35" s="1"/>
  <c r="F960" i="35"/>
  <c r="F1011" i="35" s="1"/>
  <c r="J958" i="35"/>
  <c r="J1009" i="35" s="1"/>
  <c r="P957" i="35"/>
  <c r="P1008" i="35" s="1"/>
  <c r="J957" i="35"/>
  <c r="J1008" i="35" s="1"/>
  <c r="Q949" i="35"/>
  <c r="Q1000" i="35" s="1"/>
  <c r="P941" i="35"/>
  <c r="P992" i="35" s="1"/>
  <c r="J935" i="35"/>
  <c r="J986" i="35" s="1"/>
  <c r="O934" i="35"/>
  <c r="O985" i="35" s="1"/>
  <c r="O927" i="35"/>
  <c r="O978" i="35" s="1"/>
  <c r="O925" i="35"/>
  <c r="O976" i="35" s="1"/>
  <c r="O923" i="35"/>
  <c r="O974" i="35" s="1"/>
  <c r="O921" i="35"/>
  <c r="O972" i="35" s="1"/>
  <c r="N919" i="35"/>
  <c r="N970" i="35" s="1"/>
  <c r="P891" i="35"/>
  <c r="L891" i="35"/>
  <c r="H891" i="35"/>
  <c r="D891" i="35"/>
  <c r="O891" i="35"/>
  <c r="K891" i="35"/>
  <c r="G891" i="35"/>
  <c r="D826" i="35"/>
  <c r="P823" i="35"/>
  <c r="P874" i="35" s="1"/>
  <c r="H777" i="35"/>
  <c r="H828" i="35" s="1"/>
  <c r="D828" i="35"/>
  <c r="P775" i="35"/>
  <c r="P826" i="35" s="1"/>
  <c r="M685" i="35"/>
  <c r="M736" i="35" s="1"/>
  <c r="G568" i="35"/>
  <c r="G619" i="35" s="1"/>
  <c r="F568" i="35"/>
  <c r="F619" i="35" s="1"/>
  <c r="N568" i="35"/>
  <c r="N619" i="35" s="1"/>
  <c r="D619" i="35"/>
  <c r="J562" i="35"/>
  <c r="J613" i="35" s="1"/>
  <c r="J557" i="35"/>
  <c r="J608" i="35" s="1"/>
  <c r="N557" i="35"/>
  <c r="N608" i="35" s="1"/>
  <c r="N298" i="35"/>
  <c r="N349" i="35" s="1"/>
  <c r="I294" i="35"/>
  <c r="I345" i="35" s="1"/>
  <c r="K290" i="35"/>
  <c r="K341" i="35" s="1"/>
  <c r="M287" i="35"/>
  <c r="M338" i="35" s="1"/>
  <c r="J282" i="35"/>
  <c r="J333" i="35" s="1"/>
  <c r="N266" i="35"/>
  <c r="N317" i="35" s="1"/>
  <c r="R262" i="35"/>
  <c r="R313" i="35" s="1"/>
  <c r="D1016" i="35"/>
  <c r="D1015" i="35"/>
  <c r="D1008" i="35"/>
  <c r="D1004" i="35"/>
  <c r="D986" i="35"/>
  <c r="D974" i="35"/>
  <c r="D970" i="35"/>
  <c r="P965" i="35"/>
  <c r="P1016" i="35" s="1"/>
  <c r="K965" i="35"/>
  <c r="K1016" i="35" s="1"/>
  <c r="F965" i="35"/>
  <c r="F1016" i="35" s="1"/>
  <c r="P964" i="35"/>
  <c r="P1015" i="35" s="1"/>
  <c r="K964" i="35"/>
  <c r="K1015" i="35" s="1"/>
  <c r="F964" i="35"/>
  <c r="F1015" i="35" s="1"/>
  <c r="P963" i="35"/>
  <c r="P1014" i="35" s="1"/>
  <c r="K963" i="35"/>
  <c r="K1014" i="35" s="1"/>
  <c r="F963" i="35"/>
  <c r="F1014" i="35" s="1"/>
  <c r="O957" i="35"/>
  <c r="O1008" i="35" s="1"/>
  <c r="H957" i="35"/>
  <c r="H1008" i="35" s="1"/>
  <c r="P949" i="35"/>
  <c r="P1000" i="35" s="1"/>
  <c r="L941" i="35"/>
  <c r="L992" i="35" s="1"/>
  <c r="H935" i="35"/>
  <c r="H986" i="35" s="1"/>
  <c r="N934" i="35"/>
  <c r="N985" i="35" s="1"/>
  <c r="O929" i="35"/>
  <c r="O980" i="35" s="1"/>
  <c r="N927" i="35"/>
  <c r="N978" i="35" s="1"/>
  <c r="N925" i="35"/>
  <c r="N976" i="35" s="1"/>
  <c r="N923" i="35"/>
  <c r="N974" i="35" s="1"/>
  <c r="N921" i="35"/>
  <c r="N972" i="35" s="1"/>
  <c r="H917" i="35"/>
  <c r="H968" i="35" s="1"/>
  <c r="O917" i="35"/>
  <c r="O968" i="35" s="1"/>
  <c r="G823" i="35"/>
  <c r="G874" i="35" s="1"/>
  <c r="K816" i="35"/>
  <c r="K867" i="35" s="1"/>
  <c r="D867" i="35"/>
  <c r="L791" i="35"/>
  <c r="L842" i="35" s="1"/>
  <c r="O791" i="35"/>
  <c r="O842" i="35" s="1"/>
  <c r="L652" i="35"/>
  <c r="L703" i="35" s="1"/>
  <c r="E652" i="35"/>
  <c r="E703" i="35" s="1"/>
  <c r="H572" i="35"/>
  <c r="H623" i="35" s="1"/>
  <c r="L572" i="35"/>
  <c r="L623" i="35" s="1"/>
  <c r="D623" i="35"/>
  <c r="G549" i="35"/>
  <c r="G600" i="35" s="1"/>
  <c r="N549" i="35"/>
  <c r="N600" i="35" s="1"/>
  <c r="H919" i="35"/>
  <c r="H970" i="35" s="1"/>
  <c r="O919" i="35"/>
  <c r="O970" i="35" s="1"/>
  <c r="H801" i="35"/>
  <c r="H852" i="35" s="1"/>
  <c r="P801" i="35"/>
  <c r="P852" i="35" s="1"/>
  <c r="L794" i="35"/>
  <c r="L845" i="35" s="1"/>
  <c r="O794" i="35"/>
  <c r="O845" i="35" s="1"/>
  <c r="L787" i="35"/>
  <c r="L838" i="35" s="1"/>
  <c r="H787" i="35"/>
  <c r="H838" i="35" s="1"/>
  <c r="H661" i="35"/>
  <c r="H712" i="35" s="1"/>
  <c r="O661" i="35"/>
  <c r="O712" i="35" s="1"/>
  <c r="M566" i="35"/>
  <c r="M617" i="35" s="1"/>
  <c r="N566" i="35"/>
  <c r="N617" i="35" s="1"/>
  <c r="D617" i="35"/>
  <c r="G562" i="35"/>
  <c r="G613" i="35" s="1"/>
  <c r="M562" i="35"/>
  <c r="M613" i="35" s="1"/>
  <c r="N303" i="35"/>
  <c r="N354" i="35" s="1"/>
  <c r="J267" i="35"/>
  <c r="J318" i="35" s="1"/>
  <c r="N965" i="35"/>
  <c r="N1016" i="35" s="1"/>
  <c r="H965" i="35"/>
  <c r="H1016" i="35" s="1"/>
  <c r="N964" i="35"/>
  <c r="N1015" i="35" s="1"/>
  <c r="H964" i="35"/>
  <c r="H1015" i="35" s="1"/>
  <c r="N963" i="35"/>
  <c r="N1014" i="35" s="1"/>
  <c r="H963" i="35"/>
  <c r="H1014" i="35" s="1"/>
  <c r="Q941" i="35"/>
  <c r="Q992" i="35" s="1"/>
  <c r="D845" i="35"/>
  <c r="G788" i="35"/>
  <c r="G839" i="35" s="1"/>
  <c r="O788" i="35"/>
  <c r="O839" i="35" s="1"/>
  <c r="G775" i="35"/>
  <c r="G826" i="35" s="1"/>
  <c r="O775" i="35"/>
  <c r="O826" i="35" s="1"/>
  <c r="M679" i="35"/>
  <c r="M730" i="35" s="1"/>
  <c r="L679" i="35"/>
  <c r="L730" i="35" s="1"/>
  <c r="D613" i="35"/>
  <c r="G567" i="35"/>
  <c r="G618" i="35" s="1"/>
  <c r="N567" i="35"/>
  <c r="N618" i="35" s="1"/>
  <c r="O562" i="35"/>
  <c r="O613" i="35" s="1"/>
  <c r="F1729" i="35"/>
  <c r="F1780" i="35" s="1"/>
  <c r="J1729" i="35"/>
  <c r="J1780" i="35" s="1"/>
  <c r="N1729" i="35"/>
  <c r="N1780" i="35" s="1"/>
  <c r="R1729" i="35"/>
  <c r="R1780" i="35" s="1"/>
  <c r="G1729" i="35"/>
  <c r="G1780" i="35" s="1"/>
  <c r="K1729" i="35"/>
  <c r="K1780" i="35" s="1"/>
  <c r="O1729" i="35"/>
  <c r="O1780" i="35" s="1"/>
  <c r="D1780" i="35"/>
  <c r="E1729" i="35"/>
  <c r="E1780" i="35" s="1"/>
  <c r="M1729" i="35"/>
  <c r="M1780" i="35" s="1"/>
  <c r="H1729" i="35"/>
  <c r="H1780" i="35" s="1"/>
  <c r="P1729" i="35"/>
  <c r="P1780" i="35" s="1"/>
  <c r="F1721" i="35"/>
  <c r="F1772" i="35" s="1"/>
  <c r="J1721" i="35"/>
  <c r="J1772" i="35" s="1"/>
  <c r="N1721" i="35"/>
  <c r="N1772" i="35" s="1"/>
  <c r="R1721" i="35"/>
  <c r="R1772" i="35" s="1"/>
  <c r="G1721" i="35"/>
  <c r="G1772" i="35" s="1"/>
  <c r="K1721" i="35"/>
  <c r="K1772" i="35" s="1"/>
  <c r="O1721" i="35"/>
  <c r="O1772" i="35" s="1"/>
  <c r="D1772" i="35"/>
  <c r="E1721" i="35"/>
  <c r="E1772" i="35" s="1"/>
  <c r="M1721" i="35"/>
  <c r="M1772" i="35" s="1"/>
  <c r="H1721" i="35"/>
  <c r="H1772" i="35" s="1"/>
  <c r="P1721" i="35"/>
  <c r="P1772" i="35" s="1"/>
  <c r="F1713" i="35"/>
  <c r="F1764" i="35" s="1"/>
  <c r="J1713" i="35"/>
  <c r="J1764" i="35" s="1"/>
  <c r="N1713" i="35"/>
  <c r="N1764" i="35" s="1"/>
  <c r="R1713" i="35"/>
  <c r="R1764" i="35" s="1"/>
  <c r="G1713" i="35"/>
  <c r="G1764" i="35" s="1"/>
  <c r="K1713" i="35"/>
  <c r="K1764" i="35" s="1"/>
  <c r="O1713" i="35"/>
  <c r="O1764" i="35" s="1"/>
  <c r="D1764" i="35"/>
  <c r="E1713" i="35"/>
  <c r="E1764" i="35" s="1"/>
  <c r="M1713" i="35"/>
  <c r="M1764" i="35" s="1"/>
  <c r="H1713" i="35"/>
  <c r="H1764" i="35" s="1"/>
  <c r="P1713" i="35"/>
  <c r="P1764" i="35" s="1"/>
  <c r="F1705" i="35"/>
  <c r="F1756" i="35" s="1"/>
  <c r="J1705" i="35"/>
  <c r="J1756" i="35" s="1"/>
  <c r="N1705" i="35"/>
  <c r="N1756" i="35" s="1"/>
  <c r="R1705" i="35"/>
  <c r="R1756" i="35" s="1"/>
  <c r="G1705" i="35"/>
  <c r="G1756" i="35" s="1"/>
  <c r="K1705" i="35"/>
  <c r="K1756" i="35" s="1"/>
  <c r="O1705" i="35"/>
  <c r="O1756" i="35" s="1"/>
  <c r="D1756" i="35"/>
  <c r="E1705" i="35"/>
  <c r="E1756" i="35" s="1"/>
  <c r="M1705" i="35"/>
  <c r="M1756" i="35" s="1"/>
  <c r="H1705" i="35"/>
  <c r="H1756" i="35" s="1"/>
  <c r="P1705" i="35"/>
  <c r="P1756" i="35" s="1"/>
  <c r="Q1106" i="35"/>
  <c r="Q1729" i="35"/>
  <c r="Q1780" i="35" s="1"/>
  <c r="F1728" i="35"/>
  <c r="F1779" i="35" s="1"/>
  <c r="J1728" i="35"/>
  <c r="J1779" i="35" s="1"/>
  <c r="N1728" i="35"/>
  <c r="N1779" i="35" s="1"/>
  <c r="R1728" i="35"/>
  <c r="R1779" i="35" s="1"/>
  <c r="G1728" i="35"/>
  <c r="G1779" i="35" s="1"/>
  <c r="K1728" i="35"/>
  <c r="K1779" i="35" s="1"/>
  <c r="O1728" i="35"/>
  <c r="O1779" i="35" s="1"/>
  <c r="D1779" i="35"/>
  <c r="H1728" i="35"/>
  <c r="H1779" i="35" s="1"/>
  <c r="P1728" i="35"/>
  <c r="P1779" i="35" s="1"/>
  <c r="I1728" i="35"/>
  <c r="I1779" i="35" s="1"/>
  <c r="Q1728" i="35"/>
  <c r="Q1779" i="35" s="1"/>
  <c r="Q1721" i="35"/>
  <c r="Q1772" i="35" s="1"/>
  <c r="F1720" i="35"/>
  <c r="F1771" i="35" s="1"/>
  <c r="J1720" i="35"/>
  <c r="J1771" i="35" s="1"/>
  <c r="N1720" i="35"/>
  <c r="N1771" i="35" s="1"/>
  <c r="R1720" i="35"/>
  <c r="R1771" i="35" s="1"/>
  <c r="G1720" i="35"/>
  <c r="G1771" i="35" s="1"/>
  <c r="K1720" i="35"/>
  <c r="K1771" i="35" s="1"/>
  <c r="O1720" i="35"/>
  <c r="O1771" i="35" s="1"/>
  <c r="D1771" i="35"/>
  <c r="H1720" i="35"/>
  <c r="H1771" i="35" s="1"/>
  <c r="P1720" i="35"/>
  <c r="P1771" i="35" s="1"/>
  <c r="I1720" i="35"/>
  <c r="I1771" i="35" s="1"/>
  <c r="Q1720" i="35"/>
  <c r="Q1771" i="35" s="1"/>
  <c r="Q1713" i="35"/>
  <c r="Q1764" i="35" s="1"/>
  <c r="F1712" i="35"/>
  <c r="F1763" i="35" s="1"/>
  <c r="J1712" i="35"/>
  <c r="J1763" i="35" s="1"/>
  <c r="N1712" i="35"/>
  <c r="N1763" i="35" s="1"/>
  <c r="R1712" i="35"/>
  <c r="R1763" i="35" s="1"/>
  <c r="G1712" i="35"/>
  <c r="G1763" i="35" s="1"/>
  <c r="K1712" i="35"/>
  <c r="K1763" i="35" s="1"/>
  <c r="O1712" i="35"/>
  <c r="O1763" i="35" s="1"/>
  <c r="D1763" i="35"/>
  <c r="H1712" i="35"/>
  <c r="H1763" i="35" s="1"/>
  <c r="P1712" i="35"/>
  <c r="P1763" i="35" s="1"/>
  <c r="I1712" i="35"/>
  <c r="I1763" i="35" s="1"/>
  <c r="Q1712" i="35"/>
  <c r="Q1763" i="35" s="1"/>
  <c r="Q1705" i="35"/>
  <c r="Q1756" i="35" s="1"/>
  <c r="F1704" i="35"/>
  <c r="F1755" i="35" s="1"/>
  <c r="J1704" i="35"/>
  <c r="J1755" i="35" s="1"/>
  <c r="N1704" i="35"/>
  <c r="N1755" i="35" s="1"/>
  <c r="R1704" i="35"/>
  <c r="R1755" i="35" s="1"/>
  <c r="G1704" i="35"/>
  <c r="G1755" i="35" s="1"/>
  <c r="K1704" i="35"/>
  <c r="K1755" i="35" s="1"/>
  <c r="O1704" i="35"/>
  <c r="O1755" i="35" s="1"/>
  <c r="D1755" i="35"/>
  <c r="H1704" i="35"/>
  <c r="H1755" i="35" s="1"/>
  <c r="P1704" i="35"/>
  <c r="P1755" i="35" s="1"/>
  <c r="I1704" i="35"/>
  <c r="I1755" i="35" s="1"/>
  <c r="Q1704" i="35"/>
  <c r="Q1755" i="35" s="1"/>
  <c r="F1868" i="35"/>
  <c r="L1729" i="35"/>
  <c r="L1780" i="35" s="1"/>
  <c r="F1725" i="35"/>
  <c r="F1776" i="35" s="1"/>
  <c r="J1725" i="35"/>
  <c r="J1776" i="35" s="1"/>
  <c r="N1725" i="35"/>
  <c r="N1776" i="35" s="1"/>
  <c r="R1725" i="35"/>
  <c r="R1776" i="35" s="1"/>
  <c r="G1725" i="35"/>
  <c r="G1776" i="35" s="1"/>
  <c r="K1725" i="35"/>
  <c r="K1776" i="35" s="1"/>
  <c r="O1725" i="35"/>
  <c r="O1776" i="35" s="1"/>
  <c r="D1776" i="35"/>
  <c r="E1725" i="35"/>
  <c r="E1776" i="35" s="1"/>
  <c r="M1725" i="35"/>
  <c r="M1776" i="35" s="1"/>
  <c r="H1725" i="35"/>
  <c r="H1776" i="35" s="1"/>
  <c r="P1725" i="35"/>
  <c r="P1776" i="35" s="1"/>
  <c r="L1721" i="35"/>
  <c r="L1772" i="35" s="1"/>
  <c r="F1717" i="35"/>
  <c r="F1768" i="35" s="1"/>
  <c r="J1717" i="35"/>
  <c r="J1768" i="35" s="1"/>
  <c r="N1717" i="35"/>
  <c r="N1768" i="35" s="1"/>
  <c r="R1717" i="35"/>
  <c r="R1768" i="35" s="1"/>
  <c r="G1717" i="35"/>
  <c r="G1768" i="35" s="1"/>
  <c r="K1717" i="35"/>
  <c r="K1768" i="35" s="1"/>
  <c r="O1717" i="35"/>
  <c r="O1768" i="35" s="1"/>
  <c r="D1768" i="35"/>
  <c r="E1717" i="35"/>
  <c r="E1768" i="35" s="1"/>
  <c r="M1717" i="35"/>
  <c r="M1768" i="35" s="1"/>
  <c r="H1717" i="35"/>
  <c r="H1768" i="35" s="1"/>
  <c r="P1717" i="35"/>
  <c r="P1768" i="35" s="1"/>
  <c r="L1713" i="35"/>
  <c r="L1764" i="35" s="1"/>
  <c r="F1709" i="35"/>
  <c r="F1760" i="35" s="1"/>
  <c r="J1709" i="35"/>
  <c r="J1760" i="35" s="1"/>
  <c r="N1709" i="35"/>
  <c r="N1760" i="35" s="1"/>
  <c r="R1709" i="35"/>
  <c r="R1760" i="35" s="1"/>
  <c r="G1709" i="35"/>
  <c r="G1760" i="35" s="1"/>
  <c r="K1709" i="35"/>
  <c r="K1760" i="35" s="1"/>
  <c r="O1709" i="35"/>
  <c r="O1760" i="35" s="1"/>
  <c r="D1760" i="35"/>
  <c r="E1709" i="35"/>
  <c r="E1760" i="35" s="1"/>
  <c r="M1709" i="35"/>
  <c r="M1760" i="35" s="1"/>
  <c r="H1709" i="35"/>
  <c r="H1760" i="35" s="1"/>
  <c r="P1709" i="35"/>
  <c r="P1760" i="35" s="1"/>
  <c r="L1705" i="35"/>
  <c r="L1756" i="35" s="1"/>
  <c r="F1701" i="35"/>
  <c r="F1752" i="35" s="1"/>
  <c r="J1701" i="35"/>
  <c r="J1752" i="35" s="1"/>
  <c r="N1701" i="35"/>
  <c r="N1752" i="35" s="1"/>
  <c r="R1701" i="35"/>
  <c r="R1752" i="35" s="1"/>
  <c r="G1701" i="35"/>
  <c r="G1752" i="35" s="1"/>
  <c r="K1701" i="35"/>
  <c r="K1752" i="35" s="1"/>
  <c r="O1701" i="35"/>
  <c r="O1752" i="35" s="1"/>
  <c r="D1752" i="35"/>
  <c r="E1701" i="35"/>
  <c r="E1752" i="35" s="1"/>
  <c r="M1701" i="35"/>
  <c r="M1752" i="35" s="1"/>
  <c r="H1701" i="35"/>
  <c r="H1752" i="35" s="1"/>
  <c r="P1701" i="35"/>
  <c r="P1752" i="35" s="1"/>
  <c r="F1697" i="35"/>
  <c r="F1748" i="35" s="1"/>
  <c r="J1697" i="35"/>
  <c r="J1748" i="35" s="1"/>
  <c r="N1697" i="35"/>
  <c r="N1748" i="35" s="1"/>
  <c r="R1697" i="35"/>
  <c r="R1748" i="35" s="1"/>
  <c r="G1697" i="35"/>
  <c r="G1748" i="35" s="1"/>
  <c r="K1697" i="35"/>
  <c r="K1748" i="35" s="1"/>
  <c r="O1697" i="35"/>
  <c r="O1748" i="35" s="1"/>
  <c r="D1748" i="35"/>
  <c r="E1697" i="35"/>
  <c r="E1748" i="35" s="1"/>
  <c r="M1697" i="35"/>
  <c r="M1748" i="35" s="1"/>
  <c r="H1697" i="35"/>
  <c r="H1748" i="35" s="1"/>
  <c r="P1697" i="35"/>
  <c r="P1748" i="35" s="1"/>
  <c r="I1697" i="35"/>
  <c r="I1748" i="35" s="1"/>
  <c r="Q1697" i="35"/>
  <c r="Q1748" i="35" s="1"/>
  <c r="F1693" i="35"/>
  <c r="F1744" i="35" s="1"/>
  <c r="J1693" i="35"/>
  <c r="J1744" i="35" s="1"/>
  <c r="N1693" i="35"/>
  <c r="N1744" i="35" s="1"/>
  <c r="R1693" i="35"/>
  <c r="R1744" i="35" s="1"/>
  <c r="G1693" i="35"/>
  <c r="G1744" i="35" s="1"/>
  <c r="K1693" i="35"/>
  <c r="K1744" i="35" s="1"/>
  <c r="O1693" i="35"/>
  <c r="O1744" i="35" s="1"/>
  <c r="D1744" i="35"/>
  <c r="E1693" i="35"/>
  <c r="E1744" i="35" s="1"/>
  <c r="M1693" i="35"/>
  <c r="M1744" i="35" s="1"/>
  <c r="H1693" i="35"/>
  <c r="H1744" i="35" s="1"/>
  <c r="P1693" i="35"/>
  <c r="P1744" i="35" s="1"/>
  <c r="I1693" i="35"/>
  <c r="I1744" i="35" s="1"/>
  <c r="Q1693" i="35"/>
  <c r="Q1744" i="35" s="1"/>
  <c r="F1689" i="35"/>
  <c r="F1740" i="35" s="1"/>
  <c r="J1689" i="35"/>
  <c r="J1740" i="35" s="1"/>
  <c r="N1689" i="35"/>
  <c r="N1740" i="35" s="1"/>
  <c r="R1689" i="35"/>
  <c r="R1740" i="35" s="1"/>
  <c r="G1689" i="35"/>
  <c r="G1740" i="35" s="1"/>
  <c r="K1689" i="35"/>
  <c r="K1740" i="35" s="1"/>
  <c r="O1689" i="35"/>
  <c r="O1740" i="35" s="1"/>
  <c r="D1740" i="35"/>
  <c r="E1689" i="35"/>
  <c r="E1740" i="35" s="1"/>
  <c r="M1689" i="35"/>
  <c r="M1740" i="35" s="1"/>
  <c r="H1689" i="35"/>
  <c r="H1740" i="35" s="1"/>
  <c r="P1689" i="35"/>
  <c r="P1740" i="35" s="1"/>
  <c r="I1689" i="35"/>
  <c r="I1740" i="35" s="1"/>
  <c r="Q1689" i="35"/>
  <c r="Q1740" i="35" s="1"/>
  <c r="F1685" i="35"/>
  <c r="F1736" i="35" s="1"/>
  <c r="J1685" i="35"/>
  <c r="J1736" i="35" s="1"/>
  <c r="N1685" i="35"/>
  <c r="N1736" i="35" s="1"/>
  <c r="R1685" i="35"/>
  <c r="R1736" i="35" s="1"/>
  <c r="G1685" i="35"/>
  <c r="G1736" i="35" s="1"/>
  <c r="K1685" i="35"/>
  <c r="K1736" i="35" s="1"/>
  <c r="O1685" i="35"/>
  <c r="O1736" i="35" s="1"/>
  <c r="D1736" i="35"/>
  <c r="E1685" i="35"/>
  <c r="E1736" i="35" s="1"/>
  <c r="M1685" i="35"/>
  <c r="M1736" i="35" s="1"/>
  <c r="H1685" i="35"/>
  <c r="H1736" i="35" s="1"/>
  <c r="P1685" i="35"/>
  <c r="P1736" i="35" s="1"/>
  <c r="I1685" i="35"/>
  <c r="I1736" i="35" s="1"/>
  <c r="Q1685" i="35"/>
  <c r="Q1736" i="35" s="1"/>
  <c r="F1681" i="35"/>
  <c r="F1732" i="35" s="1"/>
  <c r="J1681" i="35"/>
  <c r="J1732" i="35" s="1"/>
  <c r="N1681" i="35"/>
  <c r="N1732" i="35" s="1"/>
  <c r="R1681" i="35"/>
  <c r="R1732" i="35" s="1"/>
  <c r="G1681" i="35"/>
  <c r="G1732" i="35" s="1"/>
  <c r="K1681" i="35"/>
  <c r="K1732" i="35" s="1"/>
  <c r="O1681" i="35"/>
  <c r="O1732" i="35" s="1"/>
  <c r="D1732" i="35"/>
  <c r="E1681" i="35"/>
  <c r="M1681" i="35"/>
  <c r="M1732" i="35" s="1"/>
  <c r="H1681" i="35"/>
  <c r="H1732" i="35" s="1"/>
  <c r="P1681" i="35"/>
  <c r="P1732" i="35" s="1"/>
  <c r="I1681" i="35"/>
  <c r="I1732" i="35" s="1"/>
  <c r="Q1681" i="35"/>
  <c r="Q1732" i="35" s="1"/>
  <c r="N2011" i="35"/>
  <c r="I1729" i="35"/>
  <c r="I1780" i="35" s="1"/>
  <c r="L1728" i="35"/>
  <c r="L1779" i="35" s="1"/>
  <c r="Q1725" i="35"/>
  <c r="Q1776" i="35" s="1"/>
  <c r="F1724" i="35"/>
  <c r="F1775" i="35" s="1"/>
  <c r="J1724" i="35"/>
  <c r="J1775" i="35" s="1"/>
  <c r="N1724" i="35"/>
  <c r="N1775" i="35" s="1"/>
  <c r="R1724" i="35"/>
  <c r="R1775" i="35" s="1"/>
  <c r="G1724" i="35"/>
  <c r="G1775" i="35" s="1"/>
  <c r="K1724" i="35"/>
  <c r="K1775" i="35" s="1"/>
  <c r="O1724" i="35"/>
  <c r="O1775" i="35" s="1"/>
  <c r="D1775" i="35"/>
  <c r="H1724" i="35"/>
  <c r="H1775" i="35" s="1"/>
  <c r="P1724" i="35"/>
  <c r="P1775" i="35" s="1"/>
  <c r="I1724" i="35"/>
  <c r="I1775" i="35" s="1"/>
  <c r="Q1724" i="35"/>
  <c r="Q1775" i="35" s="1"/>
  <c r="I1721" i="35"/>
  <c r="I1772" i="35" s="1"/>
  <c r="L1720" i="35"/>
  <c r="L1771" i="35" s="1"/>
  <c r="Q1717" i="35"/>
  <c r="Q1768" i="35" s="1"/>
  <c r="F1716" i="35"/>
  <c r="F1767" i="35" s="1"/>
  <c r="J1716" i="35"/>
  <c r="J1767" i="35" s="1"/>
  <c r="N1716" i="35"/>
  <c r="N1767" i="35" s="1"/>
  <c r="R1716" i="35"/>
  <c r="R1767" i="35" s="1"/>
  <c r="G1716" i="35"/>
  <c r="G1767" i="35" s="1"/>
  <c r="K1716" i="35"/>
  <c r="K1767" i="35" s="1"/>
  <c r="O1716" i="35"/>
  <c r="O1767" i="35" s="1"/>
  <c r="D1767" i="35"/>
  <c r="H1716" i="35"/>
  <c r="H1767" i="35" s="1"/>
  <c r="P1716" i="35"/>
  <c r="P1767" i="35" s="1"/>
  <c r="I1716" i="35"/>
  <c r="I1767" i="35" s="1"/>
  <c r="Q1716" i="35"/>
  <c r="Q1767" i="35" s="1"/>
  <c r="I1713" i="35"/>
  <c r="I1764" i="35" s="1"/>
  <c r="L1712" i="35"/>
  <c r="L1763" i="35" s="1"/>
  <c r="Q1709" i="35"/>
  <c r="Q1760" i="35" s="1"/>
  <c r="F1708" i="35"/>
  <c r="F1759" i="35" s="1"/>
  <c r="J1708" i="35"/>
  <c r="J1759" i="35" s="1"/>
  <c r="N1708" i="35"/>
  <c r="N1759" i="35" s="1"/>
  <c r="R1708" i="35"/>
  <c r="R1759" i="35" s="1"/>
  <c r="G1708" i="35"/>
  <c r="G1759" i="35" s="1"/>
  <c r="K1708" i="35"/>
  <c r="K1759" i="35" s="1"/>
  <c r="O1708" i="35"/>
  <c r="O1759" i="35" s="1"/>
  <c r="D1759" i="35"/>
  <c r="H1708" i="35"/>
  <c r="H1759" i="35" s="1"/>
  <c r="P1708" i="35"/>
  <c r="P1759" i="35" s="1"/>
  <c r="I1708" i="35"/>
  <c r="I1759" i="35" s="1"/>
  <c r="Q1708" i="35"/>
  <c r="Q1759" i="35" s="1"/>
  <c r="I1705" i="35"/>
  <c r="I1756" i="35" s="1"/>
  <c r="L1704" i="35"/>
  <c r="L1755" i="35" s="1"/>
  <c r="Q1701" i="35"/>
  <c r="Q1752" i="35" s="1"/>
  <c r="F1700" i="35"/>
  <c r="F1751" i="35" s="1"/>
  <c r="J1700" i="35"/>
  <c r="J1751" i="35" s="1"/>
  <c r="N1700" i="35"/>
  <c r="N1751" i="35" s="1"/>
  <c r="R1700" i="35"/>
  <c r="R1751" i="35" s="1"/>
  <c r="G1700" i="35"/>
  <c r="G1751" i="35" s="1"/>
  <c r="K1700" i="35"/>
  <c r="K1751" i="35" s="1"/>
  <c r="O1700" i="35"/>
  <c r="O1751" i="35" s="1"/>
  <c r="D1751" i="35"/>
  <c r="H1700" i="35"/>
  <c r="H1751" i="35" s="1"/>
  <c r="P1700" i="35"/>
  <c r="P1751" i="35" s="1"/>
  <c r="I1700" i="35"/>
  <c r="I1751" i="35" s="1"/>
  <c r="Q1700" i="35"/>
  <c r="Q1751" i="35" s="1"/>
  <c r="F1696" i="35"/>
  <c r="F1747" i="35" s="1"/>
  <c r="J1696" i="35"/>
  <c r="J1747" i="35" s="1"/>
  <c r="N1696" i="35"/>
  <c r="N1747" i="35" s="1"/>
  <c r="R1696" i="35"/>
  <c r="R1747" i="35" s="1"/>
  <c r="G1696" i="35"/>
  <c r="G1747" i="35" s="1"/>
  <c r="K1696" i="35"/>
  <c r="K1747" i="35" s="1"/>
  <c r="O1696" i="35"/>
  <c r="O1747" i="35" s="1"/>
  <c r="D1747" i="35"/>
  <c r="F1692" i="35"/>
  <c r="F1743" i="35" s="1"/>
  <c r="J1692" i="35"/>
  <c r="J1743" i="35" s="1"/>
  <c r="N1692" i="35"/>
  <c r="N1743" i="35" s="1"/>
  <c r="R1692" i="35"/>
  <c r="R1743" i="35" s="1"/>
  <c r="G1692" i="35"/>
  <c r="G1743" i="35" s="1"/>
  <c r="K1692" i="35"/>
  <c r="K1743" i="35" s="1"/>
  <c r="O1692" i="35"/>
  <c r="O1743" i="35" s="1"/>
  <c r="D1743" i="35"/>
  <c r="F1688" i="35"/>
  <c r="F1739" i="35" s="1"/>
  <c r="J1688" i="35"/>
  <c r="J1739" i="35" s="1"/>
  <c r="N1688" i="35"/>
  <c r="N1739" i="35" s="1"/>
  <c r="R1688" i="35"/>
  <c r="R1739" i="35" s="1"/>
  <c r="G1688" i="35"/>
  <c r="G1739" i="35" s="1"/>
  <c r="K1688" i="35"/>
  <c r="K1739" i="35" s="1"/>
  <c r="O1688" i="35"/>
  <c r="O1739" i="35" s="1"/>
  <c r="D1739" i="35"/>
  <c r="F1684" i="35"/>
  <c r="F1735" i="35" s="1"/>
  <c r="J1684" i="35"/>
  <c r="J1735" i="35" s="1"/>
  <c r="N1684" i="35"/>
  <c r="N1735" i="35" s="1"/>
  <c r="R1684" i="35"/>
  <c r="R1735" i="35" s="1"/>
  <c r="G1684" i="35"/>
  <c r="G1735" i="35" s="1"/>
  <c r="K1684" i="35"/>
  <c r="K1735" i="35" s="1"/>
  <c r="O1684" i="35"/>
  <c r="O1735" i="35" s="1"/>
  <c r="D1735" i="35"/>
  <c r="F1680" i="35"/>
  <c r="J1680" i="35"/>
  <c r="N1680" i="35"/>
  <c r="R1680" i="35"/>
  <c r="G1680" i="35"/>
  <c r="K1680" i="35"/>
  <c r="O1680" i="35"/>
  <c r="D1730" i="35"/>
  <c r="D1731" i="35"/>
  <c r="F1727" i="35"/>
  <c r="F1778" i="35" s="1"/>
  <c r="J1727" i="35"/>
  <c r="J1778" i="35" s="1"/>
  <c r="N1727" i="35"/>
  <c r="N1778" i="35" s="1"/>
  <c r="R1727" i="35"/>
  <c r="R1778" i="35" s="1"/>
  <c r="G1727" i="35"/>
  <c r="G1778" i="35" s="1"/>
  <c r="K1727" i="35"/>
  <c r="K1778" i="35" s="1"/>
  <c r="O1727" i="35"/>
  <c r="O1778" i="35" s="1"/>
  <c r="D1778" i="35"/>
  <c r="M1726" i="35"/>
  <c r="M1777" i="35" s="1"/>
  <c r="F1723" i="35"/>
  <c r="F1774" i="35" s="1"/>
  <c r="J1723" i="35"/>
  <c r="J1774" i="35" s="1"/>
  <c r="N1723" i="35"/>
  <c r="N1774" i="35" s="1"/>
  <c r="R1723" i="35"/>
  <c r="R1774" i="35" s="1"/>
  <c r="G1723" i="35"/>
  <c r="G1774" i="35" s="1"/>
  <c r="K1723" i="35"/>
  <c r="K1774" i="35" s="1"/>
  <c r="O1723" i="35"/>
  <c r="O1774" i="35" s="1"/>
  <c r="D1774" i="35"/>
  <c r="M1722" i="35"/>
  <c r="M1773" i="35" s="1"/>
  <c r="F1719" i="35"/>
  <c r="F1770" i="35" s="1"/>
  <c r="J1719" i="35"/>
  <c r="J1770" i="35" s="1"/>
  <c r="N1719" i="35"/>
  <c r="N1770" i="35" s="1"/>
  <c r="R1719" i="35"/>
  <c r="R1770" i="35" s="1"/>
  <c r="G1719" i="35"/>
  <c r="G1770" i="35" s="1"/>
  <c r="K1719" i="35"/>
  <c r="K1770" i="35" s="1"/>
  <c r="O1719" i="35"/>
  <c r="O1770" i="35" s="1"/>
  <c r="D1770" i="35"/>
  <c r="M1718" i="35"/>
  <c r="M1769" i="35" s="1"/>
  <c r="F1715" i="35"/>
  <c r="F1766" i="35" s="1"/>
  <c r="J1715" i="35"/>
  <c r="J1766" i="35" s="1"/>
  <c r="N1715" i="35"/>
  <c r="N1766" i="35" s="1"/>
  <c r="R1715" i="35"/>
  <c r="R1766" i="35" s="1"/>
  <c r="G1715" i="35"/>
  <c r="G1766" i="35" s="1"/>
  <c r="K1715" i="35"/>
  <c r="K1766" i="35" s="1"/>
  <c r="O1715" i="35"/>
  <c r="O1766" i="35" s="1"/>
  <c r="D1766" i="35"/>
  <c r="M1714" i="35"/>
  <c r="M1765" i="35" s="1"/>
  <c r="F1711" i="35"/>
  <c r="F1762" i="35" s="1"/>
  <c r="J1711" i="35"/>
  <c r="J1762" i="35" s="1"/>
  <c r="N1711" i="35"/>
  <c r="N1762" i="35" s="1"/>
  <c r="R1711" i="35"/>
  <c r="R1762" i="35" s="1"/>
  <c r="G1711" i="35"/>
  <c r="G1762" i="35" s="1"/>
  <c r="K1711" i="35"/>
  <c r="K1762" i="35" s="1"/>
  <c r="O1711" i="35"/>
  <c r="O1762" i="35" s="1"/>
  <c r="D1762" i="35"/>
  <c r="M1710" i="35"/>
  <c r="M1761" i="35" s="1"/>
  <c r="F1707" i="35"/>
  <c r="F1758" i="35" s="1"/>
  <c r="J1707" i="35"/>
  <c r="J1758" i="35" s="1"/>
  <c r="N1707" i="35"/>
  <c r="N1758" i="35" s="1"/>
  <c r="R1707" i="35"/>
  <c r="R1758" i="35" s="1"/>
  <c r="G1707" i="35"/>
  <c r="G1758" i="35" s="1"/>
  <c r="K1707" i="35"/>
  <c r="K1758" i="35" s="1"/>
  <c r="O1707" i="35"/>
  <c r="O1758" i="35" s="1"/>
  <c r="D1758" i="35"/>
  <c r="M1706" i="35"/>
  <c r="M1757" i="35" s="1"/>
  <c r="F1703" i="35"/>
  <c r="F1754" i="35" s="1"/>
  <c r="J1703" i="35"/>
  <c r="J1754" i="35" s="1"/>
  <c r="N1703" i="35"/>
  <c r="N1754" i="35" s="1"/>
  <c r="R1703" i="35"/>
  <c r="R1754" i="35" s="1"/>
  <c r="G1703" i="35"/>
  <c r="G1754" i="35" s="1"/>
  <c r="K1703" i="35"/>
  <c r="K1754" i="35" s="1"/>
  <c r="O1703" i="35"/>
  <c r="O1754" i="35" s="1"/>
  <c r="D1754" i="35"/>
  <c r="M1702" i="35"/>
  <c r="M1753" i="35" s="1"/>
  <c r="F1699" i="35"/>
  <c r="F1750" i="35" s="1"/>
  <c r="J1699" i="35"/>
  <c r="J1750" i="35" s="1"/>
  <c r="N1699" i="35"/>
  <c r="N1750" i="35" s="1"/>
  <c r="R1699" i="35"/>
  <c r="R1750" i="35" s="1"/>
  <c r="G1699" i="35"/>
  <c r="G1750" i="35" s="1"/>
  <c r="K1699" i="35"/>
  <c r="K1750" i="35" s="1"/>
  <c r="O1699" i="35"/>
  <c r="O1750" i="35" s="1"/>
  <c r="D1750" i="35"/>
  <c r="M1698" i="35"/>
  <c r="M1749" i="35" s="1"/>
  <c r="Q1696" i="35"/>
  <c r="Q1747" i="35" s="1"/>
  <c r="I1696" i="35"/>
  <c r="I1747" i="35" s="1"/>
  <c r="F1695" i="35"/>
  <c r="F1746" i="35" s="1"/>
  <c r="J1695" i="35"/>
  <c r="J1746" i="35" s="1"/>
  <c r="N1695" i="35"/>
  <c r="N1746" i="35" s="1"/>
  <c r="R1695" i="35"/>
  <c r="R1746" i="35" s="1"/>
  <c r="G1695" i="35"/>
  <c r="G1746" i="35" s="1"/>
  <c r="K1695" i="35"/>
  <c r="K1746" i="35" s="1"/>
  <c r="O1695" i="35"/>
  <c r="O1746" i="35" s="1"/>
  <c r="D1746" i="35"/>
  <c r="M1694" i="35"/>
  <c r="M1745" i="35" s="1"/>
  <c r="Q1692" i="35"/>
  <c r="Q1743" i="35" s="1"/>
  <c r="I1692" i="35"/>
  <c r="I1743" i="35" s="1"/>
  <c r="F1691" i="35"/>
  <c r="F1742" i="35" s="1"/>
  <c r="J1691" i="35"/>
  <c r="J1742" i="35" s="1"/>
  <c r="N1691" i="35"/>
  <c r="N1742" i="35" s="1"/>
  <c r="R1691" i="35"/>
  <c r="R1742" i="35" s="1"/>
  <c r="G1691" i="35"/>
  <c r="G1742" i="35" s="1"/>
  <c r="K1691" i="35"/>
  <c r="K1742" i="35" s="1"/>
  <c r="O1691" i="35"/>
  <c r="O1742" i="35" s="1"/>
  <c r="D1742" i="35"/>
  <c r="M1690" i="35"/>
  <c r="M1741" i="35" s="1"/>
  <c r="Q1688" i="35"/>
  <c r="Q1739" i="35" s="1"/>
  <c r="I1688" i="35"/>
  <c r="I1739" i="35" s="1"/>
  <c r="F1687" i="35"/>
  <c r="F1738" i="35" s="1"/>
  <c r="J1687" i="35"/>
  <c r="J1738" i="35" s="1"/>
  <c r="N1687" i="35"/>
  <c r="N1738" i="35" s="1"/>
  <c r="R1687" i="35"/>
  <c r="R1738" i="35" s="1"/>
  <c r="G1687" i="35"/>
  <c r="G1738" i="35" s="1"/>
  <c r="K1687" i="35"/>
  <c r="K1738" i="35" s="1"/>
  <c r="O1687" i="35"/>
  <c r="O1738" i="35" s="1"/>
  <c r="D1738" i="35"/>
  <c r="M1686" i="35"/>
  <c r="M1737" i="35" s="1"/>
  <c r="Q1684" i="35"/>
  <c r="Q1735" i="35" s="1"/>
  <c r="I1684" i="35"/>
  <c r="I1735" i="35" s="1"/>
  <c r="F1683" i="35"/>
  <c r="F1734" i="35" s="1"/>
  <c r="J1683" i="35"/>
  <c r="J1734" i="35" s="1"/>
  <c r="N1683" i="35"/>
  <c r="N1734" i="35" s="1"/>
  <c r="R1683" i="35"/>
  <c r="R1734" i="35" s="1"/>
  <c r="G1683" i="35"/>
  <c r="G1734" i="35" s="1"/>
  <c r="K1683" i="35"/>
  <c r="K1734" i="35" s="1"/>
  <c r="O1683" i="35"/>
  <c r="O1734" i="35" s="1"/>
  <c r="D1734" i="35"/>
  <c r="M1682" i="35"/>
  <c r="M1733" i="35" s="1"/>
  <c r="Q1680" i="35"/>
  <c r="I1680" i="35"/>
  <c r="D591" i="35"/>
  <c r="Q534" i="35"/>
  <c r="Q585" i="35" s="1"/>
  <c r="D2058" i="35"/>
  <c r="D2057" i="35"/>
  <c r="D2056" i="35"/>
  <c r="D2055" i="35"/>
  <c r="D2054" i="35"/>
  <c r="D2053" i="35"/>
  <c r="D2052" i="35"/>
  <c r="D2051" i="35"/>
  <c r="D2050" i="35"/>
  <c r="D2049" i="35"/>
  <c r="D2048" i="35"/>
  <c r="D2047" i="35"/>
  <c r="D2046" i="35"/>
  <c r="D2045" i="35"/>
  <c r="D2044" i="35"/>
  <c r="D2043" i="35"/>
  <c r="D2042" i="35"/>
  <c r="D2041" i="35"/>
  <c r="D2040" i="35"/>
  <c r="D2039" i="35"/>
  <c r="D2038" i="35"/>
  <c r="D2037" i="35"/>
  <c r="D2036" i="35"/>
  <c r="D2035" i="35"/>
  <c r="D2034" i="35"/>
  <c r="D2033" i="35"/>
  <c r="D2032" i="35"/>
  <c r="D2031" i="35"/>
  <c r="D2030" i="35"/>
  <c r="D2029" i="35"/>
  <c r="D2028" i="35"/>
  <c r="D2027" i="35"/>
  <c r="D2026" i="35"/>
  <c r="D2025" i="35"/>
  <c r="D2024" i="35"/>
  <c r="D2023" i="35"/>
  <c r="D2022" i="35"/>
  <c r="D2021" i="35"/>
  <c r="D2020" i="35"/>
  <c r="D2019" i="35"/>
  <c r="D2018" i="35"/>
  <c r="D2017" i="35"/>
  <c r="D2016" i="35"/>
  <c r="D2015" i="35"/>
  <c r="D2014" i="35"/>
  <c r="D2013" i="35"/>
  <c r="D2012" i="35"/>
  <c r="D2011" i="35"/>
  <c r="D2010" i="35"/>
  <c r="D2009" i="35"/>
  <c r="D2008" i="35"/>
  <c r="O2007" i="35"/>
  <c r="O2058" i="35" s="1"/>
  <c r="K2007" i="35"/>
  <c r="K2058" i="35" s="1"/>
  <c r="O2006" i="35"/>
  <c r="O2057" i="35" s="1"/>
  <c r="K2006" i="35"/>
  <c r="K2057" i="35" s="1"/>
  <c r="O2005" i="35"/>
  <c r="O2056" i="35" s="1"/>
  <c r="K2005" i="35"/>
  <c r="K2056" i="35" s="1"/>
  <c r="O2004" i="35"/>
  <c r="O2055" i="35" s="1"/>
  <c r="K2004" i="35"/>
  <c r="K2055" i="35" s="1"/>
  <c r="O2003" i="35"/>
  <c r="O2054" i="35" s="1"/>
  <c r="K2003" i="35"/>
  <c r="K2054" i="35" s="1"/>
  <c r="O2002" i="35"/>
  <c r="O2053" i="35" s="1"/>
  <c r="K2002" i="35"/>
  <c r="K2053" i="35" s="1"/>
  <c r="O2001" i="35"/>
  <c r="O2052" i="35" s="1"/>
  <c r="K2001" i="35"/>
  <c r="K2052" i="35" s="1"/>
  <c r="O2000" i="35"/>
  <c r="O2051" i="35" s="1"/>
  <c r="K2000" i="35"/>
  <c r="K2051" i="35" s="1"/>
  <c r="O1999" i="35"/>
  <c r="O2050" i="35" s="1"/>
  <c r="K1999" i="35"/>
  <c r="K2050" i="35" s="1"/>
  <c r="O1998" i="35"/>
  <c r="O2049" i="35" s="1"/>
  <c r="K1998" i="35"/>
  <c r="K2049" i="35" s="1"/>
  <c r="O1997" i="35"/>
  <c r="O2048" i="35" s="1"/>
  <c r="K1997" i="35"/>
  <c r="K2048" i="35" s="1"/>
  <c r="O1996" i="35"/>
  <c r="O2047" i="35" s="1"/>
  <c r="K1996" i="35"/>
  <c r="K2047" i="35" s="1"/>
  <c r="O1995" i="35"/>
  <c r="O2046" i="35" s="1"/>
  <c r="K1995" i="35"/>
  <c r="K2046" i="35" s="1"/>
  <c r="O1994" i="35"/>
  <c r="O2045" i="35" s="1"/>
  <c r="K1994" i="35"/>
  <c r="K2045" i="35" s="1"/>
  <c r="O1993" i="35"/>
  <c r="O2044" i="35" s="1"/>
  <c r="K1993" i="35"/>
  <c r="K2044" i="35" s="1"/>
  <c r="O1992" i="35"/>
  <c r="O2043" i="35" s="1"/>
  <c r="K1992" i="35"/>
  <c r="K2043" i="35" s="1"/>
  <c r="O1991" i="35"/>
  <c r="O2042" i="35" s="1"/>
  <c r="K1991" i="35"/>
  <c r="K2042" i="35" s="1"/>
  <c r="O1990" i="35"/>
  <c r="O2041" i="35" s="1"/>
  <c r="K1990" i="35"/>
  <c r="K2041" i="35" s="1"/>
  <c r="O1989" i="35"/>
  <c r="O2040" i="35" s="1"/>
  <c r="K1989" i="35"/>
  <c r="K2040" i="35" s="1"/>
  <c r="O1988" i="35"/>
  <c r="O2039" i="35" s="1"/>
  <c r="K1988" i="35"/>
  <c r="K2039" i="35" s="1"/>
  <c r="O1987" i="35"/>
  <c r="O2038" i="35" s="1"/>
  <c r="K1987" i="35"/>
  <c r="K2038" i="35" s="1"/>
  <c r="O1986" i="35"/>
  <c r="O2037" i="35" s="1"/>
  <c r="K1986" i="35"/>
  <c r="K2037" i="35" s="1"/>
  <c r="O1985" i="35"/>
  <c r="O2036" i="35" s="1"/>
  <c r="K1985" i="35"/>
  <c r="K2036" i="35" s="1"/>
  <c r="O1984" i="35"/>
  <c r="O2035" i="35" s="1"/>
  <c r="K1984" i="35"/>
  <c r="K2035" i="35" s="1"/>
  <c r="O1983" i="35"/>
  <c r="O2034" i="35" s="1"/>
  <c r="K1983" i="35"/>
  <c r="K2034" i="35" s="1"/>
  <c r="O1982" i="35"/>
  <c r="O2033" i="35" s="1"/>
  <c r="K1982" i="35"/>
  <c r="K2033" i="35" s="1"/>
  <c r="O1981" i="35"/>
  <c r="O2032" i="35" s="1"/>
  <c r="K1981" i="35"/>
  <c r="K2032" i="35" s="1"/>
  <c r="O1980" i="35"/>
  <c r="O2031" i="35" s="1"/>
  <c r="K1980" i="35"/>
  <c r="K2031" i="35" s="1"/>
  <c r="O1979" i="35"/>
  <c r="O2030" i="35" s="1"/>
  <c r="K1979" i="35"/>
  <c r="K2030" i="35" s="1"/>
  <c r="O1978" i="35"/>
  <c r="O2029" i="35" s="1"/>
  <c r="K1978" i="35"/>
  <c r="K2029" i="35" s="1"/>
  <c r="O1977" i="35"/>
  <c r="O2028" i="35" s="1"/>
  <c r="K1977" i="35"/>
  <c r="K2028" i="35" s="1"/>
  <c r="O1976" i="35"/>
  <c r="O2027" i="35" s="1"/>
  <c r="K1976" i="35"/>
  <c r="K2027" i="35" s="1"/>
  <c r="O1975" i="35"/>
  <c r="O2026" i="35" s="1"/>
  <c r="K1975" i="35"/>
  <c r="K2026" i="35" s="1"/>
  <c r="O1974" i="35"/>
  <c r="O2025" i="35" s="1"/>
  <c r="K1974" i="35"/>
  <c r="K2025" i="35" s="1"/>
  <c r="O1973" i="35"/>
  <c r="O2024" i="35" s="1"/>
  <c r="K1973" i="35"/>
  <c r="K2024" i="35" s="1"/>
  <c r="O1972" i="35"/>
  <c r="O2023" i="35" s="1"/>
  <c r="K1972" i="35"/>
  <c r="K2023" i="35" s="1"/>
  <c r="O1971" i="35"/>
  <c r="O2022" i="35" s="1"/>
  <c r="K1971" i="35"/>
  <c r="K2022" i="35" s="1"/>
  <c r="O1970" i="35"/>
  <c r="O2021" i="35" s="1"/>
  <c r="K1970" i="35"/>
  <c r="K2021" i="35" s="1"/>
  <c r="O1969" i="35"/>
  <c r="O2020" i="35" s="1"/>
  <c r="K1969" i="35"/>
  <c r="K2020" i="35" s="1"/>
  <c r="O1968" i="35"/>
  <c r="O2019" i="35" s="1"/>
  <c r="K1968" i="35"/>
  <c r="K2019" i="35" s="1"/>
  <c r="O1967" i="35"/>
  <c r="O2018" i="35" s="1"/>
  <c r="K1967" i="35"/>
  <c r="K2018" i="35" s="1"/>
  <c r="O1966" i="35"/>
  <c r="O2017" i="35" s="1"/>
  <c r="K1966" i="35"/>
  <c r="K2017" i="35" s="1"/>
  <c r="O1965" i="35"/>
  <c r="O2016" i="35" s="1"/>
  <c r="K1965" i="35"/>
  <c r="K2016" i="35" s="1"/>
  <c r="O1964" i="35"/>
  <c r="O2015" i="35" s="1"/>
  <c r="K1964" i="35"/>
  <c r="K2015" i="35" s="1"/>
  <c r="O1963" i="35"/>
  <c r="O2014" i="35" s="1"/>
  <c r="K1963" i="35"/>
  <c r="K2014" i="35" s="1"/>
  <c r="O1962" i="35"/>
  <c r="O2013" i="35" s="1"/>
  <c r="K1962" i="35"/>
  <c r="K2013" i="35" s="1"/>
  <c r="O1961" i="35"/>
  <c r="O2012" i="35" s="1"/>
  <c r="K1961" i="35"/>
  <c r="K2012" i="35" s="1"/>
  <c r="O1960" i="35"/>
  <c r="O2011" i="35" s="1"/>
  <c r="K1960" i="35"/>
  <c r="K2011" i="35" s="1"/>
  <c r="O1959" i="35"/>
  <c r="O2010" i="35" s="1"/>
  <c r="K1959" i="35"/>
  <c r="K2010" i="35" s="1"/>
  <c r="O1958" i="35"/>
  <c r="K1958" i="35"/>
  <c r="Q1792" i="35"/>
  <c r="M1792" i="35"/>
  <c r="I1792" i="35"/>
  <c r="E1792" i="35"/>
  <c r="F1726" i="35"/>
  <c r="F1777" i="35" s="1"/>
  <c r="J1726" i="35"/>
  <c r="J1777" i="35" s="1"/>
  <c r="N1726" i="35"/>
  <c r="N1777" i="35" s="1"/>
  <c r="R1726" i="35"/>
  <c r="R1777" i="35" s="1"/>
  <c r="G1726" i="35"/>
  <c r="G1777" i="35" s="1"/>
  <c r="K1726" i="35"/>
  <c r="K1777" i="35" s="1"/>
  <c r="O1726" i="35"/>
  <c r="O1777" i="35" s="1"/>
  <c r="D1777" i="35"/>
  <c r="F1722" i="35"/>
  <c r="F1773" i="35" s="1"/>
  <c r="J1722" i="35"/>
  <c r="J1773" i="35" s="1"/>
  <c r="N1722" i="35"/>
  <c r="N1773" i="35" s="1"/>
  <c r="R1722" i="35"/>
  <c r="R1773" i="35" s="1"/>
  <c r="G1722" i="35"/>
  <c r="G1773" i="35" s="1"/>
  <c r="K1722" i="35"/>
  <c r="K1773" i="35" s="1"/>
  <c r="O1722" i="35"/>
  <c r="O1773" i="35" s="1"/>
  <c r="D1773" i="35"/>
  <c r="F1718" i="35"/>
  <c r="F1769" i="35" s="1"/>
  <c r="J1718" i="35"/>
  <c r="J1769" i="35" s="1"/>
  <c r="N1718" i="35"/>
  <c r="N1769" i="35" s="1"/>
  <c r="R1718" i="35"/>
  <c r="R1769" i="35" s="1"/>
  <c r="G1718" i="35"/>
  <c r="G1769" i="35" s="1"/>
  <c r="K1718" i="35"/>
  <c r="K1769" i="35" s="1"/>
  <c r="O1718" i="35"/>
  <c r="O1769" i="35" s="1"/>
  <c r="D1769" i="35"/>
  <c r="F1714" i="35"/>
  <c r="F1765" i="35" s="1"/>
  <c r="J1714" i="35"/>
  <c r="J1765" i="35" s="1"/>
  <c r="N1714" i="35"/>
  <c r="N1765" i="35" s="1"/>
  <c r="R1714" i="35"/>
  <c r="R1765" i="35" s="1"/>
  <c r="G1714" i="35"/>
  <c r="G1765" i="35" s="1"/>
  <c r="K1714" i="35"/>
  <c r="K1765" i="35" s="1"/>
  <c r="O1714" i="35"/>
  <c r="O1765" i="35" s="1"/>
  <c r="D1765" i="35"/>
  <c r="F1710" i="35"/>
  <c r="F1761" i="35" s="1"/>
  <c r="J1710" i="35"/>
  <c r="J1761" i="35" s="1"/>
  <c r="N1710" i="35"/>
  <c r="N1761" i="35" s="1"/>
  <c r="R1710" i="35"/>
  <c r="R1761" i="35" s="1"/>
  <c r="G1710" i="35"/>
  <c r="G1761" i="35" s="1"/>
  <c r="K1710" i="35"/>
  <c r="K1761" i="35" s="1"/>
  <c r="O1710" i="35"/>
  <c r="O1761" i="35" s="1"/>
  <c r="D1761" i="35"/>
  <c r="F1706" i="35"/>
  <c r="F1757" i="35" s="1"/>
  <c r="J1706" i="35"/>
  <c r="J1757" i="35" s="1"/>
  <c r="N1706" i="35"/>
  <c r="N1757" i="35" s="1"/>
  <c r="R1706" i="35"/>
  <c r="R1757" i="35" s="1"/>
  <c r="G1706" i="35"/>
  <c r="G1757" i="35" s="1"/>
  <c r="K1706" i="35"/>
  <c r="K1757" i="35" s="1"/>
  <c r="O1706" i="35"/>
  <c r="O1757" i="35" s="1"/>
  <c r="D1757" i="35"/>
  <c r="F1702" i="35"/>
  <c r="F1753" i="35" s="1"/>
  <c r="J1702" i="35"/>
  <c r="J1753" i="35" s="1"/>
  <c r="N1702" i="35"/>
  <c r="N1753" i="35" s="1"/>
  <c r="R1702" i="35"/>
  <c r="R1753" i="35" s="1"/>
  <c r="G1702" i="35"/>
  <c r="G1753" i="35" s="1"/>
  <c r="K1702" i="35"/>
  <c r="K1753" i="35" s="1"/>
  <c r="O1702" i="35"/>
  <c r="O1753" i="35" s="1"/>
  <c r="D1753" i="35"/>
  <c r="F1698" i="35"/>
  <c r="F1749" i="35" s="1"/>
  <c r="J1698" i="35"/>
  <c r="J1749" i="35" s="1"/>
  <c r="N1698" i="35"/>
  <c r="N1749" i="35" s="1"/>
  <c r="R1698" i="35"/>
  <c r="R1749" i="35" s="1"/>
  <c r="G1698" i="35"/>
  <c r="G1749" i="35" s="1"/>
  <c r="K1698" i="35"/>
  <c r="K1749" i="35" s="1"/>
  <c r="O1698" i="35"/>
  <c r="O1749" i="35" s="1"/>
  <c r="D1749" i="35"/>
  <c r="P1696" i="35"/>
  <c r="P1747" i="35" s="1"/>
  <c r="H1696" i="35"/>
  <c r="H1747" i="35" s="1"/>
  <c r="F1694" i="35"/>
  <c r="F1745" i="35" s="1"/>
  <c r="J1694" i="35"/>
  <c r="J1745" i="35" s="1"/>
  <c r="N1694" i="35"/>
  <c r="N1745" i="35" s="1"/>
  <c r="R1694" i="35"/>
  <c r="R1745" i="35" s="1"/>
  <c r="G1694" i="35"/>
  <c r="G1745" i="35" s="1"/>
  <c r="K1694" i="35"/>
  <c r="K1745" i="35" s="1"/>
  <c r="O1694" i="35"/>
  <c r="O1745" i="35" s="1"/>
  <c r="D1745" i="35"/>
  <c r="P1692" i="35"/>
  <c r="P1743" i="35" s="1"/>
  <c r="H1692" i="35"/>
  <c r="H1743" i="35" s="1"/>
  <c r="F1690" i="35"/>
  <c r="F1741" i="35" s="1"/>
  <c r="J1690" i="35"/>
  <c r="J1741" i="35" s="1"/>
  <c r="N1690" i="35"/>
  <c r="N1741" i="35" s="1"/>
  <c r="R1690" i="35"/>
  <c r="R1741" i="35" s="1"/>
  <c r="G1690" i="35"/>
  <c r="G1741" i="35" s="1"/>
  <c r="K1690" i="35"/>
  <c r="K1741" i="35" s="1"/>
  <c r="O1690" i="35"/>
  <c r="O1741" i="35" s="1"/>
  <c r="D1741" i="35"/>
  <c r="P1688" i="35"/>
  <c r="P1739" i="35" s="1"/>
  <c r="H1688" i="35"/>
  <c r="H1739" i="35" s="1"/>
  <c r="F1686" i="35"/>
  <c r="F1737" i="35" s="1"/>
  <c r="J1686" i="35"/>
  <c r="J1737" i="35" s="1"/>
  <c r="N1686" i="35"/>
  <c r="N1737" i="35" s="1"/>
  <c r="R1686" i="35"/>
  <c r="R1737" i="35" s="1"/>
  <c r="G1686" i="35"/>
  <c r="G1737" i="35" s="1"/>
  <c r="K1686" i="35"/>
  <c r="K1737" i="35" s="1"/>
  <c r="O1686" i="35"/>
  <c r="O1737" i="35" s="1"/>
  <c r="D1737" i="35"/>
  <c r="P1684" i="35"/>
  <c r="P1735" i="35" s="1"/>
  <c r="H1684" i="35"/>
  <c r="H1735" i="35" s="1"/>
  <c r="F1682" i="35"/>
  <c r="F1733" i="35" s="1"/>
  <c r="J1682" i="35"/>
  <c r="J1733" i="35" s="1"/>
  <c r="N1682" i="35"/>
  <c r="N1733" i="35" s="1"/>
  <c r="R1682" i="35"/>
  <c r="R1733" i="35" s="1"/>
  <c r="G1682" i="35"/>
  <c r="G1733" i="35" s="1"/>
  <c r="K1682" i="35"/>
  <c r="K1733" i="35" s="1"/>
  <c r="O1682" i="35"/>
  <c r="O1733" i="35" s="1"/>
  <c r="D1733" i="35"/>
  <c r="P1680" i="35"/>
  <c r="H1680" i="35"/>
  <c r="F1637" i="35"/>
  <c r="F1479" i="35"/>
  <c r="F1530" i="35" s="1"/>
  <c r="J1479" i="35"/>
  <c r="J1530" i="35" s="1"/>
  <c r="N1479" i="35"/>
  <c r="N1530" i="35" s="1"/>
  <c r="R1479" i="35"/>
  <c r="R1530" i="35" s="1"/>
  <c r="E1479" i="35"/>
  <c r="E1530" i="35" s="1"/>
  <c r="K1479" i="35"/>
  <c r="K1530" i="35" s="1"/>
  <c r="P1479" i="35"/>
  <c r="P1530" i="35" s="1"/>
  <c r="G1479" i="35"/>
  <c r="G1530" i="35" s="1"/>
  <c r="M1479" i="35"/>
  <c r="M1530" i="35" s="1"/>
  <c r="H1479" i="35"/>
  <c r="H1530" i="35" s="1"/>
  <c r="O1479" i="35"/>
  <c r="O1530" i="35" s="1"/>
  <c r="I1479" i="35"/>
  <c r="I1530" i="35" s="1"/>
  <c r="Q1479" i="35"/>
  <c r="Q1530" i="35" s="1"/>
  <c r="F1475" i="35"/>
  <c r="F1526" i="35" s="1"/>
  <c r="J1475" i="35"/>
  <c r="J1526" i="35" s="1"/>
  <c r="N1475" i="35"/>
  <c r="N1526" i="35" s="1"/>
  <c r="R1475" i="35"/>
  <c r="R1526" i="35" s="1"/>
  <c r="E1475" i="35"/>
  <c r="E1526" i="35" s="1"/>
  <c r="K1475" i="35"/>
  <c r="K1526" i="35" s="1"/>
  <c r="P1475" i="35"/>
  <c r="P1526" i="35" s="1"/>
  <c r="G1475" i="35"/>
  <c r="G1526" i="35" s="1"/>
  <c r="M1475" i="35"/>
  <c r="M1526" i="35" s="1"/>
  <c r="H1475" i="35"/>
  <c r="H1526" i="35" s="1"/>
  <c r="O1475" i="35"/>
  <c r="O1526" i="35" s="1"/>
  <c r="I1475" i="35"/>
  <c r="I1526" i="35" s="1"/>
  <c r="Q1475" i="35"/>
  <c r="Q1526" i="35" s="1"/>
  <c r="D1526" i="35"/>
  <c r="F1471" i="35"/>
  <c r="F1522" i="35" s="1"/>
  <c r="J1471" i="35"/>
  <c r="J1522" i="35" s="1"/>
  <c r="N1471" i="35"/>
  <c r="N1522" i="35" s="1"/>
  <c r="R1471" i="35"/>
  <c r="R1522" i="35" s="1"/>
  <c r="E1471" i="35"/>
  <c r="E1522" i="35" s="1"/>
  <c r="K1471" i="35"/>
  <c r="K1522" i="35" s="1"/>
  <c r="P1471" i="35"/>
  <c r="P1522" i="35" s="1"/>
  <c r="G1471" i="35"/>
  <c r="G1522" i="35" s="1"/>
  <c r="M1471" i="35"/>
  <c r="M1522" i="35" s="1"/>
  <c r="H1471" i="35"/>
  <c r="H1522" i="35" s="1"/>
  <c r="O1471" i="35"/>
  <c r="O1522" i="35" s="1"/>
  <c r="I1471" i="35"/>
  <c r="I1522" i="35" s="1"/>
  <c r="Q1471" i="35"/>
  <c r="Q1522" i="35" s="1"/>
  <c r="D1522" i="35"/>
  <c r="F1467" i="35"/>
  <c r="F1518" i="35" s="1"/>
  <c r="J1467" i="35"/>
  <c r="J1518" i="35" s="1"/>
  <c r="N1467" i="35"/>
  <c r="N1518" i="35" s="1"/>
  <c r="R1467" i="35"/>
  <c r="R1518" i="35" s="1"/>
  <c r="E1467" i="35"/>
  <c r="E1518" i="35" s="1"/>
  <c r="K1467" i="35"/>
  <c r="K1518" i="35" s="1"/>
  <c r="P1467" i="35"/>
  <c r="P1518" i="35" s="1"/>
  <c r="G1467" i="35"/>
  <c r="G1518" i="35" s="1"/>
  <c r="M1467" i="35"/>
  <c r="M1518" i="35" s="1"/>
  <c r="H1467" i="35"/>
  <c r="H1518" i="35" s="1"/>
  <c r="O1467" i="35"/>
  <c r="O1518" i="35" s="1"/>
  <c r="I1467" i="35"/>
  <c r="I1518" i="35" s="1"/>
  <c r="Q1467" i="35"/>
  <c r="Q1518" i="35" s="1"/>
  <c r="D1518" i="35"/>
  <c r="F1463" i="35"/>
  <c r="F1514" i="35" s="1"/>
  <c r="J1463" i="35"/>
  <c r="J1514" i="35" s="1"/>
  <c r="N1463" i="35"/>
  <c r="N1514" i="35" s="1"/>
  <c r="R1463" i="35"/>
  <c r="R1514" i="35" s="1"/>
  <c r="E1463" i="35"/>
  <c r="E1514" i="35" s="1"/>
  <c r="K1463" i="35"/>
  <c r="K1514" i="35" s="1"/>
  <c r="P1463" i="35"/>
  <c r="P1514" i="35" s="1"/>
  <c r="G1463" i="35"/>
  <c r="G1514" i="35" s="1"/>
  <c r="M1463" i="35"/>
  <c r="M1514" i="35" s="1"/>
  <c r="H1463" i="35"/>
  <c r="H1514" i="35" s="1"/>
  <c r="O1463" i="35"/>
  <c r="O1514" i="35" s="1"/>
  <c r="I1463" i="35"/>
  <c r="I1514" i="35" s="1"/>
  <c r="Q1463" i="35"/>
  <c r="Q1514" i="35" s="1"/>
  <c r="D1514" i="35"/>
  <c r="F1459" i="35"/>
  <c r="F1510" i="35" s="1"/>
  <c r="J1459" i="35"/>
  <c r="J1510" i="35" s="1"/>
  <c r="N1459" i="35"/>
  <c r="N1510" i="35" s="1"/>
  <c r="R1459" i="35"/>
  <c r="R1510" i="35" s="1"/>
  <c r="E1459" i="35"/>
  <c r="E1510" i="35" s="1"/>
  <c r="K1459" i="35"/>
  <c r="K1510" i="35" s="1"/>
  <c r="P1459" i="35"/>
  <c r="P1510" i="35" s="1"/>
  <c r="G1459" i="35"/>
  <c r="G1510" i="35" s="1"/>
  <c r="M1459" i="35"/>
  <c r="M1510" i="35" s="1"/>
  <c r="H1459" i="35"/>
  <c r="H1510" i="35" s="1"/>
  <c r="O1459" i="35"/>
  <c r="O1510" i="35" s="1"/>
  <c r="I1459" i="35"/>
  <c r="I1510" i="35" s="1"/>
  <c r="Q1459" i="35"/>
  <c r="Q1510" i="35" s="1"/>
  <c r="D1510" i="35"/>
  <c r="F1455" i="35"/>
  <c r="F1506" i="35" s="1"/>
  <c r="J1455" i="35"/>
  <c r="J1506" i="35" s="1"/>
  <c r="N1455" i="35"/>
  <c r="N1506" i="35" s="1"/>
  <c r="R1455" i="35"/>
  <c r="R1506" i="35" s="1"/>
  <c r="E1455" i="35"/>
  <c r="E1506" i="35" s="1"/>
  <c r="K1455" i="35"/>
  <c r="K1506" i="35" s="1"/>
  <c r="P1455" i="35"/>
  <c r="P1506" i="35" s="1"/>
  <c r="G1455" i="35"/>
  <c r="G1506" i="35" s="1"/>
  <c r="M1455" i="35"/>
  <c r="M1506" i="35" s="1"/>
  <c r="H1455" i="35"/>
  <c r="H1506" i="35" s="1"/>
  <c r="O1455" i="35"/>
  <c r="O1506" i="35" s="1"/>
  <c r="I1455" i="35"/>
  <c r="I1506" i="35" s="1"/>
  <c r="Q1455" i="35"/>
  <c r="Q1506" i="35" s="1"/>
  <c r="D1506" i="35"/>
  <c r="F1451" i="35"/>
  <c r="F1502" i="35" s="1"/>
  <c r="J1451" i="35"/>
  <c r="J1502" i="35" s="1"/>
  <c r="N1451" i="35"/>
  <c r="N1502" i="35" s="1"/>
  <c r="R1451" i="35"/>
  <c r="R1502" i="35" s="1"/>
  <c r="E1451" i="35"/>
  <c r="E1502" i="35" s="1"/>
  <c r="K1451" i="35"/>
  <c r="K1502" i="35" s="1"/>
  <c r="P1451" i="35"/>
  <c r="P1502" i="35" s="1"/>
  <c r="G1451" i="35"/>
  <c r="G1502" i="35" s="1"/>
  <c r="M1451" i="35"/>
  <c r="M1502" i="35" s="1"/>
  <c r="H1451" i="35"/>
  <c r="H1502" i="35" s="1"/>
  <c r="O1451" i="35"/>
  <c r="O1502" i="35" s="1"/>
  <c r="I1451" i="35"/>
  <c r="I1502" i="35" s="1"/>
  <c r="Q1451" i="35"/>
  <c r="Q1502" i="35" s="1"/>
  <c r="D1502" i="35"/>
  <c r="F1447" i="35"/>
  <c r="F1498" i="35" s="1"/>
  <c r="J1447" i="35"/>
  <c r="J1498" i="35" s="1"/>
  <c r="N1447" i="35"/>
  <c r="N1498" i="35" s="1"/>
  <c r="R1447" i="35"/>
  <c r="R1498" i="35" s="1"/>
  <c r="E1447" i="35"/>
  <c r="E1498" i="35" s="1"/>
  <c r="K1447" i="35"/>
  <c r="K1498" i="35" s="1"/>
  <c r="P1447" i="35"/>
  <c r="P1498" i="35" s="1"/>
  <c r="H1447" i="35"/>
  <c r="H1498" i="35" s="1"/>
  <c r="M1447" i="35"/>
  <c r="M1498" i="35" s="1"/>
  <c r="G1447" i="35"/>
  <c r="G1498" i="35" s="1"/>
  <c r="Q1447" i="35"/>
  <c r="Q1498" i="35" s="1"/>
  <c r="I1447" i="35"/>
  <c r="I1498" i="35" s="1"/>
  <c r="L1447" i="35"/>
  <c r="L1498" i="35" s="1"/>
  <c r="D1498" i="35"/>
  <c r="F1443" i="35"/>
  <c r="F1494" i="35" s="1"/>
  <c r="J1443" i="35"/>
  <c r="J1494" i="35" s="1"/>
  <c r="N1443" i="35"/>
  <c r="N1494" i="35" s="1"/>
  <c r="R1443" i="35"/>
  <c r="R1494" i="35" s="1"/>
  <c r="E1443" i="35"/>
  <c r="E1494" i="35" s="1"/>
  <c r="K1443" i="35"/>
  <c r="K1494" i="35" s="1"/>
  <c r="P1443" i="35"/>
  <c r="P1494" i="35" s="1"/>
  <c r="H1443" i="35"/>
  <c r="H1494" i="35" s="1"/>
  <c r="M1443" i="35"/>
  <c r="M1494" i="35" s="1"/>
  <c r="G1443" i="35"/>
  <c r="G1494" i="35" s="1"/>
  <c r="Q1443" i="35"/>
  <c r="Q1494" i="35" s="1"/>
  <c r="I1443" i="35"/>
  <c r="I1494" i="35" s="1"/>
  <c r="L1443" i="35"/>
  <c r="L1494" i="35" s="1"/>
  <c r="D1494" i="35"/>
  <c r="F1439" i="35"/>
  <c r="F1490" i="35" s="1"/>
  <c r="J1439" i="35"/>
  <c r="J1490" i="35" s="1"/>
  <c r="N1439" i="35"/>
  <c r="N1490" i="35" s="1"/>
  <c r="R1439" i="35"/>
  <c r="R1490" i="35" s="1"/>
  <c r="E1439" i="35"/>
  <c r="E1490" i="35" s="1"/>
  <c r="K1439" i="35"/>
  <c r="K1490" i="35" s="1"/>
  <c r="P1439" i="35"/>
  <c r="P1490" i="35" s="1"/>
  <c r="H1439" i="35"/>
  <c r="H1490" i="35" s="1"/>
  <c r="M1439" i="35"/>
  <c r="M1490" i="35" s="1"/>
  <c r="G1439" i="35"/>
  <c r="G1490" i="35" s="1"/>
  <c r="Q1439" i="35"/>
  <c r="Q1490" i="35" s="1"/>
  <c r="I1439" i="35"/>
  <c r="L1439" i="35"/>
  <c r="L1490" i="35" s="1"/>
  <c r="D1490" i="35"/>
  <c r="E1585" i="35"/>
  <c r="E1636" i="35" s="1"/>
  <c r="I1585" i="35"/>
  <c r="I1636" i="35" s="1"/>
  <c r="M1585" i="35"/>
  <c r="M1636" i="35" s="1"/>
  <c r="Q1585" i="35"/>
  <c r="Q1636" i="35" s="1"/>
  <c r="E1584" i="35"/>
  <c r="E1635" i="35" s="1"/>
  <c r="I1584" i="35"/>
  <c r="I1635" i="35" s="1"/>
  <c r="M1584" i="35"/>
  <c r="M1635" i="35" s="1"/>
  <c r="Q1584" i="35"/>
  <c r="Q1635" i="35" s="1"/>
  <c r="E1583" i="35"/>
  <c r="E1634" i="35" s="1"/>
  <c r="I1583" i="35"/>
  <c r="I1634" i="35" s="1"/>
  <c r="M1583" i="35"/>
  <c r="M1634" i="35" s="1"/>
  <c r="Q1583" i="35"/>
  <c r="Q1634" i="35" s="1"/>
  <c r="E1582" i="35"/>
  <c r="E1633" i="35" s="1"/>
  <c r="I1582" i="35"/>
  <c r="I1633" i="35" s="1"/>
  <c r="M1582" i="35"/>
  <c r="M1633" i="35" s="1"/>
  <c r="Q1582" i="35"/>
  <c r="Q1633" i="35" s="1"/>
  <c r="E1581" i="35"/>
  <c r="E1632" i="35" s="1"/>
  <c r="I1581" i="35"/>
  <c r="I1632" i="35" s="1"/>
  <c r="M1581" i="35"/>
  <c r="M1632" i="35" s="1"/>
  <c r="Q1581" i="35"/>
  <c r="Q1632" i="35" s="1"/>
  <c r="E1580" i="35"/>
  <c r="E1631" i="35" s="1"/>
  <c r="I1580" i="35"/>
  <c r="I1631" i="35" s="1"/>
  <c r="M1580" i="35"/>
  <c r="M1631" i="35" s="1"/>
  <c r="Q1580" i="35"/>
  <c r="Q1631" i="35" s="1"/>
  <c r="E1579" i="35"/>
  <c r="E1630" i="35" s="1"/>
  <c r="I1579" i="35"/>
  <c r="I1630" i="35" s="1"/>
  <c r="M1579" i="35"/>
  <c r="M1630" i="35" s="1"/>
  <c r="Q1579" i="35"/>
  <c r="Q1630" i="35" s="1"/>
  <c r="E1578" i="35"/>
  <c r="E1629" i="35" s="1"/>
  <c r="I1578" i="35"/>
  <c r="I1629" i="35" s="1"/>
  <c r="M1578" i="35"/>
  <c r="M1629" i="35" s="1"/>
  <c r="Q1578" i="35"/>
  <c r="Q1629" i="35" s="1"/>
  <c r="E1577" i="35"/>
  <c r="E1628" i="35" s="1"/>
  <c r="I1577" i="35"/>
  <c r="I1628" i="35" s="1"/>
  <c r="M1577" i="35"/>
  <c r="M1628" i="35" s="1"/>
  <c r="Q1577" i="35"/>
  <c r="Q1628" i="35" s="1"/>
  <c r="E1576" i="35"/>
  <c r="I1576" i="35"/>
  <c r="M1576" i="35"/>
  <c r="Q1576" i="35"/>
  <c r="F1482" i="35"/>
  <c r="F1533" i="35" s="1"/>
  <c r="J1482" i="35"/>
  <c r="J1533" i="35" s="1"/>
  <c r="N1482" i="35"/>
  <c r="N1533" i="35" s="1"/>
  <c r="R1482" i="35"/>
  <c r="R1533" i="35" s="1"/>
  <c r="E1482" i="35"/>
  <c r="E1533" i="35" s="1"/>
  <c r="K1482" i="35"/>
  <c r="K1533" i="35" s="1"/>
  <c r="M1481" i="35"/>
  <c r="M1532" i="35" s="1"/>
  <c r="F1478" i="35"/>
  <c r="F1529" i="35" s="1"/>
  <c r="J1478" i="35"/>
  <c r="J1529" i="35" s="1"/>
  <c r="N1478" i="35"/>
  <c r="N1529" i="35" s="1"/>
  <c r="R1478" i="35"/>
  <c r="R1529" i="35" s="1"/>
  <c r="E1478" i="35"/>
  <c r="E1529" i="35" s="1"/>
  <c r="K1478" i="35"/>
  <c r="K1529" i="35" s="1"/>
  <c r="P1478" i="35"/>
  <c r="P1529" i="35" s="1"/>
  <c r="M1477" i="35"/>
  <c r="M1528" i="35" s="1"/>
  <c r="F1474" i="35"/>
  <c r="F1525" i="35" s="1"/>
  <c r="J1474" i="35"/>
  <c r="J1525" i="35" s="1"/>
  <c r="N1474" i="35"/>
  <c r="N1525" i="35" s="1"/>
  <c r="R1474" i="35"/>
  <c r="R1525" i="35" s="1"/>
  <c r="E1474" i="35"/>
  <c r="E1525" i="35" s="1"/>
  <c r="K1474" i="35"/>
  <c r="K1525" i="35" s="1"/>
  <c r="P1474" i="35"/>
  <c r="P1525" i="35" s="1"/>
  <c r="M1473" i="35"/>
  <c r="M1524" i="35" s="1"/>
  <c r="F1470" i="35"/>
  <c r="F1521" i="35" s="1"/>
  <c r="J1470" i="35"/>
  <c r="J1521" i="35" s="1"/>
  <c r="N1470" i="35"/>
  <c r="N1521" i="35" s="1"/>
  <c r="R1470" i="35"/>
  <c r="R1521" i="35" s="1"/>
  <c r="E1470" i="35"/>
  <c r="E1521" i="35" s="1"/>
  <c r="K1470" i="35"/>
  <c r="K1521" i="35" s="1"/>
  <c r="P1470" i="35"/>
  <c r="P1521" i="35" s="1"/>
  <c r="M1469" i="35"/>
  <c r="M1520" i="35" s="1"/>
  <c r="F1466" i="35"/>
  <c r="F1517" i="35" s="1"/>
  <c r="J1466" i="35"/>
  <c r="J1517" i="35" s="1"/>
  <c r="N1466" i="35"/>
  <c r="N1517" i="35" s="1"/>
  <c r="R1466" i="35"/>
  <c r="R1517" i="35" s="1"/>
  <c r="E1466" i="35"/>
  <c r="E1517" i="35" s="1"/>
  <c r="K1466" i="35"/>
  <c r="K1517" i="35" s="1"/>
  <c r="P1466" i="35"/>
  <c r="P1517" i="35" s="1"/>
  <c r="M1465" i="35"/>
  <c r="M1516" i="35" s="1"/>
  <c r="F1462" i="35"/>
  <c r="F1513" i="35" s="1"/>
  <c r="J1462" i="35"/>
  <c r="J1513" i="35" s="1"/>
  <c r="N1462" i="35"/>
  <c r="N1513" i="35" s="1"/>
  <c r="R1462" i="35"/>
  <c r="R1513" i="35" s="1"/>
  <c r="E1462" i="35"/>
  <c r="E1513" i="35" s="1"/>
  <c r="K1462" i="35"/>
  <c r="K1513" i="35" s="1"/>
  <c r="P1462" i="35"/>
  <c r="P1513" i="35" s="1"/>
  <c r="M1461" i="35"/>
  <c r="M1512" i="35" s="1"/>
  <c r="F1458" i="35"/>
  <c r="F1509" i="35" s="1"/>
  <c r="J1458" i="35"/>
  <c r="J1509" i="35" s="1"/>
  <c r="N1458" i="35"/>
  <c r="N1509" i="35" s="1"/>
  <c r="R1458" i="35"/>
  <c r="R1509" i="35" s="1"/>
  <c r="E1458" i="35"/>
  <c r="E1509" i="35" s="1"/>
  <c r="K1458" i="35"/>
  <c r="K1509" i="35" s="1"/>
  <c r="P1458" i="35"/>
  <c r="P1509" i="35" s="1"/>
  <c r="M1457" i="35"/>
  <c r="M1508" i="35" s="1"/>
  <c r="F1454" i="35"/>
  <c r="F1505" i="35" s="1"/>
  <c r="J1454" i="35"/>
  <c r="J1505" i="35" s="1"/>
  <c r="N1454" i="35"/>
  <c r="N1505" i="35" s="1"/>
  <c r="R1454" i="35"/>
  <c r="R1505" i="35" s="1"/>
  <c r="E1454" i="35"/>
  <c r="E1505" i="35" s="1"/>
  <c r="K1454" i="35"/>
  <c r="K1505" i="35" s="1"/>
  <c r="P1454" i="35"/>
  <c r="P1505" i="35" s="1"/>
  <c r="M1453" i="35"/>
  <c r="M1504" i="35" s="1"/>
  <c r="Q1449" i="35"/>
  <c r="Q1500" i="35" s="1"/>
  <c r="F1448" i="35"/>
  <c r="F1499" i="35" s="1"/>
  <c r="J1448" i="35"/>
  <c r="J1499" i="35" s="1"/>
  <c r="N1448" i="35"/>
  <c r="N1499" i="35" s="1"/>
  <c r="R1448" i="35"/>
  <c r="R1499" i="35" s="1"/>
  <c r="E1448" i="35"/>
  <c r="E1499" i="35" s="1"/>
  <c r="K1448" i="35"/>
  <c r="K1499" i="35" s="1"/>
  <c r="P1448" i="35"/>
  <c r="P1499" i="35" s="1"/>
  <c r="H1448" i="35"/>
  <c r="H1499" i="35" s="1"/>
  <c r="M1448" i="35"/>
  <c r="M1499" i="35" s="1"/>
  <c r="Q1445" i="35"/>
  <c r="Q1496" i="35" s="1"/>
  <c r="F1444" i="35"/>
  <c r="F1495" i="35" s="1"/>
  <c r="J1444" i="35"/>
  <c r="J1495" i="35" s="1"/>
  <c r="N1444" i="35"/>
  <c r="N1495" i="35" s="1"/>
  <c r="R1444" i="35"/>
  <c r="R1495" i="35" s="1"/>
  <c r="E1444" i="35"/>
  <c r="E1495" i="35" s="1"/>
  <c r="K1444" i="35"/>
  <c r="K1495" i="35" s="1"/>
  <c r="P1444" i="35"/>
  <c r="P1495" i="35" s="1"/>
  <c r="H1444" i="35"/>
  <c r="H1495" i="35" s="1"/>
  <c r="M1444" i="35"/>
  <c r="M1495" i="35" s="1"/>
  <c r="Q1441" i="35"/>
  <c r="Q1492" i="35" s="1"/>
  <c r="F1440" i="35"/>
  <c r="F1491" i="35" s="1"/>
  <c r="J1440" i="35"/>
  <c r="J1491" i="35" s="1"/>
  <c r="N1440" i="35"/>
  <c r="N1491" i="35" s="1"/>
  <c r="R1440" i="35"/>
  <c r="R1491" i="35" s="1"/>
  <c r="E1440" i="35"/>
  <c r="E1491" i="35" s="1"/>
  <c r="K1440" i="35"/>
  <c r="K1491" i="35" s="1"/>
  <c r="P1440" i="35"/>
  <c r="P1491" i="35" s="1"/>
  <c r="H1440" i="35"/>
  <c r="H1491" i="35" s="1"/>
  <c r="M1440" i="35"/>
  <c r="M1491" i="35" s="1"/>
  <c r="Q1437" i="35"/>
  <c r="F1481" i="35"/>
  <c r="F1532" i="35" s="1"/>
  <c r="J1481" i="35"/>
  <c r="J1532" i="35" s="1"/>
  <c r="N1481" i="35"/>
  <c r="N1532" i="35" s="1"/>
  <c r="R1481" i="35"/>
  <c r="R1532" i="35" s="1"/>
  <c r="E1481" i="35"/>
  <c r="E1532" i="35" s="1"/>
  <c r="K1481" i="35"/>
  <c r="K1532" i="35" s="1"/>
  <c r="P1481" i="35"/>
  <c r="P1532" i="35" s="1"/>
  <c r="F1477" i="35"/>
  <c r="F1528" i="35" s="1"/>
  <c r="J1477" i="35"/>
  <c r="J1528" i="35" s="1"/>
  <c r="N1477" i="35"/>
  <c r="N1528" i="35" s="1"/>
  <c r="R1477" i="35"/>
  <c r="R1528" i="35" s="1"/>
  <c r="E1477" i="35"/>
  <c r="E1528" i="35" s="1"/>
  <c r="K1477" i="35"/>
  <c r="K1528" i="35" s="1"/>
  <c r="P1477" i="35"/>
  <c r="P1528" i="35" s="1"/>
  <c r="F1473" i="35"/>
  <c r="F1524" i="35" s="1"/>
  <c r="J1473" i="35"/>
  <c r="J1524" i="35" s="1"/>
  <c r="N1473" i="35"/>
  <c r="N1524" i="35" s="1"/>
  <c r="R1473" i="35"/>
  <c r="R1524" i="35" s="1"/>
  <c r="E1473" i="35"/>
  <c r="E1524" i="35" s="1"/>
  <c r="K1473" i="35"/>
  <c r="K1524" i="35" s="1"/>
  <c r="P1473" i="35"/>
  <c r="P1524" i="35" s="1"/>
  <c r="F1469" i="35"/>
  <c r="F1520" i="35" s="1"/>
  <c r="J1469" i="35"/>
  <c r="J1520" i="35" s="1"/>
  <c r="N1469" i="35"/>
  <c r="N1520" i="35" s="1"/>
  <c r="R1469" i="35"/>
  <c r="R1520" i="35" s="1"/>
  <c r="E1469" i="35"/>
  <c r="E1520" i="35" s="1"/>
  <c r="K1469" i="35"/>
  <c r="K1520" i="35" s="1"/>
  <c r="P1469" i="35"/>
  <c r="P1520" i="35" s="1"/>
  <c r="F1465" i="35"/>
  <c r="F1516" i="35" s="1"/>
  <c r="J1465" i="35"/>
  <c r="J1516" i="35" s="1"/>
  <c r="N1465" i="35"/>
  <c r="N1516" i="35" s="1"/>
  <c r="R1465" i="35"/>
  <c r="R1516" i="35" s="1"/>
  <c r="E1465" i="35"/>
  <c r="E1516" i="35" s="1"/>
  <c r="K1465" i="35"/>
  <c r="K1516" i="35" s="1"/>
  <c r="P1465" i="35"/>
  <c r="P1516" i="35" s="1"/>
  <c r="F1461" i="35"/>
  <c r="F1512" i="35" s="1"/>
  <c r="J1461" i="35"/>
  <c r="J1512" i="35" s="1"/>
  <c r="N1461" i="35"/>
  <c r="N1512" i="35" s="1"/>
  <c r="R1461" i="35"/>
  <c r="R1512" i="35" s="1"/>
  <c r="E1461" i="35"/>
  <c r="E1512" i="35" s="1"/>
  <c r="K1461" i="35"/>
  <c r="K1512" i="35" s="1"/>
  <c r="P1461" i="35"/>
  <c r="P1512" i="35" s="1"/>
  <c r="F1457" i="35"/>
  <c r="F1508" i="35" s="1"/>
  <c r="J1457" i="35"/>
  <c r="J1508" i="35" s="1"/>
  <c r="N1457" i="35"/>
  <c r="N1508" i="35" s="1"/>
  <c r="R1457" i="35"/>
  <c r="R1508" i="35" s="1"/>
  <c r="E1457" i="35"/>
  <c r="E1508" i="35" s="1"/>
  <c r="K1457" i="35"/>
  <c r="K1508" i="35" s="1"/>
  <c r="P1457" i="35"/>
  <c r="P1508" i="35" s="1"/>
  <c r="F1453" i="35"/>
  <c r="F1504" i="35" s="1"/>
  <c r="J1453" i="35"/>
  <c r="J1504" i="35" s="1"/>
  <c r="N1453" i="35"/>
  <c r="N1504" i="35" s="1"/>
  <c r="R1453" i="35"/>
  <c r="R1504" i="35" s="1"/>
  <c r="E1453" i="35"/>
  <c r="E1504" i="35" s="1"/>
  <c r="K1453" i="35"/>
  <c r="K1504" i="35" s="1"/>
  <c r="P1453" i="35"/>
  <c r="P1504" i="35" s="1"/>
  <c r="F1449" i="35"/>
  <c r="F1500" i="35" s="1"/>
  <c r="J1449" i="35"/>
  <c r="J1500" i="35" s="1"/>
  <c r="N1449" i="35"/>
  <c r="N1500" i="35" s="1"/>
  <c r="R1449" i="35"/>
  <c r="R1500" i="35" s="1"/>
  <c r="E1449" i="35"/>
  <c r="E1500" i="35" s="1"/>
  <c r="K1449" i="35"/>
  <c r="K1500" i="35" s="1"/>
  <c r="P1449" i="35"/>
  <c r="P1500" i="35" s="1"/>
  <c r="H1449" i="35"/>
  <c r="H1500" i="35" s="1"/>
  <c r="M1449" i="35"/>
  <c r="M1500" i="35" s="1"/>
  <c r="F1445" i="35"/>
  <c r="F1496" i="35" s="1"/>
  <c r="J1445" i="35"/>
  <c r="J1496" i="35" s="1"/>
  <c r="N1445" i="35"/>
  <c r="N1496" i="35" s="1"/>
  <c r="R1445" i="35"/>
  <c r="R1496" i="35" s="1"/>
  <c r="E1445" i="35"/>
  <c r="E1496" i="35" s="1"/>
  <c r="K1445" i="35"/>
  <c r="K1496" i="35" s="1"/>
  <c r="P1445" i="35"/>
  <c r="P1496" i="35" s="1"/>
  <c r="H1445" i="35"/>
  <c r="H1496" i="35" s="1"/>
  <c r="M1445" i="35"/>
  <c r="M1496" i="35" s="1"/>
  <c r="F1441" i="35"/>
  <c r="F1492" i="35" s="1"/>
  <c r="J1441" i="35"/>
  <c r="J1492" i="35" s="1"/>
  <c r="N1441" i="35"/>
  <c r="N1492" i="35" s="1"/>
  <c r="R1441" i="35"/>
  <c r="R1492" i="35" s="1"/>
  <c r="E1441" i="35"/>
  <c r="E1492" i="35" s="1"/>
  <c r="K1441" i="35"/>
  <c r="K1492" i="35" s="1"/>
  <c r="P1441" i="35"/>
  <c r="P1492" i="35" s="1"/>
  <c r="H1441" i="35"/>
  <c r="H1492" i="35" s="1"/>
  <c r="M1441" i="35"/>
  <c r="M1492" i="35" s="1"/>
  <c r="O1488" i="35"/>
  <c r="F1437" i="35"/>
  <c r="J1437" i="35"/>
  <c r="N1437" i="35"/>
  <c r="R1437" i="35"/>
  <c r="E1437" i="35"/>
  <c r="K1437" i="35"/>
  <c r="P1437" i="35"/>
  <c r="H1437" i="35"/>
  <c r="M1437" i="35"/>
  <c r="D1488" i="35"/>
  <c r="F1486" i="35"/>
  <c r="F1537" i="35" s="1"/>
  <c r="J1486" i="35"/>
  <c r="J1537" i="35" s="1"/>
  <c r="N1486" i="35"/>
  <c r="N1537" i="35" s="1"/>
  <c r="R1486" i="35"/>
  <c r="R1537" i="35" s="1"/>
  <c r="F1485" i="35"/>
  <c r="F1536" i="35" s="1"/>
  <c r="J1485" i="35"/>
  <c r="J1536" i="35" s="1"/>
  <c r="N1485" i="35"/>
  <c r="N1536" i="35" s="1"/>
  <c r="R1485" i="35"/>
  <c r="R1536" i="35" s="1"/>
  <c r="F1484" i="35"/>
  <c r="F1535" i="35" s="1"/>
  <c r="J1484" i="35"/>
  <c r="J1535" i="35" s="1"/>
  <c r="N1484" i="35"/>
  <c r="N1535" i="35" s="1"/>
  <c r="R1484" i="35"/>
  <c r="R1535" i="35" s="1"/>
  <c r="F1483" i="35"/>
  <c r="F1534" i="35" s="1"/>
  <c r="J1483" i="35"/>
  <c r="J1534" i="35" s="1"/>
  <c r="N1483" i="35"/>
  <c r="N1534" i="35" s="1"/>
  <c r="R1483" i="35"/>
  <c r="R1534" i="35" s="1"/>
  <c r="O1482" i="35"/>
  <c r="O1533" i="35" s="1"/>
  <c r="H1482" i="35"/>
  <c r="H1533" i="35" s="1"/>
  <c r="Q1481" i="35"/>
  <c r="Q1532" i="35" s="1"/>
  <c r="I1481" i="35"/>
  <c r="I1532" i="35" s="1"/>
  <c r="F1480" i="35"/>
  <c r="F1531" i="35" s="1"/>
  <c r="J1480" i="35"/>
  <c r="J1531" i="35" s="1"/>
  <c r="N1480" i="35"/>
  <c r="N1531" i="35" s="1"/>
  <c r="R1480" i="35"/>
  <c r="R1531" i="35" s="1"/>
  <c r="E1480" i="35"/>
  <c r="E1531" i="35" s="1"/>
  <c r="K1480" i="35"/>
  <c r="K1531" i="35" s="1"/>
  <c r="P1480" i="35"/>
  <c r="P1531" i="35" s="1"/>
  <c r="O1478" i="35"/>
  <c r="O1529" i="35" s="1"/>
  <c r="H1478" i="35"/>
  <c r="H1529" i="35" s="1"/>
  <c r="Q1477" i="35"/>
  <c r="Q1528" i="35" s="1"/>
  <c r="I1477" i="35"/>
  <c r="I1528" i="35" s="1"/>
  <c r="F1476" i="35"/>
  <c r="F1527" i="35" s="1"/>
  <c r="J1476" i="35"/>
  <c r="J1527" i="35" s="1"/>
  <c r="N1476" i="35"/>
  <c r="N1527" i="35" s="1"/>
  <c r="R1476" i="35"/>
  <c r="R1527" i="35" s="1"/>
  <c r="E1476" i="35"/>
  <c r="E1527" i="35" s="1"/>
  <c r="K1476" i="35"/>
  <c r="K1527" i="35" s="1"/>
  <c r="P1476" i="35"/>
  <c r="P1527" i="35" s="1"/>
  <c r="O1474" i="35"/>
  <c r="O1525" i="35" s="1"/>
  <c r="H1474" i="35"/>
  <c r="H1525" i="35" s="1"/>
  <c r="Q1473" i="35"/>
  <c r="Q1524" i="35" s="1"/>
  <c r="I1473" i="35"/>
  <c r="I1524" i="35" s="1"/>
  <c r="F1472" i="35"/>
  <c r="F1523" i="35" s="1"/>
  <c r="J1472" i="35"/>
  <c r="J1523" i="35" s="1"/>
  <c r="N1472" i="35"/>
  <c r="N1523" i="35" s="1"/>
  <c r="R1472" i="35"/>
  <c r="R1523" i="35" s="1"/>
  <c r="E1472" i="35"/>
  <c r="E1523" i="35" s="1"/>
  <c r="K1472" i="35"/>
  <c r="K1523" i="35" s="1"/>
  <c r="P1472" i="35"/>
  <c r="P1523" i="35" s="1"/>
  <c r="O1470" i="35"/>
  <c r="O1521" i="35" s="1"/>
  <c r="H1470" i="35"/>
  <c r="H1521" i="35" s="1"/>
  <c r="Q1469" i="35"/>
  <c r="Q1520" i="35" s="1"/>
  <c r="I1469" i="35"/>
  <c r="I1520" i="35" s="1"/>
  <c r="F1468" i="35"/>
  <c r="F1519" i="35" s="1"/>
  <c r="J1468" i="35"/>
  <c r="J1519" i="35" s="1"/>
  <c r="N1468" i="35"/>
  <c r="N1519" i="35" s="1"/>
  <c r="R1468" i="35"/>
  <c r="R1519" i="35" s="1"/>
  <c r="E1468" i="35"/>
  <c r="E1519" i="35" s="1"/>
  <c r="K1468" i="35"/>
  <c r="K1519" i="35" s="1"/>
  <c r="P1468" i="35"/>
  <c r="P1519" i="35" s="1"/>
  <c r="O1466" i="35"/>
  <c r="O1517" i="35" s="1"/>
  <c r="H1466" i="35"/>
  <c r="H1517" i="35" s="1"/>
  <c r="Q1465" i="35"/>
  <c r="Q1516" i="35" s="1"/>
  <c r="I1465" i="35"/>
  <c r="I1516" i="35" s="1"/>
  <c r="F1464" i="35"/>
  <c r="F1515" i="35" s="1"/>
  <c r="J1464" i="35"/>
  <c r="J1515" i="35" s="1"/>
  <c r="N1464" i="35"/>
  <c r="N1515" i="35" s="1"/>
  <c r="R1464" i="35"/>
  <c r="R1515" i="35" s="1"/>
  <c r="E1464" i="35"/>
  <c r="E1515" i="35" s="1"/>
  <c r="K1464" i="35"/>
  <c r="K1515" i="35" s="1"/>
  <c r="P1464" i="35"/>
  <c r="P1515" i="35" s="1"/>
  <c r="O1462" i="35"/>
  <c r="O1513" i="35" s="1"/>
  <c r="H1462" i="35"/>
  <c r="H1513" i="35" s="1"/>
  <c r="Q1461" i="35"/>
  <c r="Q1512" i="35" s="1"/>
  <c r="I1461" i="35"/>
  <c r="I1512" i="35" s="1"/>
  <c r="F1460" i="35"/>
  <c r="F1511" i="35" s="1"/>
  <c r="J1460" i="35"/>
  <c r="J1511" i="35" s="1"/>
  <c r="N1460" i="35"/>
  <c r="N1511" i="35" s="1"/>
  <c r="R1460" i="35"/>
  <c r="R1511" i="35" s="1"/>
  <c r="E1460" i="35"/>
  <c r="E1511" i="35" s="1"/>
  <c r="K1460" i="35"/>
  <c r="K1511" i="35" s="1"/>
  <c r="P1460" i="35"/>
  <c r="P1511" i="35" s="1"/>
  <c r="O1458" i="35"/>
  <c r="O1509" i="35" s="1"/>
  <c r="H1458" i="35"/>
  <c r="H1509" i="35" s="1"/>
  <c r="Q1457" i="35"/>
  <c r="Q1508" i="35" s="1"/>
  <c r="I1457" i="35"/>
  <c r="I1508" i="35" s="1"/>
  <c r="F1456" i="35"/>
  <c r="F1507" i="35" s="1"/>
  <c r="J1456" i="35"/>
  <c r="J1507" i="35" s="1"/>
  <c r="N1456" i="35"/>
  <c r="N1507" i="35" s="1"/>
  <c r="R1456" i="35"/>
  <c r="R1507" i="35" s="1"/>
  <c r="E1456" i="35"/>
  <c r="E1507" i="35" s="1"/>
  <c r="K1456" i="35"/>
  <c r="K1507" i="35" s="1"/>
  <c r="P1456" i="35"/>
  <c r="P1507" i="35" s="1"/>
  <c r="O1454" i="35"/>
  <c r="O1505" i="35" s="1"/>
  <c r="H1454" i="35"/>
  <c r="H1505" i="35" s="1"/>
  <c r="Q1453" i="35"/>
  <c r="Q1504" i="35" s="1"/>
  <c r="I1453" i="35"/>
  <c r="I1504" i="35" s="1"/>
  <c r="F1452" i="35"/>
  <c r="F1503" i="35" s="1"/>
  <c r="J1452" i="35"/>
  <c r="J1503" i="35" s="1"/>
  <c r="N1452" i="35"/>
  <c r="N1503" i="35" s="1"/>
  <c r="R1452" i="35"/>
  <c r="R1503" i="35" s="1"/>
  <c r="E1452" i="35"/>
  <c r="E1503" i="35" s="1"/>
  <c r="K1452" i="35"/>
  <c r="K1503" i="35" s="1"/>
  <c r="P1452" i="35"/>
  <c r="P1503" i="35" s="1"/>
  <c r="F1450" i="35"/>
  <c r="F1501" i="35" s="1"/>
  <c r="J1450" i="35"/>
  <c r="J1501" i="35" s="1"/>
  <c r="N1450" i="35"/>
  <c r="N1501" i="35" s="1"/>
  <c r="R1450" i="35"/>
  <c r="R1501" i="35" s="1"/>
  <c r="E1450" i="35"/>
  <c r="E1501" i="35" s="1"/>
  <c r="K1450" i="35"/>
  <c r="K1501" i="35" s="1"/>
  <c r="P1450" i="35"/>
  <c r="P1501" i="35" s="1"/>
  <c r="H1450" i="35"/>
  <c r="H1501" i="35" s="1"/>
  <c r="M1450" i="35"/>
  <c r="M1501" i="35" s="1"/>
  <c r="L1449" i="35"/>
  <c r="L1500" i="35" s="1"/>
  <c r="I1448" i="35"/>
  <c r="I1499" i="35" s="1"/>
  <c r="F1446" i="35"/>
  <c r="F1497" i="35" s="1"/>
  <c r="J1446" i="35"/>
  <c r="J1497" i="35" s="1"/>
  <c r="N1446" i="35"/>
  <c r="N1497" i="35" s="1"/>
  <c r="R1446" i="35"/>
  <c r="R1497" i="35" s="1"/>
  <c r="E1446" i="35"/>
  <c r="E1497" i="35" s="1"/>
  <c r="K1446" i="35"/>
  <c r="K1497" i="35" s="1"/>
  <c r="P1446" i="35"/>
  <c r="P1497" i="35" s="1"/>
  <c r="H1446" i="35"/>
  <c r="H1497" i="35" s="1"/>
  <c r="M1446" i="35"/>
  <c r="M1497" i="35" s="1"/>
  <c r="L1445" i="35"/>
  <c r="L1496" i="35" s="1"/>
  <c r="I1444" i="35"/>
  <c r="I1495" i="35" s="1"/>
  <c r="F1442" i="35"/>
  <c r="F1493" i="35" s="1"/>
  <c r="J1442" i="35"/>
  <c r="J1493" i="35" s="1"/>
  <c r="N1442" i="35"/>
  <c r="N1493" i="35" s="1"/>
  <c r="R1442" i="35"/>
  <c r="R1493" i="35" s="1"/>
  <c r="E1442" i="35"/>
  <c r="E1493" i="35" s="1"/>
  <c r="K1442" i="35"/>
  <c r="K1493" i="35" s="1"/>
  <c r="P1442" i="35"/>
  <c r="P1493" i="35" s="1"/>
  <c r="H1442" i="35"/>
  <c r="H1493" i="35" s="1"/>
  <c r="M1442" i="35"/>
  <c r="M1493" i="35" s="1"/>
  <c r="L1441" i="35"/>
  <c r="L1492" i="35" s="1"/>
  <c r="I1440" i="35"/>
  <c r="I1491" i="35" s="1"/>
  <c r="F1438" i="35"/>
  <c r="F1489" i="35" s="1"/>
  <c r="J1438" i="35"/>
  <c r="J1489" i="35" s="1"/>
  <c r="N1438" i="35"/>
  <c r="N1489" i="35" s="1"/>
  <c r="R1438" i="35"/>
  <c r="R1489" i="35" s="1"/>
  <c r="E1438" i="35"/>
  <c r="E1489" i="35" s="1"/>
  <c r="K1438" i="35"/>
  <c r="K1489" i="35" s="1"/>
  <c r="P1438" i="35"/>
  <c r="P1489" i="35" s="1"/>
  <c r="H1438" i="35"/>
  <c r="H1489" i="35" s="1"/>
  <c r="M1438" i="35"/>
  <c r="M1489" i="35" s="1"/>
  <c r="L1437" i="35"/>
  <c r="O1412" i="35"/>
  <c r="K1412" i="35"/>
  <c r="G1412" i="35"/>
  <c r="F1337" i="35"/>
  <c r="F1388" i="35" s="1"/>
  <c r="J1337" i="35"/>
  <c r="J1388" i="35" s="1"/>
  <c r="N1337" i="35"/>
  <c r="N1388" i="35" s="1"/>
  <c r="E1337" i="35"/>
  <c r="E1388" i="35" s="1"/>
  <c r="K1337" i="35"/>
  <c r="K1388" i="35" s="1"/>
  <c r="P1337" i="35"/>
  <c r="P1388" i="35" s="1"/>
  <c r="G1337" i="35"/>
  <c r="G1388" i="35" s="1"/>
  <c r="L1337" i="35"/>
  <c r="L1388" i="35" s="1"/>
  <c r="Q1337" i="35"/>
  <c r="Q1388" i="35" s="1"/>
  <c r="H1337" i="35"/>
  <c r="H1388" i="35" s="1"/>
  <c r="M1337" i="35"/>
  <c r="M1388" i="35" s="1"/>
  <c r="R1337" i="35"/>
  <c r="R1388" i="35" s="1"/>
  <c r="F1336" i="35"/>
  <c r="F1387" i="35" s="1"/>
  <c r="J1336" i="35"/>
  <c r="J1387" i="35" s="1"/>
  <c r="N1336" i="35"/>
  <c r="N1387" i="35" s="1"/>
  <c r="R1336" i="35"/>
  <c r="R1387" i="35" s="1"/>
  <c r="E1336" i="35"/>
  <c r="E1387" i="35" s="1"/>
  <c r="K1336" i="35"/>
  <c r="K1387" i="35" s="1"/>
  <c r="P1336" i="35"/>
  <c r="G1336" i="35"/>
  <c r="G1387" i="35" s="1"/>
  <c r="L1336" i="35"/>
  <c r="Q1336" i="35"/>
  <c r="Q1387" i="35" s="1"/>
  <c r="H1336" i="35"/>
  <c r="M1336" i="35"/>
  <c r="M1387" i="35" s="1"/>
  <c r="D1346" i="35"/>
  <c r="R1345" i="35"/>
  <c r="R1396" i="35" s="1"/>
  <c r="N1345" i="35"/>
  <c r="N1396" i="35" s="1"/>
  <c r="J1345" i="35"/>
  <c r="J1396" i="35" s="1"/>
  <c r="F1345" i="35"/>
  <c r="F1396" i="35" s="1"/>
  <c r="R1344" i="35"/>
  <c r="R1395" i="35" s="1"/>
  <c r="N1344" i="35"/>
  <c r="N1395" i="35" s="1"/>
  <c r="J1344" i="35"/>
  <c r="J1395" i="35" s="1"/>
  <c r="F1344" i="35"/>
  <c r="F1395" i="35" s="1"/>
  <c r="R1343" i="35"/>
  <c r="R1394" i="35" s="1"/>
  <c r="N1343" i="35"/>
  <c r="N1394" i="35" s="1"/>
  <c r="J1343" i="35"/>
  <c r="J1394" i="35" s="1"/>
  <c r="F1343" i="35"/>
  <c r="F1394" i="35" s="1"/>
  <c r="R1342" i="35"/>
  <c r="R1393" i="35" s="1"/>
  <c r="N1342" i="35"/>
  <c r="N1393" i="35" s="1"/>
  <c r="J1342" i="35"/>
  <c r="J1393" i="35" s="1"/>
  <c r="F1342" i="35"/>
  <c r="F1393" i="35" s="1"/>
  <c r="R1341" i="35"/>
  <c r="R1392" i="35" s="1"/>
  <c r="N1341" i="35"/>
  <c r="N1392" i="35" s="1"/>
  <c r="J1341" i="35"/>
  <c r="J1392" i="35" s="1"/>
  <c r="F1341" i="35"/>
  <c r="F1392" i="35" s="1"/>
  <c r="R1340" i="35"/>
  <c r="R1391" i="35" s="1"/>
  <c r="N1340" i="35"/>
  <c r="N1391" i="35" s="1"/>
  <c r="J1340" i="35"/>
  <c r="J1391" i="35" s="1"/>
  <c r="F1340" i="35"/>
  <c r="F1391" i="35" s="1"/>
  <c r="R1339" i="35"/>
  <c r="R1390" i="35" s="1"/>
  <c r="N1339" i="35"/>
  <c r="N1390" i="35" s="1"/>
  <c r="J1339" i="35"/>
  <c r="J1390" i="35" s="1"/>
  <c r="F1339" i="35"/>
  <c r="F1390" i="35" s="1"/>
  <c r="R1338" i="35"/>
  <c r="R1389" i="35" s="1"/>
  <c r="N1338" i="35"/>
  <c r="N1389" i="35" s="1"/>
  <c r="J1338" i="35"/>
  <c r="J1389" i="35" s="1"/>
  <c r="F1338" i="35"/>
  <c r="F1389" i="35" s="1"/>
  <c r="Q1345" i="35"/>
  <c r="Q1396" i="35" s="1"/>
  <c r="M1345" i="35"/>
  <c r="M1396" i="35" s="1"/>
  <c r="I1345" i="35"/>
  <c r="I1396" i="35" s="1"/>
  <c r="Q1344" i="35"/>
  <c r="Q1395" i="35" s="1"/>
  <c r="M1344" i="35"/>
  <c r="M1395" i="35" s="1"/>
  <c r="I1344" i="35"/>
  <c r="I1395" i="35" s="1"/>
  <c r="Q1343" i="35"/>
  <c r="Q1394" i="35" s="1"/>
  <c r="M1343" i="35"/>
  <c r="M1394" i="35" s="1"/>
  <c r="I1343" i="35"/>
  <c r="I1394" i="35" s="1"/>
  <c r="Q1342" i="35"/>
  <c r="Q1393" i="35" s="1"/>
  <c r="M1342" i="35"/>
  <c r="M1393" i="35" s="1"/>
  <c r="I1342" i="35"/>
  <c r="I1393" i="35" s="1"/>
  <c r="Q1341" i="35"/>
  <c r="Q1392" i="35" s="1"/>
  <c r="M1341" i="35"/>
  <c r="M1392" i="35" s="1"/>
  <c r="I1341" i="35"/>
  <c r="I1392" i="35" s="1"/>
  <c r="Q1340" i="35"/>
  <c r="Q1391" i="35" s="1"/>
  <c r="M1340" i="35"/>
  <c r="M1391" i="35" s="1"/>
  <c r="I1340" i="35"/>
  <c r="I1391" i="35" s="1"/>
  <c r="Q1339" i="35"/>
  <c r="Q1390" i="35" s="1"/>
  <c r="M1339" i="35"/>
  <c r="M1390" i="35" s="1"/>
  <c r="I1339" i="35"/>
  <c r="I1390" i="35" s="1"/>
  <c r="Q1338" i="35"/>
  <c r="Q1389" i="35" s="1"/>
  <c r="M1338" i="35"/>
  <c r="M1389" i="35" s="1"/>
  <c r="I1338" i="35"/>
  <c r="I1389" i="35" s="1"/>
  <c r="F1233" i="35"/>
  <c r="R1335" i="35"/>
  <c r="R1386" i="35" s="1"/>
  <c r="N1335" i="35"/>
  <c r="N1386" i="35" s="1"/>
  <c r="J1335" i="35"/>
  <c r="J1386" i="35" s="1"/>
  <c r="F1335" i="35"/>
  <c r="F1386" i="35" s="1"/>
  <c r="R1334" i="35"/>
  <c r="N1334" i="35"/>
  <c r="J1334" i="35"/>
  <c r="J1385" i="35" s="1"/>
  <c r="F1334" i="35"/>
  <c r="F1385" i="35" s="1"/>
  <c r="J1332" i="35"/>
  <c r="J1383" i="35" s="1"/>
  <c r="F1332" i="35"/>
  <c r="F1383" i="35" s="1"/>
  <c r="J1327" i="35"/>
  <c r="F1327" i="35"/>
  <c r="F1378" i="35" s="1"/>
  <c r="F1323" i="35"/>
  <c r="F1374" i="35" s="1"/>
  <c r="F1319" i="35"/>
  <c r="M1335" i="35"/>
  <c r="M1386" i="35" s="1"/>
  <c r="I1335" i="35"/>
  <c r="I1386" i="35" s="1"/>
  <c r="Q1334" i="35"/>
  <c r="Q1385" i="35" s="1"/>
  <c r="M1334" i="35"/>
  <c r="M1385" i="35" s="1"/>
  <c r="I1334" i="35"/>
  <c r="I1385" i="35" s="1"/>
  <c r="I1332" i="35"/>
  <c r="I1383" i="35" s="1"/>
  <c r="I1330" i="35"/>
  <c r="I1381" i="35" s="1"/>
  <c r="I1329" i="35"/>
  <c r="I1380" i="35" s="1"/>
  <c r="M1328" i="35"/>
  <c r="M1379" i="35" s="1"/>
  <c r="I1328" i="35"/>
  <c r="I1379" i="35" s="1"/>
  <c r="Q1327" i="35"/>
  <c r="Q1378" i="35" s="1"/>
  <c r="M1327" i="35"/>
  <c r="M1378" i="35" s="1"/>
  <c r="I1327" i="35"/>
  <c r="I1378" i="35" s="1"/>
  <c r="Q1326" i="35"/>
  <c r="Q1377" i="35" s="1"/>
  <c r="M1326" i="35"/>
  <c r="M1377" i="35" s="1"/>
  <c r="I1326" i="35"/>
  <c r="I1377" i="35" s="1"/>
  <c r="Q1325" i="35"/>
  <c r="Q1376" i="35" s="1"/>
  <c r="M1325" i="35"/>
  <c r="M1376" i="35" s="1"/>
  <c r="I1325" i="35"/>
  <c r="I1376" i="35" s="1"/>
  <c r="Q1324" i="35"/>
  <c r="Q1375" i="35" s="1"/>
  <c r="M1324" i="35"/>
  <c r="M1375" i="35" s="1"/>
  <c r="I1324" i="35"/>
  <c r="I1375" i="35" s="1"/>
  <c r="Q1323" i="35"/>
  <c r="Q1374" i="35" s="1"/>
  <c r="M1323" i="35"/>
  <c r="M1374" i="35" s="1"/>
  <c r="I1323" i="35"/>
  <c r="I1374" i="35" s="1"/>
  <c r="I1319" i="35"/>
  <c r="I1370" i="35" s="1"/>
  <c r="M1318" i="35"/>
  <c r="M1369" i="35" s="1"/>
  <c r="I1318" i="35"/>
  <c r="I1369" i="35" s="1"/>
  <c r="Q1317" i="35"/>
  <c r="Q1368" i="35" s="1"/>
  <c r="M1317" i="35"/>
  <c r="M1368" i="35" s="1"/>
  <c r="I1317" i="35"/>
  <c r="I1368" i="35" s="1"/>
  <c r="I1313" i="35"/>
  <c r="I1364" i="35" s="1"/>
  <c r="I1312" i="35"/>
  <c r="I1363" i="35" s="1"/>
  <c r="Q1309" i="35"/>
  <c r="Q1360" i="35" s="1"/>
  <c r="M1309" i="35"/>
  <c r="M1360" i="35" s="1"/>
  <c r="I1309" i="35"/>
  <c r="I1360" i="35" s="1"/>
  <c r="Q1301" i="35"/>
  <c r="Q1352" i="35" s="1"/>
  <c r="M1301" i="35"/>
  <c r="M1352" i="35" s="1"/>
  <c r="I1301" i="35"/>
  <c r="I1352" i="35" s="1"/>
  <c r="M1300" i="35"/>
  <c r="M1351" i="35" s="1"/>
  <c r="I1300" i="35"/>
  <c r="I1351" i="35" s="1"/>
  <c r="Q1299" i="35"/>
  <c r="Q1350" i="35" s="1"/>
  <c r="M1299" i="35"/>
  <c r="M1350" i="35" s="1"/>
  <c r="I1299" i="35"/>
  <c r="I1350" i="35" s="1"/>
  <c r="Q1298" i="35"/>
  <c r="Q1349" i="35" s="1"/>
  <c r="M1298" i="35"/>
  <c r="M1349" i="35" s="1"/>
  <c r="I1298" i="35"/>
  <c r="I1349" i="35" s="1"/>
  <c r="Q1297" i="35"/>
  <c r="M1297" i="35"/>
  <c r="I1297" i="35"/>
  <c r="G1080" i="35"/>
  <c r="G1131" i="35" s="1"/>
  <c r="K1080" i="35"/>
  <c r="K1131" i="35" s="1"/>
  <c r="O1080" i="35"/>
  <c r="O1131" i="35" s="1"/>
  <c r="F1080" i="35"/>
  <c r="F1131" i="35" s="1"/>
  <c r="L1080" i="35"/>
  <c r="L1131" i="35" s="1"/>
  <c r="Q1080" i="35"/>
  <c r="Q1131" i="35" s="1"/>
  <c r="H1080" i="35"/>
  <c r="H1131" i="35" s="1"/>
  <c r="M1080" i="35"/>
  <c r="M1131" i="35" s="1"/>
  <c r="R1080" i="35"/>
  <c r="R1131" i="35" s="1"/>
  <c r="E1080" i="35"/>
  <c r="E1131" i="35" s="1"/>
  <c r="P1080" i="35"/>
  <c r="P1131" i="35" s="1"/>
  <c r="I1080" i="35"/>
  <c r="I1131" i="35" s="1"/>
  <c r="J1080" i="35"/>
  <c r="J1131" i="35" s="1"/>
  <c r="G1081" i="35"/>
  <c r="G1132" i="35" s="1"/>
  <c r="K1081" i="35"/>
  <c r="K1132" i="35" s="1"/>
  <c r="O1081" i="35"/>
  <c r="O1132" i="35" s="1"/>
  <c r="E1081" i="35"/>
  <c r="E1132" i="35" s="1"/>
  <c r="J1081" i="35"/>
  <c r="J1132" i="35" s="1"/>
  <c r="P1081" i="35"/>
  <c r="P1132" i="35" s="1"/>
  <c r="F1081" i="35"/>
  <c r="F1132" i="35" s="1"/>
  <c r="L1081" i="35"/>
  <c r="L1132" i="35" s="1"/>
  <c r="Q1081" i="35"/>
  <c r="Q1132" i="35" s="1"/>
  <c r="G1076" i="35"/>
  <c r="G1127" i="35" s="1"/>
  <c r="K1076" i="35"/>
  <c r="K1127" i="35" s="1"/>
  <c r="O1076" i="35"/>
  <c r="O1127" i="35" s="1"/>
  <c r="F1076" i="35"/>
  <c r="F1127" i="35" s="1"/>
  <c r="L1076" i="35"/>
  <c r="Q1076" i="35"/>
  <c r="Q1127" i="35" s="1"/>
  <c r="H1076" i="35"/>
  <c r="M1076" i="35"/>
  <c r="M1127" i="35" s="1"/>
  <c r="R1076" i="35"/>
  <c r="R1127" i="35" s="1"/>
  <c r="D1105" i="35"/>
  <c r="M1081" i="35"/>
  <c r="M1132" i="35" s="1"/>
  <c r="G1077" i="35"/>
  <c r="G1128" i="35" s="1"/>
  <c r="K1077" i="35"/>
  <c r="K1128" i="35" s="1"/>
  <c r="O1077" i="35"/>
  <c r="O1128" i="35" s="1"/>
  <c r="E1077" i="35"/>
  <c r="E1128" i="35" s="1"/>
  <c r="J1077" i="35"/>
  <c r="J1128" i="35" s="1"/>
  <c r="P1077" i="35"/>
  <c r="F1077" i="35"/>
  <c r="F1128" i="35" s="1"/>
  <c r="L1077" i="35"/>
  <c r="L1128" i="35" s="1"/>
  <c r="Q1077" i="35"/>
  <c r="Q1128" i="35" s="1"/>
  <c r="J1076" i="35"/>
  <c r="J1127" i="35" s="1"/>
  <c r="R1208" i="35"/>
  <c r="R1259" i="35" s="1"/>
  <c r="N1208" i="35"/>
  <c r="N1259" i="35" s="1"/>
  <c r="J1208" i="35"/>
  <c r="J1259" i="35" s="1"/>
  <c r="R1207" i="35"/>
  <c r="R1258" i="35" s="1"/>
  <c r="N1207" i="35"/>
  <c r="N1258" i="35" s="1"/>
  <c r="J1207" i="35"/>
  <c r="J1258" i="35" s="1"/>
  <c r="R1206" i="35"/>
  <c r="R1257" i="35" s="1"/>
  <c r="N1206" i="35"/>
  <c r="N1257" i="35" s="1"/>
  <c r="J1206" i="35"/>
  <c r="J1257" i="35" s="1"/>
  <c r="R1205" i="35"/>
  <c r="R1256" i="35" s="1"/>
  <c r="N1205" i="35"/>
  <c r="N1256" i="35" s="1"/>
  <c r="J1205" i="35"/>
  <c r="J1256" i="35" s="1"/>
  <c r="R1204" i="35"/>
  <c r="R1255" i="35" s="1"/>
  <c r="N1204" i="35"/>
  <c r="N1255" i="35" s="1"/>
  <c r="J1204" i="35"/>
  <c r="J1255" i="35" s="1"/>
  <c r="R1203" i="35"/>
  <c r="R1254" i="35" s="1"/>
  <c r="N1203" i="35"/>
  <c r="N1254" i="35" s="1"/>
  <c r="J1203" i="35"/>
  <c r="J1254" i="35" s="1"/>
  <c r="R1202" i="35"/>
  <c r="R1253" i="35" s="1"/>
  <c r="N1202" i="35"/>
  <c r="N1253" i="35" s="1"/>
  <c r="J1202" i="35"/>
  <c r="J1253" i="35" s="1"/>
  <c r="R1201" i="35"/>
  <c r="R1252" i="35" s="1"/>
  <c r="N1201" i="35"/>
  <c r="N1252" i="35" s="1"/>
  <c r="J1201" i="35"/>
  <c r="J1252" i="35" s="1"/>
  <c r="R1200" i="35"/>
  <c r="R1251" i="35" s="1"/>
  <c r="N1200" i="35"/>
  <c r="N1251" i="35" s="1"/>
  <c r="J1200" i="35"/>
  <c r="J1251" i="35" s="1"/>
  <c r="R1199" i="35"/>
  <c r="R1250" i="35" s="1"/>
  <c r="N1199" i="35"/>
  <c r="N1250" i="35" s="1"/>
  <c r="J1199" i="35"/>
  <c r="J1250" i="35" s="1"/>
  <c r="R1198" i="35"/>
  <c r="R1249" i="35" s="1"/>
  <c r="N1198" i="35"/>
  <c r="N1249" i="35" s="1"/>
  <c r="J1198" i="35"/>
  <c r="J1249" i="35" s="1"/>
  <c r="R1197" i="35"/>
  <c r="R1248" i="35" s="1"/>
  <c r="N1197" i="35"/>
  <c r="N1248" i="35" s="1"/>
  <c r="J1197" i="35"/>
  <c r="J1248" i="35" s="1"/>
  <c r="R1196" i="35"/>
  <c r="R1247" i="35" s="1"/>
  <c r="N1196" i="35"/>
  <c r="N1247" i="35" s="1"/>
  <c r="J1196" i="35"/>
  <c r="J1247" i="35" s="1"/>
  <c r="R1195" i="35"/>
  <c r="R1246" i="35" s="1"/>
  <c r="N1195" i="35"/>
  <c r="N1246" i="35" s="1"/>
  <c r="J1195" i="35"/>
  <c r="J1246" i="35" s="1"/>
  <c r="R1194" i="35"/>
  <c r="R1245" i="35" s="1"/>
  <c r="N1194" i="35"/>
  <c r="N1245" i="35" s="1"/>
  <c r="J1194" i="35"/>
  <c r="J1245" i="35" s="1"/>
  <c r="R1193" i="35"/>
  <c r="R1244" i="35" s="1"/>
  <c r="N1193" i="35"/>
  <c r="N1244" i="35" s="1"/>
  <c r="J1193" i="35"/>
  <c r="J1244" i="35" s="1"/>
  <c r="R1192" i="35"/>
  <c r="R1243" i="35" s="1"/>
  <c r="N1192" i="35"/>
  <c r="N1243" i="35" s="1"/>
  <c r="J1192" i="35"/>
  <c r="J1243" i="35" s="1"/>
  <c r="R1191" i="35"/>
  <c r="R1242" i="35" s="1"/>
  <c r="N1191" i="35"/>
  <c r="N1242" i="35" s="1"/>
  <c r="J1191" i="35"/>
  <c r="J1242" i="35" s="1"/>
  <c r="R1190" i="35"/>
  <c r="R1241" i="35" s="1"/>
  <c r="N1190" i="35"/>
  <c r="N1241" i="35" s="1"/>
  <c r="J1190" i="35"/>
  <c r="J1241" i="35" s="1"/>
  <c r="R1189" i="35"/>
  <c r="R1240" i="35" s="1"/>
  <c r="N1189" i="35"/>
  <c r="N1240" i="35" s="1"/>
  <c r="J1189" i="35"/>
  <c r="J1240" i="35" s="1"/>
  <c r="R1188" i="35"/>
  <c r="R1239" i="35" s="1"/>
  <c r="N1188" i="35"/>
  <c r="N1239" i="35" s="1"/>
  <c r="J1188" i="35"/>
  <c r="J1239" i="35" s="1"/>
  <c r="R1187" i="35"/>
  <c r="R1238" i="35" s="1"/>
  <c r="N1187" i="35"/>
  <c r="N1238" i="35" s="1"/>
  <c r="J1187" i="35"/>
  <c r="J1238" i="35" s="1"/>
  <c r="R1186" i="35"/>
  <c r="R1237" i="35" s="1"/>
  <c r="N1186" i="35"/>
  <c r="N1237" i="35" s="1"/>
  <c r="J1186" i="35"/>
  <c r="J1237" i="35" s="1"/>
  <c r="R1185" i="35"/>
  <c r="R1236" i="35" s="1"/>
  <c r="N1185" i="35"/>
  <c r="N1236" i="35" s="1"/>
  <c r="J1185" i="35"/>
  <c r="J1236" i="35" s="1"/>
  <c r="R1184" i="35"/>
  <c r="R1235" i="35" s="1"/>
  <c r="N1184" i="35"/>
  <c r="N1235" i="35" s="1"/>
  <c r="J1184" i="35"/>
  <c r="J1235" i="35" s="1"/>
  <c r="R1183" i="35"/>
  <c r="N1183" i="35"/>
  <c r="J1183" i="35"/>
  <c r="I1081" i="35"/>
  <c r="I1132" i="35" s="1"/>
  <c r="M1077" i="35"/>
  <c r="M1128" i="35" s="1"/>
  <c r="I1076" i="35"/>
  <c r="I1127" i="35" s="1"/>
  <c r="Q1104" i="35"/>
  <c r="Q1155" i="35" s="1"/>
  <c r="M1104" i="35"/>
  <c r="M1155" i="35" s="1"/>
  <c r="I1104" i="35"/>
  <c r="I1155" i="35" s="1"/>
  <c r="Q1103" i="35"/>
  <c r="Q1154" i="35" s="1"/>
  <c r="M1103" i="35"/>
  <c r="M1154" i="35" s="1"/>
  <c r="I1103" i="35"/>
  <c r="I1154" i="35" s="1"/>
  <c r="Q1102" i="35"/>
  <c r="Q1153" i="35" s="1"/>
  <c r="M1102" i="35"/>
  <c r="M1153" i="35" s="1"/>
  <c r="I1102" i="35"/>
  <c r="I1153" i="35" s="1"/>
  <c r="G1079" i="35"/>
  <c r="G1130" i="35" s="1"/>
  <c r="K1079" i="35"/>
  <c r="K1130" i="35" s="1"/>
  <c r="O1079" i="35"/>
  <c r="O1130" i="35" s="1"/>
  <c r="P1083" i="35"/>
  <c r="P1134" i="35" s="1"/>
  <c r="L1083" i="35"/>
  <c r="L1134" i="35" s="1"/>
  <c r="H1083" i="35"/>
  <c r="H1134" i="35" s="1"/>
  <c r="G1082" i="35"/>
  <c r="G1133" i="35" s="1"/>
  <c r="K1082" i="35"/>
  <c r="K1133" i="35" s="1"/>
  <c r="O1082" i="35"/>
  <c r="O1133" i="35" s="1"/>
  <c r="R1079" i="35"/>
  <c r="R1130" i="35" s="1"/>
  <c r="M1079" i="35"/>
  <c r="M1130" i="35" s="1"/>
  <c r="H1079" i="35"/>
  <c r="H1130" i="35" s="1"/>
  <c r="G1078" i="35"/>
  <c r="G1129" i="35" s="1"/>
  <c r="K1078" i="35"/>
  <c r="K1129" i="35" s="1"/>
  <c r="O1078" i="35"/>
  <c r="O1129" i="35" s="1"/>
  <c r="O1075" i="35"/>
  <c r="O1126" i="35" s="1"/>
  <c r="K1075" i="35"/>
  <c r="K1126" i="35" s="1"/>
  <c r="O1074" i="35"/>
  <c r="O1125" i="35" s="1"/>
  <c r="K1074" i="35"/>
  <c r="K1125" i="35" s="1"/>
  <c r="O1073" i="35"/>
  <c r="O1124" i="35" s="1"/>
  <c r="K1073" i="35"/>
  <c r="K1124" i="35" s="1"/>
  <c r="O1072" i="35"/>
  <c r="O1123" i="35" s="1"/>
  <c r="K1072" i="35"/>
  <c r="K1123" i="35" s="1"/>
  <c r="O1071" i="35"/>
  <c r="O1122" i="35" s="1"/>
  <c r="K1071" i="35"/>
  <c r="K1122" i="35" s="1"/>
  <c r="O1070" i="35"/>
  <c r="O1121" i="35" s="1"/>
  <c r="K1070" i="35"/>
  <c r="K1121" i="35" s="1"/>
  <c r="O1069" i="35"/>
  <c r="O1120" i="35" s="1"/>
  <c r="K1069" i="35"/>
  <c r="K1120" i="35" s="1"/>
  <c r="O1068" i="35"/>
  <c r="O1119" i="35" s="1"/>
  <c r="K1068" i="35"/>
  <c r="K1119" i="35" s="1"/>
  <c r="O1067" i="35"/>
  <c r="O1118" i="35" s="1"/>
  <c r="K1067" i="35"/>
  <c r="K1118" i="35" s="1"/>
  <c r="O1066" i="35"/>
  <c r="O1117" i="35" s="1"/>
  <c r="K1066" i="35"/>
  <c r="K1117" i="35" s="1"/>
  <c r="O1065" i="35"/>
  <c r="O1116" i="35" s="1"/>
  <c r="K1065" i="35"/>
  <c r="K1116" i="35" s="1"/>
  <c r="O1064" i="35"/>
  <c r="O1115" i="35" s="1"/>
  <c r="K1064" i="35"/>
  <c r="K1115" i="35" s="1"/>
  <c r="O1063" i="35"/>
  <c r="O1114" i="35" s="1"/>
  <c r="K1063" i="35"/>
  <c r="K1114" i="35" s="1"/>
  <c r="O1062" i="35"/>
  <c r="O1113" i="35" s="1"/>
  <c r="K1062" i="35"/>
  <c r="K1113" i="35" s="1"/>
  <c r="O1061" i="35"/>
  <c r="O1112" i="35" s="1"/>
  <c r="K1061" i="35"/>
  <c r="K1112" i="35" s="1"/>
  <c r="O1060" i="35"/>
  <c r="O1111" i="35" s="1"/>
  <c r="K1060" i="35"/>
  <c r="K1111" i="35" s="1"/>
  <c r="O1059" i="35"/>
  <c r="O1110" i="35" s="1"/>
  <c r="K1059" i="35"/>
  <c r="K1110" i="35" s="1"/>
  <c r="O1058" i="35"/>
  <c r="O1109" i="35" s="1"/>
  <c r="K1058" i="35"/>
  <c r="K1109" i="35" s="1"/>
  <c r="O1057" i="35"/>
  <c r="O1108" i="35" s="1"/>
  <c r="K1057" i="35"/>
  <c r="K1108" i="35" s="1"/>
  <c r="O1056" i="35"/>
  <c r="O1107" i="35" s="1"/>
  <c r="K1056" i="35"/>
  <c r="K1107" i="35" s="1"/>
  <c r="O1055" i="35"/>
  <c r="K1055" i="35"/>
  <c r="I278" i="35"/>
  <c r="I329" i="35" s="1"/>
  <c r="N278" i="35"/>
  <c r="N329" i="35" s="1"/>
  <c r="E270" i="35"/>
  <c r="E321" i="35" s="1"/>
  <c r="K270" i="35"/>
  <c r="K321" i="35" s="1"/>
  <c r="P270" i="35"/>
  <c r="P321" i="35" s="1"/>
  <c r="I258" i="35"/>
  <c r="I309" i="35" s="1"/>
  <c r="E258" i="35"/>
  <c r="E309" i="35" s="1"/>
  <c r="P258" i="35"/>
  <c r="P309" i="35" s="1"/>
  <c r="H258" i="35"/>
  <c r="H309" i="35" s="1"/>
  <c r="R258" i="35"/>
  <c r="R309" i="35" s="1"/>
  <c r="H582" i="35"/>
  <c r="H633" i="35" s="1"/>
  <c r="M582" i="35"/>
  <c r="M633" i="35" s="1"/>
  <c r="Q582" i="35"/>
  <c r="Q633" i="35" s="1"/>
  <c r="D633" i="35"/>
  <c r="I582" i="35"/>
  <c r="I633" i="35" s="1"/>
  <c r="R59" i="35"/>
  <c r="R110" i="35" s="1"/>
  <c r="R39" i="35"/>
  <c r="R90" i="35" s="1"/>
  <c r="R13" i="35"/>
  <c r="R64" i="35" s="1"/>
  <c r="Q47" i="35"/>
  <c r="Q98" i="35" s="1"/>
  <c r="Q35" i="35"/>
  <c r="Q86" i="35" s="1"/>
  <c r="Q27" i="35"/>
  <c r="Q78" i="35" s="1"/>
  <c r="Q19" i="35"/>
  <c r="Q70" i="35" s="1"/>
  <c r="P51" i="35"/>
  <c r="P102" i="35" s="1"/>
  <c r="P43" i="35"/>
  <c r="P94" i="35" s="1"/>
  <c r="P27" i="35"/>
  <c r="P78" i="35" s="1"/>
  <c r="P19" i="35"/>
  <c r="P70" i="35" s="1"/>
  <c r="O47" i="35"/>
  <c r="O98" i="35" s="1"/>
  <c r="N35" i="35"/>
  <c r="N86" i="35" s="1"/>
  <c r="N13" i="35"/>
  <c r="N64" i="35" s="1"/>
  <c r="M55" i="35"/>
  <c r="M106" i="35" s="1"/>
  <c r="M43" i="35"/>
  <c r="M94" i="35" s="1"/>
  <c r="M31" i="35"/>
  <c r="M82" i="35" s="1"/>
  <c r="M23" i="35"/>
  <c r="M74" i="35" s="1"/>
  <c r="M13" i="35"/>
  <c r="M64" i="35" s="1"/>
  <c r="L51" i="35"/>
  <c r="L102" i="35" s="1"/>
  <c r="L19" i="35"/>
  <c r="L70" i="35" s="1"/>
  <c r="K55" i="35"/>
  <c r="K106" i="35" s="1"/>
  <c r="K23" i="35"/>
  <c r="K74" i="35" s="1"/>
  <c r="K15" i="35"/>
  <c r="K66" i="35" s="1"/>
  <c r="J59" i="35"/>
  <c r="J110" i="35" s="1"/>
  <c r="J47" i="35"/>
  <c r="J98" i="35" s="1"/>
  <c r="J39" i="35"/>
  <c r="J90" i="35" s="1"/>
  <c r="I19" i="35"/>
  <c r="I70" i="35" s="1"/>
  <c r="H51" i="35"/>
  <c r="H102" i="35" s="1"/>
  <c r="H19" i="35"/>
  <c r="H70" i="35" s="1"/>
  <c r="G59" i="35"/>
  <c r="G110" i="35" s="1"/>
  <c r="G39" i="35"/>
  <c r="G90" i="35" s="1"/>
  <c r="G31" i="35"/>
  <c r="G82" i="35" s="1"/>
  <c r="F59" i="35"/>
  <c r="F110" i="35" s="1"/>
  <c r="F51" i="35"/>
  <c r="F102" i="35" s="1"/>
  <c r="F39" i="35"/>
  <c r="F90" i="35" s="1"/>
  <c r="F31" i="35"/>
  <c r="F82" i="35" s="1"/>
  <c r="E55" i="35"/>
  <c r="E106" i="35" s="1"/>
  <c r="E47" i="35"/>
  <c r="E98" i="35" s="1"/>
  <c r="E39" i="35"/>
  <c r="E90" i="35" s="1"/>
  <c r="E23" i="35"/>
  <c r="E74" i="35" s="1"/>
  <c r="E15" i="35"/>
  <c r="E66" i="35" s="1"/>
  <c r="D102" i="35"/>
  <c r="D86" i="35"/>
  <c r="D70" i="35"/>
  <c r="D341" i="35"/>
  <c r="D337" i="35"/>
  <c r="D321" i="35"/>
  <c r="D313" i="35"/>
  <c r="O302" i="35"/>
  <c r="O353" i="35" s="1"/>
  <c r="K302" i="35"/>
  <c r="K353" i="35" s="1"/>
  <c r="G302" i="35"/>
  <c r="G353" i="35" s="1"/>
  <c r="Q298" i="35"/>
  <c r="Q349" i="35" s="1"/>
  <c r="M298" i="35"/>
  <c r="M349" i="35" s="1"/>
  <c r="I298" i="35"/>
  <c r="I349" i="35" s="1"/>
  <c r="E298" i="35"/>
  <c r="E349" i="35" s="1"/>
  <c r="M294" i="35"/>
  <c r="M345" i="35" s="1"/>
  <c r="H294" i="35"/>
  <c r="H345" i="35" s="1"/>
  <c r="L291" i="35"/>
  <c r="L342" i="35" s="1"/>
  <c r="O290" i="35"/>
  <c r="O341" i="35" s="1"/>
  <c r="J290" i="35"/>
  <c r="J341" i="35" s="1"/>
  <c r="R286" i="35"/>
  <c r="R337" i="35" s="1"/>
  <c r="L286" i="35"/>
  <c r="L337" i="35" s="1"/>
  <c r="G286" i="35"/>
  <c r="G337" i="35" s="1"/>
  <c r="N282" i="35"/>
  <c r="N333" i="35" s="1"/>
  <c r="I282" i="35"/>
  <c r="I333" i="35" s="1"/>
  <c r="Q278" i="35"/>
  <c r="Q329" i="35" s="1"/>
  <c r="J278" i="35"/>
  <c r="J329" i="35" s="1"/>
  <c r="O274" i="35"/>
  <c r="O325" i="35" s="1"/>
  <c r="H274" i="35"/>
  <c r="H325" i="35" s="1"/>
  <c r="Q270" i="35"/>
  <c r="Q321" i="35" s="1"/>
  <c r="I270" i="35"/>
  <c r="I321" i="35" s="1"/>
  <c r="M266" i="35"/>
  <c r="M317" i="35" s="1"/>
  <c r="E266" i="35"/>
  <c r="E317" i="35" s="1"/>
  <c r="Q262" i="35"/>
  <c r="Q313" i="35" s="1"/>
  <c r="M258" i="35"/>
  <c r="M309" i="35" s="1"/>
  <c r="Q426" i="35"/>
  <c r="Q477" i="35" s="1"/>
  <c r="K406" i="35"/>
  <c r="K457" i="35" s="1"/>
  <c r="I410" i="35"/>
  <c r="I461" i="35" s="1"/>
  <c r="L939" i="35"/>
  <c r="L990" i="35" s="1"/>
  <c r="D990" i="35"/>
  <c r="F928" i="35"/>
  <c r="F979" i="35" s="1"/>
  <c r="H928" i="35"/>
  <c r="H979" i="35" s="1"/>
  <c r="N928" i="35"/>
  <c r="N979" i="35" s="1"/>
  <c r="O928" i="35"/>
  <c r="O979" i="35" s="1"/>
  <c r="D979" i="35"/>
  <c r="E926" i="35"/>
  <c r="E977" i="35" s="1"/>
  <c r="F926" i="35"/>
  <c r="F977" i="35" s="1"/>
  <c r="K926" i="35"/>
  <c r="K977" i="35" s="1"/>
  <c r="P926" i="35"/>
  <c r="P977" i="35" s="1"/>
  <c r="G926" i="35"/>
  <c r="G977" i="35" s="1"/>
  <c r="L926" i="35"/>
  <c r="L977" i="35" s="1"/>
  <c r="R926" i="35"/>
  <c r="R977" i="35" s="1"/>
  <c r="H926" i="35"/>
  <c r="H977" i="35" s="1"/>
  <c r="D977" i="35"/>
  <c r="J926" i="35"/>
  <c r="J977" i="35" s="1"/>
  <c r="N926" i="35"/>
  <c r="N977" i="35" s="1"/>
  <c r="E924" i="35"/>
  <c r="E975" i="35" s="1"/>
  <c r="F924" i="35"/>
  <c r="F975" i="35" s="1"/>
  <c r="K924" i="35"/>
  <c r="K975" i="35" s="1"/>
  <c r="P924" i="35"/>
  <c r="P975" i="35" s="1"/>
  <c r="G924" i="35"/>
  <c r="G975" i="35" s="1"/>
  <c r="L924" i="35"/>
  <c r="L975" i="35" s="1"/>
  <c r="R924" i="35"/>
  <c r="R975" i="35" s="1"/>
  <c r="H924" i="35"/>
  <c r="H975" i="35" s="1"/>
  <c r="J924" i="35"/>
  <c r="J975" i="35" s="1"/>
  <c r="N924" i="35"/>
  <c r="N975" i="35" s="1"/>
  <c r="D975" i="35"/>
  <c r="E922" i="35"/>
  <c r="E973" i="35" s="1"/>
  <c r="F922" i="35"/>
  <c r="F973" i="35" s="1"/>
  <c r="K922" i="35"/>
  <c r="K973" i="35" s="1"/>
  <c r="P922" i="35"/>
  <c r="P973" i="35" s="1"/>
  <c r="G922" i="35"/>
  <c r="G973" i="35" s="1"/>
  <c r="L922" i="35"/>
  <c r="L973" i="35" s="1"/>
  <c r="R922" i="35"/>
  <c r="R973" i="35" s="1"/>
  <c r="H922" i="35"/>
  <c r="H973" i="35" s="1"/>
  <c r="J922" i="35"/>
  <c r="J973" i="35" s="1"/>
  <c r="D973" i="35"/>
  <c r="N922" i="35"/>
  <c r="N973" i="35" s="1"/>
  <c r="E920" i="35"/>
  <c r="E971" i="35" s="1"/>
  <c r="F920" i="35"/>
  <c r="F971" i="35" s="1"/>
  <c r="K920" i="35"/>
  <c r="K971" i="35" s="1"/>
  <c r="P920" i="35"/>
  <c r="P971" i="35" s="1"/>
  <c r="G920" i="35"/>
  <c r="G971" i="35" s="1"/>
  <c r="L920" i="35"/>
  <c r="L971" i="35" s="1"/>
  <c r="R920" i="35"/>
  <c r="R971" i="35" s="1"/>
  <c r="H920" i="35"/>
  <c r="H971" i="35" s="1"/>
  <c r="J920" i="35"/>
  <c r="J971" i="35" s="1"/>
  <c r="N920" i="35"/>
  <c r="N971" i="35" s="1"/>
  <c r="E918" i="35"/>
  <c r="E969" i="35" s="1"/>
  <c r="F918" i="35"/>
  <c r="F969" i="35" s="1"/>
  <c r="K918" i="35"/>
  <c r="K969" i="35" s="1"/>
  <c r="P918" i="35"/>
  <c r="P969" i="35" s="1"/>
  <c r="G918" i="35"/>
  <c r="G969" i="35" s="1"/>
  <c r="L918" i="35"/>
  <c r="L969" i="35" s="1"/>
  <c r="R918" i="35"/>
  <c r="R969" i="35" s="1"/>
  <c r="H918" i="35"/>
  <c r="H969" i="35" s="1"/>
  <c r="J918" i="35"/>
  <c r="J969" i="35" s="1"/>
  <c r="D969" i="35"/>
  <c r="N918" i="35"/>
  <c r="N969" i="35" s="1"/>
  <c r="E916" i="35"/>
  <c r="E967" i="35" s="1"/>
  <c r="F916" i="35"/>
  <c r="F967" i="35" s="1"/>
  <c r="K916" i="35"/>
  <c r="K967" i="35" s="1"/>
  <c r="P916" i="35"/>
  <c r="P967" i="35" s="1"/>
  <c r="G916" i="35"/>
  <c r="G967" i="35" s="1"/>
  <c r="L916" i="35"/>
  <c r="L967" i="35" s="1"/>
  <c r="R916" i="35"/>
  <c r="R967" i="35" s="1"/>
  <c r="H916" i="35"/>
  <c r="H967" i="35" s="1"/>
  <c r="J916" i="35"/>
  <c r="J967" i="35" s="1"/>
  <c r="D966" i="35"/>
  <c r="N916" i="35"/>
  <c r="N967" i="35" s="1"/>
  <c r="G814" i="35"/>
  <c r="G865" i="35" s="1"/>
  <c r="O814" i="35"/>
  <c r="O865" i="35" s="1"/>
  <c r="H814" i="35"/>
  <c r="H865" i="35" s="1"/>
  <c r="P814" i="35"/>
  <c r="P865" i="35" s="1"/>
  <c r="L814" i="35"/>
  <c r="L865" i="35" s="1"/>
  <c r="K814" i="35"/>
  <c r="K865" i="35" s="1"/>
  <c r="D865" i="35"/>
  <c r="P651" i="35"/>
  <c r="P702" i="35" s="1"/>
  <c r="D702" i="35"/>
  <c r="M651" i="35"/>
  <c r="M702" i="35" s="1"/>
  <c r="I262" i="35"/>
  <c r="I313" i="35" s="1"/>
  <c r="N262" i="35"/>
  <c r="N313" i="35" s="1"/>
  <c r="E262" i="35"/>
  <c r="E313" i="35" s="1"/>
  <c r="J262" i="35"/>
  <c r="J313" i="35" s="1"/>
  <c r="O262" i="35"/>
  <c r="O313" i="35" s="1"/>
  <c r="G818" i="35"/>
  <c r="G869" i="35" s="1"/>
  <c r="O818" i="35"/>
  <c r="O869" i="35" s="1"/>
  <c r="H818" i="35"/>
  <c r="H869" i="35" s="1"/>
  <c r="P818" i="35"/>
  <c r="P869" i="35" s="1"/>
  <c r="L818" i="35"/>
  <c r="L869" i="35" s="1"/>
  <c r="K818" i="35"/>
  <c r="K869" i="35" s="1"/>
  <c r="H795" i="35"/>
  <c r="H846" i="35" s="1"/>
  <c r="L795" i="35"/>
  <c r="L846" i="35" s="1"/>
  <c r="G795" i="35"/>
  <c r="G846" i="35" s="1"/>
  <c r="O795" i="35"/>
  <c r="O846" i="35" s="1"/>
  <c r="D846" i="35"/>
  <c r="P795" i="35"/>
  <c r="P846" i="35" s="1"/>
  <c r="R55" i="35"/>
  <c r="R106" i="35" s="1"/>
  <c r="R47" i="35"/>
  <c r="R98" i="35" s="1"/>
  <c r="R35" i="35"/>
  <c r="R86" i="35" s="1"/>
  <c r="R19" i="35"/>
  <c r="R70" i="35" s="1"/>
  <c r="Q55" i="35"/>
  <c r="Q106" i="35" s="1"/>
  <c r="Q43" i="35"/>
  <c r="Q94" i="35" s="1"/>
  <c r="Q15" i="35"/>
  <c r="Q66" i="35" s="1"/>
  <c r="P39" i="35"/>
  <c r="P90" i="35" s="1"/>
  <c r="O59" i="35"/>
  <c r="O110" i="35" s="1"/>
  <c r="O35" i="35"/>
  <c r="O86" i="35" s="1"/>
  <c r="O27" i="35"/>
  <c r="O78" i="35" s="1"/>
  <c r="O19" i="35"/>
  <c r="O70" i="35" s="1"/>
  <c r="N55" i="35"/>
  <c r="N106" i="35" s="1"/>
  <c r="N47" i="35"/>
  <c r="N98" i="35" s="1"/>
  <c r="N31" i="35"/>
  <c r="N82" i="35" s="1"/>
  <c r="N23" i="35"/>
  <c r="N74" i="35" s="1"/>
  <c r="M39" i="35"/>
  <c r="M90" i="35" s="1"/>
  <c r="L47" i="35"/>
  <c r="L98" i="35" s="1"/>
  <c r="L35" i="35"/>
  <c r="L86" i="35" s="1"/>
  <c r="L27" i="35"/>
  <c r="L78" i="35" s="1"/>
  <c r="L15" i="35"/>
  <c r="L66" i="35" s="1"/>
  <c r="K51" i="35"/>
  <c r="K102" i="35" s="1"/>
  <c r="K43" i="35"/>
  <c r="K94" i="35" s="1"/>
  <c r="K35" i="35"/>
  <c r="K86" i="35" s="1"/>
  <c r="K13" i="35"/>
  <c r="K64" i="35" s="1"/>
  <c r="J55" i="35"/>
  <c r="J106" i="35" s="1"/>
  <c r="J35" i="35"/>
  <c r="J86" i="35" s="1"/>
  <c r="J23" i="35"/>
  <c r="J74" i="35" s="1"/>
  <c r="J15" i="35"/>
  <c r="J66" i="35" s="1"/>
  <c r="I55" i="35"/>
  <c r="I106" i="35" s="1"/>
  <c r="I43" i="35"/>
  <c r="I94" i="35" s="1"/>
  <c r="I35" i="35"/>
  <c r="I86" i="35" s="1"/>
  <c r="I27" i="35"/>
  <c r="I78" i="35" s="1"/>
  <c r="I15" i="35"/>
  <c r="I66" i="35" s="1"/>
  <c r="H59" i="35"/>
  <c r="H110" i="35" s="1"/>
  <c r="H47" i="35"/>
  <c r="H98" i="35" s="1"/>
  <c r="H39" i="35"/>
  <c r="H90" i="35" s="1"/>
  <c r="H27" i="35"/>
  <c r="H78" i="35" s="1"/>
  <c r="H15" i="35"/>
  <c r="H66" i="35" s="1"/>
  <c r="G55" i="35"/>
  <c r="G106" i="35" s="1"/>
  <c r="G47" i="35"/>
  <c r="G98" i="35" s="1"/>
  <c r="G23" i="35"/>
  <c r="G74" i="35" s="1"/>
  <c r="G15" i="35"/>
  <c r="G66" i="35" s="1"/>
  <c r="F47" i="35"/>
  <c r="F98" i="35" s="1"/>
  <c r="F27" i="35"/>
  <c r="F78" i="35" s="1"/>
  <c r="F15" i="35"/>
  <c r="F66" i="35" s="1"/>
  <c r="E35" i="35"/>
  <c r="E86" i="35" s="1"/>
  <c r="E13" i="35"/>
  <c r="E64" i="35" s="1"/>
  <c r="D98" i="35"/>
  <c r="D82" i="35"/>
  <c r="D66" i="35"/>
  <c r="D349" i="35"/>
  <c r="D333" i="35"/>
  <c r="D317" i="35"/>
  <c r="R302" i="35"/>
  <c r="R353" i="35" s="1"/>
  <c r="N302" i="35"/>
  <c r="N353" i="35" s="1"/>
  <c r="J302" i="35"/>
  <c r="J353" i="35" s="1"/>
  <c r="F302" i="35"/>
  <c r="F353" i="35" s="1"/>
  <c r="K299" i="35"/>
  <c r="K350" i="35" s="1"/>
  <c r="P298" i="35"/>
  <c r="P349" i="35" s="1"/>
  <c r="L298" i="35"/>
  <c r="L349" i="35" s="1"/>
  <c r="H298" i="35"/>
  <c r="H349" i="35" s="1"/>
  <c r="Q294" i="35"/>
  <c r="Q345" i="35" s="1"/>
  <c r="L294" i="35"/>
  <c r="L345" i="35" s="1"/>
  <c r="G294" i="35"/>
  <c r="G345" i="35" s="1"/>
  <c r="N290" i="35"/>
  <c r="N341" i="35" s="1"/>
  <c r="H290" i="35"/>
  <c r="H341" i="35" s="1"/>
  <c r="P286" i="35"/>
  <c r="P337" i="35" s="1"/>
  <c r="K286" i="35"/>
  <c r="K337" i="35" s="1"/>
  <c r="F286" i="35"/>
  <c r="F337" i="35" s="1"/>
  <c r="R282" i="35"/>
  <c r="R333" i="35" s="1"/>
  <c r="M282" i="35"/>
  <c r="M333" i="35" s="1"/>
  <c r="G282" i="35"/>
  <c r="G333" i="35" s="1"/>
  <c r="L279" i="35"/>
  <c r="L330" i="35" s="1"/>
  <c r="P278" i="35"/>
  <c r="P329" i="35" s="1"/>
  <c r="H278" i="35"/>
  <c r="H329" i="35" s="1"/>
  <c r="K275" i="35"/>
  <c r="K326" i="35" s="1"/>
  <c r="M274" i="35"/>
  <c r="M325" i="35" s="1"/>
  <c r="O270" i="35"/>
  <c r="O321" i="35" s="1"/>
  <c r="H270" i="35"/>
  <c r="H321" i="35" s="1"/>
  <c r="R266" i="35"/>
  <c r="R317" i="35" s="1"/>
  <c r="M262" i="35"/>
  <c r="M313" i="35" s="1"/>
  <c r="J258" i="35"/>
  <c r="J309" i="35" s="1"/>
  <c r="Q410" i="35"/>
  <c r="Q461" i="35" s="1"/>
  <c r="L943" i="35"/>
  <c r="L994" i="35" s="1"/>
  <c r="D994" i="35"/>
  <c r="F930" i="35"/>
  <c r="F981" i="35" s="1"/>
  <c r="N930" i="35"/>
  <c r="N981" i="35" s="1"/>
  <c r="O930" i="35"/>
  <c r="O981" i="35" s="1"/>
  <c r="H930" i="35"/>
  <c r="H981" i="35" s="1"/>
  <c r="D869" i="35"/>
  <c r="G810" i="35"/>
  <c r="G861" i="35" s="1"/>
  <c r="O810" i="35"/>
  <c r="O861" i="35" s="1"/>
  <c r="H810" i="35"/>
  <c r="H861" i="35" s="1"/>
  <c r="P810" i="35"/>
  <c r="P861" i="35" s="1"/>
  <c r="L810" i="35"/>
  <c r="L861" i="35" s="1"/>
  <c r="D861" i="35"/>
  <c r="K810" i="35"/>
  <c r="K861" i="35" s="1"/>
  <c r="H665" i="35"/>
  <c r="H716" i="35" s="1"/>
  <c r="M665" i="35"/>
  <c r="M716" i="35" s="1"/>
  <c r="D716" i="35"/>
  <c r="I665" i="35"/>
  <c r="I716" i="35" s="1"/>
  <c r="I663" i="35"/>
  <c r="I714" i="35" s="1"/>
  <c r="D714" i="35"/>
  <c r="E274" i="35"/>
  <c r="E325" i="35" s="1"/>
  <c r="K274" i="35"/>
  <c r="K325" i="35" s="1"/>
  <c r="P274" i="35"/>
  <c r="P325" i="35" s="1"/>
  <c r="F266" i="35"/>
  <c r="F317" i="35" s="1"/>
  <c r="K266" i="35"/>
  <c r="K317" i="35" s="1"/>
  <c r="Q266" i="35"/>
  <c r="Q317" i="35" s="1"/>
  <c r="R27" i="35"/>
  <c r="R78" i="35" s="1"/>
  <c r="Q31" i="35"/>
  <c r="Q82" i="35" s="1"/>
  <c r="Q23" i="35"/>
  <c r="Q74" i="35" s="1"/>
  <c r="Q13" i="35"/>
  <c r="Q64" i="35" s="1"/>
  <c r="P59" i="35"/>
  <c r="P110" i="35" s="1"/>
  <c r="P35" i="35"/>
  <c r="P86" i="35" s="1"/>
  <c r="P23" i="35"/>
  <c r="P74" i="35" s="1"/>
  <c r="P15" i="35"/>
  <c r="P66" i="35" s="1"/>
  <c r="O55" i="35"/>
  <c r="O106" i="35" s="1"/>
  <c r="O43" i="35"/>
  <c r="O94" i="35" s="1"/>
  <c r="N43" i="35"/>
  <c r="N94" i="35" s="1"/>
  <c r="N19" i="35"/>
  <c r="N70" i="35" s="1"/>
  <c r="M59" i="35"/>
  <c r="M110" i="35" s="1"/>
  <c r="M51" i="35"/>
  <c r="M102" i="35" s="1"/>
  <c r="M35" i="35"/>
  <c r="M86" i="35" s="1"/>
  <c r="M27" i="35"/>
  <c r="M78" i="35" s="1"/>
  <c r="M19" i="35"/>
  <c r="M70" i="35" s="1"/>
  <c r="L59" i="35"/>
  <c r="L110" i="35" s="1"/>
  <c r="L43" i="35"/>
  <c r="L94" i="35" s="1"/>
  <c r="L13" i="35"/>
  <c r="L64" i="35" s="1"/>
  <c r="K31" i="35"/>
  <c r="K82" i="35" s="1"/>
  <c r="K19" i="35"/>
  <c r="K70" i="35" s="1"/>
  <c r="J51" i="35"/>
  <c r="J102" i="35" s="1"/>
  <c r="J43" i="35"/>
  <c r="J94" i="35" s="1"/>
  <c r="J31" i="35"/>
  <c r="J82" i="35" s="1"/>
  <c r="J13" i="35"/>
  <c r="J64" i="35" s="1"/>
  <c r="I51" i="35"/>
  <c r="I102" i="35" s="1"/>
  <c r="I13" i="35"/>
  <c r="I64" i="35" s="1"/>
  <c r="H35" i="35"/>
  <c r="H86" i="35" s="1"/>
  <c r="H13" i="35"/>
  <c r="H64" i="35" s="1"/>
  <c r="G43" i="35"/>
  <c r="G94" i="35" s="1"/>
  <c r="G35" i="35"/>
  <c r="G86" i="35" s="1"/>
  <c r="G27" i="35"/>
  <c r="G78" i="35" s="1"/>
  <c r="G13" i="35"/>
  <c r="G64" i="35" s="1"/>
  <c r="F43" i="35"/>
  <c r="F94" i="35" s="1"/>
  <c r="F13" i="35"/>
  <c r="F64" i="35" s="1"/>
  <c r="E59" i="35"/>
  <c r="E110" i="35" s="1"/>
  <c r="E43" i="35"/>
  <c r="E94" i="35" s="1"/>
  <c r="D325" i="35"/>
  <c r="D309" i="35"/>
  <c r="Q302" i="35"/>
  <c r="Q353" i="35" s="1"/>
  <c r="M302" i="35"/>
  <c r="M353" i="35" s="1"/>
  <c r="I302" i="35"/>
  <c r="I353" i="35" s="1"/>
  <c r="O298" i="35"/>
  <c r="O349" i="35" s="1"/>
  <c r="K298" i="35"/>
  <c r="K349" i="35" s="1"/>
  <c r="P294" i="35"/>
  <c r="P345" i="35" s="1"/>
  <c r="K294" i="35"/>
  <c r="K345" i="35" s="1"/>
  <c r="R290" i="35"/>
  <c r="R341" i="35" s="1"/>
  <c r="L290" i="35"/>
  <c r="L341" i="35" s="1"/>
  <c r="O286" i="35"/>
  <c r="O337" i="35" s="1"/>
  <c r="Q282" i="35"/>
  <c r="Q333" i="35" s="1"/>
  <c r="K282" i="35"/>
  <c r="K333" i="35" s="1"/>
  <c r="M278" i="35"/>
  <c r="M329" i="35" s="1"/>
  <c r="F278" i="35"/>
  <c r="F329" i="35" s="1"/>
  <c r="L274" i="35"/>
  <c r="L325" i="35" s="1"/>
  <c r="M270" i="35"/>
  <c r="M321" i="35" s="1"/>
  <c r="G270" i="35"/>
  <c r="G321" i="35" s="1"/>
  <c r="O266" i="35"/>
  <c r="O317" i="35" s="1"/>
  <c r="I266" i="35"/>
  <c r="I317" i="35" s="1"/>
  <c r="K262" i="35"/>
  <c r="K313" i="35" s="1"/>
  <c r="N263" i="35"/>
  <c r="N314" i="35" s="1"/>
  <c r="G263" i="35"/>
  <c r="G314" i="35" s="1"/>
  <c r="F442" i="35"/>
  <c r="F493" i="35" s="1"/>
  <c r="K442" i="35"/>
  <c r="K493" i="35" s="1"/>
  <c r="M442" i="35"/>
  <c r="M493" i="35" s="1"/>
  <c r="F438" i="35"/>
  <c r="F489" i="35" s="1"/>
  <c r="E438" i="35"/>
  <c r="E489" i="35" s="1"/>
  <c r="G438" i="35"/>
  <c r="G489" i="35" s="1"/>
  <c r="I438" i="35"/>
  <c r="I489" i="35" s="1"/>
  <c r="O438" i="35"/>
  <c r="O489" i="35" s="1"/>
  <c r="Q438" i="35"/>
  <c r="Q489" i="35" s="1"/>
  <c r="F434" i="35"/>
  <c r="F485" i="35" s="1"/>
  <c r="E434" i="35"/>
  <c r="E485" i="35" s="1"/>
  <c r="G434" i="35"/>
  <c r="G485" i="35" s="1"/>
  <c r="I434" i="35"/>
  <c r="I485" i="35" s="1"/>
  <c r="O434" i="35"/>
  <c r="O485" i="35" s="1"/>
  <c r="Q434" i="35"/>
  <c r="Q485" i="35" s="1"/>
  <c r="K434" i="35"/>
  <c r="K485" i="35" s="1"/>
  <c r="M434" i="35"/>
  <c r="M485" i="35" s="1"/>
  <c r="F430" i="35"/>
  <c r="F481" i="35" s="1"/>
  <c r="E430" i="35"/>
  <c r="E481" i="35" s="1"/>
  <c r="G430" i="35"/>
  <c r="G481" i="35" s="1"/>
  <c r="I430" i="35"/>
  <c r="I481" i="35" s="1"/>
  <c r="Q430" i="35"/>
  <c r="Q481" i="35" s="1"/>
  <c r="K430" i="35"/>
  <c r="K481" i="35" s="1"/>
  <c r="M430" i="35"/>
  <c r="M481" i="35" s="1"/>
  <c r="F426" i="35"/>
  <c r="F477" i="35" s="1"/>
  <c r="K426" i="35"/>
  <c r="K477" i="35" s="1"/>
  <c r="M426" i="35"/>
  <c r="M477" i="35" s="1"/>
  <c r="O426" i="35"/>
  <c r="O477" i="35" s="1"/>
  <c r="F422" i="35"/>
  <c r="F473" i="35" s="1"/>
  <c r="O422" i="35"/>
  <c r="O473" i="35" s="1"/>
  <c r="E422" i="35"/>
  <c r="E473" i="35" s="1"/>
  <c r="G422" i="35"/>
  <c r="G473" i="35" s="1"/>
  <c r="I422" i="35"/>
  <c r="I473" i="35" s="1"/>
  <c r="Q422" i="35"/>
  <c r="Q473" i="35" s="1"/>
  <c r="F418" i="35"/>
  <c r="F469" i="35" s="1"/>
  <c r="O418" i="35"/>
  <c r="O469" i="35" s="1"/>
  <c r="E418" i="35"/>
  <c r="E469" i="35" s="1"/>
  <c r="G418" i="35"/>
  <c r="G469" i="35" s="1"/>
  <c r="I418" i="35"/>
  <c r="I469" i="35" s="1"/>
  <c r="Q418" i="35"/>
  <c r="Q469" i="35" s="1"/>
  <c r="K418" i="35"/>
  <c r="K469" i="35" s="1"/>
  <c r="M418" i="35"/>
  <c r="M469" i="35" s="1"/>
  <c r="F414" i="35"/>
  <c r="F465" i="35" s="1"/>
  <c r="E414" i="35"/>
  <c r="E465" i="35" s="1"/>
  <c r="G414" i="35"/>
  <c r="G465" i="35" s="1"/>
  <c r="I414" i="35"/>
  <c r="I465" i="35" s="1"/>
  <c r="Q414" i="35"/>
  <c r="Q465" i="35" s="1"/>
  <c r="K414" i="35"/>
  <c r="K465" i="35" s="1"/>
  <c r="M414" i="35"/>
  <c r="M465" i="35" s="1"/>
  <c r="F410" i="35"/>
  <c r="F461" i="35" s="1"/>
  <c r="K410" i="35"/>
  <c r="K461" i="35" s="1"/>
  <c r="M410" i="35"/>
  <c r="M461" i="35" s="1"/>
  <c r="O410" i="35"/>
  <c r="O461" i="35" s="1"/>
  <c r="F406" i="35"/>
  <c r="F457" i="35" s="1"/>
  <c r="O406" i="35"/>
  <c r="O457" i="35" s="1"/>
  <c r="E406" i="35"/>
  <c r="E457" i="35" s="1"/>
  <c r="G406" i="35"/>
  <c r="G457" i="35" s="1"/>
  <c r="I406" i="35"/>
  <c r="I457" i="35" s="1"/>
  <c r="Q406" i="35"/>
  <c r="Q457" i="35" s="1"/>
  <c r="F402" i="35"/>
  <c r="F453" i="35" s="1"/>
  <c r="E402" i="35"/>
  <c r="E453" i="35" s="1"/>
  <c r="G402" i="35"/>
  <c r="G453" i="35" s="1"/>
  <c r="I402" i="35"/>
  <c r="I453" i="35" s="1"/>
  <c r="Q402" i="35"/>
  <c r="Q453" i="35" s="1"/>
  <c r="K402" i="35"/>
  <c r="K453" i="35" s="1"/>
  <c r="M402" i="35"/>
  <c r="M453" i="35" s="1"/>
  <c r="F398" i="35"/>
  <c r="F449" i="35" s="1"/>
  <c r="E398" i="35"/>
  <c r="E449" i="35" s="1"/>
  <c r="G398" i="35"/>
  <c r="G449" i="35" s="1"/>
  <c r="I398" i="35"/>
  <c r="I449" i="35" s="1"/>
  <c r="Q398" i="35"/>
  <c r="Q449" i="35" s="1"/>
  <c r="K398" i="35"/>
  <c r="K449" i="35" s="1"/>
  <c r="M398" i="35"/>
  <c r="M449" i="35" s="1"/>
  <c r="O398" i="35"/>
  <c r="O449" i="35" s="1"/>
  <c r="F962" i="35"/>
  <c r="F1013" i="35" s="1"/>
  <c r="H962" i="35"/>
  <c r="H1013" i="35" s="1"/>
  <c r="P962" i="35"/>
  <c r="P1013" i="35" s="1"/>
  <c r="J962" i="35"/>
  <c r="J1013" i="35" s="1"/>
  <c r="K962" i="35"/>
  <c r="K1013" i="35" s="1"/>
  <c r="F933" i="35"/>
  <c r="F984" i="35" s="1"/>
  <c r="J933" i="35"/>
  <c r="J984" i="35" s="1"/>
  <c r="N933" i="35"/>
  <c r="N984" i="35" s="1"/>
  <c r="H933" i="35"/>
  <c r="H984" i="35" s="1"/>
  <c r="D984" i="35"/>
  <c r="O933" i="35"/>
  <c r="O984" i="35" s="1"/>
  <c r="G822" i="35"/>
  <c r="G873" i="35" s="1"/>
  <c r="N822" i="35"/>
  <c r="N873" i="35" s="1"/>
  <c r="H822" i="35"/>
  <c r="H873" i="35" s="1"/>
  <c r="O822" i="35"/>
  <c r="O873" i="35" s="1"/>
  <c r="L822" i="35"/>
  <c r="L873" i="35" s="1"/>
  <c r="P822" i="35"/>
  <c r="P873" i="35" s="1"/>
  <c r="K822" i="35"/>
  <c r="K873" i="35" s="1"/>
  <c r="D873" i="35"/>
  <c r="R822" i="35"/>
  <c r="R873" i="35" s="1"/>
  <c r="G806" i="35"/>
  <c r="G857" i="35" s="1"/>
  <c r="O806" i="35"/>
  <c r="O857" i="35" s="1"/>
  <c r="D857" i="35"/>
  <c r="H806" i="35"/>
  <c r="H857" i="35" s="1"/>
  <c r="P806" i="35"/>
  <c r="P857" i="35" s="1"/>
  <c r="L806" i="35"/>
  <c r="L857" i="35" s="1"/>
  <c r="K806" i="35"/>
  <c r="K857" i="35" s="1"/>
  <c r="G776" i="35"/>
  <c r="G827" i="35" s="1"/>
  <c r="O776" i="35"/>
  <c r="O827" i="35" s="1"/>
  <c r="N959" i="35"/>
  <c r="N1010" i="35" s="1"/>
  <c r="O958" i="35"/>
  <c r="O1009" i="35" s="1"/>
  <c r="H958" i="35"/>
  <c r="H1009" i="35" s="1"/>
  <c r="Q953" i="35"/>
  <c r="Q1004" i="35" s="1"/>
  <c r="Q945" i="35"/>
  <c r="Q996" i="35" s="1"/>
  <c r="F931" i="35"/>
  <c r="F982" i="35" s="1"/>
  <c r="H931" i="35"/>
  <c r="H982" i="35" s="1"/>
  <c r="J931" i="35"/>
  <c r="J982" i="35" s="1"/>
  <c r="G819" i="35"/>
  <c r="G870" i="35" s="1"/>
  <c r="O819" i="35"/>
  <c r="O870" i="35" s="1"/>
  <c r="H819" i="35"/>
  <c r="H870" i="35" s="1"/>
  <c r="P819" i="35"/>
  <c r="P870" i="35" s="1"/>
  <c r="L819" i="35"/>
  <c r="L870" i="35" s="1"/>
  <c r="G815" i="35"/>
  <c r="G866" i="35" s="1"/>
  <c r="O815" i="35"/>
  <c r="O866" i="35" s="1"/>
  <c r="H815" i="35"/>
  <c r="H866" i="35" s="1"/>
  <c r="P815" i="35"/>
  <c r="P866" i="35" s="1"/>
  <c r="L815" i="35"/>
  <c r="L866" i="35" s="1"/>
  <c r="G811" i="35"/>
  <c r="G862" i="35" s="1"/>
  <c r="O811" i="35"/>
  <c r="O862" i="35" s="1"/>
  <c r="H811" i="35"/>
  <c r="H862" i="35" s="1"/>
  <c r="P811" i="35"/>
  <c r="P862" i="35" s="1"/>
  <c r="L811" i="35"/>
  <c r="L862" i="35" s="1"/>
  <c r="D862" i="35"/>
  <c r="G807" i="35"/>
  <c r="G858" i="35" s="1"/>
  <c r="O807" i="35"/>
  <c r="O858" i="35" s="1"/>
  <c r="H807" i="35"/>
  <c r="H858" i="35" s="1"/>
  <c r="P807" i="35"/>
  <c r="P858" i="35" s="1"/>
  <c r="L807" i="35"/>
  <c r="L858" i="35" s="1"/>
  <c r="G803" i="35"/>
  <c r="G854" i="35" s="1"/>
  <c r="O803" i="35"/>
  <c r="O854" i="35" s="1"/>
  <c r="H803" i="35"/>
  <c r="H854" i="35" s="1"/>
  <c r="P803" i="35"/>
  <c r="P854" i="35" s="1"/>
  <c r="L803" i="35"/>
  <c r="L854" i="35" s="1"/>
  <c r="D854" i="35"/>
  <c r="D1007" i="35"/>
  <c r="E959" i="35"/>
  <c r="E1010" i="35" s="1"/>
  <c r="F959" i="35"/>
  <c r="F1010" i="35" s="1"/>
  <c r="K959" i="35"/>
  <c r="K1010" i="35" s="1"/>
  <c r="P959" i="35"/>
  <c r="P1010" i="35" s="1"/>
  <c r="N958" i="35"/>
  <c r="N1009" i="35" s="1"/>
  <c r="H950" i="35"/>
  <c r="H1001" i="35" s="1"/>
  <c r="H936" i="35"/>
  <c r="H987" i="35" s="1"/>
  <c r="O936" i="35"/>
  <c r="O987" i="35" s="1"/>
  <c r="E927" i="35"/>
  <c r="E978" i="35" s="1"/>
  <c r="F927" i="35"/>
  <c r="F978" i="35" s="1"/>
  <c r="K927" i="35"/>
  <c r="K978" i="35" s="1"/>
  <c r="P927" i="35"/>
  <c r="P978" i="35" s="1"/>
  <c r="G927" i="35"/>
  <c r="G978" i="35" s="1"/>
  <c r="L927" i="35"/>
  <c r="L978" i="35" s="1"/>
  <c r="R927" i="35"/>
  <c r="R978" i="35" s="1"/>
  <c r="E925" i="35"/>
  <c r="E976" i="35" s="1"/>
  <c r="F925" i="35"/>
  <c r="F976" i="35" s="1"/>
  <c r="K925" i="35"/>
  <c r="K976" i="35" s="1"/>
  <c r="P925" i="35"/>
  <c r="P976" i="35" s="1"/>
  <c r="G925" i="35"/>
  <c r="G976" i="35" s="1"/>
  <c r="L925" i="35"/>
  <c r="L976" i="35" s="1"/>
  <c r="R925" i="35"/>
  <c r="R976" i="35" s="1"/>
  <c r="E923" i="35"/>
  <c r="E974" i="35" s="1"/>
  <c r="F923" i="35"/>
  <c r="F974" i="35" s="1"/>
  <c r="K923" i="35"/>
  <c r="K974" i="35" s="1"/>
  <c r="P923" i="35"/>
  <c r="P974" i="35" s="1"/>
  <c r="G923" i="35"/>
  <c r="G974" i="35" s="1"/>
  <c r="L923" i="35"/>
  <c r="L974" i="35" s="1"/>
  <c r="R923" i="35"/>
  <c r="R974" i="35" s="1"/>
  <c r="E921" i="35"/>
  <c r="E972" i="35" s="1"/>
  <c r="F921" i="35"/>
  <c r="F972" i="35" s="1"/>
  <c r="K921" i="35"/>
  <c r="K972" i="35" s="1"/>
  <c r="P921" i="35"/>
  <c r="P972" i="35" s="1"/>
  <c r="G921" i="35"/>
  <c r="G972" i="35" s="1"/>
  <c r="L921" i="35"/>
  <c r="L972" i="35" s="1"/>
  <c r="R921" i="35"/>
  <c r="R972" i="35" s="1"/>
  <c r="E919" i="35"/>
  <c r="E970" i="35" s="1"/>
  <c r="F919" i="35"/>
  <c r="F970" i="35" s="1"/>
  <c r="K919" i="35"/>
  <c r="K970" i="35" s="1"/>
  <c r="P919" i="35"/>
  <c r="P970" i="35" s="1"/>
  <c r="G919" i="35"/>
  <c r="G970" i="35" s="1"/>
  <c r="L919" i="35"/>
  <c r="L970" i="35" s="1"/>
  <c r="R919" i="35"/>
  <c r="R970" i="35" s="1"/>
  <c r="E917" i="35"/>
  <c r="E968" i="35" s="1"/>
  <c r="F917" i="35"/>
  <c r="F968" i="35" s="1"/>
  <c r="K917" i="35"/>
  <c r="K968" i="35" s="1"/>
  <c r="P917" i="35"/>
  <c r="P968" i="35" s="1"/>
  <c r="G917" i="35"/>
  <c r="G968" i="35" s="1"/>
  <c r="L917" i="35"/>
  <c r="L968" i="35" s="1"/>
  <c r="R917" i="35"/>
  <c r="R968" i="35" s="1"/>
  <c r="G820" i="35"/>
  <c r="G871" i="35" s="1"/>
  <c r="O820" i="35"/>
  <c r="O871" i="35" s="1"/>
  <c r="H820" i="35"/>
  <c r="H871" i="35" s="1"/>
  <c r="P820" i="35"/>
  <c r="P871" i="35" s="1"/>
  <c r="L820" i="35"/>
  <c r="L871" i="35" s="1"/>
  <c r="D871" i="35"/>
  <c r="G816" i="35"/>
  <c r="G867" i="35" s="1"/>
  <c r="O816" i="35"/>
  <c r="O867" i="35" s="1"/>
  <c r="H816" i="35"/>
  <c r="H867" i="35" s="1"/>
  <c r="P816" i="35"/>
  <c r="P867" i="35" s="1"/>
  <c r="L816" i="35"/>
  <c r="L867" i="35" s="1"/>
  <c r="G812" i="35"/>
  <c r="G863" i="35" s="1"/>
  <c r="O812" i="35"/>
  <c r="O863" i="35" s="1"/>
  <c r="H812" i="35"/>
  <c r="H863" i="35" s="1"/>
  <c r="P812" i="35"/>
  <c r="P863" i="35" s="1"/>
  <c r="L812" i="35"/>
  <c r="L863" i="35" s="1"/>
  <c r="D863" i="35"/>
  <c r="G808" i="35"/>
  <c r="G859" i="35" s="1"/>
  <c r="O808" i="35"/>
  <c r="O859" i="35" s="1"/>
  <c r="H808" i="35"/>
  <c r="H859" i="35" s="1"/>
  <c r="P808" i="35"/>
  <c r="P859" i="35" s="1"/>
  <c r="L808" i="35"/>
  <c r="L859" i="35" s="1"/>
  <c r="D859" i="35"/>
  <c r="G804" i="35"/>
  <c r="G855" i="35" s="1"/>
  <c r="O804" i="35"/>
  <c r="O855" i="35" s="1"/>
  <c r="H804" i="35"/>
  <c r="H855" i="35" s="1"/>
  <c r="P804" i="35"/>
  <c r="P855" i="35" s="1"/>
  <c r="D855" i="35"/>
  <c r="L804" i="35"/>
  <c r="L855" i="35" s="1"/>
  <c r="G799" i="35"/>
  <c r="G850" i="35" s="1"/>
  <c r="P799" i="35"/>
  <c r="P850" i="35" s="1"/>
  <c r="H799" i="35"/>
  <c r="H850" i="35" s="1"/>
  <c r="L799" i="35"/>
  <c r="L850" i="35" s="1"/>
  <c r="D850" i="35"/>
  <c r="O799" i="35"/>
  <c r="O850" i="35" s="1"/>
  <c r="H583" i="35"/>
  <c r="H634" i="35" s="1"/>
  <c r="Q583" i="35"/>
  <c r="Q634" i="35" s="1"/>
  <c r="D634" i="35"/>
  <c r="G571" i="35"/>
  <c r="G622" i="35" s="1"/>
  <c r="H571" i="35"/>
  <c r="H622" i="35" s="1"/>
  <c r="L571" i="35"/>
  <c r="L622" i="35" s="1"/>
  <c r="D622" i="35"/>
  <c r="P571" i="35"/>
  <c r="P622" i="35" s="1"/>
  <c r="E958" i="35"/>
  <c r="E1009" i="35" s="1"/>
  <c r="F958" i="35"/>
  <c r="F1009" i="35" s="1"/>
  <c r="K958" i="35"/>
  <c r="K1009" i="35" s="1"/>
  <c r="P958" i="35"/>
  <c r="P1009" i="35" s="1"/>
  <c r="E953" i="35"/>
  <c r="E1004" i="35" s="1"/>
  <c r="H953" i="35"/>
  <c r="H1004" i="35" s="1"/>
  <c r="L953" i="35"/>
  <c r="L1004" i="35" s="1"/>
  <c r="E945" i="35"/>
  <c r="E996" i="35" s="1"/>
  <c r="H945" i="35"/>
  <c r="H996" i="35" s="1"/>
  <c r="L945" i="35"/>
  <c r="L996" i="35" s="1"/>
  <c r="H942" i="35"/>
  <c r="H993" i="35" s="1"/>
  <c r="P942" i="35"/>
  <c r="P993" i="35" s="1"/>
  <c r="G821" i="35"/>
  <c r="G872" i="35" s="1"/>
  <c r="O821" i="35"/>
  <c r="O872" i="35" s="1"/>
  <c r="H821" i="35"/>
  <c r="H872" i="35" s="1"/>
  <c r="P821" i="35"/>
  <c r="P872" i="35" s="1"/>
  <c r="L821" i="35"/>
  <c r="L872" i="35" s="1"/>
  <c r="D872" i="35"/>
  <c r="G817" i="35"/>
  <c r="G868" i="35" s="1"/>
  <c r="O817" i="35"/>
  <c r="O868" i="35" s="1"/>
  <c r="H817" i="35"/>
  <c r="H868" i="35" s="1"/>
  <c r="P817" i="35"/>
  <c r="P868" i="35" s="1"/>
  <c r="L817" i="35"/>
  <c r="L868" i="35" s="1"/>
  <c r="G813" i="35"/>
  <c r="G864" i="35" s="1"/>
  <c r="O813" i="35"/>
  <c r="O864" i="35" s="1"/>
  <c r="H813" i="35"/>
  <c r="H864" i="35" s="1"/>
  <c r="P813" i="35"/>
  <c r="P864" i="35" s="1"/>
  <c r="L813" i="35"/>
  <c r="L864" i="35" s="1"/>
  <c r="D864" i="35"/>
  <c r="G809" i="35"/>
  <c r="G860" i="35" s="1"/>
  <c r="O809" i="35"/>
  <c r="O860" i="35" s="1"/>
  <c r="H809" i="35"/>
  <c r="H860" i="35" s="1"/>
  <c r="P809" i="35"/>
  <c r="P860" i="35" s="1"/>
  <c r="L809" i="35"/>
  <c r="L860" i="35" s="1"/>
  <c r="D860" i="35"/>
  <c r="G805" i="35"/>
  <c r="G856" i="35" s="1"/>
  <c r="O805" i="35"/>
  <c r="O856" i="35" s="1"/>
  <c r="H805" i="35"/>
  <c r="H856" i="35" s="1"/>
  <c r="P805" i="35"/>
  <c r="P856" i="35" s="1"/>
  <c r="D856" i="35"/>
  <c r="L805" i="35"/>
  <c r="L856" i="35" s="1"/>
  <c r="H797" i="35"/>
  <c r="H848" i="35" s="1"/>
  <c r="O797" i="35"/>
  <c r="O848" i="35" s="1"/>
  <c r="D848" i="35"/>
  <c r="H785" i="35"/>
  <c r="H836" i="35" s="1"/>
  <c r="G785" i="35"/>
  <c r="G836" i="35" s="1"/>
  <c r="P785" i="35"/>
  <c r="P836" i="35" s="1"/>
  <c r="G780" i="35"/>
  <c r="G831" i="35" s="1"/>
  <c r="O780" i="35"/>
  <c r="O831" i="35" s="1"/>
  <c r="D831" i="35"/>
  <c r="I684" i="35"/>
  <c r="I735" i="35" s="1"/>
  <c r="L684" i="35"/>
  <c r="L735" i="35" s="1"/>
  <c r="L638" i="35"/>
  <c r="L689" i="35" s="1"/>
  <c r="D689" i="35"/>
  <c r="P577" i="35"/>
  <c r="P628" i="35" s="1"/>
  <c r="M577" i="35"/>
  <c r="M628" i="35" s="1"/>
  <c r="N569" i="35"/>
  <c r="N620" i="35" s="1"/>
  <c r="D620" i="35"/>
  <c r="H552" i="35"/>
  <c r="H603" i="35" s="1"/>
  <c r="I552" i="35"/>
  <c r="I603" i="35" s="1"/>
  <c r="N552" i="35"/>
  <c r="N603" i="35" s="1"/>
  <c r="G546" i="35"/>
  <c r="G597" i="35" s="1"/>
  <c r="J546" i="35"/>
  <c r="J597" i="35" s="1"/>
  <c r="Q546" i="35"/>
  <c r="Q597" i="35" s="1"/>
  <c r="D597" i="35"/>
  <c r="G541" i="35"/>
  <c r="G592" i="35" s="1"/>
  <c r="I541" i="35"/>
  <c r="I592" i="35" s="1"/>
  <c r="N541" i="35"/>
  <c r="N592" i="35" s="1"/>
  <c r="D592" i="35"/>
  <c r="G537" i="35"/>
  <c r="G588" i="35" s="1"/>
  <c r="E537" i="35"/>
  <c r="E588" i="35" s="1"/>
  <c r="N537" i="35"/>
  <c r="N588" i="35" s="1"/>
  <c r="I537" i="35"/>
  <c r="I588" i="35" s="1"/>
  <c r="P537" i="35"/>
  <c r="P588" i="35" s="1"/>
  <c r="K957" i="35"/>
  <c r="K1008" i="35" s="1"/>
  <c r="F957" i="35"/>
  <c r="F1008" i="35" s="1"/>
  <c r="H949" i="35"/>
  <c r="H1000" i="35" s="1"/>
  <c r="H941" i="35"/>
  <c r="H992" i="35" s="1"/>
  <c r="H934" i="35"/>
  <c r="H985" i="35" s="1"/>
  <c r="H929" i="35"/>
  <c r="H980" i="35" s="1"/>
  <c r="Q891" i="35"/>
  <c r="M891" i="35"/>
  <c r="I891" i="35"/>
  <c r="E891" i="35"/>
  <c r="H781" i="35"/>
  <c r="H832" i="35" s="1"/>
  <c r="D832" i="35"/>
  <c r="M683" i="35"/>
  <c r="M734" i="35" s="1"/>
  <c r="E683" i="35"/>
  <c r="E734" i="35" s="1"/>
  <c r="D734" i="35"/>
  <c r="L683" i="35"/>
  <c r="L734" i="35" s="1"/>
  <c r="L677" i="35"/>
  <c r="L728" i="35" s="1"/>
  <c r="P677" i="35"/>
  <c r="P728" i="35" s="1"/>
  <c r="D588" i="35"/>
  <c r="I576" i="35"/>
  <c r="I627" i="35" s="1"/>
  <c r="M576" i="35"/>
  <c r="M627" i="35" s="1"/>
  <c r="D627" i="35"/>
  <c r="R537" i="35"/>
  <c r="R588" i="35" s="1"/>
  <c r="L802" i="35"/>
  <c r="L853" i="35" s="1"/>
  <c r="H802" i="35"/>
  <c r="H853" i="35" s="1"/>
  <c r="D853" i="35"/>
  <c r="O802" i="35"/>
  <c r="O853" i="35" s="1"/>
  <c r="L798" i="35"/>
  <c r="L849" i="35" s="1"/>
  <c r="O798" i="35"/>
  <c r="O849" i="35" s="1"/>
  <c r="P798" i="35"/>
  <c r="P849" i="35" s="1"/>
  <c r="D849" i="35"/>
  <c r="H793" i="35"/>
  <c r="H844" i="35" s="1"/>
  <c r="D844" i="35"/>
  <c r="H783" i="35"/>
  <c r="H834" i="35" s="1"/>
  <c r="L783" i="35"/>
  <c r="L834" i="35" s="1"/>
  <c r="D834" i="35"/>
  <c r="G553" i="35"/>
  <c r="G604" i="35" s="1"/>
  <c r="L553" i="35"/>
  <c r="L604" i="35" s="1"/>
  <c r="R553" i="35"/>
  <c r="R604" i="35" s="1"/>
  <c r="D604" i="35"/>
  <c r="G550" i="35"/>
  <c r="G601" i="35" s="1"/>
  <c r="F550" i="35"/>
  <c r="F601" i="35" s="1"/>
  <c r="L550" i="35"/>
  <c r="L601" i="35" s="1"/>
  <c r="D601" i="35"/>
  <c r="G542" i="35"/>
  <c r="G593" i="35" s="1"/>
  <c r="E542" i="35"/>
  <c r="E593" i="35" s="1"/>
  <c r="L542" i="35"/>
  <c r="L593" i="35" s="1"/>
  <c r="D593" i="35"/>
  <c r="M537" i="35"/>
  <c r="M588" i="35" s="1"/>
  <c r="E750" i="35"/>
  <c r="P794" i="35"/>
  <c r="P845" i="35" s="1"/>
  <c r="P782" i="35"/>
  <c r="P833" i="35" s="1"/>
  <c r="R562" i="35"/>
  <c r="R613" i="35" s="1"/>
  <c r="K562" i="35"/>
  <c r="K613" i="35" s="1"/>
  <c r="P557" i="35"/>
  <c r="P608" i="35" s="1"/>
  <c r="N534" i="35"/>
  <c r="N585" i="35" s="1"/>
  <c r="E257" i="35"/>
  <c r="E308" i="35" s="1"/>
  <c r="N962" i="35"/>
  <c r="N1013" i="35" s="1"/>
  <c r="O956" i="35"/>
  <c r="O1007" i="35" s="1"/>
  <c r="L954" i="35"/>
  <c r="L1005" i="35" s="1"/>
  <c r="P950" i="35"/>
  <c r="P1001" i="35" s="1"/>
  <c r="E948" i="35"/>
  <c r="E999" i="35" s="1"/>
  <c r="I948" i="35"/>
  <c r="I999" i="35" s="1"/>
  <c r="Q948" i="35"/>
  <c r="Q999" i="35" s="1"/>
  <c r="E946" i="35"/>
  <c r="E997" i="35" s="1"/>
  <c r="M946" i="35"/>
  <c r="M997" i="35" s="1"/>
  <c r="I946" i="35"/>
  <c r="I997" i="35" s="1"/>
  <c r="Q946" i="35"/>
  <c r="Q997" i="35" s="1"/>
  <c r="E674" i="35"/>
  <c r="E725" i="35" s="1"/>
  <c r="M674" i="35"/>
  <c r="M725" i="35" s="1"/>
  <c r="M650" i="35"/>
  <c r="M701" i="35" s="1"/>
  <c r="L650" i="35"/>
  <c r="L701" i="35" s="1"/>
  <c r="H563" i="35"/>
  <c r="H614" i="35" s="1"/>
  <c r="M563" i="35"/>
  <c r="M614" i="35" s="1"/>
  <c r="D614" i="35"/>
  <c r="R563" i="35"/>
  <c r="R614" i="35" s="1"/>
  <c r="G554" i="35"/>
  <c r="G605" i="35" s="1"/>
  <c r="Q554" i="35"/>
  <c r="Q605" i="35" s="1"/>
  <c r="E962" i="35"/>
  <c r="E1013" i="35" s="1"/>
  <c r="G962" i="35"/>
  <c r="G1013" i="35" s="1"/>
  <c r="L962" i="35"/>
  <c r="L1013" i="35" s="1"/>
  <c r="R962" i="35"/>
  <c r="R1013" i="35" s="1"/>
  <c r="E944" i="35"/>
  <c r="E995" i="35" s="1"/>
  <c r="I944" i="35"/>
  <c r="I995" i="35" s="1"/>
  <c r="Q944" i="35"/>
  <c r="Q995" i="35" s="1"/>
  <c r="E942" i="35"/>
  <c r="E993" i="35" s="1"/>
  <c r="M942" i="35"/>
  <c r="M993" i="35" s="1"/>
  <c r="I942" i="35"/>
  <c r="I993" i="35" s="1"/>
  <c r="Q942" i="35"/>
  <c r="Q993" i="35" s="1"/>
  <c r="E940" i="35"/>
  <c r="E991" i="35" s="1"/>
  <c r="I940" i="35"/>
  <c r="I991" i="35" s="1"/>
  <c r="L940" i="35"/>
  <c r="L991" i="35" s="1"/>
  <c r="Q940" i="35"/>
  <c r="Q991" i="35" s="1"/>
  <c r="D837" i="35"/>
  <c r="H789" i="35"/>
  <c r="H840" i="35" s="1"/>
  <c r="G789" i="35"/>
  <c r="G840" i="35" s="1"/>
  <c r="P789" i="35"/>
  <c r="P840" i="35" s="1"/>
  <c r="G784" i="35"/>
  <c r="G835" i="35" s="1"/>
  <c r="O784" i="35"/>
  <c r="O835" i="35" s="1"/>
  <c r="M687" i="35"/>
  <c r="M738" i="35" s="1"/>
  <c r="E687" i="35"/>
  <c r="E738" i="35" s="1"/>
  <c r="L687" i="35"/>
  <c r="L738" i="35" s="1"/>
  <c r="M560" i="35"/>
  <c r="M611" i="35" s="1"/>
  <c r="H560" i="35"/>
  <c r="H611" i="35" s="1"/>
  <c r="I560" i="35"/>
  <c r="I611" i="35" s="1"/>
  <c r="D611" i="35"/>
  <c r="N560" i="35"/>
  <c r="N611" i="35" s="1"/>
  <c r="E956" i="35"/>
  <c r="E1007" i="35" s="1"/>
  <c r="I956" i="35"/>
  <c r="I1007" i="35" s="1"/>
  <c r="R956" i="35"/>
  <c r="R1007" i="35" s="1"/>
  <c r="N956" i="35"/>
  <c r="N1007" i="35" s="1"/>
  <c r="E954" i="35"/>
  <c r="E1005" i="35" s="1"/>
  <c r="M954" i="35"/>
  <c r="M1005" i="35" s="1"/>
  <c r="I954" i="35"/>
  <c r="I1005" i="35" s="1"/>
  <c r="Q954" i="35"/>
  <c r="Q1005" i="35" s="1"/>
  <c r="H937" i="35"/>
  <c r="H988" i="35" s="1"/>
  <c r="P937" i="35"/>
  <c r="P988" i="35" s="1"/>
  <c r="I937" i="35"/>
  <c r="I988" i="35" s="1"/>
  <c r="Q937" i="35"/>
  <c r="Q988" i="35" s="1"/>
  <c r="L937" i="35"/>
  <c r="L988" i="35" s="1"/>
  <c r="G779" i="35"/>
  <c r="G830" i="35" s="1"/>
  <c r="P779" i="35"/>
  <c r="P830" i="35" s="1"/>
  <c r="H779" i="35"/>
  <c r="H830" i="35" s="1"/>
  <c r="L779" i="35"/>
  <c r="L830" i="35" s="1"/>
  <c r="D738" i="35"/>
  <c r="L575" i="35"/>
  <c r="L626" i="35" s="1"/>
  <c r="H575" i="35"/>
  <c r="H626" i="35" s="1"/>
  <c r="M575" i="35"/>
  <c r="M626" i="35" s="1"/>
  <c r="P575" i="35"/>
  <c r="P626" i="35" s="1"/>
  <c r="H573" i="35"/>
  <c r="H624" i="35" s="1"/>
  <c r="D624" i="35"/>
  <c r="G564" i="35"/>
  <c r="G615" i="35" s="1"/>
  <c r="J564" i="35"/>
  <c r="J615" i="35" s="1"/>
  <c r="Q564" i="35"/>
  <c r="Q615" i="35" s="1"/>
  <c r="D615" i="35"/>
  <c r="J551" i="35"/>
  <c r="J602" i="35" s="1"/>
  <c r="E551" i="35"/>
  <c r="E602" i="35" s="1"/>
  <c r="D602" i="35"/>
  <c r="N551" i="35"/>
  <c r="N602" i="35" s="1"/>
  <c r="P551" i="35"/>
  <c r="P602" i="35" s="1"/>
  <c r="P954" i="35"/>
  <c r="P1005" i="35" s="1"/>
  <c r="E952" i="35"/>
  <c r="E1003" i="35" s="1"/>
  <c r="I952" i="35"/>
  <c r="I1003" i="35" s="1"/>
  <c r="Q952" i="35"/>
  <c r="Q1003" i="35" s="1"/>
  <c r="E950" i="35"/>
  <c r="E1001" i="35" s="1"/>
  <c r="M950" i="35"/>
  <c r="M1001" i="35" s="1"/>
  <c r="I950" i="35"/>
  <c r="I1001" i="35" s="1"/>
  <c r="Q950" i="35"/>
  <c r="Q1001" i="35" s="1"/>
  <c r="E938" i="35"/>
  <c r="E989" i="35" s="1"/>
  <c r="M938" i="35"/>
  <c r="M989" i="35" s="1"/>
  <c r="H938" i="35"/>
  <c r="H989" i="35" s="1"/>
  <c r="P938" i="35"/>
  <c r="P989" i="35" s="1"/>
  <c r="I938" i="35"/>
  <c r="I989" i="35" s="1"/>
  <c r="Q938" i="35"/>
  <c r="Q989" i="35" s="1"/>
  <c r="L824" i="35"/>
  <c r="L875" i="35" s="1"/>
  <c r="G824" i="35"/>
  <c r="G875" i="35" s="1"/>
  <c r="H824" i="35"/>
  <c r="H875" i="35" s="1"/>
  <c r="O824" i="35"/>
  <c r="O875" i="35" s="1"/>
  <c r="G796" i="35"/>
  <c r="G847" i="35" s="1"/>
  <c r="D847" i="35"/>
  <c r="L790" i="35"/>
  <c r="L841" i="35" s="1"/>
  <c r="G790" i="35"/>
  <c r="G841" i="35" s="1"/>
  <c r="H790" i="35"/>
  <c r="H841" i="35" s="1"/>
  <c r="O790" i="35"/>
  <c r="O841" i="35" s="1"/>
  <c r="L786" i="35"/>
  <c r="L837" i="35" s="1"/>
  <c r="G786" i="35"/>
  <c r="G837" i="35" s="1"/>
  <c r="H786" i="35"/>
  <c r="H837" i="35" s="1"/>
  <c r="O786" i="35"/>
  <c r="O837" i="35" s="1"/>
  <c r="H659" i="35"/>
  <c r="H710" i="35" s="1"/>
  <c r="I659" i="35"/>
  <c r="I710" i="35" s="1"/>
  <c r="O659" i="35"/>
  <c r="O710" i="35" s="1"/>
  <c r="I953" i="35"/>
  <c r="I1004" i="35" s="1"/>
  <c r="I949" i="35"/>
  <c r="I1000" i="35" s="1"/>
  <c r="I945" i="35"/>
  <c r="I996" i="35" s="1"/>
  <c r="I941" i="35"/>
  <c r="I992" i="35" s="1"/>
  <c r="J934" i="35"/>
  <c r="J985" i="35" s="1"/>
  <c r="J932" i="35"/>
  <c r="J983" i="35" s="1"/>
  <c r="J930" i="35"/>
  <c r="J981" i="35" s="1"/>
  <c r="J928" i="35"/>
  <c r="J979" i="35" s="1"/>
  <c r="P802" i="35"/>
  <c r="P853" i="35" s="1"/>
  <c r="G802" i="35"/>
  <c r="G853" i="35" s="1"/>
  <c r="G801" i="35"/>
  <c r="G852" i="35" s="1"/>
  <c r="G797" i="35"/>
  <c r="G848" i="35" s="1"/>
  <c r="P791" i="35"/>
  <c r="P842" i="35" s="1"/>
  <c r="G791" i="35"/>
  <c r="G842" i="35" s="1"/>
  <c r="P787" i="35"/>
  <c r="P838" i="35" s="1"/>
  <c r="G787" i="35"/>
  <c r="G838" i="35" s="1"/>
  <c r="G781" i="35"/>
  <c r="G832" i="35" s="1"/>
  <c r="G778" i="35"/>
  <c r="G829" i="35" s="1"/>
  <c r="G777" i="35"/>
  <c r="G828" i="35" s="1"/>
  <c r="M750" i="35"/>
  <c r="H685" i="35"/>
  <c r="H736" i="35" s="1"/>
  <c r="L680" i="35"/>
  <c r="L731" i="35" s="1"/>
  <c r="E679" i="35"/>
  <c r="E730" i="35" s="1"/>
  <c r="O670" i="35"/>
  <c r="O721" i="35" s="1"/>
  <c r="I661" i="35"/>
  <c r="I712" i="35" s="1"/>
  <c r="N583" i="35"/>
  <c r="N634" i="35" s="1"/>
  <c r="I581" i="35"/>
  <c r="I632" i="35" s="1"/>
  <c r="E577" i="35"/>
  <c r="E628" i="35" s="1"/>
  <c r="H576" i="35"/>
  <c r="H627" i="35" s="1"/>
  <c r="I572" i="35"/>
  <c r="I623" i="35" s="1"/>
  <c r="I570" i="35"/>
  <c r="I621" i="35" s="1"/>
  <c r="R566" i="35"/>
  <c r="R617" i="35" s="1"/>
  <c r="H566" i="35"/>
  <c r="H617" i="35" s="1"/>
  <c r="N561" i="35"/>
  <c r="N612" i="35" s="1"/>
  <c r="F561" i="35"/>
  <c r="F612" i="35" s="1"/>
  <c r="H553" i="35"/>
  <c r="H604" i="35" s="1"/>
  <c r="M552" i="35"/>
  <c r="M603" i="35" s="1"/>
  <c r="M550" i="35"/>
  <c r="M601" i="35" s="1"/>
  <c r="E550" i="35"/>
  <c r="E601" i="35" s="1"/>
  <c r="I549" i="35"/>
  <c r="I600" i="35" s="1"/>
  <c r="I548" i="35"/>
  <c r="I599" i="35" s="1"/>
  <c r="F546" i="35"/>
  <c r="F597" i="35" s="1"/>
  <c r="J542" i="35"/>
  <c r="J593" i="35" s="1"/>
  <c r="Q541" i="35"/>
  <c r="Q592" i="35" s="1"/>
  <c r="F541" i="35"/>
  <c r="F592" i="35" s="1"/>
  <c r="L538" i="35"/>
  <c r="L589" i="35" s="1"/>
  <c r="R961" i="35"/>
  <c r="R1012" i="35" s="1"/>
  <c r="L961" i="35"/>
  <c r="L1012" i="35" s="1"/>
  <c r="G961" i="35"/>
  <c r="G1012" i="35" s="1"/>
  <c r="O823" i="35"/>
  <c r="O874" i="35" s="1"/>
  <c r="H798" i="35"/>
  <c r="H849" i="35" s="1"/>
  <c r="P797" i="35"/>
  <c r="P848" i="35" s="1"/>
  <c r="H794" i="35"/>
  <c r="H845" i="35" s="1"/>
  <c r="P793" i="35"/>
  <c r="P844" i="35" s="1"/>
  <c r="O785" i="35"/>
  <c r="O836" i="35" s="1"/>
  <c r="H782" i="35"/>
  <c r="H833" i="35" s="1"/>
  <c r="P781" i="35"/>
  <c r="P832" i="35" s="1"/>
  <c r="O778" i="35"/>
  <c r="O829" i="35" s="1"/>
  <c r="M572" i="35"/>
  <c r="M623" i="35" s="1"/>
  <c r="Q561" i="35"/>
  <c r="Q612" i="35" s="1"/>
  <c r="J561" i="35"/>
  <c r="J612" i="35" s="1"/>
  <c r="P553" i="35"/>
  <c r="P604" i="35" s="1"/>
  <c r="Q550" i="35"/>
  <c r="Q601" i="35" s="1"/>
  <c r="J550" i="35"/>
  <c r="J601" i="35" s="1"/>
  <c r="N546" i="35"/>
  <c r="N597" i="35" s="1"/>
  <c r="L541" i="35"/>
  <c r="L592" i="35" s="1"/>
  <c r="L534" i="35"/>
  <c r="L585" i="35" s="1"/>
  <c r="K412" i="35"/>
  <c r="K463" i="35" s="1"/>
  <c r="D354" i="35"/>
  <c r="D322" i="35"/>
  <c r="M303" i="35"/>
  <c r="M354" i="35" s="1"/>
  <c r="H299" i="35"/>
  <c r="H350" i="35" s="1"/>
  <c r="I295" i="35"/>
  <c r="I346" i="35" s="1"/>
  <c r="G291" i="35"/>
  <c r="G342" i="35" s="1"/>
  <c r="J287" i="35"/>
  <c r="J338" i="35" s="1"/>
  <c r="H283" i="35"/>
  <c r="H334" i="35" s="1"/>
  <c r="E279" i="35"/>
  <c r="E330" i="35" s="1"/>
  <c r="Q271" i="35"/>
  <c r="Q322" i="35" s="1"/>
  <c r="Q255" i="35"/>
  <c r="Q306" i="35" s="1"/>
  <c r="D334" i="35"/>
  <c r="D330" i="35"/>
  <c r="J303" i="35"/>
  <c r="J354" i="35" s="1"/>
  <c r="P299" i="35"/>
  <c r="P350" i="35" s="1"/>
  <c r="F295" i="35"/>
  <c r="F346" i="35" s="1"/>
  <c r="E287" i="35"/>
  <c r="E338" i="35" s="1"/>
  <c r="J271" i="35"/>
  <c r="J322" i="35" s="1"/>
  <c r="R263" i="35"/>
  <c r="R314" i="35" s="1"/>
  <c r="Q259" i="35"/>
  <c r="Q310" i="35" s="1"/>
  <c r="O255" i="35"/>
  <c r="O306" i="35" s="1"/>
  <c r="D342" i="35"/>
  <c r="D318" i="35"/>
  <c r="R303" i="35"/>
  <c r="R354" i="35" s="1"/>
  <c r="R301" i="35"/>
  <c r="R352" i="35" s="1"/>
  <c r="N301" i="35"/>
  <c r="N352" i="35" s="1"/>
  <c r="J301" i="35"/>
  <c r="J352" i="35" s="1"/>
  <c r="F301" i="35"/>
  <c r="F352" i="35" s="1"/>
  <c r="N297" i="35"/>
  <c r="N348" i="35" s="1"/>
  <c r="J297" i="35"/>
  <c r="J348" i="35" s="1"/>
  <c r="F297" i="35"/>
  <c r="F348" i="35" s="1"/>
  <c r="R293" i="35"/>
  <c r="R344" i="35" s="1"/>
  <c r="L293" i="35"/>
  <c r="L344" i="35" s="1"/>
  <c r="G293" i="35"/>
  <c r="G344" i="35" s="1"/>
  <c r="M285" i="35"/>
  <c r="M336" i="35" s="1"/>
  <c r="L281" i="35"/>
  <c r="L332" i="35" s="1"/>
  <c r="E281" i="35"/>
  <c r="E332" i="35" s="1"/>
  <c r="O277" i="35"/>
  <c r="O328" i="35" s="1"/>
  <c r="P273" i="35"/>
  <c r="P324" i="35" s="1"/>
  <c r="I273" i="35"/>
  <c r="I324" i="35" s="1"/>
  <c r="J269" i="35"/>
  <c r="J320" i="35" s="1"/>
  <c r="I261" i="35"/>
  <c r="I312" i="35" s="1"/>
  <c r="Q257" i="35"/>
  <c r="Q308" i="35" s="1"/>
  <c r="D348" i="35"/>
  <c r="Q301" i="35"/>
  <c r="Q352" i="35" s="1"/>
  <c r="M301" i="35"/>
  <c r="M352" i="35" s="1"/>
  <c r="I301" i="35"/>
  <c r="I352" i="35" s="1"/>
  <c r="E301" i="35"/>
  <c r="E352" i="35" s="1"/>
  <c r="Q297" i="35"/>
  <c r="Q348" i="35" s="1"/>
  <c r="M297" i="35"/>
  <c r="M348" i="35" s="1"/>
  <c r="I297" i="35"/>
  <c r="I348" i="35" s="1"/>
  <c r="E297" i="35"/>
  <c r="E348" i="35" s="1"/>
  <c r="P293" i="35"/>
  <c r="P344" i="35" s="1"/>
  <c r="K293" i="35"/>
  <c r="K344" i="35" s="1"/>
  <c r="F293" i="35"/>
  <c r="F344" i="35" s="1"/>
  <c r="O289" i="35"/>
  <c r="O340" i="35" s="1"/>
  <c r="J289" i="35"/>
  <c r="J340" i="35" s="1"/>
  <c r="E289" i="35"/>
  <c r="E340" i="35" s="1"/>
  <c r="Q285" i="35"/>
  <c r="Q336" i="35" s="1"/>
  <c r="K285" i="35"/>
  <c r="K336" i="35" s="1"/>
  <c r="F285" i="35"/>
  <c r="F336" i="35" s="1"/>
  <c r="Q281" i="35"/>
  <c r="Q332" i="35" s="1"/>
  <c r="K281" i="35"/>
  <c r="K332" i="35" s="1"/>
  <c r="N277" i="35"/>
  <c r="N328" i="35" s="1"/>
  <c r="F277" i="35"/>
  <c r="F328" i="35" s="1"/>
  <c r="N273" i="35"/>
  <c r="N324" i="35" s="1"/>
  <c r="H273" i="35"/>
  <c r="H324" i="35" s="1"/>
  <c r="O269" i="35"/>
  <c r="O320" i="35" s="1"/>
  <c r="H269" i="35"/>
  <c r="H320" i="35" s="1"/>
  <c r="Q265" i="35"/>
  <c r="Q316" i="35" s="1"/>
  <c r="J265" i="35"/>
  <c r="J316" i="35" s="1"/>
  <c r="O261" i="35"/>
  <c r="O312" i="35" s="1"/>
  <c r="G261" i="35"/>
  <c r="G312" i="35" s="1"/>
  <c r="O257" i="35"/>
  <c r="O308" i="35" s="1"/>
  <c r="I257" i="35"/>
  <c r="I308" i="35" s="1"/>
  <c r="D447" i="35"/>
  <c r="D344" i="35"/>
  <c r="D336" i="35"/>
  <c r="R297" i="35"/>
  <c r="R348" i="35" s="1"/>
  <c r="Q289" i="35"/>
  <c r="Q340" i="35" s="1"/>
  <c r="K289" i="35"/>
  <c r="K340" i="35" s="1"/>
  <c r="F289" i="35"/>
  <c r="F340" i="35" s="1"/>
  <c r="R285" i="35"/>
  <c r="R336" i="35" s="1"/>
  <c r="G285" i="35"/>
  <c r="G336" i="35" s="1"/>
  <c r="I277" i="35"/>
  <c r="I328" i="35" s="1"/>
  <c r="R269" i="35"/>
  <c r="R320" i="35" s="1"/>
  <c r="R265" i="35"/>
  <c r="R316" i="35" s="1"/>
  <c r="L265" i="35"/>
  <c r="L316" i="35" s="1"/>
  <c r="E265" i="35"/>
  <c r="E316" i="35" s="1"/>
  <c r="P261" i="35"/>
  <c r="P312" i="35" s="1"/>
  <c r="J257" i="35"/>
  <c r="J308" i="35" s="1"/>
  <c r="D352" i="35"/>
  <c r="D328" i="35"/>
  <c r="D320" i="35"/>
  <c r="D312" i="35"/>
  <c r="P301" i="35"/>
  <c r="P352" i="35" s="1"/>
  <c r="L301" i="35"/>
  <c r="L352" i="35" s="1"/>
  <c r="P297" i="35"/>
  <c r="P348" i="35" s="1"/>
  <c r="L297" i="35"/>
  <c r="L348" i="35" s="1"/>
  <c r="O293" i="35"/>
  <c r="O344" i="35" s="1"/>
  <c r="N289" i="35"/>
  <c r="N340" i="35" s="1"/>
  <c r="O285" i="35"/>
  <c r="O336" i="35" s="1"/>
  <c r="J285" i="35"/>
  <c r="J336" i="35" s="1"/>
  <c r="P281" i="35"/>
  <c r="P332" i="35" s="1"/>
  <c r="K277" i="35"/>
  <c r="K328" i="35" s="1"/>
  <c r="M273" i="35"/>
  <c r="M324" i="35" s="1"/>
  <c r="N269" i="35"/>
  <c r="N320" i="35" s="1"/>
  <c r="P265" i="35"/>
  <c r="P316" i="35" s="1"/>
  <c r="L261" i="35"/>
  <c r="L312" i="35" s="1"/>
  <c r="N257" i="35"/>
  <c r="N308" i="35" s="1"/>
  <c r="P750" i="35"/>
  <c r="L750" i="35"/>
  <c r="H750" i="35"/>
  <c r="D750" i="35"/>
  <c r="D725" i="35"/>
  <c r="P685" i="35"/>
  <c r="P736" i="35" s="1"/>
  <c r="E685" i="35"/>
  <c r="E736" i="35" s="1"/>
  <c r="P681" i="35"/>
  <c r="P732" i="35" s="1"/>
  <c r="E681" i="35"/>
  <c r="E732" i="35" s="1"/>
  <c r="L674" i="35"/>
  <c r="L725" i="35" s="1"/>
  <c r="M661" i="35"/>
  <c r="M712" i="35" s="1"/>
  <c r="M659" i="35"/>
  <c r="M710" i="35" s="1"/>
  <c r="E650" i="35"/>
  <c r="E701" i="35" s="1"/>
  <c r="D618" i="35"/>
  <c r="D589" i="35"/>
  <c r="P576" i="35"/>
  <c r="P627" i="35" s="1"/>
  <c r="E576" i="35"/>
  <c r="E627" i="35" s="1"/>
  <c r="R567" i="35"/>
  <c r="R618" i="35" s="1"/>
  <c r="M567" i="35"/>
  <c r="M618" i="35" s="1"/>
  <c r="H567" i="35"/>
  <c r="H618" i="35" s="1"/>
  <c r="E565" i="35"/>
  <c r="E616" i="35" s="1"/>
  <c r="P564" i="35"/>
  <c r="P615" i="35" s="1"/>
  <c r="I564" i="35"/>
  <c r="I615" i="35" s="1"/>
  <c r="I563" i="35"/>
  <c r="I614" i="35" s="1"/>
  <c r="P554" i="35"/>
  <c r="P605" i="35" s="1"/>
  <c r="I554" i="35"/>
  <c r="I605" i="35" s="1"/>
  <c r="M553" i="35"/>
  <c r="M604" i="35" s="1"/>
  <c r="F553" i="35"/>
  <c r="F604" i="35" s="1"/>
  <c r="R549" i="35"/>
  <c r="R600" i="35" s="1"/>
  <c r="M549" i="35"/>
  <c r="M600" i="35" s="1"/>
  <c r="H549" i="35"/>
  <c r="H600" i="35" s="1"/>
  <c r="H548" i="35"/>
  <c r="H599" i="35" s="1"/>
  <c r="L546" i="35"/>
  <c r="L597" i="35" s="1"/>
  <c r="E546" i="35"/>
  <c r="E597" i="35" s="1"/>
  <c r="P541" i="35"/>
  <c r="P592" i="35" s="1"/>
  <c r="J541" i="35"/>
  <c r="J592" i="35" s="1"/>
  <c r="E541" i="35"/>
  <c r="E592" i="35" s="1"/>
  <c r="J538" i="35"/>
  <c r="J589" i="35" s="1"/>
  <c r="J554" i="35"/>
  <c r="J605" i="35" s="1"/>
  <c r="R750" i="35"/>
  <c r="N750" i="35"/>
  <c r="J750" i="35"/>
  <c r="F750" i="35"/>
  <c r="D722" i="35"/>
  <c r="D719" i="35"/>
  <c r="D704" i="35"/>
  <c r="I674" i="35"/>
  <c r="I725" i="35" s="1"/>
  <c r="D607" i="35"/>
  <c r="D605" i="35"/>
  <c r="D600" i="35"/>
  <c r="Q567" i="35"/>
  <c r="Q618" i="35" s="1"/>
  <c r="L567" i="35"/>
  <c r="L618" i="35" s="1"/>
  <c r="F567" i="35"/>
  <c r="F618" i="35" s="1"/>
  <c r="N564" i="35"/>
  <c r="N615" i="35" s="1"/>
  <c r="F564" i="35"/>
  <c r="F615" i="35" s="1"/>
  <c r="N554" i="35"/>
  <c r="N605" i="35" s="1"/>
  <c r="F554" i="35"/>
  <c r="F605" i="35" s="1"/>
  <c r="Q549" i="35"/>
  <c r="Q600" i="35" s="1"/>
  <c r="L549" i="35"/>
  <c r="L600" i="35" s="1"/>
  <c r="F549" i="35"/>
  <c r="F600" i="35" s="1"/>
  <c r="Q538" i="35"/>
  <c r="Q589" i="35" s="1"/>
  <c r="F538" i="35"/>
  <c r="F589" i="35" s="1"/>
  <c r="H537" i="35"/>
  <c r="H588" i="35" s="1"/>
  <c r="Q750" i="35"/>
  <c r="I750" i="35"/>
  <c r="D706" i="35"/>
  <c r="P678" i="35"/>
  <c r="P729" i="35" s="1"/>
  <c r="Q674" i="35"/>
  <c r="Q725" i="35" s="1"/>
  <c r="E644" i="35"/>
  <c r="E695" i="35" s="1"/>
  <c r="L582" i="35"/>
  <c r="L633" i="35" s="1"/>
  <c r="L576" i="35"/>
  <c r="L627" i="35" s="1"/>
  <c r="I575" i="35"/>
  <c r="I626" i="35" s="1"/>
  <c r="K571" i="35"/>
  <c r="K622" i="35" s="1"/>
  <c r="P567" i="35"/>
  <c r="P618" i="35" s="1"/>
  <c r="J567" i="35"/>
  <c r="J618" i="35" s="1"/>
  <c r="E567" i="35"/>
  <c r="E618" i="35" s="1"/>
  <c r="L564" i="35"/>
  <c r="L615" i="35" s="1"/>
  <c r="E564" i="35"/>
  <c r="E615" i="35" s="1"/>
  <c r="N563" i="35"/>
  <c r="N614" i="35" s="1"/>
  <c r="N562" i="35"/>
  <c r="N613" i="35" s="1"/>
  <c r="F562" i="35"/>
  <c r="F613" i="35" s="1"/>
  <c r="R561" i="35"/>
  <c r="R612" i="35" s="1"/>
  <c r="M561" i="35"/>
  <c r="M612" i="35" s="1"/>
  <c r="H561" i="35"/>
  <c r="H612" i="35" s="1"/>
  <c r="L554" i="35"/>
  <c r="L605" i="35" s="1"/>
  <c r="E554" i="35"/>
  <c r="E605" i="35" s="1"/>
  <c r="Q553" i="35"/>
  <c r="Q604" i="35" s="1"/>
  <c r="J553" i="35"/>
  <c r="J604" i="35" s="1"/>
  <c r="I551" i="35"/>
  <c r="I602" i="35" s="1"/>
  <c r="P549" i="35"/>
  <c r="P600" i="35" s="1"/>
  <c r="J549" i="35"/>
  <c r="J600" i="35" s="1"/>
  <c r="E549" i="35"/>
  <c r="E600" i="35" s="1"/>
  <c r="N548" i="35"/>
  <c r="N599" i="35" s="1"/>
  <c r="P546" i="35"/>
  <c r="P597" i="35" s="1"/>
  <c r="I546" i="35"/>
  <c r="I597" i="35" s="1"/>
  <c r="Q542" i="35"/>
  <c r="Q593" i="35" s="1"/>
  <c r="F542" i="35"/>
  <c r="F593" i="35" s="1"/>
  <c r="R541" i="35"/>
  <c r="R592" i="35" s="1"/>
  <c r="M541" i="35"/>
  <c r="M592" i="35" s="1"/>
  <c r="H541" i="35"/>
  <c r="H592" i="35" s="1"/>
  <c r="N538" i="35"/>
  <c r="N589" i="35" s="1"/>
  <c r="E538" i="35"/>
  <c r="E589" i="35" s="1"/>
  <c r="Q537" i="35"/>
  <c r="Q588" i="35" s="1"/>
  <c r="L537" i="35"/>
  <c r="L588" i="35" s="1"/>
  <c r="F537" i="35"/>
  <c r="F588" i="35" s="1"/>
  <c r="J534" i="35"/>
  <c r="J585" i="35" s="1"/>
  <c r="F574" i="35"/>
  <c r="F625" i="35" s="1"/>
  <c r="K574" i="35"/>
  <c r="K625" i="35" s="1"/>
  <c r="O574" i="35"/>
  <c r="O625" i="35" s="1"/>
  <c r="P574" i="35"/>
  <c r="P625" i="35" s="1"/>
  <c r="G558" i="35"/>
  <c r="G609" i="35" s="1"/>
  <c r="E558" i="35"/>
  <c r="E609" i="35" s="1"/>
  <c r="L558" i="35"/>
  <c r="L609" i="35" s="1"/>
  <c r="Q558" i="35"/>
  <c r="Q609" i="35" s="1"/>
  <c r="F558" i="35"/>
  <c r="F609" i="35" s="1"/>
  <c r="M558" i="35"/>
  <c r="M609" i="35" s="1"/>
  <c r="R558" i="35"/>
  <c r="R609" i="35" s="1"/>
  <c r="I558" i="35"/>
  <c r="I609" i="35" s="1"/>
  <c r="J558" i="35"/>
  <c r="J609" i="35" s="1"/>
  <c r="M686" i="35"/>
  <c r="M737" i="35" s="1"/>
  <c r="M682" i="35"/>
  <c r="M733" i="35" s="1"/>
  <c r="O662" i="35"/>
  <c r="O713" i="35" s="1"/>
  <c r="D713" i="35"/>
  <c r="H655" i="35"/>
  <c r="H706" i="35" s="1"/>
  <c r="L655" i="35"/>
  <c r="L706" i="35" s="1"/>
  <c r="G545" i="35"/>
  <c r="G596" i="35" s="1"/>
  <c r="E545" i="35"/>
  <c r="E596" i="35" s="1"/>
  <c r="J545" i="35"/>
  <c r="J596" i="35" s="1"/>
  <c r="P545" i="35"/>
  <c r="P596" i="35" s="1"/>
  <c r="F545" i="35"/>
  <c r="F596" i="35" s="1"/>
  <c r="L545" i="35"/>
  <c r="L596" i="35" s="1"/>
  <c r="Q545" i="35"/>
  <c r="Q596" i="35" s="1"/>
  <c r="I545" i="35"/>
  <c r="I596" i="35" s="1"/>
  <c r="M545" i="35"/>
  <c r="M596" i="35" s="1"/>
  <c r="E543" i="35"/>
  <c r="E594" i="35" s="1"/>
  <c r="P543" i="35"/>
  <c r="P594" i="35" s="1"/>
  <c r="I543" i="35"/>
  <c r="I594" i="35" s="1"/>
  <c r="J543" i="35"/>
  <c r="J594" i="35" s="1"/>
  <c r="D594" i="35"/>
  <c r="N543" i="35"/>
  <c r="N594" i="35" s="1"/>
  <c r="L686" i="35"/>
  <c r="L737" i="35" s="1"/>
  <c r="L682" i="35"/>
  <c r="L733" i="35" s="1"/>
  <c r="L678" i="35"/>
  <c r="L729" i="35" s="1"/>
  <c r="E677" i="35"/>
  <c r="E728" i="35" s="1"/>
  <c r="I677" i="35"/>
  <c r="I728" i="35" s="1"/>
  <c r="Q677" i="35"/>
  <c r="Q728" i="35" s="1"/>
  <c r="M675" i="35"/>
  <c r="M726" i="35" s="1"/>
  <c r="H673" i="35"/>
  <c r="H724" i="35" s="1"/>
  <c r="M673" i="35"/>
  <c r="M724" i="35" s="1"/>
  <c r="H667" i="35"/>
  <c r="H718" i="35" s="1"/>
  <c r="I667" i="35"/>
  <c r="I718" i="35" s="1"/>
  <c r="M667" i="35"/>
  <c r="M718" i="35" s="1"/>
  <c r="H663" i="35"/>
  <c r="H714" i="35" s="1"/>
  <c r="M663" i="35"/>
  <c r="M714" i="35" s="1"/>
  <c r="H657" i="35"/>
  <c r="H708" i="35" s="1"/>
  <c r="I657" i="35"/>
  <c r="I708" i="35" s="1"/>
  <c r="M657" i="35"/>
  <c r="M708" i="35" s="1"/>
  <c r="P655" i="35"/>
  <c r="P706" i="35" s="1"/>
  <c r="L651" i="35"/>
  <c r="L702" i="35" s="1"/>
  <c r="E651" i="35"/>
  <c r="E702" i="35" s="1"/>
  <c r="H651" i="35"/>
  <c r="H702" i="35" s="1"/>
  <c r="I649" i="35"/>
  <c r="I700" i="35" s="1"/>
  <c r="Q649" i="35"/>
  <c r="Q700" i="35" s="1"/>
  <c r="D609" i="35"/>
  <c r="E581" i="35"/>
  <c r="E632" i="35" s="1"/>
  <c r="F581" i="35"/>
  <c r="F632" i="35" s="1"/>
  <c r="K581" i="35"/>
  <c r="K632" i="35" s="1"/>
  <c r="Q581" i="35"/>
  <c r="Q632" i="35" s="1"/>
  <c r="G581" i="35"/>
  <c r="G632" i="35" s="1"/>
  <c r="M581" i="35"/>
  <c r="M632" i="35" s="1"/>
  <c r="R581" i="35"/>
  <c r="R632" i="35" s="1"/>
  <c r="J581" i="35"/>
  <c r="J632" i="35" s="1"/>
  <c r="D632" i="35"/>
  <c r="N581" i="35"/>
  <c r="N632" i="35" s="1"/>
  <c r="G580" i="35"/>
  <c r="G631" i="35" s="1"/>
  <c r="F580" i="35"/>
  <c r="F631" i="35" s="1"/>
  <c r="L580" i="35"/>
  <c r="L631" i="35" s="1"/>
  <c r="Q580" i="35"/>
  <c r="Q631" i="35" s="1"/>
  <c r="H580" i="35"/>
  <c r="H631" i="35" s="1"/>
  <c r="M580" i="35"/>
  <c r="M631" i="35" s="1"/>
  <c r="R580" i="35"/>
  <c r="R631" i="35" s="1"/>
  <c r="E580" i="35"/>
  <c r="E631" i="35" s="1"/>
  <c r="P580" i="35"/>
  <c r="P631" i="35" s="1"/>
  <c r="I580" i="35"/>
  <c r="I631" i="35" s="1"/>
  <c r="D631" i="35"/>
  <c r="E570" i="35"/>
  <c r="E621" i="35" s="1"/>
  <c r="F570" i="35"/>
  <c r="F621" i="35" s="1"/>
  <c r="K570" i="35"/>
  <c r="K621" i="35" s="1"/>
  <c r="Q570" i="35"/>
  <c r="Q621" i="35" s="1"/>
  <c r="G570" i="35"/>
  <c r="G621" i="35" s="1"/>
  <c r="M570" i="35"/>
  <c r="M621" i="35" s="1"/>
  <c r="R570" i="35"/>
  <c r="R621" i="35" s="1"/>
  <c r="J570" i="35"/>
  <c r="J621" i="35" s="1"/>
  <c r="N570" i="35"/>
  <c r="N621" i="35" s="1"/>
  <c r="G569" i="35"/>
  <c r="G620" i="35" s="1"/>
  <c r="F569" i="35"/>
  <c r="F620" i="35" s="1"/>
  <c r="L569" i="35"/>
  <c r="L620" i="35" s="1"/>
  <c r="Q569" i="35"/>
  <c r="Q620" i="35" s="1"/>
  <c r="H569" i="35"/>
  <c r="H620" i="35" s="1"/>
  <c r="M569" i="35"/>
  <c r="M620" i="35" s="1"/>
  <c r="R569" i="35"/>
  <c r="R620" i="35" s="1"/>
  <c r="E569" i="35"/>
  <c r="E620" i="35" s="1"/>
  <c r="P569" i="35"/>
  <c r="P620" i="35" s="1"/>
  <c r="I569" i="35"/>
  <c r="I620" i="35" s="1"/>
  <c r="P558" i="35"/>
  <c r="P609" i="35" s="1"/>
  <c r="R545" i="35"/>
  <c r="R596" i="35" s="1"/>
  <c r="P686" i="35"/>
  <c r="P737" i="35" s="1"/>
  <c r="P682" i="35"/>
  <c r="P733" i="35" s="1"/>
  <c r="H639" i="35"/>
  <c r="H690" i="35" s="1"/>
  <c r="L639" i="35"/>
  <c r="L690" i="35" s="1"/>
  <c r="D690" i="35"/>
  <c r="E555" i="35"/>
  <c r="E606" i="35" s="1"/>
  <c r="J555" i="35"/>
  <c r="J606" i="35" s="1"/>
  <c r="N555" i="35"/>
  <c r="N606" i="35" s="1"/>
  <c r="P555" i="35"/>
  <c r="P606" i="35" s="1"/>
  <c r="D606" i="35"/>
  <c r="E539" i="35"/>
  <c r="E590" i="35" s="1"/>
  <c r="I539" i="35"/>
  <c r="I590" i="35" s="1"/>
  <c r="J539" i="35"/>
  <c r="J590" i="35" s="1"/>
  <c r="N539" i="35"/>
  <c r="N590" i="35" s="1"/>
  <c r="D737" i="35"/>
  <c r="D726" i="35"/>
  <c r="M678" i="35"/>
  <c r="M729" i="35" s="1"/>
  <c r="H669" i="35"/>
  <c r="H720" i="35" s="1"/>
  <c r="I669" i="35"/>
  <c r="I720" i="35" s="1"/>
  <c r="M669" i="35"/>
  <c r="M720" i="35" s="1"/>
  <c r="D720" i="35"/>
  <c r="H660" i="35"/>
  <c r="H711" i="35" s="1"/>
  <c r="D711" i="35"/>
  <c r="P639" i="35"/>
  <c r="P690" i="35" s="1"/>
  <c r="G565" i="35"/>
  <c r="G616" i="35" s="1"/>
  <c r="F565" i="35"/>
  <c r="F616" i="35" s="1"/>
  <c r="L565" i="35"/>
  <c r="L616" i="35" s="1"/>
  <c r="Q565" i="35"/>
  <c r="Q616" i="35" s="1"/>
  <c r="H565" i="35"/>
  <c r="H616" i="35" s="1"/>
  <c r="M565" i="35"/>
  <c r="M616" i="35" s="1"/>
  <c r="R565" i="35"/>
  <c r="R616" i="35" s="1"/>
  <c r="I565" i="35"/>
  <c r="I616" i="35" s="1"/>
  <c r="D616" i="35"/>
  <c r="J565" i="35"/>
  <c r="J616" i="35" s="1"/>
  <c r="D730" i="35"/>
  <c r="D729" i="35"/>
  <c r="D721" i="35"/>
  <c r="D700" i="35"/>
  <c r="D697" i="35"/>
  <c r="E686" i="35"/>
  <c r="E737" i="35" s="1"/>
  <c r="I685" i="35"/>
  <c r="I736" i="35" s="1"/>
  <c r="Q685" i="35"/>
  <c r="Q736" i="35" s="1"/>
  <c r="E682" i="35"/>
  <c r="E733" i="35" s="1"/>
  <c r="I681" i="35"/>
  <c r="I732" i="35" s="1"/>
  <c r="Q681" i="35"/>
  <c r="Q732" i="35" s="1"/>
  <c r="E678" i="35"/>
  <c r="E729" i="35" s="1"/>
  <c r="M677" i="35"/>
  <c r="M728" i="35" s="1"/>
  <c r="L675" i="35"/>
  <c r="L726" i="35" s="1"/>
  <c r="H674" i="35"/>
  <c r="H725" i="35" s="1"/>
  <c r="P674" i="35"/>
  <c r="P725" i="35" s="1"/>
  <c r="H671" i="35"/>
  <c r="H722" i="35" s="1"/>
  <c r="I671" i="35"/>
  <c r="I722" i="35" s="1"/>
  <c r="M655" i="35"/>
  <c r="M706" i="35" s="1"/>
  <c r="H650" i="35"/>
  <c r="H701" i="35" s="1"/>
  <c r="P650" i="35"/>
  <c r="P701" i="35" s="1"/>
  <c r="I650" i="35"/>
  <c r="I701" i="35" s="1"/>
  <c r="Q650" i="35"/>
  <c r="Q701" i="35" s="1"/>
  <c r="D701" i="35"/>
  <c r="L643" i="35"/>
  <c r="L694" i="35" s="1"/>
  <c r="E642" i="35"/>
  <c r="E693" i="35" s="1"/>
  <c r="M642" i="35"/>
  <c r="M693" i="35" s="1"/>
  <c r="E639" i="35"/>
  <c r="E690" i="35" s="1"/>
  <c r="N565" i="35"/>
  <c r="N616" i="35" s="1"/>
  <c r="N558" i="35"/>
  <c r="N609" i="35" s="1"/>
  <c r="I555" i="35"/>
  <c r="I606" i="35" s="1"/>
  <c r="N545" i="35"/>
  <c r="N596" i="35" s="1"/>
  <c r="H544" i="35"/>
  <c r="H595" i="35" s="1"/>
  <c r="M544" i="35"/>
  <c r="M595" i="35" s="1"/>
  <c r="D595" i="35"/>
  <c r="N544" i="35"/>
  <c r="N595" i="35" s="1"/>
  <c r="I544" i="35"/>
  <c r="I595" i="35" s="1"/>
  <c r="O668" i="35"/>
  <c r="O719" i="35" s="1"/>
  <c r="P582" i="35"/>
  <c r="P633" i="35" s="1"/>
  <c r="H577" i="35"/>
  <c r="H628" i="35" s="1"/>
  <c r="L577" i="35"/>
  <c r="L628" i="35" s="1"/>
  <c r="P572" i="35"/>
  <c r="P623" i="35" s="1"/>
  <c r="O571" i="35"/>
  <c r="O622" i="35" s="1"/>
  <c r="G566" i="35"/>
  <c r="G617" i="35" s="1"/>
  <c r="E566" i="35"/>
  <c r="E617" i="35" s="1"/>
  <c r="J566" i="35"/>
  <c r="J617" i="35" s="1"/>
  <c r="P566" i="35"/>
  <c r="P617" i="35" s="1"/>
  <c r="F566" i="35"/>
  <c r="F617" i="35" s="1"/>
  <c r="L566" i="35"/>
  <c r="L617" i="35" s="1"/>
  <c r="Q566" i="35"/>
  <c r="Q617" i="35" s="1"/>
  <c r="Q563" i="35"/>
  <c r="Q614" i="35" s="1"/>
  <c r="G557" i="35"/>
  <c r="G608" i="35" s="1"/>
  <c r="F557" i="35"/>
  <c r="F608" i="35" s="1"/>
  <c r="L557" i="35"/>
  <c r="L608" i="35" s="1"/>
  <c r="Q557" i="35"/>
  <c r="Q608" i="35" s="1"/>
  <c r="H557" i="35"/>
  <c r="H608" i="35" s="1"/>
  <c r="M557" i="35"/>
  <c r="M608" i="35" s="1"/>
  <c r="R557" i="35"/>
  <c r="R608" i="35" s="1"/>
  <c r="J583" i="35"/>
  <c r="J634" i="35" s="1"/>
  <c r="R583" i="35"/>
  <c r="R634" i="35" s="1"/>
  <c r="M583" i="35"/>
  <c r="M634" i="35" s="1"/>
  <c r="E582" i="35"/>
  <c r="E633" i="35" s="1"/>
  <c r="F582" i="35"/>
  <c r="F633" i="35" s="1"/>
  <c r="J582" i="35"/>
  <c r="J633" i="35" s="1"/>
  <c r="N582" i="35"/>
  <c r="N633" i="35" s="1"/>
  <c r="R582" i="35"/>
  <c r="R633" i="35" s="1"/>
  <c r="G582" i="35"/>
  <c r="G633" i="35" s="1"/>
  <c r="K582" i="35"/>
  <c r="K633" i="35" s="1"/>
  <c r="O582" i="35"/>
  <c r="O633" i="35" s="1"/>
  <c r="M573" i="35"/>
  <c r="M624" i="35" s="1"/>
  <c r="P573" i="35"/>
  <c r="P624" i="35" s="1"/>
  <c r="E572" i="35"/>
  <c r="E623" i="35" s="1"/>
  <c r="F572" i="35"/>
  <c r="F623" i="35" s="1"/>
  <c r="J572" i="35"/>
  <c r="J623" i="35" s="1"/>
  <c r="N572" i="35"/>
  <c r="N623" i="35" s="1"/>
  <c r="R572" i="35"/>
  <c r="R623" i="35" s="1"/>
  <c r="G572" i="35"/>
  <c r="G623" i="35" s="1"/>
  <c r="K572" i="35"/>
  <c r="K623" i="35" s="1"/>
  <c r="O572" i="35"/>
  <c r="O623" i="35" s="1"/>
  <c r="E571" i="35"/>
  <c r="E622" i="35" s="1"/>
  <c r="I571" i="35"/>
  <c r="I622" i="35" s="1"/>
  <c r="M571" i="35"/>
  <c r="M622" i="35" s="1"/>
  <c r="Q571" i="35"/>
  <c r="Q622" i="35" s="1"/>
  <c r="F571" i="35"/>
  <c r="F622" i="35" s="1"/>
  <c r="J571" i="35"/>
  <c r="J622" i="35" s="1"/>
  <c r="N571" i="35"/>
  <c r="N622" i="35" s="1"/>
  <c r="R571" i="35"/>
  <c r="R622" i="35" s="1"/>
  <c r="G563" i="35"/>
  <c r="G614" i="35" s="1"/>
  <c r="E563" i="35"/>
  <c r="E614" i="35" s="1"/>
  <c r="J563" i="35"/>
  <c r="J614" i="35" s="1"/>
  <c r="O563" i="35"/>
  <c r="O614" i="35" s="1"/>
  <c r="F563" i="35"/>
  <c r="F614" i="35" s="1"/>
  <c r="L563" i="35"/>
  <c r="L614" i="35" s="1"/>
  <c r="P563" i="35"/>
  <c r="P614" i="35" s="1"/>
  <c r="Q576" i="35"/>
  <c r="Q627" i="35" s="1"/>
  <c r="R568" i="35"/>
  <c r="R619" i="35" s="1"/>
  <c r="M568" i="35"/>
  <c r="M619" i="35" s="1"/>
  <c r="H568" i="35"/>
  <c r="H619" i="35" s="1"/>
  <c r="R564" i="35"/>
  <c r="R615" i="35" s="1"/>
  <c r="M564" i="35"/>
  <c r="M615" i="35" s="1"/>
  <c r="H564" i="35"/>
  <c r="H615" i="35" s="1"/>
  <c r="R554" i="35"/>
  <c r="R605" i="35" s="1"/>
  <c r="M554" i="35"/>
  <c r="M605" i="35" s="1"/>
  <c r="H554" i="35"/>
  <c r="H605" i="35" s="1"/>
  <c r="N553" i="35"/>
  <c r="N604" i="35" s="1"/>
  <c r="I553" i="35"/>
  <c r="I604" i="35" s="1"/>
  <c r="N550" i="35"/>
  <c r="N601" i="35" s="1"/>
  <c r="I550" i="35"/>
  <c r="I601" i="35" s="1"/>
  <c r="P542" i="35"/>
  <c r="P593" i="35" s="1"/>
  <c r="I542" i="35"/>
  <c r="I593" i="35" s="1"/>
  <c r="P538" i="35"/>
  <c r="P589" i="35" s="1"/>
  <c r="I538" i="35"/>
  <c r="I589" i="35" s="1"/>
  <c r="P534" i="35"/>
  <c r="P585" i="35" s="1"/>
  <c r="I534" i="35"/>
  <c r="I585" i="35" s="1"/>
  <c r="G559" i="35"/>
  <c r="G610" i="35" s="1"/>
  <c r="F559" i="35"/>
  <c r="F610" i="35" s="1"/>
  <c r="L559" i="35"/>
  <c r="L610" i="35" s="1"/>
  <c r="Q559" i="35"/>
  <c r="Q610" i="35" s="1"/>
  <c r="H559" i="35"/>
  <c r="H610" i="35" s="1"/>
  <c r="M559" i="35"/>
  <c r="M610" i="35" s="1"/>
  <c r="R559" i="35"/>
  <c r="R610" i="35" s="1"/>
  <c r="I559" i="35"/>
  <c r="I610" i="35" s="1"/>
  <c r="D610" i="35"/>
  <c r="J559" i="35"/>
  <c r="J610" i="35" s="1"/>
  <c r="N559" i="35"/>
  <c r="N610" i="35" s="1"/>
  <c r="P559" i="35"/>
  <c r="P610" i="35" s="1"/>
  <c r="F687" i="35"/>
  <c r="F738" i="35" s="1"/>
  <c r="J687" i="35"/>
  <c r="J738" i="35" s="1"/>
  <c r="N687" i="35"/>
  <c r="N738" i="35" s="1"/>
  <c r="R687" i="35"/>
  <c r="R738" i="35" s="1"/>
  <c r="G687" i="35"/>
  <c r="G738" i="35" s="1"/>
  <c r="K687" i="35"/>
  <c r="K738" i="35" s="1"/>
  <c r="O687" i="35"/>
  <c r="O738" i="35" s="1"/>
  <c r="Q684" i="35"/>
  <c r="Q735" i="35" s="1"/>
  <c r="F683" i="35"/>
  <c r="F734" i="35" s="1"/>
  <c r="J683" i="35"/>
  <c r="J734" i="35" s="1"/>
  <c r="N683" i="35"/>
  <c r="N734" i="35" s="1"/>
  <c r="R683" i="35"/>
  <c r="R734" i="35" s="1"/>
  <c r="G683" i="35"/>
  <c r="G734" i="35" s="1"/>
  <c r="K683" i="35"/>
  <c r="K734" i="35" s="1"/>
  <c r="O683" i="35"/>
  <c r="O734" i="35" s="1"/>
  <c r="Q680" i="35"/>
  <c r="Q731" i="35" s="1"/>
  <c r="F679" i="35"/>
  <c r="F730" i="35" s="1"/>
  <c r="J679" i="35"/>
  <c r="J730" i="35" s="1"/>
  <c r="N679" i="35"/>
  <c r="N730" i="35" s="1"/>
  <c r="R679" i="35"/>
  <c r="R730" i="35" s="1"/>
  <c r="G679" i="35"/>
  <c r="G730" i="35" s="1"/>
  <c r="K679" i="35"/>
  <c r="K730" i="35" s="1"/>
  <c r="O679" i="35"/>
  <c r="O730" i="35" s="1"/>
  <c r="Q676" i="35"/>
  <c r="Q727" i="35" s="1"/>
  <c r="I676" i="35"/>
  <c r="I727" i="35" s="1"/>
  <c r="F675" i="35"/>
  <c r="F726" i="35" s="1"/>
  <c r="J675" i="35"/>
  <c r="J726" i="35" s="1"/>
  <c r="N675" i="35"/>
  <c r="N726" i="35" s="1"/>
  <c r="R675" i="35"/>
  <c r="R726" i="35" s="1"/>
  <c r="G675" i="35"/>
  <c r="G726" i="35" s="1"/>
  <c r="K675" i="35"/>
  <c r="K726" i="35" s="1"/>
  <c r="O675" i="35"/>
  <c r="O726" i="35" s="1"/>
  <c r="Q654" i="35"/>
  <c r="Q705" i="35" s="1"/>
  <c r="H646" i="35"/>
  <c r="H697" i="35" s="1"/>
  <c r="P646" i="35"/>
  <c r="P697" i="35" s="1"/>
  <c r="I646" i="35"/>
  <c r="I697" i="35" s="1"/>
  <c r="Q646" i="35"/>
  <c r="Q697" i="35" s="1"/>
  <c r="Q638" i="35"/>
  <c r="Q689" i="35" s="1"/>
  <c r="F578" i="35"/>
  <c r="F629" i="35" s="1"/>
  <c r="J578" i="35"/>
  <c r="J629" i="35" s="1"/>
  <c r="N578" i="35"/>
  <c r="N629" i="35" s="1"/>
  <c r="R578" i="35"/>
  <c r="R629" i="35" s="1"/>
  <c r="D629" i="35"/>
  <c r="G578" i="35"/>
  <c r="G629" i="35" s="1"/>
  <c r="K578" i="35"/>
  <c r="K629" i="35" s="1"/>
  <c r="O578" i="35"/>
  <c r="O629" i="35" s="1"/>
  <c r="H578" i="35"/>
  <c r="H629" i="35" s="1"/>
  <c r="P578" i="35"/>
  <c r="P629" i="35" s="1"/>
  <c r="I578" i="35"/>
  <c r="I629" i="35" s="1"/>
  <c r="Q578" i="35"/>
  <c r="Q629" i="35" s="1"/>
  <c r="G547" i="35"/>
  <c r="G598" i="35" s="1"/>
  <c r="F547" i="35"/>
  <c r="F598" i="35" s="1"/>
  <c r="L547" i="35"/>
  <c r="L598" i="35" s="1"/>
  <c r="Q547" i="35"/>
  <c r="Q598" i="35" s="1"/>
  <c r="H547" i="35"/>
  <c r="H598" i="35" s="1"/>
  <c r="M547" i="35"/>
  <c r="M598" i="35" s="1"/>
  <c r="R547" i="35"/>
  <c r="R598" i="35" s="1"/>
  <c r="I547" i="35"/>
  <c r="I598" i="35" s="1"/>
  <c r="J547" i="35"/>
  <c r="J598" i="35" s="1"/>
  <c r="N547" i="35"/>
  <c r="N598" i="35" s="1"/>
  <c r="D598" i="35"/>
  <c r="P547" i="35"/>
  <c r="P598" i="35" s="1"/>
  <c r="F684" i="35"/>
  <c r="F735" i="35" s="1"/>
  <c r="J684" i="35"/>
  <c r="J735" i="35" s="1"/>
  <c r="N684" i="35"/>
  <c r="N735" i="35" s="1"/>
  <c r="R684" i="35"/>
  <c r="R735" i="35" s="1"/>
  <c r="D735" i="35"/>
  <c r="G684" i="35"/>
  <c r="G735" i="35" s="1"/>
  <c r="K684" i="35"/>
  <c r="K735" i="35" s="1"/>
  <c r="O684" i="35"/>
  <c r="O735" i="35" s="1"/>
  <c r="F680" i="35"/>
  <c r="F731" i="35" s="1"/>
  <c r="J680" i="35"/>
  <c r="J731" i="35" s="1"/>
  <c r="N680" i="35"/>
  <c r="N731" i="35" s="1"/>
  <c r="R680" i="35"/>
  <c r="R731" i="35" s="1"/>
  <c r="D731" i="35"/>
  <c r="G680" i="35"/>
  <c r="G731" i="35" s="1"/>
  <c r="K680" i="35"/>
  <c r="K731" i="35" s="1"/>
  <c r="O680" i="35"/>
  <c r="O731" i="35" s="1"/>
  <c r="L676" i="35"/>
  <c r="L727" i="35" s="1"/>
  <c r="E647" i="35"/>
  <c r="E698" i="35" s="1"/>
  <c r="P647" i="35"/>
  <c r="P698" i="35" s="1"/>
  <c r="H647" i="35"/>
  <c r="H698" i="35" s="1"/>
  <c r="E579" i="35"/>
  <c r="E630" i="35" s="1"/>
  <c r="G579" i="35"/>
  <c r="G630" i="35" s="1"/>
  <c r="K579" i="35"/>
  <c r="K630" i="35" s="1"/>
  <c r="O579" i="35"/>
  <c r="O630" i="35" s="1"/>
  <c r="H579" i="35"/>
  <c r="H630" i="35" s="1"/>
  <c r="L579" i="35"/>
  <c r="L630" i="35" s="1"/>
  <c r="P579" i="35"/>
  <c r="P630" i="35" s="1"/>
  <c r="F579" i="35"/>
  <c r="F630" i="35" s="1"/>
  <c r="N579" i="35"/>
  <c r="N630" i="35" s="1"/>
  <c r="D630" i="35"/>
  <c r="I579" i="35"/>
  <c r="I630" i="35" s="1"/>
  <c r="Q579" i="35"/>
  <c r="Q630" i="35" s="1"/>
  <c r="G535" i="35"/>
  <c r="G586" i="35" s="1"/>
  <c r="F535" i="35"/>
  <c r="F586" i="35" s="1"/>
  <c r="L535" i="35"/>
  <c r="L586" i="35" s="1"/>
  <c r="Q535" i="35"/>
  <c r="Q586" i="35" s="1"/>
  <c r="H535" i="35"/>
  <c r="H586" i="35" s="1"/>
  <c r="M535" i="35"/>
  <c r="M586" i="35" s="1"/>
  <c r="R535" i="35"/>
  <c r="R586" i="35" s="1"/>
  <c r="E535" i="35"/>
  <c r="E586" i="35" s="1"/>
  <c r="P535" i="35"/>
  <c r="P586" i="35" s="1"/>
  <c r="D584" i="35"/>
  <c r="D586" i="35"/>
  <c r="I535" i="35"/>
  <c r="I586" i="35" s="1"/>
  <c r="J535" i="35"/>
  <c r="J586" i="35" s="1"/>
  <c r="N535" i="35"/>
  <c r="N586" i="35" s="1"/>
  <c r="Q687" i="35"/>
  <c r="Q738" i="35" s="1"/>
  <c r="I687" i="35"/>
  <c r="I738" i="35" s="1"/>
  <c r="F686" i="35"/>
  <c r="F737" i="35" s="1"/>
  <c r="J686" i="35"/>
  <c r="J737" i="35" s="1"/>
  <c r="N686" i="35"/>
  <c r="N737" i="35" s="1"/>
  <c r="R686" i="35"/>
  <c r="R737" i="35" s="1"/>
  <c r="G686" i="35"/>
  <c r="G737" i="35" s="1"/>
  <c r="K686" i="35"/>
  <c r="K737" i="35" s="1"/>
  <c r="O686" i="35"/>
  <c r="O737" i="35" s="1"/>
  <c r="P684" i="35"/>
  <c r="P735" i="35" s="1"/>
  <c r="H684" i="35"/>
  <c r="H735" i="35" s="1"/>
  <c r="Q683" i="35"/>
  <c r="Q734" i="35" s="1"/>
  <c r="I683" i="35"/>
  <c r="I734" i="35" s="1"/>
  <c r="F682" i="35"/>
  <c r="F733" i="35" s="1"/>
  <c r="J682" i="35"/>
  <c r="J733" i="35" s="1"/>
  <c r="N682" i="35"/>
  <c r="N733" i="35" s="1"/>
  <c r="R682" i="35"/>
  <c r="R733" i="35" s="1"/>
  <c r="G682" i="35"/>
  <c r="G733" i="35" s="1"/>
  <c r="K682" i="35"/>
  <c r="K733" i="35" s="1"/>
  <c r="O682" i="35"/>
  <c r="O733" i="35" s="1"/>
  <c r="P680" i="35"/>
  <c r="P731" i="35" s="1"/>
  <c r="H680" i="35"/>
  <c r="H731" i="35" s="1"/>
  <c r="Q679" i="35"/>
  <c r="Q730" i="35" s="1"/>
  <c r="I679" i="35"/>
  <c r="I730" i="35" s="1"/>
  <c r="F678" i="35"/>
  <c r="F729" i="35" s="1"/>
  <c r="J678" i="35"/>
  <c r="J729" i="35" s="1"/>
  <c r="N678" i="35"/>
  <c r="N729" i="35" s="1"/>
  <c r="R678" i="35"/>
  <c r="R729" i="35" s="1"/>
  <c r="G678" i="35"/>
  <c r="G729" i="35" s="1"/>
  <c r="K678" i="35"/>
  <c r="K729" i="35" s="1"/>
  <c r="O678" i="35"/>
  <c r="O729" i="35" s="1"/>
  <c r="P676" i="35"/>
  <c r="P727" i="35" s="1"/>
  <c r="Q675" i="35"/>
  <c r="Q726" i="35" s="1"/>
  <c r="I675" i="35"/>
  <c r="I726" i="35" s="1"/>
  <c r="F674" i="35"/>
  <c r="F725" i="35" s="1"/>
  <c r="J674" i="35"/>
  <c r="J725" i="35" s="1"/>
  <c r="N674" i="35"/>
  <c r="N725" i="35" s="1"/>
  <c r="R674" i="35"/>
  <c r="R725" i="35" s="1"/>
  <c r="G674" i="35"/>
  <c r="G725" i="35" s="1"/>
  <c r="K674" i="35"/>
  <c r="K725" i="35" s="1"/>
  <c r="O674" i="35"/>
  <c r="O725" i="35" s="1"/>
  <c r="M647" i="35"/>
  <c r="M698" i="35" s="1"/>
  <c r="M646" i="35"/>
  <c r="M697" i="35" s="1"/>
  <c r="L644" i="35"/>
  <c r="L695" i="35" s="1"/>
  <c r="M644" i="35"/>
  <c r="M695" i="35" s="1"/>
  <c r="E643" i="35"/>
  <c r="E694" i="35" s="1"/>
  <c r="P643" i="35"/>
  <c r="P694" i="35" s="1"/>
  <c r="H643" i="35"/>
  <c r="H694" i="35" s="1"/>
  <c r="I641" i="35"/>
  <c r="I692" i="35" s="1"/>
  <c r="Q641" i="35"/>
  <c r="Q692" i="35" s="1"/>
  <c r="M579" i="35"/>
  <c r="M630" i="35" s="1"/>
  <c r="M578" i="35"/>
  <c r="M629" i="35" s="1"/>
  <c r="G536" i="35"/>
  <c r="G587" i="35" s="1"/>
  <c r="E536" i="35"/>
  <c r="E587" i="35" s="1"/>
  <c r="J536" i="35"/>
  <c r="J587" i="35" s="1"/>
  <c r="P536" i="35"/>
  <c r="P587" i="35" s="1"/>
  <c r="F536" i="35"/>
  <c r="F587" i="35" s="1"/>
  <c r="L536" i="35"/>
  <c r="L587" i="35" s="1"/>
  <c r="Q536" i="35"/>
  <c r="Q587" i="35" s="1"/>
  <c r="I536" i="35"/>
  <c r="I587" i="35" s="1"/>
  <c r="M536" i="35"/>
  <c r="M587" i="35" s="1"/>
  <c r="D587" i="35"/>
  <c r="H536" i="35"/>
  <c r="H587" i="35" s="1"/>
  <c r="N536" i="35"/>
  <c r="N587" i="35" s="1"/>
  <c r="F676" i="35"/>
  <c r="F727" i="35" s="1"/>
  <c r="J676" i="35"/>
  <c r="J727" i="35" s="1"/>
  <c r="N676" i="35"/>
  <c r="N727" i="35" s="1"/>
  <c r="R676" i="35"/>
  <c r="R727" i="35" s="1"/>
  <c r="D727" i="35"/>
  <c r="G676" i="35"/>
  <c r="G727" i="35" s="1"/>
  <c r="K676" i="35"/>
  <c r="K727" i="35" s="1"/>
  <c r="O676" i="35"/>
  <c r="O727" i="35" s="1"/>
  <c r="E654" i="35"/>
  <c r="E705" i="35" s="1"/>
  <c r="M654" i="35"/>
  <c r="M705" i="35" s="1"/>
  <c r="H654" i="35"/>
  <c r="H705" i="35" s="1"/>
  <c r="P654" i="35"/>
  <c r="P705" i="35" s="1"/>
  <c r="D705" i="35"/>
  <c r="E638" i="35"/>
  <c r="E689" i="35" s="1"/>
  <c r="M638" i="35"/>
  <c r="M689" i="35" s="1"/>
  <c r="H638" i="35"/>
  <c r="H689" i="35" s="1"/>
  <c r="P638" i="35"/>
  <c r="P689" i="35" s="1"/>
  <c r="O750" i="35"/>
  <c r="K750" i="35"/>
  <c r="G750" i="35"/>
  <c r="P687" i="35"/>
  <c r="P738" i="35" s="1"/>
  <c r="H687" i="35"/>
  <c r="H738" i="35" s="1"/>
  <c r="Q686" i="35"/>
  <c r="Q737" i="35" s="1"/>
  <c r="I686" i="35"/>
  <c r="I737" i="35" s="1"/>
  <c r="F685" i="35"/>
  <c r="F736" i="35" s="1"/>
  <c r="J685" i="35"/>
  <c r="J736" i="35" s="1"/>
  <c r="N685" i="35"/>
  <c r="N736" i="35" s="1"/>
  <c r="R685" i="35"/>
  <c r="R736" i="35" s="1"/>
  <c r="G685" i="35"/>
  <c r="G736" i="35" s="1"/>
  <c r="K685" i="35"/>
  <c r="K736" i="35" s="1"/>
  <c r="O685" i="35"/>
  <c r="O736" i="35" s="1"/>
  <c r="D736" i="35"/>
  <c r="M684" i="35"/>
  <c r="M735" i="35" s="1"/>
  <c r="E684" i="35"/>
  <c r="E735" i="35" s="1"/>
  <c r="P683" i="35"/>
  <c r="P734" i="35" s="1"/>
  <c r="H683" i="35"/>
  <c r="H734" i="35" s="1"/>
  <c r="Q682" i="35"/>
  <c r="Q733" i="35" s="1"/>
  <c r="I682" i="35"/>
  <c r="I733" i="35" s="1"/>
  <c r="F681" i="35"/>
  <c r="F732" i="35" s="1"/>
  <c r="J681" i="35"/>
  <c r="J732" i="35" s="1"/>
  <c r="N681" i="35"/>
  <c r="N732" i="35" s="1"/>
  <c r="R681" i="35"/>
  <c r="R732" i="35" s="1"/>
  <c r="G681" i="35"/>
  <c r="G732" i="35" s="1"/>
  <c r="K681" i="35"/>
  <c r="K732" i="35" s="1"/>
  <c r="O681" i="35"/>
  <c r="O732" i="35" s="1"/>
  <c r="D732" i="35"/>
  <c r="M680" i="35"/>
  <c r="M731" i="35" s="1"/>
  <c r="E680" i="35"/>
  <c r="E731" i="35" s="1"/>
  <c r="P679" i="35"/>
  <c r="P730" i="35" s="1"/>
  <c r="H679" i="35"/>
  <c r="H730" i="35" s="1"/>
  <c r="Q678" i="35"/>
  <c r="Q729" i="35" s="1"/>
  <c r="I678" i="35"/>
  <c r="I729" i="35" s="1"/>
  <c r="F677" i="35"/>
  <c r="F728" i="35" s="1"/>
  <c r="J677" i="35"/>
  <c r="J728" i="35" s="1"/>
  <c r="N677" i="35"/>
  <c r="N728" i="35" s="1"/>
  <c r="R677" i="35"/>
  <c r="R728" i="35" s="1"/>
  <c r="G677" i="35"/>
  <c r="G728" i="35" s="1"/>
  <c r="K677" i="35"/>
  <c r="K728" i="35" s="1"/>
  <c r="O677" i="35"/>
  <c r="O728" i="35" s="1"/>
  <c r="D728" i="35"/>
  <c r="M676" i="35"/>
  <c r="M727" i="35" s="1"/>
  <c r="E676" i="35"/>
  <c r="E727" i="35" s="1"/>
  <c r="P675" i="35"/>
  <c r="P726" i="35" s="1"/>
  <c r="H675" i="35"/>
  <c r="H726" i="35" s="1"/>
  <c r="I654" i="35"/>
  <c r="I705" i="35" s="1"/>
  <c r="L647" i="35"/>
  <c r="L698" i="35" s="1"/>
  <c r="L646" i="35"/>
  <c r="L697" i="35" s="1"/>
  <c r="I645" i="35"/>
  <c r="I696" i="35" s="1"/>
  <c r="D696" i="35"/>
  <c r="H642" i="35"/>
  <c r="H693" i="35" s="1"/>
  <c r="P642" i="35"/>
  <c r="P693" i="35" s="1"/>
  <c r="I642" i="35"/>
  <c r="I693" i="35" s="1"/>
  <c r="Q642" i="35"/>
  <c r="Q693" i="35" s="1"/>
  <c r="D693" i="35"/>
  <c r="I638" i="35"/>
  <c r="I689" i="35" s="1"/>
  <c r="J579" i="35"/>
  <c r="J630" i="35" s="1"/>
  <c r="L578" i="35"/>
  <c r="L629" i="35" s="1"/>
  <c r="E559" i="35"/>
  <c r="E610" i="35" s="1"/>
  <c r="G556" i="35"/>
  <c r="G607" i="35" s="1"/>
  <c r="E556" i="35"/>
  <c r="E607" i="35" s="1"/>
  <c r="J556" i="35"/>
  <c r="J607" i="35" s="1"/>
  <c r="P556" i="35"/>
  <c r="P607" i="35" s="1"/>
  <c r="F556" i="35"/>
  <c r="F607" i="35" s="1"/>
  <c r="L556" i="35"/>
  <c r="L607" i="35" s="1"/>
  <c r="Q556" i="35"/>
  <c r="Q607" i="35" s="1"/>
  <c r="H556" i="35"/>
  <c r="H607" i="35" s="1"/>
  <c r="R556" i="35"/>
  <c r="R607" i="35" s="1"/>
  <c r="I556" i="35"/>
  <c r="I607" i="35" s="1"/>
  <c r="N556" i="35"/>
  <c r="N607" i="35" s="1"/>
  <c r="F577" i="35"/>
  <c r="F628" i="35" s="1"/>
  <c r="J577" i="35"/>
  <c r="J628" i="35" s="1"/>
  <c r="N577" i="35"/>
  <c r="N628" i="35" s="1"/>
  <c r="R577" i="35"/>
  <c r="R628" i="35" s="1"/>
  <c r="G577" i="35"/>
  <c r="G628" i="35" s="1"/>
  <c r="K577" i="35"/>
  <c r="K628" i="35" s="1"/>
  <c r="O577" i="35"/>
  <c r="O628" i="35" s="1"/>
  <c r="E574" i="35"/>
  <c r="E625" i="35" s="1"/>
  <c r="G574" i="35"/>
  <c r="G625" i="35" s="1"/>
  <c r="H574" i="35"/>
  <c r="H625" i="35" s="1"/>
  <c r="M574" i="35"/>
  <c r="M625" i="35" s="1"/>
  <c r="Q574" i="35"/>
  <c r="Q625" i="35" s="1"/>
  <c r="J574" i="35"/>
  <c r="J625" i="35" s="1"/>
  <c r="N574" i="35"/>
  <c r="N625" i="35" s="1"/>
  <c r="R574" i="35"/>
  <c r="R625" i="35" s="1"/>
  <c r="D625" i="35"/>
  <c r="O673" i="35"/>
  <c r="O724" i="35" s="1"/>
  <c r="O671" i="35"/>
  <c r="O722" i="35" s="1"/>
  <c r="O665" i="35"/>
  <c r="O716" i="35" s="1"/>
  <c r="O663" i="35"/>
  <c r="O714" i="35" s="1"/>
  <c r="O657" i="35"/>
  <c r="O708" i="35" s="1"/>
  <c r="E583" i="35"/>
  <c r="E634" i="35" s="1"/>
  <c r="F583" i="35"/>
  <c r="F634" i="35" s="1"/>
  <c r="K583" i="35"/>
  <c r="K634" i="35" s="1"/>
  <c r="O583" i="35"/>
  <c r="O634" i="35" s="1"/>
  <c r="G583" i="35"/>
  <c r="G634" i="35" s="1"/>
  <c r="L583" i="35"/>
  <c r="L634" i="35" s="1"/>
  <c r="P583" i="35"/>
  <c r="P634" i="35" s="1"/>
  <c r="Q577" i="35"/>
  <c r="Q628" i="35" s="1"/>
  <c r="I577" i="35"/>
  <c r="I628" i="35" s="1"/>
  <c r="F576" i="35"/>
  <c r="F627" i="35" s="1"/>
  <c r="J576" i="35"/>
  <c r="J627" i="35" s="1"/>
  <c r="N576" i="35"/>
  <c r="N627" i="35" s="1"/>
  <c r="R576" i="35"/>
  <c r="R627" i="35" s="1"/>
  <c r="G576" i="35"/>
  <c r="G627" i="35" s="1"/>
  <c r="K576" i="35"/>
  <c r="K627" i="35" s="1"/>
  <c r="O576" i="35"/>
  <c r="O627" i="35" s="1"/>
  <c r="E575" i="35"/>
  <c r="E626" i="35" s="1"/>
  <c r="F575" i="35"/>
  <c r="F626" i="35" s="1"/>
  <c r="J575" i="35"/>
  <c r="J626" i="35" s="1"/>
  <c r="N575" i="35"/>
  <c r="N626" i="35" s="1"/>
  <c r="R575" i="35"/>
  <c r="R626" i="35" s="1"/>
  <c r="G575" i="35"/>
  <c r="G626" i="35" s="1"/>
  <c r="K575" i="35"/>
  <c r="K626" i="35" s="1"/>
  <c r="O575" i="35"/>
  <c r="O626" i="35" s="1"/>
  <c r="D626" i="35"/>
  <c r="L574" i="35"/>
  <c r="L625" i="35" s="1"/>
  <c r="E573" i="35"/>
  <c r="E624" i="35" s="1"/>
  <c r="F573" i="35"/>
  <c r="F624" i="35" s="1"/>
  <c r="J573" i="35"/>
  <c r="J624" i="35" s="1"/>
  <c r="N573" i="35"/>
  <c r="N624" i="35" s="1"/>
  <c r="R573" i="35"/>
  <c r="R624" i="35" s="1"/>
  <c r="G573" i="35"/>
  <c r="G624" i="35" s="1"/>
  <c r="K573" i="35"/>
  <c r="K624" i="35" s="1"/>
  <c r="O573" i="35"/>
  <c r="O624" i="35" s="1"/>
  <c r="I573" i="35"/>
  <c r="I624" i="35" s="1"/>
  <c r="Q573" i="35"/>
  <c r="Q624" i="35" s="1"/>
  <c r="L573" i="35"/>
  <c r="L624" i="35" s="1"/>
  <c r="G540" i="35"/>
  <c r="G591" i="35" s="1"/>
  <c r="E540" i="35"/>
  <c r="E591" i="35" s="1"/>
  <c r="J540" i="35"/>
  <c r="J591" i="35" s="1"/>
  <c r="P540" i="35"/>
  <c r="P591" i="35" s="1"/>
  <c r="F540" i="35"/>
  <c r="F591" i="35" s="1"/>
  <c r="L540" i="35"/>
  <c r="L591" i="35" s="1"/>
  <c r="Q540" i="35"/>
  <c r="Q591" i="35" s="1"/>
  <c r="H540" i="35"/>
  <c r="H591" i="35" s="1"/>
  <c r="R540" i="35"/>
  <c r="R591" i="35" s="1"/>
  <c r="I540" i="35"/>
  <c r="I591" i="35" s="1"/>
  <c r="G560" i="35"/>
  <c r="G611" i="35" s="1"/>
  <c r="E560" i="35"/>
  <c r="E611" i="35" s="1"/>
  <c r="J560" i="35"/>
  <c r="J611" i="35" s="1"/>
  <c r="P560" i="35"/>
  <c r="P611" i="35" s="1"/>
  <c r="F560" i="35"/>
  <c r="F611" i="35" s="1"/>
  <c r="L560" i="35"/>
  <c r="L611" i="35" s="1"/>
  <c r="Q560" i="35"/>
  <c r="Q611" i="35" s="1"/>
  <c r="R552" i="35"/>
  <c r="R603" i="35" s="1"/>
  <c r="G551" i="35"/>
  <c r="G602" i="35" s="1"/>
  <c r="F551" i="35"/>
  <c r="F602" i="35" s="1"/>
  <c r="L551" i="35"/>
  <c r="L602" i="35" s="1"/>
  <c r="Q551" i="35"/>
  <c r="Q602" i="35" s="1"/>
  <c r="H551" i="35"/>
  <c r="H602" i="35" s="1"/>
  <c r="M551" i="35"/>
  <c r="M602" i="35" s="1"/>
  <c r="R551" i="35"/>
  <c r="R602" i="35" s="1"/>
  <c r="G548" i="35"/>
  <c r="G599" i="35" s="1"/>
  <c r="E548" i="35"/>
  <c r="E599" i="35" s="1"/>
  <c r="J548" i="35"/>
  <c r="J599" i="35" s="1"/>
  <c r="P548" i="35"/>
  <c r="P599" i="35" s="1"/>
  <c r="F548" i="35"/>
  <c r="F599" i="35" s="1"/>
  <c r="L548" i="35"/>
  <c r="L599" i="35" s="1"/>
  <c r="Q548" i="35"/>
  <c r="Q599" i="35" s="1"/>
  <c r="R544" i="35"/>
  <c r="R595" i="35" s="1"/>
  <c r="G543" i="35"/>
  <c r="G594" i="35" s="1"/>
  <c r="F543" i="35"/>
  <c r="F594" i="35" s="1"/>
  <c r="L543" i="35"/>
  <c r="L594" i="35" s="1"/>
  <c r="Q543" i="35"/>
  <c r="Q594" i="35" s="1"/>
  <c r="H543" i="35"/>
  <c r="H594" i="35" s="1"/>
  <c r="M543" i="35"/>
  <c r="M594" i="35" s="1"/>
  <c r="R543" i="35"/>
  <c r="R594" i="35" s="1"/>
  <c r="P539" i="35"/>
  <c r="P590" i="35" s="1"/>
  <c r="P581" i="35"/>
  <c r="P632" i="35" s="1"/>
  <c r="L581" i="35"/>
  <c r="L632" i="35" s="1"/>
  <c r="H581" i="35"/>
  <c r="H632" i="35" s="1"/>
  <c r="O580" i="35"/>
  <c r="O631" i="35" s="1"/>
  <c r="K580" i="35"/>
  <c r="K631" i="35" s="1"/>
  <c r="G555" i="35"/>
  <c r="G606" i="35" s="1"/>
  <c r="F555" i="35"/>
  <c r="F606" i="35" s="1"/>
  <c r="L555" i="35"/>
  <c r="L606" i="35" s="1"/>
  <c r="Q555" i="35"/>
  <c r="Q606" i="35" s="1"/>
  <c r="H555" i="35"/>
  <c r="H606" i="35" s="1"/>
  <c r="M555" i="35"/>
  <c r="M606" i="35" s="1"/>
  <c r="R555" i="35"/>
  <c r="R606" i="35" s="1"/>
  <c r="G552" i="35"/>
  <c r="G603" i="35" s="1"/>
  <c r="E552" i="35"/>
  <c r="E603" i="35" s="1"/>
  <c r="J552" i="35"/>
  <c r="J603" i="35" s="1"/>
  <c r="P552" i="35"/>
  <c r="P603" i="35" s="1"/>
  <c r="F552" i="35"/>
  <c r="F603" i="35" s="1"/>
  <c r="L552" i="35"/>
  <c r="L603" i="35" s="1"/>
  <c r="Q552" i="35"/>
  <c r="Q603" i="35" s="1"/>
  <c r="G544" i="35"/>
  <c r="G595" i="35" s="1"/>
  <c r="E544" i="35"/>
  <c r="E595" i="35" s="1"/>
  <c r="J544" i="35"/>
  <c r="J595" i="35" s="1"/>
  <c r="P544" i="35"/>
  <c r="P595" i="35" s="1"/>
  <c r="F544" i="35"/>
  <c r="F595" i="35" s="1"/>
  <c r="L544" i="35"/>
  <c r="L595" i="35" s="1"/>
  <c r="Q544" i="35"/>
  <c r="Q595" i="35" s="1"/>
  <c r="G539" i="35"/>
  <c r="G590" i="35" s="1"/>
  <c r="F539" i="35"/>
  <c r="F590" i="35" s="1"/>
  <c r="L539" i="35"/>
  <c r="L590" i="35" s="1"/>
  <c r="Q539" i="35"/>
  <c r="Q590" i="35" s="1"/>
  <c r="H539" i="35"/>
  <c r="H590" i="35" s="1"/>
  <c r="M539" i="35"/>
  <c r="M590" i="35" s="1"/>
  <c r="R539" i="35"/>
  <c r="R590" i="35" s="1"/>
  <c r="E561" i="35"/>
  <c r="E612" i="35" s="1"/>
  <c r="E557" i="35"/>
  <c r="E608" i="35" s="1"/>
  <c r="E553" i="35"/>
  <c r="E604" i="35" s="1"/>
  <c r="P570" i="35"/>
  <c r="P621" i="35" s="1"/>
  <c r="L570" i="35"/>
  <c r="L621" i="35" s="1"/>
  <c r="H570" i="35"/>
  <c r="H621" i="35" s="1"/>
  <c r="O569" i="35"/>
  <c r="O620" i="35" s="1"/>
  <c r="K569" i="35"/>
  <c r="K620" i="35" s="1"/>
  <c r="O568" i="35"/>
  <c r="O619" i="35" s="1"/>
  <c r="K568" i="35"/>
  <c r="K619" i="35" s="1"/>
  <c r="O567" i="35"/>
  <c r="O618" i="35" s="1"/>
  <c r="K567" i="35"/>
  <c r="K618" i="35" s="1"/>
  <c r="O566" i="35"/>
  <c r="O617" i="35" s="1"/>
  <c r="K566" i="35"/>
  <c r="K617" i="35" s="1"/>
  <c r="O565" i="35"/>
  <c r="O616" i="35" s="1"/>
  <c r="K565" i="35"/>
  <c r="K616" i="35" s="1"/>
  <c r="O564" i="35"/>
  <c r="O615" i="35" s="1"/>
  <c r="K564" i="35"/>
  <c r="K615" i="35" s="1"/>
  <c r="K563" i="35"/>
  <c r="K614" i="35" s="1"/>
  <c r="I562" i="35"/>
  <c r="I613" i="35" s="1"/>
  <c r="H558" i="35"/>
  <c r="H609" i="35" s="1"/>
  <c r="H550" i="35"/>
  <c r="H601" i="35" s="1"/>
  <c r="R546" i="35"/>
  <c r="R597" i="35" s="1"/>
  <c r="M546" i="35"/>
  <c r="M597" i="35" s="1"/>
  <c r="H546" i="35"/>
  <c r="H597" i="35" s="1"/>
  <c r="R542" i="35"/>
  <c r="R593" i="35" s="1"/>
  <c r="M542" i="35"/>
  <c r="M593" i="35" s="1"/>
  <c r="H542" i="35"/>
  <c r="H593" i="35" s="1"/>
  <c r="R538" i="35"/>
  <c r="R589" i="35" s="1"/>
  <c r="M538" i="35"/>
  <c r="M589" i="35" s="1"/>
  <c r="H538" i="35"/>
  <c r="H589" i="35" s="1"/>
  <c r="R534" i="35"/>
  <c r="R585" i="35" s="1"/>
  <c r="M534" i="35"/>
  <c r="M585" i="35" s="1"/>
  <c r="H534" i="35"/>
  <c r="H585" i="35" s="1"/>
  <c r="F955" i="35"/>
  <c r="F1006" i="35" s="1"/>
  <c r="J955" i="35"/>
  <c r="J1006" i="35" s="1"/>
  <c r="N955" i="35"/>
  <c r="N1006" i="35" s="1"/>
  <c r="R955" i="35"/>
  <c r="R1006" i="35" s="1"/>
  <c r="G955" i="35"/>
  <c r="G1006" i="35" s="1"/>
  <c r="K955" i="35"/>
  <c r="K1006" i="35" s="1"/>
  <c r="O955" i="35"/>
  <c r="O1006" i="35" s="1"/>
  <c r="F951" i="35"/>
  <c r="F1002" i="35" s="1"/>
  <c r="J951" i="35"/>
  <c r="J1002" i="35" s="1"/>
  <c r="N951" i="35"/>
  <c r="N1002" i="35" s="1"/>
  <c r="R951" i="35"/>
  <c r="R1002" i="35" s="1"/>
  <c r="G951" i="35"/>
  <c r="G1002" i="35" s="1"/>
  <c r="K951" i="35"/>
  <c r="K1002" i="35" s="1"/>
  <c r="O951" i="35"/>
  <c r="O1002" i="35" s="1"/>
  <c r="F947" i="35"/>
  <c r="F998" i="35" s="1"/>
  <c r="J947" i="35"/>
  <c r="J998" i="35" s="1"/>
  <c r="N947" i="35"/>
  <c r="N998" i="35" s="1"/>
  <c r="R947" i="35"/>
  <c r="R998" i="35" s="1"/>
  <c r="G947" i="35"/>
  <c r="G998" i="35" s="1"/>
  <c r="K947" i="35"/>
  <c r="K998" i="35" s="1"/>
  <c r="O947" i="35"/>
  <c r="O998" i="35" s="1"/>
  <c r="F943" i="35"/>
  <c r="F994" i="35" s="1"/>
  <c r="J943" i="35"/>
  <c r="J994" i="35" s="1"/>
  <c r="N943" i="35"/>
  <c r="N994" i="35" s="1"/>
  <c r="R943" i="35"/>
  <c r="R994" i="35" s="1"/>
  <c r="G943" i="35"/>
  <c r="G994" i="35" s="1"/>
  <c r="K943" i="35"/>
  <c r="K994" i="35" s="1"/>
  <c r="O943" i="35"/>
  <c r="O994" i="35" s="1"/>
  <c r="F939" i="35"/>
  <c r="F990" i="35" s="1"/>
  <c r="J939" i="35"/>
  <c r="J990" i="35" s="1"/>
  <c r="N939" i="35"/>
  <c r="N990" i="35" s="1"/>
  <c r="R939" i="35"/>
  <c r="R990" i="35" s="1"/>
  <c r="G939" i="35"/>
  <c r="G990" i="35" s="1"/>
  <c r="K939" i="35"/>
  <c r="K990" i="35" s="1"/>
  <c r="O939" i="35"/>
  <c r="O990" i="35" s="1"/>
  <c r="N936" i="35"/>
  <c r="N987" i="35" s="1"/>
  <c r="Q965" i="35"/>
  <c r="Q1016" i="35" s="1"/>
  <c r="M965" i="35"/>
  <c r="M1016" i="35" s="1"/>
  <c r="I965" i="35"/>
  <c r="I1016" i="35" s="1"/>
  <c r="Q964" i="35"/>
  <c r="Q1015" i="35" s="1"/>
  <c r="M964" i="35"/>
  <c r="M1015" i="35" s="1"/>
  <c r="I964" i="35"/>
  <c r="I1015" i="35" s="1"/>
  <c r="Q963" i="35"/>
  <c r="Q1014" i="35" s="1"/>
  <c r="M963" i="35"/>
  <c r="M1014" i="35" s="1"/>
  <c r="I963" i="35"/>
  <c r="I1014" i="35" s="1"/>
  <c r="Q962" i="35"/>
  <c r="Q1013" i="35" s="1"/>
  <c r="M962" i="35"/>
  <c r="M1013" i="35" s="1"/>
  <c r="I962" i="35"/>
  <c r="I1013" i="35" s="1"/>
  <c r="Q961" i="35"/>
  <c r="Q1012" i="35" s="1"/>
  <c r="M961" i="35"/>
  <c r="M1012" i="35" s="1"/>
  <c r="I961" i="35"/>
  <c r="I1012" i="35" s="1"/>
  <c r="Q960" i="35"/>
  <c r="Q1011" i="35" s="1"/>
  <c r="M960" i="35"/>
  <c r="M1011" i="35" s="1"/>
  <c r="I960" i="35"/>
  <c r="I1011" i="35" s="1"/>
  <c r="Q959" i="35"/>
  <c r="Q1010" i="35" s="1"/>
  <c r="M959" i="35"/>
  <c r="M1010" i="35" s="1"/>
  <c r="I959" i="35"/>
  <c r="I1010" i="35" s="1"/>
  <c r="Q958" i="35"/>
  <c r="Q1009" i="35" s="1"/>
  <c r="M958" i="35"/>
  <c r="M1009" i="35" s="1"/>
  <c r="I958" i="35"/>
  <c r="I1009" i="35" s="1"/>
  <c r="Q957" i="35"/>
  <c r="Q1008" i="35" s="1"/>
  <c r="M957" i="35"/>
  <c r="M1008" i="35" s="1"/>
  <c r="I957" i="35"/>
  <c r="I1008" i="35" s="1"/>
  <c r="Q956" i="35"/>
  <c r="Q1007" i="35" s="1"/>
  <c r="M956" i="35"/>
  <c r="M1007" i="35" s="1"/>
  <c r="H956" i="35"/>
  <c r="H1007" i="35" s="1"/>
  <c r="Q955" i="35"/>
  <c r="Q1006" i="35" s="1"/>
  <c r="I955" i="35"/>
  <c r="I1006" i="35" s="1"/>
  <c r="F954" i="35"/>
  <c r="F1005" i="35" s="1"/>
  <c r="J954" i="35"/>
  <c r="J1005" i="35" s="1"/>
  <c r="N954" i="35"/>
  <c r="N1005" i="35" s="1"/>
  <c r="R954" i="35"/>
  <c r="R1005" i="35" s="1"/>
  <c r="G954" i="35"/>
  <c r="G1005" i="35" s="1"/>
  <c r="K954" i="35"/>
  <c r="K1005" i="35" s="1"/>
  <c r="O954" i="35"/>
  <c r="O1005" i="35" s="1"/>
  <c r="M953" i="35"/>
  <c r="M1004" i="35" s="1"/>
  <c r="P952" i="35"/>
  <c r="P1003" i="35" s="1"/>
  <c r="H952" i="35"/>
  <c r="H1003" i="35" s="1"/>
  <c r="Q951" i="35"/>
  <c r="Q1002" i="35" s="1"/>
  <c r="I951" i="35"/>
  <c r="I1002" i="35" s="1"/>
  <c r="F950" i="35"/>
  <c r="F1001" i="35" s="1"/>
  <c r="J950" i="35"/>
  <c r="J1001" i="35" s="1"/>
  <c r="N950" i="35"/>
  <c r="N1001" i="35" s="1"/>
  <c r="R950" i="35"/>
  <c r="R1001" i="35" s="1"/>
  <c r="G950" i="35"/>
  <c r="G1001" i="35" s="1"/>
  <c r="K950" i="35"/>
  <c r="K1001" i="35" s="1"/>
  <c r="O950" i="35"/>
  <c r="O1001" i="35" s="1"/>
  <c r="M949" i="35"/>
  <c r="M1000" i="35" s="1"/>
  <c r="P948" i="35"/>
  <c r="P999" i="35" s="1"/>
  <c r="H948" i="35"/>
  <c r="H999" i="35" s="1"/>
  <c r="Q947" i="35"/>
  <c r="Q998" i="35" s="1"/>
  <c r="I947" i="35"/>
  <c r="I998" i="35" s="1"/>
  <c r="F946" i="35"/>
  <c r="F997" i="35" s="1"/>
  <c r="J946" i="35"/>
  <c r="J997" i="35" s="1"/>
  <c r="N946" i="35"/>
  <c r="N997" i="35" s="1"/>
  <c r="R946" i="35"/>
  <c r="R997" i="35" s="1"/>
  <c r="G946" i="35"/>
  <c r="G997" i="35" s="1"/>
  <c r="K946" i="35"/>
  <c r="K997" i="35" s="1"/>
  <c r="O946" i="35"/>
  <c r="O997" i="35" s="1"/>
  <c r="M945" i="35"/>
  <c r="M996" i="35" s="1"/>
  <c r="P944" i="35"/>
  <c r="P995" i="35" s="1"/>
  <c r="H944" i="35"/>
  <c r="H995" i="35" s="1"/>
  <c r="Q943" i="35"/>
  <c r="Q994" i="35" s="1"/>
  <c r="I943" i="35"/>
  <c r="I994" i="35" s="1"/>
  <c r="F942" i="35"/>
  <c r="F993" i="35" s="1"/>
  <c r="J942" i="35"/>
  <c r="J993" i="35" s="1"/>
  <c r="N942" i="35"/>
  <c r="N993" i="35" s="1"/>
  <c r="R942" i="35"/>
  <c r="R993" i="35" s="1"/>
  <c r="G942" i="35"/>
  <c r="G993" i="35" s="1"/>
  <c r="K942" i="35"/>
  <c r="K993" i="35" s="1"/>
  <c r="O942" i="35"/>
  <c r="O993" i="35" s="1"/>
  <c r="M941" i="35"/>
  <c r="M992" i="35" s="1"/>
  <c r="P940" i="35"/>
  <c r="P991" i="35" s="1"/>
  <c r="H940" i="35"/>
  <c r="H991" i="35" s="1"/>
  <c r="Q939" i="35"/>
  <c r="Q990" i="35" s="1"/>
  <c r="I939" i="35"/>
  <c r="I990" i="35" s="1"/>
  <c r="F938" i="35"/>
  <c r="F989" i="35" s="1"/>
  <c r="J938" i="35"/>
  <c r="J989" i="35" s="1"/>
  <c r="N938" i="35"/>
  <c r="N989" i="35" s="1"/>
  <c r="R938" i="35"/>
  <c r="R989" i="35" s="1"/>
  <c r="G938" i="35"/>
  <c r="G989" i="35" s="1"/>
  <c r="K938" i="35"/>
  <c r="K989" i="35" s="1"/>
  <c r="O938" i="35"/>
  <c r="O989" i="35" s="1"/>
  <c r="E937" i="35"/>
  <c r="E988" i="35" s="1"/>
  <c r="F937" i="35"/>
  <c r="F988" i="35" s="1"/>
  <c r="J937" i="35"/>
  <c r="J988" i="35" s="1"/>
  <c r="N937" i="35"/>
  <c r="N988" i="35" s="1"/>
  <c r="R937" i="35"/>
  <c r="R988" i="35" s="1"/>
  <c r="G937" i="35"/>
  <c r="G988" i="35" s="1"/>
  <c r="K937" i="35"/>
  <c r="K988" i="35" s="1"/>
  <c r="O937" i="35"/>
  <c r="O988" i="35" s="1"/>
  <c r="J936" i="35"/>
  <c r="J987" i="35" s="1"/>
  <c r="E935" i="35"/>
  <c r="E986" i="35" s="1"/>
  <c r="I935" i="35"/>
  <c r="I986" i="35" s="1"/>
  <c r="M935" i="35"/>
  <c r="M986" i="35" s="1"/>
  <c r="Q935" i="35"/>
  <c r="Q986" i="35" s="1"/>
  <c r="F935" i="35"/>
  <c r="F986" i="35" s="1"/>
  <c r="K935" i="35"/>
  <c r="K986" i="35" s="1"/>
  <c r="P935" i="35"/>
  <c r="P986" i="35" s="1"/>
  <c r="G935" i="35"/>
  <c r="G986" i="35" s="1"/>
  <c r="L935" i="35"/>
  <c r="L986" i="35" s="1"/>
  <c r="R935" i="35"/>
  <c r="R986" i="35" s="1"/>
  <c r="P956" i="35"/>
  <c r="P1007" i="35" s="1"/>
  <c r="L956" i="35"/>
  <c r="L1007" i="35" s="1"/>
  <c r="P955" i="35"/>
  <c r="P1006" i="35" s="1"/>
  <c r="H955" i="35"/>
  <c r="H1006" i="35" s="1"/>
  <c r="F953" i="35"/>
  <c r="F1004" i="35" s="1"/>
  <c r="J953" i="35"/>
  <c r="J1004" i="35" s="1"/>
  <c r="N953" i="35"/>
  <c r="N1004" i="35" s="1"/>
  <c r="R953" i="35"/>
  <c r="R1004" i="35" s="1"/>
  <c r="G953" i="35"/>
  <c r="G1004" i="35" s="1"/>
  <c r="K953" i="35"/>
  <c r="K1004" i="35" s="1"/>
  <c r="O953" i="35"/>
  <c r="O1004" i="35" s="1"/>
  <c r="M952" i="35"/>
  <c r="M1003" i="35" s="1"/>
  <c r="P951" i="35"/>
  <c r="P1002" i="35" s="1"/>
  <c r="H951" i="35"/>
  <c r="H1002" i="35" s="1"/>
  <c r="F949" i="35"/>
  <c r="F1000" i="35" s="1"/>
  <c r="J949" i="35"/>
  <c r="J1000" i="35" s="1"/>
  <c r="N949" i="35"/>
  <c r="N1000" i="35" s="1"/>
  <c r="R949" i="35"/>
  <c r="R1000" i="35" s="1"/>
  <c r="G949" i="35"/>
  <c r="G1000" i="35" s="1"/>
  <c r="K949" i="35"/>
  <c r="K1000" i="35" s="1"/>
  <c r="O949" i="35"/>
  <c r="O1000" i="35" s="1"/>
  <c r="M948" i="35"/>
  <c r="M999" i="35" s="1"/>
  <c r="P947" i="35"/>
  <c r="P998" i="35" s="1"/>
  <c r="H947" i="35"/>
  <c r="H998" i="35" s="1"/>
  <c r="F945" i="35"/>
  <c r="F996" i="35" s="1"/>
  <c r="J945" i="35"/>
  <c r="J996" i="35" s="1"/>
  <c r="N945" i="35"/>
  <c r="N996" i="35" s="1"/>
  <c r="R945" i="35"/>
  <c r="R996" i="35" s="1"/>
  <c r="G945" i="35"/>
  <c r="G996" i="35" s="1"/>
  <c r="K945" i="35"/>
  <c r="K996" i="35" s="1"/>
  <c r="O945" i="35"/>
  <c r="O996" i="35" s="1"/>
  <c r="M944" i="35"/>
  <c r="M995" i="35" s="1"/>
  <c r="P943" i="35"/>
  <c r="P994" i="35" s="1"/>
  <c r="H943" i="35"/>
  <c r="H994" i="35" s="1"/>
  <c r="F941" i="35"/>
  <c r="F992" i="35" s="1"/>
  <c r="J941" i="35"/>
  <c r="J992" i="35" s="1"/>
  <c r="N941" i="35"/>
  <c r="N992" i="35" s="1"/>
  <c r="R941" i="35"/>
  <c r="R992" i="35" s="1"/>
  <c r="G941" i="35"/>
  <c r="G992" i="35" s="1"/>
  <c r="K941" i="35"/>
  <c r="K992" i="35" s="1"/>
  <c r="O941" i="35"/>
  <c r="O992" i="35" s="1"/>
  <c r="M940" i="35"/>
  <c r="M991" i="35" s="1"/>
  <c r="P939" i="35"/>
  <c r="P990" i="35" s="1"/>
  <c r="H939" i="35"/>
  <c r="H990" i="35" s="1"/>
  <c r="F956" i="35"/>
  <c r="F1007" i="35" s="1"/>
  <c r="J956" i="35"/>
  <c r="J1007" i="35" s="1"/>
  <c r="G956" i="35"/>
  <c r="G1007" i="35" s="1"/>
  <c r="M955" i="35"/>
  <c r="M1006" i="35" s="1"/>
  <c r="E955" i="35"/>
  <c r="E1006" i="35" s="1"/>
  <c r="F952" i="35"/>
  <c r="F1003" i="35" s="1"/>
  <c r="J952" i="35"/>
  <c r="J1003" i="35" s="1"/>
  <c r="N952" i="35"/>
  <c r="N1003" i="35" s="1"/>
  <c r="R952" i="35"/>
  <c r="R1003" i="35" s="1"/>
  <c r="G952" i="35"/>
  <c r="G1003" i="35" s="1"/>
  <c r="K952" i="35"/>
  <c r="K1003" i="35" s="1"/>
  <c r="O952" i="35"/>
  <c r="O1003" i="35" s="1"/>
  <c r="M951" i="35"/>
  <c r="M1002" i="35" s="1"/>
  <c r="E951" i="35"/>
  <c r="E1002" i="35" s="1"/>
  <c r="F948" i="35"/>
  <c r="F999" i="35" s="1"/>
  <c r="J948" i="35"/>
  <c r="J999" i="35" s="1"/>
  <c r="N948" i="35"/>
  <c r="N999" i="35" s="1"/>
  <c r="R948" i="35"/>
  <c r="R999" i="35" s="1"/>
  <c r="G948" i="35"/>
  <c r="G999" i="35" s="1"/>
  <c r="K948" i="35"/>
  <c r="K999" i="35" s="1"/>
  <c r="O948" i="35"/>
  <c r="O999" i="35" s="1"/>
  <c r="M947" i="35"/>
  <c r="M998" i="35" s="1"/>
  <c r="E947" i="35"/>
  <c r="E998" i="35" s="1"/>
  <c r="F944" i="35"/>
  <c r="F995" i="35" s="1"/>
  <c r="J944" i="35"/>
  <c r="J995" i="35" s="1"/>
  <c r="N944" i="35"/>
  <c r="N995" i="35" s="1"/>
  <c r="R944" i="35"/>
  <c r="R995" i="35" s="1"/>
  <c r="G944" i="35"/>
  <c r="G995" i="35" s="1"/>
  <c r="K944" i="35"/>
  <c r="K995" i="35" s="1"/>
  <c r="O944" i="35"/>
  <c r="O995" i="35" s="1"/>
  <c r="M943" i="35"/>
  <c r="M994" i="35" s="1"/>
  <c r="E943" i="35"/>
  <c r="E994" i="35" s="1"/>
  <c r="F940" i="35"/>
  <c r="F991" i="35" s="1"/>
  <c r="J940" i="35"/>
  <c r="J991" i="35" s="1"/>
  <c r="N940" i="35"/>
  <c r="N991" i="35" s="1"/>
  <c r="R940" i="35"/>
  <c r="R991" i="35" s="1"/>
  <c r="G940" i="35"/>
  <c r="G991" i="35" s="1"/>
  <c r="K940" i="35"/>
  <c r="K991" i="35" s="1"/>
  <c r="O940" i="35"/>
  <c r="O991" i="35" s="1"/>
  <c r="M939" i="35"/>
  <c r="M990" i="35" s="1"/>
  <c r="E939" i="35"/>
  <c r="E990" i="35" s="1"/>
  <c r="E936" i="35"/>
  <c r="E987" i="35" s="1"/>
  <c r="I936" i="35"/>
  <c r="I987" i="35" s="1"/>
  <c r="M936" i="35"/>
  <c r="M987" i="35" s="1"/>
  <c r="Q936" i="35"/>
  <c r="Q987" i="35" s="1"/>
  <c r="F936" i="35"/>
  <c r="F987" i="35" s="1"/>
  <c r="K936" i="35"/>
  <c r="K987" i="35" s="1"/>
  <c r="P936" i="35"/>
  <c r="P987" i="35" s="1"/>
  <c r="G936" i="35"/>
  <c r="G987" i="35" s="1"/>
  <c r="L936" i="35"/>
  <c r="L987" i="35" s="1"/>
  <c r="R936" i="35"/>
  <c r="R987" i="35" s="1"/>
  <c r="R934" i="35"/>
  <c r="R985" i="35" s="1"/>
  <c r="L934" i="35"/>
  <c r="L985" i="35" s="1"/>
  <c r="G934" i="35"/>
  <c r="G985" i="35" s="1"/>
  <c r="R933" i="35"/>
  <c r="R984" i="35" s="1"/>
  <c r="L933" i="35"/>
  <c r="L984" i="35" s="1"/>
  <c r="G933" i="35"/>
  <c r="G984" i="35" s="1"/>
  <c r="R932" i="35"/>
  <c r="R983" i="35" s="1"/>
  <c r="L932" i="35"/>
  <c r="L983" i="35" s="1"/>
  <c r="G932" i="35"/>
  <c r="G983" i="35" s="1"/>
  <c r="R931" i="35"/>
  <c r="R982" i="35" s="1"/>
  <c r="L931" i="35"/>
  <c r="L982" i="35" s="1"/>
  <c r="G931" i="35"/>
  <c r="G982" i="35" s="1"/>
  <c r="R930" i="35"/>
  <c r="R981" i="35" s="1"/>
  <c r="L930" i="35"/>
  <c r="L981" i="35" s="1"/>
  <c r="G930" i="35"/>
  <c r="G981" i="35" s="1"/>
  <c r="R929" i="35"/>
  <c r="R980" i="35" s="1"/>
  <c r="L929" i="35"/>
  <c r="L980" i="35" s="1"/>
  <c r="G929" i="35"/>
  <c r="G980" i="35" s="1"/>
  <c r="R928" i="35"/>
  <c r="R979" i="35" s="1"/>
  <c r="L928" i="35"/>
  <c r="G928" i="35"/>
  <c r="G979" i="35" s="1"/>
  <c r="P934" i="35"/>
  <c r="P985" i="35" s="1"/>
  <c r="K934" i="35"/>
  <c r="K985" i="35" s="1"/>
  <c r="P933" i="35"/>
  <c r="P984" i="35" s="1"/>
  <c r="K933" i="35"/>
  <c r="K984" i="35" s="1"/>
  <c r="P932" i="35"/>
  <c r="P983" i="35" s="1"/>
  <c r="K932" i="35"/>
  <c r="K983" i="35" s="1"/>
  <c r="P931" i="35"/>
  <c r="P982" i="35" s="1"/>
  <c r="K931" i="35"/>
  <c r="K982" i="35" s="1"/>
  <c r="P930" i="35"/>
  <c r="P981" i="35" s="1"/>
  <c r="K930" i="35"/>
  <c r="K981" i="35" s="1"/>
  <c r="P929" i="35"/>
  <c r="P980" i="35" s="1"/>
  <c r="K929" i="35"/>
  <c r="K980" i="35" s="1"/>
  <c r="P928" i="35"/>
  <c r="K928" i="35"/>
  <c r="K979" i="35" s="1"/>
  <c r="E934" i="35"/>
  <c r="E985" i="35" s="1"/>
  <c r="I934" i="35"/>
  <c r="I985" i="35" s="1"/>
  <c r="M934" i="35"/>
  <c r="M985" i="35" s="1"/>
  <c r="Q934" i="35"/>
  <c r="Q985" i="35" s="1"/>
  <c r="E933" i="35"/>
  <c r="E984" i="35" s="1"/>
  <c r="I933" i="35"/>
  <c r="I984" i="35" s="1"/>
  <c r="M933" i="35"/>
  <c r="M984" i="35" s="1"/>
  <c r="Q933" i="35"/>
  <c r="Q984" i="35" s="1"/>
  <c r="E932" i="35"/>
  <c r="E983" i="35" s="1"/>
  <c r="I932" i="35"/>
  <c r="I983" i="35" s="1"/>
  <c r="M932" i="35"/>
  <c r="M983" i="35" s="1"/>
  <c r="Q932" i="35"/>
  <c r="Q983" i="35" s="1"/>
  <c r="E931" i="35"/>
  <c r="E982" i="35" s="1"/>
  <c r="I931" i="35"/>
  <c r="I982" i="35" s="1"/>
  <c r="M931" i="35"/>
  <c r="M982" i="35" s="1"/>
  <c r="Q931" i="35"/>
  <c r="Q982" i="35" s="1"/>
  <c r="E930" i="35"/>
  <c r="E981" i="35" s="1"/>
  <c r="I930" i="35"/>
  <c r="I981" i="35" s="1"/>
  <c r="M930" i="35"/>
  <c r="M981" i="35" s="1"/>
  <c r="Q930" i="35"/>
  <c r="Q981" i="35" s="1"/>
  <c r="E929" i="35"/>
  <c r="E980" i="35" s="1"/>
  <c r="I929" i="35"/>
  <c r="I980" i="35" s="1"/>
  <c r="M929" i="35"/>
  <c r="M980" i="35" s="1"/>
  <c r="Q929" i="35"/>
  <c r="Q980" i="35" s="1"/>
  <c r="E928" i="35"/>
  <c r="E979" i="35" s="1"/>
  <c r="I928" i="35"/>
  <c r="I979" i="35" s="1"/>
  <c r="M928" i="35"/>
  <c r="M979" i="35" s="1"/>
  <c r="Q928" i="35"/>
  <c r="Q979" i="35" s="1"/>
  <c r="Q927" i="35"/>
  <c r="Q978" i="35" s="1"/>
  <c r="M927" i="35"/>
  <c r="M978" i="35" s="1"/>
  <c r="I927" i="35"/>
  <c r="I978" i="35" s="1"/>
  <c r="Q926" i="35"/>
  <c r="Q977" i="35" s="1"/>
  <c r="M926" i="35"/>
  <c r="M977" i="35" s="1"/>
  <c r="I926" i="35"/>
  <c r="I977" i="35" s="1"/>
  <c r="Q925" i="35"/>
  <c r="Q976" i="35" s="1"/>
  <c r="M925" i="35"/>
  <c r="M976" i="35" s="1"/>
  <c r="I925" i="35"/>
  <c r="I976" i="35" s="1"/>
  <c r="Q924" i="35"/>
  <c r="Q975" i="35" s="1"/>
  <c r="M924" i="35"/>
  <c r="M975" i="35" s="1"/>
  <c r="I924" i="35"/>
  <c r="I975" i="35" s="1"/>
  <c r="Q923" i="35"/>
  <c r="Q974" i="35" s="1"/>
  <c r="M923" i="35"/>
  <c r="M974" i="35" s="1"/>
  <c r="I923" i="35"/>
  <c r="I974" i="35" s="1"/>
  <c r="Q922" i="35"/>
  <c r="Q973" i="35" s="1"/>
  <c r="M922" i="35"/>
  <c r="M973" i="35" s="1"/>
  <c r="I922" i="35"/>
  <c r="I973" i="35" s="1"/>
  <c r="Q921" i="35"/>
  <c r="Q972" i="35" s="1"/>
  <c r="M921" i="35"/>
  <c r="M972" i="35" s="1"/>
  <c r="I921" i="35"/>
  <c r="I972" i="35" s="1"/>
  <c r="Q920" i="35"/>
  <c r="Q971" i="35" s="1"/>
  <c r="M920" i="35"/>
  <c r="M971" i="35" s="1"/>
  <c r="I920" i="35"/>
  <c r="I971" i="35" s="1"/>
  <c r="Q919" i="35"/>
  <c r="Q970" i="35" s="1"/>
  <c r="M919" i="35"/>
  <c r="M970" i="35" s="1"/>
  <c r="I919" i="35"/>
  <c r="I970" i="35" s="1"/>
  <c r="Q918" i="35"/>
  <c r="Q969" i="35" s="1"/>
  <c r="M918" i="35"/>
  <c r="M969" i="35" s="1"/>
  <c r="I918" i="35"/>
  <c r="I969" i="35" s="1"/>
  <c r="Q917" i="35"/>
  <c r="Q968" i="35" s="1"/>
  <c r="M917" i="35"/>
  <c r="M968" i="35" s="1"/>
  <c r="I917" i="35"/>
  <c r="I968" i="35" s="1"/>
  <c r="Q916" i="35"/>
  <c r="Q967" i="35" s="1"/>
  <c r="M916" i="35"/>
  <c r="M967" i="35" s="1"/>
  <c r="I916" i="35"/>
  <c r="I967" i="35" s="1"/>
  <c r="O800" i="35"/>
  <c r="O851" i="35" s="1"/>
  <c r="O796" i="35"/>
  <c r="O847" i="35" s="1"/>
  <c r="O792" i="35"/>
  <c r="O843" i="35" s="1"/>
  <c r="D843" i="35"/>
  <c r="O801" i="35"/>
  <c r="O852" i="35" s="1"/>
  <c r="L800" i="35"/>
  <c r="L851" i="35" s="1"/>
  <c r="L796" i="35"/>
  <c r="L847" i="35" s="1"/>
  <c r="O789" i="35"/>
  <c r="O840" i="35" s="1"/>
  <c r="L788" i="35"/>
  <c r="L839" i="35" s="1"/>
  <c r="L784" i="35"/>
  <c r="L835" i="35" s="1"/>
  <c r="D840" i="35"/>
  <c r="D839" i="35"/>
  <c r="L823" i="35"/>
  <c r="L801" i="35"/>
  <c r="L852" i="35" s="1"/>
  <c r="H800" i="35"/>
  <c r="H851" i="35" s="1"/>
  <c r="L797" i="35"/>
  <c r="L848" i="35" s="1"/>
  <c r="H796" i="35"/>
  <c r="H847" i="35" s="1"/>
  <c r="L793" i="35"/>
  <c r="L844" i="35" s="1"/>
  <c r="H792" i="35"/>
  <c r="H843" i="35" s="1"/>
  <c r="L789" i="35"/>
  <c r="L840" i="35" s="1"/>
  <c r="H788" i="35"/>
  <c r="H839" i="35" s="1"/>
  <c r="L785" i="35"/>
  <c r="L836" i="35" s="1"/>
  <c r="H784" i="35"/>
  <c r="H835" i="35" s="1"/>
  <c r="L781" i="35"/>
  <c r="L832" i="35" s="1"/>
  <c r="H780" i="35"/>
  <c r="H831" i="35" s="1"/>
  <c r="L777" i="35"/>
  <c r="L828" i="35" s="1"/>
  <c r="H776" i="35"/>
  <c r="D827" i="35"/>
  <c r="O793" i="35"/>
  <c r="O844" i="35" s="1"/>
  <c r="L792" i="35"/>
  <c r="L843" i="35" s="1"/>
  <c r="L780" i="35"/>
  <c r="L831" i="35" s="1"/>
  <c r="O777" i="35"/>
  <c r="O828" i="35" s="1"/>
  <c r="L776" i="35"/>
  <c r="L827" i="35" s="1"/>
  <c r="D852" i="35"/>
  <c r="D851" i="35"/>
  <c r="D836" i="35"/>
  <c r="D835" i="35"/>
  <c r="P800" i="35"/>
  <c r="P851" i="35" s="1"/>
  <c r="P796" i="35"/>
  <c r="P847" i="35" s="1"/>
  <c r="P792" i="35"/>
  <c r="P843" i="35" s="1"/>
  <c r="P788" i="35"/>
  <c r="P839" i="35" s="1"/>
  <c r="P784" i="35"/>
  <c r="P835" i="35" s="1"/>
  <c r="P780" i="35"/>
  <c r="P831" i="35" s="1"/>
  <c r="P776" i="35"/>
  <c r="P827" i="35" s="1"/>
  <c r="Q258" i="35"/>
  <c r="Q309" i="35" s="1"/>
  <c r="L258" i="35"/>
  <c r="L309" i="35" s="1"/>
  <c r="F258" i="35"/>
  <c r="F309" i="35" s="1"/>
  <c r="N258" i="35"/>
  <c r="N309" i="35" s="1"/>
  <c r="I441" i="35"/>
  <c r="I492" i="35" s="1"/>
  <c r="M441" i="35"/>
  <c r="M492" i="35" s="1"/>
  <c r="L413" i="35"/>
  <c r="L464" i="35" s="1"/>
  <c r="F417" i="35"/>
  <c r="F468" i="35" s="1"/>
  <c r="G436" i="35"/>
  <c r="G487" i="35" s="1"/>
  <c r="Q436" i="35"/>
  <c r="Q487" i="35" s="1"/>
  <c r="K432" i="35"/>
  <c r="K483" i="35" s="1"/>
  <c r="D483" i="35"/>
  <c r="O420" i="35"/>
  <c r="O471" i="35" s="1"/>
  <c r="I420" i="35"/>
  <c r="I471" i="35" s="1"/>
  <c r="I400" i="35"/>
  <c r="I451" i="35" s="1"/>
  <c r="D451" i="35"/>
  <c r="F294" i="35"/>
  <c r="F345" i="35" s="1"/>
  <c r="J294" i="35"/>
  <c r="J345" i="35" s="1"/>
  <c r="N294" i="35"/>
  <c r="N345" i="35" s="1"/>
  <c r="R294" i="35"/>
  <c r="R345" i="35" s="1"/>
  <c r="E290" i="35"/>
  <c r="E341" i="35" s="1"/>
  <c r="I290" i="35"/>
  <c r="I341" i="35" s="1"/>
  <c r="M290" i="35"/>
  <c r="M341" i="35" s="1"/>
  <c r="Q290" i="35"/>
  <c r="Q341" i="35" s="1"/>
  <c r="E286" i="35"/>
  <c r="E337" i="35" s="1"/>
  <c r="I286" i="35"/>
  <c r="I337" i="35" s="1"/>
  <c r="M286" i="35"/>
  <c r="M337" i="35" s="1"/>
  <c r="Q286" i="35"/>
  <c r="Q337" i="35" s="1"/>
  <c r="H282" i="35"/>
  <c r="H333" i="35" s="1"/>
  <c r="L282" i="35"/>
  <c r="L333" i="35" s="1"/>
  <c r="P282" i="35"/>
  <c r="P333" i="35" s="1"/>
  <c r="G278" i="35"/>
  <c r="G329" i="35" s="1"/>
  <c r="K278" i="35"/>
  <c r="K329" i="35" s="1"/>
  <c r="O278" i="35"/>
  <c r="O329" i="35" s="1"/>
  <c r="F274" i="35"/>
  <c r="F325" i="35" s="1"/>
  <c r="J274" i="35"/>
  <c r="J325" i="35" s="1"/>
  <c r="N274" i="35"/>
  <c r="N325" i="35" s="1"/>
  <c r="R274" i="35"/>
  <c r="R325" i="35" s="1"/>
  <c r="F270" i="35"/>
  <c r="F321" i="35" s="1"/>
  <c r="J270" i="35"/>
  <c r="J321" i="35" s="1"/>
  <c r="N270" i="35"/>
  <c r="N321" i="35" s="1"/>
  <c r="R270" i="35"/>
  <c r="R321" i="35" s="1"/>
  <c r="H266" i="35"/>
  <c r="H317" i="35" s="1"/>
  <c r="L266" i="35"/>
  <c r="L317" i="35" s="1"/>
  <c r="P266" i="35"/>
  <c r="P317" i="35" s="1"/>
  <c r="H262" i="35"/>
  <c r="H313" i="35" s="1"/>
  <c r="L262" i="35"/>
  <c r="L313" i="35" s="1"/>
  <c r="P262" i="35"/>
  <c r="P313" i="35" s="1"/>
  <c r="G258" i="35"/>
  <c r="G309" i="35" s="1"/>
  <c r="K258" i="35"/>
  <c r="K309" i="35" s="1"/>
  <c r="O258" i="35"/>
  <c r="O309" i="35" s="1"/>
  <c r="D463" i="35"/>
  <c r="Q429" i="35"/>
  <c r="Q480" i="35" s="1"/>
  <c r="N433" i="35"/>
  <c r="N484" i="35" s="1"/>
  <c r="M412" i="35"/>
  <c r="M463" i="35" s="1"/>
  <c r="K400" i="35"/>
  <c r="K451" i="35" s="1"/>
  <c r="E429" i="35"/>
  <c r="E480" i="35" s="1"/>
  <c r="L401" i="35"/>
  <c r="L452" i="35" s="1"/>
  <c r="H401" i="35"/>
  <c r="H452" i="35" s="1"/>
  <c r="D480" i="35"/>
  <c r="R441" i="35"/>
  <c r="R492" i="35" s="1"/>
  <c r="P437" i="35"/>
  <c r="P488" i="35" s="1"/>
  <c r="M440" i="35"/>
  <c r="M491" i="35" s="1"/>
  <c r="E440" i="35"/>
  <c r="E491" i="35" s="1"/>
  <c r="E408" i="35"/>
  <c r="E459" i="35" s="1"/>
  <c r="G408" i="35"/>
  <c r="G459" i="35" s="1"/>
  <c r="E293" i="35"/>
  <c r="E344" i="35" s="1"/>
  <c r="I293" i="35"/>
  <c r="I344" i="35" s="1"/>
  <c r="M293" i="35"/>
  <c r="M344" i="35" s="1"/>
  <c r="Q293" i="35"/>
  <c r="Q344" i="35" s="1"/>
  <c r="H289" i="35"/>
  <c r="H340" i="35" s="1"/>
  <c r="L289" i="35"/>
  <c r="L340" i="35" s="1"/>
  <c r="P289" i="35"/>
  <c r="P340" i="35" s="1"/>
  <c r="H285" i="35"/>
  <c r="H336" i="35" s="1"/>
  <c r="L285" i="35"/>
  <c r="L336" i="35" s="1"/>
  <c r="P285" i="35"/>
  <c r="P336" i="35" s="1"/>
  <c r="H281" i="35"/>
  <c r="H332" i="35" s="1"/>
  <c r="M281" i="35"/>
  <c r="M332" i="35" s="1"/>
  <c r="G277" i="35"/>
  <c r="G328" i="35" s="1"/>
  <c r="M277" i="35"/>
  <c r="M328" i="35" s="1"/>
  <c r="R277" i="35"/>
  <c r="R328" i="35" s="1"/>
  <c r="F273" i="35"/>
  <c r="F324" i="35" s="1"/>
  <c r="L273" i="35"/>
  <c r="L324" i="35" s="1"/>
  <c r="Q273" i="35"/>
  <c r="Q324" i="35" s="1"/>
  <c r="F269" i="35"/>
  <c r="F320" i="35" s="1"/>
  <c r="K269" i="35"/>
  <c r="K320" i="35" s="1"/>
  <c r="P269" i="35"/>
  <c r="P320" i="35" s="1"/>
  <c r="I265" i="35"/>
  <c r="I316" i="35" s="1"/>
  <c r="N265" i="35"/>
  <c r="N316" i="35" s="1"/>
  <c r="H261" i="35"/>
  <c r="H312" i="35" s="1"/>
  <c r="M261" i="35"/>
  <c r="M312" i="35" s="1"/>
  <c r="G257" i="35"/>
  <c r="G308" i="35" s="1"/>
  <c r="M257" i="35"/>
  <c r="M308" i="35" s="1"/>
  <c r="R257" i="35"/>
  <c r="R308" i="35" s="1"/>
  <c r="D460" i="35"/>
  <c r="Q432" i="35"/>
  <c r="Q483" i="35" s="1"/>
  <c r="Q401" i="35"/>
  <c r="Q452" i="35" s="1"/>
  <c r="F421" i="35"/>
  <c r="F472" i="35" s="1"/>
  <c r="G421" i="35"/>
  <c r="G472" i="35" s="1"/>
  <c r="I421" i="35"/>
  <c r="I472" i="35" s="1"/>
  <c r="J421" i="35"/>
  <c r="J472" i="35" s="1"/>
  <c r="E421" i="35"/>
  <c r="E472" i="35" s="1"/>
  <c r="H421" i="35"/>
  <c r="H472" i="35" s="1"/>
  <c r="N421" i="35"/>
  <c r="N472" i="35" s="1"/>
  <c r="K421" i="35"/>
  <c r="K472" i="35" s="1"/>
  <c r="P421" i="35"/>
  <c r="P472" i="35" s="1"/>
  <c r="O421" i="35"/>
  <c r="O472" i="35" s="1"/>
  <c r="D472" i="35"/>
  <c r="Q405" i="35"/>
  <c r="Q456" i="35" s="1"/>
  <c r="P429" i="35"/>
  <c r="P480" i="35" s="1"/>
  <c r="O405" i="35"/>
  <c r="O456" i="35" s="1"/>
  <c r="N425" i="35"/>
  <c r="N476" i="35" s="1"/>
  <c r="N397" i="35"/>
  <c r="N448" i="35" s="1"/>
  <c r="M421" i="35"/>
  <c r="M472" i="35" s="1"/>
  <c r="K409" i="35"/>
  <c r="K460" i="35" s="1"/>
  <c r="K405" i="35"/>
  <c r="K456" i="35" s="1"/>
  <c r="J437" i="35"/>
  <c r="J488" i="35" s="1"/>
  <c r="F437" i="35"/>
  <c r="F488" i="35" s="1"/>
  <c r="E441" i="35"/>
  <c r="E492" i="35" s="1"/>
  <c r="J441" i="35"/>
  <c r="J492" i="35" s="1"/>
  <c r="K441" i="35"/>
  <c r="K492" i="35" s="1"/>
  <c r="F441" i="35"/>
  <c r="F492" i="35" s="1"/>
  <c r="G441" i="35"/>
  <c r="G492" i="35" s="1"/>
  <c r="L441" i="35"/>
  <c r="L492" i="35" s="1"/>
  <c r="N441" i="35"/>
  <c r="N492" i="35" s="1"/>
  <c r="P441" i="35"/>
  <c r="P492" i="35" s="1"/>
  <c r="H441" i="35"/>
  <c r="H492" i="35" s="1"/>
  <c r="O441" i="35"/>
  <c r="O492" i="35" s="1"/>
  <c r="Q441" i="35"/>
  <c r="Q492" i="35" s="1"/>
  <c r="F433" i="35"/>
  <c r="F484" i="35" s="1"/>
  <c r="I433" i="35"/>
  <c r="I484" i="35" s="1"/>
  <c r="K433" i="35"/>
  <c r="K484" i="35" s="1"/>
  <c r="J433" i="35"/>
  <c r="J484" i="35" s="1"/>
  <c r="M433" i="35"/>
  <c r="M484" i="35" s="1"/>
  <c r="Q433" i="35"/>
  <c r="Q484" i="35" s="1"/>
  <c r="D484" i="35"/>
  <c r="E433" i="35"/>
  <c r="E484" i="35" s="1"/>
  <c r="L433" i="35"/>
  <c r="L484" i="35" s="1"/>
  <c r="O433" i="35"/>
  <c r="O484" i="35" s="1"/>
  <c r="P433" i="35"/>
  <c r="P484" i="35" s="1"/>
  <c r="G425" i="35"/>
  <c r="G476" i="35" s="1"/>
  <c r="M425" i="35"/>
  <c r="M476" i="35" s="1"/>
  <c r="J425" i="35"/>
  <c r="J476" i="35" s="1"/>
  <c r="K425" i="35"/>
  <c r="K476" i="35" s="1"/>
  <c r="L425" i="35"/>
  <c r="L476" i="35" s="1"/>
  <c r="R425" i="35"/>
  <c r="R476" i="35" s="1"/>
  <c r="D476" i="35"/>
  <c r="H425" i="35"/>
  <c r="H476" i="35" s="1"/>
  <c r="I425" i="35"/>
  <c r="I476" i="35" s="1"/>
  <c r="O425" i="35"/>
  <c r="O476" i="35" s="1"/>
  <c r="E425" i="35"/>
  <c r="E476" i="35" s="1"/>
  <c r="M413" i="35"/>
  <c r="M464" i="35" s="1"/>
  <c r="O413" i="35"/>
  <c r="O464" i="35" s="1"/>
  <c r="H413" i="35"/>
  <c r="H464" i="35" s="1"/>
  <c r="J413" i="35"/>
  <c r="J464" i="35" s="1"/>
  <c r="N413" i="35"/>
  <c r="N464" i="35" s="1"/>
  <c r="R413" i="35"/>
  <c r="R464" i="35" s="1"/>
  <c r="D464" i="35"/>
  <c r="F413" i="35"/>
  <c r="F464" i="35" s="1"/>
  <c r="G413" i="35"/>
  <c r="G464" i="35" s="1"/>
  <c r="P413" i="35"/>
  <c r="P464" i="35" s="1"/>
  <c r="Q413" i="35"/>
  <c r="Q464" i="35" s="1"/>
  <c r="G405" i="35"/>
  <c r="G456" i="35" s="1"/>
  <c r="L405" i="35"/>
  <c r="L456" i="35" s="1"/>
  <c r="E405" i="35"/>
  <c r="E456" i="35" s="1"/>
  <c r="H405" i="35"/>
  <c r="H456" i="35" s="1"/>
  <c r="I405" i="35"/>
  <c r="I456" i="35" s="1"/>
  <c r="N405" i="35"/>
  <c r="N456" i="35" s="1"/>
  <c r="R405" i="35"/>
  <c r="R456" i="35" s="1"/>
  <c r="F405" i="35"/>
  <c r="F456" i="35" s="1"/>
  <c r="M405" i="35"/>
  <c r="M456" i="35" s="1"/>
  <c r="D456" i="35"/>
  <c r="F401" i="35"/>
  <c r="F452" i="35" s="1"/>
  <c r="J401" i="35"/>
  <c r="J452" i="35" s="1"/>
  <c r="E401" i="35"/>
  <c r="E452" i="35" s="1"/>
  <c r="N401" i="35"/>
  <c r="N452" i="35" s="1"/>
  <c r="I401" i="35"/>
  <c r="I452" i="35" s="1"/>
  <c r="K401" i="35"/>
  <c r="K452" i="35" s="1"/>
  <c r="D452" i="35"/>
  <c r="O401" i="35"/>
  <c r="O452" i="35" s="1"/>
  <c r="P401" i="35"/>
  <c r="P452" i="35" s="1"/>
  <c r="I303" i="35"/>
  <c r="I354" i="35" s="1"/>
  <c r="Q303" i="35"/>
  <c r="Q354" i="35" s="1"/>
  <c r="G299" i="35"/>
  <c r="G350" i="35" s="1"/>
  <c r="O299" i="35"/>
  <c r="O350" i="35" s="1"/>
  <c r="J295" i="35"/>
  <c r="J346" i="35" s="1"/>
  <c r="R295" i="35"/>
  <c r="R346" i="35" s="1"/>
  <c r="E295" i="35"/>
  <c r="E346" i="35" s="1"/>
  <c r="M295" i="35"/>
  <c r="M346" i="35" s="1"/>
  <c r="H291" i="35"/>
  <c r="H342" i="35" s="1"/>
  <c r="P291" i="35"/>
  <c r="P342" i="35" s="1"/>
  <c r="K291" i="35"/>
  <c r="K342" i="35" s="1"/>
  <c r="F287" i="35"/>
  <c r="F338" i="35" s="1"/>
  <c r="N287" i="35"/>
  <c r="N338" i="35" s="1"/>
  <c r="I287" i="35"/>
  <c r="I338" i="35" s="1"/>
  <c r="Q287" i="35"/>
  <c r="Q338" i="35" s="1"/>
  <c r="L283" i="35"/>
  <c r="L334" i="35" s="1"/>
  <c r="G283" i="35"/>
  <c r="G334" i="35" s="1"/>
  <c r="O283" i="35"/>
  <c r="O334" i="35" s="1"/>
  <c r="G279" i="35"/>
  <c r="G330" i="35" s="1"/>
  <c r="Q279" i="35"/>
  <c r="Q330" i="35" s="1"/>
  <c r="K279" i="35"/>
  <c r="K330" i="35" s="1"/>
  <c r="F275" i="35"/>
  <c r="F326" i="35" s="1"/>
  <c r="P275" i="35"/>
  <c r="P326" i="35" s="1"/>
  <c r="G275" i="35"/>
  <c r="G326" i="35" s="1"/>
  <c r="R275" i="35"/>
  <c r="R326" i="35" s="1"/>
  <c r="L271" i="35"/>
  <c r="L322" i="35" s="1"/>
  <c r="E271" i="35"/>
  <c r="E322" i="35" s="1"/>
  <c r="P271" i="35"/>
  <c r="P322" i="35" s="1"/>
  <c r="O267" i="35"/>
  <c r="O318" i="35" s="1"/>
  <c r="H267" i="35"/>
  <c r="H318" i="35" s="1"/>
  <c r="I263" i="35"/>
  <c r="I314" i="35" s="1"/>
  <c r="M263" i="35"/>
  <c r="M314" i="35" s="1"/>
  <c r="L259" i="35"/>
  <c r="L310" i="35" s="1"/>
  <c r="E259" i="35"/>
  <c r="E310" i="35" s="1"/>
  <c r="P259" i="35"/>
  <c r="P310" i="35" s="1"/>
  <c r="J255" i="35"/>
  <c r="J306" i="35" s="1"/>
  <c r="K255" i="35"/>
  <c r="K306" i="35" s="1"/>
  <c r="D492" i="35"/>
  <c r="D468" i="35"/>
  <c r="D448" i="35"/>
  <c r="R433" i="35"/>
  <c r="R484" i="35" s="1"/>
  <c r="R401" i="35"/>
  <c r="R452" i="35" s="1"/>
  <c r="Q421" i="35"/>
  <c r="Q472" i="35" s="1"/>
  <c r="Q417" i="35"/>
  <c r="Q468" i="35" s="1"/>
  <c r="P425" i="35"/>
  <c r="P476" i="35" s="1"/>
  <c r="P405" i="35"/>
  <c r="P456" i="35" s="1"/>
  <c r="K417" i="35"/>
  <c r="K468" i="35" s="1"/>
  <c r="J397" i="35"/>
  <c r="J448" i="35" s="1"/>
  <c r="I413" i="35"/>
  <c r="I464" i="35" s="1"/>
  <c r="E413" i="35"/>
  <c r="E464" i="35" s="1"/>
  <c r="G437" i="35"/>
  <c r="G488" i="35" s="1"/>
  <c r="I437" i="35"/>
  <c r="I488" i="35" s="1"/>
  <c r="K437" i="35"/>
  <c r="K488" i="35" s="1"/>
  <c r="L437" i="35"/>
  <c r="L488" i="35" s="1"/>
  <c r="H437" i="35"/>
  <c r="H488" i="35" s="1"/>
  <c r="M437" i="35"/>
  <c r="M488" i="35" s="1"/>
  <c r="E437" i="35"/>
  <c r="E488" i="35" s="1"/>
  <c r="N437" i="35"/>
  <c r="N488" i="35" s="1"/>
  <c r="Q437" i="35"/>
  <c r="Q488" i="35" s="1"/>
  <c r="R437" i="35"/>
  <c r="R488" i="35" s="1"/>
  <c r="D488" i="35"/>
  <c r="J429" i="35"/>
  <c r="J480" i="35" s="1"/>
  <c r="N429" i="35"/>
  <c r="N480" i="35" s="1"/>
  <c r="F429" i="35"/>
  <c r="F480" i="35" s="1"/>
  <c r="H429" i="35"/>
  <c r="H480" i="35" s="1"/>
  <c r="L429" i="35"/>
  <c r="L480" i="35" s="1"/>
  <c r="M429" i="35"/>
  <c r="M480" i="35" s="1"/>
  <c r="I429" i="35"/>
  <c r="I480" i="35" s="1"/>
  <c r="K429" i="35"/>
  <c r="K480" i="35" s="1"/>
  <c r="O429" i="35"/>
  <c r="O480" i="35" s="1"/>
  <c r="I417" i="35"/>
  <c r="I468" i="35" s="1"/>
  <c r="L417" i="35"/>
  <c r="L468" i="35" s="1"/>
  <c r="O417" i="35"/>
  <c r="O468" i="35" s="1"/>
  <c r="E417" i="35"/>
  <c r="E468" i="35" s="1"/>
  <c r="G417" i="35"/>
  <c r="G468" i="35" s="1"/>
  <c r="M417" i="35"/>
  <c r="M468" i="35" s="1"/>
  <c r="J417" i="35"/>
  <c r="J468" i="35" s="1"/>
  <c r="R417" i="35"/>
  <c r="R468" i="35" s="1"/>
  <c r="G409" i="35"/>
  <c r="G460" i="35" s="1"/>
  <c r="M409" i="35"/>
  <c r="M460" i="35" s="1"/>
  <c r="N409" i="35"/>
  <c r="N460" i="35" s="1"/>
  <c r="O409" i="35"/>
  <c r="O460" i="35" s="1"/>
  <c r="F409" i="35"/>
  <c r="F460" i="35" s="1"/>
  <c r="L409" i="35"/>
  <c r="L460" i="35" s="1"/>
  <c r="E409" i="35"/>
  <c r="E460" i="35" s="1"/>
  <c r="J409" i="35"/>
  <c r="J460" i="35" s="1"/>
  <c r="P409" i="35"/>
  <c r="P460" i="35" s="1"/>
  <c r="H409" i="35"/>
  <c r="H460" i="35" s="1"/>
  <c r="Q409" i="35"/>
  <c r="Q460" i="35" s="1"/>
  <c r="M397" i="35"/>
  <c r="M448" i="35" s="1"/>
  <c r="F397" i="35"/>
  <c r="F448" i="35" s="1"/>
  <c r="H397" i="35"/>
  <c r="H448" i="35" s="1"/>
  <c r="I397" i="35"/>
  <c r="I448" i="35" s="1"/>
  <c r="L397" i="35"/>
  <c r="L448" i="35" s="1"/>
  <c r="E397" i="35"/>
  <c r="E448" i="35" s="1"/>
  <c r="K397" i="35"/>
  <c r="K448" i="35" s="1"/>
  <c r="O397" i="35"/>
  <c r="O448" i="35" s="1"/>
  <c r="Q397" i="35"/>
  <c r="Q448" i="35" s="1"/>
  <c r="R397" i="35"/>
  <c r="R448" i="35" s="1"/>
  <c r="R429" i="35"/>
  <c r="R480" i="35" s="1"/>
  <c r="R409" i="35"/>
  <c r="R460" i="35" s="1"/>
  <c r="Q425" i="35"/>
  <c r="Q476" i="35" s="1"/>
  <c r="P417" i="35"/>
  <c r="P468" i="35" s="1"/>
  <c r="P397" i="35"/>
  <c r="P448" i="35" s="1"/>
  <c r="N417" i="35"/>
  <c r="N468" i="35" s="1"/>
  <c r="M401" i="35"/>
  <c r="M452" i="35" s="1"/>
  <c r="L421" i="35"/>
  <c r="L472" i="35" s="1"/>
  <c r="G433" i="35"/>
  <c r="G484" i="35" s="1"/>
  <c r="G401" i="35"/>
  <c r="G452" i="35" s="1"/>
  <c r="K444" i="35"/>
  <c r="K495" i="35" s="1"/>
  <c r="M444" i="35"/>
  <c r="M495" i="35" s="1"/>
  <c r="O424" i="35"/>
  <c r="O475" i="35" s="1"/>
  <c r="E424" i="35"/>
  <c r="E475" i="35" s="1"/>
  <c r="D479" i="35"/>
  <c r="D467" i="35"/>
  <c r="Q420" i="35"/>
  <c r="Q471" i="35" s="1"/>
  <c r="Q416" i="35"/>
  <c r="Q467" i="35" s="1"/>
  <c r="Q404" i="35"/>
  <c r="Q455" i="35" s="1"/>
  <c r="Q400" i="35"/>
  <c r="Q451" i="35" s="1"/>
  <c r="O436" i="35"/>
  <c r="O487" i="35" s="1"/>
  <c r="O404" i="35"/>
  <c r="O455" i="35" s="1"/>
  <c r="K416" i="35"/>
  <c r="K467" i="35" s="1"/>
  <c r="I436" i="35"/>
  <c r="I487" i="35" s="1"/>
  <c r="G424" i="35"/>
  <c r="G475" i="35" s="1"/>
  <c r="G404" i="35"/>
  <c r="G455" i="35" s="1"/>
  <c r="E444" i="35"/>
  <c r="E495" i="35" s="1"/>
  <c r="O440" i="35"/>
  <c r="O491" i="35" s="1"/>
  <c r="O408" i="35"/>
  <c r="O459" i="35" s="1"/>
  <c r="M428" i="35"/>
  <c r="M479" i="35" s="1"/>
  <c r="M408" i="35"/>
  <c r="M459" i="35" s="1"/>
  <c r="M396" i="35"/>
  <c r="M447" i="35" s="1"/>
  <c r="K428" i="35"/>
  <c r="K479" i="35" s="1"/>
  <c r="K396" i="35"/>
  <c r="K447" i="35" s="1"/>
  <c r="R150" i="35"/>
  <c r="R201" i="35" s="1"/>
  <c r="R121" i="35"/>
  <c r="R172" i="35" s="1"/>
  <c r="Q50" i="35"/>
  <c r="Q101" i="35" s="1"/>
  <c r="P46" i="35"/>
  <c r="P97" i="35" s="1"/>
  <c r="P38" i="35"/>
  <c r="P89" i="35" s="1"/>
  <c r="O121" i="35"/>
  <c r="O172" i="35" s="1"/>
  <c r="N58" i="35"/>
  <c r="N109" i="35" s="1"/>
  <c r="L133" i="35"/>
  <c r="L184" i="35" s="1"/>
  <c r="K149" i="35"/>
  <c r="K200" i="35" s="1"/>
  <c r="K137" i="35"/>
  <c r="K188" i="35" s="1"/>
  <c r="H133" i="35"/>
  <c r="H184" i="35" s="1"/>
  <c r="H121" i="35"/>
  <c r="H172" i="35" s="1"/>
  <c r="E22" i="35"/>
  <c r="E73" i="35" s="1"/>
  <c r="D188" i="35"/>
  <c r="M18" i="35"/>
  <c r="M69" i="35" s="1"/>
  <c r="R25" i="35"/>
  <c r="R76" i="35" s="1"/>
  <c r="P161" i="35"/>
  <c r="P212" i="35" s="1"/>
  <c r="P153" i="35"/>
  <c r="P204" i="35" s="1"/>
  <c r="P145" i="35"/>
  <c r="P196" i="35" s="1"/>
  <c r="O145" i="35"/>
  <c r="O196" i="35" s="1"/>
  <c r="O42" i="35"/>
  <c r="O93" i="35" s="1"/>
  <c r="N165" i="35"/>
  <c r="N216" i="35" s="1"/>
  <c r="M157" i="35"/>
  <c r="M208" i="35" s="1"/>
  <c r="L141" i="35"/>
  <c r="L192" i="35" s="1"/>
  <c r="K157" i="35"/>
  <c r="K208" i="35" s="1"/>
  <c r="F129" i="35"/>
  <c r="F180" i="35" s="1"/>
  <c r="E125" i="35"/>
  <c r="E176" i="35" s="1"/>
  <c r="D196" i="35"/>
  <c r="R154" i="35"/>
  <c r="R205" i="35" s="1"/>
  <c r="R46" i="35"/>
  <c r="R97" i="35" s="1"/>
  <c r="Q14" i="35"/>
  <c r="Q65" i="35" s="1"/>
  <c r="P122" i="35"/>
  <c r="P173" i="35" s="1"/>
  <c r="G150" i="35"/>
  <c r="G201" i="35" s="1"/>
  <c r="F58" i="35"/>
  <c r="F109" i="35" s="1"/>
  <c r="E54" i="35"/>
  <c r="E105" i="35" s="1"/>
  <c r="E50" i="35"/>
  <c r="E101" i="35" s="1"/>
  <c r="E42" i="35"/>
  <c r="E93" i="35" s="1"/>
  <c r="R153" i="35"/>
  <c r="R204" i="35" s="1"/>
  <c r="R145" i="35"/>
  <c r="R196" i="35" s="1"/>
  <c r="R138" i="35"/>
  <c r="R189" i="35" s="1"/>
  <c r="Q130" i="35"/>
  <c r="Q181" i="35" s="1"/>
  <c r="P58" i="35"/>
  <c r="P109" i="35" s="1"/>
  <c r="O161" i="35"/>
  <c r="O212" i="35" s="1"/>
  <c r="O150" i="35"/>
  <c r="O201" i="35" s="1"/>
  <c r="O142" i="35"/>
  <c r="O193" i="35" s="1"/>
  <c r="O129" i="35"/>
  <c r="O180" i="35" s="1"/>
  <c r="M145" i="35"/>
  <c r="M196" i="35" s="1"/>
  <c r="M137" i="35"/>
  <c r="M188" i="35" s="1"/>
  <c r="K141" i="35"/>
  <c r="K192" i="35" s="1"/>
  <c r="K133" i="35"/>
  <c r="K184" i="35" s="1"/>
  <c r="K125" i="35"/>
  <c r="K176" i="35" s="1"/>
  <c r="J145" i="35"/>
  <c r="J196" i="35" s="1"/>
  <c r="J133" i="35"/>
  <c r="J184" i="35" s="1"/>
  <c r="I161" i="35"/>
  <c r="I212" i="35" s="1"/>
  <c r="I153" i="35"/>
  <c r="I204" i="35" s="1"/>
  <c r="I145" i="35"/>
  <c r="I196" i="35" s="1"/>
  <c r="I137" i="35"/>
  <c r="I188" i="35" s="1"/>
  <c r="H158" i="35"/>
  <c r="H209" i="35" s="1"/>
  <c r="H149" i="35"/>
  <c r="H200" i="35" s="1"/>
  <c r="H137" i="35"/>
  <c r="H188" i="35" s="1"/>
  <c r="G161" i="35"/>
  <c r="G212" i="35" s="1"/>
  <c r="G153" i="35"/>
  <c r="G204" i="35" s="1"/>
  <c r="G121" i="35"/>
  <c r="G172" i="35" s="1"/>
  <c r="F145" i="35"/>
  <c r="F196" i="35" s="1"/>
  <c r="F133" i="35"/>
  <c r="F184" i="35" s="1"/>
  <c r="E165" i="35"/>
  <c r="E216" i="35" s="1"/>
  <c r="D216" i="35"/>
  <c r="D208" i="35"/>
  <c r="D200" i="35"/>
  <c r="D192" i="35"/>
  <c r="D184" i="35"/>
  <c r="D176" i="35"/>
  <c r="R134" i="35"/>
  <c r="R185" i="35" s="1"/>
  <c r="M42" i="35"/>
  <c r="M93" i="35" s="1"/>
  <c r="R137" i="35"/>
  <c r="R188" i="35" s="1"/>
  <c r="R129" i="35"/>
  <c r="R180" i="35" s="1"/>
  <c r="P137" i="35"/>
  <c r="P188" i="35" s="1"/>
  <c r="O153" i="35"/>
  <c r="O204" i="35" s="1"/>
  <c r="O137" i="35"/>
  <c r="O188" i="35" s="1"/>
  <c r="O54" i="35"/>
  <c r="O105" i="35" s="1"/>
  <c r="N157" i="35"/>
  <c r="N208" i="35" s="1"/>
  <c r="N141" i="35"/>
  <c r="N192" i="35" s="1"/>
  <c r="L165" i="35"/>
  <c r="L216" i="35" s="1"/>
  <c r="L145" i="35"/>
  <c r="L196" i="35" s="1"/>
  <c r="L137" i="35"/>
  <c r="L188" i="35" s="1"/>
  <c r="K161" i="35"/>
  <c r="K212" i="35" s="1"/>
  <c r="K145" i="35"/>
  <c r="K196" i="35" s="1"/>
  <c r="J165" i="35"/>
  <c r="J216" i="35" s="1"/>
  <c r="J137" i="35"/>
  <c r="J188" i="35" s="1"/>
  <c r="F149" i="35"/>
  <c r="F200" i="35" s="1"/>
  <c r="F62" i="35"/>
  <c r="F113" i="35" s="1"/>
  <c r="H62" i="35"/>
  <c r="H113" i="35" s="1"/>
  <c r="J62" i="35"/>
  <c r="J113" i="35" s="1"/>
  <c r="M62" i="35"/>
  <c r="M113" i="35" s="1"/>
  <c r="D113" i="35"/>
  <c r="E62" i="35"/>
  <c r="E113" i="35" s="1"/>
  <c r="G62" i="35"/>
  <c r="G113" i="35" s="1"/>
  <c r="I62" i="35"/>
  <c r="I113" i="35" s="1"/>
  <c r="K62" i="35"/>
  <c r="K113" i="35" s="1"/>
  <c r="P62" i="35"/>
  <c r="P113" i="35" s="1"/>
  <c r="Q62" i="35"/>
  <c r="Q113" i="35" s="1"/>
  <c r="N62" i="35"/>
  <c r="N113" i="35" s="1"/>
  <c r="L62" i="35"/>
  <c r="L113" i="35" s="1"/>
  <c r="R62" i="35"/>
  <c r="R113" i="35" s="1"/>
  <c r="D109" i="35"/>
  <c r="G58" i="35"/>
  <c r="G109" i="35" s="1"/>
  <c r="K58" i="35"/>
  <c r="K109" i="35" s="1"/>
  <c r="M58" i="35"/>
  <c r="M109" i="35" s="1"/>
  <c r="E58" i="35"/>
  <c r="E109" i="35" s="1"/>
  <c r="H58" i="35"/>
  <c r="H109" i="35" s="1"/>
  <c r="J58" i="35"/>
  <c r="J109" i="35" s="1"/>
  <c r="I58" i="35"/>
  <c r="I109" i="35" s="1"/>
  <c r="O58" i="35"/>
  <c r="O109" i="35" s="1"/>
  <c r="Q58" i="35"/>
  <c r="Q109" i="35" s="1"/>
  <c r="F54" i="35"/>
  <c r="F105" i="35" s="1"/>
  <c r="I54" i="35"/>
  <c r="I105" i="35" s="1"/>
  <c r="J54" i="35"/>
  <c r="J105" i="35" s="1"/>
  <c r="L54" i="35"/>
  <c r="L105" i="35" s="1"/>
  <c r="D105" i="35"/>
  <c r="G54" i="35"/>
  <c r="G105" i="35" s="1"/>
  <c r="H54" i="35"/>
  <c r="H105" i="35" s="1"/>
  <c r="K54" i="35"/>
  <c r="K105" i="35" s="1"/>
  <c r="P54" i="35"/>
  <c r="P105" i="35" s="1"/>
  <c r="M54" i="35"/>
  <c r="M105" i="35" s="1"/>
  <c r="Q54" i="35"/>
  <c r="Q105" i="35" s="1"/>
  <c r="R54" i="35"/>
  <c r="R105" i="35" s="1"/>
  <c r="D101" i="35"/>
  <c r="K50" i="35"/>
  <c r="K101" i="35" s="1"/>
  <c r="F50" i="35"/>
  <c r="F101" i="35" s="1"/>
  <c r="H50" i="35"/>
  <c r="H101" i="35" s="1"/>
  <c r="G50" i="35"/>
  <c r="G101" i="35" s="1"/>
  <c r="I50" i="35"/>
  <c r="I101" i="35" s="1"/>
  <c r="J50" i="35"/>
  <c r="J101" i="35" s="1"/>
  <c r="N50" i="35"/>
  <c r="N101" i="35" s="1"/>
  <c r="O50" i="35"/>
  <c r="O101" i="35" s="1"/>
  <c r="M50" i="35"/>
  <c r="M101" i="35" s="1"/>
  <c r="I46" i="35"/>
  <c r="I97" i="35" s="1"/>
  <c r="L46" i="35"/>
  <c r="L97" i="35" s="1"/>
  <c r="K46" i="35"/>
  <c r="K97" i="35" s="1"/>
  <c r="M46" i="35"/>
  <c r="M97" i="35" s="1"/>
  <c r="D97" i="35"/>
  <c r="J46" i="35"/>
  <c r="J97" i="35" s="1"/>
  <c r="Q46" i="35"/>
  <c r="Q97" i="35" s="1"/>
  <c r="F46" i="35"/>
  <c r="F97" i="35" s="1"/>
  <c r="H46" i="35"/>
  <c r="H97" i="35" s="1"/>
  <c r="N46" i="35"/>
  <c r="N97" i="35" s="1"/>
  <c r="G46" i="35"/>
  <c r="G97" i="35" s="1"/>
  <c r="O46" i="35"/>
  <c r="O97" i="35" s="1"/>
  <c r="D93" i="35"/>
  <c r="G42" i="35"/>
  <c r="G93" i="35" s="1"/>
  <c r="H42" i="35"/>
  <c r="H93" i="35" s="1"/>
  <c r="I42" i="35"/>
  <c r="I93" i="35" s="1"/>
  <c r="F42" i="35"/>
  <c r="F93" i="35" s="1"/>
  <c r="J42" i="35"/>
  <c r="J93" i="35" s="1"/>
  <c r="L42" i="35"/>
  <c r="L93" i="35" s="1"/>
  <c r="P42" i="35"/>
  <c r="P93" i="35" s="1"/>
  <c r="R42" i="35"/>
  <c r="R93" i="35" s="1"/>
  <c r="K42" i="35"/>
  <c r="K93" i="35" s="1"/>
  <c r="E38" i="35"/>
  <c r="E89" i="35" s="1"/>
  <c r="G38" i="35"/>
  <c r="G89" i="35" s="1"/>
  <c r="I38" i="35"/>
  <c r="I89" i="35" s="1"/>
  <c r="J38" i="35"/>
  <c r="J89" i="35" s="1"/>
  <c r="L38" i="35"/>
  <c r="L89" i="35" s="1"/>
  <c r="F38" i="35"/>
  <c r="F89" i="35" s="1"/>
  <c r="H38" i="35"/>
  <c r="H89" i="35" s="1"/>
  <c r="M38" i="35"/>
  <c r="M89" i="35" s="1"/>
  <c r="D89" i="35"/>
  <c r="N38" i="35"/>
  <c r="N89" i="35" s="1"/>
  <c r="Q38" i="35"/>
  <c r="Q89" i="35" s="1"/>
  <c r="K38" i="35"/>
  <c r="K89" i="35" s="1"/>
  <c r="O38" i="35"/>
  <c r="O89" i="35" s="1"/>
  <c r="D85" i="35"/>
  <c r="G34" i="35"/>
  <c r="G85" i="35" s="1"/>
  <c r="I34" i="35"/>
  <c r="I85" i="35" s="1"/>
  <c r="L34" i="35"/>
  <c r="L85" i="35" s="1"/>
  <c r="E34" i="35"/>
  <c r="E85" i="35" s="1"/>
  <c r="F34" i="35"/>
  <c r="F85" i="35" s="1"/>
  <c r="J34" i="35"/>
  <c r="J85" i="35" s="1"/>
  <c r="M34" i="35"/>
  <c r="M85" i="35" s="1"/>
  <c r="P34" i="35"/>
  <c r="P85" i="35" s="1"/>
  <c r="R34" i="35"/>
  <c r="R85" i="35" s="1"/>
  <c r="N34" i="35"/>
  <c r="N85" i="35" s="1"/>
  <c r="O34" i="35"/>
  <c r="O85" i="35" s="1"/>
  <c r="Q34" i="35"/>
  <c r="Q85" i="35" s="1"/>
  <c r="I30" i="35"/>
  <c r="I81" i="35" s="1"/>
  <c r="J30" i="35"/>
  <c r="J81" i="35" s="1"/>
  <c r="M30" i="35"/>
  <c r="M81" i="35" s="1"/>
  <c r="G30" i="35"/>
  <c r="G81" i="35" s="1"/>
  <c r="H30" i="35"/>
  <c r="H81" i="35" s="1"/>
  <c r="K30" i="35"/>
  <c r="K81" i="35" s="1"/>
  <c r="D81" i="35"/>
  <c r="F30" i="35"/>
  <c r="F81" i="35" s="1"/>
  <c r="N30" i="35"/>
  <c r="N81" i="35" s="1"/>
  <c r="E30" i="35"/>
  <c r="E81" i="35" s="1"/>
  <c r="Q30" i="35"/>
  <c r="Q81" i="35" s="1"/>
  <c r="R30" i="35"/>
  <c r="R81" i="35" s="1"/>
  <c r="L30" i="35"/>
  <c r="L81" i="35" s="1"/>
  <c r="D77" i="35"/>
  <c r="M26" i="35"/>
  <c r="M77" i="35" s="1"/>
  <c r="E26" i="35"/>
  <c r="E77" i="35" s="1"/>
  <c r="F26" i="35"/>
  <c r="F77" i="35" s="1"/>
  <c r="G26" i="35"/>
  <c r="G77" i="35" s="1"/>
  <c r="I26" i="35"/>
  <c r="I77" i="35" s="1"/>
  <c r="N26" i="35"/>
  <c r="N77" i="35" s="1"/>
  <c r="H26" i="35"/>
  <c r="H77" i="35" s="1"/>
  <c r="J26" i="35"/>
  <c r="J77" i="35" s="1"/>
  <c r="K26" i="35"/>
  <c r="K77" i="35" s="1"/>
  <c r="P26" i="35"/>
  <c r="P77" i="35" s="1"/>
  <c r="Q26" i="35"/>
  <c r="Q77" i="35" s="1"/>
  <c r="R26" i="35"/>
  <c r="R77" i="35" s="1"/>
  <c r="L26" i="35"/>
  <c r="L77" i="35" s="1"/>
  <c r="G22" i="35"/>
  <c r="G73" i="35" s="1"/>
  <c r="K22" i="35"/>
  <c r="K73" i="35" s="1"/>
  <c r="M22" i="35"/>
  <c r="M73" i="35" s="1"/>
  <c r="D73" i="35"/>
  <c r="I22" i="35"/>
  <c r="I73" i="35" s="1"/>
  <c r="J22" i="35"/>
  <c r="J73" i="35" s="1"/>
  <c r="F22" i="35"/>
  <c r="F73" i="35" s="1"/>
  <c r="H22" i="35"/>
  <c r="H73" i="35" s="1"/>
  <c r="P22" i="35"/>
  <c r="P73" i="35" s="1"/>
  <c r="Q22" i="35"/>
  <c r="Q73" i="35" s="1"/>
  <c r="D69" i="35"/>
  <c r="E18" i="35"/>
  <c r="E69" i="35" s="1"/>
  <c r="I18" i="35"/>
  <c r="I69" i="35" s="1"/>
  <c r="F18" i="35"/>
  <c r="F69" i="35" s="1"/>
  <c r="G18" i="35"/>
  <c r="G69" i="35" s="1"/>
  <c r="H18" i="35"/>
  <c r="H69" i="35" s="1"/>
  <c r="L18" i="35"/>
  <c r="L69" i="35" s="1"/>
  <c r="K18" i="35"/>
  <c r="K69" i="35" s="1"/>
  <c r="O18" i="35"/>
  <c r="O69" i="35" s="1"/>
  <c r="J18" i="35"/>
  <c r="J69" i="35" s="1"/>
  <c r="N18" i="35"/>
  <c r="N69" i="35" s="1"/>
  <c r="P18" i="35"/>
  <c r="P69" i="35" s="1"/>
  <c r="J14" i="35"/>
  <c r="J65" i="35" s="1"/>
  <c r="M14" i="35"/>
  <c r="M65" i="35" s="1"/>
  <c r="E14" i="35"/>
  <c r="E65" i="35" s="1"/>
  <c r="F14" i="35"/>
  <c r="F65" i="35" s="1"/>
  <c r="N14" i="35"/>
  <c r="N65" i="35" s="1"/>
  <c r="D65" i="35"/>
  <c r="G14" i="35"/>
  <c r="G65" i="35" s="1"/>
  <c r="I14" i="35"/>
  <c r="I65" i="35" s="1"/>
  <c r="L14" i="35"/>
  <c r="L65" i="35" s="1"/>
  <c r="R14" i="35"/>
  <c r="R65" i="35" s="1"/>
  <c r="H14" i="35"/>
  <c r="H65" i="35" s="1"/>
  <c r="O14" i="35"/>
  <c r="O65" i="35" s="1"/>
  <c r="K14" i="35"/>
  <c r="K65" i="35" s="1"/>
  <c r="F166" i="35"/>
  <c r="F217" i="35" s="1"/>
  <c r="H166" i="35"/>
  <c r="H217" i="35" s="1"/>
  <c r="G166" i="35"/>
  <c r="G217" i="35" s="1"/>
  <c r="J166" i="35"/>
  <c r="J217" i="35" s="1"/>
  <c r="K166" i="35"/>
  <c r="K217" i="35" s="1"/>
  <c r="E166" i="35"/>
  <c r="E217" i="35" s="1"/>
  <c r="I166" i="35"/>
  <c r="I217" i="35" s="1"/>
  <c r="L166" i="35"/>
  <c r="L217" i="35" s="1"/>
  <c r="N166" i="35"/>
  <c r="N217" i="35" s="1"/>
  <c r="P166" i="35"/>
  <c r="P217" i="35" s="1"/>
  <c r="D217" i="35"/>
  <c r="M166" i="35"/>
  <c r="M217" i="35" s="1"/>
  <c r="Q166" i="35"/>
  <c r="Q217" i="35" s="1"/>
  <c r="R166" i="35"/>
  <c r="R217" i="35" s="1"/>
  <c r="D213" i="35"/>
  <c r="F162" i="35"/>
  <c r="F213" i="35" s="1"/>
  <c r="H162" i="35"/>
  <c r="H213" i="35" s="1"/>
  <c r="J162" i="35"/>
  <c r="J213" i="35" s="1"/>
  <c r="L162" i="35"/>
  <c r="L213" i="35" s="1"/>
  <c r="E162" i="35"/>
  <c r="E213" i="35" s="1"/>
  <c r="G162" i="35"/>
  <c r="G213" i="35" s="1"/>
  <c r="I162" i="35"/>
  <c r="I213" i="35" s="1"/>
  <c r="K162" i="35"/>
  <c r="K213" i="35" s="1"/>
  <c r="N162" i="35"/>
  <c r="N213" i="35" s="1"/>
  <c r="O162" i="35"/>
  <c r="O213" i="35" s="1"/>
  <c r="M162" i="35"/>
  <c r="M213" i="35" s="1"/>
  <c r="P162" i="35"/>
  <c r="P213" i="35" s="1"/>
  <c r="I158" i="35"/>
  <c r="I209" i="35" s="1"/>
  <c r="D209" i="35"/>
  <c r="E158" i="35"/>
  <c r="E209" i="35" s="1"/>
  <c r="F158" i="35"/>
  <c r="F209" i="35" s="1"/>
  <c r="G158" i="35"/>
  <c r="G209" i="35" s="1"/>
  <c r="N158" i="35"/>
  <c r="N209" i="35" s="1"/>
  <c r="O158" i="35"/>
  <c r="O209" i="35" s="1"/>
  <c r="M158" i="35"/>
  <c r="M209" i="35" s="1"/>
  <c r="K158" i="35"/>
  <c r="K209" i="35" s="1"/>
  <c r="P158" i="35"/>
  <c r="P209" i="35" s="1"/>
  <c r="R158" i="35"/>
  <c r="R209" i="35" s="1"/>
  <c r="E154" i="35"/>
  <c r="E205" i="35" s="1"/>
  <c r="F154" i="35"/>
  <c r="F205" i="35" s="1"/>
  <c r="K154" i="35"/>
  <c r="K205" i="35" s="1"/>
  <c r="H154" i="35"/>
  <c r="H205" i="35" s="1"/>
  <c r="I154" i="35"/>
  <c r="I205" i="35" s="1"/>
  <c r="J154" i="35"/>
  <c r="J205" i="35" s="1"/>
  <c r="L154" i="35"/>
  <c r="L205" i="35" s="1"/>
  <c r="D205" i="35"/>
  <c r="N154" i="35"/>
  <c r="N205" i="35" s="1"/>
  <c r="O154" i="35"/>
  <c r="O205" i="35" s="1"/>
  <c r="Q154" i="35"/>
  <c r="Q205" i="35" s="1"/>
  <c r="M154" i="35"/>
  <c r="M205" i="35" s="1"/>
  <c r="P154" i="35"/>
  <c r="P205" i="35" s="1"/>
  <c r="E150" i="35"/>
  <c r="E201" i="35" s="1"/>
  <c r="I150" i="35"/>
  <c r="I201" i="35" s="1"/>
  <c r="K150" i="35"/>
  <c r="K201" i="35" s="1"/>
  <c r="F150" i="35"/>
  <c r="F201" i="35" s="1"/>
  <c r="H150" i="35"/>
  <c r="H201" i="35" s="1"/>
  <c r="J150" i="35"/>
  <c r="J201" i="35" s="1"/>
  <c r="D201" i="35"/>
  <c r="L150" i="35"/>
  <c r="L201" i="35" s="1"/>
  <c r="M150" i="35"/>
  <c r="M201" i="35" s="1"/>
  <c r="N150" i="35"/>
  <c r="N201" i="35" s="1"/>
  <c r="Q150" i="35"/>
  <c r="Q201" i="35" s="1"/>
  <c r="D197" i="35"/>
  <c r="G146" i="35"/>
  <c r="G197" i="35" s="1"/>
  <c r="J146" i="35"/>
  <c r="J197" i="35" s="1"/>
  <c r="E146" i="35"/>
  <c r="E197" i="35" s="1"/>
  <c r="I146" i="35"/>
  <c r="I197" i="35" s="1"/>
  <c r="L146" i="35"/>
  <c r="L197" i="35" s="1"/>
  <c r="N146" i="35"/>
  <c r="N197" i="35" s="1"/>
  <c r="P146" i="35"/>
  <c r="P197" i="35" s="1"/>
  <c r="R146" i="35"/>
  <c r="R197" i="35" s="1"/>
  <c r="H146" i="35"/>
  <c r="H197" i="35" s="1"/>
  <c r="M146" i="35"/>
  <c r="M197" i="35" s="1"/>
  <c r="K146" i="35"/>
  <c r="K197" i="35" s="1"/>
  <c r="F142" i="35"/>
  <c r="F193" i="35" s="1"/>
  <c r="G142" i="35"/>
  <c r="G193" i="35" s="1"/>
  <c r="J142" i="35"/>
  <c r="J193" i="35" s="1"/>
  <c r="D193" i="35"/>
  <c r="E142" i="35"/>
  <c r="E193" i="35" s="1"/>
  <c r="H142" i="35"/>
  <c r="H193" i="35" s="1"/>
  <c r="M142" i="35"/>
  <c r="M193" i="35" s="1"/>
  <c r="I142" i="35"/>
  <c r="I193" i="35" s="1"/>
  <c r="L142" i="35"/>
  <c r="L193" i="35" s="1"/>
  <c r="N142" i="35"/>
  <c r="N193" i="35" s="1"/>
  <c r="P142" i="35"/>
  <c r="P193" i="35" s="1"/>
  <c r="R142" i="35"/>
  <c r="R193" i="35" s="1"/>
  <c r="I138" i="35"/>
  <c r="I189" i="35" s="1"/>
  <c r="K138" i="35"/>
  <c r="K189" i="35" s="1"/>
  <c r="G138" i="35"/>
  <c r="G189" i="35" s="1"/>
  <c r="J138" i="35"/>
  <c r="J189" i="35" s="1"/>
  <c r="D189" i="35"/>
  <c r="F138" i="35"/>
  <c r="F189" i="35" s="1"/>
  <c r="M138" i="35"/>
  <c r="M189" i="35" s="1"/>
  <c r="N138" i="35"/>
  <c r="N189" i="35" s="1"/>
  <c r="P138" i="35"/>
  <c r="P189" i="35" s="1"/>
  <c r="Q138" i="35"/>
  <c r="Q189" i="35" s="1"/>
  <c r="E138" i="35"/>
  <c r="E189" i="35" s="1"/>
  <c r="L138" i="35"/>
  <c r="L189" i="35" s="1"/>
  <c r="H138" i="35"/>
  <c r="H189" i="35" s="1"/>
  <c r="E134" i="35"/>
  <c r="E185" i="35" s="1"/>
  <c r="F134" i="35"/>
  <c r="F185" i="35" s="1"/>
  <c r="H134" i="35"/>
  <c r="H185" i="35" s="1"/>
  <c r="I134" i="35"/>
  <c r="I185" i="35" s="1"/>
  <c r="G134" i="35"/>
  <c r="G185" i="35" s="1"/>
  <c r="J134" i="35"/>
  <c r="J185" i="35" s="1"/>
  <c r="K134" i="35"/>
  <c r="K185" i="35" s="1"/>
  <c r="N134" i="35"/>
  <c r="N185" i="35" s="1"/>
  <c r="M134" i="35"/>
  <c r="M185" i="35" s="1"/>
  <c r="O134" i="35"/>
  <c r="O185" i="35" s="1"/>
  <c r="Q134" i="35"/>
  <c r="Q185" i="35" s="1"/>
  <c r="L134" i="35"/>
  <c r="L185" i="35" s="1"/>
  <c r="D181" i="35"/>
  <c r="E130" i="35"/>
  <c r="E181" i="35" s="1"/>
  <c r="I130" i="35"/>
  <c r="I181" i="35" s="1"/>
  <c r="F130" i="35"/>
  <c r="F181" i="35" s="1"/>
  <c r="H130" i="35"/>
  <c r="H181" i="35" s="1"/>
  <c r="J130" i="35"/>
  <c r="J181" i="35" s="1"/>
  <c r="L130" i="35"/>
  <c r="L181" i="35" s="1"/>
  <c r="G130" i="35"/>
  <c r="G181" i="35" s="1"/>
  <c r="K130" i="35"/>
  <c r="K181" i="35" s="1"/>
  <c r="N130" i="35"/>
  <c r="N181" i="35" s="1"/>
  <c r="M130" i="35"/>
  <c r="M181" i="35" s="1"/>
  <c r="O130" i="35"/>
  <c r="O181" i="35" s="1"/>
  <c r="E126" i="35"/>
  <c r="E177" i="35" s="1"/>
  <c r="M126" i="35"/>
  <c r="M177" i="35" s="1"/>
  <c r="D177" i="35"/>
  <c r="F126" i="35"/>
  <c r="F177" i="35" s="1"/>
  <c r="G126" i="35"/>
  <c r="G177" i="35" s="1"/>
  <c r="I126" i="35"/>
  <c r="I177" i="35" s="1"/>
  <c r="H126" i="35"/>
  <c r="H177" i="35" s="1"/>
  <c r="N126" i="35"/>
  <c r="N177" i="35" s="1"/>
  <c r="K126" i="35"/>
  <c r="K177" i="35" s="1"/>
  <c r="L126" i="35"/>
  <c r="L177" i="35" s="1"/>
  <c r="O126" i="35"/>
  <c r="O177" i="35" s="1"/>
  <c r="F122" i="35"/>
  <c r="F173" i="35" s="1"/>
  <c r="K122" i="35"/>
  <c r="K173" i="35" s="1"/>
  <c r="M122" i="35"/>
  <c r="M173" i="35" s="1"/>
  <c r="H122" i="35"/>
  <c r="H173" i="35" s="1"/>
  <c r="J122" i="35"/>
  <c r="J173" i="35" s="1"/>
  <c r="L122" i="35"/>
  <c r="L173" i="35" s="1"/>
  <c r="D173" i="35"/>
  <c r="E122" i="35"/>
  <c r="E173" i="35" s="1"/>
  <c r="Q122" i="35"/>
  <c r="Q173" i="35" s="1"/>
  <c r="N122" i="35"/>
  <c r="N173" i="35" s="1"/>
  <c r="O122" i="35"/>
  <c r="O173" i="35" s="1"/>
  <c r="G122" i="35"/>
  <c r="G173" i="35" s="1"/>
  <c r="K118" i="35"/>
  <c r="K169" i="35" s="1"/>
  <c r="F118" i="35"/>
  <c r="F169" i="35" s="1"/>
  <c r="H118" i="35"/>
  <c r="H169" i="35" s="1"/>
  <c r="J118" i="35"/>
  <c r="J169" i="35" s="1"/>
  <c r="E118" i="35"/>
  <c r="E169" i="35" s="1"/>
  <c r="I118" i="35"/>
  <c r="I169" i="35" s="1"/>
  <c r="O118" i="35"/>
  <c r="O169" i="35" s="1"/>
  <c r="G118" i="35"/>
  <c r="G169" i="35" s="1"/>
  <c r="P118" i="35"/>
  <c r="P169" i="35" s="1"/>
  <c r="Q118" i="35"/>
  <c r="Q169" i="35" s="1"/>
  <c r="D169" i="35"/>
  <c r="L118" i="35"/>
  <c r="L169" i="35" s="1"/>
  <c r="M118" i="35"/>
  <c r="M169" i="35" s="1"/>
  <c r="R162" i="35"/>
  <c r="R213" i="35" s="1"/>
  <c r="R130" i="35"/>
  <c r="R181" i="35" s="1"/>
  <c r="R126" i="35"/>
  <c r="R177" i="35" s="1"/>
  <c r="R58" i="35"/>
  <c r="R109" i="35" s="1"/>
  <c r="R50" i="35"/>
  <c r="R101" i="35" s="1"/>
  <c r="R22" i="35"/>
  <c r="R73" i="35" s="1"/>
  <c r="Q158" i="35"/>
  <c r="Q209" i="35" s="1"/>
  <c r="Q142" i="35"/>
  <c r="Q193" i="35" s="1"/>
  <c r="Q126" i="35"/>
  <c r="Q177" i="35" s="1"/>
  <c r="Q18" i="35"/>
  <c r="Q69" i="35" s="1"/>
  <c r="P30" i="35"/>
  <c r="P81" i="35" s="1"/>
  <c r="O146" i="35"/>
  <c r="O197" i="35" s="1"/>
  <c r="O26" i="35"/>
  <c r="O77" i="35" s="1"/>
  <c r="O22" i="35"/>
  <c r="O73" i="35" s="1"/>
  <c r="N118" i="35"/>
  <c r="N169" i="35" s="1"/>
  <c r="N42" i="35"/>
  <c r="N93" i="35" s="1"/>
  <c r="N22" i="35"/>
  <c r="N73" i="35" s="1"/>
  <c r="L50" i="35"/>
  <c r="L101" i="35" s="1"/>
  <c r="J158" i="35"/>
  <c r="J209" i="35" s="1"/>
  <c r="J126" i="35"/>
  <c r="J177" i="35" s="1"/>
  <c r="H34" i="35"/>
  <c r="H85" i="35" s="1"/>
  <c r="D185" i="35"/>
  <c r="E443" i="35"/>
  <c r="E494" i="35" s="1"/>
  <c r="G443" i="35"/>
  <c r="G494" i="35" s="1"/>
  <c r="I443" i="35"/>
  <c r="I494" i="35" s="1"/>
  <c r="K443" i="35"/>
  <c r="K494" i="35" s="1"/>
  <c r="M443" i="35"/>
  <c r="M494" i="35" s="1"/>
  <c r="O443" i="35"/>
  <c r="O494" i="35" s="1"/>
  <c r="Q443" i="35"/>
  <c r="Q494" i="35" s="1"/>
  <c r="J443" i="35"/>
  <c r="J494" i="35" s="1"/>
  <c r="R443" i="35"/>
  <c r="R494" i="35" s="1"/>
  <c r="H443" i="35"/>
  <c r="H494" i="35" s="1"/>
  <c r="P443" i="35"/>
  <c r="P494" i="35" s="1"/>
  <c r="E427" i="35"/>
  <c r="E478" i="35" s="1"/>
  <c r="G427" i="35"/>
  <c r="G478" i="35" s="1"/>
  <c r="I427" i="35"/>
  <c r="I478" i="35" s="1"/>
  <c r="K427" i="35"/>
  <c r="K478" i="35" s="1"/>
  <c r="M427" i="35"/>
  <c r="M478" i="35" s="1"/>
  <c r="O427" i="35"/>
  <c r="O478" i="35" s="1"/>
  <c r="Q427" i="35"/>
  <c r="Q478" i="35" s="1"/>
  <c r="J427" i="35"/>
  <c r="J478" i="35" s="1"/>
  <c r="R427" i="35"/>
  <c r="R478" i="35" s="1"/>
  <c r="H427" i="35"/>
  <c r="H478" i="35" s="1"/>
  <c r="P427" i="35"/>
  <c r="P478" i="35" s="1"/>
  <c r="E411" i="35"/>
  <c r="E462" i="35" s="1"/>
  <c r="G411" i="35"/>
  <c r="G462" i="35" s="1"/>
  <c r="I411" i="35"/>
  <c r="I462" i="35" s="1"/>
  <c r="K411" i="35"/>
  <c r="K462" i="35" s="1"/>
  <c r="M411" i="35"/>
  <c r="M462" i="35" s="1"/>
  <c r="O411" i="35"/>
  <c r="O462" i="35" s="1"/>
  <c r="Q411" i="35"/>
  <c r="Q462" i="35" s="1"/>
  <c r="J411" i="35"/>
  <c r="J462" i="35" s="1"/>
  <c r="R411" i="35"/>
  <c r="R462" i="35" s="1"/>
  <c r="H411" i="35"/>
  <c r="H462" i="35" s="1"/>
  <c r="P411" i="35"/>
  <c r="P462" i="35" s="1"/>
  <c r="E399" i="35"/>
  <c r="E450" i="35" s="1"/>
  <c r="G399" i="35"/>
  <c r="G450" i="35" s="1"/>
  <c r="I399" i="35"/>
  <c r="I450" i="35" s="1"/>
  <c r="K399" i="35"/>
  <c r="K450" i="35" s="1"/>
  <c r="M399" i="35"/>
  <c r="M450" i="35" s="1"/>
  <c r="O399" i="35"/>
  <c r="O450" i="35" s="1"/>
  <c r="Q399" i="35"/>
  <c r="Q450" i="35" s="1"/>
  <c r="F399" i="35"/>
  <c r="F450" i="35" s="1"/>
  <c r="N399" i="35"/>
  <c r="N450" i="35" s="1"/>
  <c r="L399" i="35"/>
  <c r="L450" i="35" s="1"/>
  <c r="D450" i="35"/>
  <c r="O967" i="35"/>
  <c r="R132" i="35"/>
  <c r="R183" i="35" s="1"/>
  <c r="D183" i="35"/>
  <c r="M132" i="35"/>
  <c r="M183" i="35" s="1"/>
  <c r="N132" i="35"/>
  <c r="N183" i="35" s="1"/>
  <c r="Q124" i="35"/>
  <c r="Q175" i="35" s="1"/>
  <c r="R124" i="35"/>
  <c r="R175" i="35" s="1"/>
  <c r="D175" i="35"/>
  <c r="E435" i="35"/>
  <c r="E486" i="35" s="1"/>
  <c r="G435" i="35"/>
  <c r="G486" i="35" s="1"/>
  <c r="I435" i="35"/>
  <c r="I486" i="35" s="1"/>
  <c r="K435" i="35"/>
  <c r="K486" i="35" s="1"/>
  <c r="M435" i="35"/>
  <c r="M486" i="35" s="1"/>
  <c r="O435" i="35"/>
  <c r="O486" i="35" s="1"/>
  <c r="Q435" i="35"/>
  <c r="Q486" i="35" s="1"/>
  <c r="J435" i="35"/>
  <c r="J486" i="35" s="1"/>
  <c r="R435" i="35"/>
  <c r="R486" i="35" s="1"/>
  <c r="D486" i="35"/>
  <c r="H435" i="35"/>
  <c r="H486" i="35" s="1"/>
  <c r="P435" i="35"/>
  <c r="P486" i="35" s="1"/>
  <c r="E423" i="35"/>
  <c r="E474" i="35" s="1"/>
  <c r="G423" i="35"/>
  <c r="G474" i="35" s="1"/>
  <c r="I423" i="35"/>
  <c r="I474" i="35" s="1"/>
  <c r="K423" i="35"/>
  <c r="K474" i="35" s="1"/>
  <c r="M423" i="35"/>
  <c r="M474" i="35" s="1"/>
  <c r="O423" i="35"/>
  <c r="O474" i="35" s="1"/>
  <c r="Q423" i="35"/>
  <c r="Q474" i="35" s="1"/>
  <c r="F423" i="35"/>
  <c r="F474" i="35" s="1"/>
  <c r="N423" i="35"/>
  <c r="N474" i="35" s="1"/>
  <c r="L423" i="35"/>
  <c r="L474" i="35" s="1"/>
  <c r="E415" i="35"/>
  <c r="E466" i="35" s="1"/>
  <c r="G415" i="35"/>
  <c r="G466" i="35" s="1"/>
  <c r="I415" i="35"/>
  <c r="I466" i="35" s="1"/>
  <c r="K415" i="35"/>
  <c r="K466" i="35" s="1"/>
  <c r="M415" i="35"/>
  <c r="M466" i="35" s="1"/>
  <c r="O415" i="35"/>
  <c r="O466" i="35" s="1"/>
  <c r="Q415" i="35"/>
  <c r="Q466" i="35" s="1"/>
  <c r="F415" i="35"/>
  <c r="F466" i="35" s="1"/>
  <c r="N415" i="35"/>
  <c r="N466" i="35" s="1"/>
  <c r="L415" i="35"/>
  <c r="L466" i="35" s="1"/>
  <c r="D466" i="35"/>
  <c r="E407" i="35"/>
  <c r="E458" i="35" s="1"/>
  <c r="G407" i="35"/>
  <c r="G458" i="35" s="1"/>
  <c r="I407" i="35"/>
  <c r="I458" i="35" s="1"/>
  <c r="K407" i="35"/>
  <c r="K458" i="35" s="1"/>
  <c r="M407" i="35"/>
  <c r="M458" i="35" s="1"/>
  <c r="O407" i="35"/>
  <c r="O458" i="35" s="1"/>
  <c r="Q407" i="35"/>
  <c r="Q458" i="35" s="1"/>
  <c r="F407" i="35"/>
  <c r="F458" i="35" s="1"/>
  <c r="N407" i="35"/>
  <c r="N458" i="35" s="1"/>
  <c r="L407" i="35"/>
  <c r="L458" i="35" s="1"/>
  <c r="M124" i="35"/>
  <c r="M175" i="35" s="1"/>
  <c r="R415" i="35"/>
  <c r="R466" i="35" s="1"/>
  <c r="L443" i="35"/>
  <c r="L494" i="35" s="1"/>
  <c r="L435" i="35"/>
  <c r="L486" i="35" s="1"/>
  <c r="L411" i="35"/>
  <c r="L462" i="35" s="1"/>
  <c r="R144" i="35"/>
  <c r="R195" i="35" s="1"/>
  <c r="O61" i="35"/>
  <c r="O112" i="35" s="1"/>
  <c r="M61" i="35"/>
  <c r="M112" i="35" s="1"/>
  <c r="D112" i="35"/>
  <c r="G61" i="35"/>
  <c r="G112" i="35" s="1"/>
  <c r="I57" i="35"/>
  <c r="I108" i="35" s="1"/>
  <c r="D108" i="35"/>
  <c r="H53" i="35"/>
  <c r="H104" i="35" s="1"/>
  <c r="D104" i="35"/>
  <c r="R45" i="35"/>
  <c r="R96" i="35" s="1"/>
  <c r="D96" i="35"/>
  <c r="L45" i="35"/>
  <c r="L96" i="35" s="1"/>
  <c r="F37" i="35"/>
  <c r="F88" i="35" s="1"/>
  <c r="D88" i="35"/>
  <c r="J29" i="35"/>
  <c r="J80" i="35" s="1"/>
  <c r="D80" i="35"/>
  <c r="D76" i="35"/>
  <c r="F25" i="35"/>
  <c r="F76" i="35" s="1"/>
  <c r="M21" i="35"/>
  <c r="M72" i="35" s="1"/>
  <c r="D72" i="35"/>
  <c r="R423" i="35"/>
  <c r="R474" i="35" s="1"/>
  <c r="N435" i="35"/>
  <c r="N486" i="35" s="1"/>
  <c r="J407" i="35"/>
  <c r="J458" i="35" s="1"/>
  <c r="P875" i="35"/>
  <c r="F656" i="35"/>
  <c r="F707" i="35" s="1"/>
  <c r="J656" i="35"/>
  <c r="J707" i="35" s="1"/>
  <c r="N656" i="35"/>
  <c r="N707" i="35" s="1"/>
  <c r="R656" i="35"/>
  <c r="R707" i="35" s="1"/>
  <c r="G656" i="35"/>
  <c r="G707" i="35" s="1"/>
  <c r="K656" i="35"/>
  <c r="K707" i="35" s="1"/>
  <c r="O656" i="35"/>
  <c r="O707" i="35" s="1"/>
  <c r="H656" i="35"/>
  <c r="H707" i="35" s="1"/>
  <c r="P656" i="35"/>
  <c r="P707" i="35" s="1"/>
  <c r="I656" i="35"/>
  <c r="I707" i="35" s="1"/>
  <c r="Q656" i="35"/>
  <c r="Q707" i="35" s="1"/>
  <c r="E656" i="35"/>
  <c r="E707" i="35" s="1"/>
  <c r="D707" i="35"/>
  <c r="L656" i="35"/>
  <c r="L707" i="35" s="1"/>
  <c r="M656" i="35"/>
  <c r="M707" i="35" s="1"/>
  <c r="D688" i="35"/>
  <c r="R164" i="35"/>
  <c r="R215" i="35" s="1"/>
  <c r="D215" i="35"/>
  <c r="M164" i="35"/>
  <c r="M215" i="35" s="1"/>
  <c r="N164" i="35"/>
  <c r="N215" i="35" s="1"/>
  <c r="Q156" i="35"/>
  <c r="Q207" i="35" s="1"/>
  <c r="R156" i="35"/>
  <c r="R207" i="35" s="1"/>
  <c r="D207" i="35"/>
  <c r="N156" i="35"/>
  <c r="N207" i="35" s="1"/>
  <c r="R148" i="35"/>
  <c r="R199" i="35" s="1"/>
  <c r="D199" i="35"/>
  <c r="N148" i="35"/>
  <c r="N199" i="35" s="1"/>
  <c r="M140" i="35"/>
  <c r="M191" i="35" s="1"/>
  <c r="R140" i="35"/>
  <c r="R191" i="35" s="1"/>
  <c r="D191" i="35"/>
  <c r="N140" i="35"/>
  <c r="N191" i="35" s="1"/>
  <c r="E439" i="35"/>
  <c r="E490" i="35" s="1"/>
  <c r="G439" i="35"/>
  <c r="G490" i="35" s="1"/>
  <c r="I439" i="35"/>
  <c r="I490" i="35" s="1"/>
  <c r="K439" i="35"/>
  <c r="K490" i="35" s="1"/>
  <c r="M439" i="35"/>
  <c r="M490" i="35" s="1"/>
  <c r="O439" i="35"/>
  <c r="O490" i="35" s="1"/>
  <c r="Q439" i="35"/>
  <c r="Q490" i="35" s="1"/>
  <c r="F439" i="35"/>
  <c r="F490" i="35" s="1"/>
  <c r="N439" i="35"/>
  <c r="N490" i="35" s="1"/>
  <c r="L439" i="35"/>
  <c r="L490" i="35" s="1"/>
  <c r="E431" i="35"/>
  <c r="E482" i="35" s="1"/>
  <c r="G431" i="35"/>
  <c r="G482" i="35" s="1"/>
  <c r="I431" i="35"/>
  <c r="I482" i="35" s="1"/>
  <c r="K431" i="35"/>
  <c r="K482" i="35" s="1"/>
  <c r="M431" i="35"/>
  <c r="M482" i="35" s="1"/>
  <c r="O431" i="35"/>
  <c r="O482" i="35" s="1"/>
  <c r="Q431" i="35"/>
  <c r="Q482" i="35" s="1"/>
  <c r="F431" i="35"/>
  <c r="F482" i="35" s="1"/>
  <c r="N431" i="35"/>
  <c r="N482" i="35" s="1"/>
  <c r="L431" i="35"/>
  <c r="L482" i="35" s="1"/>
  <c r="D482" i="35"/>
  <c r="E419" i="35"/>
  <c r="E470" i="35" s="1"/>
  <c r="G419" i="35"/>
  <c r="G470" i="35" s="1"/>
  <c r="I419" i="35"/>
  <c r="I470" i="35" s="1"/>
  <c r="K419" i="35"/>
  <c r="K470" i="35" s="1"/>
  <c r="M419" i="35"/>
  <c r="M470" i="35" s="1"/>
  <c r="O419" i="35"/>
  <c r="O470" i="35" s="1"/>
  <c r="Q419" i="35"/>
  <c r="Q470" i="35" s="1"/>
  <c r="J419" i="35"/>
  <c r="J470" i="35" s="1"/>
  <c r="R419" i="35"/>
  <c r="R470" i="35" s="1"/>
  <c r="D470" i="35"/>
  <c r="H419" i="35"/>
  <c r="H470" i="35" s="1"/>
  <c r="P419" i="35"/>
  <c r="P470" i="35" s="1"/>
  <c r="E403" i="35"/>
  <c r="E454" i="35" s="1"/>
  <c r="G403" i="35"/>
  <c r="G454" i="35" s="1"/>
  <c r="I403" i="35"/>
  <c r="I454" i="35" s="1"/>
  <c r="K403" i="35"/>
  <c r="K454" i="35" s="1"/>
  <c r="M403" i="35"/>
  <c r="M454" i="35" s="1"/>
  <c r="O403" i="35"/>
  <c r="O454" i="35" s="1"/>
  <c r="Q403" i="35"/>
  <c r="Q454" i="35" s="1"/>
  <c r="J403" i="35"/>
  <c r="J454" i="35" s="1"/>
  <c r="R403" i="35"/>
  <c r="R454" i="35" s="1"/>
  <c r="D454" i="35"/>
  <c r="H403" i="35"/>
  <c r="H454" i="35" s="1"/>
  <c r="P403" i="35"/>
  <c r="P454" i="35" s="1"/>
  <c r="R152" i="35"/>
  <c r="R203" i="35" s="1"/>
  <c r="R120" i="35"/>
  <c r="R171" i="35" s="1"/>
  <c r="M156" i="35"/>
  <c r="M207" i="35" s="1"/>
  <c r="D490" i="35"/>
  <c r="D474" i="35"/>
  <c r="D458" i="35"/>
  <c r="P439" i="35"/>
  <c r="P490" i="35" s="1"/>
  <c r="P431" i="35"/>
  <c r="P482" i="35" s="1"/>
  <c r="P423" i="35"/>
  <c r="P474" i="35" s="1"/>
  <c r="P415" i="35"/>
  <c r="P466" i="35" s="1"/>
  <c r="P407" i="35"/>
  <c r="P458" i="35" s="1"/>
  <c r="P399" i="35"/>
  <c r="P450" i="35" s="1"/>
  <c r="N427" i="35"/>
  <c r="N478" i="35" s="1"/>
  <c r="L427" i="35"/>
  <c r="L478" i="35" s="1"/>
  <c r="L419" i="35"/>
  <c r="L470" i="35" s="1"/>
  <c r="L403" i="35"/>
  <c r="L454" i="35" s="1"/>
  <c r="J431" i="35"/>
  <c r="J482" i="35" s="1"/>
  <c r="J399" i="35"/>
  <c r="J450" i="35" s="1"/>
  <c r="F443" i="35"/>
  <c r="F494" i="35" s="1"/>
  <c r="F435" i="35"/>
  <c r="F486" i="35" s="1"/>
  <c r="F427" i="35"/>
  <c r="F478" i="35" s="1"/>
  <c r="F411" i="35"/>
  <c r="F462" i="35" s="1"/>
  <c r="F403" i="35"/>
  <c r="F454" i="35" s="1"/>
  <c r="R136" i="35"/>
  <c r="R187" i="35" s="1"/>
  <c r="G303" i="35"/>
  <c r="G354" i="35" s="1"/>
  <c r="K303" i="35"/>
  <c r="K354" i="35" s="1"/>
  <c r="O303" i="35"/>
  <c r="O354" i="35" s="1"/>
  <c r="H303" i="35"/>
  <c r="H354" i="35" s="1"/>
  <c r="L303" i="35"/>
  <c r="L354" i="35" s="1"/>
  <c r="P303" i="35"/>
  <c r="P354" i="35" s="1"/>
  <c r="E299" i="35"/>
  <c r="E350" i="35" s="1"/>
  <c r="I299" i="35"/>
  <c r="I350" i="35" s="1"/>
  <c r="M299" i="35"/>
  <c r="M350" i="35" s="1"/>
  <c r="Q299" i="35"/>
  <c r="Q350" i="35" s="1"/>
  <c r="F299" i="35"/>
  <c r="F350" i="35" s="1"/>
  <c r="J299" i="35"/>
  <c r="J350" i="35" s="1"/>
  <c r="N299" i="35"/>
  <c r="N350" i="35" s="1"/>
  <c r="R299" i="35"/>
  <c r="R350" i="35" s="1"/>
  <c r="D350" i="35"/>
  <c r="G295" i="35"/>
  <c r="G346" i="35" s="1"/>
  <c r="K295" i="35"/>
  <c r="K346" i="35" s="1"/>
  <c r="O295" i="35"/>
  <c r="O346" i="35" s="1"/>
  <c r="D346" i="35"/>
  <c r="H295" i="35"/>
  <c r="H346" i="35" s="1"/>
  <c r="L295" i="35"/>
  <c r="L346" i="35" s="1"/>
  <c r="P295" i="35"/>
  <c r="P346" i="35" s="1"/>
  <c r="E291" i="35"/>
  <c r="E342" i="35" s="1"/>
  <c r="I291" i="35"/>
  <c r="I342" i="35" s="1"/>
  <c r="M291" i="35"/>
  <c r="M342" i="35" s="1"/>
  <c r="Q291" i="35"/>
  <c r="Q342" i="35" s="1"/>
  <c r="F291" i="35"/>
  <c r="F342" i="35" s="1"/>
  <c r="J291" i="35"/>
  <c r="J342" i="35" s="1"/>
  <c r="N291" i="35"/>
  <c r="N342" i="35" s="1"/>
  <c r="R291" i="35"/>
  <c r="R342" i="35" s="1"/>
  <c r="G287" i="35"/>
  <c r="G338" i="35" s="1"/>
  <c r="K287" i="35"/>
  <c r="K338" i="35" s="1"/>
  <c r="O287" i="35"/>
  <c r="O338" i="35" s="1"/>
  <c r="D338" i="35"/>
  <c r="H287" i="35"/>
  <c r="H338" i="35" s="1"/>
  <c r="L287" i="35"/>
  <c r="L338" i="35" s="1"/>
  <c r="P287" i="35"/>
  <c r="P338" i="35" s="1"/>
  <c r="E283" i="35"/>
  <c r="E334" i="35" s="1"/>
  <c r="I283" i="35"/>
  <c r="I334" i="35" s="1"/>
  <c r="M283" i="35"/>
  <c r="M334" i="35" s="1"/>
  <c r="Q283" i="35"/>
  <c r="Q334" i="35" s="1"/>
  <c r="F283" i="35"/>
  <c r="F334" i="35" s="1"/>
  <c r="J283" i="35"/>
  <c r="J334" i="35" s="1"/>
  <c r="N283" i="35"/>
  <c r="N334" i="35" s="1"/>
  <c r="R283" i="35"/>
  <c r="R334" i="35" s="1"/>
  <c r="F279" i="35"/>
  <c r="F330" i="35" s="1"/>
  <c r="J279" i="35"/>
  <c r="J330" i="35" s="1"/>
  <c r="N279" i="35"/>
  <c r="N330" i="35" s="1"/>
  <c r="R279" i="35"/>
  <c r="R330" i="35" s="1"/>
  <c r="H279" i="35"/>
  <c r="H330" i="35" s="1"/>
  <c r="M279" i="35"/>
  <c r="M330" i="35" s="1"/>
  <c r="I279" i="35"/>
  <c r="I330" i="35" s="1"/>
  <c r="O279" i="35"/>
  <c r="O330" i="35" s="1"/>
  <c r="E275" i="35"/>
  <c r="E326" i="35" s="1"/>
  <c r="I275" i="35"/>
  <c r="I326" i="35" s="1"/>
  <c r="M275" i="35"/>
  <c r="M326" i="35" s="1"/>
  <c r="Q275" i="35"/>
  <c r="Q326" i="35" s="1"/>
  <c r="H275" i="35"/>
  <c r="H326" i="35" s="1"/>
  <c r="N275" i="35"/>
  <c r="N326" i="35" s="1"/>
  <c r="J275" i="35"/>
  <c r="J326" i="35" s="1"/>
  <c r="O275" i="35"/>
  <c r="O326" i="35" s="1"/>
  <c r="D326" i="35"/>
  <c r="G271" i="35"/>
  <c r="G322" i="35" s="1"/>
  <c r="K271" i="35"/>
  <c r="K322" i="35" s="1"/>
  <c r="O271" i="35"/>
  <c r="O322" i="35" s="1"/>
  <c r="H271" i="35"/>
  <c r="H322" i="35" s="1"/>
  <c r="M271" i="35"/>
  <c r="M322" i="35" s="1"/>
  <c r="R271" i="35"/>
  <c r="R322" i="35" s="1"/>
  <c r="I271" i="35"/>
  <c r="I322" i="35" s="1"/>
  <c r="N271" i="35"/>
  <c r="N322" i="35" s="1"/>
  <c r="E267" i="35"/>
  <c r="E318" i="35" s="1"/>
  <c r="I267" i="35"/>
  <c r="I318" i="35" s="1"/>
  <c r="M267" i="35"/>
  <c r="M318" i="35" s="1"/>
  <c r="Q267" i="35"/>
  <c r="Q318" i="35" s="1"/>
  <c r="F267" i="35"/>
  <c r="F318" i="35" s="1"/>
  <c r="K267" i="35"/>
  <c r="K318" i="35" s="1"/>
  <c r="P267" i="35"/>
  <c r="P318" i="35" s="1"/>
  <c r="G267" i="35"/>
  <c r="G318" i="35" s="1"/>
  <c r="L267" i="35"/>
  <c r="L318" i="35" s="1"/>
  <c r="R267" i="35"/>
  <c r="R318" i="35" s="1"/>
  <c r="H263" i="35"/>
  <c r="H314" i="35" s="1"/>
  <c r="L263" i="35"/>
  <c r="L314" i="35" s="1"/>
  <c r="P263" i="35"/>
  <c r="P314" i="35" s="1"/>
  <c r="E263" i="35"/>
  <c r="E314" i="35" s="1"/>
  <c r="J263" i="35"/>
  <c r="J314" i="35" s="1"/>
  <c r="O263" i="35"/>
  <c r="O314" i="35" s="1"/>
  <c r="F263" i="35"/>
  <c r="F314" i="35" s="1"/>
  <c r="K263" i="35"/>
  <c r="K314" i="35" s="1"/>
  <c r="Q263" i="35"/>
  <c r="Q314" i="35" s="1"/>
  <c r="D314" i="35"/>
  <c r="F259" i="35"/>
  <c r="F310" i="35" s="1"/>
  <c r="J259" i="35"/>
  <c r="J310" i="35" s="1"/>
  <c r="N259" i="35"/>
  <c r="N310" i="35" s="1"/>
  <c r="R259" i="35"/>
  <c r="R310" i="35" s="1"/>
  <c r="H259" i="35"/>
  <c r="H310" i="35" s="1"/>
  <c r="M259" i="35"/>
  <c r="M310" i="35" s="1"/>
  <c r="D310" i="35"/>
  <c r="I259" i="35"/>
  <c r="I310" i="35" s="1"/>
  <c r="O259" i="35"/>
  <c r="O310" i="35" s="1"/>
  <c r="H255" i="35"/>
  <c r="H306" i="35" s="1"/>
  <c r="L255" i="35"/>
  <c r="L306" i="35" s="1"/>
  <c r="P255" i="35"/>
  <c r="P306" i="35" s="1"/>
  <c r="G255" i="35"/>
  <c r="G306" i="35" s="1"/>
  <c r="M255" i="35"/>
  <c r="M306" i="35" s="1"/>
  <c r="R255" i="35"/>
  <c r="R306" i="35" s="1"/>
  <c r="I255" i="35"/>
  <c r="I306" i="35" s="1"/>
  <c r="N255" i="35"/>
  <c r="N306" i="35" s="1"/>
  <c r="D111" i="35"/>
  <c r="G60" i="35"/>
  <c r="G111" i="35" s="1"/>
  <c r="I60" i="35"/>
  <c r="I111" i="35" s="1"/>
  <c r="L60" i="35"/>
  <c r="L111" i="35" s="1"/>
  <c r="O60" i="35"/>
  <c r="O111" i="35" s="1"/>
  <c r="P60" i="35"/>
  <c r="P111" i="35" s="1"/>
  <c r="R60" i="35"/>
  <c r="R111" i="35" s="1"/>
  <c r="F60" i="35"/>
  <c r="F111" i="35" s="1"/>
  <c r="D107" i="35"/>
  <c r="J56" i="35"/>
  <c r="J107" i="35" s="1"/>
  <c r="K56" i="35"/>
  <c r="K107" i="35" s="1"/>
  <c r="L56" i="35"/>
  <c r="L107" i="35" s="1"/>
  <c r="O56" i="35"/>
  <c r="O107" i="35" s="1"/>
  <c r="G56" i="35"/>
  <c r="G107" i="35" s="1"/>
  <c r="P56" i="35"/>
  <c r="P107" i="35" s="1"/>
  <c r="R56" i="35"/>
  <c r="R107" i="35" s="1"/>
  <c r="D103" i="35"/>
  <c r="H52" i="35"/>
  <c r="H103" i="35" s="1"/>
  <c r="I52" i="35"/>
  <c r="I103" i="35" s="1"/>
  <c r="J52" i="35"/>
  <c r="J103" i="35" s="1"/>
  <c r="K52" i="35"/>
  <c r="K103" i="35" s="1"/>
  <c r="L52" i="35"/>
  <c r="L103" i="35" s="1"/>
  <c r="O52" i="35"/>
  <c r="O103" i="35" s="1"/>
  <c r="P52" i="35"/>
  <c r="P103" i="35" s="1"/>
  <c r="D99" i="35"/>
  <c r="F48" i="35"/>
  <c r="F99" i="35" s="1"/>
  <c r="L48" i="35"/>
  <c r="L99" i="35" s="1"/>
  <c r="M48" i="35"/>
  <c r="M99" i="35" s="1"/>
  <c r="Q48" i="35"/>
  <c r="Q99" i="35" s="1"/>
  <c r="G48" i="35"/>
  <c r="G99" i="35" s="1"/>
  <c r="H48" i="35"/>
  <c r="H99" i="35" s="1"/>
  <c r="I48" i="35"/>
  <c r="I99" i="35" s="1"/>
  <c r="O48" i="35"/>
  <c r="O99" i="35" s="1"/>
  <c r="D95" i="35"/>
  <c r="L44" i="35"/>
  <c r="L95" i="35" s="1"/>
  <c r="M44" i="35"/>
  <c r="M95" i="35" s="1"/>
  <c r="N44" i="35"/>
  <c r="N95" i="35" s="1"/>
  <c r="Q44" i="35"/>
  <c r="Q95" i="35" s="1"/>
  <c r="F44" i="35"/>
  <c r="F95" i="35" s="1"/>
  <c r="G44" i="35"/>
  <c r="G95" i="35" s="1"/>
  <c r="D91" i="35"/>
  <c r="N40" i="35"/>
  <c r="N91" i="35" s="1"/>
  <c r="P40" i="35"/>
  <c r="P91" i="35" s="1"/>
  <c r="R40" i="35"/>
  <c r="R91" i="35" s="1"/>
  <c r="L40" i="35"/>
  <c r="L91" i="35" s="1"/>
  <c r="M40" i="35"/>
  <c r="M91" i="35" s="1"/>
  <c r="O40" i="35"/>
  <c r="O91" i="35" s="1"/>
  <c r="Q40" i="35"/>
  <c r="Q91" i="35" s="1"/>
  <c r="D87" i="35"/>
  <c r="E36" i="35"/>
  <c r="E87" i="35" s="1"/>
  <c r="H36" i="35"/>
  <c r="H87" i="35" s="1"/>
  <c r="J36" i="35"/>
  <c r="J87" i="35" s="1"/>
  <c r="N36" i="35"/>
  <c r="N87" i="35" s="1"/>
  <c r="P36" i="35"/>
  <c r="P87" i="35" s="1"/>
  <c r="M36" i="35"/>
  <c r="M87" i="35" s="1"/>
  <c r="R36" i="35"/>
  <c r="R87" i="35" s="1"/>
  <c r="D83" i="35"/>
  <c r="E32" i="35"/>
  <c r="E83" i="35" s="1"/>
  <c r="K32" i="35"/>
  <c r="K83" i="35" s="1"/>
  <c r="H32" i="35"/>
  <c r="H83" i="35" s="1"/>
  <c r="J32" i="35"/>
  <c r="J83" i="35" s="1"/>
  <c r="N32" i="35"/>
  <c r="N83" i="35" s="1"/>
  <c r="P32" i="35"/>
  <c r="P83" i="35" s="1"/>
  <c r="D79" i="35"/>
  <c r="E28" i="35"/>
  <c r="E79" i="35" s="1"/>
  <c r="F28" i="35"/>
  <c r="F79" i="35" s="1"/>
  <c r="K28" i="35"/>
  <c r="K79" i="35" s="1"/>
  <c r="J28" i="35"/>
  <c r="J79" i="35" s="1"/>
  <c r="P28" i="35"/>
  <c r="P79" i="35" s="1"/>
  <c r="D75" i="35"/>
  <c r="F24" i="35"/>
  <c r="F75" i="35" s="1"/>
  <c r="E24" i="35"/>
  <c r="E75" i="35" s="1"/>
  <c r="K24" i="35"/>
  <c r="K75" i="35" s="1"/>
  <c r="R24" i="35"/>
  <c r="R75" i="35" s="1"/>
  <c r="D71" i="35"/>
  <c r="H20" i="35"/>
  <c r="H71" i="35" s="1"/>
  <c r="I20" i="35"/>
  <c r="I71" i="35" s="1"/>
  <c r="L20" i="35"/>
  <c r="L71" i="35" s="1"/>
  <c r="N20" i="35"/>
  <c r="N71" i="35" s="1"/>
  <c r="F20" i="35"/>
  <c r="F71" i="35" s="1"/>
  <c r="D67" i="35"/>
  <c r="L16" i="35"/>
  <c r="L67" i="35" s="1"/>
  <c r="M16" i="35"/>
  <c r="M67" i="35" s="1"/>
  <c r="O16" i="35"/>
  <c r="O67" i="35" s="1"/>
  <c r="Q16" i="35"/>
  <c r="Q67" i="35" s="1"/>
  <c r="H16" i="35"/>
  <c r="H67" i="35" s="1"/>
  <c r="I16" i="35"/>
  <c r="I67" i="35" s="1"/>
  <c r="N16" i="35"/>
  <c r="N67" i="35" s="1"/>
  <c r="D494" i="35"/>
  <c r="D478" i="35"/>
  <c r="D462" i="35"/>
  <c r="R431" i="35"/>
  <c r="R482" i="35" s="1"/>
  <c r="R399" i="35"/>
  <c r="R450" i="35" s="1"/>
  <c r="N443" i="35"/>
  <c r="N494" i="35" s="1"/>
  <c r="N411" i="35"/>
  <c r="N462" i="35" s="1"/>
  <c r="J415" i="35"/>
  <c r="J466" i="35" s="1"/>
  <c r="H439" i="35"/>
  <c r="H490" i="35" s="1"/>
  <c r="H431" i="35"/>
  <c r="H482" i="35" s="1"/>
  <c r="H423" i="35"/>
  <c r="H474" i="35" s="1"/>
  <c r="H415" i="35"/>
  <c r="H466" i="35" s="1"/>
  <c r="H407" i="35"/>
  <c r="H458" i="35" s="1"/>
  <c r="H399" i="35"/>
  <c r="H450" i="35" s="1"/>
  <c r="I165" i="35"/>
  <c r="I216" i="35" s="1"/>
  <c r="O165" i="35"/>
  <c r="O216" i="35" s="1"/>
  <c r="P165" i="35"/>
  <c r="P216" i="35" s="1"/>
  <c r="Q165" i="35"/>
  <c r="Q216" i="35" s="1"/>
  <c r="G165" i="35"/>
  <c r="G216" i="35" s="1"/>
  <c r="R165" i="35"/>
  <c r="R216" i="35" s="1"/>
  <c r="E161" i="35"/>
  <c r="E212" i="35" s="1"/>
  <c r="H161" i="35"/>
  <c r="H212" i="35" s="1"/>
  <c r="M161" i="35"/>
  <c r="M212" i="35" s="1"/>
  <c r="N161" i="35"/>
  <c r="N212" i="35" s="1"/>
  <c r="Q161" i="35"/>
  <c r="Q212" i="35" s="1"/>
  <c r="J161" i="35"/>
  <c r="J212" i="35" s="1"/>
  <c r="L161" i="35"/>
  <c r="L212" i="35" s="1"/>
  <c r="F157" i="35"/>
  <c r="F208" i="35" s="1"/>
  <c r="I157" i="35"/>
  <c r="I208" i="35" s="1"/>
  <c r="J157" i="35"/>
  <c r="J208" i="35" s="1"/>
  <c r="O157" i="35"/>
  <c r="O208" i="35" s="1"/>
  <c r="P157" i="35"/>
  <c r="P208" i="35" s="1"/>
  <c r="Q157" i="35"/>
  <c r="Q208" i="35" s="1"/>
  <c r="G157" i="35"/>
  <c r="G208" i="35" s="1"/>
  <c r="H157" i="35"/>
  <c r="H208" i="35" s="1"/>
  <c r="L157" i="35"/>
  <c r="L208" i="35" s="1"/>
  <c r="R157" i="35"/>
  <c r="R208" i="35" s="1"/>
  <c r="E153" i="35"/>
  <c r="E204" i="35" s="1"/>
  <c r="J153" i="35"/>
  <c r="J204" i="35" s="1"/>
  <c r="N153" i="35"/>
  <c r="N204" i="35" s="1"/>
  <c r="Q153" i="35"/>
  <c r="Q204" i="35" s="1"/>
  <c r="F153" i="35"/>
  <c r="F204" i="35" s="1"/>
  <c r="L153" i="35"/>
  <c r="L204" i="35" s="1"/>
  <c r="M153" i="35"/>
  <c r="M204" i="35" s="1"/>
  <c r="I149" i="35"/>
  <c r="I200" i="35" s="1"/>
  <c r="J149" i="35"/>
  <c r="J200" i="35" s="1"/>
  <c r="L149" i="35"/>
  <c r="L200" i="35" s="1"/>
  <c r="M149" i="35"/>
  <c r="M200" i="35" s="1"/>
  <c r="O149" i="35"/>
  <c r="O200" i="35" s="1"/>
  <c r="P149" i="35"/>
  <c r="P200" i="35" s="1"/>
  <c r="Q149" i="35"/>
  <c r="Q200" i="35" s="1"/>
  <c r="G149" i="35"/>
  <c r="G200" i="35" s="1"/>
  <c r="R149" i="35"/>
  <c r="R200" i="35" s="1"/>
  <c r="E145" i="35"/>
  <c r="E196" i="35" s="1"/>
  <c r="H145" i="35"/>
  <c r="H196" i="35" s="1"/>
  <c r="N145" i="35"/>
  <c r="N196" i="35" s="1"/>
  <c r="Q145" i="35"/>
  <c r="Q196" i="35" s="1"/>
  <c r="F141" i="35"/>
  <c r="F192" i="35" s="1"/>
  <c r="I141" i="35"/>
  <c r="I192" i="35" s="1"/>
  <c r="O141" i="35"/>
  <c r="O192" i="35" s="1"/>
  <c r="P141" i="35"/>
  <c r="P192" i="35" s="1"/>
  <c r="Q141" i="35"/>
  <c r="Q192" i="35" s="1"/>
  <c r="G141" i="35"/>
  <c r="G192" i="35" s="1"/>
  <c r="H141" i="35"/>
  <c r="H192" i="35" s="1"/>
  <c r="M141" i="35"/>
  <c r="M192" i="35" s="1"/>
  <c r="R141" i="35"/>
  <c r="R192" i="35" s="1"/>
  <c r="E137" i="35"/>
  <c r="E188" i="35" s="1"/>
  <c r="N137" i="35"/>
  <c r="N188" i="35" s="1"/>
  <c r="Q137" i="35"/>
  <c r="Q188" i="35" s="1"/>
  <c r="F137" i="35"/>
  <c r="F188" i="35" s="1"/>
  <c r="I133" i="35"/>
  <c r="I184" i="35" s="1"/>
  <c r="O133" i="35"/>
  <c r="O184" i="35" s="1"/>
  <c r="P133" i="35"/>
  <c r="P184" i="35" s="1"/>
  <c r="Q133" i="35"/>
  <c r="Q184" i="35" s="1"/>
  <c r="G133" i="35"/>
  <c r="G184" i="35" s="1"/>
  <c r="R133" i="35"/>
  <c r="R184" i="35" s="1"/>
  <c r="E129" i="35"/>
  <c r="E180" i="35" s="1"/>
  <c r="H129" i="35"/>
  <c r="H180" i="35" s="1"/>
  <c r="M129" i="35"/>
  <c r="M180" i="35" s="1"/>
  <c r="N129" i="35"/>
  <c r="N180" i="35" s="1"/>
  <c r="Q129" i="35"/>
  <c r="Q180" i="35" s="1"/>
  <c r="J129" i="35"/>
  <c r="J180" i="35" s="1"/>
  <c r="L129" i="35"/>
  <c r="L180" i="35" s="1"/>
  <c r="F125" i="35"/>
  <c r="F176" i="35" s="1"/>
  <c r="I125" i="35"/>
  <c r="I176" i="35" s="1"/>
  <c r="J125" i="35"/>
  <c r="J176" i="35" s="1"/>
  <c r="O125" i="35"/>
  <c r="O176" i="35" s="1"/>
  <c r="P125" i="35"/>
  <c r="P176" i="35" s="1"/>
  <c r="Q125" i="35"/>
  <c r="Q176" i="35" s="1"/>
  <c r="G125" i="35"/>
  <c r="G176" i="35" s="1"/>
  <c r="H125" i="35"/>
  <c r="H176" i="35" s="1"/>
  <c r="L125" i="35"/>
  <c r="L176" i="35" s="1"/>
  <c r="R125" i="35"/>
  <c r="R176" i="35" s="1"/>
  <c r="E121" i="35"/>
  <c r="E172" i="35" s="1"/>
  <c r="J121" i="35"/>
  <c r="J172" i="35" s="1"/>
  <c r="N121" i="35"/>
  <c r="N172" i="35" s="1"/>
  <c r="Q121" i="35"/>
  <c r="Q172" i="35" s="1"/>
  <c r="F121" i="35"/>
  <c r="F172" i="35" s="1"/>
  <c r="L121" i="35"/>
  <c r="L172" i="35" s="1"/>
  <c r="M121" i="35"/>
  <c r="M172" i="35" s="1"/>
  <c r="F444" i="35"/>
  <c r="F495" i="35" s="1"/>
  <c r="H444" i="35"/>
  <c r="H495" i="35" s="1"/>
  <c r="J444" i="35"/>
  <c r="J495" i="35" s="1"/>
  <c r="L444" i="35"/>
  <c r="L495" i="35" s="1"/>
  <c r="N444" i="35"/>
  <c r="N495" i="35" s="1"/>
  <c r="P444" i="35"/>
  <c r="P495" i="35" s="1"/>
  <c r="R444" i="35"/>
  <c r="R495" i="35" s="1"/>
  <c r="I444" i="35"/>
  <c r="I495" i="35" s="1"/>
  <c r="Q444" i="35"/>
  <c r="Q495" i="35" s="1"/>
  <c r="G444" i="35"/>
  <c r="G495" i="35" s="1"/>
  <c r="O444" i="35"/>
  <c r="O495" i="35" s="1"/>
  <c r="F440" i="35"/>
  <c r="F491" i="35" s="1"/>
  <c r="H440" i="35"/>
  <c r="H491" i="35" s="1"/>
  <c r="J440" i="35"/>
  <c r="J491" i="35" s="1"/>
  <c r="L440" i="35"/>
  <c r="L491" i="35" s="1"/>
  <c r="N440" i="35"/>
  <c r="N491" i="35" s="1"/>
  <c r="P440" i="35"/>
  <c r="P491" i="35" s="1"/>
  <c r="R440" i="35"/>
  <c r="R491" i="35" s="1"/>
  <c r="K440" i="35"/>
  <c r="K491" i="35" s="1"/>
  <c r="D491" i="35"/>
  <c r="I440" i="35"/>
  <c r="I491" i="35" s="1"/>
  <c r="Q440" i="35"/>
  <c r="Q491" i="35" s="1"/>
  <c r="F436" i="35"/>
  <c r="F487" i="35" s="1"/>
  <c r="H436" i="35"/>
  <c r="H487" i="35" s="1"/>
  <c r="J436" i="35"/>
  <c r="J487" i="35" s="1"/>
  <c r="L436" i="35"/>
  <c r="L487" i="35" s="1"/>
  <c r="N436" i="35"/>
  <c r="N487" i="35" s="1"/>
  <c r="P436" i="35"/>
  <c r="P487" i="35" s="1"/>
  <c r="R436" i="35"/>
  <c r="R487" i="35" s="1"/>
  <c r="E436" i="35"/>
  <c r="E487" i="35" s="1"/>
  <c r="M436" i="35"/>
  <c r="M487" i="35" s="1"/>
  <c r="K436" i="35"/>
  <c r="K487" i="35" s="1"/>
  <c r="D487" i="35"/>
  <c r="F432" i="35"/>
  <c r="F483" i="35" s="1"/>
  <c r="H432" i="35"/>
  <c r="H483" i="35" s="1"/>
  <c r="J432" i="35"/>
  <c r="J483" i="35" s="1"/>
  <c r="L432" i="35"/>
  <c r="L483" i="35" s="1"/>
  <c r="N432" i="35"/>
  <c r="N483" i="35" s="1"/>
  <c r="P432" i="35"/>
  <c r="P483" i="35" s="1"/>
  <c r="R432" i="35"/>
  <c r="R483" i="35" s="1"/>
  <c r="G432" i="35"/>
  <c r="G483" i="35" s="1"/>
  <c r="O432" i="35"/>
  <c r="O483" i="35" s="1"/>
  <c r="E432" i="35"/>
  <c r="E483" i="35" s="1"/>
  <c r="M432" i="35"/>
  <c r="M483" i="35" s="1"/>
  <c r="F428" i="35"/>
  <c r="F479" i="35" s="1"/>
  <c r="H428" i="35"/>
  <c r="H479" i="35" s="1"/>
  <c r="J428" i="35"/>
  <c r="J479" i="35" s="1"/>
  <c r="L428" i="35"/>
  <c r="L479" i="35" s="1"/>
  <c r="N428" i="35"/>
  <c r="N479" i="35" s="1"/>
  <c r="P428" i="35"/>
  <c r="P479" i="35" s="1"/>
  <c r="R428" i="35"/>
  <c r="R479" i="35" s="1"/>
  <c r="I428" i="35"/>
  <c r="I479" i="35" s="1"/>
  <c r="Q428" i="35"/>
  <c r="Q479" i="35" s="1"/>
  <c r="G428" i="35"/>
  <c r="G479" i="35" s="1"/>
  <c r="O428" i="35"/>
  <c r="O479" i="35" s="1"/>
  <c r="F424" i="35"/>
  <c r="F475" i="35" s="1"/>
  <c r="H424" i="35"/>
  <c r="H475" i="35" s="1"/>
  <c r="J424" i="35"/>
  <c r="J475" i="35" s="1"/>
  <c r="L424" i="35"/>
  <c r="L475" i="35" s="1"/>
  <c r="N424" i="35"/>
  <c r="N475" i="35" s="1"/>
  <c r="P424" i="35"/>
  <c r="P475" i="35" s="1"/>
  <c r="R424" i="35"/>
  <c r="R475" i="35" s="1"/>
  <c r="K424" i="35"/>
  <c r="K475" i="35" s="1"/>
  <c r="D475" i="35"/>
  <c r="I424" i="35"/>
  <c r="I475" i="35" s="1"/>
  <c r="Q424" i="35"/>
  <c r="Q475" i="35" s="1"/>
  <c r="F420" i="35"/>
  <c r="F471" i="35" s="1"/>
  <c r="H420" i="35"/>
  <c r="H471" i="35" s="1"/>
  <c r="J420" i="35"/>
  <c r="J471" i="35" s="1"/>
  <c r="L420" i="35"/>
  <c r="L471" i="35" s="1"/>
  <c r="N420" i="35"/>
  <c r="N471" i="35" s="1"/>
  <c r="P420" i="35"/>
  <c r="P471" i="35" s="1"/>
  <c r="R420" i="35"/>
  <c r="R471" i="35" s="1"/>
  <c r="E420" i="35"/>
  <c r="E471" i="35" s="1"/>
  <c r="M420" i="35"/>
  <c r="M471" i="35" s="1"/>
  <c r="K420" i="35"/>
  <c r="K471" i="35" s="1"/>
  <c r="D471" i="35"/>
  <c r="F416" i="35"/>
  <c r="F467" i="35" s="1"/>
  <c r="H416" i="35"/>
  <c r="H467" i="35" s="1"/>
  <c r="J416" i="35"/>
  <c r="J467" i="35" s="1"/>
  <c r="L416" i="35"/>
  <c r="L467" i="35" s="1"/>
  <c r="N416" i="35"/>
  <c r="N467" i="35" s="1"/>
  <c r="P416" i="35"/>
  <c r="P467" i="35" s="1"/>
  <c r="R416" i="35"/>
  <c r="R467" i="35" s="1"/>
  <c r="G416" i="35"/>
  <c r="G467" i="35" s="1"/>
  <c r="O416" i="35"/>
  <c r="O467" i="35" s="1"/>
  <c r="E416" i="35"/>
  <c r="E467" i="35" s="1"/>
  <c r="M416" i="35"/>
  <c r="M467" i="35" s="1"/>
  <c r="F412" i="35"/>
  <c r="F463" i="35" s="1"/>
  <c r="H412" i="35"/>
  <c r="H463" i="35" s="1"/>
  <c r="J412" i="35"/>
  <c r="J463" i="35" s="1"/>
  <c r="L412" i="35"/>
  <c r="L463" i="35" s="1"/>
  <c r="N412" i="35"/>
  <c r="N463" i="35" s="1"/>
  <c r="P412" i="35"/>
  <c r="P463" i="35" s="1"/>
  <c r="R412" i="35"/>
  <c r="R463" i="35" s="1"/>
  <c r="I412" i="35"/>
  <c r="I463" i="35" s="1"/>
  <c r="Q412" i="35"/>
  <c r="Q463" i="35" s="1"/>
  <c r="G412" i="35"/>
  <c r="G463" i="35" s="1"/>
  <c r="O412" i="35"/>
  <c r="O463" i="35" s="1"/>
  <c r="F408" i="35"/>
  <c r="F459" i="35" s="1"/>
  <c r="H408" i="35"/>
  <c r="H459" i="35" s="1"/>
  <c r="J408" i="35"/>
  <c r="J459" i="35" s="1"/>
  <c r="L408" i="35"/>
  <c r="L459" i="35" s="1"/>
  <c r="N408" i="35"/>
  <c r="N459" i="35" s="1"/>
  <c r="P408" i="35"/>
  <c r="P459" i="35" s="1"/>
  <c r="R408" i="35"/>
  <c r="R459" i="35" s="1"/>
  <c r="K408" i="35"/>
  <c r="K459" i="35" s="1"/>
  <c r="D459" i="35"/>
  <c r="I408" i="35"/>
  <c r="I459" i="35" s="1"/>
  <c r="Q408" i="35"/>
  <c r="Q459" i="35" s="1"/>
  <c r="F404" i="35"/>
  <c r="F455" i="35" s="1"/>
  <c r="H404" i="35"/>
  <c r="H455" i="35" s="1"/>
  <c r="J404" i="35"/>
  <c r="J455" i="35" s="1"/>
  <c r="L404" i="35"/>
  <c r="L455" i="35" s="1"/>
  <c r="N404" i="35"/>
  <c r="N455" i="35" s="1"/>
  <c r="P404" i="35"/>
  <c r="P455" i="35" s="1"/>
  <c r="R404" i="35"/>
  <c r="R455" i="35" s="1"/>
  <c r="E404" i="35"/>
  <c r="E455" i="35" s="1"/>
  <c r="M404" i="35"/>
  <c r="M455" i="35" s="1"/>
  <c r="K404" i="35"/>
  <c r="K455" i="35" s="1"/>
  <c r="D455" i="35"/>
  <c r="F400" i="35"/>
  <c r="F451" i="35" s="1"/>
  <c r="H400" i="35"/>
  <c r="H451" i="35" s="1"/>
  <c r="J400" i="35"/>
  <c r="J451" i="35" s="1"/>
  <c r="L400" i="35"/>
  <c r="L451" i="35" s="1"/>
  <c r="N400" i="35"/>
  <c r="N451" i="35" s="1"/>
  <c r="P400" i="35"/>
  <c r="P451" i="35" s="1"/>
  <c r="R400" i="35"/>
  <c r="R451" i="35" s="1"/>
  <c r="G400" i="35"/>
  <c r="G451" i="35" s="1"/>
  <c r="O400" i="35"/>
  <c r="O451" i="35" s="1"/>
  <c r="E400" i="35"/>
  <c r="E451" i="35" s="1"/>
  <c r="M400" i="35"/>
  <c r="M451" i="35" s="1"/>
  <c r="F396" i="35"/>
  <c r="F447" i="35" s="1"/>
  <c r="H396" i="35"/>
  <c r="H447" i="35" s="1"/>
  <c r="J396" i="35"/>
  <c r="J447" i="35" s="1"/>
  <c r="L396" i="35"/>
  <c r="L447" i="35" s="1"/>
  <c r="N396" i="35"/>
  <c r="N447" i="35" s="1"/>
  <c r="P396" i="35"/>
  <c r="P447" i="35" s="1"/>
  <c r="R396" i="35"/>
  <c r="R447" i="35" s="1"/>
  <c r="I396" i="35"/>
  <c r="I447" i="35" s="1"/>
  <c r="Q396" i="35"/>
  <c r="Q447" i="35" s="1"/>
  <c r="G396" i="35"/>
  <c r="G447" i="35" s="1"/>
  <c r="O396" i="35"/>
  <c r="O447" i="35" s="1"/>
  <c r="F672" i="35"/>
  <c r="F723" i="35" s="1"/>
  <c r="J672" i="35"/>
  <c r="J723" i="35" s="1"/>
  <c r="N672" i="35"/>
  <c r="N723" i="35" s="1"/>
  <c r="R672" i="35"/>
  <c r="R723" i="35" s="1"/>
  <c r="E672" i="35"/>
  <c r="E723" i="35" s="1"/>
  <c r="K672" i="35"/>
  <c r="K723" i="35" s="1"/>
  <c r="P672" i="35"/>
  <c r="P723" i="35" s="1"/>
  <c r="G672" i="35"/>
  <c r="G723" i="35" s="1"/>
  <c r="L672" i="35"/>
  <c r="L723" i="35" s="1"/>
  <c r="Q672" i="35"/>
  <c r="Q723" i="35" s="1"/>
  <c r="I672" i="35"/>
  <c r="I723" i="35" s="1"/>
  <c r="M672" i="35"/>
  <c r="M723" i="35" s="1"/>
  <c r="O672" i="35"/>
  <c r="O723" i="35" s="1"/>
  <c r="D723" i="35"/>
  <c r="F666" i="35"/>
  <c r="F717" i="35" s="1"/>
  <c r="J666" i="35"/>
  <c r="J717" i="35" s="1"/>
  <c r="N666" i="35"/>
  <c r="N717" i="35" s="1"/>
  <c r="R666" i="35"/>
  <c r="R717" i="35" s="1"/>
  <c r="E666" i="35"/>
  <c r="E717" i="35" s="1"/>
  <c r="K666" i="35"/>
  <c r="K717" i="35" s="1"/>
  <c r="P666" i="35"/>
  <c r="P717" i="35" s="1"/>
  <c r="G666" i="35"/>
  <c r="G717" i="35" s="1"/>
  <c r="L666" i="35"/>
  <c r="L717" i="35" s="1"/>
  <c r="Q666" i="35"/>
  <c r="Q717" i="35" s="1"/>
  <c r="I666" i="35"/>
  <c r="I717" i="35" s="1"/>
  <c r="M666" i="35"/>
  <c r="M717" i="35" s="1"/>
  <c r="H666" i="35"/>
  <c r="H717" i="35" s="1"/>
  <c r="O666" i="35"/>
  <c r="O717" i="35" s="1"/>
  <c r="D717" i="35"/>
  <c r="F664" i="35"/>
  <c r="F715" i="35" s="1"/>
  <c r="J664" i="35"/>
  <c r="J715" i="35" s="1"/>
  <c r="N664" i="35"/>
  <c r="N715" i="35" s="1"/>
  <c r="R664" i="35"/>
  <c r="R715" i="35" s="1"/>
  <c r="E664" i="35"/>
  <c r="E715" i="35" s="1"/>
  <c r="K664" i="35"/>
  <c r="K715" i="35" s="1"/>
  <c r="P664" i="35"/>
  <c r="P715" i="35" s="1"/>
  <c r="G664" i="35"/>
  <c r="G715" i="35" s="1"/>
  <c r="L664" i="35"/>
  <c r="L715" i="35" s="1"/>
  <c r="Q664" i="35"/>
  <c r="Q715" i="35" s="1"/>
  <c r="I664" i="35"/>
  <c r="I715" i="35" s="1"/>
  <c r="M664" i="35"/>
  <c r="M715" i="35" s="1"/>
  <c r="O664" i="35"/>
  <c r="O715" i="35" s="1"/>
  <c r="D715" i="35"/>
  <c r="F658" i="35"/>
  <c r="F709" i="35" s="1"/>
  <c r="J658" i="35"/>
  <c r="J709" i="35" s="1"/>
  <c r="N658" i="35"/>
  <c r="N709" i="35" s="1"/>
  <c r="R658" i="35"/>
  <c r="R709" i="35" s="1"/>
  <c r="E658" i="35"/>
  <c r="E709" i="35" s="1"/>
  <c r="K658" i="35"/>
  <c r="K709" i="35" s="1"/>
  <c r="P658" i="35"/>
  <c r="P709" i="35" s="1"/>
  <c r="G658" i="35"/>
  <c r="G709" i="35" s="1"/>
  <c r="L658" i="35"/>
  <c r="L709" i="35" s="1"/>
  <c r="Q658" i="35"/>
  <c r="Q709" i="35" s="1"/>
  <c r="I658" i="35"/>
  <c r="I709" i="35" s="1"/>
  <c r="M658" i="35"/>
  <c r="M709" i="35" s="1"/>
  <c r="D709" i="35"/>
  <c r="H658" i="35"/>
  <c r="H709" i="35" s="1"/>
  <c r="O658" i="35"/>
  <c r="O709" i="35" s="1"/>
  <c r="R587" i="35"/>
  <c r="R891" i="35"/>
  <c r="N891" i="35"/>
  <c r="J891" i="35"/>
  <c r="F891" i="35"/>
  <c r="F281" i="35"/>
  <c r="F332" i="35" s="1"/>
  <c r="J281" i="35"/>
  <c r="J332" i="35" s="1"/>
  <c r="N281" i="35"/>
  <c r="N332" i="35" s="1"/>
  <c r="R281" i="35"/>
  <c r="R332" i="35" s="1"/>
  <c r="H277" i="35"/>
  <c r="H328" i="35" s="1"/>
  <c r="L277" i="35"/>
  <c r="L328" i="35" s="1"/>
  <c r="P277" i="35"/>
  <c r="P328" i="35" s="1"/>
  <c r="G273" i="35"/>
  <c r="G324" i="35" s="1"/>
  <c r="K273" i="35"/>
  <c r="K324" i="35" s="1"/>
  <c r="O273" i="35"/>
  <c r="O324" i="35" s="1"/>
  <c r="E269" i="35"/>
  <c r="E320" i="35" s="1"/>
  <c r="I269" i="35"/>
  <c r="I320" i="35" s="1"/>
  <c r="M269" i="35"/>
  <c r="M320" i="35" s="1"/>
  <c r="Q269" i="35"/>
  <c r="Q320" i="35" s="1"/>
  <c r="G265" i="35"/>
  <c r="G316" i="35" s="1"/>
  <c r="K265" i="35"/>
  <c r="K316" i="35" s="1"/>
  <c r="O265" i="35"/>
  <c r="O316" i="35" s="1"/>
  <c r="F261" i="35"/>
  <c r="F312" i="35" s="1"/>
  <c r="J261" i="35"/>
  <c r="J312" i="35" s="1"/>
  <c r="N261" i="35"/>
  <c r="N312" i="35" s="1"/>
  <c r="R261" i="35"/>
  <c r="R312" i="35" s="1"/>
  <c r="H257" i="35"/>
  <c r="H308" i="35" s="1"/>
  <c r="L257" i="35"/>
  <c r="L308" i="35" s="1"/>
  <c r="P257" i="35"/>
  <c r="P308" i="35" s="1"/>
  <c r="E824" i="35"/>
  <c r="E875" i="35" s="1"/>
  <c r="I824" i="35"/>
  <c r="I875" i="35" s="1"/>
  <c r="M824" i="35"/>
  <c r="M875" i="35" s="1"/>
  <c r="Q824" i="35"/>
  <c r="Q875" i="35" s="1"/>
  <c r="F824" i="35"/>
  <c r="F875" i="35" s="1"/>
  <c r="J824" i="35"/>
  <c r="J875" i="35" s="1"/>
  <c r="N824" i="35"/>
  <c r="N875" i="35" s="1"/>
  <c r="R824" i="35"/>
  <c r="R875" i="35" s="1"/>
  <c r="E823" i="35"/>
  <c r="E874" i="35" s="1"/>
  <c r="I823" i="35"/>
  <c r="I874" i="35" s="1"/>
  <c r="M823" i="35"/>
  <c r="M874" i="35" s="1"/>
  <c r="Q823" i="35"/>
  <c r="Q874" i="35" s="1"/>
  <c r="F823" i="35"/>
  <c r="F874" i="35" s="1"/>
  <c r="J823" i="35"/>
  <c r="J874" i="35" s="1"/>
  <c r="N823" i="35"/>
  <c r="N874" i="35" s="1"/>
  <c r="R823" i="35"/>
  <c r="R874" i="35" s="1"/>
  <c r="D493" i="35"/>
  <c r="D489" i="35"/>
  <c r="D485" i="35"/>
  <c r="D481" i="35"/>
  <c r="D477" i="35"/>
  <c r="D473" i="35"/>
  <c r="D469" i="35"/>
  <c r="D465" i="35"/>
  <c r="D461" i="35"/>
  <c r="D457" i="35"/>
  <c r="D453" i="35"/>
  <c r="D449" i="35"/>
  <c r="R442" i="35"/>
  <c r="R493" i="35" s="1"/>
  <c r="R438" i="35"/>
  <c r="R489" i="35" s="1"/>
  <c r="R434" i="35"/>
  <c r="R485" i="35" s="1"/>
  <c r="R430" i="35"/>
  <c r="R481" i="35" s="1"/>
  <c r="R426" i="35"/>
  <c r="R477" i="35" s="1"/>
  <c r="R422" i="35"/>
  <c r="R473" i="35" s="1"/>
  <c r="R418" i="35"/>
  <c r="R469" i="35" s="1"/>
  <c r="R414" i="35"/>
  <c r="R465" i="35" s="1"/>
  <c r="R410" i="35"/>
  <c r="R461" i="35" s="1"/>
  <c r="R406" i="35"/>
  <c r="R457" i="35" s="1"/>
  <c r="R402" i="35"/>
  <c r="R453" i="35" s="1"/>
  <c r="R398" i="35"/>
  <c r="R449" i="35" s="1"/>
  <c r="P442" i="35"/>
  <c r="P493" i="35" s="1"/>
  <c r="P438" i="35"/>
  <c r="P489" i="35" s="1"/>
  <c r="P434" i="35"/>
  <c r="P485" i="35" s="1"/>
  <c r="P430" i="35"/>
  <c r="P481" i="35" s="1"/>
  <c r="P426" i="35"/>
  <c r="P477" i="35" s="1"/>
  <c r="P422" i="35"/>
  <c r="P473" i="35" s="1"/>
  <c r="P418" i="35"/>
  <c r="P469" i="35" s="1"/>
  <c r="P414" i="35"/>
  <c r="P465" i="35" s="1"/>
  <c r="P410" i="35"/>
  <c r="P461" i="35" s="1"/>
  <c r="P406" i="35"/>
  <c r="P457" i="35" s="1"/>
  <c r="P402" i="35"/>
  <c r="P453" i="35" s="1"/>
  <c r="P398" i="35"/>
  <c r="P449" i="35" s="1"/>
  <c r="N442" i="35"/>
  <c r="N493" i="35" s="1"/>
  <c r="N438" i="35"/>
  <c r="N489" i="35" s="1"/>
  <c r="N434" i="35"/>
  <c r="N485" i="35" s="1"/>
  <c r="N430" i="35"/>
  <c r="N481" i="35" s="1"/>
  <c r="N426" i="35"/>
  <c r="N477" i="35" s="1"/>
  <c r="N422" i="35"/>
  <c r="N473" i="35" s="1"/>
  <c r="N418" i="35"/>
  <c r="N469" i="35" s="1"/>
  <c r="N414" i="35"/>
  <c r="N465" i="35" s="1"/>
  <c r="N410" i="35"/>
  <c r="N461" i="35" s="1"/>
  <c r="N406" i="35"/>
  <c r="N457" i="35" s="1"/>
  <c r="N402" i="35"/>
  <c r="N453" i="35" s="1"/>
  <c r="N398" i="35"/>
  <c r="N449" i="35" s="1"/>
  <c r="L442" i="35"/>
  <c r="L493" i="35" s="1"/>
  <c r="L438" i="35"/>
  <c r="L489" i="35" s="1"/>
  <c r="L434" i="35"/>
  <c r="L485" i="35" s="1"/>
  <c r="L430" i="35"/>
  <c r="L481" i="35" s="1"/>
  <c r="L426" i="35"/>
  <c r="L477" i="35" s="1"/>
  <c r="L422" i="35"/>
  <c r="L473" i="35" s="1"/>
  <c r="L418" i="35"/>
  <c r="L469" i="35" s="1"/>
  <c r="L414" i="35"/>
  <c r="L465" i="35" s="1"/>
  <c r="L410" i="35"/>
  <c r="L461" i="35" s="1"/>
  <c r="L406" i="35"/>
  <c r="L457" i="35" s="1"/>
  <c r="L402" i="35"/>
  <c r="L453" i="35" s="1"/>
  <c r="L398" i="35"/>
  <c r="L449" i="35" s="1"/>
  <c r="J442" i="35"/>
  <c r="J493" i="35" s="1"/>
  <c r="J438" i="35"/>
  <c r="J489" i="35" s="1"/>
  <c r="J434" i="35"/>
  <c r="J485" i="35" s="1"/>
  <c r="J430" i="35"/>
  <c r="J481" i="35" s="1"/>
  <c r="J426" i="35"/>
  <c r="J477" i="35" s="1"/>
  <c r="J422" i="35"/>
  <c r="J473" i="35" s="1"/>
  <c r="J418" i="35"/>
  <c r="J469" i="35" s="1"/>
  <c r="J414" i="35"/>
  <c r="J465" i="35" s="1"/>
  <c r="J410" i="35"/>
  <c r="J461" i="35" s="1"/>
  <c r="J406" i="35"/>
  <c r="J457" i="35" s="1"/>
  <c r="J402" i="35"/>
  <c r="J453" i="35" s="1"/>
  <c r="J398" i="35"/>
  <c r="J449" i="35" s="1"/>
  <c r="H442" i="35"/>
  <c r="H493" i="35" s="1"/>
  <c r="H438" i="35"/>
  <c r="H489" i="35" s="1"/>
  <c r="H434" i="35"/>
  <c r="H485" i="35" s="1"/>
  <c r="H430" i="35"/>
  <c r="H481" i="35" s="1"/>
  <c r="H426" i="35"/>
  <c r="H477" i="35" s="1"/>
  <c r="H422" i="35"/>
  <c r="H473" i="35" s="1"/>
  <c r="H418" i="35"/>
  <c r="H469" i="35" s="1"/>
  <c r="H414" i="35"/>
  <c r="H465" i="35" s="1"/>
  <c r="H410" i="35"/>
  <c r="H461" i="35" s="1"/>
  <c r="H406" i="35"/>
  <c r="H457" i="35" s="1"/>
  <c r="H402" i="35"/>
  <c r="H453" i="35" s="1"/>
  <c r="H398" i="35"/>
  <c r="H449" i="35" s="1"/>
  <c r="D875" i="35"/>
  <c r="D874" i="35"/>
  <c r="D825" i="35"/>
  <c r="K824" i="35"/>
  <c r="K875" i="35" s="1"/>
  <c r="K823" i="35"/>
  <c r="K874" i="35" s="1"/>
  <c r="E822" i="35"/>
  <c r="E873" i="35" s="1"/>
  <c r="I822" i="35"/>
  <c r="I873" i="35" s="1"/>
  <c r="M822" i="35"/>
  <c r="M873" i="35" s="1"/>
  <c r="Q822" i="35"/>
  <c r="Q873" i="35" s="1"/>
  <c r="F822" i="35"/>
  <c r="F873" i="35" s="1"/>
  <c r="J822" i="35"/>
  <c r="J873" i="35" s="1"/>
  <c r="E821" i="35"/>
  <c r="E872" i="35" s="1"/>
  <c r="I821" i="35"/>
  <c r="I872" i="35" s="1"/>
  <c r="M821" i="35"/>
  <c r="M872" i="35" s="1"/>
  <c r="Q821" i="35"/>
  <c r="Q872" i="35" s="1"/>
  <c r="F821" i="35"/>
  <c r="F872" i="35" s="1"/>
  <c r="J821" i="35"/>
  <c r="J872" i="35" s="1"/>
  <c r="N821" i="35"/>
  <c r="N872" i="35" s="1"/>
  <c r="R821" i="35"/>
  <c r="R872" i="35" s="1"/>
  <c r="E820" i="35"/>
  <c r="E871" i="35" s="1"/>
  <c r="I820" i="35"/>
  <c r="I871" i="35" s="1"/>
  <c r="M820" i="35"/>
  <c r="M871" i="35" s="1"/>
  <c r="Q820" i="35"/>
  <c r="Q871" i="35" s="1"/>
  <c r="F820" i="35"/>
  <c r="F871" i="35" s="1"/>
  <c r="J820" i="35"/>
  <c r="J871" i="35" s="1"/>
  <c r="N820" i="35"/>
  <c r="N871" i="35" s="1"/>
  <c r="R820" i="35"/>
  <c r="R871" i="35" s="1"/>
  <c r="E819" i="35"/>
  <c r="E870" i="35" s="1"/>
  <c r="I819" i="35"/>
  <c r="I870" i="35" s="1"/>
  <c r="M819" i="35"/>
  <c r="M870" i="35" s="1"/>
  <c r="Q819" i="35"/>
  <c r="Q870" i="35" s="1"/>
  <c r="F819" i="35"/>
  <c r="F870" i="35" s="1"/>
  <c r="J819" i="35"/>
  <c r="J870" i="35" s="1"/>
  <c r="N819" i="35"/>
  <c r="N870" i="35" s="1"/>
  <c r="R819" i="35"/>
  <c r="R870" i="35" s="1"/>
  <c r="E818" i="35"/>
  <c r="E869" i="35" s="1"/>
  <c r="I818" i="35"/>
  <c r="I869" i="35" s="1"/>
  <c r="M818" i="35"/>
  <c r="M869" i="35" s="1"/>
  <c r="Q818" i="35"/>
  <c r="Q869" i="35" s="1"/>
  <c r="F818" i="35"/>
  <c r="F869" i="35" s="1"/>
  <c r="J818" i="35"/>
  <c r="J869" i="35" s="1"/>
  <c r="N818" i="35"/>
  <c r="N869" i="35" s="1"/>
  <c r="R818" i="35"/>
  <c r="R869" i="35" s="1"/>
  <c r="E817" i="35"/>
  <c r="E868" i="35" s="1"/>
  <c r="I817" i="35"/>
  <c r="I868" i="35" s="1"/>
  <c r="M817" i="35"/>
  <c r="M868" i="35" s="1"/>
  <c r="Q817" i="35"/>
  <c r="Q868" i="35" s="1"/>
  <c r="F817" i="35"/>
  <c r="F868" i="35" s="1"/>
  <c r="J817" i="35"/>
  <c r="J868" i="35" s="1"/>
  <c r="N817" i="35"/>
  <c r="N868" i="35" s="1"/>
  <c r="R817" i="35"/>
  <c r="R868" i="35" s="1"/>
  <c r="E816" i="35"/>
  <c r="E867" i="35" s="1"/>
  <c r="I816" i="35"/>
  <c r="I867" i="35" s="1"/>
  <c r="M816" i="35"/>
  <c r="M867" i="35" s="1"/>
  <c r="Q816" i="35"/>
  <c r="Q867" i="35" s="1"/>
  <c r="F816" i="35"/>
  <c r="F867" i="35" s="1"/>
  <c r="J816" i="35"/>
  <c r="J867" i="35" s="1"/>
  <c r="N816" i="35"/>
  <c r="N867" i="35" s="1"/>
  <c r="R816" i="35"/>
  <c r="R867" i="35" s="1"/>
  <c r="E815" i="35"/>
  <c r="E866" i="35" s="1"/>
  <c r="I815" i="35"/>
  <c r="I866" i="35" s="1"/>
  <c r="M815" i="35"/>
  <c r="M866" i="35" s="1"/>
  <c r="Q815" i="35"/>
  <c r="Q866" i="35" s="1"/>
  <c r="F815" i="35"/>
  <c r="F866" i="35" s="1"/>
  <c r="J815" i="35"/>
  <c r="J866" i="35" s="1"/>
  <c r="N815" i="35"/>
  <c r="N866" i="35" s="1"/>
  <c r="R815" i="35"/>
  <c r="R866" i="35" s="1"/>
  <c r="E814" i="35"/>
  <c r="E865" i="35" s="1"/>
  <c r="I814" i="35"/>
  <c r="I865" i="35" s="1"/>
  <c r="M814" i="35"/>
  <c r="M865" i="35" s="1"/>
  <c r="Q814" i="35"/>
  <c r="Q865" i="35" s="1"/>
  <c r="F814" i="35"/>
  <c r="F865" i="35" s="1"/>
  <c r="J814" i="35"/>
  <c r="J865" i="35" s="1"/>
  <c r="N814" i="35"/>
  <c r="N865" i="35" s="1"/>
  <c r="R814" i="35"/>
  <c r="R865" i="35" s="1"/>
  <c r="E813" i="35"/>
  <c r="E864" i="35" s="1"/>
  <c r="I813" i="35"/>
  <c r="I864" i="35" s="1"/>
  <c r="M813" i="35"/>
  <c r="M864" i="35" s="1"/>
  <c r="Q813" i="35"/>
  <c r="Q864" i="35" s="1"/>
  <c r="F813" i="35"/>
  <c r="F864" i="35" s="1"/>
  <c r="J813" i="35"/>
  <c r="J864" i="35" s="1"/>
  <c r="N813" i="35"/>
  <c r="N864" i="35" s="1"/>
  <c r="R813" i="35"/>
  <c r="R864" i="35" s="1"/>
  <c r="E812" i="35"/>
  <c r="E863" i="35" s="1"/>
  <c r="I812" i="35"/>
  <c r="I863" i="35" s="1"/>
  <c r="M812" i="35"/>
  <c r="M863" i="35" s="1"/>
  <c r="Q812" i="35"/>
  <c r="Q863" i="35" s="1"/>
  <c r="F812" i="35"/>
  <c r="F863" i="35" s="1"/>
  <c r="J812" i="35"/>
  <c r="J863" i="35" s="1"/>
  <c r="N812" i="35"/>
  <c r="N863" i="35" s="1"/>
  <c r="R812" i="35"/>
  <c r="R863" i="35" s="1"/>
  <c r="E811" i="35"/>
  <c r="E862" i="35" s="1"/>
  <c r="I811" i="35"/>
  <c r="I862" i="35" s="1"/>
  <c r="M811" i="35"/>
  <c r="M862" i="35" s="1"/>
  <c r="Q811" i="35"/>
  <c r="Q862" i="35" s="1"/>
  <c r="F811" i="35"/>
  <c r="F862" i="35" s="1"/>
  <c r="J811" i="35"/>
  <c r="J862" i="35" s="1"/>
  <c r="N811" i="35"/>
  <c r="N862" i="35" s="1"/>
  <c r="R811" i="35"/>
  <c r="R862" i="35" s="1"/>
  <c r="E810" i="35"/>
  <c r="E861" i="35" s="1"/>
  <c r="I810" i="35"/>
  <c r="I861" i="35" s="1"/>
  <c r="M810" i="35"/>
  <c r="M861" i="35" s="1"/>
  <c r="Q810" i="35"/>
  <c r="Q861" i="35" s="1"/>
  <c r="F810" i="35"/>
  <c r="F861" i="35" s="1"/>
  <c r="J810" i="35"/>
  <c r="J861" i="35" s="1"/>
  <c r="N810" i="35"/>
  <c r="N861" i="35" s="1"/>
  <c r="R810" i="35"/>
  <c r="R861" i="35" s="1"/>
  <c r="E809" i="35"/>
  <c r="E860" i="35" s="1"/>
  <c r="I809" i="35"/>
  <c r="I860" i="35" s="1"/>
  <c r="M809" i="35"/>
  <c r="M860" i="35" s="1"/>
  <c r="Q809" i="35"/>
  <c r="Q860" i="35" s="1"/>
  <c r="F809" i="35"/>
  <c r="F860" i="35" s="1"/>
  <c r="J809" i="35"/>
  <c r="J860" i="35" s="1"/>
  <c r="N809" i="35"/>
  <c r="N860" i="35" s="1"/>
  <c r="R809" i="35"/>
  <c r="R860" i="35" s="1"/>
  <c r="E808" i="35"/>
  <c r="E859" i="35" s="1"/>
  <c r="I808" i="35"/>
  <c r="I859" i="35" s="1"/>
  <c r="M808" i="35"/>
  <c r="M859" i="35" s="1"/>
  <c r="Q808" i="35"/>
  <c r="Q859" i="35" s="1"/>
  <c r="F808" i="35"/>
  <c r="F859" i="35" s="1"/>
  <c r="J808" i="35"/>
  <c r="J859" i="35" s="1"/>
  <c r="N808" i="35"/>
  <c r="N859" i="35" s="1"/>
  <c r="R808" i="35"/>
  <c r="R859" i="35" s="1"/>
  <c r="E807" i="35"/>
  <c r="E858" i="35" s="1"/>
  <c r="I807" i="35"/>
  <c r="I858" i="35" s="1"/>
  <c r="M807" i="35"/>
  <c r="M858" i="35" s="1"/>
  <c r="Q807" i="35"/>
  <c r="Q858" i="35" s="1"/>
  <c r="F807" i="35"/>
  <c r="F858" i="35" s="1"/>
  <c r="J807" i="35"/>
  <c r="J858" i="35" s="1"/>
  <c r="N807" i="35"/>
  <c r="N858" i="35" s="1"/>
  <c r="R807" i="35"/>
  <c r="R858" i="35" s="1"/>
  <c r="E806" i="35"/>
  <c r="E857" i="35" s="1"/>
  <c r="I806" i="35"/>
  <c r="I857" i="35" s="1"/>
  <c r="M806" i="35"/>
  <c r="M857" i="35" s="1"/>
  <c r="Q806" i="35"/>
  <c r="Q857" i="35" s="1"/>
  <c r="F806" i="35"/>
  <c r="F857" i="35" s="1"/>
  <c r="J806" i="35"/>
  <c r="J857" i="35" s="1"/>
  <c r="N806" i="35"/>
  <c r="N857" i="35" s="1"/>
  <c r="R806" i="35"/>
  <c r="R857" i="35" s="1"/>
  <c r="E805" i="35"/>
  <c r="E856" i="35" s="1"/>
  <c r="I805" i="35"/>
  <c r="I856" i="35" s="1"/>
  <c r="M805" i="35"/>
  <c r="M856" i="35" s="1"/>
  <c r="Q805" i="35"/>
  <c r="Q856" i="35" s="1"/>
  <c r="F805" i="35"/>
  <c r="F856" i="35" s="1"/>
  <c r="J805" i="35"/>
  <c r="J856" i="35" s="1"/>
  <c r="N805" i="35"/>
  <c r="N856" i="35" s="1"/>
  <c r="R805" i="35"/>
  <c r="R856" i="35" s="1"/>
  <c r="E804" i="35"/>
  <c r="E855" i="35" s="1"/>
  <c r="I804" i="35"/>
  <c r="I855" i="35" s="1"/>
  <c r="M804" i="35"/>
  <c r="M855" i="35" s="1"/>
  <c r="Q804" i="35"/>
  <c r="Q855" i="35" s="1"/>
  <c r="F804" i="35"/>
  <c r="F855" i="35" s="1"/>
  <c r="J804" i="35"/>
  <c r="J855" i="35" s="1"/>
  <c r="N804" i="35"/>
  <c r="N855" i="35" s="1"/>
  <c r="R804" i="35"/>
  <c r="R855" i="35" s="1"/>
  <c r="E803" i="35"/>
  <c r="E854" i="35" s="1"/>
  <c r="I803" i="35"/>
  <c r="I854" i="35" s="1"/>
  <c r="M803" i="35"/>
  <c r="M854" i="35" s="1"/>
  <c r="Q803" i="35"/>
  <c r="Q854" i="35" s="1"/>
  <c r="F803" i="35"/>
  <c r="F854" i="35" s="1"/>
  <c r="J803" i="35"/>
  <c r="J854" i="35" s="1"/>
  <c r="N803" i="35"/>
  <c r="N854" i="35" s="1"/>
  <c r="R803" i="35"/>
  <c r="R854" i="35" s="1"/>
  <c r="E802" i="35"/>
  <c r="E853" i="35" s="1"/>
  <c r="I802" i="35"/>
  <c r="I853" i="35" s="1"/>
  <c r="M802" i="35"/>
  <c r="M853" i="35" s="1"/>
  <c r="Q802" i="35"/>
  <c r="Q853" i="35" s="1"/>
  <c r="F802" i="35"/>
  <c r="F853" i="35" s="1"/>
  <c r="J802" i="35"/>
  <c r="J853" i="35" s="1"/>
  <c r="N802" i="35"/>
  <c r="N853" i="35" s="1"/>
  <c r="R802" i="35"/>
  <c r="R853" i="35" s="1"/>
  <c r="E801" i="35"/>
  <c r="E852" i="35" s="1"/>
  <c r="I801" i="35"/>
  <c r="I852" i="35" s="1"/>
  <c r="M801" i="35"/>
  <c r="M852" i="35" s="1"/>
  <c r="Q801" i="35"/>
  <c r="Q852" i="35" s="1"/>
  <c r="F801" i="35"/>
  <c r="F852" i="35" s="1"/>
  <c r="J801" i="35"/>
  <c r="J852" i="35" s="1"/>
  <c r="N801" i="35"/>
  <c r="N852" i="35" s="1"/>
  <c r="R801" i="35"/>
  <c r="R852" i="35" s="1"/>
  <c r="E800" i="35"/>
  <c r="E851" i="35" s="1"/>
  <c r="I800" i="35"/>
  <c r="I851" i="35" s="1"/>
  <c r="M800" i="35"/>
  <c r="M851" i="35" s="1"/>
  <c r="Q800" i="35"/>
  <c r="Q851" i="35" s="1"/>
  <c r="F800" i="35"/>
  <c r="F851" i="35" s="1"/>
  <c r="J800" i="35"/>
  <c r="J851" i="35" s="1"/>
  <c r="N800" i="35"/>
  <c r="N851" i="35" s="1"/>
  <c r="R800" i="35"/>
  <c r="R851" i="35" s="1"/>
  <c r="E799" i="35"/>
  <c r="E850" i="35" s="1"/>
  <c r="I799" i="35"/>
  <c r="I850" i="35" s="1"/>
  <c r="M799" i="35"/>
  <c r="M850" i="35" s="1"/>
  <c r="Q799" i="35"/>
  <c r="Q850" i="35" s="1"/>
  <c r="F799" i="35"/>
  <c r="F850" i="35" s="1"/>
  <c r="J799" i="35"/>
  <c r="J850" i="35" s="1"/>
  <c r="N799" i="35"/>
  <c r="N850" i="35" s="1"/>
  <c r="R799" i="35"/>
  <c r="R850" i="35" s="1"/>
  <c r="E798" i="35"/>
  <c r="E849" i="35" s="1"/>
  <c r="I798" i="35"/>
  <c r="I849" i="35" s="1"/>
  <c r="M798" i="35"/>
  <c r="M849" i="35" s="1"/>
  <c r="Q798" i="35"/>
  <c r="Q849" i="35" s="1"/>
  <c r="F798" i="35"/>
  <c r="F849" i="35" s="1"/>
  <c r="J798" i="35"/>
  <c r="J849" i="35" s="1"/>
  <c r="N798" i="35"/>
  <c r="N849" i="35" s="1"/>
  <c r="R798" i="35"/>
  <c r="R849" i="35" s="1"/>
  <c r="E797" i="35"/>
  <c r="E848" i="35" s="1"/>
  <c r="I797" i="35"/>
  <c r="I848" i="35" s="1"/>
  <c r="M797" i="35"/>
  <c r="M848" i="35" s="1"/>
  <c r="Q797" i="35"/>
  <c r="Q848" i="35" s="1"/>
  <c r="F797" i="35"/>
  <c r="F848" i="35" s="1"/>
  <c r="J797" i="35"/>
  <c r="J848" i="35" s="1"/>
  <c r="N797" i="35"/>
  <c r="N848" i="35" s="1"/>
  <c r="R797" i="35"/>
  <c r="R848" i="35" s="1"/>
  <c r="E796" i="35"/>
  <c r="E847" i="35" s="1"/>
  <c r="I796" i="35"/>
  <c r="I847" i="35" s="1"/>
  <c r="M796" i="35"/>
  <c r="M847" i="35" s="1"/>
  <c r="Q796" i="35"/>
  <c r="Q847" i="35" s="1"/>
  <c r="F796" i="35"/>
  <c r="F847" i="35" s="1"/>
  <c r="J796" i="35"/>
  <c r="J847" i="35" s="1"/>
  <c r="N796" i="35"/>
  <c r="N847" i="35" s="1"/>
  <c r="R796" i="35"/>
  <c r="R847" i="35" s="1"/>
  <c r="E795" i="35"/>
  <c r="E846" i="35" s="1"/>
  <c r="I795" i="35"/>
  <c r="I846" i="35" s="1"/>
  <c r="M795" i="35"/>
  <c r="M846" i="35" s="1"/>
  <c r="Q795" i="35"/>
  <c r="Q846" i="35" s="1"/>
  <c r="F795" i="35"/>
  <c r="F846" i="35" s="1"/>
  <c r="J795" i="35"/>
  <c r="J846" i="35" s="1"/>
  <c r="N795" i="35"/>
  <c r="N846" i="35" s="1"/>
  <c r="R795" i="35"/>
  <c r="R846" i="35" s="1"/>
  <c r="E794" i="35"/>
  <c r="E845" i="35" s="1"/>
  <c r="I794" i="35"/>
  <c r="I845" i="35" s="1"/>
  <c r="M794" i="35"/>
  <c r="M845" i="35" s="1"/>
  <c r="Q794" i="35"/>
  <c r="Q845" i="35" s="1"/>
  <c r="F794" i="35"/>
  <c r="F845" i="35" s="1"/>
  <c r="J794" i="35"/>
  <c r="J845" i="35" s="1"/>
  <c r="N794" i="35"/>
  <c r="N845" i="35" s="1"/>
  <c r="R794" i="35"/>
  <c r="R845" i="35" s="1"/>
  <c r="E793" i="35"/>
  <c r="E844" i="35" s="1"/>
  <c r="I793" i="35"/>
  <c r="I844" i="35" s="1"/>
  <c r="M793" i="35"/>
  <c r="M844" i="35" s="1"/>
  <c r="Q793" i="35"/>
  <c r="Q844" i="35" s="1"/>
  <c r="F793" i="35"/>
  <c r="F844" i="35" s="1"/>
  <c r="J793" i="35"/>
  <c r="J844" i="35" s="1"/>
  <c r="N793" i="35"/>
  <c r="N844" i="35" s="1"/>
  <c r="R793" i="35"/>
  <c r="R844" i="35" s="1"/>
  <c r="E792" i="35"/>
  <c r="E843" i="35" s="1"/>
  <c r="I792" i="35"/>
  <c r="I843" i="35" s="1"/>
  <c r="M792" i="35"/>
  <c r="M843" i="35" s="1"/>
  <c r="Q792" i="35"/>
  <c r="Q843" i="35" s="1"/>
  <c r="F792" i="35"/>
  <c r="F843" i="35" s="1"/>
  <c r="J792" i="35"/>
  <c r="J843" i="35" s="1"/>
  <c r="N792" i="35"/>
  <c r="N843" i="35" s="1"/>
  <c r="R792" i="35"/>
  <c r="R843" i="35" s="1"/>
  <c r="E791" i="35"/>
  <c r="E842" i="35" s="1"/>
  <c r="I791" i="35"/>
  <c r="I842" i="35" s="1"/>
  <c r="M791" i="35"/>
  <c r="M842" i="35" s="1"/>
  <c r="Q791" i="35"/>
  <c r="Q842" i="35" s="1"/>
  <c r="F791" i="35"/>
  <c r="F842" i="35" s="1"/>
  <c r="J791" i="35"/>
  <c r="J842" i="35" s="1"/>
  <c r="N791" i="35"/>
  <c r="N842" i="35" s="1"/>
  <c r="R791" i="35"/>
  <c r="R842" i="35" s="1"/>
  <c r="E790" i="35"/>
  <c r="E841" i="35" s="1"/>
  <c r="I790" i="35"/>
  <c r="I841" i="35" s="1"/>
  <c r="M790" i="35"/>
  <c r="M841" i="35" s="1"/>
  <c r="Q790" i="35"/>
  <c r="Q841" i="35" s="1"/>
  <c r="F790" i="35"/>
  <c r="F841" i="35" s="1"/>
  <c r="J790" i="35"/>
  <c r="J841" i="35" s="1"/>
  <c r="N790" i="35"/>
  <c r="N841" i="35" s="1"/>
  <c r="R790" i="35"/>
  <c r="R841" i="35" s="1"/>
  <c r="E789" i="35"/>
  <c r="E840" i="35" s="1"/>
  <c r="I789" i="35"/>
  <c r="I840" i="35" s="1"/>
  <c r="M789" i="35"/>
  <c r="M840" i="35" s="1"/>
  <c r="Q789" i="35"/>
  <c r="Q840" i="35" s="1"/>
  <c r="F789" i="35"/>
  <c r="F840" i="35" s="1"/>
  <c r="J789" i="35"/>
  <c r="J840" i="35" s="1"/>
  <c r="N789" i="35"/>
  <c r="N840" i="35" s="1"/>
  <c r="R789" i="35"/>
  <c r="R840" i="35" s="1"/>
  <c r="E788" i="35"/>
  <c r="E839" i="35" s="1"/>
  <c r="I788" i="35"/>
  <c r="I839" i="35" s="1"/>
  <c r="M788" i="35"/>
  <c r="M839" i="35" s="1"/>
  <c r="Q788" i="35"/>
  <c r="Q839" i="35" s="1"/>
  <c r="F788" i="35"/>
  <c r="F839" i="35" s="1"/>
  <c r="J788" i="35"/>
  <c r="J839" i="35" s="1"/>
  <c r="N788" i="35"/>
  <c r="N839" i="35" s="1"/>
  <c r="R788" i="35"/>
  <c r="R839" i="35" s="1"/>
  <c r="E787" i="35"/>
  <c r="E838" i="35" s="1"/>
  <c r="I787" i="35"/>
  <c r="I838" i="35" s="1"/>
  <c r="M787" i="35"/>
  <c r="M838" i="35" s="1"/>
  <c r="Q787" i="35"/>
  <c r="Q838" i="35" s="1"/>
  <c r="F787" i="35"/>
  <c r="F838" i="35" s="1"/>
  <c r="J787" i="35"/>
  <c r="J838" i="35" s="1"/>
  <c r="N787" i="35"/>
  <c r="N838" i="35" s="1"/>
  <c r="R787" i="35"/>
  <c r="R838" i="35" s="1"/>
  <c r="E786" i="35"/>
  <c r="E837" i="35" s="1"/>
  <c r="I786" i="35"/>
  <c r="I837" i="35" s="1"/>
  <c r="M786" i="35"/>
  <c r="M837" i="35" s="1"/>
  <c r="Q786" i="35"/>
  <c r="Q837" i="35" s="1"/>
  <c r="F786" i="35"/>
  <c r="F837" i="35" s="1"/>
  <c r="J786" i="35"/>
  <c r="J837" i="35" s="1"/>
  <c r="N786" i="35"/>
  <c r="N837" i="35" s="1"/>
  <c r="R786" i="35"/>
  <c r="R837" i="35" s="1"/>
  <c r="E785" i="35"/>
  <c r="E836" i="35" s="1"/>
  <c r="I785" i="35"/>
  <c r="I836" i="35" s="1"/>
  <c r="M785" i="35"/>
  <c r="M836" i="35" s="1"/>
  <c r="Q785" i="35"/>
  <c r="Q836" i="35" s="1"/>
  <c r="F785" i="35"/>
  <c r="F836" i="35" s="1"/>
  <c r="J785" i="35"/>
  <c r="J836" i="35" s="1"/>
  <c r="N785" i="35"/>
  <c r="N836" i="35" s="1"/>
  <c r="R785" i="35"/>
  <c r="R836" i="35" s="1"/>
  <c r="E784" i="35"/>
  <c r="E835" i="35" s="1"/>
  <c r="I784" i="35"/>
  <c r="I835" i="35" s="1"/>
  <c r="M784" i="35"/>
  <c r="M835" i="35" s="1"/>
  <c r="Q784" i="35"/>
  <c r="Q835" i="35" s="1"/>
  <c r="F784" i="35"/>
  <c r="F835" i="35" s="1"/>
  <c r="J784" i="35"/>
  <c r="J835" i="35" s="1"/>
  <c r="N784" i="35"/>
  <c r="N835" i="35" s="1"/>
  <c r="R784" i="35"/>
  <c r="R835" i="35" s="1"/>
  <c r="E783" i="35"/>
  <c r="E834" i="35" s="1"/>
  <c r="I783" i="35"/>
  <c r="I834" i="35" s="1"/>
  <c r="M783" i="35"/>
  <c r="M834" i="35" s="1"/>
  <c r="Q783" i="35"/>
  <c r="Q834" i="35" s="1"/>
  <c r="F783" i="35"/>
  <c r="F834" i="35" s="1"/>
  <c r="J783" i="35"/>
  <c r="J834" i="35" s="1"/>
  <c r="N783" i="35"/>
  <c r="N834" i="35" s="1"/>
  <c r="R783" i="35"/>
  <c r="R834" i="35" s="1"/>
  <c r="E782" i="35"/>
  <c r="E833" i="35" s="1"/>
  <c r="I782" i="35"/>
  <c r="I833" i="35" s="1"/>
  <c r="M782" i="35"/>
  <c r="M833" i="35" s="1"/>
  <c r="Q782" i="35"/>
  <c r="Q833" i="35" s="1"/>
  <c r="F782" i="35"/>
  <c r="F833" i="35" s="1"/>
  <c r="J782" i="35"/>
  <c r="J833" i="35" s="1"/>
  <c r="N782" i="35"/>
  <c r="N833" i="35" s="1"/>
  <c r="R782" i="35"/>
  <c r="R833" i="35" s="1"/>
  <c r="E781" i="35"/>
  <c r="E832" i="35" s="1"/>
  <c r="I781" i="35"/>
  <c r="I832" i="35" s="1"/>
  <c r="M781" i="35"/>
  <c r="M832" i="35" s="1"/>
  <c r="Q781" i="35"/>
  <c r="Q832" i="35" s="1"/>
  <c r="F781" i="35"/>
  <c r="F832" i="35" s="1"/>
  <c r="J781" i="35"/>
  <c r="J832" i="35" s="1"/>
  <c r="N781" i="35"/>
  <c r="N832" i="35" s="1"/>
  <c r="R781" i="35"/>
  <c r="R832" i="35" s="1"/>
  <c r="E780" i="35"/>
  <c r="E831" i="35" s="1"/>
  <c r="I780" i="35"/>
  <c r="I831" i="35" s="1"/>
  <c r="M780" i="35"/>
  <c r="M831" i="35" s="1"/>
  <c r="Q780" i="35"/>
  <c r="Q831" i="35" s="1"/>
  <c r="F780" i="35"/>
  <c r="F831" i="35" s="1"/>
  <c r="J780" i="35"/>
  <c r="J831" i="35" s="1"/>
  <c r="N780" i="35"/>
  <c r="N831" i="35" s="1"/>
  <c r="R780" i="35"/>
  <c r="R831" i="35" s="1"/>
  <c r="E779" i="35"/>
  <c r="E830" i="35" s="1"/>
  <c r="I779" i="35"/>
  <c r="I830" i="35" s="1"/>
  <c r="M779" i="35"/>
  <c r="M830" i="35" s="1"/>
  <c r="Q779" i="35"/>
  <c r="Q830" i="35" s="1"/>
  <c r="F779" i="35"/>
  <c r="F830" i="35" s="1"/>
  <c r="J779" i="35"/>
  <c r="J830" i="35" s="1"/>
  <c r="N779" i="35"/>
  <c r="N830" i="35" s="1"/>
  <c r="R779" i="35"/>
  <c r="R830" i="35" s="1"/>
  <c r="E778" i="35"/>
  <c r="E829" i="35" s="1"/>
  <c r="I778" i="35"/>
  <c r="I829" i="35" s="1"/>
  <c r="M778" i="35"/>
  <c r="M829" i="35" s="1"/>
  <c r="Q778" i="35"/>
  <c r="Q829" i="35" s="1"/>
  <c r="F778" i="35"/>
  <c r="F829" i="35" s="1"/>
  <c r="J778" i="35"/>
  <c r="J829" i="35" s="1"/>
  <c r="N778" i="35"/>
  <c r="N829" i="35" s="1"/>
  <c r="R778" i="35"/>
  <c r="R829" i="35" s="1"/>
  <c r="E777" i="35"/>
  <c r="E828" i="35" s="1"/>
  <c r="I777" i="35"/>
  <c r="I828" i="35" s="1"/>
  <c r="M777" i="35"/>
  <c r="M828" i="35" s="1"/>
  <c r="Q777" i="35"/>
  <c r="Q828" i="35" s="1"/>
  <c r="F777" i="35"/>
  <c r="F828" i="35" s="1"/>
  <c r="J777" i="35"/>
  <c r="J828" i="35" s="1"/>
  <c r="N777" i="35"/>
  <c r="N828" i="35" s="1"/>
  <c r="R777" i="35"/>
  <c r="R828" i="35" s="1"/>
  <c r="E776" i="35"/>
  <c r="E827" i="35" s="1"/>
  <c r="I776" i="35"/>
  <c r="I827" i="35" s="1"/>
  <c r="M776" i="35"/>
  <c r="M827" i="35" s="1"/>
  <c r="Q776" i="35"/>
  <c r="Q827" i="35" s="1"/>
  <c r="F776" i="35"/>
  <c r="F827" i="35" s="1"/>
  <c r="J776" i="35"/>
  <c r="J827" i="35" s="1"/>
  <c r="N776" i="35"/>
  <c r="N827" i="35" s="1"/>
  <c r="R776" i="35"/>
  <c r="R827" i="35" s="1"/>
  <c r="E775" i="35"/>
  <c r="I775" i="35"/>
  <c r="M775" i="35"/>
  <c r="Q775" i="35"/>
  <c r="F775" i="35"/>
  <c r="J775" i="35"/>
  <c r="N775" i="35"/>
  <c r="R775" i="35"/>
  <c r="F670" i="35"/>
  <c r="F721" i="35" s="1"/>
  <c r="J670" i="35"/>
  <c r="J721" i="35" s="1"/>
  <c r="N670" i="35"/>
  <c r="N721" i="35" s="1"/>
  <c r="R670" i="35"/>
  <c r="R721" i="35" s="1"/>
  <c r="E670" i="35"/>
  <c r="E721" i="35" s="1"/>
  <c r="K670" i="35"/>
  <c r="K721" i="35" s="1"/>
  <c r="P670" i="35"/>
  <c r="P721" i="35" s="1"/>
  <c r="G670" i="35"/>
  <c r="G721" i="35" s="1"/>
  <c r="L670" i="35"/>
  <c r="L721" i="35" s="1"/>
  <c r="Q670" i="35"/>
  <c r="Q721" i="35" s="1"/>
  <c r="I670" i="35"/>
  <c r="I721" i="35" s="1"/>
  <c r="M670" i="35"/>
  <c r="M721" i="35" s="1"/>
  <c r="F662" i="35"/>
  <c r="F713" i="35" s="1"/>
  <c r="J662" i="35"/>
  <c r="J713" i="35" s="1"/>
  <c r="N662" i="35"/>
  <c r="N713" i="35" s="1"/>
  <c r="R662" i="35"/>
  <c r="R713" i="35" s="1"/>
  <c r="E662" i="35"/>
  <c r="E713" i="35" s="1"/>
  <c r="K662" i="35"/>
  <c r="K713" i="35" s="1"/>
  <c r="P662" i="35"/>
  <c r="P713" i="35" s="1"/>
  <c r="G662" i="35"/>
  <c r="G713" i="35" s="1"/>
  <c r="L662" i="35"/>
  <c r="L713" i="35" s="1"/>
  <c r="Q662" i="35"/>
  <c r="Q713" i="35" s="1"/>
  <c r="I662" i="35"/>
  <c r="I713" i="35" s="1"/>
  <c r="M662" i="35"/>
  <c r="M713" i="35" s="1"/>
  <c r="F645" i="35"/>
  <c r="F696" i="35" s="1"/>
  <c r="J645" i="35"/>
  <c r="J696" i="35" s="1"/>
  <c r="N645" i="35"/>
  <c r="N696" i="35" s="1"/>
  <c r="R645" i="35"/>
  <c r="R696" i="35" s="1"/>
  <c r="G645" i="35"/>
  <c r="G696" i="35" s="1"/>
  <c r="K645" i="35"/>
  <c r="K696" i="35" s="1"/>
  <c r="O645" i="35"/>
  <c r="O696" i="35" s="1"/>
  <c r="E645" i="35"/>
  <c r="E696" i="35" s="1"/>
  <c r="M645" i="35"/>
  <c r="M696" i="35" s="1"/>
  <c r="H645" i="35"/>
  <c r="H696" i="35" s="1"/>
  <c r="P645" i="35"/>
  <c r="P696" i="35" s="1"/>
  <c r="L645" i="35"/>
  <c r="L696" i="35" s="1"/>
  <c r="Q645" i="35"/>
  <c r="Q696" i="35" s="1"/>
  <c r="F640" i="35"/>
  <c r="F691" i="35" s="1"/>
  <c r="J640" i="35"/>
  <c r="J691" i="35" s="1"/>
  <c r="N640" i="35"/>
  <c r="N691" i="35" s="1"/>
  <c r="R640" i="35"/>
  <c r="R691" i="35" s="1"/>
  <c r="G640" i="35"/>
  <c r="G691" i="35" s="1"/>
  <c r="K640" i="35"/>
  <c r="K691" i="35" s="1"/>
  <c r="O640" i="35"/>
  <c r="O691" i="35" s="1"/>
  <c r="H640" i="35"/>
  <c r="H691" i="35" s="1"/>
  <c r="P640" i="35"/>
  <c r="I640" i="35"/>
  <c r="I691" i="35" s="1"/>
  <c r="Q640" i="35"/>
  <c r="Q691" i="35" s="1"/>
  <c r="E640" i="35"/>
  <c r="E691" i="35" s="1"/>
  <c r="D691" i="35"/>
  <c r="L640" i="35"/>
  <c r="K802" i="35"/>
  <c r="K853" i="35" s="1"/>
  <c r="K801" i="35"/>
  <c r="K852" i="35" s="1"/>
  <c r="K800" i="35"/>
  <c r="K851" i="35" s="1"/>
  <c r="K799" i="35"/>
  <c r="K850" i="35" s="1"/>
  <c r="K798" i="35"/>
  <c r="K849" i="35" s="1"/>
  <c r="K797" i="35"/>
  <c r="K848" i="35" s="1"/>
  <c r="K796" i="35"/>
  <c r="K847" i="35" s="1"/>
  <c r="K795" i="35"/>
  <c r="K846" i="35" s="1"/>
  <c r="K794" i="35"/>
  <c r="K845" i="35" s="1"/>
  <c r="K793" i="35"/>
  <c r="K844" i="35" s="1"/>
  <c r="K792" i="35"/>
  <c r="K843" i="35" s="1"/>
  <c r="K791" i="35"/>
  <c r="K842" i="35" s="1"/>
  <c r="K790" i="35"/>
  <c r="K841" i="35" s="1"/>
  <c r="K789" i="35"/>
  <c r="K840" i="35" s="1"/>
  <c r="K788" i="35"/>
  <c r="K839" i="35" s="1"/>
  <c r="K787" i="35"/>
  <c r="K838" i="35" s="1"/>
  <c r="K786" i="35"/>
  <c r="K837" i="35" s="1"/>
  <c r="K785" i="35"/>
  <c r="K836" i="35" s="1"/>
  <c r="K784" i="35"/>
  <c r="K835" i="35" s="1"/>
  <c r="K783" i="35"/>
  <c r="K834" i="35" s="1"/>
  <c r="K782" i="35"/>
  <c r="K833" i="35" s="1"/>
  <c r="K781" i="35"/>
  <c r="K832" i="35" s="1"/>
  <c r="K780" i="35"/>
  <c r="K831" i="35" s="1"/>
  <c r="K779" i="35"/>
  <c r="K830" i="35" s="1"/>
  <c r="K778" i="35"/>
  <c r="K829" i="35" s="1"/>
  <c r="K777" i="35"/>
  <c r="K828" i="35" s="1"/>
  <c r="K776" i="35"/>
  <c r="K827" i="35" s="1"/>
  <c r="K775" i="35"/>
  <c r="F668" i="35"/>
  <c r="F719" i="35" s="1"/>
  <c r="J668" i="35"/>
  <c r="J719" i="35" s="1"/>
  <c r="N668" i="35"/>
  <c r="N719" i="35" s="1"/>
  <c r="R668" i="35"/>
  <c r="R719" i="35" s="1"/>
  <c r="E668" i="35"/>
  <c r="E719" i="35" s="1"/>
  <c r="K668" i="35"/>
  <c r="K719" i="35" s="1"/>
  <c r="P668" i="35"/>
  <c r="P719" i="35" s="1"/>
  <c r="G668" i="35"/>
  <c r="G719" i="35" s="1"/>
  <c r="L668" i="35"/>
  <c r="L719" i="35" s="1"/>
  <c r="Q668" i="35"/>
  <c r="Q719" i="35" s="1"/>
  <c r="I668" i="35"/>
  <c r="I719" i="35" s="1"/>
  <c r="M668" i="35"/>
  <c r="M719" i="35" s="1"/>
  <c r="F660" i="35"/>
  <c r="F711" i="35" s="1"/>
  <c r="J660" i="35"/>
  <c r="J711" i="35" s="1"/>
  <c r="N660" i="35"/>
  <c r="N711" i="35" s="1"/>
  <c r="R660" i="35"/>
  <c r="R711" i="35" s="1"/>
  <c r="E660" i="35"/>
  <c r="E711" i="35" s="1"/>
  <c r="K660" i="35"/>
  <c r="K711" i="35" s="1"/>
  <c r="P660" i="35"/>
  <c r="P711" i="35" s="1"/>
  <c r="G660" i="35"/>
  <c r="G711" i="35" s="1"/>
  <c r="L660" i="35"/>
  <c r="L711" i="35" s="1"/>
  <c r="Q660" i="35"/>
  <c r="Q711" i="35" s="1"/>
  <c r="I660" i="35"/>
  <c r="I711" i="35" s="1"/>
  <c r="M660" i="35"/>
  <c r="M711" i="35" s="1"/>
  <c r="F653" i="35"/>
  <c r="F704" i="35" s="1"/>
  <c r="J653" i="35"/>
  <c r="J704" i="35" s="1"/>
  <c r="N653" i="35"/>
  <c r="N704" i="35" s="1"/>
  <c r="R653" i="35"/>
  <c r="R704" i="35" s="1"/>
  <c r="G653" i="35"/>
  <c r="G704" i="35" s="1"/>
  <c r="K653" i="35"/>
  <c r="K704" i="35" s="1"/>
  <c r="O653" i="35"/>
  <c r="O704" i="35" s="1"/>
  <c r="E653" i="35"/>
  <c r="E704" i="35" s="1"/>
  <c r="M653" i="35"/>
  <c r="M704" i="35" s="1"/>
  <c r="H653" i="35"/>
  <c r="H704" i="35" s="1"/>
  <c r="P653" i="35"/>
  <c r="P704" i="35" s="1"/>
  <c r="L653" i="35"/>
  <c r="L704" i="35" s="1"/>
  <c r="Q653" i="35"/>
  <c r="Q704" i="35" s="1"/>
  <c r="F648" i="35"/>
  <c r="F699" i="35" s="1"/>
  <c r="J648" i="35"/>
  <c r="J699" i="35" s="1"/>
  <c r="N648" i="35"/>
  <c r="N699" i="35" s="1"/>
  <c r="R648" i="35"/>
  <c r="R699" i="35" s="1"/>
  <c r="G648" i="35"/>
  <c r="G699" i="35" s="1"/>
  <c r="K648" i="35"/>
  <c r="K699" i="35" s="1"/>
  <c r="O648" i="35"/>
  <c r="O699" i="35" s="1"/>
  <c r="H648" i="35"/>
  <c r="H699" i="35" s="1"/>
  <c r="P648" i="35"/>
  <c r="P699" i="35" s="1"/>
  <c r="I648" i="35"/>
  <c r="I699" i="35" s="1"/>
  <c r="Q648" i="35"/>
  <c r="Q699" i="35" s="1"/>
  <c r="E648" i="35"/>
  <c r="E699" i="35" s="1"/>
  <c r="D699" i="35"/>
  <c r="L648" i="35"/>
  <c r="L699" i="35" s="1"/>
  <c r="R673" i="35"/>
  <c r="R724" i="35" s="1"/>
  <c r="F652" i="35"/>
  <c r="F703" i="35" s="1"/>
  <c r="J652" i="35"/>
  <c r="J703" i="35" s="1"/>
  <c r="N652" i="35"/>
  <c r="N703" i="35" s="1"/>
  <c r="R652" i="35"/>
  <c r="R703" i="35" s="1"/>
  <c r="G652" i="35"/>
  <c r="G703" i="35" s="1"/>
  <c r="K652" i="35"/>
  <c r="K703" i="35" s="1"/>
  <c r="O652" i="35"/>
  <c r="O703" i="35" s="1"/>
  <c r="H652" i="35"/>
  <c r="H703" i="35" s="1"/>
  <c r="P652" i="35"/>
  <c r="P703" i="35" s="1"/>
  <c r="I652" i="35"/>
  <c r="I703" i="35" s="1"/>
  <c r="Q652" i="35"/>
  <c r="Q703" i="35" s="1"/>
  <c r="F644" i="35"/>
  <c r="F695" i="35" s="1"/>
  <c r="J644" i="35"/>
  <c r="J695" i="35" s="1"/>
  <c r="N644" i="35"/>
  <c r="N695" i="35" s="1"/>
  <c r="R644" i="35"/>
  <c r="R695" i="35" s="1"/>
  <c r="G644" i="35"/>
  <c r="G695" i="35" s="1"/>
  <c r="K644" i="35"/>
  <c r="K695" i="35" s="1"/>
  <c r="O644" i="35"/>
  <c r="O695" i="35" s="1"/>
  <c r="H644" i="35"/>
  <c r="H695" i="35" s="1"/>
  <c r="P644" i="35"/>
  <c r="P695" i="35" s="1"/>
  <c r="I644" i="35"/>
  <c r="I695" i="35" s="1"/>
  <c r="Q644" i="35"/>
  <c r="Q695" i="35" s="1"/>
  <c r="F673" i="35"/>
  <c r="F724" i="35" s="1"/>
  <c r="J673" i="35"/>
  <c r="J724" i="35" s="1"/>
  <c r="N673" i="35"/>
  <c r="N724" i="35" s="1"/>
  <c r="E673" i="35"/>
  <c r="E724" i="35" s="1"/>
  <c r="K673" i="35"/>
  <c r="K724" i="35" s="1"/>
  <c r="P673" i="35"/>
  <c r="P724" i="35" s="1"/>
  <c r="G673" i="35"/>
  <c r="G724" i="35" s="1"/>
  <c r="L673" i="35"/>
  <c r="L724" i="35" s="1"/>
  <c r="Q673" i="35"/>
  <c r="Q724" i="35" s="1"/>
  <c r="F671" i="35"/>
  <c r="F722" i="35" s="1"/>
  <c r="J671" i="35"/>
  <c r="J722" i="35" s="1"/>
  <c r="N671" i="35"/>
  <c r="N722" i="35" s="1"/>
  <c r="R671" i="35"/>
  <c r="R722" i="35" s="1"/>
  <c r="E671" i="35"/>
  <c r="E722" i="35" s="1"/>
  <c r="K671" i="35"/>
  <c r="K722" i="35" s="1"/>
  <c r="P671" i="35"/>
  <c r="P722" i="35" s="1"/>
  <c r="G671" i="35"/>
  <c r="G722" i="35" s="1"/>
  <c r="L671" i="35"/>
  <c r="L722" i="35" s="1"/>
  <c r="Q671" i="35"/>
  <c r="Q722" i="35" s="1"/>
  <c r="F669" i="35"/>
  <c r="F720" i="35" s="1"/>
  <c r="J669" i="35"/>
  <c r="J720" i="35" s="1"/>
  <c r="N669" i="35"/>
  <c r="N720" i="35" s="1"/>
  <c r="R669" i="35"/>
  <c r="R720" i="35" s="1"/>
  <c r="E669" i="35"/>
  <c r="E720" i="35" s="1"/>
  <c r="K669" i="35"/>
  <c r="K720" i="35" s="1"/>
  <c r="P669" i="35"/>
  <c r="P720" i="35" s="1"/>
  <c r="G669" i="35"/>
  <c r="G720" i="35" s="1"/>
  <c r="L669" i="35"/>
  <c r="L720" i="35" s="1"/>
  <c r="Q669" i="35"/>
  <c r="Q720" i="35" s="1"/>
  <c r="F667" i="35"/>
  <c r="F718" i="35" s="1"/>
  <c r="J667" i="35"/>
  <c r="J718" i="35" s="1"/>
  <c r="N667" i="35"/>
  <c r="N718" i="35" s="1"/>
  <c r="R667" i="35"/>
  <c r="R718" i="35" s="1"/>
  <c r="E667" i="35"/>
  <c r="E718" i="35" s="1"/>
  <c r="K667" i="35"/>
  <c r="K718" i="35" s="1"/>
  <c r="P667" i="35"/>
  <c r="P718" i="35" s="1"/>
  <c r="G667" i="35"/>
  <c r="G718" i="35" s="1"/>
  <c r="L667" i="35"/>
  <c r="L718" i="35" s="1"/>
  <c r="Q667" i="35"/>
  <c r="Q718" i="35" s="1"/>
  <c r="F665" i="35"/>
  <c r="F716" i="35" s="1"/>
  <c r="J665" i="35"/>
  <c r="J716" i="35" s="1"/>
  <c r="N665" i="35"/>
  <c r="N716" i="35" s="1"/>
  <c r="R665" i="35"/>
  <c r="R716" i="35" s="1"/>
  <c r="E665" i="35"/>
  <c r="E716" i="35" s="1"/>
  <c r="K665" i="35"/>
  <c r="K716" i="35" s="1"/>
  <c r="P665" i="35"/>
  <c r="P716" i="35" s="1"/>
  <c r="G665" i="35"/>
  <c r="G716" i="35" s="1"/>
  <c r="L665" i="35"/>
  <c r="L716" i="35" s="1"/>
  <c r="Q665" i="35"/>
  <c r="Q716" i="35" s="1"/>
  <c r="F663" i="35"/>
  <c r="F714" i="35" s="1"/>
  <c r="J663" i="35"/>
  <c r="J714" i="35" s="1"/>
  <c r="N663" i="35"/>
  <c r="N714" i="35" s="1"/>
  <c r="R663" i="35"/>
  <c r="R714" i="35" s="1"/>
  <c r="E663" i="35"/>
  <c r="E714" i="35" s="1"/>
  <c r="K663" i="35"/>
  <c r="K714" i="35" s="1"/>
  <c r="P663" i="35"/>
  <c r="P714" i="35" s="1"/>
  <c r="G663" i="35"/>
  <c r="G714" i="35" s="1"/>
  <c r="L663" i="35"/>
  <c r="L714" i="35" s="1"/>
  <c r="Q663" i="35"/>
  <c r="Q714" i="35" s="1"/>
  <c r="F661" i="35"/>
  <c r="F712" i="35" s="1"/>
  <c r="J661" i="35"/>
  <c r="J712" i="35" s="1"/>
  <c r="N661" i="35"/>
  <c r="N712" i="35" s="1"/>
  <c r="R661" i="35"/>
  <c r="R712" i="35" s="1"/>
  <c r="E661" i="35"/>
  <c r="E712" i="35" s="1"/>
  <c r="K661" i="35"/>
  <c r="K712" i="35" s="1"/>
  <c r="P661" i="35"/>
  <c r="P712" i="35" s="1"/>
  <c r="G661" i="35"/>
  <c r="G712" i="35" s="1"/>
  <c r="L661" i="35"/>
  <c r="L712" i="35" s="1"/>
  <c r="Q661" i="35"/>
  <c r="Q712" i="35" s="1"/>
  <c r="F659" i="35"/>
  <c r="F710" i="35" s="1"/>
  <c r="J659" i="35"/>
  <c r="J710" i="35" s="1"/>
  <c r="N659" i="35"/>
  <c r="N710" i="35" s="1"/>
  <c r="R659" i="35"/>
  <c r="R710" i="35" s="1"/>
  <c r="E659" i="35"/>
  <c r="E710" i="35" s="1"/>
  <c r="K659" i="35"/>
  <c r="K710" i="35" s="1"/>
  <c r="P659" i="35"/>
  <c r="P710" i="35" s="1"/>
  <c r="G659" i="35"/>
  <c r="G710" i="35" s="1"/>
  <c r="L659" i="35"/>
  <c r="L710" i="35" s="1"/>
  <c r="Q659" i="35"/>
  <c r="Q710" i="35" s="1"/>
  <c r="F657" i="35"/>
  <c r="F708" i="35" s="1"/>
  <c r="J657" i="35"/>
  <c r="J708" i="35" s="1"/>
  <c r="N657" i="35"/>
  <c r="N708" i="35" s="1"/>
  <c r="R657" i="35"/>
  <c r="R708" i="35" s="1"/>
  <c r="E657" i="35"/>
  <c r="E708" i="35" s="1"/>
  <c r="K657" i="35"/>
  <c r="K708" i="35" s="1"/>
  <c r="P657" i="35"/>
  <c r="P708" i="35" s="1"/>
  <c r="G657" i="35"/>
  <c r="G708" i="35" s="1"/>
  <c r="L657" i="35"/>
  <c r="L708" i="35" s="1"/>
  <c r="Q657" i="35"/>
  <c r="Q708" i="35" s="1"/>
  <c r="F649" i="35"/>
  <c r="F700" i="35" s="1"/>
  <c r="J649" i="35"/>
  <c r="J700" i="35" s="1"/>
  <c r="N649" i="35"/>
  <c r="N700" i="35" s="1"/>
  <c r="R649" i="35"/>
  <c r="R700" i="35" s="1"/>
  <c r="G649" i="35"/>
  <c r="G700" i="35" s="1"/>
  <c r="K649" i="35"/>
  <c r="K700" i="35" s="1"/>
  <c r="O649" i="35"/>
  <c r="O700" i="35" s="1"/>
  <c r="E649" i="35"/>
  <c r="E700" i="35" s="1"/>
  <c r="M649" i="35"/>
  <c r="M700" i="35" s="1"/>
  <c r="H649" i="35"/>
  <c r="H700" i="35" s="1"/>
  <c r="P649" i="35"/>
  <c r="P700" i="35" s="1"/>
  <c r="F641" i="35"/>
  <c r="F692" i="35" s="1"/>
  <c r="J641" i="35"/>
  <c r="J692" i="35" s="1"/>
  <c r="N641" i="35"/>
  <c r="N692" i="35" s="1"/>
  <c r="R641" i="35"/>
  <c r="R692" i="35" s="1"/>
  <c r="G641" i="35"/>
  <c r="G692" i="35" s="1"/>
  <c r="K641" i="35"/>
  <c r="K692" i="35" s="1"/>
  <c r="O641" i="35"/>
  <c r="O692" i="35" s="1"/>
  <c r="E641" i="35"/>
  <c r="E692" i="35" s="1"/>
  <c r="M641" i="35"/>
  <c r="M692" i="35" s="1"/>
  <c r="H641" i="35"/>
  <c r="H692" i="35" s="1"/>
  <c r="P641" i="35"/>
  <c r="P692" i="35" s="1"/>
  <c r="M690" i="35"/>
  <c r="F655" i="35"/>
  <c r="F706" i="35" s="1"/>
  <c r="J655" i="35"/>
  <c r="J706" i="35" s="1"/>
  <c r="N655" i="35"/>
  <c r="N706" i="35" s="1"/>
  <c r="R655" i="35"/>
  <c r="R706" i="35" s="1"/>
  <c r="G655" i="35"/>
  <c r="G706" i="35" s="1"/>
  <c r="K655" i="35"/>
  <c r="K706" i="35" s="1"/>
  <c r="O655" i="35"/>
  <c r="O706" i="35" s="1"/>
  <c r="F651" i="35"/>
  <c r="F702" i="35" s="1"/>
  <c r="J651" i="35"/>
  <c r="J702" i="35" s="1"/>
  <c r="N651" i="35"/>
  <c r="N702" i="35" s="1"/>
  <c r="R651" i="35"/>
  <c r="R702" i="35" s="1"/>
  <c r="G651" i="35"/>
  <c r="G702" i="35" s="1"/>
  <c r="K651" i="35"/>
  <c r="K702" i="35" s="1"/>
  <c r="O651" i="35"/>
  <c r="O702" i="35" s="1"/>
  <c r="F647" i="35"/>
  <c r="F698" i="35" s="1"/>
  <c r="J647" i="35"/>
  <c r="J698" i="35" s="1"/>
  <c r="N647" i="35"/>
  <c r="N698" i="35" s="1"/>
  <c r="R647" i="35"/>
  <c r="R698" i="35" s="1"/>
  <c r="G647" i="35"/>
  <c r="G698" i="35" s="1"/>
  <c r="K647" i="35"/>
  <c r="K698" i="35" s="1"/>
  <c r="O647" i="35"/>
  <c r="O698" i="35" s="1"/>
  <c r="F643" i="35"/>
  <c r="F694" i="35" s="1"/>
  <c r="J643" i="35"/>
  <c r="J694" i="35" s="1"/>
  <c r="N643" i="35"/>
  <c r="N694" i="35" s="1"/>
  <c r="R643" i="35"/>
  <c r="R694" i="35" s="1"/>
  <c r="G643" i="35"/>
  <c r="G694" i="35" s="1"/>
  <c r="K643" i="35"/>
  <c r="K694" i="35" s="1"/>
  <c r="O643" i="35"/>
  <c r="O694" i="35" s="1"/>
  <c r="F639" i="35"/>
  <c r="F690" i="35" s="1"/>
  <c r="J639" i="35"/>
  <c r="J690" i="35" s="1"/>
  <c r="N639" i="35"/>
  <c r="N690" i="35" s="1"/>
  <c r="R639" i="35"/>
  <c r="R690" i="35" s="1"/>
  <c r="G639" i="35"/>
  <c r="G690" i="35" s="1"/>
  <c r="K639" i="35"/>
  <c r="K690" i="35" s="1"/>
  <c r="O639" i="35"/>
  <c r="O690" i="35" s="1"/>
  <c r="Q655" i="35"/>
  <c r="Q706" i="35" s="1"/>
  <c r="I655" i="35"/>
  <c r="I706" i="35" s="1"/>
  <c r="F654" i="35"/>
  <c r="F705" i="35" s="1"/>
  <c r="J654" i="35"/>
  <c r="J705" i="35" s="1"/>
  <c r="N654" i="35"/>
  <c r="N705" i="35" s="1"/>
  <c r="R654" i="35"/>
  <c r="R705" i="35" s="1"/>
  <c r="G654" i="35"/>
  <c r="G705" i="35" s="1"/>
  <c r="K654" i="35"/>
  <c r="K705" i="35" s="1"/>
  <c r="O654" i="35"/>
  <c r="O705" i="35" s="1"/>
  <c r="Q651" i="35"/>
  <c r="Q702" i="35" s="1"/>
  <c r="I651" i="35"/>
  <c r="I702" i="35" s="1"/>
  <c r="F650" i="35"/>
  <c r="F701" i="35" s="1"/>
  <c r="J650" i="35"/>
  <c r="J701" i="35" s="1"/>
  <c r="N650" i="35"/>
  <c r="N701" i="35" s="1"/>
  <c r="R650" i="35"/>
  <c r="R701" i="35" s="1"/>
  <c r="G650" i="35"/>
  <c r="G701" i="35" s="1"/>
  <c r="K650" i="35"/>
  <c r="K701" i="35" s="1"/>
  <c r="O650" i="35"/>
  <c r="O701" i="35" s="1"/>
  <c r="Q647" i="35"/>
  <c r="Q698" i="35" s="1"/>
  <c r="I647" i="35"/>
  <c r="I698" i="35" s="1"/>
  <c r="F646" i="35"/>
  <c r="F697" i="35" s="1"/>
  <c r="J646" i="35"/>
  <c r="J697" i="35" s="1"/>
  <c r="N646" i="35"/>
  <c r="N697" i="35" s="1"/>
  <c r="R646" i="35"/>
  <c r="R697" i="35" s="1"/>
  <c r="G646" i="35"/>
  <c r="G697" i="35" s="1"/>
  <c r="K646" i="35"/>
  <c r="K697" i="35" s="1"/>
  <c r="O646" i="35"/>
  <c r="O697" i="35" s="1"/>
  <c r="Q643" i="35"/>
  <c r="Q694" i="35" s="1"/>
  <c r="I643" i="35"/>
  <c r="I694" i="35" s="1"/>
  <c r="F642" i="35"/>
  <c r="F693" i="35" s="1"/>
  <c r="J642" i="35"/>
  <c r="J693" i="35" s="1"/>
  <c r="N642" i="35"/>
  <c r="N693" i="35" s="1"/>
  <c r="R642" i="35"/>
  <c r="R693" i="35" s="1"/>
  <c r="G642" i="35"/>
  <c r="G693" i="35" s="1"/>
  <c r="K642" i="35"/>
  <c r="K693" i="35" s="1"/>
  <c r="O642" i="35"/>
  <c r="O693" i="35" s="1"/>
  <c r="Q639" i="35"/>
  <c r="Q690" i="35" s="1"/>
  <c r="I639" i="35"/>
  <c r="I690" i="35" s="1"/>
  <c r="F638" i="35"/>
  <c r="J638" i="35"/>
  <c r="N638" i="35"/>
  <c r="R638" i="35"/>
  <c r="G638" i="35"/>
  <c r="K638" i="35"/>
  <c r="O638" i="35"/>
  <c r="I583" i="35"/>
  <c r="I634" i="35" s="1"/>
  <c r="I574" i="35"/>
  <c r="I625" i="35" s="1"/>
  <c r="P562" i="35"/>
  <c r="L562" i="35"/>
  <c r="H562" i="35"/>
  <c r="O561" i="35"/>
  <c r="O612" i="35" s="1"/>
  <c r="K561" i="35"/>
  <c r="K612" i="35" s="1"/>
  <c r="O560" i="35"/>
  <c r="O611" i="35" s="1"/>
  <c r="K560" i="35"/>
  <c r="K611" i="35" s="1"/>
  <c r="O559" i="35"/>
  <c r="O610" i="35" s="1"/>
  <c r="K559" i="35"/>
  <c r="K610" i="35" s="1"/>
  <c r="O558" i="35"/>
  <c r="O609" i="35" s="1"/>
  <c r="K558" i="35"/>
  <c r="K609" i="35" s="1"/>
  <c r="O557" i="35"/>
  <c r="O608" i="35" s="1"/>
  <c r="K557" i="35"/>
  <c r="K608" i="35" s="1"/>
  <c r="O556" i="35"/>
  <c r="O607" i="35" s="1"/>
  <c r="K556" i="35"/>
  <c r="K607" i="35" s="1"/>
  <c r="O555" i="35"/>
  <c r="O606" i="35" s="1"/>
  <c r="K555" i="35"/>
  <c r="K606" i="35" s="1"/>
  <c r="O554" i="35"/>
  <c r="O605" i="35" s="1"/>
  <c r="K554" i="35"/>
  <c r="K605" i="35" s="1"/>
  <c r="O553" i="35"/>
  <c r="O604" i="35" s="1"/>
  <c r="K553" i="35"/>
  <c r="K604" i="35" s="1"/>
  <c r="O552" i="35"/>
  <c r="O603" i="35" s="1"/>
  <c r="K552" i="35"/>
  <c r="K603" i="35" s="1"/>
  <c r="O551" i="35"/>
  <c r="O602" i="35" s="1"/>
  <c r="K551" i="35"/>
  <c r="K602" i="35" s="1"/>
  <c r="O550" i="35"/>
  <c r="O601" i="35" s="1"/>
  <c r="K550" i="35"/>
  <c r="K601" i="35" s="1"/>
  <c r="O549" i="35"/>
  <c r="O600" i="35" s="1"/>
  <c r="K549" i="35"/>
  <c r="K600" i="35" s="1"/>
  <c r="O548" i="35"/>
  <c r="O599" i="35" s="1"/>
  <c r="K548" i="35"/>
  <c r="K599" i="35" s="1"/>
  <c r="O547" i="35"/>
  <c r="O598" i="35" s="1"/>
  <c r="K547" i="35"/>
  <c r="K598" i="35" s="1"/>
  <c r="O546" i="35"/>
  <c r="O597" i="35" s="1"/>
  <c r="K546" i="35"/>
  <c r="K597" i="35" s="1"/>
  <c r="O545" i="35"/>
  <c r="O596" i="35" s="1"/>
  <c r="K545" i="35"/>
  <c r="K596" i="35" s="1"/>
  <c r="O544" i="35"/>
  <c r="O595" i="35" s="1"/>
  <c r="K544" i="35"/>
  <c r="K595" i="35" s="1"/>
  <c r="O543" i="35"/>
  <c r="O594" i="35" s="1"/>
  <c r="K543" i="35"/>
  <c r="K594" i="35" s="1"/>
  <c r="O542" i="35"/>
  <c r="O593" i="35" s="1"/>
  <c r="K542" i="35"/>
  <c r="K593" i="35" s="1"/>
  <c r="O541" i="35"/>
  <c r="O592" i="35" s="1"/>
  <c r="K541" i="35"/>
  <c r="K592" i="35" s="1"/>
  <c r="O540" i="35"/>
  <c r="O591" i="35" s="1"/>
  <c r="K540" i="35"/>
  <c r="K591" i="35" s="1"/>
  <c r="O539" i="35"/>
  <c r="O590" i="35" s="1"/>
  <c r="K539" i="35"/>
  <c r="K590" i="35" s="1"/>
  <c r="O538" i="35"/>
  <c r="O589" i="35" s="1"/>
  <c r="K538" i="35"/>
  <c r="K589" i="35" s="1"/>
  <c r="O537" i="35"/>
  <c r="O588" i="35" s="1"/>
  <c r="K537" i="35"/>
  <c r="K588" i="35" s="1"/>
  <c r="O536" i="35"/>
  <c r="O587" i="35" s="1"/>
  <c r="K536" i="35"/>
  <c r="K587" i="35" s="1"/>
  <c r="O535" i="35"/>
  <c r="O586" i="35" s="1"/>
  <c r="K535" i="35"/>
  <c r="K586" i="35" s="1"/>
  <c r="O534" i="35"/>
  <c r="K534" i="35"/>
  <c r="H300" i="35"/>
  <c r="H351" i="35" s="1"/>
  <c r="L300" i="35"/>
  <c r="L351" i="35" s="1"/>
  <c r="P300" i="35"/>
  <c r="P351" i="35" s="1"/>
  <c r="E300" i="35"/>
  <c r="E351" i="35" s="1"/>
  <c r="I300" i="35"/>
  <c r="I351" i="35" s="1"/>
  <c r="M300" i="35"/>
  <c r="M351" i="35" s="1"/>
  <c r="Q300" i="35"/>
  <c r="Q351" i="35" s="1"/>
  <c r="F300" i="35"/>
  <c r="F351" i="35" s="1"/>
  <c r="J300" i="35"/>
  <c r="J351" i="35" s="1"/>
  <c r="N300" i="35"/>
  <c r="N351" i="35" s="1"/>
  <c r="R300" i="35"/>
  <c r="R351" i="35" s="1"/>
  <c r="K300" i="35"/>
  <c r="K351" i="35" s="1"/>
  <c r="O300" i="35"/>
  <c r="O351" i="35" s="1"/>
  <c r="H296" i="35"/>
  <c r="H347" i="35" s="1"/>
  <c r="L296" i="35"/>
  <c r="L347" i="35" s="1"/>
  <c r="P296" i="35"/>
  <c r="P347" i="35" s="1"/>
  <c r="E296" i="35"/>
  <c r="E347" i="35" s="1"/>
  <c r="I296" i="35"/>
  <c r="I347" i="35" s="1"/>
  <c r="M296" i="35"/>
  <c r="M347" i="35" s="1"/>
  <c r="Q296" i="35"/>
  <c r="Q347" i="35" s="1"/>
  <c r="F296" i="35"/>
  <c r="F347" i="35" s="1"/>
  <c r="J296" i="35"/>
  <c r="J347" i="35" s="1"/>
  <c r="N296" i="35"/>
  <c r="N347" i="35" s="1"/>
  <c r="R296" i="35"/>
  <c r="R347" i="35" s="1"/>
  <c r="O296" i="35"/>
  <c r="O347" i="35" s="1"/>
  <c r="G296" i="35"/>
  <c r="G347" i="35" s="1"/>
  <c r="H288" i="35"/>
  <c r="H339" i="35" s="1"/>
  <c r="L288" i="35"/>
  <c r="L339" i="35" s="1"/>
  <c r="P288" i="35"/>
  <c r="P339" i="35" s="1"/>
  <c r="E288" i="35"/>
  <c r="E339" i="35" s="1"/>
  <c r="I288" i="35"/>
  <c r="I339" i="35" s="1"/>
  <c r="M288" i="35"/>
  <c r="M339" i="35" s="1"/>
  <c r="Q288" i="35"/>
  <c r="Q339" i="35" s="1"/>
  <c r="F288" i="35"/>
  <c r="F339" i="35" s="1"/>
  <c r="J288" i="35"/>
  <c r="J339" i="35" s="1"/>
  <c r="N288" i="35"/>
  <c r="N339" i="35" s="1"/>
  <c r="R288" i="35"/>
  <c r="R339" i="35" s="1"/>
  <c r="G288" i="35"/>
  <c r="G339" i="35" s="1"/>
  <c r="K288" i="35"/>
  <c r="K339" i="35" s="1"/>
  <c r="O288" i="35"/>
  <c r="O339" i="35" s="1"/>
  <c r="D339" i="35"/>
  <c r="H280" i="35"/>
  <c r="H331" i="35" s="1"/>
  <c r="L280" i="35"/>
  <c r="L331" i="35" s="1"/>
  <c r="P280" i="35"/>
  <c r="P331" i="35" s="1"/>
  <c r="E280" i="35"/>
  <c r="E331" i="35" s="1"/>
  <c r="I280" i="35"/>
  <c r="I331" i="35" s="1"/>
  <c r="M280" i="35"/>
  <c r="M331" i="35" s="1"/>
  <c r="Q280" i="35"/>
  <c r="Q331" i="35" s="1"/>
  <c r="F280" i="35"/>
  <c r="F331" i="35" s="1"/>
  <c r="J280" i="35"/>
  <c r="J331" i="35" s="1"/>
  <c r="N280" i="35"/>
  <c r="N331" i="35" s="1"/>
  <c r="R280" i="35"/>
  <c r="R331" i="35" s="1"/>
  <c r="O280" i="35"/>
  <c r="O331" i="35" s="1"/>
  <c r="G280" i="35"/>
  <c r="G331" i="35" s="1"/>
  <c r="D331" i="35"/>
  <c r="H276" i="35"/>
  <c r="H327" i="35" s="1"/>
  <c r="L276" i="35"/>
  <c r="L327" i="35" s="1"/>
  <c r="P276" i="35"/>
  <c r="P327" i="35" s="1"/>
  <c r="E276" i="35"/>
  <c r="E327" i="35" s="1"/>
  <c r="I276" i="35"/>
  <c r="I327" i="35" s="1"/>
  <c r="M276" i="35"/>
  <c r="M327" i="35" s="1"/>
  <c r="Q276" i="35"/>
  <c r="Q327" i="35" s="1"/>
  <c r="F276" i="35"/>
  <c r="F327" i="35" s="1"/>
  <c r="J276" i="35"/>
  <c r="J327" i="35" s="1"/>
  <c r="N276" i="35"/>
  <c r="N327" i="35" s="1"/>
  <c r="R276" i="35"/>
  <c r="R327" i="35" s="1"/>
  <c r="K276" i="35"/>
  <c r="K327" i="35" s="1"/>
  <c r="G276" i="35"/>
  <c r="G327" i="35" s="1"/>
  <c r="D327" i="35"/>
  <c r="H268" i="35"/>
  <c r="H319" i="35" s="1"/>
  <c r="L268" i="35"/>
  <c r="L319" i="35" s="1"/>
  <c r="P268" i="35"/>
  <c r="P319" i="35" s="1"/>
  <c r="E268" i="35"/>
  <c r="E319" i="35" s="1"/>
  <c r="I268" i="35"/>
  <c r="I319" i="35" s="1"/>
  <c r="M268" i="35"/>
  <c r="M319" i="35" s="1"/>
  <c r="Q268" i="35"/>
  <c r="Q319" i="35" s="1"/>
  <c r="F268" i="35"/>
  <c r="F319" i="35" s="1"/>
  <c r="J268" i="35"/>
  <c r="J319" i="35" s="1"/>
  <c r="N268" i="35"/>
  <c r="N319" i="35" s="1"/>
  <c r="R268" i="35"/>
  <c r="R319" i="35" s="1"/>
  <c r="K268" i="35"/>
  <c r="K319" i="35" s="1"/>
  <c r="D319" i="35"/>
  <c r="O268" i="35"/>
  <c r="O319" i="35" s="1"/>
  <c r="H256" i="35"/>
  <c r="H307" i="35" s="1"/>
  <c r="L256" i="35"/>
  <c r="L307" i="35" s="1"/>
  <c r="P256" i="35"/>
  <c r="P307" i="35" s="1"/>
  <c r="E256" i="35"/>
  <c r="E307" i="35" s="1"/>
  <c r="I256" i="35"/>
  <c r="I307" i="35" s="1"/>
  <c r="M256" i="35"/>
  <c r="M307" i="35" s="1"/>
  <c r="Q256" i="35"/>
  <c r="Q307" i="35" s="1"/>
  <c r="F256" i="35"/>
  <c r="F307" i="35" s="1"/>
  <c r="J256" i="35"/>
  <c r="J307" i="35" s="1"/>
  <c r="N256" i="35"/>
  <c r="N307" i="35" s="1"/>
  <c r="R256" i="35"/>
  <c r="R307" i="35" s="1"/>
  <c r="G256" i="35"/>
  <c r="G307" i="35" s="1"/>
  <c r="K256" i="35"/>
  <c r="K307" i="35" s="1"/>
  <c r="O256" i="35"/>
  <c r="O307" i="35" s="1"/>
  <c r="D351" i="35"/>
  <c r="K280" i="35"/>
  <c r="K331" i="35" s="1"/>
  <c r="G268" i="35"/>
  <c r="G319" i="35" s="1"/>
  <c r="D347" i="35"/>
  <c r="D307" i="35"/>
  <c r="K296" i="35"/>
  <c r="K347" i="35" s="1"/>
  <c r="H254" i="35"/>
  <c r="H305" i="35" s="1"/>
  <c r="D304" i="35"/>
  <c r="G254" i="35"/>
  <c r="G305" i="35" s="1"/>
  <c r="M254" i="35"/>
  <c r="R254" i="35"/>
  <c r="I254" i="35"/>
  <c r="I305" i="35" s="1"/>
  <c r="N254" i="35"/>
  <c r="D305" i="35"/>
  <c r="E254" i="35"/>
  <c r="E305" i="35" s="1"/>
  <c r="J254" i="35"/>
  <c r="O254" i="35"/>
  <c r="O305" i="35" s="1"/>
  <c r="F254" i="35"/>
  <c r="K254" i="35"/>
  <c r="K305" i="35" s="1"/>
  <c r="H292" i="35"/>
  <c r="H343" i="35" s="1"/>
  <c r="L292" i="35"/>
  <c r="L343" i="35" s="1"/>
  <c r="P292" i="35"/>
  <c r="P343" i="35" s="1"/>
  <c r="E292" i="35"/>
  <c r="E343" i="35" s="1"/>
  <c r="I292" i="35"/>
  <c r="I343" i="35" s="1"/>
  <c r="M292" i="35"/>
  <c r="M343" i="35" s="1"/>
  <c r="Q292" i="35"/>
  <c r="Q343" i="35" s="1"/>
  <c r="F292" i="35"/>
  <c r="F343" i="35" s="1"/>
  <c r="J292" i="35"/>
  <c r="J343" i="35" s="1"/>
  <c r="N292" i="35"/>
  <c r="N343" i="35" s="1"/>
  <c r="R292" i="35"/>
  <c r="R343" i="35" s="1"/>
  <c r="K292" i="35"/>
  <c r="K343" i="35" s="1"/>
  <c r="G292" i="35"/>
  <c r="G343" i="35" s="1"/>
  <c r="H284" i="35"/>
  <c r="H335" i="35" s="1"/>
  <c r="L284" i="35"/>
  <c r="L335" i="35" s="1"/>
  <c r="P284" i="35"/>
  <c r="P335" i="35" s="1"/>
  <c r="E284" i="35"/>
  <c r="E335" i="35" s="1"/>
  <c r="I284" i="35"/>
  <c r="I335" i="35" s="1"/>
  <c r="M284" i="35"/>
  <c r="M335" i="35" s="1"/>
  <c r="Q284" i="35"/>
  <c r="Q335" i="35" s="1"/>
  <c r="F284" i="35"/>
  <c r="F335" i="35" s="1"/>
  <c r="J284" i="35"/>
  <c r="J335" i="35" s="1"/>
  <c r="N284" i="35"/>
  <c r="N335" i="35" s="1"/>
  <c r="R284" i="35"/>
  <c r="R335" i="35" s="1"/>
  <c r="K284" i="35"/>
  <c r="K335" i="35" s="1"/>
  <c r="O284" i="35"/>
  <c r="O335" i="35" s="1"/>
  <c r="D335" i="35"/>
  <c r="H272" i="35"/>
  <c r="H323" i="35" s="1"/>
  <c r="L272" i="35"/>
  <c r="L323" i="35" s="1"/>
  <c r="P272" i="35"/>
  <c r="P323" i="35" s="1"/>
  <c r="E272" i="35"/>
  <c r="E323" i="35" s="1"/>
  <c r="I272" i="35"/>
  <c r="I323" i="35" s="1"/>
  <c r="M272" i="35"/>
  <c r="M323" i="35" s="1"/>
  <c r="Q272" i="35"/>
  <c r="Q323" i="35" s="1"/>
  <c r="F272" i="35"/>
  <c r="F323" i="35" s="1"/>
  <c r="J272" i="35"/>
  <c r="J323" i="35" s="1"/>
  <c r="N272" i="35"/>
  <c r="N323" i="35" s="1"/>
  <c r="R272" i="35"/>
  <c r="R323" i="35" s="1"/>
  <c r="G272" i="35"/>
  <c r="G323" i="35" s="1"/>
  <c r="O272" i="35"/>
  <c r="O323" i="35" s="1"/>
  <c r="K272" i="35"/>
  <c r="K323" i="35" s="1"/>
  <c r="D323" i="35"/>
  <c r="H264" i="35"/>
  <c r="H315" i="35" s="1"/>
  <c r="L264" i="35"/>
  <c r="L315" i="35" s="1"/>
  <c r="P264" i="35"/>
  <c r="P315" i="35" s="1"/>
  <c r="E264" i="35"/>
  <c r="E315" i="35" s="1"/>
  <c r="I264" i="35"/>
  <c r="I315" i="35" s="1"/>
  <c r="M264" i="35"/>
  <c r="M315" i="35" s="1"/>
  <c r="Q264" i="35"/>
  <c r="Q315" i="35" s="1"/>
  <c r="F264" i="35"/>
  <c r="F315" i="35" s="1"/>
  <c r="J264" i="35"/>
  <c r="J315" i="35" s="1"/>
  <c r="N264" i="35"/>
  <c r="N315" i="35" s="1"/>
  <c r="R264" i="35"/>
  <c r="R315" i="35" s="1"/>
  <c r="O264" i="35"/>
  <c r="O315" i="35" s="1"/>
  <c r="D315" i="35"/>
  <c r="G264" i="35"/>
  <c r="G315" i="35" s="1"/>
  <c r="H260" i="35"/>
  <c r="H311" i="35" s="1"/>
  <c r="L260" i="35"/>
  <c r="L311" i="35" s="1"/>
  <c r="P260" i="35"/>
  <c r="P311" i="35" s="1"/>
  <c r="E260" i="35"/>
  <c r="E311" i="35" s="1"/>
  <c r="I260" i="35"/>
  <c r="I311" i="35" s="1"/>
  <c r="M260" i="35"/>
  <c r="M311" i="35" s="1"/>
  <c r="Q260" i="35"/>
  <c r="Q311" i="35" s="1"/>
  <c r="F260" i="35"/>
  <c r="F311" i="35" s="1"/>
  <c r="J260" i="35"/>
  <c r="J311" i="35" s="1"/>
  <c r="N260" i="35"/>
  <c r="N311" i="35" s="1"/>
  <c r="R260" i="35"/>
  <c r="R311" i="35" s="1"/>
  <c r="D311" i="35"/>
  <c r="G260" i="35"/>
  <c r="G311" i="35" s="1"/>
  <c r="K260" i="35"/>
  <c r="K311" i="35" s="1"/>
  <c r="D343" i="35"/>
  <c r="G300" i="35"/>
  <c r="G351" i="35" s="1"/>
  <c r="O260" i="35"/>
  <c r="O311" i="35" s="1"/>
  <c r="E164" i="35"/>
  <c r="E215" i="35" s="1"/>
  <c r="G164" i="35"/>
  <c r="G215" i="35" s="1"/>
  <c r="I164" i="35"/>
  <c r="I215" i="35" s="1"/>
  <c r="F164" i="35"/>
  <c r="F215" i="35" s="1"/>
  <c r="J164" i="35"/>
  <c r="J215" i="35" s="1"/>
  <c r="L164" i="35"/>
  <c r="L215" i="35" s="1"/>
  <c r="H164" i="35"/>
  <c r="H215" i="35" s="1"/>
  <c r="K164" i="35"/>
  <c r="K215" i="35" s="1"/>
  <c r="E160" i="35"/>
  <c r="E211" i="35" s="1"/>
  <c r="G160" i="35"/>
  <c r="G211" i="35" s="1"/>
  <c r="I160" i="35"/>
  <c r="I211" i="35" s="1"/>
  <c r="F160" i="35"/>
  <c r="F211" i="35" s="1"/>
  <c r="J160" i="35"/>
  <c r="J211" i="35" s="1"/>
  <c r="L160" i="35"/>
  <c r="L211" i="35" s="1"/>
  <c r="H160" i="35"/>
  <c r="H211" i="35" s="1"/>
  <c r="K160" i="35"/>
  <c r="K211" i="35" s="1"/>
  <c r="E152" i="35"/>
  <c r="E203" i="35" s="1"/>
  <c r="G152" i="35"/>
  <c r="G203" i="35" s="1"/>
  <c r="I152" i="35"/>
  <c r="I203" i="35" s="1"/>
  <c r="F152" i="35"/>
  <c r="F203" i="35" s="1"/>
  <c r="J152" i="35"/>
  <c r="J203" i="35" s="1"/>
  <c r="L152" i="35"/>
  <c r="L203" i="35" s="1"/>
  <c r="H152" i="35"/>
  <c r="H203" i="35" s="1"/>
  <c r="K152" i="35"/>
  <c r="K203" i="35" s="1"/>
  <c r="E148" i="35"/>
  <c r="E199" i="35" s="1"/>
  <c r="G148" i="35"/>
  <c r="G199" i="35" s="1"/>
  <c r="I148" i="35"/>
  <c r="I199" i="35" s="1"/>
  <c r="F148" i="35"/>
  <c r="F199" i="35" s="1"/>
  <c r="J148" i="35"/>
  <c r="J199" i="35" s="1"/>
  <c r="L148" i="35"/>
  <c r="L199" i="35" s="1"/>
  <c r="H148" i="35"/>
  <c r="H199" i="35" s="1"/>
  <c r="K148" i="35"/>
  <c r="K199" i="35" s="1"/>
  <c r="F144" i="35"/>
  <c r="F195" i="35" s="1"/>
  <c r="E144" i="35"/>
  <c r="E195" i="35" s="1"/>
  <c r="G144" i="35"/>
  <c r="G195" i="35" s="1"/>
  <c r="I144" i="35"/>
  <c r="I195" i="35" s="1"/>
  <c r="J144" i="35"/>
  <c r="J195" i="35" s="1"/>
  <c r="L144" i="35"/>
  <c r="L195" i="35" s="1"/>
  <c r="H144" i="35"/>
  <c r="H195" i="35" s="1"/>
  <c r="K144" i="35"/>
  <c r="K195" i="35" s="1"/>
  <c r="F140" i="35"/>
  <c r="F191" i="35" s="1"/>
  <c r="E140" i="35"/>
  <c r="E191" i="35" s="1"/>
  <c r="G140" i="35"/>
  <c r="G191" i="35" s="1"/>
  <c r="I140" i="35"/>
  <c r="I191" i="35" s="1"/>
  <c r="J140" i="35"/>
  <c r="J191" i="35" s="1"/>
  <c r="L140" i="35"/>
  <c r="L191" i="35" s="1"/>
  <c r="H140" i="35"/>
  <c r="H191" i="35" s="1"/>
  <c r="K140" i="35"/>
  <c r="K191" i="35" s="1"/>
  <c r="F136" i="35"/>
  <c r="F187" i="35" s="1"/>
  <c r="E136" i="35"/>
  <c r="E187" i="35" s="1"/>
  <c r="G136" i="35"/>
  <c r="G187" i="35" s="1"/>
  <c r="I136" i="35"/>
  <c r="I187" i="35" s="1"/>
  <c r="J136" i="35"/>
  <c r="J187" i="35" s="1"/>
  <c r="L136" i="35"/>
  <c r="L187" i="35" s="1"/>
  <c r="H136" i="35"/>
  <c r="H187" i="35" s="1"/>
  <c r="K136" i="35"/>
  <c r="K187" i="35" s="1"/>
  <c r="F132" i="35"/>
  <c r="F183" i="35" s="1"/>
  <c r="E132" i="35"/>
  <c r="E183" i="35" s="1"/>
  <c r="G132" i="35"/>
  <c r="G183" i="35" s="1"/>
  <c r="I132" i="35"/>
  <c r="I183" i="35" s="1"/>
  <c r="J132" i="35"/>
  <c r="J183" i="35" s="1"/>
  <c r="L132" i="35"/>
  <c r="L183" i="35" s="1"/>
  <c r="H132" i="35"/>
  <c r="H183" i="35" s="1"/>
  <c r="K132" i="35"/>
  <c r="K183" i="35" s="1"/>
  <c r="F128" i="35"/>
  <c r="F179" i="35" s="1"/>
  <c r="E128" i="35"/>
  <c r="E179" i="35" s="1"/>
  <c r="G128" i="35"/>
  <c r="G179" i="35" s="1"/>
  <c r="I128" i="35"/>
  <c r="I179" i="35" s="1"/>
  <c r="J128" i="35"/>
  <c r="J179" i="35" s="1"/>
  <c r="L128" i="35"/>
  <c r="L179" i="35" s="1"/>
  <c r="H128" i="35"/>
  <c r="H179" i="35" s="1"/>
  <c r="K128" i="35"/>
  <c r="K179" i="35" s="1"/>
  <c r="F120" i="35"/>
  <c r="F171" i="35" s="1"/>
  <c r="E120" i="35"/>
  <c r="E171" i="35" s="1"/>
  <c r="G120" i="35"/>
  <c r="G171" i="35" s="1"/>
  <c r="I120" i="35"/>
  <c r="I171" i="35" s="1"/>
  <c r="J120" i="35"/>
  <c r="J171" i="35" s="1"/>
  <c r="L120" i="35"/>
  <c r="L171" i="35" s="1"/>
  <c r="H120" i="35"/>
  <c r="H171" i="35" s="1"/>
  <c r="K120" i="35"/>
  <c r="K171" i="35" s="1"/>
  <c r="N120" i="35"/>
  <c r="N171" i="35" s="1"/>
  <c r="O132" i="35"/>
  <c r="O183" i="35" s="1"/>
  <c r="O128" i="35"/>
  <c r="O179" i="35" s="1"/>
  <c r="O124" i="35"/>
  <c r="O175" i="35" s="1"/>
  <c r="Q164" i="35"/>
  <c r="Q215" i="35" s="1"/>
  <c r="Q160" i="35"/>
  <c r="Q211" i="35" s="1"/>
  <c r="Q152" i="35"/>
  <c r="Q203" i="35" s="1"/>
  <c r="Q148" i="35"/>
  <c r="Q199" i="35" s="1"/>
  <c r="Q144" i="35"/>
  <c r="Q195" i="35" s="1"/>
  <c r="Q140" i="35"/>
  <c r="Q191" i="35" s="1"/>
  <c r="Q136" i="35"/>
  <c r="Q187" i="35" s="1"/>
  <c r="Q132" i="35"/>
  <c r="Q183" i="35" s="1"/>
  <c r="Q128" i="35"/>
  <c r="Q179" i="35" s="1"/>
  <c r="Q120" i="35"/>
  <c r="Q171" i="35" s="1"/>
  <c r="M160" i="35"/>
  <c r="M211" i="35" s="1"/>
  <c r="M152" i="35"/>
  <c r="M203" i="35" s="1"/>
  <c r="M144" i="35"/>
  <c r="M195" i="35" s="1"/>
  <c r="M136" i="35"/>
  <c r="M187" i="35" s="1"/>
  <c r="M128" i="35"/>
  <c r="M179" i="35" s="1"/>
  <c r="M120" i="35"/>
  <c r="M171" i="35" s="1"/>
  <c r="E156" i="35"/>
  <c r="E207" i="35" s="1"/>
  <c r="G156" i="35"/>
  <c r="G207" i="35" s="1"/>
  <c r="I156" i="35"/>
  <c r="I207" i="35" s="1"/>
  <c r="F156" i="35"/>
  <c r="F207" i="35" s="1"/>
  <c r="J156" i="35"/>
  <c r="J207" i="35" s="1"/>
  <c r="L156" i="35"/>
  <c r="L207" i="35" s="1"/>
  <c r="H156" i="35"/>
  <c r="H207" i="35" s="1"/>
  <c r="K156" i="35"/>
  <c r="K207" i="35" s="1"/>
  <c r="F124" i="35"/>
  <c r="F175" i="35" s="1"/>
  <c r="E124" i="35"/>
  <c r="E175" i="35" s="1"/>
  <c r="G124" i="35"/>
  <c r="G175" i="35" s="1"/>
  <c r="I124" i="35"/>
  <c r="I175" i="35" s="1"/>
  <c r="J124" i="35"/>
  <c r="J175" i="35" s="1"/>
  <c r="L124" i="35"/>
  <c r="L175" i="35" s="1"/>
  <c r="H124" i="35"/>
  <c r="H175" i="35" s="1"/>
  <c r="K124" i="35"/>
  <c r="K175" i="35" s="1"/>
  <c r="N124" i="35"/>
  <c r="N175" i="35" s="1"/>
  <c r="P164" i="35"/>
  <c r="P215" i="35" s="1"/>
  <c r="P160" i="35"/>
  <c r="P211" i="35" s="1"/>
  <c r="P156" i="35"/>
  <c r="P207" i="35" s="1"/>
  <c r="P152" i="35"/>
  <c r="P203" i="35" s="1"/>
  <c r="P148" i="35"/>
  <c r="P199" i="35" s="1"/>
  <c r="P144" i="35"/>
  <c r="P195" i="35" s="1"/>
  <c r="P140" i="35"/>
  <c r="P191" i="35" s="1"/>
  <c r="P136" i="35"/>
  <c r="P187" i="35" s="1"/>
  <c r="P132" i="35"/>
  <c r="P183" i="35" s="1"/>
  <c r="P128" i="35"/>
  <c r="P179" i="35" s="1"/>
  <c r="P124" i="35"/>
  <c r="P175" i="35" s="1"/>
  <c r="P120" i="35"/>
  <c r="P171" i="35" s="1"/>
  <c r="O164" i="35"/>
  <c r="O215" i="35" s="1"/>
  <c r="O160" i="35"/>
  <c r="O211" i="35" s="1"/>
  <c r="O156" i="35"/>
  <c r="O207" i="35" s="1"/>
  <c r="O152" i="35"/>
  <c r="O203" i="35" s="1"/>
  <c r="O148" i="35"/>
  <c r="O199" i="35" s="1"/>
  <c r="O144" i="35"/>
  <c r="O195" i="35" s="1"/>
  <c r="O140" i="35"/>
  <c r="O191" i="35" s="1"/>
  <c r="O136" i="35"/>
  <c r="O187" i="35" s="1"/>
  <c r="O120" i="35"/>
  <c r="O171" i="35" s="1"/>
  <c r="H57" i="35"/>
  <c r="H108" i="35" s="1"/>
  <c r="J57" i="35"/>
  <c r="J108" i="35" s="1"/>
  <c r="Q57" i="35"/>
  <c r="Q108" i="35" s="1"/>
  <c r="L57" i="35"/>
  <c r="L108" i="35" s="1"/>
  <c r="M57" i="35"/>
  <c r="M108" i="35" s="1"/>
  <c r="E57" i="35"/>
  <c r="E108" i="35" s="1"/>
  <c r="F57" i="35"/>
  <c r="F108" i="35" s="1"/>
  <c r="G57" i="35"/>
  <c r="G108" i="35" s="1"/>
  <c r="N57" i="35"/>
  <c r="N108" i="35" s="1"/>
  <c r="E49" i="35"/>
  <c r="E100" i="35" s="1"/>
  <c r="J49" i="35"/>
  <c r="J100" i="35" s="1"/>
  <c r="L49" i="35"/>
  <c r="L100" i="35" s="1"/>
  <c r="M49" i="35"/>
  <c r="M100" i="35" s="1"/>
  <c r="N49" i="35"/>
  <c r="N100" i="35" s="1"/>
  <c r="O49" i="35"/>
  <c r="O100" i="35" s="1"/>
  <c r="H49" i="35"/>
  <c r="H100" i="35" s="1"/>
  <c r="P49" i="35"/>
  <c r="P100" i="35" s="1"/>
  <c r="I49" i="35"/>
  <c r="I100" i="35" s="1"/>
  <c r="K49" i="35"/>
  <c r="K100" i="35" s="1"/>
  <c r="F41" i="35"/>
  <c r="F92" i="35" s="1"/>
  <c r="K41" i="35"/>
  <c r="K92" i="35" s="1"/>
  <c r="P41" i="35"/>
  <c r="P92" i="35" s="1"/>
  <c r="G41" i="35"/>
  <c r="G92" i="35" s="1"/>
  <c r="E41" i="35"/>
  <c r="E92" i="35" s="1"/>
  <c r="J41" i="35"/>
  <c r="J92" i="35" s="1"/>
  <c r="L41" i="35"/>
  <c r="L92" i="35" s="1"/>
  <c r="M41" i="35"/>
  <c r="M92" i="35" s="1"/>
  <c r="E33" i="35"/>
  <c r="E84" i="35" s="1"/>
  <c r="I33" i="35"/>
  <c r="I84" i="35" s="1"/>
  <c r="Q33" i="35"/>
  <c r="Q84" i="35" s="1"/>
  <c r="H33" i="35"/>
  <c r="H84" i="35" s="1"/>
  <c r="J33" i="35"/>
  <c r="J84" i="35" s="1"/>
  <c r="L33" i="35"/>
  <c r="L84" i="35" s="1"/>
  <c r="M33" i="35"/>
  <c r="M84" i="35" s="1"/>
  <c r="N33" i="35"/>
  <c r="N84" i="35" s="1"/>
  <c r="O33" i="35"/>
  <c r="O84" i="35" s="1"/>
  <c r="F33" i="35"/>
  <c r="F84" i="35" s="1"/>
  <c r="G33" i="35"/>
  <c r="G84" i="35" s="1"/>
  <c r="N25" i="35"/>
  <c r="N76" i="35" s="1"/>
  <c r="O25" i="35"/>
  <c r="O76" i="35" s="1"/>
  <c r="E25" i="35"/>
  <c r="E76" i="35" s="1"/>
  <c r="K25" i="35"/>
  <c r="K76" i="35" s="1"/>
  <c r="P25" i="35"/>
  <c r="P76" i="35" s="1"/>
  <c r="H25" i="35"/>
  <c r="H76" i="35" s="1"/>
  <c r="I25" i="35"/>
  <c r="I76" i="35" s="1"/>
  <c r="F17" i="35"/>
  <c r="F68" i="35" s="1"/>
  <c r="G17" i="35"/>
  <c r="G68" i="35" s="1"/>
  <c r="I17" i="35"/>
  <c r="I68" i="35" s="1"/>
  <c r="K17" i="35"/>
  <c r="K68" i="35" s="1"/>
  <c r="N17" i="35"/>
  <c r="N68" i="35" s="1"/>
  <c r="R17" i="35"/>
  <c r="R68" i="35" s="1"/>
  <c r="H17" i="35"/>
  <c r="H68" i="35" s="1"/>
  <c r="J17" i="35"/>
  <c r="J68" i="35" s="1"/>
  <c r="L17" i="35"/>
  <c r="L68" i="35" s="1"/>
  <c r="M17" i="35"/>
  <c r="M68" i="35" s="1"/>
  <c r="O17" i="35"/>
  <c r="O68" i="35" s="1"/>
  <c r="D63" i="35"/>
  <c r="R41" i="35"/>
  <c r="R92" i="35" s="1"/>
  <c r="R21" i="35"/>
  <c r="R72" i="35" s="1"/>
  <c r="Q21" i="35"/>
  <c r="Q72" i="35" s="1"/>
  <c r="Q17" i="35"/>
  <c r="P33" i="35"/>
  <c r="P84" i="35" s="1"/>
  <c r="P29" i="35"/>
  <c r="P80" i="35" s="1"/>
  <c r="P17" i="35"/>
  <c r="P68" i="35" s="1"/>
  <c r="O57" i="35"/>
  <c r="O108" i="35" s="1"/>
  <c r="O41" i="35"/>
  <c r="O92" i="35" s="1"/>
  <c r="O21" i="35"/>
  <c r="O72" i="35" s="1"/>
  <c r="M25" i="35"/>
  <c r="M76" i="35" s="1"/>
  <c r="K37" i="35"/>
  <c r="K88" i="35" s="1"/>
  <c r="K33" i="35"/>
  <c r="K84" i="35" s="1"/>
  <c r="J25" i="35"/>
  <c r="J76" i="35" s="1"/>
  <c r="E17" i="35"/>
  <c r="E68" i="35" s="1"/>
  <c r="I61" i="35"/>
  <c r="I112" i="35" s="1"/>
  <c r="J61" i="35"/>
  <c r="J112" i="35" s="1"/>
  <c r="K61" i="35"/>
  <c r="K112" i="35" s="1"/>
  <c r="P61" i="35"/>
  <c r="P112" i="35" s="1"/>
  <c r="H61" i="35"/>
  <c r="H112" i="35" s="1"/>
  <c r="L61" i="35"/>
  <c r="L112" i="35" s="1"/>
  <c r="N61" i="35"/>
  <c r="N112" i="35" s="1"/>
  <c r="F53" i="35"/>
  <c r="F104" i="35" s="1"/>
  <c r="J53" i="35"/>
  <c r="J104" i="35" s="1"/>
  <c r="N53" i="35"/>
  <c r="N104" i="35" s="1"/>
  <c r="E53" i="35"/>
  <c r="E104" i="35" s="1"/>
  <c r="G53" i="35"/>
  <c r="G104" i="35" s="1"/>
  <c r="L53" i="35"/>
  <c r="L104" i="35" s="1"/>
  <c r="M53" i="35"/>
  <c r="M104" i="35" s="1"/>
  <c r="O53" i="35"/>
  <c r="O104" i="35" s="1"/>
  <c r="I53" i="35"/>
  <c r="I104" i="35" s="1"/>
  <c r="K53" i="35"/>
  <c r="K104" i="35" s="1"/>
  <c r="H45" i="35"/>
  <c r="H96" i="35" s="1"/>
  <c r="I45" i="35"/>
  <c r="I96" i="35" s="1"/>
  <c r="M45" i="35"/>
  <c r="M96" i="35" s="1"/>
  <c r="O45" i="35"/>
  <c r="O96" i="35" s="1"/>
  <c r="F45" i="35"/>
  <c r="F96" i="35" s="1"/>
  <c r="K45" i="35"/>
  <c r="K96" i="35" s="1"/>
  <c r="P45" i="35"/>
  <c r="P96" i="35" s="1"/>
  <c r="J45" i="35"/>
  <c r="J96" i="35" s="1"/>
  <c r="G37" i="35"/>
  <c r="G88" i="35" s="1"/>
  <c r="P37" i="35"/>
  <c r="P88" i="35" s="1"/>
  <c r="Q37" i="35"/>
  <c r="Q88" i="35" s="1"/>
  <c r="E37" i="35"/>
  <c r="E88" i="35" s="1"/>
  <c r="I37" i="35"/>
  <c r="I88" i="35" s="1"/>
  <c r="J37" i="35"/>
  <c r="J88" i="35" s="1"/>
  <c r="N37" i="35"/>
  <c r="N88" i="35" s="1"/>
  <c r="H37" i="35"/>
  <c r="H88" i="35" s="1"/>
  <c r="L37" i="35"/>
  <c r="L88" i="35" s="1"/>
  <c r="M37" i="35"/>
  <c r="M88" i="35" s="1"/>
  <c r="O37" i="35"/>
  <c r="O88" i="35" s="1"/>
  <c r="F29" i="35"/>
  <c r="F80" i="35" s="1"/>
  <c r="H29" i="35"/>
  <c r="H80" i="35" s="1"/>
  <c r="L29" i="35"/>
  <c r="L80" i="35" s="1"/>
  <c r="N29" i="35"/>
  <c r="N80" i="35" s="1"/>
  <c r="G29" i="35"/>
  <c r="G80" i="35" s="1"/>
  <c r="M29" i="35"/>
  <c r="M80" i="35" s="1"/>
  <c r="O29" i="35"/>
  <c r="O80" i="35" s="1"/>
  <c r="E29" i="35"/>
  <c r="E80" i="35" s="1"/>
  <c r="I29" i="35"/>
  <c r="I80" i="35" s="1"/>
  <c r="K29" i="35"/>
  <c r="K80" i="35" s="1"/>
  <c r="E21" i="35"/>
  <c r="E72" i="35" s="1"/>
  <c r="I21" i="35"/>
  <c r="I72" i="35" s="1"/>
  <c r="K21" i="35"/>
  <c r="K72" i="35" s="1"/>
  <c r="N21" i="35"/>
  <c r="N72" i="35" s="1"/>
  <c r="F21" i="35"/>
  <c r="F72" i="35" s="1"/>
  <c r="P21" i="35"/>
  <c r="P72" i="35" s="1"/>
  <c r="G21" i="35"/>
  <c r="G72" i="35" s="1"/>
  <c r="H21" i="35"/>
  <c r="H72" i="35" s="1"/>
  <c r="J21" i="35"/>
  <c r="J72" i="35" s="1"/>
  <c r="R61" i="35"/>
  <c r="R112" i="35" s="1"/>
  <c r="R57" i="35"/>
  <c r="R108" i="35" s="1"/>
  <c r="R37" i="35"/>
  <c r="R88" i="35" s="1"/>
  <c r="R33" i="35"/>
  <c r="R84" i="35" s="1"/>
  <c r="Q61" i="35"/>
  <c r="Q112" i="35" s="1"/>
  <c r="Q53" i="35"/>
  <c r="Q104" i="35" s="1"/>
  <c r="Q49" i="35"/>
  <c r="Q100" i="35" s="1"/>
  <c r="Q45" i="35"/>
  <c r="Q96" i="35" s="1"/>
  <c r="P57" i="35"/>
  <c r="P108" i="35" s="1"/>
  <c r="P53" i="35"/>
  <c r="P104" i="35" s="1"/>
  <c r="L25" i="35"/>
  <c r="L76" i="35" s="1"/>
  <c r="L21" i="35"/>
  <c r="L72" i="35" s="1"/>
  <c r="F49" i="35"/>
  <c r="F100" i="35" s="1"/>
  <c r="R53" i="35"/>
  <c r="R104" i="35" s="1"/>
  <c r="R49" i="35"/>
  <c r="R100" i="35" s="1"/>
  <c r="Q41" i="35"/>
  <c r="Q92" i="35" s="1"/>
  <c r="Q29" i="35"/>
  <c r="Q80" i="35" s="1"/>
  <c r="N45" i="35"/>
  <c r="N96" i="35" s="1"/>
  <c r="N41" i="35"/>
  <c r="N92" i="35" s="1"/>
  <c r="K57" i="35"/>
  <c r="K108" i="35" s="1"/>
  <c r="I41" i="35"/>
  <c r="I92" i="35" s="1"/>
  <c r="H41" i="35"/>
  <c r="H92" i="35" s="1"/>
  <c r="F61" i="35"/>
  <c r="F112" i="35" s="1"/>
  <c r="E61" i="35"/>
  <c r="E112" i="35" s="1"/>
  <c r="E45" i="35"/>
  <c r="E96" i="35" s="1"/>
  <c r="CE4" i="24"/>
  <c r="CJ4" i="24" s="1"/>
  <c r="CK4" i="24"/>
  <c r="BD4" i="24"/>
  <c r="D117" i="35" s="1"/>
  <c r="E117" i="35" s="1"/>
  <c r="CC4" i="24"/>
  <c r="B12" i="33"/>
  <c r="C39" i="19"/>
  <c r="C15" i="33" s="1"/>
  <c r="C40" i="19"/>
  <c r="C16" i="33" s="1"/>
  <c r="B13" i="33"/>
  <c r="G87" i="18"/>
  <c r="G102" i="18"/>
  <c r="G94" i="18"/>
  <c r="G86" i="18"/>
  <c r="G78" i="18"/>
  <c r="G70" i="18"/>
  <c r="G62" i="18"/>
  <c r="G54" i="18"/>
  <c r="G46" i="18"/>
  <c r="G38" i="18"/>
  <c r="G30" i="18"/>
  <c r="G22" i="18"/>
  <c r="G14" i="18"/>
  <c r="G6" i="18"/>
  <c r="G103" i="18"/>
  <c r="G79" i="18"/>
  <c r="G63" i="18"/>
  <c r="G39" i="18"/>
  <c r="G7" i="18"/>
  <c r="G99" i="18"/>
  <c r="G91" i="18"/>
  <c r="G83" i="18"/>
  <c r="G75" i="18"/>
  <c r="G67" i="18"/>
  <c r="G59" i="18"/>
  <c r="G51" i="18"/>
  <c r="G43" i="18"/>
  <c r="G35" i="18"/>
  <c r="G27" i="18"/>
  <c r="G19" i="18"/>
  <c r="G11" i="18"/>
  <c r="G95" i="18"/>
  <c r="G71" i="18"/>
  <c r="G55" i="18"/>
  <c r="G47" i="18"/>
  <c r="G31" i="18"/>
  <c r="G23" i="18"/>
  <c r="G15" i="18"/>
  <c r="G98" i="18"/>
  <c r="G90" i="18"/>
  <c r="G82" i="18"/>
  <c r="G74" i="18"/>
  <c r="G66" i="18"/>
  <c r="G58" i="18"/>
  <c r="G50" i="18"/>
  <c r="G42" i="18"/>
  <c r="G34" i="18"/>
  <c r="G26" i="18"/>
  <c r="G18" i="18"/>
  <c r="G10" i="18"/>
  <c r="G105" i="18"/>
  <c r="G101" i="18"/>
  <c r="G97" i="18"/>
  <c r="G93" i="18"/>
  <c r="G89" i="18"/>
  <c r="G85" i="18"/>
  <c r="G81" i="18"/>
  <c r="G77" i="18"/>
  <c r="G73" i="18"/>
  <c r="G69" i="18"/>
  <c r="G65" i="18"/>
  <c r="G61" i="18"/>
  <c r="G57" i="18"/>
  <c r="G53" i="18"/>
  <c r="G49" i="18"/>
  <c r="G45" i="18"/>
  <c r="G41" i="18"/>
  <c r="G37" i="18"/>
  <c r="G33" i="18"/>
  <c r="G29" i="18"/>
  <c r="G25" i="18"/>
  <c r="G21" i="18"/>
  <c r="G17" i="18"/>
  <c r="G13" i="18"/>
  <c r="G9" i="18"/>
  <c r="G104" i="18"/>
  <c r="G100" i="18"/>
  <c r="G96" i="18"/>
  <c r="G92" i="18"/>
  <c r="G88" i="18"/>
  <c r="G84" i="18"/>
  <c r="G80" i="18"/>
  <c r="G76" i="18"/>
  <c r="G72" i="18"/>
  <c r="G68" i="18"/>
  <c r="G64" i="18"/>
  <c r="G60" i="18"/>
  <c r="G56" i="18"/>
  <c r="G52" i="18"/>
  <c r="G48" i="18"/>
  <c r="G44" i="18"/>
  <c r="G40" i="18"/>
  <c r="G36" i="18"/>
  <c r="G32" i="18"/>
  <c r="G28" i="18"/>
  <c r="G24" i="18"/>
  <c r="G20" i="18"/>
  <c r="G16" i="18"/>
  <c r="G12" i="18"/>
  <c r="R502" i="35"/>
  <c r="R507" i="35" s="1"/>
  <c r="J502" i="35"/>
  <c r="J507" i="35" s="1"/>
  <c r="F502" i="35"/>
  <c r="F507" i="35" s="1"/>
  <c r="Q502" i="35"/>
  <c r="Q507" i="35" s="1"/>
  <c r="M502" i="35"/>
  <c r="M507" i="35" s="1"/>
  <c r="I502" i="35"/>
  <c r="I507" i="35" s="1"/>
  <c r="E502" i="35"/>
  <c r="E507" i="35" s="1"/>
  <c r="P502" i="35"/>
  <c r="P507" i="35" s="1"/>
  <c r="L502" i="35"/>
  <c r="L507" i="35" s="1"/>
  <c r="H502" i="35"/>
  <c r="H507" i="35" s="1"/>
  <c r="D26" i="29"/>
  <c r="P254" i="35"/>
  <c r="L254" i="35"/>
  <c r="D48" i="29"/>
  <c r="D5" i="29"/>
  <c r="Q305" i="35"/>
  <c r="C4" i="29"/>
  <c r="L224" i="35"/>
  <c r="G367" i="35"/>
  <c r="K226" i="35"/>
  <c r="I365" i="35"/>
  <c r="K367" i="35"/>
  <c r="F74" i="7"/>
  <c r="C73" i="7"/>
  <c r="H224" i="35"/>
  <c r="G226" i="35"/>
  <c r="E365" i="35"/>
  <c r="D367" i="35"/>
  <c r="D226" i="35"/>
  <c r="Q365" i="35"/>
  <c r="O367" i="35"/>
  <c r="D365" i="35"/>
  <c r="P224" i="35"/>
  <c r="O226" i="35"/>
  <c r="M365" i="35"/>
  <c r="D224" i="35"/>
  <c r="O224" i="35"/>
  <c r="K224" i="35"/>
  <c r="G224" i="35"/>
  <c r="R226" i="35"/>
  <c r="N226" i="35"/>
  <c r="J226" i="35"/>
  <c r="F226" i="35"/>
  <c r="P365" i="35"/>
  <c r="L365" i="35"/>
  <c r="H365" i="35"/>
  <c r="R367" i="35"/>
  <c r="N367" i="35"/>
  <c r="J367" i="35"/>
  <c r="F367" i="35"/>
  <c r="R224" i="35"/>
  <c r="N224" i="35"/>
  <c r="J224" i="35"/>
  <c r="F224" i="35"/>
  <c r="Q226" i="35"/>
  <c r="M226" i="35"/>
  <c r="I226" i="35"/>
  <c r="E226" i="35"/>
  <c r="O365" i="35"/>
  <c r="K365" i="35"/>
  <c r="G365" i="35"/>
  <c r="Q367" i="35"/>
  <c r="M367" i="35"/>
  <c r="I367" i="35"/>
  <c r="E367" i="35"/>
  <c r="Q224" i="35"/>
  <c r="M224" i="35"/>
  <c r="I224" i="35"/>
  <c r="E224" i="35"/>
  <c r="P226" i="35"/>
  <c r="L226" i="35"/>
  <c r="H226" i="35"/>
  <c r="R365" i="35"/>
  <c r="N365" i="35"/>
  <c r="J365" i="35"/>
  <c r="F365" i="35"/>
  <c r="P367" i="35"/>
  <c r="L367" i="35"/>
  <c r="H367" i="35"/>
  <c r="BN4" i="31" l="1"/>
  <c r="BO4" i="31"/>
  <c r="D3344" i="35"/>
  <c r="I4907" i="35"/>
  <c r="F7269" i="35"/>
  <c r="F7272" i="35" s="1"/>
  <c r="F7282" i="35" s="1"/>
  <c r="F7286" i="35" s="1"/>
  <c r="G5949" i="35"/>
  <c r="E4613" i="35"/>
  <c r="L5706" i="35"/>
  <c r="L5709" i="35" s="1"/>
  <c r="L5719" i="35" s="1"/>
  <c r="L5723" i="35" s="1"/>
  <c r="L5724" i="35" s="1"/>
  <c r="L5726" i="35" s="1"/>
  <c r="D45" i="29"/>
  <c r="O46" i="11"/>
  <c r="P46" i="11"/>
  <c r="O50" i="11"/>
  <c r="P50" i="11"/>
  <c r="O7" i="11"/>
  <c r="P7" i="11"/>
  <c r="O17" i="11"/>
  <c r="P17" i="11"/>
  <c r="O33" i="11"/>
  <c r="P33" i="11"/>
  <c r="O49" i="11"/>
  <c r="P49" i="11"/>
  <c r="D43" i="29"/>
  <c r="O4856" i="35"/>
  <c r="O6176" i="35"/>
  <c r="K6227" i="35"/>
  <c r="K6230" i="35" s="1"/>
  <c r="K6240" i="35" s="1"/>
  <c r="K6244" i="35" s="1"/>
  <c r="K6245" i="35" s="1"/>
  <c r="K6247" i="35" s="1"/>
  <c r="E7269" i="35"/>
  <c r="E7272" i="35" s="1"/>
  <c r="E7282" i="35" s="1"/>
  <c r="E7286" i="35" s="1"/>
  <c r="L6470" i="35"/>
  <c r="R4664" i="35"/>
  <c r="R4667" i="35" s="1"/>
  <c r="R4677" i="35" s="1"/>
  <c r="R4681" i="35" s="1"/>
  <c r="R4682" i="35" s="1"/>
  <c r="R4684" i="35" s="1"/>
  <c r="G8033" i="35"/>
  <c r="O26" i="11"/>
  <c r="P26" i="11"/>
  <c r="O30" i="11"/>
  <c r="P30" i="11"/>
  <c r="O42" i="11"/>
  <c r="P42" i="11"/>
  <c r="O10" i="11"/>
  <c r="P10" i="11"/>
  <c r="O14" i="11"/>
  <c r="P14" i="11"/>
  <c r="O12" i="11"/>
  <c r="P12" i="11"/>
  <c r="O16" i="11"/>
  <c r="P16" i="11"/>
  <c r="O23" i="11"/>
  <c r="P23" i="11"/>
  <c r="O35" i="11"/>
  <c r="P35" i="11"/>
  <c r="O39" i="11"/>
  <c r="P39" i="11"/>
  <c r="O51" i="11"/>
  <c r="P51" i="11"/>
  <c r="O55" i="11"/>
  <c r="P55" i="11"/>
  <c r="O32" i="11"/>
  <c r="P32" i="11"/>
  <c r="O29" i="11"/>
  <c r="P29" i="11"/>
  <c r="O45" i="11"/>
  <c r="P45" i="11"/>
  <c r="O13" i="11"/>
  <c r="P13" i="11"/>
  <c r="O36" i="11"/>
  <c r="P36" i="11"/>
  <c r="D7" i="29"/>
  <c r="D36" i="29"/>
  <c r="D25" i="29"/>
  <c r="D29" i="29"/>
  <c r="D52" i="29"/>
  <c r="R6470" i="35"/>
  <c r="I7218" i="35"/>
  <c r="E7739" i="35"/>
  <c r="O54" i="11"/>
  <c r="P54" i="11"/>
  <c r="O20" i="11"/>
  <c r="P20" i="11"/>
  <c r="O11" i="11"/>
  <c r="P11" i="11"/>
  <c r="O15" i="11"/>
  <c r="P15" i="11"/>
  <c r="O24" i="11"/>
  <c r="P24" i="11"/>
  <c r="O48" i="11"/>
  <c r="P48" i="11"/>
  <c r="O18" i="11"/>
  <c r="P18" i="11"/>
  <c r="O25" i="11"/>
  <c r="P25" i="11"/>
  <c r="O41" i="11"/>
  <c r="P41" i="11"/>
  <c r="O9" i="11"/>
  <c r="P9" i="11"/>
  <c r="D46" i="29"/>
  <c r="D8" i="29"/>
  <c r="K3293" i="35"/>
  <c r="P3344" i="35"/>
  <c r="O19" i="11"/>
  <c r="P19" i="11"/>
  <c r="O22" i="11"/>
  <c r="P22" i="11"/>
  <c r="O34" i="11"/>
  <c r="P34" i="11"/>
  <c r="O38" i="11"/>
  <c r="P38" i="11"/>
  <c r="O28" i="11"/>
  <c r="P28" i="11"/>
  <c r="O40" i="11"/>
  <c r="P40" i="11"/>
  <c r="O52" i="11"/>
  <c r="P52" i="11"/>
  <c r="O27" i="11"/>
  <c r="P27" i="11"/>
  <c r="O31" i="11"/>
  <c r="P31" i="11"/>
  <c r="O43" i="11"/>
  <c r="P43" i="11"/>
  <c r="O47" i="11"/>
  <c r="P47" i="11"/>
  <c r="O44" i="11"/>
  <c r="P44" i="11"/>
  <c r="O8" i="11"/>
  <c r="P8" i="11"/>
  <c r="O21" i="11"/>
  <c r="P21" i="11"/>
  <c r="O37" i="11"/>
  <c r="P37" i="11"/>
  <c r="O53" i="11"/>
  <c r="P53" i="11"/>
  <c r="E2772" i="35"/>
  <c r="F6470" i="35"/>
  <c r="T6" i="11"/>
  <c r="D4" i="31" s="1"/>
  <c r="P6" i="11"/>
  <c r="N6940" i="35"/>
  <c r="K7982" i="35"/>
  <c r="D2823" i="35"/>
  <c r="D6470" i="35"/>
  <c r="D6473" i="35" s="1"/>
  <c r="D6483" i="35" s="1"/>
  <c r="D6487" i="35" s="1"/>
  <c r="F8033" i="35"/>
  <c r="N6991" i="35"/>
  <c r="K8033" i="35"/>
  <c r="H6991" i="35"/>
  <c r="K7461" i="35"/>
  <c r="F4664" i="35"/>
  <c r="F4667" i="35" s="1"/>
  <c r="F4677" i="35" s="1"/>
  <c r="F4681" i="35" s="1"/>
  <c r="F4682" i="35" s="1"/>
  <c r="F4684" i="35" s="1"/>
  <c r="D6227" i="35"/>
  <c r="D6230" i="35" s="1"/>
  <c r="D6240" i="35" s="1"/>
  <c r="D6244" i="35" s="1"/>
  <c r="O7982" i="35"/>
  <c r="D7790" i="35"/>
  <c r="D7793" i="35" s="1"/>
  <c r="D7803" i="35" s="1"/>
  <c r="D7807" i="35" s="1"/>
  <c r="D7808" i="35" s="1"/>
  <c r="D7810" i="35" s="1"/>
  <c r="G6991" i="35"/>
  <c r="Q2772" i="35"/>
  <c r="F3293" i="35"/>
  <c r="G7982" i="35"/>
  <c r="E6748" i="35"/>
  <c r="E6751" i="35" s="1"/>
  <c r="E6761" i="35" s="1"/>
  <c r="E6765" i="35" s="1"/>
  <c r="E6766" i="35" s="1"/>
  <c r="E6768" i="35" s="1"/>
  <c r="H6748" i="35"/>
  <c r="H6751" i="35" s="1"/>
  <c r="H6761" i="35" s="1"/>
  <c r="H6765" i="35" s="1"/>
  <c r="H6766" i="35" s="1"/>
  <c r="H6768" i="35" s="1"/>
  <c r="Q6697" i="35"/>
  <c r="Q2773" i="35"/>
  <c r="Q2823" i="35" s="1"/>
  <c r="F2772" i="35"/>
  <c r="J3344" i="35"/>
  <c r="M2772" i="35"/>
  <c r="N3344" i="35"/>
  <c r="E3293" i="35"/>
  <c r="K4856" i="35"/>
  <c r="I4664" i="35"/>
  <c r="I4667" i="35" s="1"/>
  <c r="I4677" i="35" s="1"/>
  <c r="I4681" i="35" s="1"/>
  <c r="I4682" i="35" s="1"/>
  <c r="I4684" i="35" s="1"/>
  <c r="L5655" i="35"/>
  <c r="Q5898" i="35"/>
  <c r="M5898" i="35"/>
  <c r="E6470" i="35"/>
  <c r="E6473" i="35" s="1"/>
  <c r="E6483" i="35" s="1"/>
  <c r="E6487" i="35" s="1"/>
  <c r="Q6470" i="35"/>
  <c r="E6991" i="35"/>
  <c r="I6748" i="35"/>
  <c r="I6751" i="35" s="1"/>
  <c r="I6761" i="35" s="1"/>
  <c r="I6765" i="35" s="1"/>
  <c r="I6766" i="35" s="1"/>
  <c r="I6768" i="35" s="1"/>
  <c r="E6227" i="35"/>
  <c r="E6230" i="35" s="1"/>
  <c r="E6240" i="35" s="1"/>
  <c r="E6244" i="35" s="1"/>
  <c r="E6245" i="35" s="1"/>
  <c r="E6247" i="35" s="1"/>
  <c r="F6419" i="35"/>
  <c r="R6419" i="35"/>
  <c r="Q7218" i="35"/>
  <c r="I7461" i="35"/>
  <c r="E6697" i="35"/>
  <c r="G6940" i="35"/>
  <c r="E7461" i="35"/>
  <c r="Q8033" i="35"/>
  <c r="D8033" i="35"/>
  <c r="D8036" i="35" s="1"/>
  <c r="D8046" i="35" s="1"/>
  <c r="D8050" i="35" s="1"/>
  <c r="D8051" i="35" s="1"/>
  <c r="D8053" i="35" s="1"/>
  <c r="E7218" i="35"/>
  <c r="M6697" i="35"/>
  <c r="R6940" i="35"/>
  <c r="P6991" i="35"/>
  <c r="Q5949" i="35"/>
  <c r="I4613" i="35"/>
  <c r="BH6" i="29"/>
  <c r="J3293" i="35"/>
  <c r="I2772" i="35"/>
  <c r="E2823" i="35"/>
  <c r="H3344" i="35"/>
  <c r="M4664" i="35"/>
  <c r="M4667" i="35" s="1"/>
  <c r="M4677" i="35" s="1"/>
  <c r="M4681" i="35" s="1"/>
  <c r="M4682" i="35" s="1"/>
  <c r="M4684" i="35" s="1"/>
  <c r="E6419" i="35"/>
  <c r="I6697" i="35"/>
  <c r="E6176" i="35"/>
  <c r="J6470" i="35"/>
  <c r="E7512" i="35"/>
  <c r="E7515" i="35" s="1"/>
  <c r="E7525" i="35" s="1"/>
  <c r="E7529" i="35" s="1"/>
  <c r="O7512" i="35"/>
  <c r="M6748" i="35"/>
  <c r="M6751" i="35" s="1"/>
  <c r="M6761" i="35" s="1"/>
  <c r="M6765" i="35" s="1"/>
  <c r="M6766" i="35" s="1"/>
  <c r="M6768" i="35" s="1"/>
  <c r="O6991" i="35"/>
  <c r="K7462" i="35"/>
  <c r="K7512" i="35" s="1"/>
  <c r="O7983" i="35"/>
  <c r="O8033" i="35" s="1"/>
  <c r="E8033" i="35"/>
  <c r="F7982" i="35"/>
  <c r="L6419" i="35"/>
  <c r="K6176" i="35"/>
  <c r="M7218" i="35"/>
  <c r="Q7982" i="35"/>
  <c r="M7982" i="35"/>
  <c r="G6176" i="35"/>
  <c r="I7269" i="35"/>
  <c r="I7272" i="35" s="1"/>
  <c r="I7282" i="35" s="1"/>
  <c r="I7286" i="35" s="1"/>
  <c r="I7287" i="35" s="1"/>
  <c r="I7289" i="35" s="1"/>
  <c r="M6419" i="35"/>
  <c r="F6940" i="35"/>
  <c r="D6991" i="35"/>
  <c r="E5949" i="35"/>
  <c r="E5952" i="35" s="1"/>
  <c r="E5962" i="35" s="1"/>
  <c r="E5966" i="35" s="1"/>
  <c r="O4907" i="35"/>
  <c r="D5949" i="35"/>
  <c r="D5952" i="35" s="1"/>
  <c r="D5962" i="35" s="1"/>
  <c r="D5966" i="35" s="1"/>
  <c r="D5967" i="35" s="1"/>
  <c r="D5969" i="35" s="1"/>
  <c r="I7982" i="35"/>
  <c r="I5898" i="35"/>
  <c r="Q4613" i="35"/>
  <c r="R3293" i="35"/>
  <c r="E4664" i="35"/>
  <c r="E4667" i="35" s="1"/>
  <c r="E4677" i="35" s="1"/>
  <c r="E4681" i="35" s="1"/>
  <c r="E4682" i="35" s="1"/>
  <c r="E4684" i="35" s="1"/>
  <c r="M4613" i="35"/>
  <c r="I4856" i="35"/>
  <c r="D5706" i="35"/>
  <c r="D5709" i="35" s="1"/>
  <c r="D5719" i="35" s="1"/>
  <c r="D5723" i="35" s="1"/>
  <c r="D5724" i="35" s="1"/>
  <c r="D5726" i="35" s="1"/>
  <c r="I5949" i="35"/>
  <c r="I5952" i="35" s="1"/>
  <c r="I5962" i="35" s="1"/>
  <c r="I5966" i="35" s="1"/>
  <c r="O5949" i="35"/>
  <c r="P6748" i="35"/>
  <c r="P6751" i="35" s="1"/>
  <c r="P6761" i="35" s="1"/>
  <c r="P6765" i="35" s="1"/>
  <c r="P6766" i="35" s="1"/>
  <c r="P6768" i="35" s="1"/>
  <c r="I6470" i="35"/>
  <c r="Q6698" i="35"/>
  <c r="Q6748" i="35" s="1"/>
  <c r="Q6751" i="35" s="1"/>
  <c r="Q6761" i="35" s="1"/>
  <c r="Q6765" i="35" s="1"/>
  <c r="Q6766" i="35" s="1"/>
  <c r="Q6768" i="35" s="1"/>
  <c r="J6419" i="35"/>
  <c r="E6940" i="35"/>
  <c r="O7461" i="35"/>
  <c r="E7790" i="35"/>
  <c r="E7793" i="35" s="1"/>
  <c r="E7803" i="35" s="1"/>
  <c r="E7807" i="35" s="1"/>
  <c r="E7808" i="35" s="1"/>
  <c r="E7810" i="35" s="1"/>
  <c r="H6697" i="35"/>
  <c r="K6991" i="35"/>
  <c r="O6227" i="35"/>
  <c r="O6230" i="35" s="1"/>
  <c r="O6240" i="35" s="1"/>
  <c r="O6244" i="35" s="1"/>
  <c r="O6245" i="35" s="1"/>
  <c r="O6247" i="35" s="1"/>
  <c r="Q7269" i="35"/>
  <c r="Q7272" i="35" s="1"/>
  <c r="Q7282" i="35" s="1"/>
  <c r="Q7286" i="35" s="1"/>
  <c r="Q7287" i="35" s="1"/>
  <c r="Q7289" i="35" s="1"/>
  <c r="Q6419" i="35"/>
  <c r="J6940" i="35"/>
  <c r="E7982" i="35"/>
  <c r="K5898" i="35"/>
  <c r="L6697" i="35"/>
  <c r="G7461" i="35"/>
  <c r="G5898" i="35"/>
  <c r="O5898" i="35"/>
  <c r="D15" i="29"/>
  <c r="D44" i="29"/>
  <c r="D12" i="29"/>
  <c r="D50" i="29"/>
  <c r="D31" i="29"/>
  <c r="D47" i="29"/>
  <c r="D49" i="29"/>
  <c r="D4" i="29"/>
  <c r="D11" i="29"/>
  <c r="D30" i="29"/>
  <c r="D13" i="29"/>
  <c r="D33" i="29"/>
  <c r="D10" i="29"/>
  <c r="BI42" i="29"/>
  <c r="D19" i="29"/>
  <c r="D40" i="29"/>
  <c r="D16" i="29"/>
  <c r="D17" i="29"/>
  <c r="D34" i="29"/>
  <c r="D9" i="29"/>
  <c r="D18" i="29"/>
  <c r="D35" i="29"/>
  <c r="D51" i="29"/>
  <c r="D37" i="29"/>
  <c r="D53" i="29"/>
  <c r="D14" i="29"/>
  <c r="D32" i="29"/>
  <c r="D42" i="29"/>
  <c r="R6941" i="35"/>
  <c r="R6991" i="35" s="1"/>
  <c r="D27" i="29"/>
  <c r="D20" i="29"/>
  <c r="D21" i="29"/>
  <c r="D38" i="29"/>
  <c r="D28" i="29"/>
  <c r="D6" i="29"/>
  <c r="D22" i="29"/>
  <c r="D39" i="29"/>
  <c r="D24" i="29"/>
  <c r="D41" i="29"/>
  <c r="D23" i="29"/>
  <c r="F3294" i="35"/>
  <c r="F3344" i="35" s="1"/>
  <c r="G6177" i="35"/>
  <c r="G6227" i="35" s="1"/>
  <c r="G6230" i="35" s="1"/>
  <c r="G6240" i="35" s="1"/>
  <c r="G6244" i="35" s="1"/>
  <c r="G6245" i="35" s="1"/>
  <c r="G6247" i="35" s="1"/>
  <c r="O6940" i="35"/>
  <c r="R4335" i="35"/>
  <c r="Q4614" i="35"/>
  <c r="Q4664" i="35" s="1"/>
  <c r="Q4667" i="35" s="1"/>
  <c r="Q4677" i="35" s="1"/>
  <c r="Q4681" i="35" s="1"/>
  <c r="Q4682" i="35" s="1"/>
  <c r="Q4684" i="35" s="1"/>
  <c r="M7219" i="35"/>
  <c r="M7269" i="35" s="1"/>
  <c r="M7272" i="35" s="1"/>
  <c r="M7282" i="35" s="1"/>
  <c r="M7286" i="35" s="1"/>
  <c r="M7287" i="35" s="1"/>
  <c r="M7289" i="35" s="1"/>
  <c r="M7983" i="35"/>
  <c r="M8033" i="35" s="1"/>
  <c r="E5898" i="35"/>
  <c r="M6420" i="35"/>
  <c r="M6470" i="35" s="1"/>
  <c r="F6941" i="35"/>
  <c r="F6991" i="35" s="1"/>
  <c r="I7983" i="35"/>
  <c r="I8033" i="35" s="1"/>
  <c r="N3293" i="35"/>
  <c r="E3294" i="35"/>
  <c r="E3344" i="35" s="1"/>
  <c r="D4664" i="35"/>
  <c r="D4667" i="35" s="1"/>
  <c r="D4677" i="35" s="1"/>
  <c r="D4681" i="35" s="1"/>
  <c r="D4682" i="35" s="1"/>
  <c r="D4684" i="35" s="1"/>
  <c r="P7218" i="35"/>
  <c r="O3344" i="35"/>
  <c r="D4907" i="35"/>
  <c r="K5899" i="35"/>
  <c r="K5949" i="35" s="1"/>
  <c r="J6941" i="35"/>
  <c r="J6991" i="35" s="1"/>
  <c r="G7462" i="35"/>
  <c r="G7512" i="35" s="1"/>
  <c r="K6940" i="35"/>
  <c r="R3294" i="35"/>
  <c r="R3344" i="35" s="1"/>
  <c r="O3293" i="35"/>
  <c r="L6698" i="35"/>
  <c r="L6748" i="35" s="1"/>
  <c r="L6751" i="35" s="1"/>
  <c r="L6761" i="35" s="1"/>
  <c r="L6765" i="35" s="1"/>
  <c r="L6766" i="35" s="1"/>
  <c r="L6768" i="35" s="1"/>
  <c r="K3344" i="35"/>
  <c r="M2773" i="35"/>
  <c r="M2823" i="35" s="1"/>
  <c r="G3344" i="35"/>
  <c r="G3293" i="35"/>
  <c r="Q4143" i="35"/>
  <c r="Q4146" i="35" s="1"/>
  <c r="Q4156" i="35" s="1"/>
  <c r="Q4160" i="35" s="1"/>
  <c r="Q4161" i="35" s="1"/>
  <c r="Q4163" i="35" s="1"/>
  <c r="L4907" i="35"/>
  <c r="Q4907" i="35"/>
  <c r="F7218" i="35"/>
  <c r="G4907" i="35"/>
  <c r="F4856" i="35"/>
  <c r="K4907" i="35"/>
  <c r="G4856" i="35"/>
  <c r="D5185" i="35"/>
  <c r="D5188" i="35" s="1"/>
  <c r="D5198" i="35" s="1"/>
  <c r="D5202" i="35" s="1"/>
  <c r="D5203" i="35" s="1"/>
  <c r="D5205" i="35" s="1"/>
  <c r="D6748" i="35"/>
  <c r="D6751" i="35" s="1"/>
  <c r="D6761" i="35" s="1"/>
  <c r="D6765" i="35" s="1"/>
  <c r="D6766" i="35" s="1"/>
  <c r="D6768" i="35" s="1"/>
  <c r="I7512" i="35"/>
  <c r="I7515" i="35" s="1"/>
  <c r="I7525" i="35" s="1"/>
  <c r="I7529" i="35" s="1"/>
  <c r="I7530" i="35" s="1"/>
  <c r="I7532" i="35" s="1"/>
  <c r="L7739" i="35"/>
  <c r="D7512" i="35"/>
  <c r="E7878" i="35"/>
  <c r="K4993" i="35"/>
  <c r="E5565" i="35"/>
  <c r="E5572" i="35" s="1"/>
  <c r="K5845" i="35"/>
  <c r="E5845" i="35"/>
  <c r="O7357" i="35"/>
  <c r="E7408" i="35"/>
  <c r="H7649" i="35"/>
  <c r="H7656" i="35" s="1"/>
  <c r="R7649" i="35"/>
  <c r="R7656" i="35" s="1"/>
  <c r="P4523" i="35"/>
  <c r="P4530" i="35" s="1"/>
  <c r="K5514" i="35"/>
  <c r="R2198" i="35"/>
  <c r="K7408" i="35"/>
  <c r="I7408" i="35"/>
  <c r="M7357" i="35"/>
  <c r="L7357" i="35"/>
  <c r="I4282" i="35"/>
  <c r="G7357" i="35"/>
  <c r="N7929" i="35"/>
  <c r="O4282" i="35"/>
  <c r="D5324" i="35"/>
  <c r="M5794" i="35"/>
  <c r="Q7357" i="35"/>
  <c r="O7878" i="35"/>
  <c r="Q5044" i="35"/>
  <c r="Q5051" i="35" s="1"/>
  <c r="I7357" i="35"/>
  <c r="E4752" i="35"/>
  <c r="G5515" i="35"/>
  <c r="G5565" i="35" s="1"/>
  <c r="G5572" i="35" s="1"/>
  <c r="Q4803" i="35"/>
  <c r="K6366" i="35"/>
  <c r="K7357" i="35"/>
  <c r="E4282" i="35"/>
  <c r="I3761" i="35"/>
  <c r="F4231" i="35"/>
  <c r="F5565" i="35"/>
  <c r="F5572" i="35" s="1"/>
  <c r="E7357" i="35"/>
  <c r="G4752" i="35"/>
  <c r="E4993" i="35"/>
  <c r="G6315" i="35"/>
  <c r="F7408" i="35"/>
  <c r="J7929" i="35"/>
  <c r="D7929" i="35"/>
  <c r="H7598" i="35"/>
  <c r="J4231" i="35"/>
  <c r="L5044" i="35"/>
  <c r="L5051" i="35" s="1"/>
  <c r="L5061" i="35" s="1"/>
  <c r="L5065" i="35" s="1"/>
  <c r="L5066" i="35" s="1"/>
  <c r="L5068" i="35" s="1"/>
  <c r="R5794" i="35"/>
  <c r="K4282" i="35"/>
  <c r="D5044" i="35"/>
  <c r="D5051" i="35" s="1"/>
  <c r="D6366" i="35"/>
  <c r="K5794" i="35"/>
  <c r="F3951" i="35"/>
  <c r="Q3761" i="35"/>
  <c r="M4752" i="35"/>
  <c r="I5845" i="35"/>
  <c r="K6315" i="35"/>
  <c r="E6366" i="35"/>
  <c r="Q7358" i="35"/>
  <c r="Q7408" i="35" s="1"/>
  <c r="O4752" i="35"/>
  <c r="I5794" i="35"/>
  <c r="D5565" i="35"/>
  <c r="D5572" i="35" s="1"/>
  <c r="R4282" i="35"/>
  <c r="D5845" i="35"/>
  <c r="P4231" i="35"/>
  <c r="J5794" i="35"/>
  <c r="Q4231" i="35"/>
  <c r="Q4282" i="35"/>
  <c r="Q4752" i="35"/>
  <c r="L6887" i="35"/>
  <c r="G8119" i="35"/>
  <c r="I4803" i="35"/>
  <c r="I4910" i="35" s="1"/>
  <c r="I4920" i="35" s="1"/>
  <c r="I4924" i="35" s="1"/>
  <c r="I4925" i="35" s="1"/>
  <c r="I4927" i="35" s="1"/>
  <c r="M5044" i="35"/>
  <c r="M5051" i="35" s="1"/>
  <c r="G7878" i="35"/>
  <c r="E4231" i="35"/>
  <c r="D8170" i="35"/>
  <c r="D8177" i="35" s="1"/>
  <c r="H4752" i="35"/>
  <c r="N7649" i="35"/>
  <c r="N7656" i="35" s="1"/>
  <c r="P4752" i="35"/>
  <c r="H6315" i="35"/>
  <c r="P5845" i="35"/>
  <c r="D7649" i="35"/>
  <c r="D7656" i="35" s="1"/>
  <c r="F5044" i="35"/>
  <c r="F5051" i="35" s="1"/>
  <c r="F5061" i="35" s="1"/>
  <c r="F5065" i="35" s="1"/>
  <c r="F5066" i="35" s="1"/>
  <c r="F5068" i="35" s="1"/>
  <c r="N2147" i="35"/>
  <c r="M2909" i="35"/>
  <c r="I1867" i="35"/>
  <c r="P2198" i="35"/>
  <c r="N2148" i="35"/>
  <c r="N2198" i="35" s="1"/>
  <c r="N1918" i="35"/>
  <c r="N1925" i="35" s="1"/>
  <c r="R2147" i="35"/>
  <c r="P3240" i="35"/>
  <c r="P3347" i="35" s="1"/>
  <c r="P3357" i="35" s="1"/>
  <c r="P3361" i="35" s="1"/>
  <c r="P3362" i="35" s="1"/>
  <c r="P3364" i="35" s="1"/>
  <c r="I2909" i="35"/>
  <c r="R4231" i="35"/>
  <c r="E4803" i="35"/>
  <c r="Q4993" i="35"/>
  <c r="E5794" i="35"/>
  <c r="F6086" i="35"/>
  <c r="F6093" i="35" s="1"/>
  <c r="E6315" i="35"/>
  <c r="L6836" i="35"/>
  <c r="O7879" i="35"/>
  <c r="O7929" i="35" s="1"/>
  <c r="G8170" i="35"/>
  <c r="G8177" i="35" s="1"/>
  <c r="L8170" i="35"/>
  <c r="L8177" i="35" s="1"/>
  <c r="K4752" i="35"/>
  <c r="P8170" i="35"/>
  <c r="P8177" i="35" s="1"/>
  <c r="F7357" i="35"/>
  <c r="D4803" i="35"/>
  <c r="D4910" i="35" s="1"/>
  <c r="D4920" i="35" s="1"/>
  <c r="D4924" i="35" s="1"/>
  <c r="D4925" i="35" s="1"/>
  <c r="D4927" i="35" s="1"/>
  <c r="M5565" i="35"/>
  <c r="M5572" i="35" s="1"/>
  <c r="M5582" i="35" s="1"/>
  <c r="M5586" i="35" s="1"/>
  <c r="M5587" i="35" s="1"/>
  <c r="M5589" i="35" s="1"/>
  <c r="G4993" i="35"/>
  <c r="H6556" i="35"/>
  <c r="K7878" i="35"/>
  <c r="F4282" i="35"/>
  <c r="D4282" i="35"/>
  <c r="G4231" i="35"/>
  <c r="O5044" i="35"/>
  <c r="O5051" i="35" s="1"/>
  <c r="O6366" i="35"/>
  <c r="O5794" i="35"/>
  <c r="I4993" i="35"/>
  <c r="F4993" i="35"/>
  <c r="D7408" i="35"/>
  <c r="F1918" i="35"/>
  <c r="F1925" i="35" s="1"/>
  <c r="F2147" i="35"/>
  <c r="P3761" i="35"/>
  <c r="E2909" i="35"/>
  <c r="J5324" i="35"/>
  <c r="F6035" i="35"/>
  <c r="E1105" i="35"/>
  <c r="L1626" i="35"/>
  <c r="L3761" i="35"/>
  <c r="J1918" i="35"/>
  <c r="J1925" i="35" s="1"/>
  <c r="P3710" i="35"/>
  <c r="G3761" i="35"/>
  <c r="R2960" i="35"/>
  <c r="R2967" i="35" s="1"/>
  <c r="Q2909" i="35"/>
  <c r="K4803" i="35"/>
  <c r="I4752" i="35"/>
  <c r="K5044" i="35"/>
  <c r="K5051" i="35" s="1"/>
  <c r="M4993" i="35"/>
  <c r="F5514" i="35"/>
  <c r="Q5845" i="35"/>
  <c r="L6086" i="35"/>
  <c r="L6093" i="35" s="1"/>
  <c r="E7929" i="35"/>
  <c r="M4803" i="35"/>
  <c r="H8170" i="35"/>
  <c r="H8177" i="35" s="1"/>
  <c r="H8187" i="35" s="1"/>
  <c r="H8191" i="35" s="1"/>
  <c r="H8192" i="35" s="1"/>
  <c r="H8194" i="35" s="1"/>
  <c r="K4231" i="35"/>
  <c r="E3761" i="35"/>
  <c r="H5514" i="35"/>
  <c r="Q5794" i="35"/>
  <c r="K3761" i="35"/>
  <c r="R7929" i="35"/>
  <c r="I5565" i="35"/>
  <c r="I5572" i="35" s="1"/>
  <c r="P7878" i="35"/>
  <c r="N4231" i="35"/>
  <c r="O5514" i="35"/>
  <c r="L4231" i="35"/>
  <c r="O4231" i="35"/>
  <c r="G5794" i="35"/>
  <c r="M4282" i="35"/>
  <c r="L7598" i="35"/>
  <c r="O5324" i="35"/>
  <c r="BI35" i="29"/>
  <c r="BI10" i="29"/>
  <c r="BI11" i="29"/>
  <c r="BH28" i="29"/>
  <c r="BH27" i="29"/>
  <c r="O5515" i="35"/>
  <c r="O5565" i="35" s="1"/>
  <c r="O5572" i="35" s="1"/>
  <c r="L4002" i="35"/>
  <c r="L4009" i="35" s="1"/>
  <c r="L4019" i="35" s="1"/>
  <c r="L4023" i="35" s="1"/>
  <c r="L4024" i="35" s="1"/>
  <c r="L4026" i="35" s="1"/>
  <c r="N4232" i="35"/>
  <c r="N4282" i="35" s="1"/>
  <c r="G4753" i="35"/>
  <c r="G4803" i="35" s="1"/>
  <c r="O7358" i="35"/>
  <c r="O7408" i="35" s="1"/>
  <c r="O7515" i="35" s="1"/>
  <c r="O7525" i="35" s="1"/>
  <c r="O7529" i="35" s="1"/>
  <c r="O7530" i="35" s="1"/>
  <c r="O7532" i="35" s="1"/>
  <c r="O5273" i="35"/>
  <c r="N1105" i="35"/>
  <c r="K5515" i="35"/>
  <c r="K5565" i="35" s="1"/>
  <c r="K5572" i="35" s="1"/>
  <c r="Q2910" i="35"/>
  <c r="Q2960" i="35" s="1"/>
  <c r="Q2967" i="35" s="1"/>
  <c r="E4994" i="35"/>
  <c r="E5044" i="35" s="1"/>
  <c r="E5051" i="35" s="1"/>
  <c r="G5795" i="35"/>
  <c r="G5845" i="35" s="1"/>
  <c r="G5952" i="35" s="1"/>
  <c r="G5962" i="35" s="1"/>
  <c r="G5966" i="35" s="1"/>
  <c r="G5967" i="35" s="1"/>
  <c r="G5969" i="35" s="1"/>
  <c r="F5794" i="35"/>
  <c r="K7879" i="35"/>
  <c r="K7929" i="35" s="1"/>
  <c r="K8036" i="35" s="1"/>
  <c r="K8046" i="35" s="1"/>
  <c r="K8050" i="35" s="1"/>
  <c r="K8051" i="35" s="1"/>
  <c r="K8053" i="35" s="1"/>
  <c r="H5515" i="35"/>
  <c r="H5565" i="35" s="1"/>
  <c r="H5572" i="35" s="1"/>
  <c r="H5582" i="35" s="1"/>
  <c r="H5586" i="35" s="1"/>
  <c r="H5587" i="35" s="1"/>
  <c r="H5589" i="35" s="1"/>
  <c r="L4232" i="35"/>
  <c r="L4282" i="35" s="1"/>
  <c r="J4232" i="35"/>
  <c r="J4282" i="35" s="1"/>
  <c r="M2910" i="35"/>
  <c r="M2960" i="35" s="1"/>
  <c r="M2967" i="35" s="1"/>
  <c r="I4994" i="35"/>
  <c r="I5044" i="35" s="1"/>
  <c r="I5051" i="35" s="1"/>
  <c r="I5061" i="35" s="1"/>
  <c r="I5065" i="35" s="1"/>
  <c r="I5066" i="35" s="1"/>
  <c r="I5068" i="35" s="1"/>
  <c r="P4753" i="35"/>
  <c r="P4803" i="35" s="1"/>
  <c r="E2910" i="35"/>
  <c r="E2960" i="35" s="1"/>
  <c r="E2967" i="35" s="1"/>
  <c r="O4993" i="35"/>
  <c r="O6315" i="35"/>
  <c r="L6035" i="35"/>
  <c r="E7649" i="35"/>
  <c r="E7656" i="35" s="1"/>
  <c r="E7666" i="35" s="1"/>
  <c r="E7670" i="35" s="1"/>
  <c r="E7671" i="35" s="1"/>
  <c r="E7673" i="35" s="1"/>
  <c r="H4753" i="35"/>
  <c r="H4803" i="35" s="1"/>
  <c r="M7358" i="35"/>
  <c r="M7408" i="35" s="1"/>
  <c r="G7879" i="35"/>
  <c r="G7929" i="35" s="1"/>
  <c r="G8036" i="35" s="1"/>
  <c r="G8046" i="35" s="1"/>
  <c r="G8050" i="35" s="1"/>
  <c r="G8051" i="35" s="1"/>
  <c r="G8053" i="35" s="1"/>
  <c r="E7598" i="35"/>
  <c r="C4" i="25"/>
  <c r="BI47" i="29"/>
  <c r="BH51" i="29"/>
  <c r="BH19" i="29"/>
  <c r="BI34" i="29"/>
  <c r="BH52" i="29"/>
  <c r="BH20" i="29"/>
  <c r="BI5" i="29"/>
  <c r="BI27" i="29"/>
  <c r="BH43" i="29"/>
  <c r="BH11" i="29"/>
  <c r="BI26" i="29"/>
  <c r="BH44" i="29"/>
  <c r="BH12" i="29"/>
  <c r="BI45" i="29"/>
  <c r="BI19" i="29"/>
  <c r="BH35" i="29"/>
  <c r="BI50" i="29"/>
  <c r="BI18" i="29"/>
  <c r="BH36" i="29"/>
  <c r="BH5" i="29"/>
  <c r="BI37" i="29"/>
  <c r="BI49" i="29"/>
  <c r="BI39" i="29"/>
  <c r="BI25" i="29"/>
  <c r="BI17" i="29"/>
  <c r="BI9" i="29"/>
  <c r="BH49" i="29"/>
  <c r="BH41" i="29"/>
  <c r="BH33" i="29"/>
  <c r="BH25" i="29"/>
  <c r="BH17" i="29"/>
  <c r="BH9" i="29"/>
  <c r="BI48" i="29"/>
  <c r="BI40" i="29"/>
  <c r="BI32" i="29"/>
  <c r="BI24" i="29"/>
  <c r="BI16" i="29"/>
  <c r="BI8" i="29"/>
  <c r="BH50" i="29"/>
  <c r="BH42" i="29"/>
  <c r="BH34" i="29"/>
  <c r="BH26" i="29"/>
  <c r="BH18" i="29"/>
  <c r="BH10" i="29"/>
  <c r="BI51" i="29"/>
  <c r="BI41" i="29"/>
  <c r="BI31" i="29"/>
  <c r="BI23" i="29"/>
  <c r="BI15" i="29"/>
  <c r="BI7" i="29"/>
  <c r="BH47" i="29"/>
  <c r="BH39" i="29"/>
  <c r="BH31" i="29"/>
  <c r="BH23" i="29"/>
  <c r="BH15" i="29"/>
  <c r="BH7" i="29"/>
  <c r="BI46" i="29"/>
  <c r="BI38" i="29"/>
  <c r="BI30" i="29"/>
  <c r="BI22" i="29"/>
  <c r="BI14" i="29"/>
  <c r="BI6" i="29"/>
  <c r="BJ6" i="29" s="1"/>
  <c r="CR6" i="29" s="1"/>
  <c r="BH48" i="29"/>
  <c r="BH40" i="29"/>
  <c r="BH32" i="29"/>
  <c r="BH24" i="29"/>
  <c r="BH16" i="29"/>
  <c r="BH8" i="29"/>
  <c r="BH4" i="29"/>
  <c r="BI53" i="29"/>
  <c r="BI43" i="29"/>
  <c r="BI33" i="29"/>
  <c r="BI29" i="29"/>
  <c r="BI21" i="29"/>
  <c r="BI13" i="29"/>
  <c r="BH53" i="29"/>
  <c r="BH45" i="29"/>
  <c r="BH37" i="29"/>
  <c r="BH29" i="29"/>
  <c r="BH21" i="29"/>
  <c r="BH13" i="29"/>
  <c r="BI52" i="29"/>
  <c r="BI44" i="29"/>
  <c r="BI36" i="29"/>
  <c r="BI28" i="29"/>
  <c r="BI20" i="29"/>
  <c r="BI12" i="29"/>
  <c r="BI4" i="29"/>
  <c r="BH46" i="29"/>
  <c r="BJ46" i="29" s="1"/>
  <c r="CR46" i="29" s="1"/>
  <c r="BH38" i="29"/>
  <c r="BJ38" i="29" s="1"/>
  <c r="CR38" i="29" s="1"/>
  <c r="BH30" i="29"/>
  <c r="BJ30" i="29" s="1"/>
  <c r="CR30" i="29" s="1"/>
  <c r="BH22" i="29"/>
  <c r="BJ22" i="29" s="1"/>
  <c r="CR22" i="29" s="1"/>
  <c r="BH14" i="29"/>
  <c r="BJ14" i="29" s="1"/>
  <c r="CR14" i="29" s="1"/>
  <c r="F2960" i="35"/>
  <c r="F2967" i="35" s="1"/>
  <c r="F2977" i="35" s="1"/>
  <c r="F2981" i="35" s="1"/>
  <c r="E5582" i="35"/>
  <c r="E5586" i="35" s="1"/>
  <c r="P8119" i="35"/>
  <c r="L7599" i="35"/>
  <c r="L7649" i="35" s="1"/>
  <c r="L7656" i="35" s="1"/>
  <c r="L7666" i="35" s="1"/>
  <c r="L7670" i="35" s="1"/>
  <c r="L7671" i="35" s="1"/>
  <c r="L7673" i="35" s="1"/>
  <c r="R7666" i="35"/>
  <c r="R7670" i="35" s="1"/>
  <c r="R7671" i="35" s="1"/>
  <c r="R7673" i="35" s="1"/>
  <c r="R7598" i="35"/>
  <c r="F1935" i="35"/>
  <c r="F1939" i="35" s="1"/>
  <c r="F1940" i="35" s="1"/>
  <c r="F1942" i="35" s="1"/>
  <c r="J1935" i="35"/>
  <c r="J1939" i="35" s="1"/>
  <c r="J1940" i="35" s="1"/>
  <c r="J1942" i="35" s="1"/>
  <c r="M5061" i="35"/>
  <c r="M5065" i="35" s="1"/>
  <c r="M5066" i="35" s="1"/>
  <c r="M5068" i="35" s="1"/>
  <c r="M2977" i="35"/>
  <c r="M2981" i="35" s="1"/>
  <c r="M2982" i="35" s="1"/>
  <c r="M2984" i="35" s="1"/>
  <c r="F5582" i="35"/>
  <c r="F5586" i="35" s="1"/>
  <c r="F5587" i="35" s="1"/>
  <c r="F5589" i="35" s="1"/>
  <c r="D5582" i="35"/>
  <c r="D5586" i="35" s="1"/>
  <c r="D5587" i="35" s="1"/>
  <c r="D5589" i="35" s="1"/>
  <c r="D73" i="7"/>
  <c r="D229" i="35"/>
  <c r="N1935" i="35"/>
  <c r="N1939" i="35" s="1"/>
  <c r="N1940" i="35" s="1"/>
  <c r="N1942" i="35" s="1"/>
  <c r="G8187" i="35"/>
  <c r="G8191" i="35" s="1"/>
  <c r="G8192" i="35" s="1"/>
  <c r="G8194" i="35" s="1"/>
  <c r="O5061" i="35"/>
  <c r="O5065" i="35" s="1"/>
  <c r="O5066" i="35" s="1"/>
  <c r="O5068" i="35" s="1"/>
  <c r="F2148" i="35"/>
  <c r="F2198" i="35" s="1"/>
  <c r="I3710" i="35"/>
  <c r="E3710" i="35"/>
  <c r="G4994" i="35"/>
  <c r="G5044" i="35" s="1"/>
  <c r="G5051" i="35" s="1"/>
  <c r="G5061" i="35" s="1"/>
  <c r="G5065" i="35" s="1"/>
  <c r="G5066" i="35" s="1"/>
  <c r="G5068" i="35" s="1"/>
  <c r="H6316" i="35"/>
  <c r="H6366" i="35" s="1"/>
  <c r="L7358" i="35"/>
  <c r="L7408" i="35" s="1"/>
  <c r="I4231" i="35"/>
  <c r="F1626" i="35"/>
  <c r="I2910" i="35"/>
  <c r="I2960" i="35" s="1"/>
  <c r="I2967" i="35" s="1"/>
  <c r="I2977" i="35" s="1"/>
  <c r="I2981" i="35" s="1"/>
  <c r="I2982" i="35" s="1"/>
  <c r="I2984" i="35" s="1"/>
  <c r="M5795" i="35"/>
  <c r="M5845" i="35" s="1"/>
  <c r="M5952" i="35" s="1"/>
  <c r="M5962" i="35" s="1"/>
  <c r="M5966" i="35" s="1"/>
  <c r="G6316" i="35"/>
  <c r="G6366" i="35" s="1"/>
  <c r="J5795" i="35"/>
  <c r="J5845" i="35" s="1"/>
  <c r="J7878" i="35"/>
  <c r="P4232" i="35"/>
  <c r="P4282" i="35" s="1"/>
  <c r="M4231" i="35"/>
  <c r="P7357" i="35"/>
  <c r="P7358" i="35"/>
  <c r="P7408" i="35" s="1"/>
  <c r="O1397" i="35"/>
  <c r="O1404" i="35" s="1"/>
  <c r="O1414" i="35" s="1"/>
  <c r="O1418" i="35" s="1"/>
  <c r="L1627" i="35"/>
  <c r="L1677" i="35" s="1"/>
  <c r="L4993" i="35"/>
  <c r="P5794" i="35"/>
  <c r="F2909" i="35"/>
  <c r="N1626" i="35"/>
  <c r="N1677" i="35"/>
  <c r="H6557" i="35"/>
  <c r="H6607" i="35" s="1"/>
  <c r="H6614" i="35" s="1"/>
  <c r="H6624" i="35" s="1"/>
  <c r="H6628" i="35" s="1"/>
  <c r="H6629" i="35" s="1"/>
  <c r="H6631" i="35" s="1"/>
  <c r="P7879" i="35"/>
  <c r="P7929" i="35" s="1"/>
  <c r="D7666" i="35"/>
  <c r="D7670" i="35" s="1"/>
  <c r="D7671" i="35" s="1"/>
  <c r="D7673" i="35" s="1"/>
  <c r="H4232" i="35"/>
  <c r="H4282" i="35" s="1"/>
  <c r="H4231" i="35"/>
  <c r="Q1867" i="35"/>
  <c r="K1867" i="35"/>
  <c r="F4523" i="35"/>
  <c r="F4530" i="35" s="1"/>
  <c r="F4540" i="35" s="1"/>
  <c r="F4544" i="35" s="1"/>
  <c r="F4545" i="35" s="1"/>
  <c r="F4547" i="35" s="1"/>
  <c r="O4753" i="35"/>
  <c r="O4803" i="35" s="1"/>
  <c r="O5795" i="35"/>
  <c r="O5845" i="35" s="1"/>
  <c r="F5845" i="35"/>
  <c r="G7358" i="35"/>
  <c r="G7408" i="35" s="1"/>
  <c r="G4232" i="35"/>
  <c r="G4282" i="35" s="1"/>
  <c r="R5795" i="35"/>
  <c r="R5845" i="35" s="1"/>
  <c r="M5514" i="35"/>
  <c r="L5795" i="35"/>
  <c r="L5845" i="35" s="1"/>
  <c r="L5794" i="35"/>
  <c r="L6316" i="35"/>
  <c r="L6366" i="35" s="1"/>
  <c r="L6473" i="35" s="1"/>
  <c r="L6483" i="35" s="1"/>
  <c r="L6487" i="35" s="1"/>
  <c r="L6488" i="35" s="1"/>
  <c r="L6490" i="35" s="1"/>
  <c r="L6315" i="35"/>
  <c r="N5795" i="35"/>
  <c r="N5845" i="35" s="1"/>
  <c r="N5794" i="35"/>
  <c r="Q6991" i="35"/>
  <c r="L8033" i="35"/>
  <c r="P8033" i="35"/>
  <c r="L7790" i="35"/>
  <c r="L7793" i="35" s="1"/>
  <c r="L7803" i="35" s="1"/>
  <c r="L7807" i="35" s="1"/>
  <c r="L7808" i="35" s="1"/>
  <c r="L7810" i="35" s="1"/>
  <c r="Q5515" i="35"/>
  <c r="Q5565" i="35" s="1"/>
  <c r="Q5572" i="35" s="1"/>
  <c r="Q5582" i="35" s="1"/>
  <c r="Q5586" i="35" s="1"/>
  <c r="Q5587" i="35" s="1"/>
  <c r="Q5589" i="35" s="1"/>
  <c r="Q5514" i="35"/>
  <c r="D5061" i="35"/>
  <c r="D5065" i="35" s="1"/>
  <c r="D5066" i="35" s="1"/>
  <c r="D5068" i="35" s="1"/>
  <c r="O5582" i="35"/>
  <c r="O5586" i="35" s="1"/>
  <c r="O5587" i="35" s="1"/>
  <c r="O5589" i="35" s="1"/>
  <c r="N7666" i="35"/>
  <c r="N7670" i="35" s="1"/>
  <c r="N7671" i="35" s="1"/>
  <c r="N7673" i="35" s="1"/>
  <c r="G5582" i="35"/>
  <c r="G5586" i="35" s="1"/>
  <c r="G5587" i="35" s="1"/>
  <c r="G5589" i="35" s="1"/>
  <c r="F6103" i="35"/>
  <c r="F6107" i="35" s="1"/>
  <c r="F6108" i="35" s="1"/>
  <c r="F6110" i="35" s="1"/>
  <c r="K5582" i="35"/>
  <c r="K5586" i="35" s="1"/>
  <c r="K5587" i="35" s="1"/>
  <c r="K5589" i="35" s="1"/>
  <c r="L6103" i="35"/>
  <c r="L6107" i="35" s="1"/>
  <c r="L6108" i="35" s="1"/>
  <c r="L6110" i="35" s="1"/>
  <c r="K5061" i="35"/>
  <c r="K5065" i="35" s="1"/>
  <c r="K5066" i="35" s="1"/>
  <c r="K5068" i="35" s="1"/>
  <c r="D8187" i="35"/>
  <c r="D8191" i="35" s="1"/>
  <c r="D8192" i="35" s="1"/>
  <c r="D8194" i="35" s="1"/>
  <c r="E5061" i="35"/>
  <c r="E5065" i="35" s="1"/>
  <c r="E5066" i="35" s="1"/>
  <c r="E5068" i="35" s="1"/>
  <c r="P8187" i="35"/>
  <c r="P8191" i="35" s="1"/>
  <c r="P8192" i="35" s="1"/>
  <c r="P8194" i="35" s="1"/>
  <c r="P6316" i="35"/>
  <c r="P6366" i="35" s="1"/>
  <c r="P6315" i="35"/>
  <c r="P7599" i="35"/>
  <c r="P7649" i="35" s="1"/>
  <c r="P7656" i="35" s="1"/>
  <c r="P7666" i="35" s="1"/>
  <c r="P7670" i="35" s="1"/>
  <c r="P7671" i="35" s="1"/>
  <c r="P7673" i="35" s="1"/>
  <c r="P7598" i="35"/>
  <c r="Q5061" i="35"/>
  <c r="Q5065" i="35" s="1"/>
  <c r="Q5066" i="35" s="1"/>
  <c r="Q5068" i="35" s="1"/>
  <c r="E2977" i="35"/>
  <c r="E2981" i="35" s="1"/>
  <c r="E2982" i="35" s="1"/>
  <c r="E2984" i="35" s="1"/>
  <c r="P4540" i="35"/>
  <c r="P4544" i="35" s="1"/>
  <c r="P4545" i="35" s="1"/>
  <c r="P4547" i="35" s="1"/>
  <c r="I5582" i="35"/>
  <c r="I5586" i="35" s="1"/>
  <c r="I5587" i="35" s="1"/>
  <c r="I5589" i="35" s="1"/>
  <c r="H7666" i="35"/>
  <c r="H7670" i="35" s="1"/>
  <c r="H7671" i="35" s="1"/>
  <c r="H7673" i="35" s="1"/>
  <c r="F7929" i="35"/>
  <c r="F8036" i="35" s="1"/>
  <c r="F8046" i="35" s="1"/>
  <c r="F8050" i="35" s="1"/>
  <c r="F8051" i="35" s="1"/>
  <c r="F8053" i="35" s="1"/>
  <c r="D6086" i="35"/>
  <c r="D6093" i="35" s="1"/>
  <c r="D6103" i="35" s="1"/>
  <c r="D6107" i="35" s="1"/>
  <c r="D6108" i="35" s="1"/>
  <c r="D6110" i="35" s="1"/>
  <c r="J7357" i="35"/>
  <c r="J7358" i="35"/>
  <c r="J7408" i="35" s="1"/>
  <c r="R7357" i="35"/>
  <c r="R7358" i="35"/>
  <c r="R7408" i="35" s="1"/>
  <c r="N7598" i="35"/>
  <c r="H5795" i="35"/>
  <c r="H5845" i="35" s="1"/>
  <c r="H5794" i="35"/>
  <c r="H7357" i="35"/>
  <c r="H7358" i="35"/>
  <c r="H7408" i="35" s="1"/>
  <c r="R7878" i="35"/>
  <c r="L4752" i="35"/>
  <c r="L4753" i="35"/>
  <c r="L4803" i="35" s="1"/>
  <c r="I5514" i="35"/>
  <c r="N7357" i="35"/>
  <c r="N7358" i="35"/>
  <c r="N7408" i="35" s="1"/>
  <c r="L7878" i="35"/>
  <c r="L7879" i="35"/>
  <c r="L7929" i="35" s="1"/>
  <c r="F4753" i="35"/>
  <c r="F4803" i="35" s="1"/>
  <c r="F4752" i="35"/>
  <c r="H8119" i="35"/>
  <c r="L8119" i="35"/>
  <c r="J4752" i="35"/>
  <c r="J4753" i="35"/>
  <c r="J4803" i="35" s="1"/>
  <c r="P5514" i="35"/>
  <c r="P5515" i="35"/>
  <c r="P5565" i="35" s="1"/>
  <c r="P5572" i="35" s="1"/>
  <c r="P5582" i="35" s="1"/>
  <c r="P5586" i="35" s="1"/>
  <c r="P5587" i="35" s="1"/>
  <c r="P5589" i="35" s="1"/>
  <c r="H7879" i="35"/>
  <c r="H7929" i="35" s="1"/>
  <c r="H7878" i="35"/>
  <c r="L5515" i="35"/>
  <c r="L5565" i="35" s="1"/>
  <c r="L5572" i="35" s="1"/>
  <c r="L5582" i="35" s="1"/>
  <c r="L5586" i="35" s="1"/>
  <c r="L5587" i="35" s="1"/>
  <c r="L5589" i="35" s="1"/>
  <c r="L5514" i="35"/>
  <c r="H4994" i="35"/>
  <c r="H5044" i="35" s="1"/>
  <c r="H5051" i="35" s="1"/>
  <c r="H5061" i="35" s="1"/>
  <c r="H5065" i="35" s="1"/>
  <c r="H5066" i="35" s="1"/>
  <c r="H5068" i="35" s="1"/>
  <c r="H4993" i="35"/>
  <c r="N4753" i="35"/>
  <c r="N4803" i="35" s="1"/>
  <c r="N4752" i="35"/>
  <c r="E5514" i="35"/>
  <c r="L8187" i="35"/>
  <c r="L8191" i="35" s="1"/>
  <c r="L8192" i="35" s="1"/>
  <c r="L8194" i="35" s="1"/>
  <c r="R4752" i="35"/>
  <c r="R4753" i="35"/>
  <c r="R4803" i="35" s="1"/>
  <c r="N7878" i="35"/>
  <c r="P4993" i="35"/>
  <c r="P4994" i="35"/>
  <c r="P5044" i="35" s="1"/>
  <c r="P5051" i="35" s="1"/>
  <c r="P5061" i="35" s="1"/>
  <c r="P5065" i="35" s="1"/>
  <c r="P5066" i="35" s="1"/>
  <c r="P5068" i="35" s="1"/>
  <c r="Q2977" i="35"/>
  <c r="Q2981" i="35" s="1"/>
  <c r="Q2982" i="35" s="1"/>
  <c r="Q2984" i="35" s="1"/>
  <c r="F1209" i="35"/>
  <c r="O4613" i="35"/>
  <c r="O4615" i="35"/>
  <c r="O4664" i="35" s="1"/>
  <c r="O4667" i="35" s="1"/>
  <c r="O4677" i="35" s="1"/>
  <c r="O4681" i="35" s="1"/>
  <c r="O4682" i="35" s="1"/>
  <c r="O4684" i="35" s="1"/>
  <c r="F4613" i="35"/>
  <c r="P5900" i="35"/>
  <c r="P5949" i="35" s="1"/>
  <c r="P5952" i="35" s="1"/>
  <c r="P5962" i="35" s="1"/>
  <c r="P5966" i="35" s="1"/>
  <c r="P5898" i="35"/>
  <c r="O6421" i="35"/>
  <c r="O6470" i="35" s="1"/>
  <c r="O6419" i="35"/>
  <c r="H7982" i="35"/>
  <c r="H7984" i="35"/>
  <c r="H8033" i="35" s="1"/>
  <c r="H7221" i="35"/>
  <c r="H7218" i="35"/>
  <c r="P7461" i="35"/>
  <c r="P7463" i="35"/>
  <c r="P7512" i="35" s="1"/>
  <c r="M7463" i="35"/>
  <c r="M7512" i="35" s="1"/>
  <c r="M7461" i="35"/>
  <c r="D7269" i="35"/>
  <c r="D7272" i="35" s="1"/>
  <c r="D7282" i="35" s="1"/>
  <c r="D7286" i="35" s="1"/>
  <c r="D7287" i="35" s="1"/>
  <c r="D7289" i="35" s="1"/>
  <c r="M1209" i="35"/>
  <c r="J4620" i="35"/>
  <c r="J4664" i="35" s="1"/>
  <c r="J4667" i="35" s="1"/>
  <c r="J4677" i="35" s="1"/>
  <c r="J4681" i="35" s="1"/>
  <c r="J4682" i="35" s="1"/>
  <c r="J4684" i="35" s="1"/>
  <c r="J4613" i="35"/>
  <c r="G4664" i="35"/>
  <c r="G4667" i="35" s="1"/>
  <c r="G4677" i="35" s="1"/>
  <c r="G4681" i="35" s="1"/>
  <c r="G4682" i="35" s="1"/>
  <c r="G4684" i="35" s="1"/>
  <c r="L4613" i="35"/>
  <c r="L4622" i="35"/>
  <c r="L4664" i="35" s="1"/>
  <c r="L4667" i="35" s="1"/>
  <c r="L4677" i="35" s="1"/>
  <c r="L4681" i="35" s="1"/>
  <c r="L4682" i="35" s="1"/>
  <c r="L4684" i="35" s="1"/>
  <c r="L6178" i="35"/>
  <c r="L6227" i="35" s="1"/>
  <c r="L6230" i="35" s="1"/>
  <c r="L6240" i="35" s="1"/>
  <c r="L6244" i="35" s="1"/>
  <c r="L6245" i="35" s="1"/>
  <c r="L6247" i="35" s="1"/>
  <c r="L6176" i="35"/>
  <c r="P6176" i="35"/>
  <c r="P6178" i="35"/>
  <c r="P6227" i="35" s="1"/>
  <c r="P6230" i="35" s="1"/>
  <c r="P6240" i="35" s="1"/>
  <c r="P6244" i="35" s="1"/>
  <c r="P6245" i="35" s="1"/>
  <c r="P6247" i="35" s="1"/>
  <c r="K6419" i="35"/>
  <c r="K6421" i="35"/>
  <c r="K6470" i="35" s="1"/>
  <c r="K6473" i="35" s="1"/>
  <c r="K6483" i="35" s="1"/>
  <c r="K6487" i="35" s="1"/>
  <c r="K6488" i="35" s="1"/>
  <c r="K6490" i="35" s="1"/>
  <c r="P6697" i="35"/>
  <c r="L6948" i="35"/>
  <c r="L6991" i="35" s="1"/>
  <c r="L6940" i="35"/>
  <c r="H6940" i="35"/>
  <c r="H6421" i="35"/>
  <c r="H6470" i="35" s="1"/>
  <c r="H6419" i="35"/>
  <c r="P6940" i="35"/>
  <c r="F6699" i="35"/>
  <c r="F6748" i="35" s="1"/>
  <c r="F6751" i="35" s="1"/>
  <c r="F6761" i="35" s="1"/>
  <c r="F6765" i="35" s="1"/>
  <c r="F6697" i="35"/>
  <c r="Q7461" i="35"/>
  <c r="Q7466" i="35"/>
  <c r="Q7512" i="35" s="1"/>
  <c r="Q7515" i="35" s="1"/>
  <c r="Q7525" i="35" s="1"/>
  <c r="Q7529" i="35" s="1"/>
  <c r="Q7530" i="35" s="1"/>
  <c r="Q7532" i="35" s="1"/>
  <c r="M6940" i="35"/>
  <c r="F7461" i="35"/>
  <c r="F7463" i="35"/>
  <c r="F7512" i="35" s="1"/>
  <c r="F7515" i="35" s="1"/>
  <c r="F7525" i="35" s="1"/>
  <c r="F7529" i="35" s="1"/>
  <c r="F7530" i="35" s="1"/>
  <c r="F7532" i="35" s="1"/>
  <c r="P7741" i="35"/>
  <c r="P7790" i="35" s="1"/>
  <c r="P7793" i="35" s="1"/>
  <c r="P7803" i="35" s="1"/>
  <c r="P7807" i="35" s="1"/>
  <c r="P7808" i="35" s="1"/>
  <c r="P7810" i="35" s="1"/>
  <c r="P7739" i="35"/>
  <c r="M7515" i="35"/>
  <c r="M7525" i="35" s="1"/>
  <c r="M7529" i="35" s="1"/>
  <c r="M7530" i="35" s="1"/>
  <c r="M7532" i="35" s="1"/>
  <c r="P4613" i="35"/>
  <c r="P4620" i="35"/>
  <c r="P4664" i="35" s="1"/>
  <c r="P4667" i="35" s="1"/>
  <c r="P4677" i="35" s="1"/>
  <c r="P4681" i="35" s="1"/>
  <c r="P4682" i="35" s="1"/>
  <c r="P4684" i="35" s="1"/>
  <c r="R4613" i="35"/>
  <c r="G4613" i="35"/>
  <c r="N4613" i="35"/>
  <c r="N4622" i="35"/>
  <c r="N4664" i="35" s="1"/>
  <c r="N4667" i="35" s="1"/>
  <c r="N4677" i="35" s="1"/>
  <c r="N4681" i="35" s="1"/>
  <c r="N4682" i="35" s="1"/>
  <c r="N4684" i="35" s="1"/>
  <c r="L5898" i="35"/>
  <c r="L5900" i="35"/>
  <c r="L5949" i="35" s="1"/>
  <c r="H6176" i="35"/>
  <c r="H6178" i="35"/>
  <c r="H6227" i="35" s="1"/>
  <c r="H6230" i="35" s="1"/>
  <c r="H6240" i="35" s="1"/>
  <c r="H6244" i="35" s="1"/>
  <c r="H6245" i="35" s="1"/>
  <c r="H6247" i="35" s="1"/>
  <c r="G6419" i="35"/>
  <c r="G6421" i="35"/>
  <c r="G6470" i="35" s="1"/>
  <c r="P6421" i="35"/>
  <c r="P6470" i="35" s="1"/>
  <c r="P6419" i="35"/>
  <c r="L7218" i="35"/>
  <c r="L7221" i="35"/>
  <c r="L7269" i="35" s="1"/>
  <c r="L7272" i="35" s="1"/>
  <c r="L7282" i="35" s="1"/>
  <c r="L7286" i="35" s="1"/>
  <c r="L7287" i="35" s="1"/>
  <c r="L7289" i="35" s="1"/>
  <c r="Q6940" i="35"/>
  <c r="M6991" i="35"/>
  <c r="H7269" i="35"/>
  <c r="H7272" i="35" s="1"/>
  <c r="H7282" i="35" s="1"/>
  <c r="H7286" i="35" s="1"/>
  <c r="H7287" i="35" s="1"/>
  <c r="H7289" i="35" s="1"/>
  <c r="P7269" i="35"/>
  <c r="P7272" i="35" s="1"/>
  <c r="P7282" i="35" s="1"/>
  <c r="P7286" i="35" s="1"/>
  <c r="P7287" i="35" s="1"/>
  <c r="P7289" i="35" s="1"/>
  <c r="E1209" i="35"/>
  <c r="K4613" i="35"/>
  <c r="K4615" i="35"/>
  <c r="K4664" i="35" s="1"/>
  <c r="K4667" i="35" s="1"/>
  <c r="K4677" i="35" s="1"/>
  <c r="K4681" i="35" s="1"/>
  <c r="K4682" i="35" s="1"/>
  <c r="K4684" i="35" s="1"/>
  <c r="H4622" i="35"/>
  <c r="H4664" i="35" s="1"/>
  <c r="H4667" i="35" s="1"/>
  <c r="H4677" i="35" s="1"/>
  <c r="H4681" i="35" s="1"/>
  <c r="H4682" i="35" s="1"/>
  <c r="H4684" i="35" s="1"/>
  <c r="H4613" i="35"/>
  <c r="H5898" i="35"/>
  <c r="H5900" i="35"/>
  <c r="H5949" i="35" s="1"/>
  <c r="F5900" i="35"/>
  <c r="F5949" i="35" s="1"/>
  <c r="F5898" i="35"/>
  <c r="N6419" i="35"/>
  <c r="N6456" i="35"/>
  <c r="N6470" i="35" s="1"/>
  <c r="H7739" i="35"/>
  <c r="H7787" i="35"/>
  <c r="H7790" i="35" s="1"/>
  <c r="H7793" i="35" s="1"/>
  <c r="H7803" i="35" s="1"/>
  <c r="H7807" i="35" s="1"/>
  <c r="H7808" i="35" s="1"/>
  <c r="H7810" i="35" s="1"/>
  <c r="L7982" i="35"/>
  <c r="P7982" i="35"/>
  <c r="H7461" i="35"/>
  <c r="H7463" i="35"/>
  <c r="H7512" i="35" s="1"/>
  <c r="L7463" i="35"/>
  <c r="L7512" i="35" s="1"/>
  <c r="L7461" i="35"/>
  <c r="L7128" i="35"/>
  <c r="L7135" i="35" s="1"/>
  <c r="L7145" i="35" s="1"/>
  <c r="L7149" i="35" s="1"/>
  <c r="L7150" i="35" s="1"/>
  <c r="L7152" i="35" s="1"/>
  <c r="L7077" i="35"/>
  <c r="D4523" i="35"/>
  <c r="D4530" i="35" s="1"/>
  <c r="D4540" i="35" s="1"/>
  <c r="D4544" i="35" s="1"/>
  <c r="D4545" i="35" s="1"/>
  <c r="D4547" i="35" s="1"/>
  <c r="K4523" i="35"/>
  <c r="K4530" i="35" s="1"/>
  <c r="K4540" i="35" s="1"/>
  <c r="K4544" i="35" s="1"/>
  <c r="K4545" i="35" s="1"/>
  <c r="K4547" i="35" s="1"/>
  <c r="P4472" i="35"/>
  <c r="H8311" i="35"/>
  <c r="H8314" i="35" s="1"/>
  <c r="H8324" i="35" s="1"/>
  <c r="H8328" i="35" s="1"/>
  <c r="H8329" i="35" s="1"/>
  <c r="H8331" i="35" s="1"/>
  <c r="P8311" i="35"/>
  <c r="P8314" i="35" s="1"/>
  <c r="P8324" i="35" s="1"/>
  <c r="P8328" i="35" s="1"/>
  <c r="P8329" i="35" s="1"/>
  <c r="P8331" i="35" s="1"/>
  <c r="L8311" i="35"/>
  <c r="L8314" i="35" s="1"/>
  <c r="L8324" i="35" s="1"/>
  <c r="L8328" i="35" s="1"/>
  <c r="L8329" i="35" s="1"/>
  <c r="L8331" i="35" s="1"/>
  <c r="H8260" i="35"/>
  <c r="L8260" i="35"/>
  <c r="P8260" i="35"/>
  <c r="H2668" i="35"/>
  <c r="K4335" i="35"/>
  <c r="K4336" i="35"/>
  <c r="K4386" i="35" s="1"/>
  <c r="K4389" i="35" s="1"/>
  <c r="K4399" i="35" s="1"/>
  <c r="K4403" i="35" s="1"/>
  <c r="M4336" i="35"/>
  <c r="M4386" i="35" s="1"/>
  <c r="M4389" i="35" s="1"/>
  <c r="M4399" i="35" s="1"/>
  <c r="M4403" i="35" s="1"/>
  <c r="M4335" i="35"/>
  <c r="N4335" i="35"/>
  <c r="N4337" i="35"/>
  <c r="N4386" i="35" s="1"/>
  <c r="N4389" i="35" s="1"/>
  <c r="N4399" i="35" s="1"/>
  <c r="N4403" i="35" s="1"/>
  <c r="H4337" i="35"/>
  <c r="H4386" i="35" s="1"/>
  <c r="H4335" i="35"/>
  <c r="G4335" i="35"/>
  <c r="F4386" i="35"/>
  <c r="J4335" i="35"/>
  <c r="Q4472" i="35"/>
  <c r="Q4473" i="35"/>
  <c r="Q4523" i="35" s="1"/>
  <c r="Q4530" i="35" s="1"/>
  <c r="Q4540" i="35" s="1"/>
  <c r="Q4544" i="35" s="1"/>
  <c r="E4472" i="35"/>
  <c r="E4490" i="35"/>
  <c r="E4523" i="35" s="1"/>
  <c r="E4530" i="35" s="1"/>
  <c r="E4540" i="35" s="1"/>
  <c r="E4544" i="35" s="1"/>
  <c r="R4856" i="35"/>
  <c r="R4857" i="35"/>
  <c r="R4907" i="35" s="1"/>
  <c r="R4994" i="35"/>
  <c r="R5044" i="35" s="1"/>
  <c r="R5051" i="35" s="1"/>
  <c r="R5061" i="35" s="1"/>
  <c r="R5065" i="35" s="1"/>
  <c r="R4993" i="35"/>
  <c r="F4472" i="35"/>
  <c r="M4856" i="35"/>
  <c r="M4901" i="35"/>
  <c r="M4907" i="35" s="1"/>
  <c r="E4901" i="35"/>
  <c r="E4907" i="35" s="1"/>
  <c r="E4910" i="35" s="1"/>
  <c r="E4920" i="35" s="1"/>
  <c r="E4924" i="35" s="1"/>
  <c r="E4856" i="35"/>
  <c r="L4856" i="35"/>
  <c r="I5134" i="35"/>
  <c r="I5135" i="35"/>
  <c r="I5185" i="35" s="1"/>
  <c r="I5188" i="35" s="1"/>
  <c r="I5198" i="35" s="1"/>
  <c r="I5202" i="35" s="1"/>
  <c r="E5135" i="35"/>
  <c r="E5185" i="35" s="1"/>
  <c r="E5188" i="35" s="1"/>
  <c r="E5198" i="35" s="1"/>
  <c r="E5202" i="35" s="1"/>
  <c r="E5134" i="35"/>
  <c r="O5134" i="35"/>
  <c r="O5135" i="35"/>
  <c r="O5185" i="35" s="1"/>
  <c r="O5188" i="35" s="1"/>
  <c r="O5198" i="35" s="1"/>
  <c r="O5202" i="35" s="1"/>
  <c r="L5273" i="35"/>
  <c r="L5274" i="35"/>
  <c r="L5324" i="35" s="1"/>
  <c r="H5273" i="35"/>
  <c r="H5274" i="35"/>
  <c r="H5324" i="35" s="1"/>
  <c r="E5273" i="35"/>
  <c r="E5274" i="35"/>
  <c r="E5324" i="35" s="1"/>
  <c r="J5185" i="35"/>
  <c r="J5188" i="35" s="1"/>
  <c r="J5198" i="35" s="1"/>
  <c r="J5202" i="35" s="1"/>
  <c r="J5273" i="35"/>
  <c r="R5514" i="35"/>
  <c r="R5515" i="35"/>
  <c r="R5565" i="35" s="1"/>
  <c r="R5572" i="35" s="1"/>
  <c r="R5582" i="35" s="1"/>
  <c r="R5586" i="35" s="1"/>
  <c r="R5655" i="35"/>
  <c r="R5656" i="35"/>
  <c r="R5706" i="35" s="1"/>
  <c r="R5709" i="35" s="1"/>
  <c r="R5719" i="35" s="1"/>
  <c r="R5723" i="35" s="1"/>
  <c r="H5377" i="35"/>
  <c r="H5378" i="35"/>
  <c r="H5428" i="35" s="1"/>
  <c r="E5378" i="35"/>
  <c r="E5428" i="35" s="1"/>
  <c r="E5377" i="35"/>
  <c r="K5377" i="35"/>
  <c r="K5378" i="35"/>
  <c r="K5428" i="35" s="1"/>
  <c r="J5377" i="35"/>
  <c r="J5378" i="35"/>
  <c r="J5428" i="35" s="1"/>
  <c r="J5431" i="35" s="1"/>
  <c r="J5441" i="35" s="1"/>
  <c r="J5445" i="35" s="1"/>
  <c r="E5587" i="35"/>
  <c r="E5589" i="35" s="1"/>
  <c r="P5655" i="35"/>
  <c r="J5898" i="35"/>
  <c r="J5899" i="35"/>
  <c r="J5949" i="35" s="1"/>
  <c r="K6035" i="35"/>
  <c r="K6036" i="35"/>
  <c r="K6086" i="35" s="1"/>
  <c r="K6093" i="35" s="1"/>
  <c r="K6103" i="35" s="1"/>
  <c r="K6107" i="35" s="1"/>
  <c r="I6035" i="35"/>
  <c r="I6036" i="35"/>
  <c r="I6086" i="35" s="1"/>
  <c r="I6093" i="35" s="1"/>
  <c r="I6103" i="35" s="1"/>
  <c r="I6107" i="35" s="1"/>
  <c r="N6035" i="35"/>
  <c r="N6036" i="35"/>
  <c r="N6086" i="35" s="1"/>
  <c r="N6093" i="35" s="1"/>
  <c r="N6103" i="35" s="1"/>
  <c r="N6107" i="35" s="1"/>
  <c r="M6315" i="35"/>
  <c r="M6316" i="35"/>
  <c r="M6366" i="35" s="1"/>
  <c r="N6176" i="35"/>
  <c r="N6177" i="35"/>
  <c r="N6227" i="35" s="1"/>
  <c r="N6230" i="35" s="1"/>
  <c r="N6240" i="35" s="1"/>
  <c r="N6244" i="35" s="1"/>
  <c r="N6315" i="35"/>
  <c r="N6316" i="35"/>
  <c r="N6366" i="35" s="1"/>
  <c r="N6697" i="35"/>
  <c r="N6698" i="35"/>
  <c r="N6748" i="35" s="1"/>
  <c r="N6751" i="35" s="1"/>
  <c r="N6761" i="35" s="1"/>
  <c r="N6765" i="35" s="1"/>
  <c r="J7219" i="35"/>
  <c r="J7269" i="35" s="1"/>
  <c r="J7272" i="35" s="1"/>
  <c r="J7282" i="35" s="1"/>
  <c r="J7286" i="35" s="1"/>
  <c r="J7218" i="35"/>
  <c r="K7218" i="35"/>
  <c r="K7219" i="35"/>
  <c r="K7269" i="35" s="1"/>
  <c r="K7272" i="35" s="1"/>
  <c r="K7282" i="35" s="1"/>
  <c r="K7286" i="35" s="1"/>
  <c r="K6556" i="35"/>
  <c r="K6557" i="35"/>
  <c r="K6607" i="35" s="1"/>
  <c r="K6614" i="35" s="1"/>
  <c r="K6624" i="35" s="1"/>
  <c r="K6628" i="35" s="1"/>
  <c r="J6556" i="35"/>
  <c r="J6557" i="35"/>
  <c r="J6607" i="35" s="1"/>
  <c r="J6614" i="35" s="1"/>
  <c r="J6624" i="35" s="1"/>
  <c r="J6628" i="35" s="1"/>
  <c r="I6556" i="35"/>
  <c r="I6557" i="35"/>
  <c r="I6607" i="35" s="1"/>
  <c r="I6614" i="35" s="1"/>
  <c r="I6624" i="35" s="1"/>
  <c r="I6628" i="35" s="1"/>
  <c r="N7462" i="35"/>
  <c r="N7512" i="35" s="1"/>
  <c r="N7461" i="35"/>
  <c r="I6836" i="35"/>
  <c r="I6837" i="35"/>
  <c r="I6887" i="35" s="1"/>
  <c r="E6836" i="35"/>
  <c r="E6837" i="35"/>
  <c r="E6887" i="35" s="1"/>
  <c r="K6836" i="35"/>
  <c r="K6837" i="35"/>
  <c r="K6887" i="35" s="1"/>
  <c r="J6837" i="35"/>
  <c r="J6887" i="35" s="1"/>
  <c r="J6836" i="35"/>
  <c r="R7077" i="35"/>
  <c r="R7078" i="35"/>
  <c r="R7128" i="35" s="1"/>
  <c r="R7135" i="35" s="1"/>
  <c r="R7145" i="35" s="1"/>
  <c r="R7149" i="35" s="1"/>
  <c r="Q7077" i="35"/>
  <c r="Q7078" i="35"/>
  <c r="Q7128" i="35" s="1"/>
  <c r="Q7135" i="35" s="1"/>
  <c r="Q7145" i="35" s="1"/>
  <c r="Q7149" i="35" s="1"/>
  <c r="H7128" i="35"/>
  <c r="H7135" i="35" s="1"/>
  <c r="H7145" i="35" s="1"/>
  <c r="H7149" i="35" s="1"/>
  <c r="Q7739" i="35"/>
  <c r="Q7740" i="35"/>
  <c r="Q7790" i="35" s="1"/>
  <c r="Q7793" i="35" s="1"/>
  <c r="Q7803" i="35" s="1"/>
  <c r="Q7807" i="35" s="1"/>
  <c r="I7878" i="35"/>
  <c r="I7879" i="35"/>
  <c r="I7929" i="35" s="1"/>
  <c r="I8036" i="35" s="1"/>
  <c r="I8046" i="35" s="1"/>
  <c r="I8050" i="35" s="1"/>
  <c r="R7739" i="35"/>
  <c r="R7740" i="35"/>
  <c r="R7790" i="35" s="1"/>
  <c r="R7793" i="35" s="1"/>
  <c r="R7803" i="35" s="1"/>
  <c r="R7807" i="35" s="1"/>
  <c r="O7739" i="35"/>
  <c r="O7740" i="35"/>
  <c r="O7790" i="35" s="1"/>
  <c r="O7793" i="35" s="1"/>
  <c r="O7803" i="35" s="1"/>
  <c r="O7807" i="35" s="1"/>
  <c r="R7982" i="35"/>
  <c r="R7983" i="35"/>
  <c r="R8033" i="35" s="1"/>
  <c r="R8036" i="35" s="1"/>
  <c r="R8046" i="35" s="1"/>
  <c r="R8050" i="35" s="1"/>
  <c r="E8119" i="35"/>
  <c r="E8120" i="35"/>
  <c r="E8170" i="35" s="1"/>
  <c r="E8177" i="35" s="1"/>
  <c r="E8187" i="35" s="1"/>
  <c r="E8191" i="35" s="1"/>
  <c r="F8260" i="35"/>
  <c r="F8261" i="35"/>
  <c r="F8311" i="35" s="1"/>
  <c r="F8314" i="35" s="1"/>
  <c r="F8324" i="35" s="1"/>
  <c r="F8328" i="35" s="1"/>
  <c r="N8119" i="35"/>
  <c r="N8120" i="35"/>
  <c r="N8170" i="35" s="1"/>
  <c r="N8177" i="35" s="1"/>
  <c r="N8187" i="35" s="1"/>
  <c r="N8191" i="35" s="1"/>
  <c r="O8260" i="35"/>
  <c r="O8261" i="35"/>
  <c r="O8311" i="35" s="1"/>
  <c r="O8314" i="35" s="1"/>
  <c r="O8324" i="35" s="1"/>
  <c r="O8328" i="35" s="1"/>
  <c r="D1397" i="35"/>
  <c r="D1404" i="35" s="1"/>
  <c r="D1414" i="35" s="1"/>
  <c r="D1418" i="35" s="1"/>
  <c r="D1419" i="35" s="1"/>
  <c r="D1421" i="35" s="1"/>
  <c r="G1260" i="35"/>
  <c r="O4335" i="35"/>
  <c r="O4336" i="35"/>
  <c r="O4386" i="35" s="1"/>
  <c r="O4389" i="35" s="1"/>
  <c r="O4399" i="35" s="1"/>
  <c r="O4403" i="35" s="1"/>
  <c r="Q4335" i="35"/>
  <c r="Q4336" i="35"/>
  <c r="Q4386" i="35" s="1"/>
  <c r="Q4389" i="35" s="1"/>
  <c r="Q4399" i="35" s="1"/>
  <c r="Q4403" i="35" s="1"/>
  <c r="P4335" i="35"/>
  <c r="P4337" i="35"/>
  <c r="P4386" i="35" s="1"/>
  <c r="G4472" i="35"/>
  <c r="G4490" i="35"/>
  <c r="G4523" i="35" s="1"/>
  <c r="G4530" i="35" s="1"/>
  <c r="G4540" i="35" s="1"/>
  <c r="G4544" i="35" s="1"/>
  <c r="H4472" i="35"/>
  <c r="H4490" i="35"/>
  <c r="H4523" i="35" s="1"/>
  <c r="H4530" i="35" s="1"/>
  <c r="H4540" i="35" s="1"/>
  <c r="H4544" i="35" s="1"/>
  <c r="J4472" i="35"/>
  <c r="J4495" i="35"/>
  <c r="J4523" i="35" s="1"/>
  <c r="J4530" i="35" s="1"/>
  <c r="J4540" i="35" s="1"/>
  <c r="J4544" i="35" s="1"/>
  <c r="K4472" i="35"/>
  <c r="H4901" i="35"/>
  <c r="H4907" i="35" s="1"/>
  <c r="H4856" i="35"/>
  <c r="N5134" i="35"/>
  <c r="N5135" i="35"/>
  <c r="N5185" i="35" s="1"/>
  <c r="N5188" i="35" s="1"/>
  <c r="N5198" i="35" s="1"/>
  <c r="N5202" i="35" s="1"/>
  <c r="R5134" i="35"/>
  <c r="R5135" i="35"/>
  <c r="R5185" i="35" s="1"/>
  <c r="R5188" i="35" s="1"/>
  <c r="R5198" i="35" s="1"/>
  <c r="R5202" i="35" s="1"/>
  <c r="K5134" i="35"/>
  <c r="K5135" i="35"/>
  <c r="K5185" i="35" s="1"/>
  <c r="K5188" i="35" s="1"/>
  <c r="K5198" i="35" s="1"/>
  <c r="K5202" i="35" s="1"/>
  <c r="F5273" i="35"/>
  <c r="F5274" i="35"/>
  <c r="F5324" i="35" s="1"/>
  <c r="R5273" i="35"/>
  <c r="R5274" i="35"/>
  <c r="R5324" i="35" s="1"/>
  <c r="N5273" i="35"/>
  <c r="N5274" i="35"/>
  <c r="N5324" i="35" s="1"/>
  <c r="Q5273" i="35"/>
  <c r="Q5274" i="35"/>
  <c r="Q5324" i="35" s="1"/>
  <c r="J5134" i="35"/>
  <c r="O5655" i="35"/>
  <c r="O5656" i="35"/>
  <c r="O5706" i="35" s="1"/>
  <c r="O5709" i="35" s="1"/>
  <c r="O5719" i="35" s="1"/>
  <c r="O5723" i="35" s="1"/>
  <c r="N5655" i="35"/>
  <c r="N5656" i="35"/>
  <c r="N5706" i="35" s="1"/>
  <c r="N5709" i="35" s="1"/>
  <c r="N5719" i="35" s="1"/>
  <c r="N5723" i="35" s="1"/>
  <c r="Q5377" i="35"/>
  <c r="Q5378" i="35"/>
  <c r="Q5428" i="35" s="1"/>
  <c r="D5428" i="35"/>
  <c r="D5431" i="35" s="1"/>
  <c r="D5441" i="35" s="1"/>
  <c r="D5445" i="35" s="1"/>
  <c r="G5377" i="35"/>
  <c r="G5378" i="35"/>
  <c r="G5428" i="35" s="1"/>
  <c r="F5377" i="35"/>
  <c r="F5378" i="35"/>
  <c r="F5428" i="35" s="1"/>
  <c r="M5655" i="35"/>
  <c r="M5656" i="35"/>
  <c r="M5706" i="35" s="1"/>
  <c r="M5709" i="35" s="1"/>
  <c r="M5719" i="35" s="1"/>
  <c r="M5723" i="35" s="1"/>
  <c r="H5706" i="35"/>
  <c r="H5709" i="35" s="1"/>
  <c r="H5719" i="35" s="1"/>
  <c r="H5723" i="35" s="1"/>
  <c r="N5899" i="35"/>
  <c r="N5949" i="35" s="1"/>
  <c r="N5898" i="35"/>
  <c r="G6035" i="35"/>
  <c r="G6036" i="35"/>
  <c r="G6086" i="35" s="1"/>
  <c r="G6093" i="35" s="1"/>
  <c r="G6103" i="35" s="1"/>
  <c r="G6107" i="35" s="1"/>
  <c r="E6035" i="35"/>
  <c r="E6036" i="35"/>
  <c r="E6086" i="35" s="1"/>
  <c r="E6093" i="35" s="1"/>
  <c r="E6103" i="35" s="1"/>
  <c r="E6107" i="35" s="1"/>
  <c r="I6176" i="35"/>
  <c r="I6177" i="35"/>
  <c r="I6227" i="35" s="1"/>
  <c r="I6230" i="35" s="1"/>
  <c r="I6240" i="35" s="1"/>
  <c r="I6244" i="35" s="1"/>
  <c r="Q6315" i="35"/>
  <c r="Q6316" i="35"/>
  <c r="Q6366" i="35" s="1"/>
  <c r="Q6473" i="35" s="1"/>
  <c r="Q6483" i="35" s="1"/>
  <c r="Q6487" i="35" s="1"/>
  <c r="H6035" i="35"/>
  <c r="H6036" i="35"/>
  <c r="H6086" i="35" s="1"/>
  <c r="H6093" i="35" s="1"/>
  <c r="H6103" i="35" s="1"/>
  <c r="H6107" i="35" s="1"/>
  <c r="R6176" i="35"/>
  <c r="R6177" i="35"/>
  <c r="R6227" i="35" s="1"/>
  <c r="R6230" i="35" s="1"/>
  <c r="R6240" i="35" s="1"/>
  <c r="R6244" i="35" s="1"/>
  <c r="R6315" i="35"/>
  <c r="R6316" i="35"/>
  <c r="R6366" i="35" s="1"/>
  <c r="R6697" i="35"/>
  <c r="R6698" i="35"/>
  <c r="R6748" i="35" s="1"/>
  <c r="R6751" i="35" s="1"/>
  <c r="R6761" i="35" s="1"/>
  <c r="R6765" i="35" s="1"/>
  <c r="G6697" i="35"/>
  <c r="G6698" i="35"/>
  <c r="G6748" i="35" s="1"/>
  <c r="G6751" i="35" s="1"/>
  <c r="G6761" i="35" s="1"/>
  <c r="G6765" i="35" s="1"/>
  <c r="I6940" i="35"/>
  <c r="I6954" i="35"/>
  <c r="I6991" i="35" s="1"/>
  <c r="N7218" i="35"/>
  <c r="N7219" i="35"/>
  <c r="N7269" i="35" s="1"/>
  <c r="N7272" i="35" s="1"/>
  <c r="N7282" i="35" s="1"/>
  <c r="N7286" i="35" s="1"/>
  <c r="P6607" i="35"/>
  <c r="P6614" i="35" s="1"/>
  <c r="P6624" i="35" s="1"/>
  <c r="P6628" i="35" s="1"/>
  <c r="O7218" i="35"/>
  <c r="O7219" i="35"/>
  <c r="O7269" i="35" s="1"/>
  <c r="O7272" i="35" s="1"/>
  <c r="O7282" i="35" s="1"/>
  <c r="O7286" i="35" s="1"/>
  <c r="D6245" i="35"/>
  <c r="D6247" i="35" s="1"/>
  <c r="D6607" i="35"/>
  <c r="D6614" i="35" s="1"/>
  <c r="D6624" i="35" s="1"/>
  <c r="D6628" i="35" s="1"/>
  <c r="G6556" i="35"/>
  <c r="G6557" i="35"/>
  <c r="G6607" i="35" s="1"/>
  <c r="G6614" i="35" s="1"/>
  <c r="G6624" i="35" s="1"/>
  <c r="G6628" i="35" s="1"/>
  <c r="F6556" i="35"/>
  <c r="F6557" i="35"/>
  <c r="F6607" i="35" s="1"/>
  <c r="F6614" i="35" s="1"/>
  <c r="F6624" i="35" s="1"/>
  <c r="F6628" i="35" s="1"/>
  <c r="E6557" i="35"/>
  <c r="E6607" i="35" s="1"/>
  <c r="E6614" i="35" s="1"/>
  <c r="E6624" i="35" s="1"/>
  <c r="E6628" i="35" s="1"/>
  <c r="E6556" i="35"/>
  <c r="R7461" i="35"/>
  <c r="R7462" i="35"/>
  <c r="R7512" i="35" s="1"/>
  <c r="P7128" i="35"/>
  <c r="P7135" i="35" s="1"/>
  <c r="P7145" i="35" s="1"/>
  <c r="P7149" i="35" s="1"/>
  <c r="P6836" i="35"/>
  <c r="P6837" i="35"/>
  <c r="P6887" i="35" s="1"/>
  <c r="D6887" i="35"/>
  <c r="G6836" i="35"/>
  <c r="G6837" i="35"/>
  <c r="G6887" i="35" s="1"/>
  <c r="G6994" i="35" s="1"/>
  <c r="G7004" i="35" s="1"/>
  <c r="G7008" i="35" s="1"/>
  <c r="F6836" i="35"/>
  <c r="F6837" i="35"/>
  <c r="F6887" i="35" s="1"/>
  <c r="O7077" i="35"/>
  <c r="O7078" i="35"/>
  <c r="O7128" i="35" s="1"/>
  <c r="O7135" i="35" s="1"/>
  <c r="O7145" i="35" s="1"/>
  <c r="O7149" i="35" s="1"/>
  <c r="N7077" i="35"/>
  <c r="N7078" i="35"/>
  <c r="N7128" i="35" s="1"/>
  <c r="N7135" i="35" s="1"/>
  <c r="N7145" i="35" s="1"/>
  <c r="N7149" i="35" s="1"/>
  <c r="M7077" i="35"/>
  <c r="M7078" i="35"/>
  <c r="M7128" i="35" s="1"/>
  <c r="M7135" i="35" s="1"/>
  <c r="M7145" i="35" s="1"/>
  <c r="M7149" i="35" s="1"/>
  <c r="F7287" i="35"/>
  <c r="F7289" i="35" s="1"/>
  <c r="H7077" i="35"/>
  <c r="J7598" i="35"/>
  <c r="J7610" i="35"/>
  <c r="J7649" i="35" s="1"/>
  <c r="J7656" i="35" s="1"/>
  <c r="J7666" i="35" s="1"/>
  <c r="J7670" i="35" s="1"/>
  <c r="M7878" i="35"/>
  <c r="M7879" i="35"/>
  <c r="M7929" i="35" s="1"/>
  <c r="I7598" i="35"/>
  <c r="I7633" i="35"/>
  <c r="I7649" i="35" s="1"/>
  <c r="I7656" i="35" s="1"/>
  <c r="I7666" i="35" s="1"/>
  <c r="I7670" i="35" s="1"/>
  <c r="F7739" i="35"/>
  <c r="F7740" i="35"/>
  <c r="F7790" i="35" s="1"/>
  <c r="F7793" i="35" s="1"/>
  <c r="F7803" i="35" s="1"/>
  <c r="F7807" i="35" s="1"/>
  <c r="G7598" i="35"/>
  <c r="G7633" i="35"/>
  <c r="G7649" i="35" s="1"/>
  <c r="G7656" i="35" s="1"/>
  <c r="G7666" i="35" s="1"/>
  <c r="G7670" i="35" s="1"/>
  <c r="I8260" i="35"/>
  <c r="I8261" i="35"/>
  <c r="I8311" i="35" s="1"/>
  <c r="I8314" i="35" s="1"/>
  <c r="I8324" i="35" s="1"/>
  <c r="I8328" i="35" s="1"/>
  <c r="I8119" i="35"/>
  <c r="I8120" i="35"/>
  <c r="I8170" i="35" s="1"/>
  <c r="I8177" i="35" s="1"/>
  <c r="I8187" i="35" s="1"/>
  <c r="I8191" i="35" s="1"/>
  <c r="J8260" i="35"/>
  <c r="J8261" i="35"/>
  <c r="J8311" i="35" s="1"/>
  <c r="J8314" i="35" s="1"/>
  <c r="J8324" i="35" s="1"/>
  <c r="J8328" i="35" s="1"/>
  <c r="R8119" i="35"/>
  <c r="R8120" i="35"/>
  <c r="R8170" i="35" s="1"/>
  <c r="R8177" i="35" s="1"/>
  <c r="R8187" i="35" s="1"/>
  <c r="R8191" i="35" s="1"/>
  <c r="D8311" i="35"/>
  <c r="D8314" i="35" s="1"/>
  <c r="D8324" i="35" s="1"/>
  <c r="D8328" i="35" s="1"/>
  <c r="G825" i="35"/>
  <c r="K1260" i="35"/>
  <c r="I1209" i="35"/>
  <c r="Q1918" i="35"/>
  <c r="Q1925" i="35" s="1"/>
  <c r="Q1935" i="35" s="1"/>
  <c r="Q1939" i="35" s="1"/>
  <c r="Q1940" i="35" s="1"/>
  <c r="Q1942" i="35" s="1"/>
  <c r="K1918" i="35"/>
  <c r="K1925" i="35" s="1"/>
  <c r="K1935" i="35" s="1"/>
  <c r="K1939" i="35" s="1"/>
  <c r="K1940" i="35" s="1"/>
  <c r="K1942" i="35" s="1"/>
  <c r="D1156" i="35"/>
  <c r="E4335" i="35"/>
  <c r="E4336" i="35"/>
  <c r="E4386" i="35" s="1"/>
  <c r="E4389" i="35" s="1"/>
  <c r="E4399" i="35" s="1"/>
  <c r="E4403" i="35" s="1"/>
  <c r="J4386" i="35"/>
  <c r="F4335" i="35"/>
  <c r="D4386" i="35"/>
  <c r="D4389" i="35" s="1"/>
  <c r="D4399" i="35" s="1"/>
  <c r="D4403" i="35" s="1"/>
  <c r="I4472" i="35"/>
  <c r="I4473" i="35"/>
  <c r="I4523" i="35" s="1"/>
  <c r="I4530" i="35" s="1"/>
  <c r="I4540" i="35" s="1"/>
  <c r="I4544" i="35" s="1"/>
  <c r="L4472" i="35"/>
  <c r="L4490" i="35"/>
  <c r="L4523" i="35" s="1"/>
  <c r="L4530" i="35" s="1"/>
  <c r="L4540" i="35" s="1"/>
  <c r="L4544" i="35" s="1"/>
  <c r="N4472" i="35"/>
  <c r="N4490" i="35"/>
  <c r="N4523" i="35" s="1"/>
  <c r="N4530" i="35" s="1"/>
  <c r="N4540" i="35" s="1"/>
  <c r="N4544" i="35" s="1"/>
  <c r="O4472" i="35"/>
  <c r="O4495" i="35"/>
  <c r="O4523" i="35" s="1"/>
  <c r="O4530" i="35" s="1"/>
  <c r="O4540" i="35" s="1"/>
  <c r="O4544" i="35" s="1"/>
  <c r="J4857" i="35"/>
  <c r="J4907" i="35" s="1"/>
  <c r="J4856" i="35"/>
  <c r="J4994" i="35"/>
  <c r="J5044" i="35" s="1"/>
  <c r="J5051" i="35" s="1"/>
  <c r="J5061" i="35" s="1"/>
  <c r="J5065" i="35" s="1"/>
  <c r="J4993" i="35"/>
  <c r="F4907" i="35"/>
  <c r="P4901" i="35"/>
  <c r="P4907" i="35" s="1"/>
  <c r="P4910" i="35" s="1"/>
  <c r="P4920" i="35" s="1"/>
  <c r="P4924" i="35" s="1"/>
  <c r="P4856" i="35"/>
  <c r="F5134" i="35"/>
  <c r="F5135" i="35"/>
  <c r="F5185" i="35" s="1"/>
  <c r="F5188" i="35" s="1"/>
  <c r="F5198" i="35" s="1"/>
  <c r="F5202" i="35" s="1"/>
  <c r="M5134" i="35"/>
  <c r="M5135" i="35"/>
  <c r="M5185" i="35" s="1"/>
  <c r="M5188" i="35" s="1"/>
  <c r="M5198" i="35" s="1"/>
  <c r="M5202" i="35" s="1"/>
  <c r="G5134" i="35"/>
  <c r="G5135" i="35"/>
  <c r="G5185" i="35" s="1"/>
  <c r="G5188" i="35" s="1"/>
  <c r="G5198" i="35" s="1"/>
  <c r="G5202" i="35" s="1"/>
  <c r="K5273" i="35"/>
  <c r="K5274" i="35"/>
  <c r="K5324" i="35" s="1"/>
  <c r="Q5134" i="35"/>
  <c r="Q5135" i="35"/>
  <c r="Q5185" i="35" s="1"/>
  <c r="Q5188" i="35" s="1"/>
  <c r="Q5198" i="35" s="1"/>
  <c r="Q5202" i="35" s="1"/>
  <c r="M5273" i="35"/>
  <c r="M5274" i="35"/>
  <c r="M5324" i="35" s="1"/>
  <c r="J5514" i="35"/>
  <c r="J5515" i="35"/>
  <c r="J5565" i="35" s="1"/>
  <c r="J5572" i="35" s="1"/>
  <c r="J5582" i="35" s="1"/>
  <c r="J5586" i="35" s="1"/>
  <c r="K5655" i="35"/>
  <c r="K5656" i="35"/>
  <c r="K5706" i="35" s="1"/>
  <c r="K5709" i="35" s="1"/>
  <c r="K5719" i="35" s="1"/>
  <c r="K5723" i="35" s="1"/>
  <c r="J5655" i="35"/>
  <c r="J5656" i="35"/>
  <c r="J5706" i="35" s="1"/>
  <c r="J5709" i="35" s="1"/>
  <c r="J5719" i="35" s="1"/>
  <c r="J5723" i="35" s="1"/>
  <c r="I5657" i="35"/>
  <c r="I5706" i="35" s="1"/>
  <c r="I5709" i="35" s="1"/>
  <c r="I5719" i="35" s="1"/>
  <c r="I5723" i="35" s="1"/>
  <c r="I5655" i="35"/>
  <c r="P5377" i="35"/>
  <c r="P5378" i="35"/>
  <c r="P5428" i="35" s="1"/>
  <c r="M5378" i="35"/>
  <c r="M5428" i="35" s="1"/>
  <c r="M5377" i="35"/>
  <c r="R5377" i="35"/>
  <c r="R5378" i="35"/>
  <c r="R5428" i="35" s="1"/>
  <c r="H5655" i="35"/>
  <c r="R5898" i="35"/>
  <c r="R5899" i="35"/>
  <c r="R5949" i="35" s="1"/>
  <c r="E5706" i="35"/>
  <c r="E5709" i="35" s="1"/>
  <c r="E5719" i="35" s="1"/>
  <c r="E5723" i="35" s="1"/>
  <c r="Q6035" i="35"/>
  <c r="Q6036" i="35"/>
  <c r="Q6086" i="35" s="1"/>
  <c r="Q6093" i="35" s="1"/>
  <c r="Q6103" i="35" s="1"/>
  <c r="Q6107" i="35" s="1"/>
  <c r="M6176" i="35"/>
  <c r="M6177" i="35"/>
  <c r="M6227" i="35" s="1"/>
  <c r="M6230" i="35" s="1"/>
  <c r="M6240" i="35" s="1"/>
  <c r="M6244" i="35" s="1"/>
  <c r="P6035" i="35"/>
  <c r="P6036" i="35"/>
  <c r="P6086" i="35" s="1"/>
  <c r="P6093" i="35" s="1"/>
  <c r="P6103" i="35" s="1"/>
  <c r="P6107" i="35" s="1"/>
  <c r="F6176" i="35"/>
  <c r="F6177" i="35"/>
  <c r="F6227" i="35" s="1"/>
  <c r="F6230" i="35" s="1"/>
  <c r="F6240" i="35" s="1"/>
  <c r="F6244" i="35" s="1"/>
  <c r="F6315" i="35"/>
  <c r="F6316" i="35"/>
  <c r="F6366" i="35" s="1"/>
  <c r="J6086" i="35"/>
  <c r="J6093" i="35" s="1"/>
  <c r="J6103" i="35" s="1"/>
  <c r="J6107" i="35" s="1"/>
  <c r="K6697" i="35"/>
  <c r="K6698" i="35"/>
  <c r="K6748" i="35" s="1"/>
  <c r="K6751" i="35" s="1"/>
  <c r="K6761" i="35" s="1"/>
  <c r="K6765" i="35" s="1"/>
  <c r="L6556" i="35"/>
  <c r="L6557" i="35"/>
  <c r="L6607" i="35" s="1"/>
  <c r="L6614" i="35" s="1"/>
  <c r="L6624" i="35" s="1"/>
  <c r="L6628" i="35" s="1"/>
  <c r="R7219" i="35"/>
  <c r="R7269" i="35" s="1"/>
  <c r="R7272" i="35" s="1"/>
  <c r="R7282" i="35" s="1"/>
  <c r="R7286" i="35" s="1"/>
  <c r="R7218" i="35"/>
  <c r="P6556" i="35"/>
  <c r="R6556" i="35"/>
  <c r="R6557" i="35"/>
  <c r="R6607" i="35" s="1"/>
  <c r="R6614" i="35" s="1"/>
  <c r="R6624" i="35" s="1"/>
  <c r="R6628" i="35" s="1"/>
  <c r="Q6556" i="35"/>
  <c r="Q6557" i="35"/>
  <c r="Q6607" i="35" s="1"/>
  <c r="Q6614" i="35" s="1"/>
  <c r="Q6624" i="35" s="1"/>
  <c r="Q6628" i="35" s="1"/>
  <c r="P7077" i="35"/>
  <c r="H6836" i="35"/>
  <c r="H6837" i="35"/>
  <c r="H6887" i="35" s="1"/>
  <c r="R6837" i="35"/>
  <c r="R6887" i="35" s="1"/>
  <c r="R6836" i="35"/>
  <c r="K7077" i="35"/>
  <c r="K7078" i="35"/>
  <c r="K7128" i="35" s="1"/>
  <c r="K7135" i="35" s="1"/>
  <c r="K7145" i="35" s="1"/>
  <c r="K7149" i="35" s="1"/>
  <c r="J7077" i="35"/>
  <c r="J7078" i="35"/>
  <c r="J7128" i="35" s="1"/>
  <c r="J7135" i="35" s="1"/>
  <c r="J7145" i="35" s="1"/>
  <c r="J7149" i="35" s="1"/>
  <c r="I7077" i="35"/>
  <c r="I7078" i="35"/>
  <c r="I7128" i="35" s="1"/>
  <c r="I7135" i="35" s="1"/>
  <c r="I7145" i="35" s="1"/>
  <c r="I7149" i="35" s="1"/>
  <c r="R6086" i="35"/>
  <c r="R6093" i="35" s="1"/>
  <c r="R6103" i="35" s="1"/>
  <c r="R6107" i="35" s="1"/>
  <c r="L6994" i="35"/>
  <c r="L7004" i="35" s="1"/>
  <c r="L7008" i="35" s="1"/>
  <c r="E7287" i="35"/>
  <c r="E7289" i="35" s="1"/>
  <c r="I7739" i="35"/>
  <c r="I7740" i="35"/>
  <c r="I7790" i="35" s="1"/>
  <c r="I7793" i="35" s="1"/>
  <c r="I7803" i="35" s="1"/>
  <c r="I7807" i="35" s="1"/>
  <c r="Q7878" i="35"/>
  <c r="Q7879" i="35"/>
  <c r="Q7929" i="35" s="1"/>
  <c r="M7598" i="35"/>
  <c r="M7633" i="35"/>
  <c r="M7649" i="35" s="1"/>
  <c r="M7656" i="35" s="1"/>
  <c r="M7666" i="35" s="1"/>
  <c r="M7670" i="35" s="1"/>
  <c r="J7739" i="35"/>
  <c r="J7740" i="35"/>
  <c r="J7790" i="35" s="1"/>
  <c r="J7793" i="35" s="1"/>
  <c r="J7803" i="35" s="1"/>
  <c r="J7807" i="35" s="1"/>
  <c r="F7598" i="35"/>
  <c r="F7633" i="35"/>
  <c r="F7649" i="35" s="1"/>
  <c r="F7656" i="35" s="1"/>
  <c r="F7666" i="35" s="1"/>
  <c r="F7670" i="35" s="1"/>
  <c r="G7739" i="35"/>
  <c r="G7740" i="35"/>
  <c r="G7790" i="35" s="1"/>
  <c r="G7793" i="35" s="1"/>
  <c r="G7803" i="35" s="1"/>
  <c r="G7807" i="35" s="1"/>
  <c r="K7598" i="35"/>
  <c r="K7633" i="35"/>
  <c r="K7649" i="35" s="1"/>
  <c r="K7656" i="35" s="1"/>
  <c r="K7666" i="35" s="1"/>
  <c r="K7670" i="35" s="1"/>
  <c r="J7982" i="35"/>
  <c r="J7983" i="35"/>
  <c r="J8033" i="35" s="1"/>
  <c r="K8119" i="35"/>
  <c r="K8120" i="35"/>
  <c r="K8170" i="35" s="1"/>
  <c r="K8177" i="35" s="1"/>
  <c r="K8187" i="35" s="1"/>
  <c r="K8191" i="35" s="1"/>
  <c r="M8260" i="35"/>
  <c r="M8261" i="35"/>
  <c r="M8311" i="35" s="1"/>
  <c r="M8314" i="35" s="1"/>
  <c r="M8324" i="35" s="1"/>
  <c r="M8328" i="35" s="1"/>
  <c r="M8119" i="35"/>
  <c r="M8120" i="35"/>
  <c r="M8170" i="35" s="1"/>
  <c r="M8177" i="35" s="1"/>
  <c r="M8187" i="35" s="1"/>
  <c r="M8191" i="35" s="1"/>
  <c r="N8260" i="35"/>
  <c r="N8261" i="35"/>
  <c r="N8311" i="35" s="1"/>
  <c r="N8314" i="35" s="1"/>
  <c r="N8324" i="35" s="1"/>
  <c r="N8328" i="35" s="1"/>
  <c r="F8119" i="35"/>
  <c r="F8120" i="35"/>
  <c r="F8170" i="35" s="1"/>
  <c r="F8177" i="35" s="1"/>
  <c r="F8187" i="35" s="1"/>
  <c r="F8191" i="35" s="1"/>
  <c r="G8260" i="35"/>
  <c r="G8261" i="35"/>
  <c r="G8311" i="35" s="1"/>
  <c r="G8314" i="35" s="1"/>
  <c r="G8324" i="35" s="1"/>
  <c r="G8328" i="35" s="1"/>
  <c r="E1260" i="35"/>
  <c r="O1260" i="35"/>
  <c r="I4336" i="35"/>
  <c r="I4386" i="35" s="1"/>
  <c r="I4389" i="35" s="1"/>
  <c r="I4399" i="35" s="1"/>
  <c r="I4403" i="35" s="1"/>
  <c r="I4335" i="35"/>
  <c r="G4386" i="35"/>
  <c r="R4386" i="35"/>
  <c r="R4389" i="35" s="1"/>
  <c r="R4399" i="35" s="1"/>
  <c r="R4403" i="35" s="1"/>
  <c r="L4335" i="35"/>
  <c r="L4340" i="35"/>
  <c r="L4386" i="35" s="1"/>
  <c r="L4389" i="35" s="1"/>
  <c r="L4399" i="35" s="1"/>
  <c r="L4403" i="35" s="1"/>
  <c r="M4472" i="35"/>
  <c r="M4473" i="35"/>
  <c r="M4523" i="35" s="1"/>
  <c r="M4530" i="35" s="1"/>
  <c r="M4540" i="35" s="1"/>
  <c r="M4544" i="35" s="1"/>
  <c r="R4472" i="35"/>
  <c r="R4490" i="35"/>
  <c r="R4523" i="35" s="1"/>
  <c r="R4530" i="35" s="1"/>
  <c r="R4540" i="35" s="1"/>
  <c r="R4544" i="35" s="1"/>
  <c r="N4856" i="35"/>
  <c r="N4857" i="35"/>
  <c r="N4907" i="35" s="1"/>
  <c r="N4910" i="35" s="1"/>
  <c r="N4920" i="35" s="1"/>
  <c r="N4924" i="35" s="1"/>
  <c r="N4993" i="35"/>
  <c r="N4994" i="35"/>
  <c r="N5044" i="35" s="1"/>
  <c r="N5051" i="35" s="1"/>
  <c r="N5061" i="35" s="1"/>
  <c r="N5065" i="35" s="1"/>
  <c r="Q4856" i="35"/>
  <c r="P5134" i="35"/>
  <c r="P5135" i="35"/>
  <c r="P5185" i="35" s="1"/>
  <c r="P5188" i="35" s="1"/>
  <c r="P5198" i="35" s="1"/>
  <c r="P5202" i="35" s="1"/>
  <c r="L5134" i="35"/>
  <c r="L5135" i="35"/>
  <c r="L5185" i="35" s="1"/>
  <c r="L5188" i="35" s="1"/>
  <c r="L5198" i="35" s="1"/>
  <c r="L5202" i="35" s="1"/>
  <c r="H5134" i="35"/>
  <c r="H5135" i="35"/>
  <c r="H5185" i="35" s="1"/>
  <c r="H5188" i="35" s="1"/>
  <c r="H5198" i="35" s="1"/>
  <c r="H5202" i="35" s="1"/>
  <c r="P5273" i="35"/>
  <c r="P5274" i="35"/>
  <c r="P5324" i="35" s="1"/>
  <c r="G5273" i="35"/>
  <c r="G5274" i="35"/>
  <c r="G5324" i="35" s="1"/>
  <c r="I5273" i="35"/>
  <c r="I5274" i="35"/>
  <c r="I5324" i="35" s="1"/>
  <c r="N5514" i="35"/>
  <c r="N5515" i="35"/>
  <c r="N5565" i="35" s="1"/>
  <c r="N5572" i="35" s="1"/>
  <c r="N5582" i="35" s="1"/>
  <c r="N5586" i="35" s="1"/>
  <c r="G5655" i="35"/>
  <c r="G5656" i="35"/>
  <c r="G5706" i="35" s="1"/>
  <c r="G5709" i="35" s="1"/>
  <c r="G5719" i="35" s="1"/>
  <c r="G5723" i="35" s="1"/>
  <c r="F5655" i="35"/>
  <c r="F5656" i="35"/>
  <c r="F5706" i="35" s="1"/>
  <c r="F5709" i="35" s="1"/>
  <c r="F5719" i="35" s="1"/>
  <c r="F5723" i="35" s="1"/>
  <c r="Q5657" i="35"/>
  <c r="Q5706" i="35" s="1"/>
  <c r="Q5709" i="35" s="1"/>
  <c r="Q5719" i="35" s="1"/>
  <c r="Q5723" i="35" s="1"/>
  <c r="Q5655" i="35"/>
  <c r="L5377" i="35"/>
  <c r="L5378" i="35"/>
  <c r="L5428" i="35" s="1"/>
  <c r="I5377" i="35"/>
  <c r="I5378" i="35"/>
  <c r="I5428" i="35" s="1"/>
  <c r="O5377" i="35"/>
  <c r="O5378" i="35"/>
  <c r="O5428" i="35" s="1"/>
  <c r="N5377" i="35"/>
  <c r="N5378" i="35"/>
  <c r="N5428" i="35" s="1"/>
  <c r="P5706" i="35"/>
  <c r="P5709" i="35" s="1"/>
  <c r="P5719" i="35" s="1"/>
  <c r="P5723" i="35" s="1"/>
  <c r="E5655" i="35"/>
  <c r="O6036" i="35"/>
  <c r="O6086" i="35" s="1"/>
  <c r="O6093" i="35" s="1"/>
  <c r="O6103" i="35" s="1"/>
  <c r="O6107" i="35" s="1"/>
  <c r="O6035" i="35"/>
  <c r="M6035" i="35"/>
  <c r="M6036" i="35"/>
  <c r="M6086" i="35" s="1"/>
  <c r="M6093" i="35" s="1"/>
  <c r="M6103" i="35" s="1"/>
  <c r="M6107" i="35" s="1"/>
  <c r="Q6176" i="35"/>
  <c r="Q6177" i="35"/>
  <c r="Q6227" i="35" s="1"/>
  <c r="Q6230" i="35" s="1"/>
  <c r="Q6240" i="35" s="1"/>
  <c r="Q6244" i="35" s="1"/>
  <c r="I6315" i="35"/>
  <c r="I6316" i="35"/>
  <c r="I6366" i="35" s="1"/>
  <c r="I6473" i="35" s="1"/>
  <c r="I6483" i="35" s="1"/>
  <c r="I6487" i="35" s="1"/>
  <c r="J6176" i="35"/>
  <c r="J6177" i="35"/>
  <c r="J6227" i="35" s="1"/>
  <c r="J6230" i="35" s="1"/>
  <c r="J6240" i="35" s="1"/>
  <c r="J6244" i="35" s="1"/>
  <c r="J6315" i="35"/>
  <c r="J6316" i="35"/>
  <c r="J6366" i="35" s="1"/>
  <c r="J6473" i="35" s="1"/>
  <c r="J6483" i="35" s="1"/>
  <c r="J6487" i="35" s="1"/>
  <c r="J6697" i="35"/>
  <c r="J6698" i="35"/>
  <c r="J6748" i="35" s="1"/>
  <c r="J6751" i="35" s="1"/>
  <c r="J6761" i="35" s="1"/>
  <c r="J6765" i="35" s="1"/>
  <c r="J6035" i="35"/>
  <c r="O6697" i="35"/>
  <c r="O6698" i="35"/>
  <c r="O6748" i="35" s="1"/>
  <c r="O6751" i="35" s="1"/>
  <c r="O6761" i="35" s="1"/>
  <c r="O6765" i="35" s="1"/>
  <c r="G7218" i="35"/>
  <c r="G7219" i="35"/>
  <c r="G7269" i="35" s="1"/>
  <c r="G7272" i="35" s="1"/>
  <c r="G7282" i="35" s="1"/>
  <c r="G7286" i="35" s="1"/>
  <c r="O6556" i="35"/>
  <c r="O6557" i="35"/>
  <c r="O6607" i="35" s="1"/>
  <c r="O6614" i="35" s="1"/>
  <c r="O6624" i="35" s="1"/>
  <c r="O6628" i="35" s="1"/>
  <c r="N6556" i="35"/>
  <c r="N6557" i="35"/>
  <c r="N6607" i="35" s="1"/>
  <c r="N6614" i="35" s="1"/>
  <c r="N6624" i="35" s="1"/>
  <c r="N6628" i="35" s="1"/>
  <c r="M6556" i="35"/>
  <c r="M6557" i="35"/>
  <c r="M6607" i="35" s="1"/>
  <c r="M6614" i="35" s="1"/>
  <c r="M6624" i="35" s="1"/>
  <c r="M6628" i="35" s="1"/>
  <c r="J7461" i="35"/>
  <c r="J7462" i="35"/>
  <c r="J7512" i="35" s="1"/>
  <c r="Q6836" i="35"/>
  <c r="Q6837" i="35"/>
  <c r="Q6887" i="35" s="1"/>
  <c r="M6836" i="35"/>
  <c r="M6837" i="35"/>
  <c r="M6887" i="35" s="1"/>
  <c r="O6836" i="35"/>
  <c r="O6837" i="35"/>
  <c r="O6887" i="35" s="1"/>
  <c r="O6994" i="35" s="1"/>
  <c r="O7004" i="35" s="1"/>
  <c r="O7008" i="35" s="1"/>
  <c r="N6836" i="35"/>
  <c r="N6837" i="35"/>
  <c r="N6887" i="35" s="1"/>
  <c r="D7128" i="35"/>
  <c r="D7135" i="35" s="1"/>
  <c r="D7145" i="35" s="1"/>
  <c r="D7149" i="35" s="1"/>
  <c r="G7077" i="35"/>
  <c r="G7078" i="35"/>
  <c r="G7128" i="35" s="1"/>
  <c r="G7135" i="35" s="1"/>
  <c r="G7145" i="35" s="1"/>
  <c r="G7149" i="35" s="1"/>
  <c r="F7077" i="35"/>
  <c r="F7078" i="35"/>
  <c r="F7128" i="35" s="1"/>
  <c r="F7135" i="35" s="1"/>
  <c r="F7145" i="35" s="1"/>
  <c r="F7149" i="35" s="1"/>
  <c r="E7078" i="35"/>
  <c r="E7128" i="35" s="1"/>
  <c r="E7135" i="35" s="1"/>
  <c r="E7145" i="35" s="1"/>
  <c r="E7149" i="35" s="1"/>
  <c r="E7077" i="35"/>
  <c r="R6035" i="35"/>
  <c r="M7739" i="35"/>
  <c r="M7740" i="35"/>
  <c r="M7790" i="35" s="1"/>
  <c r="M7793" i="35" s="1"/>
  <c r="M7803" i="35" s="1"/>
  <c r="M7807" i="35" s="1"/>
  <c r="Q7598" i="35"/>
  <c r="Q7633" i="35"/>
  <c r="Q7649" i="35" s="1"/>
  <c r="Q7656" i="35" s="1"/>
  <c r="Q7666" i="35" s="1"/>
  <c r="Q7670" i="35" s="1"/>
  <c r="N7739" i="35"/>
  <c r="N7740" i="35"/>
  <c r="N7790" i="35" s="1"/>
  <c r="N7793" i="35" s="1"/>
  <c r="N7803" i="35" s="1"/>
  <c r="N7807" i="35" s="1"/>
  <c r="K7739" i="35"/>
  <c r="K7740" i="35"/>
  <c r="K7790" i="35" s="1"/>
  <c r="K7793" i="35" s="1"/>
  <c r="K7803" i="35" s="1"/>
  <c r="K7807" i="35" s="1"/>
  <c r="O7598" i="35"/>
  <c r="O7633" i="35"/>
  <c r="O7649" i="35" s="1"/>
  <c r="O7656" i="35" s="1"/>
  <c r="O7666" i="35" s="1"/>
  <c r="O7670" i="35" s="1"/>
  <c r="N7983" i="35"/>
  <c r="N8033" i="35" s="1"/>
  <c r="N8036" i="35" s="1"/>
  <c r="N8046" i="35" s="1"/>
  <c r="N8050" i="35" s="1"/>
  <c r="N7982" i="35"/>
  <c r="O8119" i="35"/>
  <c r="O8120" i="35"/>
  <c r="O8170" i="35" s="1"/>
  <c r="O8177" i="35" s="1"/>
  <c r="O8187" i="35" s="1"/>
  <c r="O8191" i="35" s="1"/>
  <c r="Q8260" i="35"/>
  <c r="Q8261" i="35"/>
  <c r="Q8311" i="35" s="1"/>
  <c r="Q8314" i="35" s="1"/>
  <c r="Q8324" i="35" s="1"/>
  <c r="Q8328" i="35" s="1"/>
  <c r="F7878" i="35"/>
  <c r="Q8119" i="35"/>
  <c r="Q8120" i="35"/>
  <c r="Q8170" i="35" s="1"/>
  <c r="Q8177" i="35" s="1"/>
  <c r="Q8187" i="35" s="1"/>
  <c r="Q8191" i="35" s="1"/>
  <c r="R8260" i="35"/>
  <c r="R8261" i="35"/>
  <c r="R8311" i="35" s="1"/>
  <c r="R8314" i="35" s="1"/>
  <c r="R8324" i="35" s="1"/>
  <c r="R8328" i="35" s="1"/>
  <c r="J8119" i="35"/>
  <c r="J8120" i="35"/>
  <c r="J8170" i="35" s="1"/>
  <c r="J8177" i="35" s="1"/>
  <c r="J8187" i="35" s="1"/>
  <c r="J8191" i="35" s="1"/>
  <c r="K8260" i="35"/>
  <c r="K8261" i="35"/>
  <c r="K8311" i="35" s="1"/>
  <c r="K8314" i="35" s="1"/>
  <c r="K8324" i="35" s="1"/>
  <c r="K8328" i="35" s="1"/>
  <c r="E8329" i="35"/>
  <c r="E8331" i="35" s="1"/>
  <c r="I1210" i="35"/>
  <c r="I1260" i="35" s="1"/>
  <c r="Q1260" i="35"/>
  <c r="O1346" i="35"/>
  <c r="R1677" i="35"/>
  <c r="J1677" i="35"/>
  <c r="E1918" i="35"/>
  <c r="E1925" i="35" s="1"/>
  <c r="E1935" i="35" s="1"/>
  <c r="E1939" i="35" s="1"/>
  <c r="E1940" i="35" s="1"/>
  <c r="E1942" i="35" s="1"/>
  <c r="M1918" i="35"/>
  <c r="M1925" i="35" s="1"/>
  <c r="M1935" i="35" s="1"/>
  <c r="M1939" i="35" s="1"/>
  <c r="M1940" i="35" s="1"/>
  <c r="M1942" i="35" s="1"/>
  <c r="F1867" i="35"/>
  <c r="G1918" i="35"/>
  <c r="G1925" i="35" s="1"/>
  <c r="G1935" i="35" s="1"/>
  <c r="G1939" i="35" s="1"/>
  <c r="G1940" i="35" s="1"/>
  <c r="G1942" i="35" s="1"/>
  <c r="D2439" i="35"/>
  <c r="D2446" i="35" s="1"/>
  <c r="D2456" i="35" s="1"/>
  <c r="D2460" i="35" s="1"/>
  <c r="D2461" i="35" s="1"/>
  <c r="D2463" i="35" s="1"/>
  <c r="P3293" i="35"/>
  <c r="Q1209" i="35"/>
  <c r="E1346" i="35"/>
  <c r="R1626" i="35"/>
  <c r="J1626" i="35"/>
  <c r="H2059" i="35"/>
  <c r="H2062" i="35" s="1"/>
  <c r="H2072" i="35" s="1"/>
  <c r="H2076" i="35" s="1"/>
  <c r="H2077" i="35" s="1"/>
  <c r="H2079" i="35" s="1"/>
  <c r="E1867" i="35"/>
  <c r="M1867" i="35"/>
  <c r="R1918" i="35"/>
  <c r="R1925" i="35" s="1"/>
  <c r="R1935" i="35" s="1"/>
  <c r="R1939" i="35" s="1"/>
  <c r="R1940" i="35" s="1"/>
  <c r="R1942" i="35" s="1"/>
  <c r="G1867" i="35"/>
  <c r="D2302" i="35"/>
  <c r="P3189" i="35"/>
  <c r="L3710" i="35"/>
  <c r="J2439" i="35"/>
  <c r="J2446" i="35" s="1"/>
  <c r="J2456" i="35" s="1"/>
  <c r="J2460" i="35" s="1"/>
  <c r="J2461" i="35" s="1"/>
  <c r="J2463" i="35" s="1"/>
  <c r="I370" i="35"/>
  <c r="E1156" i="35"/>
  <c r="N1156" i="35"/>
  <c r="M1260" i="35"/>
  <c r="F1260" i="35"/>
  <c r="F1677" i="35"/>
  <c r="I1918" i="35"/>
  <c r="I1925" i="35" s="1"/>
  <c r="I1935" i="35" s="1"/>
  <c r="I1939" i="35" s="1"/>
  <c r="I1940" i="35" s="1"/>
  <c r="I1942" i="35" s="1"/>
  <c r="R1867" i="35"/>
  <c r="M2008" i="35"/>
  <c r="H2198" i="35"/>
  <c r="L3240" i="35"/>
  <c r="F4002" i="35"/>
  <c r="F4009" i="35" s="1"/>
  <c r="F4019" i="35" s="1"/>
  <c r="F4023" i="35" s="1"/>
  <c r="F4024" i="35" s="1"/>
  <c r="F4026" i="35" s="1"/>
  <c r="D4143" i="35"/>
  <c r="D4146" i="35" s="1"/>
  <c r="D4156" i="35" s="1"/>
  <c r="D4160" i="35" s="1"/>
  <c r="D4161" i="35" s="1"/>
  <c r="D4163" i="35" s="1"/>
  <c r="L2439" i="35"/>
  <c r="L2446" i="35" s="1"/>
  <c r="L2456" i="35" s="1"/>
  <c r="L2460" i="35" s="1"/>
  <c r="L2461" i="35" s="1"/>
  <c r="L2463" i="35" s="1"/>
  <c r="Q3710" i="35"/>
  <c r="M3761" i="35"/>
  <c r="H2719" i="35"/>
  <c r="D3481" i="35"/>
  <c r="D3488" i="35" s="1"/>
  <c r="D3498" i="35" s="1"/>
  <c r="D3502" i="35" s="1"/>
  <c r="D3503" i="35" s="1"/>
  <c r="D3505" i="35" s="1"/>
  <c r="R2388" i="35"/>
  <c r="R2389" i="35"/>
  <c r="R2439" i="35" s="1"/>
  <c r="R2446" i="35" s="1"/>
  <c r="R2456" i="35" s="1"/>
  <c r="R2460" i="35" s="1"/>
  <c r="R2461" i="35" s="1"/>
  <c r="R2463" i="35" s="1"/>
  <c r="L2909" i="35"/>
  <c r="L2923" i="35"/>
  <c r="L2960" i="35" s="1"/>
  <c r="L2967" i="35" s="1"/>
  <c r="L2977" i="35" s="1"/>
  <c r="L2981" i="35" s="1"/>
  <c r="L2982" i="35" s="1"/>
  <c r="L2984" i="35" s="1"/>
  <c r="N2389" i="35"/>
  <c r="N2439" i="35" s="1"/>
  <c r="N2446" i="35" s="1"/>
  <c r="N2456" i="35" s="1"/>
  <c r="N2460" i="35" s="1"/>
  <c r="N2461" i="35" s="1"/>
  <c r="N2463" i="35" s="1"/>
  <c r="N2388" i="35"/>
  <c r="P2960" i="35"/>
  <c r="P2967" i="35" s="1"/>
  <c r="P2977" i="35" s="1"/>
  <c r="P2981" i="35" s="1"/>
  <c r="D2198" i="35"/>
  <c r="J2388" i="35"/>
  <c r="H4002" i="35"/>
  <c r="H4009" i="35" s="1"/>
  <c r="H4019" i="35" s="1"/>
  <c r="H4023" i="35" s="1"/>
  <c r="H4024" i="35" s="1"/>
  <c r="H4026" i="35" s="1"/>
  <c r="G2389" i="35"/>
  <c r="G2439" i="35" s="1"/>
  <c r="G2446" i="35" s="1"/>
  <c r="G2456" i="35" s="1"/>
  <c r="G2460" i="35" s="1"/>
  <c r="G2388" i="35"/>
  <c r="M3710" i="35"/>
  <c r="L2198" i="35"/>
  <c r="G3710" i="35"/>
  <c r="L3189" i="35"/>
  <c r="O3710" i="35"/>
  <c r="O3711" i="35"/>
  <c r="O3761" i="35" s="1"/>
  <c r="L2147" i="35"/>
  <c r="O2388" i="35"/>
  <c r="O2389" i="35"/>
  <c r="O2439" i="35" s="1"/>
  <c r="O2446" i="35" s="1"/>
  <c r="O2456" i="35" s="1"/>
  <c r="O2460" i="35" s="1"/>
  <c r="O2461" i="35" s="1"/>
  <c r="O2463" i="35" s="1"/>
  <c r="L2772" i="35"/>
  <c r="L2773" i="35"/>
  <c r="L2823" i="35" s="1"/>
  <c r="H3711" i="35"/>
  <c r="H3761" i="35" s="1"/>
  <c r="H3710" i="35"/>
  <c r="K2909" i="35"/>
  <c r="K2932" i="35"/>
  <c r="K2960" i="35" s="1"/>
  <c r="K2967" i="35" s="1"/>
  <c r="K2977" i="35" s="1"/>
  <c r="K2981" i="35" s="1"/>
  <c r="K2982" i="35" s="1"/>
  <c r="K2984" i="35" s="1"/>
  <c r="H2960" i="35"/>
  <c r="H2967" i="35" s="1"/>
  <c r="H2977" i="35" s="1"/>
  <c r="H2981" i="35" s="1"/>
  <c r="P2772" i="35"/>
  <c r="P2773" i="35"/>
  <c r="P2823" i="35" s="1"/>
  <c r="F2823" i="35"/>
  <c r="H2909" i="35"/>
  <c r="K3710" i="35"/>
  <c r="G2909" i="35"/>
  <c r="G2931" i="35"/>
  <c r="G2960" i="35" s="1"/>
  <c r="G2967" i="35" s="1"/>
  <c r="G2977" i="35" s="1"/>
  <c r="G2981" i="35" s="1"/>
  <c r="D3761" i="35"/>
  <c r="H2388" i="35"/>
  <c r="H2389" i="35"/>
  <c r="H2439" i="35" s="1"/>
  <c r="H2446" i="35" s="1"/>
  <c r="H2456" i="35" s="1"/>
  <c r="H2460" i="35" s="1"/>
  <c r="H2461" i="35" s="1"/>
  <c r="H2463" i="35" s="1"/>
  <c r="D2960" i="35"/>
  <c r="D2967" i="35" s="1"/>
  <c r="D2977" i="35" s="1"/>
  <c r="D2981" i="35" s="1"/>
  <c r="O2909" i="35"/>
  <c r="O2932" i="35"/>
  <c r="O2960" i="35" s="1"/>
  <c r="O2967" i="35" s="1"/>
  <c r="O2977" i="35" s="1"/>
  <c r="O2981" i="35" s="1"/>
  <c r="H3293" i="35"/>
  <c r="L3293" i="35"/>
  <c r="L3318" i="35"/>
  <c r="L3344" i="35" s="1"/>
  <c r="H2773" i="35"/>
  <c r="H2823" i="35" s="1"/>
  <c r="H2772" i="35"/>
  <c r="R2909" i="35"/>
  <c r="L2388" i="35"/>
  <c r="P2909" i="35"/>
  <c r="E3571" i="35"/>
  <c r="I3622" i="35"/>
  <c r="I3625" i="35" s="1"/>
  <c r="I3635" i="35" s="1"/>
  <c r="I3639" i="35" s="1"/>
  <c r="I3640" i="35" s="1"/>
  <c r="I3642" i="35" s="1"/>
  <c r="Q3622" i="35"/>
  <c r="Q3625" i="35" s="1"/>
  <c r="Q3635" i="35" s="1"/>
  <c r="Q3639" i="35" s="1"/>
  <c r="Q3640" i="35" s="1"/>
  <c r="Q3642" i="35" s="1"/>
  <c r="H2529" i="35"/>
  <c r="H2580" i="35"/>
  <c r="H2583" i="35" s="1"/>
  <c r="H2593" i="35" s="1"/>
  <c r="H2597" i="35" s="1"/>
  <c r="H2598" i="35" s="1"/>
  <c r="H2600" i="35" s="1"/>
  <c r="P2580" i="35"/>
  <c r="P2583" i="35" s="1"/>
  <c r="P2593" i="35" s="1"/>
  <c r="P2597" i="35" s="1"/>
  <c r="P2598" i="35" s="1"/>
  <c r="P2600" i="35" s="1"/>
  <c r="L2529" i="35"/>
  <c r="D2580" i="35"/>
  <c r="D2583" i="35" s="1"/>
  <c r="D2593" i="35" s="1"/>
  <c r="D2597" i="35" s="1"/>
  <c r="D2598" i="35" s="1"/>
  <c r="D2600" i="35" s="1"/>
  <c r="L2580" i="35"/>
  <c r="L2583" i="35" s="1"/>
  <c r="L2593" i="35" s="1"/>
  <c r="L2597" i="35" s="1"/>
  <c r="L2598" i="35" s="1"/>
  <c r="L2600" i="35" s="1"/>
  <c r="N2008" i="35"/>
  <c r="J2059" i="35"/>
  <c r="J2062" i="35" s="1"/>
  <c r="J2072" i="35" s="1"/>
  <c r="J2076" i="35" s="1"/>
  <c r="J2077" i="35" s="1"/>
  <c r="J2079" i="35" s="1"/>
  <c r="R2059" i="35"/>
  <c r="R2062" i="35" s="1"/>
  <c r="R2072" i="35" s="1"/>
  <c r="R2076" i="35" s="1"/>
  <c r="R2077" i="35" s="1"/>
  <c r="R2079" i="35" s="1"/>
  <c r="Q2008" i="35"/>
  <c r="F2059" i="35"/>
  <c r="F2062" i="35" s="1"/>
  <c r="F2072" i="35" s="1"/>
  <c r="F2076" i="35" s="1"/>
  <c r="F2077" i="35" s="1"/>
  <c r="F2079" i="35" s="1"/>
  <c r="L2059" i="35"/>
  <c r="L2062" i="35" s="1"/>
  <c r="L2072" i="35" s="1"/>
  <c r="L2076" i="35" s="1"/>
  <c r="L2077" i="35" s="1"/>
  <c r="L2079" i="35" s="1"/>
  <c r="N2059" i="35"/>
  <c r="N2062" i="35" s="1"/>
  <c r="N2072" i="35" s="1"/>
  <c r="N2076" i="35" s="1"/>
  <c r="N2077" i="35" s="1"/>
  <c r="N2079" i="35" s="1"/>
  <c r="Q2009" i="35"/>
  <c r="Q2059" i="35" s="1"/>
  <c r="Q2062" i="35" s="1"/>
  <c r="Q2072" i="35" s="1"/>
  <c r="Q2076" i="35" s="1"/>
  <c r="Q2077" i="35" s="1"/>
  <c r="Q2079" i="35" s="1"/>
  <c r="I2059" i="35"/>
  <c r="I2062" i="35" s="1"/>
  <c r="I2072" i="35" s="1"/>
  <c r="I2076" i="35" s="1"/>
  <c r="I2077" i="35" s="1"/>
  <c r="I2079" i="35" s="1"/>
  <c r="R2008" i="35"/>
  <c r="P2059" i="35"/>
  <c r="P2062" i="35" s="1"/>
  <c r="P2072" i="35" s="1"/>
  <c r="P2076" i="35" s="1"/>
  <c r="P2077" i="35" s="1"/>
  <c r="P2079" i="35" s="1"/>
  <c r="E2059" i="35"/>
  <c r="E2062" i="35" s="1"/>
  <c r="E2072" i="35" s="1"/>
  <c r="E2076" i="35" s="1"/>
  <c r="E2077" i="35" s="1"/>
  <c r="E2079" i="35" s="1"/>
  <c r="I2008" i="35"/>
  <c r="J2008" i="35"/>
  <c r="E2008" i="35"/>
  <c r="M2059" i="35"/>
  <c r="M2062" i="35" s="1"/>
  <c r="M2072" i="35" s="1"/>
  <c r="M2076" i="35" s="1"/>
  <c r="M2077" i="35" s="1"/>
  <c r="M2079" i="35" s="1"/>
  <c r="F2008" i="35"/>
  <c r="D1017" i="35"/>
  <c r="D1020" i="35" s="1"/>
  <c r="D1030" i="35" s="1"/>
  <c r="D1034" i="35" s="1"/>
  <c r="D1035" i="35" s="1"/>
  <c r="N1017" i="35"/>
  <c r="N1020" i="35" s="1"/>
  <c r="N1030" i="35" s="1"/>
  <c r="N1034" i="35" s="1"/>
  <c r="N1035" i="35" s="1"/>
  <c r="N1037" i="35" s="1"/>
  <c r="D3101" i="35"/>
  <c r="D3104" i="35" s="1"/>
  <c r="D3114" i="35" s="1"/>
  <c r="D3118" i="35" s="1"/>
  <c r="D3119" i="35" s="1"/>
  <c r="D3121" i="35" s="1"/>
  <c r="I3571" i="35"/>
  <c r="Q3571" i="35"/>
  <c r="E3572" i="35"/>
  <c r="E3622" i="35" s="1"/>
  <c r="E3625" i="35" s="1"/>
  <c r="E3635" i="35" s="1"/>
  <c r="E3639" i="35" s="1"/>
  <c r="E3640" i="35" s="1"/>
  <c r="E3642" i="35" s="1"/>
  <c r="M3622" i="35"/>
  <c r="M3625" i="35" s="1"/>
  <c r="M3635" i="35" s="1"/>
  <c r="M3639" i="35" s="1"/>
  <c r="M3640" i="35" s="1"/>
  <c r="M3642" i="35" s="1"/>
  <c r="M3571" i="35"/>
  <c r="D3622" i="35"/>
  <c r="D3625" i="35" s="1"/>
  <c r="D3635" i="35" s="1"/>
  <c r="D3639" i="35" s="1"/>
  <c r="D3640" i="35" s="1"/>
  <c r="D3642" i="35" s="1"/>
  <c r="P3571" i="35"/>
  <c r="P3572" i="35"/>
  <c r="P3622" i="35" s="1"/>
  <c r="P3625" i="35" s="1"/>
  <c r="P3635" i="35" s="1"/>
  <c r="P3639" i="35" s="1"/>
  <c r="P3640" i="35" s="1"/>
  <c r="R3571" i="35"/>
  <c r="R3572" i="35"/>
  <c r="R3622" i="35" s="1"/>
  <c r="R3625" i="35" s="1"/>
  <c r="R3635" i="35" s="1"/>
  <c r="R3639" i="35" s="1"/>
  <c r="R3640" i="35" s="1"/>
  <c r="R3642" i="35" s="1"/>
  <c r="H3571" i="35"/>
  <c r="H3572" i="35"/>
  <c r="H3622" i="35" s="1"/>
  <c r="H3625" i="35" s="1"/>
  <c r="H3635" i="35" s="1"/>
  <c r="H3639" i="35" s="1"/>
  <c r="H3640" i="35" s="1"/>
  <c r="H3642" i="35" s="1"/>
  <c r="N3572" i="35"/>
  <c r="N3622" i="35" s="1"/>
  <c r="N3625" i="35" s="1"/>
  <c r="N3635" i="35" s="1"/>
  <c r="N3639" i="35" s="1"/>
  <c r="N3640" i="35" s="1"/>
  <c r="N3642" i="35" s="1"/>
  <c r="N3571" i="35"/>
  <c r="L3571" i="35"/>
  <c r="L3572" i="35"/>
  <c r="L3622" i="35" s="1"/>
  <c r="L3625" i="35" s="1"/>
  <c r="L3635" i="35" s="1"/>
  <c r="L3639" i="35" s="1"/>
  <c r="O3571" i="35"/>
  <c r="O3572" i="35"/>
  <c r="O3622" i="35" s="1"/>
  <c r="O3625" i="35" s="1"/>
  <c r="O3635" i="35" s="1"/>
  <c r="O3639" i="35" s="1"/>
  <c r="O3640" i="35" s="1"/>
  <c r="O3642" i="35" s="1"/>
  <c r="J3571" i="35"/>
  <c r="J3572" i="35"/>
  <c r="J3622" i="35" s="1"/>
  <c r="J3625" i="35" s="1"/>
  <c r="J3635" i="35" s="1"/>
  <c r="J3639" i="35" s="1"/>
  <c r="J3640" i="35" s="1"/>
  <c r="J3642" i="35" s="1"/>
  <c r="K3571" i="35"/>
  <c r="K3572" i="35"/>
  <c r="K3622" i="35" s="1"/>
  <c r="K3625" i="35" s="1"/>
  <c r="K3635" i="35" s="1"/>
  <c r="K3639" i="35" s="1"/>
  <c r="K3640" i="35" s="1"/>
  <c r="K3642" i="35" s="1"/>
  <c r="G3571" i="35"/>
  <c r="G3572" i="35"/>
  <c r="G3622" i="35" s="1"/>
  <c r="G3625" i="35" s="1"/>
  <c r="G3635" i="35" s="1"/>
  <c r="G3639" i="35" s="1"/>
  <c r="G3640" i="35" s="1"/>
  <c r="G3642" i="35" s="1"/>
  <c r="F3571" i="35"/>
  <c r="F3572" i="35"/>
  <c r="F3622" i="35" s="1"/>
  <c r="F3625" i="35" s="1"/>
  <c r="F3635" i="35" s="1"/>
  <c r="F3639" i="35" s="1"/>
  <c r="F3640" i="35" s="1"/>
  <c r="F3642" i="35" s="1"/>
  <c r="D4002" i="35"/>
  <c r="D4009" i="35" s="1"/>
  <c r="D4019" i="35" s="1"/>
  <c r="D4023" i="35" s="1"/>
  <c r="D4024" i="35" s="1"/>
  <c r="D4026" i="35" s="1"/>
  <c r="L3951" i="35"/>
  <c r="P4002" i="35"/>
  <c r="P4009" i="35" s="1"/>
  <c r="P4019" i="35" s="1"/>
  <c r="P4023" i="35" s="1"/>
  <c r="P4024" i="35" s="1"/>
  <c r="P4026" i="35" s="1"/>
  <c r="H3951" i="35"/>
  <c r="P3951" i="35"/>
  <c r="F4143" i="35"/>
  <c r="F4146" i="35" s="1"/>
  <c r="F4156" i="35" s="1"/>
  <c r="F4160" i="35" s="1"/>
  <c r="F4161" i="35" s="1"/>
  <c r="F4163" i="35" s="1"/>
  <c r="I4143" i="35"/>
  <c r="I4146" i="35" s="1"/>
  <c r="I4156" i="35" s="1"/>
  <c r="I4160" i="35" s="1"/>
  <c r="I4161" i="35" s="1"/>
  <c r="I4163" i="35" s="1"/>
  <c r="E4143" i="35"/>
  <c r="E4146" i="35" s="1"/>
  <c r="E4156" i="35" s="1"/>
  <c r="E4160" i="35" s="1"/>
  <c r="E4161" i="35" s="1"/>
  <c r="E4163" i="35" s="1"/>
  <c r="F4092" i="35"/>
  <c r="M4143" i="35"/>
  <c r="M4146" i="35" s="1"/>
  <c r="M4156" i="35" s="1"/>
  <c r="M4160" i="35" s="1"/>
  <c r="M4161" i="35" s="1"/>
  <c r="M4163" i="35" s="1"/>
  <c r="L4092" i="35"/>
  <c r="L4093" i="35"/>
  <c r="L4143" i="35" s="1"/>
  <c r="L4146" i="35" s="1"/>
  <c r="L4156" i="35" s="1"/>
  <c r="L4160" i="35" s="1"/>
  <c r="L4161" i="35" s="1"/>
  <c r="L4163" i="35" s="1"/>
  <c r="G4143" i="35"/>
  <c r="G4146" i="35" s="1"/>
  <c r="G4156" i="35" s="1"/>
  <c r="G4160" i="35" s="1"/>
  <c r="E4092" i="35"/>
  <c r="K4092" i="35"/>
  <c r="K4137" i="35"/>
  <c r="K4143" i="35" s="1"/>
  <c r="K4146" i="35" s="1"/>
  <c r="K4156" i="35" s="1"/>
  <c r="K4160" i="35" s="1"/>
  <c r="H4092" i="35"/>
  <c r="H4093" i="35"/>
  <c r="H4143" i="35" s="1"/>
  <c r="H4146" i="35" s="1"/>
  <c r="H4156" i="35" s="1"/>
  <c r="H4160" i="35" s="1"/>
  <c r="Q4092" i="35"/>
  <c r="M4092" i="35"/>
  <c r="O4092" i="35"/>
  <c r="O4138" i="35"/>
  <c r="O4143" i="35" s="1"/>
  <c r="O4146" i="35" s="1"/>
  <c r="O4156" i="35" s="1"/>
  <c r="O4160" i="35" s="1"/>
  <c r="O4161" i="35" s="1"/>
  <c r="O4163" i="35" s="1"/>
  <c r="G4092" i="35"/>
  <c r="P4093" i="35"/>
  <c r="P4143" i="35" s="1"/>
  <c r="P4146" i="35" s="1"/>
  <c r="P4156" i="35" s="1"/>
  <c r="P4160" i="35" s="1"/>
  <c r="P4161" i="35" s="1"/>
  <c r="P4163" i="35" s="1"/>
  <c r="P4092" i="35"/>
  <c r="I4092" i="35"/>
  <c r="D1918" i="35"/>
  <c r="D1925" i="35" s="1"/>
  <c r="D1935" i="35" s="1"/>
  <c r="D1939" i="35" s="1"/>
  <c r="D1940" i="35" s="1"/>
  <c r="D1942" i="35" s="1"/>
  <c r="N1867" i="35"/>
  <c r="O2147" i="35"/>
  <c r="O2173" i="35"/>
  <c r="O2198" i="35" s="1"/>
  <c r="I2147" i="35"/>
  <c r="I2162" i="35"/>
  <c r="I2198" i="35" s="1"/>
  <c r="M2147" i="35"/>
  <c r="M2167" i="35"/>
  <c r="M2198" i="35" s="1"/>
  <c r="N2251" i="35"/>
  <c r="N2252" i="35"/>
  <c r="N2302" i="35" s="1"/>
  <c r="N2305" i="35" s="1"/>
  <c r="N2315" i="35" s="1"/>
  <c r="N2319" i="35" s="1"/>
  <c r="M2252" i="35"/>
  <c r="M2302" i="35" s="1"/>
  <c r="M2251" i="35"/>
  <c r="J2198" i="35"/>
  <c r="F2388" i="35"/>
  <c r="F2389" i="35"/>
  <c r="F2439" i="35" s="1"/>
  <c r="F2446" i="35" s="1"/>
  <c r="F2456" i="35" s="1"/>
  <c r="F2460" i="35" s="1"/>
  <c r="L2271" i="35"/>
  <c r="L2302" i="35" s="1"/>
  <c r="L2251" i="35"/>
  <c r="O2251" i="35"/>
  <c r="O2271" i="35"/>
  <c r="O2302" i="35" s="1"/>
  <c r="M2388" i="35"/>
  <c r="M2389" i="35"/>
  <c r="M2439" i="35" s="1"/>
  <c r="M2446" i="35" s="1"/>
  <c r="M2456" i="35" s="1"/>
  <c r="M2460" i="35" s="1"/>
  <c r="N2668" i="35"/>
  <c r="N2669" i="35"/>
  <c r="N2719" i="35" s="1"/>
  <c r="P2668" i="35"/>
  <c r="P2669" i="35"/>
  <c r="P2719" i="35" s="1"/>
  <c r="J2773" i="35"/>
  <c r="J2823" i="35" s="1"/>
  <c r="J2772" i="35"/>
  <c r="D2719" i="35"/>
  <c r="D2826" i="35" s="1"/>
  <c r="D2836" i="35" s="1"/>
  <c r="D2840" i="35" s="1"/>
  <c r="E2668" i="35"/>
  <c r="E2671" i="35"/>
  <c r="E2719" i="35" s="1"/>
  <c r="K2772" i="35"/>
  <c r="K2773" i="35"/>
  <c r="K2823" i="35" s="1"/>
  <c r="M3293" i="35"/>
  <c r="M3294" i="35"/>
  <c r="M3344" i="35" s="1"/>
  <c r="K3189" i="35"/>
  <c r="K3190" i="35"/>
  <c r="K3240" i="35" s="1"/>
  <c r="J3189" i="35"/>
  <c r="J3190" i="35"/>
  <c r="J3240" i="35" s="1"/>
  <c r="I3189" i="35"/>
  <c r="I3190" i="35"/>
  <c r="I3240" i="35" s="1"/>
  <c r="N2529" i="35"/>
  <c r="N2556" i="35"/>
  <c r="N2580" i="35" s="1"/>
  <c r="N2583" i="35" s="1"/>
  <c r="N2593" i="35" s="1"/>
  <c r="N2597" i="35" s="1"/>
  <c r="M2529" i="35"/>
  <c r="M2556" i="35"/>
  <c r="M2580" i="35" s="1"/>
  <c r="M2583" i="35" s="1"/>
  <c r="M2593" i="35" s="1"/>
  <c r="M2597" i="35" s="1"/>
  <c r="J3050" i="35"/>
  <c r="J3051" i="35"/>
  <c r="J3101" i="35" s="1"/>
  <c r="J3104" i="35" s="1"/>
  <c r="J3114" i="35" s="1"/>
  <c r="J3118" i="35" s="1"/>
  <c r="F3050" i="35"/>
  <c r="F3051" i="35"/>
  <c r="F3101" i="35" s="1"/>
  <c r="F3104" i="35" s="1"/>
  <c r="F3114" i="35" s="1"/>
  <c r="F3118" i="35" s="1"/>
  <c r="E3050" i="35"/>
  <c r="E3051" i="35"/>
  <c r="E3101" i="35" s="1"/>
  <c r="E3104" i="35" s="1"/>
  <c r="E3114" i="35" s="1"/>
  <c r="E3118" i="35" s="1"/>
  <c r="K3430" i="35"/>
  <c r="K3431" i="35"/>
  <c r="K3481" i="35" s="1"/>
  <c r="K3488" i="35" s="1"/>
  <c r="K3498" i="35" s="1"/>
  <c r="K3502" i="35" s="1"/>
  <c r="J3430" i="35"/>
  <c r="J3431" i="35"/>
  <c r="J3481" i="35" s="1"/>
  <c r="J3488" i="35" s="1"/>
  <c r="J3498" i="35" s="1"/>
  <c r="J3502" i="35" s="1"/>
  <c r="I3430" i="35"/>
  <c r="I3431" i="35"/>
  <c r="I3481" i="35" s="1"/>
  <c r="I3488" i="35" s="1"/>
  <c r="I3498" i="35" s="1"/>
  <c r="I3502" i="35" s="1"/>
  <c r="L3430" i="35"/>
  <c r="L3431" i="35"/>
  <c r="L3481" i="35" s="1"/>
  <c r="L3488" i="35" s="1"/>
  <c r="L3498" i="35" s="1"/>
  <c r="L3502" i="35" s="1"/>
  <c r="R3710" i="35"/>
  <c r="R3711" i="35"/>
  <c r="R3761" i="35" s="1"/>
  <c r="H3481" i="35"/>
  <c r="H3488" i="35" s="1"/>
  <c r="H3498" i="35" s="1"/>
  <c r="H3502" i="35" s="1"/>
  <c r="M3814" i="35"/>
  <c r="M3815" i="35"/>
  <c r="M3865" i="35" s="1"/>
  <c r="R3814" i="35"/>
  <c r="R3815" i="35"/>
  <c r="R3865" i="35" s="1"/>
  <c r="H3814" i="35"/>
  <c r="L3865" i="35"/>
  <c r="L3868" i="35" s="1"/>
  <c r="L3878" i="35" s="1"/>
  <c r="L3882" i="35" s="1"/>
  <c r="E3951" i="35"/>
  <c r="E3970" i="35"/>
  <c r="E4002" i="35" s="1"/>
  <c r="E4009" i="35" s="1"/>
  <c r="E4019" i="35" s="1"/>
  <c r="E4023" i="35" s="1"/>
  <c r="J4092" i="35"/>
  <c r="J4138" i="35"/>
  <c r="J4143" i="35" s="1"/>
  <c r="J4146" i="35" s="1"/>
  <c r="J4156" i="35" s="1"/>
  <c r="J4160" i="35" s="1"/>
  <c r="P3865" i="35"/>
  <c r="P3868" i="35" s="1"/>
  <c r="P3878" i="35" s="1"/>
  <c r="P3882" i="35" s="1"/>
  <c r="Q2147" i="35"/>
  <c r="Q2167" i="35"/>
  <c r="Q2198" i="35" s="1"/>
  <c r="H2252" i="35"/>
  <c r="H2302" i="35" s="1"/>
  <c r="H2251" i="35"/>
  <c r="J2251" i="35"/>
  <c r="J2252" i="35"/>
  <c r="J2302" i="35" s="1"/>
  <c r="I2251" i="35"/>
  <c r="I2252" i="35"/>
  <c r="I2302" i="35" s="1"/>
  <c r="J2147" i="35"/>
  <c r="H2147" i="35"/>
  <c r="K2388" i="35"/>
  <c r="K2389" i="35"/>
  <c r="K2439" i="35" s="1"/>
  <c r="K2446" i="35" s="1"/>
  <c r="K2456" i="35" s="1"/>
  <c r="K2460" i="35" s="1"/>
  <c r="G2302" i="35"/>
  <c r="K2251" i="35"/>
  <c r="K2271" i="35"/>
  <c r="K2302" i="35" s="1"/>
  <c r="I2388" i="35"/>
  <c r="I2389" i="35"/>
  <c r="I2439" i="35" s="1"/>
  <c r="I2446" i="35" s="1"/>
  <c r="I2456" i="35" s="1"/>
  <c r="I2460" i="35" s="1"/>
  <c r="J2668" i="35"/>
  <c r="J2669" i="35"/>
  <c r="J2719" i="35" s="1"/>
  <c r="N2772" i="35"/>
  <c r="N2773" i="35"/>
  <c r="N2823" i="35" s="1"/>
  <c r="Q2671" i="35"/>
  <c r="Q2719" i="35" s="1"/>
  <c r="Q2668" i="35"/>
  <c r="O2772" i="35"/>
  <c r="O2773" i="35"/>
  <c r="O2823" i="35" s="1"/>
  <c r="G2719" i="35"/>
  <c r="Q3293" i="35"/>
  <c r="Q3294" i="35"/>
  <c r="Q3344" i="35" s="1"/>
  <c r="D3240" i="35"/>
  <c r="D3347" i="35" s="1"/>
  <c r="D3357" i="35" s="1"/>
  <c r="D3361" i="35" s="1"/>
  <c r="G3189" i="35"/>
  <c r="G3190" i="35"/>
  <c r="G3240" i="35" s="1"/>
  <c r="F3189" i="35"/>
  <c r="F3190" i="35"/>
  <c r="F3240" i="35" s="1"/>
  <c r="E3190" i="35"/>
  <c r="E3240" i="35" s="1"/>
  <c r="E3189" i="35"/>
  <c r="J2529" i="35"/>
  <c r="J2556" i="35"/>
  <c r="J2580" i="35" s="1"/>
  <c r="J2583" i="35" s="1"/>
  <c r="J2593" i="35" s="1"/>
  <c r="J2597" i="35" s="1"/>
  <c r="I2556" i="35"/>
  <c r="I2580" i="35" s="1"/>
  <c r="I2583" i="35" s="1"/>
  <c r="I2593" i="35" s="1"/>
  <c r="I2597" i="35" s="1"/>
  <c r="I2529" i="35"/>
  <c r="P3050" i="35"/>
  <c r="P3051" i="35"/>
  <c r="P3101" i="35" s="1"/>
  <c r="P3104" i="35" s="1"/>
  <c r="P3114" i="35" s="1"/>
  <c r="P3118" i="35" s="1"/>
  <c r="Q3050" i="35"/>
  <c r="Q3051" i="35"/>
  <c r="Q3101" i="35" s="1"/>
  <c r="Q3104" i="35" s="1"/>
  <c r="Q3114" i="35" s="1"/>
  <c r="Q3118" i="35" s="1"/>
  <c r="O3050" i="35"/>
  <c r="O3051" i="35"/>
  <c r="O3101" i="35" s="1"/>
  <c r="O3104" i="35" s="1"/>
  <c r="O3114" i="35" s="1"/>
  <c r="O3118" i="35" s="1"/>
  <c r="H3240" i="35"/>
  <c r="H3347" i="35" s="1"/>
  <c r="H3357" i="35" s="1"/>
  <c r="H3361" i="35" s="1"/>
  <c r="G3430" i="35"/>
  <c r="G3431" i="35"/>
  <c r="G3481" i="35" s="1"/>
  <c r="G3488" i="35" s="1"/>
  <c r="G3498" i="35" s="1"/>
  <c r="G3502" i="35" s="1"/>
  <c r="F3430" i="35"/>
  <c r="F3431" i="35"/>
  <c r="F3481" i="35" s="1"/>
  <c r="F3488" i="35" s="1"/>
  <c r="F3498" i="35" s="1"/>
  <c r="F3502" i="35" s="1"/>
  <c r="E3430" i="35"/>
  <c r="E3431" i="35"/>
  <c r="E3481" i="35" s="1"/>
  <c r="E3488" i="35" s="1"/>
  <c r="E3498" i="35" s="1"/>
  <c r="E3502" i="35" s="1"/>
  <c r="N3710" i="35"/>
  <c r="N3711" i="35"/>
  <c r="N3761" i="35" s="1"/>
  <c r="H3430" i="35"/>
  <c r="P3481" i="35"/>
  <c r="P3488" i="35" s="1"/>
  <c r="P3498" i="35" s="1"/>
  <c r="P3502" i="35" s="1"/>
  <c r="I3814" i="35"/>
  <c r="I3815" i="35"/>
  <c r="I3865" i="35" s="1"/>
  <c r="O3814" i="35"/>
  <c r="O3815" i="35"/>
  <c r="O3865" i="35" s="1"/>
  <c r="N3814" i="35"/>
  <c r="N3815" i="35"/>
  <c r="N3865" i="35" s="1"/>
  <c r="J3951" i="35"/>
  <c r="J3970" i="35"/>
  <c r="J4002" i="35" s="1"/>
  <c r="J4009" i="35" s="1"/>
  <c r="J4019" i="35" s="1"/>
  <c r="J4023" i="35" s="1"/>
  <c r="G3951" i="35"/>
  <c r="G3970" i="35"/>
  <c r="G4002" i="35" s="1"/>
  <c r="G4009" i="35" s="1"/>
  <c r="G4019" i="35" s="1"/>
  <c r="G4023" i="35" s="1"/>
  <c r="L3814" i="35"/>
  <c r="I3951" i="35"/>
  <c r="I3970" i="35"/>
  <c r="I4002" i="35" s="1"/>
  <c r="I4009" i="35" s="1"/>
  <c r="I4019" i="35" s="1"/>
  <c r="I4023" i="35" s="1"/>
  <c r="R4092" i="35"/>
  <c r="R4142" i="35"/>
  <c r="R4143" i="35" s="1"/>
  <c r="R4146" i="35" s="1"/>
  <c r="R4156" i="35" s="1"/>
  <c r="R4160" i="35" s="1"/>
  <c r="P3814" i="35"/>
  <c r="O1209" i="35"/>
  <c r="P2252" i="35"/>
  <c r="P2302" i="35" s="1"/>
  <c r="P2251" i="35"/>
  <c r="F2251" i="35"/>
  <c r="F2252" i="35"/>
  <c r="F2302" i="35" s="1"/>
  <c r="E2251" i="35"/>
  <c r="E2252" i="35"/>
  <c r="E2302" i="35" s="1"/>
  <c r="G2147" i="35"/>
  <c r="P2388" i="35"/>
  <c r="P2389" i="35"/>
  <c r="P2439" i="35" s="1"/>
  <c r="P2446" i="35" s="1"/>
  <c r="P2456" i="35" s="1"/>
  <c r="P2460" i="35" s="1"/>
  <c r="G2251" i="35"/>
  <c r="K2529" i="35"/>
  <c r="K2530" i="35"/>
  <c r="K2580" i="35" s="1"/>
  <c r="K2583" i="35" s="1"/>
  <c r="K2593" i="35" s="1"/>
  <c r="K2597" i="35" s="1"/>
  <c r="E2388" i="35"/>
  <c r="E2389" i="35"/>
  <c r="E2439" i="35" s="1"/>
  <c r="E2446" i="35" s="1"/>
  <c r="E2456" i="35" s="1"/>
  <c r="E2460" i="35" s="1"/>
  <c r="G2580" i="35"/>
  <c r="G2583" i="35" s="1"/>
  <c r="G2593" i="35" s="1"/>
  <c r="G2597" i="35" s="1"/>
  <c r="F2668" i="35"/>
  <c r="F2669" i="35"/>
  <c r="F2719" i="35" s="1"/>
  <c r="O2668" i="35"/>
  <c r="O2670" i="35"/>
  <c r="O2719" i="35" s="1"/>
  <c r="R2773" i="35"/>
  <c r="R2823" i="35" s="1"/>
  <c r="R2772" i="35"/>
  <c r="L2719" i="35"/>
  <c r="M2671" i="35"/>
  <c r="M2719" i="35" s="1"/>
  <c r="M2826" i="35" s="1"/>
  <c r="M2836" i="35" s="1"/>
  <c r="M2840" i="35" s="1"/>
  <c r="M2668" i="35"/>
  <c r="G2668" i="35"/>
  <c r="J2929" i="35"/>
  <c r="J2960" i="35" s="1"/>
  <c r="J2967" i="35" s="1"/>
  <c r="J2977" i="35" s="1"/>
  <c r="J2981" i="35" s="1"/>
  <c r="J2909" i="35"/>
  <c r="L3050" i="35"/>
  <c r="L3051" i="35"/>
  <c r="L3101" i="35" s="1"/>
  <c r="L3104" i="35" s="1"/>
  <c r="L3114" i="35" s="1"/>
  <c r="L3118" i="35" s="1"/>
  <c r="R3189" i="35"/>
  <c r="R3190" i="35"/>
  <c r="R3240" i="35" s="1"/>
  <c r="R3347" i="35" s="1"/>
  <c r="R3357" i="35" s="1"/>
  <c r="R3361" i="35" s="1"/>
  <c r="Q3189" i="35"/>
  <c r="Q3190" i="35"/>
  <c r="Q3240" i="35" s="1"/>
  <c r="P2529" i="35"/>
  <c r="F2529" i="35"/>
  <c r="F2556" i="35"/>
  <c r="F2580" i="35" s="1"/>
  <c r="F2583" i="35" s="1"/>
  <c r="F2593" i="35" s="1"/>
  <c r="F2597" i="35" s="1"/>
  <c r="E2529" i="35"/>
  <c r="E2556" i="35"/>
  <c r="E2580" i="35" s="1"/>
  <c r="E2583" i="35" s="1"/>
  <c r="E2593" i="35" s="1"/>
  <c r="E2597" i="35" s="1"/>
  <c r="H3050" i="35"/>
  <c r="H3051" i="35"/>
  <c r="H3101" i="35" s="1"/>
  <c r="H3104" i="35" s="1"/>
  <c r="H3114" i="35" s="1"/>
  <c r="H3118" i="35" s="1"/>
  <c r="M3050" i="35"/>
  <c r="M3051" i="35"/>
  <c r="M3101" i="35" s="1"/>
  <c r="M3104" i="35" s="1"/>
  <c r="M3114" i="35" s="1"/>
  <c r="M3118" i="35" s="1"/>
  <c r="K3050" i="35"/>
  <c r="K3051" i="35"/>
  <c r="K3101" i="35" s="1"/>
  <c r="K3104" i="35" s="1"/>
  <c r="K3114" i="35" s="1"/>
  <c r="K3118" i="35" s="1"/>
  <c r="H3189" i="35"/>
  <c r="R3430" i="35"/>
  <c r="R3431" i="35"/>
  <c r="R3481" i="35" s="1"/>
  <c r="R3488" i="35" s="1"/>
  <c r="R3498" i="35" s="1"/>
  <c r="R3502" i="35" s="1"/>
  <c r="Q3430" i="35"/>
  <c r="Q3431" i="35"/>
  <c r="Q3481" i="35" s="1"/>
  <c r="Q3488" i="35" s="1"/>
  <c r="Q3498" i="35" s="1"/>
  <c r="Q3502" i="35" s="1"/>
  <c r="J3710" i="35"/>
  <c r="J3711" i="35"/>
  <c r="J3761" i="35" s="1"/>
  <c r="P3430" i="35"/>
  <c r="E3814" i="35"/>
  <c r="E3815" i="35"/>
  <c r="E3865" i="35" s="1"/>
  <c r="E3868" i="35" s="1"/>
  <c r="E3878" i="35" s="1"/>
  <c r="E3882" i="35" s="1"/>
  <c r="K3814" i="35"/>
  <c r="K3815" i="35"/>
  <c r="K3865" i="35" s="1"/>
  <c r="K3868" i="35" s="1"/>
  <c r="K3878" i="35" s="1"/>
  <c r="K3882" i="35" s="1"/>
  <c r="J3814" i="35"/>
  <c r="J3815" i="35"/>
  <c r="J3865" i="35" s="1"/>
  <c r="N3951" i="35"/>
  <c r="N3970" i="35"/>
  <c r="N4002" i="35" s="1"/>
  <c r="N4009" i="35" s="1"/>
  <c r="N4019" i="35" s="1"/>
  <c r="N4023" i="35" s="1"/>
  <c r="K3951" i="35"/>
  <c r="K3970" i="35"/>
  <c r="K4002" i="35" s="1"/>
  <c r="K4009" i="35" s="1"/>
  <c r="K4019" i="35" s="1"/>
  <c r="K4023" i="35" s="1"/>
  <c r="M3951" i="35"/>
  <c r="M3970" i="35"/>
  <c r="M4002" i="35" s="1"/>
  <c r="M4009" i="35" s="1"/>
  <c r="M4019" i="35" s="1"/>
  <c r="M4023" i="35" s="1"/>
  <c r="N4092" i="35"/>
  <c r="N4139" i="35"/>
  <c r="N4143" i="35" s="1"/>
  <c r="N4146" i="35" s="1"/>
  <c r="N4156" i="35" s="1"/>
  <c r="N4160" i="35" s="1"/>
  <c r="K2173" i="35"/>
  <c r="K2198" i="35" s="1"/>
  <c r="K2147" i="35"/>
  <c r="E2147" i="35"/>
  <c r="E2156" i="35"/>
  <c r="E2198" i="35" s="1"/>
  <c r="E2305" i="35" s="1"/>
  <c r="E2315" i="35" s="1"/>
  <c r="E2319" i="35" s="1"/>
  <c r="R2251" i="35"/>
  <c r="R2252" i="35"/>
  <c r="R2302" i="35" s="1"/>
  <c r="R2305" i="35" s="1"/>
  <c r="R2315" i="35" s="1"/>
  <c r="R2319" i="35" s="1"/>
  <c r="Q2252" i="35"/>
  <c r="Q2302" i="35" s="1"/>
  <c r="Q2251" i="35"/>
  <c r="G2198" i="35"/>
  <c r="P2147" i="35"/>
  <c r="O2529" i="35"/>
  <c r="O2530" i="35"/>
  <c r="O2580" i="35" s="1"/>
  <c r="O2583" i="35" s="1"/>
  <c r="O2593" i="35" s="1"/>
  <c r="O2597" i="35" s="1"/>
  <c r="Q2388" i="35"/>
  <c r="Q2389" i="35"/>
  <c r="Q2439" i="35" s="1"/>
  <c r="Q2446" i="35" s="1"/>
  <c r="Q2456" i="35" s="1"/>
  <c r="Q2460" i="35" s="1"/>
  <c r="G2529" i="35"/>
  <c r="R2668" i="35"/>
  <c r="R2669" i="35"/>
  <c r="R2719" i="35" s="1"/>
  <c r="K2668" i="35"/>
  <c r="K2669" i="35"/>
  <c r="K2719" i="35" s="1"/>
  <c r="L2668" i="35"/>
  <c r="I2668" i="35"/>
  <c r="I2671" i="35"/>
  <c r="I2719" i="35" s="1"/>
  <c r="I2826" i="35" s="1"/>
  <c r="I2836" i="35" s="1"/>
  <c r="I2840" i="35" s="1"/>
  <c r="G2772" i="35"/>
  <c r="G2773" i="35"/>
  <c r="G2823" i="35" s="1"/>
  <c r="N2909" i="35"/>
  <c r="N2929" i="35"/>
  <c r="N2960" i="35" s="1"/>
  <c r="N2967" i="35" s="1"/>
  <c r="N2977" i="35" s="1"/>
  <c r="N2981" i="35" s="1"/>
  <c r="R2977" i="35"/>
  <c r="R2981" i="35" s="1"/>
  <c r="I3293" i="35"/>
  <c r="I3294" i="35"/>
  <c r="I3344" i="35" s="1"/>
  <c r="O3189" i="35"/>
  <c r="O3190" i="35"/>
  <c r="O3240" i="35" s="1"/>
  <c r="N3189" i="35"/>
  <c r="N3190" i="35"/>
  <c r="N3240" i="35" s="1"/>
  <c r="N3347" i="35" s="1"/>
  <c r="N3357" i="35" s="1"/>
  <c r="N3361" i="35" s="1"/>
  <c r="M3189" i="35"/>
  <c r="M3190" i="35"/>
  <c r="M3240" i="35" s="1"/>
  <c r="R2529" i="35"/>
  <c r="R2556" i="35"/>
  <c r="R2580" i="35" s="1"/>
  <c r="R2583" i="35" s="1"/>
  <c r="R2593" i="35" s="1"/>
  <c r="R2597" i="35" s="1"/>
  <c r="Q2556" i="35"/>
  <c r="Q2580" i="35" s="1"/>
  <c r="Q2583" i="35" s="1"/>
  <c r="Q2593" i="35" s="1"/>
  <c r="Q2597" i="35" s="1"/>
  <c r="Q2529" i="35"/>
  <c r="R3050" i="35"/>
  <c r="R3051" i="35"/>
  <c r="R3101" i="35" s="1"/>
  <c r="R3104" i="35" s="1"/>
  <c r="R3114" i="35" s="1"/>
  <c r="R3118" i="35" s="1"/>
  <c r="N3050" i="35"/>
  <c r="N3051" i="35"/>
  <c r="N3101" i="35" s="1"/>
  <c r="N3104" i="35" s="1"/>
  <c r="N3114" i="35" s="1"/>
  <c r="N3118" i="35" s="1"/>
  <c r="I3050" i="35"/>
  <c r="I3051" i="35"/>
  <c r="I3101" i="35" s="1"/>
  <c r="I3104" i="35" s="1"/>
  <c r="I3114" i="35" s="1"/>
  <c r="I3118" i="35" s="1"/>
  <c r="G3050" i="35"/>
  <c r="G3051" i="35"/>
  <c r="G3101" i="35" s="1"/>
  <c r="G3104" i="35" s="1"/>
  <c r="G3114" i="35" s="1"/>
  <c r="G3118" i="35" s="1"/>
  <c r="O3430" i="35"/>
  <c r="O3431" i="35"/>
  <c r="O3481" i="35" s="1"/>
  <c r="O3488" i="35" s="1"/>
  <c r="O3498" i="35" s="1"/>
  <c r="O3502" i="35" s="1"/>
  <c r="N3430" i="35"/>
  <c r="N3431" i="35"/>
  <c r="N3481" i="35" s="1"/>
  <c r="N3488" i="35" s="1"/>
  <c r="N3498" i="35" s="1"/>
  <c r="N3502" i="35" s="1"/>
  <c r="M3431" i="35"/>
  <c r="M3481" i="35" s="1"/>
  <c r="M3488" i="35" s="1"/>
  <c r="M3498" i="35" s="1"/>
  <c r="M3502" i="35" s="1"/>
  <c r="M3430" i="35"/>
  <c r="F3710" i="35"/>
  <c r="F3711" i="35"/>
  <c r="F3761" i="35" s="1"/>
  <c r="Q3814" i="35"/>
  <c r="Q3815" i="35"/>
  <c r="Q3865" i="35" s="1"/>
  <c r="Q3868" i="35" s="1"/>
  <c r="Q3878" i="35" s="1"/>
  <c r="Q3882" i="35" s="1"/>
  <c r="D3865" i="35"/>
  <c r="G3814" i="35"/>
  <c r="G3815" i="35"/>
  <c r="G3865" i="35" s="1"/>
  <c r="F3814" i="35"/>
  <c r="F3815" i="35"/>
  <c r="F3865" i="35" s="1"/>
  <c r="R3951" i="35"/>
  <c r="R3970" i="35"/>
  <c r="R4002" i="35" s="1"/>
  <c r="R4009" i="35" s="1"/>
  <c r="R4019" i="35" s="1"/>
  <c r="R4023" i="35" s="1"/>
  <c r="H3865" i="35"/>
  <c r="O3951" i="35"/>
  <c r="O3970" i="35"/>
  <c r="O4002" i="35" s="1"/>
  <c r="O4009" i="35" s="1"/>
  <c r="O4019" i="35" s="1"/>
  <c r="O4023" i="35" s="1"/>
  <c r="Q3951" i="35"/>
  <c r="Q3970" i="35"/>
  <c r="Q4002" i="35" s="1"/>
  <c r="Q4009" i="35" s="1"/>
  <c r="Q4019" i="35" s="1"/>
  <c r="Q4023" i="35" s="1"/>
  <c r="H1626" i="35"/>
  <c r="H1627" i="35"/>
  <c r="H1677" i="35" s="1"/>
  <c r="P1627" i="35"/>
  <c r="P1626" i="35"/>
  <c r="P1867" i="35"/>
  <c r="K1346" i="35"/>
  <c r="D2059" i="35"/>
  <c r="D2062" i="35" s="1"/>
  <c r="D2072" i="35" s="1"/>
  <c r="D2076" i="35" s="1"/>
  <c r="D2077" i="35" s="1"/>
  <c r="D2079" i="35" s="1"/>
  <c r="L1781" i="35"/>
  <c r="M1781" i="35"/>
  <c r="H1210" i="35"/>
  <c r="H1260" i="35" s="1"/>
  <c r="H1209" i="35"/>
  <c r="P1209" i="35"/>
  <c r="P1210" i="35"/>
  <c r="P1260" i="35" s="1"/>
  <c r="G1209" i="35"/>
  <c r="P1677" i="35"/>
  <c r="K1626" i="35"/>
  <c r="K1627" i="35"/>
  <c r="K1677" i="35" s="1"/>
  <c r="O1868" i="35"/>
  <c r="O1918" i="35" s="1"/>
  <c r="O1925" i="35" s="1"/>
  <c r="O1935" i="35" s="1"/>
  <c r="O1939" i="35" s="1"/>
  <c r="O1940" i="35" s="1"/>
  <c r="O1942" i="35" s="1"/>
  <c r="O1867" i="35"/>
  <c r="D1677" i="35"/>
  <c r="P1918" i="35"/>
  <c r="P1925" i="35" s="1"/>
  <c r="P1935" i="35" s="1"/>
  <c r="P1939" i="35" s="1"/>
  <c r="J1867" i="35"/>
  <c r="L2008" i="35"/>
  <c r="I1017" i="35"/>
  <c r="I1020" i="35" s="1"/>
  <c r="I1030" i="35" s="1"/>
  <c r="I1034" i="35" s="1"/>
  <c r="I1035" i="35" s="1"/>
  <c r="I1037" i="35" s="1"/>
  <c r="D1538" i="35"/>
  <c r="D1541" i="35" s="1"/>
  <c r="D1551" i="35" s="1"/>
  <c r="D1555" i="35" s="1"/>
  <c r="D1556" i="35" s="1"/>
  <c r="D1558" i="35" s="1"/>
  <c r="L1730" i="35"/>
  <c r="K1209" i="35"/>
  <c r="D1260" i="35"/>
  <c r="H1867" i="35"/>
  <c r="H1869" i="35"/>
  <c r="H1918" i="35" s="1"/>
  <c r="H1925" i="35" s="1"/>
  <c r="H1935" i="35" s="1"/>
  <c r="H1939" i="35" s="1"/>
  <c r="H1940" i="35" s="1"/>
  <c r="H1942" i="35" s="1"/>
  <c r="H2008" i="35"/>
  <c r="G1156" i="35"/>
  <c r="L1210" i="35"/>
  <c r="L1260" i="35" s="1"/>
  <c r="L1209" i="35"/>
  <c r="O1626" i="35"/>
  <c r="O1627" i="35"/>
  <c r="O1677" i="35" s="1"/>
  <c r="G1627" i="35"/>
  <c r="G1677" i="35" s="1"/>
  <c r="G1626" i="35"/>
  <c r="L1867" i="35"/>
  <c r="L1868" i="35"/>
  <c r="L1918" i="35" s="1"/>
  <c r="L1925" i="35" s="1"/>
  <c r="L1935" i="35" s="1"/>
  <c r="L1939" i="35" s="1"/>
  <c r="P2008" i="35"/>
  <c r="O1106" i="35"/>
  <c r="O1156" i="35" s="1"/>
  <c r="O1105" i="35"/>
  <c r="J1209" i="35"/>
  <c r="J1234" i="35"/>
  <c r="J1260" i="35" s="1"/>
  <c r="J1156" i="35"/>
  <c r="R1156" i="35"/>
  <c r="H1105" i="35"/>
  <c r="H1127" i="35"/>
  <c r="H1156" i="35" s="1"/>
  <c r="M1346" i="35"/>
  <c r="M1348" i="35"/>
  <c r="M1397" i="35" s="1"/>
  <c r="M1404" i="35" s="1"/>
  <c r="M1414" i="35" s="1"/>
  <c r="M1418" i="35" s="1"/>
  <c r="E1397" i="35"/>
  <c r="E1404" i="35" s="1"/>
  <c r="E1414" i="35" s="1"/>
  <c r="E1418" i="35" s="1"/>
  <c r="K1487" i="35"/>
  <c r="K1488" i="35"/>
  <c r="K1538" i="35" s="1"/>
  <c r="K1541" i="35" s="1"/>
  <c r="K1551" i="35" s="1"/>
  <c r="K1555" i="35" s="1"/>
  <c r="J1487" i="35"/>
  <c r="J1488" i="35"/>
  <c r="J1538" i="35" s="1"/>
  <c r="J1541" i="35" s="1"/>
  <c r="J1551" i="35" s="1"/>
  <c r="J1555" i="35" s="1"/>
  <c r="Q1487" i="35"/>
  <c r="Q1488" i="35"/>
  <c r="Q1538" i="35" s="1"/>
  <c r="Q1541" i="35" s="1"/>
  <c r="Q1551" i="35" s="1"/>
  <c r="Q1555" i="35" s="1"/>
  <c r="I1626" i="35"/>
  <c r="I1627" i="35"/>
  <c r="I1677" i="35" s="1"/>
  <c r="I1490" i="35"/>
  <c r="I1538" i="35" s="1"/>
  <c r="I1541" i="35" s="1"/>
  <c r="I1551" i="35" s="1"/>
  <c r="I1555" i="35" s="1"/>
  <c r="I1487" i="35"/>
  <c r="F1105" i="35"/>
  <c r="K2008" i="35"/>
  <c r="K2009" i="35"/>
  <c r="K2059" i="35" s="1"/>
  <c r="K2062" i="35" s="1"/>
  <c r="K2072" i="35" s="1"/>
  <c r="K2076" i="35" s="1"/>
  <c r="D1781" i="35"/>
  <c r="G1730" i="35"/>
  <c r="G1731" i="35"/>
  <c r="G1781" i="35" s="1"/>
  <c r="F1730" i="35"/>
  <c r="F1731" i="35"/>
  <c r="F1781" i="35" s="1"/>
  <c r="M1730" i="35"/>
  <c r="E1017" i="35"/>
  <c r="E1020" i="35" s="1"/>
  <c r="E1030" i="35" s="1"/>
  <c r="E1034" i="35" s="1"/>
  <c r="E1035" i="35" s="1"/>
  <c r="E1037" i="35" s="1"/>
  <c r="O876" i="35"/>
  <c r="O883" i="35" s="1"/>
  <c r="O893" i="35" s="1"/>
  <c r="O897" i="35" s="1"/>
  <c r="O898" i="35" s="1"/>
  <c r="O900" i="35" s="1"/>
  <c r="F1017" i="35"/>
  <c r="F1020" i="35" s="1"/>
  <c r="F1030" i="35" s="1"/>
  <c r="F1034" i="35" s="1"/>
  <c r="F1035" i="35" s="1"/>
  <c r="F1037" i="35" s="1"/>
  <c r="N966" i="35"/>
  <c r="O1017" i="35"/>
  <c r="O1020" i="35" s="1"/>
  <c r="O1030" i="35" s="1"/>
  <c r="O1034" i="35" s="1"/>
  <c r="O1035" i="35" s="1"/>
  <c r="N1209" i="35"/>
  <c r="N1234" i="35"/>
  <c r="N1260" i="35" s="1"/>
  <c r="J1105" i="35"/>
  <c r="R1105" i="35"/>
  <c r="Q1346" i="35"/>
  <c r="Q1348" i="35"/>
  <c r="Q1397" i="35" s="1"/>
  <c r="Q1404" i="35" s="1"/>
  <c r="Q1414" i="35" s="1"/>
  <c r="Q1418" i="35" s="1"/>
  <c r="J1346" i="35"/>
  <c r="J1378" i="35"/>
  <c r="J1397" i="35" s="1"/>
  <c r="J1404" i="35" s="1"/>
  <c r="J1414" i="35" s="1"/>
  <c r="J1418" i="35" s="1"/>
  <c r="L1346" i="35"/>
  <c r="L1387" i="35"/>
  <c r="L1397" i="35" s="1"/>
  <c r="L1404" i="35" s="1"/>
  <c r="L1414" i="35" s="1"/>
  <c r="L1418" i="35" s="1"/>
  <c r="M1487" i="35"/>
  <c r="M1488" i="35"/>
  <c r="M1538" i="35" s="1"/>
  <c r="M1541" i="35" s="1"/>
  <c r="M1551" i="35" s="1"/>
  <c r="M1555" i="35" s="1"/>
  <c r="E1487" i="35"/>
  <c r="E1488" i="35"/>
  <c r="E1538" i="35" s="1"/>
  <c r="E1541" i="35" s="1"/>
  <c r="E1551" i="35" s="1"/>
  <c r="E1555" i="35" s="1"/>
  <c r="F1487" i="35"/>
  <c r="F1488" i="35"/>
  <c r="F1538" i="35" s="1"/>
  <c r="F1541" i="35" s="1"/>
  <c r="F1551" i="35" s="1"/>
  <c r="F1555" i="35" s="1"/>
  <c r="E1626" i="35"/>
  <c r="E1627" i="35"/>
  <c r="E1677" i="35" s="1"/>
  <c r="G1538" i="35"/>
  <c r="G1541" i="35" s="1"/>
  <c r="G1551" i="35" s="1"/>
  <c r="G1555" i="35" s="1"/>
  <c r="O2008" i="35"/>
  <c r="O2009" i="35"/>
  <c r="O2059" i="35" s="1"/>
  <c r="O2062" i="35" s="1"/>
  <c r="O2072" i="35" s="1"/>
  <c r="O2076" i="35" s="1"/>
  <c r="R1730" i="35"/>
  <c r="R1731" i="35"/>
  <c r="R1781" i="35" s="1"/>
  <c r="Q1156" i="35"/>
  <c r="G876" i="35"/>
  <c r="G883" i="35" s="1"/>
  <c r="G893" i="35" s="1"/>
  <c r="G897" i="35" s="1"/>
  <c r="G898" i="35" s="1"/>
  <c r="G900" i="35" s="1"/>
  <c r="O825" i="35"/>
  <c r="F966" i="35"/>
  <c r="G1017" i="35"/>
  <c r="G1020" i="35" s="1"/>
  <c r="G1030" i="35" s="1"/>
  <c r="G1034" i="35" s="1"/>
  <c r="G1035" i="35" s="1"/>
  <c r="G1037" i="35" s="1"/>
  <c r="O966" i="35"/>
  <c r="R1209" i="35"/>
  <c r="R1234" i="35"/>
  <c r="R1260" i="35" s="1"/>
  <c r="P1128" i="35"/>
  <c r="P1156" i="35" s="1"/>
  <c r="P1105" i="35"/>
  <c r="I1156" i="35"/>
  <c r="M1156" i="35"/>
  <c r="L1105" i="35"/>
  <c r="L1127" i="35"/>
  <c r="L1156" i="35" s="1"/>
  <c r="F1346" i="35"/>
  <c r="F1370" i="35"/>
  <c r="F1397" i="35" s="1"/>
  <c r="F1404" i="35" s="1"/>
  <c r="F1414" i="35" s="1"/>
  <c r="F1418" i="35" s="1"/>
  <c r="N1346" i="35"/>
  <c r="N1385" i="35"/>
  <c r="N1397" i="35" s="1"/>
  <c r="N1404" i="35" s="1"/>
  <c r="N1414" i="35" s="1"/>
  <c r="N1418" i="35" s="1"/>
  <c r="G1397" i="35"/>
  <c r="G1404" i="35" s="1"/>
  <c r="G1414" i="35" s="1"/>
  <c r="G1418" i="35" s="1"/>
  <c r="K1397" i="35"/>
  <c r="K1404" i="35" s="1"/>
  <c r="K1414" i="35" s="1"/>
  <c r="K1418" i="35" s="1"/>
  <c r="G1346" i="35"/>
  <c r="L1487" i="35"/>
  <c r="L1488" i="35"/>
  <c r="L1538" i="35" s="1"/>
  <c r="L1541" i="35" s="1"/>
  <c r="L1551" i="35" s="1"/>
  <c r="L1555" i="35" s="1"/>
  <c r="H1487" i="35"/>
  <c r="H1488" i="35"/>
  <c r="H1538" i="35" s="1"/>
  <c r="H1541" i="35" s="1"/>
  <c r="H1551" i="35" s="1"/>
  <c r="H1555" i="35" s="1"/>
  <c r="R1487" i="35"/>
  <c r="R1488" i="35"/>
  <c r="R1538" i="35" s="1"/>
  <c r="R1541" i="35" s="1"/>
  <c r="R1551" i="35" s="1"/>
  <c r="R1555" i="35" s="1"/>
  <c r="O1538" i="35"/>
  <c r="O1541" i="35" s="1"/>
  <c r="O1551" i="35" s="1"/>
  <c r="O1555" i="35" s="1"/>
  <c r="Q1626" i="35"/>
  <c r="Q1627" i="35"/>
  <c r="Q1677" i="35" s="1"/>
  <c r="G1487" i="35"/>
  <c r="H1730" i="35"/>
  <c r="H1731" i="35"/>
  <c r="H1781" i="35" s="1"/>
  <c r="I1730" i="35"/>
  <c r="I1731" i="35"/>
  <c r="I1781" i="35" s="1"/>
  <c r="O1730" i="35"/>
  <c r="O1731" i="35"/>
  <c r="O1781" i="35" s="1"/>
  <c r="N1730" i="35"/>
  <c r="N1731" i="35"/>
  <c r="N1781" i="35" s="1"/>
  <c r="N1784" i="35" s="1"/>
  <c r="N1794" i="35" s="1"/>
  <c r="N1798" i="35" s="1"/>
  <c r="Q1105" i="35"/>
  <c r="G2077" i="35"/>
  <c r="G2079" i="35" s="1"/>
  <c r="G966" i="35"/>
  <c r="K1105" i="35"/>
  <c r="K1106" i="35"/>
  <c r="K1156" i="35" s="1"/>
  <c r="I1105" i="35"/>
  <c r="M1105" i="35"/>
  <c r="I1346" i="35"/>
  <c r="I1348" i="35"/>
  <c r="I1397" i="35" s="1"/>
  <c r="I1404" i="35" s="1"/>
  <c r="I1414" i="35" s="1"/>
  <c r="I1418" i="35" s="1"/>
  <c r="R1346" i="35"/>
  <c r="R1385" i="35"/>
  <c r="R1397" i="35" s="1"/>
  <c r="R1404" i="35" s="1"/>
  <c r="R1414" i="35" s="1"/>
  <c r="R1418" i="35" s="1"/>
  <c r="H1387" i="35"/>
  <c r="H1397" i="35" s="1"/>
  <c r="H1404" i="35" s="1"/>
  <c r="H1414" i="35" s="1"/>
  <c r="H1418" i="35" s="1"/>
  <c r="H1346" i="35"/>
  <c r="P1387" i="35"/>
  <c r="P1397" i="35" s="1"/>
  <c r="P1404" i="35" s="1"/>
  <c r="P1414" i="35" s="1"/>
  <c r="P1418" i="35" s="1"/>
  <c r="P1346" i="35"/>
  <c r="P1487" i="35"/>
  <c r="P1488" i="35"/>
  <c r="P1538" i="35" s="1"/>
  <c r="P1541" i="35" s="1"/>
  <c r="P1551" i="35" s="1"/>
  <c r="P1555" i="35" s="1"/>
  <c r="N1488" i="35"/>
  <c r="N1538" i="35" s="1"/>
  <c r="N1541" i="35" s="1"/>
  <c r="N1551" i="35" s="1"/>
  <c r="N1555" i="35" s="1"/>
  <c r="N1487" i="35"/>
  <c r="O1487" i="35"/>
  <c r="M1626" i="35"/>
  <c r="M1627" i="35"/>
  <c r="M1677" i="35" s="1"/>
  <c r="F1156" i="35"/>
  <c r="P1730" i="35"/>
  <c r="P1731" i="35"/>
  <c r="P1781" i="35" s="1"/>
  <c r="Q1730" i="35"/>
  <c r="Q1731" i="35"/>
  <c r="Q1781" i="35" s="1"/>
  <c r="K1730" i="35"/>
  <c r="K1731" i="35"/>
  <c r="K1781" i="35" s="1"/>
  <c r="J1730" i="35"/>
  <c r="J1731" i="35"/>
  <c r="J1781" i="35" s="1"/>
  <c r="J1784" i="35" s="1"/>
  <c r="J1794" i="35" s="1"/>
  <c r="J1798" i="35" s="1"/>
  <c r="E1732" i="35"/>
  <c r="E1781" i="35" s="1"/>
  <c r="E1730" i="35"/>
  <c r="G1105" i="35"/>
  <c r="D876" i="35"/>
  <c r="D883" i="35" s="1"/>
  <c r="D893" i="35" s="1"/>
  <c r="D897" i="35" s="1"/>
  <c r="D898" i="35" s="1"/>
  <c r="D900" i="35" s="1"/>
  <c r="J1017" i="35"/>
  <c r="J1020" i="35" s="1"/>
  <c r="J1030" i="35" s="1"/>
  <c r="J1034" i="35" s="1"/>
  <c r="J1035" i="35" s="1"/>
  <c r="J1037" i="35" s="1"/>
  <c r="R1017" i="35"/>
  <c r="R1020" i="35" s="1"/>
  <c r="R1030" i="35" s="1"/>
  <c r="R1034" i="35" s="1"/>
  <c r="R1035" i="35" s="1"/>
  <c r="R1037" i="35" s="1"/>
  <c r="P825" i="35"/>
  <c r="K1017" i="35"/>
  <c r="K1020" i="35" s="1"/>
  <c r="K1030" i="35" s="1"/>
  <c r="K1034" i="35" s="1"/>
  <c r="K1035" i="35" s="1"/>
  <c r="K1037" i="35" s="1"/>
  <c r="Q1017" i="35"/>
  <c r="Q1020" i="35" s="1"/>
  <c r="Q1030" i="35" s="1"/>
  <c r="Q1034" i="35" s="1"/>
  <c r="Q1035" i="35" s="1"/>
  <c r="Q1037" i="35" s="1"/>
  <c r="J966" i="35"/>
  <c r="R966" i="35"/>
  <c r="P876" i="35"/>
  <c r="P883" i="35" s="1"/>
  <c r="P893" i="35" s="1"/>
  <c r="P897" i="35" s="1"/>
  <c r="P898" i="35" s="1"/>
  <c r="P900" i="35" s="1"/>
  <c r="K966" i="35"/>
  <c r="H1017" i="35"/>
  <c r="H1020" i="35" s="1"/>
  <c r="H1030" i="35" s="1"/>
  <c r="H1034" i="35" s="1"/>
  <c r="H1035" i="35" s="1"/>
  <c r="H1037" i="35" s="1"/>
  <c r="G635" i="35"/>
  <c r="G584" i="35"/>
  <c r="E635" i="35"/>
  <c r="Q635" i="35"/>
  <c r="M584" i="35"/>
  <c r="M739" i="35"/>
  <c r="E584" i="35"/>
  <c r="N635" i="35"/>
  <c r="R635" i="35"/>
  <c r="Q584" i="35"/>
  <c r="J635" i="35"/>
  <c r="N584" i="35"/>
  <c r="R584" i="35"/>
  <c r="F635" i="35"/>
  <c r="D739" i="35"/>
  <c r="J584" i="35"/>
  <c r="M635" i="35"/>
  <c r="F584" i="35"/>
  <c r="D635" i="35"/>
  <c r="Q966" i="35"/>
  <c r="P979" i="35"/>
  <c r="P1017" i="35" s="1"/>
  <c r="P1020" i="35" s="1"/>
  <c r="P1030" i="35" s="1"/>
  <c r="P1034" i="35" s="1"/>
  <c r="P966" i="35"/>
  <c r="M1017" i="35"/>
  <c r="M1020" i="35" s="1"/>
  <c r="M1030" i="35" s="1"/>
  <c r="M1034" i="35" s="1"/>
  <c r="M1035" i="35" s="1"/>
  <c r="M1037" i="35" s="1"/>
  <c r="I966" i="35"/>
  <c r="E966" i="35"/>
  <c r="L966" i="35"/>
  <c r="L979" i="35"/>
  <c r="L1017" i="35" s="1"/>
  <c r="L1020" i="35" s="1"/>
  <c r="L1030" i="35" s="1"/>
  <c r="L1034" i="35" s="1"/>
  <c r="L1035" i="35" s="1"/>
  <c r="M966" i="35"/>
  <c r="H966" i="35"/>
  <c r="H825" i="35"/>
  <c r="H827" i="35"/>
  <c r="H876" i="35" s="1"/>
  <c r="H883" i="35" s="1"/>
  <c r="H893" i="35" s="1"/>
  <c r="H897" i="35" s="1"/>
  <c r="H898" i="35" s="1"/>
  <c r="H900" i="35" s="1"/>
  <c r="L825" i="35"/>
  <c r="L874" i="35"/>
  <c r="L876" i="35" s="1"/>
  <c r="L883" i="35" s="1"/>
  <c r="L893" i="35" s="1"/>
  <c r="L897" i="35" s="1"/>
  <c r="L898" i="35" s="1"/>
  <c r="L900" i="35" s="1"/>
  <c r="D114" i="35"/>
  <c r="L114" i="35"/>
  <c r="G114" i="35"/>
  <c r="M114" i="35"/>
  <c r="F114" i="35"/>
  <c r="H613" i="35"/>
  <c r="H635" i="35" s="1"/>
  <c r="H584" i="35"/>
  <c r="G689" i="35"/>
  <c r="G739" i="35" s="1"/>
  <c r="G688" i="35"/>
  <c r="I826" i="35"/>
  <c r="I876" i="35" s="1"/>
  <c r="I883" i="35" s="1"/>
  <c r="I893" i="35" s="1"/>
  <c r="I897" i="35" s="1"/>
  <c r="I825" i="35"/>
  <c r="R63" i="35"/>
  <c r="K114" i="35"/>
  <c r="G63" i="35"/>
  <c r="E114" i="35"/>
  <c r="I114" i="35"/>
  <c r="O585" i="35"/>
  <c r="O635" i="35" s="1"/>
  <c r="O584" i="35"/>
  <c r="L584" i="35"/>
  <c r="L613" i="35"/>
  <c r="L635" i="35" s="1"/>
  <c r="Q688" i="35"/>
  <c r="H739" i="35"/>
  <c r="F825" i="35"/>
  <c r="F826" i="35"/>
  <c r="F876" i="35" s="1"/>
  <c r="F883" i="35" s="1"/>
  <c r="F893" i="35" s="1"/>
  <c r="F897" i="35" s="1"/>
  <c r="I584" i="35"/>
  <c r="O114" i="35"/>
  <c r="G355" i="35"/>
  <c r="G362" i="35" s="1"/>
  <c r="P584" i="35"/>
  <c r="P613" i="35"/>
  <c r="P635" i="35" s="1"/>
  <c r="O689" i="35"/>
  <c r="O739" i="35" s="1"/>
  <c r="O688" i="35"/>
  <c r="N688" i="35"/>
  <c r="N689" i="35"/>
  <c r="N739" i="35" s="1"/>
  <c r="E688" i="35"/>
  <c r="I739" i="35"/>
  <c r="H688" i="35"/>
  <c r="K825" i="35"/>
  <c r="K826" i="35"/>
  <c r="K876" i="35" s="1"/>
  <c r="K883" i="35" s="1"/>
  <c r="K893" i="35" s="1"/>
  <c r="K897" i="35" s="1"/>
  <c r="R825" i="35"/>
  <c r="R826" i="35"/>
  <c r="R876" i="35" s="1"/>
  <c r="R883" i="35" s="1"/>
  <c r="R893" i="35" s="1"/>
  <c r="R897" i="35" s="1"/>
  <c r="Q826" i="35"/>
  <c r="Q876" i="35" s="1"/>
  <c r="Q883" i="35" s="1"/>
  <c r="Q893" i="35" s="1"/>
  <c r="Q897" i="35" s="1"/>
  <c r="Q825" i="35"/>
  <c r="K584" i="35"/>
  <c r="K585" i="35"/>
  <c r="K635" i="35" s="1"/>
  <c r="F688" i="35"/>
  <c r="F689" i="35"/>
  <c r="F739" i="35" s="1"/>
  <c r="Q739" i="35"/>
  <c r="P688" i="35"/>
  <c r="P691" i="35"/>
  <c r="P739" i="35" s="1"/>
  <c r="J825" i="35"/>
  <c r="J826" i="35"/>
  <c r="J876" i="35" s="1"/>
  <c r="J883" i="35" s="1"/>
  <c r="J893" i="35" s="1"/>
  <c r="J897" i="35" s="1"/>
  <c r="I635" i="35"/>
  <c r="I355" i="35"/>
  <c r="I362" i="35" s="1"/>
  <c r="R114" i="35"/>
  <c r="N114" i="35"/>
  <c r="P114" i="35"/>
  <c r="J114" i="35"/>
  <c r="R688" i="35"/>
  <c r="R689" i="35"/>
  <c r="R739" i="35" s="1"/>
  <c r="M688" i="35"/>
  <c r="E739" i="35"/>
  <c r="E825" i="35"/>
  <c r="E826" i="35"/>
  <c r="E876" i="35" s="1"/>
  <c r="E883" i="35" s="1"/>
  <c r="E893" i="35" s="1"/>
  <c r="E897" i="35" s="1"/>
  <c r="O355" i="35"/>
  <c r="O362" i="35" s="1"/>
  <c r="K688" i="35"/>
  <c r="K689" i="35"/>
  <c r="K739" i="35" s="1"/>
  <c r="J688" i="35"/>
  <c r="J689" i="35"/>
  <c r="J739" i="35" s="1"/>
  <c r="I688" i="35"/>
  <c r="L691" i="35"/>
  <c r="L739" i="35" s="1"/>
  <c r="L688" i="35"/>
  <c r="N825" i="35"/>
  <c r="N826" i="35"/>
  <c r="N876" i="35" s="1"/>
  <c r="N883" i="35" s="1"/>
  <c r="N893" i="35" s="1"/>
  <c r="N897" i="35" s="1"/>
  <c r="M825" i="35"/>
  <c r="M826" i="35"/>
  <c r="M876" i="35" s="1"/>
  <c r="M883" i="35" s="1"/>
  <c r="M893" i="35" s="1"/>
  <c r="M897" i="35" s="1"/>
  <c r="F304" i="35"/>
  <c r="F305" i="35"/>
  <c r="F355" i="35" s="1"/>
  <c r="F362" i="35" s="1"/>
  <c r="M304" i="35"/>
  <c r="M305" i="35"/>
  <c r="M355" i="35" s="1"/>
  <c r="M362" i="35" s="1"/>
  <c r="O304" i="35"/>
  <c r="H355" i="35"/>
  <c r="H362" i="35" s="1"/>
  <c r="J304" i="35"/>
  <c r="J305" i="35"/>
  <c r="J355" i="35" s="1"/>
  <c r="J362" i="35" s="1"/>
  <c r="I304" i="35"/>
  <c r="D355" i="35"/>
  <c r="D362" i="35" s="1"/>
  <c r="N305" i="35"/>
  <c r="N355" i="35" s="1"/>
  <c r="N362" i="35" s="1"/>
  <c r="N304" i="35"/>
  <c r="G304" i="35"/>
  <c r="Q355" i="35"/>
  <c r="Q362" i="35" s="1"/>
  <c r="E355" i="35"/>
  <c r="E362" i="35" s="1"/>
  <c r="K355" i="35"/>
  <c r="K362" i="35" s="1"/>
  <c r="H304" i="35"/>
  <c r="K304" i="35"/>
  <c r="E304" i="35"/>
  <c r="R305" i="35"/>
  <c r="R355" i="35" s="1"/>
  <c r="R362" i="35" s="1"/>
  <c r="R304" i="35"/>
  <c r="Q304" i="35"/>
  <c r="N63" i="35"/>
  <c r="P63" i="35"/>
  <c r="I63" i="35"/>
  <c r="H63" i="35"/>
  <c r="F63" i="35"/>
  <c r="J63" i="35"/>
  <c r="L63" i="35"/>
  <c r="H114" i="35"/>
  <c r="K63" i="35"/>
  <c r="O63" i="35"/>
  <c r="M63" i="35"/>
  <c r="E63" i="35"/>
  <c r="Q68" i="35"/>
  <c r="Q114" i="35" s="1"/>
  <c r="Q63" i="35"/>
  <c r="G117" i="35"/>
  <c r="G167" i="35" s="1"/>
  <c r="B108" i="18"/>
  <c r="B17" i="33" s="1"/>
  <c r="H117" i="35"/>
  <c r="H168" i="35" s="1"/>
  <c r="H218" i="35" s="1"/>
  <c r="R117" i="35"/>
  <c r="R168" i="35" s="1"/>
  <c r="R218" i="35" s="1"/>
  <c r="Q117" i="35"/>
  <c r="Q168" i="35" s="1"/>
  <c r="Q218" i="35" s="1"/>
  <c r="B109" i="18"/>
  <c r="C17" i="33" s="1"/>
  <c r="N117" i="35"/>
  <c r="N167" i="35" s="1"/>
  <c r="K117" i="35"/>
  <c r="K168" i="35" s="1"/>
  <c r="K218" i="35" s="1"/>
  <c r="I117" i="35"/>
  <c r="I167" i="35" s="1"/>
  <c r="J117" i="35"/>
  <c r="J168" i="35" s="1"/>
  <c r="J218" i="35" s="1"/>
  <c r="D395" i="35"/>
  <c r="H395" i="35" s="1"/>
  <c r="P117" i="35"/>
  <c r="P167" i="35" s="1"/>
  <c r="D168" i="35"/>
  <c r="D218" i="35" s="1"/>
  <c r="M117" i="35"/>
  <c r="M168" i="35" s="1"/>
  <c r="M218" i="35" s="1"/>
  <c r="F117" i="35"/>
  <c r="F167" i="35" s="1"/>
  <c r="O117" i="35"/>
  <c r="O168" i="35" s="1"/>
  <c r="O218" i="35" s="1"/>
  <c r="D167" i="35"/>
  <c r="L117" i="35"/>
  <c r="L167" i="35" s="1"/>
  <c r="E167" i="35"/>
  <c r="E168" i="35"/>
  <c r="E218" i="35" s="1"/>
  <c r="B3" i="18"/>
  <c r="I229" i="35"/>
  <c r="E229" i="35"/>
  <c r="P304" i="35"/>
  <c r="P305" i="35"/>
  <c r="P355" i="35" s="1"/>
  <c r="P362" i="35" s="1"/>
  <c r="L304" i="35"/>
  <c r="L305" i="35"/>
  <c r="L355" i="35" s="1"/>
  <c r="L362" i="35" s="1"/>
  <c r="L229" i="35"/>
  <c r="G370" i="35"/>
  <c r="K229" i="35"/>
  <c r="Q370" i="35"/>
  <c r="H229" i="35"/>
  <c r="O229" i="35"/>
  <c r="K370" i="35"/>
  <c r="G229" i="35"/>
  <c r="E370" i="35"/>
  <c r="M370" i="35"/>
  <c r="O370" i="35"/>
  <c r="F69" i="7"/>
  <c r="M4" i="31"/>
  <c r="H6" i="11" s="1"/>
  <c r="N229" i="35"/>
  <c r="D370" i="35"/>
  <c r="P229" i="35"/>
  <c r="R370" i="35"/>
  <c r="F229" i="35"/>
  <c r="F370" i="35"/>
  <c r="H370" i="35"/>
  <c r="J229" i="35"/>
  <c r="J370" i="35"/>
  <c r="L370" i="35"/>
  <c r="Q229" i="35"/>
  <c r="M229" i="35"/>
  <c r="N370" i="35"/>
  <c r="P370" i="35"/>
  <c r="R229" i="35"/>
  <c r="CS38" i="29" l="1"/>
  <c r="CT38" i="29"/>
  <c r="CS6" i="29"/>
  <c r="CT6" i="29"/>
  <c r="CS14" i="29"/>
  <c r="CT14" i="29"/>
  <c r="CS46" i="29"/>
  <c r="CT46" i="29"/>
  <c r="CS22" i="29"/>
  <c r="CT22" i="29"/>
  <c r="CS30" i="29"/>
  <c r="CT30" i="29"/>
  <c r="E6994" i="35"/>
  <c r="E7004" i="35" s="1"/>
  <c r="E7008" i="35" s="1"/>
  <c r="K7515" i="35"/>
  <c r="K7525" i="35" s="1"/>
  <c r="K7529" i="35" s="1"/>
  <c r="K7530" i="35" s="1"/>
  <c r="K7532" i="35" s="1"/>
  <c r="J6994" i="35"/>
  <c r="J7004" i="35" s="1"/>
  <c r="J7008" i="35" s="1"/>
  <c r="J7009" i="35" s="1"/>
  <c r="J7011" i="35" s="1"/>
  <c r="Q5952" i="35"/>
  <c r="Q5962" i="35" s="1"/>
  <c r="Q5966" i="35" s="1"/>
  <c r="Q5967" i="35" s="1"/>
  <c r="Q5969" i="35" s="1"/>
  <c r="E3347" i="35"/>
  <c r="E3357" i="35" s="1"/>
  <c r="E3361" i="35" s="1"/>
  <c r="Q2826" i="35"/>
  <c r="Q2836" i="35" s="1"/>
  <c r="Q2840" i="35" s="1"/>
  <c r="N6994" i="35"/>
  <c r="N7004" i="35" s="1"/>
  <c r="N7008" i="35" s="1"/>
  <c r="N7009" i="35" s="1"/>
  <c r="N7011" i="35" s="1"/>
  <c r="Q8036" i="35"/>
  <c r="Q8046" i="35" s="1"/>
  <c r="Q8050" i="35" s="1"/>
  <c r="Q8051" i="35" s="1"/>
  <c r="Q8053" i="35" s="1"/>
  <c r="H6994" i="35"/>
  <c r="H7004" i="35" s="1"/>
  <c r="H7008" i="35" s="1"/>
  <c r="F6473" i="35"/>
  <c r="F6483" i="35" s="1"/>
  <c r="F6487" i="35" s="1"/>
  <c r="P6994" i="35"/>
  <c r="P7004" i="35" s="1"/>
  <c r="P7008" i="35" s="1"/>
  <c r="P7009" i="35" s="1"/>
  <c r="P7011" i="35" s="1"/>
  <c r="R6473" i="35"/>
  <c r="R6483" i="35" s="1"/>
  <c r="R6487" i="35" s="1"/>
  <c r="R6488" i="35" s="1"/>
  <c r="R6490" i="35" s="1"/>
  <c r="K6994" i="35"/>
  <c r="K7004" i="35" s="1"/>
  <c r="K7008" i="35" s="1"/>
  <c r="O4910" i="35"/>
  <c r="O4920" i="35" s="1"/>
  <c r="O4924" i="35" s="1"/>
  <c r="O4925" i="35" s="1"/>
  <c r="O4927" i="35" s="1"/>
  <c r="K1263" i="35"/>
  <c r="K1273" i="35" s="1"/>
  <c r="K1277" i="35" s="1"/>
  <c r="K1278" i="35" s="1"/>
  <c r="K1280" i="35" s="1"/>
  <c r="M1263" i="35"/>
  <c r="M1273" i="35" s="1"/>
  <c r="M1277" i="35" s="1"/>
  <c r="M1278" i="35" s="1"/>
  <c r="M1280" i="35" s="1"/>
  <c r="F6994" i="35"/>
  <c r="F7004" i="35" s="1"/>
  <c r="F7008" i="35" s="1"/>
  <c r="P2826" i="35"/>
  <c r="P2836" i="35" s="1"/>
  <c r="P2840" i="35" s="1"/>
  <c r="P2841" i="35" s="1"/>
  <c r="P2843" i="35" s="1"/>
  <c r="BJ45" i="29"/>
  <c r="CR45" i="29" s="1"/>
  <c r="BJ51" i="29"/>
  <c r="CR51" i="29" s="1"/>
  <c r="BJ35" i="29"/>
  <c r="CR35" i="29" s="1"/>
  <c r="BJ27" i="29"/>
  <c r="CR27" i="29" s="1"/>
  <c r="BJ42" i="29"/>
  <c r="CR42" i="29" s="1"/>
  <c r="O56" i="11"/>
  <c r="F3347" i="35"/>
  <c r="F3357" i="35" s="1"/>
  <c r="F3361" i="35" s="1"/>
  <c r="M6473" i="35"/>
  <c r="M6483" i="35" s="1"/>
  <c r="M6487" i="35" s="1"/>
  <c r="M6488" i="35" s="1"/>
  <c r="M6490" i="35" s="1"/>
  <c r="E8036" i="35"/>
  <c r="E8046" i="35" s="1"/>
  <c r="E8050" i="35" s="1"/>
  <c r="E8051" i="35" s="1"/>
  <c r="E8053" i="35" s="1"/>
  <c r="M6994" i="35"/>
  <c r="M7004" i="35" s="1"/>
  <c r="M7008" i="35" s="1"/>
  <c r="M7009" i="35" s="1"/>
  <c r="M7011" i="35" s="1"/>
  <c r="O5952" i="35"/>
  <c r="O5962" i="35" s="1"/>
  <c r="O5966" i="35" s="1"/>
  <c r="O5967" i="35" s="1"/>
  <c r="O5969" i="35" s="1"/>
  <c r="G4910" i="35"/>
  <c r="G4920" i="35" s="1"/>
  <c r="G4924" i="35" s="1"/>
  <c r="G4925" i="35" s="1"/>
  <c r="G4927" i="35" s="1"/>
  <c r="M1784" i="35"/>
  <c r="M1794" i="35" s="1"/>
  <c r="M1798" i="35" s="1"/>
  <c r="M1799" i="35" s="1"/>
  <c r="M1801" i="35" s="1"/>
  <c r="Q1263" i="35"/>
  <c r="Q1273" i="35" s="1"/>
  <c r="Q1277" i="35" s="1"/>
  <c r="Q1278" i="35" s="1"/>
  <c r="Q1280" i="35" s="1"/>
  <c r="K3347" i="35"/>
  <c r="K3357" i="35" s="1"/>
  <c r="K3361" i="35" s="1"/>
  <c r="R6994" i="35"/>
  <c r="R7004" i="35" s="1"/>
  <c r="R7008" i="35" s="1"/>
  <c r="R7009" i="35" s="1"/>
  <c r="R7011" i="35" s="1"/>
  <c r="D7515" i="35"/>
  <c r="D7525" i="35" s="1"/>
  <c r="D7529" i="35" s="1"/>
  <c r="D7530" i="35" s="1"/>
  <c r="D7532" i="35" s="1"/>
  <c r="G5431" i="35"/>
  <c r="G5441" i="35" s="1"/>
  <c r="G5445" i="35" s="1"/>
  <c r="G5446" i="35" s="1"/>
  <c r="G5448" i="35" s="1"/>
  <c r="K2305" i="35"/>
  <c r="K2315" i="35" s="1"/>
  <c r="K2319" i="35" s="1"/>
  <c r="O8036" i="35"/>
  <c r="O8046" i="35" s="1"/>
  <c r="O8050" i="35" s="1"/>
  <c r="O8051" i="35" s="1"/>
  <c r="O8053" i="35" s="1"/>
  <c r="O3347" i="35"/>
  <c r="O3357" i="35" s="1"/>
  <c r="O3361" i="35" s="1"/>
  <c r="O3362" i="35" s="1"/>
  <c r="O3364" i="35" s="1"/>
  <c r="J3347" i="35"/>
  <c r="J3357" i="35" s="1"/>
  <c r="J3361" i="35" s="1"/>
  <c r="J3362" i="35" s="1"/>
  <c r="J3364" i="35" s="1"/>
  <c r="E2826" i="35"/>
  <c r="E2836" i="35" s="1"/>
  <c r="E2840" i="35" s="1"/>
  <c r="D6994" i="35"/>
  <c r="D7004" i="35" s="1"/>
  <c r="D7008" i="35" s="1"/>
  <c r="D7009" i="35" s="1"/>
  <c r="D7011" i="35" s="1"/>
  <c r="N6473" i="35"/>
  <c r="N6483" i="35" s="1"/>
  <c r="N6487" i="35" s="1"/>
  <c r="N6488" i="35" s="1"/>
  <c r="N6490" i="35" s="1"/>
  <c r="B40" i="19"/>
  <c r="B16" i="33" s="1"/>
  <c r="G7515" i="35"/>
  <c r="G7525" i="35" s="1"/>
  <c r="G7529" i="35" s="1"/>
  <c r="G7530" i="35" s="1"/>
  <c r="G7532" i="35" s="1"/>
  <c r="E1263" i="35"/>
  <c r="E1273" i="35" s="1"/>
  <c r="E1277" i="35" s="1"/>
  <c r="E1278" i="35" s="1"/>
  <c r="E1280" i="35" s="1"/>
  <c r="P8036" i="35"/>
  <c r="P8046" i="35" s="1"/>
  <c r="P8050" i="35" s="1"/>
  <c r="P8051" i="35" s="1"/>
  <c r="P8053" i="35" s="1"/>
  <c r="O1263" i="35"/>
  <c r="O1273" i="35" s="1"/>
  <c r="O1277" i="35" s="1"/>
  <c r="L8036" i="35"/>
  <c r="L8046" i="35" s="1"/>
  <c r="L8050" i="35" s="1"/>
  <c r="L8051" i="35" s="1"/>
  <c r="L8053" i="35" s="1"/>
  <c r="K5952" i="35"/>
  <c r="K5962" i="35" s="1"/>
  <c r="K5966" i="35" s="1"/>
  <c r="K5967" i="35" s="1"/>
  <c r="K5969" i="35" s="1"/>
  <c r="M8036" i="35"/>
  <c r="M8046" i="35" s="1"/>
  <c r="M8050" i="35" s="1"/>
  <c r="M8051" i="35" s="1"/>
  <c r="M8053" i="35" s="1"/>
  <c r="L4910" i="35"/>
  <c r="L4920" i="35" s="1"/>
  <c r="L4924" i="35" s="1"/>
  <c r="L4925" i="35" s="1"/>
  <c r="L4927" i="35" s="1"/>
  <c r="Q4910" i="35"/>
  <c r="Q4920" i="35" s="1"/>
  <c r="Q4924" i="35" s="1"/>
  <c r="Q4925" i="35" s="1"/>
  <c r="Q4927" i="35" s="1"/>
  <c r="G2305" i="35"/>
  <c r="G2315" i="35" s="1"/>
  <c r="G2319" i="35" s="1"/>
  <c r="G2320" i="35" s="1"/>
  <c r="G2322" i="35" s="1"/>
  <c r="L2826" i="35"/>
  <c r="L2836" i="35" s="1"/>
  <c r="L2840" i="35" s="1"/>
  <c r="L2841" i="35" s="1"/>
  <c r="L2843" i="35" s="1"/>
  <c r="G3347" i="35"/>
  <c r="G3357" i="35" s="1"/>
  <c r="G3361" i="35" s="1"/>
  <c r="G3362" i="35" s="1"/>
  <c r="G3364" i="35" s="1"/>
  <c r="K4910" i="35"/>
  <c r="K4920" i="35" s="1"/>
  <c r="K4924" i="35" s="1"/>
  <c r="K4925" i="35" s="1"/>
  <c r="K4927" i="35" s="1"/>
  <c r="G1263" i="35"/>
  <c r="G1273" i="35" s="1"/>
  <c r="G1277" i="35" s="1"/>
  <c r="G1278" i="35" s="1"/>
  <c r="G1280" i="35" s="1"/>
  <c r="Q6994" i="35"/>
  <c r="Q7004" i="35" s="1"/>
  <c r="Q7008" i="35" s="1"/>
  <c r="Q7009" i="35" s="1"/>
  <c r="Q7011" i="35" s="1"/>
  <c r="M3347" i="35"/>
  <c r="M3357" i="35" s="1"/>
  <c r="M3361" i="35" s="1"/>
  <c r="M3362" i="35" s="1"/>
  <c r="M3364" i="35" s="1"/>
  <c r="Q3347" i="35"/>
  <c r="Q3357" i="35" s="1"/>
  <c r="Q3361" i="35" s="1"/>
  <c r="Q3362" i="35" s="1"/>
  <c r="Q3364" i="35" s="1"/>
  <c r="F2826" i="35"/>
  <c r="F2836" i="35" s="1"/>
  <c r="F2840" i="35" s="1"/>
  <c r="F2841" i="35" s="1"/>
  <c r="F2843" i="35" s="1"/>
  <c r="P5431" i="35"/>
  <c r="P5441" i="35" s="1"/>
  <c r="P5445" i="35" s="1"/>
  <c r="P5446" i="35" s="1"/>
  <c r="P5448" i="35" s="1"/>
  <c r="K5431" i="35"/>
  <c r="K5441" i="35" s="1"/>
  <c r="K5445" i="35" s="1"/>
  <c r="K5446" i="35" s="1"/>
  <c r="K5448" i="35" s="1"/>
  <c r="BJ33" i="29"/>
  <c r="CR33" i="29" s="1"/>
  <c r="BJ10" i="29"/>
  <c r="CR10" i="29" s="1"/>
  <c r="H1263" i="35"/>
  <c r="H1273" i="35" s="1"/>
  <c r="H1277" i="35" s="1"/>
  <c r="H1278" i="35" s="1"/>
  <c r="H1280" i="35" s="1"/>
  <c r="H8036" i="35"/>
  <c r="H8046" i="35" s="1"/>
  <c r="H8050" i="35" s="1"/>
  <c r="H8051" i="35" s="1"/>
  <c r="F4910" i="35"/>
  <c r="F4920" i="35" s="1"/>
  <c r="F4924" i="35" s="1"/>
  <c r="F4925" i="35" s="1"/>
  <c r="F4927" i="35" s="1"/>
  <c r="R5952" i="35"/>
  <c r="R5962" i="35" s="1"/>
  <c r="R5966" i="35" s="1"/>
  <c r="R5967" i="35" s="1"/>
  <c r="R5969" i="35" s="1"/>
  <c r="R7515" i="35"/>
  <c r="R7525" i="35" s="1"/>
  <c r="R7529" i="35" s="1"/>
  <c r="R7530" i="35" s="1"/>
  <c r="R7532" i="35" s="1"/>
  <c r="P7515" i="35"/>
  <c r="P7525" i="35" s="1"/>
  <c r="P7529" i="35" s="1"/>
  <c r="P7530" i="35" s="1"/>
  <c r="P7532" i="35" s="1"/>
  <c r="H6473" i="35"/>
  <c r="H6483" i="35" s="1"/>
  <c r="H6487" i="35" s="1"/>
  <c r="H6488" i="35" s="1"/>
  <c r="H6490" i="35" s="1"/>
  <c r="H4910" i="35"/>
  <c r="H4920" i="35" s="1"/>
  <c r="H4924" i="35" s="1"/>
  <c r="H4925" i="35" s="1"/>
  <c r="H4927" i="35" s="1"/>
  <c r="J5952" i="35"/>
  <c r="J5962" i="35" s="1"/>
  <c r="J5966" i="35" s="1"/>
  <c r="J5967" i="35" s="1"/>
  <c r="J5969" i="35" s="1"/>
  <c r="M4910" i="35"/>
  <c r="M4920" i="35" s="1"/>
  <c r="M4924" i="35" s="1"/>
  <c r="M4925" i="35" s="1"/>
  <c r="M4927" i="35" s="1"/>
  <c r="G3868" i="35"/>
  <c r="G3878" i="35" s="1"/>
  <c r="G3882" i="35" s="1"/>
  <c r="G3883" i="35" s="1"/>
  <c r="G3885" i="35" s="1"/>
  <c r="O5431" i="35"/>
  <c r="O5441" i="35" s="1"/>
  <c r="O5445" i="35" s="1"/>
  <c r="O5446" i="35" s="1"/>
  <c r="O5448" i="35" s="1"/>
  <c r="BJ28" i="29"/>
  <c r="CR28" i="29" s="1"/>
  <c r="BJ36" i="29"/>
  <c r="CR36" i="29" s="1"/>
  <c r="I3868" i="35"/>
  <c r="I3878" i="35" s="1"/>
  <c r="I3882" i="35" s="1"/>
  <c r="I3883" i="35" s="1"/>
  <c r="I3885" i="35" s="1"/>
  <c r="J8036" i="35"/>
  <c r="J8046" i="35" s="1"/>
  <c r="J8050" i="35" s="1"/>
  <c r="J8051" i="35" s="1"/>
  <c r="J8053" i="35" s="1"/>
  <c r="H2305" i="35"/>
  <c r="H2315" i="35" s="1"/>
  <c r="H2319" i="35" s="1"/>
  <c r="H2320" i="35" s="1"/>
  <c r="H2322" i="35" s="1"/>
  <c r="BJ12" i="29"/>
  <c r="CR12" i="29" s="1"/>
  <c r="BJ47" i="29"/>
  <c r="CR47" i="29" s="1"/>
  <c r="P2305" i="35"/>
  <c r="P2315" i="35" s="1"/>
  <c r="P2319" i="35" s="1"/>
  <c r="P2320" i="35" s="1"/>
  <c r="P2322" i="35" s="1"/>
  <c r="F4389" i="35"/>
  <c r="F4399" i="35" s="1"/>
  <c r="F4403" i="35" s="1"/>
  <c r="F4404" i="35" s="1"/>
  <c r="F4406" i="35" s="1"/>
  <c r="J4389" i="35"/>
  <c r="J4399" i="35" s="1"/>
  <c r="J4403" i="35" s="1"/>
  <c r="J4404" i="35" s="1"/>
  <c r="J4406" i="35" s="1"/>
  <c r="F5952" i="35"/>
  <c r="F5962" i="35" s="1"/>
  <c r="F5966" i="35" s="1"/>
  <c r="F5967" i="35" s="1"/>
  <c r="F5969" i="35" s="1"/>
  <c r="G6473" i="35"/>
  <c r="G6483" i="35" s="1"/>
  <c r="G6487" i="35" s="1"/>
  <c r="G6488" i="35" s="1"/>
  <c r="G6490" i="35" s="1"/>
  <c r="O6473" i="35"/>
  <c r="O6483" i="35" s="1"/>
  <c r="O6487" i="35" s="1"/>
  <c r="O6488" i="35" s="1"/>
  <c r="O6490" i="35" s="1"/>
  <c r="BJ11" i="29"/>
  <c r="CR11" i="29" s="1"/>
  <c r="BJ49" i="29"/>
  <c r="CR49" i="29" s="1"/>
  <c r="BJ39" i="29"/>
  <c r="CR39" i="29" s="1"/>
  <c r="BJ26" i="29"/>
  <c r="CR26" i="29" s="1"/>
  <c r="BJ19" i="29"/>
  <c r="CR19" i="29" s="1"/>
  <c r="BJ32" i="29"/>
  <c r="CR32" i="29" s="1"/>
  <c r="BJ5" i="29"/>
  <c r="CR5" i="29" s="1"/>
  <c r="BJ9" i="29"/>
  <c r="CR9" i="29" s="1"/>
  <c r="BJ40" i="29"/>
  <c r="CR40" i="29" s="1"/>
  <c r="N1263" i="35"/>
  <c r="N1273" i="35" s="1"/>
  <c r="N1277" i="35" s="1"/>
  <c r="N1278" i="35" s="1"/>
  <c r="N1280" i="35" s="1"/>
  <c r="F1784" i="35"/>
  <c r="F1794" i="35" s="1"/>
  <c r="F1798" i="35" s="1"/>
  <c r="F1799" i="35" s="1"/>
  <c r="F1801" i="35" s="1"/>
  <c r="F2305" i="35"/>
  <c r="F2315" i="35" s="1"/>
  <c r="F2319" i="35" s="1"/>
  <c r="F2320" i="35" s="1"/>
  <c r="F2322" i="35" s="1"/>
  <c r="J4910" i="35"/>
  <c r="J4920" i="35" s="1"/>
  <c r="J4924" i="35" s="1"/>
  <c r="J4925" i="35" s="1"/>
  <c r="J4927" i="35" s="1"/>
  <c r="O1784" i="35"/>
  <c r="O1794" i="35" s="1"/>
  <c r="O1798" i="35" s="1"/>
  <c r="O1799" i="35" s="1"/>
  <c r="O1801" i="35" s="1"/>
  <c r="G4389" i="35"/>
  <c r="G4399" i="35" s="1"/>
  <c r="G4403" i="35" s="1"/>
  <c r="G4404" i="35" s="1"/>
  <c r="G4406" i="35" s="1"/>
  <c r="BJ29" i="29"/>
  <c r="CR29" i="29" s="1"/>
  <c r="BJ43" i="29"/>
  <c r="CR43" i="29" s="1"/>
  <c r="BJ16" i="29"/>
  <c r="CR16" i="29" s="1"/>
  <c r="BJ48" i="29"/>
  <c r="CR48" i="29" s="1"/>
  <c r="BJ15" i="29"/>
  <c r="CR15" i="29" s="1"/>
  <c r="BJ20" i="29"/>
  <c r="CR20" i="29" s="1"/>
  <c r="BJ52" i="29"/>
  <c r="CR52" i="29" s="1"/>
  <c r="BJ37" i="29"/>
  <c r="CR37" i="29" s="1"/>
  <c r="BJ23" i="29"/>
  <c r="CR23" i="29" s="1"/>
  <c r="BJ18" i="29"/>
  <c r="CR18" i="29" s="1"/>
  <c r="BJ50" i="29"/>
  <c r="CR50" i="29" s="1"/>
  <c r="BJ17" i="29"/>
  <c r="CR17" i="29" s="1"/>
  <c r="BJ31" i="29"/>
  <c r="CR31" i="29" s="1"/>
  <c r="BJ24" i="29"/>
  <c r="CR24" i="29" s="1"/>
  <c r="BJ44" i="29"/>
  <c r="CR44" i="29" s="1"/>
  <c r="BJ34" i="29"/>
  <c r="CR34" i="29" s="1"/>
  <c r="BJ21" i="29"/>
  <c r="CR21" i="29" s="1"/>
  <c r="BJ53" i="29"/>
  <c r="CR53" i="29" s="1"/>
  <c r="BJ7" i="29"/>
  <c r="CR7" i="29" s="1"/>
  <c r="BJ41" i="29"/>
  <c r="CR41" i="29" s="1"/>
  <c r="BJ13" i="29"/>
  <c r="CR13" i="29" s="1"/>
  <c r="BJ4" i="29"/>
  <c r="CR4" i="29" s="1"/>
  <c r="BJ8" i="29"/>
  <c r="CR8" i="29" s="1"/>
  <c r="BJ25" i="29"/>
  <c r="CR25" i="29" s="1"/>
  <c r="P4389" i="35"/>
  <c r="P4399" i="35" s="1"/>
  <c r="P4403" i="35" s="1"/>
  <c r="P4404" i="35" s="1"/>
  <c r="P4406" i="35" s="1"/>
  <c r="L7515" i="35"/>
  <c r="L7525" i="35" s="1"/>
  <c r="L7529" i="35" s="1"/>
  <c r="L7530" i="35" s="1"/>
  <c r="L7532" i="35" s="1"/>
  <c r="F61" i="11"/>
  <c r="J111" i="11" s="1"/>
  <c r="R1784" i="35"/>
  <c r="R1794" i="35" s="1"/>
  <c r="R1798" i="35" s="1"/>
  <c r="R1799" i="35" s="1"/>
  <c r="R1801" i="35" s="1"/>
  <c r="J7515" i="35"/>
  <c r="J7525" i="35" s="1"/>
  <c r="J7529" i="35" s="1"/>
  <c r="J7530" i="35" s="1"/>
  <c r="J7532" i="35" s="1"/>
  <c r="N5952" i="35"/>
  <c r="N5962" i="35" s="1"/>
  <c r="N5966" i="35" s="1"/>
  <c r="N5967" i="35" s="1"/>
  <c r="N5969" i="35" s="1"/>
  <c r="N7515" i="35"/>
  <c r="N7525" i="35" s="1"/>
  <c r="N7529" i="35" s="1"/>
  <c r="N7530" i="35" s="1"/>
  <c r="N7532" i="35" s="1"/>
  <c r="P6473" i="35"/>
  <c r="P6483" i="35" s="1"/>
  <c r="P6487" i="35" s="1"/>
  <c r="P6488" i="35" s="1"/>
  <c r="P6490" i="35" s="1"/>
  <c r="M3868" i="35"/>
  <c r="M3878" i="35" s="1"/>
  <c r="M3882" i="35" s="1"/>
  <c r="M3883" i="35" s="1"/>
  <c r="M3885" i="35" s="1"/>
  <c r="L2305" i="35"/>
  <c r="L2315" i="35" s="1"/>
  <c r="L2319" i="35" s="1"/>
  <c r="L2320" i="35" s="1"/>
  <c r="L2322" i="35" s="1"/>
  <c r="L5952" i="35"/>
  <c r="L5962" i="35" s="1"/>
  <c r="L5966" i="35" s="1"/>
  <c r="L5967" i="35" s="1"/>
  <c r="L5969" i="35" s="1"/>
  <c r="K1784" i="35"/>
  <c r="K1794" i="35" s="1"/>
  <c r="K1798" i="35" s="1"/>
  <c r="K1799" i="35" s="1"/>
  <c r="K1801" i="35" s="1"/>
  <c r="H4389" i="35"/>
  <c r="H4399" i="35" s="1"/>
  <c r="H4403" i="35" s="1"/>
  <c r="H4404" i="35" s="1"/>
  <c r="H4406" i="35" s="1"/>
  <c r="D1784" i="35"/>
  <c r="D1794" i="35" s="1"/>
  <c r="D1798" i="35" s="1"/>
  <c r="D1799" i="35" s="1"/>
  <c r="D1801" i="35" s="1"/>
  <c r="G1784" i="35"/>
  <c r="G1794" i="35" s="1"/>
  <c r="G1798" i="35" s="1"/>
  <c r="G1799" i="35" s="1"/>
  <c r="G1801" i="35" s="1"/>
  <c r="O3868" i="35"/>
  <c r="O3878" i="35" s="1"/>
  <c r="O3882" i="35" s="1"/>
  <c r="O3883" i="35" s="1"/>
  <c r="O3885" i="35" s="1"/>
  <c r="M5431" i="35"/>
  <c r="M5441" i="35" s="1"/>
  <c r="M5445" i="35" s="1"/>
  <c r="M5446" i="35" s="1"/>
  <c r="M5448" i="35" s="1"/>
  <c r="R4910" i="35"/>
  <c r="R4920" i="35" s="1"/>
  <c r="R4924" i="35" s="1"/>
  <c r="R4925" i="35" s="1"/>
  <c r="R4927" i="35" s="1"/>
  <c r="H167" i="35"/>
  <c r="K221" i="35"/>
  <c r="K231" i="35" s="1"/>
  <c r="K235" i="35" s="1"/>
  <c r="K236" i="35" s="1"/>
  <c r="K238" i="35" s="1"/>
  <c r="I372" i="35"/>
  <c r="I376" i="35" s="1"/>
  <c r="I377" i="35" s="1"/>
  <c r="I379" i="35" s="1"/>
  <c r="F742" i="35"/>
  <c r="F752" i="35" s="1"/>
  <c r="F756" i="35" s="1"/>
  <c r="F757" i="35" s="1"/>
  <c r="F759" i="35" s="1"/>
  <c r="D3868" i="35"/>
  <c r="D3878" i="35" s="1"/>
  <c r="D3882" i="35" s="1"/>
  <c r="D3883" i="35" s="1"/>
  <c r="D3885" i="35" s="1"/>
  <c r="H3868" i="35"/>
  <c r="H3878" i="35" s="1"/>
  <c r="H3882" i="35" s="1"/>
  <c r="H3883" i="35" s="1"/>
  <c r="H3885" i="35" s="1"/>
  <c r="H1784" i="35"/>
  <c r="H1794" i="35" s="1"/>
  <c r="H1798" i="35" s="1"/>
  <c r="H1799" i="35" s="1"/>
  <c r="H1801" i="35" s="1"/>
  <c r="H7515" i="35"/>
  <c r="H7525" i="35" s="1"/>
  <c r="H7529" i="35" s="1"/>
  <c r="H7530" i="35" s="1"/>
  <c r="H7532" i="35" s="1"/>
  <c r="H5952" i="35"/>
  <c r="H5962" i="35" s="1"/>
  <c r="H5966" i="35" s="1"/>
  <c r="H5967" i="35" s="1"/>
  <c r="H5969" i="35" s="1"/>
  <c r="D1263" i="35"/>
  <c r="D1273" i="35" s="1"/>
  <c r="D1277" i="35" s="1"/>
  <c r="D1278" i="35" s="1"/>
  <c r="D1280" i="35" s="1"/>
  <c r="L1784" i="35"/>
  <c r="L1794" i="35" s="1"/>
  <c r="L1798" i="35" s="1"/>
  <c r="L1799" i="35" s="1"/>
  <c r="L1801" i="35" s="1"/>
  <c r="D2305" i="35"/>
  <c r="D2315" i="35" s="1"/>
  <c r="D2319" i="35" s="1"/>
  <c r="D2320" i="35" s="1"/>
  <c r="D2322" i="35" s="1"/>
  <c r="F1263" i="35"/>
  <c r="F1273" i="35" s="1"/>
  <c r="F1277" i="35" s="1"/>
  <c r="F1278" i="35" s="1"/>
  <c r="F1280" i="35" s="1"/>
  <c r="I1263" i="35"/>
  <c r="I1273" i="35" s="1"/>
  <c r="I1277" i="35" s="1"/>
  <c r="I1278" i="35" s="1"/>
  <c r="I1280" i="35" s="1"/>
  <c r="P5967" i="35"/>
  <c r="P5969" i="35" s="1"/>
  <c r="J2826" i="35"/>
  <c r="J2836" i="35" s="1"/>
  <c r="J2840" i="35" s="1"/>
  <c r="J2841" i="35" s="1"/>
  <c r="J2843" i="35" s="1"/>
  <c r="F6766" i="35"/>
  <c r="F6768" i="35" s="1"/>
  <c r="D1037" i="35"/>
  <c r="D4686" i="35"/>
  <c r="N4925" i="35"/>
  <c r="N4927" i="35" s="1"/>
  <c r="M4404" i="35"/>
  <c r="M4406" i="35" s="1"/>
  <c r="R4404" i="35"/>
  <c r="R4406" i="35" s="1"/>
  <c r="N4404" i="35"/>
  <c r="N4406" i="35" s="1"/>
  <c r="I4404" i="35"/>
  <c r="I4406" i="35" s="1"/>
  <c r="N8051" i="35"/>
  <c r="N8053" i="35" s="1"/>
  <c r="P4925" i="35"/>
  <c r="P4927" i="35" s="1"/>
  <c r="R8051" i="35"/>
  <c r="R8053" i="35" s="1"/>
  <c r="Q8329" i="35"/>
  <c r="Q8331" i="35" s="1"/>
  <c r="K7808" i="35"/>
  <c r="K7810" i="35" s="1"/>
  <c r="N7808" i="35"/>
  <c r="N7810" i="35" s="1"/>
  <c r="M7808" i="35"/>
  <c r="M7810" i="35" s="1"/>
  <c r="F7150" i="35"/>
  <c r="F7152" i="35" s="1"/>
  <c r="D7150" i="35"/>
  <c r="D7152" i="35" s="1"/>
  <c r="J6245" i="35"/>
  <c r="J6247" i="35" s="1"/>
  <c r="Q6245" i="35"/>
  <c r="Q6247" i="35" s="1"/>
  <c r="M6108" i="35"/>
  <c r="M6110" i="35" s="1"/>
  <c r="G5724" i="35"/>
  <c r="G5726" i="35" s="1"/>
  <c r="N5587" i="35"/>
  <c r="N5589" i="35" s="1"/>
  <c r="H5203" i="35"/>
  <c r="H5205" i="35" s="1"/>
  <c r="P5203" i="35"/>
  <c r="P5205" i="35" s="1"/>
  <c r="E4404" i="35"/>
  <c r="E4406" i="35" s="1"/>
  <c r="R6108" i="35"/>
  <c r="R6110" i="35" s="1"/>
  <c r="J7150" i="35"/>
  <c r="J7152" i="35" s="1"/>
  <c r="D6488" i="35"/>
  <c r="D6490" i="35" s="1"/>
  <c r="F6488" i="35"/>
  <c r="F6490" i="35" s="1"/>
  <c r="P6108" i="35"/>
  <c r="P6110" i="35" s="1"/>
  <c r="I5967" i="35"/>
  <c r="I5969" i="35" s="1"/>
  <c r="I5724" i="35"/>
  <c r="I5726" i="35" s="1"/>
  <c r="R8192" i="35"/>
  <c r="R8194" i="35" s="1"/>
  <c r="J8329" i="35"/>
  <c r="J8331" i="35" s="1"/>
  <c r="I8329" i="35"/>
  <c r="I8331" i="35" s="1"/>
  <c r="G7671" i="35"/>
  <c r="G7673" i="35" s="1"/>
  <c r="F7808" i="35"/>
  <c r="F7810" i="35" s="1"/>
  <c r="F6629" i="35"/>
  <c r="F6631" i="35" s="1"/>
  <c r="D6629" i="35"/>
  <c r="D6631" i="35" s="1"/>
  <c r="O7287" i="35"/>
  <c r="O7289" i="35" s="1"/>
  <c r="P6629" i="35"/>
  <c r="P6631" i="35" s="1"/>
  <c r="E6108" i="35"/>
  <c r="E6110" i="35" s="1"/>
  <c r="N5724" i="35"/>
  <c r="N5726" i="35" s="1"/>
  <c r="Q5431" i="35"/>
  <c r="Q5441" i="35" s="1"/>
  <c r="Q5445" i="35" s="1"/>
  <c r="J5446" i="35"/>
  <c r="J5448" i="35" s="1"/>
  <c r="H4545" i="35"/>
  <c r="H4547" i="35" s="1"/>
  <c r="E8192" i="35"/>
  <c r="E8194" i="35" s="1"/>
  <c r="R7150" i="35"/>
  <c r="R7152" i="35" s="1"/>
  <c r="K7009" i="35"/>
  <c r="K7011" i="35" s="1"/>
  <c r="I6994" i="35"/>
  <c r="I7004" i="35" s="1"/>
  <c r="I7008" i="35" s="1"/>
  <c r="I6108" i="35"/>
  <c r="I6110" i="35" s="1"/>
  <c r="M5967" i="35"/>
  <c r="M5969" i="35" s="1"/>
  <c r="E5203" i="35"/>
  <c r="E5205" i="35" s="1"/>
  <c r="R5066" i="35"/>
  <c r="R5068" i="35" s="1"/>
  <c r="E4545" i="35"/>
  <c r="E4547" i="35" s="1"/>
  <c r="K8329" i="35"/>
  <c r="K8331" i="35" s="1"/>
  <c r="R8329" i="35"/>
  <c r="R8331" i="35" s="1"/>
  <c r="N6629" i="35"/>
  <c r="N6631" i="35" s="1"/>
  <c r="O6766" i="35"/>
  <c r="O6768" i="35" s="1"/>
  <c r="P5724" i="35"/>
  <c r="P5726" i="35" s="1"/>
  <c r="Q5724" i="35"/>
  <c r="Q5726" i="35" s="1"/>
  <c r="M4545" i="35"/>
  <c r="M4547" i="35" s="1"/>
  <c r="F8192" i="35"/>
  <c r="F8194" i="35" s="1"/>
  <c r="N8329" i="35"/>
  <c r="N8331" i="35" s="1"/>
  <c r="M8329" i="35"/>
  <c r="M8331" i="35" s="1"/>
  <c r="K7671" i="35"/>
  <c r="K7673" i="35" s="1"/>
  <c r="F7671" i="35"/>
  <c r="F7673" i="35" s="1"/>
  <c r="J7808" i="35"/>
  <c r="J7810" i="35" s="1"/>
  <c r="E7530" i="35"/>
  <c r="E7532" i="35" s="1"/>
  <c r="R6629" i="35"/>
  <c r="R6631" i="35" s="1"/>
  <c r="K6766" i="35"/>
  <c r="K6768" i="35" s="1"/>
  <c r="Q6108" i="35"/>
  <c r="Q6110" i="35" s="1"/>
  <c r="E5724" i="35"/>
  <c r="E5726" i="35" s="1"/>
  <c r="J5724" i="35"/>
  <c r="J5726" i="35" s="1"/>
  <c r="J5587" i="35"/>
  <c r="J5589" i="35" s="1"/>
  <c r="Q5203" i="35"/>
  <c r="Q5205" i="35" s="1"/>
  <c r="G5203" i="35"/>
  <c r="G5205" i="35" s="1"/>
  <c r="F5203" i="35"/>
  <c r="F5205" i="35" s="1"/>
  <c r="N4545" i="35"/>
  <c r="N4547" i="35" s="1"/>
  <c r="I4545" i="35"/>
  <c r="I4547" i="35" s="1"/>
  <c r="N7150" i="35"/>
  <c r="N7152" i="35" s="1"/>
  <c r="F7009" i="35"/>
  <c r="F7011" i="35" s="1"/>
  <c r="H6108" i="35"/>
  <c r="H6110" i="35" s="1"/>
  <c r="I6245" i="35"/>
  <c r="I6247" i="35" s="1"/>
  <c r="M5724" i="35"/>
  <c r="M5726" i="35" s="1"/>
  <c r="R5431" i="35"/>
  <c r="R5441" i="35" s="1"/>
  <c r="R5445" i="35" s="1"/>
  <c r="K5203" i="35"/>
  <c r="K5205" i="35" s="1"/>
  <c r="N5203" i="35"/>
  <c r="N5205" i="35" s="1"/>
  <c r="O4404" i="35"/>
  <c r="O4406" i="35" s="1"/>
  <c r="O8329" i="35"/>
  <c r="O8331" i="35" s="1"/>
  <c r="O7808" i="35"/>
  <c r="O7810" i="35" s="1"/>
  <c r="I8051" i="35"/>
  <c r="I8053" i="35" s="1"/>
  <c r="H7150" i="35"/>
  <c r="H7152" i="35" s="1"/>
  <c r="I6629" i="35"/>
  <c r="I6631" i="35" s="1"/>
  <c r="K6629" i="35"/>
  <c r="K6631" i="35" s="1"/>
  <c r="E6488" i="35"/>
  <c r="E6490" i="35" s="1"/>
  <c r="J7287" i="35"/>
  <c r="J7289" i="35" s="1"/>
  <c r="E5967" i="35"/>
  <c r="E5969" i="35" s="1"/>
  <c r="R5724" i="35"/>
  <c r="R5726" i="35" s="1"/>
  <c r="H5431" i="35"/>
  <c r="H5441" i="35" s="1"/>
  <c r="H5445" i="35" s="1"/>
  <c r="O5203" i="35"/>
  <c r="O5205" i="35" s="1"/>
  <c r="I5203" i="35"/>
  <c r="I5205" i="35" s="1"/>
  <c r="O8192" i="35"/>
  <c r="O8194" i="35" s="1"/>
  <c r="O7671" i="35"/>
  <c r="O7673" i="35" s="1"/>
  <c r="Q7671" i="35"/>
  <c r="Q7673" i="35" s="1"/>
  <c r="G7150" i="35"/>
  <c r="G7152" i="35" s="1"/>
  <c r="J6766" i="35"/>
  <c r="J6768" i="35" s="1"/>
  <c r="J6488" i="35"/>
  <c r="J6490" i="35" s="1"/>
  <c r="I6488" i="35"/>
  <c r="I6490" i="35" s="1"/>
  <c r="F5724" i="35"/>
  <c r="F5726" i="35" s="1"/>
  <c r="I5431" i="35"/>
  <c r="I5441" i="35" s="1"/>
  <c r="I5445" i="35" s="1"/>
  <c r="L5203" i="35"/>
  <c r="L5205" i="35" s="1"/>
  <c r="N5066" i="35"/>
  <c r="N5068" i="35" s="1"/>
  <c r="I7150" i="35"/>
  <c r="I7152" i="35" s="1"/>
  <c r="K7150" i="35"/>
  <c r="K7152" i="35" s="1"/>
  <c r="H7009" i="35"/>
  <c r="H7011" i="35" s="1"/>
  <c r="R7287" i="35"/>
  <c r="R7289" i="35" s="1"/>
  <c r="F6245" i="35"/>
  <c r="F6247" i="35" s="1"/>
  <c r="M6245" i="35"/>
  <c r="M6247" i="35" s="1"/>
  <c r="I8192" i="35"/>
  <c r="I8194" i="35" s="1"/>
  <c r="I7671" i="35"/>
  <c r="I7673" i="35" s="1"/>
  <c r="J7671" i="35"/>
  <c r="J7673" i="35" s="1"/>
  <c r="P7150" i="35"/>
  <c r="P7152" i="35" s="1"/>
  <c r="G6629" i="35"/>
  <c r="G6631" i="35" s="1"/>
  <c r="G6108" i="35"/>
  <c r="G6110" i="35" s="1"/>
  <c r="H5724" i="35"/>
  <c r="H5726" i="35" s="1"/>
  <c r="O5724" i="35"/>
  <c r="O5726" i="35" s="1"/>
  <c r="N5431" i="35"/>
  <c r="N5441" i="35" s="1"/>
  <c r="N5445" i="35" s="1"/>
  <c r="J4545" i="35"/>
  <c r="J4547" i="35" s="1"/>
  <c r="G4545" i="35"/>
  <c r="G4547" i="35" s="1"/>
  <c r="F8329" i="35"/>
  <c r="F8331" i="35" s="1"/>
  <c r="Q7150" i="35"/>
  <c r="Q7152" i="35" s="1"/>
  <c r="E7009" i="35"/>
  <c r="E7011" i="35" s="1"/>
  <c r="N6766" i="35"/>
  <c r="N6768" i="35" s="1"/>
  <c r="N6245" i="35"/>
  <c r="N6247" i="35" s="1"/>
  <c r="N6108" i="35"/>
  <c r="N6110" i="35" s="1"/>
  <c r="K6108" i="35"/>
  <c r="K6110" i="35" s="1"/>
  <c r="J5203" i="35"/>
  <c r="J5205" i="35" s="1"/>
  <c r="Q4545" i="35"/>
  <c r="Q4547" i="35" s="1"/>
  <c r="K4404" i="35"/>
  <c r="K4406" i="35" s="1"/>
  <c r="J8192" i="35"/>
  <c r="J8194" i="35" s="1"/>
  <c r="Q8192" i="35"/>
  <c r="Q8194" i="35" s="1"/>
  <c r="E7150" i="35"/>
  <c r="E7152" i="35" s="1"/>
  <c r="O7009" i="35"/>
  <c r="O7011" i="35" s="1"/>
  <c r="M6629" i="35"/>
  <c r="M6631" i="35" s="1"/>
  <c r="O6629" i="35"/>
  <c r="O6631" i="35" s="1"/>
  <c r="G7287" i="35"/>
  <c r="G7289" i="35" s="1"/>
  <c r="O6108" i="35"/>
  <c r="O6110" i="35" s="1"/>
  <c r="R4545" i="35"/>
  <c r="R4547" i="35" s="1"/>
  <c r="L4404" i="35"/>
  <c r="L4406" i="35" s="1"/>
  <c r="Q4404" i="35"/>
  <c r="Q4406" i="35" s="1"/>
  <c r="G8329" i="35"/>
  <c r="G8331" i="35" s="1"/>
  <c r="M8192" i="35"/>
  <c r="M8194" i="35" s="1"/>
  <c r="K8192" i="35"/>
  <c r="K8194" i="35" s="1"/>
  <c r="G7808" i="35"/>
  <c r="G7810" i="35" s="1"/>
  <c r="M7671" i="35"/>
  <c r="M7673" i="35" s="1"/>
  <c r="I7808" i="35"/>
  <c r="I7810" i="35" s="1"/>
  <c r="L7009" i="35"/>
  <c r="L7011" i="35" s="1"/>
  <c r="Q6629" i="35"/>
  <c r="Q6631" i="35" s="1"/>
  <c r="L6629" i="35"/>
  <c r="L6631" i="35" s="1"/>
  <c r="J6108" i="35"/>
  <c r="J6110" i="35" s="1"/>
  <c r="K5724" i="35"/>
  <c r="K5726" i="35" s="1"/>
  <c r="M5203" i="35"/>
  <c r="M5205" i="35" s="1"/>
  <c r="E4925" i="35"/>
  <c r="E4927" i="35" s="1"/>
  <c r="J5066" i="35"/>
  <c r="J5068" i="35" s="1"/>
  <c r="O4545" i="35"/>
  <c r="O4547" i="35" s="1"/>
  <c r="L4545" i="35"/>
  <c r="L4547" i="35" s="1"/>
  <c r="D4404" i="35"/>
  <c r="D4406" i="35" s="1"/>
  <c r="D8329" i="35"/>
  <c r="D8331" i="35" s="1"/>
  <c r="M7150" i="35"/>
  <c r="M7152" i="35" s="1"/>
  <c r="O7150" i="35"/>
  <c r="O7152" i="35" s="1"/>
  <c r="G7009" i="35"/>
  <c r="G7011" i="35" s="1"/>
  <c r="E6629" i="35"/>
  <c r="E6631" i="35" s="1"/>
  <c r="N7287" i="35"/>
  <c r="N7289" i="35" s="1"/>
  <c r="G6766" i="35"/>
  <c r="G6768" i="35" s="1"/>
  <c r="R6766" i="35"/>
  <c r="R6768" i="35" s="1"/>
  <c r="R6245" i="35"/>
  <c r="R6247" i="35" s="1"/>
  <c r="Q6488" i="35"/>
  <c r="Q6490" i="35" s="1"/>
  <c r="D5446" i="35"/>
  <c r="D5448" i="35" s="1"/>
  <c r="F5431" i="35"/>
  <c r="F5441" i="35" s="1"/>
  <c r="F5445" i="35" s="1"/>
  <c r="R5203" i="35"/>
  <c r="R5205" i="35" s="1"/>
  <c r="N8192" i="35"/>
  <c r="N8194" i="35" s="1"/>
  <c r="R7808" i="35"/>
  <c r="R7810" i="35" s="1"/>
  <c r="Q7808" i="35"/>
  <c r="Q7810" i="35" s="1"/>
  <c r="J6629" i="35"/>
  <c r="J6631" i="35" s="1"/>
  <c r="K7287" i="35"/>
  <c r="K7289" i="35" s="1"/>
  <c r="R5587" i="35"/>
  <c r="R5589" i="35" s="1"/>
  <c r="E5431" i="35"/>
  <c r="E5441" i="35" s="1"/>
  <c r="E5445" i="35" s="1"/>
  <c r="L5431" i="35"/>
  <c r="L5441" i="35" s="1"/>
  <c r="L5445" i="35" s="1"/>
  <c r="N168" i="35"/>
  <c r="N218" i="35" s="1"/>
  <c r="N221" i="35" s="1"/>
  <c r="N231" i="35" s="1"/>
  <c r="N235" i="35" s="1"/>
  <c r="N236" i="35" s="1"/>
  <c r="N238" i="35" s="1"/>
  <c r="P1784" i="35"/>
  <c r="P1794" i="35" s="1"/>
  <c r="P1798" i="35" s="1"/>
  <c r="P1799" i="35" s="1"/>
  <c r="P1801" i="35" s="1"/>
  <c r="R2826" i="35"/>
  <c r="R2836" i="35" s="1"/>
  <c r="R2840" i="35" s="1"/>
  <c r="R2841" i="35" s="1"/>
  <c r="R2843" i="35" s="1"/>
  <c r="O2826" i="35"/>
  <c r="O2836" i="35" s="1"/>
  <c r="O2840" i="35" s="1"/>
  <c r="O2841" i="35" s="1"/>
  <c r="K2826" i="35"/>
  <c r="K2836" i="35" s="1"/>
  <c r="K2840" i="35" s="1"/>
  <c r="K2841" i="35" s="1"/>
  <c r="K2843" i="35" s="1"/>
  <c r="L3347" i="35"/>
  <c r="L3357" i="35" s="1"/>
  <c r="L3361" i="35" s="1"/>
  <c r="L3362" i="35" s="1"/>
  <c r="L3364" i="35" s="1"/>
  <c r="O2982" i="35"/>
  <c r="O2984" i="35" s="1"/>
  <c r="G2982" i="35"/>
  <c r="G2984" i="35" s="1"/>
  <c r="L1263" i="35"/>
  <c r="L1273" i="35" s="1"/>
  <c r="L1277" i="35" s="1"/>
  <c r="L1278" i="35" s="1"/>
  <c r="L1280" i="35" s="1"/>
  <c r="G2461" i="35"/>
  <c r="G2463" i="35" s="1"/>
  <c r="H2982" i="35"/>
  <c r="H2984" i="35" s="1"/>
  <c r="H2826" i="35"/>
  <c r="H2836" i="35" s="1"/>
  <c r="H2840" i="35" s="1"/>
  <c r="P1263" i="35"/>
  <c r="P1273" i="35" s="1"/>
  <c r="P1277" i="35" s="1"/>
  <c r="P1278" i="35" s="1"/>
  <c r="P1280" i="35" s="1"/>
  <c r="N3868" i="35"/>
  <c r="N3878" i="35" s="1"/>
  <c r="N3882" i="35" s="1"/>
  <c r="N3883" i="35" s="1"/>
  <c r="N3885" i="35" s="1"/>
  <c r="D2982" i="35"/>
  <c r="D2984" i="35" s="1"/>
  <c r="M742" i="35"/>
  <c r="M752" i="35" s="1"/>
  <c r="M756" i="35" s="1"/>
  <c r="M757" i="35" s="1"/>
  <c r="M759" i="35" s="1"/>
  <c r="P2982" i="35"/>
  <c r="P2984" i="35" s="1"/>
  <c r="P3642" i="35"/>
  <c r="L3640" i="35"/>
  <c r="L3642" i="35" s="1"/>
  <c r="K4161" i="35"/>
  <c r="K4163" i="35" s="1"/>
  <c r="H4161" i="35"/>
  <c r="H4163" i="35" s="1"/>
  <c r="G4161" i="35"/>
  <c r="G4163" i="35" s="1"/>
  <c r="Q3883" i="35"/>
  <c r="Q3885" i="35" s="1"/>
  <c r="R2320" i="35"/>
  <c r="R2322" i="35" s="1"/>
  <c r="O4024" i="35"/>
  <c r="O4026" i="35" s="1"/>
  <c r="L3883" i="35"/>
  <c r="L3885" i="35" s="1"/>
  <c r="Q2598" i="35"/>
  <c r="Q2600" i="35" s="1"/>
  <c r="I2841" i="35"/>
  <c r="I2843" i="35" s="1"/>
  <c r="Q2461" i="35"/>
  <c r="Q2463" i="35" s="1"/>
  <c r="N4161" i="35"/>
  <c r="N4163" i="35" s="1"/>
  <c r="K3883" i="35"/>
  <c r="K3885" i="35" s="1"/>
  <c r="N4024" i="35"/>
  <c r="N4026" i="35" s="1"/>
  <c r="J3868" i="35"/>
  <c r="J3878" i="35" s="1"/>
  <c r="J3882" i="35" s="1"/>
  <c r="R3503" i="35"/>
  <c r="R3505" i="35" s="1"/>
  <c r="R3362" i="35"/>
  <c r="R3364" i="35" s="1"/>
  <c r="L3119" i="35"/>
  <c r="L3121" i="35" s="1"/>
  <c r="P2461" i="35"/>
  <c r="P2463" i="35" s="1"/>
  <c r="G4024" i="35"/>
  <c r="G4026" i="35" s="1"/>
  <c r="E3503" i="35"/>
  <c r="E3505" i="35" s="1"/>
  <c r="G3503" i="35"/>
  <c r="G3505" i="35" s="1"/>
  <c r="H3362" i="35"/>
  <c r="H3364" i="35" s="1"/>
  <c r="I2598" i="35"/>
  <c r="I2600" i="35" s="1"/>
  <c r="E3362" i="35"/>
  <c r="E3364" i="35" s="1"/>
  <c r="I2461" i="35"/>
  <c r="I2463" i="35" s="1"/>
  <c r="D2841" i="35"/>
  <c r="D2843" i="35" s="1"/>
  <c r="J2305" i="35"/>
  <c r="J2315" i="35" s="1"/>
  <c r="J2319" i="35" s="1"/>
  <c r="O3503" i="35"/>
  <c r="O3505" i="35" s="1"/>
  <c r="I3119" i="35"/>
  <c r="I3121" i="35" s="1"/>
  <c r="R3119" i="35"/>
  <c r="R3121" i="35" s="1"/>
  <c r="R2598" i="35"/>
  <c r="R2600" i="35" s="1"/>
  <c r="N3362" i="35"/>
  <c r="N3364" i="35" s="1"/>
  <c r="K2320" i="35"/>
  <c r="K2322" i="35" s="1"/>
  <c r="K4024" i="35"/>
  <c r="K4026" i="35" s="1"/>
  <c r="M3119" i="35"/>
  <c r="M3121" i="35" s="1"/>
  <c r="E2598" i="35"/>
  <c r="E2600" i="35" s="1"/>
  <c r="K2598" i="35"/>
  <c r="K2600" i="35" s="1"/>
  <c r="I4024" i="35"/>
  <c r="I4026" i="35" s="1"/>
  <c r="O3119" i="35"/>
  <c r="O3121" i="35" s="1"/>
  <c r="P3119" i="35"/>
  <c r="P3121" i="35" s="1"/>
  <c r="J2598" i="35"/>
  <c r="J2600" i="35" s="1"/>
  <c r="F3362" i="35"/>
  <c r="F3364" i="35" s="1"/>
  <c r="D3362" i="35"/>
  <c r="D3364" i="35" s="1"/>
  <c r="G2826" i="35"/>
  <c r="G2836" i="35" s="1"/>
  <c r="G2840" i="35" s="1"/>
  <c r="Q2841" i="35"/>
  <c r="Q2843" i="35" s="1"/>
  <c r="Q2305" i="35"/>
  <c r="Q2315" i="35" s="1"/>
  <c r="Q2319" i="35" s="1"/>
  <c r="J4161" i="35"/>
  <c r="J4163" i="35" s="1"/>
  <c r="H3503" i="35"/>
  <c r="H3505" i="35" s="1"/>
  <c r="L3503" i="35"/>
  <c r="L3505" i="35" s="1"/>
  <c r="J3503" i="35"/>
  <c r="J3505" i="35" s="1"/>
  <c r="E3119" i="35"/>
  <c r="E3121" i="35" s="1"/>
  <c r="J3119" i="35"/>
  <c r="J3121" i="35" s="1"/>
  <c r="N2598" i="35"/>
  <c r="N2600" i="35" s="1"/>
  <c r="N2826" i="35"/>
  <c r="N2836" i="35" s="1"/>
  <c r="N2840" i="35" s="1"/>
  <c r="F2461" i="35"/>
  <c r="F2463" i="35" s="1"/>
  <c r="M2305" i="35"/>
  <c r="M2315" i="35" s="1"/>
  <c r="M2319" i="35" s="1"/>
  <c r="O2305" i="35"/>
  <c r="O2315" i="35" s="1"/>
  <c r="O2319" i="35" s="1"/>
  <c r="Q4024" i="35"/>
  <c r="Q4026" i="35" s="1"/>
  <c r="M3503" i="35"/>
  <c r="M3505" i="35" s="1"/>
  <c r="N2982" i="35"/>
  <c r="N2984" i="35" s="1"/>
  <c r="O2598" i="35"/>
  <c r="O2600" i="35" s="1"/>
  <c r="E2320" i="35"/>
  <c r="E2322" i="35" s="1"/>
  <c r="M4024" i="35"/>
  <c r="M4026" i="35" s="1"/>
  <c r="E3883" i="35"/>
  <c r="E3885" i="35" s="1"/>
  <c r="Q3503" i="35"/>
  <c r="Q3505" i="35" s="1"/>
  <c r="M2841" i="35"/>
  <c r="M2843" i="35" s="1"/>
  <c r="G2598" i="35"/>
  <c r="G2600" i="35" s="1"/>
  <c r="J4024" i="35"/>
  <c r="J4026" i="35" s="1"/>
  <c r="P3503" i="35"/>
  <c r="P3505" i="35" s="1"/>
  <c r="F3503" i="35"/>
  <c r="F3505" i="35" s="1"/>
  <c r="E2841" i="35"/>
  <c r="E2843" i="35" s="1"/>
  <c r="R4024" i="35"/>
  <c r="R4026" i="35" s="1"/>
  <c r="F3868" i="35"/>
  <c r="F3878" i="35" s="1"/>
  <c r="F3882" i="35" s="1"/>
  <c r="N3503" i="35"/>
  <c r="N3505" i="35" s="1"/>
  <c r="G3119" i="35"/>
  <c r="G3121" i="35" s="1"/>
  <c r="N3119" i="35"/>
  <c r="N3121" i="35" s="1"/>
  <c r="R2982" i="35"/>
  <c r="R2984" i="35" s="1"/>
  <c r="K3119" i="35"/>
  <c r="K3121" i="35" s="1"/>
  <c r="H3119" i="35"/>
  <c r="H3121" i="35" s="1"/>
  <c r="F2598" i="35"/>
  <c r="F2600" i="35" s="1"/>
  <c r="J2982" i="35"/>
  <c r="J2984" i="35" s="1"/>
  <c r="E2461" i="35"/>
  <c r="E2463" i="35" s="1"/>
  <c r="N2320" i="35"/>
  <c r="N2322" i="35" s="1"/>
  <c r="R4161" i="35"/>
  <c r="R4163" i="35" s="1"/>
  <c r="Q3119" i="35"/>
  <c r="Q3121" i="35" s="1"/>
  <c r="K2461" i="35"/>
  <c r="K2463" i="35" s="1"/>
  <c r="P3883" i="35"/>
  <c r="P3885" i="35" s="1"/>
  <c r="E4024" i="35"/>
  <c r="E4026" i="35" s="1"/>
  <c r="R3868" i="35"/>
  <c r="R3878" i="35" s="1"/>
  <c r="R3882" i="35" s="1"/>
  <c r="I3503" i="35"/>
  <c r="I3505" i="35" s="1"/>
  <c r="K3503" i="35"/>
  <c r="K3505" i="35" s="1"/>
  <c r="F3119" i="35"/>
  <c r="F3121" i="35" s="1"/>
  <c r="M2598" i="35"/>
  <c r="M2600" i="35" s="1"/>
  <c r="I3347" i="35"/>
  <c r="I3357" i="35" s="1"/>
  <c r="I3361" i="35" s="1"/>
  <c r="K3362" i="35"/>
  <c r="K3364" i="35" s="1"/>
  <c r="F2982" i="35"/>
  <c r="F2984" i="35" s="1"/>
  <c r="M2461" i="35"/>
  <c r="M2463" i="35" s="1"/>
  <c r="I2305" i="35"/>
  <c r="I2315" i="35" s="1"/>
  <c r="I2319" i="35" s="1"/>
  <c r="E1784" i="35"/>
  <c r="E1794" i="35" s="1"/>
  <c r="E1798" i="35" s="1"/>
  <c r="E1799" i="35" s="1"/>
  <c r="E1801" i="35" s="1"/>
  <c r="R742" i="35"/>
  <c r="R752" i="35" s="1"/>
  <c r="R756" i="35" s="1"/>
  <c r="R757" i="35" s="1"/>
  <c r="R759" i="35" s="1"/>
  <c r="O1037" i="35"/>
  <c r="L1940" i="35"/>
  <c r="L1942" i="35" s="1"/>
  <c r="P1940" i="35"/>
  <c r="P1942" i="35" s="1"/>
  <c r="O167" i="35"/>
  <c r="J1799" i="35"/>
  <c r="J1801" i="35" s="1"/>
  <c r="N1799" i="35"/>
  <c r="N1801" i="35" s="1"/>
  <c r="N372" i="35"/>
  <c r="N376" i="35" s="1"/>
  <c r="N377" i="35" s="1"/>
  <c r="N379" i="35" s="1"/>
  <c r="J221" i="35"/>
  <c r="J231" i="35" s="1"/>
  <c r="J235" i="35" s="1"/>
  <c r="J236" i="35" s="1"/>
  <c r="J238" i="35" s="1"/>
  <c r="H1419" i="35"/>
  <c r="H1421" i="35" s="1"/>
  <c r="Q1784" i="35"/>
  <c r="Q1794" i="35" s="1"/>
  <c r="Q1798" i="35" s="1"/>
  <c r="K1419" i="35"/>
  <c r="K1421" i="35" s="1"/>
  <c r="F1419" i="35"/>
  <c r="F1421" i="35" s="1"/>
  <c r="Q1556" i="35"/>
  <c r="Q1558" i="35" s="1"/>
  <c r="K1556" i="35"/>
  <c r="K1558" i="35" s="1"/>
  <c r="M1419" i="35"/>
  <c r="M1421" i="35" s="1"/>
  <c r="R1263" i="35"/>
  <c r="R1273" i="35" s="1"/>
  <c r="R1277" i="35" s="1"/>
  <c r="R1419" i="35"/>
  <c r="R1421" i="35" s="1"/>
  <c r="H1556" i="35"/>
  <c r="H1558" i="35" s="1"/>
  <c r="L1556" i="35"/>
  <c r="L1558" i="35" s="1"/>
  <c r="G1419" i="35"/>
  <c r="G1421" i="35" s="1"/>
  <c r="E1556" i="35"/>
  <c r="E1558" i="35" s="1"/>
  <c r="J1419" i="35"/>
  <c r="J1421" i="35" s="1"/>
  <c r="K2077" i="35"/>
  <c r="K2079" i="35" s="1"/>
  <c r="I1556" i="35"/>
  <c r="I1558" i="35" s="1"/>
  <c r="O372" i="35"/>
  <c r="O376" i="35" s="1"/>
  <c r="O377" i="35" s="1"/>
  <c r="I742" i="35"/>
  <c r="I752" i="35" s="1"/>
  <c r="I756" i="35" s="1"/>
  <c r="I757" i="35" s="1"/>
  <c r="I759" i="35" s="1"/>
  <c r="N1556" i="35"/>
  <c r="N1558" i="35" s="1"/>
  <c r="P1419" i="35"/>
  <c r="P1421" i="35" s="1"/>
  <c r="O1556" i="35"/>
  <c r="O1558" i="35" s="1"/>
  <c r="N1419" i="35"/>
  <c r="N1421" i="35" s="1"/>
  <c r="G1556" i="35"/>
  <c r="G1558" i="35" s="1"/>
  <c r="I1784" i="35"/>
  <c r="I1794" i="35" s="1"/>
  <c r="I1798" i="35" s="1"/>
  <c r="J1556" i="35"/>
  <c r="J1558" i="35" s="1"/>
  <c r="O1419" i="35"/>
  <c r="O1421" i="35" s="1"/>
  <c r="J1263" i="35"/>
  <c r="J1273" i="35" s="1"/>
  <c r="J1277" i="35" s="1"/>
  <c r="O1278" i="35"/>
  <c r="O1280" i="35" s="1"/>
  <c r="P1556" i="35"/>
  <c r="P1558" i="35" s="1"/>
  <c r="I1419" i="35"/>
  <c r="I1421" i="35" s="1"/>
  <c r="R1556" i="35"/>
  <c r="R1558" i="35" s="1"/>
  <c r="O2077" i="35"/>
  <c r="O2079" i="35" s="1"/>
  <c r="F1556" i="35"/>
  <c r="F1558" i="35" s="1"/>
  <c r="M1556" i="35"/>
  <c r="M1558" i="35" s="1"/>
  <c r="L1419" i="35"/>
  <c r="L1421" i="35" s="1"/>
  <c r="Q1419" i="35"/>
  <c r="Q1421" i="35" s="1"/>
  <c r="E1419" i="35"/>
  <c r="E1421" i="35" s="1"/>
  <c r="I168" i="35"/>
  <c r="I218" i="35" s="1"/>
  <c r="I221" i="35" s="1"/>
  <c r="I231" i="35" s="1"/>
  <c r="I235" i="35" s="1"/>
  <c r="I236" i="35" s="1"/>
  <c r="I238" i="35" s="1"/>
  <c r="G742" i="35"/>
  <c r="G752" i="35" s="1"/>
  <c r="G756" i="35" s="1"/>
  <c r="G757" i="35" s="1"/>
  <c r="G759" i="35" s="1"/>
  <c r="J742" i="35"/>
  <c r="J752" i="35" s="1"/>
  <c r="J756" i="35" s="1"/>
  <c r="J757" i="35" s="1"/>
  <c r="J759" i="35" s="1"/>
  <c r="E742" i="35"/>
  <c r="E752" i="35" s="1"/>
  <c r="E756" i="35" s="1"/>
  <c r="E757" i="35" s="1"/>
  <c r="E759" i="35" s="1"/>
  <c r="G168" i="35"/>
  <c r="G218" i="35" s="1"/>
  <c r="G221" i="35" s="1"/>
  <c r="G231" i="35" s="1"/>
  <c r="G235" i="35" s="1"/>
  <c r="G236" i="35" s="1"/>
  <c r="G238" i="35" s="1"/>
  <c r="D221" i="35"/>
  <c r="D231" i="35" s="1"/>
  <c r="R167" i="35"/>
  <c r="M167" i="35"/>
  <c r="N742" i="35"/>
  <c r="N752" i="35" s="1"/>
  <c r="N756" i="35" s="1"/>
  <c r="N757" i="35" s="1"/>
  <c r="N759" i="35" s="1"/>
  <c r="Q742" i="35"/>
  <c r="Q752" i="35" s="1"/>
  <c r="Q756" i="35" s="1"/>
  <c r="Q757" i="35" s="1"/>
  <c r="Q759" i="35" s="1"/>
  <c r="D742" i="35"/>
  <c r="D752" i="35" s="1"/>
  <c r="D756" i="35" s="1"/>
  <c r="D757" i="35" s="1"/>
  <c r="D759" i="35" s="1"/>
  <c r="P1035" i="35"/>
  <c r="P1037" i="35" s="1"/>
  <c r="L1037" i="35"/>
  <c r="G372" i="35"/>
  <c r="G376" i="35" s="1"/>
  <c r="G377" i="35" s="1"/>
  <c r="G379" i="35" s="1"/>
  <c r="Q372" i="35"/>
  <c r="Q376" i="35" s="1"/>
  <c r="Q377" i="35" s="1"/>
  <c r="Q379" i="35" s="1"/>
  <c r="M221" i="35"/>
  <c r="M231" i="35" s="1"/>
  <c r="M235" i="35" s="1"/>
  <c r="M236" i="35" s="1"/>
  <c r="M238" i="35" s="1"/>
  <c r="E221" i="35"/>
  <c r="E231" i="35" s="1"/>
  <c r="E235" i="35" s="1"/>
  <c r="E236" i="35" s="1"/>
  <c r="E238" i="35" s="1"/>
  <c r="H372" i="35"/>
  <c r="H376" i="35" s="1"/>
  <c r="H377" i="35" s="1"/>
  <c r="H379" i="35" s="1"/>
  <c r="Q221" i="35"/>
  <c r="Q231" i="35" s="1"/>
  <c r="Q235" i="35" s="1"/>
  <c r="Q236" i="35" s="1"/>
  <c r="Q238" i="35" s="1"/>
  <c r="K742" i="35"/>
  <c r="K752" i="35" s="1"/>
  <c r="K756" i="35" s="1"/>
  <c r="Q898" i="35"/>
  <c r="Q900" i="35" s="1"/>
  <c r="P742" i="35"/>
  <c r="P752" i="35" s="1"/>
  <c r="P756" i="35" s="1"/>
  <c r="O742" i="35"/>
  <c r="O752" i="35" s="1"/>
  <c r="O756" i="35" s="1"/>
  <c r="K898" i="35"/>
  <c r="K900" i="35" s="1"/>
  <c r="L372" i="35"/>
  <c r="L376" i="35" s="1"/>
  <c r="L377" i="35" s="1"/>
  <c r="L379" i="35" s="1"/>
  <c r="D372" i="35"/>
  <c r="M395" i="35"/>
  <c r="M445" i="35" s="1"/>
  <c r="R221" i="35"/>
  <c r="R231" i="35" s="1"/>
  <c r="R235" i="35" s="1"/>
  <c r="R236" i="35" s="1"/>
  <c r="R238" i="35" s="1"/>
  <c r="N898" i="35"/>
  <c r="N900" i="35" s="1"/>
  <c r="E898" i="35"/>
  <c r="E900" i="35" s="1"/>
  <c r="J898" i="35"/>
  <c r="J900" i="35" s="1"/>
  <c r="R898" i="35"/>
  <c r="R900" i="35" s="1"/>
  <c r="F898" i="35"/>
  <c r="F900" i="35" s="1"/>
  <c r="L742" i="35"/>
  <c r="L752" i="35" s="1"/>
  <c r="L756" i="35" s="1"/>
  <c r="M898" i="35"/>
  <c r="M900" i="35" s="1"/>
  <c r="F372" i="35"/>
  <c r="F376" i="35" s="1"/>
  <c r="F377" i="35" s="1"/>
  <c r="F379" i="35" s="1"/>
  <c r="O221" i="35"/>
  <c r="O231" i="35" s="1"/>
  <c r="O235" i="35" s="1"/>
  <c r="O236" i="35" s="1"/>
  <c r="O238" i="35" s="1"/>
  <c r="I898" i="35"/>
  <c r="I900" i="35" s="1"/>
  <c r="H742" i="35"/>
  <c r="H752" i="35" s="1"/>
  <c r="H756" i="35" s="1"/>
  <c r="J372" i="35"/>
  <c r="J376" i="35" s="1"/>
  <c r="J377" i="35" s="1"/>
  <c r="J379" i="35" s="1"/>
  <c r="K372" i="35"/>
  <c r="K376" i="35" s="1"/>
  <c r="K377" i="35" s="1"/>
  <c r="K379" i="35" s="1"/>
  <c r="R372" i="35"/>
  <c r="R376" i="35" s="1"/>
  <c r="R377" i="35" s="1"/>
  <c r="R379" i="35" s="1"/>
  <c r="M372" i="35"/>
  <c r="M376" i="35" s="1"/>
  <c r="M377" i="35" s="1"/>
  <c r="M379" i="35" s="1"/>
  <c r="E372" i="35"/>
  <c r="E376" i="35" s="1"/>
  <c r="E377" i="35" s="1"/>
  <c r="E379" i="35" s="1"/>
  <c r="Q167" i="35"/>
  <c r="L168" i="35"/>
  <c r="L218" i="35" s="1"/>
  <c r="L221" i="35" s="1"/>
  <c r="L231" i="35" s="1"/>
  <c r="L235" i="35" s="1"/>
  <c r="L236" i="35" s="1"/>
  <c r="L238" i="35" s="1"/>
  <c r="H221" i="35"/>
  <c r="H231" i="35" s="1"/>
  <c r="H235" i="35" s="1"/>
  <c r="H236" i="35" s="1"/>
  <c r="H238" i="35" s="1"/>
  <c r="K167" i="35"/>
  <c r="N395" i="35"/>
  <c r="N445" i="35" s="1"/>
  <c r="J167" i="35"/>
  <c r="I395" i="35"/>
  <c r="I446" i="35" s="1"/>
  <c r="I496" i="35" s="1"/>
  <c r="I499" i="35" s="1"/>
  <c r="I509" i="35" s="1"/>
  <c r="I513" i="35" s="1"/>
  <c r="I514" i="35" s="1"/>
  <c r="I516" i="35" s="1"/>
  <c r="J395" i="35"/>
  <c r="J446" i="35" s="1"/>
  <c r="J496" i="35" s="1"/>
  <c r="J499" i="35" s="1"/>
  <c r="J509" i="35" s="1"/>
  <c r="J513" i="35" s="1"/>
  <c r="J514" i="35" s="1"/>
  <c r="J516" i="35" s="1"/>
  <c r="P168" i="35"/>
  <c r="P218" i="35" s="1"/>
  <c r="P221" i="35" s="1"/>
  <c r="P231" i="35" s="1"/>
  <c r="P235" i="35" s="1"/>
  <c r="P236" i="35" s="1"/>
  <c r="P238" i="35" s="1"/>
  <c r="E395" i="35"/>
  <c r="E446" i="35" s="1"/>
  <c r="E496" i="35" s="1"/>
  <c r="E499" i="35" s="1"/>
  <c r="E509" i="35" s="1"/>
  <c r="E513" i="35" s="1"/>
  <c r="E514" i="35" s="1"/>
  <c r="E516" i="35" s="1"/>
  <c r="F395" i="35"/>
  <c r="F446" i="35" s="1"/>
  <c r="F496" i="35" s="1"/>
  <c r="F499" i="35" s="1"/>
  <c r="F509" i="35" s="1"/>
  <c r="F513" i="35" s="1"/>
  <c r="F514" i="35" s="1"/>
  <c r="F516" i="35" s="1"/>
  <c r="F168" i="35"/>
  <c r="F218" i="35" s="1"/>
  <c r="Q395" i="35"/>
  <c r="Q446" i="35" s="1"/>
  <c r="Q496" i="35" s="1"/>
  <c r="Q499" i="35" s="1"/>
  <c r="Q509" i="35" s="1"/>
  <c r="Q513" i="35" s="1"/>
  <c r="Q514" i="35" s="1"/>
  <c r="Q516" i="35" s="1"/>
  <c r="R395" i="35"/>
  <c r="R446" i="35" s="1"/>
  <c r="R496" i="35" s="1"/>
  <c r="R499" i="35" s="1"/>
  <c r="R509" i="35" s="1"/>
  <c r="R513" i="35" s="1"/>
  <c r="R514" i="35" s="1"/>
  <c r="R516" i="35" s="1"/>
  <c r="D446" i="35"/>
  <c r="D496" i="35" s="1"/>
  <c r="D499" i="35" s="1"/>
  <c r="D509" i="35" s="1"/>
  <c r="K395" i="35"/>
  <c r="K446" i="35" s="1"/>
  <c r="K496" i="35" s="1"/>
  <c r="K499" i="35" s="1"/>
  <c r="K509" i="35" s="1"/>
  <c r="K513" i="35" s="1"/>
  <c r="K514" i="35" s="1"/>
  <c r="K516" i="35" s="1"/>
  <c r="D445" i="35"/>
  <c r="L395" i="35"/>
  <c r="L446" i="35" s="1"/>
  <c r="L496" i="35" s="1"/>
  <c r="L499" i="35" s="1"/>
  <c r="L509" i="35" s="1"/>
  <c r="L513" i="35" s="1"/>
  <c r="L514" i="35" s="1"/>
  <c r="L516" i="35" s="1"/>
  <c r="O395" i="35"/>
  <c r="O446" i="35" s="1"/>
  <c r="O496" i="35" s="1"/>
  <c r="O499" i="35" s="1"/>
  <c r="O509" i="35" s="1"/>
  <c r="O513" i="35" s="1"/>
  <c r="O514" i="35" s="1"/>
  <c r="O516" i="35" s="1"/>
  <c r="G395" i="35"/>
  <c r="G446" i="35" s="1"/>
  <c r="G496" i="35" s="1"/>
  <c r="G499" i="35" s="1"/>
  <c r="G509" i="35" s="1"/>
  <c r="G513" i="35" s="1"/>
  <c r="G514" i="35" s="1"/>
  <c r="G516" i="35" s="1"/>
  <c r="P395" i="35"/>
  <c r="P445" i="35" s="1"/>
  <c r="H445" i="35"/>
  <c r="H446" i="35"/>
  <c r="H496" i="35" s="1"/>
  <c r="H499" i="35" s="1"/>
  <c r="H509" i="35" s="1"/>
  <c r="H513" i="35" s="1"/>
  <c r="H514" i="35" s="1"/>
  <c r="H516" i="35" s="1"/>
  <c r="P372" i="35"/>
  <c r="P376" i="35" s="1"/>
  <c r="P377" i="35" s="1"/>
  <c r="P379" i="35" s="1"/>
  <c r="C38" i="19"/>
  <c r="C14" i="33" s="1"/>
  <c r="B38" i="19"/>
  <c r="B14" i="33" s="1"/>
  <c r="CT4" i="29" l="1"/>
  <c r="CS4" i="29"/>
  <c r="CS53" i="29"/>
  <c r="CT53" i="29"/>
  <c r="CS24" i="29"/>
  <c r="CT24" i="29"/>
  <c r="CS18" i="29"/>
  <c r="CT18" i="29"/>
  <c r="CS20" i="29"/>
  <c r="CT20" i="29"/>
  <c r="CS43" i="29"/>
  <c r="CT43" i="29"/>
  <c r="CS40" i="29"/>
  <c r="CT40" i="29"/>
  <c r="CS19" i="29"/>
  <c r="CT19" i="29"/>
  <c r="CS11" i="29"/>
  <c r="CT11" i="29"/>
  <c r="CS12" i="29"/>
  <c r="CT12" i="29"/>
  <c r="CS36" i="29"/>
  <c r="CT36" i="29"/>
  <c r="CS51" i="29"/>
  <c r="CT51" i="29"/>
  <c r="CS13" i="29"/>
  <c r="CT13" i="29"/>
  <c r="CS21" i="29"/>
  <c r="CT21" i="29"/>
  <c r="CS31" i="29"/>
  <c r="CT31" i="29"/>
  <c r="CS23" i="29"/>
  <c r="CT23" i="29"/>
  <c r="CS15" i="29"/>
  <c r="CT15" i="29"/>
  <c r="CS29" i="29"/>
  <c r="CT29" i="29"/>
  <c r="CS9" i="29"/>
  <c r="CT9" i="29"/>
  <c r="CS26" i="29"/>
  <c r="CT26" i="29"/>
  <c r="CS28" i="29"/>
  <c r="CT28" i="29"/>
  <c r="CS42" i="29"/>
  <c r="CT42" i="29"/>
  <c r="CS45" i="29"/>
  <c r="CT45" i="29"/>
  <c r="CS25" i="29"/>
  <c r="CT25" i="29"/>
  <c r="CS41" i="29"/>
  <c r="CT41" i="29"/>
  <c r="CS34" i="29"/>
  <c r="CT34" i="29"/>
  <c r="CS17" i="29"/>
  <c r="CT17" i="29"/>
  <c r="CS37" i="29"/>
  <c r="CT37" i="29"/>
  <c r="CS48" i="29"/>
  <c r="CT48" i="29"/>
  <c r="CS5" i="29"/>
  <c r="CT5" i="29"/>
  <c r="CS39" i="29"/>
  <c r="CT39" i="29"/>
  <c r="CS10" i="29"/>
  <c r="CT10" i="29"/>
  <c r="CS27" i="29"/>
  <c r="CT27" i="29"/>
  <c r="CS8" i="29"/>
  <c r="CT8" i="29"/>
  <c r="CS7" i="29"/>
  <c r="CT7" i="29"/>
  <c r="CS44" i="29"/>
  <c r="CT44" i="29"/>
  <c r="CS50" i="29"/>
  <c r="CT50" i="29"/>
  <c r="CS52" i="29"/>
  <c r="CT52" i="29"/>
  <c r="CS16" i="29"/>
  <c r="CT16" i="29"/>
  <c r="CS32" i="29"/>
  <c r="CT32" i="29"/>
  <c r="CS49" i="29"/>
  <c r="CT49" i="29"/>
  <c r="CS47" i="29"/>
  <c r="CT47" i="29"/>
  <c r="CS33" i="29"/>
  <c r="CT33" i="29"/>
  <c r="CS35" i="29"/>
  <c r="CT35" i="29"/>
  <c r="H8053" i="35"/>
  <c r="D8055" i="35" s="1"/>
  <c r="D235" i="35"/>
  <c r="D236" i="35" s="1"/>
  <c r="D376" i="35"/>
  <c r="D377" i="35" s="1"/>
  <c r="D379" i="35" s="1"/>
  <c r="D513" i="35"/>
  <c r="D514" i="35" s="1"/>
  <c r="D516" i="35" s="1"/>
  <c r="F445" i="35"/>
  <c r="B3" i="19"/>
  <c r="B8" i="19" s="1"/>
  <c r="B7" i="33" s="1"/>
  <c r="F221" i="35"/>
  <c r="F231" i="35" s="1"/>
  <c r="F235" i="35" s="1"/>
  <c r="F236" i="35" s="1"/>
  <c r="F238" i="35" s="1"/>
  <c r="D5070" i="35"/>
  <c r="D5591" i="35"/>
  <c r="D6112" i="35"/>
  <c r="D7534" i="35"/>
  <c r="D4929" i="35"/>
  <c r="O2843" i="35"/>
  <c r="D6249" i="35"/>
  <c r="D8333" i="35"/>
  <c r="D7291" i="35"/>
  <c r="D4549" i="35"/>
  <c r="D7812" i="35"/>
  <c r="D5728" i="35"/>
  <c r="D7675" i="35"/>
  <c r="D5207" i="35"/>
  <c r="D8196" i="35"/>
  <c r="D6770" i="35"/>
  <c r="D5971" i="35"/>
  <c r="O379" i="35"/>
  <c r="R5446" i="35"/>
  <c r="R5448" i="35" s="1"/>
  <c r="I7009" i="35"/>
  <c r="I7011" i="35" s="1"/>
  <c r="D7013" i="35" s="1"/>
  <c r="L5446" i="35"/>
  <c r="L5448" i="35" s="1"/>
  <c r="D4408" i="35"/>
  <c r="Q5446" i="35"/>
  <c r="Q5448" i="35" s="1"/>
  <c r="E5446" i="35"/>
  <c r="E5448" i="35" s="1"/>
  <c r="N5446" i="35"/>
  <c r="N5448" i="35" s="1"/>
  <c r="I5446" i="35"/>
  <c r="I5448" i="35" s="1"/>
  <c r="F5446" i="35"/>
  <c r="F5448" i="35" s="1"/>
  <c r="H5446" i="35"/>
  <c r="H5448" i="35" s="1"/>
  <c r="D6633" i="35"/>
  <c r="D6492" i="35"/>
  <c r="D7154" i="35"/>
  <c r="D3644" i="35"/>
  <c r="D3507" i="35"/>
  <c r="D2986" i="35"/>
  <c r="H2841" i="35"/>
  <c r="H2843" i="35" s="1"/>
  <c r="D2602" i="35"/>
  <c r="D1039" i="35"/>
  <c r="D3123" i="35"/>
  <c r="D4028" i="35"/>
  <c r="D4165" i="35"/>
  <c r="I3362" i="35"/>
  <c r="I3364" i="35" s="1"/>
  <c r="D3366" i="35" s="1"/>
  <c r="M2320" i="35"/>
  <c r="M2322" i="35" s="1"/>
  <c r="J3883" i="35"/>
  <c r="J3885" i="35" s="1"/>
  <c r="R3883" i="35"/>
  <c r="R3885" i="35" s="1"/>
  <c r="J2320" i="35"/>
  <c r="J2322" i="35" s="1"/>
  <c r="D2465" i="35"/>
  <c r="F3883" i="35"/>
  <c r="F3885" i="35" s="1"/>
  <c r="Q2320" i="35"/>
  <c r="Q2322" i="35" s="1"/>
  <c r="G2841" i="35"/>
  <c r="G2843" i="35" s="1"/>
  <c r="D1944" i="35"/>
  <c r="I2320" i="35"/>
  <c r="I2322" i="35" s="1"/>
  <c r="O2320" i="35"/>
  <c r="O2322" i="35" s="1"/>
  <c r="N2841" i="35"/>
  <c r="N2843" i="35" s="1"/>
  <c r="D2081" i="35"/>
  <c r="D1560" i="35"/>
  <c r="D1423" i="35"/>
  <c r="R1278" i="35"/>
  <c r="R1280" i="35" s="1"/>
  <c r="I1799" i="35"/>
  <c r="I1801" i="35" s="1"/>
  <c r="Q1799" i="35"/>
  <c r="Q1801" i="35" s="1"/>
  <c r="J1278" i="35"/>
  <c r="J1280" i="35" s="1"/>
  <c r="E445" i="35"/>
  <c r="L445" i="35"/>
  <c r="M446" i="35"/>
  <c r="M496" i="35" s="1"/>
  <c r="M499" i="35" s="1"/>
  <c r="M509" i="35" s="1"/>
  <c r="M513" i="35" s="1"/>
  <c r="M514" i="35" s="1"/>
  <c r="M516" i="35" s="1"/>
  <c r="I445" i="35"/>
  <c r="K445" i="35"/>
  <c r="N446" i="35"/>
  <c r="N496" i="35" s="1"/>
  <c r="N499" i="35" s="1"/>
  <c r="N509" i="35" s="1"/>
  <c r="N513" i="35" s="1"/>
  <c r="N514" i="35" s="1"/>
  <c r="N516" i="35" s="1"/>
  <c r="P446" i="35"/>
  <c r="P496" i="35" s="1"/>
  <c r="P499" i="35" s="1"/>
  <c r="P509" i="35" s="1"/>
  <c r="P513" i="35" s="1"/>
  <c r="P514" i="35" s="1"/>
  <c r="P516" i="35" s="1"/>
  <c r="J445" i="35"/>
  <c r="D902" i="35"/>
  <c r="L757" i="35"/>
  <c r="L759" i="35" s="1"/>
  <c r="O757" i="35"/>
  <c r="O759" i="35" s="1"/>
  <c r="K757" i="35"/>
  <c r="K759" i="35" s="1"/>
  <c r="H757" i="35"/>
  <c r="H759" i="35" s="1"/>
  <c r="P757" i="35"/>
  <c r="P759" i="35" s="1"/>
  <c r="Q445" i="35"/>
  <c r="R445" i="35"/>
  <c r="O445" i="35"/>
  <c r="G445" i="35"/>
  <c r="C3" i="19"/>
  <c r="C3" i="33" s="1"/>
  <c r="D238" i="35" l="1"/>
  <c r="D240" i="35" s="1"/>
  <c r="D381" i="35"/>
  <c r="B3" i="33"/>
  <c r="C12" i="25"/>
  <c r="D5450" i="35"/>
  <c r="D1803" i="35"/>
  <c r="D2324" i="35"/>
  <c r="D3887" i="35"/>
  <c r="D2845" i="35"/>
  <c r="D1282" i="35"/>
  <c r="D518" i="35"/>
  <c r="D761" i="35"/>
  <c r="C8" i="19"/>
  <c r="C7"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tc={D33EA945-1603-49E9-94F5-0C7568D53F8E}</author>
  </authors>
  <commentList>
    <comment ref="R3" authorId="0" shapeId="0" xr:uid="{D33EA945-1603-49E9-94F5-0C7568D53F8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Colonne J à L: Utile pour le calcul du critère Efficacité en mobilité (calcul automatique - hypothèse fonctionnelle ci-après)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SACHER Pierre</author>
  </authors>
  <commentList>
    <comment ref="D4" authorId="0" shapeId="0" xr:uid="{00000000-0006-0000-0700-000001000000}">
      <text>
        <r>
          <rPr>
            <b/>
            <sz val="9"/>
            <color indexed="81"/>
            <rFont val="Tahoma"/>
            <family val="2"/>
          </rPr>
          <t>Moyenne dernière année pleine : 7/20-7/21</t>
        </r>
      </text>
    </comment>
    <comment ref="C8" authorId="0" shapeId="0" xr:uid="{00000000-0006-0000-0700-000002000000}">
      <text>
        <r>
          <rPr>
            <b/>
            <sz val="9"/>
            <color indexed="81"/>
            <rFont val="Tahoma"/>
            <family val="2"/>
          </rPr>
          <t>Moyenne dernière année pleine 08/20-08/21</t>
        </r>
      </text>
    </comment>
    <comment ref="B10" authorId="0" shapeId="0" xr:uid="{00000000-0006-0000-0700-000003000000}">
      <text>
        <r>
          <rPr>
            <b/>
            <sz val="9"/>
            <color indexed="81"/>
            <rFont val="Tahoma"/>
            <family val="2"/>
          </rPr>
          <t>Evolution annuelle du prix de l'énergie</t>
        </r>
      </text>
    </comment>
    <comment ref="E10" authorId="0" shapeId="0" xr:uid="{00000000-0006-0000-0700-000004000000}">
      <text>
        <r>
          <rPr>
            <b/>
            <sz val="9"/>
            <color indexed="81"/>
            <rFont val="Tahoma"/>
            <family val="2"/>
          </rPr>
          <t>CGDD, page 22, 47% sur période 2020/2030, hypothèse de TICPE fixe</t>
        </r>
      </text>
    </comment>
    <comment ref="B11" authorId="0" shapeId="0" xr:uid="{00000000-0006-0000-0700-000005000000}">
      <text>
        <r>
          <rPr>
            <b/>
            <sz val="9"/>
            <color indexed="81"/>
            <rFont val="Tahoma"/>
            <family val="2"/>
          </rPr>
          <t>Evolution annuelle du prix de l'énergie</t>
        </r>
      </text>
    </comment>
    <comment ref="E11" authorId="0" shapeId="0" xr:uid="{00000000-0006-0000-0700-000006000000}">
      <text>
        <r>
          <rPr>
            <b/>
            <sz val="9"/>
            <color indexed="81"/>
            <rFont val="Tahoma"/>
            <family val="2"/>
          </rPr>
          <t>CGDD, page 22, 21% sur période 2020/2030</t>
        </r>
      </text>
    </comment>
    <comment ref="D52" authorId="0" shapeId="0" xr:uid="{00000000-0006-0000-0700-000007000000}">
      <text>
        <r>
          <rPr>
            <b/>
            <sz val="9"/>
            <color indexed="81"/>
            <rFont val="Tahoma"/>
            <family val="2"/>
          </rPr>
          <t>SACHER Pierre:</t>
        </r>
        <r>
          <rPr>
            <sz val="9"/>
            <color indexed="81"/>
            <rFont val="Tahoma"/>
            <family val="2"/>
          </rPr>
          <t xml:space="preserve">
Extrapolé
</t>
        </r>
      </text>
    </comment>
    <comment ref="D53" authorId="0" shapeId="0" xr:uid="{00000000-0006-0000-0700-000008000000}">
      <text>
        <r>
          <rPr>
            <b/>
            <sz val="9"/>
            <color indexed="81"/>
            <rFont val="Tahoma"/>
            <family val="2"/>
          </rPr>
          <t>SACHER Pierre:</t>
        </r>
        <r>
          <rPr>
            <sz val="9"/>
            <color indexed="81"/>
            <rFont val="Tahoma"/>
            <family val="2"/>
          </rPr>
          <t xml:space="preserve">
Extrapolé</t>
        </r>
      </text>
    </comment>
  </commentList>
</comments>
</file>

<file path=xl/sharedStrings.xml><?xml version="1.0" encoding="utf-8"?>
<sst xmlns="http://schemas.openxmlformats.org/spreadsheetml/2006/main" count="8809" uniqueCount="950">
  <si>
    <t>Ce tableur permet de renseigner les caractéristiques de l'écosystème et sera utilisé pour vérifier l'éligibilité puis pour calculer la rentabilité financière de l'infrastructure de production/distribution d'hydrogène (BP), le coût total de possession du véhicule pour les usagers mobilité (TCO) ainsi que les gaz à effet de serre évités.</t>
  </si>
  <si>
    <t>Les données structurantes du projet (Mode de production de l'hydrogène, quantités d'hydrogène, quantités d'énergies fossiles évitées…) sont liées entre les onglets</t>
  </si>
  <si>
    <t>ð</t>
  </si>
  <si>
    <t>Seules les cellules couleur or sont à remplir</t>
  </si>
  <si>
    <t>Si des problèmes sont rencontrés, merci de contacter ecosysh2@ademe.fr</t>
  </si>
  <si>
    <t>Vous trouverez ci-dessous l'ordre chronologique de remplissage à suivre</t>
  </si>
  <si>
    <t>①</t>
  </si>
  <si>
    <t>Compléter l'onglet Partenaires</t>
  </si>
  <si>
    <t>Renseigner les différents partenaires prenant part au projet, un partenaire non renseigné via cet onglet ne pourra pas être affecté à des lignes des onglets suivants</t>
  </si>
  <si>
    <t>②</t>
  </si>
  <si>
    <t>Compléter l'onglet Production</t>
  </si>
  <si>
    <t>Remplir une ligne par unité de production du projet produisant de l'hydrogène pour les usages de l'écosystème</t>
  </si>
  <si>
    <t>Remplir les colonnes M à BB selon le mode de production d'hydrogène de l'unité, si l'infrastructure est existante alors il est inutile de remplir lles colonnes situées après la colonne BB</t>
  </si>
  <si>
    <t>●</t>
  </si>
  <si>
    <t>Le cas électrolyse de l'eau avec raccordement direct avec des EnR correspond à la situation où l'électrolyseur est relié uniquement à des EnR sans soutirage via le réseau</t>
  </si>
  <si>
    <t>Le cas électrolyse de l'eau avec raccordement réseau correspond aux autres situations avec électrolyse de l'eau</t>
  </si>
  <si>
    <t>Le cas pyrolyse/gazéification nécessite de remplir de nombreux éléments en lien avec les exigences de maturité et qui doivent permettre de calculer un facteur d'émission relatif à l'installation</t>
  </si>
  <si>
    <t>Pour les colonnes BF à CE, renseigner au mieux le détail des coûts, des intitulés de colonnes peuvent être renseignés par le porteur si les intitulés par défaut ne suffisent pas pour présenter l'ensemble des coûts</t>
  </si>
  <si>
    <t>③</t>
  </si>
  <si>
    <t>Compléter les onglets Usages industrie et Distribution</t>
  </si>
  <si>
    <t>Si le projet a des usages industriels : renseigner une ligne par usage industriel éligible aux conditions de l'appel dans l'onglet Usages industrie, des éléments différents sont demandés selon si c'est un usage matière ou énergétique</t>
  </si>
  <si>
    <t>Si le projet a des stations de distribution : renseigner une ligne par station de distribution envisagée, pour les infrastructures de distribution existantes, il est inutile de remplir les colonnes situées après la colonne AA</t>
  </si>
  <si>
    <t>Dans le modèle, une station de distribution ne peut être alimentée que par une unité de production, si une station de distribution est alimentée par plusieurs stations de production alors il faut renseigner la station de production qui l'alimente le plus</t>
  </si>
  <si>
    <t>④</t>
  </si>
  <si>
    <t>Compléter l'onglet Usages mobilité</t>
  </si>
  <si>
    <t>Renseigner une ligne par type d'usage et affecter un nombre de véhicule à chaque usage</t>
  </si>
  <si>
    <t>⑤</t>
  </si>
  <si>
    <t>Compléter l'onglet Sélection</t>
  </si>
  <si>
    <t>Renseigner les cellules couleur or de l'onglet Sélection pour obtenir le nombre de points ou les indicateurs du projet</t>
  </si>
  <si>
    <t>Les notes €aide/tCO2évitées et efficacité des usages mobilités seront obtenues par comparaison avec les autres projets lors de la phase d'évaluation</t>
  </si>
  <si>
    <t>⑥</t>
  </si>
  <si>
    <t>Compléter l'onglet BP Infras</t>
  </si>
  <si>
    <t>Dans l'onglet BP Infras, différents choix sont possibles :  "Production et Distribution", "Production seule" et "Distribution seule"</t>
  </si>
  <si>
    <t>Dans le cas de production décentralisée avec une station de production n'alimentant qu'une station de distribution, il est conseillé d'utiliser le format "Production et Distribution" pour chaque unité de production/distribution décentralisée</t>
  </si>
  <si>
    <t>Dans les autres cas de production centralisée ou semi-centralisée, il est conseillé d'utiliser les formats "Production seule" et "Distribution seule"</t>
  </si>
  <si>
    <t>⑦</t>
  </si>
  <si>
    <t>Compléter les onglets Grille DNSH, FR2030</t>
  </si>
  <si>
    <t>Renseigner les cellules couleur or de l'onglet Grille DNSH</t>
  </si>
  <si>
    <t>Renseigner les cellules couleur or de l'onglet FR2030</t>
  </si>
  <si>
    <t>Nom du projet</t>
  </si>
  <si>
    <t>Demande d'aide totale</t>
  </si>
  <si>
    <t>Raison sociale</t>
  </si>
  <si>
    <t>Catégorie d'organisme au sens communautaire</t>
  </si>
  <si>
    <t>SIRET</t>
  </si>
  <si>
    <t>Montant d'aide demandé</t>
  </si>
  <si>
    <t>Entité coordinatrice</t>
  </si>
  <si>
    <t>Partenaire 1</t>
  </si>
  <si>
    <t>Partenaire 2</t>
  </si>
  <si>
    <t>Partenaire 3</t>
  </si>
  <si>
    <t>Partenaire 4</t>
  </si>
  <si>
    <t>Partenaire 5</t>
  </si>
  <si>
    <t>Partenaire 6</t>
  </si>
  <si>
    <t>Partenaire 7</t>
  </si>
  <si>
    <t>Partenaire 8</t>
  </si>
  <si>
    <t>Partenaire 9</t>
  </si>
  <si>
    <t>Partenaire 10</t>
  </si>
  <si>
    <t>Partenaire 11</t>
  </si>
  <si>
    <t>Partenaire 12</t>
  </si>
  <si>
    <t>Partenaire 13</t>
  </si>
  <si>
    <t>Partenaire 14</t>
  </si>
  <si>
    <t>Partenaire 15</t>
  </si>
  <si>
    <t>Partenaire 16</t>
  </si>
  <si>
    <t>Partenaire 17</t>
  </si>
  <si>
    <t>Partenaire 18</t>
  </si>
  <si>
    <t>Partenaire 19</t>
  </si>
  <si>
    <t>Partenaire 20</t>
  </si>
  <si>
    <t>Partenaire 21</t>
  </si>
  <si>
    <t>Partenaire 22</t>
  </si>
  <si>
    <t>Partenaire 23</t>
  </si>
  <si>
    <t>Partenaire 24</t>
  </si>
  <si>
    <t>Partenaire 25</t>
  </si>
  <si>
    <t>Partenaire 26</t>
  </si>
  <si>
    <t>Partenaire 27</t>
  </si>
  <si>
    <t>Partenaire 28</t>
  </si>
  <si>
    <t>Partenaire 29</t>
  </si>
  <si>
    <t>Partenaire 30</t>
  </si>
  <si>
    <t>Partenaire 31</t>
  </si>
  <si>
    <t>Partenaire 32</t>
  </si>
  <si>
    <t>Partenaire 33</t>
  </si>
  <si>
    <t>Partenaire 34</t>
  </si>
  <si>
    <t>Partenaire 35</t>
  </si>
  <si>
    <t>Partenaire 36</t>
  </si>
  <si>
    <t>Partenaire 37</t>
  </si>
  <si>
    <t>Partenaire 38</t>
  </si>
  <si>
    <t>Partenaire 39</t>
  </si>
  <si>
    <t>Partenaire 40</t>
  </si>
  <si>
    <t>Partenaire 41</t>
  </si>
  <si>
    <t>Partenaire 42</t>
  </si>
  <si>
    <t>Partenaire 43</t>
  </si>
  <si>
    <t>Partenaire 44</t>
  </si>
  <si>
    <t>Partenaire 45</t>
  </si>
  <si>
    <t>Partenaire 46</t>
  </si>
  <si>
    <t>Partenaire 47</t>
  </si>
  <si>
    <t>Partenaire 48</t>
  </si>
  <si>
    <t>Partenaire 49</t>
  </si>
  <si>
    <t>Partenaire 50</t>
  </si>
  <si>
    <t>Partenaire 51</t>
  </si>
  <si>
    <t>Partenaire 52</t>
  </si>
  <si>
    <t>Partenaire 53</t>
  </si>
  <si>
    <t>Partenaire 54</t>
  </si>
  <si>
    <t>Partenaire 55</t>
  </si>
  <si>
    <t>Partenaire 56</t>
  </si>
  <si>
    <t>Partenaire 57</t>
  </si>
  <si>
    <t>Partenaire 58</t>
  </si>
  <si>
    <t>Partenaire 59</t>
  </si>
  <si>
    <t>Partenaire 60</t>
  </si>
  <si>
    <t>Partenaire 61</t>
  </si>
  <si>
    <t>Partenaire 62</t>
  </si>
  <si>
    <t>Partenaire 63</t>
  </si>
  <si>
    <t>Partenaire 64</t>
  </si>
  <si>
    <t>Partenaire 65</t>
  </si>
  <si>
    <t>Partenaire 66</t>
  </si>
  <si>
    <t>Partenaire 67</t>
  </si>
  <si>
    <t>Partenaire 68</t>
  </si>
  <si>
    <t>Partenaire 69</t>
  </si>
  <si>
    <t>Partenaire 70</t>
  </si>
  <si>
    <t>Partenaire 71</t>
  </si>
  <si>
    <t>Partenaire 72</t>
  </si>
  <si>
    <t>Partenaire 73</t>
  </si>
  <si>
    <t>Partenaire 74</t>
  </si>
  <si>
    <t>Partenaire 75</t>
  </si>
  <si>
    <t>Partenaire 76</t>
  </si>
  <si>
    <t>Partenaire 77</t>
  </si>
  <si>
    <t>Partenaire 78</t>
  </si>
  <si>
    <t>Partenaire 79</t>
  </si>
  <si>
    <t>Partenaire 80</t>
  </si>
  <si>
    <t>Partenaire 81</t>
  </si>
  <si>
    <t>Partenaire 82</t>
  </si>
  <si>
    <t>Partenaire 83</t>
  </si>
  <si>
    <t>Partenaire 84</t>
  </si>
  <si>
    <t>Partenaire 85</t>
  </si>
  <si>
    <t>Partenaire 86</t>
  </si>
  <si>
    <t>Partenaire 87</t>
  </si>
  <si>
    <t>Partenaire 88</t>
  </si>
  <si>
    <t>Partenaire 89</t>
  </si>
  <si>
    <t>Partenaire 90</t>
  </si>
  <si>
    <t>Partenaire 91</t>
  </si>
  <si>
    <t>Partenaire 92</t>
  </si>
  <si>
    <t>Partenaire 93</t>
  </si>
  <si>
    <t>Partenaire 94</t>
  </si>
  <si>
    <t>Partenaire 95</t>
  </si>
  <si>
    <t>Partenaire 96</t>
  </si>
  <si>
    <t>Partenaire 97</t>
  </si>
  <si>
    <t>Partenaire 98</t>
  </si>
  <si>
    <t>Partenaire 99</t>
  </si>
  <si>
    <t>Prix de l'H2 année 1 (€HT/kg H2)</t>
  </si>
  <si>
    <t>Prix de l'H2 année 1 pour usages sécurisés (€HT/kg H2)</t>
  </si>
  <si>
    <t>Caractéristiques générales</t>
  </si>
  <si>
    <t>Réservé à l'évaluation ADEME</t>
  </si>
  <si>
    <t>Si électrolyse de l'eau :</t>
  </si>
  <si>
    <t>Si électrolyse chlore-alcali :</t>
  </si>
  <si>
    <t xml:space="preserve">Si pyrolyse / gazéification </t>
  </si>
  <si>
    <t>Tous types de production</t>
  </si>
  <si>
    <t>CAPEX Production</t>
  </si>
  <si>
    <t>CAPEX Stockage</t>
  </si>
  <si>
    <t>CAPEX Autres équipements</t>
  </si>
  <si>
    <t>CAPEX Travaux</t>
  </si>
  <si>
    <t>Etudes</t>
  </si>
  <si>
    <t>Autres CAPEX</t>
  </si>
  <si>
    <t>Numéro d'unité de production</t>
  </si>
  <si>
    <t>Infra sécurisée en usages</t>
  </si>
  <si>
    <t>Quantité d'H2 à sécuriser</t>
  </si>
  <si>
    <t>Quantité d'H2 sécurisée (kg)</t>
  </si>
  <si>
    <t>Nom de l'unité de production</t>
  </si>
  <si>
    <t>Entité portant les investissements liés à cette unité de production</t>
  </si>
  <si>
    <t>Ref-Production</t>
  </si>
  <si>
    <t>Type d'unité de production</t>
  </si>
  <si>
    <t>Capacité de stockage fixe (kg)</t>
  </si>
  <si>
    <t>Pression de stockage maximal de l'installation (bars)</t>
  </si>
  <si>
    <t>Localisation (Code Insee)</t>
  </si>
  <si>
    <t>Régime ICPE</t>
  </si>
  <si>
    <t>Infrastructure existante ou nouvelle avec demande d'aide ?</t>
  </si>
  <si>
    <t>Délai de mise en service des infrastructures après contratualisation de la convention (en mois)</t>
  </si>
  <si>
    <t>Puissance d'électrolyse installée (MW)</t>
  </si>
  <si>
    <t>Prix indiqué non actualisé électricité (€/MWh)</t>
  </si>
  <si>
    <t>Taux d'actualisation électricité</t>
  </si>
  <si>
    <t>Prix indiqué non actualisé eau (€/m3)</t>
  </si>
  <si>
    <t>Taux d'actualisation eau</t>
  </si>
  <si>
    <t>Nombre d'heures de fonctionnement par an</t>
  </si>
  <si>
    <t>Capacité de production nominale (kgH2/h)</t>
  </si>
  <si>
    <t>Capacité annuelle de production d'H2 (kgH2)</t>
  </si>
  <si>
    <t>Technologie</t>
  </si>
  <si>
    <t>Rendement de l'électrolyse (en kWh/kg)</t>
  </si>
  <si>
    <t>Localisation du parc EnR (Code Insee)</t>
  </si>
  <si>
    <t>Puissance du parc EnR (MW)</t>
  </si>
  <si>
    <t>Productible annuel du parc EnR (MWh)</t>
  </si>
  <si>
    <t>Année de mise en service du parc EnR</t>
  </si>
  <si>
    <t>Fournisseur d'électricité envisagé</t>
  </si>
  <si>
    <t>Durée envisagée du contrat de fourniture d'électricité</t>
  </si>
  <si>
    <t xml:space="preserve">Achat conjoint d'électricité et de garanties d'origine </t>
  </si>
  <si>
    <t>Corrélation temporelle</t>
  </si>
  <si>
    <t>Hydrogène précédemment valorisé sous forme thermique ?</t>
  </si>
  <si>
    <t>Emissions de CO2 liées au nouveau mode de production de chaleur (kgCO2/kgH2 substitué)</t>
  </si>
  <si>
    <t>Distance moyenne de transport de la biomasse (km)</t>
  </si>
  <si>
    <t>Nombre de livraison de biomasse par an</t>
  </si>
  <si>
    <t>Distance moyenne de transport de char (km)</t>
  </si>
  <si>
    <t>Nombre de livraison de char par an</t>
  </si>
  <si>
    <t xml:space="preserve">Densité volumique de la biomasse </t>
  </si>
  <si>
    <t xml:space="preserve">Biomasse intrante (kg/h) </t>
  </si>
  <si>
    <t>PCI intrant (kWh/kg)</t>
  </si>
  <si>
    <t>Débit syngas sortie gazéifieur (Nm3/h)</t>
  </si>
  <si>
    <t>Part d'H2 dans la composition chimique du syngas (%vol gaz sec)</t>
  </si>
  <si>
    <t>Part de CO2 dans la composition chimique du syngas (%vol gaz sec)</t>
  </si>
  <si>
    <t>Part de CH4 dans la composition chimique du syngas (%vol gaz sec)</t>
  </si>
  <si>
    <t>Part de CO dans la composition chimique du syngas (%vol gaz sec)</t>
  </si>
  <si>
    <t>Part de N2 dans la composition chimique du syngas (%vol gaz sec)</t>
  </si>
  <si>
    <t>Production de biochar (kg/h)</t>
  </si>
  <si>
    <t>Rendement de la purification d'H2</t>
  </si>
  <si>
    <t>Biomasse consommée annuellement (tonnes de biomasse)</t>
  </si>
  <si>
    <t>Aide ADEME demandée (€ HTR)</t>
  </si>
  <si>
    <t>Autres aides d'Etat obtenues, demandées et envisagées (€ HTR)</t>
  </si>
  <si>
    <t>Autres aides hors aides d'Etat obtenues, demandées et envisagées (€ HTR)</t>
  </si>
  <si>
    <t>Part de la capacité de production dédiée à des usages industriels sécurisés</t>
  </si>
  <si>
    <t>Part de la capacité de production dédiée à des usages mobilité sécurisés</t>
  </si>
  <si>
    <t>Coût de référence (€HTR)</t>
  </si>
  <si>
    <t>Electrolyseur ou équipement de production (€ HTR)</t>
  </si>
  <si>
    <t>Raccordements et convertisseurs (€ HTR)</t>
  </si>
  <si>
    <t>Poste électrique (€ HTR)</t>
  </si>
  <si>
    <t>Stockage (€ HTR)</t>
  </si>
  <si>
    <t>Autres équipements (capteurs, périphériques…) (€HTR)</t>
  </si>
  <si>
    <t>Digitalisation (€ HTR)</t>
  </si>
  <si>
    <t>Système SCADA (€ HTR)</t>
  </si>
  <si>
    <t>Autres (€ HTR)</t>
  </si>
  <si>
    <t>Genie Civil  (€ HTR)</t>
  </si>
  <si>
    <t>Aléas (€ HTR)</t>
  </si>
  <si>
    <t>Travaux d'installation (€ HTR)</t>
  </si>
  <si>
    <t>Etudes (€ HTR)</t>
  </si>
  <si>
    <t>CAPEX Production Total (€ HTR)</t>
  </si>
  <si>
    <t>CAPEX Stockage Total (€ HTR)</t>
  </si>
  <si>
    <t>CAPEX Autres équipements Total (€ HTR)</t>
  </si>
  <si>
    <t>CAPEX Travaux Total (€ HTR)</t>
  </si>
  <si>
    <t>CAPEX Etudes Total (€ HTR)</t>
  </si>
  <si>
    <t>CAPEX Autres Total (€ HTR)</t>
  </si>
  <si>
    <t>CAPEX Total Total (€ HTR)</t>
  </si>
  <si>
    <t>Surcoût</t>
  </si>
  <si>
    <t>Unité de production n°1</t>
  </si>
  <si>
    <t>Autorisation</t>
  </si>
  <si>
    <t>Infrastructure existante</t>
  </si>
  <si>
    <t>Alcalin</t>
  </si>
  <si>
    <t>Mensuelle</t>
  </si>
  <si>
    <t>Unité de production n°2</t>
  </si>
  <si>
    <t>Unité de production n°3</t>
  </si>
  <si>
    <t>Unité de production n°4</t>
  </si>
  <si>
    <t>Unité de production n°5</t>
  </si>
  <si>
    <t>Unité de production n°6</t>
  </si>
  <si>
    <t>Unité de production n°7</t>
  </si>
  <si>
    <t>Unité de production n°8</t>
  </si>
  <si>
    <t>Unité de production n°9</t>
  </si>
  <si>
    <t>Unité de production n°10</t>
  </si>
  <si>
    <t>Unité de production n°11</t>
  </si>
  <si>
    <t>Unité de production n°12</t>
  </si>
  <si>
    <t>Unité de production n°13</t>
  </si>
  <si>
    <t>Unité de production n°14</t>
  </si>
  <si>
    <t>Unité de production n°15</t>
  </si>
  <si>
    <t>Unité de production n°16</t>
  </si>
  <si>
    <t>Unité de production n°17</t>
  </si>
  <si>
    <t>Unité de production n°18</t>
  </si>
  <si>
    <t>Unité de production n°19</t>
  </si>
  <si>
    <t>Unité de production n°20</t>
  </si>
  <si>
    <t>Unité de production n°21</t>
  </si>
  <si>
    <t>Unité de production n°22</t>
  </si>
  <si>
    <t>Unité de production n°23</t>
  </si>
  <si>
    <t>Unité de production n°24</t>
  </si>
  <si>
    <t>Unité de production n°25</t>
  </si>
  <si>
    <t>Unité de production n°26</t>
  </si>
  <si>
    <t>Unité de production n°27</t>
  </si>
  <si>
    <t>Unité de production n°28</t>
  </si>
  <si>
    <t>Unité de production n°29</t>
  </si>
  <si>
    <t>Unité de production n°30</t>
  </si>
  <si>
    <t>Unité de production n°31</t>
  </si>
  <si>
    <t>Unité de production n°32</t>
  </si>
  <si>
    <t>Unité de production n°33</t>
  </si>
  <si>
    <t>Unité de production n°34</t>
  </si>
  <si>
    <t>Unité de production n°35</t>
  </si>
  <si>
    <t>Unité de production n°36</t>
  </si>
  <si>
    <t>Unité de production n°37</t>
  </si>
  <si>
    <t>Unité de production n°38</t>
  </si>
  <si>
    <t>Unité de production n°39</t>
  </si>
  <si>
    <t>Unité de production n°40</t>
  </si>
  <si>
    <t>Unité de production n°41</t>
  </si>
  <si>
    <t>Unité de production n°42</t>
  </si>
  <si>
    <t>Unité de production n°43</t>
  </si>
  <si>
    <t>Unité de production n°44</t>
  </si>
  <si>
    <t>Unité de production n°45</t>
  </si>
  <si>
    <t>Unité de production n°46</t>
  </si>
  <si>
    <t>Unité de production n°47</t>
  </si>
  <si>
    <t>Unité de production n°48</t>
  </si>
  <si>
    <t>Unité de production n°49</t>
  </si>
  <si>
    <t>Unité de production n°50</t>
  </si>
  <si>
    <t>Caractéristiques</t>
  </si>
  <si>
    <t>Si usage matière</t>
  </si>
  <si>
    <t>Si combustion</t>
  </si>
  <si>
    <t>Dénominatif usage</t>
  </si>
  <si>
    <t>Usage sécurisé</t>
  </si>
  <si>
    <t>Procédé haute température ?</t>
  </si>
  <si>
    <t>Combustion en mélange CH4/H2 ?</t>
  </si>
  <si>
    <t>Etude de faisabilité technique réalisée ?</t>
  </si>
  <si>
    <t>Industriel concerné</t>
  </si>
  <si>
    <t>Code INSEE de  la commune</t>
  </si>
  <si>
    <t>Type d'usage</t>
  </si>
  <si>
    <t>Consommation annuelle d'hydrogène bas carbone/renouvelable (kg)</t>
  </si>
  <si>
    <t>Facteur d'émission production (kgCO2/kgH2)</t>
  </si>
  <si>
    <t>Pression de transport de l'hydrogène (bars)</t>
  </si>
  <si>
    <t>Facteur d'émission avitaillement (kgCO2/kgH2)</t>
  </si>
  <si>
    <t>Taux d'inflation du prix de l'H2</t>
  </si>
  <si>
    <t>Approvisionnement de référence</t>
  </si>
  <si>
    <t>Quantité d'H2 annuelle en subsitution (kg)</t>
  </si>
  <si>
    <t>Secteur</t>
  </si>
  <si>
    <t>Quantités de CH4 subsituées (en MWh PCI)</t>
  </si>
  <si>
    <t>Température de flamme (en °C)</t>
  </si>
  <si>
    <t>1 si sécurisé; 0 sinon</t>
  </si>
  <si>
    <t>Usage industriel n°1</t>
  </si>
  <si>
    <t>Usage matière</t>
  </si>
  <si>
    <t>Tuiles &amp; Briques</t>
  </si>
  <si>
    <t>Usage industriel n°2</t>
  </si>
  <si>
    <t>Usage industriel n°3</t>
  </si>
  <si>
    <t>Usage industriel n°4</t>
  </si>
  <si>
    <t>Usage industriel n°5</t>
  </si>
  <si>
    <t>Usage industriel n°6</t>
  </si>
  <si>
    <t>Usage industriel n°7</t>
  </si>
  <si>
    <t>Usage industriel n°8</t>
  </si>
  <si>
    <t>Usage industriel n°9</t>
  </si>
  <si>
    <t>Usage industriel n°10</t>
  </si>
  <si>
    <t>Usage industriel n°11</t>
  </si>
  <si>
    <t>Usage industriel n°12</t>
  </si>
  <si>
    <t>Usage industriel n°13</t>
  </si>
  <si>
    <t>Usage industriel n°14</t>
  </si>
  <si>
    <t>Usage industriel n°15</t>
  </si>
  <si>
    <t>Usage industriel n°16</t>
  </si>
  <si>
    <t>Usage industriel n°17</t>
  </si>
  <si>
    <t>Usage industriel n°18</t>
  </si>
  <si>
    <t>Usage industriel n°19</t>
  </si>
  <si>
    <t>Usage industriel n°20</t>
  </si>
  <si>
    <t>Usage industriel n°21</t>
  </si>
  <si>
    <t>Usage industriel n°22</t>
  </si>
  <si>
    <t>Usage industriel n°23</t>
  </si>
  <si>
    <t>Usage industriel n°24</t>
  </si>
  <si>
    <t>Usage industriel n°25</t>
  </si>
  <si>
    <t>Usage industriel n°26</t>
  </si>
  <si>
    <t>Usage industriel n°27</t>
  </si>
  <si>
    <t>Usage industriel n°28</t>
  </si>
  <si>
    <t>Usage industriel n°29</t>
  </si>
  <si>
    <t>Usage industriel n°30</t>
  </si>
  <si>
    <t>Usage industriel n°31</t>
  </si>
  <si>
    <t>Usage industriel n°32</t>
  </si>
  <si>
    <t>Usage industriel n°33</t>
  </si>
  <si>
    <t>Usage industriel n°34</t>
  </si>
  <si>
    <t>Usage industriel n°35</t>
  </si>
  <si>
    <t>Usage industriel n°36</t>
  </si>
  <si>
    <t>Usage industriel n°37</t>
  </si>
  <si>
    <t>Usage industriel n°38</t>
  </si>
  <si>
    <t>Usage industriel n°39</t>
  </si>
  <si>
    <t>Usage industriel n°40</t>
  </si>
  <si>
    <t>Usage industriel n°41</t>
  </si>
  <si>
    <t>Usage industriel n°42</t>
  </si>
  <si>
    <t>Usage industriel n°43</t>
  </si>
  <si>
    <t>Usage industriel n°44</t>
  </si>
  <si>
    <t>Usage industriel n°45</t>
  </si>
  <si>
    <t>Usage industriel n°46</t>
  </si>
  <si>
    <t>Usage industriel n°47</t>
  </si>
  <si>
    <t>Usage industriel n°48</t>
  </si>
  <si>
    <t>Usage industriel n°49</t>
  </si>
  <si>
    <t>Usage industriel n°50</t>
  </si>
  <si>
    <t>CAPEX Distribution</t>
  </si>
  <si>
    <t>Numéro d'unité de distribution</t>
  </si>
  <si>
    <t>Nom de l'unité de distribution</t>
  </si>
  <si>
    <t>Localisation de l'unité de distribution (Code Insee)</t>
  </si>
  <si>
    <t>Entité portant les investissements liés à cette unité de distribution</t>
  </si>
  <si>
    <t>Ref-Station</t>
  </si>
  <si>
    <t>Unité de production avitaillant cette unité de distribution</t>
  </si>
  <si>
    <t>Facteur d'émission production  (kgCO2/kgH2)</t>
  </si>
  <si>
    <t>Facteur d'émission avitaillement  (kgCO2/kgH2)</t>
  </si>
  <si>
    <t>Capacité de stockage mobile (kgH2)</t>
  </si>
  <si>
    <t>Nombre de jours de fonctionnement par an</t>
  </si>
  <si>
    <t>Capacité de distribution annuelle</t>
  </si>
  <si>
    <t>Nombre de bornes à 350 bars</t>
  </si>
  <si>
    <t>Nombre de bornes à 700 bars</t>
  </si>
  <si>
    <t>Débit max à 350 bars (g/s)</t>
  </si>
  <si>
    <t>Débit max à 700 bars (g/s)</t>
  </si>
  <si>
    <t>Capacité de stockage fixe (kgH2)</t>
  </si>
  <si>
    <t>Pression maximale de stockage fixe (bars)</t>
  </si>
  <si>
    <t>Compresseur(s) (€ HTR)</t>
  </si>
  <si>
    <t>Stockage mobile (€ HTR)</t>
  </si>
  <si>
    <t>Borne de ravitaillement (€ HTR)</t>
  </si>
  <si>
    <t>Stockage fixe (€ HTR)</t>
  </si>
  <si>
    <t>Autres équipements (capteurs, périphériques…) (€ HTR)</t>
  </si>
  <si>
    <t>CAPEX Distribution Total (€ HTR)</t>
  </si>
  <si>
    <t>Unité de distribution n°1</t>
  </si>
  <si>
    <t>Unité de distribution n°2</t>
  </si>
  <si>
    <t>Unité de distribution n°3</t>
  </si>
  <si>
    <t>Unité de distribution n°4</t>
  </si>
  <si>
    <t>Unité de distribution n°5</t>
  </si>
  <si>
    <t>Unité de distribution n°6</t>
  </si>
  <si>
    <t>Unité de distribution n°7</t>
  </si>
  <si>
    <t>Unité de distribution n°8</t>
  </si>
  <si>
    <t>Unité de distribution n°9</t>
  </si>
  <si>
    <t>Unité de distribution n°10</t>
  </si>
  <si>
    <t>Unité de distribution n°11</t>
  </si>
  <si>
    <t>Unité de distribution n°12</t>
  </si>
  <si>
    <t>Unité de distribution n°13</t>
  </si>
  <si>
    <t>Unité de distribution n°14</t>
  </si>
  <si>
    <t>Unité de distribution n°15</t>
  </si>
  <si>
    <t>Unité de distribution n°16</t>
  </si>
  <si>
    <t>Unité de distribution n°17</t>
  </si>
  <si>
    <t>Unité de distribution n°18</t>
  </si>
  <si>
    <t>Unité de distribution n°19</t>
  </si>
  <si>
    <t>Unité de distribution n°20</t>
  </si>
  <si>
    <t>Unité de distribution n°21</t>
  </si>
  <si>
    <t>Unité de distribution n°22</t>
  </si>
  <si>
    <t>Unité de distribution n°23</t>
  </si>
  <si>
    <t>Unité de distribution n°24</t>
  </si>
  <si>
    <t>Unité de distribution n°25</t>
  </si>
  <si>
    <t>Unité de distribution n°26</t>
  </si>
  <si>
    <t>Unité de distribution n°27</t>
  </si>
  <si>
    <t>Unité de distribution n°28</t>
  </si>
  <si>
    <t>Unité de distribution n°29</t>
  </si>
  <si>
    <t>Unité de distribution n°30</t>
  </si>
  <si>
    <t>Unité de distribution n°31</t>
  </si>
  <si>
    <t>Unité de distribution n°32</t>
  </si>
  <si>
    <t>Unité de distribution n°33</t>
  </si>
  <si>
    <t>Unité de distribution n°34</t>
  </si>
  <si>
    <t>Unité de distribution n°35</t>
  </si>
  <si>
    <t>Unité de distribution n°36</t>
  </si>
  <si>
    <t>Unité de distribution n°37</t>
  </si>
  <si>
    <t>Unité de distribution n°38</t>
  </si>
  <si>
    <t>Unité de distribution n°39</t>
  </si>
  <si>
    <t>Unité de distribution n°40</t>
  </si>
  <si>
    <t>Unité de distribution n°41</t>
  </si>
  <si>
    <t>Unité de distribution n°42</t>
  </si>
  <si>
    <t>Unité de distribution n°43</t>
  </si>
  <si>
    <t>Unité de distribution n°44</t>
  </si>
  <si>
    <t>Unité de distribution n°45</t>
  </si>
  <si>
    <t>Unité de distribution n°46</t>
  </si>
  <si>
    <t>Unité de distribution n°47</t>
  </si>
  <si>
    <t>Unité de distribution n°48</t>
  </si>
  <si>
    <t>Unité de distribution n°49</t>
  </si>
  <si>
    <t>Unité de distribution n°50</t>
  </si>
  <si>
    <t>Identification des acteurs</t>
  </si>
  <si>
    <t>Description Activités de transport ou de manutention</t>
  </si>
  <si>
    <t>Hypothèse fonctionnelle pour le véhicule qui fait l'objet  d'une substitution à l'H2 (ne pas sélectionner véhicule avec frigo si la remorque frigorifique n'est pas substituée à l'H2)</t>
  </si>
  <si>
    <t>Hypothèses  technico-économiques pour les véhicules H2</t>
  </si>
  <si>
    <t>Hypothèses technico-économiques pour les véhicules de référence</t>
  </si>
  <si>
    <t>Bilan TCO Véhicule</t>
  </si>
  <si>
    <t>Dénominatif usage (moyen de transport ou de manutention)</t>
  </si>
  <si>
    <t>Diagnostic</t>
  </si>
  <si>
    <t>Pertinence de l'usage</t>
  </si>
  <si>
    <t>Devis Constructeurs et/ou étude pour rétrofit navire ou engin</t>
  </si>
  <si>
    <t>Délai de mise en service</t>
  </si>
  <si>
    <t>Engagement des utilisateurs</t>
  </si>
  <si>
    <t>Utilisateur : Exploitant de la flotte de véhicule (Transporteur, exploitant de réseau de transport collectif, Armateur…)</t>
  </si>
  <si>
    <t>Quel acteur fait l'acquisition ou loue les véhicules?</t>
  </si>
  <si>
    <t>Nom usuel de l'acquéreur ou locataire de la flotte de véhicules H2 (si Autre)</t>
  </si>
  <si>
    <t>SIRET de l'acquéreur ou locataire de la flotte de véhicules H2</t>
  </si>
  <si>
    <t>Entreprise ou Collectivité commanditaire de l'activité de transport (Chargeur, AOM,Commissionnaire,...)</t>
  </si>
  <si>
    <t>Acquéreur ou le locataire des véhicules?</t>
  </si>
  <si>
    <t>Typologie d'activité de transport ou de manutention</t>
  </si>
  <si>
    <t xml:space="preserve">Libellé de l'opération (nom de la ligne, origine-destination tournée, bordée,…) </t>
  </si>
  <si>
    <t>Code Insee du site de rattachement de l'usage (dépôt, centre logistique,  agence, port...)</t>
  </si>
  <si>
    <t>Type de marchandises ou matériaux (si pertinent)</t>
  </si>
  <si>
    <t>Flux de marchandises transportés annuellement (en millier de tonnes.km)</t>
  </si>
  <si>
    <t>Quantité de marchandises ou matériaux manipulés annuellement (en millier de tonnes)</t>
  </si>
  <si>
    <t>Flux de passagers transportés annuellement (en millier de passager.km)</t>
  </si>
  <si>
    <t>Typologie de véhicule</t>
  </si>
  <si>
    <t>Précision sur le véhicule, navire ou engin</t>
  </si>
  <si>
    <t xml:space="preserve">PTAC des véhicules routiers </t>
  </si>
  <si>
    <t>Nombre de véhicules actuellement utilisés pour cette activité</t>
  </si>
  <si>
    <t>Nombre de véhicules à substituer avec de l'H2 dans le cadre de ce projet</t>
  </si>
  <si>
    <t>Unité fonctionnelle principale du véhicule (heure ou km)</t>
  </si>
  <si>
    <t>Charge transportée moyenne quotidienne par véhicule si transport ou manutention de marchandises ou Interventions (y.c. trajets à vide) (tonnes)</t>
  </si>
  <si>
    <t>Nombre de passagers moyen quotidien (si transports de passagers ou interventions)- (y.c. trajets à vide)</t>
  </si>
  <si>
    <t>Taux de remplissage moyen quotidien (période de plus forte activité)</t>
  </si>
  <si>
    <t>Nombre de trajets/rotations quotidiennes (si pertinent)</t>
  </si>
  <si>
    <t>Temps d'immobilisation quotidien moyen entre deux trajets/rotations (h)</t>
  </si>
  <si>
    <t>Distance moyenne quotidienne parcourue (si transport ou intervention)  (y.c à vide) (km/jour)</t>
  </si>
  <si>
    <t>Durée moyenne quotidienne d'exploitation (si manipulation ou réfrigération) (h/jour)</t>
  </si>
  <si>
    <t>Nombre de Journées d'exploitation par an (j/an)</t>
  </si>
  <si>
    <t>Nombre d'années d'exploitation du véhicule</t>
  </si>
  <si>
    <t>Kilométrage annuel (km)</t>
  </si>
  <si>
    <t>durée d'exploitation annuelle (en h)</t>
  </si>
  <si>
    <t>S'agit-il d'une opération de rétrofit ?</t>
  </si>
  <si>
    <t>Modalités de détention du moyen de transport ou engin</t>
  </si>
  <si>
    <t xml:space="preserve">Constructeurs pressentis </t>
  </si>
  <si>
    <t>Année de mise en service prévue</t>
  </si>
  <si>
    <t>Prix à l'achat ou Cumul des loyers financiers en € HT</t>
  </si>
  <si>
    <t>Si location durée en mois (entre 36 et 60 mois)</t>
  </si>
  <si>
    <t>Valeur résiduelle (en % du prix neuf)</t>
  </si>
  <si>
    <t>Aide ADEME demandée par véhicule (€ HTR) par véhicule</t>
  </si>
  <si>
    <t>Aide ADEME pour tous les véhicules (€ HTR)</t>
  </si>
  <si>
    <t>Autres aides d'Etat obtenues, demandées et envisagées (€ HTR) par véhicule</t>
  </si>
  <si>
    <t>Autres aides d'Etat obtenues, demandées et envisagées (€ HTR) pour tous les véhicules</t>
  </si>
  <si>
    <t xml:space="preserve">Autres aides hors aides d'Etat obtenues, demandées et envisagées (€ HTR) par véhicule </t>
  </si>
  <si>
    <t xml:space="preserve">Autres aides hors aide d'Etat obtenues, demandées et envisagées (€ HTR) pour tous les véhicules </t>
  </si>
  <si>
    <t>Consommation moyenne H2 liée au transport (kg/100km)</t>
  </si>
  <si>
    <t>Consommation H2 liée à la manipulation de marchandises ou de matériaux ou à des équipements auxiliaires (kg/h)</t>
  </si>
  <si>
    <t>Consommation électricité réseau (kWh/100km)</t>
  </si>
  <si>
    <t>Consommation électricité réseau (KWh /h d'exploitation)</t>
  </si>
  <si>
    <t>Quantité d'H2 annuelle par véhicule (kg)</t>
  </si>
  <si>
    <t>Quantité d'H2 annuelle pour tous les véhicules (kg)</t>
  </si>
  <si>
    <t>Quantité d'électricité annuelle par véhicule (kWh)</t>
  </si>
  <si>
    <t>Point d'avitaillement principal</t>
  </si>
  <si>
    <t>Prix indicatif de l'H2 sur la durée d'exploitation (€HT/kg H2)</t>
  </si>
  <si>
    <t>Prix moyen de l'électricité sur la durée d'exploitation (€/KWh)</t>
  </si>
  <si>
    <t>Maintenance (en €/km)</t>
  </si>
  <si>
    <t>Assurance (en €/an)</t>
  </si>
  <si>
    <t>Autres (parking et/ou péage) (€/an)</t>
  </si>
  <si>
    <t>Carburant de référence pour le transport</t>
  </si>
  <si>
    <t>Prix indicatif du carburant  sur la période d'exploitation (€/l)</t>
  </si>
  <si>
    <t>Carburant de référence pour la manipulation ou réfrigération de marchandises/matériaux</t>
  </si>
  <si>
    <t>Consommation moyenne pour la manipulation ou réfrigération de marchandises/matériaux (en l/h ou kg/h pour le GNC)</t>
  </si>
  <si>
    <t>Prix indicatif du carburant   sur la période d'exploitation (€/l)</t>
  </si>
  <si>
    <t>Quantité de combustible annuelle pour manipulation ou réfrigération</t>
  </si>
  <si>
    <t>Prix à l'achat ou Cumul des loyers financiers en €</t>
  </si>
  <si>
    <t>Valeur résiduelle  (en % du prix d'acquisition)</t>
  </si>
  <si>
    <t>Maintenance (€/unité fonctionnelle du véhicule)</t>
  </si>
  <si>
    <t>Assurance (€/an)</t>
  </si>
  <si>
    <t>Autres (dont parking, péage,...) (€/an)</t>
  </si>
  <si>
    <t>Capex véhicule H2 (€) aides déduites</t>
  </si>
  <si>
    <t>Opex véhicule H2 (€)</t>
  </si>
  <si>
    <t>dont Carburants (€)</t>
  </si>
  <si>
    <t>Capex véhicule Référence (€)</t>
  </si>
  <si>
    <t>Opex véhicule Référence (€)</t>
  </si>
  <si>
    <t>dont Carburants</t>
  </si>
  <si>
    <t>Surcoût Capex (avec aide) en %</t>
  </si>
  <si>
    <t>Surcoût Capex (sans aide) en %</t>
  </si>
  <si>
    <t>Taux d'aide du surcoût Capex</t>
  </si>
  <si>
    <t>Surcout Opex en %</t>
  </si>
  <si>
    <t>Surcoût TCO  en €/unité fonctionnelle avec aide</t>
  </si>
  <si>
    <t>Surcout TCO en €/unité fonctionnelle sans aide</t>
  </si>
  <si>
    <t>Unité fonctionnelle principale</t>
  </si>
  <si>
    <t>Nombre d'unités fonctionnelles sur la durée totale d'exploitation</t>
  </si>
  <si>
    <t>Subvention par véhicule</t>
  </si>
  <si>
    <t>Usage mobilité n°1</t>
  </si>
  <si>
    <t>Usage mobilité n°2</t>
  </si>
  <si>
    <t>Usage mobilité n°3</t>
  </si>
  <si>
    <t>Usage mobilité n°4</t>
  </si>
  <si>
    <t>Usage mobilité n°5</t>
  </si>
  <si>
    <t>Usage mobilité n°6</t>
  </si>
  <si>
    <t>Usage mobilité n°7</t>
  </si>
  <si>
    <t>Usage mobilité n°8</t>
  </si>
  <si>
    <t>Usage mobilité n°9</t>
  </si>
  <si>
    <t>Usage mobilité n°10</t>
  </si>
  <si>
    <t>Usage mobilité n°11</t>
  </si>
  <si>
    <t>Usage mobilité n°12</t>
  </si>
  <si>
    <t>Usage mobilité n°13</t>
  </si>
  <si>
    <t>Usage mobilité n°14</t>
  </si>
  <si>
    <t>Usage mobilité n°15</t>
  </si>
  <si>
    <t>Usage mobilité n°16</t>
  </si>
  <si>
    <t>Usage mobilité n°17</t>
  </si>
  <si>
    <t>Usage mobilité n°18</t>
  </si>
  <si>
    <t>Usage mobilité n°19</t>
  </si>
  <si>
    <t>Usage mobilité n°20</t>
  </si>
  <si>
    <t>Usage mobilité n°21</t>
  </si>
  <si>
    <t>Usage mobilité n°22</t>
  </si>
  <si>
    <t>Usage mobilité n°23</t>
  </si>
  <si>
    <t>Usage mobilité n°24</t>
  </si>
  <si>
    <t>Usage mobilité n°25</t>
  </si>
  <si>
    <t>Usage mobilité n°26</t>
  </si>
  <si>
    <t>Usage mobilité n°27</t>
  </si>
  <si>
    <t>Usage mobilité n°28</t>
  </si>
  <si>
    <t>Usage mobilité n°29</t>
  </si>
  <si>
    <t>Usage mobilité n°30</t>
  </si>
  <si>
    <t>Usage mobilité n°31</t>
  </si>
  <si>
    <t>Usage mobilité n°32</t>
  </si>
  <si>
    <t>Usage mobilité n°33</t>
  </si>
  <si>
    <t>Usage mobilité n°34</t>
  </si>
  <si>
    <t>Usage mobilité n°35</t>
  </si>
  <si>
    <t>Usage mobilité n°36</t>
  </si>
  <si>
    <t>Usage mobilité n°37</t>
  </si>
  <si>
    <t>Usage mobilité n°38</t>
  </si>
  <si>
    <t>Usage mobilité n°39</t>
  </si>
  <si>
    <t>Usage mobilité n°40</t>
  </si>
  <si>
    <t>Usage mobilité n°41</t>
  </si>
  <si>
    <t>Usage mobilité n°42</t>
  </si>
  <si>
    <t>Usage mobilité n°43</t>
  </si>
  <si>
    <t>Usage mobilité n°44</t>
  </si>
  <si>
    <t>Usage mobilité n°45</t>
  </si>
  <si>
    <t>Usage mobilité n°46</t>
  </si>
  <si>
    <t>Usage mobilité n°47</t>
  </si>
  <si>
    <t>Usage mobilité n°48</t>
  </si>
  <si>
    <t>Usage mobilité n°49</t>
  </si>
  <si>
    <t>Usage mobilité n°50</t>
  </si>
  <si>
    <t>Bilan environnemental</t>
  </si>
  <si>
    <t>Mobilité</t>
  </si>
  <si>
    <t>Utilisateur</t>
  </si>
  <si>
    <t>Modèle</t>
  </si>
  <si>
    <t>Nombre de véhicules en demande de financement</t>
  </si>
  <si>
    <t>Station de distribution</t>
  </si>
  <si>
    <t>Facteur d'émission production H2 (kgCO2/kgH2)</t>
  </si>
  <si>
    <t>Facteur d'émission avitaillement H2 (kgCO2/kgH2)</t>
  </si>
  <si>
    <t>Consommation manipulation évitée</t>
  </si>
  <si>
    <t>Consommation d'H2 bas carbone ou renouvelable</t>
  </si>
  <si>
    <t>Consommation d'électricité (réseau)</t>
  </si>
  <si>
    <t>Emissions GES évitées</t>
  </si>
  <si>
    <t>tCO2 résiduelle par usage</t>
  </si>
  <si>
    <t>Activité retenue</t>
  </si>
  <si>
    <t>Evaluation ADEME</t>
  </si>
  <si>
    <t>Unité de production</t>
  </si>
  <si>
    <t>Quantité d'H2 sécurisée</t>
  </si>
  <si>
    <t>Total mobilité</t>
  </si>
  <si>
    <t>Industrie</t>
  </si>
  <si>
    <t>Technologie de référence</t>
  </si>
  <si>
    <t>Facteur d'émission production H2</t>
  </si>
  <si>
    <t>Facteur d'émission avitaillement H2</t>
  </si>
  <si>
    <t>Consommation d'H2 d'origine fossile évitée</t>
  </si>
  <si>
    <t>Consommation de gaz naturel évitée</t>
  </si>
  <si>
    <t>Réduction GES</t>
  </si>
  <si>
    <t>Total industrie</t>
  </si>
  <si>
    <t>Déclaration porteur</t>
  </si>
  <si>
    <t>Efficacité de l'aide en €/tCO2 évitées</t>
  </si>
  <si>
    <t>tCO2 évitées par an</t>
  </si>
  <si>
    <t>Efficacité de l'aide  €aide d'Etat par tCO2 évitées :</t>
  </si>
  <si>
    <t>Bassin hydrogène</t>
  </si>
  <si>
    <t>Nom du site industriel, de la plateforme logistique, du port ou de l'aéroport concerné</t>
  </si>
  <si>
    <t xml:space="preserve">Unité de production concernée </t>
  </si>
  <si>
    <t>Nom du site de production d'hydrogène existant</t>
  </si>
  <si>
    <t>Nombre de points Bassin Hydrogène :</t>
  </si>
  <si>
    <t>Qualité du consortium et participation citoyenne</t>
  </si>
  <si>
    <t>Est-ce que le projet présente une démarche favorisant la participation active, financière ou autre, d'une association de riverains ou d'usagers ?</t>
  </si>
  <si>
    <t>Quelle est la proportion de l'assiette éligible portée par des collectivités et des petites et moyennes entreprises ?</t>
  </si>
  <si>
    <t>Nombre de points qualité du consortium et participation citoyenne :</t>
  </si>
  <si>
    <t>Hydrogène renouvelable</t>
  </si>
  <si>
    <t>Est-ce que l'ensemble de l'hydrogène produit dans le projet est issu d'une source primaire renouvelable telle que définie dans le paragraphe 4.2.3 du cahier des charges ?</t>
  </si>
  <si>
    <t>Nombre de points Hydrogène renouvelable :</t>
  </si>
  <si>
    <t>Efficacité des usages mobilité</t>
  </si>
  <si>
    <t>Somme_Activité_TransportMarchandises  (t.km)</t>
  </si>
  <si>
    <t>Somme_Activité_TransbordementM (tonnes)</t>
  </si>
  <si>
    <t>Somme_Activité_TransportPersonnes (passagers.km)</t>
  </si>
  <si>
    <t>EmpreinteGES_TransportMarchandises  (tCO2/t.km)</t>
  </si>
  <si>
    <t>EmpreinteGES_TransbordementMarchandises (tCO2/t)</t>
  </si>
  <si>
    <t>EmpreinteGES_TransportsPersonnes (tCO2/passager.km)</t>
  </si>
  <si>
    <t>BP Production &amp; Distribution A</t>
  </si>
  <si>
    <t>Unité de distribution</t>
  </si>
  <si>
    <t>Taux d'imposition sur les sociétés</t>
  </si>
  <si>
    <t>Années</t>
  </si>
  <si>
    <t>Investissement initial (k€)</t>
  </si>
  <si>
    <t>Subventions ADEME (k€)</t>
  </si>
  <si>
    <t>Autres subventions (k€)</t>
  </si>
  <si>
    <t>Vente d'hydrogène (kg)</t>
  </si>
  <si>
    <t>Volumes usages industrie hors prospectif (kgH2)</t>
  </si>
  <si>
    <t>Chiffre d'affaires (k€)</t>
  </si>
  <si>
    <t>Chiffre d'affaire usages industrie hors prospectif (k€)</t>
  </si>
  <si>
    <t>Volumes usages industrie prospectifs (kgH2)</t>
  </si>
  <si>
    <t>Chiffre d'affaire usages industrie prospectifs (k€)</t>
  </si>
  <si>
    <t>Volumes usages mobilité hors prospectif (kgH2)</t>
  </si>
  <si>
    <t>Chiffre d'affaire usages mobilité hors prospectif (k€)</t>
  </si>
  <si>
    <t>Volumes usages mobilité prospectifs (kgH2)</t>
  </si>
  <si>
    <t>Chiffre d'affaire usages mobilité prospectifs (k€)</t>
  </si>
  <si>
    <t>Chiffre d'affaire (k€)</t>
  </si>
  <si>
    <t>Electricité</t>
  </si>
  <si>
    <t>Consommation (en MWh)</t>
  </si>
  <si>
    <t>Montant des charges (k€)</t>
  </si>
  <si>
    <t>Eau</t>
  </si>
  <si>
    <t>Consommation (en m3)</t>
  </si>
  <si>
    <t>Opération &amp; Maintenance (k€)</t>
  </si>
  <si>
    <t>Autres charges d'exploitation (k€)</t>
  </si>
  <si>
    <t>Charges (k€)</t>
  </si>
  <si>
    <t>Excédent brut d'exploitation en k€</t>
  </si>
  <si>
    <t>Amortissement des investissements</t>
  </si>
  <si>
    <t>Résulats avant impôts</t>
  </si>
  <si>
    <t>Impôts sur les sociétés</t>
  </si>
  <si>
    <t>Free cash flow</t>
  </si>
  <si>
    <t>TRI Projet</t>
  </si>
  <si>
    <t>BP Production seule A</t>
  </si>
  <si>
    <t>BP Distribution seule A</t>
  </si>
  <si>
    <t>Hydrogène</t>
  </si>
  <si>
    <t>Consommation (en kg)</t>
  </si>
  <si>
    <t>BP Production &amp; Distribution B</t>
  </si>
  <si>
    <t>BP Production seule B</t>
  </si>
  <si>
    <t>BP Distribution seule B</t>
  </si>
  <si>
    <t>BP Production &amp; Distribution C</t>
  </si>
  <si>
    <t>BP Production seule C</t>
  </si>
  <si>
    <t>BP Distribution seule C</t>
  </si>
  <si>
    <t>BP Production &amp; Distribution D</t>
  </si>
  <si>
    <t>BP Production seule D</t>
  </si>
  <si>
    <t>BP Distribution seule D</t>
  </si>
  <si>
    <t>BP Production &amp; Distribution E</t>
  </si>
  <si>
    <t>BP Production seule E</t>
  </si>
  <si>
    <t>BP Distribution seule E</t>
  </si>
  <si>
    <t>BP Production &amp; Distribution F</t>
  </si>
  <si>
    <t>BP Production seule F</t>
  </si>
  <si>
    <t>BP Distribution seule F</t>
  </si>
  <si>
    <t>BP Production &amp; Distribution G</t>
  </si>
  <si>
    <t>BP Production seule G</t>
  </si>
  <si>
    <t>BP Distribution seule G</t>
  </si>
  <si>
    <t>BP Production &amp; Distribution H</t>
  </si>
  <si>
    <t>BP Production seule H</t>
  </si>
  <si>
    <t>BP Distribution seule H</t>
  </si>
  <si>
    <t>BP Production &amp; Distribution I</t>
  </si>
  <si>
    <t>BP Production seule I</t>
  </si>
  <si>
    <t>BP Distribution seule I</t>
  </si>
  <si>
    <t>BP Production &amp; Distribution J</t>
  </si>
  <si>
    <t>BP Production seule J</t>
  </si>
  <si>
    <t>BP Distribution seule J</t>
  </si>
  <si>
    <t>BP Production &amp; Distribution K</t>
  </si>
  <si>
    <t>BP Production seule K</t>
  </si>
  <si>
    <t>BP Distribution seule K</t>
  </si>
  <si>
    <t>BP Production &amp; Distribution L</t>
  </si>
  <si>
    <t>BP Production seule L</t>
  </si>
  <si>
    <t>BP Distribution seule L</t>
  </si>
  <si>
    <t>BP Production &amp; Distribution M</t>
  </si>
  <si>
    <t>BP Production seule M</t>
  </si>
  <si>
    <t>BP Distribution seule M</t>
  </si>
  <si>
    <t>BP Production &amp; Distribution N</t>
  </si>
  <si>
    <t>BP Production seule N</t>
  </si>
  <si>
    <t>BP Distribution seule N</t>
  </si>
  <si>
    <t>BP Production &amp; Distribution O</t>
  </si>
  <si>
    <t>BP Production seule O</t>
  </si>
  <si>
    <t>BP Distribution seule O</t>
  </si>
  <si>
    <t>BP Production &amp; Distribution P</t>
  </si>
  <si>
    <t>BP Production seule P</t>
  </si>
  <si>
    <t>BP Distribution seule P</t>
  </si>
  <si>
    <t>Grille d'impact DNSH (Do Not Significant Harm)</t>
  </si>
  <si>
    <t>Quel est le principal service rendu par le projet d'un point de vue environnemental ?</t>
  </si>
  <si>
    <t>Critères</t>
  </si>
  <si>
    <t>Note</t>
  </si>
  <si>
    <t>Argumentaire qualitatif</t>
  </si>
  <si>
    <t>Métriques retenues et objectifs quantitatifs</t>
  </si>
  <si>
    <t xml:space="preserve">Illustrations d'objectifs </t>
  </si>
  <si>
    <t xml:space="preserve">Impact Environnemental projet </t>
  </si>
  <si>
    <t>Lutte contre le changement climatique (atténuation)</t>
  </si>
  <si>
    <t>Production et/ou utilisation d’énergies renouvelables</t>
  </si>
  <si>
    <r>
      <rPr>
        <u/>
        <sz val="11"/>
        <color theme="1"/>
        <rFont val="Arial"/>
        <family val="2"/>
      </rPr>
      <t xml:space="preserve">Production / consommation EnR (kWh) </t>
    </r>
    <r>
      <rPr>
        <sz val="11"/>
        <color theme="1"/>
        <rFont val="Arial"/>
        <family val="2"/>
      </rPr>
      <t>(quantité, part de la production d'électricité issus d'EnR vs consommation,...)</t>
    </r>
    <r>
      <rPr>
        <u/>
        <sz val="11"/>
        <color theme="1"/>
        <rFont val="Arial"/>
        <family val="2"/>
      </rPr>
      <t xml:space="preserve">
Descriptif solution</t>
    </r>
    <r>
      <rPr>
        <sz val="11"/>
        <color theme="1"/>
        <rFont val="Arial"/>
        <family val="2"/>
      </rPr>
      <t xml:space="preserve"> : PV, Hydrolien, éolien
Développement d'autoconsommation sur site?
--&gt; Effets attendus ?</t>
    </r>
  </si>
  <si>
    <t>Efficacité énergétique</t>
  </si>
  <si>
    <r>
      <rPr>
        <u/>
        <sz val="11"/>
        <color theme="1"/>
        <rFont val="Arial"/>
        <family val="2"/>
      </rPr>
      <t>Consommation énergétique globale (kWh)
Descriptif solution</t>
    </r>
    <r>
      <rPr>
        <sz val="11"/>
        <color theme="1"/>
        <rFont val="Arial"/>
        <family val="2"/>
      </rPr>
      <t xml:space="preserve"> : Optimisation procédés : échangeurs, PAC, microgénération? Numérique : sobriété? Consommation du stockage des données?
--&gt; Gain en kWh sur la consommation énergétique globale en % ?</t>
    </r>
  </si>
  <si>
    <t>Climat via la réduction des GES</t>
  </si>
  <si>
    <t xml:space="preserve">Réduction des émissions de GES (t CO2eq évitées/an) </t>
  </si>
  <si>
    <t>Adaptation au changement climatique</t>
  </si>
  <si>
    <t>Résilience face aux risques environnementaux</t>
  </si>
  <si>
    <t>Lutte contre les pollutions (prévention et contrôle)</t>
  </si>
  <si>
    <t>Pollution de l’air</t>
  </si>
  <si>
    <r>
      <rPr>
        <u/>
        <sz val="11"/>
        <color theme="1"/>
        <rFont val="Arial"/>
        <family val="2"/>
      </rPr>
      <t xml:space="preserve">Impact sur PMx, COV, NOx, Sox
Descriptif solution </t>
    </r>
    <r>
      <rPr>
        <sz val="11"/>
        <color theme="1"/>
        <rFont val="Arial"/>
        <family val="2"/>
      </rPr>
      <t>: Epuration, traitement de fumées, limitation émission de solvants, ...
--&gt; Réduction pollution après mise en oeuvre de la solution ?</t>
    </r>
  </si>
  <si>
    <t>Pollution de l'eau</t>
  </si>
  <si>
    <r>
      <rPr>
        <u/>
        <sz val="11"/>
        <color theme="1"/>
        <rFont val="Arial"/>
        <family val="2"/>
      </rPr>
      <t>Impact sur métaux lourds, DCO, nitrates,...
Descriptif solution</t>
    </r>
    <r>
      <rPr>
        <sz val="11"/>
        <color theme="1"/>
        <rFont val="Arial"/>
        <family val="2"/>
      </rPr>
      <t xml:space="preserve"> : Traitement effluent liquides, station épuration?
--&gt; ordre de grandeur de la réduction d'impact sur métaux lourds, DCO, nitrates,… ?</t>
    </r>
  </si>
  <si>
    <t>Gestion des ressources en eau et marines (utilisation durable et protection)</t>
  </si>
  <si>
    <t>Transition vers une économie circulaire (déchets, autres)</t>
  </si>
  <si>
    <t>Optimisation de la consommation des ressources</t>
  </si>
  <si>
    <r>
      <rPr>
        <u/>
        <sz val="11"/>
        <color theme="1"/>
        <rFont val="Arial"/>
        <family val="2"/>
      </rPr>
      <t>Consommation de ressources</t>
    </r>
    <r>
      <rPr>
        <sz val="11"/>
        <color theme="1"/>
        <rFont val="Arial"/>
        <family val="2"/>
      </rPr>
      <t xml:space="preserve"> : Quelles ressources? (utilités, eau, vapeur…) : quantités</t>
    </r>
    <r>
      <rPr>
        <u/>
        <sz val="11"/>
        <color theme="1"/>
        <rFont val="Arial"/>
        <family val="2"/>
      </rPr>
      <t xml:space="preserve">
Descriptif solution</t>
    </r>
    <r>
      <rPr>
        <sz val="11"/>
        <color theme="1"/>
        <rFont val="Arial"/>
        <family val="2"/>
      </rPr>
      <t xml:space="preserve"> :
Description des actions mises en place? 
--&gt; Effets attendus</t>
    </r>
  </si>
  <si>
    <t>Diminution et/ou recyclage des déchets</t>
  </si>
  <si>
    <r>
      <rPr>
        <u/>
        <sz val="11"/>
        <color theme="1"/>
        <rFont val="Arial"/>
        <family val="2"/>
      </rPr>
      <t>Génération de déchets</t>
    </r>
    <r>
      <rPr>
        <sz val="11"/>
        <color theme="1"/>
        <rFont val="Arial"/>
        <family val="2"/>
      </rPr>
      <t xml:space="preserve"> : nature, quantité (taux de rebut, tonnes/an,..)</t>
    </r>
    <r>
      <rPr>
        <u/>
        <sz val="11"/>
        <color theme="1"/>
        <rFont val="Arial"/>
        <family val="2"/>
      </rPr>
      <t xml:space="preserve">
Descriptif solution</t>
    </r>
    <r>
      <rPr>
        <sz val="11"/>
        <color theme="1"/>
        <rFont val="Arial"/>
        <family val="2"/>
      </rPr>
      <t xml:space="preserve"> : Recyclage, Valorisation, Ré-emploi,...
--&gt; Réductions sur taux de rebut en %, quantités de déchets (ton/an), quantités de matières recyclées (ton/an) ?</t>
    </r>
  </si>
  <si>
    <t>Protection et restauration de la biodiversité et des écosystèmes (biodiversité et protection des espaces naturels, agricoles et sylvicoles)</t>
  </si>
  <si>
    <r>
      <rPr>
        <u/>
        <sz val="11"/>
        <color theme="1"/>
        <rFont val="Arial"/>
        <family val="2"/>
      </rPr>
      <t>Descriptif solution</t>
    </r>
    <r>
      <rPr>
        <sz val="11"/>
        <color theme="1"/>
        <rFont val="Arial"/>
        <family val="2"/>
      </rPr>
      <t xml:space="preserve"> : réductions de consommation d'espace naturel, d'utilisation de substance nocive, ...
--&gt; Effets attendus ?</t>
    </r>
  </si>
  <si>
    <t>Indicateurs France 2030</t>
  </si>
  <si>
    <t xml:space="preserve">Développement économique   </t>
  </si>
  <si>
    <r>
      <t>KPI 5</t>
    </r>
    <r>
      <rPr>
        <sz val="9"/>
        <color rgb="FF000000"/>
        <rFont val="Calibri"/>
        <family val="2"/>
        <scheme val="minor"/>
      </rPr>
      <t> </t>
    </r>
    <r>
      <rPr>
        <sz val="9"/>
        <color rgb="FF000000"/>
        <rFont val="Marianne"/>
        <family val="3"/>
      </rPr>
      <t>: Start-ups créées dans le cadre du projet (nbre)</t>
    </r>
  </si>
  <si>
    <r>
      <t>KPI 6</t>
    </r>
    <r>
      <rPr>
        <sz val="9"/>
        <color rgb="FF000000"/>
        <rFont val="Calibri"/>
        <family val="2"/>
        <scheme val="minor"/>
      </rPr>
      <t> </t>
    </r>
    <r>
      <rPr>
        <sz val="9"/>
        <color rgb="FF000000"/>
        <rFont val="Marianne"/>
        <family val="3"/>
      </rPr>
      <t xml:space="preserve">: Cofinancements hors financement du projet (en €) </t>
    </r>
  </si>
  <si>
    <r>
      <t>KPI 7</t>
    </r>
    <r>
      <rPr>
        <sz val="9"/>
        <color rgb="FF000000"/>
        <rFont val="Calibri"/>
        <family val="2"/>
        <scheme val="minor"/>
      </rPr>
      <t> </t>
    </r>
    <r>
      <rPr>
        <sz val="9"/>
        <color rgb="FF000000"/>
        <rFont val="Marianne"/>
        <family val="3"/>
      </rPr>
      <t xml:space="preserve">: Emplois directs mobilisés (créés ou maintenus) durant le projet (en ETP annuels) </t>
    </r>
  </si>
  <si>
    <r>
      <t>KPI 8</t>
    </r>
    <r>
      <rPr>
        <sz val="9"/>
        <color rgb="FF000000"/>
        <rFont val="Calibri"/>
        <family val="2"/>
        <scheme val="minor"/>
      </rPr>
      <t> </t>
    </r>
    <r>
      <rPr>
        <sz val="9"/>
        <color rgb="FF000000"/>
        <rFont val="Marianne"/>
        <family val="3"/>
      </rPr>
      <t xml:space="preserve">: Emplois directs créés ou maintenus post-projet (à 5 ans) (en ETP annuels)  </t>
    </r>
  </si>
  <si>
    <r>
      <t>KPI 9</t>
    </r>
    <r>
      <rPr>
        <sz val="9"/>
        <color rgb="FF000000"/>
        <rFont val="Calibri"/>
        <family val="2"/>
        <scheme val="minor"/>
      </rPr>
      <t> </t>
    </r>
    <r>
      <rPr>
        <sz val="9"/>
        <color rgb="FF000000"/>
        <rFont val="Marianne"/>
        <family val="3"/>
      </rPr>
      <t xml:space="preserve">: Chiffres d’affaires annuel généré par le projet (mesuré à 5 ans) (en €)     </t>
    </r>
  </si>
  <si>
    <t>Capital humain</t>
  </si>
  <si>
    <r>
      <t>KPI 10</t>
    </r>
    <r>
      <rPr>
        <sz val="9"/>
        <color rgb="FF000000"/>
        <rFont val="Calibri"/>
        <family val="2"/>
        <scheme val="minor"/>
      </rPr>
      <t> </t>
    </r>
    <r>
      <rPr>
        <sz val="9"/>
        <color rgb="FF000000"/>
        <rFont val="Marianne"/>
        <family val="3"/>
      </rPr>
      <t>: Personnes formées grâce au projet (nbre/an)</t>
    </r>
  </si>
  <si>
    <r>
      <t>KPI 11</t>
    </r>
    <r>
      <rPr>
        <sz val="9"/>
        <color rgb="FF000000"/>
        <rFont val="Calibri"/>
        <family val="2"/>
        <scheme val="minor"/>
      </rPr>
      <t> </t>
    </r>
    <r>
      <rPr>
        <sz val="9"/>
        <color rgb="FF000000"/>
        <rFont val="Marianne"/>
        <family val="3"/>
      </rPr>
      <t xml:space="preserve">: Doctorants financés par France 2030 dans le cadre du projet (nbre / an)  </t>
    </r>
  </si>
  <si>
    <r>
      <t>KPI 12</t>
    </r>
    <r>
      <rPr>
        <sz val="9"/>
        <color rgb="FF000000"/>
        <rFont val="Calibri"/>
        <family val="2"/>
        <scheme val="minor"/>
      </rPr>
      <t> </t>
    </r>
    <r>
      <rPr>
        <sz val="9"/>
        <color rgb="FF000000"/>
        <rFont val="Marianne"/>
        <family val="3"/>
      </rPr>
      <t>: Post-doctorants financés par France 2030 dans le cadre du projet (nbre / an)</t>
    </r>
  </si>
  <si>
    <t>Transition écologique et environnementale</t>
  </si>
  <si>
    <r>
      <t>KPI 18</t>
    </r>
    <r>
      <rPr>
        <sz val="9"/>
        <color rgb="FF000000"/>
        <rFont val="Calibri"/>
        <family val="2"/>
        <scheme val="minor"/>
      </rPr>
      <t> </t>
    </r>
    <r>
      <rPr>
        <sz val="9"/>
        <color rgb="FF000000"/>
        <rFont val="Marianne"/>
        <family val="3"/>
      </rPr>
      <t>: Axe atténuation climatique (note 0, +1 ou +2) et si valeur de +2, renseigner</t>
    </r>
    <r>
      <rPr>
        <sz val="9"/>
        <color rgb="FF000000"/>
        <rFont val="Calibri"/>
        <family val="2"/>
        <scheme val="minor"/>
      </rPr>
      <t> </t>
    </r>
    <r>
      <rPr>
        <sz val="9"/>
        <color rgb="FF000000"/>
        <rFont val="Marianne"/>
        <family val="3"/>
      </rPr>
      <t xml:space="preserve">:      </t>
    </r>
  </si>
  <si>
    <r>
      <t>-</t>
    </r>
    <r>
      <rPr>
        <sz val="7"/>
        <color rgb="FF000000"/>
        <rFont val="Times New Roman"/>
        <family val="1"/>
      </rPr>
      <t xml:space="preserve">      </t>
    </r>
    <r>
      <rPr>
        <sz val="9"/>
        <color rgb="FF000000"/>
        <rFont val="Marianne"/>
        <family val="3"/>
      </rPr>
      <t>KPI 18a</t>
    </r>
    <r>
      <rPr>
        <sz val="9"/>
        <color rgb="FF000000"/>
        <rFont val="Calibri"/>
        <family val="2"/>
        <scheme val="minor"/>
      </rPr>
      <t> </t>
    </r>
    <r>
      <rPr>
        <sz val="9"/>
        <color rgb="FF000000"/>
        <rFont val="Marianne"/>
        <family val="3"/>
      </rPr>
      <t xml:space="preserve">: Climat via réduction des GES (tC02 eq / an) </t>
    </r>
  </si>
  <si>
    <r>
      <t>Et si pertinent</t>
    </r>
    <r>
      <rPr>
        <sz val="9"/>
        <color rgb="FF000000"/>
        <rFont val="Calibri"/>
        <family val="2"/>
        <scheme val="minor"/>
      </rPr>
      <t> </t>
    </r>
    <r>
      <rPr>
        <sz val="9"/>
        <color rgb="FF000000"/>
        <rFont val="Marianne"/>
        <family val="3"/>
      </rPr>
      <t xml:space="preserve">: </t>
    </r>
  </si>
  <si>
    <r>
      <t>-</t>
    </r>
    <r>
      <rPr>
        <sz val="7"/>
        <color rgb="FF000000"/>
        <rFont val="Times New Roman"/>
        <family val="1"/>
      </rPr>
      <t xml:space="preserve">      </t>
    </r>
    <r>
      <rPr>
        <sz val="9"/>
        <color rgb="FF000000"/>
        <rFont val="Marianne"/>
        <family val="3"/>
      </rPr>
      <t>KPI 18b</t>
    </r>
    <r>
      <rPr>
        <sz val="9"/>
        <color rgb="FF000000"/>
        <rFont val="Calibri"/>
        <family val="2"/>
        <scheme val="minor"/>
      </rPr>
      <t> </t>
    </r>
    <r>
      <rPr>
        <sz val="9"/>
        <color rgb="FF000000"/>
        <rFont val="Marianne"/>
        <family val="3"/>
      </rPr>
      <t xml:space="preserve">: Production ajoutée d’électricité ou de chaleur renouvelable (MWh/an) </t>
    </r>
  </si>
  <si>
    <r>
      <t>-</t>
    </r>
    <r>
      <rPr>
        <sz val="7"/>
        <color rgb="FF000000"/>
        <rFont val="Times New Roman"/>
        <family val="1"/>
      </rPr>
      <t xml:space="preserve">      </t>
    </r>
    <r>
      <rPr>
        <sz val="9"/>
        <color rgb="FF000000"/>
        <rFont val="Marianne"/>
        <family val="3"/>
      </rPr>
      <t>KPI 18c</t>
    </r>
    <r>
      <rPr>
        <sz val="9"/>
        <color rgb="FF000000"/>
        <rFont val="Calibri"/>
        <family val="2"/>
        <scheme val="minor"/>
      </rPr>
      <t> </t>
    </r>
    <r>
      <rPr>
        <sz val="9"/>
        <color rgb="FF000000"/>
        <rFont val="Marianne"/>
        <family val="3"/>
      </rPr>
      <t xml:space="preserve">: Efficacité énergétique via réductions des consommations (kWh/an) </t>
    </r>
  </si>
  <si>
    <r>
      <t>KPI 19</t>
    </r>
    <r>
      <rPr>
        <sz val="9"/>
        <color rgb="FF000000"/>
        <rFont val="Calibri"/>
        <family val="2"/>
        <scheme val="minor"/>
      </rPr>
      <t> </t>
    </r>
    <r>
      <rPr>
        <sz val="9"/>
        <color rgb="FF000000"/>
        <rFont val="Marianne"/>
        <family val="3"/>
      </rPr>
      <t>: Axe adaptation climatique (note 0, +1 ou +2)</t>
    </r>
  </si>
  <si>
    <r>
      <t>-</t>
    </r>
    <r>
      <rPr>
        <sz val="7"/>
        <color rgb="FF000000"/>
        <rFont val="Times New Roman"/>
        <family val="1"/>
      </rPr>
      <t xml:space="preserve"> </t>
    </r>
    <r>
      <rPr>
        <sz val="9"/>
        <color rgb="FF000000"/>
        <rFont val="Marianne"/>
        <family val="3"/>
      </rPr>
      <t xml:space="preserve">   Résilience face aux risques environnementaux (justificatif littéral) </t>
    </r>
  </si>
  <si>
    <r>
      <t>KPI 20</t>
    </r>
    <r>
      <rPr>
        <sz val="9"/>
        <color rgb="FF000000"/>
        <rFont val="Calibri"/>
        <family val="2"/>
        <scheme val="minor"/>
      </rPr>
      <t> </t>
    </r>
    <r>
      <rPr>
        <sz val="9"/>
        <color rgb="FF000000"/>
        <rFont val="Marianne"/>
        <family val="3"/>
      </rPr>
      <t>: Axe Lutte contre les pollutions</t>
    </r>
    <r>
      <rPr>
        <sz val="9"/>
        <color rgb="FF000000"/>
        <rFont val="Calibri"/>
        <family val="2"/>
        <scheme val="minor"/>
      </rPr>
      <t> </t>
    </r>
    <r>
      <rPr>
        <sz val="9"/>
        <color rgb="FF000000"/>
        <rFont val="Marianne"/>
        <family val="3"/>
      </rPr>
      <t xml:space="preserve">(note 0, +1 ou +2) et si valeur +2 renseigner la métrique parmi l’un des indicateurs suivants : </t>
    </r>
  </si>
  <si>
    <r>
      <t>-</t>
    </r>
    <r>
      <rPr>
        <sz val="7"/>
        <color rgb="FF000000"/>
        <rFont val="Times New Roman"/>
        <family val="1"/>
      </rPr>
      <t xml:space="preserve"> </t>
    </r>
    <r>
      <rPr>
        <sz val="9"/>
        <color rgb="FF000000"/>
        <rFont val="Marianne"/>
        <family val="3"/>
      </rPr>
      <t xml:space="preserve">   KPI20 a</t>
    </r>
    <r>
      <rPr>
        <sz val="9"/>
        <color rgb="FF000000"/>
        <rFont val="Calibri"/>
        <family val="2"/>
        <scheme val="minor"/>
      </rPr>
      <t> </t>
    </r>
    <r>
      <rPr>
        <sz val="9"/>
        <color rgb="FF000000"/>
        <rFont val="Marianne"/>
        <family val="3"/>
      </rPr>
      <t xml:space="preserve">: Pollution de l’air (note 0,+1,+2) </t>
    </r>
  </si>
  <si>
    <r>
      <t>-</t>
    </r>
    <r>
      <rPr>
        <sz val="7"/>
        <color rgb="FF000000"/>
        <rFont val="Times New Roman"/>
        <family val="1"/>
      </rPr>
      <t xml:space="preserve">         </t>
    </r>
    <r>
      <rPr>
        <sz val="9"/>
        <color rgb="FF000000"/>
        <rFont val="Marianne"/>
        <family val="3"/>
      </rPr>
      <t xml:space="preserve">   KPI 20b</t>
    </r>
    <r>
      <rPr>
        <sz val="9"/>
        <color rgb="FF000000"/>
        <rFont val="Calibri"/>
        <family val="2"/>
        <scheme val="minor"/>
      </rPr>
      <t> </t>
    </r>
    <r>
      <rPr>
        <sz val="9"/>
        <color rgb="FF000000"/>
        <rFont val="Marianne"/>
        <family val="3"/>
      </rPr>
      <t xml:space="preserve">: Pollution de l’eau (note 0,+1,+2) </t>
    </r>
  </si>
  <si>
    <r>
      <t>KPI 21</t>
    </r>
    <r>
      <rPr>
        <sz val="9"/>
        <color rgb="FF000000"/>
        <rFont val="Calibri"/>
        <family val="2"/>
        <scheme val="minor"/>
      </rPr>
      <t> </t>
    </r>
    <r>
      <rPr>
        <sz val="9"/>
        <color rgb="FF000000"/>
        <rFont val="Marianne"/>
        <family val="3"/>
      </rPr>
      <t>: Axe gestion des ressources en eau et marines (note</t>
    </r>
    <r>
      <rPr>
        <sz val="9"/>
        <color rgb="FF000000"/>
        <rFont val="Calibri"/>
        <family val="2"/>
        <scheme val="minor"/>
      </rPr>
      <t> </t>
    </r>
    <r>
      <rPr>
        <sz val="9"/>
        <color rgb="FF000000"/>
        <rFont val="Marianne"/>
        <family val="3"/>
      </rPr>
      <t>: 0, +1 ou +2)</t>
    </r>
  </si>
  <si>
    <r>
      <t>KPI 22</t>
    </r>
    <r>
      <rPr>
        <sz val="9"/>
        <color rgb="FF000000"/>
        <rFont val="Calibri"/>
        <family val="2"/>
        <scheme val="minor"/>
      </rPr>
      <t> </t>
    </r>
    <r>
      <rPr>
        <sz val="9"/>
        <color rgb="FF000000"/>
        <rFont val="Marianne"/>
        <family val="3"/>
      </rPr>
      <t>: Axe transition vers une économie circulaire (déchets, autres) (note</t>
    </r>
    <r>
      <rPr>
        <sz val="9"/>
        <color rgb="FF000000"/>
        <rFont val="Calibri"/>
        <family val="2"/>
        <scheme val="minor"/>
      </rPr>
      <t> </t>
    </r>
    <r>
      <rPr>
        <sz val="9"/>
        <color rgb="FF000000"/>
        <rFont val="Marianne"/>
        <family val="3"/>
      </rPr>
      <t>: 0, +1 ou +2) et si note égale à +2, renseigner la métrique</t>
    </r>
    <r>
      <rPr>
        <sz val="9"/>
        <color rgb="FF000000"/>
        <rFont val="Calibri"/>
        <family val="2"/>
        <scheme val="minor"/>
      </rPr>
      <t> </t>
    </r>
    <r>
      <rPr>
        <sz val="9"/>
        <color rgb="FF000000"/>
        <rFont val="Marianne"/>
        <family val="3"/>
      </rPr>
      <t xml:space="preserve">: </t>
    </r>
  </si>
  <si>
    <r>
      <t>-</t>
    </r>
    <r>
      <rPr>
        <sz val="7"/>
        <color rgb="FF000000"/>
        <rFont val="Times New Roman"/>
        <family val="1"/>
      </rPr>
      <t xml:space="preserve"> </t>
    </r>
    <r>
      <rPr>
        <sz val="9"/>
        <color rgb="FF000000"/>
        <rFont val="Marianne"/>
        <family val="3"/>
      </rPr>
      <t xml:space="preserve">  KPI 22a</t>
    </r>
    <r>
      <rPr>
        <sz val="9"/>
        <color rgb="FF000000"/>
        <rFont val="Calibri"/>
        <family val="2"/>
        <scheme val="minor"/>
      </rPr>
      <t> </t>
    </r>
    <r>
      <rPr>
        <sz val="9"/>
        <color rgb="FF000000"/>
        <rFont val="Marianne"/>
        <family val="3"/>
      </rPr>
      <t xml:space="preserve">: Diminution ou recyclage des déchets (tonnes /an) </t>
    </r>
  </si>
  <si>
    <r>
      <t>KPI 23</t>
    </r>
    <r>
      <rPr>
        <sz val="9"/>
        <color rgb="FF000000"/>
        <rFont val="Calibri"/>
        <family val="2"/>
        <scheme val="minor"/>
      </rPr>
      <t> </t>
    </r>
    <r>
      <rPr>
        <sz val="9"/>
        <color rgb="FF000000"/>
        <rFont val="Marianne"/>
        <family val="3"/>
      </rPr>
      <t xml:space="preserve">:  Axe protection et restauration de la biodiversité (note 0, +1 ou +2) </t>
    </r>
  </si>
  <si>
    <r>
      <t>Nota</t>
    </r>
    <r>
      <rPr>
        <sz val="9"/>
        <color rgb="FF000000"/>
        <rFont val="Calibri"/>
        <family val="2"/>
        <scheme val="minor"/>
      </rPr>
      <t> </t>
    </r>
    <r>
      <rPr>
        <sz val="9"/>
        <color rgb="FF000000"/>
        <rFont val="Marianne"/>
        <family val="3"/>
      </rPr>
      <t xml:space="preserve">:   </t>
    </r>
  </si>
  <si>
    <t xml:space="preserve">Si note +2 sur l’un des axes → Description de la situation de référence    </t>
  </si>
  <si>
    <t xml:space="preserve">Des indicateurs spécifiques seront à renseigner sur pollution de l’air (Baisse des Pmx, COV, NOx, Sox) et pollution de l’eau (impacts sur métaux lourds, ou DCO, ou nitrates) en cas de note +2 sur ces sous-axes.  </t>
  </si>
  <si>
    <r>
      <t>KPI 24</t>
    </r>
    <r>
      <rPr>
        <sz val="9"/>
        <color rgb="FF000000"/>
        <rFont val="Calibri"/>
        <family val="2"/>
        <scheme val="minor"/>
      </rPr>
      <t> </t>
    </r>
    <r>
      <rPr>
        <sz val="9"/>
        <color rgb="FF000000"/>
        <rFont val="Marianne"/>
        <family val="3"/>
      </rPr>
      <t>: Le projet at-il pour effet d’améliorer l’autonomie stratégique de votre entreprise ou de vos clients</t>
    </r>
    <r>
      <rPr>
        <sz val="9"/>
        <color rgb="FF000000"/>
        <rFont val="Calibri"/>
        <family val="2"/>
        <scheme val="minor"/>
      </rPr>
      <t> </t>
    </r>
    <r>
      <rPr>
        <sz val="9"/>
        <color rgb="FF000000"/>
        <rFont val="Marianne"/>
        <family val="3"/>
      </rPr>
      <t xml:space="preserve">?  (OUI/NON) </t>
    </r>
  </si>
  <si>
    <t xml:space="preserve">Mixité </t>
  </si>
  <si>
    <r>
      <t>KPI 25</t>
    </r>
    <r>
      <rPr>
        <sz val="9"/>
        <color rgb="FF000000"/>
        <rFont val="Calibri"/>
        <family val="2"/>
        <scheme val="minor"/>
      </rPr>
      <t> </t>
    </r>
    <r>
      <rPr>
        <sz val="9"/>
        <color rgb="FF000000"/>
        <rFont val="Marianne"/>
        <family val="3"/>
      </rPr>
      <t>: Part des femmes dans l’équipe projet (en %)</t>
    </r>
  </si>
  <si>
    <t>Indicateurs spécifiques</t>
  </si>
  <si>
    <r>
      <t>KPI S1</t>
    </r>
    <r>
      <rPr>
        <sz val="9"/>
        <color rgb="FF000000"/>
        <rFont val="Calibri"/>
        <family val="2"/>
        <scheme val="minor"/>
      </rPr>
      <t> </t>
    </r>
    <r>
      <rPr>
        <sz val="9"/>
        <color rgb="FF000000"/>
        <rFont val="Marianne"/>
        <family val="3"/>
      </rPr>
      <t>: Nombre de stations de rechargement (mobilité)</t>
    </r>
    <r>
      <rPr>
        <sz val="9"/>
        <color rgb="FF000000"/>
        <rFont val="Calibri"/>
        <family val="2"/>
        <scheme val="minor"/>
      </rPr>
      <t> </t>
    </r>
    <r>
      <rPr>
        <sz val="9"/>
        <color rgb="FF000000"/>
        <rFont val="Marianne"/>
        <family val="3"/>
      </rPr>
      <t xml:space="preserve">; </t>
    </r>
  </si>
  <si>
    <r>
      <t>KPI S2</t>
    </r>
    <r>
      <rPr>
        <sz val="9"/>
        <color rgb="FF000000"/>
        <rFont val="Calibri"/>
        <family val="2"/>
        <scheme val="minor"/>
      </rPr>
      <t> </t>
    </r>
    <r>
      <rPr>
        <sz val="9"/>
        <color rgb="FF000000"/>
        <rFont val="Marianne"/>
        <family val="3"/>
      </rPr>
      <t>: Nombre de véhicules légers (VUL)</t>
    </r>
    <r>
      <rPr>
        <sz val="9"/>
        <color rgb="FF000000"/>
        <rFont val="Calibri"/>
        <family val="2"/>
        <scheme val="minor"/>
      </rPr>
      <t> </t>
    </r>
    <r>
      <rPr>
        <sz val="9"/>
        <color rgb="FF000000"/>
        <rFont val="Marianne"/>
        <family val="3"/>
      </rPr>
      <t xml:space="preserve">; </t>
    </r>
  </si>
  <si>
    <r>
      <t>KPI S3</t>
    </r>
    <r>
      <rPr>
        <sz val="9"/>
        <color rgb="FF000000"/>
        <rFont val="Calibri"/>
        <family val="2"/>
        <scheme val="minor"/>
      </rPr>
      <t> </t>
    </r>
    <r>
      <rPr>
        <sz val="9"/>
        <color rgb="FF000000"/>
        <rFont val="Marianne"/>
        <family val="3"/>
      </rPr>
      <t>: Nombre de véhicules lourds (bus car PL, BOM, trains, bateaux à hydrogène)</t>
    </r>
    <r>
      <rPr>
        <sz val="9"/>
        <color rgb="FF000000"/>
        <rFont val="Calibri"/>
        <family val="2"/>
        <scheme val="minor"/>
      </rPr>
      <t> </t>
    </r>
    <r>
      <rPr>
        <sz val="9"/>
        <color rgb="FF000000"/>
        <rFont val="Marianne"/>
        <family val="3"/>
      </rPr>
      <t>;</t>
    </r>
  </si>
  <si>
    <r>
      <t>KPI S4</t>
    </r>
    <r>
      <rPr>
        <sz val="9"/>
        <color rgb="FF000000"/>
        <rFont val="Calibri"/>
        <family val="2"/>
        <scheme val="minor"/>
      </rPr>
      <t> </t>
    </r>
    <r>
      <rPr>
        <sz val="9"/>
        <color rgb="FF000000"/>
        <rFont val="Marianne"/>
        <family val="3"/>
      </rPr>
      <t>: Nombre d’installations industrielles existantes utilisant de l’hydrogène décarboné soutenu</t>
    </r>
    <r>
      <rPr>
        <sz val="9"/>
        <color rgb="FF000000"/>
        <rFont val="Calibri"/>
        <family val="2"/>
        <scheme val="minor"/>
      </rPr>
      <t> </t>
    </r>
    <r>
      <rPr>
        <sz val="9"/>
        <color rgb="FF000000"/>
        <rFont val="Marianne"/>
        <family val="3"/>
      </rPr>
      <t>;</t>
    </r>
  </si>
  <si>
    <r>
      <t>KPI S5</t>
    </r>
    <r>
      <rPr>
        <sz val="9"/>
        <color rgb="FF000000"/>
        <rFont val="Calibri"/>
        <family val="2"/>
        <scheme val="minor"/>
      </rPr>
      <t> </t>
    </r>
    <r>
      <rPr>
        <sz val="9"/>
        <color rgb="FF000000"/>
        <rFont val="Marianne"/>
        <family val="3"/>
      </rPr>
      <t>: Quantité d’hydrogène décarboné consommé par les installations industrielles existantes ;</t>
    </r>
  </si>
  <si>
    <r>
      <t>KPI S6 : Puissance installée (MW) d’électrolyse toutes technologies confondues</t>
    </r>
    <r>
      <rPr>
        <sz val="9"/>
        <color rgb="FF000000"/>
        <rFont val="Calibri"/>
        <family val="2"/>
        <scheme val="minor"/>
      </rPr>
      <t> </t>
    </r>
    <r>
      <rPr>
        <sz val="9"/>
        <color rgb="FF000000"/>
        <rFont val="Marianne"/>
        <family val="3"/>
      </rPr>
      <t>;</t>
    </r>
  </si>
  <si>
    <t>Onglet rassemblant les sources des calculs automatiques</t>
  </si>
  <si>
    <t>Vecteurs énergétiques</t>
  </si>
  <si>
    <t>Donnée</t>
  </si>
  <si>
    <t>Sources</t>
  </si>
  <si>
    <t>Prix du carburant diesel en 2019/2020</t>
  </si>
  <si>
    <t>Sans remboursement TICPE</t>
  </si>
  <si>
    <t>https://www.prix-carburants.developpement-durable.gouv.fr/petrole/se_cons_fr.htm</t>
  </si>
  <si>
    <t>VP (berline) usage taxi</t>
  </si>
  <si>
    <t xml:space="preserve">https://www.douane.gouv.fr/demarche/demander-le-remboursement-partiel-de-la-ticpe-exploitant-de-taxi </t>
  </si>
  <si>
    <t>Transport de personnes</t>
  </si>
  <si>
    <t>https://www.service-public.fr/professionnels-entreprises/vosdroits/F31222</t>
  </si>
  <si>
    <t>Transport de marchandises</t>
  </si>
  <si>
    <t>Prix du GNR</t>
  </si>
  <si>
    <t>Prix de l'électricité (station) en 2019</t>
  </si>
  <si>
    <t>https://www.ecologique-solidaire.gouv.fr/sites/default/files/2019-07-Rapport-IRVE.pdf</t>
  </si>
  <si>
    <t>Taux d'inflation du diesel</t>
  </si>
  <si>
    <t>https://www.ecologique-solidaire.gouv.fr/sites/default/files/Th%C3%A9ma%20-%20Concept%20autoroute%20%C3%A9lectrique.pdf</t>
  </si>
  <si>
    <t>Taux d'inflation de l'électricité</t>
  </si>
  <si>
    <t>Liste des usages</t>
  </si>
  <si>
    <t>Véhicules</t>
  </si>
  <si>
    <t>Coût diesel (en € HT)</t>
  </si>
  <si>
    <t>Coût H2 (en € HT)</t>
  </si>
  <si>
    <t>VUL PTAC &lt;3,5 t</t>
  </si>
  <si>
    <t>cout de référence à reprendre (pas indispensable)</t>
  </si>
  <si>
    <t>VUL PTAC &lt;3,5 t avec caisson frigorifique</t>
  </si>
  <si>
    <t>Midibus 9m</t>
  </si>
  <si>
    <t>Bus standard 12m</t>
  </si>
  <si>
    <t>Bus articulé 18m</t>
  </si>
  <si>
    <t>Autocar</t>
  </si>
  <si>
    <t>BOM</t>
  </si>
  <si>
    <t>Porteur</t>
  </si>
  <si>
    <t>Porteur frigorifique</t>
  </si>
  <si>
    <t>Tracteur</t>
  </si>
  <si>
    <t>Tracteur avec remorque frigorifique</t>
  </si>
  <si>
    <t>Engin de chantier BTP</t>
  </si>
  <si>
    <t>Engin de manutention portuaire</t>
  </si>
  <si>
    <t>Autre Engin spécial</t>
  </si>
  <si>
    <t>Navette à passagers</t>
  </si>
  <si>
    <t>Ferry</t>
  </si>
  <si>
    <t>Navire de travail</t>
  </si>
  <si>
    <t>Roulier</t>
  </si>
  <si>
    <t>Vraquier</t>
  </si>
  <si>
    <t>Automoteur</t>
  </si>
  <si>
    <t>Pousseur</t>
  </si>
  <si>
    <t>Autre usage maritime ou fluvial</t>
  </si>
  <si>
    <t>Hypothèses prises comme référence</t>
  </si>
  <si>
    <t>Emissions de CO2, source ACV 2020/Base Carbone</t>
  </si>
  <si>
    <t>Emissions de CO2, source ACV 2013</t>
  </si>
  <si>
    <t>Coproduction avec électrolyse chlore-alcali</t>
  </si>
  <si>
    <t>Emissions de CO2</t>
  </si>
  <si>
    <t>Pyrolyse/gazéification</t>
  </si>
  <si>
    <t>Reformage de biogaz</t>
  </si>
  <si>
    <t>Reformage de gaz naturel</t>
  </si>
  <si>
    <t>Combustion de gaz naturel</t>
  </si>
  <si>
    <t>Emissions de CO2 du transport de l'H2 à</t>
  </si>
  <si>
    <t>200 bars</t>
  </si>
  <si>
    <t>300 bars</t>
  </si>
  <si>
    <t>400 bars</t>
  </si>
  <si>
    <t>500 bars</t>
  </si>
  <si>
    <t>Emissions de CO2 par kWh du réseau Français 2018, usage transport :</t>
  </si>
  <si>
    <t>Abattement de la valeur résiduelle H2 face au diesel</t>
  </si>
  <si>
    <t>Emissions de CO2 liées à l'utilisation du</t>
  </si>
  <si>
    <t>Gazole</t>
  </si>
  <si>
    <t>Gazole non routier</t>
  </si>
  <si>
    <t>GNL</t>
  </si>
  <si>
    <t>GNC</t>
  </si>
  <si>
    <t>Emissions de CO2 liées à l'utilisation de l'</t>
  </si>
  <si>
    <t>Essence</t>
  </si>
  <si>
    <t>Préparation biomasse</t>
  </si>
  <si>
    <t>Masse biomasse/camion</t>
  </si>
  <si>
    <t>Masse char/camion</t>
  </si>
  <si>
    <t>km</t>
  </si>
  <si>
    <t>pression</t>
  </si>
  <si>
    <t>Consommation camion articulé 40t</t>
  </si>
  <si>
    <t>Données de liste</t>
  </si>
  <si>
    <t>Pression (bars)</t>
  </si>
  <si>
    <t>Transport comprimé</t>
  </si>
  <si>
    <t>FE diesel amont (gCO2/km.kgH2)</t>
  </si>
  <si>
    <t>Compression 200 bars</t>
  </si>
  <si>
    <t>FE diesel direct (gCO2/km.kgH2)</t>
  </si>
  <si>
    <t>FE infrastructures (kgCO2/kgH2)</t>
  </si>
  <si>
    <t>Compression 500 bars</t>
  </si>
  <si>
    <t>Compression X bars (aX+b)</t>
  </si>
  <si>
    <t>Coût SMR</t>
  </si>
  <si>
    <t>Unité fonctionnelle</t>
  </si>
  <si>
    <t xml:space="preserve">Coût raffinerie </t>
  </si>
  <si>
    <t>Type d'activités de transport</t>
  </si>
  <si>
    <t>Modalités de détention</t>
  </si>
  <si>
    <t>Secteurs Industrie</t>
  </si>
  <si>
    <t>Type électrolyse de l'eau</t>
  </si>
  <si>
    <t>Type de  déplacement</t>
  </si>
  <si>
    <t>Type de marchandise ou matériaux</t>
  </si>
  <si>
    <t>Correlation_temporelle</t>
  </si>
  <si>
    <t>regime_ICPE</t>
  </si>
  <si>
    <t>Infra_existante</t>
  </si>
  <si>
    <t>h</t>
  </si>
  <si>
    <t>Achat</t>
  </si>
  <si>
    <t>Combustion</t>
  </si>
  <si>
    <t>Verrerie</t>
  </si>
  <si>
    <t>PEM</t>
  </si>
  <si>
    <t>Urbain</t>
  </si>
  <si>
    <t>01 - Produits de l'agriculture - de la chasse - de la forêt et de la pêche</t>
  </si>
  <si>
    <t>Horaire</t>
  </si>
  <si>
    <t>Manipulation et transports de marchandises ou matériaux</t>
  </si>
  <si>
    <t>Crédit-bail</t>
  </si>
  <si>
    <t>Interurbain</t>
  </si>
  <si>
    <t>02 - Houille et lignite - pétrole brut et gaz naturel</t>
  </si>
  <si>
    <t>Journalière</t>
  </si>
  <si>
    <t>Déclaration</t>
  </si>
  <si>
    <t>Manipulation de marchandises ou matériaux</t>
  </si>
  <si>
    <t>Location longue durée</t>
  </si>
  <si>
    <t>Métallurgie</t>
  </si>
  <si>
    <t>Régional</t>
  </si>
  <si>
    <t>03 - Minerais - tourbe et autres produits d'extraction</t>
  </si>
  <si>
    <t>Surface</t>
  </si>
  <si>
    <t>Transport de voyageurs</t>
  </si>
  <si>
    <t>Distillerie</t>
  </si>
  <si>
    <t>National</t>
  </si>
  <si>
    <t>04 - Produits alimentaires - boissons et tabac</t>
  </si>
  <si>
    <t>Annuelle</t>
  </si>
  <si>
    <t>Interventions (dont urgence, service)</t>
  </si>
  <si>
    <t>05 - Textiles - cuir et produits dérivés</t>
  </si>
  <si>
    <t>taillle cuve</t>
  </si>
  <si>
    <t>06 - Bois - pâte à papier - papier et produits de l'édition</t>
  </si>
  <si>
    <t>07 - Coke et produits pétroliers raffinés</t>
  </si>
  <si>
    <t>08 - Produits chimiques - caoutchouc - plastique et combustible nucléaire</t>
  </si>
  <si>
    <t>09 - Autres produits minéraux non métalliques</t>
  </si>
  <si>
    <t>10 - Métaux de base - produits métalliques</t>
  </si>
  <si>
    <t>11 - Machines et matériel n.c.a. - produits des TIC et instruments de précision</t>
  </si>
  <si>
    <t>12 - Matériel de transport</t>
  </si>
  <si>
    <t>13 - Meubles - autres produits manufacturés n.c.a. </t>
  </si>
  <si>
    <t>14 - Matières premières secondaires - déchets</t>
  </si>
  <si>
    <t>15 - Courrier - colis</t>
  </si>
  <si>
    <t>16 - Équipement pour le transport de fret</t>
  </si>
  <si>
    <t>17 - Déménagements - biens non marchands - véhicules en réparation</t>
  </si>
  <si>
    <t>18 - Marchandises groupées</t>
  </si>
  <si>
    <t>19 - Marchandises non identifiables</t>
  </si>
  <si>
    <t>20 - Autres marchandises - n.c.a.</t>
  </si>
  <si>
    <t>Résulats indicateurs déclarés/évalués</t>
  </si>
  <si>
    <t xml:space="preserve">Infrastructure existante ou nouvelle </t>
  </si>
  <si>
    <t>Nouvelle infrastructure</t>
  </si>
  <si>
    <t>Rôle dans le projet</t>
  </si>
  <si>
    <t>A renseigner par l'ADEME</t>
  </si>
  <si>
    <t>Numéro groupement technique OPALE</t>
  </si>
  <si>
    <t>Numéro de dossier OPALE</t>
  </si>
  <si>
    <t>Distance effectuée par transport routier entre la station de production et l'usage (aller simple) (km)</t>
  </si>
  <si>
    <t xml:space="preserve">Distance effectuée par transport routier entre la station de production et la station de distribution (aller simple) (km)
</t>
  </si>
  <si>
    <t>Est-ce qu'au moins un des sites de production d'hyrogène est situé à moins de 50 kms à vol d'oiseau d'un site industriel, d'une plateforme logistique, d'un port ou d'un aéroport dont son code d'activité NCE16 est  compris dans une des catégories comprises entre E01 et E44 ?</t>
  </si>
  <si>
    <t>Nombre de trailers (remorques) affectés à la station</t>
  </si>
  <si>
    <t>Est-ce qu'au moins un des sites de production d'hyrogène est situé à moins de 50 kms à vol d'oiseau d'un site de production d'hydrogène existant, quel que soit le procédé, en fonctionnement au 01/01/2023 ?</t>
  </si>
  <si>
    <t>Type EnR (Eolien, hydraulique, …)</t>
  </si>
  <si>
    <t>Si parc EnR raccordé directement ou non à l'unité de production</t>
  </si>
  <si>
    <t>Type de contrat de fourniture d'électricité envisagé (Contrat d'achat direct, tripartite, …)</t>
  </si>
  <si>
    <t>Unité de production avitaillant cet usage</t>
  </si>
  <si>
    <t>Secteur d'activité si combustion</t>
  </si>
  <si>
    <t>Hydrogène SMR</t>
  </si>
  <si>
    <t>Consommation moyenne liée au transport (en l/100km ou kg/100km pour le GNC et l'H2 SMR)</t>
  </si>
  <si>
    <t>Quantité annuelle de combustible pour le transport (en L ou kg pour le GNC et l'H2 SMR)</t>
  </si>
  <si>
    <t>Consommation transport (enL ou kg pour le GNC et l'H2 SMR)
évitée</t>
  </si>
  <si>
    <t>Electrolyse de l'eau bas-carbone</t>
  </si>
  <si>
    <t>Electrolyse de l'eau EnR</t>
  </si>
  <si>
    <t>Electrolyse de l'eau EnR à la station</t>
  </si>
  <si>
    <t>Electrolyse de l'eau bas-carbone à la station</t>
  </si>
  <si>
    <t>Compression d'hydrogène à</t>
  </si>
  <si>
    <t>Coproduction avec électrolyse chlore-alcali à la station</t>
  </si>
  <si>
    <t>Facteur d'émission production sur site kgCO2/kgH2</t>
  </si>
  <si>
    <t>Facteur d'émission production à la station kgCO2/kgH2</t>
  </si>
  <si>
    <t>Capacité nominale journalière de distribution (kgH2/jour)</t>
  </si>
  <si>
    <t>Taux d'aide ADEME</t>
  </si>
  <si>
    <t>Taux d'aide global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</si>
</sst>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43" formatCode="_-* #,##0.00_-;\-* #,##0.00_-;_-* &quot;-&quot;??_-;_-@_-"/>
    <numFmt numFmtId="164" formatCode="0.0"/>
    <numFmt numFmtId="165" formatCode="#,##0\ &quot;€&quot;"/>
    <numFmt numFmtId="166" formatCode="#,##0&quot; kgH2/an&quot;"/>
    <numFmt numFmtId="167" formatCode="#,##0&quot; L&quot;"/>
    <numFmt numFmtId="168" formatCode="#,##0&quot; km/an&quot;"/>
    <numFmt numFmtId="169" formatCode="#,##0&quot; kWh/an&quot;"/>
    <numFmt numFmtId="170" formatCode="#,##0.0&quot; kgCO2/kgH2&quot;"/>
    <numFmt numFmtId="171" formatCode="#,##0.00&quot; kgCO2/L&quot;"/>
    <numFmt numFmtId="172" formatCode="#,##0.0000&quot; kgCO2/kWh&quot;"/>
    <numFmt numFmtId="173" formatCode="#,##0&quot; tCO2/an&quot;"/>
    <numFmt numFmtId="174" formatCode="_-* #,##0\ &quot;€&quot;_-;\-* #,##0\ &quot;€&quot;_-;_-* &quot;-&quot;??\ &quot;€&quot;_-;_-@_-"/>
    <numFmt numFmtId="175" formatCode="#,##0.00\ &quot;€&quot;"/>
    <numFmt numFmtId="176" formatCode="0.0%"/>
    <numFmt numFmtId="177" formatCode="_-* #,##0.00\ _€_-;\-* #,##0.00\ _€_-;_-* &quot;-&quot;??\ _€_-;_-@_-"/>
    <numFmt numFmtId="178" formatCode="#,##0.00&quot; kgCO2/kgH2/100km&quot;"/>
    <numFmt numFmtId="179" formatCode="0.000"/>
    <numFmt numFmtId="180" formatCode="0.00000"/>
    <numFmt numFmtId="181" formatCode="#,##0.0&quot; kgCO2/kWh PCI &quot;"/>
    <numFmt numFmtId="182" formatCode="#,##0&quot; MWhPCI CH4/an&quot;"/>
    <numFmt numFmtId="183" formatCode="#,##0.00&quot; kgCO2/kg&quot;"/>
    <numFmt numFmtId="184" formatCode="_-* #,##0_-;\-* #,##0_-;_-* &quot;-&quot;??_-;_-@_-"/>
    <numFmt numFmtId="185" formatCode="#,##0.0&quot; kgCO2/MWhth&quot;"/>
    <numFmt numFmtId="186" formatCode="#,##0.0&quot; t&quot;"/>
    <numFmt numFmtId="187" formatCode="#,##0.0000&quot; kgCO2/t.km&quot;"/>
  </numFmts>
  <fonts count="40"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b/>
      <sz val="9"/>
      <color indexed="81"/>
      <name val="Tahoma"/>
      <family val="2"/>
    </font>
    <font>
      <u/>
      <sz val="11"/>
      <color theme="10"/>
      <name val="Calibri"/>
      <family val="2"/>
      <scheme val="minor"/>
    </font>
    <font>
      <sz val="10"/>
      <name val="Arial"/>
      <family val="2"/>
    </font>
    <font>
      <b/>
      <sz val="14"/>
      <color theme="0"/>
      <name val="Calibri"/>
      <family val="2"/>
      <scheme val="minor"/>
    </font>
    <font>
      <b/>
      <sz val="10"/>
      <color theme="1"/>
      <name val="Calibri"/>
      <family val="2"/>
      <scheme val="minor"/>
    </font>
    <font>
      <b/>
      <sz val="11"/>
      <name val="Calibri"/>
      <family val="2"/>
      <scheme val="minor"/>
    </font>
    <font>
      <b/>
      <sz val="16"/>
      <color theme="0"/>
      <name val="Calibri"/>
      <family val="2"/>
      <scheme val="minor"/>
    </font>
    <font>
      <sz val="11"/>
      <color rgb="FFC00000"/>
      <name val="Calibri"/>
      <family val="2"/>
      <scheme val="minor"/>
    </font>
    <font>
      <sz val="11"/>
      <name val="Calibri"/>
      <family val="2"/>
      <scheme val="minor"/>
    </font>
    <font>
      <b/>
      <sz val="10"/>
      <name val="Calibri"/>
      <family val="2"/>
      <scheme val="minor"/>
    </font>
    <font>
      <b/>
      <sz val="11"/>
      <color theme="1"/>
      <name val="Calibri"/>
      <family val="2"/>
    </font>
    <font>
      <i/>
      <sz val="11"/>
      <color theme="1"/>
      <name val="Calibri"/>
      <family val="2"/>
      <scheme val="minor"/>
    </font>
    <font>
      <i/>
      <sz val="11"/>
      <color theme="1"/>
      <name val="Wingdings"/>
      <charset val="2"/>
    </font>
    <font>
      <sz val="11"/>
      <color theme="1"/>
      <name val="Wingdings"/>
      <charset val="2"/>
    </font>
    <font>
      <sz val="11"/>
      <color theme="10"/>
      <name val="Calibri"/>
      <family val="2"/>
      <scheme val="minor"/>
    </font>
    <font>
      <sz val="11"/>
      <color indexed="8"/>
      <name val="Calibri"/>
      <family val="2"/>
    </font>
    <font>
      <sz val="11"/>
      <color theme="0"/>
      <name val="Calibri"/>
      <family val="2"/>
      <scheme val="minor"/>
    </font>
    <font>
      <sz val="9"/>
      <color indexed="81"/>
      <name val="Tahoma"/>
      <family val="2"/>
    </font>
    <font>
      <sz val="11"/>
      <color theme="1"/>
      <name val="Arial"/>
      <family val="2"/>
    </font>
    <font>
      <b/>
      <i/>
      <sz val="11"/>
      <color theme="1"/>
      <name val="Arial"/>
      <family val="2"/>
    </font>
    <font>
      <b/>
      <sz val="11"/>
      <color theme="1"/>
      <name val="Arial"/>
      <family val="2"/>
    </font>
    <font>
      <b/>
      <sz val="16"/>
      <color theme="0"/>
      <name val="Arial"/>
      <family val="2"/>
    </font>
    <font>
      <sz val="11"/>
      <name val="Arial"/>
      <family val="2"/>
    </font>
    <font>
      <b/>
      <sz val="14"/>
      <color theme="0"/>
      <name val="Arial"/>
      <family val="2"/>
    </font>
    <font>
      <sz val="11"/>
      <color rgb="FFCC0099"/>
      <name val="Arial"/>
      <family val="2"/>
    </font>
    <font>
      <b/>
      <sz val="26"/>
      <color theme="0"/>
      <name val="Arial"/>
      <family val="2"/>
    </font>
    <font>
      <u/>
      <sz val="11"/>
      <color theme="1"/>
      <name val="Arial"/>
      <family val="2"/>
    </font>
    <font>
      <sz val="8"/>
      <name val="Calibri"/>
      <family val="2"/>
      <scheme val="minor"/>
    </font>
    <font>
      <b/>
      <i/>
      <sz val="11"/>
      <color theme="0"/>
      <name val="Calibri"/>
      <family val="2"/>
      <scheme val="minor"/>
    </font>
    <font>
      <b/>
      <sz val="10"/>
      <color theme="0"/>
      <name val="Calibri"/>
      <family val="2"/>
      <scheme val="minor"/>
    </font>
    <font>
      <b/>
      <sz val="9"/>
      <color rgb="FF000000"/>
      <name val="Marianne"/>
      <family val="3"/>
    </font>
    <font>
      <sz val="9"/>
      <color rgb="FF000000"/>
      <name val="Marianne"/>
      <family val="3"/>
    </font>
    <font>
      <sz val="9"/>
      <color rgb="FF000000"/>
      <name val="Calibri"/>
      <family val="2"/>
      <scheme val="minor"/>
    </font>
    <font>
      <sz val="7"/>
      <color rgb="FF000000"/>
      <name val="Times New Roman"/>
      <family val="1"/>
    </font>
    <font>
      <u/>
      <sz val="9"/>
      <color rgb="FF000000"/>
      <name val="Marianne"/>
      <family val="3"/>
    </font>
    <font>
      <sz val="11"/>
      <color theme="1"/>
      <name val="Calibri"/>
    </font>
  </fonts>
  <fills count="28">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9"/>
        <bgColor indexed="64"/>
      </patternFill>
    </fill>
    <fill>
      <patternFill patternType="solid">
        <fgColor theme="8" tint="-0.249977111117893"/>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2" tint="-0.749992370372631"/>
        <bgColor indexed="64"/>
      </patternFill>
    </fill>
    <fill>
      <patternFill patternType="solid">
        <fgColor rgb="FF7030A0"/>
        <bgColor indexed="64"/>
      </patternFill>
    </fill>
    <fill>
      <patternFill patternType="solid">
        <fgColor theme="0" tint="-0.499984740745262"/>
        <bgColor indexed="64"/>
      </patternFill>
    </fill>
    <fill>
      <patternFill patternType="solid">
        <fgColor theme="9" tint="-0.499984740745262"/>
        <bgColor indexed="64"/>
      </patternFill>
    </fill>
    <fill>
      <patternFill patternType="solid">
        <fgColor rgb="FF0070C0"/>
        <bgColor indexed="64"/>
      </patternFill>
    </fill>
    <fill>
      <patternFill patternType="solid">
        <fgColor theme="5" tint="0.39997558519241921"/>
        <bgColor indexed="64"/>
      </patternFill>
    </fill>
    <fill>
      <patternFill patternType="solid">
        <fgColor theme="7" tint="-0.499984740745262"/>
        <bgColor indexed="64"/>
      </patternFill>
    </fill>
    <fill>
      <patternFill patternType="solid">
        <fgColor theme="2" tint="-9.9978637043366805E-2"/>
        <bgColor indexed="64"/>
      </patternFill>
    </fill>
  </fills>
  <borders count="50">
    <border>
      <left/>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auto="1"/>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ck">
        <color auto="1"/>
      </left>
      <right/>
      <top/>
      <bottom style="thin">
        <color auto="1"/>
      </bottom>
      <diagonal/>
    </border>
    <border>
      <left style="thick">
        <color auto="1"/>
      </left>
      <right/>
      <top/>
      <bottom/>
      <diagonal/>
    </border>
    <border>
      <left style="thick">
        <color auto="1"/>
      </left>
      <right style="thin">
        <color indexed="64"/>
      </right>
      <top style="thin">
        <color indexed="64"/>
      </top>
      <bottom style="thin">
        <color auto="1"/>
      </bottom>
      <diagonal/>
    </border>
  </borders>
  <cellStyleXfs count="9">
    <xf numFmtId="0" fontId="0" fillId="0" borderId="0"/>
    <xf numFmtId="9"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xf numFmtId="0" fontId="6" fillId="0" borderId="0"/>
    <xf numFmtId="0" fontId="19" fillId="0" borderId="0"/>
    <xf numFmtId="9" fontId="19" fillId="0" borderId="0"/>
    <xf numFmtId="177" fontId="1" fillId="0" borderId="0" applyFont="0" applyFill="0" applyBorder="0" applyAlignment="0" applyProtection="0"/>
    <xf numFmtId="43" fontId="1" fillId="0" borderId="0" applyFont="0" applyFill="0" applyBorder="0" applyAlignment="0" applyProtection="0"/>
  </cellStyleXfs>
  <cellXfs count="321">
    <xf numFmtId="0" fontId="0" fillId="0" borderId="0" xfId="0"/>
    <xf numFmtId="9" fontId="1" fillId="0" borderId="0" xfId="0" applyNumberFormat="1" applyFont="1"/>
    <xf numFmtId="0" fontId="2" fillId="0" borderId="0" xfId="0" applyFont="1"/>
    <xf numFmtId="0" fontId="0" fillId="0" borderId="0" xfId="0" applyAlignment="1">
      <alignment vertical="center"/>
    </xf>
    <xf numFmtId="0" fontId="0" fillId="0" borderId="0" xfId="0" applyAlignment="1">
      <alignment horizontal="center" vertical="center"/>
    </xf>
    <xf numFmtId="0" fontId="7" fillId="4" borderId="0" xfId="0" applyFont="1" applyFill="1"/>
    <xf numFmtId="0" fontId="0" fillId="4" borderId="0" xfId="0" applyFill="1" applyAlignment="1">
      <alignment vertical="center"/>
    </xf>
    <xf numFmtId="0" fontId="10" fillId="4" borderId="0" xfId="0" applyFont="1" applyFill="1"/>
    <xf numFmtId="0" fontId="11" fillId="0" borderId="0" xfId="0" applyFont="1"/>
    <xf numFmtId="0" fontId="0" fillId="0" borderId="6" xfId="0" applyBorder="1"/>
    <xf numFmtId="0" fontId="0" fillId="0" borderId="6" xfId="0" applyBorder="1" applyAlignment="1">
      <alignment horizontal="center"/>
    </xf>
    <xf numFmtId="0" fontId="15" fillId="0" borderId="0" xfId="0" applyFont="1"/>
    <xf numFmtId="0" fontId="15" fillId="0" borderId="6" xfId="0" applyFont="1" applyBorder="1"/>
    <xf numFmtId="0" fontId="0" fillId="0" borderId="0" xfId="0" applyAlignment="1">
      <alignment vertical="top" wrapText="1"/>
    </xf>
    <xf numFmtId="0" fontId="17" fillId="0" borderId="0" xfId="0" applyFont="1" applyAlignment="1">
      <alignment horizontal="right"/>
    </xf>
    <xf numFmtId="0" fontId="0" fillId="0" borderId="0" xfId="0" applyAlignment="1">
      <alignment vertical="top"/>
    </xf>
    <xf numFmtId="170" fontId="0" fillId="0" borderId="10" xfId="0" applyNumberFormat="1" applyBorder="1"/>
    <xf numFmtId="0" fontId="0" fillId="0" borderId="0" xfId="0" applyAlignment="1">
      <alignment horizontal="left"/>
    </xf>
    <xf numFmtId="0" fontId="22" fillId="0" borderId="0" xfId="0" applyFont="1"/>
    <xf numFmtId="0" fontId="22" fillId="8" borderId="0" xfId="0" applyFont="1" applyFill="1"/>
    <xf numFmtId="0" fontId="22" fillId="0" borderId="0" xfId="0" applyFont="1" applyAlignment="1">
      <alignment vertical="center"/>
    </xf>
    <xf numFmtId="0" fontId="22" fillId="8" borderId="0" xfId="0" applyFont="1" applyFill="1" applyAlignment="1">
      <alignment vertical="center"/>
    </xf>
    <xf numFmtId="0" fontId="22" fillId="8" borderId="0" xfId="0" applyFont="1" applyFill="1" applyAlignment="1">
      <alignment horizontal="left" vertical="center"/>
    </xf>
    <xf numFmtId="0" fontId="0" fillId="8" borderId="0" xfId="0" applyFill="1"/>
    <xf numFmtId="0" fontId="17" fillId="0" borderId="6" xfId="0" applyFont="1" applyBorder="1" applyAlignment="1">
      <alignment horizontal="right"/>
    </xf>
    <xf numFmtId="178" fontId="0" fillId="0" borderId="10" xfId="0" applyNumberFormat="1" applyBorder="1"/>
    <xf numFmtId="0" fontId="20" fillId="0" borderId="0" xfId="0" applyFont="1"/>
    <xf numFmtId="164" fontId="0" fillId="0" borderId="0" xfId="0" applyNumberFormat="1"/>
    <xf numFmtId="0" fontId="9" fillId="0" borderId="0" xfId="0" applyFont="1" applyAlignment="1">
      <alignment horizontal="left"/>
    </xf>
    <xf numFmtId="0" fontId="9" fillId="0" borderId="0" xfId="0" applyFont="1" applyAlignment="1">
      <alignment horizontal="center" vertical="center"/>
    </xf>
    <xf numFmtId="167" fontId="9" fillId="0" borderId="0" xfId="0" applyNumberFormat="1" applyFont="1" applyAlignment="1">
      <alignment horizontal="center" vertical="center"/>
    </xf>
    <xf numFmtId="166" fontId="9" fillId="0" borderId="0" xfId="0" applyNumberFormat="1" applyFont="1" applyAlignment="1">
      <alignment horizontal="center" vertical="center"/>
    </xf>
    <xf numFmtId="169" fontId="9" fillId="0" borderId="0" xfId="0" applyNumberFormat="1" applyFont="1" applyAlignment="1">
      <alignment horizontal="center" vertical="center"/>
    </xf>
    <xf numFmtId="173" fontId="9" fillId="0" borderId="0" xfId="0" applyNumberFormat="1" applyFont="1" applyAlignment="1">
      <alignment horizontal="center" vertical="center"/>
    </xf>
    <xf numFmtId="0" fontId="0" fillId="0" borderId="17" xfId="0" applyBorder="1"/>
    <xf numFmtId="0" fontId="16" fillId="0" borderId="0" xfId="0" applyFont="1" applyAlignment="1">
      <alignment horizontal="right"/>
    </xf>
    <xf numFmtId="0" fontId="0" fillId="0" borderId="3" xfId="0" applyBorder="1" applyAlignment="1">
      <alignment horizontal="center" vertical="center"/>
    </xf>
    <xf numFmtId="0" fontId="0" fillId="12" borderId="0" xfId="0" applyFill="1"/>
    <xf numFmtId="0" fontId="12" fillId="0" borderId="0" xfId="0" applyFont="1" applyAlignment="1">
      <alignment vertical="center"/>
    </xf>
    <xf numFmtId="0" fontId="12" fillId="0" borderId="30" xfId="0" applyFont="1" applyBorder="1" applyAlignment="1">
      <alignment vertical="center"/>
    </xf>
    <xf numFmtId="0" fontId="12" fillId="0" borderId="7" xfId="0" applyFont="1" applyBorder="1" applyAlignment="1">
      <alignment vertical="center"/>
    </xf>
    <xf numFmtId="0" fontId="12" fillId="0" borderId="4" xfId="0" applyFont="1" applyBorder="1" applyAlignment="1">
      <alignment vertical="center"/>
    </xf>
    <xf numFmtId="0" fontId="0" fillId="13" borderId="10" xfId="0" applyFill="1" applyBorder="1"/>
    <xf numFmtId="0" fontId="0" fillId="0" borderId="10" xfId="0" applyBorder="1"/>
    <xf numFmtId="179" fontId="0" fillId="0" borderId="10" xfId="0" applyNumberFormat="1" applyBorder="1" applyAlignment="1">
      <alignment horizontal="center"/>
    </xf>
    <xf numFmtId="9" fontId="0" fillId="0" borderId="0" xfId="1" applyFont="1" applyBorder="1"/>
    <xf numFmtId="180" fontId="0" fillId="0" borderId="10" xfId="0" applyNumberFormat="1" applyBorder="1"/>
    <xf numFmtId="11" fontId="0" fillId="0" borderId="0" xfId="0" applyNumberFormat="1"/>
    <xf numFmtId="0" fontId="22" fillId="8" borderId="0" xfId="0" applyFont="1" applyFill="1" applyAlignment="1">
      <alignment horizontal="left"/>
    </xf>
    <xf numFmtId="0" fontId="22" fillId="8" borderId="0" xfId="0" applyFont="1" applyFill="1" applyAlignment="1">
      <alignment horizontal="left" wrapText="1"/>
    </xf>
    <xf numFmtId="0" fontId="22" fillId="0" borderId="0" xfId="0" applyFont="1" applyAlignment="1">
      <alignment horizontal="center" vertical="center" wrapText="1"/>
    </xf>
    <xf numFmtId="0" fontId="22" fillId="0" borderId="0" xfId="0" applyFont="1" applyAlignment="1">
      <alignment horizontal="center" vertical="center"/>
    </xf>
    <xf numFmtId="0" fontId="22" fillId="0" borderId="0" xfId="0" applyFont="1" applyAlignment="1">
      <alignment horizontal="left" vertical="center" wrapText="1"/>
    </xf>
    <xf numFmtId="0" fontId="28" fillId="0" borderId="0" xfId="0" quotePrefix="1" applyFont="1" applyAlignment="1">
      <alignment horizontal="center" vertical="center" wrapText="1"/>
    </xf>
    <xf numFmtId="0" fontId="22" fillId="0" borderId="0" xfId="0" applyFont="1" applyAlignment="1">
      <alignment horizontal="left"/>
    </xf>
    <xf numFmtId="0" fontId="22" fillId="0" borderId="0" xfId="0" applyFont="1" applyAlignment="1">
      <alignment horizontal="left" vertical="center"/>
    </xf>
    <xf numFmtId="0" fontId="22" fillId="0" borderId="0" xfId="0" applyFont="1" applyAlignment="1">
      <alignment horizontal="left" wrapText="1"/>
    </xf>
    <xf numFmtId="0" fontId="24" fillId="0" borderId="0" xfId="0" applyFont="1" applyAlignment="1">
      <alignment vertical="center"/>
    </xf>
    <xf numFmtId="0" fontId="27" fillId="14" borderId="25" xfId="0" applyFont="1" applyFill="1" applyBorder="1" applyAlignment="1">
      <alignment horizontal="center" vertical="center"/>
    </xf>
    <xf numFmtId="0" fontId="27" fillId="14" borderId="25" xfId="0" applyFont="1" applyFill="1" applyBorder="1" applyAlignment="1">
      <alignment horizontal="center" vertical="center" wrapText="1"/>
    </xf>
    <xf numFmtId="0" fontId="27" fillId="14" borderId="25" xfId="0" applyFont="1" applyFill="1" applyBorder="1" applyAlignment="1">
      <alignment horizontal="left" vertical="center" wrapText="1"/>
    </xf>
    <xf numFmtId="0" fontId="24" fillId="0" borderId="0" xfId="0" applyFont="1" applyAlignment="1">
      <alignment horizontal="center" vertical="center"/>
    </xf>
    <xf numFmtId="0" fontId="26" fillId="0" borderId="25" xfId="0" applyFont="1" applyBorder="1" applyAlignment="1">
      <alignment horizontal="left" vertical="center" wrapText="1"/>
    </xf>
    <xf numFmtId="0" fontId="22" fillId="8" borderId="25" xfId="0" applyFont="1" applyFill="1" applyBorder="1" applyAlignment="1">
      <alignment horizontal="left" vertical="center" wrapText="1"/>
    </xf>
    <xf numFmtId="0" fontId="22" fillId="0" borderId="25" xfId="0" applyFont="1" applyBorder="1" applyAlignment="1">
      <alignment horizontal="left" vertical="center" wrapText="1"/>
    </xf>
    <xf numFmtId="0" fontId="24" fillId="0" borderId="25" xfId="0" applyFont="1" applyBorder="1" applyAlignment="1">
      <alignment horizontal="left" vertical="center" wrapText="1"/>
    </xf>
    <xf numFmtId="0" fontId="22" fillId="8" borderId="25" xfId="0" applyFont="1" applyFill="1" applyBorder="1" applyAlignment="1">
      <alignment horizontal="left" vertical="center"/>
    </xf>
    <xf numFmtId="0" fontId="0" fillId="0" borderId="0" xfId="0" applyAlignment="1">
      <alignment wrapText="1"/>
    </xf>
    <xf numFmtId="0" fontId="0" fillId="0" borderId="10" xfId="0" applyBorder="1" applyAlignment="1">
      <alignment wrapText="1"/>
    </xf>
    <xf numFmtId="0" fontId="0" fillId="0" borderId="14" xfId="0" applyBorder="1" applyAlignment="1">
      <alignment wrapText="1"/>
    </xf>
    <xf numFmtId="0" fontId="12" fillId="0" borderId="0" xfId="0" applyFont="1" applyAlignment="1">
      <alignment horizontal="left" vertical="center"/>
    </xf>
    <xf numFmtId="0" fontId="0" fillId="7" borderId="10" xfId="0" applyFill="1" applyBorder="1" applyAlignment="1">
      <alignment vertical="center"/>
    </xf>
    <xf numFmtId="165" fontId="12" fillId="0" borderId="0" xfId="3" applyNumberFormat="1" applyFont="1" applyBorder="1" applyAlignment="1">
      <alignment horizontal="center"/>
    </xf>
    <xf numFmtId="0" fontId="12" fillId="0" borderId="10" xfId="0" applyFont="1" applyBorder="1"/>
    <xf numFmtId="165" fontId="12" fillId="0" borderId="9" xfId="3" applyNumberFormat="1" applyFont="1" applyBorder="1" applyAlignment="1"/>
    <xf numFmtId="165" fontId="12" fillId="0" borderId="12" xfId="3" applyNumberFormat="1" applyFont="1" applyBorder="1" applyAlignment="1"/>
    <xf numFmtId="0" fontId="0" fillId="7" borderId="10" xfId="0" applyFill="1" applyBorder="1" applyAlignment="1">
      <alignment vertical="center" wrapText="1"/>
    </xf>
    <xf numFmtId="0" fontId="0" fillId="0" borderId="8" xfId="0" applyBorder="1" applyAlignment="1">
      <alignment wrapText="1"/>
    </xf>
    <xf numFmtId="0" fontId="0" fillId="0" borderId="15" xfId="0" applyBorder="1" applyAlignment="1">
      <alignment wrapText="1"/>
    </xf>
    <xf numFmtId="0" fontId="0" fillId="0" borderId="17" xfId="0" applyBorder="1" applyAlignment="1">
      <alignment wrapText="1"/>
    </xf>
    <xf numFmtId="0" fontId="0" fillId="0" borderId="2" xfId="0" applyBorder="1" applyAlignment="1">
      <alignment wrapText="1"/>
    </xf>
    <xf numFmtId="0" fontId="3" fillId="4" borderId="10" xfId="0" applyFont="1" applyFill="1" applyBorder="1" applyAlignment="1">
      <alignment vertical="center" wrapText="1"/>
    </xf>
    <xf numFmtId="0" fontId="20" fillId="0" borderId="0" xfId="0" applyFont="1" applyAlignment="1">
      <alignment wrapText="1"/>
    </xf>
    <xf numFmtId="0" fontId="20" fillId="0" borderId="10" xfId="0" applyFont="1" applyBorder="1" applyAlignment="1">
      <alignment wrapText="1"/>
    </xf>
    <xf numFmtId="0" fontId="3" fillId="4" borderId="7" xfId="0" applyFont="1" applyFill="1" applyBorder="1" applyAlignment="1">
      <alignment vertical="center" wrapText="1"/>
    </xf>
    <xf numFmtId="0" fontId="2" fillId="0" borderId="0" xfId="0" applyFont="1" applyAlignment="1">
      <alignment vertical="center"/>
    </xf>
    <xf numFmtId="0" fontId="3" fillId="15" borderId="0" xfId="0" applyFont="1" applyFill="1" applyAlignment="1">
      <alignment vertical="center" wrapText="1"/>
    </xf>
    <xf numFmtId="0" fontId="3" fillId="9" borderId="7" xfId="0" applyFont="1" applyFill="1" applyBorder="1" applyAlignment="1">
      <alignment vertical="center" wrapText="1"/>
    </xf>
    <xf numFmtId="0" fontId="3" fillId="16" borderId="7" xfId="0" applyFont="1" applyFill="1" applyBorder="1" applyAlignment="1">
      <alignment vertical="center" wrapText="1"/>
    </xf>
    <xf numFmtId="0" fontId="0" fillId="0" borderId="0" xfId="0" applyAlignment="1">
      <alignment vertical="center" wrapText="1"/>
    </xf>
    <xf numFmtId="0" fontId="3" fillId="11" borderId="0" xfId="0" applyFont="1" applyFill="1" applyAlignment="1">
      <alignment vertical="center" wrapText="1"/>
    </xf>
    <xf numFmtId="0" fontId="3" fillId="9" borderId="10" xfId="0" applyFont="1" applyFill="1" applyBorder="1" applyAlignment="1">
      <alignment vertical="center" wrapText="1"/>
    </xf>
    <xf numFmtId="0" fontId="2" fillId="15" borderId="0" xfId="0" applyFont="1" applyFill="1" applyAlignment="1">
      <alignment vertical="center" wrapText="1"/>
    </xf>
    <xf numFmtId="0" fontId="2" fillId="0" borderId="0" xfId="0" applyFont="1" applyAlignment="1">
      <alignment wrapText="1"/>
    </xf>
    <xf numFmtId="0" fontId="2" fillId="0" borderId="14" xfId="0" applyFont="1" applyBorder="1" applyAlignment="1">
      <alignment wrapText="1"/>
    </xf>
    <xf numFmtId="0" fontId="3" fillId="15" borderId="10" xfId="0" applyFont="1" applyFill="1" applyBorder="1" applyAlignment="1">
      <alignment vertical="center" wrapText="1"/>
    </xf>
    <xf numFmtId="0" fontId="3" fillId="18" borderId="10" xfId="0" applyFont="1" applyFill="1" applyBorder="1" applyAlignment="1">
      <alignment vertical="center" wrapText="1"/>
    </xf>
    <xf numFmtId="43" fontId="3" fillId="18" borderId="10" xfId="8" applyFont="1" applyFill="1" applyBorder="1" applyAlignment="1">
      <alignment vertical="center" wrapText="1"/>
    </xf>
    <xf numFmtId="0" fontId="0" fillId="0" borderId="7" xfId="0" applyBorder="1" applyAlignment="1">
      <alignment wrapText="1"/>
    </xf>
    <xf numFmtId="0" fontId="3" fillId="4" borderId="0" xfId="0" applyFont="1" applyFill="1" applyAlignment="1">
      <alignment vertical="center" wrapText="1"/>
    </xf>
    <xf numFmtId="0" fontId="0" fillId="0" borderId="3" xfId="0" applyBorder="1" applyAlignment="1">
      <alignment wrapText="1"/>
    </xf>
    <xf numFmtId="0" fontId="3" fillId="18" borderId="0" xfId="0" applyFont="1" applyFill="1" applyAlignment="1">
      <alignment vertical="center" wrapText="1"/>
    </xf>
    <xf numFmtId="0" fontId="3" fillId="19" borderId="0" xfId="0" applyFont="1" applyFill="1" applyAlignment="1">
      <alignment vertical="center" wrapText="1"/>
    </xf>
    <xf numFmtId="0" fontId="3" fillId="19" borderId="10" xfId="0" applyFont="1" applyFill="1" applyBorder="1" applyAlignment="1">
      <alignment vertical="center" wrapText="1"/>
    </xf>
    <xf numFmtId="0" fontId="3" fillId="20" borderId="0" xfId="0" applyFont="1" applyFill="1" applyAlignment="1">
      <alignment vertical="center" wrapText="1"/>
    </xf>
    <xf numFmtId="0" fontId="3" fillId="21" borderId="0" xfId="0" applyFont="1" applyFill="1" applyAlignment="1">
      <alignment vertical="center" wrapText="1"/>
    </xf>
    <xf numFmtId="0" fontId="3" fillId="22" borderId="0" xfId="0" applyFont="1" applyFill="1" applyAlignment="1">
      <alignment vertical="center" wrapText="1"/>
    </xf>
    <xf numFmtId="0" fontId="3" fillId="23" borderId="0" xfId="0" applyFont="1" applyFill="1" applyAlignment="1">
      <alignment vertical="center" wrapText="1"/>
    </xf>
    <xf numFmtId="0" fontId="3" fillId="23" borderId="10" xfId="0" applyFont="1" applyFill="1" applyBorder="1" applyAlignment="1">
      <alignment vertical="center" wrapText="1"/>
    </xf>
    <xf numFmtId="0" fontId="3" fillId="6" borderId="0" xfId="0" applyFont="1" applyFill="1" applyAlignment="1">
      <alignment vertical="center" wrapText="1"/>
    </xf>
    <xf numFmtId="0" fontId="3" fillId="17" borderId="7" xfId="0" applyFont="1" applyFill="1" applyBorder="1" applyAlignment="1">
      <alignment vertical="center"/>
    </xf>
    <xf numFmtId="0" fontId="3" fillId="9" borderId="7" xfId="0" applyFont="1" applyFill="1" applyBorder="1" applyAlignment="1">
      <alignment vertical="center"/>
    </xf>
    <xf numFmtId="0" fontId="3" fillId="16" borderId="7" xfId="0" applyFont="1" applyFill="1" applyBorder="1" applyAlignment="1">
      <alignment vertical="center"/>
    </xf>
    <xf numFmtId="0" fontId="3" fillId="4" borderId="7" xfId="0" applyFont="1" applyFill="1" applyBorder="1" applyAlignment="1">
      <alignment vertical="center"/>
    </xf>
    <xf numFmtId="0" fontId="12" fillId="0" borderId="16" xfId="0" applyFont="1" applyBorder="1" applyAlignment="1">
      <alignment horizontal="left" vertical="center"/>
    </xf>
    <xf numFmtId="0" fontId="3" fillId="15" borderId="0" xfId="0" applyFont="1" applyFill="1" applyAlignment="1">
      <alignment vertical="center"/>
    </xf>
    <xf numFmtId="0" fontId="3" fillId="19" borderId="7" xfId="0" applyFont="1" applyFill="1" applyBorder="1" applyAlignment="1">
      <alignment vertical="center" wrapText="1"/>
    </xf>
    <xf numFmtId="0" fontId="3" fillId="6" borderId="0" xfId="0" applyFont="1" applyFill="1" applyAlignment="1">
      <alignment vertical="center"/>
    </xf>
    <xf numFmtId="0" fontId="3" fillId="21" borderId="10" xfId="0" applyFont="1" applyFill="1" applyBorder="1" applyAlignment="1">
      <alignment vertical="center" wrapText="1"/>
    </xf>
    <xf numFmtId="181" fontId="0" fillId="0" borderId="10" xfId="0" applyNumberFormat="1" applyBorder="1"/>
    <xf numFmtId="0" fontId="0" fillId="2" borderId="10" xfId="0" applyFill="1" applyBorder="1" applyAlignment="1">
      <alignment vertical="center" wrapText="1"/>
    </xf>
    <xf numFmtId="0" fontId="0" fillId="0" borderId="0" xfId="0" applyAlignment="1">
      <alignment horizontal="left" vertical="top" wrapText="1"/>
    </xf>
    <xf numFmtId="0" fontId="0" fillId="0" borderId="0" xfId="0" applyAlignment="1">
      <alignment horizontal="center" wrapText="1"/>
    </xf>
    <xf numFmtId="0" fontId="0" fillId="0" borderId="33" xfId="0" applyBorder="1" applyAlignment="1">
      <alignment horizontal="left" vertical="top" wrapText="1"/>
    </xf>
    <xf numFmtId="0" fontId="0" fillId="0" borderId="21" xfId="0" applyBorder="1" applyAlignment="1">
      <alignment horizontal="left" vertical="top" wrapText="1"/>
    </xf>
    <xf numFmtId="0" fontId="0" fillId="0" borderId="19" xfId="0" applyBorder="1" applyAlignment="1">
      <alignment horizontal="left" vertical="top" wrapText="1"/>
    </xf>
    <xf numFmtId="0" fontId="0" fillId="0" borderId="31" xfId="0" applyBorder="1" applyAlignment="1">
      <alignment horizontal="left" vertical="top" wrapText="1"/>
    </xf>
    <xf numFmtId="0" fontId="0" fillId="7" borderId="0" xfId="0" applyFill="1" applyAlignment="1">
      <alignment wrapText="1"/>
    </xf>
    <xf numFmtId="0" fontId="0" fillId="7" borderId="0" xfId="0" applyFill="1"/>
    <xf numFmtId="0" fontId="0" fillId="0" borderId="10" xfId="0" applyBorder="1" applyAlignment="1">
      <alignment horizontal="left" vertical="center" wrapText="1"/>
    </xf>
    <xf numFmtId="172" fontId="0" fillId="0" borderId="10" xfId="0" applyNumberFormat="1" applyBorder="1"/>
    <xf numFmtId="9" fontId="0" fillId="0" borderId="10" xfId="1" applyFont="1" applyBorder="1"/>
    <xf numFmtId="171" fontId="0" fillId="0" borderId="10" xfId="0" applyNumberFormat="1" applyBorder="1"/>
    <xf numFmtId="183" fontId="0" fillId="0" borderId="10" xfId="0" applyNumberFormat="1" applyBorder="1"/>
    <xf numFmtId="0" fontId="0" fillId="25" borderId="23" xfId="0" applyFill="1" applyBorder="1" applyAlignment="1">
      <alignment horizontal="left" vertical="top" wrapText="1"/>
    </xf>
    <xf numFmtId="0" fontId="0" fillId="25" borderId="20" xfId="0" applyFill="1" applyBorder="1" applyAlignment="1">
      <alignment horizontal="left" vertical="top" wrapText="1"/>
    </xf>
    <xf numFmtId="0" fontId="0" fillId="25" borderId="18" xfId="0" applyFill="1" applyBorder="1" applyAlignment="1">
      <alignment horizontal="left" vertical="top" wrapText="1"/>
    </xf>
    <xf numFmtId="0" fontId="0" fillId="25" borderId="32" xfId="0" applyFill="1" applyBorder="1" applyAlignment="1">
      <alignment horizontal="left" vertical="top" wrapText="1"/>
    </xf>
    <xf numFmtId="9" fontId="0" fillId="25" borderId="32" xfId="0" applyNumberFormat="1" applyFill="1" applyBorder="1" applyAlignment="1">
      <alignment horizontal="left" vertical="top" wrapText="1"/>
    </xf>
    <xf numFmtId="0" fontId="0" fillId="7" borderId="10" xfId="0" applyFill="1" applyBorder="1" applyAlignment="1">
      <alignment horizontal="center" vertical="center"/>
    </xf>
    <xf numFmtId="0" fontId="0" fillId="7" borderId="12" xfId="0" applyFill="1" applyBorder="1" applyAlignment="1">
      <alignment horizontal="center" vertical="center"/>
    </xf>
    <xf numFmtId="166" fontId="0" fillId="7" borderId="10" xfId="0" applyNumberFormat="1" applyFill="1" applyBorder="1" applyAlignment="1">
      <alignment horizontal="center" vertical="center"/>
    </xf>
    <xf numFmtId="182" fontId="0" fillId="7" borderId="10" xfId="0" applyNumberFormat="1" applyFill="1" applyBorder="1" applyAlignment="1">
      <alignment horizontal="center" vertical="center"/>
    </xf>
    <xf numFmtId="0" fontId="0" fillId="7" borderId="9" xfId="0" applyFill="1" applyBorder="1" applyAlignment="1">
      <alignment horizontal="center" vertical="center"/>
    </xf>
    <xf numFmtId="0" fontId="32" fillId="4" borderId="0" xfId="0" applyFont="1" applyFill="1"/>
    <xf numFmtId="0" fontId="20" fillId="4" borderId="0" xfId="0" applyFont="1" applyFill="1"/>
    <xf numFmtId="0" fontId="8" fillId="3" borderId="10" xfId="0" applyFont="1" applyFill="1" applyBorder="1" applyAlignment="1">
      <alignment horizontal="center" vertical="center" wrapText="1"/>
    </xf>
    <xf numFmtId="0" fontId="8" fillId="3" borderId="9" xfId="0" applyFont="1" applyFill="1" applyBorder="1" applyAlignment="1">
      <alignment vertical="center"/>
    </xf>
    <xf numFmtId="0" fontId="8" fillId="3" borderId="10" xfId="0" applyFont="1" applyFill="1" applyBorder="1" applyAlignment="1">
      <alignment vertical="center"/>
    </xf>
    <xf numFmtId="166" fontId="9" fillId="3" borderId="3" xfId="0" applyNumberFormat="1" applyFont="1" applyFill="1" applyBorder="1" applyAlignment="1">
      <alignment horizontal="center" vertical="center"/>
    </xf>
    <xf numFmtId="0" fontId="0" fillId="3" borderId="10" xfId="0" applyFill="1" applyBorder="1"/>
    <xf numFmtId="0" fontId="9" fillId="3" borderId="11" xfId="0" applyFont="1" applyFill="1" applyBorder="1"/>
    <xf numFmtId="0" fontId="9" fillId="3" borderId="7" xfId="0" applyFont="1" applyFill="1" applyBorder="1"/>
    <xf numFmtId="0" fontId="9" fillId="3" borderId="4" xfId="0" applyFont="1" applyFill="1" applyBorder="1"/>
    <xf numFmtId="182" fontId="9" fillId="3" borderId="3" xfId="0" applyNumberFormat="1" applyFont="1" applyFill="1" applyBorder="1" applyAlignment="1">
      <alignment horizontal="center" vertical="center"/>
    </xf>
    <xf numFmtId="0" fontId="33" fillId="6" borderId="10" xfId="0" applyFont="1" applyFill="1" applyBorder="1" applyAlignment="1">
      <alignment horizontal="center" vertical="center" wrapText="1"/>
    </xf>
    <xf numFmtId="0" fontId="3" fillId="6" borderId="0" xfId="0" applyFont="1" applyFill="1"/>
    <xf numFmtId="0" fontId="0" fillId="25" borderId="10" xfId="0" applyFill="1" applyBorder="1" applyAlignment="1">
      <alignment vertical="center" wrapText="1"/>
    </xf>
    <xf numFmtId="173" fontId="0" fillId="7" borderId="10" xfId="0" applyNumberFormat="1" applyFill="1" applyBorder="1" applyAlignment="1">
      <alignment horizontal="center" vertical="center"/>
    </xf>
    <xf numFmtId="173" fontId="9" fillId="3" borderId="10" xfId="0" applyNumberFormat="1" applyFont="1" applyFill="1" applyBorder="1" applyAlignment="1">
      <alignment horizontal="center" vertical="center"/>
    </xf>
    <xf numFmtId="0" fontId="0" fillId="7" borderId="0" xfId="0" applyFill="1" applyAlignment="1">
      <alignment vertical="center"/>
    </xf>
    <xf numFmtId="0" fontId="3" fillId="26" borderId="0" xfId="0" applyFont="1" applyFill="1" applyAlignment="1">
      <alignment vertical="center" wrapText="1"/>
    </xf>
    <xf numFmtId="0" fontId="3" fillId="26" borderId="10" xfId="0" applyFont="1" applyFill="1" applyBorder="1" applyAlignment="1">
      <alignment vertical="center" wrapText="1"/>
    </xf>
    <xf numFmtId="0" fontId="0" fillId="0" borderId="33" xfId="0" applyBorder="1"/>
    <xf numFmtId="0" fontId="0" fillId="0" borderId="21" xfId="0" applyBorder="1"/>
    <xf numFmtId="0" fontId="0" fillId="0" borderId="19" xfId="0" applyBorder="1"/>
    <xf numFmtId="0" fontId="35" fillId="0" borderId="10" xfId="0" applyFont="1" applyBorder="1" applyAlignment="1">
      <alignment horizontal="justify" vertical="center" wrapText="1"/>
    </xf>
    <xf numFmtId="0" fontId="38" fillId="0" borderId="10" xfId="0" applyFont="1" applyBorder="1" applyAlignment="1">
      <alignment horizontal="justify" vertical="center" wrapText="1"/>
    </xf>
    <xf numFmtId="0" fontId="35" fillId="0" borderId="5" xfId="0" applyFont="1" applyBorder="1" applyAlignment="1">
      <alignment horizontal="justify" vertical="center" wrapText="1"/>
    </xf>
    <xf numFmtId="0" fontId="35" fillId="0" borderId="13" xfId="0" applyFont="1" applyBorder="1" applyAlignment="1">
      <alignment horizontal="justify" vertical="center" wrapText="1"/>
    </xf>
    <xf numFmtId="0" fontId="35" fillId="0" borderId="41" xfId="0" applyFont="1" applyBorder="1" applyAlignment="1">
      <alignment horizontal="justify" vertical="center" wrapText="1"/>
    </xf>
    <xf numFmtId="0" fontId="0" fillId="7" borderId="36" xfId="0" applyFill="1" applyBorder="1"/>
    <xf numFmtId="0" fontId="35" fillId="0" borderId="8" xfId="0" applyFont="1" applyBorder="1" applyAlignment="1">
      <alignment horizontal="justify" vertical="center" wrapText="1"/>
    </xf>
    <xf numFmtId="0" fontId="34" fillId="0" borderId="39" xfId="0" applyFont="1" applyBorder="1" applyAlignment="1">
      <alignment horizontal="justify" vertical="center" wrapText="1"/>
    </xf>
    <xf numFmtId="0" fontId="35" fillId="0" borderId="44" xfId="0" applyFont="1" applyBorder="1" applyAlignment="1">
      <alignment horizontal="justify" vertical="center" wrapText="1"/>
    </xf>
    <xf numFmtId="0" fontId="34" fillId="0" borderId="40" xfId="0" applyFont="1" applyBorder="1" applyAlignment="1">
      <alignment vertical="center" wrapText="1"/>
    </xf>
    <xf numFmtId="0" fontId="0" fillId="7" borderId="37" xfId="0" applyFill="1" applyBorder="1"/>
    <xf numFmtId="0" fontId="2" fillId="12" borderId="0" xfId="0" applyFont="1" applyFill="1"/>
    <xf numFmtId="0" fontId="14" fillId="12" borderId="0" xfId="0" applyFont="1" applyFill="1" applyAlignment="1">
      <alignment horizontal="center"/>
    </xf>
    <xf numFmtId="0" fontId="0" fillId="7" borderId="34" xfId="0" applyFill="1" applyBorder="1"/>
    <xf numFmtId="0" fontId="0" fillId="7" borderId="28" xfId="0" applyFill="1" applyBorder="1"/>
    <xf numFmtId="0" fontId="0" fillId="7" borderId="29" xfId="0" applyFill="1" applyBorder="1"/>
    <xf numFmtId="0" fontId="39" fillId="0" borderId="0" xfId="0" applyFont="1" applyAlignment="1">
      <alignment horizontal="right"/>
    </xf>
    <xf numFmtId="0" fontId="16" fillId="0" borderId="6" xfId="0" applyFont="1" applyBorder="1" applyAlignment="1">
      <alignment horizontal="right"/>
    </xf>
    <xf numFmtId="184" fontId="0" fillId="7" borderId="10" xfId="8" applyNumberFormat="1" applyFont="1" applyFill="1" applyBorder="1" applyAlignment="1">
      <alignment vertical="center" wrapText="1"/>
    </xf>
    <xf numFmtId="44" fontId="0" fillId="7" borderId="10" xfId="0" applyNumberFormat="1" applyFill="1" applyBorder="1" applyAlignment="1">
      <alignment vertical="center"/>
    </xf>
    <xf numFmtId="9" fontId="0" fillId="7" borderId="10" xfId="0" applyNumberFormat="1" applyFill="1" applyBorder="1" applyAlignment="1">
      <alignment vertical="center"/>
    </xf>
    <xf numFmtId="44" fontId="0" fillId="7" borderId="10" xfId="3" applyFont="1" applyFill="1" applyBorder="1" applyAlignment="1">
      <alignment vertical="center"/>
    </xf>
    <xf numFmtId="184" fontId="0" fillId="7" borderId="10" xfId="8" applyNumberFormat="1" applyFont="1" applyFill="1" applyBorder="1" applyAlignment="1">
      <alignment vertical="center"/>
    </xf>
    <xf numFmtId="174" fontId="0" fillId="7" borderId="10" xfId="3" applyNumberFormat="1" applyFont="1" applyFill="1" applyBorder="1" applyAlignment="1">
      <alignment horizontal="right" vertical="center" wrapText="1"/>
    </xf>
    <xf numFmtId="0" fontId="0" fillId="5" borderId="23" xfId="0" applyFill="1" applyBorder="1" applyAlignment="1" applyProtection="1">
      <alignment horizontal="left" vertical="top" wrapText="1"/>
      <protection locked="0"/>
    </xf>
    <xf numFmtId="0" fontId="0" fillId="5" borderId="20" xfId="0" applyFill="1" applyBorder="1" applyAlignment="1" applyProtection="1">
      <alignment horizontal="left" vertical="top" wrapText="1"/>
      <protection locked="0"/>
    </xf>
    <xf numFmtId="0" fontId="0" fillId="5" borderId="18" xfId="0" applyFill="1" applyBorder="1" applyAlignment="1" applyProtection="1">
      <alignment horizontal="left" vertical="top" wrapText="1"/>
      <protection locked="0"/>
    </xf>
    <xf numFmtId="0" fontId="0" fillId="5" borderId="32" xfId="0" applyFill="1" applyBorder="1" applyAlignment="1" applyProtection="1">
      <alignment horizontal="left" vertical="top" wrapText="1"/>
      <protection locked="0"/>
    </xf>
    <xf numFmtId="9" fontId="0" fillId="5" borderId="32" xfId="0" applyNumberFormat="1" applyFill="1" applyBorder="1" applyAlignment="1" applyProtection="1">
      <alignment horizontal="left" vertical="top" wrapText="1"/>
      <protection locked="0"/>
    </xf>
    <xf numFmtId="0" fontId="0" fillId="5" borderId="35" xfId="0" applyFill="1" applyBorder="1" applyProtection="1">
      <protection locked="0"/>
    </xf>
    <xf numFmtId="0" fontId="0" fillId="5" borderId="36" xfId="0" applyFill="1" applyBorder="1" applyProtection="1">
      <protection locked="0"/>
    </xf>
    <xf numFmtId="0" fontId="0" fillId="5" borderId="37" xfId="0" applyFill="1" applyBorder="1" applyProtection="1">
      <protection locked="0"/>
    </xf>
    <xf numFmtId="0" fontId="0" fillId="5" borderId="45" xfId="0" applyFill="1" applyBorder="1" applyProtection="1">
      <protection locked="0"/>
    </xf>
    <xf numFmtId="0" fontId="0" fillId="5" borderId="42" xfId="0" applyFill="1" applyBorder="1" applyProtection="1">
      <protection locked="0"/>
    </xf>
    <xf numFmtId="10" fontId="0" fillId="5" borderId="46" xfId="0" applyNumberFormat="1" applyFill="1" applyBorder="1" applyProtection="1">
      <protection locked="0"/>
    </xf>
    <xf numFmtId="0" fontId="24" fillId="5" borderId="25" xfId="0" applyFont="1" applyFill="1" applyBorder="1" applyAlignment="1" applyProtection="1">
      <alignment horizontal="center" vertical="center"/>
      <protection locked="0"/>
    </xf>
    <xf numFmtId="9" fontId="0" fillId="7" borderId="0" xfId="0" applyNumberFormat="1" applyFill="1"/>
    <xf numFmtId="0" fontId="3" fillId="26" borderId="7" xfId="0" applyFont="1" applyFill="1" applyBorder="1" applyAlignment="1">
      <alignment vertical="center" wrapText="1"/>
    </xf>
    <xf numFmtId="0" fontId="0" fillId="0" borderId="22" xfId="0" applyBorder="1"/>
    <xf numFmtId="0" fontId="0" fillId="0" borderId="26" xfId="0" applyBorder="1"/>
    <xf numFmtId="0" fontId="0" fillId="0" borderId="27" xfId="0" applyBorder="1"/>
    <xf numFmtId="0" fontId="0" fillId="27" borderId="0" xfId="0" applyFill="1"/>
    <xf numFmtId="0" fontId="2" fillId="27" borderId="0" xfId="0" applyFont="1" applyFill="1"/>
    <xf numFmtId="0" fontId="0" fillId="27" borderId="10" xfId="0" applyFill="1" applyBorder="1"/>
    <xf numFmtId="0" fontId="0" fillId="7" borderId="10" xfId="0" applyFill="1" applyBorder="1"/>
    <xf numFmtId="0" fontId="2" fillId="27" borderId="10" xfId="0" applyFont="1" applyFill="1" applyBorder="1"/>
    <xf numFmtId="0" fontId="0" fillId="0" borderId="10" xfId="0" applyBorder="1" applyAlignment="1">
      <alignment vertical="center"/>
    </xf>
    <xf numFmtId="0" fontId="0" fillId="27" borderId="10" xfId="0" applyFill="1" applyBorder="1" applyAlignment="1">
      <alignment vertical="center"/>
    </xf>
    <xf numFmtId="9" fontId="0" fillId="7" borderId="10" xfId="0" applyNumberFormat="1" applyFill="1" applyBorder="1"/>
    <xf numFmtId="0" fontId="3" fillId="24" borderId="10" xfId="0" applyFont="1" applyFill="1" applyBorder="1" applyAlignment="1">
      <alignment vertical="center" wrapText="1"/>
    </xf>
    <xf numFmtId="0" fontId="3" fillId="24" borderId="0" xfId="0" applyFont="1" applyFill="1" applyAlignment="1">
      <alignment vertical="center" wrapText="1"/>
    </xf>
    <xf numFmtId="0" fontId="2" fillId="24" borderId="0" xfId="0" applyFont="1" applyFill="1" applyAlignment="1">
      <alignment vertical="center" wrapText="1"/>
    </xf>
    <xf numFmtId="0" fontId="0" fillId="0" borderId="10" xfId="0" applyBorder="1" applyAlignment="1">
      <alignment vertical="top" wrapText="1"/>
    </xf>
    <xf numFmtId="0" fontId="8" fillId="3" borderId="16" xfId="0" applyFont="1" applyFill="1" applyBorder="1" applyAlignment="1">
      <alignment horizontal="center" vertical="center" wrapText="1"/>
    </xf>
    <xf numFmtId="0" fontId="0" fillId="5" borderId="10" xfId="0" applyFill="1" applyBorder="1" applyAlignment="1" applyProtection="1">
      <alignment vertical="center" wrapText="1"/>
      <protection locked="0"/>
    </xf>
    <xf numFmtId="9" fontId="0" fillId="5" borderId="10" xfId="0" applyNumberFormat="1" applyFill="1" applyBorder="1" applyAlignment="1" applyProtection="1">
      <alignment vertical="center" wrapText="1"/>
      <protection locked="0"/>
    </xf>
    <xf numFmtId="10" fontId="0" fillId="5" borderId="10" xfId="0" applyNumberFormat="1" applyFill="1" applyBorder="1" applyAlignment="1" applyProtection="1">
      <alignment vertical="center" wrapText="1"/>
      <protection locked="0"/>
    </xf>
    <xf numFmtId="0" fontId="12" fillId="5" borderId="10" xfId="0" applyFont="1" applyFill="1" applyBorder="1" applyAlignment="1" applyProtection="1">
      <alignment vertical="center" wrapText="1"/>
      <protection locked="0"/>
    </xf>
    <xf numFmtId="9" fontId="12" fillId="5" borderId="10" xfId="0" applyNumberFormat="1" applyFont="1" applyFill="1" applyBorder="1" applyAlignment="1" applyProtection="1">
      <alignment vertical="center" wrapText="1"/>
      <protection locked="0"/>
    </xf>
    <xf numFmtId="44" fontId="0" fillId="5" borderId="10" xfId="3" applyFont="1" applyFill="1" applyBorder="1" applyAlignment="1" applyProtection="1">
      <alignment vertical="center" wrapText="1"/>
      <protection locked="0"/>
    </xf>
    <xf numFmtId="176" fontId="0" fillId="5" borderId="10" xfId="0" applyNumberFormat="1" applyFill="1" applyBorder="1" applyAlignment="1" applyProtection="1">
      <alignment vertical="center" wrapText="1"/>
      <protection locked="0"/>
    </xf>
    <xf numFmtId="0" fontId="0" fillId="5" borderId="10" xfId="0" applyFill="1" applyBorder="1" applyAlignment="1" applyProtection="1">
      <alignment vertical="center"/>
      <protection locked="0"/>
    </xf>
    <xf numFmtId="44" fontId="0" fillId="5" borderId="10" xfId="3" applyFont="1" applyFill="1" applyBorder="1" applyAlignment="1" applyProtection="1">
      <alignment vertical="center"/>
      <protection locked="0"/>
    </xf>
    <xf numFmtId="9" fontId="0" fillId="5" borderId="10" xfId="0" applyNumberFormat="1" applyFill="1" applyBorder="1" applyAlignment="1" applyProtection="1">
      <alignment vertical="center"/>
      <protection locked="0"/>
    </xf>
    <xf numFmtId="9" fontId="0" fillId="5" borderId="37" xfId="0" applyNumberFormat="1" applyFill="1" applyBorder="1" applyProtection="1">
      <protection locked="0"/>
    </xf>
    <xf numFmtId="0" fontId="0" fillId="5" borderId="10" xfId="0" applyFill="1" applyBorder="1" applyProtection="1">
      <protection locked="0"/>
    </xf>
    <xf numFmtId="0" fontId="0" fillId="0" borderId="10" xfId="0" applyBorder="1" applyProtection="1">
      <protection locked="0"/>
    </xf>
    <xf numFmtId="9" fontId="0" fillId="7" borderId="10" xfId="0" applyNumberFormat="1" applyFill="1" applyBorder="1" applyAlignment="1">
      <alignment vertical="center" wrapText="1"/>
    </xf>
    <xf numFmtId="10" fontId="0" fillId="7" borderId="10" xfId="0" applyNumberFormat="1" applyFill="1" applyBorder="1" applyAlignment="1">
      <alignment vertical="center" wrapText="1"/>
    </xf>
    <xf numFmtId="0" fontId="0" fillId="0" borderId="6" xfId="0" applyBorder="1" applyAlignment="1">
      <alignment vertical="top" wrapText="1"/>
    </xf>
    <xf numFmtId="0" fontId="2"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168" fontId="0" fillId="7" borderId="10" xfId="0" applyNumberFormat="1" applyFill="1" applyBorder="1" applyAlignment="1">
      <alignment horizontal="center" vertical="center"/>
    </xf>
    <xf numFmtId="0" fontId="9" fillId="3" borderId="4" xfId="0" applyFont="1" applyFill="1" applyBorder="1" applyAlignment="1">
      <alignment horizontal="center" vertical="center"/>
    </xf>
    <xf numFmtId="167" fontId="9" fillId="3" borderId="3" xfId="0" applyNumberFormat="1" applyFont="1" applyFill="1" applyBorder="1" applyAlignment="1">
      <alignment horizontal="center" vertical="center"/>
    </xf>
    <xf numFmtId="169" fontId="9" fillId="3" borderId="3" xfId="0" applyNumberFormat="1" applyFont="1" applyFill="1" applyBorder="1" applyAlignment="1">
      <alignment horizontal="center" vertical="center"/>
    </xf>
    <xf numFmtId="0" fontId="9" fillId="3" borderId="10" xfId="0" applyFont="1" applyFill="1" applyBorder="1" applyAlignment="1">
      <alignment horizontal="center" vertical="center"/>
    </xf>
    <xf numFmtId="1" fontId="0" fillId="7" borderId="0" xfId="0" applyNumberFormat="1" applyFill="1"/>
    <xf numFmtId="1" fontId="0" fillId="7" borderId="23" xfId="0" applyNumberFormat="1" applyFill="1" applyBorder="1"/>
    <xf numFmtId="1" fontId="0" fillId="7" borderId="20" xfId="0" applyNumberFormat="1" applyFill="1" applyBorder="1"/>
    <xf numFmtId="1" fontId="0" fillId="7" borderId="18" xfId="0" applyNumberFormat="1" applyFill="1" applyBorder="1"/>
    <xf numFmtId="0" fontId="0" fillId="25" borderId="0" xfId="0" applyFill="1" applyAlignment="1">
      <alignment vertical="center"/>
    </xf>
    <xf numFmtId="0" fontId="0" fillId="0" borderId="10" xfId="0" applyBorder="1" applyAlignment="1">
      <alignment vertical="center" wrapText="1"/>
    </xf>
    <xf numFmtId="0" fontId="15" fillId="12" borderId="0" xfId="0" applyFont="1" applyFill="1"/>
    <xf numFmtId="185" fontId="0" fillId="0" borderId="10" xfId="0" applyNumberFormat="1" applyBorder="1"/>
    <xf numFmtId="186" fontId="0" fillId="0" borderId="10" xfId="0" applyNumberFormat="1" applyBorder="1"/>
    <xf numFmtId="187" fontId="0" fillId="0" borderId="10" xfId="0" applyNumberFormat="1" applyBorder="1"/>
    <xf numFmtId="0" fontId="8" fillId="3" borderId="10" xfId="0" applyFont="1" applyFill="1" applyBorder="1" applyAlignment="1">
      <alignment horizontal="center" vertical="center"/>
    </xf>
    <xf numFmtId="169" fontId="0" fillId="7" borderId="10" xfId="0" applyNumberFormat="1" applyFill="1" applyBorder="1" applyAlignment="1">
      <alignment horizontal="center" vertical="center"/>
    </xf>
    <xf numFmtId="175" fontId="0" fillId="0" borderId="10" xfId="3" applyNumberFormat="1" applyFont="1" applyFill="1" applyBorder="1" applyAlignment="1">
      <alignment vertical="center"/>
    </xf>
    <xf numFmtId="175" fontId="1" fillId="0" borderId="10" xfId="3" applyNumberFormat="1" applyFont="1" applyFill="1" applyBorder="1" applyAlignment="1">
      <alignment horizontal="center" vertical="center"/>
    </xf>
    <xf numFmtId="0" fontId="12" fillId="7" borderId="10" xfId="0" applyFont="1" applyFill="1" applyBorder="1"/>
    <xf numFmtId="0" fontId="12" fillId="7" borderId="9" xfId="0" applyFont="1" applyFill="1" applyBorder="1" applyAlignment="1">
      <alignment wrapText="1"/>
    </xf>
    <xf numFmtId="0" fontId="12" fillId="7" borderId="12" xfId="0" applyFont="1" applyFill="1" applyBorder="1" applyAlignment="1">
      <alignment wrapText="1"/>
    </xf>
    <xf numFmtId="49" fontId="0" fillId="5" borderId="10" xfId="0" applyNumberFormat="1" applyFill="1" applyBorder="1" applyProtection="1">
      <protection locked="0"/>
    </xf>
    <xf numFmtId="0" fontId="0" fillId="25" borderId="10" xfId="0" applyFill="1" applyBorder="1" applyProtection="1">
      <protection locked="0"/>
    </xf>
    <xf numFmtId="49" fontId="0" fillId="25" borderId="10" xfId="0" applyNumberFormat="1" applyFill="1" applyBorder="1" applyProtection="1">
      <protection locked="0"/>
    </xf>
    <xf numFmtId="0" fontId="2" fillId="0" borderId="7" xfId="0" applyFont="1" applyBorder="1"/>
    <xf numFmtId="0" fontId="3" fillId="24" borderId="9" xfId="0" applyFont="1" applyFill="1" applyBorder="1" applyAlignment="1">
      <alignment vertical="center" wrapText="1"/>
    </xf>
    <xf numFmtId="0" fontId="2" fillId="24" borderId="48" xfId="0" applyFont="1" applyFill="1" applyBorder="1" applyAlignment="1">
      <alignment vertical="center" wrapText="1"/>
    </xf>
    <xf numFmtId="0" fontId="2" fillId="0" borderId="47" xfId="0" applyFont="1" applyBorder="1"/>
    <xf numFmtId="0" fontId="3" fillId="24" borderId="49" xfId="0" applyFont="1" applyFill="1" applyBorder="1" applyAlignment="1">
      <alignment vertical="center" wrapText="1"/>
    </xf>
    <xf numFmtId="0" fontId="0" fillId="0" borderId="8" xfId="0" applyBorder="1" applyAlignment="1">
      <alignment vertical="center" wrapText="1"/>
    </xf>
    <xf numFmtId="0" fontId="0" fillId="0" borderId="1" xfId="0" applyBorder="1" applyAlignment="1">
      <alignment vertical="center" wrapText="1"/>
    </xf>
    <xf numFmtId="0" fontId="0" fillId="0" borderId="3" xfId="0" applyBorder="1" applyAlignment="1">
      <alignment vertical="center" wrapText="1"/>
    </xf>
    <xf numFmtId="0" fontId="9" fillId="3" borderId="3" xfId="0" applyFont="1" applyFill="1" applyBorder="1" applyAlignment="1">
      <alignment horizontal="left"/>
    </xf>
    <xf numFmtId="0" fontId="7" fillId="24" borderId="0" xfId="0" applyFont="1" applyFill="1" applyAlignment="1">
      <alignment horizontal="left"/>
    </xf>
    <xf numFmtId="0" fontId="0" fillId="0" borderId="10" xfId="0" applyBorder="1" applyAlignment="1">
      <alignment horizontal="center" vertical="center"/>
    </xf>
    <xf numFmtId="0" fontId="27" fillId="14" borderId="25" xfId="0" applyFont="1" applyFill="1" applyBorder="1" applyAlignment="1">
      <alignment horizontal="center" vertical="center"/>
    </xf>
    <xf numFmtId="0" fontId="29" fillId="10" borderId="0" xfId="0" applyFont="1" applyFill="1" applyAlignment="1">
      <alignment horizontal="center" vertical="center"/>
    </xf>
    <xf numFmtId="0" fontId="25" fillId="14" borderId="0" xfId="0" applyFont="1" applyFill="1" applyAlignment="1">
      <alignment horizontal="center" vertical="center" wrapText="1"/>
    </xf>
    <xf numFmtId="0" fontId="24" fillId="5" borderId="0" xfId="0" applyFont="1" applyFill="1" applyAlignment="1" applyProtection="1">
      <alignment horizontal="center" vertical="center"/>
      <protection locked="0"/>
    </xf>
    <xf numFmtId="0" fontId="23" fillId="0" borderId="0" xfId="0" applyFont="1" applyAlignment="1">
      <alignment horizontal="center" vertical="center"/>
    </xf>
    <xf numFmtId="0" fontId="23" fillId="0" borderId="0" xfId="0" quotePrefix="1" applyFont="1" applyAlignment="1">
      <alignment horizontal="left" vertical="center" wrapText="1"/>
    </xf>
    <xf numFmtId="2" fontId="27" fillId="14" borderId="25" xfId="0" applyNumberFormat="1" applyFont="1" applyFill="1" applyBorder="1" applyAlignment="1">
      <alignment horizontal="center" vertical="center" wrapText="1"/>
    </xf>
    <xf numFmtId="0" fontId="24" fillId="0" borderId="25" xfId="0" applyFont="1" applyBorder="1" applyAlignment="1">
      <alignment horizontal="left" vertical="center" wrapText="1"/>
    </xf>
    <xf numFmtId="0" fontId="34" fillId="0" borderId="22" xfId="0" applyFont="1" applyBorder="1" applyAlignment="1">
      <alignment horizontal="justify" vertical="center" wrapText="1"/>
    </xf>
    <xf numFmtId="0" fontId="34" fillId="0" borderId="26" xfId="0" applyFont="1" applyBorder="1" applyAlignment="1">
      <alignment horizontal="justify" vertical="center" wrapText="1"/>
    </xf>
    <xf numFmtId="0" fontId="34" fillId="0" borderId="27" xfId="0" applyFont="1" applyBorder="1" applyAlignment="1">
      <alignment horizontal="justify" vertical="center" wrapText="1"/>
    </xf>
    <xf numFmtId="0" fontId="34" fillId="0" borderId="43" xfId="0" applyFont="1" applyBorder="1" applyAlignment="1">
      <alignment horizontal="justify" vertical="center" wrapText="1"/>
    </xf>
    <xf numFmtId="0" fontId="34" fillId="0" borderId="24" xfId="0" applyFont="1" applyBorder="1" applyAlignment="1">
      <alignment horizontal="center" vertical="center" wrapText="1"/>
    </xf>
    <xf numFmtId="0" fontId="34" fillId="0" borderId="38" xfId="0" applyFont="1" applyBorder="1" applyAlignment="1">
      <alignment horizontal="center" vertical="center" wrapText="1"/>
    </xf>
    <xf numFmtId="0" fontId="34" fillId="0" borderId="39" xfId="0" applyFont="1" applyBorder="1" applyAlignment="1">
      <alignment horizontal="center" vertical="center" wrapText="1"/>
    </xf>
    <xf numFmtId="0" fontId="34" fillId="0" borderId="24" xfId="0" applyFont="1" applyBorder="1" applyAlignment="1">
      <alignment horizontal="left" vertical="center" wrapText="1"/>
    </xf>
    <xf numFmtId="0" fontId="34" fillId="0" borderId="38" xfId="0" applyFont="1" applyBorder="1" applyAlignment="1">
      <alignment horizontal="left" vertical="center" wrapText="1"/>
    </xf>
    <xf numFmtId="0" fontId="34" fillId="0" borderId="39" xfId="0" applyFont="1" applyBorder="1" applyAlignment="1">
      <alignment horizontal="left" vertical="center" wrapText="1"/>
    </xf>
    <xf numFmtId="0" fontId="0" fillId="7" borderId="10" xfId="0" applyFill="1" applyBorder="1" applyAlignment="1">
      <alignment horizontal="left"/>
    </xf>
    <xf numFmtId="0" fontId="18" fillId="0" borderId="10" xfId="2" applyFont="1" applyBorder="1" applyAlignment="1">
      <alignment horizontal="left"/>
    </xf>
    <xf numFmtId="0" fontId="18" fillId="0" borderId="10" xfId="2" applyFont="1" applyBorder="1" applyAlignment="1">
      <alignment horizontal="left" vertical="center"/>
    </xf>
    <xf numFmtId="0" fontId="12" fillId="7" borderId="10" xfId="0" applyFont="1" applyFill="1" applyBorder="1" applyAlignment="1">
      <alignment horizontal="left"/>
    </xf>
    <xf numFmtId="0" fontId="12" fillId="0" borderId="16" xfId="0" applyFont="1" applyBorder="1" applyAlignment="1">
      <alignment horizontal="left" vertical="center"/>
    </xf>
    <xf numFmtId="0" fontId="12" fillId="0" borderId="0" xfId="0" applyFont="1" applyAlignment="1">
      <alignment horizontal="left" vertical="center"/>
    </xf>
    <xf numFmtId="0" fontId="12" fillId="0" borderId="15" xfId="0" applyFont="1" applyBorder="1" applyAlignment="1">
      <alignment horizontal="left" vertical="center"/>
    </xf>
    <xf numFmtId="0" fontId="12" fillId="0" borderId="17" xfId="0" applyFont="1" applyBorder="1" applyAlignment="1">
      <alignment horizontal="left" vertical="center"/>
    </xf>
    <xf numFmtId="0" fontId="12" fillId="0" borderId="11" xfId="0" applyFont="1" applyBorder="1" applyAlignment="1">
      <alignment horizontal="left" vertical="center"/>
    </xf>
    <xf numFmtId="0" fontId="12" fillId="0" borderId="7" xfId="0" applyFont="1" applyBorder="1" applyAlignment="1">
      <alignment horizontal="left" vertical="center"/>
    </xf>
    <xf numFmtId="0" fontId="0" fillId="7" borderId="15" xfId="0" applyFill="1" applyBorder="1" applyAlignment="1">
      <alignment horizontal="center" wrapText="1"/>
    </xf>
    <xf numFmtId="0" fontId="0" fillId="7" borderId="2" xfId="0" applyFill="1" applyBorder="1" applyAlignment="1">
      <alignment horizontal="center" wrapText="1"/>
    </xf>
    <xf numFmtId="0" fontId="0" fillId="7" borderId="9" xfId="0" applyFill="1" applyBorder="1" applyAlignment="1">
      <alignment horizontal="left"/>
    </xf>
    <xf numFmtId="0" fontId="0" fillId="7" borderId="12" xfId="0" applyFill="1" applyBorder="1" applyAlignment="1">
      <alignment horizontal="left"/>
    </xf>
    <xf numFmtId="0" fontId="0" fillId="0" borderId="8"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175" fontId="1" fillId="0" borderId="9" xfId="3" applyNumberFormat="1" applyFont="1" applyFill="1" applyBorder="1" applyAlignment="1">
      <alignment horizontal="center"/>
    </xf>
    <xf numFmtId="175" fontId="1" fillId="0" borderId="12" xfId="3" applyNumberFormat="1" applyFont="1" applyFill="1" applyBorder="1" applyAlignment="1">
      <alignment horizontal="center"/>
    </xf>
    <xf numFmtId="179" fontId="0" fillId="0" borderId="10" xfId="0" applyNumberFormat="1" applyBorder="1" applyAlignment="1">
      <alignment horizontal="center"/>
    </xf>
    <xf numFmtId="10" fontId="1" fillId="0" borderId="9" xfId="1" applyNumberFormat="1" applyFont="1" applyFill="1" applyBorder="1" applyAlignment="1">
      <alignment horizontal="center"/>
    </xf>
    <xf numFmtId="10" fontId="1" fillId="0" borderId="12" xfId="1" applyNumberFormat="1" applyFont="1" applyFill="1" applyBorder="1" applyAlignment="1">
      <alignment horizontal="center"/>
    </xf>
    <xf numFmtId="10" fontId="1" fillId="0" borderId="9" xfId="0" applyNumberFormat="1" applyFont="1" applyBorder="1" applyAlignment="1">
      <alignment horizontal="center"/>
    </xf>
    <xf numFmtId="10" fontId="1" fillId="0" borderId="12" xfId="0" applyNumberFormat="1" applyFont="1" applyBorder="1" applyAlignment="1">
      <alignment horizontal="center"/>
    </xf>
    <xf numFmtId="175" fontId="0" fillId="0" borderId="9" xfId="3" applyNumberFormat="1" applyFont="1" applyFill="1" applyBorder="1" applyAlignment="1">
      <alignment horizontal="center" vertical="center"/>
    </xf>
    <xf numFmtId="175" fontId="0" fillId="0" borderId="12" xfId="3" applyNumberFormat="1" applyFont="1" applyFill="1" applyBorder="1" applyAlignment="1">
      <alignment horizontal="center" vertical="center"/>
    </xf>
    <xf numFmtId="0" fontId="0" fillId="0" borderId="10" xfId="0" applyBorder="1" applyAlignment="1">
      <alignment horizontal="left" vertical="center" wrapText="1"/>
    </xf>
    <xf numFmtId="0" fontId="0" fillId="13" borderId="10" xfId="0" applyFill="1" applyBorder="1" applyAlignment="1">
      <alignment horizontal="left"/>
    </xf>
    <xf numFmtId="2" fontId="0" fillId="0" borderId="10" xfId="0" applyNumberFormat="1" applyBorder="1" applyAlignment="1">
      <alignment horizontal="center"/>
    </xf>
  </cellXfs>
  <cellStyles count="9">
    <cellStyle name="Excel Built-in Normal" xfId="5" xr:uid="{00000000-0005-0000-0000-000001000000}"/>
    <cellStyle name="Lien hypertexte" xfId="2" builtinId="8"/>
    <cellStyle name="Milliers" xfId="8" builtinId="3"/>
    <cellStyle name="Milliers 2" xfId="7" xr:uid="{00000000-0005-0000-0000-000003000000}"/>
    <cellStyle name="Monétaire" xfId="3" builtinId="4"/>
    <cellStyle name="Normal" xfId="0" builtinId="0"/>
    <cellStyle name="Normal 2" xfId="4" xr:uid="{00000000-0005-0000-0000-000006000000}"/>
    <cellStyle name="Pourcentage" xfId="1" builtinId="5"/>
    <cellStyle name="Pourcentage 2" xfId="6" xr:uid="{00000000-0005-0000-0000-000008000000}"/>
  </cellStyles>
  <dxfs count="1">
    <dxf>
      <font>
        <color rgb="FF9C0006"/>
      </font>
      <fill>
        <patternFill>
          <bgColor rgb="FFFFC7CE"/>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16565</xdr:colOff>
      <xdr:row>6</xdr:row>
      <xdr:rowOff>99391</xdr:rowOff>
    </xdr:from>
    <xdr:to>
      <xdr:col>4</xdr:col>
      <xdr:colOff>760515</xdr:colOff>
      <xdr:row>11</xdr:row>
      <xdr:rowOff>157655</xdr:rowOff>
    </xdr:to>
    <xdr:grpSp>
      <xdr:nvGrpSpPr>
        <xdr:cNvPr id="2" name="Groupe 1">
          <a:extLst>
            <a:ext uri="{FF2B5EF4-FFF2-40B4-BE49-F238E27FC236}">
              <a16:creationId xmlns:a16="http://schemas.microsoft.com/office/drawing/2014/main" id="{00000000-0008-0000-0C00-000002000000}"/>
            </a:ext>
          </a:extLst>
        </xdr:cNvPr>
        <xdr:cNvGrpSpPr/>
      </xdr:nvGrpSpPr>
      <xdr:grpSpPr>
        <a:xfrm>
          <a:off x="5800838" y="4085748"/>
          <a:ext cx="1367404" cy="924173"/>
          <a:chOff x="5915496" y="867960"/>
          <a:chExt cx="3157826" cy="1010764"/>
        </a:xfrm>
      </xdr:grpSpPr>
      <xdr:sp macro="" textlink="">
        <xdr:nvSpPr>
          <xdr:cNvPr id="3" name="Triangle isocèle 2">
            <a:extLst>
              <a:ext uri="{FF2B5EF4-FFF2-40B4-BE49-F238E27FC236}">
                <a16:creationId xmlns:a16="http://schemas.microsoft.com/office/drawing/2014/main" id="{00000000-0008-0000-0C00-000003000000}"/>
              </a:ext>
            </a:extLst>
          </xdr:cNvPr>
          <xdr:cNvSpPr/>
        </xdr:nvSpPr>
        <xdr:spPr>
          <a:xfrm rot="10800000">
            <a:off x="5928960" y="1458310"/>
            <a:ext cx="541471" cy="420414"/>
          </a:xfrm>
          <a:prstGeom prst="triangl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4" name="Rectangle 5">
            <a:extLst>
              <a:ext uri="{FF2B5EF4-FFF2-40B4-BE49-F238E27FC236}">
                <a16:creationId xmlns:a16="http://schemas.microsoft.com/office/drawing/2014/main" id="{00000000-0008-0000-0C00-000004000000}"/>
              </a:ext>
            </a:extLst>
          </xdr:cNvPr>
          <xdr:cNvSpPr/>
        </xdr:nvSpPr>
        <xdr:spPr>
          <a:xfrm>
            <a:off x="5915496" y="867960"/>
            <a:ext cx="3157826" cy="667736"/>
          </a:xfrm>
          <a:prstGeom prst="wedgeRectCallout">
            <a:avLst>
              <a:gd name="adj1" fmla="val 19542"/>
              <a:gd name="adj2" fmla="val 21119"/>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 = le projet a un impact positif sur ce critère</a:t>
            </a:r>
          </a:p>
          <a:p>
            <a:pPr algn="l"/>
            <a:r>
              <a:rPr lang="fr-FR" sz="1100"/>
              <a:t>0 = le projet a un impact  neutre sur ce critère</a:t>
            </a:r>
          </a:p>
          <a:p>
            <a:pPr algn="l"/>
            <a:r>
              <a:rPr lang="fr-FR" sz="1100"/>
              <a:t>- = le projet a un impact négatif sur ce critère</a:t>
            </a:r>
          </a:p>
        </xdr:txBody>
      </xdr:sp>
    </xdr:grpSp>
    <xdr:clientData/>
  </xdr:twoCellAnchor>
  <xdr:twoCellAnchor editAs="oneCell">
    <xdr:from>
      <xdr:col>0</xdr:col>
      <xdr:colOff>0</xdr:colOff>
      <xdr:row>0</xdr:row>
      <xdr:rowOff>0</xdr:rowOff>
    </xdr:from>
    <xdr:to>
      <xdr:col>7</xdr:col>
      <xdr:colOff>0</xdr:colOff>
      <xdr:row>0</xdr:row>
      <xdr:rowOff>2806260</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662" b="87974"/>
        <a:stretch/>
      </xdr:blipFill>
      <xdr:spPr>
        <a:xfrm>
          <a:off x="0" y="0"/>
          <a:ext cx="19094450" cy="2806260"/>
        </a:xfrm>
        <a:prstGeom prst="rect">
          <a:avLst/>
        </a:prstGeom>
      </xdr:spPr>
    </xdr:pic>
    <xdr:clientData/>
  </xdr:twoCellAnchor>
  <xdr:twoCellAnchor editAs="oneCell">
    <xdr:from>
      <xdr:col>4</xdr:col>
      <xdr:colOff>2055091</xdr:colOff>
      <xdr:row>0</xdr:row>
      <xdr:rowOff>473365</xdr:rowOff>
    </xdr:from>
    <xdr:to>
      <xdr:col>5</xdr:col>
      <xdr:colOff>298675</xdr:colOff>
      <xdr:row>0</xdr:row>
      <xdr:rowOff>2401456</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68591" y="473365"/>
          <a:ext cx="2047234" cy="1928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deme.fr/Users/thouins/Desktop/BUREAU/Tableur/Tableur_biomasse_fc_v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irect-ademebox.ademe.fr/perso/ferenct/Documents/2%20-%20M&#233;thanisation/Projets/EARL%20Vincent/Demande%20d'aide%20investissements/Copie%20de%20af_methanisation_v2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demecloud-my.sharepoint.com/perso/ferenct/Documents/2%20-%20M&#233;thanisation/Projets/EARL%20Vincent/Demande%20d'aide%20investissements/Copie%20de%20af_methanisation_v201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ferenct\AppData\Local\Microsoft\Windows\INetCache\Content.Outlook\RCL34EBW\3-AGRIVERT%20BIOMETHANE%20ADEME%20BP%20-%20Version%20d&#233;finitive%20fina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eme.intra\paris$\PROJETS\Plan_Hydrogene\1-Programmes\AAP\AAP%20Ecosyst&#232;mes%20territoriaux%202020\Cl&#244;ture%20d&#233;cembre\VhyGo-44%2021PLD0391\4-Contractualisation\AF_H2_VHYGO%20CARENE%20LHYFE%20lab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eme.intra\LIM$\F:\X:\Pole%20Territoires%20Durables\04%20AGRICULTURE%20METHANISATION%20BIOMASSE\a%20METHANISATION%20-%20ENERGIE&amp;GES\1%20M&#233;thanisation\Instruction\Dossiers%20de%20demande%202018\Analyse%20technique%20et%20&#233;conomique%20-%20pd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llaboratif.ademe.fr/PROJETS/Programme_amelioration_continue/1-Fonds_dechets/03.%20LIVRABLES%20FDS%20DECHETS/OS4%20-%20Tableau%20financier/Ressources/AF_biomasse_V23-03-2018.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eme.intra\angers$\PROJETS\Programme_amelioration_continue\1-Fonds_dechets\03.%20LIVRABLES%20FDS%20DECHETS\OS4%20-%20Tableau%20financier\Ressources\AF_biomasse_V23-03-201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trademe/SERVICES/SBF/boissonc/SBF/Analyses%20nouveaux%20SA+RG/Nouveaux%20SA+RG/Analyse%20AIDE%20CONNAISSANCE/Versions%20finales/AF%20RDI-Vfinale%20pour%20guid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ueil"/>
      <sheetName val="caractéristiques projet"/>
      <sheetName val="Résultats"/>
      <sheetName val="solution biomasse"/>
      <sheetName val="solution de reference"/>
      <sheetName val="grilles FC"/>
      <sheetName val="TEC Production"/>
      <sheetName val="TEC Réseau (2)"/>
      <sheetName val="evolution des couts"/>
      <sheetName val="TEC Réseau"/>
      <sheetName val="Evolution couts"/>
      <sheetName val="Détails sous-stations"/>
      <sheetName val="menu deroulant"/>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paramètres"/>
      <sheetName val="List"/>
      <sheetName val="AF"/>
      <sheetName val="ERD"/>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paramètres"/>
      <sheetName val="List"/>
      <sheetName val="AF"/>
      <sheetName val="ERD"/>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èle"/>
      <sheetName val="Mode d'emploi"/>
      <sheetName val="1-Hypothèses techniques"/>
      <sheetName val="2-1 Bilan énergétique Injection"/>
      <sheetName val="3-Ration retenue pour l'unité"/>
      <sheetName val="4-Hypothèses économiques"/>
      <sheetName val="5-Détail investissement"/>
      <sheetName val="6- CEP"/>
      <sheetName val="7 - Volet financier"/>
      <sheetName val="Tableau d'amortissement 1"/>
      <sheetName val="Tableau d'amortissement 2"/>
      <sheetName val="Feuil1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Modalité de calcul"/>
      <sheetName val="Paramètres"/>
      <sheetName val="Instruction"/>
      <sheetName val="AF1"/>
      <sheetName val="AF2-mandants"/>
      <sheetName val="AF3-mandant individuel"/>
      <sheetName val="ERD1"/>
      <sheetName val="Attestation objectifs"/>
      <sheetName val="Attestation de realisation"/>
      <sheetName val="ERD2"/>
      <sheetName val="ERD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 d'emploi"/>
      <sheetName val="0-Hypothèses techniques"/>
      <sheetName val="0-Ration retenue pour l'unité"/>
      <sheetName val="0-Hypothèses économiques"/>
      <sheetName val="1-Détail investissement"/>
      <sheetName val="2-Bilan prévisionnel"/>
      <sheetName val="3-Solution référence"/>
      <sheetName val="4- Plan de financement"/>
      <sheetName val="BDD"/>
      <sheetName val="Feuil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f. des données"/>
      <sheetName val="Barème et limites des aides"/>
      <sheetName val="Biomasse forfait"/>
      <sheetName val="Biomasse analyse éco"/>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f. des données"/>
      <sheetName val="Barème et limites des aides"/>
      <sheetName val="Biomasse forfait"/>
      <sheetName val="Biomasse analyse éco"/>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partenaire1-Coord"/>
      <sheetName val="partenaire2"/>
      <sheetName val="partenaire3"/>
      <sheetName val="partenaire4"/>
      <sheetName val="partenaire5"/>
      <sheetName val="partenaire6"/>
      <sheetName val="partenaire7"/>
      <sheetName val="Feuil1"/>
      <sheetName val="Feuil2"/>
      <sheetName val="Synthèses"/>
    </sheetNames>
    <sheetDataSet>
      <sheetData sheetId="0" refreshError="1"/>
      <sheetData sheetId="1">
        <row r="1">
          <cell r="AO1" t="str">
            <v>Convention de financement</v>
          </cell>
          <cell r="AT1" t="str">
            <v>12-1-1</v>
          </cell>
        </row>
        <row r="2">
          <cell r="AT2" t="str">
            <v>12-1-2</v>
          </cell>
        </row>
        <row r="3">
          <cell r="AT3" t="str">
            <v>12-1-3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DE BOHAN Armelle" id="{FAE6A1F9-C5B8-4764-92D6-2C25D98296FA}" userId="S::armelle.debohan@ademe.fr::39599d3b-d2db-4707-b46b-8d4acd0193fe"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3" dT="2023-03-30T09:27:11.77" personId="{FAE6A1F9-C5B8-4764-92D6-2C25D98296FA}" id="{D33EA945-1603-49E9-94F5-0C7568D53F8E}">
    <text>Colonne J à L: Utile pour le calcul du critère Efficacité en mobilité (calcul automatique - hypothèse fonctionnelle ci-après)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douane.gouv.fr/demarche/demander-le-remboursement-partiel-de-la-ticpe-exploitant-de-taxi" TargetMode="External"/><Relationship Id="rId7" Type="http://schemas.openxmlformats.org/officeDocument/2006/relationships/hyperlink" Target="https://www.prix-carburants.developpement-durable.gouv.fr/petrole/se_cons_fr.htm" TargetMode="External"/><Relationship Id="rId2" Type="http://schemas.openxmlformats.org/officeDocument/2006/relationships/hyperlink" Target="https://www.ecologique-solidaire.gouv.fr/sites/default/files/Th%C3%A9ma%20-%20Concept%20autoroute%20%C3%A9lectrique.pdf" TargetMode="External"/><Relationship Id="rId1" Type="http://schemas.openxmlformats.org/officeDocument/2006/relationships/hyperlink" Target="https://www.ecologique-solidaire.gouv.fr/sites/default/files/Th%C3%A9ma%20-%20Concept%20autoroute%20%C3%A9lectrique.pdf" TargetMode="External"/><Relationship Id="rId6" Type="http://schemas.openxmlformats.org/officeDocument/2006/relationships/hyperlink" Target="https://www.ecologique-solidaire.gouv.fr/sites/default/files/2019-07-Rapport-IRVE.pdf" TargetMode="External"/><Relationship Id="rId5" Type="http://schemas.openxmlformats.org/officeDocument/2006/relationships/hyperlink" Target="https://www.service-public.fr/professionnels-entreprises/vosdroits/F31222" TargetMode="External"/><Relationship Id="rId10" Type="http://schemas.openxmlformats.org/officeDocument/2006/relationships/comments" Target="../comments2.xml"/><Relationship Id="rId4" Type="http://schemas.openxmlformats.org/officeDocument/2006/relationships/hyperlink" Target="https://www.prix-carburants.developpement-durable.gouv.fr/petrole/se_cons_fr.htm" TargetMode="External"/><Relationship Id="rId9"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5CFB0-AD77-4B21-B53C-CEE2EA6BB73A}">
  <sheetPr>
    <tabColor theme="8" tint="0.79998168889431442"/>
  </sheetPr>
  <dimension ref="A1:Q36"/>
  <sheetViews>
    <sheetView zoomScaleNormal="100" workbookViewId="0">
      <selection activeCell="B12" sqref="B12"/>
    </sheetView>
  </sheetViews>
  <sheetFormatPr baseColWidth="10" defaultColWidth="11.453125" defaultRowHeight="14.5" x14ac:dyDescent="0.35"/>
  <cols>
    <col min="1" max="1" width="5.81640625" customWidth="1"/>
    <col min="2" max="2" width="34.7265625" customWidth="1"/>
  </cols>
  <sheetData>
    <row r="1" spans="1:17" x14ac:dyDescent="0.35">
      <c r="A1" s="11" t="s">
        <v>0</v>
      </c>
    </row>
    <row r="2" spans="1:17" x14ac:dyDescent="0.35">
      <c r="A2" s="11" t="s">
        <v>1</v>
      </c>
    </row>
    <row r="3" spans="1:17" x14ac:dyDescent="0.35">
      <c r="A3" s="35" t="s">
        <v>2</v>
      </c>
      <c r="B3" s="11" t="s">
        <v>3</v>
      </c>
      <c r="C3" s="11"/>
    </row>
    <row r="4" spans="1:17" x14ac:dyDescent="0.35">
      <c r="A4" s="35" t="s">
        <v>2</v>
      </c>
      <c r="B4" s="11" t="s">
        <v>4</v>
      </c>
      <c r="C4" s="11"/>
    </row>
    <row r="5" spans="1:17" s="9" customFormat="1" ht="15" thickBot="1" x14ac:dyDescent="0.4">
      <c r="A5" s="183" t="s">
        <v>2</v>
      </c>
      <c r="B5" s="12" t="s">
        <v>5</v>
      </c>
      <c r="C5" s="12"/>
    </row>
    <row r="6" spans="1:17" s="37" customFormat="1" x14ac:dyDescent="0.35">
      <c r="A6" s="178" t="s">
        <v>6</v>
      </c>
      <c r="B6" s="177" t="s">
        <v>7</v>
      </c>
      <c r="C6" s="249"/>
    </row>
    <row r="7" spans="1:17" x14ac:dyDescent="0.35">
      <c r="A7" s="14" t="s">
        <v>2</v>
      </c>
      <c r="B7" t="s">
        <v>8</v>
      </c>
      <c r="C7" s="11"/>
    </row>
    <row r="8" spans="1:17" s="9" customFormat="1" ht="15" thickBot="1" x14ac:dyDescent="0.4">
      <c r="A8" s="183"/>
      <c r="B8" s="12"/>
      <c r="C8" s="12"/>
    </row>
    <row r="9" spans="1:17" s="37" customFormat="1" x14ac:dyDescent="0.35">
      <c r="A9" s="178" t="s">
        <v>9</v>
      </c>
      <c r="B9" s="177" t="s">
        <v>10</v>
      </c>
      <c r="C9" s="177"/>
    </row>
    <row r="10" spans="1:17" x14ac:dyDescent="0.35">
      <c r="A10" s="14" t="s">
        <v>2</v>
      </c>
      <c r="B10" t="s">
        <v>11</v>
      </c>
    </row>
    <row r="11" spans="1:17" x14ac:dyDescent="0.35">
      <c r="A11" s="14" t="s">
        <v>2</v>
      </c>
      <c r="B11" t="s">
        <v>12</v>
      </c>
    </row>
    <row r="12" spans="1:17" x14ac:dyDescent="0.35">
      <c r="A12" s="14"/>
      <c r="B12" s="182" t="s">
        <v>13</v>
      </c>
      <c r="C12" t="s">
        <v>14</v>
      </c>
    </row>
    <row r="13" spans="1:17" x14ac:dyDescent="0.35">
      <c r="A13" s="14"/>
      <c r="B13" s="182" t="s">
        <v>13</v>
      </c>
      <c r="C13" t="s">
        <v>15</v>
      </c>
    </row>
    <row r="14" spans="1:17" x14ac:dyDescent="0.35">
      <c r="A14" s="14"/>
      <c r="B14" s="182" t="s">
        <v>13</v>
      </c>
      <c r="C14" s="15" t="s">
        <v>16</v>
      </c>
      <c r="D14" s="13"/>
      <c r="E14" s="13"/>
      <c r="F14" s="13"/>
      <c r="G14" s="13"/>
      <c r="H14" s="13"/>
      <c r="I14" s="13"/>
      <c r="J14" s="13"/>
      <c r="K14" s="13"/>
      <c r="L14" s="13"/>
      <c r="M14" s="13"/>
      <c r="N14" s="13"/>
      <c r="O14" s="13"/>
      <c r="P14" s="13"/>
      <c r="Q14" s="13"/>
    </row>
    <row r="15" spans="1:17" x14ac:dyDescent="0.35">
      <c r="A15" s="14" t="s">
        <v>2</v>
      </c>
      <c r="B15" t="s">
        <v>17</v>
      </c>
      <c r="C15" s="13"/>
      <c r="D15" s="13"/>
      <c r="E15" s="13"/>
      <c r="F15" s="13"/>
      <c r="G15" s="13"/>
      <c r="H15" s="13"/>
      <c r="I15" s="13"/>
      <c r="J15" s="13"/>
      <c r="K15" s="13"/>
      <c r="L15" s="13"/>
      <c r="M15" s="13"/>
      <c r="N15" s="13"/>
      <c r="O15" s="13"/>
      <c r="P15" s="13"/>
      <c r="Q15" s="13"/>
    </row>
    <row r="16" spans="1:17" s="9" customFormat="1" ht="15" thickBot="1" x14ac:dyDescent="0.4">
      <c r="A16" s="24"/>
      <c r="C16" s="235"/>
      <c r="D16" s="235"/>
      <c r="E16" s="235"/>
      <c r="F16" s="235"/>
      <c r="G16" s="235"/>
      <c r="H16" s="235"/>
      <c r="I16" s="235"/>
      <c r="J16" s="235"/>
      <c r="K16" s="235"/>
      <c r="L16" s="235"/>
      <c r="M16" s="235"/>
      <c r="N16" s="235"/>
      <c r="O16" s="235"/>
      <c r="P16" s="235"/>
      <c r="Q16" s="235"/>
    </row>
    <row r="17" spans="1:3" s="37" customFormat="1" x14ac:dyDescent="0.35">
      <c r="A17" s="178" t="s">
        <v>18</v>
      </c>
      <c r="B17" s="177" t="s">
        <v>19</v>
      </c>
      <c r="C17" s="177"/>
    </row>
    <row r="18" spans="1:3" x14ac:dyDescent="0.35">
      <c r="A18" s="14" t="s">
        <v>2</v>
      </c>
      <c r="B18" t="s">
        <v>20</v>
      </c>
    </row>
    <row r="19" spans="1:3" x14ac:dyDescent="0.35">
      <c r="A19" s="14" t="s">
        <v>2</v>
      </c>
      <c r="B19" t="s">
        <v>21</v>
      </c>
    </row>
    <row r="20" spans="1:3" x14ac:dyDescent="0.35">
      <c r="A20" s="14"/>
      <c r="B20" s="182" t="s">
        <v>13</v>
      </c>
      <c r="C20" t="s">
        <v>22</v>
      </c>
    </row>
    <row r="21" spans="1:3" s="9" customFormat="1" ht="15" thickBot="1" x14ac:dyDescent="0.4">
      <c r="A21" s="10"/>
    </row>
    <row r="22" spans="1:3" s="37" customFormat="1" x14ac:dyDescent="0.35">
      <c r="A22" s="178" t="s">
        <v>23</v>
      </c>
      <c r="B22" s="177" t="s">
        <v>24</v>
      </c>
      <c r="C22" s="177"/>
    </row>
    <row r="23" spans="1:3" x14ac:dyDescent="0.35">
      <c r="A23" s="14" t="s">
        <v>2</v>
      </c>
      <c r="B23" t="s">
        <v>25</v>
      </c>
    </row>
    <row r="24" spans="1:3" s="9" customFormat="1" ht="15" thickBot="1" x14ac:dyDescent="0.4">
      <c r="A24" s="10"/>
    </row>
    <row r="25" spans="1:3" s="37" customFormat="1" x14ac:dyDescent="0.35">
      <c r="A25" s="178" t="s">
        <v>26</v>
      </c>
      <c r="B25" s="177" t="s">
        <v>27</v>
      </c>
      <c r="C25" s="177"/>
    </row>
    <row r="26" spans="1:3" s="14" customFormat="1" x14ac:dyDescent="0.35">
      <c r="A26" s="14" t="s">
        <v>2</v>
      </c>
      <c r="B26" s="17" t="s">
        <v>28</v>
      </c>
    </row>
    <row r="27" spans="1:3" x14ac:dyDescent="0.35">
      <c r="A27" s="14"/>
      <c r="B27" s="182" t="s">
        <v>13</v>
      </c>
      <c r="C27" t="s">
        <v>29</v>
      </c>
    </row>
    <row r="28" spans="1:3" s="9" customFormat="1" ht="15" thickBot="1" x14ac:dyDescent="0.4">
      <c r="A28" s="24"/>
    </row>
    <row r="29" spans="1:3" s="37" customFormat="1" x14ac:dyDescent="0.35">
      <c r="A29" s="178" t="s">
        <v>30</v>
      </c>
      <c r="B29" s="177" t="s">
        <v>31</v>
      </c>
      <c r="C29" s="177"/>
    </row>
    <row r="30" spans="1:3" x14ac:dyDescent="0.35">
      <c r="A30" s="14" t="s">
        <v>2</v>
      </c>
      <c r="B30" t="s">
        <v>32</v>
      </c>
    </row>
    <row r="31" spans="1:3" x14ac:dyDescent="0.35">
      <c r="A31" s="14"/>
      <c r="B31" s="182" t="s">
        <v>13</v>
      </c>
      <c r="C31" t="s">
        <v>33</v>
      </c>
    </row>
    <row r="32" spans="1:3" x14ac:dyDescent="0.35">
      <c r="A32" s="14"/>
      <c r="B32" s="182" t="s">
        <v>13</v>
      </c>
      <c r="C32" t="s">
        <v>34</v>
      </c>
    </row>
    <row r="33" spans="1:3" s="9" customFormat="1" ht="15" thickBot="1" x14ac:dyDescent="0.4">
      <c r="A33" s="24"/>
    </row>
    <row r="34" spans="1:3" s="37" customFormat="1" x14ac:dyDescent="0.35">
      <c r="A34" s="178" t="s">
        <v>35</v>
      </c>
      <c r="B34" s="177" t="s">
        <v>36</v>
      </c>
      <c r="C34" s="177"/>
    </row>
    <row r="35" spans="1:3" x14ac:dyDescent="0.35">
      <c r="A35" s="14" t="s">
        <v>2</v>
      </c>
      <c r="B35" t="s">
        <v>37</v>
      </c>
    </row>
    <row r="36" spans="1:3" x14ac:dyDescent="0.35">
      <c r="A36" s="14" t="s">
        <v>2</v>
      </c>
      <c r="B36" t="s">
        <v>38</v>
      </c>
    </row>
  </sheetData>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6C2E-0BCD-4BE2-92C7-3B8958AFAD3F}">
  <sheetPr>
    <tabColor theme="7" tint="0.79998168889431442"/>
  </sheetPr>
  <dimension ref="A1:N22"/>
  <sheetViews>
    <sheetView zoomScale="55" zoomScaleNormal="55" workbookViewId="0">
      <selection activeCell="E13" sqref="E13"/>
    </sheetView>
  </sheetViews>
  <sheetFormatPr baseColWidth="10" defaultColWidth="10.7265625" defaultRowHeight="14" x14ac:dyDescent="0.3"/>
  <cols>
    <col min="1" max="1" width="25.54296875" style="18" customWidth="1"/>
    <col min="2" max="2" width="26.54296875" style="54" customWidth="1"/>
    <col min="3" max="3" width="30.7265625" style="55" customWidth="1"/>
    <col min="4" max="4" width="9" style="20" customWidth="1"/>
    <col min="5" max="5" width="54.453125" style="56" customWidth="1"/>
    <col min="6" max="6" width="58.54296875" style="20" customWidth="1"/>
    <col min="7" max="7" width="68.54296875" style="55" customWidth="1"/>
    <col min="8" max="8" width="21" style="18" customWidth="1"/>
    <col min="9" max="9" width="10.7265625" style="18"/>
    <col min="10" max="10" width="28.54296875" style="18" customWidth="1"/>
    <col min="11" max="11" width="28" style="18" customWidth="1"/>
    <col min="12" max="12" width="24.54296875" style="18" customWidth="1"/>
    <col min="13" max="13" width="10.7265625" style="18"/>
    <col min="14" max="14" width="21.7265625" style="18" customWidth="1"/>
    <col min="15" max="16384" width="10.7265625" style="18"/>
  </cols>
  <sheetData>
    <row r="1" spans="1:14" ht="223.5" customHeight="1" x14ac:dyDescent="0.3">
      <c r="A1" s="19"/>
      <c r="B1" s="48"/>
      <c r="C1" s="22"/>
      <c r="D1" s="21"/>
      <c r="E1" s="49"/>
      <c r="F1" s="21"/>
      <c r="G1" s="22"/>
      <c r="H1" s="50"/>
      <c r="I1" s="51"/>
      <c r="J1" s="52"/>
      <c r="K1" s="52"/>
      <c r="L1" s="52"/>
      <c r="M1" s="53"/>
      <c r="N1" s="50"/>
    </row>
    <row r="2" spans="1:14" ht="32.5" x14ac:dyDescent="0.3">
      <c r="A2" s="275" t="s">
        <v>711</v>
      </c>
      <c r="B2" s="275"/>
      <c r="C2" s="275"/>
      <c r="D2" s="275"/>
      <c r="E2" s="275"/>
      <c r="F2" s="275"/>
      <c r="G2" s="275"/>
      <c r="H2" s="50"/>
      <c r="I2" s="51"/>
      <c r="J2" s="52"/>
      <c r="K2" s="52"/>
      <c r="L2" s="52"/>
      <c r="M2" s="53"/>
      <c r="N2" s="50"/>
    </row>
    <row r="3" spans="1:14" x14ac:dyDescent="0.3">
      <c r="H3" s="50"/>
      <c r="I3" s="51"/>
      <c r="J3" s="52"/>
      <c r="K3" s="52"/>
      <c r="L3" s="52"/>
      <c r="M3" s="53"/>
      <c r="N3" s="50"/>
    </row>
    <row r="4" spans="1:14" ht="15.75" customHeight="1" x14ac:dyDescent="0.3">
      <c r="A4" s="276" t="s">
        <v>712</v>
      </c>
      <c r="B4" s="276"/>
      <c r="C4" s="276"/>
      <c r="D4" s="277"/>
      <c r="E4" s="277"/>
      <c r="F4" s="277"/>
      <c r="H4" s="20"/>
      <c r="I4" s="51"/>
      <c r="J4" s="52"/>
      <c r="K4" s="52"/>
      <c r="L4" s="52"/>
      <c r="M4" s="53"/>
      <c r="N4" s="50"/>
    </row>
    <row r="5" spans="1:14" x14ac:dyDescent="0.3">
      <c r="A5" s="276"/>
      <c r="B5" s="276"/>
      <c r="C5" s="276"/>
      <c r="D5" s="277"/>
      <c r="E5" s="277"/>
      <c r="F5" s="277"/>
      <c r="H5" s="20"/>
      <c r="I5" s="51"/>
      <c r="J5" s="52"/>
      <c r="K5" s="52"/>
      <c r="L5" s="52"/>
      <c r="M5" s="53"/>
      <c r="N5" s="50"/>
    </row>
    <row r="6" spans="1:14" x14ac:dyDescent="0.3">
      <c r="A6" s="276"/>
      <c r="B6" s="276"/>
      <c r="C6" s="276"/>
      <c r="D6" s="277"/>
      <c r="E6" s="277"/>
      <c r="F6" s="277"/>
      <c r="H6" s="20"/>
      <c r="I6" s="51"/>
      <c r="J6" s="52"/>
      <c r="K6" s="52"/>
      <c r="L6" s="52"/>
      <c r="M6" s="53"/>
      <c r="N6" s="50"/>
    </row>
    <row r="7" spans="1:14" x14ac:dyDescent="0.3">
      <c r="H7" s="50"/>
      <c r="I7" s="51"/>
      <c r="J7" s="52"/>
      <c r="K7" s="52"/>
      <c r="L7" s="52"/>
      <c r="M7" s="53"/>
      <c r="N7" s="50"/>
    </row>
    <row r="8" spans="1:14" x14ac:dyDescent="0.3">
      <c r="A8" s="278"/>
      <c r="B8" s="279"/>
      <c r="C8" s="279"/>
      <c r="D8" s="57"/>
      <c r="H8" s="50"/>
      <c r="I8" s="51"/>
      <c r="J8" s="52"/>
      <c r="K8" s="52"/>
      <c r="L8" s="52"/>
      <c r="M8" s="53"/>
      <c r="N8" s="50"/>
    </row>
    <row r="9" spans="1:14" x14ac:dyDescent="0.3">
      <c r="A9" s="278"/>
      <c r="B9" s="279"/>
      <c r="C9" s="279"/>
      <c r="D9" s="57"/>
      <c r="H9" s="50"/>
      <c r="I9" s="51"/>
      <c r="J9" s="52"/>
      <c r="K9" s="52"/>
      <c r="L9" s="52"/>
      <c r="M9" s="53"/>
      <c r="N9" s="50"/>
    </row>
    <row r="10" spans="1:14" x14ac:dyDescent="0.3">
      <c r="A10" s="278"/>
      <c r="B10" s="279"/>
      <c r="C10" s="279"/>
      <c r="D10" s="57"/>
      <c r="H10" s="50"/>
      <c r="I10" s="51"/>
      <c r="J10" s="52"/>
      <c r="K10" s="52"/>
      <c r="L10" s="52"/>
      <c r="M10" s="53"/>
      <c r="N10" s="50"/>
    </row>
    <row r="11" spans="1:14" x14ac:dyDescent="0.3">
      <c r="H11" s="50"/>
      <c r="I11" s="51"/>
      <c r="J11" s="52"/>
      <c r="K11" s="52"/>
      <c r="L11" s="52"/>
      <c r="M11" s="53"/>
      <c r="N11" s="50"/>
    </row>
    <row r="12" spans="1:14" s="61" customFormat="1" ht="18" x14ac:dyDescent="0.35">
      <c r="A12" s="274" t="s">
        <v>713</v>
      </c>
      <c r="B12" s="274"/>
      <c r="C12" s="274"/>
      <c r="D12" s="58" t="s">
        <v>714</v>
      </c>
      <c r="E12" s="59" t="s">
        <v>715</v>
      </c>
      <c r="F12" s="59" t="s">
        <v>716</v>
      </c>
      <c r="G12" s="60" t="s">
        <v>717</v>
      </c>
    </row>
    <row r="13" spans="1:14" ht="70" x14ac:dyDescent="0.3">
      <c r="A13" s="280" t="s">
        <v>718</v>
      </c>
      <c r="B13" s="281" t="s">
        <v>719</v>
      </c>
      <c r="C13" s="62" t="s">
        <v>720</v>
      </c>
      <c r="D13" s="201"/>
      <c r="E13" s="201"/>
      <c r="F13" s="201"/>
      <c r="G13" s="63" t="s">
        <v>721</v>
      </c>
    </row>
    <row r="14" spans="1:14" ht="70" x14ac:dyDescent="0.3">
      <c r="A14" s="280"/>
      <c r="B14" s="281"/>
      <c r="C14" s="64" t="s">
        <v>722</v>
      </c>
      <c r="D14" s="201"/>
      <c r="E14" s="201"/>
      <c r="F14" s="201"/>
      <c r="G14" s="63" t="s">
        <v>723</v>
      </c>
    </row>
    <row r="15" spans="1:14" x14ac:dyDescent="0.3">
      <c r="A15" s="280"/>
      <c r="B15" s="281"/>
      <c r="C15" s="64" t="s">
        <v>724</v>
      </c>
      <c r="D15" s="201"/>
      <c r="E15" s="201"/>
      <c r="F15" s="201"/>
      <c r="G15" s="63" t="s">
        <v>725</v>
      </c>
    </row>
    <row r="16" spans="1:14" ht="28" x14ac:dyDescent="0.3">
      <c r="A16" s="280"/>
      <c r="B16" s="65" t="s">
        <v>726</v>
      </c>
      <c r="C16" s="64" t="s">
        <v>727</v>
      </c>
      <c r="D16" s="201"/>
      <c r="E16" s="201"/>
      <c r="F16" s="201"/>
      <c r="G16" s="63"/>
    </row>
    <row r="17" spans="1:7" ht="56" x14ac:dyDescent="0.3">
      <c r="A17" s="280"/>
      <c r="B17" s="281" t="s">
        <v>728</v>
      </c>
      <c r="C17" s="64" t="s">
        <v>729</v>
      </c>
      <c r="D17" s="201"/>
      <c r="E17" s="201"/>
      <c r="F17" s="201"/>
      <c r="G17" s="63" t="s">
        <v>730</v>
      </c>
    </row>
    <row r="18" spans="1:7" ht="56" x14ac:dyDescent="0.3">
      <c r="A18" s="280"/>
      <c r="B18" s="281"/>
      <c r="C18" s="64" t="s">
        <v>731</v>
      </c>
      <c r="D18" s="201"/>
      <c r="E18" s="201"/>
      <c r="F18" s="201"/>
      <c r="G18" s="63" t="s">
        <v>732</v>
      </c>
    </row>
    <row r="19" spans="1:7" ht="78" customHeight="1" x14ac:dyDescent="0.3">
      <c r="A19" s="280"/>
      <c r="B19" s="281" t="s">
        <v>733</v>
      </c>
      <c r="C19" s="281"/>
      <c r="D19" s="201"/>
      <c r="E19" s="201"/>
      <c r="F19" s="201"/>
      <c r="G19" s="66"/>
    </row>
    <row r="20" spans="1:7" ht="70" x14ac:dyDescent="0.3">
      <c r="A20" s="280"/>
      <c r="B20" s="281" t="s">
        <v>734</v>
      </c>
      <c r="C20" s="64" t="s">
        <v>735</v>
      </c>
      <c r="D20" s="201"/>
      <c r="E20" s="201"/>
      <c r="F20" s="201"/>
      <c r="G20" s="63" t="s">
        <v>736</v>
      </c>
    </row>
    <row r="21" spans="1:7" ht="56" x14ac:dyDescent="0.3">
      <c r="A21" s="280"/>
      <c r="B21" s="281"/>
      <c r="C21" s="62" t="s">
        <v>737</v>
      </c>
      <c r="D21" s="201"/>
      <c r="E21" s="201"/>
      <c r="F21" s="201"/>
      <c r="G21" s="63" t="s">
        <v>738</v>
      </c>
    </row>
    <row r="22" spans="1:7" ht="42" x14ac:dyDescent="0.3">
      <c r="A22" s="280"/>
      <c r="B22" s="281" t="s">
        <v>739</v>
      </c>
      <c r="C22" s="281"/>
      <c r="D22" s="201"/>
      <c r="E22" s="201"/>
      <c r="F22" s="201"/>
      <c r="G22" s="63" t="s">
        <v>740</v>
      </c>
    </row>
  </sheetData>
  <sheetProtection algorithmName="SHA-512" hashValue="7DQzrXZki5Sw+kfqYGOovJqhpLTfI+1Iq0WiI4vPnwOOSrEfyyiw4F8lTHwkCK9HvIk7oxsuG1y9GgK7LQU3gQ==" saltValue="3mQugHaFlwwIQlKAJBi1xg==" spinCount="100000" sheet="1" objects="1" scenarios="1"/>
  <mergeCells count="12">
    <mergeCell ref="A13:A22"/>
    <mergeCell ref="B13:B15"/>
    <mergeCell ref="B17:B18"/>
    <mergeCell ref="B19:C19"/>
    <mergeCell ref="B20:B21"/>
    <mergeCell ref="B22:C22"/>
    <mergeCell ref="A12:C12"/>
    <mergeCell ref="A2:G2"/>
    <mergeCell ref="A4:C6"/>
    <mergeCell ref="D4:F6"/>
    <mergeCell ref="A8:A10"/>
    <mergeCell ref="B8:C10"/>
  </mergeCells>
  <dataValidations count="4">
    <dataValidation type="list" allowBlank="1" showInputMessage="1" showErrorMessage="1" sqref="D13:D22" xr:uid="{BB9288E5-4679-44DD-94E0-D6E519B961C8}">
      <formula1>"-1,0,1,2,3"</formula1>
    </dataValidation>
    <dataValidation type="list" allowBlank="1" showInputMessage="1" showErrorMessage="1" sqref="D12" xr:uid="{0ECDB43D-F534-4C76-BA6B-B381A9958AEA}">
      <formula1>#REF!</formula1>
    </dataValidation>
    <dataValidation allowBlank="1" showInputMessage="1" showErrorMessage="1" prompt="Cf Onglet &quot;Indicateur spécifique AAP&quot;" sqref="F13" xr:uid="{6B263F5E-D764-4290-B387-91CB19A053D2}"/>
    <dataValidation allowBlank="1" showInputMessage="1" showErrorMessage="1" prompt="cf Onglet &quot;Evaluation simplifiée GES&quot;" sqref="F15" xr:uid="{3EDDECDB-DC84-41AB-851E-23F58283B012}"/>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A8AE6-6DD8-4621-BEBB-E726F8A069C1}">
  <sheetPr>
    <tabColor theme="7" tint="0.79998168889431442"/>
  </sheetPr>
  <dimension ref="A1:N35"/>
  <sheetViews>
    <sheetView zoomScaleNormal="100" workbookViewId="0">
      <selection activeCell="C30" sqref="C30"/>
    </sheetView>
  </sheetViews>
  <sheetFormatPr baseColWidth="10" defaultColWidth="11.453125" defaultRowHeight="14.5" x14ac:dyDescent="0.35"/>
  <cols>
    <col min="1" max="1" width="17.7265625" customWidth="1"/>
    <col min="2" max="2" width="71.54296875" customWidth="1"/>
    <col min="3" max="3" width="29.54296875" customWidth="1"/>
  </cols>
  <sheetData>
    <row r="1" spans="1:14" s="18" customFormat="1" ht="32.5" x14ac:dyDescent="0.3">
      <c r="A1" s="275" t="s">
        <v>741</v>
      </c>
      <c r="B1" s="275"/>
      <c r="C1" s="275"/>
      <c r="D1" s="275"/>
      <c r="E1" s="275"/>
      <c r="F1" s="275"/>
      <c r="G1" s="275"/>
      <c r="H1" s="50"/>
      <c r="I1" s="51"/>
      <c r="J1" s="52"/>
      <c r="K1" s="52"/>
      <c r="L1" s="52"/>
      <c r="M1" s="53"/>
      <c r="N1" s="50"/>
    </row>
    <row r="2" spans="1:14" ht="15" thickBot="1" x14ac:dyDescent="0.4"/>
    <row r="3" spans="1:14" x14ac:dyDescent="0.35">
      <c r="A3" s="282" t="s">
        <v>742</v>
      </c>
      <c r="B3" s="168" t="s">
        <v>743</v>
      </c>
      <c r="C3" s="195"/>
    </row>
    <row r="4" spans="1:14" x14ac:dyDescent="0.35">
      <c r="A4" s="283"/>
      <c r="B4" s="166" t="s">
        <v>744</v>
      </c>
      <c r="C4" s="171">
        <f>Sélection!B5+Sélection!B6</f>
        <v>0</v>
      </c>
    </row>
    <row r="5" spans="1:14" x14ac:dyDescent="0.35">
      <c r="A5" s="283"/>
      <c r="B5" s="166" t="s">
        <v>745</v>
      </c>
      <c r="C5" s="196"/>
    </row>
    <row r="6" spans="1:14" x14ac:dyDescent="0.35">
      <c r="A6" s="283"/>
      <c r="B6" s="166" t="s">
        <v>746</v>
      </c>
      <c r="C6" s="196"/>
    </row>
    <row r="7" spans="1:14" ht="15" thickBot="1" x14ac:dyDescent="0.4">
      <c r="A7" s="284"/>
      <c r="B7" s="169" t="s">
        <v>747</v>
      </c>
      <c r="C7" s="197"/>
    </row>
    <row r="8" spans="1:14" x14ac:dyDescent="0.35">
      <c r="A8" s="282" t="s">
        <v>748</v>
      </c>
      <c r="B8" s="168" t="s">
        <v>749</v>
      </c>
      <c r="C8" s="195"/>
    </row>
    <row r="9" spans="1:14" x14ac:dyDescent="0.35">
      <c r="A9" s="283"/>
      <c r="B9" s="166" t="s">
        <v>750</v>
      </c>
      <c r="C9" s="196"/>
    </row>
    <row r="10" spans="1:14" ht="15" thickBot="1" x14ac:dyDescent="0.4">
      <c r="A10" s="285"/>
      <c r="B10" s="172" t="s">
        <v>751</v>
      </c>
      <c r="C10" s="198"/>
    </row>
    <row r="11" spans="1:14" ht="14.5" customHeight="1" x14ac:dyDescent="0.35">
      <c r="A11" s="286" t="s">
        <v>752</v>
      </c>
      <c r="B11" s="168" t="s">
        <v>753</v>
      </c>
      <c r="C11" s="195"/>
    </row>
    <row r="12" spans="1:14" x14ac:dyDescent="0.35">
      <c r="A12" s="287"/>
      <c r="B12" s="166" t="s">
        <v>754</v>
      </c>
      <c r="C12" s="171">
        <f>Sélection!B3</f>
        <v>0</v>
      </c>
    </row>
    <row r="13" spans="1:14" x14ac:dyDescent="0.35">
      <c r="A13" s="287"/>
      <c r="B13" s="166" t="s">
        <v>755</v>
      </c>
      <c r="C13" s="196"/>
    </row>
    <row r="14" spans="1:14" x14ac:dyDescent="0.35">
      <c r="A14" s="287"/>
      <c r="B14" s="166" t="s">
        <v>756</v>
      </c>
      <c r="C14" s="196"/>
    </row>
    <row r="15" spans="1:14" x14ac:dyDescent="0.35">
      <c r="A15" s="287"/>
      <c r="B15" s="166" t="s">
        <v>757</v>
      </c>
      <c r="C15" s="196"/>
    </row>
    <row r="16" spans="1:14" x14ac:dyDescent="0.35">
      <c r="A16" s="287"/>
      <c r="B16" s="166" t="s">
        <v>758</v>
      </c>
      <c r="C16" s="196"/>
    </row>
    <row r="17" spans="1:3" x14ac:dyDescent="0.35">
      <c r="A17" s="287"/>
      <c r="B17" s="166" t="s">
        <v>759</v>
      </c>
      <c r="C17" s="196"/>
    </row>
    <row r="18" spans="1:3" ht="24" x14ac:dyDescent="0.35">
      <c r="A18" s="287"/>
      <c r="B18" s="166" t="s">
        <v>760</v>
      </c>
      <c r="C18" s="196"/>
    </row>
    <row r="19" spans="1:3" x14ac:dyDescent="0.35">
      <c r="A19" s="287"/>
      <c r="B19" s="166" t="s">
        <v>761</v>
      </c>
      <c r="C19" s="196"/>
    </row>
    <row r="20" spans="1:3" x14ac:dyDescent="0.35">
      <c r="A20" s="287"/>
      <c r="B20" s="166" t="s">
        <v>762</v>
      </c>
      <c r="C20" s="196"/>
    </row>
    <row r="21" spans="1:3" x14ac:dyDescent="0.35">
      <c r="A21" s="287"/>
      <c r="B21" s="166" t="s">
        <v>763</v>
      </c>
      <c r="C21" s="196"/>
    </row>
    <row r="22" spans="1:3" ht="24" x14ac:dyDescent="0.35">
      <c r="A22" s="287"/>
      <c r="B22" s="166" t="s">
        <v>764</v>
      </c>
      <c r="C22" s="196"/>
    </row>
    <row r="23" spans="1:3" x14ac:dyDescent="0.35">
      <c r="A23" s="287"/>
      <c r="B23" s="166" t="s">
        <v>765</v>
      </c>
      <c r="C23" s="196"/>
    </row>
    <row r="24" spans="1:3" x14ac:dyDescent="0.35">
      <c r="A24" s="287"/>
      <c r="B24" s="166" t="s">
        <v>766</v>
      </c>
      <c r="C24" s="196"/>
    </row>
    <row r="25" spans="1:3" x14ac:dyDescent="0.35">
      <c r="A25" s="287"/>
      <c r="B25" s="167" t="s">
        <v>767</v>
      </c>
      <c r="C25" s="196"/>
    </row>
    <row r="26" spans="1:3" x14ac:dyDescent="0.35">
      <c r="A26" s="287"/>
      <c r="B26" s="166" t="s">
        <v>768</v>
      </c>
      <c r="C26" s="196"/>
    </row>
    <row r="27" spans="1:3" ht="36.5" thickBot="1" x14ac:dyDescent="0.4">
      <c r="A27" s="288"/>
      <c r="B27" s="169" t="s">
        <v>769</v>
      </c>
      <c r="C27" s="197"/>
    </row>
    <row r="28" spans="1:3" ht="24.5" thickBot="1" x14ac:dyDescent="0.4">
      <c r="A28" s="175"/>
      <c r="B28" s="170" t="s">
        <v>770</v>
      </c>
      <c r="C28" s="199"/>
    </row>
    <row r="29" spans="1:3" ht="15" thickBot="1" x14ac:dyDescent="0.4">
      <c r="A29" s="173" t="s">
        <v>771</v>
      </c>
      <c r="B29" s="174" t="s">
        <v>772</v>
      </c>
      <c r="C29" s="200"/>
    </row>
    <row r="30" spans="1:3" ht="14.5" customHeight="1" x14ac:dyDescent="0.35">
      <c r="A30" s="289" t="s">
        <v>773</v>
      </c>
      <c r="B30" s="168" t="s">
        <v>774</v>
      </c>
      <c r="C30" s="195"/>
    </row>
    <row r="31" spans="1:3" x14ac:dyDescent="0.35">
      <c r="A31" s="290"/>
      <c r="B31" s="166" t="s">
        <v>775</v>
      </c>
      <c r="C31" s="196"/>
    </row>
    <row r="32" spans="1:3" x14ac:dyDescent="0.35">
      <c r="A32" s="290"/>
      <c r="B32" s="166" t="s">
        <v>776</v>
      </c>
      <c r="C32" s="196"/>
    </row>
    <row r="33" spans="1:3" ht="24" x14ac:dyDescent="0.35">
      <c r="A33" s="290"/>
      <c r="B33" s="166" t="s">
        <v>777</v>
      </c>
      <c r="C33" s="196"/>
    </row>
    <row r="34" spans="1:3" ht="24" x14ac:dyDescent="0.35">
      <c r="A34" s="290"/>
      <c r="B34" s="166" t="s">
        <v>778</v>
      </c>
      <c r="C34" s="196"/>
    </row>
    <row r="35" spans="1:3" ht="15" thickBot="1" x14ac:dyDescent="0.4">
      <c r="A35" s="291"/>
      <c r="B35" s="169" t="s">
        <v>779</v>
      </c>
      <c r="C35" s="176">
        <f>SUM(Production!O4:O53)</f>
        <v>0</v>
      </c>
    </row>
  </sheetData>
  <sheetProtection algorithmName="SHA-512" hashValue="Y3Zv/qH1JcDsvVeTVZuEvmV117XroTTLoh4p7lGE0qxNdLn8gthxPqLYsrClDGaTgtWRH1uD5sBj1hzRapJZWA==" saltValue="VhADxsU16WYCqZkVjyMd5g==" spinCount="100000" sheet="1" objects="1" scenarios="1"/>
  <mergeCells count="5">
    <mergeCell ref="A3:A7"/>
    <mergeCell ref="A8:A10"/>
    <mergeCell ref="A11:A27"/>
    <mergeCell ref="A30:A35"/>
    <mergeCell ref="A1:G1"/>
  </mergeCells>
  <dataValidations count="1">
    <dataValidation type="list" allowBlank="1" showInputMessage="1" showErrorMessage="1" sqref="C28" xr:uid="{418AE009-AA8B-4F7F-8066-72F971489BD2}">
      <formula1>"Oui,Non"</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rgb="FFFF0000"/>
  </sheetPr>
  <dimension ref="A1:R106"/>
  <sheetViews>
    <sheetView tabSelected="1" zoomScaleNormal="100" workbookViewId="0">
      <selection activeCell="D55" sqref="D55"/>
    </sheetView>
  </sheetViews>
  <sheetFormatPr baseColWidth="10" defaultColWidth="11.453125" defaultRowHeight="14.5" outlineLevelRow="1" x14ac:dyDescent="0.35"/>
  <cols>
    <col min="2" max="2" width="45.81640625" customWidth="1"/>
    <col min="3" max="3" width="46.90625" customWidth="1"/>
    <col min="4" max="4" width="22.1796875" customWidth="1"/>
    <col min="5" max="5" width="54.54296875" customWidth="1"/>
    <col min="6" max="6" width="22.1796875" customWidth="1"/>
    <col min="7" max="7" width="13.1796875" customWidth="1"/>
    <col min="10" max="10" width="20.7265625" customWidth="1"/>
    <col min="11" max="11" width="71.26953125" customWidth="1"/>
    <col min="12" max="12" width="29" customWidth="1"/>
  </cols>
  <sheetData>
    <row r="1" spans="1:18" x14ac:dyDescent="0.35">
      <c r="A1" t="s">
        <v>780</v>
      </c>
    </row>
    <row r="2" spans="1:18" hidden="1" outlineLevel="1" x14ac:dyDescent="0.35">
      <c r="A2" s="2" t="s">
        <v>781</v>
      </c>
    </row>
    <row r="3" spans="1:18" hidden="1" outlineLevel="1" x14ac:dyDescent="0.35">
      <c r="A3" s="2"/>
      <c r="C3" s="302" t="s">
        <v>782</v>
      </c>
      <c r="D3" s="303"/>
      <c r="E3" s="292" t="s">
        <v>783</v>
      </c>
      <c r="F3" s="292"/>
      <c r="G3" s="292"/>
      <c r="H3" s="292"/>
      <c r="I3" s="292"/>
      <c r="J3" s="292"/>
      <c r="K3" s="292"/>
      <c r="L3" s="292"/>
      <c r="M3" s="292"/>
      <c r="N3" s="292"/>
      <c r="O3" s="292"/>
      <c r="P3" s="292"/>
      <c r="Q3" s="292"/>
      <c r="R3" s="292"/>
    </row>
    <row r="4" spans="1:18" hidden="1" outlineLevel="1" x14ac:dyDescent="0.35">
      <c r="B4" s="306" t="s">
        <v>784</v>
      </c>
      <c r="C4" s="255" t="s">
        <v>785</v>
      </c>
      <c r="D4" s="256">
        <v>1.3</v>
      </c>
      <c r="E4" s="293" t="s">
        <v>786</v>
      </c>
      <c r="F4" s="293"/>
      <c r="G4" s="293"/>
      <c r="H4" s="293"/>
      <c r="I4" s="293"/>
      <c r="J4" s="293"/>
      <c r="K4" s="293"/>
      <c r="L4" s="293"/>
      <c r="M4" s="293"/>
      <c r="N4" s="293"/>
      <c r="O4" s="293"/>
      <c r="P4" s="293"/>
      <c r="Q4" s="293"/>
      <c r="R4" s="293"/>
    </row>
    <row r="5" spans="1:18" hidden="1" outlineLevel="1" x14ac:dyDescent="0.35">
      <c r="B5" s="307"/>
      <c r="C5" s="255" t="s">
        <v>787</v>
      </c>
      <c r="D5" s="256">
        <f>D4-0.3055</f>
        <v>0.99450000000000005</v>
      </c>
      <c r="E5" s="293" t="s">
        <v>788</v>
      </c>
      <c r="F5" s="293"/>
      <c r="G5" s="293"/>
      <c r="H5" s="293"/>
      <c r="I5" s="293"/>
      <c r="J5" s="293"/>
      <c r="K5" s="293"/>
      <c r="L5" s="293"/>
      <c r="M5" s="293"/>
      <c r="N5" s="293"/>
      <c r="O5" s="293"/>
      <c r="P5" s="293"/>
      <c r="Q5" s="293"/>
      <c r="R5" s="293"/>
    </row>
    <row r="6" spans="1:18" hidden="1" outlineLevel="1" x14ac:dyDescent="0.35">
      <c r="B6" s="307"/>
      <c r="C6" s="255" t="s">
        <v>789</v>
      </c>
      <c r="D6" s="256">
        <f>D4-0.2156</f>
        <v>1.0844</v>
      </c>
      <c r="E6" s="294" t="s">
        <v>790</v>
      </c>
      <c r="F6" s="294"/>
      <c r="G6" s="294"/>
      <c r="H6" s="294"/>
      <c r="I6" s="294"/>
      <c r="J6" s="294"/>
      <c r="K6" s="294"/>
      <c r="L6" s="294"/>
      <c r="M6" s="294"/>
      <c r="N6" s="294"/>
      <c r="O6" s="294"/>
      <c r="P6" s="294"/>
      <c r="Q6" s="294"/>
      <c r="R6" s="294"/>
    </row>
    <row r="7" spans="1:18" hidden="1" outlineLevel="1" x14ac:dyDescent="0.35">
      <c r="B7" s="308"/>
      <c r="C7" s="255" t="s">
        <v>791</v>
      </c>
      <c r="D7" s="256">
        <f>D4-0.1556</f>
        <v>1.1444000000000001</v>
      </c>
      <c r="E7" s="294"/>
      <c r="F7" s="294"/>
      <c r="G7" s="294"/>
      <c r="H7" s="294"/>
      <c r="I7" s="294"/>
      <c r="J7" s="294"/>
      <c r="K7" s="294"/>
      <c r="L7" s="294"/>
      <c r="M7" s="294"/>
      <c r="N7" s="294"/>
      <c r="O7" s="294"/>
      <c r="P7" s="294"/>
      <c r="Q7" s="294"/>
      <c r="R7" s="294"/>
    </row>
    <row r="8" spans="1:18" hidden="1" outlineLevel="1" x14ac:dyDescent="0.35">
      <c r="B8" s="36" t="s">
        <v>792</v>
      </c>
      <c r="C8" s="316">
        <v>0.80400000000000005</v>
      </c>
      <c r="D8" s="317"/>
      <c r="E8" s="293" t="s">
        <v>786</v>
      </c>
      <c r="F8" s="293"/>
      <c r="G8" s="293"/>
      <c r="H8" s="293"/>
      <c r="I8" s="293"/>
      <c r="J8" s="293"/>
      <c r="K8" s="293"/>
      <c r="L8" s="293"/>
      <c r="M8" s="293"/>
      <c r="N8" s="293"/>
      <c r="O8" s="293"/>
      <c r="P8" s="293"/>
      <c r="Q8" s="293"/>
      <c r="R8" s="293"/>
    </row>
    <row r="9" spans="1:18" hidden="1" outlineLevel="1" x14ac:dyDescent="0.35">
      <c r="B9" s="43" t="s">
        <v>793</v>
      </c>
      <c r="C9" s="309">
        <v>0.24</v>
      </c>
      <c r="D9" s="310"/>
      <c r="E9" s="293" t="s">
        <v>794</v>
      </c>
      <c r="F9" s="293"/>
      <c r="G9" s="293"/>
      <c r="H9" s="293"/>
      <c r="I9" s="293"/>
      <c r="J9" s="293"/>
      <c r="K9" s="293"/>
      <c r="L9" s="293"/>
      <c r="M9" s="293"/>
      <c r="N9" s="293"/>
      <c r="O9" s="293"/>
      <c r="P9" s="293"/>
      <c r="Q9" s="293"/>
      <c r="R9" s="293"/>
    </row>
    <row r="10" spans="1:18" hidden="1" outlineLevel="1" x14ac:dyDescent="0.35">
      <c r="B10" s="43" t="s">
        <v>795</v>
      </c>
      <c r="C10" s="312">
        <v>3.9300000000000002E-2</v>
      </c>
      <c r="D10" s="313"/>
      <c r="E10" s="293" t="s">
        <v>796</v>
      </c>
      <c r="F10" s="293"/>
      <c r="G10" s="293"/>
      <c r="H10" s="293"/>
      <c r="I10" s="293"/>
      <c r="J10" s="293"/>
      <c r="K10" s="293"/>
      <c r="L10" s="293"/>
      <c r="M10" s="293"/>
      <c r="N10" s="293"/>
      <c r="O10" s="293"/>
      <c r="P10" s="293"/>
      <c r="Q10" s="293"/>
      <c r="R10" s="293"/>
    </row>
    <row r="11" spans="1:18" hidden="1" outlineLevel="1" x14ac:dyDescent="0.35">
      <c r="B11" s="43" t="s">
        <v>797</v>
      </c>
      <c r="C11" s="314">
        <v>1.9400000000000001E-2</v>
      </c>
      <c r="D11" s="315"/>
      <c r="E11" s="293" t="s">
        <v>796</v>
      </c>
      <c r="F11" s="293"/>
      <c r="G11" s="293"/>
      <c r="H11" s="293"/>
      <c r="I11" s="293"/>
      <c r="J11" s="293"/>
      <c r="K11" s="293"/>
      <c r="L11" s="293"/>
      <c r="M11" s="293"/>
      <c r="N11" s="293"/>
      <c r="O11" s="293"/>
      <c r="P11" s="293"/>
      <c r="Q11" s="293"/>
      <c r="R11" s="293"/>
    </row>
    <row r="12" spans="1:18" hidden="1" outlineLevel="1" x14ac:dyDescent="0.35">
      <c r="C12" s="1"/>
    </row>
    <row r="13" spans="1:18" hidden="1" outlineLevel="1" x14ac:dyDescent="0.35">
      <c r="A13" s="85" t="s">
        <v>798</v>
      </c>
      <c r="D13" s="1"/>
    </row>
    <row r="14" spans="1:18" hidden="1" outlineLevel="1" x14ac:dyDescent="0.35">
      <c r="B14" s="257" t="s">
        <v>799</v>
      </c>
      <c r="C14" s="258" t="s">
        <v>800</v>
      </c>
      <c r="D14" s="259" t="s">
        <v>801</v>
      </c>
      <c r="E14" s="295" t="s">
        <v>783</v>
      </c>
      <c r="F14" s="295"/>
      <c r="G14" s="295"/>
      <c r="H14" s="295"/>
      <c r="I14" s="295"/>
      <c r="J14" s="295"/>
      <c r="K14" s="295"/>
      <c r="L14" s="295"/>
      <c r="M14" s="295"/>
      <c r="N14" s="295"/>
      <c r="O14" s="295"/>
      <c r="P14" s="295"/>
      <c r="Q14" s="295"/>
      <c r="R14" s="295"/>
    </row>
    <row r="15" spans="1:18" hidden="1" outlineLevel="1" x14ac:dyDescent="0.35">
      <c r="B15" s="73" t="s">
        <v>802</v>
      </c>
      <c r="C15" s="74">
        <v>27000</v>
      </c>
      <c r="D15" s="75">
        <v>95000</v>
      </c>
      <c r="E15" s="298" t="s">
        <v>803</v>
      </c>
      <c r="F15" s="299"/>
      <c r="G15" s="299"/>
      <c r="H15" s="299"/>
      <c r="I15" s="299"/>
      <c r="J15" s="299"/>
      <c r="K15" s="299"/>
      <c r="L15" s="38"/>
      <c r="M15" s="38"/>
      <c r="N15" s="38"/>
      <c r="O15" s="38"/>
      <c r="P15" s="38"/>
      <c r="Q15" s="38"/>
      <c r="R15" s="39"/>
    </row>
    <row r="16" spans="1:18" hidden="1" outlineLevel="1" x14ac:dyDescent="0.35">
      <c r="B16" s="73" t="s">
        <v>804</v>
      </c>
      <c r="C16" s="74"/>
      <c r="D16" s="75"/>
      <c r="E16" s="296"/>
      <c r="F16" s="297"/>
      <c r="G16" s="297"/>
      <c r="H16" s="297"/>
      <c r="I16" s="297"/>
      <c r="J16" s="297"/>
      <c r="K16" s="297"/>
      <c r="L16" s="38"/>
      <c r="M16" s="38"/>
      <c r="N16" s="38"/>
      <c r="O16" s="38"/>
      <c r="P16" s="38"/>
      <c r="Q16" s="38"/>
      <c r="R16" s="39"/>
    </row>
    <row r="17" spans="2:18" hidden="1" outlineLevel="1" x14ac:dyDescent="0.35">
      <c r="B17" s="73" t="s">
        <v>805</v>
      </c>
      <c r="C17" s="74">
        <v>150000</v>
      </c>
      <c r="D17" s="75"/>
      <c r="E17" s="296"/>
      <c r="F17" s="297"/>
      <c r="G17" s="297"/>
      <c r="H17" s="297"/>
      <c r="I17" s="297"/>
      <c r="J17" s="297"/>
      <c r="K17" s="297"/>
      <c r="L17" s="38"/>
      <c r="M17" s="38"/>
      <c r="N17" s="38"/>
      <c r="O17" s="38"/>
      <c r="P17" s="38"/>
      <c r="Q17" s="38"/>
      <c r="R17" s="39"/>
    </row>
    <row r="18" spans="2:18" hidden="1" outlineLevel="1" x14ac:dyDescent="0.35">
      <c r="B18" s="73" t="s">
        <v>806</v>
      </c>
      <c r="C18" s="74">
        <v>250000</v>
      </c>
      <c r="D18" s="75">
        <v>650000</v>
      </c>
      <c r="E18" s="296"/>
      <c r="F18" s="297"/>
      <c r="G18" s="297"/>
      <c r="H18" s="297"/>
      <c r="I18" s="297"/>
      <c r="J18" s="297"/>
      <c r="K18" s="297"/>
      <c r="L18" s="38"/>
      <c r="M18" s="38"/>
      <c r="N18" s="38"/>
      <c r="O18" s="38"/>
      <c r="P18" s="38"/>
      <c r="Q18" s="38"/>
      <c r="R18" s="39"/>
    </row>
    <row r="19" spans="2:18" hidden="1" outlineLevel="1" x14ac:dyDescent="0.35">
      <c r="B19" s="73" t="s">
        <v>807</v>
      </c>
      <c r="C19" s="74">
        <v>350000</v>
      </c>
      <c r="D19" s="75">
        <v>1100000</v>
      </c>
      <c r="E19" s="296"/>
      <c r="F19" s="297"/>
      <c r="G19" s="297"/>
      <c r="H19" s="297"/>
      <c r="I19" s="297"/>
      <c r="J19" s="297"/>
      <c r="K19" s="297"/>
      <c r="L19" s="38"/>
      <c r="M19" s="38"/>
      <c r="N19" s="38"/>
      <c r="O19" s="38"/>
      <c r="P19" s="38"/>
      <c r="Q19" s="38"/>
      <c r="R19" s="39"/>
    </row>
    <row r="20" spans="2:18" hidden="1" outlineLevel="1" x14ac:dyDescent="0.35">
      <c r="B20" s="73" t="s">
        <v>808</v>
      </c>
      <c r="C20" s="74">
        <v>200000</v>
      </c>
      <c r="D20" s="75"/>
      <c r="E20" s="296"/>
      <c r="F20" s="297"/>
      <c r="G20" s="297"/>
      <c r="H20" s="297"/>
      <c r="I20" s="297"/>
      <c r="J20" s="297"/>
      <c r="K20" s="297"/>
      <c r="L20" s="38"/>
      <c r="M20" s="38"/>
      <c r="N20" s="38"/>
      <c r="O20" s="38"/>
      <c r="P20" s="38"/>
      <c r="Q20" s="38"/>
      <c r="R20" s="39"/>
    </row>
    <row r="21" spans="2:18" hidden="1" outlineLevel="1" x14ac:dyDescent="0.35">
      <c r="B21" s="73" t="s">
        <v>809</v>
      </c>
      <c r="C21" s="74">
        <v>200000</v>
      </c>
      <c r="D21" s="75">
        <v>600000</v>
      </c>
      <c r="E21" s="296"/>
      <c r="F21" s="297"/>
      <c r="G21" s="297"/>
      <c r="H21" s="297"/>
      <c r="I21" s="297"/>
      <c r="J21" s="297"/>
      <c r="K21" s="297"/>
      <c r="L21" s="38"/>
      <c r="M21" s="38"/>
      <c r="N21" s="38"/>
      <c r="O21" s="38"/>
      <c r="P21" s="38"/>
      <c r="Q21" s="38"/>
      <c r="R21" s="39"/>
    </row>
    <row r="22" spans="2:18" hidden="1" outlineLevel="1" x14ac:dyDescent="0.35">
      <c r="B22" s="73" t="s">
        <v>810</v>
      </c>
      <c r="C22" s="74">
        <v>40000</v>
      </c>
      <c r="D22" s="75"/>
      <c r="E22" s="296"/>
      <c r="F22" s="297"/>
      <c r="G22" s="297"/>
      <c r="H22" s="297"/>
      <c r="I22" s="297"/>
      <c r="J22" s="297"/>
      <c r="K22" s="297"/>
      <c r="L22" s="38"/>
      <c r="M22" s="38"/>
      <c r="N22" s="38"/>
      <c r="O22" s="38"/>
      <c r="P22" s="38"/>
      <c r="Q22" s="38"/>
      <c r="R22" s="39"/>
    </row>
    <row r="23" spans="2:18" hidden="1" outlineLevel="1" x14ac:dyDescent="0.35">
      <c r="B23" s="73" t="s">
        <v>811</v>
      </c>
      <c r="C23" s="74"/>
      <c r="D23" s="75"/>
      <c r="E23" s="296"/>
      <c r="F23" s="297"/>
      <c r="G23" s="297"/>
      <c r="H23" s="297"/>
      <c r="I23" s="297"/>
      <c r="J23" s="297"/>
      <c r="K23" s="297"/>
      <c r="L23" s="38"/>
      <c r="M23" s="38"/>
      <c r="N23" s="38"/>
      <c r="O23" s="38"/>
      <c r="P23" s="38"/>
      <c r="Q23" s="38"/>
      <c r="R23" s="39"/>
    </row>
    <row r="24" spans="2:18" hidden="1" outlineLevel="1" x14ac:dyDescent="0.35">
      <c r="B24" s="73" t="s">
        <v>812</v>
      </c>
      <c r="C24" s="74">
        <v>85000</v>
      </c>
      <c r="D24" s="75"/>
      <c r="E24" s="300"/>
      <c r="F24" s="301"/>
      <c r="G24" s="301"/>
      <c r="H24" s="301"/>
      <c r="I24" s="301"/>
      <c r="J24" s="301"/>
      <c r="K24" s="301"/>
      <c r="L24" s="40"/>
      <c r="M24" s="40"/>
      <c r="N24" s="40"/>
      <c r="O24" s="40"/>
      <c r="P24" s="40"/>
      <c r="Q24" s="40"/>
      <c r="R24" s="41"/>
    </row>
    <row r="25" spans="2:18" hidden="1" outlineLevel="1" x14ac:dyDescent="0.35">
      <c r="B25" s="73" t="s">
        <v>813</v>
      </c>
      <c r="C25" s="74"/>
      <c r="D25" s="75"/>
      <c r="E25" s="114"/>
      <c r="F25" s="70"/>
      <c r="G25" s="70"/>
      <c r="H25" s="70"/>
      <c r="I25" s="70"/>
      <c r="J25" s="70"/>
      <c r="K25" s="70"/>
      <c r="L25" s="38"/>
      <c r="M25" s="38"/>
      <c r="N25" s="38"/>
      <c r="O25" s="38"/>
      <c r="P25" s="38"/>
      <c r="Q25" s="38"/>
      <c r="R25" s="38"/>
    </row>
    <row r="26" spans="2:18" hidden="1" outlineLevel="1" x14ac:dyDescent="0.35">
      <c r="B26" s="73" t="s">
        <v>814</v>
      </c>
      <c r="C26" s="74"/>
      <c r="D26" s="75"/>
      <c r="E26" s="296"/>
      <c r="F26" s="297"/>
      <c r="G26" s="297"/>
      <c r="H26" s="297"/>
      <c r="I26" s="297"/>
      <c r="J26" s="297"/>
      <c r="K26" s="297"/>
      <c r="L26" s="297"/>
      <c r="M26" s="297"/>
      <c r="N26" s="297"/>
      <c r="O26" s="297"/>
      <c r="P26" s="297"/>
      <c r="Q26" s="297"/>
      <c r="R26" s="297"/>
    </row>
    <row r="27" spans="2:18" hidden="1" outlineLevel="1" x14ac:dyDescent="0.35">
      <c r="B27" s="73" t="s">
        <v>815</v>
      </c>
      <c r="C27" s="74"/>
      <c r="D27" s="75"/>
      <c r="E27" s="70"/>
      <c r="F27" s="70"/>
      <c r="G27" s="70"/>
      <c r="H27" s="70"/>
      <c r="I27" s="70"/>
      <c r="J27" s="70"/>
      <c r="K27" s="70"/>
      <c r="L27" s="70"/>
      <c r="M27" s="70"/>
      <c r="N27" s="70"/>
      <c r="O27" s="70"/>
      <c r="P27" s="70"/>
      <c r="Q27" s="70"/>
      <c r="R27" s="70"/>
    </row>
    <row r="28" spans="2:18" hidden="1" outlineLevel="1" x14ac:dyDescent="0.35">
      <c r="B28" s="73" t="s">
        <v>816</v>
      </c>
      <c r="C28" s="74"/>
      <c r="D28" s="75"/>
      <c r="E28" s="70"/>
      <c r="F28" s="70"/>
      <c r="G28" s="70"/>
      <c r="H28" s="70"/>
      <c r="I28" s="70"/>
      <c r="J28" s="70"/>
      <c r="K28" s="70"/>
      <c r="L28" s="70"/>
      <c r="M28" s="70"/>
      <c r="N28" s="70"/>
      <c r="O28" s="70"/>
      <c r="P28" s="70"/>
      <c r="Q28" s="70"/>
      <c r="R28" s="70"/>
    </row>
    <row r="29" spans="2:18" hidden="1" outlineLevel="1" x14ac:dyDescent="0.35">
      <c r="B29" s="73" t="s">
        <v>817</v>
      </c>
      <c r="C29" s="74"/>
      <c r="D29" s="75"/>
      <c r="E29" s="70"/>
      <c r="F29" s="70"/>
      <c r="G29" s="70"/>
      <c r="H29" s="70"/>
      <c r="I29" s="70"/>
      <c r="J29" s="70"/>
      <c r="K29" s="70"/>
      <c r="L29" s="70"/>
      <c r="M29" s="70"/>
      <c r="N29" s="70"/>
      <c r="O29" s="70"/>
      <c r="P29" s="70"/>
      <c r="Q29" s="70"/>
      <c r="R29" s="70"/>
    </row>
    <row r="30" spans="2:18" hidden="1" outlineLevel="1" x14ac:dyDescent="0.35">
      <c r="B30" s="73" t="s">
        <v>818</v>
      </c>
      <c r="C30" s="74"/>
      <c r="D30" s="75"/>
      <c r="E30" s="70"/>
      <c r="F30" s="70"/>
      <c r="G30" s="70"/>
      <c r="H30" s="70"/>
      <c r="I30" s="70"/>
      <c r="J30" s="70"/>
      <c r="K30" s="70"/>
      <c r="L30" s="70"/>
      <c r="M30" s="70"/>
      <c r="N30" s="70"/>
      <c r="O30" s="70"/>
      <c r="P30" s="70"/>
      <c r="Q30" s="70"/>
      <c r="R30" s="70"/>
    </row>
    <row r="31" spans="2:18" hidden="1" outlineLevel="1" x14ac:dyDescent="0.35">
      <c r="B31" s="73" t="s">
        <v>819</v>
      </c>
      <c r="C31" s="74"/>
      <c r="D31" s="75"/>
      <c r="E31" s="70"/>
      <c r="F31" s="70"/>
      <c r="G31" s="70"/>
      <c r="H31" s="70"/>
      <c r="I31" s="70"/>
      <c r="J31" s="70"/>
      <c r="K31" s="70"/>
      <c r="L31" s="70"/>
      <c r="M31" s="70"/>
      <c r="N31" s="70"/>
      <c r="O31" s="70"/>
      <c r="P31" s="70"/>
      <c r="Q31" s="70"/>
      <c r="R31" s="70"/>
    </row>
    <row r="32" spans="2:18" hidden="1" outlineLevel="1" x14ac:dyDescent="0.35">
      <c r="B32" s="73" t="s">
        <v>820</v>
      </c>
      <c r="C32" s="74"/>
      <c r="D32" s="75"/>
      <c r="E32" s="70"/>
      <c r="F32" s="70"/>
      <c r="G32" s="70"/>
      <c r="H32" s="70"/>
      <c r="I32" s="70"/>
      <c r="J32" s="70"/>
      <c r="K32" s="70"/>
      <c r="L32" s="70"/>
      <c r="M32" s="70"/>
      <c r="N32" s="70"/>
      <c r="O32" s="70"/>
      <c r="P32" s="70"/>
      <c r="Q32" s="70"/>
      <c r="R32" s="70"/>
    </row>
    <row r="33" spans="2:18" hidden="1" outlineLevel="1" x14ac:dyDescent="0.35">
      <c r="B33" s="73" t="s">
        <v>821</v>
      </c>
      <c r="C33" s="74"/>
      <c r="D33" s="75"/>
      <c r="E33" s="70"/>
      <c r="F33" s="70"/>
      <c r="G33" s="70"/>
      <c r="H33" s="70"/>
      <c r="I33" s="70"/>
      <c r="J33" s="70"/>
      <c r="K33" s="70"/>
      <c r="L33" s="70"/>
      <c r="M33" s="70"/>
      <c r="N33" s="70"/>
      <c r="O33" s="70"/>
      <c r="P33" s="70"/>
      <c r="Q33" s="70"/>
      <c r="R33" s="70"/>
    </row>
    <row r="34" spans="2:18" hidden="1" outlineLevel="1" x14ac:dyDescent="0.35">
      <c r="B34" s="73" t="s">
        <v>822</v>
      </c>
      <c r="C34" s="74"/>
      <c r="D34" s="75"/>
      <c r="E34" s="70"/>
      <c r="F34" s="70"/>
      <c r="G34" s="70"/>
      <c r="H34" s="70"/>
      <c r="I34" s="70"/>
      <c r="J34" s="70"/>
      <c r="K34" s="70"/>
      <c r="L34" s="70"/>
      <c r="M34" s="70"/>
      <c r="N34" s="70"/>
      <c r="O34" s="70"/>
      <c r="P34" s="70"/>
      <c r="Q34" s="70"/>
      <c r="R34" s="70"/>
    </row>
    <row r="35" spans="2:18" hidden="1" outlineLevel="1" x14ac:dyDescent="0.35">
      <c r="B35" s="73" t="s">
        <v>823</v>
      </c>
      <c r="C35" s="74"/>
      <c r="D35" s="75"/>
      <c r="E35" s="70"/>
      <c r="F35" s="70"/>
      <c r="G35" s="70"/>
      <c r="H35" s="70"/>
      <c r="I35" s="70"/>
      <c r="J35" s="70"/>
      <c r="K35" s="70"/>
      <c r="L35" s="70"/>
      <c r="M35" s="70"/>
      <c r="N35" s="70"/>
      <c r="O35" s="70"/>
      <c r="P35" s="70"/>
      <c r="Q35" s="70"/>
      <c r="R35" s="70"/>
    </row>
    <row r="36" spans="2:18" hidden="1" outlineLevel="1" x14ac:dyDescent="0.35">
      <c r="B36" s="73" t="s">
        <v>824</v>
      </c>
      <c r="C36" s="74"/>
      <c r="D36" s="75"/>
      <c r="E36" s="70"/>
      <c r="F36" s="70"/>
      <c r="G36" s="70"/>
      <c r="H36" s="70"/>
      <c r="I36" s="70"/>
      <c r="J36" s="70"/>
      <c r="K36" s="70"/>
      <c r="L36" s="70"/>
      <c r="M36" s="70"/>
      <c r="N36" s="70"/>
      <c r="O36" s="70"/>
      <c r="P36" s="70"/>
      <c r="Q36" s="70"/>
      <c r="R36" s="70"/>
    </row>
    <row r="37" spans="2:18" hidden="1" outlineLevel="1" x14ac:dyDescent="0.35">
      <c r="C37" s="72"/>
      <c r="D37" s="72"/>
      <c r="E37" s="70"/>
      <c r="F37" s="70"/>
      <c r="G37" s="70"/>
      <c r="H37" s="70"/>
      <c r="I37" s="70"/>
      <c r="J37" s="70"/>
      <c r="K37" s="70"/>
      <c r="L37" s="70"/>
      <c r="M37" s="70"/>
      <c r="N37" s="70"/>
      <c r="O37" s="70"/>
      <c r="P37" s="70"/>
      <c r="Q37" s="70"/>
      <c r="R37" s="70"/>
    </row>
    <row r="38" spans="2:18" hidden="1" outlineLevel="1" x14ac:dyDescent="0.35"/>
    <row r="39" spans="2:18" hidden="1" outlineLevel="1" x14ac:dyDescent="0.35">
      <c r="B39" s="304" t="s">
        <v>825</v>
      </c>
      <c r="C39" s="305"/>
      <c r="D39" s="210" t="s">
        <v>782</v>
      </c>
    </row>
    <row r="40" spans="2:18" hidden="1" outlineLevel="1" x14ac:dyDescent="0.35">
      <c r="B40" s="268" t="s">
        <v>826</v>
      </c>
      <c r="C40" s="218" t="s">
        <v>940</v>
      </c>
      <c r="D40" s="16">
        <v>1.59</v>
      </c>
    </row>
    <row r="41" spans="2:18" hidden="1" outlineLevel="1" x14ac:dyDescent="0.35">
      <c r="B41" s="269"/>
      <c r="C41" s="68" t="s">
        <v>939</v>
      </c>
      <c r="D41" s="16">
        <v>2.77</v>
      </c>
    </row>
    <row r="42" spans="2:18" hidden="1" outlineLevel="1" x14ac:dyDescent="0.35">
      <c r="B42" s="248" t="s">
        <v>827</v>
      </c>
      <c r="C42" s="68" t="s">
        <v>828</v>
      </c>
      <c r="D42" s="16">
        <v>2.1</v>
      </c>
    </row>
    <row r="43" spans="2:18" hidden="1" outlineLevel="1" x14ac:dyDescent="0.35">
      <c r="B43" s="129" t="s">
        <v>829</v>
      </c>
      <c r="C43" s="68" t="s">
        <v>830</v>
      </c>
      <c r="D43" s="16"/>
    </row>
    <row r="44" spans="2:18" hidden="1" outlineLevel="1" x14ac:dyDescent="0.35">
      <c r="B44" s="269"/>
      <c r="C44" s="218" t="s">
        <v>941</v>
      </c>
      <c r="D44" s="16">
        <v>1.93</v>
      </c>
    </row>
    <row r="45" spans="2:18" hidden="1" outlineLevel="1" x14ac:dyDescent="0.35">
      <c r="B45" s="270"/>
      <c r="C45" s="68" t="s">
        <v>942</v>
      </c>
      <c r="D45" s="16">
        <v>3.32</v>
      </c>
    </row>
    <row r="46" spans="2:18" hidden="1" outlineLevel="1" x14ac:dyDescent="0.35">
      <c r="B46" s="248"/>
      <c r="C46" s="68" t="s">
        <v>944</v>
      </c>
      <c r="D46" s="16">
        <f>D42+D47</f>
        <v>2.2000000000000002</v>
      </c>
    </row>
    <row r="47" spans="2:18" hidden="1" outlineLevel="1" x14ac:dyDescent="0.35">
      <c r="B47" s="129" t="s">
        <v>943</v>
      </c>
      <c r="C47" s="68" t="s">
        <v>835</v>
      </c>
      <c r="D47" s="16">
        <v>0.1</v>
      </c>
    </row>
    <row r="48" spans="2:18" hidden="1" outlineLevel="1" x14ac:dyDescent="0.35">
      <c r="B48" s="318" t="s">
        <v>826</v>
      </c>
      <c r="C48" s="68" t="s">
        <v>831</v>
      </c>
      <c r="D48" s="16">
        <v>2.63</v>
      </c>
    </row>
    <row r="49" spans="2:4" hidden="1" outlineLevel="1" x14ac:dyDescent="0.35">
      <c r="B49" s="318"/>
      <c r="C49" s="68" t="s">
        <v>832</v>
      </c>
      <c r="D49" s="16">
        <v>12.19</v>
      </c>
    </row>
    <row r="50" spans="2:4" hidden="1" outlineLevel="1" x14ac:dyDescent="0.35">
      <c r="B50" s="129" t="s">
        <v>829</v>
      </c>
      <c r="C50" s="68" t="s">
        <v>833</v>
      </c>
      <c r="D50" s="119">
        <v>0.24299999999999999</v>
      </c>
    </row>
    <row r="51" spans="2:4" hidden="1" outlineLevel="1" x14ac:dyDescent="0.35">
      <c r="B51" s="68" t="s">
        <v>834</v>
      </c>
      <c r="C51" s="68" t="s">
        <v>835</v>
      </c>
      <c r="D51" s="25">
        <v>1.1200000000000001</v>
      </c>
    </row>
    <row r="52" spans="2:4" hidden="1" outlineLevel="1" x14ac:dyDescent="0.35">
      <c r="B52" s="68" t="s">
        <v>834</v>
      </c>
      <c r="C52" s="68" t="s">
        <v>836</v>
      </c>
      <c r="D52" s="25">
        <f>1.6333-0.0026*300</f>
        <v>0.85330000000000006</v>
      </c>
    </row>
    <row r="53" spans="2:4" hidden="1" outlineLevel="1" x14ac:dyDescent="0.35">
      <c r="B53" s="68" t="s">
        <v>834</v>
      </c>
      <c r="C53" s="68" t="s">
        <v>837</v>
      </c>
      <c r="D53" s="25">
        <f>1.6333-0.0026*400</f>
        <v>0.59329999999999994</v>
      </c>
    </row>
    <row r="54" spans="2:4" hidden="1" outlineLevel="1" x14ac:dyDescent="0.35">
      <c r="B54" s="68" t="s">
        <v>834</v>
      </c>
      <c r="C54" s="68" t="s">
        <v>838</v>
      </c>
      <c r="D54" s="25">
        <v>0.35</v>
      </c>
    </row>
    <row r="55" spans="2:4" ht="29" hidden="1" outlineLevel="1" x14ac:dyDescent="0.35">
      <c r="B55" s="68" t="s">
        <v>839</v>
      </c>
      <c r="C55" s="68"/>
      <c r="D55" s="130">
        <v>3.8600000000000002E-2</v>
      </c>
    </row>
    <row r="56" spans="2:4" hidden="1" outlineLevel="1" x14ac:dyDescent="0.35">
      <c r="B56" s="68" t="s">
        <v>840</v>
      </c>
      <c r="C56" s="68"/>
      <c r="D56" s="131">
        <v>0.25</v>
      </c>
    </row>
    <row r="57" spans="2:4" hidden="1" outlineLevel="1" x14ac:dyDescent="0.35">
      <c r="B57" s="68" t="s">
        <v>841</v>
      </c>
      <c r="C57" s="68" t="s">
        <v>842</v>
      </c>
      <c r="D57" s="132">
        <v>3.1</v>
      </c>
    </row>
    <row r="58" spans="2:4" hidden="1" outlineLevel="1" x14ac:dyDescent="0.35">
      <c r="B58" s="68" t="s">
        <v>841</v>
      </c>
      <c r="C58" s="68" t="s">
        <v>843</v>
      </c>
      <c r="D58" s="132">
        <v>3.16</v>
      </c>
    </row>
    <row r="59" spans="2:4" hidden="1" outlineLevel="1" x14ac:dyDescent="0.35">
      <c r="B59" s="68" t="s">
        <v>841</v>
      </c>
      <c r="C59" s="68" t="s">
        <v>844</v>
      </c>
      <c r="D59" s="132">
        <v>2.15</v>
      </c>
    </row>
    <row r="60" spans="2:4" hidden="1" outlineLevel="1" x14ac:dyDescent="0.35">
      <c r="B60" s="68" t="s">
        <v>841</v>
      </c>
      <c r="C60" s="68" t="s">
        <v>845</v>
      </c>
      <c r="D60" s="133">
        <v>2.96</v>
      </c>
    </row>
    <row r="61" spans="2:4" hidden="1" outlineLevel="1" x14ac:dyDescent="0.35">
      <c r="B61" s="68" t="s">
        <v>846</v>
      </c>
      <c r="C61" s="68" t="s">
        <v>847</v>
      </c>
      <c r="D61" s="132">
        <v>2.7</v>
      </c>
    </row>
    <row r="62" spans="2:4" hidden="1" outlineLevel="1" x14ac:dyDescent="0.35">
      <c r="B62" s="68" t="s">
        <v>846</v>
      </c>
      <c r="C62" s="68" t="s">
        <v>935</v>
      </c>
      <c r="D62" s="16">
        <v>12.19</v>
      </c>
    </row>
    <row r="63" spans="2:4" hidden="1" outlineLevel="1" x14ac:dyDescent="0.35">
      <c r="B63" s="68" t="s">
        <v>848</v>
      </c>
      <c r="C63" s="68"/>
      <c r="D63" s="250">
        <v>14.9</v>
      </c>
    </row>
    <row r="64" spans="2:4" hidden="1" outlineLevel="1" x14ac:dyDescent="0.35">
      <c r="B64" s="68" t="s">
        <v>849</v>
      </c>
      <c r="C64" s="68"/>
      <c r="D64" s="251">
        <v>22.5</v>
      </c>
    </row>
    <row r="65" spans="1:14" hidden="1" outlineLevel="1" x14ac:dyDescent="0.35">
      <c r="B65" s="68" t="s">
        <v>850</v>
      </c>
      <c r="C65" s="68"/>
      <c r="D65" s="251">
        <v>2.4</v>
      </c>
      <c r="E65" s="8"/>
      <c r="F65" t="s">
        <v>851</v>
      </c>
      <c r="G65" t="s">
        <v>852</v>
      </c>
    </row>
    <row r="66" spans="1:14" hidden="1" outlineLevel="1" x14ac:dyDescent="0.35">
      <c r="B66" s="68" t="s">
        <v>853</v>
      </c>
      <c r="C66" s="68"/>
      <c r="D66" s="252">
        <v>8.2299999999999998E-2</v>
      </c>
    </row>
    <row r="67" spans="1:14" hidden="1" outlineLevel="1" x14ac:dyDescent="0.35">
      <c r="B67" s="68"/>
      <c r="C67" s="68"/>
      <c r="D67" s="130"/>
      <c r="F67">
        <v>100</v>
      </c>
      <c r="G67">
        <v>200</v>
      </c>
    </row>
    <row r="68" spans="1:14" hidden="1" outlineLevel="1" x14ac:dyDescent="0.35">
      <c r="A68" s="2" t="s">
        <v>854</v>
      </c>
      <c r="D68" s="45"/>
    </row>
    <row r="69" spans="1:14" hidden="1" outlineLevel="1" x14ac:dyDescent="0.35">
      <c r="B69" s="11" t="s">
        <v>855</v>
      </c>
      <c r="C69" s="11">
        <v>200</v>
      </c>
      <c r="D69" s="11">
        <v>500</v>
      </c>
      <c r="F69">
        <f>((G67*C73+D73+E74*G67+F74)*F67+G67*G74+H74)/1000</f>
        <v>1.1057638738895263</v>
      </c>
      <c r="H69" s="47"/>
    </row>
    <row r="70" spans="1:14" hidden="1" outlineLevel="1" x14ac:dyDescent="0.35">
      <c r="B70" s="42" t="s">
        <v>856</v>
      </c>
      <c r="C70" s="319" t="s">
        <v>857</v>
      </c>
      <c r="D70" s="319"/>
    </row>
    <row r="71" spans="1:14" hidden="1" outlineLevel="1" x14ac:dyDescent="0.35">
      <c r="B71" s="43" t="s">
        <v>858</v>
      </c>
      <c r="C71" s="311">
        <f>0.414815719448902*1000/500</f>
        <v>0.829631438897804</v>
      </c>
      <c r="D71" s="311"/>
      <c r="E71" s="319" t="s">
        <v>859</v>
      </c>
      <c r="F71" s="319"/>
      <c r="G71" s="319" t="s">
        <v>860</v>
      </c>
      <c r="H71" s="319"/>
    </row>
    <row r="72" spans="1:14" hidden="1" outlineLevel="1" x14ac:dyDescent="0.35">
      <c r="B72" s="43" t="s">
        <v>861</v>
      </c>
      <c r="C72" s="311">
        <f>0.0919020916480004*1000/500</f>
        <v>0.18380418329600079</v>
      </c>
      <c r="D72" s="311"/>
      <c r="E72" s="311">
        <f>4.79495603095111*1000/500</f>
        <v>9.5899120619022202</v>
      </c>
      <c r="F72" s="311"/>
      <c r="G72" s="320">
        <f>0.067/1.05*1000</f>
        <v>63.809523809523817</v>
      </c>
      <c r="H72" s="320"/>
    </row>
    <row r="73" spans="1:14" hidden="1" outlineLevel="1" x14ac:dyDescent="0.35">
      <c r="B73" s="43" t="s">
        <v>862</v>
      </c>
      <c r="C73" s="44">
        <f>(C71-C72)/(C69-D69)</f>
        <v>-2.1527575186726772E-3</v>
      </c>
      <c r="D73" s="44">
        <f>C71-C73*C69</f>
        <v>1.2601829426323394</v>
      </c>
      <c r="E73" s="311">
        <f>1.06138108254311*1000/500</f>
        <v>2.1227621650862201</v>
      </c>
      <c r="F73" s="311"/>
      <c r="G73" s="320">
        <f>0.296/(1.05)*1000</f>
        <v>281.90476190476187</v>
      </c>
      <c r="H73" s="320"/>
    </row>
    <row r="74" spans="1:14" hidden="1" outlineLevel="1" x14ac:dyDescent="0.35">
      <c r="E74" s="44">
        <f>(E72-E73)/(C69-D69)</f>
        <v>-2.4890499656053333E-2</v>
      </c>
      <c r="F74" s="44">
        <f>E72-E74*C69</f>
        <v>14.568011993112886</v>
      </c>
      <c r="G74" s="46">
        <f>(G72-G73)/(C69-D69)</f>
        <v>0.72698412698412684</v>
      </c>
      <c r="H74" s="46">
        <f>G72-C69*G74</f>
        <v>-81.587301587301539</v>
      </c>
    </row>
    <row r="75" spans="1:14" hidden="1" outlineLevel="1" x14ac:dyDescent="0.35"/>
    <row r="76" spans="1:14" hidden="1" outlineLevel="1" x14ac:dyDescent="0.35">
      <c r="B76" t="s">
        <v>863</v>
      </c>
    </row>
    <row r="77" spans="1:14" hidden="1" outlineLevel="1" x14ac:dyDescent="0.35">
      <c r="B77">
        <v>250000</v>
      </c>
      <c r="D77" t="s">
        <v>864</v>
      </c>
    </row>
    <row r="78" spans="1:14" hidden="1" outlineLevel="1" x14ac:dyDescent="0.35">
      <c r="B78" t="s">
        <v>865</v>
      </c>
      <c r="D78" t="s">
        <v>851</v>
      </c>
      <c r="E78" t="s">
        <v>866</v>
      </c>
      <c r="F78" t="s">
        <v>867</v>
      </c>
      <c r="G78" t="s">
        <v>299</v>
      </c>
      <c r="H78" t="s">
        <v>868</v>
      </c>
      <c r="I78" t="s">
        <v>869</v>
      </c>
      <c r="J78" t="s">
        <v>870</v>
      </c>
      <c r="K78" t="s">
        <v>871</v>
      </c>
      <c r="L78" t="s">
        <v>872</v>
      </c>
      <c r="M78" t="s">
        <v>873</v>
      </c>
      <c r="N78" t="s">
        <v>874</v>
      </c>
    </row>
    <row r="79" spans="1:14" hidden="1" outlineLevel="1" x14ac:dyDescent="0.35">
      <c r="B79">
        <v>91000</v>
      </c>
      <c r="D79" t="s">
        <v>875</v>
      </c>
      <c r="E79" t="s">
        <v>791</v>
      </c>
      <c r="F79" t="s">
        <v>876</v>
      </c>
      <c r="G79" t="s">
        <v>877</v>
      </c>
      <c r="H79" t="s">
        <v>878</v>
      </c>
      <c r="I79" t="s">
        <v>879</v>
      </c>
      <c r="J79" t="s">
        <v>880</v>
      </c>
      <c r="K79" t="s">
        <v>881</v>
      </c>
      <c r="L79" t="s">
        <v>882</v>
      </c>
      <c r="M79" t="s">
        <v>236</v>
      </c>
      <c r="N79" t="s">
        <v>237</v>
      </c>
    </row>
    <row r="80" spans="1:14" hidden="1" outlineLevel="1" x14ac:dyDescent="0.35">
      <c r="E80" t="s">
        <v>883</v>
      </c>
      <c r="F80" t="s">
        <v>884</v>
      </c>
      <c r="G80" t="s">
        <v>312</v>
      </c>
      <c r="H80" t="s">
        <v>313</v>
      </c>
      <c r="I80" t="s">
        <v>238</v>
      </c>
      <c r="J80" t="s">
        <v>885</v>
      </c>
      <c r="K80" t="s">
        <v>886</v>
      </c>
      <c r="L80" t="s">
        <v>887</v>
      </c>
      <c r="M80" t="s">
        <v>888</v>
      </c>
      <c r="N80" t="s">
        <v>920</v>
      </c>
    </row>
    <row r="81" spans="2:12" hidden="1" outlineLevel="1" x14ac:dyDescent="0.35">
      <c r="E81" t="s">
        <v>889</v>
      </c>
      <c r="F81" t="s">
        <v>890</v>
      </c>
      <c r="H81" t="s">
        <v>891</v>
      </c>
      <c r="J81" t="s">
        <v>892</v>
      </c>
      <c r="K81" t="s">
        <v>893</v>
      </c>
      <c r="L81" t="s">
        <v>239</v>
      </c>
    </row>
    <row r="82" spans="2:12" hidden="1" outlineLevel="1" x14ac:dyDescent="0.35">
      <c r="B82" t="s">
        <v>894</v>
      </c>
      <c r="E82" t="s">
        <v>895</v>
      </c>
      <c r="H82" t="s">
        <v>896</v>
      </c>
      <c r="J82" t="s">
        <v>897</v>
      </c>
      <c r="K82" t="s">
        <v>898</v>
      </c>
      <c r="L82" t="s">
        <v>899</v>
      </c>
    </row>
    <row r="83" spans="2:12" hidden="1" outlineLevel="1" x14ac:dyDescent="0.35">
      <c r="B83">
        <v>900</v>
      </c>
      <c r="E83" t="s">
        <v>900</v>
      </c>
      <c r="K83" t="s">
        <v>901</v>
      </c>
    </row>
    <row r="84" spans="2:12" hidden="1" outlineLevel="1" x14ac:dyDescent="0.35">
      <c r="B84" t="s">
        <v>902</v>
      </c>
      <c r="K84" t="s">
        <v>903</v>
      </c>
    </row>
    <row r="85" spans="2:12" hidden="1" outlineLevel="1" x14ac:dyDescent="0.35">
      <c r="B85">
        <v>30000</v>
      </c>
      <c r="K85" t="s">
        <v>904</v>
      </c>
    </row>
    <row r="86" spans="2:12" hidden="1" outlineLevel="1" x14ac:dyDescent="0.35">
      <c r="K86" t="s">
        <v>905</v>
      </c>
    </row>
    <row r="87" spans="2:12" hidden="1" outlineLevel="1" x14ac:dyDescent="0.35">
      <c r="K87" t="s">
        <v>906</v>
      </c>
    </row>
    <row r="88" spans="2:12" hidden="1" outlineLevel="1" x14ac:dyDescent="0.35">
      <c r="K88" t="s">
        <v>907</v>
      </c>
    </row>
    <row r="89" spans="2:12" hidden="1" outlineLevel="1" x14ac:dyDescent="0.35">
      <c r="K89" t="s">
        <v>908</v>
      </c>
    </row>
    <row r="90" spans="2:12" hidden="1" outlineLevel="1" x14ac:dyDescent="0.35">
      <c r="K90" t="s">
        <v>909</v>
      </c>
    </row>
    <row r="91" spans="2:12" hidden="1" outlineLevel="1" x14ac:dyDescent="0.35">
      <c r="K91" t="s">
        <v>910</v>
      </c>
    </row>
    <row r="92" spans="2:12" hidden="1" outlineLevel="1" x14ac:dyDescent="0.35">
      <c r="K92" t="s">
        <v>911</v>
      </c>
    </row>
    <row r="93" spans="2:12" hidden="1" outlineLevel="1" x14ac:dyDescent="0.35">
      <c r="K93" t="s">
        <v>912</v>
      </c>
    </row>
    <row r="94" spans="2:12" hidden="1" outlineLevel="1" x14ac:dyDescent="0.35">
      <c r="K94" t="s">
        <v>913</v>
      </c>
    </row>
    <row r="95" spans="2:12" hidden="1" outlineLevel="1" x14ac:dyDescent="0.35">
      <c r="K95" t="s">
        <v>914</v>
      </c>
    </row>
    <row r="96" spans="2:12" hidden="1" outlineLevel="1" x14ac:dyDescent="0.35">
      <c r="K96" t="s">
        <v>915</v>
      </c>
    </row>
    <row r="97" spans="11:11" hidden="1" outlineLevel="1" x14ac:dyDescent="0.35">
      <c r="K97" t="s">
        <v>916</v>
      </c>
    </row>
    <row r="98" spans="11:11" hidden="1" outlineLevel="1" x14ac:dyDescent="0.35">
      <c r="K98" t="s">
        <v>917</v>
      </c>
    </row>
    <row r="99" spans="11:11" hidden="1" outlineLevel="1" x14ac:dyDescent="0.35"/>
    <row r="100" spans="11:11" hidden="1" outlineLevel="1" x14ac:dyDescent="0.35"/>
    <row r="101" spans="11:11" hidden="1" outlineLevel="1" x14ac:dyDescent="0.35"/>
    <row r="102" spans="11:11" hidden="1" outlineLevel="1" x14ac:dyDescent="0.35"/>
    <row r="103" spans="11:11" hidden="1" outlineLevel="1" x14ac:dyDescent="0.35"/>
    <row r="104" spans="11:11" hidden="1" outlineLevel="1" x14ac:dyDescent="0.35"/>
    <row r="105" spans="11:11" hidden="1" outlineLevel="1" x14ac:dyDescent="0.35"/>
    <row r="106" spans="11:11" collapsed="1" x14ac:dyDescent="0.35"/>
  </sheetData>
  <sheetProtection algorithmName="SHA-512" hashValue="tqChvIVrUIoCPS1YCkzx1Ci69Lrc/09AF9M+EsdNk8bbg8OzqdCdEpSW465WKvBl6o0N43UDt5esiQtKVF9MNQ==" saltValue="Zj6QTXldVvLrjGjsOuB9zQ==" spinCount="100000" sheet="1" objects="1" scenarios="1"/>
  <mergeCells count="28">
    <mergeCell ref="E73:F73"/>
    <mergeCell ref="G71:H71"/>
    <mergeCell ref="G72:H72"/>
    <mergeCell ref="G73:H73"/>
    <mergeCell ref="C70:D70"/>
    <mergeCell ref="E71:F71"/>
    <mergeCell ref="C71:D71"/>
    <mergeCell ref="E72:F72"/>
    <mergeCell ref="C3:D3"/>
    <mergeCell ref="B39:C39"/>
    <mergeCell ref="B4:B7"/>
    <mergeCell ref="C9:D9"/>
    <mergeCell ref="C72:D72"/>
    <mergeCell ref="C10:D10"/>
    <mergeCell ref="C11:D11"/>
    <mergeCell ref="C8:D8"/>
    <mergeCell ref="B48:B49"/>
    <mergeCell ref="E10:R10"/>
    <mergeCell ref="E11:R11"/>
    <mergeCell ref="E14:R14"/>
    <mergeCell ref="E26:R26"/>
    <mergeCell ref="E15:K24"/>
    <mergeCell ref="E3:R3"/>
    <mergeCell ref="E4:R4"/>
    <mergeCell ref="E5:R5"/>
    <mergeCell ref="E6:R7"/>
    <mergeCell ref="E9:R9"/>
    <mergeCell ref="E8:R8"/>
  </mergeCells>
  <hyperlinks>
    <hyperlink ref="E11" r:id="rId1" display="https://www.ecologique-solidaire.gouv.fr/sites/default/files/Th%C3%A9ma - Concept autoroute %C3%A9lectrique.pdf" xr:uid="{00000000-0004-0000-0700-000002000000}"/>
    <hyperlink ref="E10" r:id="rId2" display="https://www.ecologique-solidaire.gouv.fr/sites/default/files/Th%C3%A9ma - Concept autoroute %C3%A9lectrique.pdf" xr:uid="{00000000-0004-0000-0700-000003000000}"/>
    <hyperlink ref="E5" r:id="rId3" xr:uid="{00000000-0004-0000-0700-000004000000}"/>
    <hyperlink ref="E4" r:id="rId4" xr:uid="{00000000-0004-0000-0700-000005000000}"/>
    <hyperlink ref="E6" r:id="rId5" xr:uid="{00000000-0004-0000-0700-000006000000}"/>
    <hyperlink ref="E9" r:id="rId6" xr:uid="{00000000-0004-0000-0700-000007000000}"/>
    <hyperlink ref="E8" r:id="rId7" xr:uid="{00000000-0004-0000-0700-000008000000}"/>
  </hyperlinks>
  <pageMargins left="0.7" right="0.7" top="0.75" bottom="0.75" header="0.3" footer="0.3"/>
  <pageSetup paperSize="9" orientation="portrait" r:id="rId8"/>
  <legacy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BD14C-2F73-473D-AC1B-781B91DC9D7A}">
  <sheetPr>
    <tabColor rgb="FFFF0000"/>
  </sheetPr>
  <dimension ref="A1:C21"/>
  <sheetViews>
    <sheetView topLeftCell="A21" zoomScaleNormal="100" workbookViewId="0">
      <selection activeCell="P9" sqref="P9"/>
    </sheetView>
  </sheetViews>
  <sheetFormatPr baseColWidth="10" defaultColWidth="11.453125" defaultRowHeight="14.5" outlineLevelRow="1" x14ac:dyDescent="0.35"/>
  <cols>
    <col min="1" max="1" width="71.453125" customWidth="1"/>
  </cols>
  <sheetData>
    <row r="1" spans="1:3" hidden="1" outlineLevel="1" x14ac:dyDescent="0.35">
      <c r="A1" t="s">
        <v>918</v>
      </c>
    </row>
    <row r="2" spans="1:3" hidden="1" outlineLevel="1" x14ac:dyDescent="0.35">
      <c r="A2" t="str">
        <f>Partenaires!A1</f>
        <v>Nom du projet</v>
      </c>
      <c r="B2">
        <f>Partenaires!B1</f>
        <v>0</v>
      </c>
    </row>
    <row r="3" spans="1:3" hidden="1" outlineLevel="1" x14ac:dyDescent="0.35">
      <c r="A3" t="str">
        <f>Sélection!A3</f>
        <v>tCO2 évitées par an</v>
      </c>
      <c r="B3">
        <f>Sélection!B3</f>
        <v>0</v>
      </c>
      <c r="C3">
        <f>Sélection!C3</f>
        <v>0</v>
      </c>
    </row>
    <row r="4" spans="1:3" hidden="1" outlineLevel="1" x14ac:dyDescent="0.35">
      <c r="A4" t="str">
        <f>Sélection!A4</f>
        <v>Aide ADEME demandée (€ HTR)</v>
      </c>
      <c r="B4">
        <f>Sélection!B4</f>
        <v>0</v>
      </c>
      <c r="C4">
        <f>Sélection!C4</f>
        <v>0</v>
      </c>
    </row>
    <row r="5" spans="1:3" hidden="1" outlineLevel="1" x14ac:dyDescent="0.35">
      <c r="A5" t="str">
        <f>Sélection!A5</f>
        <v>Autres aides d'Etat obtenues, demandées et envisagées (€ HTR)</v>
      </c>
      <c r="B5">
        <f>Sélection!B5</f>
        <v>0</v>
      </c>
      <c r="C5">
        <f>Sélection!C5</f>
        <v>0</v>
      </c>
    </row>
    <row r="6" spans="1:3" hidden="1" outlineLevel="1" x14ac:dyDescent="0.35">
      <c r="A6" t="str">
        <f>Sélection!A6</f>
        <v>Autres aides hors aides d'Etat obtenues, demandées et envisagées (€ HTR)</v>
      </c>
      <c r="B6">
        <f>Sélection!B6</f>
        <v>0</v>
      </c>
      <c r="C6">
        <f>Sélection!C6</f>
        <v>0</v>
      </c>
    </row>
    <row r="7" spans="1:3" hidden="1" outlineLevel="1" x14ac:dyDescent="0.35">
      <c r="A7" t="str">
        <f>Sélection!A8</f>
        <v>Efficacité de l'aide  €aide d'Etat par tCO2 évitées :</v>
      </c>
      <c r="B7" t="str">
        <f>Sélection!B8</f>
        <v/>
      </c>
      <c r="C7" t="str">
        <f>Sélection!C8</f>
        <v/>
      </c>
    </row>
    <row r="8" spans="1:3" hidden="1" outlineLevel="1" x14ac:dyDescent="0.35">
      <c r="A8" t="str">
        <f>Sélection!A19</f>
        <v>Nombre de points Bassin Hydrogène :</v>
      </c>
      <c r="B8">
        <f>Sélection!B19</f>
        <v>0</v>
      </c>
      <c r="C8">
        <f>Sélection!C19</f>
        <v>0</v>
      </c>
    </row>
    <row r="9" spans="1:3" hidden="1" outlineLevel="1" x14ac:dyDescent="0.35">
      <c r="A9" t="str">
        <f>Sélection!A26</f>
        <v>Nombre de points qualité du consortium et participation citoyenne :</v>
      </c>
      <c r="B9">
        <f>Sélection!B26</f>
        <v>0</v>
      </c>
      <c r="C9">
        <f>Sélection!C26</f>
        <v>0</v>
      </c>
    </row>
    <row r="10" spans="1:3" hidden="1" outlineLevel="1" x14ac:dyDescent="0.35">
      <c r="A10" t="str">
        <f>Sélection!A31</f>
        <v>Nombre de points Hydrogène renouvelable :</v>
      </c>
      <c r="B10">
        <f>Sélection!B31</f>
        <v>0</v>
      </c>
      <c r="C10">
        <f>Sélection!C31</f>
        <v>0</v>
      </c>
    </row>
    <row r="11" spans="1:3" hidden="1" outlineLevel="1" x14ac:dyDescent="0.35">
      <c r="A11" t="str">
        <f>Sélection!A35</f>
        <v>Somme_Activité_TransportMarchandises  (t.km)</v>
      </c>
      <c r="B11">
        <f>Sélection!B35</f>
        <v>0</v>
      </c>
      <c r="C11">
        <f>Sélection!C35</f>
        <v>0</v>
      </c>
    </row>
    <row r="12" spans="1:3" hidden="1" outlineLevel="1" x14ac:dyDescent="0.35">
      <c r="A12" t="str">
        <f>Sélection!A36</f>
        <v>Somme_Activité_TransbordementM (tonnes)</v>
      </c>
      <c r="B12">
        <f>Sélection!B36</f>
        <v>0</v>
      </c>
      <c r="C12">
        <f>Sélection!C36</f>
        <v>0</v>
      </c>
    </row>
    <row r="13" spans="1:3" hidden="1" outlineLevel="1" x14ac:dyDescent="0.35">
      <c r="A13" t="str">
        <f>Sélection!A37</f>
        <v>Somme_Activité_TransportPersonnes (passagers.km)</v>
      </c>
      <c r="B13">
        <f>Sélection!B37</f>
        <v>0</v>
      </c>
      <c r="C13">
        <f>Sélection!C37</f>
        <v>0</v>
      </c>
    </row>
    <row r="14" spans="1:3" hidden="1" outlineLevel="1" x14ac:dyDescent="0.35">
      <c r="A14" t="str">
        <f>Sélection!A38</f>
        <v>EmpreinteGES_TransportMarchandises  (tCO2/t.km)</v>
      </c>
      <c r="B14">
        <f>Sélection!B38</f>
        <v>0</v>
      </c>
      <c r="C14">
        <f>Sélection!C38</f>
        <v>0</v>
      </c>
    </row>
    <row r="15" spans="1:3" hidden="1" outlineLevel="1" x14ac:dyDescent="0.35">
      <c r="A15" t="str">
        <f>Sélection!A39</f>
        <v>EmpreinteGES_TransbordementMarchandises (tCO2/t)</v>
      </c>
      <c r="B15">
        <f>Sélection!B39</f>
        <v>0</v>
      </c>
      <c r="C15">
        <f>Sélection!C39</f>
        <v>0</v>
      </c>
    </row>
    <row r="16" spans="1:3" hidden="1" outlineLevel="1" x14ac:dyDescent="0.35">
      <c r="A16" t="str">
        <f>Sélection!A40</f>
        <v>EmpreinteGES_TransportsPersonnes (tCO2/passager.km)</v>
      </c>
      <c r="B16">
        <f>Sélection!B40</f>
        <v>0</v>
      </c>
      <c r="C16">
        <f>Sélection!C40</f>
        <v>0</v>
      </c>
    </row>
    <row r="17" spans="1:3" hidden="1" outlineLevel="1" x14ac:dyDescent="0.35">
      <c r="A17" t="s">
        <v>145</v>
      </c>
      <c r="B17" t="e">
        <f>Partenaires!B108</f>
        <v>#DIV/0!</v>
      </c>
      <c r="C17" t="e">
        <f>Partenaires!B109</f>
        <v>#DIV/0!</v>
      </c>
    </row>
    <row r="18" spans="1:3" hidden="1" outlineLevel="1" x14ac:dyDescent="0.35"/>
    <row r="19" spans="1:3" hidden="1" outlineLevel="1" x14ac:dyDescent="0.35"/>
    <row r="20" spans="1:3" hidden="1" outlineLevel="1" x14ac:dyDescent="0.35"/>
    <row r="21" spans="1:3" collapsed="1" x14ac:dyDescent="0.3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B16AF-7E73-431C-B483-38EFB4D57CA4}">
  <sheetPr>
    <tabColor theme="7" tint="0.79998168889431442"/>
  </sheetPr>
  <dimension ref="A1:G110"/>
  <sheetViews>
    <sheetView workbookViewId="0">
      <selection activeCell="I8" sqref="I8"/>
    </sheetView>
  </sheetViews>
  <sheetFormatPr baseColWidth="10" defaultColWidth="11.453125" defaultRowHeight="14.5" outlineLevelRow="1" outlineLevelCol="1" x14ac:dyDescent="0.35"/>
  <cols>
    <col min="1" max="1" width="21.453125" customWidth="1"/>
    <col min="2" max="2" width="13.81640625" customWidth="1"/>
    <col min="3" max="5" width="22.1796875" customWidth="1"/>
    <col min="6" max="6" width="22.1796875" hidden="1" customWidth="1" outlineLevel="1"/>
    <col min="7" max="7" width="22.453125" customWidth="1" collapsed="1"/>
  </cols>
  <sheetData>
    <row r="1" spans="1:7" x14ac:dyDescent="0.35">
      <c r="A1" s="43" t="s">
        <v>39</v>
      </c>
      <c r="B1" s="231"/>
    </row>
    <row r="2" spans="1:7" hidden="1" outlineLevel="1" x14ac:dyDescent="0.35">
      <c r="A2" s="43" t="s">
        <v>923</v>
      </c>
      <c r="B2" s="261" t="s">
        <v>922</v>
      </c>
    </row>
    <row r="3" spans="1:7" collapsed="1" x14ac:dyDescent="0.35">
      <c r="A3" s="43" t="s">
        <v>40</v>
      </c>
      <c r="B3" s="210">
        <f>SUM(G6:G55)</f>
        <v>0</v>
      </c>
    </row>
    <row r="5" spans="1:7" ht="29" x14ac:dyDescent="0.35">
      <c r="B5" s="77" t="s">
        <v>41</v>
      </c>
      <c r="C5" s="77" t="s">
        <v>42</v>
      </c>
      <c r="D5" s="77" t="s">
        <v>43</v>
      </c>
      <c r="E5" s="77" t="s">
        <v>921</v>
      </c>
      <c r="F5" s="77" t="s">
        <v>924</v>
      </c>
      <c r="G5" s="77" t="s">
        <v>44</v>
      </c>
    </row>
    <row r="6" spans="1:7" x14ac:dyDescent="0.35">
      <c r="A6" s="43" t="s">
        <v>45</v>
      </c>
      <c r="B6" s="231"/>
      <c r="C6" s="231"/>
      <c r="D6" s="260"/>
      <c r="E6" s="260"/>
      <c r="F6" s="262"/>
      <c r="G6" s="210">
        <f>SUMIFS(Production!BE$4:BE$53,Production!F$4:F$53,B6)+SUMIFS(Distribution!AB$4:AB$53,Distribution!G$4:G$53,B6)+SUMIFS('Usages mobilité'!AT$4:AT$53,'Usages mobilité'!M$4:M$53,B6)</f>
        <v>0</v>
      </c>
    </row>
    <row r="7" spans="1:7" x14ac:dyDescent="0.35">
      <c r="A7" s="43" t="s">
        <v>46</v>
      </c>
      <c r="B7" s="231"/>
      <c r="C7" s="231"/>
      <c r="D7" s="260"/>
      <c r="E7" s="260"/>
      <c r="F7" s="262"/>
      <c r="G7" s="210">
        <f>SUMIFS(Production!BE$4:BE$53,Production!F$4:F$53,B7)+SUMIFS(Distribution!AB$4:AB$53,Distribution!G$4:G$53,B7)+SUMIFS('Usages mobilité'!AT$4:AT$53,'Usages mobilité'!M$4:M$53,B7)</f>
        <v>0</v>
      </c>
    </row>
    <row r="8" spans="1:7" x14ac:dyDescent="0.35">
      <c r="A8" s="43" t="s">
        <v>47</v>
      </c>
      <c r="B8" s="231"/>
      <c r="C8" s="231"/>
      <c r="D8" s="260"/>
      <c r="E8" s="260"/>
      <c r="F8" s="262"/>
      <c r="G8" s="210">
        <f>SUMIFS(Production!BE$4:BE$53,Production!F$4:F$53,B8)+SUMIFS(Distribution!AB$4:AB$53,Distribution!G$4:G$53,B8)+SUMIFS('Usages mobilité'!AT$4:AT$53,'Usages mobilité'!M$4:M$53,B8)</f>
        <v>0</v>
      </c>
    </row>
    <row r="9" spans="1:7" x14ac:dyDescent="0.35">
      <c r="A9" s="43" t="s">
        <v>48</v>
      </c>
      <c r="B9" s="231"/>
      <c r="C9" s="231"/>
      <c r="D9" s="260"/>
      <c r="E9" s="260"/>
      <c r="F9" s="262"/>
      <c r="G9" s="210">
        <f>SUMIFS(Production!BE$4:BE$53,Production!F$4:F$53,B9)+SUMIFS(Distribution!AB$4:AB$53,Distribution!G$4:G$53,B9)+SUMIFS('Usages mobilité'!AT$4:AT$53,'Usages mobilité'!M$4:M$53,B9)</f>
        <v>0</v>
      </c>
    </row>
    <row r="10" spans="1:7" x14ac:dyDescent="0.35">
      <c r="A10" s="43" t="s">
        <v>49</v>
      </c>
      <c r="B10" s="231"/>
      <c r="C10" s="231"/>
      <c r="D10" s="260"/>
      <c r="E10" s="260"/>
      <c r="F10" s="262"/>
      <c r="G10" s="210">
        <f>SUMIFS(Production!BE$4:BE$53,Production!F$4:F$53,B10)+SUMIFS(Distribution!AB$4:AB$53,Distribution!G$4:G$53,B10)+SUMIFS('Usages mobilité'!AT$4:AT$53,'Usages mobilité'!M$4:M$53,B10)</f>
        <v>0</v>
      </c>
    </row>
    <row r="11" spans="1:7" x14ac:dyDescent="0.35">
      <c r="A11" s="43" t="s">
        <v>50</v>
      </c>
      <c r="B11" s="231"/>
      <c r="C11" s="231"/>
      <c r="D11" s="260"/>
      <c r="E11" s="260"/>
      <c r="F11" s="262"/>
      <c r="G11" s="210">
        <f>SUMIFS(Production!BE$4:BE$53,Production!F$4:F$53,B11)+SUMIFS(Distribution!AB$4:AB$53,Distribution!G$4:G$53,B11)+SUMIFS('Usages mobilité'!AT$4:AT$53,'Usages mobilité'!M$4:M$53,B11)</f>
        <v>0</v>
      </c>
    </row>
    <row r="12" spans="1:7" x14ac:dyDescent="0.35">
      <c r="A12" s="43" t="s">
        <v>51</v>
      </c>
      <c r="B12" s="231"/>
      <c r="C12" s="231"/>
      <c r="D12" s="260"/>
      <c r="E12" s="260"/>
      <c r="F12" s="262"/>
      <c r="G12" s="210">
        <f>SUMIFS(Production!BE$4:BE$53,Production!F$4:F$53,B12)+SUMIFS(Distribution!AB$4:AB$53,Distribution!G$4:G$53,B12)+SUMIFS('Usages mobilité'!AT$4:AT$53,'Usages mobilité'!M$4:M$53,B12)</f>
        <v>0</v>
      </c>
    </row>
    <row r="13" spans="1:7" x14ac:dyDescent="0.35">
      <c r="A13" s="43" t="s">
        <v>52</v>
      </c>
      <c r="B13" s="231"/>
      <c r="C13" s="231"/>
      <c r="D13" s="260"/>
      <c r="E13" s="260"/>
      <c r="F13" s="262"/>
      <c r="G13" s="210">
        <f>SUMIFS(Production!BE$4:BE$53,Production!F$4:F$53,B13)+SUMIFS(Distribution!AB$4:AB$53,Distribution!G$4:G$53,B13)+SUMIFS('Usages mobilité'!AT$4:AT$53,'Usages mobilité'!M$4:M$53,B13)</f>
        <v>0</v>
      </c>
    </row>
    <row r="14" spans="1:7" x14ac:dyDescent="0.35">
      <c r="A14" s="43" t="s">
        <v>53</v>
      </c>
      <c r="B14" s="231"/>
      <c r="C14" s="231"/>
      <c r="D14" s="260"/>
      <c r="E14" s="260"/>
      <c r="F14" s="262"/>
      <c r="G14" s="210">
        <f>SUMIFS(Production!BE$4:BE$53,Production!F$4:F$53,B14)+SUMIFS(Distribution!AB$4:AB$53,Distribution!G$4:G$53,B14)+SUMIFS('Usages mobilité'!AT$4:AT$53,'Usages mobilité'!M$4:M$53,B14)</f>
        <v>0</v>
      </c>
    </row>
    <row r="15" spans="1:7" x14ac:dyDescent="0.35">
      <c r="A15" s="43" t="s">
        <v>54</v>
      </c>
      <c r="B15" s="231"/>
      <c r="C15" s="231"/>
      <c r="D15" s="260"/>
      <c r="E15" s="260"/>
      <c r="F15" s="262"/>
      <c r="G15" s="210">
        <f>SUMIFS(Production!BE$4:BE$53,Production!F$4:F$53,B15)+SUMIFS(Distribution!AB$4:AB$53,Distribution!G$4:G$53,B15)+SUMIFS('Usages mobilité'!AT$4:AT$53,'Usages mobilité'!M$4:M$53,B15)</f>
        <v>0</v>
      </c>
    </row>
    <row r="16" spans="1:7" x14ac:dyDescent="0.35">
      <c r="A16" s="43" t="s">
        <v>55</v>
      </c>
      <c r="B16" s="231"/>
      <c r="C16" s="231"/>
      <c r="D16" s="260"/>
      <c r="E16" s="260"/>
      <c r="F16" s="262"/>
      <c r="G16" s="210">
        <f>SUMIFS(Production!BE$4:BE$53,Production!F$4:F$53,B16)+SUMIFS(Distribution!AB$4:AB$53,Distribution!G$4:G$53,B16)+SUMIFS('Usages mobilité'!AT$4:AT$53,'Usages mobilité'!M$4:M$53,B16)</f>
        <v>0</v>
      </c>
    </row>
    <row r="17" spans="1:7" x14ac:dyDescent="0.35">
      <c r="A17" s="43" t="s">
        <v>56</v>
      </c>
      <c r="B17" s="231"/>
      <c r="C17" s="231"/>
      <c r="D17" s="260"/>
      <c r="E17" s="260"/>
      <c r="F17" s="262"/>
      <c r="G17" s="210">
        <f>SUMIFS(Production!BE$4:BE$53,Production!F$4:F$53,B17)+SUMIFS(Distribution!AB$4:AB$53,Distribution!G$4:G$53,B17)+SUMIFS('Usages mobilité'!AT$4:AT$53,'Usages mobilité'!M$4:M$53,B17)</f>
        <v>0</v>
      </c>
    </row>
    <row r="18" spans="1:7" x14ac:dyDescent="0.35">
      <c r="A18" s="43" t="s">
        <v>57</v>
      </c>
      <c r="B18" s="231"/>
      <c r="C18" s="231"/>
      <c r="D18" s="260"/>
      <c r="E18" s="260"/>
      <c r="F18" s="262"/>
      <c r="G18" s="210">
        <f>SUMIFS(Production!BE$4:BE$53,Production!F$4:F$53,B18)+SUMIFS(Distribution!AB$4:AB$53,Distribution!G$4:G$53,B18)+SUMIFS('Usages mobilité'!AT$4:AT$53,'Usages mobilité'!M$4:M$53,B18)</f>
        <v>0</v>
      </c>
    </row>
    <row r="19" spans="1:7" x14ac:dyDescent="0.35">
      <c r="A19" s="43" t="s">
        <v>58</v>
      </c>
      <c r="B19" s="231"/>
      <c r="C19" s="231"/>
      <c r="D19" s="260"/>
      <c r="E19" s="260"/>
      <c r="F19" s="262"/>
      <c r="G19" s="210">
        <f>SUMIFS(Production!BE$4:BE$53,Production!F$4:F$53,B19)+SUMIFS(Distribution!AB$4:AB$53,Distribution!G$4:G$53,B19)+SUMIFS('Usages mobilité'!AT$4:AT$53,'Usages mobilité'!M$4:M$53,B19)</f>
        <v>0</v>
      </c>
    </row>
    <row r="20" spans="1:7" x14ac:dyDescent="0.35">
      <c r="A20" s="43" t="s">
        <v>59</v>
      </c>
      <c r="B20" s="231"/>
      <c r="C20" s="231"/>
      <c r="D20" s="260"/>
      <c r="E20" s="260"/>
      <c r="F20" s="262"/>
      <c r="G20" s="210">
        <f>SUMIFS(Production!BE$4:BE$53,Production!F$4:F$53,B20)+SUMIFS(Distribution!AB$4:AB$53,Distribution!G$4:G$53,B20)+SUMIFS('Usages mobilité'!AT$4:AT$53,'Usages mobilité'!M$4:M$53,B20)</f>
        <v>0</v>
      </c>
    </row>
    <row r="21" spans="1:7" x14ac:dyDescent="0.35">
      <c r="A21" s="43" t="s">
        <v>60</v>
      </c>
      <c r="B21" s="231"/>
      <c r="C21" s="231"/>
      <c r="D21" s="260"/>
      <c r="E21" s="260"/>
      <c r="F21" s="262"/>
      <c r="G21" s="210">
        <f>SUMIFS(Production!BE$4:BE$53,Production!F$4:F$53,B21)+SUMIFS(Distribution!AB$4:AB$53,Distribution!G$4:G$53,B21)+SUMIFS('Usages mobilité'!AT$4:AT$53,'Usages mobilité'!M$4:M$53,B21)</f>
        <v>0</v>
      </c>
    </row>
    <row r="22" spans="1:7" x14ac:dyDescent="0.35">
      <c r="A22" s="43" t="s">
        <v>61</v>
      </c>
      <c r="B22" s="231"/>
      <c r="C22" s="231"/>
      <c r="D22" s="260"/>
      <c r="E22" s="260"/>
      <c r="F22" s="262"/>
      <c r="G22" s="210">
        <f>SUMIFS(Production!BE$4:BE$53,Production!F$4:F$53,B22)+SUMIFS(Distribution!AB$4:AB$53,Distribution!G$4:G$53,B22)+SUMIFS('Usages mobilité'!AT$4:AT$53,'Usages mobilité'!M$4:M$53,B22)</f>
        <v>0</v>
      </c>
    </row>
    <row r="23" spans="1:7" x14ac:dyDescent="0.35">
      <c r="A23" s="43" t="s">
        <v>62</v>
      </c>
      <c r="B23" s="231"/>
      <c r="C23" s="231"/>
      <c r="D23" s="260"/>
      <c r="E23" s="260"/>
      <c r="F23" s="262"/>
      <c r="G23" s="210">
        <f>SUMIFS(Production!BE$4:BE$53,Production!F$4:F$53,B23)+SUMIFS(Distribution!AB$4:AB$53,Distribution!G$4:G$53,B23)+SUMIFS('Usages mobilité'!AT$4:AT$53,'Usages mobilité'!M$4:M$53,B23)</f>
        <v>0</v>
      </c>
    </row>
    <row r="24" spans="1:7" x14ac:dyDescent="0.35">
      <c r="A24" s="43" t="s">
        <v>63</v>
      </c>
      <c r="B24" s="231"/>
      <c r="C24" s="231"/>
      <c r="D24" s="260"/>
      <c r="E24" s="260"/>
      <c r="F24" s="262"/>
      <c r="G24" s="210">
        <f>SUMIFS(Production!BE$4:BE$53,Production!F$4:F$53,B24)+SUMIFS(Distribution!AB$4:AB$53,Distribution!G$4:G$53,B24)+SUMIFS('Usages mobilité'!AT$4:AT$53,'Usages mobilité'!M$4:M$53,B24)</f>
        <v>0</v>
      </c>
    </row>
    <row r="25" spans="1:7" x14ac:dyDescent="0.35">
      <c r="A25" s="43" t="s">
        <v>64</v>
      </c>
      <c r="B25" s="231"/>
      <c r="C25" s="231"/>
      <c r="D25" s="260"/>
      <c r="E25" s="260"/>
      <c r="F25" s="262"/>
      <c r="G25" s="210">
        <f>SUMIFS(Production!BE$4:BE$53,Production!F$4:F$53,B25)+SUMIFS(Distribution!AB$4:AB$53,Distribution!G$4:G$53,B25)+SUMIFS('Usages mobilité'!AT$4:AT$53,'Usages mobilité'!M$4:M$53,B25)</f>
        <v>0</v>
      </c>
    </row>
    <row r="26" spans="1:7" x14ac:dyDescent="0.35">
      <c r="A26" s="43" t="s">
        <v>65</v>
      </c>
      <c r="B26" s="231"/>
      <c r="C26" s="231"/>
      <c r="D26" s="260"/>
      <c r="E26" s="260"/>
      <c r="F26" s="262"/>
      <c r="G26" s="210">
        <f>SUMIFS(Production!BE$4:BE$53,Production!F$4:F$53,B26)+SUMIFS(Distribution!AB$4:AB$53,Distribution!G$4:G$53,B26)+SUMIFS('Usages mobilité'!AT$4:AT$53,'Usages mobilité'!M$4:M$53,B26)</f>
        <v>0</v>
      </c>
    </row>
    <row r="27" spans="1:7" x14ac:dyDescent="0.35">
      <c r="A27" s="43" t="s">
        <v>66</v>
      </c>
      <c r="B27" s="231"/>
      <c r="C27" s="231"/>
      <c r="D27" s="260"/>
      <c r="E27" s="260"/>
      <c r="F27" s="262"/>
      <c r="G27" s="210">
        <f>SUMIFS(Production!BE$4:BE$53,Production!F$4:F$53,B27)+SUMIFS(Distribution!AB$4:AB$53,Distribution!G$4:G$53,B27)+SUMIFS('Usages mobilité'!AT$4:AT$53,'Usages mobilité'!M$4:M$53,B27)</f>
        <v>0</v>
      </c>
    </row>
    <row r="28" spans="1:7" x14ac:dyDescent="0.35">
      <c r="A28" s="43" t="s">
        <v>67</v>
      </c>
      <c r="B28" s="231"/>
      <c r="C28" s="231"/>
      <c r="D28" s="260"/>
      <c r="E28" s="260"/>
      <c r="F28" s="262"/>
      <c r="G28" s="210">
        <f>SUMIFS(Production!BE$4:BE$53,Production!F$4:F$53,B28)+SUMIFS(Distribution!AB$4:AB$53,Distribution!G$4:G$53,B28)+SUMIFS('Usages mobilité'!AT$4:AT$53,'Usages mobilité'!M$4:M$53,B28)</f>
        <v>0</v>
      </c>
    </row>
    <row r="29" spans="1:7" x14ac:dyDescent="0.35">
      <c r="A29" s="43" t="s">
        <v>68</v>
      </c>
      <c r="B29" s="231"/>
      <c r="C29" s="231"/>
      <c r="D29" s="260"/>
      <c r="E29" s="260"/>
      <c r="F29" s="262"/>
      <c r="G29" s="210">
        <f>SUMIFS(Production!BE$4:BE$53,Production!F$4:F$53,B29)+SUMIFS(Distribution!AB$4:AB$53,Distribution!G$4:G$53,B29)+SUMIFS('Usages mobilité'!AT$4:AT$53,'Usages mobilité'!M$4:M$53,B29)</f>
        <v>0</v>
      </c>
    </row>
    <row r="30" spans="1:7" x14ac:dyDescent="0.35">
      <c r="A30" s="43" t="s">
        <v>69</v>
      </c>
      <c r="B30" s="231"/>
      <c r="C30" s="231"/>
      <c r="D30" s="260"/>
      <c r="E30" s="260"/>
      <c r="F30" s="262"/>
      <c r="G30" s="210">
        <f>SUMIFS(Production!BE$4:BE$53,Production!F$4:F$53,B30)+SUMIFS(Distribution!AB$4:AB$53,Distribution!G$4:G$53,B30)+SUMIFS('Usages mobilité'!AT$4:AT$53,'Usages mobilité'!M$4:M$53,B30)</f>
        <v>0</v>
      </c>
    </row>
    <row r="31" spans="1:7" x14ac:dyDescent="0.35">
      <c r="A31" s="43" t="s">
        <v>70</v>
      </c>
      <c r="B31" s="231"/>
      <c r="C31" s="231"/>
      <c r="D31" s="260"/>
      <c r="E31" s="260"/>
      <c r="F31" s="262"/>
      <c r="G31" s="210">
        <f>SUMIFS(Production!BE$4:BE$53,Production!F$4:F$53,B31)+SUMIFS(Distribution!AB$4:AB$53,Distribution!G$4:G$53,B31)+SUMIFS('Usages mobilité'!AT$4:AT$53,'Usages mobilité'!M$4:M$53,B31)</f>
        <v>0</v>
      </c>
    </row>
    <row r="32" spans="1:7" x14ac:dyDescent="0.35">
      <c r="A32" s="43" t="s">
        <v>71</v>
      </c>
      <c r="B32" s="231"/>
      <c r="C32" s="231"/>
      <c r="D32" s="260"/>
      <c r="E32" s="260"/>
      <c r="F32" s="262"/>
      <c r="G32" s="210">
        <f>SUMIFS(Production!BE$4:BE$53,Production!F$4:F$53,B32)+SUMIFS(Distribution!AB$4:AB$53,Distribution!G$4:G$53,B32)+SUMIFS('Usages mobilité'!AT$4:AT$53,'Usages mobilité'!M$4:M$53,B32)</f>
        <v>0</v>
      </c>
    </row>
    <row r="33" spans="1:7" x14ac:dyDescent="0.35">
      <c r="A33" s="43" t="s">
        <v>72</v>
      </c>
      <c r="B33" s="231"/>
      <c r="C33" s="231"/>
      <c r="D33" s="260"/>
      <c r="E33" s="260"/>
      <c r="F33" s="262"/>
      <c r="G33" s="210">
        <f>SUMIFS(Production!BE$4:BE$53,Production!F$4:F$53,B33)+SUMIFS(Distribution!AB$4:AB$53,Distribution!G$4:G$53,B33)+SUMIFS('Usages mobilité'!AT$4:AT$53,'Usages mobilité'!M$4:M$53,B33)</f>
        <v>0</v>
      </c>
    </row>
    <row r="34" spans="1:7" x14ac:dyDescent="0.35">
      <c r="A34" s="43" t="s">
        <v>73</v>
      </c>
      <c r="B34" s="231"/>
      <c r="C34" s="231"/>
      <c r="D34" s="260"/>
      <c r="E34" s="260"/>
      <c r="F34" s="262"/>
      <c r="G34" s="210">
        <f>SUMIFS(Production!BE$4:BE$53,Production!F$4:F$53,B34)+SUMIFS(Distribution!AB$4:AB$53,Distribution!G$4:G$53,B34)+SUMIFS('Usages mobilité'!AT$4:AT$53,'Usages mobilité'!M$4:M$53,B34)</f>
        <v>0</v>
      </c>
    </row>
    <row r="35" spans="1:7" x14ac:dyDescent="0.35">
      <c r="A35" s="43" t="s">
        <v>74</v>
      </c>
      <c r="B35" s="231"/>
      <c r="C35" s="231"/>
      <c r="D35" s="260"/>
      <c r="E35" s="260"/>
      <c r="F35" s="262"/>
      <c r="G35" s="210">
        <f>SUMIFS(Production!BE$4:BE$53,Production!F$4:F$53,B35)+SUMIFS(Distribution!AB$4:AB$53,Distribution!G$4:G$53,B35)+SUMIFS('Usages mobilité'!AT$4:AT$53,'Usages mobilité'!M$4:M$53,B35)</f>
        <v>0</v>
      </c>
    </row>
    <row r="36" spans="1:7" x14ac:dyDescent="0.35">
      <c r="A36" s="43" t="s">
        <v>75</v>
      </c>
      <c r="B36" s="231"/>
      <c r="C36" s="231"/>
      <c r="D36" s="260"/>
      <c r="E36" s="260"/>
      <c r="F36" s="262"/>
      <c r="G36" s="210">
        <f>SUMIFS(Production!BE$4:BE$53,Production!F$4:F$53,B36)+SUMIFS(Distribution!AB$4:AB$53,Distribution!G$4:G$53,B36)+SUMIFS('Usages mobilité'!AT$4:AT$53,'Usages mobilité'!M$4:M$53,B36)</f>
        <v>0</v>
      </c>
    </row>
    <row r="37" spans="1:7" x14ac:dyDescent="0.35">
      <c r="A37" s="43" t="s">
        <v>76</v>
      </c>
      <c r="B37" s="231"/>
      <c r="C37" s="231"/>
      <c r="D37" s="260"/>
      <c r="E37" s="260"/>
      <c r="F37" s="262"/>
      <c r="G37" s="210">
        <f>SUMIFS(Production!BE$4:BE$53,Production!F$4:F$53,B37)+SUMIFS(Distribution!AB$4:AB$53,Distribution!G$4:G$53,B37)+SUMIFS('Usages mobilité'!AT$4:AT$53,'Usages mobilité'!M$4:M$53,B37)</f>
        <v>0</v>
      </c>
    </row>
    <row r="38" spans="1:7" x14ac:dyDescent="0.35">
      <c r="A38" s="43" t="s">
        <v>77</v>
      </c>
      <c r="B38" s="231"/>
      <c r="C38" s="231"/>
      <c r="D38" s="260"/>
      <c r="E38" s="260"/>
      <c r="F38" s="262"/>
      <c r="G38" s="210">
        <f>SUMIFS(Production!BE$4:BE$53,Production!F$4:F$53,B38)+SUMIFS(Distribution!AB$4:AB$53,Distribution!G$4:G$53,B38)+SUMIFS('Usages mobilité'!AT$4:AT$53,'Usages mobilité'!M$4:M$53,B38)</f>
        <v>0</v>
      </c>
    </row>
    <row r="39" spans="1:7" x14ac:dyDescent="0.35">
      <c r="A39" s="43" t="s">
        <v>78</v>
      </c>
      <c r="B39" s="231"/>
      <c r="C39" s="231"/>
      <c r="D39" s="260"/>
      <c r="E39" s="260"/>
      <c r="F39" s="262"/>
      <c r="G39" s="210">
        <f>SUMIFS(Production!BE$4:BE$53,Production!F$4:F$53,B39)+SUMIFS(Distribution!AB$4:AB$53,Distribution!G$4:G$53,B39)+SUMIFS('Usages mobilité'!AT$4:AT$53,'Usages mobilité'!M$4:M$53,B39)</f>
        <v>0</v>
      </c>
    </row>
    <row r="40" spans="1:7" x14ac:dyDescent="0.35">
      <c r="A40" s="43" t="s">
        <v>79</v>
      </c>
      <c r="B40" s="231"/>
      <c r="C40" s="231"/>
      <c r="D40" s="260"/>
      <c r="E40" s="260"/>
      <c r="F40" s="262"/>
      <c r="G40" s="210">
        <f>SUMIFS(Production!BE$4:BE$53,Production!F$4:F$53,B40)+SUMIFS(Distribution!AB$4:AB$53,Distribution!G$4:G$53,B40)+SUMIFS('Usages mobilité'!AT$4:AT$53,'Usages mobilité'!M$4:M$53,B40)</f>
        <v>0</v>
      </c>
    </row>
    <row r="41" spans="1:7" x14ac:dyDescent="0.35">
      <c r="A41" s="43" t="s">
        <v>80</v>
      </c>
      <c r="B41" s="231"/>
      <c r="C41" s="231"/>
      <c r="D41" s="260"/>
      <c r="E41" s="260"/>
      <c r="F41" s="262"/>
      <c r="G41" s="210">
        <f>SUMIFS(Production!BE$4:BE$53,Production!F$4:F$53,B41)+SUMIFS(Distribution!AB$4:AB$53,Distribution!G$4:G$53,B41)+SUMIFS('Usages mobilité'!AT$4:AT$53,'Usages mobilité'!M$4:M$53,B41)</f>
        <v>0</v>
      </c>
    </row>
    <row r="42" spans="1:7" x14ac:dyDescent="0.35">
      <c r="A42" s="43" t="s">
        <v>81</v>
      </c>
      <c r="B42" s="231"/>
      <c r="C42" s="231"/>
      <c r="D42" s="260"/>
      <c r="E42" s="260"/>
      <c r="F42" s="262"/>
      <c r="G42" s="210">
        <f>SUMIFS(Production!BE$4:BE$53,Production!F$4:F$53,B42)+SUMIFS(Distribution!AB$4:AB$53,Distribution!G$4:G$53,B42)+SUMIFS('Usages mobilité'!AT$4:AT$53,'Usages mobilité'!M$4:M$53,B42)</f>
        <v>0</v>
      </c>
    </row>
    <row r="43" spans="1:7" x14ac:dyDescent="0.35">
      <c r="A43" s="43" t="s">
        <v>82</v>
      </c>
      <c r="B43" s="231"/>
      <c r="C43" s="231"/>
      <c r="D43" s="260"/>
      <c r="E43" s="260"/>
      <c r="F43" s="262"/>
      <c r="G43" s="210">
        <f>SUMIFS(Production!BE$4:BE$53,Production!F$4:F$53,B43)+SUMIFS(Distribution!AB$4:AB$53,Distribution!G$4:G$53,B43)+SUMIFS('Usages mobilité'!AT$4:AT$53,'Usages mobilité'!M$4:M$53,B43)</f>
        <v>0</v>
      </c>
    </row>
    <row r="44" spans="1:7" x14ac:dyDescent="0.35">
      <c r="A44" s="43" t="s">
        <v>83</v>
      </c>
      <c r="B44" s="231"/>
      <c r="C44" s="231"/>
      <c r="D44" s="260"/>
      <c r="E44" s="260"/>
      <c r="F44" s="262"/>
      <c r="G44" s="210">
        <f>SUMIFS(Production!BE$4:BE$53,Production!F$4:F$53,B44)+SUMIFS(Distribution!AB$4:AB$53,Distribution!G$4:G$53,B44)+SUMIFS('Usages mobilité'!AT$4:AT$53,'Usages mobilité'!M$4:M$53,B44)</f>
        <v>0</v>
      </c>
    </row>
    <row r="45" spans="1:7" x14ac:dyDescent="0.35">
      <c r="A45" s="43" t="s">
        <v>84</v>
      </c>
      <c r="B45" s="231"/>
      <c r="C45" s="231"/>
      <c r="D45" s="260"/>
      <c r="E45" s="260"/>
      <c r="F45" s="262"/>
      <c r="G45" s="210">
        <f>SUMIFS(Production!BE$4:BE$53,Production!F$4:F$53,B45)+SUMIFS(Distribution!AB$4:AB$53,Distribution!G$4:G$53,B45)+SUMIFS('Usages mobilité'!AT$4:AT$53,'Usages mobilité'!M$4:M$53,B45)</f>
        <v>0</v>
      </c>
    </row>
    <row r="46" spans="1:7" x14ac:dyDescent="0.35">
      <c r="A46" s="43" t="s">
        <v>85</v>
      </c>
      <c r="B46" s="231"/>
      <c r="C46" s="231"/>
      <c r="D46" s="260"/>
      <c r="E46" s="260"/>
      <c r="F46" s="262"/>
      <c r="G46" s="210">
        <f>SUMIFS(Production!BE$4:BE$53,Production!F$4:F$53,B46)+SUMIFS(Distribution!AB$4:AB$53,Distribution!G$4:G$53,B46)+SUMIFS('Usages mobilité'!AT$4:AT$53,'Usages mobilité'!M$4:M$53,B46)</f>
        <v>0</v>
      </c>
    </row>
    <row r="47" spans="1:7" x14ac:dyDescent="0.35">
      <c r="A47" s="43" t="s">
        <v>86</v>
      </c>
      <c r="B47" s="231"/>
      <c r="C47" s="231"/>
      <c r="D47" s="260"/>
      <c r="E47" s="260"/>
      <c r="F47" s="262"/>
      <c r="G47" s="210">
        <f>SUMIFS(Production!BE$4:BE$53,Production!F$4:F$53,B47)+SUMIFS(Distribution!AB$4:AB$53,Distribution!G$4:G$53,B47)+SUMIFS('Usages mobilité'!AT$4:AT$53,'Usages mobilité'!M$4:M$53,B47)</f>
        <v>0</v>
      </c>
    </row>
    <row r="48" spans="1:7" x14ac:dyDescent="0.35">
      <c r="A48" s="43" t="s">
        <v>87</v>
      </c>
      <c r="B48" s="231"/>
      <c r="C48" s="231"/>
      <c r="D48" s="260"/>
      <c r="E48" s="260"/>
      <c r="F48" s="262"/>
      <c r="G48" s="210">
        <f>SUMIFS(Production!BE$4:BE$53,Production!F$4:F$53,B48)+SUMIFS(Distribution!AB$4:AB$53,Distribution!G$4:G$53,B48)+SUMIFS('Usages mobilité'!AT$4:AT$53,'Usages mobilité'!M$4:M$53,B48)</f>
        <v>0</v>
      </c>
    </row>
    <row r="49" spans="1:7" x14ac:dyDescent="0.35">
      <c r="A49" s="43" t="s">
        <v>88</v>
      </c>
      <c r="B49" s="231"/>
      <c r="C49" s="231"/>
      <c r="D49" s="260"/>
      <c r="E49" s="260"/>
      <c r="F49" s="262"/>
      <c r="G49" s="210">
        <f>SUMIFS(Production!BE$4:BE$53,Production!F$4:F$53,B49)+SUMIFS(Distribution!AB$4:AB$53,Distribution!G$4:G$53,B49)+SUMIFS('Usages mobilité'!AT$4:AT$53,'Usages mobilité'!M$4:M$53,B49)</f>
        <v>0</v>
      </c>
    </row>
    <row r="50" spans="1:7" x14ac:dyDescent="0.35">
      <c r="A50" s="43" t="s">
        <v>89</v>
      </c>
      <c r="B50" s="231"/>
      <c r="C50" s="231"/>
      <c r="D50" s="260"/>
      <c r="E50" s="260"/>
      <c r="F50" s="262"/>
      <c r="G50" s="210">
        <f>SUMIFS(Production!BE$4:BE$53,Production!F$4:F$53,B50)+SUMIFS(Distribution!AB$4:AB$53,Distribution!G$4:G$53,B50)+SUMIFS('Usages mobilité'!AT$4:AT$53,'Usages mobilité'!M$4:M$53,B50)</f>
        <v>0</v>
      </c>
    </row>
    <row r="51" spans="1:7" x14ac:dyDescent="0.35">
      <c r="A51" s="43" t="s">
        <v>90</v>
      </c>
      <c r="B51" s="231"/>
      <c r="C51" s="231"/>
      <c r="D51" s="260"/>
      <c r="E51" s="260"/>
      <c r="F51" s="262"/>
      <c r="G51" s="210">
        <f>SUMIFS(Production!BE$4:BE$53,Production!F$4:F$53,B51)+SUMIFS(Distribution!AB$4:AB$53,Distribution!G$4:G$53,B51)+SUMIFS('Usages mobilité'!AT$4:AT$53,'Usages mobilité'!M$4:M$53,B51)</f>
        <v>0</v>
      </c>
    </row>
    <row r="52" spans="1:7" x14ac:dyDescent="0.35">
      <c r="A52" s="43" t="s">
        <v>91</v>
      </c>
      <c r="B52" s="231"/>
      <c r="C52" s="231"/>
      <c r="D52" s="260"/>
      <c r="E52" s="260"/>
      <c r="F52" s="262"/>
      <c r="G52" s="210">
        <f>SUMIFS(Production!BE$4:BE$53,Production!F$4:F$53,B52)+SUMIFS(Distribution!AB$4:AB$53,Distribution!G$4:G$53,B52)+SUMIFS('Usages mobilité'!AT$4:AT$53,'Usages mobilité'!M$4:M$53,B52)</f>
        <v>0</v>
      </c>
    </row>
    <row r="53" spans="1:7" x14ac:dyDescent="0.35">
      <c r="A53" s="43" t="s">
        <v>92</v>
      </c>
      <c r="B53" s="231"/>
      <c r="C53" s="231"/>
      <c r="D53" s="260"/>
      <c r="E53" s="260"/>
      <c r="F53" s="262"/>
      <c r="G53" s="210">
        <f>SUMIFS(Production!BE$4:BE$53,Production!F$4:F$53,B53)+SUMIFS(Distribution!AB$4:AB$53,Distribution!G$4:G$53,B53)+SUMIFS('Usages mobilité'!AT$4:AT$53,'Usages mobilité'!M$4:M$53,B53)</f>
        <v>0</v>
      </c>
    </row>
    <row r="54" spans="1:7" x14ac:dyDescent="0.35">
      <c r="A54" s="43" t="s">
        <v>93</v>
      </c>
      <c r="B54" s="231"/>
      <c r="C54" s="231"/>
      <c r="D54" s="260"/>
      <c r="E54" s="260"/>
      <c r="F54" s="262"/>
      <c r="G54" s="210">
        <f>SUMIFS(Production!BE$4:BE$53,Production!F$4:F$53,B54)+SUMIFS(Distribution!AB$4:AB$53,Distribution!G$4:G$53,B54)+SUMIFS('Usages mobilité'!AT$4:AT$53,'Usages mobilité'!M$4:M$53,B54)</f>
        <v>0</v>
      </c>
    </row>
    <row r="55" spans="1:7" x14ac:dyDescent="0.35">
      <c r="A55" s="43" t="s">
        <v>94</v>
      </c>
      <c r="B55" s="231"/>
      <c r="C55" s="231"/>
      <c r="D55" s="260"/>
      <c r="E55" s="260"/>
      <c r="F55" s="262"/>
      <c r="G55" s="210">
        <f>SUMIFS(Production!BE$4:BE$53,Production!F$4:F$53,B55)+SUMIFS(Distribution!AB$4:AB$53,Distribution!G$4:G$53,B55)+SUMIFS('Usages mobilité'!AT$4:AT$53,'Usages mobilité'!M$4:M$53,B55)</f>
        <v>0</v>
      </c>
    </row>
    <row r="56" spans="1:7" x14ac:dyDescent="0.35">
      <c r="A56" s="43" t="s">
        <v>95</v>
      </c>
      <c r="B56" s="231"/>
      <c r="C56" s="231"/>
      <c r="D56" s="260"/>
      <c r="E56" s="260"/>
      <c r="F56" s="262"/>
      <c r="G56" s="210">
        <f>SUMIFS(Production!BE$4:BE$53,Production!F$4:F$53,B56)+SUMIFS(Distribution!AB$4:AB$53,Distribution!G$4:G$53,B56)+SUMIFS('Usages mobilité'!AT$4:AT$53,'Usages mobilité'!M$4:M$53,B56)</f>
        <v>0</v>
      </c>
    </row>
    <row r="57" spans="1:7" x14ac:dyDescent="0.35">
      <c r="A57" s="43" t="s">
        <v>96</v>
      </c>
      <c r="B57" s="231"/>
      <c r="C57" s="231"/>
      <c r="D57" s="260"/>
      <c r="E57" s="260"/>
      <c r="F57" s="262"/>
      <c r="G57" s="210">
        <f>SUMIFS(Production!BE$4:BE$53,Production!F$4:F$53,B57)+SUMIFS(Distribution!AB$4:AB$53,Distribution!G$4:G$53,B57)+SUMIFS('Usages mobilité'!AT$4:AT$53,'Usages mobilité'!M$4:M$53,B57)</f>
        <v>0</v>
      </c>
    </row>
    <row r="58" spans="1:7" x14ac:dyDescent="0.35">
      <c r="A58" s="43" t="s">
        <v>97</v>
      </c>
      <c r="B58" s="231"/>
      <c r="C58" s="231"/>
      <c r="D58" s="260"/>
      <c r="E58" s="260"/>
      <c r="F58" s="262"/>
      <c r="G58" s="210">
        <f>SUMIFS(Production!BE$4:BE$53,Production!F$4:F$53,B58)+SUMIFS(Distribution!AB$4:AB$53,Distribution!G$4:G$53,B58)+SUMIFS('Usages mobilité'!AT$4:AT$53,'Usages mobilité'!M$4:M$53,B58)</f>
        <v>0</v>
      </c>
    </row>
    <row r="59" spans="1:7" x14ac:dyDescent="0.35">
      <c r="A59" s="43" t="s">
        <v>98</v>
      </c>
      <c r="B59" s="231"/>
      <c r="C59" s="231"/>
      <c r="D59" s="260"/>
      <c r="E59" s="260"/>
      <c r="F59" s="262"/>
      <c r="G59" s="210">
        <f>SUMIFS(Production!BE$4:BE$53,Production!F$4:F$53,B59)+SUMIFS(Distribution!AB$4:AB$53,Distribution!G$4:G$53,B59)+SUMIFS('Usages mobilité'!AT$4:AT$53,'Usages mobilité'!M$4:M$53,B59)</f>
        <v>0</v>
      </c>
    </row>
    <row r="60" spans="1:7" x14ac:dyDescent="0.35">
      <c r="A60" s="43" t="s">
        <v>99</v>
      </c>
      <c r="B60" s="231"/>
      <c r="C60" s="231"/>
      <c r="D60" s="260"/>
      <c r="E60" s="260"/>
      <c r="F60" s="262"/>
      <c r="G60" s="210">
        <f>SUMIFS(Production!BE$4:BE$53,Production!F$4:F$53,B60)+SUMIFS(Distribution!AB$4:AB$53,Distribution!G$4:G$53,B60)+SUMIFS('Usages mobilité'!AT$4:AT$53,'Usages mobilité'!M$4:M$53,B60)</f>
        <v>0</v>
      </c>
    </row>
    <row r="61" spans="1:7" x14ac:dyDescent="0.35">
      <c r="A61" s="43" t="s">
        <v>100</v>
      </c>
      <c r="B61" s="231"/>
      <c r="C61" s="231"/>
      <c r="D61" s="260"/>
      <c r="E61" s="260"/>
      <c r="F61" s="262"/>
      <c r="G61" s="210">
        <f>SUMIFS(Production!BE$4:BE$53,Production!F$4:F$53,B61)+SUMIFS(Distribution!AB$4:AB$53,Distribution!G$4:G$53,B61)+SUMIFS('Usages mobilité'!AT$4:AT$53,'Usages mobilité'!M$4:M$53,B61)</f>
        <v>0</v>
      </c>
    </row>
    <row r="62" spans="1:7" x14ac:dyDescent="0.35">
      <c r="A62" s="43" t="s">
        <v>101</v>
      </c>
      <c r="B62" s="231"/>
      <c r="C62" s="231"/>
      <c r="D62" s="260"/>
      <c r="E62" s="260"/>
      <c r="F62" s="262"/>
      <c r="G62" s="210">
        <f>SUMIFS(Production!BE$4:BE$53,Production!F$4:F$53,B62)+SUMIFS(Distribution!AB$4:AB$53,Distribution!G$4:G$53,B62)+SUMIFS('Usages mobilité'!AT$4:AT$53,'Usages mobilité'!M$4:M$53,B62)</f>
        <v>0</v>
      </c>
    </row>
    <row r="63" spans="1:7" x14ac:dyDescent="0.35">
      <c r="A63" s="43" t="s">
        <v>102</v>
      </c>
      <c r="B63" s="231"/>
      <c r="C63" s="231"/>
      <c r="D63" s="260"/>
      <c r="E63" s="260"/>
      <c r="F63" s="262"/>
      <c r="G63" s="210">
        <f>SUMIFS(Production!BE$4:BE$53,Production!F$4:F$53,B63)+SUMIFS(Distribution!AB$4:AB$53,Distribution!G$4:G$53,B63)+SUMIFS('Usages mobilité'!AT$4:AT$53,'Usages mobilité'!M$4:M$53,B63)</f>
        <v>0</v>
      </c>
    </row>
    <row r="64" spans="1:7" x14ac:dyDescent="0.35">
      <c r="A64" s="43" t="s">
        <v>103</v>
      </c>
      <c r="B64" s="231"/>
      <c r="C64" s="231"/>
      <c r="D64" s="260"/>
      <c r="E64" s="260"/>
      <c r="F64" s="262"/>
      <c r="G64" s="210">
        <f>SUMIFS(Production!BE$4:BE$53,Production!F$4:F$53,B64)+SUMIFS(Distribution!AB$4:AB$53,Distribution!G$4:G$53,B64)+SUMIFS('Usages mobilité'!AT$4:AT$53,'Usages mobilité'!M$4:M$53,B64)</f>
        <v>0</v>
      </c>
    </row>
    <row r="65" spans="1:7" x14ac:dyDescent="0.35">
      <c r="A65" s="43" t="s">
        <v>104</v>
      </c>
      <c r="B65" s="231"/>
      <c r="C65" s="231"/>
      <c r="D65" s="260"/>
      <c r="E65" s="260"/>
      <c r="F65" s="262"/>
      <c r="G65" s="210">
        <f>SUMIFS(Production!BE$4:BE$53,Production!F$4:F$53,B65)+SUMIFS(Distribution!AB$4:AB$53,Distribution!G$4:G$53,B65)+SUMIFS('Usages mobilité'!AT$4:AT$53,'Usages mobilité'!M$4:M$53,B65)</f>
        <v>0</v>
      </c>
    </row>
    <row r="66" spans="1:7" x14ac:dyDescent="0.35">
      <c r="A66" s="43" t="s">
        <v>105</v>
      </c>
      <c r="B66" s="231"/>
      <c r="C66" s="231"/>
      <c r="D66" s="260"/>
      <c r="E66" s="260"/>
      <c r="F66" s="262"/>
      <c r="G66" s="210">
        <f>SUMIFS(Production!BE$4:BE$53,Production!F$4:F$53,B66)+SUMIFS(Distribution!AB$4:AB$53,Distribution!G$4:G$53,B66)+SUMIFS('Usages mobilité'!AT$4:AT$53,'Usages mobilité'!M$4:M$53,B66)</f>
        <v>0</v>
      </c>
    </row>
    <row r="67" spans="1:7" x14ac:dyDescent="0.35">
      <c r="A67" s="43" t="s">
        <v>106</v>
      </c>
      <c r="B67" s="231"/>
      <c r="C67" s="231"/>
      <c r="D67" s="260"/>
      <c r="E67" s="260"/>
      <c r="F67" s="262"/>
      <c r="G67" s="210">
        <f>SUMIFS(Production!BE$4:BE$53,Production!F$4:F$53,B67)+SUMIFS(Distribution!AB$4:AB$53,Distribution!G$4:G$53,B67)+SUMIFS('Usages mobilité'!AT$4:AT$53,'Usages mobilité'!M$4:M$53,B67)</f>
        <v>0</v>
      </c>
    </row>
    <row r="68" spans="1:7" x14ac:dyDescent="0.35">
      <c r="A68" s="43" t="s">
        <v>107</v>
      </c>
      <c r="B68" s="231"/>
      <c r="C68" s="231"/>
      <c r="D68" s="260"/>
      <c r="E68" s="260"/>
      <c r="F68" s="262"/>
      <c r="G68" s="210">
        <f>SUMIFS(Production!BE$4:BE$53,Production!F$4:F$53,B68)+SUMIFS(Distribution!AB$4:AB$53,Distribution!G$4:G$53,B68)+SUMIFS('Usages mobilité'!AT$4:AT$53,'Usages mobilité'!M$4:M$53,B68)</f>
        <v>0</v>
      </c>
    </row>
    <row r="69" spans="1:7" x14ac:dyDescent="0.35">
      <c r="A69" s="43" t="s">
        <v>108</v>
      </c>
      <c r="B69" s="231"/>
      <c r="C69" s="231"/>
      <c r="D69" s="260"/>
      <c r="E69" s="260"/>
      <c r="F69" s="262"/>
      <c r="G69" s="210">
        <f>SUMIFS(Production!BE$4:BE$53,Production!F$4:F$53,B69)+SUMIFS(Distribution!AB$4:AB$53,Distribution!G$4:G$53,B69)+SUMIFS('Usages mobilité'!AT$4:AT$53,'Usages mobilité'!M$4:M$53,B69)</f>
        <v>0</v>
      </c>
    </row>
    <row r="70" spans="1:7" x14ac:dyDescent="0.35">
      <c r="A70" s="43" t="s">
        <v>109</v>
      </c>
      <c r="B70" s="231"/>
      <c r="C70" s="231"/>
      <c r="D70" s="260"/>
      <c r="E70" s="260"/>
      <c r="F70" s="262"/>
      <c r="G70" s="210">
        <f>SUMIFS(Production!BE$4:BE$53,Production!F$4:F$53,B70)+SUMIFS(Distribution!AB$4:AB$53,Distribution!G$4:G$53,B70)+SUMIFS('Usages mobilité'!AT$4:AT$53,'Usages mobilité'!M$4:M$53,B70)</f>
        <v>0</v>
      </c>
    </row>
    <row r="71" spans="1:7" x14ac:dyDescent="0.35">
      <c r="A71" s="43" t="s">
        <v>110</v>
      </c>
      <c r="B71" s="231"/>
      <c r="C71" s="231"/>
      <c r="D71" s="260"/>
      <c r="E71" s="260"/>
      <c r="F71" s="262"/>
      <c r="G71" s="210">
        <f>SUMIFS(Production!BE$4:BE$53,Production!F$4:F$53,B71)+SUMIFS(Distribution!AB$4:AB$53,Distribution!G$4:G$53,B71)+SUMIFS('Usages mobilité'!AT$4:AT$53,'Usages mobilité'!M$4:M$53,B71)</f>
        <v>0</v>
      </c>
    </row>
    <row r="72" spans="1:7" x14ac:dyDescent="0.35">
      <c r="A72" s="43" t="s">
        <v>111</v>
      </c>
      <c r="B72" s="231"/>
      <c r="C72" s="231"/>
      <c r="D72" s="260"/>
      <c r="E72" s="260"/>
      <c r="F72" s="262"/>
      <c r="G72" s="210">
        <f>SUMIFS(Production!BE$4:BE$53,Production!F$4:F$53,B72)+SUMIFS(Distribution!AB$4:AB$53,Distribution!G$4:G$53,B72)+SUMIFS('Usages mobilité'!AT$4:AT$53,'Usages mobilité'!M$4:M$53,B72)</f>
        <v>0</v>
      </c>
    </row>
    <row r="73" spans="1:7" x14ac:dyDescent="0.35">
      <c r="A73" s="43" t="s">
        <v>112</v>
      </c>
      <c r="B73" s="231"/>
      <c r="C73" s="231"/>
      <c r="D73" s="260"/>
      <c r="E73" s="260"/>
      <c r="F73" s="262"/>
      <c r="G73" s="210">
        <f>SUMIFS(Production!BE$4:BE$53,Production!F$4:F$53,B73)+SUMIFS(Distribution!AB$4:AB$53,Distribution!G$4:G$53,B73)+SUMIFS('Usages mobilité'!AT$4:AT$53,'Usages mobilité'!M$4:M$53,B73)</f>
        <v>0</v>
      </c>
    </row>
    <row r="74" spans="1:7" x14ac:dyDescent="0.35">
      <c r="A74" s="43" t="s">
        <v>113</v>
      </c>
      <c r="B74" s="231"/>
      <c r="C74" s="231"/>
      <c r="D74" s="260"/>
      <c r="E74" s="260"/>
      <c r="F74" s="262"/>
      <c r="G74" s="210">
        <f>SUMIFS(Production!BE$4:BE$53,Production!F$4:F$53,B74)+SUMIFS(Distribution!AB$4:AB$53,Distribution!G$4:G$53,B74)+SUMIFS('Usages mobilité'!AT$4:AT$53,'Usages mobilité'!M$4:M$53,B74)</f>
        <v>0</v>
      </c>
    </row>
    <row r="75" spans="1:7" x14ac:dyDescent="0.35">
      <c r="A75" s="43" t="s">
        <v>114</v>
      </c>
      <c r="B75" s="231"/>
      <c r="C75" s="231"/>
      <c r="D75" s="260"/>
      <c r="E75" s="260"/>
      <c r="F75" s="262"/>
      <c r="G75" s="210">
        <f>SUMIFS(Production!BE$4:BE$53,Production!F$4:F$53,B75)+SUMIFS(Distribution!AB$4:AB$53,Distribution!G$4:G$53,B75)+SUMIFS('Usages mobilité'!AT$4:AT$53,'Usages mobilité'!M$4:M$53,B75)</f>
        <v>0</v>
      </c>
    </row>
    <row r="76" spans="1:7" x14ac:dyDescent="0.35">
      <c r="A76" s="43" t="s">
        <v>115</v>
      </c>
      <c r="B76" s="231"/>
      <c r="C76" s="231"/>
      <c r="D76" s="260"/>
      <c r="E76" s="260"/>
      <c r="F76" s="262"/>
      <c r="G76" s="210">
        <f>SUMIFS(Production!BE$4:BE$53,Production!F$4:F$53,B76)+SUMIFS(Distribution!AB$4:AB$53,Distribution!G$4:G$53,B76)+SUMIFS('Usages mobilité'!AT$4:AT$53,'Usages mobilité'!M$4:M$53,B76)</f>
        <v>0</v>
      </c>
    </row>
    <row r="77" spans="1:7" x14ac:dyDescent="0.35">
      <c r="A77" s="43" t="s">
        <v>116</v>
      </c>
      <c r="B77" s="231"/>
      <c r="C77" s="231"/>
      <c r="D77" s="260"/>
      <c r="E77" s="260"/>
      <c r="F77" s="262"/>
      <c r="G77" s="210">
        <f>SUMIFS(Production!BE$4:BE$53,Production!F$4:F$53,B77)+SUMIFS(Distribution!AB$4:AB$53,Distribution!G$4:G$53,B77)+SUMIFS('Usages mobilité'!AT$4:AT$53,'Usages mobilité'!M$4:M$53,B77)</f>
        <v>0</v>
      </c>
    </row>
    <row r="78" spans="1:7" x14ac:dyDescent="0.35">
      <c r="A78" s="43" t="s">
        <v>117</v>
      </c>
      <c r="B78" s="231"/>
      <c r="C78" s="231"/>
      <c r="D78" s="260"/>
      <c r="E78" s="260"/>
      <c r="F78" s="262"/>
      <c r="G78" s="210">
        <f>SUMIFS(Production!BE$4:BE$53,Production!F$4:F$53,B78)+SUMIFS(Distribution!AB$4:AB$53,Distribution!G$4:G$53,B78)+SUMIFS('Usages mobilité'!AT$4:AT$53,'Usages mobilité'!M$4:M$53,B78)</f>
        <v>0</v>
      </c>
    </row>
    <row r="79" spans="1:7" x14ac:dyDescent="0.35">
      <c r="A79" s="43" t="s">
        <v>118</v>
      </c>
      <c r="B79" s="231"/>
      <c r="C79" s="231"/>
      <c r="D79" s="260"/>
      <c r="E79" s="260"/>
      <c r="F79" s="262"/>
      <c r="G79" s="210">
        <f>SUMIFS(Production!BE$4:BE$53,Production!F$4:F$53,B79)+SUMIFS(Distribution!AB$4:AB$53,Distribution!G$4:G$53,B79)+SUMIFS('Usages mobilité'!AT$4:AT$53,'Usages mobilité'!M$4:M$53,B79)</f>
        <v>0</v>
      </c>
    </row>
    <row r="80" spans="1:7" x14ac:dyDescent="0.35">
      <c r="A80" s="43" t="s">
        <v>119</v>
      </c>
      <c r="B80" s="231"/>
      <c r="C80" s="231"/>
      <c r="D80" s="260"/>
      <c r="E80" s="260"/>
      <c r="F80" s="262"/>
      <c r="G80" s="210">
        <f>SUMIFS(Production!BE$4:BE$53,Production!F$4:F$53,B80)+SUMIFS(Distribution!AB$4:AB$53,Distribution!G$4:G$53,B80)+SUMIFS('Usages mobilité'!AT$4:AT$53,'Usages mobilité'!M$4:M$53,B80)</f>
        <v>0</v>
      </c>
    </row>
    <row r="81" spans="1:7" x14ac:dyDescent="0.35">
      <c r="A81" s="43" t="s">
        <v>120</v>
      </c>
      <c r="B81" s="231"/>
      <c r="C81" s="231"/>
      <c r="D81" s="260"/>
      <c r="E81" s="260"/>
      <c r="F81" s="262"/>
      <c r="G81" s="210">
        <f>SUMIFS(Production!BE$4:BE$53,Production!F$4:F$53,B81)+SUMIFS(Distribution!AB$4:AB$53,Distribution!G$4:G$53,B81)+SUMIFS('Usages mobilité'!AT$4:AT$53,'Usages mobilité'!M$4:M$53,B81)</f>
        <v>0</v>
      </c>
    </row>
    <row r="82" spans="1:7" x14ac:dyDescent="0.35">
      <c r="A82" s="43" t="s">
        <v>121</v>
      </c>
      <c r="B82" s="231"/>
      <c r="C82" s="231"/>
      <c r="D82" s="260"/>
      <c r="E82" s="260"/>
      <c r="F82" s="262"/>
      <c r="G82" s="210">
        <f>SUMIFS(Production!BE$4:BE$53,Production!F$4:F$53,B82)+SUMIFS(Distribution!AB$4:AB$53,Distribution!G$4:G$53,B82)+SUMIFS('Usages mobilité'!AT$4:AT$53,'Usages mobilité'!M$4:M$53,B82)</f>
        <v>0</v>
      </c>
    </row>
    <row r="83" spans="1:7" x14ac:dyDescent="0.35">
      <c r="A83" s="43" t="s">
        <v>122</v>
      </c>
      <c r="B83" s="231"/>
      <c r="C83" s="231"/>
      <c r="D83" s="260"/>
      <c r="E83" s="260"/>
      <c r="F83" s="262"/>
      <c r="G83" s="210">
        <f>SUMIFS(Production!BE$4:BE$53,Production!F$4:F$53,B83)+SUMIFS(Distribution!AB$4:AB$53,Distribution!G$4:G$53,B83)+SUMIFS('Usages mobilité'!AT$4:AT$53,'Usages mobilité'!M$4:M$53,B83)</f>
        <v>0</v>
      </c>
    </row>
    <row r="84" spans="1:7" x14ac:dyDescent="0.35">
      <c r="A84" s="43" t="s">
        <v>123</v>
      </c>
      <c r="B84" s="231"/>
      <c r="C84" s="231"/>
      <c r="D84" s="260"/>
      <c r="E84" s="260"/>
      <c r="F84" s="262"/>
      <c r="G84" s="210">
        <f>SUMIFS(Production!BE$4:BE$53,Production!F$4:F$53,B84)+SUMIFS(Distribution!AB$4:AB$53,Distribution!G$4:G$53,B84)+SUMIFS('Usages mobilité'!AT$4:AT$53,'Usages mobilité'!M$4:M$53,B84)</f>
        <v>0</v>
      </c>
    </row>
    <row r="85" spans="1:7" x14ac:dyDescent="0.35">
      <c r="A85" s="43" t="s">
        <v>124</v>
      </c>
      <c r="B85" s="231"/>
      <c r="C85" s="231"/>
      <c r="D85" s="260"/>
      <c r="E85" s="260"/>
      <c r="F85" s="262"/>
      <c r="G85" s="210">
        <f>SUMIFS(Production!BE$4:BE$53,Production!F$4:F$53,B85)+SUMIFS(Distribution!AB$4:AB$53,Distribution!G$4:G$53,B85)+SUMIFS('Usages mobilité'!AT$4:AT$53,'Usages mobilité'!M$4:M$53,B85)</f>
        <v>0</v>
      </c>
    </row>
    <row r="86" spans="1:7" x14ac:dyDescent="0.35">
      <c r="A86" s="43" t="s">
        <v>125</v>
      </c>
      <c r="B86" s="231"/>
      <c r="C86" s="231"/>
      <c r="D86" s="260"/>
      <c r="E86" s="260"/>
      <c r="F86" s="262"/>
      <c r="G86" s="210">
        <f>SUMIFS(Production!BE$4:BE$53,Production!F$4:F$53,B86)+SUMIFS(Distribution!AB$4:AB$53,Distribution!G$4:G$53,B86)+SUMIFS('Usages mobilité'!AT$4:AT$53,'Usages mobilité'!M$4:M$53,B86)</f>
        <v>0</v>
      </c>
    </row>
    <row r="87" spans="1:7" x14ac:dyDescent="0.35">
      <c r="A87" s="43" t="s">
        <v>126</v>
      </c>
      <c r="B87" s="231"/>
      <c r="C87" s="231"/>
      <c r="D87" s="260"/>
      <c r="E87" s="260"/>
      <c r="F87" s="262"/>
      <c r="G87" s="210">
        <f>SUMIFS(Production!BE$4:BE$53,Production!F$4:F$53,B87)+SUMIFS(Distribution!AB$4:AB$53,Distribution!G$4:G$53,B87)+SUMIFS('Usages mobilité'!AT$4:AT$53,'Usages mobilité'!M$4:M$53,B87)</f>
        <v>0</v>
      </c>
    </row>
    <row r="88" spans="1:7" x14ac:dyDescent="0.35">
      <c r="A88" s="43" t="s">
        <v>127</v>
      </c>
      <c r="B88" s="231"/>
      <c r="C88" s="231"/>
      <c r="D88" s="260"/>
      <c r="E88" s="260"/>
      <c r="F88" s="262"/>
      <c r="G88" s="210">
        <f>SUMIFS(Production!BE$4:BE$53,Production!F$4:F$53,B88)+SUMIFS(Distribution!AB$4:AB$53,Distribution!G$4:G$53,B88)+SUMIFS('Usages mobilité'!AT$4:AT$53,'Usages mobilité'!M$4:M$53,B88)</f>
        <v>0</v>
      </c>
    </row>
    <row r="89" spans="1:7" x14ac:dyDescent="0.35">
      <c r="A89" s="43" t="s">
        <v>128</v>
      </c>
      <c r="B89" s="231"/>
      <c r="C89" s="231"/>
      <c r="D89" s="260"/>
      <c r="E89" s="260"/>
      <c r="F89" s="262"/>
      <c r="G89" s="210">
        <f>SUMIFS(Production!BE$4:BE$53,Production!F$4:F$53,B89)+SUMIFS(Distribution!AB$4:AB$53,Distribution!G$4:G$53,B89)+SUMIFS('Usages mobilité'!AT$4:AT$53,'Usages mobilité'!M$4:M$53,B89)</f>
        <v>0</v>
      </c>
    </row>
    <row r="90" spans="1:7" x14ac:dyDescent="0.35">
      <c r="A90" s="43" t="s">
        <v>129</v>
      </c>
      <c r="B90" s="231"/>
      <c r="C90" s="231"/>
      <c r="D90" s="260"/>
      <c r="E90" s="260"/>
      <c r="F90" s="262"/>
      <c r="G90" s="210">
        <f>SUMIFS(Production!BE$4:BE$53,Production!F$4:F$53,B90)+SUMIFS(Distribution!AB$4:AB$53,Distribution!G$4:G$53,B90)+SUMIFS('Usages mobilité'!AT$4:AT$53,'Usages mobilité'!M$4:M$53,B90)</f>
        <v>0</v>
      </c>
    </row>
    <row r="91" spans="1:7" x14ac:dyDescent="0.35">
      <c r="A91" s="43" t="s">
        <v>130</v>
      </c>
      <c r="B91" s="231"/>
      <c r="C91" s="231"/>
      <c r="D91" s="260"/>
      <c r="E91" s="260"/>
      <c r="F91" s="262"/>
      <c r="G91" s="210">
        <f>SUMIFS(Production!BE$4:BE$53,Production!F$4:F$53,B91)+SUMIFS(Distribution!AB$4:AB$53,Distribution!G$4:G$53,B91)+SUMIFS('Usages mobilité'!AT$4:AT$53,'Usages mobilité'!M$4:M$53,B91)</f>
        <v>0</v>
      </c>
    </row>
    <row r="92" spans="1:7" x14ac:dyDescent="0.35">
      <c r="A92" s="43" t="s">
        <v>131</v>
      </c>
      <c r="B92" s="231"/>
      <c r="C92" s="231"/>
      <c r="D92" s="260"/>
      <c r="E92" s="260"/>
      <c r="F92" s="262"/>
      <c r="G92" s="210">
        <f>SUMIFS(Production!BE$4:BE$53,Production!F$4:F$53,B92)+SUMIFS(Distribution!AB$4:AB$53,Distribution!G$4:G$53,B92)+SUMIFS('Usages mobilité'!AT$4:AT$53,'Usages mobilité'!M$4:M$53,B92)</f>
        <v>0</v>
      </c>
    </row>
    <row r="93" spans="1:7" x14ac:dyDescent="0.35">
      <c r="A93" s="43" t="s">
        <v>132</v>
      </c>
      <c r="B93" s="231"/>
      <c r="C93" s="231"/>
      <c r="D93" s="260"/>
      <c r="E93" s="260"/>
      <c r="F93" s="262"/>
      <c r="G93" s="210">
        <f>SUMIFS(Production!BE$4:BE$53,Production!F$4:F$53,B93)+SUMIFS(Distribution!AB$4:AB$53,Distribution!G$4:G$53,B93)+SUMIFS('Usages mobilité'!AT$4:AT$53,'Usages mobilité'!M$4:M$53,B93)</f>
        <v>0</v>
      </c>
    </row>
    <row r="94" spans="1:7" x14ac:dyDescent="0.35">
      <c r="A94" s="43" t="s">
        <v>133</v>
      </c>
      <c r="B94" s="231"/>
      <c r="C94" s="231"/>
      <c r="D94" s="260"/>
      <c r="E94" s="260"/>
      <c r="F94" s="262"/>
      <c r="G94" s="210">
        <f>SUMIFS(Production!BE$4:BE$53,Production!F$4:F$53,B94)+SUMIFS(Distribution!AB$4:AB$53,Distribution!G$4:G$53,B94)+SUMIFS('Usages mobilité'!AT$4:AT$53,'Usages mobilité'!M$4:M$53,B94)</f>
        <v>0</v>
      </c>
    </row>
    <row r="95" spans="1:7" x14ac:dyDescent="0.35">
      <c r="A95" s="43" t="s">
        <v>134</v>
      </c>
      <c r="B95" s="231"/>
      <c r="C95" s="231"/>
      <c r="D95" s="260"/>
      <c r="E95" s="260"/>
      <c r="F95" s="262"/>
      <c r="G95" s="210">
        <f>SUMIFS(Production!BE$4:BE$53,Production!F$4:F$53,B95)+SUMIFS(Distribution!AB$4:AB$53,Distribution!G$4:G$53,B95)+SUMIFS('Usages mobilité'!AT$4:AT$53,'Usages mobilité'!M$4:M$53,B95)</f>
        <v>0</v>
      </c>
    </row>
    <row r="96" spans="1:7" x14ac:dyDescent="0.35">
      <c r="A96" s="43" t="s">
        <v>135</v>
      </c>
      <c r="B96" s="231"/>
      <c r="C96" s="231"/>
      <c r="D96" s="260"/>
      <c r="E96" s="260"/>
      <c r="F96" s="262"/>
      <c r="G96" s="210">
        <f>SUMIFS(Production!BE$4:BE$53,Production!F$4:F$53,B96)+SUMIFS(Distribution!AB$4:AB$53,Distribution!G$4:G$53,B96)+SUMIFS('Usages mobilité'!AT$4:AT$53,'Usages mobilité'!M$4:M$53,B96)</f>
        <v>0</v>
      </c>
    </row>
    <row r="97" spans="1:7" x14ac:dyDescent="0.35">
      <c r="A97" s="43" t="s">
        <v>136</v>
      </c>
      <c r="B97" s="231"/>
      <c r="C97" s="231"/>
      <c r="D97" s="260"/>
      <c r="E97" s="260"/>
      <c r="F97" s="262"/>
      <c r="G97" s="210">
        <f>SUMIFS(Production!BE$4:BE$53,Production!F$4:F$53,B97)+SUMIFS(Distribution!AB$4:AB$53,Distribution!G$4:G$53,B97)+SUMIFS('Usages mobilité'!AT$4:AT$53,'Usages mobilité'!M$4:M$53,B97)</f>
        <v>0</v>
      </c>
    </row>
    <row r="98" spans="1:7" x14ac:dyDescent="0.35">
      <c r="A98" s="43" t="s">
        <v>137</v>
      </c>
      <c r="B98" s="231"/>
      <c r="C98" s="231"/>
      <c r="D98" s="260"/>
      <c r="E98" s="260"/>
      <c r="F98" s="262"/>
      <c r="G98" s="210">
        <f>SUMIFS(Production!BE$4:BE$53,Production!F$4:F$53,B98)+SUMIFS(Distribution!AB$4:AB$53,Distribution!G$4:G$53,B98)+SUMIFS('Usages mobilité'!AT$4:AT$53,'Usages mobilité'!M$4:M$53,B98)</f>
        <v>0</v>
      </c>
    </row>
    <row r="99" spans="1:7" x14ac:dyDescent="0.35">
      <c r="A99" s="43" t="s">
        <v>138</v>
      </c>
      <c r="B99" s="231"/>
      <c r="C99" s="231"/>
      <c r="D99" s="260"/>
      <c r="E99" s="260"/>
      <c r="F99" s="262"/>
      <c r="G99" s="210">
        <f>SUMIFS(Production!BE$4:BE$53,Production!F$4:F$53,B99)+SUMIFS(Distribution!AB$4:AB$53,Distribution!G$4:G$53,B99)+SUMIFS('Usages mobilité'!AT$4:AT$53,'Usages mobilité'!M$4:M$53,B99)</f>
        <v>0</v>
      </c>
    </row>
    <row r="100" spans="1:7" x14ac:dyDescent="0.35">
      <c r="A100" s="43" t="s">
        <v>139</v>
      </c>
      <c r="B100" s="231"/>
      <c r="C100" s="231"/>
      <c r="D100" s="260"/>
      <c r="E100" s="260"/>
      <c r="F100" s="262"/>
      <c r="G100" s="210">
        <f>SUMIFS(Production!BE$4:BE$53,Production!F$4:F$53,B100)+SUMIFS(Distribution!AB$4:AB$53,Distribution!G$4:G$53,B100)+SUMIFS('Usages mobilité'!AT$4:AT$53,'Usages mobilité'!M$4:M$53,B100)</f>
        <v>0</v>
      </c>
    </row>
    <row r="101" spans="1:7" x14ac:dyDescent="0.35">
      <c r="A101" s="43" t="s">
        <v>140</v>
      </c>
      <c r="B101" s="231"/>
      <c r="C101" s="231"/>
      <c r="D101" s="260"/>
      <c r="E101" s="260"/>
      <c r="F101" s="262"/>
      <c r="G101" s="210">
        <f>SUMIFS(Production!BE$4:BE$53,Production!F$4:F$53,B101)+SUMIFS(Distribution!AB$4:AB$53,Distribution!G$4:G$53,B101)+SUMIFS('Usages mobilité'!AT$4:AT$53,'Usages mobilité'!M$4:M$53,B101)</f>
        <v>0</v>
      </c>
    </row>
    <row r="102" spans="1:7" x14ac:dyDescent="0.35">
      <c r="A102" s="43" t="s">
        <v>141</v>
      </c>
      <c r="B102" s="231"/>
      <c r="C102" s="231"/>
      <c r="D102" s="260"/>
      <c r="E102" s="260"/>
      <c r="F102" s="262"/>
      <c r="G102" s="210">
        <f>SUMIFS(Production!BE$4:BE$53,Production!F$4:F$53,B102)+SUMIFS(Distribution!AB$4:AB$53,Distribution!G$4:G$53,B102)+SUMIFS('Usages mobilité'!AT$4:AT$53,'Usages mobilité'!M$4:M$53,B102)</f>
        <v>0</v>
      </c>
    </row>
    <row r="103" spans="1:7" x14ac:dyDescent="0.35">
      <c r="A103" s="43" t="s">
        <v>142</v>
      </c>
      <c r="B103" s="231"/>
      <c r="C103" s="231"/>
      <c r="D103" s="260"/>
      <c r="E103" s="260"/>
      <c r="F103" s="262"/>
      <c r="G103" s="210">
        <f>SUMIFS(Production!BE$4:BE$53,Production!F$4:F$53,B103)+SUMIFS(Distribution!AB$4:AB$53,Distribution!G$4:G$53,B103)+SUMIFS('Usages mobilité'!AT$4:AT$53,'Usages mobilité'!M$4:M$53,B103)</f>
        <v>0</v>
      </c>
    </row>
    <row r="104" spans="1:7" x14ac:dyDescent="0.35">
      <c r="A104" s="43" t="s">
        <v>143</v>
      </c>
      <c r="B104" s="231"/>
      <c r="C104" s="231"/>
      <c r="D104" s="260"/>
      <c r="E104" s="260"/>
      <c r="F104" s="262"/>
      <c r="G104" s="210">
        <f>SUMIFS(Production!BE$4:BE$53,Production!F$4:F$53,B104)+SUMIFS(Distribution!AB$4:AB$53,Distribution!G$4:G$53,B104)+SUMIFS('Usages mobilité'!AT$4:AT$53,'Usages mobilité'!M$4:M$53,B104)</f>
        <v>0</v>
      </c>
    </row>
    <row r="105" spans="1:7" x14ac:dyDescent="0.35">
      <c r="A105" s="43" t="s">
        <v>144</v>
      </c>
      <c r="B105" s="231"/>
      <c r="C105" s="231"/>
      <c r="D105" s="260"/>
      <c r="E105" s="260"/>
      <c r="F105" s="262"/>
      <c r="G105" s="210">
        <f>SUMIFS(Production!BE$4:BE$53,Production!F$4:F$53,B105)+SUMIFS(Distribution!AB$4:AB$53,Distribution!G$4:G$53,B105)+SUMIFS('Usages mobilité'!AT$4:AT$53,'Usages mobilité'!M$4:M$53,B105)</f>
        <v>0</v>
      </c>
    </row>
    <row r="108" spans="1:7" ht="29" hidden="1" outlineLevel="1" x14ac:dyDescent="0.35">
      <c r="A108" s="68" t="s">
        <v>145</v>
      </c>
      <c r="B108" s="43" t="e">
        <f>(SUMPRODUCT('Usages industrie'!J4:J53,'Usages industrie'!O4:O53)+SUMPRODUCT('Usages mobilité'!BD4:BD53,'Usages mobilité'!BG4:BG53))/(SUM('Usages industrie'!J4:J53)+SUM('Usages mobilité'!BD4:BD53))</f>
        <v>#DIV/0!</v>
      </c>
    </row>
    <row r="109" spans="1:7" ht="43.5" hidden="1" outlineLevel="1" x14ac:dyDescent="0.35">
      <c r="A109" s="68" t="s">
        <v>146</v>
      </c>
      <c r="B109" s="43" t="e">
        <f>(SUMPRODUCT('Usages industrie'!J4:J53,'Usages industrie'!O4:O53,'Usages industrie'!Y4:Y53)+SUMPRODUCT('Usages mobilité'!BD4:BD53,'Usages mobilité'!BG4:BG53,'Usages mobilité'!CS4:CS53))/(SUMPRODUCT('Usages industrie'!J4:J53,'Usages industrie'!Y4:Y53)+SUMPRODUCT('Usages mobilité'!BD4:BD53,'Usages mobilité'!CS4:CS53))</f>
        <v>#DIV/0!</v>
      </c>
    </row>
    <row r="110" spans="1:7" collapsed="1" x14ac:dyDescent="0.35"/>
  </sheetData>
  <sheetProtection algorithmName="SHA-512" hashValue="stY7tPcooE81P4zGteBBNeFtp6/0wLNXBJsq75LehK6LHV1ivJrmBgDqUFYOIly6RQrPmB4EMraY56ytcwVseQ==" saltValue="2ZCgx8J14tN6xLSr8CXGHQ==" spinCount="100000" sheet="1" objects="1" scenarios="1"/>
  <phoneticPr fontId="3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841B-AFBE-4C68-90C7-B683B95D29B0}">
  <sheetPr>
    <tabColor theme="7" tint="0.79998168889431442"/>
  </sheetPr>
  <dimension ref="A1:CT53"/>
  <sheetViews>
    <sheetView zoomScaleNormal="100" workbookViewId="0">
      <pane xSplit="4" ySplit="3" topLeftCell="E4" activePane="bottomRight" state="frozen"/>
      <selection pane="topRight" activeCell="E1" sqref="E1"/>
      <selection pane="bottomLeft" activeCell="A4" sqref="A4"/>
      <selection pane="bottomRight" activeCell="E5" sqref="E5"/>
    </sheetView>
  </sheetViews>
  <sheetFormatPr baseColWidth="10" defaultColWidth="11.453125" defaultRowHeight="14.5" outlineLevelCol="1" x14ac:dyDescent="0.35"/>
  <cols>
    <col min="1" max="1" width="24.81640625" customWidth="1"/>
    <col min="2" max="4" width="19.26953125" hidden="1" customWidth="1" outlineLevel="1"/>
    <col min="5" max="5" width="24.81640625" customWidth="1" collapsed="1"/>
    <col min="6" max="6" width="21.54296875" customWidth="1"/>
    <col min="7" max="7" width="30.453125" hidden="1" customWidth="1" outlineLevel="1"/>
    <col min="8" max="8" width="40.54296875" customWidth="1" collapsed="1"/>
    <col min="9" max="13" width="21.54296875" customWidth="1"/>
    <col min="14" max="14" width="26.26953125" customWidth="1"/>
    <col min="15" max="15" width="19.81640625" customWidth="1"/>
    <col min="16" max="19" width="13" customWidth="1"/>
    <col min="20" max="21" width="15.453125" customWidth="1"/>
    <col min="22" max="24" width="13" customWidth="1"/>
    <col min="25" max="25" width="14" customWidth="1"/>
    <col min="26" max="29" width="13" customWidth="1"/>
    <col min="30" max="30" width="18.81640625" customWidth="1"/>
    <col min="31" max="31" width="13" customWidth="1"/>
    <col min="32" max="32" width="19.26953125" customWidth="1"/>
    <col min="33" max="33" width="16.81640625" customWidth="1"/>
    <col min="34" max="34" width="13" hidden="1" customWidth="1"/>
    <col min="35" max="35" width="17.54296875" customWidth="1"/>
    <col min="36" max="36" width="23" customWidth="1"/>
    <col min="37" max="40" width="21.453125" customWidth="1"/>
    <col min="41" max="43" width="13" customWidth="1"/>
    <col min="44" max="44" width="15.1796875" customWidth="1"/>
    <col min="45" max="49" width="17.453125" customWidth="1"/>
    <col min="50" max="52" width="15.1796875" customWidth="1"/>
    <col min="53" max="53" width="21.453125" customWidth="1"/>
    <col min="54" max="54" width="13" customWidth="1"/>
    <col min="55" max="55" width="14.90625" customWidth="1"/>
    <col min="56" max="56" width="14.6328125" customWidth="1"/>
    <col min="57" max="57" width="13" customWidth="1"/>
    <col min="58" max="58" width="18.7265625" customWidth="1"/>
    <col min="59" max="59" width="20.453125" customWidth="1"/>
    <col min="60" max="61" width="18.7265625" customWidth="1"/>
    <col min="62" max="71" width="13" customWidth="1"/>
    <col min="72" max="72" width="20.81640625" customWidth="1"/>
    <col min="73" max="100" width="13" customWidth="1"/>
  </cols>
  <sheetData>
    <row r="1" spans="1:98" ht="29" x14ac:dyDescent="0.35">
      <c r="A1" s="86" t="s">
        <v>147</v>
      </c>
      <c r="B1" s="117" t="s">
        <v>148</v>
      </c>
      <c r="C1" s="117"/>
      <c r="D1" s="117"/>
      <c r="E1" s="86"/>
      <c r="F1" s="92"/>
      <c r="G1" s="86"/>
      <c r="H1" s="92"/>
      <c r="I1" s="92"/>
      <c r="J1" s="92"/>
      <c r="K1" s="92"/>
      <c r="L1" s="92"/>
      <c r="M1" s="92"/>
      <c r="N1" s="92"/>
      <c r="O1" s="216" t="s">
        <v>149</v>
      </c>
      <c r="P1" s="216"/>
      <c r="Q1" s="216"/>
      <c r="R1" s="217"/>
      <c r="S1" s="216"/>
      <c r="T1" s="217"/>
      <c r="U1" s="217"/>
      <c r="V1" s="217"/>
      <c r="W1" s="217"/>
      <c r="X1" s="217"/>
      <c r="Y1" s="265"/>
      <c r="Z1" s="217"/>
      <c r="AA1" s="217"/>
      <c r="AB1" s="217"/>
      <c r="AC1" s="217"/>
      <c r="AD1" s="217"/>
      <c r="AE1" s="217"/>
      <c r="AF1" s="217"/>
      <c r="AG1" s="217"/>
      <c r="AH1" s="217"/>
      <c r="AI1" s="102" t="s">
        <v>150</v>
      </c>
      <c r="AJ1" s="102"/>
      <c r="AK1" s="107" t="s">
        <v>151</v>
      </c>
      <c r="AL1" s="107"/>
      <c r="AM1" s="107"/>
      <c r="AN1" s="107"/>
      <c r="AO1" s="107"/>
      <c r="AP1" s="107"/>
      <c r="AQ1" s="107"/>
      <c r="AR1" s="107"/>
      <c r="AS1" s="107"/>
      <c r="AT1" s="107"/>
      <c r="AU1" s="107"/>
      <c r="AV1" s="107"/>
      <c r="AW1" s="107"/>
      <c r="AX1" s="107"/>
      <c r="AY1" s="107"/>
      <c r="AZ1" s="107"/>
      <c r="BA1" s="107"/>
      <c r="BB1" s="107"/>
      <c r="BC1" s="161" t="s">
        <v>152</v>
      </c>
      <c r="BD1" s="161"/>
      <c r="BE1" s="161" t="s">
        <v>152</v>
      </c>
      <c r="BF1" s="161"/>
      <c r="BG1" s="161"/>
      <c r="BH1" s="161"/>
      <c r="BI1" s="161"/>
      <c r="BJ1" s="161"/>
      <c r="BK1" s="87" t="s">
        <v>153</v>
      </c>
      <c r="BL1" s="88"/>
      <c r="BM1" s="88"/>
      <c r="BN1" s="88"/>
      <c r="BO1" s="88"/>
      <c r="BP1" s="88"/>
      <c r="BQ1" s="99" t="s">
        <v>154</v>
      </c>
      <c r="BR1" s="99"/>
      <c r="BS1" s="99"/>
      <c r="BT1" s="101" t="s">
        <v>155</v>
      </c>
      <c r="BU1" s="101"/>
      <c r="BV1" s="101"/>
      <c r="BW1" s="101"/>
      <c r="BX1" s="101"/>
      <c r="BY1" s="101"/>
      <c r="BZ1" s="102" t="s">
        <v>156</v>
      </c>
      <c r="CA1" s="102"/>
      <c r="CB1" s="102"/>
      <c r="CC1" s="102"/>
      <c r="CD1" s="102"/>
      <c r="CE1" s="102"/>
      <c r="CF1" s="104" t="s">
        <v>157</v>
      </c>
      <c r="CG1" s="105" t="s">
        <v>158</v>
      </c>
      <c r="CH1" s="105"/>
      <c r="CI1" s="105"/>
      <c r="CJ1" s="105"/>
    </row>
    <row r="2" spans="1:98" x14ac:dyDescent="0.35">
      <c r="B2" s="93"/>
      <c r="C2" s="93"/>
      <c r="D2" s="93"/>
      <c r="O2" s="4"/>
      <c r="P2" s="4"/>
      <c r="Q2" s="4"/>
      <c r="R2" s="93"/>
      <c r="S2" s="4"/>
      <c r="T2" s="93"/>
      <c r="U2" s="93"/>
      <c r="V2" s="93"/>
      <c r="W2" s="93"/>
      <c r="X2" s="93"/>
      <c r="Y2" s="266" t="s">
        <v>931</v>
      </c>
      <c r="Z2" s="263"/>
      <c r="AA2" s="263"/>
      <c r="AB2" s="263"/>
      <c r="AC2" s="93"/>
      <c r="AD2" s="93"/>
      <c r="AE2" s="93"/>
      <c r="AF2" s="93"/>
      <c r="AG2" s="93"/>
      <c r="AH2" s="93"/>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67"/>
      <c r="BL2" s="67"/>
      <c r="BM2" s="69"/>
      <c r="BN2" s="69"/>
      <c r="BO2" s="69"/>
      <c r="BP2" s="69"/>
      <c r="BQ2" s="98"/>
      <c r="BR2" s="98"/>
      <c r="BS2" s="98"/>
      <c r="BT2" s="100"/>
      <c r="BU2" s="98"/>
      <c r="BV2" s="98"/>
    </row>
    <row r="3" spans="1:98" ht="72.5" x14ac:dyDescent="0.35">
      <c r="A3" s="95" t="s">
        <v>159</v>
      </c>
      <c r="B3" s="109" t="s">
        <v>160</v>
      </c>
      <c r="C3" s="109" t="s">
        <v>161</v>
      </c>
      <c r="D3" s="109" t="s">
        <v>162</v>
      </c>
      <c r="E3" s="95" t="s">
        <v>163</v>
      </c>
      <c r="F3" s="95" t="s">
        <v>164</v>
      </c>
      <c r="G3" s="95" t="s">
        <v>165</v>
      </c>
      <c r="H3" s="95" t="s">
        <v>166</v>
      </c>
      <c r="I3" s="95" t="s">
        <v>167</v>
      </c>
      <c r="J3" s="95" t="s">
        <v>168</v>
      </c>
      <c r="K3" s="95" t="s">
        <v>169</v>
      </c>
      <c r="L3" s="95" t="s">
        <v>170</v>
      </c>
      <c r="M3" s="95" t="s">
        <v>919</v>
      </c>
      <c r="N3" s="95" t="s">
        <v>172</v>
      </c>
      <c r="O3" s="215" t="s">
        <v>173</v>
      </c>
      <c r="P3" s="215" t="s">
        <v>174</v>
      </c>
      <c r="Q3" s="215" t="s">
        <v>175</v>
      </c>
      <c r="R3" s="215" t="s">
        <v>176</v>
      </c>
      <c r="S3" s="215" t="s">
        <v>177</v>
      </c>
      <c r="T3" s="215" t="s">
        <v>178</v>
      </c>
      <c r="U3" s="215" t="s">
        <v>179</v>
      </c>
      <c r="V3" s="215" t="s">
        <v>180</v>
      </c>
      <c r="W3" s="215" t="s">
        <v>181</v>
      </c>
      <c r="X3" s="264" t="s">
        <v>182</v>
      </c>
      <c r="Y3" s="267" t="s">
        <v>930</v>
      </c>
      <c r="Z3" s="215" t="s">
        <v>183</v>
      </c>
      <c r="AA3" s="215" t="s">
        <v>184</v>
      </c>
      <c r="AB3" s="215" t="s">
        <v>185</v>
      </c>
      <c r="AC3" s="215" t="s">
        <v>186</v>
      </c>
      <c r="AD3" s="215" t="s">
        <v>932</v>
      </c>
      <c r="AE3" s="215" t="s">
        <v>187</v>
      </c>
      <c r="AF3" s="215" t="s">
        <v>188</v>
      </c>
      <c r="AG3" s="215" t="s">
        <v>189</v>
      </c>
      <c r="AH3" s="215" t="s">
        <v>190</v>
      </c>
      <c r="AI3" s="103" t="s">
        <v>191</v>
      </c>
      <c r="AJ3" s="103" t="s">
        <v>192</v>
      </c>
      <c r="AK3" s="108" t="s">
        <v>193</v>
      </c>
      <c r="AL3" s="108" t="s">
        <v>194</v>
      </c>
      <c r="AM3" s="108" t="s">
        <v>195</v>
      </c>
      <c r="AN3" s="108" t="s">
        <v>196</v>
      </c>
      <c r="AO3" s="108" t="s">
        <v>197</v>
      </c>
      <c r="AP3" s="108" t="s">
        <v>198</v>
      </c>
      <c r="AQ3" s="108" t="s">
        <v>199</v>
      </c>
      <c r="AR3" s="108" t="s">
        <v>200</v>
      </c>
      <c r="AS3" s="108" t="s">
        <v>201</v>
      </c>
      <c r="AT3" s="108" t="s">
        <v>202</v>
      </c>
      <c r="AU3" s="108" t="s">
        <v>203</v>
      </c>
      <c r="AV3" s="108" t="s">
        <v>204</v>
      </c>
      <c r="AW3" s="108" t="s">
        <v>205</v>
      </c>
      <c r="AX3" s="108" t="s">
        <v>206</v>
      </c>
      <c r="AY3" s="108" t="s">
        <v>178</v>
      </c>
      <c r="AZ3" s="108" t="s">
        <v>207</v>
      </c>
      <c r="BA3" s="108" t="s">
        <v>208</v>
      </c>
      <c r="BB3" s="108" t="s">
        <v>180</v>
      </c>
      <c r="BC3" s="162" t="s">
        <v>945</v>
      </c>
      <c r="BD3" s="162" t="s">
        <v>946</v>
      </c>
      <c r="BE3" s="162" t="s">
        <v>209</v>
      </c>
      <c r="BF3" s="162" t="s">
        <v>210</v>
      </c>
      <c r="BG3" s="162" t="s">
        <v>211</v>
      </c>
      <c r="BH3" s="162" t="s">
        <v>212</v>
      </c>
      <c r="BI3" s="162" t="s">
        <v>213</v>
      </c>
      <c r="BJ3" s="162" t="s">
        <v>214</v>
      </c>
      <c r="BK3" s="91" t="s">
        <v>215</v>
      </c>
      <c r="BL3" s="91" t="s">
        <v>216</v>
      </c>
      <c r="BM3" s="91" t="s">
        <v>217</v>
      </c>
      <c r="BN3" s="220"/>
      <c r="BO3" s="220"/>
      <c r="BP3" s="220"/>
      <c r="BQ3" s="81" t="s">
        <v>218</v>
      </c>
      <c r="BR3" s="220"/>
      <c r="BS3" s="220"/>
      <c r="BT3" s="96" t="s">
        <v>219</v>
      </c>
      <c r="BU3" s="96" t="s">
        <v>220</v>
      </c>
      <c r="BV3" s="96" t="s">
        <v>221</v>
      </c>
      <c r="BW3" s="220"/>
      <c r="BX3" s="220"/>
      <c r="BY3" s="96" t="s">
        <v>222</v>
      </c>
      <c r="BZ3" s="103" t="s">
        <v>223</v>
      </c>
      <c r="CA3" s="103" t="s">
        <v>224</v>
      </c>
      <c r="CB3" s="103" t="s">
        <v>225</v>
      </c>
      <c r="CC3" s="220"/>
      <c r="CD3" s="220"/>
      <c r="CE3" s="103" t="s">
        <v>222</v>
      </c>
      <c r="CF3" s="104" t="s">
        <v>226</v>
      </c>
      <c r="CG3" s="220"/>
      <c r="CH3" s="220"/>
      <c r="CI3" s="220"/>
      <c r="CJ3" s="220"/>
      <c r="CK3" s="106" t="s">
        <v>227</v>
      </c>
      <c r="CL3" s="106" t="s">
        <v>228</v>
      </c>
      <c r="CM3" s="106" t="s">
        <v>229</v>
      </c>
      <c r="CN3" s="106" t="s">
        <v>230</v>
      </c>
      <c r="CO3" s="106" t="s">
        <v>231</v>
      </c>
      <c r="CP3" s="106" t="s">
        <v>232</v>
      </c>
      <c r="CQ3" s="106" t="s">
        <v>233</v>
      </c>
      <c r="CR3" s="106" t="s">
        <v>234</v>
      </c>
      <c r="CS3" s="106" t="s">
        <v>948</v>
      </c>
      <c r="CT3" s="106" t="s">
        <v>949</v>
      </c>
    </row>
    <row r="4" spans="1:98" x14ac:dyDescent="0.35">
      <c r="A4" s="76" t="s">
        <v>235</v>
      </c>
      <c r="B4" s="157"/>
      <c r="C4" s="157">
        <f t="shared" ref="C4:C35" si="0">IF(H4="Electrolyse de l'eau avec raccordement direct avec des EnR sans soutirage réseau",V4/2,IF(H4="Electrolyse de l'eau avec raccordement réseau",60000*O4,IF(H4="Pyrolyse/gazéification",BB4/2,0)))</f>
        <v>0</v>
      </c>
      <c r="D4" s="157">
        <f>SUMIFS('Bilan GES'!T$6:T$55,'Bilan GES'!S$6:S$55,G4)+SUMIFS('Bilan GES'!T$61:T$110,'Bilan GES'!S$61:S$110,G4)</f>
        <v>0</v>
      </c>
      <c r="E4" s="220"/>
      <c r="F4" s="220"/>
      <c r="G4" s="76" t="str">
        <f t="shared" ref="G4:G35" si="1">A4&amp;" - "&amp;E4</f>
        <v xml:space="preserve">Unité de production n°1 - </v>
      </c>
      <c r="H4" s="220"/>
      <c r="I4" s="220"/>
      <c r="J4" s="220"/>
      <c r="K4" s="220"/>
      <c r="L4" s="220"/>
      <c r="M4" s="220"/>
      <c r="N4" s="220"/>
      <c r="O4" s="220"/>
      <c r="P4" s="220"/>
      <c r="Q4" s="221"/>
      <c r="R4" s="220"/>
      <c r="S4" s="221"/>
      <c r="T4" s="220"/>
      <c r="U4" s="220"/>
      <c r="V4" s="76" t="str">
        <f>IF(AND(T4&lt;&gt;"",U4&lt;&gt;""),T4*U4,"")</f>
        <v/>
      </c>
      <c r="W4" s="220"/>
      <c r="X4" s="220"/>
      <c r="Y4" s="220"/>
      <c r="Z4" s="220"/>
      <c r="AA4" s="220"/>
      <c r="AB4" s="220"/>
      <c r="AC4" s="220"/>
      <c r="AD4" s="220"/>
      <c r="AE4" s="220"/>
      <c r="AF4" s="220"/>
      <c r="AG4" s="220"/>
      <c r="AH4" s="220"/>
      <c r="AI4" s="220"/>
      <c r="AJ4" s="220"/>
      <c r="AK4" s="220"/>
      <c r="AL4" s="220"/>
      <c r="AM4" s="220"/>
      <c r="AN4" s="220"/>
      <c r="AO4" s="220"/>
      <c r="AP4" s="220"/>
      <c r="AQ4" s="220"/>
      <c r="AR4" s="220"/>
      <c r="AS4" s="222"/>
      <c r="AT4" s="222"/>
      <c r="AU4" s="222"/>
      <c r="AV4" s="222"/>
      <c r="AW4" s="222"/>
      <c r="AX4" s="220"/>
      <c r="AY4" s="220"/>
      <c r="AZ4" s="221"/>
      <c r="BA4" s="76">
        <f>AP4*AY4/1000</f>
        <v>0</v>
      </c>
      <c r="BB4" s="76">
        <f t="shared" ref="BB4:BB20" si="2">AR4*AS4*AY4/11</f>
        <v>0</v>
      </c>
      <c r="BC4" s="76" t="str">
        <f>IF(H4&lt;&gt;"",IF(H4=Sources!$C$43,(Sources!$D$63*AQ4*AY4*AP4/1000+Sources!$D$66*AP4*AY4*AK4/1000+Sources!$D$66*AX4*AY4*AM4/1000)/(AR4*AS4*AY4/11.28),VLOOKUP(H4,Sources!$C$40:$D$49,2,FALSE)+IF(H4=Sources!$C$42,AJ4,0)),"")</f>
        <v/>
      </c>
      <c r="BD4" s="76" t="str">
        <f>IF(H4&lt;&gt;"",IF(H4=Sources!$C$43,(Sources!$D$63*AQ4*AY4*AP4/1000+Sources!$D$66*AP4*AY4*AK4/1000+Sources!$D$66*AX4*AY4*AM4/1000)/(AR4*AS4*AY4/11.28)+Sources!$D$47,VLOOKUP(H4&amp;" à la station",Sources!$C$40:$D$49,2,FALSE)+IF(H4=Sources!$C$42,AJ4,0)),"")</f>
        <v/>
      </c>
      <c r="BE4" s="220"/>
      <c r="BF4" s="220"/>
      <c r="BG4" s="220"/>
      <c r="BH4" s="233">
        <f>IF((SUMIFS('Bilan GES'!I$61:I$110,'Bilan GES'!S$61:S$110,G4)+SUMIFS('Bilan GES'!M$6:M$55,'Bilan GES'!S$6:S$55,G4))&gt;0,SUMIFS('Bilan GES'!I$61:I$110,'Bilan GES'!S$61:S$110,G4)/(SUMIFS('Bilan GES'!I$61:I$110,'Bilan GES'!S$61:S$110,G4)+SUMIFS('Bilan GES'!M$6:M$55,'Bilan GES'!S$6:S$55,G4)),0)</f>
        <v>0</v>
      </c>
      <c r="BI4" s="233">
        <f>IF((SUMIFS('Bilan GES'!I$61:I$110,'Bilan GES'!S$61:S$110,G4)+SUMIFS('Bilan GES'!M$6:M$55,'Bilan GES'!S$6:S$55,G4))&gt;0,SUMIFS('Bilan GES'!M$6:M$55,'Bilan GES'!S$6:S$55,G4)/(SUMIFS('Bilan GES'!I$61:I$110,'Bilan GES'!S$61:S$110,G4)+SUMIFS('Bilan GES'!M$6:M$55,'Bilan GES'!S$6:S$55,G4)),0)</f>
        <v>0</v>
      </c>
      <c r="BJ4" s="76">
        <f t="shared" ref="BJ4:BJ35" si="3">IF(BH4&lt;&gt;"",O4*(BH4*cout_SMR+BI4*cout_raffinerie),0)</f>
        <v>0</v>
      </c>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76">
        <f>SUM(BK4:BP4)</f>
        <v>0</v>
      </c>
      <c r="CL4" s="76">
        <f>SUM(BQ4:BS4)</f>
        <v>0</v>
      </c>
      <c r="CM4" s="76">
        <f>SUM(BT4:BY4)</f>
        <v>0</v>
      </c>
      <c r="CN4" s="76">
        <f>SUM(BZ4:CE4)</f>
        <v>0</v>
      </c>
      <c r="CO4" s="76">
        <f>CF4</f>
        <v>0</v>
      </c>
      <c r="CP4" s="76">
        <f>SUM(CG4:CJ4)</f>
        <v>0</v>
      </c>
      <c r="CQ4" s="76">
        <f>SUM(CK4:CP4)</f>
        <v>0</v>
      </c>
      <c r="CR4" s="76">
        <f>CQ4-BJ4</f>
        <v>0</v>
      </c>
      <c r="CS4" s="234">
        <f>IF(CR4=0,0,BE4/CR4)</f>
        <v>0</v>
      </c>
      <c r="CT4" s="234">
        <f>IF(CR4=0,0,(BE4+BF4+BG4)/CR4)</f>
        <v>0</v>
      </c>
    </row>
    <row r="5" spans="1:98" x14ac:dyDescent="0.35">
      <c r="A5" s="76" t="s">
        <v>240</v>
      </c>
      <c r="B5" s="157"/>
      <c r="C5" s="157">
        <f t="shared" si="0"/>
        <v>0</v>
      </c>
      <c r="D5" s="157">
        <f>SUMIFS('Bilan GES'!T$6:T$55,'Bilan GES'!S$6:S$55,G5)+SUMIFS('Bilan GES'!T$61:T$110,'Bilan GES'!S$61:S$110,G5)</f>
        <v>0</v>
      </c>
      <c r="E5" s="220"/>
      <c r="F5" s="220"/>
      <c r="G5" s="76" t="str">
        <f t="shared" si="1"/>
        <v xml:space="preserve">Unité de production n°2 - </v>
      </c>
      <c r="H5" s="220"/>
      <c r="I5" s="220"/>
      <c r="J5" s="220"/>
      <c r="K5" s="220"/>
      <c r="L5" s="220"/>
      <c r="M5" s="220"/>
      <c r="N5" s="220"/>
      <c r="O5" s="220"/>
      <c r="P5" s="220"/>
      <c r="Q5" s="221"/>
      <c r="R5" s="220"/>
      <c r="S5" s="221"/>
      <c r="T5" s="220"/>
      <c r="U5" s="220"/>
      <c r="V5" s="76" t="str">
        <f t="shared" ref="V5:V53" si="4">IF(AND(T5&lt;&gt;"",U5&lt;&gt;""),T5*U5,"")</f>
        <v/>
      </c>
      <c r="W5" s="220"/>
      <c r="X5" s="220"/>
      <c r="Y5" s="220"/>
      <c r="Z5" s="220"/>
      <c r="AA5" s="220"/>
      <c r="AB5" s="220"/>
      <c r="AC5" s="220"/>
      <c r="AD5" s="220"/>
      <c r="AE5" s="220"/>
      <c r="AF5" s="220"/>
      <c r="AG5" s="220"/>
      <c r="AH5" s="220"/>
      <c r="AI5" s="220"/>
      <c r="AJ5" s="220"/>
      <c r="AK5" s="220"/>
      <c r="AL5" s="220"/>
      <c r="AM5" s="220"/>
      <c r="AN5" s="220"/>
      <c r="AO5" s="220"/>
      <c r="AP5" s="220"/>
      <c r="AQ5" s="220"/>
      <c r="AR5" s="220"/>
      <c r="AS5" s="222"/>
      <c r="AT5" s="222"/>
      <c r="AU5" s="222"/>
      <c r="AV5" s="222"/>
      <c r="AW5" s="222"/>
      <c r="AX5" s="220"/>
      <c r="AY5" s="220"/>
      <c r="AZ5" s="221"/>
      <c r="BA5" s="76">
        <f t="shared" ref="BA5:BA53" si="5">AP5*AY5/1000</f>
        <v>0</v>
      </c>
      <c r="BB5" s="76">
        <f t="shared" si="2"/>
        <v>0</v>
      </c>
      <c r="BC5" s="76" t="str">
        <f>IF(H5&lt;&gt;"",IF(H5=Sources!$C$43,(Sources!$D$63*AQ5*AY5*AP5/1000+Sources!$D$66*AP5*AY5*AK5/1000+Sources!$D$66*AX5*AY5*AM5/1000)/(AR5*AS5*AY5/11.28),VLOOKUP(H5,Sources!$C$40:$D$49,2,FALSE)+IF(H5=Sources!$C$42,AJ5,0)),"")</f>
        <v/>
      </c>
      <c r="BD5" s="76" t="str">
        <f>IF(H5&lt;&gt;"",IF(H5=Sources!$C$43,(Sources!$D$63*AQ5*AY5*AP5/1000+Sources!$D$66*AP5*AY5*AK5/1000+Sources!$D$66*AX5*AY5*AM5/1000)/(AR5*AS5*AY5/11.28)+Sources!$D$47,VLOOKUP(H5&amp;" à la station",Sources!$C$40:$D$49,2,FALSE)+IF(H5=Sources!$C$42,AJ5,0)),"")</f>
        <v/>
      </c>
      <c r="BE5" s="220"/>
      <c r="BF5" s="220"/>
      <c r="BG5" s="220"/>
      <c r="BH5" s="233">
        <f>IF((SUMIFS('Bilan GES'!I$61:I$110,'Bilan GES'!S$61:S$110,G5)+SUMIFS('Bilan GES'!M$6:M$55,'Bilan GES'!S$6:S$55,G5))&gt;0,SUMIFS('Bilan GES'!I$61:I$110,'Bilan GES'!S$61:S$110,G5)/(SUMIFS('Bilan GES'!I$61:I$110,'Bilan GES'!S$61:S$110,G5)+SUMIFS('Bilan GES'!M$6:M$55,'Bilan GES'!S$6:S$55,G5)),0)</f>
        <v>0</v>
      </c>
      <c r="BI5" s="233">
        <f>IF((SUMIFS('Bilan GES'!I$61:I$110,'Bilan GES'!S$61:S$110,G5)+SUMIFS('Bilan GES'!M$6:M$55,'Bilan GES'!S$6:S$55,G5))&gt;0,SUMIFS('Bilan GES'!M$6:M$55,'Bilan GES'!S$6:S$55,G5)/(SUMIFS('Bilan GES'!I$61:I$110,'Bilan GES'!S$61:S$110,G5)+SUMIFS('Bilan GES'!M$6:M$55,'Bilan GES'!S$6:S$55,G5)),0)</f>
        <v>0</v>
      </c>
      <c r="BJ5" s="76">
        <f t="shared" si="3"/>
        <v>0</v>
      </c>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76">
        <f t="shared" ref="CK5:CK53" si="6">SUM(BK5:BP5)</f>
        <v>0</v>
      </c>
      <c r="CL5" s="76">
        <f t="shared" ref="CL5:CL53" si="7">SUM(BQ5:BS5)</f>
        <v>0</v>
      </c>
      <c r="CM5" s="76">
        <f t="shared" ref="CM5:CM53" si="8">SUM(BT5:BY5)</f>
        <v>0</v>
      </c>
      <c r="CN5" s="76">
        <f t="shared" ref="CN5:CN53" si="9">SUM(BZ5:CE5)</f>
        <v>0</v>
      </c>
      <c r="CO5" s="76">
        <f t="shared" ref="CO5:CO53" si="10">CF5</f>
        <v>0</v>
      </c>
      <c r="CP5" s="76">
        <f t="shared" ref="CP5:CP53" si="11">SUM(CG5:CJ5)</f>
        <v>0</v>
      </c>
      <c r="CQ5" s="76">
        <f t="shared" ref="CQ5:CQ53" si="12">SUM(CK5:CP5)</f>
        <v>0</v>
      </c>
      <c r="CR5" s="76">
        <f t="shared" ref="CR5:CR53" si="13">CQ5-BJ5</f>
        <v>0</v>
      </c>
      <c r="CS5" s="234">
        <f t="shared" ref="CS5:CS53" si="14">IF(CR5=0,0,BE5/CR5)</f>
        <v>0</v>
      </c>
      <c r="CT5" s="234">
        <f t="shared" ref="CT5:CT53" si="15">IF(CR5=0,0,(BE5+BF5+BG5)/CR5)</f>
        <v>0</v>
      </c>
    </row>
    <row r="6" spans="1:98" x14ac:dyDescent="0.35">
      <c r="A6" s="76" t="s">
        <v>241</v>
      </c>
      <c r="B6" s="157"/>
      <c r="C6" s="157">
        <f t="shared" si="0"/>
        <v>0</v>
      </c>
      <c r="D6" s="157">
        <f>SUMIFS('Bilan GES'!T$6:T$55,'Bilan GES'!S$6:S$55,G6)+SUMIFS('Bilan GES'!T$61:T$110,'Bilan GES'!S$61:S$110,G6)</f>
        <v>0</v>
      </c>
      <c r="E6" s="220"/>
      <c r="F6" s="220"/>
      <c r="G6" s="76" t="str">
        <f t="shared" si="1"/>
        <v xml:space="preserve">Unité de production n°3 - </v>
      </c>
      <c r="H6" s="220"/>
      <c r="I6" s="220"/>
      <c r="J6" s="220"/>
      <c r="K6" s="220"/>
      <c r="L6" s="220"/>
      <c r="M6" s="220"/>
      <c r="N6" s="220"/>
      <c r="O6" s="220"/>
      <c r="P6" s="220"/>
      <c r="Q6" s="221"/>
      <c r="R6" s="220"/>
      <c r="S6" s="221"/>
      <c r="T6" s="220"/>
      <c r="U6" s="220"/>
      <c r="V6" s="76" t="str">
        <f t="shared" si="4"/>
        <v/>
      </c>
      <c r="W6" s="220"/>
      <c r="X6" s="220"/>
      <c r="Y6" s="220"/>
      <c r="Z6" s="220"/>
      <c r="AA6" s="220"/>
      <c r="AB6" s="220"/>
      <c r="AC6" s="220"/>
      <c r="AD6" s="220"/>
      <c r="AE6" s="220"/>
      <c r="AF6" s="220"/>
      <c r="AG6" s="220"/>
      <c r="AH6" s="220"/>
      <c r="AI6" s="220"/>
      <c r="AJ6" s="220"/>
      <c r="AK6" s="220"/>
      <c r="AL6" s="220"/>
      <c r="AM6" s="220"/>
      <c r="AN6" s="220"/>
      <c r="AO6" s="220"/>
      <c r="AP6" s="220"/>
      <c r="AQ6" s="220"/>
      <c r="AR6" s="220"/>
      <c r="AS6" s="222"/>
      <c r="AT6" s="222"/>
      <c r="AU6" s="222"/>
      <c r="AV6" s="222"/>
      <c r="AW6" s="222"/>
      <c r="AX6" s="220"/>
      <c r="AY6" s="220"/>
      <c r="AZ6" s="221"/>
      <c r="BA6" s="76">
        <f t="shared" si="5"/>
        <v>0</v>
      </c>
      <c r="BB6" s="76">
        <f t="shared" si="2"/>
        <v>0</v>
      </c>
      <c r="BC6" s="76" t="str">
        <f>IF(H6&lt;&gt;"",IF(H6=Sources!$C$43,(Sources!$D$63*AQ6*AY6*AP6/1000+Sources!$D$66*AP6*AY6*AK6/1000+Sources!$D$66*AX6*AY6*AM6/1000)/(AR6*AS6*AY6/11.28),VLOOKUP(H6,Sources!$C$40:$D$49,2,FALSE)+IF(H6=Sources!$C$42,AJ6,0)),"")</f>
        <v/>
      </c>
      <c r="BD6" s="76" t="str">
        <f>IF(H6&lt;&gt;"",IF(H6=Sources!$C$43,(Sources!$D$63*AQ6*AY6*AP6/1000+Sources!$D$66*AP6*AY6*AK6/1000+Sources!$D$66*AX6*AY6*AM6/1000)/(AR6*AS6*AY6/11.28)+Sources!$D$47,VLOOKUP(H6&amp;" à la station",Sources!$C$40:$D$49,2,FALSE)+IF(H6=Sources!$C$42,AJ6,0)),"")</f>
        <v/>
      </c>
      <c r="BE6" s="220"/>
      <c r="BF6" s="220"/>
      <c r="BG6" s="220"/>
      <c r="BH6" s="233">
        <f>IF((SUMIFS('Bilan GES'!I$61:I$110,'Bilan GES'!S$61:S$110,G6)+SUMIFS('Bilan GES'!M$6:M$55,'Bilan GES'!S$6:S$55,G6))&gt;0,SUMIFS('Bilan GES'!I$61:I$110,'Bilan GES'!S$61:S$110,G6)/(SUMIFS('Bilan GES'!I$61:I$110,'Bilan GES'!S$61:S$110,G6)+SUMIFS('Bilan GES'!M$6:M$55,'Bilan GES'!S$6:S$55,G6)),0)</f>
        <v>0</v>
      </c>
      <c r="BI6" s="233">
        <f>IF((SUMIFS('Bilan GES'!I$61:I$110,'Bilan GES'!S$61:S$110,G6)+SUMIFS('Bilan GES'!M$6:M$55,'Bilan GES'!S$6:S$55,G6))&gt;0,SUMIFS('Bilan GES'!M$6:M$55,'Bilan GES'!S$6:S$55,G6)/(SUMIFS('Bilan GES'!I$61:I$110,'Bilan GES'!S$61:S$110,G6)+SUMIFS('Bilan GES'!M$6:M$55,'Bilan GES'!S$6:S$55,G6)),0)</f>
        <v>0</v>
      </c>
      <c r="BJ6" s="76">
        <f t="shared" si="3"/>
        <v>0</v>
      </c>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76">
        <f t="shared" si="6"/>
        <v>0</v>
      </c>
      <c r="CL6" s="76">
        <f t="shared" si="7"/>
        <v>0</v>
      </c>
      <c r="CM6" s="76">
        <f t="shared" si="8"/>
        <v>0</v>
      </c>
      <c r="CN6" s="76">
        <f t="shared" si="9"/>
        <v>0</v>
      </c>
      <c r="CO6" s="76">
        <f t="shared" si="10"/>
        <v>0</v>
      </c>
      <c r="CP6" s="76">
        <f t="shared" si="11"/>
        <v>0</v>
      </c>
      <c r="CQ6" s="76">
        <f t="shared" si="12"/>
        <v>0</v>
      </c>
      <c r="CR6" s="76">
        <f t="shared" si="13"/>
        <v>0</v>
      </c>
      <c r="CS6" s="234">
        <f t="shared" si="14"/>
        <v>0</v>
      </c>
      <c r="CT6" s="234">
        <f t="shared" si="15"/>
        <v>0</v>
      </c>
    </row>
    <row r="7" spans="1:98" x14ac:dyDescent="0.35">
      <c r="A7" s="76" t="s">
        <v>242</v>
      </c>
      <c r="B7" s="157"/>
      <c r="C7" s="157">
        <f t="shared" si="0"/>
        <v>0</v>
      </c>
      <c r="D7" s="157">
        <f>SUMIFS('Bilan GES'!T$6:T$55,'Bilan GES'!S$6:S$55,G7)+SUMIFS('Bilan GES'!T$61:T$110,'Bilan GES'!S$61:S$110,G7)</f>
        <v>0</v>
      </c>
      <c r="E7" s="220"/>
      <c r="F7" s="220"/>
      <c r="G7" s="76" t="str">
        <f t="shared" si="1"/>
        <v xml:space="preserve">Unité de production n°4 - </v>
      </c>
      <c r="H7" s="220"/>
      <c r="I7" s="220"/>
      <c r="J7" s="220"/>
      <c r="K7" s="220"/>
      <c r="L7" s="220"/>
      <c r="M7" s="220"/>
      <c r="N7" s="220"/>
      <c r="O7" s="220"/>
      <c r="P7" s="220"/>
      <c r="Q7" s="221"/>
      <c r="R7" s="220"/>
      <c r="S7" s="221"/>
      <c r="T7" s="220"/>
      <c r="U7" s="220"/>
      <c r="V7" s="76" t="str">
        <f t="shared" si="4"/>
        <v/>
      </c>
      <c r="W7" s="220"/>
      <c r="X7" s="220"/>
      <c r="Y7" s="220"/>
      <c r="Z7" s="220"/>
      <c r="AA7" s="220"/>
      <c r="AB7" s="220"/>
      <c r="AC7" s="220"/>
      <c r="AD7" s="220"/>
      <c r="AE7" s="220"/>
      <c r="AF7" s="220"/>
      <c r="AG7" s="220"/>
      <c r="AH7" s="220"/>
      <c r="AI7" s="220"/>
      <c r="AJ7" s="220"/>
      <c r="AK7" s="220"/>
      <c r="AL7" s="220"/>
      <c r="AM7" s="220"/>
      <c r="AN7" s="220"/>
      <c r="AO7" s="220"/>
      <c r="AP7" s="220"/>
      <c r="AQ7" s="220"/>
      <c r="AR7" s="220"/>
      <c r="AS7" s="222"/>
      <c r="AT7" s="222"/>
      <c r="AU7" s="222"/>
      <c r="AV7" s="222"/>
      <c r="AW7" s="222"/>
      <c r="AX7" s="220"/>
      <c r="AY7" s="220"/>
      <c r="AZ7" s="221"/>
      <c r="BA7" s="76">
        <f t="shared" si="5"/>
        <v>0</v>
      </c>
      <c r="BB7" s="76">
        <f t="shared" si="2"/>
        <v>0</v>
      </c>
      <c r="BC7" s="76" t="str">
        <f>IF(H7&lt;&gt;"",IF(H7=Sources!$C$43,(Sources!$D$63*AQ7*AY7*AP7/1000+Sources!$D$66*AP7*AY7*AK7/1000+Sources!$D$66*AX7*AY7*AM7/1000)/(AR7*AS7*AY7/11.28),VLOOKUP(H7,Sources!$C$40:$D$49,2,FALSE)+IF(H7=Sources!$C$42,AJ7,0)),"")</f>
        <v/>
      </c>
      <c r="BD7" s="76" t="str">
        <f>IF(H7&lt;&gt;"",IF(H7=Sources!$C$43,(Sources!$D$63*AQ7*AY7*AP7/1000+Sources!$D$66*AP7*AY7*AK7/1000+Sources!$D$66*AX7*AY7*AM7/1000)/(AR7*AS7*AY7/11.28)+Sources!$D$47,VLOOKUP(H7&amp;" à la station",Sources!$C$40:$D$49,2,FALSE)+IF(H7=Sources!$C$42,AJ7,0)),"")</f>
        <v/>
      </c>
      <c r="BE7" s="220"/>
      <c r="BF7" s="220"/>
      <c r="BG7" s="220"/>
      <c r="BH7" s="233">
        <f>IF((SUMIFS('Bilan GES'!I$61:I$110,'Bilan GES'!S$61:S$110,G7)+SUMIFS('Bilan GES'!M$6:M$55,'Bilan GES'!S$6:S$55,G7))&gt;0,SUMIFS('Bilan GES'!I$61:I$110,'Bilan GES'!S$61:S$110,G7)/(SUMIFS('Bilan GES'!I$61:I$110,'Bilan GES'!S$61:S$110,G7)+SUMIFS('Bilan GES'!M$6:M$55,'Bilan GES'!S$6:S$55,G7)),0)</f>
        <v>0</v>
      </c>
      <c r="BI7" s="233">
        <f>IF((SUMIFS('Bilan GES'!I$61:I$110,'Bilan GES'!S$61:S$110,G7)+SUMIFS('Bilan GES'!M$6:M$55,'Bilan GES'!S$6:S$55,G7))&gt;0,SUMIFS('Bilan GES'!M$6:M$55,'Bilan GES'!S$6:S$55,G7)/(SUMIFS('Bilan GES'!I$61:I$110,'Bilan GES'!S$61:S$110,G7)+SUMIFS('Bilan GES'!M$6:M$55,'Bilan GES'!S$6:S$55,G7)),0)</f>
        <v>0</v>
      </c>
      <c r="BJ7" s="76">
        <f t="shared" si="3"/>
        <v>0</v>
      </c>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76">
        <f t="shared" si="6"/>
        <v>0</v>
      </c>
      <c r="CL7" s="76">
        <f t="shared" si="7"/>
        <v>0</v>
      </c>
      <c r="CM7" s="76">
        <f t="shared" si="8"/>
        <v>0</v>
      </c>
      <c r="CN7" s="76">
        <f t="shared" si="9"/>
        <v>0</v>
      </c>
      <c r="CO7" s="76">
        <f t="shared" si="10"/>
        <v>0</v>
      </c>
      <c r="CP7" s="76">
        <f t="shared" si="11"/>
        <v>0</v>
      </c>
      <c r="CQ7" s="76">
        <f t="shared" si="12"/>
        <v>0</v>
      </c>
      <c r="CR7" s="76">
        <f t="shared" si="13"/>
        <v>0</v>
      </c>
      <c r="CS7" s="234">
        <f t="shared" si="14"/>
        <v>0</v>
      </c>
      <c r="CT7" s="234">
        <f t="shared" si="15"/>
        <v>0</v>
      </c>
    </row>
    <row r="8" spans="1:98" x14ac:dyDescent="0.35">
      <c r="A8" s="76" t="s">
        <v>243</v>
      </c>
      <c r="B8" s="157"/>
      <c r="C8" s="157">
        <f t="shared" si="0"/>
        <v>0</v>
      </c>
      <c r="D8" s="157">
        <f>SUMIFS('Bilan GES'!T$6:T$55,'Bilan GES'!S$6:S$55,G8)+SUMIFS('Bilan GES'!T$61:T$110,'Bilan GES'!S$61:S$110,G8)</f>
        <v>0</v>
      </c>
      <c r="E8" s="220"/>
      <c r="F8" s="220"/>
      <c r="G8" s="76" t="str">
        <f t="shared" si="1"/>
        <v xml:space="preserve">Unité de production n°5 - </v>
      </c>
      <c r="H8" s="220"/>
      <c r="I8" s="220"/>
      <c r="J8" s="220"/>
      <c r="K8" s="220"/>
      <c r="L8" s="220"/>
      <c r="M8" s="220"/>
      <c r="N8" s="220"/>
      <c r="O8" s="220"/>
      <c r="P8" s="220"/>
      <c r="Q8" s="221"/>
      <c r="R8" s="220"/>
      <c r="S8" s="221"/>
      <c r="T8" s="220"/>
      <c r="U8" s="220"/>
      <c r="V8" s="76" t="str">
        <f t="shared" si="4"/>
        <v/>
      </c>
      <c r="W8" s="220"/>
      <c r="X8" s="220"/>
      <c r="Y8" s="220"/>
      <c r="Z8" s="220"/>
      <c r="AA8" s="220"/>
      <c r="AB8" s="220"/>
      <c r="AC8" s="220"/>
      <c r="AD8" s="220"/>
      <c r="AE8" s="220"/>
      <c r="AF8" s="220"/>
      <c r="AG8" s="220"/>
      <c r="AH8" s="220"/>
      <c r="AI8" s="220"/>
      <c r="AJ8" s="220"/>
      <c r="AK8" s="220"/>
      <c r="AL8" s="220"/>
      <c r="AM8" s="220"/>
      <c r="AN8" s="220"/>
      <c r="AO8" s="220"/>
      <c r="AP8" s="220"/>
      <c r="AQ8" s="220"/>
      <c r="AR8" s="220"/>
      <c r="AS8" s="222"/>
      <c r="AT8" s="222"/>
      <c r="AU8" s="222"/>
      <c r="AV8" s="222"/>
      <c r="AW8" s="222"/>
      <c r="AX8" s="220"/>
      <c r="AY8" s="220"/>
      <c r="AZ8" s="221"/>
      <c r="BA8" s="76">
        <f t="shared" si="5"/>
        <v>0</v>
      </c>
      <c r="BB8" s="76">
        <f t="shared" si="2"/>
        <v>0</v>
      </c>
      <c r="BC8" s="76" t="str">
        <f>IF(H8&lt;&gt;"",IF(H8=Sources!$C$43,(Sources!$D$63*AQ8*AY8*AP8/1000+Sources!$D$66*AP8*AY8*AK8/1000+Sources!$D$66*AX8*AY8*AM8/1000)/(AR8*AS8*AY8/11.28),VLOOKUP(H8,Sources!$C$40:$D$49,2,FALSE)+IF(H8=Sources!$C$42,AJ8,0)),"")</f>
        <v/>
      </c>
      <c r="BD8" s="76" t="str">
        <f>IF(H8&lt;&gt;"",IF(H8=Sources!$C$43,(Sources!$D$63*AQ8*AY8*AP8/1000+Sources!$D$66*AP8*AY8*AK8/1000+Sources!$D$66*AX8*AY8*AM8/1000)/(AR8*AS8*AY8/11.28)+Sources!$D$47,VLOOKUP(H8&amp;" à la station",Sources!$C$40:$D$49,2,FALSE)+IF(H8=Sources!$C$42,AJ8,0)),"")</f>
        <v/>
      </c>
      <c r="BE8" s="220"/>
      <c r="BF8" s="220"/>
      <c r="BG8" s="220"/>
      <c r="BH8" s="233">
        <f>IF((SUMIFS('Bilan GES'!I$61:I$110,'Bilan GES'!S$61:S$110,G8)+SUMIFS('Bilan GES'!M$6:M$55,'Bilan GES'!S$6:S$55,G8))&gt;0,SUMIFS('Bilan GES'!I$61:I$110,'Bilan GES'!S$61:S$110,G8)/(SUMIFS('Bilan GES'!I$61:I$110,'Bilan GES'!S$61:S$110,G8)+SUMIFS('Bilan GES'!M$6:M$55,'Bilan GES'!S$6:S$55,G8)),0)</f>
        <v>0</v>
      </c>
      <c r="BI8" s="233">
        <f>IF((SUMIFS('Bilan GES'!I$61:I$110,'Bilan GES'!S$61:S$110,G8)+SUMIFS('Bilan GES'!M$6:M$55,'Bilan GES'!S$6:S$55,G8))&gt;0,SUMIFS('Bilan GES'!M$6:M$55,'Bilan GES'!S$6:S$55,G8)/(SUMIFS('Bilan GES'!I$61:I$110,'Bilan GES'!S$61:S$110,G8)+SUMIFS('Bilan GES'!M$6:M$55,'Bilan GES'!S$6:S$55,G8)),0)</f>
        <v>0</v>
      </c>
      <c r="BJ8" s="76">
        <f t="shared" si="3"/>
        <v>0</v>
      </c>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76">
        <f t="shared" si="6"/>
        <v>0</v>
      </c>
      <c r="CL8" s="76">
        <f t="shared" si="7"/>
        <v>0</v>
      </c>
      <c r="CM8" s="76">
        <f t="shared" si="8"/>
        <v>0</v>
      </c>
      <c r="CN8" s="76">
        <f t="shared" si="9"/>
        <v>0</v>
      </c>
      <c r="CO8" s="76">
        <f t="shared" si="10"/>
        <v>0</v>
      </c>
      <c r="CP8" s="76">
        <f t="shared" si="11"/>
        <v>0</v>
      </c>
      <c r="CQ8" s="76">
        <f t="shared" si="12"/>
        <v>0</v>
      </c>
      <c r="CR8" s="76">
        <f t="shared" si="13"/>
        <v>0</v>
      </c>
      <c r="CS8" s="234">
        <f t="shared" si="14"/>
        <v>0</v>
      </c>
      <c r="CT8" s="234">
        <f t="shared" si="15"/>
        <v>0</v>
      </c>
    </row>
    <row r="9" spans="1:98" x14ac:dyDescent="0.35">
      <c r="A9" s="76" t="s">
        <v>244</v>
      </c>
      <c r="B9" s="157"/>
      <c r="C9" s="157">
        <f t="shared" si="0"/>
        <v>0</v>
      </c>
      <c r="D9" s="157">
        <f>SUMIFS('Bilan GES'!T$6:T$55,'Bilan GES'!S$6:S$55,G9)+SUMIFS('Bilan GES'!T$61:T$110,'Bilan GES'!S$61:S$110,G9)</f>
        <v>0</v>
      </c>
      <c r="E9" s="220"/>
      <c r="F9" s="220"/>
      <c r="G9" s="76" t="str">
        <f t="shared" si="1"/>
        <v xml:space="preserve">Unité de production n°6 - </v>
      </c>
      <c r="H9" s="220"/>
      <c r="I9" s="220"/>
      <c r="J9" s="220"/>
      <c r="K9" s="220"/>
      <c r="L9" s="220"/>
      <c r="M9" s="220"/>
      <c r="N9" s="220"/>
      <c r="O9" s="220"/>
      <c r="P9" s="220"/>
      <c r="Q9" s="221"/>
      <c r="R9" s="220"/>
      <c r="S9" s="221"/>
      <c r="T9" s="220"/>
      <c r="U9" s="220"/>
      <c r="V9" s="76" t="str">
        <f t="shared" si="4"/>
        <v/>
      </c>
      <c r="W9" s="220"/>
      <c r="X9" s="220"/>
      <c r="Y9" s="220"/>
      <c r="Z9" s="220"/>
      <c r="AA9" s="220"/>
      <c r="AB9" s="220"/>
      <c r="AC9" s="220"/>
      <c r="AD9" s="220"/>
      <c r="AE9" s="220"/>
      <c r="AF9" s="220"/>
      <c r="AG9" s="220"/>
      <c r="AH9" s="220"/>
      <c r="AI9" s="220"/>
      <c r="AJ9" s="220"/>
      <c r="AK9" s="220"/>
      <c r="AL9" s="220"/>
      <c r="AM9" s="220"/>
      <c r="AN9" s="220"/>
      <c r="AO9" s="220"/>
      <c r="AP9" s="220"/>
      <c r="AQ9" s="220"/>
      <c r="AR9" s="220"/>
      <c r="AS9" s="222"/>
      <c r="AT9" s="222"/>
      <c r="AU9" s="222"/>
      <c r="AV9" s="222"/>
      <c r="AW9" s="222"/>
      <c r="AX9" s="220"/>
      <c r="AY9" s="220"/>
      <c r="AZ9" s="221"/>
      <c r="BA9" s="76">
        <f t="shared" si="5"/>
        <v>0</v>
      </c>
      <c r="BB9" s="76">
        <f t="shared" si="2"/>
        <v>0</v>
      </c>
      <c r="BC9" s="76" t="str">
        <f>IF(H9&lt;&gt;"",IF(H9=Sources!$C$43,(Sources!$D$63*AQ9*AY9*AP9/1000+Sources!$D$66*AP9*AY9*AK9/1000+Sources!$D$66*AX9*AY9*AM9/1000)/(AR9*AS9*AY9/11.28),VLOOKUP(H9,Sources!$C$40:$D$49,2,FALSE)+IF(H9=Sources!$C$42,AJ9,0)),"")</f>
        <v/>
      </c>
      <c r="BD9" s="76" t="str">
        <f>IF(H9&lt;&gt;"",IF(H9=Sources!$C$43,(Sources!$D$63*AQ9*AY9*AP9/1000+Sources!$D$66*AP9*AY9*AK9/1000+Sources!$D$66*AX9*AY9*AM9/1000)/(AR9*AS9*AY9/11.28)+Sources!$D$47,VLOOKUP(H9&amp;" à la station",Sources!$C$40:$D$49,2,FALSE)+IF(H9=Sources!$C$42,AJ9,0)),"")</f>
        <v/>
      </c>
      <c r="BE9" s="220"/>
      <c r="BF9" s="220"/>
      <c r="BG9" s="220"/>
      <c r="BH9" s="233">
        <f>IF((SUMIFS('Bilan GES'!I$61:I$110,'Bilan GES'!S$61:S$110,G9)+SUMIFS('Bilan GES'!M$6:M$55,'Bilan GES'!S$6:S$55,G9))&gt;0,SUMIFS('Bilan GES'!I$61:I$110,'Bilan GES'!S$61:S$110,G9)/(SUMIFS('Bilan GES'!I$61:I$110,'Bilan GES'!S$61:S$110,G9)+SUMIFS('Bilan GES'!M$6:M$55,'Bilan GES'!S$6:S$55,G9)),0)</f>
        <v>0</v>
      </c>
      <c r="BI9" s="233">
        <f>IF((SUMIFS('Bilan GES'!I$61:I$110,'Bilan GES'!S$61:S$110,G9)+SUMIFS('Bilan GES'!M$6:M$55,'Bilan GES'!S$6:S$55,G9))&gt;0,SUMIFS('Bilan GES'!M$6:M$55,'Bilan GES'!S$6:S$55,G9)/(SUMIFS('Bilan GES'!I$61:I$110,'Bilan GES'!S$61:S$110,G9)+SUMIFS('Bilan GES'!M$6:M$55,'Bilan GES'!S$6:S$55,G9)),0)</f>
        <v>0</v>
      </c>
      <c r="BJ9" s="76">
        <f t="shared" si="3"/>
        <v>0</v>
      </c>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76">
        <f t="shared" si="6"/>
        <v>0</v>
      </c>
      <c r="CL9" s="76">
        <f t="shared" si="7"/>
        <v>0</v>
      </c>
      <c r="CM9" s="76">
        <f t="shared" si="8"/>
        <v>0</v>
      </c>
      <c r="CN9" s="76">
        <f t="shared" si="9"/>
        <v>0</v>
      </c>
      <c r="CO9" s="76">
        <f t="shared" si="10"/>
        <v>0</v>
      </c>
      <c r="CP9" s="76">
        <f t="shared" si="11"/>
        <v>0</v>
      </c>
      <c r="CQ9" s="76">
        <f t="shared" si="12"/>
        <v>0</v>
      </c>
      <c r="CR9" s="76">
        <f t="shared" si="13"/>
        <v>0</v>
      </c>
      <c r="CS9" s="234">
        <f t="shared" si="14"/>
        <v>0</v>
      </c>
      <c r="CT9" s="234">
        <f t="shared" si="15"/>
        <v>0</v>
      </c>
    </row>
    <row r="10" spans="1:98" x14ac:dyDescent="0.35">
      <c r="A10" s="76" t="s">
        <v>245</v>
      </c>
      <c r="B10" s="157"/>
      <c r="C10" s="157">
        <f t="shared" si="0"/>
        <v>0</v>
      </c>
      <c r="D10" s="157">
        <f>SUMIFS('Bilan GES'!T$6:T$55,'Bilan GES'!S$6:S$55,G10)+SUMIFS('Bilan GES'!T$61:T$110,'Bilan GES'!S$61:S$110,G10)</f>
        <v>0</v>
      </c>
      <c r="E10" s="220"/>
      <c r="F10" s="220"/>
      <c r="G10" s="76" t="str">
        <f t="shared" si="1"/>
        <v xml:space="preserve">Unité de production n°7 - </v>
      </c>
      <c r="H10" s="220"/>
      <c r="I10" s="220"/>
      <c r="J10" s="220"/>
      <c r="K10" s="220"/>
      <c r="L10" s="220"/>
      <c r="M10" s="220"/>
      <c r="N10" s="220"/>
      <c r="O10" s="220"/>
      <c r="P10" s="220"/>
      <c r="Q10" s="221"/>
      <c r="R10" s="220"/>
      <c r="S10" s="221"/>
      <c r="T10" s="220"/>
      <c r="U10" s="220"/>
      <c r="V10" s="76" t="str">
        <f t="shared" si="4"/>
        <v/>
      </c>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2"/>
      <c r="AT10" s="222"/>
      <c r="AU10" s="222"/>
      <c r="AV10" s="222"/>
      <c r="AW10" s="222"/>
      <c r="AX10" s="220"/>
      <c r="AY10" s="220"/>
      <c r="AZ10" s="221"/>
      <c r="BA10" s="76">
        <f t="shared" si="5"/>
        <v>0</v>
      </c>
      <c r="BB10" s="76">
        <f t="shared" si="2"/>
        <v>0</v>
      </c>
      <c r="BC10" s="76" t="str">
        <f>IF(H10&lt;&gt;"",IF(H10=Sources!$C$43,(Sources!$D$63*AQ10*AY10*AP10/1000+Sources!$D$66*AP10*AY10*AK10/1000+Sources!$D$66*AX10*AY10*AM10/1000)/(AR10*AS10*AY10/11.28),VLOOKUP(H10,Sources!$C$40:$D$49,2,FALSE)+IF(H10=Sources!$C$42,AJ10,0)),"")</f>
        <v/>
      </c>
      <c r="BD10" s="76" t="str">
        <f>IF(H10&lt;&gt;"",IF(H10=Sources!$C$43,(Sources!$D$63*AQ10*AY10*AP10/1000+Sources!$D$66*AP10*AY10*AK10/1000+Sources!$D$66*AX10*AY10*AM10/1000)/(AR10*AS10*AY10/11.28)+Sources!$D$47,VLOOKUP(H10&amp;" à la station",Sources!$C$40:$D$49,2,FALSE)+IF(H10=Sources!$C$42,AJ10,0)),"")</f>
        <v/>
      </c>
      <c r="BE10" s="220"/>
      <c r="BF10" s="220"/>
      <c r="BG10" s="220"/>
      <c r="BH10" s="233">
        <f>IF((SUMIFS('Bilan GES'!I$61:I$110,'Bilan GES'!S$61:S$110,G10)+SUMIFS('Bilan GES'!M$6:M$55,'Bilan GES'!S$6:S$55,G10))&gt;0,SUMIFS('Bilan GES'!I$61:I$110,'Bilan GES'!S$61:S$110,G10)/(SUMIFS('Bilan GES'!I$61:I$110,'Bilan GES'!S$61:S$110,G10)+SUMIFS('Bilan GES'!M$6:M$55,'Bilan GES'!S$6:S$55,G10)),0)</f>
        <v>0</v>
      </c>
      <c r="BI10" s="233">
        <f>IF((SUMIFS('Bilan GES'!I$61:I$110,'Bilan GES'!S$61:S$110,G10)+SUMIFS('Bilan GES'!M$6:M$55,'Bilan GES'!S$6:S$55,G10))&gt;0,SUMIFS('Bilan GES'!M$6:M$55,'Bilan GES'!S$6:S$55,G10)/(SUMIFS('Bilan GES'!I$61:I$110,'Bilan GES'!S$61:S$110,G10)+SUMIFS('Bilan GES'!M$6:M$55,'Bilan GES'!S$6:S$55,G10)),0)</f>
        <v>0</v>
      </c>
      <c r="BJ10" s="76">
        <f t="shared" si="3"/>
        <v>0</v>
      </c>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76">
        <f t="shared" si="6"/>
        <v>0</v>
      </c>
      <c r="CL10" s="76">
        <f t="shared" si="7"/>
        <v>0</v>
      </c>
      <c r="CM10" s="76">
        <f t="shared" si="8"/>
        <v>0</v>
      </c>
      <c r="CN10" s="76">
        <f t="shared" si="9"/>
        <v>0</v>
      </c>
      <c r="CO10" s="76">
        <f t="shared" si="10"/>
        <v>0</v>
      </c>
      <c r="CP10" s="76">
        <f t="shared" si="11"/>
        <v>0</v>
      </c>
      <c r="CQ10" s="76">
        <f t="shared" si="12"/>
        <v>0</v>
      </c>
      <c r="CR10" s="76">
        <f t="shared" si="13"/>
        <v>0</v>
      </c>
      <c r="CS10" s="234">
        <f t="shared" si="14"/>
        <v>0</v>
      </c>
      <c r="CT10" s="234">
        <f t="shared" si="15"/>
        <v>0</v>
      </c>
    </row>
    <row r="11" spans="1:98" x14ac:dyDescent="0.35">
      <c r="A11" s="76" t="s">
        <v>246</v>
      </c>
      <c r="B11" s="157"/>
      <c r="C11" s="157">
        <f t="shared" si="0"/>
        <v>0</v>
      </c>
      <c r="D11" s="157">
        <f>SUMIFS('Bilan GES'!T$6:T$55,'Bilan GES'!S$6:S$55,G11)+SUMIFS('Bilan GES'!T$61:T$110,'Bilan GES'!S$61:S$110,G11)</f>
        <v>0</v>
      </c>
      <c r="E11" s="220"/>
      <c r="F11" s="220"/>
      <c r="G11" s="76" t="str">
        <f t="shared" si="1"/>
        <v xml:space="preserve">Unité de production n°8 - </v>
      </c>
      <c r="H11" s="220"/>
      <c r="I11" s="220"/>
      <c r="J11" s="220"/>
      <c r="K11" s="220"/>
      <c r="L11" s="220"/>
      <c r="M11" s="220"/>
      <c r="N11" s="220"/>
      <c r="O11" s="220"/>
      <c r="P11" s="220"/>
      <c r="Q11" s="221"/>
      <c r="R11" s="220"/>
      <c r="S11" s="221"/>
      <c r="T11" s="220"/>
      <c r="U11" s="220"/>
      <c r="V11" s="76" t="str">
        <f t="shared" si="4"/>
        <v/>
      </c>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2"/>
      <c r="AT11" s="222"/>
      <c r="AU11" s="222"/>
      <c r="AV11" s="222"/>
      <c r="AW11" s="222"/>
      <c r="AX11" s="220"/>
      <c r="AY11" s="220"/>
      <c r="AZ11" s="221"/>
      <c r="BA11" s="76">
        <f t="shared" si="5"/>
        <v>0</v>
      </c>
      <c r="BB11" s="76">
        <f t="shared" si="2"/>
        <v>0</v>
      </c>
      <c r="BC11" s="76" t="str">
        <f>IF(H11&lt;&gt;"",IF(H11=Sources!$C$43,(Sources!$D$63*AQ11*AY11*AP11/1000+Sources!$D$66*AP11*AY11*AK11/1000+Sources!$D$66*AX11*AY11*AM11/1000)/(AR11*AS11*AY11/11.28),VLOOKUP(H11,Sources!$C$40:$D$49,2,FALSE)+IF(H11=Sources!$C$42,AJ11,0)),"")</f>
        <v/>
      </c>
      <c r="BD11" s="76" t="str">
        <f>IF(H11&lt;&gt;"",IF(H11=Sources!$C$43,(Sources!$D$63*AQ11*AY11*AP11/1000+Sources!$D$66*AP11*AY11*AK11/1000+Sources!$D$66*AX11*AY11*AM11/1000)/(AR11*AS11*AY11/11.28)+Sources!$D$47,VLOOKUP(H11&amp;" à la station",Sources!$C$40:$D$49,2,FALSE)+IF(H11=Sources!$C$42,AJ11,0)),"")</f>
        <v/>
      </c>
      <c r="BE11" s="220"/>
      <c r="BF11" s="220"/>
      <c r="BG11" s="220"/>
      <c r="BH11" s="233">
        <f>IF((SUMIFS('Bilan GES'!I$61:I$110,'Bilan GES'!S$61:S$110,G11)+SUMIFS('Bilan GES'!M$6:M$55,'Bilan GES'!S$6:S$55,G11))&gt;0,SUMIFS('Bilan GES'!I$61:I$110,'Bilan GES'!S$61:S$110,G11)/(SUMIFS('Bilan GES'!I$61:I$110,'Bilan GES'!S$61:S$110,G11)+SUMIFS('Bilan GES'!M$6:M$55,'Bilan GES'!S$6:S$55,G11)),0)</f>
        <v>0</v>
      </c>
      <c r="BI11" s="233">
        <f>IF((SUMIFS('Bilan GES'!I$61:I$110,'Bilan GES'!S$61:S$110,G11)+SUMIFS('Bilan GES'!M$6:M$55,'Bilan GES'!S$6:S$55,G11))&gt;0,SUMIFS('Bilan GES'!M$6:M$55,'Bilan GES'!S$6:S$55,G11)/(SUMIFS('Bilan GES'!I$61:I$110,'Bilan GES'!S$61:S$110,G11)+SUMIFS('Bilan GES'!M$6:M$55,'Bilan GES'!S$6:S$55,G11)),0)</f>
        <v>0</v>
      </c>
      <c r="BJ11" s="76">
        <f t="shared" si="3"/>
        <v>0</v>
      </c>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76">
        <f t="shared" si="6"/>
        <v>0</v>
      </c>
      <c r="CL11" s="76">
        <f t="shared" si="7"/>
        <v>0</v>
      </c>
      <c r="CM11" s="76">
        <f t="shared" si="8"/>
        <v>0</v>
      </c>
      <c r="CN11" s="76">
        <f t="shared" si="9"/>
        <v>0</v>
      </c>
      <c r="CO11" s="76">
        <f t="shared" si="10"/>
        <v>0</v>
      </c>
      <c r="CP11" s="76">
        <f t="shared" si="11"/>
        <v>0</v>
      </c>
      <c r="CQ11" s="76">
        <f t="shared" si="12"/>
        <v>0</v>
      </c>
      <c r="CR11" s="76">
        <f t="shared" si="13"/>
        <v>0</v>
      </c>
      <c r="CS11" s="234">
        <f t="shared" si="14"/>
        <v>0</v>
      </c>
      <c r="CT11" s="234">
        <f t="shared" si="15"/>
        <v>0</v>
      </c>
    </row>
    <row r="12" spans="1:98" x14ac:dyDescent="0.35">
      <c r="A12" s="76" t="s">
        <v>247</v>
      </c>
      <c r="B12" s="157"/>
      <c r="C12" s="157">
        <f t="shared" si="0"/>
        <v>0</v>
      </c>
      <c r="D12" s="157">
        <f>SUMIFS('Bilan GES'!T$6:T$55,'Bilan GES'!S$6:S$55,G12)+SUMIFS('Bilan GES'!T$61:T$110,'Bilan GES'!S$61:S$110,G12)</f>
        <v>0</v>
      </c>
      <c r="E12" s="220"/>
      <c r="F12" s="220"/>
      <c r="G12" s="76" t="str">
        <f t="shared" si="1"/>
        <v xml:space="preserve">Unité de production n°9 - </v>
      </c>
      <c r="H12" s="220"/>
      <c r="I12" s="220"/>
      <c r="J12" s="220"/>
      <c r="K12" s="220"/>
      <c r="L12" s="220"/>
      <c r="M12" s="220"/>
      <c r="N12" s="220"/>
      <c r="O12" s="220"/>
      <c r="P12" s="220"/>
      <c r="Q12" s="221"/>
      <c r="R12" s="220"/>
      <c r="S12" s="221"/>
      <c r="T12" s="220"/>
      <c r="U12" s="220"/>
      <c r="V12" s="76" t="str">
        <f t="shared" si="4"/>
        <v/>
      </c>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2"/>
      <c r="AT12" s="222"/>
      <c r="AU12" s="222"/>
      <c r="AV12" s="222"/>
      <c r="AW12" s="222"/>
      <c r="AX12" s="220"/>
      <c r="AY12" s="220"/>
      <c r="AZ12" s="221"/>
      <c r="BA12" s="76">
        <f t="shared" si="5"/>
        <v>0</v>
      </c>
      <c r="BB12" s="76">
        <f t="shared" si="2"/>
        <v>0</v>
      </c>
      <c r="BC12" s="76" t="str">
        <f>IF(H12&lt;&gt;"",IF(H12=Sources!$C$43,(Sources!$D$63*AQ12*AY12*AP12/1000+Sources!$D$66*AP12*AY12*AK12/1000+Sources!$D$66*AX12*AY12*AM12/1000)/(AR12*AS12*AY12/11.28),VLOOKUP(H12,Sources!$C$40:$D$49,2,FALSE)+IF(H12=Sources!$C$42,AJ12,0)),"")</f>
        <v/>
      </c>
      <c r="BD12" s="76" t="str">
        <f>IF(H12&lt;&gt;"",IF(H12=Sources!$C$43,(Sources!$D$63*AQ12*AY12*AP12/1000+Sources!$D$66*AP12*AY12*AK12/1000+Sources!$D$66*AX12*AY12*AM12/1000)/(AR12*AS12*AY12/11.28)+Sources!$D$47,VLOOKUP(H12&amp;" à la station",Sources!$C$40:$D$49,2,FALSE)+IF(H12=Sources!$C$42,AJ12,0)),"")</f>
        <v/>
      </c>
      <c r="BE12" s="220"/>
      <c r="BF12" s="220"/>
      <c r="BG12" s="220"/>
      <c r="BH12" s="233">
        <f>IF((SUMIFS('Bilan GES'!I$61:I$110,'Bilan GES'!S$61:S$110,G12)+SUMIFS('Bilan GES'!M$6:M$55,'Bilan GES'!S$6:S$55,G12))&gt;0,SUMIFS('Bilan GES'!I$61:I$110,'Bilan GES'!S$61:S$110,G12)/(SUMIFS('Bilan GES'!I$61:I$110,'Bilan GES'!S$61:S$110,G12)+SUMIFS('Bilan GES'!M$6:M$55,'Bilan GES'!S$6:S$55,G12)),0)</f>
        <v>0</v>
      </c>
      <c r="BI12" s="233">
        <f>IF((SUMIFS('Bilan GES'!I$61:I$110,'Bilan GES'!S$61:S$110,G12)+SUMIFS('Bilan GES'!M$6:M$55,'Bilan GES'!S$6:S$55,G12))&gt;0,SUMIFS('Bilan GES'!M$6:M$55,'Bilan GES'!S$6:S$55,G12)/(SUMIFS('Bilan GES'!I$61:I$110,'Bilan GES'!S$61:S$110,G12)+SUMIFS('Bilan GES'!M$6:M$55,'Bilan GES'!S$6:S$55,G12)),0)</f>
        <v>0</v>
      </c>
      <c r="BJ12" s="76">
        <f t="shared" si="3"/>
        <v>0</v>
      </c>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76">
        <f t="shared" si="6"/>
        <v>0</v>
      </c>
      <c r="CL12" s="76">
        <f t="shared" si="7"/>
        <v>0</v>
      </c>
      <c r="CM12" s="76">
        <f t="shared" si="8"/>
        <v>0</v>
      </c>
      <c r="CN12" s="76">
        <f t="shared" si="9"/>
        <v>0</v>
      </c>
      <c r="CO12" s="76">
        <f t="shared" si="10"/>
        <v>0</v>
      </c>
      <c r="CP12" s="76">
        <f t="shared" si="11"/>
        <v>0</v>
      </c>
      <c r="CQ12" s="76">
        <f t="shared" si="12"/>
        <v>0</v>
      </c>
      <c r="CR12" s="76">
        <f t="shared" si="13"/>
        <v>0</v>
      </c>
      <c r="CS12" s="234">
        <f t="shared" si="14"/>
        <v>0</v>
      </c>
      <c r="CT12" s="234">
        <f t="shared" si="15"/>
        <v>0</v>
      </c>
    </row>
    <row r="13" spans="1:98" x14ac:dyDescent="0.35">
      <c r="A13" s="76" t="s">
        <v>248</v>
      </c>
      <c r="B13" s="157"/>
      <c r="C13" s="157">
        <f t="shared" si="0"/>
        <v>0</v>
      </c>
      <c r="D13" s="157">
        <f>SUMIFS('Bilan GES'!T$6:T$55,'Bilan GES'!S$6:S$55,G13)+SUMIFS('Bilan GES'!T$61:T$110,'Bilan GES'!S$61:S$110,G13)</f>
        <v>0</v>
      </c>
      <c r="E13" s="220"/>
      <c r="F13" s="220"/>
      <c r="G13" s="76" t="str">
        <f t="shared" si="1"/>
        <v xml:space="preserve">Unité de production n°10 - </v>
      </c>
      <c r="H13" s="220"/>
      <c r="I13" s="220"/>
      <c r="J13" s="220"/>
      <c r="K13" s="220"/>
      <c r="L13" s="220"/>
      <c r="M13" s="220"/>
      <c r="N13" s="220"/>
      <c r="O13" s="220"/>
      <c r="P13" s="220"/>
      <c r="Q13" s="221"/>
      <c r="R13" s="220"/>
      <c r="S13" s="221"/>
      <c r="T13" s="220"/>
      <c r="U13" s="220"/>
      <c r="V13" s="76" t="str">
        <f t="shared" si="4"/>
        <v/>
      </c>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2"/>
      <c r="AT13" s="222"/>
      <c r="AU13" s="222"/>
      <c r="AV13" s="222"/>
      <c r="AW13" s="222"/>
      <c r="AX13" s="220"/>
      <c r="AY13" s="220"/>
      <c r="AZ13" s="221"/>
      <c r="BA13" s="76">
        <f t="shared" si="5"/>
        <v>0</v>
      </c>
      <c r="BB13" s="76">
        <f t="shared" si="2"/>
        <v>0</v>
      </c>
      <c r="BC13" s="76" t="str">
        <f>IF(H13&lt;&gt;"",IF(H13=Sources!$C$43,(Sources!$D$63*AQ13*AY13*AP13/1000+Sources!$D$66*AP13*AY13*AK13/1000+Sources!$D$66*AX13*AY13*AM13/1000)/(AR13*AS13*AY13/11.28),VLOOKUP(H13,Sources!$C$40:$D$49,2,FALSE)+IF(H13=Sources!$C$42,AJ13,0)),"")</f>
        <v/>
      </c>
      <c r="BD13" s="76" t="str">
        <f>IF(H13&lt;&gt;"",IF(H13=Sources!$C$43,(Sources!$D$63*AQ13*AY13*AP13/1000+Sources!$D$66*AP13*AY13*AK13/1000+Sources!$D$66*AX13*AY13*AM13/1000)/(AR13*AS13*AY13/11.28)+Sources!$D$47,VLOOKUP(H13&amp;" à la station",Sources!$C$40:$D$49,2,FALSE)+IF(H13=Sources!$C$42,AJ13,0)),"")</f>
        <v/>
      </c>
      <c r="BE13" s="220"/>
      <c r="BF13" s="220"/>
      <c r="BG13" s="220"/>
      <c r="BH13" s="233">
        <f>IF((SUMIFS('Bilan GES'!I$61:I$110,'Bilan GES'!S$61:S$110,G13)+SUMIFS('Bilan GES'!M$6:M$55,'Bilan GES'!S$6:S$55,G13))&gt;0,SUMIFS('Bilan GES'!I$61:I$110,'Bilan GES'!S$61:S$110,G13)/(SUMIFS('Bilan GES'!I$61:I$110,'Bilan GES'!S$61:S$110,G13)+SUMIFS('Bilan GES'!M$6:M$55,'Bilan GES'!S$6:S$55,G13)),0)</f>
        <v>0</v>
      </c>
      <c r="BI13" s="233">
        <f>IF((SUMIFS('Bilan GES'!I$61:I$110,'Bilan GES'!S$61:S$110,G13)+SUMIFS('Bilan GES'!M$6:M$55,'Bilan GES'!S$6:S$55,G13))&gt;0,SUMIFS('Bilan GES'!M$6:M$55,'Bilan GES'!S$6:S$55,G13)/(SUMIFS('Bilan GES'!I$61:I$110,'Bilan GES'!S$61:S$110,G13)+SUMIFS('Bilan GES'!M$6:M$55,'Bilan GES'!S$6:S$55,G13)),0)</f>
        <v>0</v>
      </c>
      <c r="BJ13" s="76">
        <f t="shared" si="3"/>
        <v>0</v>
      </c>
      <c r="BK13" s="220"/>
      <c r="BL13" s="220"/>
      <c r="BM13" s="220"/>
      <c r="BN13" s="220"/>
      <c r="BO13" s="220"/>
      <c r="BP13" s="220"/>
      <c r="BQ13" s="220"/>
      <c r="BR13" s="220"/>
      <c r="BS13" s="220"/>
      <c r="BT13" s="220"/>
      <c r="BU13" s="220"/>
      <c r="BV13" s="220"/>
      <c r="BW13" s="220"/>
      <c r="BX13" s="220"/>
      <c r="BY13" s="220"/>
      <c r="BZ13" s="220"/>
      <c r="CA13" s="220"/>
      <c r="CB13" s="220"/>
      <c r="CC13" s="220"/>
      <c r="CD13" s="220"/>
      <c r="CE13" s="220"/>
      <c r="CF13" s="220"/>
      <c r="CG13" s="220"/>
      <c r="CH13" s="220"/>
      <c r="CI13" s="220"/>
      <c r="CJ13" s="220"/>
      <c r="CK13" s="76">
        <f t="shared" si="6"/>
        <v>0</v>
      </c>
      <c r="CL13" s="76">
        <f t="shared" si="7"/>
        <v>0</v>
      </c>
      <c r="CM13" s="76">
        <f t="shared" si="8"/>
        <v>0</v>
      </c>
      <c r="CN13" s="76">
        <f t="shared" si="9"/>
        <v>0</v>
      </c>
      <c r="CO13" s="76">
        <f t="shared" si="10"/>
        <v>0</v>
      </c>
      <c r="CP13" s="76">
        <f t="shared" si="11"/>
        <v>0</v>
      </c>
      <c r="CQ13" s="76">
        <f t="shared" si="12"/>
        <v>0</v>
      </c>
      <c r="CR13" s="76">
        <f t="shared" si="13"/>
        <v>0</v>
      </c>
      <c r="CS13" s="234">
        <f t="shared" si="14"/>
        <v>0</v>
      </c>
      <c r="CT13" s="234">
        <f t="shared" si="15"/>
        <v>0</v>
      </c>
    </row>
    <row r="14" spans="1:98" x14ac:dyDescent="0.35">
      <c r="A14" s="76" t="s">
        <v>249</v>
      </c>
      <c r="B14" s="157"/>
      <c r="C14" s="157">
        <f t="shared" si="0"/>
        <v>0</v>
      </c>
      <c r="D14" s="157">
        <f>SUMIFS('Bilan GES'!T$6:T$55,'Bilan GES'!S$6:S$55,G14)+SUMIFS('Bilan GES'!T$61:T$110,'Bilan GES'!S$61:S$110,G14)</f>
        <v>0</v>
      </c>
      <c r="E14" s="220"/>
      <c r="F14" s="220"/>
      <c r="G14" s="76" t="str">
        <f t="shared" si="1"/>
        <v xml:space="preserve">Unité de production n°11 - </v>
      </c>
      <c r="H14" s="220"/>
      <c r="I14" s="220"/>
      <c r="J14" s="220"/>
      <c r="K14" s="220"/>
      <c r="L14" s="220"/>
      <c r="M14" s="220"/>
      <c r="N14" s="220"/>
      <c r="O14" s="220"/>
      <c r="P14" s="220"/>
      <c r="Q14" s="221"/>
      <c r="R14" s="220"/>
      <c r="S14" s="221"/>
      <c r="T14" s="220"/>
      <c r="U14" s="220"/>
      <c r="V14" s="76" t="str">
        <f t="shared" si="4"/>
        <v/>
      </c>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2"/>
      <c r="AT14" s="222"/>
      <c r="AU14" s="222"/>
      <c r="AV14" s="222"/>
      <c r="AW14" s="222"/>
      <c r="AX14" s="220"/>
      <c r="AY14" s="220"/>
      <c r="AZ14" s="221"/>
      <c r="BA14" s="76">
        <f t="shared" si="5"/>
        <v>0</v>
      </c>
      <c r="BB14" s="76">
        <f t="shared" si="2"/>
        <v>0</v>
      </c>
      <c r="BC14" s="76" t="str">
        <f>IF(H14&lt;&gt;"",IF(H14=Sources!$C$43,(Sources!$D$63*AQ14*AY14*AP14/1000+Sources!$D$66*AP14*AY14*AK14/1000+Sources!$D$66*AX14*AY14*AM14/1000)/(AR14*AS14*AY14/11.28),VLOOKUP(H14,Sources!$C$40:$D$49,2,FALSE)+IF(H14=Sources!$C$42,AJ14,0)),"")</f>
        <v/>
      </c>
      <c r="BD14" s="76" t="str">
        <f>IF(H14&lt;&gt;"",IF(H14=Sources!$C$43,(Sources!$D$63*AQ14*AY14*AP14/1000+Sources!$D$66*AP14*AY14*AK14/1000+Sources!$D$66*AX14*AY14*AM14/1000)/(AR14*AS14*AY14/11.28)+Sources!$D$47,VLOOKUP(H14&amp;" à la station",Sources!$C$40:$D$49,2,FALSE)+IF(H14=Sources!$C$42,AJ14,0)),"")</f>
        <v/>
      </c>
      <c r="BE14" s="220"/>
      <c r="BF14" s="220"/>
      <c r="BG14" s="220"/>
      <c r="BH14" s="233">
        <f>IF((SUMIFS('Bilan GES'!I$61:I$110,'Bilan GES'!S$61:S$110,G14)+SUMIFS('Bilan GES'!M$6:M$55,'Bilan GES'!S$6:S$55,G14))&gt;0,SUMIFS('Bilan GES'!I$61:I$110,'Bilan GES'!S$61:S$110,G14)/(SUMIFS('Bilan GES'!I$61:I$110,'Bilan GES'!S$61:S$110,G14)+SUMIFS('Bilan GES'!M$6:M$55,'Bilan GES'!S$6:S$55,G14)),0)</f>
        <v>0</v>
      </c>
      <c r="BI14" s="233">
        <f>IF((SUMIFS('Bilan GES'!I$61:I$110,'Bilan GES'!S$61:S$110,G14)+SUMIFS('Bilan GES'!M$6:M$55,'Bilan GES'!S$6:S$55,G14))&gt;0,SUMIFS('Bilan GES'!M$6:M$55,'Bilan GES'!S$6:S$55,G14)/(SUMIFS('Bilan GES'!I$61:I$110,'Bilan GES'!S$61:S$110,G14)+SUMIFS('Bilan GES'!M$6:M$55,'Bilan GES'!S$6:S$55,G14)),0)</f>
        <v>0</v>
      </c>
      <c r="BJ14" s="76">
        <f t="shared" si="3"/>
        <v>0</v>
      </c>
      <c r="BK14" s="220"/>
      <c r="BL14" s="220"/>
      <c r="BM14" s="220"/>
      <c r="BN14" s="220"/>
      <c r="BO14" s="220"/>
      <c r="BP14" s="220"/>
      <c r="BQ14" s="220"/>
      <c r="BR14" s="220"/>
      <c r="BS14" s="220"/>
      <c r="BT14" s="220"/>
      <c r="BU14" s="220"/>
      <c r="BV14" s="220"/>
      <c r="BW14" s="220"/>
      <c r="BX14" s="220"/>
      <c r="BY14" s="220"/>
      <c r="BZ14" s="220"/>
      <c r="CA14" s="220"/>
      <c r="CB14" s="220"/>
      <c r="CC14" s="220"/>
      <c r="CD14" s="220"/>
      <c r="CE14" s="220"/>
      <c r="CF14" s="220"/>
      <c r="CG14" s="220"/>
      <c r="CH14" s="220"/>
      <c r="CI14" s="220"/>
      <c r="CJ14" s="220"/>
      <c r="CK14" s="76">
        <f t="shared" si="6"/>
        <v>0</v>
      </c>
      <c r="CL14" s="76">
        <f t="shared" si="7"/>
        <v>0</v>
      </c>
      <c r="CM14" s="76">
        <f t="shared" si="8"/>
        <v>0</v>
      </c>
      <c r="CN14" s="76">
        <f t="shared" si="9"/>
        <v>0</v>
      </c>
      <c r="CO14" s="76">
        <f t="shared" si="10"/>
        <v>0</v>
      </c>
      <c r="CP14" s="76">
        <f t="shared" si="11"/>
        <v>0</v>
      </c>
      <c r="CQ14" s="76">
        <f t="shared" si="12"/>
        <v>0</v>
      </c>
      <c r="CR14" s="76">
        <f t="shared" si="13"/>
        <v>0</v>
      </c>
      <c r="CS14" s="234">
        <f t="shared" si="14"/>
        <v>0</v>
      </c>
      <c r="CT14" s="234">
        <f t="shared" si="15"/>
        <v>0</v>
      </c>
    </row>
    <row r="15" spans="1:98" x14ac:dyDescent="0.35">
      <c r="A15" s="76" t="s">
        <v>250</v>
      </c>
      <c r="B15" s="157"/>
      <c r="C15" s="157">
        <f t="shared" si="0"/>
        <v>0</v>
      </c>
      <c r="D15" s="157">
        <f>SUMIFS('Bilan GES'!T$6:T$55,'Bilan GES'!S$6:S$55,G15)+SUMIFS('Bilan GES'!T$61:T$110,'Bilan GES'!S$61:S$110,G15)</f>
        <v>0</v>
      </c>
      <c r="E15" s="220"/>
      <c r="F15" s="220"/>
      <c r="G15" s="76" t="str">
        <f t="shared" si="1"/>
        <v xml:space="preserve">Unité de production n°12 - </v>
      </c>
      <c r="H15" s="220"/>
      <c r="I15" s="220"/>
      <c r="J15" s="220"/>
      <c r="K15" s="220"/>
      <c r="L15" s="220"/>
      <c r="M15" s="220"/>
      <c r="N15" s="220"/>
      <c r="O15" s="220"/>
      <c r="P15" s="220"/>
      <c r="Q15" s="221"/>
      <c r="R15" s="220"/>
      <c r="S15" s="221"/>
      <c r="T15" s="220"/>
      <c r="U15" s="220"/>
      <c r="V15" s="76" t="str">
        <f t="shared" si="4"/>
        <v/>
      </c>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2"/>
      <c r="AT15" s="222"/>
      <c r="AU15" s="222"/>
      <c r="AV15" s="222"/>
      <c r="AW15" s="222"/>
      <c r="AX15" s="220"/>
      <c r="AY15" s="220"/>
      <c r="AZ15" s="221"/>
      <c r="BA15" s="76">
        <f t="shared" si="5"/>
        <v>0</v>
      </c>
      <c r="BB15" s="76">
        <f t="shared" si="2"/>
        <v>0</v>
      </c>
      <c r="BC15" s="76" t="str">
        <f>IF(H15&lt;&gt;"",IF(H15=Sources!$C$43,(Sources!$D$63*AQ15*AY15*AP15/1000+Sources!$D$66*AP15*AY15*AK15/1000+Sources!$D$66*AX15*AY15*AM15/1000)/(AR15*AS15*AY15/11.28),VLOOKUP(H15,Sources!$C$40:$D$49,2,FALSE)+IF(H15=Sources!$C$42,AJ15,0)),"")</f>
        <v/>
      </c>
      <c r="BD15" s="76" t="str">
        <f>IF(H15&lt;&gt;"",IF(H15=Sources!$C$43,(Sources!$D$63*AQ15*AY15*AP15/1000+Sources!$D$66*AP15*AY15*AK15/1000+Sources!$D$66*AX15*AY15*AM15/1000)/(AR15*AS15*AY15/11.28)+Sources!$D$47,VLOOKUP(H15&amp;" à la station",Sources!$C$40:$D$49,2,FALSE)+IF(H15=Sources!$C$42,AJ15,0)),"")</f>
        <v/>
      </c>
      <c r="BE15" s="220"/>
      <c r="BF15" s="220"/>
      <c r="BG15" s="220"/>
      <c r="BH15" s="233">
        <f>IF((SUMIFS('Bilan GES'!I$61:I$110,'Bilan GES'!S$61:S$110,G15)+SUMIFS('Bilan GES'!M$6:M$55,'Bilan GES'!S$6:S$55,G15))&gt;0,SUMIFS('Bilan GES'!I$61:I$110,'Bilan GES'!S$61:S$110,G15)/(SUMIFS('Bilan GES'!I$61:I$110,'Bilan GES'!S$61:S$110,G15)+SUMIFS('Bilan GES'!M$6:M$55,'Bilan GES'!S$6:S$55,G15)),0)</f>
        <v>0</v>
      </c>
      <c r="BI15" s="233">
        <f>IF((SUMIFS('Bilan GES'!I$61:I$110,'Bilan GES'!S$61:S$110,G15)+SUMIFS('Bilan GES'!M$6:M$55,'Bilan GES'!S$6:S$55,G15))&gt;0,SUMIFS('Bilan GES'!M$6:M$55,'Bilan GES'!S$6:S$55,G15)/(SUMIFS('Bilan GES'!I$61:I$110,'Bilan GES'!S$61:S$110,G15)+SUMIFS('Bilan GES'!M$6:M$55,'Bilan GES'!S$6:S$55,G15)),0)</f>
        <v>0</v>
      </c>
      <c r="BJ15" s="76">
        <f t="shared" si="3"/>
        <v>0</v>
      </c>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76">
        <f t="shared" si="6"/>
        <v>0</v>
      </c>
      <c r="CL15" s="76">
        <f t="shared" si="7"/>
        <v>0</v>
      </c>
      <c r="CM15" s="76">
        <f t="shared" si="8"/>
        <v>0</v>
      </c>
      <c r="CN15" s="76">
        <f t="shared" si="9"/>
        <v>0</v>
      </c>
      <c r="CO15" s="76">
        <f t="shared" si="10"/>
        <v>0</v>
      </c>
      <c r="CP15" s="76">
        <f t="shared" si="11"/>
        <v>0</v>
      </c>
      <c r="CQ15" s="76">
        <f t="shared" si="12"/>
        <v>0</v>
      </c>
      <c r="CR15" s="76">
        <f t="shared" si="13"/>
        <v>0</v>
      </c>
      <c r="CS15" s="234">
        <f t="shared" si="14"/>
        <v>0</v>
      </c>
      <c r="CT15" s="234">
        <f t="shared" si="15"/>
        <v>0</v>
      </c>
    </row>
    <row r="16" spans="1:98" x14ac:dyDescent="0.35">
      <c r="A16" s="76" t="s">
        <v>251</v>
      </c>
      <c r="B16" s="157"/>
      <c r="C16" s="157">
        <f t="shared" si="0"/>
        <v>0</v>
      </c>
      <c r="D16" s="157">
        <f>SUMIFS('Bilan GES'!T$6:T$55,'Bilan GES'!S$6:S$55,G16)+SUMIFS('Bilan GES'!T$61:T$110,'Bilan GES'!S$61:S$110,G16)</f>
        <v>0</v>
      </c>
      <c r="E16" s="220"/>
      <c r="F16" s="220"/>
      <c r="G16" s="76" t="str">
        <f t="shared" si="1"/>
        <v xml:space="preserve">Unité de production n°13 - </v>
      </c>
      <c r="H16" s="220"/>
      <c r="I16" s="220"/>
      <c r="J16" s="220"/>
      <c r="K16" s="220"/>
      <c r="L16" s="220"/>
      <c r="M16" s="220"/>
      <c r="N16" s="220"/>
      <c r="O16" s="220"/>
      <c r="P16" s="220"/>
      <c r="Q16" s="221"/>
      <c r="R16" s="220"/>
      <c r="S16" s="221"/>
      <c r="T16" s="220"/>
      <c r="U16" s="220"/>
      <c r="V16" s="76" t="str">
        <f t="shared" si="4"/>
        <v/>
      </c>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2"/>
      <c r="AT16" s="222"/>
      <c r="AU16" s="222"/>
      <c r="AV16" s="222"/>
      <c r="AW16" s="222"/>
      <c r="AX16" s="220"/>
      <c r="AY16" s="220"/>
      <c r="AZ16" s="221"/>
      <c r="BA16" s="76">
        <f t="shared" si="5"/>
        <v>0</v>
      </c>
      <c r="BB16" s="76">
        <f t="shared" si="2"/>
        <v>0</v>
      </c>
      <c r="BC16" s="76" t="str">
        <f>IF(H16&lt;&gt;"",IF(H16=Sources!$C$43,(Sources!$D$63*AQ16*AY16*AP16/1000+Sources!$D$66*AP16*AY16*AK16/1000+Sources!$D$66*AX16*AY16*AM16/1000)/(AR16*AS16*AY16/11.28),VLOOKUP(H16,Sources!$C$40:$D$49,2,FALSE)+IF(H16=Sources!$C$42,AJ16,0)),"")</f>
        <v/>
      </c>
      <c r="BD16" s="76" t="str">
        <f>IF(H16&lt;&gt;"",IF(H16=Sources!$C$43,(Sources!$D$63*AQ16*AY16*AP16/1000+Sources!$D$66*AP16*AY16*AK16/1000+Sources!$D$66*AX16*AY16*AM16/1000)/(AR16*AS16*AY16/11.28)+Sources!$D$47,VLOOKUP(H16&amp;" à la station",Sources!$C$40:$D$49,2,FALSE)+IF(H16=Sources!$C$42,AJ16,0)),"")</f>
        <v/>
      </c>
      <c r="BE16" s="220"/>
      <c r="BF16" s="220"/>
      <c r="BG16" s="220"/>
      <c r="BH16" s="233">
        <f>IF((SUMIFS('Bilan GES'!I$61:I$110,'Bilan GES'!S$61:S$110,G16)+SUMIFS('Bilan GES'!M$6:M$55,'Bilan GES'!S$6:S$55,G16))&gt;0,SUMIFS('Bilan GES'!I$61:I$110,'Bilan GES'!S$61:S$110,G16)/(SUMIFS('Bilan GES'!I$61:I$110,'Bilan GES'!S$61:S$110,G16)+SUMIFS('Bilan GES'!M$6:M$55,'Bilan GES'!S$6:S$55,G16)),0)</f>
        <v>0</v>
      </c>
      <c r="BI16" s="233">
        <f>IF((SUMIFS('Bilan GES'!I$61:I$110,'Bilan GES'!S$61:S$110,G16)+SUMIFS('Bilan GES'!M$6:M$55,'Bilan GES'!S$6:S$55,G16))&gt;0,SUMIFS('Bilan GES'!M$6:M$55,'Bilan GES'!S$6:S$55,G16)/(SUMIFS('Bilan GES'!I$61:I$110,'Bilan GES'!S$61:S$110,G16)+SUMIFS('Bilan GES'!M$6:M$55,'Bilan GES'!S$6:S$55,G16)),0)</f>
        <v>0</v>
      </c>
      <c r="BJ16" s="76">
        <f t="shared" si="3"/>
        <v>0</v>
      </c>
      <c r="BK16" s="220"/>
      <c r="BL16" s="220"/>
      <c r="BM16" s="220"/>
      <c r="BN16" s="220"/>
      <c r="BO16" s="220"/>
      <c r="BP16" s="220"/>
      <c r="BQ16" s="220"/>
      <c r="BR16" s="220"/>
      <c r="BS16" s="220"/>
      <c r="BT16" s="220"/>
      <c r="BU16" s="220"/>
      <c r="BV16" s="220"/>
      <c r="BW16" s="220"/>
      <c r="BX16" s="220"/>
      <c r="BY16" s="220"/>
      <c r="BZ16" s="220"/>
      <c r="CA16" s="220"/>
      <c r="CB16" s="220"/>
      <c r="CC16" s="220"/>
      <c r="CD16" s="220"/>
      <c r="CE16" s="220"/>
      <c r="CF16" s="220"/>
      <c r="CG16" s="220"/>
      <c r="CH16" s="220"/>
      <c r="CI16" s="220"/>
      <c r="CJ16" s="220"/>
      <c r="CK16" s="76">
        <f t="shared" si="6"/>
        <v>0</v>
      </c>
      <c r="CL16" s="76">
        <f t="shared" si="7"/>
        <v>0</v>
      </c>
      <c r="CM16" s="76">
        <f t="shared" si="8"/>
        <v>0</v>
      </c>
      <c r="CN16" s="76">
        <f t="shared" si="9"/>
        <v>0</v>
      </c>
      <c r="CO16" s="76">
        <f t="shared" si="10"/>
        <v>0</v>
      </c>
      <c r="CP16" s="76">
        <f t="shared" si="11"/>
        <v>0</v>
      </c>
      <c r="CQ16" s="76">
        <f t="shared" si="12"/>
        <v>0</v>
      </c>
      <c r="CR16" s="76">
        <f t="shared" si="13"/>
        <v>0</v>
      </c>
      <c r="CS16" s="234">
        <f t="shared" si="14"/>
        <v>0</v>
      </c>
      <c r="CT16" s="234">
        <f t="shared" si="15"/>
        <v>0</v>
      </c>
    </row>
    <row r="17" spans="1:98" x14ac:dyDescent="0.35">
      <c r="A17" s="76" t="s">
        <v>252</v>
      </c>
      <c r="B17" s="157"/>
      <c r="C17" s="157">
        <f t="shared" si="0"/>
        <v>0</v>
      </c>
      <c r="D17" s="157">
        <f>SUMIFS('Bilan GES'!T$6:T$55,'Bilan GES'!S$6:S$55,G17)+SUMIFS('Bilan GES'!T$61:T$110,'Bilan GES'!S$61:S$110,G17)</f>
        <v>0</v>
      </c>
      <c r="E17" s="220"/>
      <c r="F17" s="220"/>
      <c r="G17" s="76" t="str">
        <f t="shared" si="1"/>
        <v xml:space="preserve">Unité de production n°14 - </v>
      </c>
      <c r="H17" s="220"/>
      <c r="I17" s="220"/>
      <c r="J17" s="220"/>
      <c r="K17" s="220"/>
      <c r="L17" s="220"/>
      <c r="M17" s="220"/>
      <c r="N17" s="220"/>
      <c r="O17" s="220"/>
      <c r="P17" s="220"/>
      <c r="Q17" s="221"/>
      <c r="R17" s="220"/>
      <c r="S17" s="221"/>
      <c r="T17" s="220"/>
      <c r="U17" s="220"/>
      <c r="V17" s="76" t="str">
        <f t="shared" si="4"/>
        <v/>
      </c>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2"/>
      <c r="AT17" s="222"/>
      <c r="AU17" s="222"/>
      <c r="AV17" s="222"/>
      <c r="AW17" s="222"/>
      <c r="AX17" s="220"/>
      <c r="AY17" s="220"/>
      <c r="AZ17" s="221"/>
      <c r="BA17" s="76">
        <f t="shared" si="5"/>
        <v>0</v>
      </c>
      <c r="BB17" s="76">
        <f t="shared" si="2"/>
        <v>0</v>
      </c>
      <c r="BC17" s="76" t="str">
        <f>IF(H17&lt;&gt;"",IF(H17=Sources!$C$43,(Sources!$D$63*AQ17*AY17*AP17/1000+Sources!$D$66*AP17*AY17*AK17/1000+Sources!$D$66*AX17*AY17*AM17/1000)/(AR17*AS17*AY17/11.28),VLOOKUP(H17,Sources!$C$40:$D$49,2,FALSE)+IF(H17=Sources!$C$42,AJ17,0)),"")</f>
        <v/>
      </c>
      <c r="BD17" s="76" t="str">
        <f>IF(H17&lt;&gt;"",IF(H17=Sources!$C$43,(Sources!$D$63*AQ17*AY17*AP17/1000+Sources!$D$66*AP17*AY17*AK17/1000+Sources!$D$66*AX17*AY17*AM17/1000)/(AR17*AS17*AY17/11.28)+Sources!$D$47,VLOOKUP(H17&amp;" à la station",Sources!$C$40:$D$49,2,FALSE)+IF(H17=Sources!$C$42,AJ17,0)),"")</f>
        <v/>
      </c>
      <c r="BE17" s="220"/>
      <c r="BF17" s="220"/>
      <c r="BG17" s="220"/>
      <c r="BH17" s="233">
        <f>IF((SUMIFS('Bilan GES'!I$61:I$110,'Bilan GES'!S$61:S$110,G17)+SUMIFS('Bilan GES'!M$6:M$55,'Bilan GES'!S$6:S$55,G17))&gt;0,SUMIFS('Bilan GES'!I$61:I$110,'Bilan GES'!S$61:S$110,G17)/(SUMIFS('Bilan GES'!I$61:I$110,'Bilan GES'!S$61:S$110,G17)+SUMIFS('Bilan GES'!M$6:M$55,'Bilan GES'!S$6:S$55,G17)),0)</f>
        <v>0</v>
      </c>
      <c r="BI17" s="233">
        <f>IF((SUMIFS('Bilan GES'!I$61:I$110,'Bilan GES'!S$61:S$110,G17)+SUMIFS('Bilan GES'!M$6:M$55,'Bilan GES'!S$6:S$55,G17))&gt;0,SUMIFS('Bilan GES'!M$6:M$55,'Bilan GES'!S$6:S$55,G17)/(SUMIFS('Bilan GES'!I$61:I$110,'Bilan GES'!S$61:S$110,G17)+SUMIFS('Bilan GES'!M$6:M$55,'Bilan GES'!S$6:S$55,G17)),0)</f>
        <v>0</v>
      </c>
      <c r="BJ17" s="76">
        <f t="shared" si="3"/>
        <v>0</v>
      </c>
      <c r="BK17" s="220"/>
      <c r="BL17" s="220"/>
      <c r="BM17" s="220"/>
      <c r="BN17" s="220"/>
      <c r="BO17" s="220"/>
      <c r="BP17" s="220"/>
      <c r="BQ17" s="220"/>
      <c r="BR17" s="220"/>
      <c r="BS17" s="220"/>
      <c r="BT17" s="220"/>
      <c r="BU17" s="220"/>
      <c r="BV17" s="220"/>
      <c r="BW17" s="220"/>
      <c r="BX17" s="220"/>
      <c r="BY17" s="220"/>
      <c r="BZ17" s="220"/>
      <c r="CA17" s="220"/>
      <c r="CB17" s="220"/>
      <c r="CC17" s="220"/>
      <c r="CD17" s="220"/>
      <c r="CE17" s="220"/>
      <c r="CF17" s="220"/>
      <c r="CG17" s="220"/>
      <c r="CH17" s="220"/>
      <c r="CI17" s="220"/>
      <c r="CJ17" s="220"/>
      <c r="CK17" s="76">
        <f t="shared" si="6"/>
        <v>0</v>
      </c>
      <c r="CL17" s="76">
        <f t="shared" si="7"/>
        <v>0</v>
      </c>
      <c r="CM17" s="76">
        <f t="shared" si="8"/>
        <v>0</v>
      </c>
      <c r="CN17" s="76">
        <f t="shared" si="9"/>
        <v>0</v>
      </c>
      <c r="CO17" s="76">
        <f t="shared" si="10"/>
        <v>0</v>
      </c>
      <c r="CP17" s="76">
        <f t="shared" si="11"/>
        <v>0</v>
      </c>
      <c r="CQ17" s="76">
        <f t="shared" si="12"/>
        <v>0</v>
      </c>
      <c r="CR17" s="76">
        <f t="shared" si="13"/>
        <v>0</v>
      </c>
      <c r="CS17" s="234">
        <f t="shared" si="14"/>
        <v>0</v>
      </c>
      <c r="CT17" s="234">
        <f t="shared" si="15"/>
        <v>0</v>
      </c>
    </row>
    <row r="18" spans="1:98" x14ac:dyDescent="0.35">
      <c r="A18" s="76" t="s">
        <v>253</v>
      </c>
      <c r="B18" s="157"/>
      <c r="C18" s="157">
        <f t="shared" si="0"/>
        <v>0</v>
      </c>
      <c r="D18" s="157">
        <f>SUMIFS('Bilan GES'!T$6:T$55,'Bilan GES'!S$6:S$55,G18)+SUMIFS('Bilan GES'!T$61:T$110,'Bilan GES'!S$61:S$110,G18)</f>
        <v>0</v>
      </c>
      <c r="E18" s="220"/>
      <c r="F18" s="220"/>
      <c r="G18" s="76" t="str">
        <f t="shared" si="1"/>
        <v xml:space="preserve">Unité de production n°15 - </v>
      </c>
      <c r="H18" s="220"/>
      <c r="I18" s="220"/>
      <c r="J18" s="220"/>
      <c r="K18" s="220"/>
      <c r="L18" s="220"/>
      <c r="M18" s="220"/>
      <c r="N18" s="220"/>
      <c r="O18" s="220"/>
      <c r="P18" s="220"/>
      <c r="Q18" s="221"/>
      <c r="R18" s="220"/>
      <c r="S18" s="221"/>
      <c r="T18" s="220"/>
      <c r="U18" s="220"/>
      <c r="V18" s="76" t="str">
        <f t="shared" si="4"/>
        <v/>
      </c>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2"/>
      <c r="AT18" s="222"/>
      <c r="AU18" s="222"/>
      <c r="AV18" s="222"/>
      <c r="AW18" s="222"/>
      <c r="AX18" s="220"/>
      <c r="AY18" s="220"/>
      <c r="AZ18" s="221"/>
      <c r="BA18" s="76">
        <f t="shared" si="5"/>
        <v>0</v>
      </c>
      <c r="BB18" s="76">
        <f t="shared" si="2"/>
        <v>0</v>
      </c>
      <c r="BC18" s="76" t="str">
        <f>IF(H18&lt;&gt;"",IF(H18=Sources!$C$43,(Sources!$D$63*AQ18*AY18*AP18/1000+Sources!$D$66*AP18*AY18*AK18/1000+Sources!$D$66*AX18*AY18*AM18/1000)/(AR18*AS18*AY18/11.28),VLOOKUP(H18,Sources!$C$40:$D$49,2,FALSE)+IF(H18=Sources!$C$42,AJ18,0)),"")</f>
        <v/>
      </c>
      <c r="BD18" s="76" t="str">
        <f>IF(H18&lt;&gt;"",IF(H18=Sources!$C$43,(Sources!$D$63*AQ18*AY18*AP18/1000+Sources!$D$66*AP18*AY18*AK18/1000+Sources!$D$66*AX18*AY18*AM18/1000)/(AR18*AS18*AY18/11.28)+Sources!$D$47,VLOOKUP(H18&amp;" à la station",Sources!$C$40:$D$49,2,FALSE)+IF(H18=Sources!$C$42,AJ18,0)),"")</f>
        <v/>
      </c>
      <c r="BE18" s="220"/>
      <c r="BF18" s="220"/>
      <c r="BG18" s="220"/>
      <c r="BH18" s="233">
        <f>IF((SUMIFS('Bilan GES'!I$61:I$110,'Bilan GES'!S$61:S$110,G18)+SUMIFS('Bilan GES'!M$6:M$55,'Bilan GES'!S$6:S$55,G18))&gt;0,SUMIFS('Bilan GES'!I$61:I$110,'Bilan GES'!S$61:S$110,G18)/(SUMIFS('Bilan GES'!I$61:I$110,'Bilan GES'!S$61:S$110,G18)+SUMIFS('Bilan GES'!M$6:M$55,'Bilan GES'!S$6:S$55,G18)),0)</f>
        <v>0</v>
      </c>
      <c r="BI18" s="233">
        <f>IF((SUMIFS('Bilan GES'!I$61:I$110,'Bilan GES'!S$61:S$110,G18)+SUMIFS('Bilan GES'!M$6:M$55,'Bilan GES'!S$6:S$55,G18))&gt;0,SUMIFS('Bilan GES'!M$6:M$55,'Bilan GES'!S$6:S$55,G18)/(SUMIFS('Bilan GES'!I$61:I$110,'Bilan GES'!S$61:S$110,G18)+SUMIFS('Bilan GES'!M$6:M$55,'Bilan GES'!S$6:S$55,G18)),0)</f>
        <v>0</v>
      </c>
      <c r="BJ18" s="76">
        <f t="shared" si="3"/>
        <v>0</v>
      </c>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76">
        <f t="shared" si="6"/>
        <v>0</v>
      </c>
      <c r="CL18" s="76">
        <f t="shared" si="7"/>
        <v>0</v>
      </c>
      <c r="CM18" s="76">
        <f t="shared" si="8"/>
        <v>0</v>
      </c>
      <c r="CN18" s="76">
        <f t="shared" si="9"/>
        <v>0</v>
      </c>
      <c r="CO18" s="76">
        <f t="shared" si="10"/>
        <v>0</v>
      </c>
      <c r="CP18" s="76">
        <f t="shared" si="11"/>
        <v>0</v>
      </c>
      <c r="CQ18" s="76">
        <f t="shared" si="12"/>
        <v>0</v>
      </c>
      <c r="CR18" s="76">
        <f t="shared" si="13"/>
        <v>0</v>
      </c>
      <c r="CS18" s="234">
        <f t="shared" si="14"/>
        <v>0</v>
      </c>
      <c r="CT18" s="234">
        <f t="shared" si="15"/>
        <v>0</v>
      </c>
    </row>
    <row r="19" spans="1:98" x14ac:dyDescent="0.35">
      <c r="A19" s="76" t="s">
        <v>254</v>
      </c>
      <c r="B19" s="157"/>
      <c r="C19" s="157">
        <f t="shared" si="0"/>
        <v>0</v>
      </c>
      <c r="D19" s="157">
        <f>SUMIFS('Bilan GES'!T$6:T$55,'Bilan GES'!S$6:S$55,G19)+SUMIFS('Bilan GES'!T$61:T$110,'Bilan GES'!S$61:S$110,G19)</f>
        <v>0</v>
      </c>
      <c r="E19" s="220"/>
      <c r="F19" s="220"/>
      <c r="G19" s="76" t="str">
        <f t="shared" si="1"/>
        <v xml:space="preserve">Unité de production n°16 - </v>
      </c>
      <c r="H19" s="220"/>
      <c r="I19" s="220"/>
      <c r="J19" s="220"/>
      <c r="K19" s="220"/>
      <c r="L19" s="220"/>
      <c r="M19" s="220"/>
      <c r="N19" s="220"/>
      <c r="O19" s="220"/>
      <c r="P19" s="220"/>
      <c r="Q19" s="221"/>
      <c r="R19" s="220"/>
      <c r="S19" s="221"/>
      <c r="T19" s="220"/>
      <c r="U19" s="220"/>
      <c r="V19" s="76" t="str">
        <f t="shared" si="4"/>
        <v/>
      </c>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2"/>
      <c r="AT19" s="222"/>
      <c r="AU19" s="222"/>
      <c r="AV19" s="222"/>
      <c r="AW19" s="222"/>
      <c r="AX19" s="220"/>
      <c r="AY19" s="220"/>
      <c r="AZ19" s="221"/>
      <c r="BA19" s="76">
        <f t="shared" si="5"/>
        <v>0</v>
      </c>
      <c r="BB19" s="76">
        <f t="shared" si="2"/>
        <v>0</v>
      </c>
      <c r="BC19" s="76" t="str">
        <f>IF(H19&lt;&gt;"",IF(H19=Sources!$C$43,(Sources!$D$63*AQ19*AY19*AP19/1000+Sources!$D$66*AP19*AY19*AK19/1000+Sources!$D$66*AX19*AY19*AM19/1000)/(AR19*AS19*AY19/11.28),VLOOKUP(H19,Sources!$C$40:$D$49,2,FALSE)+IF(H19=Sources!$C$42,AJ19,0)),"")</f>
        <v/>
      </c>
      <c r="BD19" s="76" t="str">
        <f>IF(H19&lt;&gt;"",IF(H19=Sources!$C$43,(Sources!$D$63*AQ19*AY19*AP19/1000+Sources!$D$66*AP19*AY19*AK19/1000+Sources!$D$66*AX19*AY19*AM19/1000)/(AR19*AS19*AY19/11.28)+Sources!$D$47,VLOOKUP(H19&amp;" à la station",Sources!$C$40:$D$49,2,FALSE)+IF(H19=Sources!$C$42,AJ19,0)),"")</f>
        <v/>
      </c>
      <c r="BE19" s="220"/>
      <c r="BF19" s="220"/>
      <c r="BG19" s="220"/>
      <c r="BH19" s="233">
        <f>IF((SUMIFS('Bilan GES'!I$61:I$110,'Bilan GES'!S$61:S$110,G19)+SUMIFS('Bilan GES'!M$6:M$55,'Bilan GES'!S$6:S$55,G19))&gt;0,SUMIFS('Bilan GES'!I$61:I$110,'Bilan GES'!S$61:S$110,G19)/(SUMIFS('Bilan GES'!I$61:I$110,'Bilan GES'!S$61:S$110,G19)+SUMIFS('Bilan GES'!M$6:M$55,'Bilan GES'!S$6:S$55,G19)),0)</f>
        <v>0</v>
      </c>
      <c r="BI19" s="233">
        <f>IF((SUMIFS('Bilan GES'!I$61:I$110,'Bilan GES'!S$61:S$110,G19)+SUMIFS('Bilan GES'!M$6:M$55,'Bilan GES'!S$6:S$55,G19))&gt;0,SUMIFS('Bilan GES'!M$6:M$55,'Bilan GES'!S$6:S$55,G19)/(SUMIFS('Bilan GES'!I$61:I$110,'Bilan GES'!S$61:S$110,G19)+SUMIFS('Bilan GES'!M$6:M$55,'Bilan GES'!S$6:S$55,G19)),0)</f>
        <v>0</v>
      </c>
      <c r="BJ19" s="76">
        <f t="shared" si="3"/>
        <v>0</v>
      </c>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76">
        <f t="shared" si="6"/>
        <v>0</v>
      </c>
      <c r="CL19" s="76">
        <f t="shared" si="7"/>
        <v>0</v>
      </c>
      <c r="CM19" s="76">
        <f t="shared" si="8"/>
        <v>0</v>
      </c>
      <c r="CN19" s="76">
        <f t="shared" si="9"/>
        <v>0</v>
      </c>
      <c r="CO19" s="76">
        <f t="shared" si="10"/>
        <v>0</v>
      </c>
      <c r="CP19" s="76">
        <f t="shared" si="11"/>
        <v>0</v>
      </c>
      <c r="CQ19" s="76">
        <f t="shared" si="12"/>
        <v>0</v>
      </c>
      <c r="CR19" s="76">
        <f t="shared" si="13"/>
        <v>0</v>
      </c>
      <c r="CS19" s="234">
        <f t="shared" si="14"/>
        <v>0</v>
      </c>
      <c r="CT19" s="234">
        <f t="shared" si="15"/>
        <v>0</v>
      </c>
    </row>
    <row r="20" spans="1:98" x14ac:dyDescent="0.35">
      <c r="A20" s="76" t="s">
        <v>255</v>
      </c>
      <c r="B20" s="157"/>
      <c r="C20" s="157">
        <f t="shared" si="0"/>
        <v>0</v>
      </c>
      <c r="D20" s="157">
        <f>SUMIFS('Bilan GES'!T$6:T$55,'Bilan GES'!S$6:S$55,G20)+SUMIFS('Bilan GES'!T$61:T$110,'Bilan GES'!S$61:S$110,G20)</f>
        <v>0</v>
      </c>
      <c r="E20" s="220"/>
      <c r="F20" s="220"/>
      <c r="G20" s="76" t="str">
        <f t="shared" si="1"/>
        <v xml:space="preserve">Unité de production n°17 - </v>
      </c>
      <c r="H20" s="220"/>
      <c r="I20" s="220"/>
      <c r="J20" s="220"/>
      <c r="K20" s="220"/>
      <c r="L20" s="220"/>
      <c r="M20" s="220"/>
      <c r="N20" s="220"/>
      <c r="O20" s="220"/>
      <c r="P20" s="220"/>
      <c r="Q20" s="221"/>
      <c r="R20" s="220"/>
      <c r="S20" s="221"/>
      <c r="T20" s="220"/>
      <c r="U20" s="220"/>
      <c r="V20" s="76" t="str">
        <f t="shared" si="4"/>
        <v/>
      </c>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2"/>
      <c r="AT20" s="222"/>
      <c r="AU20" s="222"/>
      <c r="AV20" s="222"/>
      <c r="AW20" s="222"/>
      <c r="AX20" s="220"/>
      <c r="AY20" s="220"/>
      <c r="AZ20" s="221"/>
      <c r="BA20" s="76">
        <f t="shared" si="5"/>
        <v>0</v>
      </c>
      <c r="BB20" s="76">
        <f t="shared" si="2"/>
        <v>0</v>
      </c>
      <c r="BC20" s="76" t="str">
        <f>IF(H20&lt;&gt;"",IF(H20=Sources!$C$43,(Sources!$D$63*AQ20*AY20*AP20/1000+Sources!$D$66*AP20*AY20*AK20/1000+Sources!$D$66*AX20*AY20*AM20/1000)/(AR20*AS20*AY20/11.28),VLOOKUP(H20,Sources!$C$40:$D$49,2,FALSE)+IF(H20=Sources!$C$42,AJ20,0)),"")</f>
        <v/>
      </c>
      <c r="BD20" s="76" t="str">
        <f>IF(H20&lt;&gt;"",IF(H20=Sources!$C$43,(Sources!$D$63*AQ20*AY20*AP20/1000+Sources!$D$66*AP20*AY20*AK20/1000+Sources!$D$66*AX20*AY20*AM20/1000)/(AR20*AS20*AY20/11.28)+Sources!$D$47,VLOOKUP(H20&amp;" à la station",Sources!$C$40:$D$49,2,FALSE)+IF(H20=Sources!$C$42,AJ20,0)),"")</f>
        <v/>
      </c>
      <c r="BE20" s="220"/>
      <c r="BF20" s="220"/>
      <c r="BG20" s="220"/>
      <c r="BH20" s="233">
        <f>IF((SUMIFS('Bilan GES'!I$61:I$110,'Bilan GES'!S$61:S$110,G20)+SUMIFS('Bilan GES'!M$6:M$55,'Bilan GES'!S$6:S$55,G20))&gt;0,SUMIFS('Bilan GES'!I$61:I$110,'Bilan GES'!S$61:S$110,G20)/(SUMIFS('Bilan GES'!I$61:I$110,'Bilan GES'!S$61:S$110,G20)+SUMIFS('Bilan GES'!M$6:M$55,'Bilan GES'!S$6:S$55,G20)),0)</f>
        <v>0</v>
      </c>
      <c r="BI20" s="233">
        <f>IF((SUMIFS('Bilan GES'!I$61:I$110,'Bilan GES'!S$61:S$110,G20)+SUMIFS('Bilan GES'!M$6:M$55,'Bilan GES'!S$6:S$55,G20))&gt;0,SUMIFS('Bilan GES'!M$6:M$55,'Bilan GES'!S$6:S$55,G20)/(SUMIFS('Bilan GES'!I$61:I$110,'Bilan GES'!S$61:S$110,G20)+SUMIFS('Bilan GES'!M$6:M$55,'Bilan GES'!S$6:S$55,G20)),0)</f>
        <v>0</v>
      </c>
      <c r="BJ20" s="76">
        <f t="shared" si="3"/>
        <v>0</v>
      </c>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76">
        <f t="shared" si="6"/>
        <v>0</v>
      </c>
      <c r="CL20" s="76">
        <f t="shared" si="7"/>
        <v>0</v>
      </c>
      <c r="CM20" s="76">
        <f t="shared" si="8"/>
        <v>0</v>
      </c>
      <c r="CN20" s="76">
        <f t="shared" si="9"/>
        <v>0</v>
      </c>
      <c r="CO20" s="76">
        <f t="shared" si="10"/>
        <v>0</v>
      </c>
      <c r="CP20" s="76">
        <f t="shared" si="11"/>
        <v>0</v>
      </c>
      <c r="CQ20" s="76">
        <f t="shared" si="12"/>
        <v>0</v>
      </c>
      <c r="CR20" s="76">
        <f t="shared" si="13"/>
        <v>0</v>
      </c>
      <c r="CS20" s="234">
        <f t="shared" si="14"/>
        <v>0</v>
      </c>
      <c r="CT20" s="234">
        <f t="shared" si="15"/>
        <v>0</v>
      </c>
    </row>
    <row r="21" spans="1:98" x14ac:dyDescent="0.35">
      <c r="A21" s="76" t="s">
        <v>256</v>
      </c>
      <c r="B21" s="157"/>
      <c r="C21" s="157">
        <f t="shared" si="0"/>
        <v>0</v>
      </c>
      <c r="D21" s="157">
        <f>SUMIFS('Bilan GES'!T$6:T$55,'Bilan GES'!S$6:S$55,G21)+SUMIFS('Bilan GES'!T$61:T$110,'Bilan GES'!S$61:S$110,G21)</f>
        <v>0</v>
      </c>
      <c r="E21" s="220"/>
      <c r="F21" s="220"/>
      <c r="G21" s="76" t="str">
        <f t="shared" si="1"/>
        <v xml:space="preserve">Unité de production n°18 - </v>
      </c>
      <c r="H21" s="220"/>
      <c r="I21" s="220"/>
      <c r="J21" s="220"/>
      <c r="K21" s="220"/>
      <c r="L21" s="220"/>
      <c r="M21" s="220"/>
      <c r="N21" s="220"/>
      <c r="O21" s="220"/>
      <c r="P21" s="220"/>
      <c r="Q21" s="221"/>
      <c r="R21" s="220"/>
      <c r="S21" s="221"/>
      <c r="T21" s="220"/>
      <c r="U21" s="220"/>
      <c r="V21" s="76" t="str">
        <f t="shared" si="4"/>
        <v/>
      </c>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2"/>
      <c r="AT21" s="222"/>
      <c r="AU21" s="222"/>
      <c r="AV21" s="222"/>
      <c r="AW21" s="222"/>
      <c r="AX21" s="220"/>
      <c r="AY21" s="220"/>
      <c r="AZ21" s="221"/>
      <c r="BA21" s="76">
        <f t="shared" si="5"/>
        <v>0</v>
      </c>
      <c r="BB21" s="76">
        <f t="shared" ref="BB21:BB53" si="16">AR21*AS21*AY21/11</f>
        <v>0</v>
      </c>
      <c r="BC21" s="76" t="str">
        <f>IF(H21&lt;&gt;"",IF(H21=Sources!$C$43,(Sources!$D$63*AQ21*AY21*AP21/1000+Sources!$D$66*AP21*AY21*AK21/1000+Sources!$D$66*AX21*AY21*AM21/1000)/(AR21*AS21*AY21/11.28),VLOOKUP(H21,Sources!$C$40:$D$49,2,FALSE)+IF(H21=Sources!$C$42,AJ21,0)),"")</f>
        <v/>
      </c>
      <c r="BD21" s="76" t="str">
        <f>IF(H21&lt;&gt;"",IF(H21=Sources!$C$43,(Sources!$D$63*AQ21*AY21*AP21/1000+Sources!$D$66*AP21*AY21*AK21/1000+Sources!$D$66*AX21*AY21*AM21/1000)/(AR21*AS21*AY21/11.28)+Sources!$D$47,VLOOKUP(H21&amp;" à la station",Sources!$C$40:$D$49,2,FALSE)+IF(H21=Sources!$C$42,AJ21,0)),"")</f>
        <v/>
      </c>
      <c r="BE21" s="220"/>
      <c r="BF21" s="220"/>
      <c r="BG21" s="220"/>
      <c r="BH21" s="233">
        <f>IF((SUMIFS('Bilan GES'!I$61:I$110,'Bilan GES'!S$61:S$110,G21)+SUMIFS('Bilan GES'!M$6:M$55,'Bilan GES'!S$6:S$55,G21))&gt;0,SUMIFS('Bilan GES'!I$61:I$110,'Bilan GES'!S$61:S$110,G21)/(SUMIFS('Bilan GES'!I$61:I$110,'Bilan GES'!S$61:S$110,G21)+SUMIFS('Bilan GES'!M$6:M$55,'Bilan GES'!S$6:S$55,G21)),0)</f>
        <v>0</v>
      </c>
      <c r="BI21" s="233">
        <f>IF((SUMIFS('Bilan GES'!I$61:I$110,'Bilan GES'!S$61:S$110,G21)+SUMIFS('Bilan GES'!M$6:M$55,'Bilan GES'!S$6:S$55,G21))&gt;0,SUMIFS('Bilan GES'!M$6:M$55,'Bilan GES'!S$6:S$55,G21)/(SUMIFS('Bilan GES'!I$61:I$110,'Bilan GES'!S$61:S$110,G21)+SUMIFS('Bilan GES'!M$6:M$55,'Bilan GES'!S$6:S$55,G21)),0)</f>
        <v>0</v>
      </c>
      <c r="BJ21" s="76">
        <f t="shared" si="3"/>
        <v>0</v>
      </c>
      <c r="BK21" s="220"/>
      <c r="BL21" s="220"/>
      <c r="BM21" s="220"/>
      <c r="BN21" s="220"/>
      <c r="BO21" s="220"/>
      <c r="BP21" s="220"/>
      <c r="BQ21" s="220"/>
      <c r="BR21" s="220"/>
      <c r="BS21" s="220"/>
      <c r="BT21" s="220"/>
      <c r="BU21" s="220"/>
      <c r="BV21" s="220"/>
      <c r="BW21" s="220"/>
      <c r="BX21" s="220"/>
      <c r="BY21" s="220"/>
      <c r="BZ21" s="220"/>
      <c r="CA21" s="220"/>
      <c r="CB21" s="220"/>
      <c r="CC21" s="220"/>
      <c r="CD21" s="220"/>
      <c r="CE21" s="220"/>
      <c r="CF21" s="220"/>
      <c r="CG21" s="220"/>
      <c r="CH21" s="220"/>
      <c r="CI21" s="220"/>
      <c r="CJ21" s="220"/>
      <c r="CK21" s="76">
        <f t="shared" si="6"/>
        <v>0</v>
      </c>
      <c r="CL21" s="76">
        <f t="shared" si="7"/>
        <v>0</v>
      </c>
      <c r="CM21" s="76">
        <f t="shared" si="8"/>
        <v>0</v>
      </c>
      <c r="CN21" s="76">
        <f t="shared" si="9"/>
        <v>0</v>
      </c>
      <c r="CO21" s="76">
        <f t="shared" si="10"/>
        <v>0</v>
      </c>
      <c r="CP21" s="76">
        <f t="shared" si="11"/>
        <v>0</v>
      </c>
      <c r="CQ21" s="76">
        <f t="shared" si="12"/>
        <v>0</v>
      </c>
      <c r="CR21" s="76">
        <f t="shared" si="13"/>
        <v>0</v>
      </c>
      <c r="CS21" s="234">
        <f t="shared" si="14"/>
        <v>0</v>
      </c>
      <c r="CT21" s="234">
        <f t="shared" si="15"/>
        <v>0</v>
      </c>
    </row>
    <row r="22" spans="1:98" x14ac:dyDescent="0.35">
      <c r="A22" s="76" t="s">
        <v>257</v>
      </c>
      <c r="B22" s="157"/>
      <c r="C22" s="157">
        <f t="shared" si="0"/>
        <v>0</v>
      </c>
      <c r="D22" s="157">
        <f>SUMIFS('Bilan GES'!T$6:T$55,'Bilan GES'!S$6:S$55,G22)+SUMIFS('Bilan GES'!T$61:T$110,'Bilan GES'!S$61:S$110,G22)</f>
        <v>0</v>
      </c>
      <c r="E22" s="220"/>
      <c r="F22" s="220"/>
      <c r="G22" s="76" t="str">
        <f t="shared" si="1"/>
        <v xml:space="preserve">Unité de production n°19 - </v>
      </c>
      <c r="H22" s="220"/>
      <c r="I22" s="220"/>
      <c r="J22" s="220"/>
      <c r="K22" s="220"/>
      <c r="L22" s="220"/>
      <c r="M22" s="220"/>
      <c r="N22" s="220"/>
      <c r="O22" s="220"/>
      <c r="P22" s="220"/>
      <c r="Q22" s="221"/>
      <c r="R22" s="220"/>
      <c r="S22" s="221"/>
      <c r="T22" s="220"/>
      <c r="U22" s="220"/>
      <c r="V22" s="76" t="str">
        <f t="shared" si="4"/>
        <v/>
      </c>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2"/>
      <c r="AT22" s="222"/>
      <c r="AU22" s="222"/>
      <c r="AV22" s="222"/>
      <c r="AW22" s="222"/>
      <c r="AX22" s="220"/>
      <c r="AY22" s="220"/>
      <c r="AZ22" s="221"/>
      <c r="BA22" s="76">
        <f t="shared" si="5"/>
        <v>0</v>
      </c>
      <c r="BB22" s="76">
        <f t="shared" si="16"/>
        <v>0</v>
      </c>
      <c r="BC22" s="76" t="str">
        <f>IF(H22&lt;&gt;"",IF(H22=Sources!$C$43,(Sources!$D$63*AQ22*AY22*AP22/1000+Sources!$D$66*AP22*AY22*AK22/1000+Sources!$D$66*AX22*AY22*AM22/1000)/(AR22*AS22*AY22/11.28),VLOOKUP(H22,Sources!$C$40:$D$49,2,FALSE)+IF(H22=Sources!$C$42,AJ22,0)),"")</f>
        <v/>
      </c>
      <c r="BD22" s="76" t="str">
        <f>IF(H22&lt;&gt;"",IF(H22=Sources!$C$43,(Sources!$D$63*AQ22*AY22*AP22/1000+Sources!$D$66*AP22*AY22*AK22/1000+Sources!$D$66*AX22*AY22*AM22/1000)/(AR22*AS22*AY22/11.28)+Sources!$D$47,VLOOKUP(H22&amp;" à la station",Sources!$C$40:$D$49,2,FALSE)+IF(H22=Sources!$C$42,AJ22,0)),"")</f>
        <v/>
      </c>
      <c r="BE22" s="220"/>
      <c r="BF22" s="220"/>
      <c r="BG22" s="220"/>
      <c r="BH22" s="233">
        <f>IF((SUMIFS('Bilan GES'!I$61:I$110,'Bilan GES'!S$61:S$110,G22)+SUMIFS('Bilan GES'!M$6:M$55,'Bilan GES'!S$6:S$55,G22))&gt;0,SUMIFS('Bilan GES'!I$61:I$110,'Bilan GES'!S$61:S$110,G22)/(SUMIFS('Bilan GES'!I$61:I$110,'Bilan GES'!S$61:S$110,G22)+SUMIFS('Bilan GES'!M$6:M$55,'Bilan GES'!S$6:S$55,G22)),0)</f>
        <v>0</v>
      </c>
      <c r="BI22" s="233">
        <f>IF((SUMIFS('Bilan GES'!I$61:I$110,'Bilan GES'!S$61:S$110,G22)+SUMIFS('Bilan GES'!M$6:M$55,'Bilan GES'!S$6:S$55,G22))&gt;0,SUMIFS('Bilan GES'!M$6:M$55,'Bilan GES'!S$6:S$55,G22)/(SUMIFS('Bilan GES'!I$61:I$110,'Bilan GES'!S$61:S$110,G22)+SUMIFS('Bilan GES'!M$6:M$55,'Bilan GES'!S$6:S$55,G22)),0)</f>
        <v>0</v>
      </c>
      <c r="BJ22" s="76">
        <f t="shared" si="3"/>
        <v>0</v>
      </c>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76">
        <f t="shared" si="6"/>
        <v>0</v>
      </c>
      <c r="CL22" s="76">
        <f t="shared" si="7"/>
        <v>0</v>
      </c>
      <c r="CM22" s="76">
        <f t="shared" si="8"/>
        <v>0</v>
      </c>
      <c r="CN22" s="76">
        <f t="shared" si="9"/>
        <v>0</v>
      </c>
      <c r="CO22" s="76">
        <f t="shared" si="10"/>
        <v>0</v>
      </c>
      <c r="CP22" s="76">
        <f t="shared" si="11"/>
        <v>0</v>
      </c>
      <c r="CQ22" s="76">
        <f t="shared" si="12"/>
        <v>0</v>
      </c>
      <c r="CR22" s="76">
        <f t="shared" si="13"/>
        <v>0</v>
      </c>
      <c r="CS22" s="234">
        <f t="shared" si="14"/>
        <v>0</v>
      </c>
      <c r="CT22" s="234">
        <f t="shared" si="15"/>
        <v>0</v>
      </c>
    </row>
    <row r="23" spans="1:98" x14ac:dyDescent="0.35">
      <c r="A23" s="76" t="s">
        <v>258</v>
      </c>
      <c r="B23" s="157"/>
      <c r="C23" s="157">
        <f t="shared" si="0"/>
        <v>0</v>
      </c>
      <c r="D23" s="157">
        <f>SUMIFS('Bilan GES'!T$6:T$55,'Bilan GES'!S$6:S$55,G23)+SUMIFS('Bilan GES'!T$61:T$110,'Bilan GES'!S$61:S$110,G23)</f>
        <v>0</v>
      </c>
      <c r="E23" s="220"/>
      <c r="F23" s="220"/>
      <c r="G23" s="76" t="str">
        <f t="shared" si="1"/>
        <v xml:space="preserve">Unité de production n°20 - </v>
      </c>
      <c r="H23" s="220"/>
      <c r="I23" s="220"/>
      <c r="J23" s="220"/>
      <c r="K23" s="220"/>
      <c r="L23" s="220"/>
      <c r="M23" s="220"/>
      <c r="N23" s="220"/>
      <c r="O23" s="220"/>
      <c r="P23" s="220"/>
      <c r="Q23" s="221"/>
      <c r="R23" s="220"/>
      <c r="S23" s="221"/>
      <c r="T23" s="220"/>
      <c r="U23" s="220"/>
      <c r="V23" s="76" t="str">
        <f t="shared" si="4"/>
        <v/>
      </c>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2"/>
      <c r="AT23" s="222"/>
      <c r="AU23" s="222"/>
      <c r="AV23" s="222"/>
      <c r="AW23" s="222"/>
      <c r="AX23" s="220"/>
      <c r="AY23" s="220"/>
      <c r="AZ23" s="221"/>
      <c r="BA23" s="76">
        <f t="shared" si="5"/>
        <v>0</v>
      </c>
      <c r="BB23" s="76">
        <f t="shared" si="16"/>
        <v>0</v>
      </c>
      <c r="BC23" s="76" t="str">
        <f>IF(H23&lt;&gt;"",IF(H23=Sources!$C$43,(Sources!$D$63*AQ23*AY23*AP23/1000+Sources!$D$66*AP23*AY23*AK23/1000+Sources!$D$66*AX23*AY23*AM23/1000)/(AR23*AS23*AY23/11.28),VLOOKUP(H23,Sources!$C$40:$D$49,2,FALSE)+IF(H23=Sources!$C$42,AJ23,0)),"")</f>
        <v/>
      </c>
      <c r="BD23" s="76" t="str">
        <f>IF(H23&lt;&gt;"",IF(H23=Sources!$C$43,(Sources!$D$63*AQ23*AY23*AP23/1000+Sources!$D$66*AP23*AY23*AK23/1000+Sources!$D$66*AX23*AY23*AM23/1000)/(AR23*AS23*AY23/11.28)+Sources!$D$47,VLOOKUP(H23&amp;" à la station",Sources!$C$40:$D$49,2,FALSE)+IF(H23=Sources!$C$42,AJ23,0)),"")</f>
        <v/>
      </c>
      <c r="BE23" s="220"/>
      <c r="BF23" s="220"/>
      <c r="BG23" s="220"/>
      <c r="BH23" s="233">
        <f>IF((SUMIFS('Bilan GES'!I$61:I$110,'Bilan GES'!S$61:S$110,G23)+SUMIFS('Bilan GES'!M$6:M$55,'Bilan GES'!S$6:S$55,G23))&gt;0,SUMIFS('Bilan GES'!I$61:I$110,'Bilan GES'!S$61:S$110,G23)/(SUMIFS('Bilan GES'!I$61:I$110,'Bilan GES'!S$61:S$110,G23)+SUMIFS('Bilan GES'!M$6:M$55,'Bilan GES'!S$6:S$55,G23)),0)</f>
        <v>0</v>
      </c>
      <c r="BI23" s="233">
        <f>IF((SUMIFS('Bilan GES'!I$61:I$110,'Bilan GES'!S$61:S$110,G23)+SUMIFS('Bilan GES'!M$6:M$55,'Bilan GES'!S$6:S$55,G23))&gt;0,SUMIFS('Bilan GES'!M$6:M$55,'Bilan GES'!S$6:S$55,G23)/(SUMIFS('Bilan GES'!I$61:I$110,'Bilan GES'!S$61:S$110,G23)+SUMIFS('Bilan GES'!M$6:M$55,'Bilan GES'!S$6:S$55,G23)),0)</f>
        <v>0</v>
      </c>
      <c r="BJ23" s="76">
        <f t="shared" si="3"/>
        <v>0</v>
      </c>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76">
        <f t="shared" si="6"/>
        <v>0</v>
      </c>
      <c r="CL23" s="76">
        <f t="shared" si="7"/>
        <v>0</v>
      </c>
      <c r="CM23" s="76">
        <f t="shared" si="8"/>
        <v>0</v>
      </c>
      <c r="CN23" s="76">
        <f t="shared" si="9"/>
        <v>0</v>
      </c>
      <c r="CO23" s="76">
        <f t="shared" si="10"/>
        <v>0</v>
      </c>
      <c r="CP23" s="76">
        <f t="shared" si="11"/>
        <v>0</v>
      </c>
      <c r="CQ23" s="76">
        <f t="shared" si="12"/>
        <v>0</v>
      </c>
      <c r="CR23" s="76">
        <f t="shared" si="13"/>
        <v>0</v>
      </c>
      <c r="CS23" s="234">
        <f t="shared" si="14"/>
        <v>0</v>
      </c>
      <c r="CT23" s="234">
        <f t="shared" si="15"/>
        <v>0</v>
      </c>
    </row>
    <row r="24" spans="1:98" x14ac:dyDescent="0.35">
      <c r="A24" s="76" t="s">
        <v>259</v>
      </c>
      <c r="B24" s="157"/>
      <c r="C24" s="157">
        <f t="shared" si="0"/>
        <v>0</v>
      </c>
      <c r="D24" s="157">
        <f>SUMIFS('Bilan GES'!T$6:T$55,'Bilan GES'!S$6:S$55,G24)+SUMIFS('Bilan GES'!T$61:T$110,'Bilan GES'!S$61:S$110,G24)</f>
        <v>0</v>
      </c>
      <c r="E24" s="220"/>
      <c r="F24" s="220"/>
      <c r="G24" s="76" t="str">
        <f t="shared" si="1"/>
        <v xml:space="preserve">Unité de production n°21 - </v>
      </c>
      <c r="H24" s="220"/>
      <c r="I24" s="220"/>
      <c r="J24" s="220"/>
      <c r="K24" s="220"/>
      <c r="L24" s="220"/>
      <c r="M24" s="220"/>
      <c r="N24" s="220"/>
      <c r="O24" s="220"/>
      <c r="P24" s="220"/>
      <c r="Q24" s="221"/>
      <c r="R24" s="220"/>
      <c r="S24" s="221"/>
      <c r="T24" s="220"/>
      <c r="U24" s="220"/>
      <c r="V24" s="76" t="str">
        <f t="shared" si="4"/>
        <v/>
      </c>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2"/>
      <c r="AT24" s="222"/>
      <c r="AU24" s="222"/>
      <c r="AV24" s="222"/>
      <c r="AW24" s="222"/>
      <c r="AX24" s="220"/>
      <c r="AY24" s="220"/>
      <c r="AZ24" s="221"/>
      <c r="BA24" s="76">
        <f t="shared" si="5"/>
        <v>0</v>
      </c>
      <c r="BB24" s="76">
        <f t="shared" si="16"/>
        <v>0</v>
      </c>
      <c r="BC24" s="76" t="str">
        <f>IF(H24&lt;&gt;"",IF(H24=Sources!$C$43,(Sources!$D$63*AQ24*AY24*AP24/1000+Sources!$D$66*AP24*AY24*AK24/1000+Sources!$D$66*AX24*AY24*AM24/1000)/(AR24*AS24*AY24/11.28),VLOOKUP(H24,Sources!$C$40:$D$49,2,FALSE)+IF(H24=Sources!$C$42,AJ24,0)),"")</f>
        <v/>
      </c>
      <c r="BD24" s="76" t="str">
        <f>IF(H24&lt;&gt;"",IF(H24=Sources!$C$43,(Sources!$D$63*AQ24*AY24*AP24/1000+Sources!$D$66*AP24*AY24*AK24/1000+Sources!$D$66*AX24*AY24*AM24/1000)/(AR24*AS24*AY24/11.28)+Sources!$D$47,VLOOKUP(H24&amp;" à la station",Sources!$C$40:$D$49,2,FALSE)+IF(H24=Sources!$C$42,AJ24,0)),"")</f>
        <v/>
      </c>
      <c r="BE24" s="220"/>
      <c r="BF24" s="220"/>
      <c r="BG24" s="220"/>
      <c r="BH24" s="233">
        <f>IF((SUMIFS('Bilan GES'!I$61:I$110,'Bilan GES'!S$61:S$110,G24)+SUMIFS('Bilan GES'!M$6:M$55,'Bilan GES'!S$6:S$55,G24))&gt;0,SUMIFS('Bilan GES'!I$61:I$110,'Bilan GES'!S$61:S$110,G24)/(SUMIFS('Bilan GES'!I$61:I$110,'Bilan GES'!S$61:S$110,G24)+SUMIFS('Bilan GES'!M$6:M$55,'Bilan GES'!S$6:S$55,G24)),0)</f>
        <v>0</v>
      </c>
      <c r="BI24" s="233">
        <f>IF((SUMIFS('Bilan GES'!I$61:I$110,'Bilan GES'!S$61:S$110,G24)+SUMIFS('Bilan GES'!M$6:M$55,'Bilan GES'!S$6:S$55,G24))&gt;0,SUMIFS('Bilan GES'!M$6:M$55,'Bilan GES'!S$6:S$55,G24)/(SUMIFS('Bilan GES'!I$61:I$110,'Bilan GES'!S$61:S$110,G24)+SUMIFS('Bilan GES'!M$6:M$55,'Bilan GES'!S$6:S$55,G24)),0)</f>
        <v>0</v>
      </c>
      <c r="BJ24" s="76">
        <f t="shared" si="3"/>
        <v>0</v>
      </c>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76">
        <f t="shared" si="6"/>
        <v>0</v>
      </c>
      <c r="CL24" s="76">
        <f t="shared" si="7"/>
        <v>0</v>
      </c>
      <c r="CM24" s="76">
        <f t="shared" si="8"/>
        <v>0</v>
      </c>
      <c r="CN24" s="76">
        <f t="shared" si="9"/>
        <v>0</v>
      </c>
      <c r="CO24" s="76">
        <f t="shared" si="10"/>
        <v>0</v>
      </c>
      <c r="CP24" s="76">
        <f t="shared" si="11"/>
        <v>0</v>
      </c>
      <c r="CQ24" s="76">
        <f t="shared" si="12"/>
        <v>0</v>
      </c>
      <c r="CR24" s="76">
        <f t="shared" si="13"/>
        <v>0</v>
      </c>
      <c r="CS24" s="234">
        <f t="shared" si="14"/>
        <v>0</v>
      </c>
      <c r="CT24" s="234">
        <f t="shared" si="15"/>
        <v>0</v>
      </c>
    </row>
    <row r="25" spans="1:98" x14ac:dyDescent="0.35">
      <c r="A25" s="76" t="s">
        <v>260</v>
      </c>
      <c r="B25" s="157"/>
      <c r="C25" s="157">
        <f t="shared" si="0"/>
        <v>0</v>
      </c>
      <c r="D25" s="157">
        <f>SUMIFS('Bilan GES'!T$6:T$55,'Bilan GES'!S$6:S$55,G25)+SUMIFS('Bilan GES'!T$61:T$110,'Bilan GES'!S$61:S$110,G25)</f>
        <v>0</v>
      </c>
      <c r="E25" s="220"/>
      <c r="F25" s="220"/>
      <c r="G25" s="76" t="str">
        <f t="shared" si="1"/>
        <v xml:space="preserve">Unité de production n°22 - </v>
      </c>
      <c r="H25" s="220"/>
      <c r="I25" s="220"/>
      <c r="J25" s="220"/>
      <c r="K25" s="220"/>
      <c r="L25" s="220"/>
      <c r="M25" s="220"/>
      <c r="N25" s="220"/>
      <c r="O25" s="220"/>
      <c r="P25" s="220"/>
      <c r="Q25" s="221"/>
      <c r="R25" s="220"/>
      <c r="S25" s="221"/>
      <c r="T25" s="220"/>
      <c r="U25" s="220"/>
      <c r="V25" s="76" t="str">
        <f t="shared" si="4"/>
        <v/>
      </c>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2"/>
      <c r="AT25" s="222"/>
      <c r="AU25" s="222"/>
      <c r="AV25" s="222"/>
      <c r="AW25" s="222"/>
      <c r="AX25" s="220"/>
      <c r="AY25" s="220"/>
      <c r="AZ25" s="221"/>
      <c r="BA25" s="76">
        <f t="shared" si="5"/>
        <v>0</v>
      </c>
      <c r="BB25" s="76">
        <f t="shared" si="16"/>
        <v>0</v>
      </c>
      <c r="BC25" s="76" t="str">
        <f>IF(H25&lt;&gt;"",IF(H25=Sources!$C$43,(Sources!$D$63*AQ25*AY25*AP25/1000+Sources!$D$66*AP25*AY25*AK25/1000+Sources!$D$66*AX25*AY25*AM25/1000)/(AR25*AS25*AY25/11.28),VLOOKUP(H25,Sources!$C$40:$D$49,2,FALSE)+IF(H25=Sources!$C$42,AJ25,0)),"")</f>
        <v/>
      </c>
      <c r="BD25" s="76" t="str">
        <f>IF(H25&lt;&gt;"",IF(H25=Sources!$C$43,(Sources!$D$63*AQ25*AY25*AP25/1000+Sources!$D$66*AP25*AY25*AK25/1000+Sources!$D$66*AX25*AY25*AM25/1000)/(AR25*AS25*AY25/11.28)+Sources!$D$47,VLOOKUP(H25&amp;" à la station",Sources!$C$40:$D$49,2,FALSE)+IF(H25=Sources!$C$42,AJ25,0)),"")</f>
        <v/>
      </c>
      <c r="BE25" s="220"/>
      <c r="BF25" s="220"/>
      <c r="BG25" s="220"/>
      <c r="BH25" s="233">
        <f>IF((SUMIFS('Bilan GES'!I$61:I$110,'Bilan GES'!S$61:S$110,G25)+SUMIFS('Bilan GES'!M$6:M$55,'Bilan GES'!S$6:S$55,G25))&gt;0,SUMIFS('Bilan GES'!I$61:I$110,'Bilan GES'!S$61:S$110,G25)/(SUMIFS('Bilan GES'!I$61:I$110,'Bilan GES'!S$61:S$110,G25)+SUMIFS('Bilan GES'!M$6:M$55,'Bilan GES'!S$6:S$55,G25)),0)</f>
        <v>0</v>
      </c>
      <c r="BI25" s="233">
        <f>IF((SUMIFS('Bilan GES'!I$61:I$110,'Bilan GES'!S$61:S$110,G25)+SUMIFS('Bilan GES'!M$6:M$55,'Bilan GES'!S$6:S$55,G25))&gt;0,SUMIFS('Bilan GES'!M$6:M$55,'Bilan GES'!S$6:S$55,G25)/(SUMIFS('Bilan GES'!I$61:I$110,'Bilan GES'!S$61:S$110,G25)+SUMIFS('Bilan GES'!M$6:M$55,'Bilan GES'!S$6:S$55,G25)),0)</f>
        <v>0</v>
      </c>
      <c r="BJ25" s="76">
        <f t="shared" si="3"/>
        <v>0</v>
      </c>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76">
        <f t="shared" si="6"/>
        <v>0</v>
      </c>
      <c r="CL25" s="76">
        <f t="shared" si="7"/>
        <v>0</v>
      </c>
      <c r="CM25" s="76">
        <f t="shared" si="8"/>
        <v>0</v>
      </c>
      <c r="CN25" s="76">
        <f t="shared" si="9"/>
        <v>0</v>
      </c>
      <c r="CO25" s="76">
        <f t="shared" si="10"/>
        <v>0</v>
      </c>
      <c r="CP25" s="76">
        <f t="shared" si="11"/>
        <v>0</v>
      </c>
      <c r="CQ25" s="76">
        <f t="shared" si="12"/>
        <v>0</v>
      </c>
      <c r="CR25" s="76">
        <f t="shared" si="13"/>
        <v>0</v>
      </c>
      <c r="CS25" s="234">
        <f t="shared" si="14"/>
        <v>0</v>
      </c>
      <c r="CT25" s="234">
        <f t="shared" si="15"/>
        <v>0</v>
      </c>
    </row>
    <row r="26" spans="1:98" x14ac:dyDescent="0.35">
      <c r="A26" s="76" t="s">
        <v>261</v>
      </c>
      <c r="B26" s="157"/>
      <c r="C26" s="157">
        <f t="shared" si="0"/>
        <v>0</v>
      </c>
      <c r="D26" s="157">
        <f>SUMIFS('Bilan GES'!T$6:T$55,'Bilan GES'!S$6:S$55,G26)+SUMIFS('Bilan GES'!T$61:T$110,'Bilan GES'!S$61:S$110,G26)</f>
        <v>0</v>
      </c>
      <c r="E26" s="220"/>
      <c r="F26" s="220"/>
      <c r="G26" s="76" t="str">
        <f t="shared" si="1"/>
        <v xml:space="preserve">Unité de production n°23 - </v>
      </c>
      <c r="H26" s="220"/>
      <c r="I26" s="220"/>
      <c r="J26" s="220"/>
      <c r="K26" s="220"/>
      <c r="L26" s="220"/>
      <c r="M26" s="220"/>
      <c r="N26" s="220"/>
      <c r="O26" s="220"/>
      <c r="P26" s="220"/>
      <c r="Q26" s="221"/>
      <c r="R26" s="220"/>
      <c r="S26" s="221"/>
      <c r="T26" s="220"/>
      <c r="U26" s="220"/>
      <c r="V26" s="76" t="str">
        <f t="shared" si="4"/>
        <v/>
      </c>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2"/>
      <c r="AT26" s="222"/>
      <c r="AU26" s="222"/>
      <c r="AV26" s="222"/>
      <c r="AW26" s="222"/>
      <c r="AX26" s="220"/>
      <c r="AY26" s="220"/>
      <c r="AZ26" s="221"/>
      <c r="BA26" s="76">
        <f t="shared" si="5"/>
        <v>0</v>
      </c>
      <c r="BB26" s="76">
        <f t="shared" si="16"/>
        <v>0</v>
      </c>
      <c r="BC26" s="76" t="str">
        <f>IF(H26&lt;&gt;"",IF(H26=Sources!$C$43,(Sources!$D$63*AQ26*AY26*AP26/1000+Sources!$D$66*AP26*AY26*AK26/1000+Sources!$D$66*AX26*AY26*AM26/1000)/(AR26*AS26*AY26/11.28),VLOOKUP(H26,Sources!$C$40:$D$49,2,FALSE)+IF(H26=Sources!$C$42,AJ26,0)),"")</f>
        <v/>
      </c>
      <c r="BD26" s="76" t="str">
        <f>IF(H26&lt;&gt;"",IF(H26=Sources!$C$43,(Sources!$D$63*AQ26*AY26*AP26/1000+Sources!$D$66*AP26*AY26*AK26/1000+Sources!$D$66*AX26*AY26*AM26/1000)/(AR26*AS26*AY26/11.28)+Sources!$D$47,VLOOKUP(H26&amp;" à la station",Sources!$C$40:$D$49,2,FALSE)+IF(H26=Sources!$C$42,AJ26,0)),"")</f>
        <v/>
      </c>
      <c r="BE26" s="220"/>
      <c r="BF26" s="220"/>
      <c r="BG26" s="220"/>
      <c r="BH26" s="233">
        <f>IF((SUMIFS('Bilan GES'!I$61:I$110,'Bilan GES'!S$61:S$110,G26)+SUMIFS('Bilan GES'!M$6:M$55,'Bilan GES'!S$6:S$55,G26))&gt;0,SUMIFS('Bilan GES'!I$61:I$110,'Bilan GES'!S$61:S$110,G26)/(SUMIFS('Bilan GES'!I$61:I$110,'Bilan GES'!S$61:S$110,G26)+SUMIFS('Bilan GES'!M$6:M$55,'Bilan GES'!S$6:S$55,G26)),0)</f>
        <v>0</v>
      </c>
      <c r="BI26" s="233">
        <f>IF((SUMIFS('Bilan GES'!I$61:I$110,'Bilan GES'!S$61:S$110,G26)+SUMIFS('Bilan GES'!M$6:M$55,'Bilan GES'!S$6:S$55,G26))&gt;0,SUMIFS('Bilan GES'!M$6:M$55,'Bilan GES'!S$6:S$55,G26)/(SUMIFS('Bilan GES'!I$61:I$110,'Bilan GES'!S$61:S$110,G26)+SUMIFS('Bilan GES'!M$6:M$55,'Bilan GES'!S$6:S$55,G26)),0)</f>
        <v>0</v>
      </c>
      <c r="BJ26" s="76">
        <f t="shared" si="3"/>
        <v>0</v>
      </c>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76">
        <f t="shared" si="6"/>
        <v>0</v>
      </c>
      <c r="CL26" s="76">
        <f t="shared" si="7"/>
        <v>0</v>
      </c>
      <c r="CM26" s="76">
        <f t="shared" si="8"/>
        <v>0</v>
      </c>
      <c r="CN26" s="76">
        <f t="shared" si="9"/>
        <v>0</v>
      </c>
      <c r="CO26" s="76">
        <f t="shared" si="10"/>
        <v>0</v>
      </c>
      <c r="CP26" s="76">
        <f t="shared" si="11"/>
        <v>0</v>
      </c>
      <c r="CQ26" s="76">
        <f t="shared" si="12"/>
        <v>0</v>
      </c>
      <c r="CR26" s="76">
        <f t="shared" si="13"/>
        <v>0</v>
      </c>
      <c r="CS26" s="234">
        <f t="shared" si="14"/>
        <v>0</v>
      </c>
      <c r="CT26" s="234">
        <f t="shared" si="15"/>
        <v>0</v>
      </c>
    </row>
    <row r="27" spans="1:98" x14ac:dyDescent="0.35">
      <c r="A27" s="76" t="s">
        <v>262</v>
      </c>
      <c r="B27" s="157"/>
      <c r="C27" s="157">
        <f t="shared" si="0"/>
        <v>0</v>
      </c>
      <c r="D27" s="157">
        <f>SUMIFS('Bilan GES'!T$6:T$55,'Bilan GES'!S$6:S$55,G27)+SUMIFS('Bilan GES'!T$61:T$110,'Bilan GES'!S$61:S$110,G27)</f>
        <v>0</v>
      </c>
      <c r="E27" s="220"/>
      <c r="F27" s="220"/>
      <c r="G27" s="76" t="str">
        <f t="shared" si="1"/>
        <v xml:space="preserve">Unité de production n°24 - </v>
      </c>
      <c r="H27" s="220"/>
      <c r="I27" s="220"/>
      <c r="J27" s="220"/>
      <c r="K27" s="220"/>
      <c r="L27" s="220"/>
      <c r="M27" s="220"/>
      <c r="N27" s="220"/>
      <c r="O27" s="220"/>
      <c r="P27" s="220"/>
      <c r="Q27" s="221"/>
      <c r="R27" s="220"/>
      <c r="S27" s="221"/>
      <c r="T27" s="220"/>
      <c r="U27" s="220"/>
      <c r="V27" s="76" t="str">
        <f t="shared" si="4"/>
        <v/>
      </c>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2"/>
      <c r="AT27" s="222"/>
      <c r="AU27" s="222"/>
      <c r="AV27" s="222"/>
      <c r="AW27" s="222"/>
      <c r="AX27" s="220"/>
      <c r="AY27" s="220"/>
      <c r="AZ27" s="221"/>
      <c r="BA27" s="76">
        <f t="shared" si="5"/>
        <v>0</v>
      </c>
      <c r="BB27" s="76">
        <f t="shared" si="16"/>
        <v>0</v>
      </c>
      <c r="BC27" s="76" t="str">
        <f>IF(H27&lt;&gt;"",IF(H27=Sources!$C$43,(Sources!$D$63*AQ27*AY27*AP27/1000+Sources!$D$66*AP27*AY27*AK27/1000+Sources!$D$66*AX27*AY27*AM27/1000)/(AR27*AS27*AY27/11.28),VLOOKUP(H27,Sources!$C$40:$D$49,2,FALSE)+IF(H27=Sources!$C$42,AJ27,0)),"")</f>
        <v/>
      </c>
      <c r="BD27" s="76" t="str">
        <f>IF(H27&lt;&gt;"",IF(H27=Sources!$C$43,(Sources!$D$63*AQ27*AY27*AP27/1000+Sources!$D$66*AP27*AY27*AK27/1000+Sources!$D$66*AX27*AY27*AM27/1000)/(AR27*AS27*AY27/11.28)+Sources!$D$47,VLOOKUP(H27&amp;" à la station",Sources!$C$40:$D$49,2,FALSE)+IF(H27=Sources!$C$42,AJ27,0)),"")</f>
        <v/>
      </c>
      <c r="BE27" s="220"/>
      <c r="BF27" s="220"/>
      <c r="BG27" s="220"/>
      <c r="BH27" s="233">
        <f>IF((SUMIFS('Bilan GES'!I$61:I$110,'Bilan GES'!S$61:S$110,G27)+SUMIFS('Bilan GES'!M$6:M$55,'Bilan GES'!S$6:S$55,G27))&gt;0,SUMIFS('Bilan GES'!I$61:I$110,'Bilan GES'!S$61:S$110,G27)/(SUMIFS('Bilan GES'!I$61:I$110,'Bilan GES'!S$61:S$110,G27)+SUMIFS('Bilan GES'!M$6:M$55,'Bilan GES'!S$6:S$55,G27)),0)</f>
        <v>0</v>
      </c>
      <c r="BI27" s="233">
        <f>IF((SUMIFS('Bilan GES'!I$61:I$110,'Bilan GES'!S$61:S$110,G27)+SUMIFS('Bilan GES'!M$6:M$55,'Bilan GES'!S$6:S$55,G27))&gt;0,SUMIFS('Bilan GES'!M$6:M$55,'Bilan GES'!S$6:S$55,G27)/(SUMIFS('Bilan GES'!I$61:I$110,'Bilan GES'!S$61:S$110,G27)+SUMIFS('Bilan GES'!M$6:M$55,'Bilan GES'!S$6:S$55,G27)),0)</f>
        <v>0</v>
      </c>
      <c r="BJ27" s="76">
        <f t="shared" si="3"/>
        <v>0</v>
      </c>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76">
        <f t="shared" si="6"/>
        <v>0</v>
      </c>
      <c r="CL27" s="76">
        <f t="shared" si="7"/>
        <v>0</v>
      </c>
      <c r="CM27" s="76">
        <f t="shared" si="8"/>
        <v>0</v>
      </c>
      <c r="CN27" s="76">
        <f t="shared" si="9"/>
        <v>0</v>
      </c>
      <c r="CO27" s="76">
        <f t="shared" si="10"/>
        <v>0</v>
      </c>
      <c r="CP27" s="76">
        <f t="shared" si="11"/>
        <v>0</v>
      </c>
      <c r="CQ27" s="76">
        <f t="shared" si="12"/>
        <v>0</v>
      </c>
      <c r="CR27" s="76">
        <f t="shared" si="13"/>
        <v>0</v>
      </c>
      <c r="CS27" s="234">
        <f t="shared" si="14"/>
        <v>0</v>
      </c>
      <c r="CT27" s="234">
        <f t="shared" si="15"/>
        <v>0</v>
      </c>
    </row>
    <row r="28" spans="1:98" x14ac:dyDescent="0.35">
      <c r="A28" s="76" t="s">
        <v>263</v>
      </c>
      <c r="B28" s="157"/>
      <c r="C28" s="157">
        <f t="shared" si="0"/>
        <v>0</v>
      </c>
      <c r="D28" s="157">
        <f>SUMIFS('Bilan GES'!T$6:T$55,'Bilan GES'!S$6:S$55,G28)+SUMIFS('Bilan GES'!T$61:T$110,'Bilan GES'!S$61:S$110,G28)</f>
        <v>0</v>
      </c>
      <c r="E28" s="220"/>
      <c r="F28" s="220"/>
      <c r="G28" s="76" t="str">
        <f t="shared" si="1"/>
        <v xml:space="preserve">Unité de production n°25 - </v>
      </c>
      <c r="H28" s="220"/>
      <c r="I28" s="220"/>
      <c r="J28" s="220"/>
      <c r="K28" s="220"/>
      <c r="L28" s="220"/>
      <c r="M28" s="220"/>
      <c r="N28" s="220"/>
      <c r="O28" s="220"/>
      <c r="P28" s="220"/>
      <c r="Q28" s="221"/>
      <c r="R28" s="220"/>
      <c r="S28" s="221"/>
      <c r="T28" s="220"/>
      <c r="U28" s="220"/>
      <c r="V28" s="76" t="str">
        <f t="shared" si="4"/>
        <v/>
      </c>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2"/>
      <c r="AT28" s="222"/>
      <c r="AU28" s="222"/>
      <c r="AV28" s="222"/>
      <c r="AW28" s="222"/>
      <c r="AX28" s="220"/>
      <c r="AY28" s="220"/>
      <c r="AZ28" s="221"/>
      <c r="BA28" s="76">
        <f t="shared" si="5"/>
        <v>0</v>
      </c>
      <c r="BB28" s="76">
        <f t="shared" si="16"/>
        <v>0</v>
      </c>
      <c r="BC28" s="76" t="str">
        <f>IF(H28&lt;&gt;"",IF(H28=Sources!$C$43,(Sources!$D$63*AQ28*AY28*AP28/1000+Sources!$D$66*AP28*AY28*AK28/1000+Sources!$D$66*AX28*AY28*AM28/1000)/(AR28*AS28*AY28/11.28),VLOOKUP(H28,Sources!$C$40:$D$49,2,FALSE)+IF(H28=Sources!$C$42,AJ28,0)),"")</f>
        <v/>
      </c>
      <c r="BD28" s="76" t="str">
        <f>IF(H28&lt;&gt;"",IF(H28=Sources!$C$43,(Sources!$D$63*AQ28*AY28*AP28/1000+Sources!$D$66*AP28*AY28*AK28/1000+Sources!$D$66*AX28*AY28*AM28/1000)/(AR28*AS28*AY28/11.28)+Sources!$D$47,VLOOKUP(H28&amp;" à la station",Sources!$C$40:$D$49,2,FALSE)+IF(H28=Sources!$C$42,AJ28,0)),"")</f>
        <v/>
      </c>
      <c r="BE28" s="220"/>
      <c r="BF28" s="220"/>
      <c r="BG28" s="220"/>
      <c r="BH28" s="233">
        <f>IF((SUMIFS('Bilan GES'!I$61:I$110,'Bilan GES'!S$61:S$110,G28)+SUMIFS('Bilan GES'!M$6:M$55,'Bilan GES'!S$6:S$55,G28))&gt;0,SUMIFS('Bilan GES'!I$61:I$110,'Bilan GES'!S$61:S$110,G28)/(SUMIFS('Bilan GES'!I$61:I$110,'Bilan GES'!S$61:S$110,G28)+SUMIFS('Bilan GES'!M$6:M$55,'Bilan GES'!S$6:S$55,G28)),0)</f>
        <v>0</v>
      </c>
      <c r="BI28" s="233">
        <f>IF((SUMIFS('Bilan GES'!I$61:I$110,'Bilan GES'!S$61:S$110,G28)+SUMIFS('Bilan GES'!M$6:M$55,'Bilan GES'!S$6:S$55,G28))&gt;0,SUMIFS('Bilan GES'!M$6:M$55,'Bilan GES'!S$6:S$55,G28)/(SUMIFS('Bilan GES'!I$61:I$110,'Bilan GES'!S$61:S$110,G28)+SUMIFS('Bilan GES'!M$6:M$55,'Bilan GES'!S$6:S$55,G28)),0)</f>
        <v>0</v>
      </c>
      <c r="BJ28" s="76">
        <f t="shared" si="3"/>
        <v>0</v>
      </c>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76">
        <f t="shared" si="6"/>
        <v>0</v>
      </c>
      <c r="CL28" s="76">
        <f t="shared" si="7"/>
        <v>0</v>
      </c>
      <c r="CM28" s="76">
        <f t="shared" si="8"/>
        <v>0</v>
      </c>
      <c r="CN28" s="76">
        <f t="shared" si="9"/>
        <v>0</v>
      </c>
      <c r="CO28" s="76">
        <f t="shared" si="10"/>
        <v>0</v>
      </c>
      <c r="CP28" s="76">
        <f t="shared" si="11"/>
        <v>0</v>
      </c>
      <c r="CQ28" s="76">
        <f t="shared" si="12"/>
        <v>0</v>
      </c>
      <c r="CR28" s="76">
        <f t="shared" si="13"/>
        <v>0</v>
      </c>
      <c r="CS28" s="234">
        <f t="shared" si="14"/>
        <v>0</v>
      </c>
      <c r="CT28" s="234">
        <f t="shared" si="15"/>
        <v>0</v>
      </c>
    </row>
    <row r="29" spans="1:98" x14ac:dyDescent="0.35">
      <c r="A29" s="76" t="s">
        <v>264</v>
      </c>
      <c r="B29" s="157"/>
      <c r="C29" s="157">
        <f t="shared" si="0"/>
        <v>0</v>
      </c>
      <c r="D29" s="157">
        <f>SUMIFS('Bilan GES'!T$6:T$55,'Bilan GES'!S$6:S$55,G29)+SUMIFS('Bilan GES'!T$61:T$110,'Bilan GES'!S$61:S$110,G29)</f>
        <v>0</v>
      </c>
      <c r="E29" s="220"/>
      <c r="F29" s="220"/>
      <c r="G29" s="76" t="str">
        <f t="shared" si="1"/>
        <v xml:space="preserve">Unité de production n°26 - </v>
      </c>
      <c r="H29" s="220"/>
      <c r="I29" s="220"/>
      <c r="J29" s="220"/>
      <c r="K29" s="220"/>
      <c r="L29" s="220"/>
      <c r="M29" s="220"/>
      <c r="N29" s="220"/>
      <c r="O29" s="220"/>
      <c r="P29" s="220"/>
      <c r="Q29" s="221"/>
      <c r="R29" s="220"/>
      <c r="S29" s="221"/>
      <c r="T29" s="220"/>
      <c r="U29" s="220"/>
      <c r="V29" s="76" t="str">
        <f t="shared" si="4"/>
        <v/>
      </c>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2"/>
      <c r="AT29" s="222"/>
      <c r="AU29" s="222"/>
      <c r="AV29" s="222"/>
      <c r="AW29" s="222"/>
      <c r="AX29" s="220"/>
      <c r="AY29" s="220"/>
      <c r="AZ29" s="221"/>
      <c r="BA29" s="76">
        <f t="shared" si="5"/>
        <v>0</v>
      </c>
      <c r="BB29" s="76">
        <f t="shared" si="16"/>
        <v>0</v>
      </c>
      <c r="BC29" s="76" t="str">
        <f>IF(H29&lt;&gt;"",IF(H29=Sources!$C$43,(Sources!$D$63*AQ29*AY29*AP29/1000+Sources!$D$66*AP29*AY29*AK29/1000+Sources!$D$66*AX29*AY29*AM29/1000)/(AR29*AS29*AY29/11.28),VLOOKUP(H29,Sources!$C$40:$D$49,2,FALSE)+IF(H29=Sources!$C$42,AJ29,0)),"")</f>
        <v/>
      </c>
      <c r="BD29" s="76" t="str">
        <f>IF(H29&lt;&gt;"",IF(H29=Sources!$C$43,(Sources!$D$63*AQ29*AY29*AP29/1000+Sources!$D$66*AP29*AY29*AK29/1000+Sources!$D$66*AX29*AY29*AM29/1000)/(AR29*AS29*AY29/11.28)+Sources!$D$47,VLOOKUP(H29&amp;" à la station",Sources!$C$40:$D$49,2,FALSE)+IF(H29=Sources!$C$42,AJ29,0)),"")</f>
        <v/>
      </c>
      <c r="BE29" s="220"/>
      <c r="BF29" s="220"/>
      <c r="BG29" s="220"/>
      <c r="BH29" s="233">
        <f>IF((SUMIFS('Bilan GES'!I$61:I$110,'Bilan GES'!S$61:S$110,G29)+SUMIFS('Bilan GES'!M$6:M$55,'Bilan GES'!S$6:S$55,G29))&gt;0,SUMIFS('Bilan GES'!I$61:I$110,'Bilan GES'!S$61:S$110,G29)/(SUMIFS('Bilan GES'!I$61:I$110,'Bilan GES'!S$61:S$110,G29)+SUMIFS('Bilan GES'!M$6:M$55,'Bilan GES'!S$6:S$55,G29)),0)</f>
        <v>0</v>
      </c>
      <c r="BI29" s="233">
        <f>IF((SUMIFS('Bilan GES'!I$61:I$110,'Bilan GES'!S$61:S$110,G29)+SUMIFS('Bilan GES'!M$6:M$55,'Bilan GES'!S$6:S$55,G29))&gt;0,SUMIFS('Bilan GES'!M$6:M$55,'Bilan GES'!S$6:S$55,G29)/(SUMIFS('Bilan GES'!I$61:I$110,'Bilan GES'!S$61:S$110,G29)+SUMIFS('Bilan GES'!M$6:M$55,'Bilan GES'!S$6:S$55,G29)),0)</f>
        <v>0</v>
      </c>
      <c r="BJ29" s="76">
        <f t="shared" si="3"/>
        <v>0</v>
      </c>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76">
        <f t="shared" si="6"/>
        <v>0</v>
      </c>
      <c r="CL29" s="76">
        <f t="shared" si="7"/>
        <v>0</v>
      </c>
      <c r="CM29" s="76">
        <f t="shared" si="8"/>
        <v>0</v>
      </c>
      <c r="CN29" s="76">
        <f t="shared" si="9"/>
        <v>0</v>
      </c>
      <c r="CO29" s="76">
        <f t="shared" si="10"/>
        <v>0</v>
      </c>
      <c r="CP29" s="76">
        <f t="shared" si="11"/>
        <v>0</v>
      </c>
      <c r="CQ29" s="76">
        <f t="shared" si="12"/>
        <v>0</v>
      </c>
      <c r="CR29" s="76">
        <f t="shared" si="13"/>
        <v>0</v>
      </c>
      <c r="CS29" s="234">
        <f t="shared" si="14"/>
        <v>0</v>
      </c>
      <c r="CT29" s="234">
        <f t="shared" si="15"/>
        <v>0</v>
      </c>
    </row>
    <row r="30" spans="1:98" x14ac:dyDescent="0.35">
      <c r="A30" s="76" t="s">
        <v>265</v>
      </c>
      <c r="B30" s="157"/>
      <c r="C30" s="157">
        <f t="shared" si="0"/>
        <v>0</v>
      </c>
      <c r="D30" s="157">
        <f>SUMIFS('Bilan GES'!T$6:T$55,'Bilan GES'!S$6:S$55,G30)+SUMIFS('Bilan GES'!T$61:T$110,'Bilan GES'!S$61:S$110,G30)</f>
        <v>0</v>
      </c>
      <c r="E30" s="220"/>
      <c r="F30" s="220"/>
      <c r="G30" s="76" t="str">
        <f t="shared" si="1"/>
        <v xml:space="preserve">Unité de production n°27 - </v>
      </c>
      <c r="H30" s="220"/>
      <c r="I30" s="220"/>
      <c r="J30" s="220"/>
      <c r="K30" s="220"/>
      <c r="L30" s="220"/>
      <c r="M30" s="220"/>
      <c r="N30" s="220"/>
      <c r="O30" s="220"/>
      <c r="P30" s="220"/>
      <c r="Q30" s="221"/>
      <c r="R30" s="220"/>
      <c r="S30" s="221"/>
      <c r="T30" s="220"/>
      <c r="U30" s="220"/>
      <c r="V30" s="76" t="str">
        <f t="shared" si="4"/>
        <v/>
      </c>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2"/>
      <c r="AT30" s="222"/>
      <c r="AU30" s="222"/>
      <c r="AV30" s="222"/>
      <c r="AW30" s="222"/>
      <c r="AX30" s="220"/>
      <c r="AY30" s="220"/>
      <c r="AZ30" s="221"/>
      <c r="BA30" s="76">
        <f t="shared" si="5"/>
        <v>0</v>
      </c>
      <c r="BB30" s="76">
        <f t="shared" si="16"/>
        <v>0</v>
      </c>
      <c r="BC30" s="76" t="str">
        <f>IF(H30&lt;&gt;"",IF(H30=Sources!$C$43,(Sources!$D$63*AQ30*AY30*AP30/1000+Sources!$D$66*AP30*AY30*AK30/1000+Sources!$D$66*AX30*AY30*AM30/1000)/(AR30*AS30*AY30/11.28),VLOOKUP(H30,Sources!$C$40:$D$49,2,FALSE)+IF(H30=Sources!$C$42,AJ30,0)),"")</f>
        <v/>
      </c>
      <c r="BD30" s="76" t="str">
        <f>IF(H30&lt;&gt;"",IF(H30=Sources!$C$43,(Sources!$D$63*AQ30*AY30*AP30/1000+Sources!$D$66*AP30*AY30*AK30/1000+Sources!$D$66*AX30*AY30*AM30/1000)/(AR30*AS30*AY30/11.28)+Sources!$D$47,VLOOKUP(H30&amp;" à la station",Sources!$C$40:$D$49,2,FALSE)+IF(H30=Sources!$C$42,AJ30,0)),"")</f>
        <v/>
      </c>
      <c r="BE30" s="220"/>
      <c r="BF30" s="220"/>
      <c r="BG30" s="220"/>
      <c r="BH30" s="233">
        <f>IF((SUMIFS('Bilan GES'!I$61:I$110,'Bilan GES'!S$61:S$110,G30)+SUMIFS('Bilan GES'!M$6:M$55,'Bilan GES'!S$6:S$55,G30))&gt;0,SUMIFS('Bilan GES'!I$61:I$110,'Bilan GES'!S$61:S$110,G30)/(SUMIFS('Bilan GES'!I$61:I$110,'Bilan GES'!S$61:S$110,G30)+SUMIFS('Bilan GES'!M$6:M$55,'Bilan GES'!S$6:S$55,G30)),0)</f>
        <v>0</v>
      </c>
      <c r="BI30" s="233">
        <f>IF((SUMIFS('Bilan GES'!I$61:I$110,'Bilan GES'!S$61:S$110,G30)+SUMIFS('Bilan GES'!M$6:M$55,'Bilan GES'!S$6:S$55,G30))&gt;0,SUMIFS('Bilan GES'!M$6:M$55,'Bilan GES'!S$6:S$55,G30)/(SUMIFS('Bilan GES'!I$61:I$110,'Bilan GES'!S$61:S$110,G30)+SUMIFS('Bilan GES'!M$6:M$55,'Bilan GES'!S$6:S$55,G30)),0)</f>
        <v>0</v>
      </c>
      <c r="BJ30" s="76">
        <f t="shared" si="3"/>
        <v>0</v>
      </c>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76">
        <f t="shared" si="6"/>
        <v>0</v>
      </c>
      <c r="CL30" s="76">
        <f t="shared" si="7"/>
        <v>0</v>
      </c>
      <c r="CM30" s="76">
        <f t="shared" si="8"/>
        <v>0</v>
      </c>
      <c r="CN30" s="76">
        <f t="shared" si="9"/>
        <v>0</v>
      </c>
      <c r="CO30" s="76">
        <f t="shared" si="10"/>
        <v>0</v>
      </c>
      <c r="CP30" s="76">
        <f t="shared" si="11"/>
        <v>0</v>
      </c>
      <c r="CQ30" s="76">
        <f t="shared" si="12"/>
        <v>0</v>
      </c>
      <c r="CR30" s="76">
        <f t="shared" si="13"/>
        <v>0</v>
      </c>
      <c r="CS30" s="234">
        <f t="shared" si="14"/>
        <v>0</v>
      </c>
      <c r="CT30" s="234">
        <f t="shared" si="15"/>
        <v>0</v>
      </c>
    </row>
    <row r="31" spans="1:98" x14ac:dyDescent="0.35">
      <c r="A31" s="76" t="s">
        <v>266</v>
      </c>
      <c r="B31" s="157"/>
      <c r="C31" s="157">
        <f t="shared" si="0"/>
        <v>0</v>
      </c>
      <c r="D31" s="157">
        <f>SUMIFS('Bilan GES'!T$6:T$55,'Bilan GES'!S$6:S$55,G31)+SUMIFS('Bilan GES'!T$61:T$110,'Bilan GES'!S$61:S$110,G31)</f>
        <v>0</v>
      </c>
      <c r="E31" s="220"/>
      <c r="F31" s="220"/>
      <c r="G31" s="76" t="str">
        <f t="shared" si="1"/>
        <v xml:space="preserve">Unité de production n°28 - </v>
      </c>
      <c r="H31" s="220"/>
      <c r="I31" s="220"/>
      <c r="J31" s="220"/>
      <c r="K31" s="220"/>
      <c r="L31" s="220"/>
      <c r="M31" s="220"/>
      <c r="N31" s="220"/>
      <c r="O31" s="220"/>
      <c r="P31" s="220"/>
      <c r="Q31" s="221"/>
      <c r="R31" s="220"/>
      <c r="S31" s="221"/>
      <c r="T31" s="220"/>
      <c r="U31" s="220"/>
      <c r="V31" s="76" t="str">
        <f t="shared" si="4"/>
        <v/>
      </c>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2"/>
      <c r="AT31" s="222"/>
      <c r="AU31" s="222"/>
      <c r="AV31" s="222"/>
      <c r="AW31" s="222"/>
      <c r="AX31" s="220"/>
      <c r="AY31" s="220"/>
      <c r="AZ31" s="221"/>
      <c r="BA31" s="76">
        <f t="shared" si="5"/>
        <v>0</v>
      </c>
      <c r="BB31" s="76">
        <f t="shared" si="16"/>
        <v>0</v>
      </c>
      <c r="BC31" s="76" t="str">
        <f>IF(H31&lt;&gt;"",IF(H31=Sources!$C$43,(Sources!$D$63*AQ31*AY31*AP31/1000+Sources!$D$66*AP31*AY31*AK31/1000+Sources!$D$66*AX31*AY31*AM31/1000)/(AR31*AS31*AY31/11.28),VLOOKUP(H31,Sources!$C$40:$D$49,2,FALSE)+IF(H31=Sources!$C$42,AJ31,0)),"")</f>
        <v/>
      </c>
      <c r="BD31" s="76" t="str">
        <f>IF(H31&lt;&gt;"",IF(H31=Sources!$C$43,(Sources!$D$63*AQ31*AY31*AP31/1000+Sources!$D$66*AP31*AY31*AK31/1000+Sources!$D$66*AX31*AY31*AM31/1000)/(AR31*AS31*AY31/11.28)+Sources!$D$47,VLOOKUP(H31&amp;" à la station",Sources!$C$40:$D$49,2,FALSE)+IF(H31=Sources!$C$42,AJ31,0)),"")</f>
        <v/>
      </c>
      <c r="BE31" s="220"/>
      <c r="BF31" s="220"/>
      <c r="BG31" s="220"/>
      <c r="BH31" s="233">
        <f>IF((SUMIFS('Bilan GES'!I$61:I$110,'Bilan GES'!S$61:S$110,G31)+SUMIFS('Bilan GES'!M$6:M$55,'Bilan GES'!S$6:S$55,G31))&gt;0,SUMIFS('Bilan GES'!I$61:I$110,'Bilan GES'!S$61:S$110,G31)/(SUMIFS('Bilan GES'!I$61:I$110,'Bilan GES'!S$61:S$110,G31)+SUMIFS('Bilan GES'!M$6:M$55,'Bilan GES'!S$6:S$55,G31)),0)</f>
        <v>0</v>
      </c>
      <c r="BI31" s="233">
        <f>IF((SUMIFS('Bilan GES'!I$61:I$110,'Bilan GES'!S$61:S$110,G31)+SUMIFS('Bilan GES'!M$6:M$55,'Bilan GES'!S$6:S$55,G31))&gt;0,SUMIFS('Bilan GES'!M$6:M$55,'Bilan GES'!S$6:S$55,G31)/(SUMIFS('Bilan GES'!I$61:I$110,'Bilan GES'!S$61:S$110,G31)+SUMIFS('Bilan GES'!M$6:M$55,'Bilan GES'!S$6:S$55,G31)),0)</f>
        <v>0</v>
      </c>
      <c r="BJ31" s="76">
        <f t="shared" si="3"/>
        <v>0</v>
      </c>
      <c r="BK31" s="220"/>
      <c r="BL31" s="220"/>
      <c r="BM31" s="220"/>
      <c r="BN31" s="220"/>
      <c r="BO31" s="220"/>
      <c r="BP31" s="220"/>
      <c r="BQ31" s="220"/>
      <c r="BR31" s="220"/>
      <c r="BS31" s="220"/>
      <c r="BT31" s="220"/>
      <c r="BU31" s="220"/>
      <c r="BV31" s="220"/>
      <c r="BW31" s="220"/>
      <c r="BX31" s="220"/>
      <c r="BY31" s="220"/>
      <c r="BZ31" s="220"/>
      <c r="CA31" s="220"/>
      <c r="CB31" s="220"/>
      <c r="CC31" s="220"/>
      <c r="CD31" s="220"/>
      <c r="CE31" s="220"/>
      <c r="CF31" s="220"/>
      <c r="CG31" s="220"/>
      <c r="CH31" s="220"/>
      <c r="CI31" s="220"/>
      <c r="CJ31" s="220"/>
      <c r="CK31" s="76">
        <f t="shared" si="6"/>
        <v>0</v>
      </c>
      <c r="CL31" s="76">
        <f t="shared" si="7"/>
        <v>0</v>
      </c>
      <c r="CM31" s="76">
        <f t="shared" si="8"/>
        <v>0</v>
      </c>
      <c r="CN31" s="76">
        <f t="shared" si="9"/>
        <v>0</v>
      </c>
      <c r="CO31" s="76">
        <f t="shared" si="10"/>
        <v>0</v>
      </c>
      <c r="CP31" s="76">
        <f t="shared" si="11"/>
        <v>0</v>
      </c>
      <c r="CQ31" s="76">
        <f t="shared" si="12"/>
        <v>0</v>
      </c>
      <c r="CR31" s="76">
        <f t="shared" si="13"/>
        <v>0</v>
      </c>
      <c r="CS31" s="234">
        <f t="shared" si="14"/>
        <v>0</v>
      </c>
      <c r="CT31" s="234">
        <f t="shared" si="15"/>
        <v>0</v>
      </c>
    </row>
    <row r="32" spans="1:98" x14ac:dyDescent="0.35">
      <c r="A32" s="76" t="s">
        <v>267</v>
      </c>
      <c r="B32" s="157"/>
      <c r="C32" s="157">
        <f t="shared" si="0"/>
        <v>0</v>
      </c>
      <c r="D32" s="157">
        <f>SUMIFS('Bilan GES'!T$6:T$55,'Bilan GES'!S$6:S$55,G32)+SUMIFS('Bilan GES'!T$61:T$110,'Bilan GES'!S$61:S$110,G32)</f>
        <v>0</v>
      </c>
      <c r="E32" s="220"/>
      <c r="F32" s="220"/>
      <c r="G32" s="76" t="str">
        <f t="shared" si="1"/>
        <v xml:space="preserve">Unité de production n°29 - </v>
      </c>
      <c r="H32" s="220"/>
      <c r="I32" s="220"/>
      <c r="J32" s="220"/>
      <c r="K32" s="220"/>
      <c r="L32" s="220"/>
      <c r="M32" s="220"/>
      <c r="N32" s="220"/>
      <c r="O32" s="220"/>
      <c r="P32" s="220"/>
      <c r="Q32" s="221"/>
      <c r="R32" s="220"/>
      <c r="S32" s="221"/>
      <c r="T32" s="220"/>
      <c r="U32" s="220"/>
      <c r="V32" s="76" t="str">
        <f t="shared" si="4"/>
        <v/>
      </c>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2"/>
      <c r="AT32" s="222"/>
      <c r="AU32" s="222"/>
      <c r="AV32" s="222"/>
      <c r="AW32" s="222"/>
      <c r="AX32" s="220"/>
      <c r="AY32" s="220"/>
      <c r="AZ32" s="221"/>
      <c r="BA32" s="76">
        <f t="shared" si="5"/>
        <v>0</v>
      </c>
      <c r="BB32" s="76">
        <f t="shared" si="16"/>
        <v>0</v>
      </c>
      <c r="BC32" s="76" t="str">
        <f>IF(H32&lt;&gt;"",IF(H32=Sources!$C$43,(Sources!$D$63*AQ32*AY32*AP32/1000+Sources!$D$66*AP32*AY32*AK32/1000+Sources!$D$66*AX32*AY32*AM32/1000)/(AR32*AS32*AY32/11.28),VLOOKUP(H32,Sources!$C$40:$D$49,2,FALSE)+IF(H32=Sources!$C$42,AJ32,0)),"")</f>
        <v/>
      </c>
      <c r="BD32" s="76" t="str">
        <f>IF(H32&lt;&gt;"",IF(H32=Sources!$C$43,(Sources!$D$63*AQ32*AY32*AP32/1000+Sources!$D$66*AP32*AY32*AK32/1000+Sources!$D$66*AX32*AY32*AM32/1000)/(AR32*AS32*AY32/11.28)+Sources!$D$47,VLOOKUP(H32&amp;" à la station",Sources!$C$40:$D$49,2,FALSE)+IF(H32=Sources!$C$42,AJ32,0)),"")</f>
        <v/>
      </c>
      <c r="BE32" s="220"/>
      <c r="BF32" s="220"/>
      <c r="BG32" s="220"/>
      <c r="BH32" s="233">
        <f>IF((SUMIFS('Bilan GES'!I$61:I$110,'Bilan GES'!S$61:S$110,G32)+SUMIFS('Bilan GES'!M$6:M$55,'Bilan GES'!S$6:S$55,G32))&gt;0,SUMIFS('Bilan GES'!I$61:I$110,'Bilan GES'!S$61:S$110,G32)/(SUMIFS('Bilan GES'!I$61:I$110,'Bilan GES'!S$61:S$110,G32)+SUMIFS('Bilan GES'!M$6:M$55,'Bilan GES'!S$6:S$55,G32)),0)</f>
        <v>0</v>
      </c>
      <c r="BI32" s="233">
        <f>IF((SUMIFS('Bilan GES'!I$61:I$110,'Bilan GES'!S$61:S$110,G32)+SUMIFS('Bilan GES'!M$6:M$55,'Bilan GES'!S$6:S$55,G32))&gt;0,SUMIFS('Bilan GES'!M$6:M$55,'Bilan GES'!S$6:S$55,G32)/(SUMIFS('Bilan GES'!I$61:I$110,'Bilan GES'!S$61:S$110,G32)+SUMIFS('Bilan GES'!M$6:M$55,'Bilan GES'!S$6:S$55,G32)),0)</f>
        <v>0</v>
      </c>
      <c r="BJ32" s="76">
        <f t="shared" si="3"/>
        <v>0</v>
      </c>
      <c r="BK32" s="220"/>
      <c r="BL32" s="220"/>
      <c r="BM32" s="220"/>
      <c r="BN32" s="220"/>
      <c r="BO32" s="220"/>
      <c r="BP32" s="220"/>
      <c r="BQ32" s="220"/>
      <c r="BR32" s="220"/>
      <c r="BS32" s="220"/>
      <c r="BT32" s="220"/>
      <c r="BU32" s="220"/>
      <c r="BV32" s="220"/>
      <c r="BW32" s="220"/>
      <c r="BX32" s="220"/>
      <c r="BY32" s="220"/>
      <c r="BZ32" s="220"/>
      <c r="CA32" s="220"/>
      <c r="CB32" s="220"/>
      <c r="CC32" s="220"/>
      <c r="CD32" s="220"/>
      <c r="CE32" s="220"/>
      <c r="CF32" s="220"/>
      <c r="CG32" s="220"/>
      <c r="CH32" s="220"/>
      <c r="CI32" s="220"/>
      <c r="CJ32" s="220"/>
      <c r="CK32" s="76">
        <f t="shared" si="6"/>
        <v>0</v>
      </c>
      <c r="CL32" s="76">
        <f t="shared" si="7"/>
        <v>0</v>
      </c>
      <c r="CM32" s="76">
        <f t="shared" si="8"/>
        <v>0</v>
      </c>
      <c r="CN32" s="76">
        <f t="shared" si="9"/>
        <v>0</v>
      </c>
      <c r="CO32" s="76">
        <f t="shared" si="10"/>
        <v>0</v>
      </c>
      <c r="CP32" s="76">
        <f t="shared" si="11"/>
        <v>0</v>
      </c>
      <c r="CQ32" s="76">
        <f t="shared" si="12"/>
        <v>0</v>
      </c>
      <c r="CR32" s="76">
        <f t="shared" si="13"/>
        <v>0</v>
      </c>
      <c r="CS32" s="234">
        <f t="shared" si="14"/>
        <v>0</v>
      </c>
      <c r="CT32" s="234">
        <f t="shared" si="15"/>
        <v>0</v>
      </c>
    </row>
    <row r="33" spans="1:98" x14ac:dyDescent="0.35">
      <c r="A33" s="76" t="s">
        <v>268</v>
      </c>
      <c r="B33" s="157"/>
      <c r="C33" s="157">
        <f t="shared" si="0"/>
        <v>0</v>
      </c>
      <c r="D33" s="157">
        <f>SUMIFS('Bilan GES'!T$6:T$55,'Bilan GES'!S$6:S$55,G33)+SUMIFS('Bilan GES'!T$61:T$110,'Bilan GES'!S$61:S$110,G33)</f>
        <v>0</v>
      </c>
      <c r="E33" s="220"/>
      <c r="F33" s="220"/>
      <c r="G33" s="76" t="str">
        <f t="shared" si="1"/>
        <v xml:space="preserve">Unité de production n°30 - </v>
      </c>
      <c r="H33" s="220"/>
      <c r="I33" s="220"/>
      <c r="J33" s="220"/>
      <c r="K33" s="220"/>
      <c r="L33" s="220"/>
      <c r="M33" s="220"/>
      <c r="N33" s="220"/>
      <c r="O33" s="220"/>
      <c r="P33" s="220"/>
      <c r="Q33" s="221"/>
      <c r="R33" s="220"/>
      <c r="S33" s="221"/>
      <c r="T33" s="220"/>
      <c r="U33" s="220"/>
      <c r="V33" s="76" t="str">
        <f t="shared" si="4"/>
        <v/>
      </c>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2"/>
      <c r="AT33" s="222"/>
      <c r="AU33" s="222"/>
      <c r="AV33" s="222"/>
      <c r="AW33" s="222"/>
      <c r="AX33" s="220"/>
      <c r="AY33" s="220"/>
      <c r="AZ33" s="221"/>
      <c r="BA33" s="76">
        <f t="shared" si="5"/>
        <v>0</v>
      </c>
      <c r="BB33" s="76">
        <f t="shared" si="16"/>
        <v>0</v>
      </c>
      <c r="BC33" s="76" t="str">
        <f>IF(H33&lt;&gt;"",IF(H33=Sources!$C$43,(Sources!$D$63*AQ33*AY33*AP33/1000+Sources!$D$66*AP33*AY33*AK33/1000+Sources!$D$66*AX33*AY33*AM33/1000)/(AR33*AS33*AY33/11.28),VLOOKUP(H33,Sources!$C$40:$D$49,2,FALSE)+IF(H33=Sources!$C$42,AJ33,0)),"")</f>
        <v/>
      </c>
      <c r="BD33" s="76" t="str">
        <f>IF(H33&lt;&gt;"",IF(H33=Sources!$C$43,(Sources!$D$63*AQ33*AY33*AP33/1000+Sources!$D$66*AP33*AY33*AK33/1000+Sources!$D$66*AX33*AY33*AM33/1000)/(AR33*AS33*AY33/11.28)+Sources!$D$47,VLOOKUP(H33&amp;" à la station",Sources!$C$40:$D$49,2,FALSE)+IF(H33=Sources!$C$42,AJ33,0)),"")</f>
        <v/>
      </c>
      <c r="BE33" s="220"/>
      <c r="BF33" s="220"/>
      <c r="BG33" s="220"/>
      <c r="BH33" s="233">
        <f>IF((SUMIFS('Bilan GES'!I$61:I$110,'Bilan GES'!S$61:S$110,G33)+SUMIFS('Bilan GES'!M$6:M$55,'Bilan GES'!S$6:S$55,G33))&gt;0,SUMIFS('Bilan GES'!I$61:I$110,'Bilan GES'!S$61:S$110,G33)/(SUMIFS('Bilan GES'!I$61:I$110,'Bilan GES'!S$61:S$110,G33)+SUMIFS('Bilan GES'!M$6:M$55,'Bilan GES'!S$6:S$55,G33)),0)</f>
        <v>0</v>
      </c>
      <c r="BI33" s="233">
        <f>IF((SUMIFS('Bilan GES'!I$61:I$110,'Bilan GES'!S$61:S$110,G33)+SUMIFS('Bilan GES'!M$6:M$55,'Bilan GES'!S$6:S$55,G33))&gt;0,SUMIFS('Bilan GES'!M$6:M$55,'Bilan GES'!S$6:S$55,G33)/(SUMIFS('Bilan GES'!I$61:I$110,'Bilan GES'!S$61:S$110,G33)+SUMIFS('Bilan GES'!M$6:M$55,'Bilan GES'!S$6:S$55,G33)),0)</f>
        <v>0</v>
      </c>
      <c r="BJ33" s="76">
        <f t="shared" si="3"/>
        <v>0</v>
      </c>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76">
        <f t="shared" si="6"/>
        <v>0</v>
      </c>
      <c r="CL33" s="76">
        <f t="shared" si="7"/>
        <v>0</v>
      </c>
      <c r="CM33" s="76">
        <f t="shared" si="8"/>
        <v>0</v>
      </c>
      <c r="CN33" s="76">
        <f t="shared" si="9"/>
        <v>0</v>
      </c>
      <c r="CO33" s="76">
        <f t="shared" si="10"/>
        <v>0</v>
      </c>
      <c r="CP33" s="76">
        <f t="shared" si="11"/>
        <v>0</v>
      </c>
      <c r="CQ33" s="76">
        <f t="shared" si="12"/>
        <v>0</v>
      </c>
      <c r="CR33" s="76">
        <f t="shared" si="13"/>
        <v>0</v>
      </c>
      <c r="CS33" s="234">
        <f t="shared" si="14"/>
        <v>0</v>
      </c>
      <c r="CT33" s="234">
        <f t="shared" si="15"/>
        <v>0</v>
      </c>
    </row>
    <row r="34" spans="1:98" x14ac:dyDescent="0.35">
      <c r="A34" s="76" t="s">
        <v>269</v>
      </c>
      <c r="B34" s="157"/>
      <c r="C34" s="157">
        <f t="shared" si="0"/>
        <v>0</v>
      </c>
      <c r="D34" s="157">
        <f>SUMIFS('Bilan GES'!T$6:T$55,'Bilan GES'!S$6:S$55,G34)+SUMIFS('Bilan GES'!T$61:T$110,'Bilan GES'!S$61:S$110,G34)</f>
        <v>0</v>
      </c>
      <c r="E34" s="220"/>
      <c r="F34" s="220"/>
      <c r="G34" s="76" t="str">
        <f t="shared" si="1"/>
        <v xml:space="preserve">Unité de production n°31 - </v>
      </c>
      <c r="H34" s="220"/>
      <c r="I34" s="220"/>
      <c r="J34" s="220"/>
      <c r="K34" s="220"/>
      <c r="L34" s="220"/>
      <c r="M34" s="220"/>
      <c r="N34" s="220"/>
      <c r="O34" s="220"/>
      <c r="P34" s="220"/>
      <c r="Q34" s="221"/>
      <c r="R34" s="220"/>
      <c r="S34" s="221"/>
      <c r="T34" s="220"/>
      <c r="U34" s="220"/>
      <c r="V34" s="76" t="str">
        <f t="shared" si="4"/>
        <v/>
      </c>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2"/>
      <c r="AT34" s="222"/>
      <c r="AU34" s="222"/>
      <c r="AV34" s="222"/>
      <c r="AW34" s="222"/>
      <c r="AX34" s="220"/>
      <c r="AY34" s="220"/>
      <c r="AZ34" s="221"/>
      <c r="BA34" s="76">
        <f t="shared" si="5"/>
        <v>0</v>
      </c>
      <c r="BB34" s="76">
        <f t="shared" si="16"/>
        <v>0</v>
      </c>
      <c r="BC34" s="76" t="str">
        <f>IF(H34&lt;&gt;"",IF(H34=Sources!$C$43,(Sources!$D$63*AQ34*AY34*AP34/1000+Sources!$D$66*AP34*AY34*AK34/1000+Sources!$D$66*AX34*AY34*AM34/1000)/(AR34*AS34*AY34/11.28),VLOOKUP(H34,Sources!$C$40:$D$49,2,FALSE)+IF(H34=Sources!$C$42,AJ34,0)),"")</f>
        <v/>
      </c>
      <c r="BD34" s="76" t="str">
        <f>IF(H34&lt;&gt;"",IF(H34=Sources!$C$43,(Sources!$D$63*AQ34*AY34*AP34/1000+Sources!$D$66*AP34*AY34*AK34/1000+Sources!$D$66*AX34*AY34*AM34/1000)/(AR34*AS34*AY34/11.28)+Sources!$D$47,VLOOKUP(H34&amp;" à la station",Sources!$C$40:$D$49,2,FALSE)+IF(H34=Sources!$C$42,AJ34,0)),"")</f>
        <v/>
      </c>
      <c r="BE34" s="220"/>
      <c r="BF34" s="220"/>
      <c r="BG34" s="220"/>
      <c r="BH34" s="233">
        <f>IF((SUMIFS('Bilan GES'!I$61:I$110,'Bilan GES'!S$61:S$110,G34)+SUMIFS('Bilan GES'!M$6:M$55,'Bilan GES'!S$6:S$55,G34))&gt;0,SUMIFS('Bilan GES'!I$61:I$110,'Bilan GES'!S$61:S$110,G34)/(SUMIFS('Bilan GES'!I$61:I$110,'Bilan GES'!S$61:S$110,G34)+SUMIFS('Bilan GES'!M$6:M$55,'Bilan GES'!S$6:S$55,G34)),0)</f>
        <v>0</v>
      </c>
      <c r="BI34" s="233">
        <f>IF((SUMIFS('Bilan GES'!I$61:I$110,'Bilan GES'!S$61:S$110,G34)+SUMIFS('Bilan GES'!M$6:M$55,'Bilan GES'!S$6:S$55,G34))&gt;0,SUMIFS('Bilan GES'!M$6:M$55,'Bilan GES'!S$6:S$55,G34)/(SUMIFS('Bilan GES'!I$61:I$110,'Bilan GES'!S$61:S$110,G34)+SUMIFS('Bilan GES'!M$6:M$55,'Bilan GES'!S$6:S$55,G34)),0)</f>
        <v>0</v>
      </c>
      <c r="BJ34" s="76">
        <f t="shared" si="3"/>
        <v>0</v>
      </c>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76">
        <f t="shared" si="6"/>
        <v>0</v>
      </c>
      <c r="CL34" s="76">
        <f t="shared" si="7"/>
        <v>0</v>
      </c>
      <c r="CM34" s="76">
        <f t="shared" si="8"/>
        <v>0</v>
      </c>
      <c r="CN34" s="76">
        <f t="shared" si="9"/>
        <v>0</v>
      </c>
      <c r="CO34" s="76">
        <f t="shared" si="10"/>
        <v>0</v>
      </c>
      <c r="CP34" s="76">
        <f t="shared" si="11"/>
        <v>0</v>
      </c>
      <c r="CQ34" s="76">
        <f t="shared" si="12"/>
        <v>0</v>
      </c>
      <c r="CR34" s="76">
        <f t="shared" si="13"/>
        <v>0</v>
      </c>
      <c r="CS34" s="234">
        <f t="shared" si="14"/>
        <v>0</v>
      </c>
      <c r="CT34" s="234">
        <f t="shared" si="15"/>
        <v>0</v>
      </c>
    </row>
    <row r="35" spans="1:98" x14ac:dyDescent="0.35">
      <c r="A35" s="76" t="s">
        <v>270</v>
      </c>
      <c r="B35" s="157"/>
      <c r="C35" s="157">
        <f t="shared" si="0"/>
        <v>0</v>
      </c>
      <c r="D35" s="157">
        <f>SUMIFS('Bilan GES'!T$6:T$55,'Bilan GES'!S$6:S$55,G35)+SUMIFS('Bilan GES'!T$61:T$110,'Bilan GES'!S$61:S$110,G35)</f>
        <v>0</v>
      </c>
      <c r="E35" s="220"/>
      <c r="F35" s="220"/>
      <c r="G35" s="76" t="str">
        <f t="shared" si="1"/>
        <v xml:space="preserve">Unité de production n°32 - </v>
      </c>
      <c r="H35" s="220"/>
      <c r="I35" s="220"/>
      <c r="J35" s="220"/>
      <c r="K35" s="220"/>
      <c r="L35" s="220"/>
      <c r="M35" s="220"/>
      <c r="N35" s="220"/>
      <c r="O35" s="220"/>
      <c r="P35" s="220"/>
      <c r="Q35" s="221"/>
      <c r="R35" s="220"/>
      <c r="S35" s="221"/>
      <c r="T35" s="220"/>
      <c r="U35" s="220"/>
      <c r="V35" s="76" t="str">
        <f t="shared" si="4"/>
        <v/>
      </c>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2"/>
      <c r="AT35" s="222"/>
      <c r="AU35" s="222"/>
      <c r="AV35" s="222"/>
      <c r="AW35" s="222"/>
      <c r="AX35" s="220"/>
      <c r="AY35" s="220"/>
      <c r="AZ35" s="221"/>
      <c r="BA35" s="76">
        <f t="shared" si="5"/>
        <v>0</v>
      </c>
      <c r="BB35" s="76">
        <f t="shared" si="16"/>
        <v>0</v>
      </c>
      <c r="BC35" s="76" t="str">
        <f>IF(H35&lt;&gt;"",IF(H35=Sources!$C$43,(Sources!$D$63*AQ35*AY35*AP35/1000+Sources!$D$66*AP35*AY35*AK35/1000+Sources!$D$66*AX35*AY35*AM35/1000)/(AR35*AS35*AY35/11.28),VLOOKUP(H35,Sources!$C$40:$D$49,2,FALSE)+IF(H35=Sources!$C$42,AJ35,0)),"")</f>
        <v/>
      </c>
      <c r="BD35" s="76" t="str">
        <f>IF(H35&lt;&gt;"",IF(H35=Sources!$C$43,(Sources!$D$63*AQ35*AY35*AP35/1000+Sources!$D$66*AP35*AY35*AK35/1000+Sources!$D$66*AX35*AY35*AM35/1000)/(AR35*AS35*AY35/11.28)+Sources!$D$47,VLOOKUP(H35&amp;" à la station",Sources!$C$40:$D$49,2,FALSE)+IF(H35=Sources!$C$42,AJ35,0)),"")</f>
        <v/>
      </c>
      <c r="BE35" s="220"/>
      <c r="BF35" s="220"/>
      <c r="BG35" s="220"/>
      <c r="BH35" s="233">
        <f>IF((SUMIFS('Bilan GES'!I$61:I$110,'Bilan GES'!S$61:S$110,G35)+SUMIFS('Bilan GES'!M$6:M$55,'Bilan GES'!S$6:S$55,G35))&gt;0,SUMIFS('Bilan GES'!I$61:I$110,'Bilan GES'!S$61:S$110,G35)/(SUMIFS('Bilan GES'!I$61:I$110,'Bilan GES'!S$61:S$110,G35)+SUMIFS('Bilan GES'!M$6:M$55,'Bilan GES'!S$6:S$55,G35)),0)</f>
        <v>0</v>
      </c>
      <c r="BI35" s="233">
        <f>IF((SUMIFS('Bilan GES'!I$61:I$110,'Bilan GES'!S$61:S$110,G35)+SUMIFS('Bilan GES'!M$6:M$55,'Bilan GES'!S$6:S$55,G35))&gt;0,SUMIFS('Bilan GES'!M$6:M$55,'Bilan GES'!S$6:S$55,G35)/(SUMIFS('Bilan GES'!I$61:I$110,'Bilan GES'!S$61:S$110,G35)+SUMIFS('Bilan GES'!M$6:M$55,'Bilan GES'!S$6:S$55,G35)),0)</f>
        <v>0</v>
      </c>
      <c r="BJ35" s="76">
        <f t="shared" si="3"/>
        <v>0</v>
      </c>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20"/>
      <c r="CG35" s="220"/>
      <c r="CH35" s="220"/>
      <c r="CI35" s="220"/>
      <c r="CJ35" s="220"/>
      <c r="CK35" s="76">
        <f t="shared" si="6"/>
        <v>0</v>
      </c>
      <c r="CL35" s="76">
        <f t="shared" si="7"/>
        <v>0</v>
      </c>
      <c r="CM35" s="76">
        <f t="shared" si="8"/>
        <v>0</v>
      </c>
      <c r="CN35" s="76">
        <f t="shared" si="9"/>
        <v>0</v>
      </c>
      <c r="CO35" s="76">
        <f t="shared" si="10"/>
        <v>0</v>
      </c>
      <c r="CP35" s="76">
        <f t="shared" si="11"/>
        <v>0</v>
      </c>
      <c r="CQ35" s="76">
        <f t="shared" si="12"/>
        <v>0</v>
      </c>
      <c r="CR35" s="76">
        <f t="shared" si="13"/>
        <v>0</v>
      </c>
      <c r="CS35" s="234">
        <f t="shared" si="14"/>
        <v>0</v>
      </c>
      <c r="CT35" s="234">
        <f t="shared" si="15"/>
        <v>0</v>
      </c>
    </row>
    <row r="36" spans="1:98" x14ac:dyDescent="0.35">
      <c r="A36" s="76" t="s">
        <v>271</v>
      </c>
      <c r="B36" s="157"/>
      <c r="C36" s="157">
        <f t="shared" ref="C36:C53" si="17">IF(H36="Electrolyse de l'eau avec raccordement direct avec des EnR sans soutirage réseau",V36/2,IF(H36="Electrolyse de l'eau avec raccordement réseau",60000*O36,IF(H36="Pyrolyse/gazéification",BB36/2,0)))</f>
        <v>0</v>
      </c>
      <c r="D36" s="157">
        <f>SUMIFS('Bilan GES'!T$6:T$55,'Bilan GES'!S$6:S$55,G36)+SUMIFS('Bilan GES'!T$61:T$110,'Bilan GES'!S$61:S$110,G36)</f>
        <v>0</v>
      </c>
      <c r="E36" s="220"/>
      <c r="F36" s="220"/>
      <c r="G36" s="76" t="str">
        <f t="shared" ref="G36:G53" si="18">A36&amp;" - "&amp;E36</f>
        <v xml:space="preserve">Unité de production n°33 - </v>
      </c>
      <c r="H36" s="220"/>
      <c r="I36" s="220"/>
      <c r="J36" s="220"/>
      <c r="K36" s="220"/>
      <c r="L36" s="220"/>
      <c r="M36" s="220"/>
      <c r="N36" s="220"/>
      <c r="O36" s="220"/>
      <c r="P36" s="220"/>
      <c r="Q36" s="221"/>
      <c r="R36" s="220"/>
      <c r="S36" s="221"/>
      <c r="T36" s="220"/>
      <c r="U36" s="220"/>
      <c r="V36" s="76" t="str">
        <f t="shared" si="4"/>
        <v/>
      </c>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2"/>
      <c r="AT36" s="222"/>
      <c r="AU36" s="222"/>
      <c r="AV36" s="222"/>
      <c r="AW36" s="222"/>
      <c r="AX36" s="220"/>
      <c r="AY36" s="220"/>
      <c r="AZ36" s="221"/>
      <c r="BA36" s="76">
        <f t="shared" si="5"/>
        <v>0</v>
      </c>
      <c r="BB36" s="76">
        <f t="shared" si="16"/>
        <v>0</v>
      </c>
      <c r="BC36" s="76" t="str">
        <f>IF(H36&lt;&gt;"",IF(H36=Sources!$C$43,(Sources!$D$63*AQ36*AY36*AP36/1000+Sources!$D$66*AP36*AY36*AK36/1000+Sources!$D$66*AX36*AY36*AM36/1000)/(AR36*AS36*AY36/11.28),VLOOKUP(H36,Sources!$C$40:$D$49,2,FALSE)+IF(H36=Sources!$C$42,AJ36,0)),"")</f>
        <v/>
      </c>
      <c r="BD36" s="76" t="str">
        <f>IF(H36&lt;&gt;"",IF(H36=Sources!$C$43,(Sources!$D$63*AQ36*AY36*AP36/1000+Sources!$D$66*AP36*AY36*AK36/1000+Sources!$D$66*AX36*AY36*AM36/1000)/(AR36*AS36*AY36/11.28)+Sources!$D$47,VLOOKUP(H36&amp;" à la station",Sources!$C$40:$D$49,2,FALSE)+IF(H36=Sources!$C$42,AJ36,0)),"")</f>
        <v/>
      </c>
      <c r="BE36" s="220"/>
      <c r="BF36" s="220"/>
      <c r="BG36" s="220"/>
      <c r="BH36" s="233">
        <f>IF((SUMIFS('Bilan GES'!I$61:I$110,'Bilan GES'!S$61:S$110,G36)+SUMIFS('Bilan GES'!M$6:M$55,'Bilan GES'!S$6:S$55,G36))&gt;0,SUMIFS('Bilan GES'!I$61:I$110,'Bilan GES'!S$61:S$110,G36)/(SUMIFS('Bilan GES'!I$61:I$110,'Bilan GES'!S$61:S$110,G36)+SUMIFS('Bilan GES'!M$6:M$55,'Bilan GES'!S$6:S$55,G36)),0)</f>
        <v>0</v>
      </c>
      <c r="BI36" s="233">
        <f>IF((SUMIFS('Bilan GES'!I$61:I$110,'Bilan GES'!S$61:S$110,G36)+SUMIFS('Bilan GES'!M$6:M$55,'Bilan GES'!S$6:S$55,G36))&gt;0,SUMIFS('Bilan GES'!M$6:M$55,'Bilan GES'!S$6:S$55,G36)/(SUMIFS('Bilan GES'!I$61:I$110,'Bilan GES'!S$61:S$110,G36)+SUMIFS('Bilan GES'!M$6:M$55,'Bilan GES'!S$6:S$55,G36)),0)</f>
        <v>0</v>
      </c>
      <c r="BJ36" s="76">
        <f t="shared" ref="BJ36:BJ53" si="19">IF(BH36&lt;&gt;"",O36*(BH36*cout_SMR+BI36*cout_raffinerie),0)</f>
        <v>0</v>
      </c>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20"/>
      <c r="CG36" s="220"/>
      <c r="CH36" s="220"/>
      <c r="CI36" s="220"/>
      <c r="CJ36" s="220"/>
      <c r="CK36" s="76">
        <f t="shared" si="6"/>
        <v>0</v>
      </c>
      <c r="CL36" s="76">
        <f t="shared" si="7"/>
        <v>0</v>
      </c>
      <c r="CM36" s="76">
        <f t="shared" si="8"/>
        <v>0</v>
      </c>
      <c r="CN36" s="76">
        <f t="shared" si="9"/>
        <v>0</v>
      </c>
      <c r="CO36" s="76">
        <f t="shared" si="10"/>
        <v>0</v>
      </c>
      <c r="CP36" s="76">
        <f t="shared" si="11"/>
        <v>0</v>
      </c>
      <c r="CQ36" s="76">
        <f t="shared" si="12"/>
        <v>0</v>
      </c>
      <c r="CR36" s="76">
        <f t="shared" si="13"/>
        <v>0</v>
      </c>
      <c r="CS36" s="234">
        <f t="shared" si="14"/>
        <v>0</v>
      </c>
      <c r="CT36" s="234">
        <f t="shared" si="15"/>
        <v>0</v>
      </c>
    </row>
    <row r="37" spans="1:98" x14ac:dyDescent="0.35">
      <c r="A37" s="76" t="s">
        <v>272</v>
      </c>
      <c r="B37" s="157"/>
      <c r="C37" s="157">
        <f t="shared" si="17"/>
        <v>0</v>
      </c>
      <c r="D37" s="157">
        <f>SUMIFS('Bilan GES'!T$6:T$55,'Bilan GES'!S$6:S$55,G37)+SUMIFS('Bilan GES'!T$61:T$110,'Bilan GES'!S$61:S$110,G37)</f>
        <v>0</v>
      </c>
      <c r="E37" s="220"/>
      <c r="F37" s="220"/>
      <c r="G37" s="76" t="str">
        <f t="shared" si="18"/>
        <v xml:space="preserve">Unité de production n°34 - </v>
      </c>
      <c r="H37" s="220"/>
      <c r="I37" s="220"/>
      <c r="J37" s="220"/>
      <c r="K37" s="220"/>
      <c r="L37" s="220"/>
      <c r="M37" s="220"/>
      <c r="N37" s="220"/>
      <c r="O37" s="220"/>
      <c r="P37" s="220"/>
      <c r="Q37" s="221"/>
      <c r="R37" s="220"/>
      <c r="S37" s="221"/>
      <c r="T37" s="220"/>
      <c r="U37" s="220"/>
      <c r="V37" s="76" t="str">
        <f t="shared" si="4"/>
        <v/>
      </c>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2"/>
      <c r="AT37" s="222"/>
      <c r="AU37" s="222"/>
      <c r="AV37" s="222"/>
      <c r="AW37" s="222"/>
      <c r="AX37" s="220"/>
      <c r="AY37" s="220"/>
      <c r="AZ37" s="221"/>
      <c r="BA37" s="76">
        <f t="shared" si="5"/>
        <v>0</v>
      </c>
      <c r="BB37" s="76">
        <f t="shared" si="16"/>
        <v>0</v>
      </c>
      <c r="BC37" s="76" t="str">
        <f>IF(H37&lt;&gt;"",IF(H37=Sources!$C$43,(Sources!$D$63*AQ37*AY37*AP37/1000+Sources!$D$66*AP37*AY37*AK37/1000+Sources!$D$66*AX37*AY37*AM37/1000)/(AR37*AS37*AY37/11.28),VLOOKUP(H37,Sources!$C$40:$D$49,2,FALSE)+IF(H37=Sources!$C$42,AJ37,0)),"")</f>
        <v/>
      </c>
      <c r="BD37" s="76" t="str">
        <f>IF(H37&lt;&gt;"",IF(H37=Sources!$C$43,(Sources!$D$63*AQ37*AY37*AP37/1000+Sources!$D$66*AP37*AY37*AK37/1000+Sources!$D$66*AX37*AY37*AM37/1000)/(AR37*AS37*AY37/11.28)+Sources!$D$47,VLOOKUP(H37&amp;" à la station",Sources!$C$40:$D$49,2,FALSE)+IF(H37=Sources!$C$42,AJ37,0)),"")</f>
        <v/>
      </c>
      <c r="BE37" s="220"/>
      <c r="BF37" s="220"/>
      <c r="BG37" s="220"/>
      <c r="BH37" s="233">
        <f>IF((SUMIFS('Bilan GES'!I$61:I$110,'Bilan GES'!S$61:S$110,G37)+SUMIFS('Bilan GES'!M$6:M$55,'Bilan GES'!S$6:S$55,G37))&gt;0,SUMIFS('Bilan GES'!I$61:I$110,'Bilan GES'!S$61:S$110,G37)/(SUMIFS('Bilan GES'!I$61:I$110,'Bilan GES'!S$61:S$110,G37)+SUMIFS('Bilan GES'!M$6:M$55,'Bilan GES'!S$6:S$55,G37)),0)</f>
        <v>0</v>
      </c>
      <c r="BI37" s="233">
        <f>IF((SUMIFS('Bilan GES'!I$61:I$110,'Bilan GES'!S$61:S$110,G37)+SUMIFS('Bilan GES'!M$6:M$55,'Bilan GES'!S$6:S$55,G37))&gt;0,SUMIFS('Bilan GES'!M$6:M$55,'Bilan GES'!S$6:S$55,G37)/(SUMIFS('Bilan GES'!I$61:I$110,'Bilan GES'!S$61:S$110,G37)+SUMIFS('Bilan GES'!M$6:M$55,'Bilan GES'!S$6:S$55,G37)),0)</f>
        <v>0</v>
      </c>
      <c r="BJ37" s="76">
        <f t="shared" si="19"/>
        <v>0</v>
      </c>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76">
        <f t="shared" si="6"/>
        <v>0</v>
      </c>
      <c r="CL37" s="76">
        <f t="shared" si="7"/>
        <v>0</v>
      </c>
      <c r="CM37" s="76">
        <f t="shared" si="8"/>
        <v>0</v>
      </c>
      <c r="CN37" s="76">
        <f t="shared" si="9"/>
        <v>0</v>
      </c>
      <c r="CO37" s="76">
        <f t="shared" si="10"/>
        <v>0</v>
      </c>
      <c r="CP37" s="76">
        <f t="shared" si="11"/>
        <v>0</v>
      </c>
      <c r="CQ37" s="76">
        <f t="shared" si="12"/>
        <v>0</v>
      </c>
      <c r="CR37" s="76">
        <f t="shared" si="13"/>
        <v>0</v>
      </c>
      <c r="CS37" s="234">
        <f t="shared" si="14"/>
        <v>0</v>
      </c>
      <c r="CT37" s="234">
        <f t="shared" si="15"/>
        <v>0</v>
      </c>
    </row>
    <row r="38" spans="1:98" x14ac:dyDescent="0.35">
      <c r="A38" s="76" t="s">
        <v>273</v>
      </c>
      <c r="B38" s="157"/>
      <c r="C38" s="157">
        <f t="shared" si="17"/>
        <v>0</v>
      </c>
      <c r="D38" s="157">
        <f>SUMIFS('Bilan GES'!T$6:T$55,'Bilan GES'!S$6:S$55,G38)+SUMIFS('Bilan GES'!T$61:T$110,'Bilan GES'!S$61:S$110,G38)</f>
        <v>0</v>
      </c>
      <c r="E38" s="220"/>
      <c r="F38" s="220"/>
      <c r="G38" s="76" t="str">
        <f t="shared" si="18"/>
        <v xml:space="preserve">Unité de production n°35 - </v>
      </c>
      <c r="H38" s="220"/>
      <c r="I38" s="220"/>
      <c r="J38" s="220"/>
      <c r="K38" s="220"/>
      <c r="L38" s="220"/>
      <c r="M38" s="220"/>
      <c r="N38" s="220"/>
      <c r="O38" s="220"/>
      <c r="P38" s="220"/>
      <c r="Q38" s="221"/>
      <c r="R38" s="220"/>
      <c r="S38" s="221"/>
      <c r="T38" s="220"/>
      <c r="U38" s="220"/>
      <c r="V38" s="76" t="str">
        <f t="shared" si="4"/>
        <v/>
      </c>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2"/>
      <c r="AT38" s="222"/>
      <c r="AU38" s="222"/>
      <c r="AV38" s="222"/>
      <c r="AW38" s="222"/>
      <c r="AX38" s="220"/>
      <c r="AY38" s="220"/>
      <c r="AZ38" s="221"/>
      <c r="BA38" s="76">
        <f t="shared" si="5"/>
        <v>0</v>
      </c>
      <c r="BB38" s="76">
        <f t="shared" si="16"/>
        <v>0</v>
      </c>
      <c r="BC38" s="76" t="str">
        <f>IF(H38&lt;&gt;"",IF(H38=Sources!$C$43,(Sources!$D$63*AQ38*AY38*AP38/1000+Sources!$D$66*AP38*AY38*AK38/1000+Sources!$D$66*AX38*AY38*AM38/1000)/(AR38*AS38*AY38/11.28),VLOOKUP(H38,Sources!$C$40:$D$49,2,FALSE)+IF(H38=Sources!$C$42,AJ38,0)),"")</f>
        <v/>
      </c>
      <c r="BD38" s="76" t="str">
        <f>IF(H38&lt;&gt;"",IF(H38=Sources!$C$43,(Sources!$D$63*AQ38*AY38*AP38/1000+Sources!$D$66*AP38*AY38*AK38/1000+Sources!$D$66*AX38*AY38*AM38/1000)/(AR38*AS38*AY38/11.28)+Sources!$D$47,VLOOKUP(H38&amp;" à la station",Sources!$C$40:$D$49,2,FALSE)+IF(H38=Sources!$C$42,AJ38,0)),"")</f>
        <v/>
      </c>
      <c r="BE38" s="220"/>
      <c r="BF38" s="220"/>
      <c r="BG38" s="220"/>
      <c r="BH38" s="233">
        <f>IF((SUMIFS('Bilan GES'!I$61:I$110,'Bilan GES'!S$61:S$110,G38)+SUMIFS('Bilan GES'!M$6:M$55,'Bilan GES'!S$6:S$55,G38))&gt;0,SUMIFS('Bilan GES'!I$61:I$110,'Bilan GES'!S$61:S$110,G38)/(SUMIFS('Bilan GES'!I$61:I$110,'Bilan GES'!S$61:S$110,G38)+SUMIFS('Bilan GES'!M$6:M$55,'Bilan GES'!S$6:S$55,G38)),0)</f>
        <v>0</v>
      </c>
      <c r="BI38" s="233">
        <f>IF((SUMIFS('Bilan GES'!I$61:I$110,'Bilan GES'!S$61:S$110,G38)+SUMIFS('Bilan GES'!M$6:M$55,'Bilan GES'!S$6:S$55,G38))&gt;0,SUMIFS('Bilan GES'!M$6:M$55,'Bilan GES'!S$6:S$55,G38)/(SUMIFS('Bilan GES'!I$61:I$110,'Bilan GES'!S$61:S$110,G38)+SUMIFS('Bilan GES'!M$6:M$55,'Bilan GES'!S$6:S$55,G38)),0)</f>
        <v>0</v>
      </c>
      <c r="BJ38" s="76">
        <f t="shared" si="19"/>
        <v>0</v>
      </c>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76">
        <f t="shared" si="6"/>
        <v>0</v>
      </c>
      <c r="CL38" s="76">
        <f t="shared" si="7"/>
        <v>0</v>
      </c>
      <c r="CM38" s="76">
        <f t="shared" si="8"/>
        <v>0</v>
      </c>
      <c r="CN38" s="76">
        <f t="shared" si="9"/>
        <v>0</v>
      </c>
      <c r="CO38" s="76">
        <f t="shared" si="10"/>
        <v>0</v>
      </c>
      <c r="CP38" s="76">
        <f t="shared" si="11"/>
        <v>0</v>
      </c>
      <c r="CQ38" s="76">
        <f t="shared" si="12"/>
        <v>0</v>
      </c>
      <c r="CR38" s="76">
        <f t="shared" si="13"/>
        <v>0</v>
      </c>
      <c r="CS38" s="234">
        <f t="shared" si="14"/>
        <v>0</v>
      </c>
      <c r="CT38" s="234">
        <f t="shared" si="15"/>
        <v>0</v>
      </c>
    </row>
    <row r="39" spans="1:98" x14ac:dyDescent="0.35">
      <c r="A39" s="76" t="s">
        <v>274</v>
      </c>
      <c r="B39" s="157"/>
      <c r="C39" s="157">
        <f t="shared" si="17"/>
        <v>0</v>
      </c>
      <c r="D39" s="157">
        <f>SUMIFS('Bilan GES'!T$6:T$55,'Bilan GES'!S$6:S$55,G39)+SUMIFS('Bilan GES'!T$61:T$110,'Bilan GES'!S$61:S$110,G39)</f>
        <v>0</v>
      </c>
      <c r="E39" s="220"/>
      <c r="F39" s="220"/>
      <c r="G39" s="76" t="str">
        <f t="shared" si="18"/>
        <v xml:space="preserve">Unité de production n°36 - </v>
      </c>
      <c r="H39" s="220"/>
      <c r="I39" s="220"/>
      <c r="J39" s="220"/>
      <c r="K39" s="220"/>
      <c r="L39" s="220"/>
      <c r="M39" s="220"/>
      <c r="N39" s="220"/>
      <c r="O39" s="220"/>
      <c r="P39" s="220"/>
      <c r="Q39" s="221"/>
      <c r="R39" s="220"/>
      <c r="S39" s="221"/>
      <c r="T39" s="220"/>
      <c r="U39" s="220"/>
      <c r="V39" s="76" t="str">
        <f t="shared" si="4"/>
        <v/>
      </c>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2"/>
      <c r="AT39" s="222"/>
      <c r="AU39" s="222"/>
      <c r="AV39" s="222"/>
      <c r="AW39" s="222"/>
      <c r="AX39" s="220"/>
      <c r="AY39" s="220"/>
      <c r="AZ39" s="221"/>
      <c r="BA39" s="76">
        <f t="shared" si="5"/>
        <v>0</v>
      </c>
      <c r="BB39" s="76">
        <f t="shared" si="16"/>
        <v>0</v>
      </c>
      <c r="BC39" s="76" t="str">
        <f>IF(H39&lt;&gt;"",IF(H39=Sources!$C$43,(Sources!$D$63*AQ39*AY39*AP39/1000+Sources!$D$66*AP39*AY39*AK39/1000+Sources!$D$66*AX39*AY39*AM39/1000)/(AR39*AS39*AY39/11.28),VLOOKUP(H39,Sources!$C$40:$D$49,2,FALSE)+IF(H39=Sources!$C$42,AJ39,0)),"")</f>
        <v/>
      </c>
      <c r="BD39" s="76" t="str">
        <f>IF(H39&lt;&gt;"",IF(H39=Sources!$C$43,(Sources!$D$63*AQ39*AY39*AP39/1000+Sources!$D$66*AP39*AY39*AK39/1000+Sources!$D$66*AX39*AY39*AM39/1000)/(AR39*AS39*AY39/11.28)+Sources!$D$47,VLOOKUP(H39&amp;" à la station",Sources!$C$40:$D$49,2,FALSE)+IF(H39=Sources!$C$42,AJ39,0)),"")</f>
        <v/>
      </c>
      <c r="BE39" s="220"/>
      <c r="BF39" s="220"/>
      <c r="BG39" s="220"/>
      <c r="BH39" s="233">
        <f>IF((SUMIFS('Bilan GES'!I$61:I$110,'Bilan GES'!S$61:S$110,G39)+SUMIFS('Bilan GES'!M$6:M$55,'Bilan GES'!S$6:S$55,G39))&gt;0,SUMIFS('Bilan GES'!I$61:I$110,'Bilan GES'!S$61:S$110,G39)/(SUMIFS('Bilan GES'!I$61:I$110,'Bilan GES'!S$61:S$110,G39)+SUMIFS('Bilan GES'!M$6:M$55,'Bilan GES'!S$6:S$55,G39)),0)</f>
        <v>0</v>
      </c>
      <c r="BI39" s="233">
        <f>IF((SUMIFS('Bilan GES'!I$61:I$110,'Bilan GES'!S$61:S$110,G39)+SUMIFS('Bilan GES'!M$6:M$55,'Bilan GES'!S$6:S$55,G39))&gt;0,SUMIFS('Bilan GES'!M$6:M$55,'Bilan GES'!S$6:S$55,G39)/(SUMIFS('Bilan GES'!I$61:I$110,'Bilan GES'!S$61:S$110,G39)+SUMIFS('Bilan GES'!M$6:M$55,'Bilan GES'!S$6:S$55,G39)),0)</f>
        <v>0</v>
      </c>
      <c r="BJ39" s="76">
        <f t="shared" si="19"/>
        <v>0</v>
      </c>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76">
        <f t="shared" si="6"/>
        <v>0</v>
      </c>
      <c r="CL39" s="76">
        <f t="shared" si="7"/>
        <v>0</v>
      </c>
      <c r="CM39" s="76">
        <f t="shared" si="8"/>
        <v>0</v>
      </c>
      <c r="CN39" s="76">
        <f t="shared" si="9"/>
        <v>0</v>
      </c>
      <c r="CO39" s="76">
        <f t="shared" si="10"/>
        <v>0</v>
      </c>
      <c r="CP39" s="76">
        <f t="shared" si="11"/>
        <v>0</v>
      </c>
      <c r="CQ39" s="76">
        <f t="shared" si="12"/>
        <v>0</v>
      </c>
      <c r="CR39" s="76">
        <f t="shared" si="13"/>
        <v>0</v>
      </c>
      <c r="CS39" s="234">
        <f t="shared" si="14"/>
        <v>0</v>
      </c>
      <c r="CT39" s="234">
        <f t="shared" si="15"/>
        <v>0</v>
      </c>
    </row>
    <row r="40" spans="1:98" x14ac:dyDescent="0.35">
      <c r="A40" s="76" t="s">
        <v>275</v>
      </c>
      <c r="B40" s="157"/>
      <c r="C40" s="157">
        <f t="shared" si="17"/>
        <v>0</v>
      </c>
      <c r="D40" s="157">
        <f>SUMIFS('Bilan GES'!T$6:T$55,'Bilan GES'!S$6:S$55,G40)+SUMIFS('Bilan GES'!T$61:T$110,'Bilan GES'!S$61:S$110,G40)</f>
        <v>0</v>
      </c>
      <c r="E40" s="220"/>
      <c r="F40" s="220"/>
      <c r="G40" s="76" t="str">
        <f t="shared" si="18"/>
        <v xml:space="preserve">Unité de production n°37 - </v>
      </c>
      <c r="H40" s="220"/>
      <c r="I40" s="220"/>
      <c r="J40" s="220"/>
      <c r="K40" s="220"/>
      <c r="L40" s="220"/>
      <c r="M40" s="220"/>
      <c r="N40" s="220"/>
      <c r="O40" s="220"/>
      <c r="P40" s="220"/>
      <c r="Q40" s="221"/>
      <c r="R40" s="220"/>
      <c r="S40" s="221"/>
      <c r="T40" s="220"/>
      <c r="U40" s="220"/>
      <c r="V40" s="76" t="str">
        <f t="shared" si="4"/>
        <v/>
      </c>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2"/>
      <c r="AT40" s="222"/>
      <c r="AU40" s="222"/>
      <c r="AV40" s="222"/>
      <c r="AW40" s="222"/>
      <c r="AX40" s="220"/>
      <c r="AY40" s="220"/>
      <c r="AZ40" s="221"/>
      <c r="BA40" s="76">
        <f t="shared" si="5"/>
        <v>0</v>
      </c>
      <c r="BB40" s="76">
        <f t="shared" si="16"/>
        <v>0</v>
      </c>
      <c r="BC40" s="76" t="str">
        <f>IF(H40&lt;&gt;"",IF(H40=Sources!$C$43,(Sources!$D$63*AQ40*AY40*AP40/1000+Sources!$D$66*AP40*AY40*AK40/1000+Sources!$D$66*AX40*AY40*AM40/1000)/(AR40*AS40*AY40/11.28),VLOOKUP(H40,Sources!$C$40:$D$49,2,FALSE)+IF(H40=Sources!$C$42,AJ40,0)),"")</f>
        <v/>
      </c>
      <c r="BD40" s="76" t="str">
        <f>IF(H40&lt;&gt;"",IF(H40=Sources!$C$43,(Sources!$D$63*AQ40*AY40*AP40/1000+Sources!$D$66*AP40*AY40*AK40/1000+Sources!$D$66*AX40*AY40*AM40/1000)/(AR40*AS40*AY40/11.28)+Sources!$D$47,VLOOKUP(H40&amp;" à la station",Sources!$C$40:$D$49,2,FALSE)+IF(H40=Sources!$C$42,AJ40,0)),"")</f>
        <v/>
      </c>
      <c r="BE40" s="220"/>
      <c r="BF40" s="220"/>
      <c r="BG40" s="220"/>
      <c r="BH40" s="233">
        <f>IF((SUMIFS('Bilan GES'!I$61:I$110,'Bilan GES'!S$61:S$110,G40)+SUMIFS('Bilan GES'!M$6:M$55,'Bilan GES'!S$6:S$55,G40))&gt;0,SUMIFS('Bilan GES'!I$61:I$110,'Bilan GES'!S$61:S$110,G40)/(SUMIFS('Bilan GES'!I$61:I$110,'Bilan GES'!S$61:S$110,G40)+SUMIFS('Bilan GES'!M$6:M$55,'Bilan GES'!S$6:S$55,G40)),0)</f>
        <v>0</v>
      </c>
      <c r="BI40" s="233">
        <f>IF((SUMIFS('Bilan GES'!I$61:I$110,'Bilan GES'!S$61:S$110,G40)+SUMIFS('Bilan GES'!M$6:M$55,'Bilan GES'!S$6:S$55,G40))&gt;0,SUMIFS('Bilan GES'!M$6:M$55,'Bilan GES'!S$6:S$55,G40)/(SUMIFS('Bilan GES'!I$61:I$110,'Bilan GES'!S$61:S$110,G40)+SUMIFS('Bilan GES'!M$6:M$55,'Bilan GES'!S$6:S$55,G40)),0)</f>
        <v>0</v>
      </c>
      <c r="BJ40" s="76">
        <f t="shared" si="19"/>
        <v>0</v>
      </c>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76">
        <f t="shared" si="6"/>
        <v>0</v>
      </c>
      <c r="CL40" s="76">
        <f t="shared" si="7"/>
        <v>0</v>
      </c>
      <c r="CM40" s="76">
        <f t="shared" si="8"/>
        <v>0</v>
      </c>
      <c r="CN40" s="76">
        <f t="shared" si="9"/>
        <v>0</v>
      </c>
      <c r="CO40" s="76">
        <f t="shared" si="10"/>
        <v>0</v>
      </c>
      <c r="CP40" s="76">
        <f t="shared" si="11"/>
        <v>0</v>
      </c>
      <c r="CQ40" s="76">
        <f t="shared" si="12"/>
        <v>0</v>
      </c>
      <c r="CR40" s="76">
        <f t="shared" si="13"/>
        <v>0</v>
      </c>
      <c r="CS40" s="234">
        <f t="shared" si="14"/>
        <v>0</v>
      </c>
      <c r="CT40" s="234">
        <f t="shared" si="15"/>
        <v>0</v>
      </c>
    </row>
    <row r="41" spans="1:98" x14ac:dyDescent="0.35">
      <c r="A41" s="76" t="s">
        <v>276</v>
      </c>
      <c r="B41" s="157"/>
      <c r="C41" s="157">
        <f t="shared" si="17"/>
        <v>0</v>
      </c>
      <c r="D41" s="157">
        <f>SUMIFS('Bilan GES'!T$6:T$55,'Bilan GES'!S$6:S$55,G41)+SUMIFS('Bilan GES'!T$61:T$110,'Bilan GES'!S$61:S$110,G41)</f>
        <v>0</v>
      </c>
      <c r="E41" s="220"/>
      <c r="F41" s="220"/>
      <c r="G41" s="76" t="str">
        <f t="shared" si="18"/>
        <v xml:space="preserve">Unité de production n°38 - </v>
      </c>
      <c r="H41" s="220"/>
      <c r="I41" s="220"/>
      <c r="J41" s="220"/>
      <c r="K41" s="220"/>
      <c r="L41" s="220"/>
      <c r="M41" s="220"/>
      <c r="N41" s="220"/>
      <c r="O41" s="220"/>
      <c r="P41" s="220"/>
      <c r="Q41" s="221"/>
      <c r="R41" s="220"/>
      <c r="S41" s="221"/>
      <c r="T41" s="220"/>
      <c r="U41" s="220"/>
      <c r="V41" s="76" t="str">
        <f t="shared" si="4"/>
        <v/>
      </c>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2"/>
      <c r="AT41" s="222"/>
      <c r="AU41" s="222"/>
      <c r="AV41" s="222"/>
      <c r="AW41" s="222"/>
      <c r="AX41" s="220"/>
      <c r="AY41" s="220"/>
      <c r="AZ41" s="221"/>
      <c r="BA41" s="76">
        <f t="shared" si="5"/>
        <v>0</v>
      </c>
      <c r="BB41" s="76">
        <f t="shared" si="16"/>
        <v>0</v>
      </c>
      <c r="BC41" s="76" t="str">
        <f>IF(H41&lt;&gt;"",IF(H41=Sources!$C$43,(Sources!$D$63*AQ41*AY41*AP41/1000+Sources!$D$66*AP41*AY41*AK41/1000+Sources!$D$66*AX41*AY41*AM41/1000)/(AR41*AS41*AY41/11.28),VLOOKUP(H41,Sources!$C$40:$D$49,2,FALSE)+IF(H41=Sources!$C$42,AJ41,0)),"")</f>
        <v/>
      </c>
      <c r="BD41" s="76" t="str">
        <f>IF(H41&lt;&gt;"",IF(H41=Sources!$C$43,(Sources!$D$63*AQ41*AY41*AP41/1000+Sources!$D$66*AP41*AY41*AK41/1000+Sources!$D$66*AX41*AY41*AM41/1000)/(AR41*AS41*AY41/11.28)+Sources!$D$47,VLOOKUP(H41&amp;" à la station",Sources!$C$40:$D$49,2,FALSE)+IF(H41=Sources!$C$42,AJ41,0)),"")</f>
        <v/>
      </c>
      <c r="BE41" s="220"/>
      <c r="BF41" s="220"/>
      <c r="BG41" s="220"/>
      <c r="BH41" s="233">
        <f>IF((SUMIFS('Bilan GES'!I$61:I$110,'Bilan GES'!S$61:S$110,G41)+SUMIFS('Bilan GES'!M$6:M$55,'Bilan GES'!S$6:S$55,G41))&gt;0,SUMIFS('Bilan GES'!I$61:I$110,'Bilan GES'!S$61:S$110,G41)/(SUMIFS('Bilan GES'!I$61:I$110,'Bilan GES'!S$61:S$110,G41)+SUMIFS('Bilan GES'!M$6:M$55,'Bilan GES'!S$6:S$55,G41)),0)</f>
        <v>0</v>
      </c>
      <c r="BI41" s="233">
        <f>IF((SUMIFS('Bilan GES'!I$61:I$110,'Bilan GES'!S$61:S$110,G41)+SUMIFS('Bilan GES'!M$6:M$55,'Bilan GES'!S$6:S$55,G41))&gt;0,SUMIFS('Bilan GES'!M$6:M$55,'Bilan GES'!S$6:S$55,G41)/(SUMIFS('Bilan GES'!I$61:I$110,'Bilan GES'!S$61:S$110,G41)+SUMIFS('Bilan GES'!M$6:M$55,'Bilan GES'!S$6:S$55,G41)),0)</f>
        <v>0</v>
      </c>
      <c r="BJ41" s="76">
        <f t="shared" si="19"/>
        <v>0</v>
      </c>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76">
        <f t="shared" si="6"/>
        <v>0</v>
      </c>
      <c r="CL41" s="76">
        <f t="shared" si="7"/>
        <v>0</v>
      </c>
      <c r="CM41" s="76">
        <f t="shared" si="8"/>
        <v>0</v>
      </c>
      <c r="CN41" s="76">
        <f t="shared" si="9"/>
        <v>0</v>
      </c>
      <c r="CO41" s="76">
        <f t="shared" si="10"/>
        <v>0</v>
      </c>
      <c r="CP41" s="76">
        <f t="shared" si="11"/>
        <v>0</v>
      </c>
      <c r="CQ41" s="76">
        <f t="shared" si="12"/>
        <v>0</v>
      </c>
      <c r="CR41" s="76">
        <f t="shared" si="13"/>
        <v>0</v>
      </c>
      <c r="CS41" s="234">
        <f t="shared" si="14"/>
        <v>0</v>
      </c>
      <c r="CT41" s="234">
        <f t="shared" si="15"/>
        <v>0</v>
      </c>
    </row>
    <row r="42" spans="1:98" x14ac:dyDescent="0.35">
      <c r="A42" s="76" t="s">
        <v>277</v>
      </c>
      <c r="B42" s="157"/>
      <c r="C42" s="157">
        <f t="shared" si="17"/>
        <v>0</v>
      </c>
      <c r="D42" s="157">
        <f>SUMIFS('Bilan GES'!T$6:T$55,'Bilan GES'!S$6:S$55,G42)+SUMIFS('Bilan GES'!T$61:T$110,'Bilan GES'!S$61:S$110,G42)</f>
        <v>0</v>
      </c>
      <c r="E42" s="220"/>
      <c r="F42" s="220"/>
      <c r="G42" s="76" t="str">
        <f t="shared" si="18"/>
        <v xml:space="preserve">Unité de production n°39 - </v>
      </c>
      <c r="H42" s="220"/>
      <c r="I42" s="220"/>
      <c r="J42" s="220"/>
      <c r="K42" s="220"/>
      <c r="L42" s="220"/>
      <c r="M42" s="220"/>
      <c r="N42" s="220"/>
      <c r="O42" s="220"/>
      <c r="P42" s="220"/>
      <c r="Q42" s="221"/>
      <c r="R42" s="220"/>
      <c r="S42" s="221"/>
      <c r="T42" s="220"/>
      <c r="U42" s="220"/>
      <c r="V42" s="76" t="str">
        <f t="shared" si="4"/>
        <v/>
      </c>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2"/>
      <c r="AT42" s="222"/>
      <c r="AU42" s="222"/>
      <c r="AV42" s="222"/>
      <c r="AW42" s="222"/>
      <c r="AX42" s="220"/>
      <c r="AY42" s="220"/>
      <c r="AZ42" s="221"/>
      <c r="BA42" s="76">
        <f t="shared" si="5"/>
        <v>0</v>
      </c>
      <c r="BB42" s="76">
        <f t="shared" si="16"/>
        <v>0</v>
      </c>
      <c r="BC42" s="76" t="str">
        <f>IF(H42&lt;&gt;"",IF(H42=Sources!$C$43,(Sources!$D$63*AQ42*AY42*AP42/1000+Sources!$D$66*AP42*AY42*AK42/1000+Sources!$D$66*AX42*AY42*AM42/1000)/(AR42*AS42*AY42/11.28),VLOOKUP(H42,Sources!$C$40:$D$49,2,FALSE)+IF(H42=Sources!$C$42,AJ42,0)),"")</f>
        <v/>
      </c>
      <c r="BD42" s="76" t="str">
        <f>IF(H42&lt;&gt;"",IF(H42=Sources!$C$43,(Sources!$D$63*AQ42*AY42*AP42/1000+Sources!$D$66*AP42*AY42*AK42/1000+Sources!$D$66*AX42*AY42*AM42/1000)/(AR42*AS42*AY42/11.28)+Sources!$D$47,VLOOKUP(H42&amp;" à la station",Sources!$C$40:$D$49,2,FALSE)+IF(H42=Sources!$C$42,AJ42,0)),"")</f>
        <v/>
      </c>
      <c r="BE42" s="220"/>
      <c r="BF42" s="220"/>
      <c r="BG42" s="220"/>
      <c r="BH42" s="233">
        <f>IF((SUMIFS('Bilan GES'!I$61:I$110,'Bilan GES'!S$61:S$110,G42)+SUMIFS('Bilan GES'!M$6:M$55,'Bilan GES'!S$6:S$55,G42))&gt;0,SUMIFS('Bilan GES'!I$61:I$110,'Bilan GES'!S$61:S$110,G42)/(SUMIFS('Bilan GES'!I$61:I$110,'Bilan GES'!S$61:S$110,G42)+SUMIFS('Bilan GES'!M$6:M$55,'Bilan GES'!S$6:S$55,G42)),0)</f>
        <v>0</v>
      </c>
      <c r="BI42" s="233">
        <f>IF((SUMIFS('Bilan GES'!I$61:I$110,'Bilan GES'!S$61:S$110,G42)+SUMIFS('Bilan GES'!M$6:M$55,'Bilan GES'!S$6:S$55,G42))&gt;0,SUMIFS('Bilan GES'!M$6:M$55,'Bilan GES'!S$6:S$55,G42)/(SUMIFS('Bilan GES'!I$61:I$110,'Bilan GES'!S$61:S$110,G42)+SUMIFS('Bilan GES'!M$6:M$55,'Bilan GES'!S$6:S$55,G42)),0)</f>
        <v>0</v>
      </c>
      <c r="BJ42" s="76">
        <f t="shared" si="19"/>
        <v>0</v>
      </c>
      <c r="BK42" s="220"/>
      <c r="BL42" s="220"/>
      <c r="BM42" s="220"/>
      <c r="BN42" s="220"/>
      <c r="BO42" s="220"/>
      <c r="BP42" s="220"/>
      <c r="BQ42" s="220"/>
      <c r="BR42" s="220"/>
      <c r="BS42" s="220"/>
      <c r="BT42" s="220"/>
      <c r="BU42" s="220"/>
      <c r="BV42" s="220"/>
      <c r="BW42" s="220"/>
      <c r="BX42" s="220"/>
      <c r="BY42" s="220"/>
      <c r="BZ42" s="220"/>
      <c r="CA42" s="220"/>
      <c r="CB42" s="220"/>
      <c r="CC42" s="220"/>
      <c r="CD42" s="220"/>
      <c r="CE42" s="220"/>
      <c r="CF42" s="220"/>
      <c r="CG42" s="220"/>
      <c r="CH42" s="220"/>
      <c r="CI42" s="220"/>
      <c r="CJ42" s="220"/>
      <c r="CK42" s="76">
        <f t="shared" si="6"/>
        <v>0</v>
      </c>
      <c r="CL42" s="76">
        <f t="shared" si="7"/>
        <v>0</v>
      </c>
      <c r="CM42" s="76">
        <f t="shared" si="8"/>
        <v>0</v>
      </c>
      <c r="CN42" s="76">
        <f t="shared" si="9"/>
        <v>0</v>
      </c>
      <c r="CO42" s="76">
        <f t="shared" si="10"/>
        <v>0</v>
      </c>
      <c r="CP42" s="76">
        <f t="shared" si="11"/>
        <v>0</v>
      </c>
      <c r="CQ42" s="76">
        <f t="shared" si="12"/>
        <v>0</v>
      </c>
      <c r="CR42" s="76">
        <f t="shared" si="13"/>
        <v>0</v>
      </c>
      <c r="CS42" s="234">
        <f t="shared" si="14"/>
        <v>0</v>
      </c>
      <c r="CT42" s="234">
        <f t="shared" si="15"/>
        <v>0</v>
      </c>
    </row>
    <row r="43" spans="1:98" x14ac:dyDescent="0.35">
      <c r="A43" s="76" t="s">
        <v>278</v>
      </c>
      <c r="B43" s="157"/>
      <c r="C43" s="157">
        <f t="shared" si="17"/>
        <v>0</v>
      </c>
      <c r="D43" s="157">
        <f>SUMIFS('Bilan GES'!T$6:T$55,'Bilan GES'!S$6:S$55,G43)+SUMIFS('Bilan GES'!T$61:T$110,'Bilan GES'!S$61:S$110,G43)</f>
        <v>0</v>
      </c>
      <c r="E43" s="220"/>
      <c r="F43" s="220"/>
      <c r="G43" s="76" t="str">
        <f t="shared" si="18"/>
        <v xml:space="preserve">Unité de production n°40 - </v>
      </c>
      <c r="H43" s="220"/>
      <c r="I43" s="220"/>
      <c r="J43" s="220"/>
      <c r="K43" s="220"/>
      <c r="L43" s="220"/>
      <c r="M43" s="220"/>
      <c r="N43" s="220"/>
      <c r="O43" s="220"/>
      <c r="P43" s="220"/>
      <c r="Q43" s="221"/>
      <c r="R43" s="220"/>
      <c r="S43" s="221"/>
      <c r="T43" s="220"/>
      <c r="U43" s="220"/>
      <c r="V43" s="76" t="str">
        <f t="shared" si="4"/>
        <v/>
      </c>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2"/>
      <c r="AT43" s="222"/>
      <c r="AU43" s="222"/>
      <c r="AV43" s="222"/>
      <c r="AW43" s="222"/>
      <c r="AX43" s="220"/>
      <c r="AY43" s="220"/>
      <c r="AZ43" s="221"/>
      <c r="BA43" s="76">
        <f t="shared" si="5"/>
        <v>0</v>
      </c>
      <c r="BB43" s="76">
        <f t="shared" si="16"/>
        <v>0</v>
      </c>
      <c r="BC43" s="76" t="str">
        <f>IF(H43&lt;&gt;"",IF(H43=Sources!$C$43,(Sources!$D$63*AQ43*AY43*AP43/1000+Sources!$D$66*AP43*AY43*AK43/1000+Sources!$D$66*AX43*AY43*AM43/1000)/(AR43*AS43*AY43/11.28),VLOOKUP(H43,Sources!$C$40:$D$49,2,FALSE)+IF(H43=Sources!$C$42,AJ43,0)),"")</f>
        <v/>
      </c>
      <c r="BD43" s="76" t="str">
        <f>IF(H43&lt;&gt;"",IF(H43=Sources!$C$43,(Sources!$D$63*AQ43*AY43*AP43/1000+Sources!$D$66*AP43*AY43*AK43/1000+Sources!$D$66*AX43*AY43*AM43/1000)/(AR43*AS43*AY43/11.28)+Sources!$D$47,VLOOKUP(H43&amp;" à la station",Sources!$C$40:$D$49,2,FALSE)+IF(H43=Sources!$C$42,AJ43,0)),"")</f>
        <v/>
      </c>
      <c r="BE43" s="220"/>
      <c r="BF43" s="220"/>
      <c r="BG43" s="220"/>
      <c r="BH43" s="233">
        <f>IF((SUMIFS('Bilan GES'!I$61:I$110,'Bilan GES'!S$61:S$110,G43)+SUMIFS('Bilan GES'!M$6:M$55,'Bilan GES'!S$6:S$55,G43))&gt;0,SUMIFS('Bilan GES'!I$61:I$110,'Bilan GES'!S$61:S$110,G43)/(SUMIFS('Bilan GES'!I$61:I$110,'Bilan GES'!S$61:S$110,G43)+SUMIFS('Bilan GES'!M$6:M$55,'Bilan GES'!S$6:S$55,G43)),0)</f>
        <v>0</v>
      </c>
      <c r="BI43" s="233">
        <f>IF((SUMIFS('Bilan GES'!I$61:I$110,'Bilan GES'!S$61:S$110,G43)+SUMIFS('Bilan GES'!M$6:M$55,'Bilan GES'!S$6:S$55,G43))&gt;0,SUMIFS('Bilan GES'!M$6:M$55,'Bilan GES'!S$6:S$55,G43)/(SUMIFS('Bilan GES'!I$61:I$110,'Bilan GES'!S$61:S$110,G43)+SUMIFS('Bilan GES'!M$6:M$55,'Bilan GES'!S$6:S$55,G43)),0)</f>
        <v>0</v>
      </c>
      <c r="BJ43" s="76">
        <f t="shared" si="19"/>
        <v>0</v>
      </c>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76">
        <f t="shared" si="6"/>
        <v>0</v>
      </c>
      <c r="CL43" s="76">
        <f t="shared" si="7"/>
        <v>0</v>
      </c>
      <c r="CM43" s="76">
        <f t="shared" si="8"/>
        <v>0</v>
      </c>
      <c r="CN43" s="76">
        <f t="shared" si="9"/>
        <v>0</v>
      </c>
      <c r="CO43" s="76">
        <f t="shared" si="10"/>
        <v>0</v>
      </c>
      <c r="CP43" s="76">
        <f t="shared" si="11"/>
        <v>0</v>
      </c>
      <c r="CQ43" s="76">
        <f t="shared" si="12"/>
        <v>0</v>
      </c>
      <c r="CR43" s="76">
        <f t="shared" si="13"/>
        <v>0</v>
      </c>
      <c r="CS43" s="234">
        <f t="shared" si="14"/>
        <v>0</v>
      </c>
      <c r="CT43" s="234">
        <f t="shared" si="15"/>
        <v>0</v>
      </c>
    </row>
    <row r="44" spans="1:98" x14ac:dyDescent="0.35">
      <c r="A44" s="76" t="s">
        <v>279</v>
      </c>
      <c r="B44" s="157"/>
      <c r="C44" s="157">
        <f t="shared" si="17"/>
        <v>0</v>
      </c>
      <c r="D44" s="157">
        <f>SUMIFS('Bilan GES'!T$6:T$55,'Bilan GES'!S$6:S$55,G44)+SUMIFS('Bilan GES'!T$61:T$110,'Bilan GES'!S$61:S$110,G44)</f>
        <v>0</v>
      </c>
      <c r="E44" s="220"/>
      <c r="F44" s="220"/>
      <c r="G44" s="76" t="str">
        <f t="shared" si="18"/>
        <v xml:space="preserve">Unité de production n°41 - </v>
      </c>
      <c r="H44" s="220"/>
      <c r="I44" s="220"/>
      <c r="J44" s="220"/>
      <c r="K44" s="220"/>
      <c r="L44" s="220"/>
      <c r="M44" s="220"/>
      <c r="N44" s="220"/>
      <c r="O44" s="220"/>
      <c r="P44" s="220"/>
      <c r="Q44" s="221"/>
      <c r="R44" s="220"/>
      <c r="S44" s="221"/>
      <c r="T44" s="220"/>
      <c r="U44" s="220"/>
      <c r="V44" s="76" t="str">
        <f t="shared" si="4"/>
        <v/>
      </c>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2"/>
      <c r="AT44" s="222"/>
      <c r="AU44" s="222"/>
      <c r="AV44" s="222"/>
      <c r="AW44" s="222"/>
      <c r="AX44" s="220"/>
      <c r="AY44" s="220"/>
      <c r="AZ44" s="221"/>
      <c r="BA44" s="76">
        <f t="shared" si="5"/>
        <v>0</v>
      </c>
      <c r="BB44" s="76">
        <f t="shared" si="16"/>
        <v>0</v>
      </c>
      <c r="BC44" s="76" t="str">
        <f>IF(H44&lt;&gt;"",IF(H44=Sources!$C$43,(Sources!$D$63*AQ44*AY44*AP44/1000+Sources!$D$66*AP44*AY44*AK44/1000+Sources!$D$66*AX44*AY44*AM44/1000)/(AR44*AS44*AY44/11.28),VLOOKUP(H44,Sources!$C$40:$D$49,2,FALSE)+IF(H44=Sources!$C$42,AJ44,0)),"")</f>
        <v/>
      </c>
      <c r="BD44" s="76" t="str">
        <f>IF(H44&lt;&gt;"",IF(H44=Sources!$C$43,(Sources!$D$63*AQ44*AY44*AP44/1000+Sources!$D$66*AP44*AY44*AK44/1000+Sources!$D$66*AX44*AY44*AM44/1000)/(AR44*AS44*AY44/11.28)+Sources!$D$47,VLOOKUP(H44&amp;" à la station",Sources!$C$40:$D$49,2,FALSE)+IF(H44=Sources!$C$42,AJ44,0)),"")</f>
        <v/>
      </c>
      <c r="BE44" s="220"/>
      <c r="BF44" s="220"/>
      <c r="BG44" s="220"/>
      <c r="BH44" s="233">
        <f>IF((SUMIFS('Bilan GES'!I$61:I$110,'Bilan GES'!S$61:S$110,G44)+SUMIFS('Bilan GES'!M$6:M$55,'Bilan GES'!S$6:S$55,G44))&gt;0,SUMIFS('Bilan GES'!I$61:I$110,'Bilan GES'!S$61:S$110,G44)/(SUMIFS('Bilan GES'!I$61:I$110,'Bilan GES'!S$61:S$110,G44)+SUMIFS('Bilan GES'!M$6:M$55,'Bilan GES'!S$6:S$55,G44)),0)</f>
        <v>0</v>
      </c>
      <c r="BI44" s="233">
        <f>IF((SUMIFS('Bilan GES'!I$61:I$110,'Bilan GES'!S$61:S$110,G44)+SUMIFS('Bilan GES'!M$6:M$55,'Bilan GES'!S$6:S$55,G44))&gt;0,SUMIFS('Bilan GES'!M$6:M$55,'Bilan GES'!S$6:S$55,G44)/(SUMIFS('Bilan GES'!I$61:I$110,'Bilan GES'!S$61:S$110,G44)+SUMIFS('Bilan GES'!M$6:M$55,'Bilan GES'!S$6:S$55,G44)),0)</f>
        <v>0</v>
      </c>
      <c r="BJ44" s="76">
        <f t="shared" si="19"/>
        <v>0</v>
      </c>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76">
        <f t="shared" si="6"/>
        <v>0</v>
      </c>
      <c r="CL44" s="76">
        <f t="shared" si="7"/>
        <v>0</v>
      </c>
      <c r="CM44" s="76">
        <f t="shared" si="8"/>
        <v>0</v>
      </c>
      <c r="CN44" s="76">
        <f t="shared" si="9"/>
        <v>0</v>
      </c>
      <c r="CO44" s="76">
        <f t="shared" si="10"/>
        <v>0</v>
      </c>
      <c r="CP44" s="76">
        <f t="shared" si="11"/>
        <v>0</v>
      </c>
      <c r="CQ44" s="76">
        <f t="shared" si="12"/>
        <v>0</v>
      </c>
      <c r="CR44" s="76">
        <f t="shared" si="13"/>
        <v>0</v>
      </c>
      <c r="CS44" s="234">
        <f t="shared" si="14"/>
        <v>0</v>
      </c>
      <c r="CT44" s="234">
        <f t="shared" si="15"/>
        <v>0</v>
      </c>
    </row>
    <row r="45" spans="1:98" x14ac:dyDescent="0.35">
      <c r="A45" s="76" t="s">
        <v>280</v>
      </c>
      <c r="B45" s="157"/>
      <c r="C45" s="157">
        <f t="shared" si="17"/>
        <v>0</v>
      </c>
      <c r="D45" s="157">
        <f>SUMIFS('Bilan GES'!T$6:T$55,'Bilan GES'!S$6:S$55,G45)+SUMIFS('Bilan GES'!T$61:T$110,'Bilan GES'!S$61:S$110,G45)</f>
        <v>0</v>
      </c>
      <c r="E45" s="220"/>
      <c r="F45" s="220"/>
      <c r="G45" s="76" t="str">
        <f t="shared" si="18"/>
        <v xml:space="preserve">Unité de production n°42 - </v>
      </c>
      <c r="H45" s="220"/>
      <c r="I45" s="220"/>
      <c r="J45" s="220"/>
      <c r="K45" s="220"/>
      <c r="L45" s="220"/>
      <c r="M45" s="220"/>
      <c r="N45" s="220"/>
      <c r="O45" s="220"/>
      <c r="P45" s="220"/>
      <c r="Q45" s="221"/>
      <c r="R45" s="220"/>
      <c r="S45" s="221"/>
      <c r="T45" s="220"/>
      <c r="U45" s="220"/>
      <c r="V45" s="76" t="str">
        <f t="shared" si="4"/>
        <v/>
      </c>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2"/>
      <c r="AT45" s="222"/>
      <c r="AU45" s="222"/>
      <c r="AV45" s="222"/>
      <c r="AW45" s="222"/>
      <c r="AX45" s="220"/>
      <c r="AY45" s="220"/>
      <c r="AZ45" s="221"/>
      <c r="BA45" s="76">
        <f t="shared" si="5"/>
        <v>0</v>
      </c>
      <c r="BB45" s="76">
        <f t="shared" si="16"/>
        <v>0</v>
      </c>
      <c r="BC45" s="76" t="str">
        <f>IF(H45&lt;&gt;"",IF(H45=Sources!$C$43,(Sources!$D$63*AQ45*AY45*AP45/1000+Sources!$D$66*AP45*AY45*AK45/1000+Sources!$D$66*AX45*AY45*AM45/1000)/(AR45*AS45*AY45/11.28),VLOOKUP(H45,Sources!$C$40:$D$49,2,FALSE)+IF(H45=Sources!$C$42,AJ45,0)),"")</f>
        <v/>
      </c>
      <c r="BD45" s="76" t="str">
        <f>IF(H45&lt;&gt;"",IF(H45=Sources!$C$43,(Sources!$D$63*AQ45*AY45*AP45/1000+Sources!$D$66*AP45*AY45*AK45/1000+Sources!$D$66*AX45*AY45*AM45/1000)/(AR45*AS45*AY45/11.28)+Sources!$D$47,VLOOKUP(H45&amp;" à la station",Sources!$C$40:$D$49,2,FALSE)+IF(H45=Sources!$C$42,AJ45,0)),"")</f>
        <v/>
      </c>
      <c r="BE45" s="220"/>
      <c r="BF45" s="220"/>
      <c r="BG45" s="220"/>
      <c r="BH45" s="233">
        <f>IF((SUMIFS('Bilan GES'!I$61:I$110,'Bilan GES'!S$61:S$110,G45)+SUMIFS('Bilan GES'!M$6:M$55,'Bilan GES'!S$6:S$55,G45))&gt;0,SUMIFS('Bilan GES'!I$61:I$110,'Bilan GES'!S$61:S$110,G45)/(SUMIFS('Bilan GES'!I$61:I$110,'Bilan GES'!S$61:S$110,G45)+SUMIFS('Bilan GES'!M$6:M$55,'Bilan GES'!S$6:S$55,G45)),0)</f>
        <v>0</v>
      </c>
      <c r="BI45" s="233">
        <f>IF((SUMIFS('Bilan GES'!I$61:I$110,'Bilan GES'!S$61:S$110,G45)+SUMIFS('Bilan GES'!M$6:M$55,'Bilan GES'!S$6:S$55,G45))&gt;0,SUMIFS('Bilan GES'!M$6:M$55,'Bilan GES'!S$6:S$55,G45)/(SUMIFS('Bilan GES'!I$61:I$110,'Bilan GES'!S$61:S$110,G45)+SUMIFS('Bilan GES'!M$6:M$55,'Bilan GES'!S$6:S$55,G45)),0)</f>
        <v>0</v>
      </c>
      <c r="BJ45" s="76">
        <f t="shared" si="19"/>
        <v>0</v>
      </c>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76">
        <f t="shared" si="6"/>
        <v>0</v>
      </c>
      <c r="CL45" s="76">
        <f t="shared" si="7"/>
        <v>0</v>
      </c>
      <c r="CM45" s="76">
        <f t="shared" si="8"/>
        <v>0</v>
      </c>
      <c r="CN45" s="76">
        <f t="shared" si="9"/>
        <v>0</v>
      </c>
      <c r="CO45" s="76">
        <f t="shared" si="10"/>
        <v>0</v>
      </c>
      <c r="CP45" s="76">
        <f t="shared" si="11"/>
        <v>0</v>
      </c>
      <c r="CQ45" s="76">
        <f t="shared" si="12"/>
        <v>0</v>
      </c>
      <c r="CR45" s="76">
        <f t="shared" si="13"/>
        <v>0</v>
      </c>
      <c r="CS45" s="234">
        <f t="shared" si="14"/>
        <v>0</v>
      </c>
      <c r="CT45" s="234">
        <f t="shared" si="15"/>
        <v>0</v>
      </c>
    </row>
    <row r="46" spans="1:98" x14ac:dyDescent="0.35">
      <c r="A46" s="76" t="s">
        <v>281</v>
      </c>
      <c r="B46" s="157"/>
      <c r="C46" s="157">
        <f t="shared" si="17"/>
        <v>0</v>
      </c>
      <c r="D46" s="157">
        <f>SUMIFS('Bilan GES'!T$6:T$55,'Bilan GES'!S$6:S$55,G46)+SUMIFS('Bilan GES'!T$61:T$110,'Bilan GES'!S$61:S$110,G46)</f>
        <v>0</v>
      </c>
      <c r="E46" s="220"/>
      <c r="F46" s="220"/>
      <c r="G46" s="76" t="str">
        <f t="shared" si="18"/>
        <v xml:space="preserve">Unité de production n°43 - </v>
      </c>
      <c r="H46" s="220"/>
      <c r="I46" s="220"/>
      <c r="J46" s="220"/>
      <c r="K46" s="220"/>
      <c r="L46" s="220"/>
      <c r="M46" s="220"/>
      <c r="N46" s="220"/>
      <c r="O46" s="220"/>
      <c r="P46" s="220"/>
      <c r="Q46" s="221"/>
      <c r="R46" s="220"/>
      <c r="S46" s="221"/>
      <c r="T46" s="220"/>
      <c r="U46" s="220"/>
      <c r="V46" s="76" t="str">
        <f t="shared" si="4"/>
        <v/>
      </c>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2"/>
      <c r="AT46" s="222"/>
      <c r="AU46" s="222"/>
      <c r="AV46" s="222"/>
      <c r="AW46" s="222"/>
      <c r="AX46" s="220"/>
      <c r="AY46" s="220"/>
      <c r="AZ46" s="221"/>
      <c r="BA46" s="76">
        <f t="shared" si="5"/>
        <v>0</v>
      </c>
      <c r="BB46" s="76">
        <f t="shared" si="16"/>
        <v>0</v>
      </c>
      <c r="BC46" s="76" t="str">
        <f>IF(H46&lt;&gt;"",IF(H46=Sources!$C$43,(Sources!$D$63*AQ46*AY46*AP46/1000+Sources!$D$66*AP46*AY46*AK46/1000+Sources!$D$66*AX46*AY46*AM46/1000)/(AR46*AS46*AY46/11.28),VLOOKUP(H46,Sources!$C$40:$D$49,2,FALSE)+IF(H46=Sources!$C$42,AJ46,0)),"")</f>
        <v/>
      </c>
      <c r="BD46" s="76" t="str">
        <f>IF(H46&lt;&gt;"",IF(H46=Sources!$C$43,(Sources!$D$63*AQ46*AY46*AP46/1000+Sources!$D$66*AP46*AY46*AK46/1000+Sources!$D$66*AX46*AY46*AM46/1000)/(AR46*AS46*AY46/11.28)+Sources!$D$47,VLOOKUP(H46&amp;" à la station",Sources!$C$40:$D$49,2,FALSE)+IF(H46=Sources!$C$42,AJ46,0)),"")</f>
        <v/>
      </c>
      <c r="BE46" s="220"/>
      <c r="BF46" s="220"/>
      <c r="BG46" s="220"/>
      <c r="BH46" s="233">
        <f>IF((SUMIFS('Bilan GES'!I$61:I$110,'Bilan GES'!S$61:S$110,G46)+SUMIFS('Bilan GES'!M$6:M$55,'Bilan GES'!S$6:S$55,G46))&gt;0,SUMIFS('Bilan GES'!I$61:I$110,'Bilan GES'!S$61:S$110,G46)/(SUMIFS('Bilan GES'!I$61:I$110,'Bilan GES'!S$61:S$110,G46)+SUMIFS('Bilan GES'!M$6:M$55,'Bilan GES'!S$6:S$55,G46)),0)</f>
        <v>0</v>
      </c>
      <c r="BI46" s="233">
        <f>IF((SUMIFS('Bilan GES'!I$61:I$110,'Bilan GES'!S$61:S$110,G46)+SUMIFS('Bilan GES'!M$6:M$55,'Bilan GES'!S$6:S$55,G46))&gt;0,SUMIFS('Bilan GES'!M$6:M$55,'Bilan GES'!S$6:S$55,G46)/(SUMIFS('Bilan GES'!I$61:I$110,'Bilan GES'!S$61:S$110,G46)+SUMIFS('Bilan GES'!M$6:M$55,'Bilan GES'!S$6:S$55,G46)),0)</f>
        <v>0</v>
      </c>
      <c r="BJ46" s="76">
        <f t="shared" si="19"/>
        <v>0</v>
      </c>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76">
        <f t="shared" si="6"/>
        <v>0</v>
      </c>
      <c r="CL46" s="76">
        <f t="shared" si="7"/>
        <v>0</v>
      </c>
      <c r="CM46" s="76">
        <f t="shared" si="8"/>
        <v>0</v>
      </c>
      <c r="CN46" s="76">
        <f t="shared" si="9"/>
        <v>0</v>
      </c>
      <c r="CO46" s="76">
        <f t="shared" si="10"/>
        <v>0</v>
      </c>
      <c r="CP46" s="76">
        <f t="shared" si="11"/>
        <v>0</v>
      </c>
      <c r="CQ46" s="76">
        <f t="shared" si="12"/>
        <v>0</v>
      </c>
      <c r="CR46" s="76">
        <f t="shared" si="13"/>
        <v>0</v>
      </c>
      <c r="CS46" s="234">
        <f t="shared" si="14"/>
        <v>0</v>
      </c>
      <c r="CT46" s="234">
        <f t="shared" si="15"/>
        <v>0</v>
      </c>
    </row>
    <row r="47" spans="1:98" x14ac:dyDescent="0.35">
      <c r="A47" s="76" t="s">
        <v>282</v>
      </c>
      <c r="B47" s="157"/>
      <c r="C47" s="157">
        <f t="shared" si="17"/>
        <v>0</v>
      </c>
      <c r="D47" s="157">
        <f>SUMIFS('Bilan GES'!T$6:T$55,'Bilan GES'!S$6:S$55,G47)+SUMIFS('Bilan GES'!T$61:T$110,'Bilan GES'!S$61:S$110,G47)</f>
        <v>0</v>
      </c>
      <c r="E47" s="220"/>
      <c r="F47" s="220"/>
      <c r="G47" s="76" t="str">
        <f t="shared" si="18"/>
        <v xml:space="preserve">Unité de production n°44 - </v>
      </c>
      <c r="H47" s="220"/>
      <c r="I47" s="220"/>
      <c r="J47" s="220"/>
      <c r="K47" s="220"/>
      <c r="L47" s="220"/>
      <c r="M47" s="220"/>
      <c r="N47" s="220"/>
      <c r="O47" s="220"/>
      <c r="P47" s="220"/>
      <c r="Q47" s="221"/>
      <c r="R47" s="220"/>
      <c r="S47" s="221"/>
      <c r="T47" s="220"/>
      <c r="U47" s="220"/>
      <c r="V47" s="76" t="str">
        <f t="shared" si="4"/>
        <v/>
      </c>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2"/>
      <c r="AT47" s="222"/>
      <c r="AU47" s="222"/>
      <c r="AV47" s="222"/>
      <c r="AW47" s="222"/>
      <c r="AX47" s="220"/>
      <c r="AY47" s="220"/>
      <c r="AZ47" s="221"/>
      <c r="BA47" s="76">
        <f t="shared" si="5"/>
        <v>0</v>
      </c>
      <c r="BB47" s="76">
        <f t="shared" si="16"/>
        <v>0</v>
      </c>
      <c r="BC47" s="76" t="str">
        <f>IF(H47&lt;&gt;"",IF(H47=Sources!$C$43,(Sources!$D$63*AQ47*AY47*AP47/1000+Sources!$D$66*AP47*AY47*AK47/1000+Sources!$D$66*AX47*AY47*AM47/1000)/(AR47*AS47*AY47/11.28),VLOOKUP(H47,Sources!$C$40:$D$49,2,FALSE)+IF(H47=Sources!$C$42,AJ47,0)),"")</f>
        <v/>
      </c>
      <c r="BD47" s="76" t="str">
        <f>IF(H47&lt;&gt;"",IF(H47=Sources!$C$43,(Sources!$D$63*AQ47*AY47*AP47/1000+Sources!$D$66*AP47*AY47*AK47/1000+Sources!$D$66*AX47*AY47*AM47/1000)/(AR47*AS47*AY47/11.28)+Sources!$D$47,VLOOKUP(H47&amp;" à la station",Sources!$C$40:$D$49,2,FALSE)+IF(H47=Sources!$C$42,AJ47,0)),"")</f>
        <v/>
      </c>
      <c r="BE47" s="220"/>
      <c r="BF47" s="220"/>
      <c r="BG47" s="220"/>
      <c r="BH47" s="233">
        <f>IF((SUMIFS('Bilan GES'!I$61:I$110,'Bilan GES'!S$61:S$110,G47)+SUMIFS('Bilan GES'!M$6:M$55,'Bilan GES'!S$6:S$55,G47))&gt;0,SUMIFS('Bilan GES'!I$61:I$110,'Bilan GES'!S$61:S$110,G47)/(SUMIFS('Bilan GES'!I$61:I$110,'Bilan GES'!S$61:S$110,G47)+SUMIFS('Bilan GES'!M$6:M$55,'Bilan GES'!S$6:S$55,G47)),0)</f>
        <v>0</v>
      </c>
      <c r="BI47" s="233">
        <f>IF((SUMIFS('Bilan GES'!I$61:I$110,'Bilan GES'!S$61:S$110,G47)+SUMIFS('Bilan GES'!M$6:M$55,'Bilan GES'!S$6:S$55,G47))&gt;0,SUMIFS('Bilan GES'!M$6:M$55,'Bilan GES'!S$6:S$55,G47)/(SUMIFS('Bilan GES'!I$61:I$110,'Bilan GES'!S$61:S$110,G47)+SUMIFS('Bilan GES'!M$6:M$55,'Bilan GES'!S$6:S$55,G47)),0)</f>
        <v>0</v>
      </c>
      <c r="BJ47" s="76">
        <f t="shared" si="19"/>
        <v>0</v>
      </c>
      <c r="BK47" s="220"/>
      <c r="BL47" s="220"/>
      <c r="BM47" s="220"/>
      <c r="BN47" s="220"/>
      <c r="BO47" s="220"/>
      <c r="BP47" s="220"/>
      <c r="BQ47" s="220"/>
      <c r="BR47" s="220"/>
      <c r="BS47" s="220"/>
      <c r="BT47" s="220"/>
      <c r="BU47" s="220"/>
      <c r="BV47" s="220"/>
      <c r="BW47" s="220"/>
      <c r="BX47" s="220"/>
      <c r="BY47" s="220"/>
      <c r="BZ47" s="220"/>
      <c r="CA47" s="220"/>
      <c r="CB47" s="220"/>
      <c r="CC47" s="220"/>
      <c r="CD47" s="220"/>
      <c r="CE47" s="220"/>
      <c r="CF47" s="220"/>
      <c r="CG47" s="220"/>
      <c r="CH47" s="220"/>
      <c r="CI47" s="220"/>
      <c r="CJ47" s="220"/>
      <c r="CK47" s="76">
        <f t="shared" si="6"/>
        <v>0</v>
      </c>
      <c r="CL47" s="76">
        <f t="shared" si="7"/>
        <v>0</v>
      </c>
      <c r="CM47" s="76">
        <f t="shared" si="8"/>
        <v>0</v>
      </c>
      <c r="CN47" s="76">
        <f t="shared" si="9"/>
        <v>0</v>
      </c>
      <c r="CO47" s="76">
        <f t="shared" si="10"/>
        <v>0</v>
      </c>
      <c r="CP47" s="76">
        <f t="shared" si="11"/>
        <v>0</v>
      </c>
      <c r="CQ47" s="76">
        <f t="shared" si="12"/>
        <v>0</v>
      </c>
      <c r="CR47" s="76">
        <f t="shared" si="13"/>
        <v>0</v>
      </c>
      <c r="CS47" s="234">
        <f t="shared" si="14"/>
        <v>0</v>
      </c>
      <c r="CT47" s="234">
        <f t="shared" si="15"/>
        <v>0</v>
      </c>
    </row>
    <row r="48" spans="1:98" x14ac:dyDescent="0.35">
      <c r="A48" s="76" t="s">
        <v>283</v>
      </c>
      <c r="B48" s="157"/>
      <c r="C48" s="157">
        <f t="shared" si="17"/>
        <v>0</v>
      </c>
      <c r="D48" s="157">
        <f>SUMIFS('Bilan GES'!T$6:T$55,'Bilan GES'!S$6:S$55,G48)+SUMIFS('Bilan GES'!T$61:T$110,'Bilan GES'!S$61:S$110,G48)</f>
        <v>0</v>
      </c>
      <c r="E48" s="220"/>
      <c r="F48" s="220"/>
      <c r="G48" s="76" t="str">
        <f t="shared" si="18"/>
        <v xml:space="preserve">Unité de production n°45 - </v>
      </c>
      <c r="H48" s="220"/>
      <c r="I48" s="220"/>
      <c r="J48" s="220"/>
      <c r="K48" s="220"/>
      <c r="L48" s="220"/>
      <c r="M48" s="220"/>
      <c r="N48" s="220"/>
      <c r="O48" s="220"/>
      <c r="P48" s="220"/>
      <c r="Q48" s="221"/>
      <c r="R48" s="220"/>
      <c r="S48" s="221"/>
      <c r="T48" s="220"/>
      <c r="U48" s="220"/>
      <c r="V48" s="76" t="str">
        <f t="shared" si="4"/>
        <v/>
      </c>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2"/>
      <c r="AT48" s="222"/>
      <c r="AU48" s="222"/>
      <c r="AV48" s="222"/>
      <c r="AW48" s="222"/>
      <c r="AX48" s="220"/>
      <c r="AY48" s="220"/>
      <c r="AZ48" s="221"/>
      <c r="BA48" s="76">
        <f t="shared" si="5"/>
        <v>0</v>
      </c>
      <c r="BB48" s="76">
        <f t="shared" si="16"/>
        <v>0</v>
      </c>
      <c r="BC48" s="76" t="str">
        <f>IF(H48&lt;&gt;"",IF(H48=Sources!$C$43,(Sources!$D$63*AQ48*AY48*AP48/1000+Sources!$D$66*AP48*AY48*AK48/1000+Sources!$D$66*AX48*AY48*AM48/1000)/(AR48*AS48*AY48/11.28),VLOOKUP(H48,Sources!$C$40:$D$49,2,FALSE)+IF(H48=Sources!$C$42,AJ48,0)),"")</f>
        <v/>
      </c>
      <c r="BD48" s="76" t="str">
        <f>IF(H48&lt;&gt;"",IF(H48=Sources!$C$43,(Sources!$D$63*AQ48*AY48*AP48/1000+Sources!$D$66*AP48*AY48*AK48/1000+Sources!$D$66*AX48*AY48*AM48/1000)/(AR48*AS48*AY48/11.28)+Sources!$D$47,VLOOKUP(H48&amp;" à la station",Sources!$C$40:$D$49,2,FALSE)+IF(H48=Sources!$C$42,AJ48,0)),"")</f>
        <v/>
      </c>
      <c r="BE48" s="220"/>
      <c r="BF48" s="220"/>
      <c r="BG48" s="220"/>
      <c r="BH48" s="233">
        <f>IF((SUMIFS('Bilan GES'!I$61:I$110,'Bilan GES'!S$61:S$110,G48)+SUMIFS('Bilan GES'!M$6:M$55,'Bilan GES'!S$6:S$55,G48))&gt;0,SUMIFS('Bilan GES'!I$61:I$110,'Bilan GES'!S$61:S$110,G48)/(SUMIFS('Bilan GES'!I$61:I$110,'Bilan GES'!S$61:S$110,G48)+SUMIFS('Bilan GES'!M$6:M$55,'Bilan GES'!S$6:S$55,G48)),0)</f>
        <v>0</v>
      </c>
      <c r="BI48" s="233">
        <f>IF((SUMIFS('Bilan GES'!I$61:I$110,'Bilan GES'!S$61:S$110,G48)+SUMIFS('Bilan GES'!M$6:M$55,'Bilan GES'!S$6:S$55,G48))&gt;0,SUMIFS('Bilan GES'!M$6:M$55,'Bilan GES'!S$6:S$55,G48)/(SUMIFS('Bilan GES'!I$61:I$110,'Bilan GES'!S$61:S$110,G48)+SUMIFS('Bilan GES'!M$6:M$55,'Bilan GES'!S$6:S$55,G48)),0)</f>
        <v>0</v>
      </c>
      <c r="BJ48" s="76">
        <f t="shared" si="19"/>
        <v>0</v>
      </c>
      <c r="BK48" s="220"/>
      <c r="BL48" s="220"/>
      <c r="BM48" s="220"/>
      <c r="BN48" s="220"/>
      <c r="BO48" s="220"/>
      <c r="BP48" s="220"/>
      <c r="BQ48" s="220"/>
      <c r="BR48" s="220"/>
      <c r="BS48" s="220"/>
      <c r="BT48" s="220"/>
      <c r="BU48" s="220"/>
      <c r="BV48" s="220"/>
      <c r="BW48" s="220"/>
      <c r="BX48" s="220"/>
      <c r="BY48" s="220"/>
      <c r="BZ48" s="220"/>
      <c r="CA48" s="220"/>
      <c r="CB48" s="220"/>
      <c r="CC48" s="220"/>
      <c r="CD48" s="220"/>
      <c r="CE48" s="220"/>
      <c r="CF48" s="220"/>
      <c r="CG48" s="220"/>
      <c r="CH48" s="220"/>
      <c r="CI48" s="220"/>
      <c r="CJ48" s="220"/>
      <c r="CK48" s="76">
        <f t="shared" si="6"/>
        <v>0</v>
      </c>
      <c r="CL48" s="76">
        <f t="shared" si="7"/>
        <v>0</v>
      </c>
      <c r="CM48" s="76">
        <f t="shared" si="8"/>
        <v>0</v>
      </c>
      <c r="CN48" s="76">
        <f t="shared" si="9"/>
        <v>0</v>
      </c>
      <c r="CO48" s="76">
        <f t="shared" si="10"/>
        <v>0</v>
      </c>
      <c r="CP48" s="76">
        <f t="shared" si="11"/>
        <v>0</v>
      </c>
      <c r="CQ48" s="76">
        <f t="shared" si="12"/>
        <v>0</v>
      </c>
      <c r="CR48" s="76">
        <f t="shared" si="13"/>
        <v>0</v>
      </c>
      <c r="CS48" s="234">
        <f t="shared" si="14"/>
        <v>0</v>
      </c>
      <c r="CT48" s="234">
        <f t="shared" si="15"/>
        <v>0</v>
      </c>
    </row>
    <row r="49" spans="1:98" x14ac:dyDescent="0.35">
      <c r="A49" s="76" t="s">
        <v>284</v>
      </c>
      <c r="B49" s="157"/>
      <c r="C49" s="157">
        <f t="shared" si="17"/>
        <v>0</v>
      </c>
      <c r="D49" s="157">
        <f>SUMIFS('Bilan GES'!T$6:T$55,'Bilan GES'!S$6:S$55,G49)+SUMIFS('Bilan GES'!T$61:T$110,'Bilan GES'!S$61:S$110,G49)</f>
        <v>0</v>
      </c>
      <c r="E49" s="220"/>
      <c r="F49" s="220"/>
      <c r="G49" s="76" t="str">
        <f t="shared" si="18"/>
        <v xml:space="preserve">Unité de production n°46 - </v>
      </c>
      <c r="H49" s="220"/>
      <c r="I49" s="220"/>
      <c r="J49" s="220"/>
      <c r="K49" s="220"/>
      <c r="L49" s="220"/>
      <c r="M49" s="220"/>
      <c r="N49" s="220"/>
      <c r="O49" s="220"/>
      <c r="P49" s="220"/>
      <c r="Q49" s="221"/>
      <c r="R49" s="220"/>
      <c r="S49" s="221"/>
      <c r="T49" s="220"/>
      <c r="U49" s="220"/>
      <c r="V49" s="76" t="str">
        <f t="shared" si="4"/>
        <v/>
      </c>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2"/>
      <c r="AT49" s="222"/>
      <c r="AU49" s="222"/>
      <c r="AV49" s="222"/>
      <c r="AW49" s="222"/>
      <c r="AX49" s="220"/>
      <c r="AY49" s="220"/>
      <c r="AZ49" s="221"/>
      <c r="BA49" s="76">
        <f t="shared" si="5"/>
        <v>0</v>
      </c>
      <c r="BB49" s="76">
        <f t="shared" si="16"/>
        <v>0</v>
      </c>
      <c r="BC49" s="76" t="str">
        <f>IF(H49&lt;&gt;"",IF(H49=Sources!$C$43,(Sources!$D$63*AQ49*AY49*AP49/1000+Sources!$D$66*AP49*AY49*AK49/1000+Sources!$D$66*AX49*AY49*AM49/1000)/(AR49*AS49*AY49/11.28),VLOOKUP(H49,Sources!$C$40:$D$49,2,FALSE)+IF(H49=Sources!$C$42,AJ49,0)),"")</f>
        <v/>
      </c>
      <c r="BD49" s="76" t="str">
        <f>IF(H49&lt;&gt;"",IF(H49=Sources!$C$43,(Sources!$D$63*AQ49*AY49*AP49/1000+Sources!$D$66*AP49*AY49*AK49/1000+Sources!$D$66*AX49*AY49*AM49/1000)/(AR49*AS49*AY49/11.28)+Sources!$D$47,VLOOKUP(H49&amp;" à la station",Sources!$C$40:$D$49,2,FALSE)+IF(H49=Sources!$C$42,AJ49,0)),"")</f>
        <v/>
      </c>
      <c r="BE49" s="220"/>
      <c r="BF49" s="220"/>
      <c r="BG49" s="220"/>
      <c r="BH49" s="233">
        <f>IF((SUMIFS('Bilan GES'!I$61:I$110,'Bilan GES'!S$61:S$110,G49)+SUMIFS('Bilan GES'!M$6:M$55,'Bilan GES'!S$6:S$55,G49))&gt;0,SUMIFS('Bilan GES'!I$61:I$110,'Bilan GES'!S$61:S$110,G49)/(SUMIFS('Bilan GES'!I$61:I$110,'Bilan GES'!S$61:S$110,G49)+SUMIFS('Bilan GES'!M$6:M$55,'Bilan GES'!S$6:S$55,G49)),0)</f>
        <v>0</v>
      </c>
      <c r="BI49" s="233">
        <f>IF((SUMIFS('Bilan GES'!I$61:I$110,'Bilan GES'!S$61:S$110,G49)+SUMIFS('Bilan GES'!M$6:M$55,'Bilan GES'!S$6:S$55,G49))&gt;0,SUMIFS('Bilan GES'!M$6:M$55,'Bilan GES'!S$6:S$55,G49)/(SUMIFS('Bilan GES'!I$61:I$110,'Bilan GES'!S$61:S$110,G49)+SUMIFS('Bilan GES'!M$6:M$55,'Bilan GES'!S$6:S$55,G49)),0)</f>
        <v>0</v>
      </c>
      <c r="BJ49" s="76">
        <f t="shared" si="19"/>
        <v>0</v>
      </c>
      <c r="BK49" s="220"/>
      <c r="BL49" s="220"/>
      <c r="BM49" s="220"/>
      <c r="BN49" s="220"/>
      <c r="BO49" s="220"/>
      <c r="BP49" s="220"/>
      <c r="BQ49" s="220"/>
      <c r="BR49" s="220"/>
      <c r="BS49" s="220"/>
      <c r="BT49" s="220"/>
      <c r="BU49" s="220"/>
      <c r="BV49" s="220"/>
      <c r="BW49" s="220"/>
      <c r="BX49" s="220"/>
      <c r="BY49" s="220"/>
      <c r="BZ49" s="220"/>
      <c r="CA49" s="220"/>
      <c r="CB49" s="220"/>
      <c r="CC49" s="220"/>
      <c r="CD49" s="220"/>
      <c r="CE49" s="220"/>
      <c r="CF49" s="220"/>
      <c r="CG49" s="220"/>
      <c r="CH49" s="220"/>
      <c r="CI49" s="220"/>
      <c r="CJ49" s="220"/>
      <c r="CK49" s="76">
        <f t="shared" si="6"/>
        <v>0</v>
      </c>
      <c r="CL49" s="76">
        <f t="shared" si="7"/>
        <v>0</v>
      </c>
      <c r="CM49" s="76">
        <f t="shared" si="8"/>
        <v>0</v>
      </c>
      <c r="CN49" s="76">
        <f t="shared" si="9"/>
        <v>0</v>
      </c>
      <c r="CO49" s="76">
        <f t="shared" si="10"/>
        <v>0</v>
      </c>
      <c r="CP49" s="76">
        <f t="shared" si="11"/>
        <v>0</v>
      </c>
      <c r="CQ49" s="76">
        <f t="shared" si="12"/>
        <v>0</v>
      </c>
      <c r="CR49" s="76">
        <f t="shared" si="13"/>
        <v>0</v>
      </c>
      <c r="CS49" s="234">
        <f t="shared" si="14"/>
        <v>0</v>
      </c>
      <c r="CT49" s="234">
        <f t="shared" si="15"/>
        <v>0</v>
      </c>
    </row>
    <row r="50" spans="1:98" x14ac:dyDescent="0.35">
      <c r="A50" s="76" t="s">
        <v>285</v>
      </c>
      <c r="B50" s="157"/>
      <c r="C50" s="157">
        <f t="shared" si="17"/>
        <v>0</v>
      </c>
      <c r="D50" s="157">
        <f>SUMIFS('Bilan GES'!T$6:T$55,'Bilan GES'!S$6:S$55,G50)+SUMIFS('Bilan GES'!T$61:T$110,'Bilan GES'!S$61:S$110,G50)</f>
        <v>0</v>
      </c>
      <c r="E50" s="220"/>
      <c r="F50" s="220"/>
      <c r="G50" s="76" t="str">
        <f t="shared" si="18"/>
        <v xml:space="preserve">Unité de production n°47 - </v>
      </c>
      <c r="H50" s="220"/>
      <c r="I50" s="220"/>
      <c r="J50" s="220"/>
      <c r="K50" s="220"/>
      <c r="L50" s="220"/>
      <c r="M50" s="220"/>
      <c r="N50" s="220"/>
      <c r="O50" s="220"/>
      <c r="P50" s="220"/>
      <c r="Q50" s="221"/>
      <c r="R50" s="220"/>
      <c r="S50" s="221"/>
      <c r="T50" s="220"/>
      <c r="U50" s="220"/>
      <c r="V50" s="76" t="str">
        <f t="shared" si="4"/>
        <v/>
      </c>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2"/>
      <c r="AT50" s="222"/>
      <c r="AU50" s="222"/>
      <c r="AV50" s="222"/>
      <c r="AW50" s="222"/>
      <c r="AX50" s="220"/>
      <c r="AY50" s="220"/>
      <c r="AZ50" s="221"/>
      <c r="BA50" s="76">
        <f t="shared" si="5"/>
        <v>0</v>
      </c>
      <c r="BB50" s="76">
        <f t="shared" si="16"/>
        <v>0</v>
      </c>
      <c r="BC50" s="76" t="str">
        <f>IF(H50&lt;&gt;"",IF(H50=Sources!$C$43,(Sources!$D$63*AQ50*AY50*AP50/1000+Sources!$D$66*AP50*AY50*AK50/1000+Sources!$D$66*AX50*AY50*AM50/1000)/(AR50*AS50*AY50/11.28),VLOOKUP(H50,Sources!$C$40:$D$49,2,FALSE)+IF(H50=Sources!$C$42,AJ50,0)),"")</f>
        <v/>
      </c>
      <c r="BD50" s="76" t="str">
        <f>IF(H50&lt;&gt;"",IF(H50=Sources!$C$43,(Sources!$D$63*AQ50*AY50*AP50/1000+Sources!$D$66*AP50*AY50*AK50/1000+Sources!$D$66*AX50*AY50*AM50/1000)/(AR50*AS50*AY50/11.28)+Sources!$D$47,VLOOKUP(H50&amp;" à la station",Sources!$C$40:$D$49,2,FALSE)+IF(H50=Sources!$C$42,AJ50,0)),"")</f>
        <v/>
      </c>
      <c r="BE50" s="220"/>
      <c r="BF50" s="220"/>
      <c r="BG50" s="220"/>
      <c r="BH50" s="233">
        <f>IF((SUMIFS('Bilan GES'!I$61:I$110,'Bilan GES'!S$61:S$110,G50)+SUMIFS('Bilan GES'!M$6:M$55,'Bilan GES'!S$6:S$55,G50))&gt;0,SUMIFS('Bilan GES'!I$61:I$110,'Bilan GES'!S$61:S$110,G50)/(SUMIFS('Bilan GES'!I$61:I$110,'Bilan GES'!S$61:S$110,G50)+SUMIFS('Bilan GES'!M$6:M$55,'Bilan GES'!S$6:S$55,G50)),0)</f>
        <v>0</v>
      </c>
      <c r="BI50" s="233">
        <f>IF((SUMIFS('Bilan GES'!I$61:I$110,'Bilan GES'!S$61:S$110,G50)+SUMIFS('Bilan GES'!M$6:M$55,'Bilan GES'!S$6:S$55,G50))&gt;0,SUMIFS('Bilan GES'!M$6:M$55,'Bilan GES'!S$6:S$55,G50)/(SUMIFS('Bilan GES'!I$61:I$110,'Bilan GES'!S$61:S$110,G50)+SUMIFS('Bilan GES'!M$6:M$55,'Bilan GES'!S$6:S$55,G50)),0)</f>
        <v>0</v>
      </c>
      <c r="BJ50" s="76">
        <f t="shared" si="19"/>
        <v>0</v>
      </c>
      <c r="BK50" s="220"/>
      <c r="BL50" s="220"/>
      <c r="BM50" s="220"/>
      <c r="BN50" s="220"/>
      <c r="BO50" s="220"/>
      <c r="BP50" s="220"/>
      <c r="BQ50" s="220"/>
      <c r="BR50" s="220"/>
      <c r="BS50" s="220"/>
      <c r="BT50" s="220"/>
      <c r="BU50" s="220"/>
      <c r="BV50" s="220"/>
      <c r="BW50" s="220"/>
      <c r="BX50" s="220"/>
      <c r="BY50" s="220"/>
      <c r="BZ50" s="220"/>
      <c r="CA50" s="220"/>
      <c r="CB50" s="220"/>
      <c r="CC50" s="220"/>
      <c r="CD50" s="220"/>
      <c r="CE50" s="220"/>
      <c r="CF50" s="220"/>
      <c r="CG50" s="220"/>
      <c r="CH50" s="220"/>
      <c r="CI50" s="220"/>
      <c r="CJ50" s="220"/>
      <c r="CK50" s="76">
        <f t="shared" si="6"/>
        <v>0</v>
      </c>
      <c r="CL50" s="76">
        <f t="shared" si="7"/>
        <v>0</v>
      </c>
      <c r="CM50" s="76">
        <f t="shared" si="8"/>
        <v>0</v>
      </c>
      <c r="CN50" s="76">
        <f t="shared" si="9"/>
        <v>0</v>
      </c>
      <c r="CO50" s="76">
        <f t="shared" si="10"/>
        <v>0</v>
      </c>
      <c r="CP50" s="76">
        <f t="shared" si="11"/>
        <v>0</v>
      </c>
      <c r="CQ50" s="76">
        <f t="shared" si="12"/>
        <v>0</v>
      </c>
      <c r="CR50" s="76">
        <f t="shared" si="13"/>
        <v>0</v>
      </c>
      <c r="CS50" s="234">
        <f t="shared" si="14"/>
        <v>0</v>
      </c>
      <c r="CT50" s="234">
        <f t="shared" si="15"/>
        <v>0</v>
      </c>
    </row>
    <row r="51" spans="1:98" x14ac:dyDescent="0.35">
      <c r="A51" s="76" t="s">
        <v>286</v>
      </c>
      <c r="B51" s="157"/>
      <c r="C51" s="157">
        <f t="shared" si="17"/>
        <v>0</v>
      </c>
      <c r="D51" s="157">
        <f>SUMIFS('Bilan GES'!T$6:T$55,'Bilan GES'!S$6:S$55,G51)+SUMIFS('Bilan GES'!T$61:T$110,'Bilan GES'!S$61:S$110,G51)</f>
        <v>0</v>
      </c>
      <c r="E51" s="220"/>
      <c r="F51" s="220"/>
      <c r="G51" s="76" t="str">
        <f t="shared" si="18"/>
        <v xml:space="preserve">Unité de production n°48 - </v>
      </c>
      <c r="H51" s="220"/>
      <c r="I51" s="220"/>
      <c r="J51" s="220"/>
      <c r="K51" s="220"/>
      <c r="L51" s="220"/>
      <c r="M51" s="220"/>
      <c r="N51" s="220"/>
      <c r="O51" s="220"/>
      <c r="P51" s="220"/>
      <c r="Q51" s="221"/>
      <c r="R51" s="220"/>
      <c r="S51" s="221"/>
      <c r="T51" s="220"/>
      <c r="U51" s="220"/>
      <c r="V51" s="76" t="str">
        <f t="shared" si="4"/>
        <v/>
      </c>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2"/>
      <c r="AT51" s="222"/>
      <c r="AU51" s="222"/>
      <c r="AV51" s="222"/>
      <c r="AW51" s="222"/>
      <c r="AX51" s="220"/>
      <c r="AY51" s="220"/>
      <c r="AZ51" s="221"/>
      <c r="BA51" s="76">
        <f t="shared" si="5"/>
        <v>0</v>
      </c>
      <c r="BB51" s="76">
        <f t="shared" si="16"/>
        <v>0</v>
      </c>
      <c r="BC51" s="76" t="str">
        <f>IF(H51&lt;&gt;"",IF(H51=Sources!$C$43,(Sources!$D$63*AQ51*AY51*AP51/1000+Sources!$D$66*AP51*AY51*AK51/1000+Sources!$D$66*AX51*AY51*AM51/1000)/(AR51*AS51*AY51/11.28),VLOOKUP(H51,Sources!$C$40:$D$49,2,FALSE)+IF(H51=Sources!$C$42,AJ51,0)),"")</f>
        <v/>
      </c>
      <c r="BD51" s="76" t="str">
        <f>IF(H51&lt;&gt;"",IF(H51=Sources!$C$43,(Sources!$D$63*AQ51*AY51*AP51/1000+Sources!$D$66*AP51*AY51*AK51/1000+Sources!$D$66*AX51*AY51*AM51/1000)/(AR51*AS51*AY51/11.28)+Sources!$D$47,VLOOKUP(H51&amp;" à la station",Sources!$C$40:$D$49,2,FALSE)+IF(H51=Sources!$C$42,AJ51,0)),"")</f>
        <v/>
      </c>
      <c r="BE51" s="220"/>
      <c r="BF51" s="220"/>
      <c r="BG51" s="220"/>
      <c r="BH51" s="233">
        <f>IF((SUMIFS('Bilan GES'!I$61:I$110,'Bilan GES'!S$61:S$110,G51)+SUMIFS('Bilan GES'!M$6:M$55,'Bilan GES'!S$6:S$55,G51))&gt;0,SUMIFS('Bilan GES'!I$61:I$110,'Bilan GES'!S$61:S$110,G51)/(SUMIFS('Bilan GES'!I$61:I$110,'Bilan GES'!S$61:S$110,G51)+SUMIFS('Bilan GES'!M$6:M$55,'Bilan GES'!S$6:S$55,G51)),0)</f>
        <v>0</v>
      </c>
      <c r="BI51" s="233">
        <f>IF((SUMIFS('Bilan GES'!I$61:I$110,'Bilan GES'!S$61:S$110,G51)+SUMIFS('Bilan GES'!M$6:M$55,'Bilan GES'!S$6:S$55,G51))&gt;0,SUMIFS('Bilan GES'!M$6:M$55,'Bilan GES'!S$6:S$55,G51)/(SUMIFS('Bilan GES'!I$61:I$110,'Bilan GES'!S$61:S$110,G51)+SUMIFS('Bilan GES'!M$6:M$55,'Bilan GES'!S$6:S$55,G51)),0)</f>
        <v>0</v>
      </c>
      <c r="BJ51" s="76">
        <f t="shared" si="19"/>
        <v>0</v>
      </c>
      <c r="BK51" s="220"/>
      <c r="BL51" s="220"/>
      <c r="BM51" s="220"/>
      <c r="BN51" s="220"/>
      <c r="BO51" s="220"/>
      <c r="BP51" s="220"/>
      <c r="BQ51" s="220"/>
      <c r="BR51" s="220"/>
      <c r="BS51" s="220"/>
      <c r="BT51" s="220"/>
      <c r="BU51" s="220"/>
      <c r="BV51" s="220"/>
      <c r="BW51" s="220"/>
      <c r="BX51" s="220"/>
      <c r="BY51" s="220"/>
      <c r="BZ51" s="220"/>
      <c r="CA51" s="220"/>
      <c r="CB51" s="220"/>
      <c r="CC51" s="220"/>
      <c r="CD51" s="220"/>
      <c r="CE51" s="220"/>
      <c r="CF51" s="220"/>
      <c r="CG51" s="220"/>
      <c r="CH51" s="220"/>
      <c r="CI51" s="220"/>
      <c r="CJ51" s="220"/>
      <c r="CK51" s="76">
        <f t="shared" si="6"/>
        <v>0</v>
      </c>
      <c r="CL51" s="76">
        <f t="shared" si="7"/>
        <v>0</v>
      </c>
      <c r="CM51" s="76">
        <f t="shared" si="8"/>
        <v>0</v>
      </c>
      <c r="CN51" s="76">
        <f t="shared" si="9"/>
        <v>0</v>
      </c>
      <c r="CO51" s="76">
        <f t="shared" si="10"/>
        <v>0</v>
      </c>
      <c r="CP51" s="76">
        <f t="shared" si="11"/>
        <v>0</v>
      </c>
      <c r="CQ51" s="76">
        <f t="shared" si="12"/>
        <v>0</v>
      </c>
      <c r="CR51" s="76">
        <f t="shared" si="13"/>
        <v>0</v>
      </c>
      <c r="CS51" s="234">
        <f t="shared" si="14"/>
        <v>0</v>
      </c>
      <c r="CT51" s="234">
        <f t="shared" si="15"/>
        <v>0</v>
      </c>
    </row>
    <row r="52" spans="1:98" x14ac:dyDescent="0.35">
      <c r="A52" s="76" t="s">
        <v>287</v>
      </c>
      <c r="B52" s="157"/>
      <c r="C52" s="157">
        <f t="shared" si="17"/>
        <v>0</v>
      </c>
      <c r="D52" s="157">
        <f>SUMIFS('Bilan GES'!T$6:T$55,'Bilan GES'!S$6:S$55,G52)+SUMIFS('Bilan GES'!T$61:T$110,'Bilan GES'!S$61:S$110,G52)</f>
        <v>0</v>
      </c>
      <c r="E52" s="220"/>
      <c r="F52" s="220"/>
      <c r="G52" s="76" t="str">
        <f t="shared" si="18"/>
        <v xml:space="preserve">Unité de production n°49 - </v>
      </c>
      <c r="H52" s="220"/>
      <c r="I52" s="220"/>
      <c r="J52" s="220"/>
      <c r="K52" s="220"/>
      <c r="L52" s="220"/>
      <c r="M52" s="220"/>
      <c r="N52" s="220"/>
      <c r="O52" s="220"/>
      <c r="P52" s="220"/>
      <c r="Q52" s="221"/>
      <c r="R52" s="220"/>
      <c r="S52" s="221"/>
      <c r="T52" s="220"/>
      <c r="U52" s="220"/>
      <c r="V52" s="76" t="str">
        <f t="shared" si="4"/>
        <v/>
      </c>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2"/>
      <c r="AT52" s="222"/>
      <c r="AU52" s="222"/>
      <c r="AV52" s="222"/>
      <c r="AW52" s="222"/>
      <c r="AX52" s="220"/>
      <c r="AY52" s="220"/>
      <c r="AZ52" s="221"/>
      <c r="BA52" s="76">
        <f t="shared" si="5"/>
        <v>0</v>
      </c>
      <c r="BB52" s="76">
        <f t="shared" si="16"/>
        <v>0</v>
      </c>
      <c r="BC52" s="76" t="str">
        <f>IF(H52&lt;&gt;"",IF(H52=Sources!$C$43,(Sources!$D$63*AQ52*AY52*AP52/1000+Sources!$D$66*AP52*AY52*AK52/1000+Sources!$D$66*AX52*AY52*AM52/1000)/(AR52*AS52*AY52/11.28),VLOOKUP(H52,Sources!$C$40:$D$49,2,FALSE)+IF(H52=Sources!$C$42,AJ52,0)),"")</f>
        <v/>
      </c>
      <c r="BD52" s="76" t="str">
        <f>IF(H52&lt;&gt;"",IF(H52=Sources!$C$43,(Sources!$D$63*AQ52*AY52*AP52/1000+Sources!$D$66*AP52*AY52*AK52/1000+Sources!$D$66*AX52*AY52*AM52/1000)/(AR52*AS52*AY52/11.28)+Sources!$D$47,VLOOKUP(H52&amp;" à la station",Sources!$C$40:$D$49,2,FALSE)+IF(H52=Sources!$C$42,AJ52,0)),"")</f>
        <v/>
      </c>
      <c r="BE52" s="220"/>
      <c r="BF52" s="220"/>
      <c r="BG52" s="220"/>
      <c r="BH52" s="233">
        <f>IF((SUMIFS('Bilan GES'!I$61:I$110,'Bilan GES'!S$61:S$110,G52)+SUMIFS('Bilan GES'!M$6:M$55,'Bilan GES'!S$6:S$55,G52))&gt;0,SUMIFS('Bilan GES'!I$61:I$110,'Bilan GES'!S$61:S$110,G52)/(SUMIFS('Bilan GES'!I$61:I$110,'Bilan GES'!S$61:S$110,G52)+SUMIFS('Bilan GES'!M$6:M$55,'Bilan GES'!S$6:S$55,G52)),0)</f>
        <v>0</v>
      </c>
      <c r="BI52" s="233">
        <f>IF((SUMIFS('Bilan GES'!I$61:I$110,'Bilan GES'!S$61:S$110,G52)+SUMIFS('Bilan GES'!M$6:M$55,'Bilan GES'!S$6:S$55,G52))&gt;0,SUMIFS('Bilan GES'!M$6:M$55,'Bilan GES'!S$6:S$55,G52)/(SUMIFS('Bilan GES'!I$61:I$110,'Bilan GES'!S$61:S$110,G52)+SUMIFS('Bilan GES'!M$6:M$55,'Bilan GES'!S$6:S$55,G52)),0)</f>
        <v>0</v>
      </c>
      <c r="BJ52" s="76">
        <f t="shared" si="19"/>
        <v>0</v>
      </c>
      <c r="BK52" s="220"/>
      <c r="BL52" s="220"/>
      <c r="BM52" s="220"/>
      <c r="BN52" s="220"/>
      <c r="BO52" s="220"/>
      <c r="BP52" s="220"/>
      <c r="BQ52" s="220"/>
      <c r="BR52" s="220"/>
      <c r="BS52" s="220"/>
      <c r="BT52" s="220"/>
      <c r="BU52" s="220"/>
      <c r="BV52" s="220"/>
      <c r="BW52" s="220"/>
      <c r="BX52" s="220"/>
      <c r="BY52" s="220"/>
      <c r="BZ52" s="220"/>
      <c r="CA52" s="220"/>
      <c r="CB52" s="220"/>
      <c r="CC52" s="220"/>
      <c r="CD52" s="220"/>
      <c r="CE52" s="220"/>
      <c r="CF52" s="220"/>
      <c r="CG52" s="220"/>
      <c r="CH52" s="220"/>
      <c r="CI52" s="220"/>
      <c r="CJ52" s="220"/>
      <c r="CK52" s="76">
        <f t="shared" si="6"/>
        <v>0</v>
      </c>
      <c r="CL52" s="76">
        <f t="shared" si="7"/>
        <v>0</v>
      </c>
      <c r="CM52" s="76">
        <f t="shared" si="8"/>
        <v>0</v>
      </c>
      <c r="CN52" s="76">
        <f t="shared" si="9"/>
        <v>0</v>
      </c>
      <c r="CO52" s="76">
        <f t="shared" si="10"/>
        <v>0</v>
      </c>
      <c r="CP52" s="76">
        <f t="shared" si="11"/>
        <v>0</v>
      </c>
      <c r="CQ52" s="76">
        <f t="shared" si="12"/>
        <v>0</v>
      </c>
      <c r="CR52" s="76">
        <f t="shared" si="13"/>
        <v>0</v>
      </c>
      <c r="CS52" s="234">
        <f t="shared" si="14"/>
        <v>0</v>
      </c>
      <c r="CT52" s="234">
        <f t="shared" si="15"/>
        <v>0</v>
      </c>
    </row>
    <row r="53" spans="1:98" x14ac:dyDescent="0.35">
      <c r="A53" s="76" t="s">
        <v>288</v>
      </c>
      <c r="B53" s="157"/>
      <c r="C53" s="157">
        <f t="shared" si="17"/>
        <v>0</v>
      </c>
      <c r="D53" s="157">
        <f>SUMIFS('Bilan GES'!T$6:T$55,'Bilan GES'!S$6:S$55,G53)+SUMIFS('Bilan GES'!T$61:T$110,'Bilan GES'!S$61:S$110,G53)</f>
        <v>0</v>
      </c>
      <c r="E53" s="220"/>
      <c r="F53" s="220"/>
      <c r="G53" s="76" t="str">
        <f t="shared" si="18"/>
        <v xml:space="preserve">Unité de production n°50 - </v>
      </c>
      <c r="H53" s="220"/>
      <c r="I53" s="220"/>
      <c r="J53" s="220"/>
      <c r="K53" s="220"/>
      <c r="L53" s="220"/>
      <c r="M53" s="220"/>
      <c r="N53" s="220"/>
      <c r="O53" s="220"/>
      <c r="P53" s="220"/>
      <c r="Q53" s="221"/>
      <c r="R53" s="220"/>
      <c r="S53" s="221"/>
      <c r="T53" s="220"/>
      <c r="U53" s="220"/>
      <c r="V53" s="76" t="str">
        <f t="shared" si="4"/>
        <v/>
      </c>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2"/>
      <c r="AT53" s="222"/>
      <c r="AU53" s="222"/>
      <c r="AV53" s="222"/>
      <c r="AW53" s="222"/>
      <c r="AX53" s="220"/>
      <c r="AY53" s="220"/>
      <c r="AZ53" s="221"/>
      <c r="BA53" s="76">
        <f t="shared" si="5"/>
        <v>0</v>
      </c>
      <c r="BB53" s="76">
        <f t="shared" si="16"/>
        <v>0</v>
      </c>
      <c r="BC53" s="76" t="str">
        <f>IF(H53&lt;&gt;"",IF(H53=Sources!$C$43,(Sources!$D$63*AQ53*AY53*AP53/1000+Sources!$D$66*AP53*AY53*AK53/1000+Sources!$D$66*AX53*AY53*AM53/1000)/(AR53*AS53*AY53/11.28),VLOOKUP(H53,Sources!$C$40:$D$49,2,FALSE)+IF(H53=Sources!$C$42,AJ53,0)),"")</f>
        <v/>
      </c>
      <c r="BD53" s="76" t="str">
        <f>IF(H53&lt;&gt;"",IF(H53=Sources!$C$43,(Sources!$D$63*AQ53*AY53*AP53/1000+Sources!$D$66*AP53*AY53*AK53/1000+Sources!$D$66*AX53*AY53*AM53/1000)/(AR53*AS53*AY53/11.28)+Sources!$D$47,VLOOKUP(H53&amp;" à la station",Sources!$C$40:$D$49,2,FALSE)+IF(H53=Sources!$C$42,AJ53,0)),"")</f>
        <v/>
      </c>
      <c r="BE53" s="220"/>
      <c r="BF53" s="220"/>
      <c r="BG53" s="220"/>
      <c r="BH53" s="233">
        <f>IF((SUMIFS('Bilan GES'!I$61:I$110,'Bilan GES'!S$61:S$110,G53)+SUMIFS('Bilan GES'!M$6:M$55,'Bilan GES'!S$6:S$55,G53))&gt;0,SUMIFS('Bilan GES'!I$61:I$110,'Bilan GES'!S$61:S$110,G53)/(SUMIFS('Bilan GES'!I$61:I$110,'Bilan GES'!S$61:S$110,G53)+SUMIFS('Bilan GES'!M$6:M$55,'Bilan GES'!S$6:S$55,G53)),0)</f>
        <v>0</v>
      </c>
      <c r="BI53" s="233">
        <f>IF((SUMIFS('Bilan GES'!I$61:I$110,'Bilan GES'!S$61:S$110,G53)+SUMIFS('Bilan GES'!M$6:M$55,'Bilan GES'!S$6:S$55,G53))&gt;0,SUMIFS('Bilan GES'!M$6:M$55,'Bilan GES'!S$6:S$55,G53)/(SUMIFS('Bilan GES'!I$61:I$110,'Bilan GES'!S$61:S$110,G53)+SUMIFS('Bilan GES'!M$6:M$55,'Bilan GES'!S$6:S$55,G53)),0)</f>
        <v>0</v>
      </c>
      <c r="BJ53" s="76">
        <f t="shared" si="19"/>
        <v>0</v>
      </c>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76">
        <f t="shared" si="6"/>
        <v>0</v>
      </c>
      <c r="CL53" s="76">
        <f t="shared" si="7"/>
        <v>0</v>
      </c>
      <c r="CM53" s="76">
        <f t="shared" si="8"/>
        <v>0</v>
      </c>
      <c r="CN53" s="76">
        <f t="shared" si="9"/>
        <v>0</v>
      </c>
      <c r="CO53" s="76">
        <f t="shared" si="10"/>
        <v>0</v>
      </c>
      <c r="CP53" s="76">
        <f t="shared" si="11"/>
        <v>0</v>
      </c>
      <c r="CQ53" s="76">
        <f t="shared" si="12"/>
        <v>0</v>
      </c>
      <c r="CR53" s="76">
        <f t="shared" si="13"/>
        <v>0</v>
      </c>
      <c r="CS53" s="234">
        <f t="shared" si="14"/>
        <v>0</v>
      </c>
      <c r="CT53" s="234">
        <f t="shared" si="15"/>
        <v>0</v>
      </c>
    </row>
  </sheetData>
  <sheetProtection algorithmName="SHA-512" hashValue="9SF98vpLh2qpt22fYtmrkRn74s25NuLm7x7nP8EC/LyOjoLjKEvwPVt7MnwFonygL/5Vx2p0I4XoKQkrQE3VuQ==" saltValue="fS8dyF6PZn9ItqeHuTFdxA==" spinCount="100000" sheet="1" objects="1" scenarios="1"/>
  <phoneticPr fontId="31" type="noConversion"/>
  <dataValidations count="10">
    <dataValidation type="list" allowBlank="1" showInputMessage="1" showErrorMessage="1" sqref="H4:H53" xr:uid="{0B426284-F990-4B76-93A7-9432156B2CC7}">
      <formula1>Type_Production</formula1>
    </dataValidation>
    <dataValidation type="list" allowBlank="1" showInputMessage="1" showErrorMessage="1" sqref="W4:W53" xr:uid="{514863AB-659D-46DF-903D-4F40EE13E1C5}">
      <formula1>Electrolyse_Type</formula1>
    </dataValidation>
    <dataValidation type="whole" operator="greaterThan" allowBlank="1" showInputMessage="1" showErrorMessage="1" sqref="K4:K53 N4:N53 BF4:BG53" xr:uid="{77A908A1-68B5-4EE6-B766-FBA6D5DD44A4}">
      <formula1>0</formula1>
    </dataValidation>
    <dataValidation type="list" allowBlank="1" showInputMessage="1" showErrorMessage="1" sqref="B4:B53 AG4:AG53" xr:uid="{700C17EF-11B4-423A-8148-9670633F5708}">
      <formula1>"Oui, Non"</formula1>
    </dataValidation>
    <dataValidation type="list" allowBlank="1" showInputMessage="1" showErrorMessage="1" sqref="AH4:AH53" xr:uid="{3253D68A-BEF3-41F0-A3FB-BCAAB6E499E3}">
      <formula1>Correlation_temporelle</formula1>
    </dataValidation>
    <dataValidation type="list" operator="greaterThan" allowBlank="1" showInputMessage="1" showErrorMessage="1" sqref="L4:L53" xr:uid="{A3BB4338-6D29-42FF-B3E4-5CAF9183B3ED}">
      <formula1>regime_ICPE</formula1>
    </dataValidation>
    <dataValidation type="list" operator="greaterThan" allowBlank="1" showInputMessage="1" showErrorMessage="1" sqref="M4:M53" xr:uid="{FBC19DC4-FFBC-49C6-9932-0F67FFE9D97D}">
      <formula1>Infra_existante</formula1>
    </dataValidation>
    <dataValidation operator="greaterThan" allowBlank="1" showInputMessage="1" showErrorMessage="1" sqref="BH4:BJ53" xr:uid="{62B186AE-87E3-4005-A6A2-275C170A6C48}"/>
    <dataValidation type="list" allowBlank="1" showInputMessage="1" showErrorMessage="1" sqref="F4:F53" xr:uid="{BAB2EC52-0A80-4D54-8D51-2850728827FC}">
      <formula1>Partenaires</formula1>
    </dataValidation>
    <dataValidation type="whole" operator="greaterThanOrEqual" allowBlank="1" showInputMessage="1" showErrorMessage="1" sqref="BE4:BE53" xr:uid="{A83DD13C-B39D-43B2-98B0-CE834A3DDC6F}">
      <formula1>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F54C6-157B-45C7-9CF3-ED49E3D9FC11}">
  <sheetPr>
    <tabColor theme="7" tint="0.79998168889431442"/>
  </sheetPr>
  <dimension ref="A1:Z53"/>
  <sheetViews>
    <sheetView zoomScaleNormal="100" workbookViewId="0">
      <pane xSplit="6" ySplit="3" topLeftCell="G4" activePane="bottomRight" state="frozen"/>
      <selection pane="topRight" activeCell="G1" sqref="G1"/>
      <selection pane="bottomLeft" activeCell="A4" sqref="A4"/>
      <selection pane="bottomRight" activeCell="X4" sqref="X4"/>
    </sheetView>
  </sheetViews>
  <sheetFormatPr baseColWidth="10" defaultColWidth="11.453125" defaultRowHeight="14.5" outlineLevelCol="1" x14ac:dyDescent="0.35"/>
  <cols>
    <col min="1" max="1" width="20.54296875" customWidth="1"/>
    <col min="2" max="5" width="19.26953125" hidden="1" customWidth="1" outlineLevel="1"/>
    <col min="6" max="6" width="20.54296875" customWidth="1" collapsed="1"/>
    <col min="7" max="7" width="20.54296875" customWidth="1"/>
    <col min="8" max="8" width="22.7265625" customWidth="1"/>
    <col min="9" max="9" width="20.54296875" customWidth="1"/>
    <col min="10" max="10" width="23.7265625" customWidth="1"/>
    <col min="11" max="11" width="24.1796875" customWidth="1" collapsed="1"/>
    <col min="12" max="12" width="29.54296875" customWidth="1"/>
    <col min="13" max="13" width="23.81640625" customWidth="1"/>
    <col min="14" max="14" width="20.54296875" customWidth="1"/>
    <col min="15" max="16" width="22.7265625" customWidth="1"/>
    <col min="17" max="23" width="20.54296875" customWidth="1"/>
    <col min="24" max="24" width="16.7265625" customWidth="1"/>
    <col min="25" max="25" width="0" hidden="1" customWidth="1" outlineLevel="1"/>
    <col min="26" max="26" width="10.81640625" collapsed="1"/>
  </cols>
  <sheetData>
    <row r="1" spans="1:25" x14ac:dyDescent="0.35">
      <c r="A1" s="95" t="s">
        <v>289</v>
      </c>
      <c r="B1" s="117" t="s">
        <v>148</v>
      </c>
      <c r="C1" s="109"/>
      <c r="D1" s="109"/>
      <c r="E1" s="109"/>
      <c r="F1" s="86"/>
      <c r="G1" s="86"/>
      <c r="H1" s="95"/>
      <c r="I1" s="86"/>
      <c r="J1" s="86"/>
      <c r="K1" s="86"/>
      <c r="L1" s="86"/>
      <c r="M1" s="95"/>
      <c r="N1" s="95"/>
      <c r="O1" s="95"/>
      <c r="P1" s="95"/>
      <c r="Q1" s="95"/>
      <c r="R1" s="118" t="s">
        <v>290</v>
      </c>
      <c r="S1" s="118"/>
      <c r="T1" s="118"/>
      <c r="U1" s="91" t="s">
        <v>291</v>
      </c>
      <c r="V1" s="91"/>
      <c r="W1" s="91"/>
      <c r="X1" s="86"/>
      <c r="Y1" s="89"/>
    </row>
    <row r="2" spans="1:25" x14ac:dyDescent="0.35">
      <c r="A2" s="93"/>
      <c r="B2" s="93"/>
      <c r="C2" s="93"/>
      <c r="D2" s="93"/>
      <c r="E2" s="93"/>
      <c r="F2" s="2"/>
      <c r="G2" s="2"/>
      <c r="H2" s="67"/>
      <c r="I2" s="2"/>
      <c r="J2" s="2"/>
      <c r="K2" s="4"/>
      <c r="L2" s="4"/>
      <c r="M2" s="93"/>
      <c r="N2" s="93"/>
      <c r="O2" s="67"/>
      <c r="P2" s="67"/>
      <c r="Q2" s="93"/>
      <c r="R2" s="93"/>
      <c r="S2" s="93"/>
      <c r="T2" s="93"/>
      <c r="U2" s="67"/>
      <c r="V2" s="67"/>
      <c r="W2" s="69"/>
      <c r="X2" s="4"/>
    </row>
    <row r="3" spans="1:25" ht="72.5" x14ac:dyDescent="0.35">
      <c r="A3" s="95" t="s">
        <v>292</v>
      </c>
      <c r="B3" s="109" t="s">
        <v>293</v>
      </c>
      <c r="C3" s="109" t="s">
        <v>294</v>
      </c>
      <c r="D3" s="109" t="s">
        <v>295</v>
      </c>
      <c r="E3" s="109" t="s">
        <v>296</v>
      </c>
      <c r="F3" s="86" t="s">
        <v>297</v>
      </c>
      <c r="G3" s="86" t="s">
        <v>298</v>
      </c>
      <c r="H3" s="95" t="s">
        <v>299</v>
      </c>
      <c r="I3" s="86" t="s">
        <v>934</v>
      </c>
      <c r="J3" s="86" t="s">
        <v>300</v>
      </c>
      <c r="K3" s="95" t="s">
        <v>933</v>
      </c>
      <c r="L3" s="95" t="s">
        <v>301</v>
      </c>
      <c r="M3" s="95" t="s">
        <v>925</v>
      </c>
      <c r="N3" s="95" t="s">
        <v>302</v>
      </c>
      <c r="O3" s="95" t="s">
        <v>145</v>
      </c>
      <c r="P3" s="95" t="s">
        <v>304</v>
      </c>
      <c r="Q3" s="95" t="s">
        <v>305</v>
      </c>
      <c r="R3" s="118" t="s">
        <v>306</v>
      </c>
      <c r="S3" s="118" t="s">
        <v>925</v>
      </c>
      <c r="T3" s="118" t="s">
        <v>302</v>
      </c>
      <c r="U3" s="91" t="s">
        <v>307</v>
      </c>
      <c r="V3" s="91" t="s">
        <v>308</v>
      </c>
      <c r="W3" s="91" t="s">
        <v>309</v>
      </c>
      <c r="X3" s="95" t="s">
        <v>303</v>
      </c>
      <c r="Y3" s="109" t="s">
        <v>310</v>
      </c>
    </row>
    <row r="4" spans="1:25" x14ac:dyDescent="0.35">
      <c r="A4" s="76" t="s">
        <v>311</v>
      </c>
      <c r="B4" s="157"/>
      <c r="C4" s="157"/>
      <c r="D4" s="157"/>
      <c r="E4" s="157"/>
      <c r="F4" s="220"/>
      <c r="G4" s="220"/>
      <c r="H4" s="224"/>
      <c r="I4" s="220"/>
      <c r="J4" s="220"/>
      <c r="K4" s="220"/>
      <c r="L4" s="120" t="str">
        <f>IF(K4&lt;&gt;0,VLOOKUP(K4,Production!G$4:BC$53,49,FALSE),"")</f>
        <v/>
      </c>
      <c r="M4" s="220"/>
      <c r="N4" s="220"/>
      <c r="O4" s="223"/>
      <c r="P4" s="224"/>
      <c r="Q4" s="76" t="str">
        <f>IF(H4="","",IF(H4="Combustion","Méthane", "Hydrogène SMR"))</f>
        <v/>
      </c>
      <c r="R4" s="220"/>
      <c r="S4" s="220"/>
      <c r="T4" s="220"/>
      <c r="U4" s="220"/>
      <c r="V4" s="220"/>
      <c r="W4" s="220"/>
      <c r="X4" s="76">
        <f>IF(M4=0,0,0.001*(M4*(N4*(Sources!$C$73+Sources!$E$74)+Sources!$D$73+Sources!$F$74)+N4*Sources!$G$74+Sources!$H$74))-IF(AND(Q4="Hydrogène SMR", S4&gt;0),0.001*(S4*(T4*(Sources!$C$73+Sources!$E$74)+Sources!$D$73+Sources!$F$74)+T4*Sources!$G$74+Sources!$H$74),0)</f>
        <v>0</v>
      </c>
      <c r="Y4" s="247">
        <f>IF(B4="Oui",1,0)</f>
        <v>0</v>
      </c>
    </row>
    <row r="5" spans="1:25" x14ac:dyDescent="0.35">
      <c r="A5" s="76" t="s">
        <v>314</v>
      </c>
      <c r="B5" s="157"/>
      <c r="C5" s="157"/>
      <c r="D5" s="157"/>
      <c r="E5" s="157"/>
      <c r="F5" s="220"/>
      <c r="G5" s="220"/>
      <c r="H5" s="224"/>
      <c r="I5" s="220"/>
      <c r="J5" s="220"/>
      <c r="K5" s="220"/>
      <c r="L5" s="120" t="str">
        <f>IF(K5&lt;&gt;0,VLOOKUP(K5,Production!G$4:BC$53,49,FALSE),"")</f>
        <v/>
      </c>
      <c r="M5" s="220"/>
      <c r="N5" s="220"/>
      <c r="O5" s="223"/>
      <c r="P5" s="224"/>
      <c r="Q5" s="76" t="str">
        <f t="shared" ref="Q5:Q53" si="0">IF(H5="","",IF(H5="Combustion","Méthane", "Hydrogène SMR"))</f>
        <v/>
      </c>
      <c r="R5" s="220"/>
      <c r="S5" s="220"/>
      <c r="T5" s="220"/>
      <c r="U5" s="220"/>
      <c r="V5" s="220"/>
      <c r="W5" s="220"/>
      <c r="X5" s="76">
        <f>IF(M5=0,0,0.001*(M5*(N5*(Sources!$C$73+Sources!$E$74)+Sources!$D$73+Sources!$F$74)+N5*Sources!$G$74+Sources!$H$74))-IF(AND(Q5="Hydrogène SMR", S5&gt;0),0.001*(S5*(T5*(Sources!$C$73+Sources!$E$74)+Sources!$D$73+Sources!$F$74)+T5*Sources!$G$74+Sources!$H$74),0)</f>
        <v>0</v>
      </c>
      <c r="Y5" s="247">
        <f t="shared" ref="Y5:Y53" si="1">IF(B5="Oui",1,0)</f>
        <v>0</v>
      </c>
    </row>
    <row r="6" spans="1:25" x14ac:dyDescent="0.35">
      <c r="A6" s="76" t="s">
        <v>315</v>
      </c>
      <c r="B6" s="157"/>
      <c r="C6" s="157"/>
      <c r="D6" s="157"/>
      <c r="E6" s="157"/>
      <c r="F6" s="220"/>
      <c r="G6" s="220"/>
      <c r="H6" s="224"/>
      <c r="I6" s="220"/>
      <c r="J6" s="220"/>
      <c r="K6" s="220"/>
      <c r="L6" s="120" t="str">
        <f>IF(K6&lt;&gt;0,VLOOKUP(K6,Production!G$4:BC$53,49,FALSE),"")</f>
        <v/>
      </c>
      <c r="M6" s="220"/>
      <c r="N6" s="220"/>
      <c r="O6" s="223"/>
      <c r="P6" s="224"/>
      <c r="Q6" s="76" t="str">
        <f t="shared" si="0"/>
        <v/>
      </c>
      <c r="R6" s="220"/>
      <c r="S6" s="220"/>
      <c r="T6" s="220"/>
      <c r="U6" s="220"/>
      <c r="V6" s="220"/>
      <c r="W6" s="220"/>
      <c r="X6" s="76">
        <f>IF(M6=0,0,0.001*(M6*(N6*(Sources!$C$73+Sources!$E$74)+Sources!$D$73+Sources!$F$74)+N6*Sources!$G$74+Sources!$H$74))-IF(AND(Q6="Hydrogène SMR", S6&gt;0),0.001*(S6*(T6*(Sources!$C$73+Sources!$E$74)+Sources!$D$73+Sources!$F$74)+T6*Sources!$G$74+Sources!$H$74),0)</f>
        <v>0</v>
      </c>
      <c r="Y6" s="247">
        <f t="shared" si="1"/>
        <v>0</v>
      </c>
    </row>
    <row r="7" spans="1:25" x14ac:dyDescent="0.35">
      <c r="A7" s="76" t="s">
        <v>316</v>
      </c>
      <c r="B7" s="157"/>
      <c r="C7" s="157"/>
      <c r="D7" s="157"/>
      <c r="E7" s="157"/>
      <c r="F7" s="220"/>
      <c r="G7" s="220"/>
      <c r="H7" s="224"/>
      <c r="I7" s="220"/>
      <c r="J7" s="220"/>
      <c r="K7" s="220"/>
      <c r="L7" s="120" t="str">
        <f>IF(K7&lt;&gt;0,VLOOKUP(K7,Production!G$4:BC$53,49,FALSE),"")</f>
        <v/>
      </c>
      <c r="M7" s="220"/>
      <c r="N7" s="220"/>
      <c r="O7" s="223"/>
      <c r="P7" s="224"/>
      <c r="Q7" s="76" t="str">
        <f t="shared" si="0"/>
        <v/>
      </c>
      <c r="R7" s="220"/>
      <c r="S7" s="220"/>
      <c r="T7" s="220"/>
      <c r="U7" s="220"/>
      <c r="V7" s="220"/>
      <c r="W7" s="220"/>
      <c r="X7" s="76">
        <f>IF(M7=0,0,0.001*(M7*(N7*(Sources!$C$73+Sources!$E$74)+Sources!$D$73+Sources!$F$74)+N7*Sources!$G$74+Sources!$H$74))-IF(AND(Q7="Hydrogène SMR", S7&gt;0),0.001*(S7*(T7*(Sources!$C$73+Sources!$E$74)+Sources!$D$73+Sources!$F$74)+T7*Sources!$G$74+Sources!$H$74),0)</f>
        <v>0</v>
      </c>
      <c r="Y7" s="247">
        <f t="shared" si="1"/>
        <v>0</v>
      </c>
    </row>
    <row r="8" spans="1:25" x14ac:dyDescent="0.35">
      <c r="A8" s="76" t="s">
        <v>317</v>
      </c>
      <c r="B8" s="157"/>
      <c r="C8" s="157"/>
      <c r="D8" s="157"/>
      <c r="E8" s="157"/>
      <c r="F8" s="220"/>
      <c r="G8" s="220"/>
      <c r="H8" s="224"/>
      <c r="I8" s="220"/>
      <c r="J8" s="220"/>
      <c r="K8" s="220"/>
      <c r="L8" s="120" t="str">
        <f>IF(K8&lt;&gt;0,VLOOKUP(K8,Production!G$4:BC$53,49,FALSE),"")</f>
        <v/>
      </c>
      <c r="M8" s="220"/>
      <c r="N8" s="220"/>
      <c r="O8" s="223"/>
      <c r="P8" s="224"/>
      <c r="Q8" s="76" t="str">
        <f t="shared" si="0"/>
        <v/>
      </c>
      <c r="R8" s="220"/>
      <c r="S8" s="220"/>
      <c r="T8" s="220"/>
      <c r="U8" s="220"/>
      <c r="V8" s="220"/>
      <c r="W8" s="220"/>
      <c r="X8" s="76">
        <f>IF(M8=0,0,0.001*(M8*(N8*(Sources!$C$73+Sources!$E$74)+Sources!$D$73+Sources!$F$74)+N8*Sources!$G$74+Sources!$H$74))-IF(AND(Q8="Hydrogène SMR", S8&gt;0),0.001*(S8*(T8*(Sources!$C$73+Sources!$E$74)+Sources!$D$73+Sources!$F$74)+T8*Sources!$G$74+Sources!$H$74),0)</f>
        <v>0</v>
      </c>
      <c r="Y8" s="247">
        <f t="shared" si="1"/>
        <v>0</v>
      </c>
    </row>
    <row r="9" spans="1:25" x14ac:dyDescent="0.35">
      <c r="A9" s="76" t="s">
        <v>318</v>
      </c>
      <c r="B9" s="157"/>
      <c r="C9" s="157"/>
      <c r="D9" s="157"/>
      <c r="E9" s="157"/>
      <c r="F9" s="220"/>
      <c r="G9" s="220"/>
      <c r="H9" s="224"/>
      <c r="I9" s="220"/>
      <c r="J9" s="220"/>
      <c r="K9" s="220"/>
      <c r="L9" s="120" t="str">
        <f>IF(K9&lt;&gt;0,VLOOKUP(K9,Production!G$4:BC$53,49,FALSE),"")</f>
        <v/>
      </c>
      <c r="M9" s="220"/>
      <c r="N9" s="220"/>
      <c r="O9" s="223"/>
      <c r="P9" s="224"/>
      <c r="Q9" s="76" t="str">
        <f t="shared" si="0"/>
        <v/>
      </c>
      <c r="R9" s="220"/>
      <c r="S9" s="220"/>
      <c r="T9" s="220"/>
      <c r="U9" s="220"/>
      <c r="V9" s="220"/>
      <c r="W9" s="220"/>
      <c r="X9" s="76">
        <f>IF(M9=0,0,0.001*(M9*(N9*(Sources!$C$73+Sources!$E$74)+Sources!$D$73+Sources!$F$74)+N9*Sources!$G$74+Sources!$H$74))-IF(AND(Q9="Hydrogène SMR", S9&gt;0),0.001*(S9*(T9*(Sources!$C$73+Sources!$E$74)+Sources!$D$73+Sources!$F$74)+T9*Sources!$G$74+Sources!$H$74),0)</f>
        <v>0</v>
      </c>
      <c r="Y9" s="247">
        <f t="shared" si="1"/>
        <v>0</v>
      </c>
    </row>
    <row r="10" spans="1:25" x14ac:dyDescent="0.35">
      <c r="A10" s="76" t="s">
        <v>319</v>
      </c>
      <c r="B10" s="157"/>
      <c r="C10" s="157"/>
      <c r="D10" s="157"/>
      <c r="E10" s="157"/>
      <c r="F10" s="220"/>
      <c r="G10" s="220"/>
      <c r="H10" s="224"/>
      <c r="I10" s="220"/>
      <c r="J10" s="220"/>
      <c r="K10" s="220"/>
      <c r="L10" s="120" t="str">
        <f>IF(K10&lt;&gt;0,VLOOKUP(K10,Production!G$4:BC$53,49,FALSE),"")</f>
        <v/>
      </c>
      <c r="M10" s="220"/>
      <c r="N10" s="220"/>
      <c r="O10" s="223"/>
      <c r="P10" s="224"/>
      <c r="Q10" s="76" t="str">
        <f t="shared" si="0"/>
        <v/>
      </c>
      <c r="R10" s="220"/>
      <c r="S10" s="220"/>
      <c r="T10" s="220"/>
      <c r="U10" s="220"/>
      <c r="V10" s="220"/>
      <c r="W10" s="220"/>
      <c r="X10" s="76">
        <f>IF(M10=0,0,0.001*(M10*(N10*(Sources!$C$73+Sources!$E$74)+Sources!$D$73+Sources!$F$74)+N10*Sources!$G$74+Sources!$H$74))-IF(AND(Q10="Hydrogène SMR", S10&gt;0),0.001*(S10*(T10*(Sources!$C$73+Sources!$E$74)+Sources!$D$73+Sources!$F$74)+T10*Sources!$G$74+Sources!$H$74),0)</f>
        <v>0</v>
      </c>
      <c r="Y10" s="247">
        <f t="shared" si="1"/>
        <v>0</v>
      </c>
    </row>
    <row r="11" spans="1:25" x14ac:dyDescent="0.35">
      <c r="A11" s="76" t="s">
        <v>320</v>
      </c>
      <c r="B11" s="157"/>
      <c r="C11" s="157"/>
      <c r="D11" s="157"/>
      <c r="E11" s="157"/>
      <c r="F11" s="220"/>
      <c r="G11" s="220"/>
      <c r="H11" s="224"/>
      <c r="I11" s="220"/>
      <c r="J11" s="220"/>
      <c r="K11" s="220"/>
      <c r="L11" s="120" t="str">
        <f>IF(K11&lt;&gt;0,VLOOKUP(K11,Production!G$4:BC$53,49,FALSE),"")</f>
        <v/>
      </c>
      <c r="M11" s="220"/>
      <c r="N11" s="220"/>
      <c r="O11" s="223"/>
      <c r="P11" s="224"/>
      <c r="Q11" s="76" t="str">
        <f t="shared" si="0"/>
        <v/>
      </c>
      <c r="R11" s="220"/>
      <c r="S11" s="220"/>
      <c r="T11" s="220"/>
      <c r="U11" s="220"/>
      <c r="V11" s="220"/>
      <c r="W11" s="220"/>
      <c r="X11" s="76">
        <f>IF(M11=0,0,0.001*(M11*(N11*(Sources!$C$73+Sources!$E$74)+Sources!$D$73+Sources!$F$74)+N11*Sources!$G$74+Sources!$H$74))-IF(AND(Q11="Hydrogène SMR", S11&gt;0),0.001*(S11*(T11*(Sources!$C$73+Sources!$E$74)+Sources!$D$73+Sources!$F$74)+T11*Sources!$G$74+Sources!$H$74),0)</f>
        <v>0</v>
      </c>
      <c r="Y11" s="247">
        <f t="shared" si="1"/>
        <v>0</v>
      </c>
    </row>
    <row r="12" spans="1:25" x14ac:dyDescent="0.35">
      <c r="A12" s="76" t="s">
        <v>321</v>
      </c>
      <c r="B12" s="157"/>
      <c r="C12" s="157"/>
      <c r="D12" s="157"/>
      <c r="E12" s="157"/>
      <c r="F12" s="220"/>
      <c r="G12" s="220"/>
      <c r="H12" s="224"/>
      <c r="I12" s="220"/>
      <c r="J12" s="220"/>
      <c r="K12" s="220"/>
      <c r="L12" s="120" t="str">
        <f>IF(K12&lt;&gt;0,VLOOKUP(K12,Production!G$4:BC$53,49,FALSE),"")</f>
        <v/>
      </c>
      <c r="M12" s="220"/>
      <c r="N12" s="220"/>
      <c r="O12" s="223"/>
      <c r="P12" s="224"/>
      <c r="Q12" s="76" t="str">
        <f t="shared" si="0"/>
        <v/>
      </c>
      <c r="R12" s="220"/>
      <c r="S12" s="220"/>
      <c r="T12" s="220"/>
      <c r="U12" s="220"/>
      <c r="V12" s="220"/>
      <c r="W12" s="220"/>
      <c r="X12" s="76">
        <f>IF(M12=0,0,0.001*(M12*(N12*(Sources!$C$73+Sources!$E$74)+Sources!$D$73+Sources!$F$74)+N12*Sources!$G$74+Sources!$H$74))-IF(AND(Q12="Hydrogène SMR", S12&gt;0),0.001*(S12*(T12*(Sources!$C$73+Sources!$E$74)+Sources!$D$73+Sources!$F$74)+T12*Sources!$G$74+Sources!$H$74),0)</f>
        <v>0</v>
      </c>
      <c r="Y12" s="247">
        <f t="shared" si="1"/>
        <v>0</v>
      </c>
    </row>
    <row r="13" spans="1:25" x14ac:dyDescent="0.35">
      <c r="A13" s="76" t="s">
        <v>322</v>
      </c>
      <c r="B13" s="157"/>
      <c r="C13" s="157"/>
      <c r="D13" s="157"/>
      <c r="E13" s="157"/>
      <c r="F13" s="220"/>
      <c r="G13" s="220"/>
      <c r="H13" s="224"/>
      <c r="I13" s="220"/>
      <c r="J13" s="220"/>
      <c r="K13" s="220"/>
      <c r="L13" s="120" t="str">
        <f>IF(K13&lt;&gt;0,VLOOKUP(K13,Production!G$4:BC$53,49,FALSE),"")</f>
        <v/>
      </c>
      <c r="M13" s="220"/>
      <c r="N13" s="220"/>
      <c r="O13" s="223"/>
      <c r="P13" s="224"/>
      <c r="Q13" s="76" t="str">
        <f t="shared" si="0"/>
        <v/>
      </c>
      <c r="R13" s="220"/>
      <c r="S13" s="220"/>
      <c r="T13" s="220"/>
      <c r="U13" s="220"/>
      <c r="V13" s="220"/>
      <c r="W13" s="220"/>
      <c r="X13" s="76">
        <f>IF(M13=0,0,0.001*(M13*(N13*(Sources!$C$73+Sources!$E$74)+Sources!$D$73+Sources!$F$74)+N13*Sources!$G$74+Sources!$H$74))-IF(AND(Q13="Hydrogène SMR", S13&gt;0),0.001*(S13*(T13*(Sources!$C$73+Sources!$E$74)+Sources!$D$73+Sources!$F$74)+T13*Sources!$G$74+Sources!$H$74),0)</f>
        <v>0</v>
      </c>
      <c r="Y13" s="247">
        <f t="shared" si="1"/>
        <v>0</v>
      </c>
    </row>
    <row r="14" spans="1:25" x14ac:dyDescent="0.35">
      <c r="A14" s="76" t="s">
        <v>323</v>
      </c>
      <c r="B14" s="157"/>
      <c r="C14" s="157"/>
      <c r="D14" s="157"/>
      <c r="E14" s="157"/>
      <c r="F14" s="220"/>
      <c r="G14" s="220"/>
      <c r="H14" s="224"/>
      <c r="I14" s="220"/>
      <c r="J14" s="220"/>
      <c r="K14" s="220"/>
      <c r="L14" s="120" t="str">
        <f>IF(K14&lt;&gt;0,VLOOKUP(K14,Production!G$4:BC$53,49,FALSE),"")</f>
        <v/>
      </c>
      <c r="M14" s="220"/>
      <c r="N14" s="220"/>
      <c r="O14" s="223"/>
      <c r="P14" s="224"/>
      <c r="Q14" s="76" t="str">
        <f t="shared" si="0"/>
        <v/>
      </c>
      <c r="R14" s="220"/>
      <c r="S14" s="220"/>
      <c r="T14" s="220"/>
      <c r="U14" s="220"/>
      <c r="V14" s="220"/>
      <c r="W14" s="220"/>
      <c r="X14" s="76">
        <f>IF(M14=0,0,0.001*(M14*(N14*(Sources!$C$73+Sources!$E$74)+Sources!$D$73+Sources!$F$74)+N14*Sources!$G$74+Sources!$H$74))-IF(AND(Q14="Hydrogène SMR", S14&gt;0),0.001*(S14*(T14*(Sources!$C$73+Sources!$E$74)+Sources!$D$73+Sources!$F$74)+T14*Sources!$G$74+Sources!$H$74),0)</f>
        <v>0</v>
      </c>
      <c r="Y14" s="247">
        <f t="shared" si="1"/>
        <v>0</v>
      </c>
    </row>
    <row r="15" spans="1:25" x14ac:dyDescent="0.35">
      <c r="A15" s="76" t="s">
        <v>324</v>
      </c>
      <c r="B15" s="157"/>
      <c r="C15" s="157"/>
      <c r="D15" s="157"/>
      <c r="E15" s="157"/>
      <c r="F15" s="220"/>
      <c r="G15" s="220"/>
      <c r="H15" s="224"/>
      <c r="I15" s="220"/>
      <c r="J15" s="220"/>
      <c r="K15" s="220"/>
      <c r="L15" s="120" t="str">
        <f>IF(K15&lt;&gt;0,VLOOKUP(K15,Production!G$4:BC$53,49,FALSE),"")</f>
        <v/>
      </c>
      <c r="M15" s="220"/>
      <c r="N15" s="220"/>
      <c r="O15" s="223"/>
      <c r="P15" s="224"/>
      <c r="Q15" s="76" t="str">
        <f t="shared" si="0"/>
        <v/>
      </c>
      <c r="R15" s="220"/>
      <c r="S15" s="220"/>
      <c r="T15" s="220"/>
      <c r="U15" s="220"/>
      <c r="V15" s="220"/>
      <c r="W15" s="220"/>
      <c r="X15" s="76">
        <f>IF(M15=0,0,0.001*(M15*(N15*(Sources!$C$73+Sources!$E$74)+Sources!$D$73+Sources!$F$74)+N15*Sources!$G$74+Sources!$H$74))-IF(AND(Q15="Hydrogène SMR", S15&gt;0),0.001*(S15*(T15*(Sources!$C$73+Sources!$E$74)+Sources!$D$73+Sources!$F$74)+T15*Sources!$G$74+Sources!$H$74),0)</f>
        <v>0</v>
      </c>
      <c r="Y15" s="247">
        <f t="shared" si="1"/>
        <v>0</v>
      </c>
    </row>
    <row r="16" spans="1:25" x14ac:dyDescent="0.35">
      <c r="A16" s="76" t="s">
        <v>325</v>
      </c>
      <c r="B16" s="157"/>
      <c r="C16" s="157"/>
      <c r="D16" s="157"/>
      <c r="E16" s="157"/>
      <c r="F16" s="220"/>
      <c r="G16" s="220"/>
      <c r="H16" s="224"/>
      <c r="I16" s="220"/>
      <c r="J16" s="220"/>
      <c r="K16" s="220"/>
      <c r="L16" s="120" t="str">
        <f>IF(K16&lt;&gt;0,VLOOKUP(K16,Production!G$4:BC$53,49,FALSE),"")</f>
        <v/>
      </c>
      <c r="M16" s="220"/>
      <c r="N16" s="220"/>
      <c r="O16" s="223"/>
      <c r="P16" s="224"/>
      <c r="Q16" s="76" t="str">
        <f t="shared" si="0"/>
        <v/>
      </c>
      <c r="R16" s="220"/>
      <c r="S16" s="220"/>
      <c r="T16" s="220"/>
      <c r="U16" s="220"/>
      <c r="V16" s="220"/>
      <c r="W16" s="220"/>
      <c r="X16" s="76">
        <f>IF(M16=0,0,0.001*(M16*(N16*(Sources!$C$73+Sources!$E$74)+Sources!$D$73+Sources!$F$74)+N16*Sources!$G$74+Sources!$H$74))-IF(AND(Q16="Hydrogène SMR", S16&gt;0),0.001*(S16*(T16*(Sources!$C$73+Sources!$E$74)+Sources!$D$73+Sources!$F$74)+T16*Sources!$G$74+Sources!$H$74),0)</f>
        <v>0</v>
      </c>
      <c r="Y16" s="247">
        <f t="shared" si="1"/>
        <v>0</v>
      </c>
    </row>
    <row r="17" spans="1:25" x14ac:dyDescent="0.35">
      <c r="A17" s="76" t="s">
        <v>326</v>
      </c>
      <c r="B17" s="157"/>
      <c r="C17" s="157"/>
      <c r="D17" s="157"/>
      <c r="E17" s="157"/>
      <c r="F17" s="220"/>
      <c r="G17" s="220"/>
      <c r="H17" s="224"/>
      <c r="I17" s="220"/>
      <c r="J17" s="220"/>
      <c r="K17" s="220"/>
      <c r="L17" s="120" t="str">
        <f>IF(K17&lt;&gt;0,VLOOKUP(K17,Production!G$4:BC$53,49,FALSE),"")</f>
        <v/>
      </c>
      <c r="M17" s="220"/>
      <c r="N17" s="220"/>
      <c r="O17" s="223"/>
      <c r="P17" s="224"/>
      <c r="Q17" s="76" t="str">
        <f t="shared" si="0"/>
        <v/>
      </c>
      <c r="R17" s="220"/>
      <c r="S17" s="220"/>
      <c r="T17" s="220"/>
      <c r="U17" s="220"/>
      <c r="V17" s="220"/>
      <c r="W17" s="220"/>
      <c r="X17" s="76">
        <f>IF(M17=0,0,0.001*(M17*(N17*(Sources!$C$73+Sources!$E$74)+Sources!$D$73+Sources!$F$74)+N17*Sources!$G$74+Sources!$H$74))-IF(AND(Q17="Hydrogène SMR", S17&gt;0),0.001*(S17*(T17*(Sources!$C$73+Sources!$E$74)+Sources!$D$73+Sources!$F$74)+T17*Sources!$G$74+Sources!$H$74),0)</f>
        <v>0</v>
      </c>
      <c r="Y17" s="247">
        <f t="shared" si="1"/>
        <v>0</v>
      </c>
    </row>
    <row r="18" spans="1:25" x14ac:dyDescent="0.35">
      <c r="A18" s="76" t="s">
        <v>327</v>
      </c>
      <c r="B18" s="157"/>
      <c r="C18" s="157"/>
      <c r="D18" s="157"/>
      <c r="E18" s="157"/>
      <c r="F18" s="220"/>
      <c r="G18" s="220"/>
      <c r="H18" s="224"/>
      <c r="I18" s="220"/>
      <c r="J18" s="220"/>
      <c r="K18" s="220"/>
      <c r="L18" s="120" t="str">
        <f>IF(K18&lt;&gt;0,VLOOKUP(K18,Production!G$4:BC$53,49,FALSE),"")</f>
        <v/>
      </c>
      <c r="M18" s="220"/>
      <c r="N18" s="220"/>
      <c r="O18" s="223"/>
      <c r="P18" s="224"/>
      <c r="Q18" s="76" t="str">
        <f t="shared" si="0"/>
        <v/>
      </c>
      <c r="R18" s="220"/>
      <c r="S18" s="220"/>
      <c r="T18" s="220"/>
      <c r="U18" s="220"/>
      <c r="V18" s="220"/>
      <c r="W18" s="220"/>
      <c r="X18" s="76">
        <f>IF(M18=0,0,0.001*(M18*(N18*(Sources!$C$73+Sources!$E$74)+Sources!$D$73+Sources!$F$74)+N18*Sources!$G$74+Sources!$H$74))-IF(AND(Q18="Hydrogène SMR", S18&gt;0),0.001*(S18*(T18*(Sources!$C$73+Sources!$E$74)+Sources!$D$73+Sources!$F$74)+T18*Sources!$G$74+Sources!$H$74),0)</f>
        <v>0</v>
      </c>
      <c r="Y18" s="247">
        <f t="shared" si="1"/>
        <v>0</v>
      </c>
    </row>
    <row r="19" spans="1:25" x14ac:dyDescent="0.35">
      <c r="A19" s="76" t="s">
        <v>328</v>
      </c>
      <c r="B19" s="157"/>
      <c r="C19" s="157"/>
      <c r="D19" s="157"/>
      <c r="E19" s="157"/>
      <c r="F19" s="220"/>
      <c r="G19" s="220"/>
      <c r="H19" s="224"/>
      <c r="I19" s="220"/>
      <c r="J19" s="220"/>
      <c r="K19" s="220"/>
      <c r="L19" s="120" t="str">
        <f>IF(K19&lt;&gt;0,VLOOKUP(K19,Production!G$4:BC$53,49,FALSE),"")</f>
        <v/>
      </c>
      <c r="M19" s="220"/>
      <c r="N19" s="220"/>
      <c r="O19" s="223"/>
      <c r="P19" s="224"/>
      <c r="Q19" s="76" t="str">
        <f t="shared" si="0"/>
        <v/>
      </c>
      <c r="R19" s="220"/>
      <c r="S19" s="220"/>
      <c r="T19" s="220"/>
      <c r="U19" s="220"/>
      <c r="V19" s="220"/>
      <c r="W19" s="220"/>
      <c r="X19" s="76">
        <f>IF(M19=0,0,0.001*(M19*(N19*(Sources!$C$73+Sources!$E$74)+Sources!$D$73+Sources!$F$74)+N19*Sources!$G$74+Sources!$H$74))-IF(AND(Q19="Hydrogène SMR", S19&gt;0),0.001*(S19*(T19*(Sources!$C$73+Sources!$E$74)+Sources!$D$73+Sources!$F$74)+T19*Sources!$G$74+Sources!$H$74),0)</f>
        <v>0</v>
      </c>
      <c r="Y19" s="247">
        <f t="shared" si="1"/>
        <v>0</v>
      </c>
    </row>
    <row r="20" spans="1:25" x14ac:dyDescent="0.35">
      <c r="A20" s="76" t="s">
        <v>329</v>
      </c>
      <c r="B20" s="157"/>
      <c r="C20" s="157"/>
      <c r="D20" s="157"/>
      <c r="E20" s="157"/>
      <c r="F20" s="220"/>
      <c r="G20" s="220"/>
      <c r="H20" s="224"/>
      <c r="I20" s="220"/>
      <c r="J20" s="220"/>
      <c r="K20" s="220"/>
      <c r="L20" s="120" t="str">
        <f>IF(K20&lt;&gt;0,VLOOKUP(K20,Production!G$4:BC$53,49,FALSE),"")</f>
        <v/>
      </c>
      <c r="M20" s="220"/>
      <c r="N20" s="220"/>
      <c r="O20" s="223"/>
      <c r="P20" s="224"/>
      <c r="Q20" s="76" t="str">
        <f t="shared" si="0"/>
        <v/>
      </c>
      <c r="R20" s="220"/>
      <c r="S20" s="220"/>
      <c r="T20" s="220"/>
      <c r="U20" s="220"/>
      <c r="V20" s="220"/>
      <c r="W20" s="220"/>
      <c r="X20" s="76">
        <f>IF(M20=0,0,0.001*(M20*(N20*(Sources!$C$73+Sources!$E$74)+Sources!$D$73+Sources!$F$74)+N20*Sources!$G$74+Sources!$H$74))-IF(AND(Q20="Hydrogène SMR", S20&gt;0),0.001*(S20*(T20*(Sources!$C$73+Sources!$E$74)+Sources!$D$73+Sources!$F$74)+T20*Sources!$G$74+Sources!$H$74),0)</f>
        <v>0</v>
      </c>
      <c r="Y20" s="247">
        <f t="shared" si="1"/>
        <v>0</v>
      </c>
    </row>
    <row r="21" spans="1:25" x14ac:dyDescent="0.35">
      <c r="A21" s="76" t="s">
        <v>330</v>
      </c>
      <c r="B21" s="157"/>
      <c r="C21" s="157"/>
      <c r="D21" s="157"/>
      <c r="E21" s="157"/>
      <c r="F21" s="220"/>
      <c r="G21" s="220"/>
      <c r="H21" s="224"/>
      <c r="I21" s="220"/>
      <c r="J21" s="220"/>
      <c r="K21" s="220"/>
      <c r="L21" s="120" t="str">
        <f>IF(K21&lt;&gt;0,VLOOKUP(K21,Production!G$4:BC$53,49,FALSE),"")</f>
        <v/>
      </c>
      <c r="M21" s="220"/>
      <c r="N21" s="220"/>
      <c r="O21" s="223"/>
      <c r="P21" s="224"/>
      <c r="Q21" s="76" t="str">
        <f t="shared" si="0"/>
        <v/>
      </c>
      <c r="R21" s="220"/>
      <c r="S21" s="220"/>
      <c r="T21" s="220"/>
      <c r="U21" s="220"/>
      <c r="V21" s="220"/>
      <c r="W21" s="220"/>
      <c r="X21" s="76">
        <f>IF(M21=0,0,0.001*(M21*(N21*(Sources!$C$73+Sources!$E$74)+Sources!$D$73+Sources!$F$74)+N21*Sources!$G$74+Sources!$H$74))-IF(AND(Q21="Hydrogène SMR", S21&gt;0),0.001*(S21*(T21*(Sources!$C$73+Sources!$E$74)+Sources!$D$73+Sources!$F$74)+T21*Sources!$G$74+Sources!$H$74),0)</f>
        <v>0</v>
      </c>
      <c r="Y21" s="247">
        <f t="shared" si="1"/>
        <v>0</v>
      </c>
    </row>
    <row r="22" spans="1:25" x14ac:dyDescent="0.35">
      <c r="A22" s="76" t="s">
        <v>331</v>
      </c>
      <c r="B22" s="157"/>
      <c r="C22" s="157"/>
      <c r="D22" s="157"/>
      <c r="E22" s="157"/>
      <c r="F22" s="220"/>
      <c r="G22" s="220"/>
      <c r="H22" s="224"/>
      <c r="I22" s="220"/>
      <c r="J22" s="220"/>
      <c r="K22" s="220"/>
      <c r="L22" s="120" t="str">
        <f>IF(K22&lt;&gt;0,VLOOKUP(K22,Production!G$4:BC$53,49,FALSE),"")</f>
        <v/>
      </c>
      <c r="M22" s="220"/>
      <c r="N22" s="220"/>
      <c r="O22" s="223"/>
      <c r="P22" s="224"/>
      <c r="Q22" s="76" t="str">
        <f t="shared" si="0"/>
        <v/>
      </c>
      <c r="R22" s="220"/>
      <c r="S22" s="220"/>
      <c r="T22" s="220"/>
      <c r="U22" s="220"/>
      <c r="V22" s="220"/>
      <c r="W22" s="220"/>
      <c r="X22" s="76">
        <f>IF(M22=0,0,0.001*(M22*(N22*(Sources!$C$73+Sources!$E$74)+Sources!$D$73+Sources!$F$74)+N22*Sources!$G$74+Sources!$H$74))-IF(AND(Q22="Hydrogène SMR", S22&gt;0),0.001*(S22*(T22*(Sources!$C$73+Sources!$E$74)+Sources!$D$73+Sources!$F$74)+T22*Sources!$G$74+Sources!$H$74),0)</f>
        <v>0</v>
      </c>
      <c r="Y22" s="247">
        <f t="shared" si="1"/>
        <v>0</v>
      </c>
    </row>
    <row r="23" spans="1:25" x14ac:dyDescent="0.35">
      <c r="A23" s="76" t="s">
        <v>332</v>
      </c>
      <c r="B23" s="157"/>
      <c r="C23" s="157"/>
      <c r="D23" s="157"/>
      <c r="E23" s="157"/>
      <c r="F23" s="220"/>
      <c r="G23" s="220"/>
      <c r="H23" s="224"/>
      <c r="I23" s="220"/>
      <c r="J23" s="220"/>
      <c r="K23" s="220"/>
      <c r="L23" s="120" t="str">
        <f>IF(K23&lt;&gt;0,VLOOKUP(K23,Production!G$4:BC$53,49,FALSE),"")</f>
        <v/>
      </c>
      <c r="M23" s="220"/>
      <c r="N23" s="220"/>
      <c r="O23" s="223"/>
      <c r="P23" s="224"/>
      <c r="Q23" s="76" t="str">
        <f t="shared" si="0"/>
        <v/>
      </c>
      <c r="R23" s="220"/>
      <c r="S23" s="220"/>
      <c r="T23" s="220"/>
      <c r="U23" s="220"/>
      <c r="V23" s="220"/>
      <c r="W23" s="220"/>
      <c r="X23" s="76">
        <f>IF(M23=0,0,0.001*(M23*(N23*(Sources!$C$73+Sources!$E$74)+Sources!$D$73+Sources!$F$74)+N23*Sources!$G$74+Sources!$H$74))-IF(AND(Q23="Hydrogène SMR", S23&gt;0),0.001*(S23*(T23*(Sources!$C$73+Sources!$E$74)+Sources!$D$73+Sources!$F$74)+T23*Sources!$G$74+Sources!$H$74),0)</f>
        <v>0</v>
      </c>
      <c r="Y23" s="247">
        <f t="shared" si="1"/>
        <v>0</v>
      </c>
    </row>
    <row r="24" spans="1:25" x14ac:dyDescent="0.35">
      <c r="A24" s="76" t="s">
        <v>333</v>
      </c>
      <c r="B24" s="157"/>
      <c r="C24" s="157"/>
      <c r="D24" s="157"/>
      <c r="E24" s="157"/>
      <c r="F24" s="220"/>
      <c r="G24" s="220"/>
      <c r="H24" s="224"/>
      <c r="I24" s="220"/>
      <c r="J24" s="220"/>
      <c r="K24" s="220"/>
      <c r="L24" s="120" t="str">
        <f>IF(K24&lt;&gt;0,VLOOKUP(K24,Production!G$4:BC$53,49,FALSE),"")</f>
        <v/>
      </c>
      <c r="M24" s="220"/>
      <c r="N24" s="220"/>
      <c r="O24" s="223"/>
      <c r="P24" s="224"/>
      <c r="Q24" s="76" t="str">
        <f t="shared" si="0"/>
        <v/>
      </c>
      <c r="R24" s="220"/>
      <c r="S24" s="220"/>
      <c r="T24" s="220"/>
      <c r="U24" s="220"/>
      <c r="V24" s="220"/>
      <c r="W24" s="220"/>
      <c r="X24" s="76">
        <f>IF(M24=0,0,0.001*(M24*(N24*(Sources!$C$73+Sources!$E$74)+Sources!$D$73+Sources!$F$74)+N24*Sources!$G$74+Sources!$H$74))-IF(AND(Q24="Hydrogène SMR", S24&gt;0),0.001*(S24*(T24*(Sources!$C$73+Sources!$E$74)+Sources!$D$73+Sources!$F$74)+T24*Sources!$G$74+Sources!$H$74),0)</f>
        <v>0</v>
      </c>
      <c r="Y24" s="247">
        <f t="shared" si="1"/>
        <v>0</v>
      </c>
    </row>
    <row r="25" spans="1:25" x14ac:dyDescent="0.35">
      <c r="A25" s="76" t="s">
        <v>334</v>
      </c>
      <c r="B25" s="157"/>
      <c r="C25" s="157"/>
      <c r="D25" s="157"/>
      <c r="E25" s="157"/>
      <c r="F25" s="220"/>
      <c r="G25" s="220"/>
      <c r="H25" s="224"/>
      <c r="I25" s="220"/>
      <c r="J25" s="220"/>
      <c r="K25" s="220"/>
      <c r="L25" s="120" t="str">
        <f>IF(K25&lt;&gt;0,VLOOKUP(K25,Production!G$4:BC$53,49,FALSE),"")</f>
        <v/>
      </c>
      <c r="M25" s="220"/>
      <c r="N25" s="220"/>
      <c r="O25" s="223"/>
      <c r="P25" s="224"/>
      <c r="Q25" s="76" t="str">
        <f t="shared" si="0"/>
        <v/>
      </c>
      <c r="R25" s="220"/>
      <c r="S25" s="220"/>
      <c r="T25" s="220"/>
      <c r="U25" s="220"/>
      <c r="V25" s="220"/>
      <c r="W25" s="220"/>
      <c r="X25" s="76">
        <f>IF(M25=0,0,0.001*(M25*(N25*(Sources!$C$73+Sources!$E$74)+Sources!$D$73+Sources!$F$74)+N25*Sources!$G$74+Sources!$H$74))-IF(AND(Q25="Hydrogène SMR", S25&gt;0),0.001*(S25*(T25*(Sources!$C$73+Sources!$E$74)+Sources!$D$73+Sources!$F$74)+T25*Sources!$G$74+Sources!$H$74),0)</f>
        <v>0</v>
      </c>
      <c r="Y25" s="247">
        <f t="shared" si="1"/>
        <v>0</v>
      </c>
    </row>
    <row r="26" spans="1:25" x14ac:dyDescent="0.35">
      <c r="A26" s="76" t="s">
        <v>335</v>
      </c>
      <c r="B26" s="157"/>
      <c r="C26" s="157"/>
      <c r="D26" s="157"/>
      <c r="E26" s="157"/>
      <c r="F26" s="220"/>
      <c r="G26" s="220"/>
      <c r="H26" s="224"/>
      <c r="I26" s="220"/>
      <c r="J26" s="220"/>
      <c r="K26" s="220"/>
      <c r="L26" s="120" t="str">
        <f>IF(K26&lt;&gt;0,VLOOKUP(K26,Production!G$4:BC$53,49,FALSE),"")</f>
        <v/>
      </c>
      <c r="M26" s="220"/>
      <c r="N26" s="220"/>
      <c r="O26" s="223"/>
      <c r="P26" s="224"/>
      <c r="Q26" s="76" t="str">
        <f t="shared" si="0"/>
        <v/>
      </c>
      <c r="R26" s="220"/>
      <c r="S26" s="220"/>
      <c r="T26" s="220"/>
      <c r="U26" s="220"/>
      <c r="V26" s="220"/>
      <c r="W26" s="220"/>
      <c r="X26" s="76">
        <f>IF(M26=0,0,0.001*(M26*(N26*(Sources!$C$73+Sources!$E$74)+Sources!$D$73+Sources!$F$74)+N26*Sources!$G$74+Sources!$H$74))-IF(AND(Q26="Hydrogène SMR", S26&gt;0),0.001*(S26*(T26*(Sources!$C$73+Sources!$E$74)+Sources!$D$73+Sources!$F$74)+T26*Sources!$G$74+Sources!$H$74),0)</f>
        <v>0</v>
      </c>
      <c r="Y26" s="247">
        <f t="shared" si="1"/>
        <v>0</v>
      </c>
    </row>
    <row r="27" spans="1:25" x14ac:dyDescent="0.35">
      <c r="A27" s="76" t="s">
        <v>336</v>
      </c>
      <c r="B27" s="157"/>
      <c r="C27" s="157"/>
      <c r="D27" s="157"/>
      <c r="E27" s="157"/>
      <c r="F27" s="220"/>
      <c r="G27" s="220"/>
      <c r="H27" s="224"/>
      <c r="I27" s="220"/>
      <c r="J27" s="220"/>
      <c r="K27" s="220"/>
      <c r="L27" s="120" t="str">
        <f>IF(K27&lt;&gt;0,VLOOKUP(K27,Production!G$4:BC$53,49,FALSE),"")</f>
        <v/>
      </c>
      <c r="M27" s="220"/>
      <c r="N27" s="220"/>
      <c r="O27" s="223"/>
      <c r="P27" s="224"/>
      <c r="Q27" s="76" t="str">
        <f t="shared" si="0"/>
        <v/>
      </c>
      <c r="R27" s="220"/>
      <c r="S27" s="220"/>
      <c r="T27" s="220"/>
      <c r="U27" s="220"/>
      <c r="V27" s="220"/>
      <c r="W27" s="220"/>
      <c r="X27" s="76">
        <f>IF(M27=0,0,0.001*(M27*(N27*(Sources!$C$73+Sources!$E$74)+Sources!$D$73+Sources!$F$74)+N27*Sources!$G$74+Sources!$H$74))-IF(AND(Q27="Hydrogène SMR", S27&gt;0),0.001*(S27*(T27*(Sources!$C$73+Sources!$E$74)+Sources!$D$73+Sources!$F$74)+T27*Sources!$G$74+Sources!$H$74),0)</f>
        <v>0</v>
      </c>
      <c r="Y27" s="247">
        <f t="shared" si="1"/>
        <v>0</v>
      </c>
    </row>
    <row r="28" spans="1:25" x14ac:dyDescent="0.35">
      <c r="A28" s="76" t="s">
        <v>337</v>
      </c>
      <c r="B28" s="157"/>
      <c r="C28" s="157"/>
      <c r="D28" s="157"/>
      <c r="E28" s="157"/>
      <c r="F28" s="220"/>
      <c r="G28" s="220"/>
      <c r="H28" s="224"/>
      <c r="I28" s="220"/>
      <c r="J28" s="220"/>
      <c r="K28" s="220"/>
      <c r="L28" s="120" t="str">
        <f>IF(K28&lt;&gt;0,VLOOKUP(K28,Production!G$4:BC$53,49,FALSE),"")</f>
        <v/>
      </c>
      <c r="M28" s="220"/>
      <c r="N28" s="220"/>
      <c r="O28" s="223"/>
      <c r="P28" s="224"/>
      <c r="Q28" s="76" t="str">
        <f t="shared" si="0"/>
        <v/>
      </c>
      <c r="R28" s="220"/>
      <c r="S28" s="220"/>
      <c r="T28" s="220"/>
      <c r="U28" s="220"/>
      <c r="V28" s="220"/>
      <c r="W28" s="220"/>
      <c r="X28" s="76">
        <f>IF(M28=0,0,0.001*(M28*(N28*(Sources!$C$73+Sources!$E$74)+Sources!$D$73+Sources!$F$74)+N28*Sources!$G$74+Sources!$H$74))-IF(AND(Q28="Hydrogène SMR", S28&gt;0),0.001*(S28*(T28*(Sources!$C$73+Sources!$E$74)+Sources!$D$73+Sources!$F$74)+T28*Sources!$G$74+Sources!$H$74),0)</f>
        <v>0</v>
      </c>
      <c r="Y28" s="247">
        <f t="shared" si="1"/>
        <v>0</v>
      </c>
    </row>
    <row r="29" spans="1:25" x14ac:dyDescent="0.35">
      <c r="A29" s="76" t="s">
        <v>338</v>
      </c>
      <c r="B29" s="157"/>
      <c r="C29" s="157"/>
      <c r="D29" s="157"/>
      <c r="E29" s="157"/>
      <c r="F29" s="220"/>
      <c r="G29" s="220"/>
      <c r="H29" s="224"/>
      <c r="I29" s="220"/>
      <c r="J29" s="220"/>
      <c r="K29" s="220"/>
      <c r="L29" s="120" t="str">
        <f>IF(K29&lt;&gt;0,VLOOKUP(K29,Production!G$4:BC$53,49,FALSE),"")</f>
        <v/>
      </c>
      <c r="M29" s="220"/>
      <c r="N29" s="220"/>
      <c r="O29" s="223"/>
      <c r="P29" s="224"/>
      <c r="Q29" s="76" t="str">
        <f t="shared" si="0"/>
        <v/>
      </c>
      <c r="R29" s="220"/>
      <c r="S29" s="220"/>
      <c r="T29" s="220"/>
      <c r="U29" s="220"/>
      <c r="V29" s="220"/>
      <c r="W29" s="220"/>
      <c r="X29" s="76">
        <f>IF(M29=0,0,0.001*(M29*(N29*(Sources!$C$73+Sources!$E$74)+Sources!$D$73+Sources!$F$74)+N29*Sources!$G$74+Sources!$H$74))-IF(AND(Q29="Hydrogène SMR", S29&gt;0),0.001*(S29*(T29*(Sources!$C$73+Sources!$E$74)+Sources!$D$73+Sources!$F$74)+T29*Sources!$G$74+Sources!$H$74),0)</f>
        <v>0</v>
      </c>
      <c r="Y29" s="247">
        <f t="shared" si="1"/>
        <v>0</v>
      </c>
    </row>
    <row r="30" spans="1:25" x14ac:dyDescent="0.35">
      <c r="A30" s="76" t="s">
        <v>339</v>
      </c>
      <c r="B30" s="157"/>
      <c r="C30" s="157"/>
      <c r="D30" s="157"/>
      <c r="E30" s="157"/>
      <c r="F30" s="220"/>
      <c r="G30" s="220"/>
      <c r="H30" s="224"/>
      <c r="I30" s="220"/>
      <c r="J30" s="220"/>
      <c r="K30" s="220"/>
      <c r="L30" s="120" t="str">
        <f>IF(K30&lt;&gt;0,VLOOKUP(K30,Production!G$4:BC$53,49,FALSE),"")</f>
        <v/>
      </c>
      <c r="M30" s="220"/>
      <c r="N30" s="220"/>
      <c r="O30" s="223"/>
      <c r="P30" s="224"/>
      <c r="Q30" s="76" t="str">
        <f t="shared" si="0"/>
        <v/>
      </c>
      <c r="R30" s="220"/>
      <c r="S30" s="220"/>
      <c r="T30" s="220"/>
      <c r="U30" s="220"/>
      <c r="V30" s="220"/>
      <c r="W30" s="220"/>
      <c r="X30" s="76">
        <f>IF(M30=0,0,0.001*(M30*(N30*(Sources!$C$73+Sources!$E$74)+Sources!$D$73+Sources!$F$74)+N30*Sources!$G$74+Sources!$H$74))-IF(AND(Q30="Hydrogène SMR", S30&gt;0),0.001*(S30*(T30*(Sources!$C$73+Sources!$E$74)+Sources!$D$73+Sources!$F$74)+T30*Sources!$G$74+Sources!$H$74),0)</f>
        <v>0</v>
      </c>
      <c r="Y30" s="247">
        <f t="shared" si="1"/>
        <v>0</v>
      </c>
    </row>
    <row r="31" spans="1:25" x14ac:dyDescent="0.35">
      <c r="A31" s="76" t="s">
        <v>340</v>
      </c>
      <c r="B31" s="157"/>
      <c r="C31" s="157"/>
      <c r="D31" s="157"/>
      <c r="E31" s="157"/>
      <c r="F31" s="220"/>
      <c r="G31" s="220"/>
      <c r="H31" s="224"/>
      <c r="I31" s="220"/>
      <c r="J31" s="220"/>
      <c r="K31" s="220"/>
      <c r="L31" s="120" t="str">
        <f>IF(K31&lt;&gt;0,VLOOKUP(K31,Production!G$4:BC$53,49,FALSE),"")</f>
        <v/>
      </c>
      <c r="M31" s="220"/>
      <c r="N31" s="220"/>
      <c r="O31" s="223"/>
      <c r="P31" s="224"/>
      <c r="Q31" s="76" t="str">
        <f t="shared" si="0"/>
        <v/>
      </c>
      <c r="R31" s="220"/>
      <c r="S31" s="220"/>
      <c r="T31" s="220"/>
      <c r="U31" s="220"/>
      <c r="V31" s="220"/>
      <c r="W31" s="220"/>
      <c r="X31" s="76">
        <f>IF(M31=0,0,0.001*(M31*(N31*(Sources!$C$73+Sources!$E$74)+Sources!$D$73+Sources!$F$74)+N31*Sources!$G$74+Sources!$H$74))-IF(AND(Q31="Hydrogène SMR", S31&gt;0),0.001*(S31*(T31*(Sources!$C$73+Sources!$E$74)+Sources!$D$73+Sources!$F$74)+T31*Sources!$G$74+Sources!$H$74),0)</f>
        <v>0</v>
      </c>
      <c r="Y31" s="247">
        <f t="shared" si="1"/>
        <v>0</v>
      </c>
    </row>
    <row r="32" spans="1:25" x14ac:dyDescent="0.35">
      <c r="A32" s="76" t="s">
        <v>341</v>
      </c>
      <c r="B32" s="157"/>
      <c r="C32" s="157"/>
      <c r="D32" s="157"/>
      <c r="E32" s="157"/>
      <c r="F32" s="220"/>
      <c r="G32" s="220"/>
      <c r="H32" s="224"/>
      <c r="I32" s="220"/>
      <c r="J32" s="220"/>
      <c r="K32" s="220"/>
      <c r="L32" s="120" t="str">
        <f>IF(K32&lt;&gt;0,VLOOKUP(K32,Production!G$4:BC$53,49,FALSE),"")</f>
        <v/>
      </c>
      <c r="M32" s="220"/>
      <c r="N32" s="220"/>
      <c r="O32" s="223"/>
      <c r="P32" s="224"/>
      <c r="Q32" s="76" t="str">
        <f t="shared" si="0"/>
        <v/>
      </c>
      <c r="R32" s="220"/>
      <c r="S32" s="220"/>
      <c r="T32" s="220"/>
      <c r="U32" s="220"/>
      <c r="V32" s="220"/>
      <c r="W32" s="220"/>
      <c r="X32" s="76">
        <f>IF(M32=0,0,0.001*(M32*(N32*(Sources!$C$73+Sources!$E$74)+Sources!$D$73+Sources!$F$74)+N32*Sources!$G$74+Sources!$H$74))-IF(AND(Q32="Hydrogène SMR", S32&gt;0),0.001*(S32*(T32*(Sources!$C$73+Sources!$E$74)+Sources!$D$73+Sources!$F$74)+T32*Sources!$G$74+Sources!$H$74),0)</f>
        <v>0</v>
      </c>
      <c r="Y32" s="247">
        <f t="shared" si="1"/>
        <v>0</v>
      </c>
    </row>
    <row r="33" spans="1:25" x14ac:dyDescent="0.35">
      <c r="A33" s="76" t="s">
        <v>342</v>
      </c>
      <c r="B33" s="157"/>
      <c r="C33" s="157"/>
      <c r="D33" s="157"/>
      <c r="E33" s="157"/>
      <c r="F33" s="220"/>
      <c r="G33" s="220"/>
      <c r="H33" s="224"/>
      <c r="I33" s="220"/>
      <c r="J33" s="220"/>
      <c r="K33" s="220"/>
      <c r="L33" s="120" t="str">
        <f>IF(K33&lt;&gt;0,VLOOKUP(K33,Production!G$4:BC$53,49,FALSE),"")</f>
        <v/>
      </c>
      <c r="M33" s="220"/>
      <c r="N33" s="220"/>
      <c r="O33" s="223"/>
      <c r="P33" s="224"/>
      <c r="Q33" s="76" t="str">
        <f t="shared" si="0"/>
        <v/>
      </c>
      <c r="R33" s="220"/>
      <c r="S33" s="220"/>
      <c r="T33" s="220"/>
      <c r="U33" s="220"/>
      <c r="V33" s="220"/>
      <c r="W33" s="220"/>
      <c r="X33" s="76">
        <f>IF(M33=0,0,0.001*(M33*(N33*(Sources!$C$73+Sources!$E$74)+Sources!$D$73+Sources!$F$74)+N33*Sources!$G$74+Sources!$H$74))-IF(AND(Q33="Hydrogène SMR", S33&gt;0),0.001*(S33*(T33*(Sources!$C$73+Sources!$E$74)+Sources!$D$73+Sources!$F$74)+T33*Sources!$G$74+Sources!$H$74),0)</f>
        <v>0</v>
      </c>
      <c r="Y33" s="247">
        <f t="shared" si="1"/>
        <v>0</v>
      </c>
    </row>
    <row r="34" spans="1:25" x14ac:dyDescent="0.35">
      <c r="A34" s="76" t="s">
        <v>343</v>
      </c>
      <c r="B34" s="157"/>
      <c r="C34" s="157"/>
      <c r="D34" s="157"/>
      <c r="E34" s="157"/>
      <c r="F34" s="220"/>
      <c r="G34" s="220"/>
      <c r="H34" s="224"/>
      <c r="I34" s="220"/>
      <c r="J34" s="220"/>
      <c r="K34" s="220"/>
      <c r="L34" s="120" t="str">
        <f>IF(K34&lt;&gt;0,VLOOKUP(K34,Production!G$4:BC$53,49,FALSE),"")</f>
        <v/>
      </c>
      <c r="M34" s="220"/>
      <c r="N34" s="220"/>
      <c r="O34" s="223"/>
      <c r="P34" s="224"/>
      <c r="Q34" s="76" t="str">
        <f t="shared" si="0"/>
        <v/>
      </c>
      <c r="R34" s="220"/>
      <c r="S34" s="220"/>
      <c r="T34" s="220"/>
      <c r="U34" s="220"/>
      <c r="V34" s="220"/>
      <c r="W34" s="220"/>
      <c r="X34" s="76">
        <f>IF(M34=0,0,0.001*(M34*(N34*(Sources!$C$73+Sources!$E$74)+Sources!$D$73+Sources!$F$74)+N34*Sources!$G$74+Sources!$H$74))-IF(AND(Q34="Hydrogène SMR", S34&gt;0),0.001*(S34*(T34*(Sources!$C$73+Sources!$E$74)+Sources!$D$73+Sources!$F$74)+T34*Sources!$G$74+Sources!$H$74),0)</f>
        <v>0</v>
      </c>
      <c r="Y34" s="247">
        <f t="shared" si="1"/>
        <v>0</v>
      </c>
    </row>
    <row r="35" spans="1:25" x14ac:dyDescent="0.35">
      <c r="A35" s="76" t="s">
        <v>344</v>
      </c>
      <c r="B35" s="157"/>
      <c r="C35" s="157"/>
      <c r="D35" s="157"/>
      <c r="E35" s="157"/>
      <c r="F35" s="220"/>
      <c r="G35" s="220"/>
      <c r="H35" s="224"/>
      <c r="I35" s="220"/>
      <c r="J35" s="220"/>
      <c r="K35" s="220"/>
      <c r="L35" s="120" t="str">
        <f>IF(K35&lt;&gt;0,VLOOKUP(K35,Production!G$4:BC$53,49,FALSE),"")</f>
        <v/>
      </c>
      <c r="M35" s="220"/>
      <c r="N35" s="220"/>
      <c r="O35" s="223"/>
      <c r="P35" s="224"/>
      <c r="Q35" s="76" t="str">
        <f t="shared" si="0"/>
        <v/>
      </c>
      <c r="R35" s="220"/>
      <c r="S35" s="220"/>
      <c r="T35" s="220"/>
      <c r="U35" s="220"/>
      <c r="V35" s="220"/>
      <c r="W35" s="220"/>
      <c r="X35" s="76">
        <f>IF(M35=0,0,0.001*(M35*(N35*(Sources!$C$73+Sources!$E$74)+Sources!$D$73+Sources!$F$74)+N35*Sources!$G$74+Sources!$H$74))-IF(AND(Q35="Hydrogène SMR", S35&gt;0),0.001*(S35*(T35*(Sources!$C$73+Sources!$E$74)+Sources!$D$73+Sources!$F$74)+T35*Sources!$G$74+Sources!$H$74),0)</f>
        <v>0</v>
      </c>
      <c r="Y35" s="247">
        <f t="shared" si="1"/>
        <v>0</v>
      </c>
    </row>
    <row r="36" spans="1:25" x14ac:dyDescent="0.35">
      <c r="A36" s="76" t="s">
        <v>345</v>
      </c>
      <c r="B36" s="157"/>
      <c r="C36" s="157"/>
      <c r="D36" s="157"/>
      <c r="E36" s="157"/>
      <c r="F36" s="220"/>
      <c r="G36" s="220"/>
      <c r="H36" s="224"/>
      <c r="I36" s="220"/>
      <c r="J36" s="220"/>
      <c r="K36" s="220"/>
      <c r="L36" s="120" t="str">
        <f>IF(K36&lt;&gt;0,VLOOKUP(K36,Production!G$4:BC$53,49,FALSE),"")</f>
        <v/>
      </c>
      <c r="M36" s="220"/>
      <c r="N36" s="220"/>
      <c r="O36" s="223"/>
      <c r="P36" s="224"/>
      <c r="Q36" s="76" t="str">
        <f t="shared" si="0"/>
        <v/>
      </c>
      <c r="R36" s="220"/>
      <c r="S36" s="220"/>
      <c r="T36" s="220"/>
      <c r="U36" s="220"/>
      <c r="V36" s="220"/>
      <c r="W36" s="220"/>
      <c r="X36" s="76">
        <f>IF(M36=0,0,0.001*(M36*(N36*(Sources!$C$73+Sources!$E$74)+Sources!$D$73+Sources!$F$74)+N36*Sources!$G$74+Sources!$H$74))-IF(AND(Q36="Hydrogène SMR", S36&gt;0),0.001*(S36*(T36*(Sources!$C$73+Sources!$E$74)+Sources!$D$73+Sources!$F$74)+T36*Sources!$G$74+Sources!$H$74),0)</f>
        <v>0</v>
      </c>
      <c r="Y36" s="247">
        <f t="shared" si="1"/>
        <v>0</v>
      </c>
    </row>
    <row r="37" spans="1:25" x14ac:dyDescent="0.35">
      <c r="A37" s="76" t="s">
        <v>346</v>
      </c>
      <c r="B37" s="157"/>
      <c r="C37" s="157"/>
      <c r="D37" s="157"/>
      <c r="E37" s="157"/>
      <c r="F37" s="220"/>
      <c r="G37" s="220"/>
      <c r="H37" s="224"/>
      <c r="I37" s="220"/>
      <c r="J37" s="220"/>
      <c r="K37" s="220"/>
      <c r="L37" s="120" t="str">
        <f>IF(K37&lt;&gt;0,VLOOKUP(K37,Production!G$4:BC$53,49,FALSE),"")</f>
        <v/>
      </c>
      <c r="M37" s="220"/>
      <c r="N37" s="220"/>
      <c r="O37" s="223"/>
      <c r="P37" s="224"/>
      <c r="Q37" s="76" t="str">
        <f t="shared" si="0"/>
        <v/>
      </c>
      <c r="R37" s="220"/>
      <c r="S37" s="220"/>
      <c r="T37" s="220"/>
      <c r="U37" s="220"/>
      <c r="V37" s="220"/>
      <c r="W37" s="220"/>
      <c r="X37" s="76">
        <f>IF(M37=0,0,0.001*(M37*(N37*(Sources!$C$73+Sources!$E$74)+Sources!$D$73+Sources!$F$74)+N37*Sources!$G$74+Sources!$H$74))-IF(AND(Q37="Hydrogène SMR", S37&gt;0),0.001*(S37*(T37*(Sources!$C$73+Sources!$E$74)+Sources!$D$73+Sources!$F$74)+T37*Sources!$G$74+Sources!$H$74),0)</f>
        <v>0</v>
      </c>
      <c r="Y37" s="247">
        <f t="shared" si="1"/>
        <v>0</v>
      </c>
    </row>
    <row r="38" spans="1:25" x14ac:dyDescent="0.35">
      <c r="A38" s="76" t="s">
        <v>347</v>
      </c>
      <c r="B38" s="157"/>
      <c r="C38" s="157"/>
      <c r="D38" s="157"/>
      <c r="E38" s="157"/>
      <c r="F38" s="220"/>
      <c r="G38" s="220"/>
      <c r="H38" s="224"/>
      <c r="I38" s="220"/>
      <c r="J38" s="220"/>
      <c r="K38" s="220"/>
      <c r="L38" s="120" t="str">
        <f>IF(K38&lt;&gt;0,VLOOKUP(K38,Production!G$4:BC$53,49,FALSE),"")</f>
        <v/>
      </c>
      <c r="M38" s="220"/>
      <c r="N38" s="220"/>
      <c r="O38" s="223"/>
      <c r="P38" s="224"/>
      <c r="Q38" s="76" t="str">
        <f t="shared" si="0"/>
        <v/>
      </c>
      <c r="R38" s="220"/>
      <c r="S38" s="220"/>
      <c r="T38" s="220"/>
      <c r="U38" s="220"/>
      <c r="V38" s="220"/>
      <c r="W38" s="220"/>
      <c r="X38" s="76">
        <f>IF(M38=0,0,0.001*(M38*(N38*(Sources!$C$73+Sources!$E$74)+Sources!$D$73+Sources!$F$74)+N38*Sources!$G$74+Sources!$H$74))-IF(AND(Q38="Hydrogène SMR", S38&gt;0),0.001*(S38*(T38*(Sources!$C$73+Sources!$E$74)+Sources!$D$73+Sources!$F$74)+T38*Sources!$G$74+Sources!$H$74),0)</f>
        <v>0</v>
      </c>
      <c r="Y38" s="247">
        <f t="shared" si="1"/>
        <v>0</v>
      </c>
    </row>
    <row r="39" spans="1:25" x14ac:dyDescent="0.35">
      <c r="A39" s="76" t="s">
        <v>348</v>
      </c>
      <c r="B39" s="157"/>
      <c r="C39" s="157"/>
      <c r="D39" s="157"/>
      <c r="E39" s="157"/>
      <c r="F39" s="220"/>
      <c r="G39" s="220"/>
      <c r="H39" s="224"/>
      <c r="I39" s="220"/>
      <c r="J39" s="220"/>
      <c r="K39" s="220"/>
      <c r="L39" s="120" t="str">
        <f>IF(K39&lt;&gt;0,VLOOKUP(K39,Production!G$4:BC$53,49,FALSE),"")</f>
        <v/>
      </c>
      <c r="M39" s="220"/>
      <c r="N39" s="220"/>
      <c r="O39" s="223"/>
      <c r="P39" s="224"/>
      <c r="Q39" s="76" t="str">
        <f t="shared" si="0"/>
        <v/>
      </c>
      <c r="R39" s="220"/>
      <c r="S39" s="220"/>
      <c r="T39" s="220"/>
      <c r="U39" s="220"/>
      <c r="V39" s="220"/>
      <c r="W39" s="220"/>
      <c r="X39" s="76">
        <f>IF(M39=0,0,0.001*(M39*(N39*(Sources!$C$73+Sources!$E$74)+Sources!$D$73+Sources!$F$74)+N39*Sources!$G$74+Sources!$H$74))-IF(AND(Q39="Hydrogène SMR", S39&gt;0),0.001*(S39*(T39*(Sources!$C$73+Sources!$E$74)+Sources!$D$73+Sources!$F$74)+T39*Sources!$G$74+Sources!$H$74),0)</f>
        <v>0</v>
      </c>
      <c r="Y39" s="247">
        <f t="shared" si="1"/>
        <v>0</v>
      </c>
    </row>
    <row r="40" spans="1:25" x14ac:dyDescent="0.35">
      <c r="A40" s="76" t="s">
        <v>349</v>
      </c>
      <c r="B40" s="157"/>
      <c r="C40" s="157"/>
      <c r="D40" s="157"/>
      <c r="E40" s="157"/>
      <c r="F40" s="220"/>
      <c r="G40" s="220"/>
      <c r="H40" s="224"/>
      <c r="I40" s="220"/>
      <c r="J40" s="220"/>
      <c r="K40" s="220"/>
      <c r="L40" s="120" t="str">
        <f>IF(K40&lt;&gt;0,VLOOKUP(K40,Production!G$4:BC$53,49,FALSE),"")</f>
        <v/>
      </c>
      <c r="M40" s="220"/>
      <c r="N40" s="220"/>
      <c r="O40" s="223"/>
      <c r="P40" s="224"/>
      <c r="Q40" s="76" t="str">
        <f t="shared" si="0"/>
        <v/>
      </c>
      <c r="R40" s="220"/>
      <c r="S40" s="220"/>
      <c r="T40" s="220"/>
      <c r="U40" s="220"/>
      <c r="V40" s="220"/>
      <c r="W40" s="220"/>
      <c r="X40" s="76">
        <f>IF(M40=0,0,0.001*(M40*(N40*(Sources!$C$73+Sources!$E$74)+Sources!$D$73+Sources!$F$74)+N40*Sources!$G$74+Sources!$H$74))-IF(AND(Q40="Hydrogène SMR", S40&gt;0),0.001*(S40*(T40*(Sources!$C$73+Sources!$E$74)+Sources!$D$73+Sources!$F$74)+T40*Sources!$G$74+Sources!$H$74),0)</f>
        <v>0</v>
      </c>
      <c r="Y40" s="247">
        <f t="shared" si="1"/>
        <v>0</v>
      </c>
    </row>
    <row r="41" spans="1:25" x14ac:dyDescent="0.35">
      <c r="A41" s="76" t="s">
        <v>350</v>
      </c>
      <c r="B41" s="157"/>
      <c r="C41" s="157"/>
      <c r="D41" s="157"/>
      <c r="E41" s="157"/>
      <c r="F41" s="220"/>
      <c r="G41" s="220"/>
      <c r="H41" s="224"/>
      <c r="I41" s="220"/>
      <c r="J41" s="220"/>
      <c r="K41" s="220"/>
      <c r="L41" s="120" t="str">
        <f>IF(K41&lt;&gt;0,VLOOKUP(K41,Production!G$4:BC$53,49,FALSE),"")</f>
        <v/>
      </c>
      <c r="M41" s="220"/>
      <c r="N41" s="220"/>
      <c r="O41" s="223"/>
      <c r="P41" s="224"/>
      <c r="Q41" s="76" t="str">
        <f t="shared" si="0"/>
        <v/>
      </c>
      <c r="R41" s="220"/>
      <c r="S41" s="220"/>
      <c r="T41" s="220"/>
      <c r="U41" s="220"/>
      <c r="V41" s="220"/>
      <c r="W41" s="220"/>
      <c r="X41" s="76">
        <f>IF(M41=0,0,0.001*(M41*(N41*(Sources!$C$73+Sources!$E$74)+Sources!$D$73+Sources!$F$74)+N41*Sources!$G$74+Sources!$H$74))-IF(AND(Q41="Hydrogène SMR", S41&gt;0),0.001*(S41*(T41*(Sources!$C$73+Sources!$E$74)+Sources!$D$73+Sources!$F$74)+T41*Sources!$G$74+Sources!$H$74),0)</f>
        <v>0</v>
      </c>
      <c r="Y41" s="247">
        <f t="shared" si="1"/>
        <v>0</v>
      </c>
    </row>
    <row r="42" spans="1:25" x14ac:dyDescent="0.35">
      <c r="A42" s="76" t="s">
        <v>351</v>
      </c>
      <c r="B42" s="157"/>
      <c r="C42" s="157"/>
      <c r="D42" s="157"/>
      <c r="E42" s="157"/>
      <c r="F42" s="220"/>
      <c r="G42" s="220"/>
      <c r="H42" s="224"/>
      <c r="I42" s="220"/>
      <c r="J42" s="220"/>
      <c r="K42" s="220"/>
      <c r="L42" s="120" t="str">
        <f>IF(K42&lt;&gt;0,VLOOKUP(K42,Production!G$4:BC$53,49,FALSE),"")</f>
        <v/>
      </c>
      <c r="M42" s="220"/>
      <c r="N42" s="220"/>
      <c r="O42" s="223"/>
      <c r="P42" s="224"/>
      <c r="Q42" s="76" t="str">
        <f t="shared" si="0"/>
        <v/>
      </c>
      <c r="R42" s="220"/>
      <c r="S42" s="220"/>
      <c r="T42" s="220"/>
      <c r="U42" s="220"/>
      <c r="V42" s="220"/>
      <c r="W42" s="220"/>
      <c r="X42" s="76">
        <f>IF(M42=0,0,0.001*(M42*(N42*(Sources!$C$73+Sources!$E$74)+Sources!$D$73+Sources!$F$74)+N42*Sources!$G$74+Sources!$H$74))-IF(AND(Q42="Hydrogène SMR", S42&gt;0),0.001*(S42*(T42*(Sources!$C$73+Sources!$E$74)+Sources!$D$73+Sources!$F$74)+T42*Sources!$G$74+Sources!$H$74),0)</f>
        <v>0</v>
      </c>
      <c r="Y42" s="247">
        <f t="shared" si="1"/>
        <v>0</v>
      </c>
    </row>
    <row r="43" spans="1:25" x14ac:dyDescent="0.35">
      <c r="A43" s="76" t="s">
        <v>352</v>
      </c>
      <c r="B43" s="157"/>
      <c r="C43" s="157"/>
      <c r="D43" s="157"/>
      <c r="E43" s="157"/>
      <c r="F43" s="220"/>
      <c r="G43" s="220"/>
      <c r="H43" s="224"/>
      <c r="I43" s="220"/>
      <c r="J43" s="220"/>
      <c r="K43" s="220"/>
      <c r="L43" s="120" t="str">
        <f>IF(K43&lt;&gt;0,VLOOKUP(K43,Production!G$4:BC$53,49,FALSE),"")</f>
        <v/>
      </c>
      <c r="M43" s="220"/>
      <c r="N43" s="220"/>
      <c r="O43" s="223"/>
      <c r="P43" s="224"/>
      <c r="Q43" s="76" t="str">
        <f t="shared" si="0"/>
        <v/>
      </c>
      <c r="R43" s="220"/>
      <c r="S43" s="220"/>
      <c r="T43" s="220"/>
      <c r="U43" s="220"/>
      <c r="V43" s="220"/>
      <c r="W43" s="220"/>
      <c r="X43" s="76">
        <f>IF(M43=0,0,0.001*(M43*(N43*(Sources!$C$73+Sources!$E$74)+Sources!$D$73+Sources!$F$74)+N43*Sources!$G$74+Sources!$H$74))-IF(AND(Q43="Hydrogène SMR", S43&gt;0),0.001*(S43*(T43*(Sources!$C$73+Sources!$E$74)+Sources!$D$73+Sources!$F$74)+T43*Sources!$G$74+Sources!$H$74),0)</f>
        <v>0</v>
      </c>
      <c r="Y43" s="247">
        <f t="shared" si="1"/>
        <v>0</v>
      </c>
    </row>
    <row r="44" spans="1:25" x14ac:dyDescent="0.35">
      <c r="A44" s="76" t="s">
        <v>353</v>
      </c>
      <c r="B44" s="157"/>
      <c r="C44" s="157"/>
      <c r="D44" s="157"/>
      <c r="E44" s="157"/>
      <c r="F44" s="220"/>
      <c r="G44" s="220"/>
      <c r="H44" s="224"/>
      <c r="I44" s="220"/>
      <c r="J44" s="220"/>
      <c r="K44" s="220"/>
      <c r="L44" s="120" t="str">
        <f>IF(K44&lt;&gt;0,VLOOKUP(K44,Production!G$4:BC$53,49,FALSE),"")</f>
        <v/>
      </c>
      <c r="M44" s="220"/>
      <c r="N44" s="220"/>
      <c r="O44" s="223"/>
      <c r="P44" s="224"/>
      <c r="Q44" s="76" t="str">
        <f t="shared" si="0"/>
        <v/>
      </c>
      <c r="R44" s="220"/>
      <c r="S44" s="220"/>
      <c r="T44" s="220"/>
      <c r="U44" s="220"/>
      <c r="V44" s="220"/>
      <c r="W44" s="220"/>
      <c r="X44" s="76">
        <f>IF(M44=0,0,0.001*(M44*(N44*(Sources!$C$73+Sources!$E$74)+Sources!$D$73+Sources!$F$74)+N44*Sources!$G$74+Sources!$H$74))-IF(AND(Q44="Hydrogène SMR", S44&gt;0),0.001*(S44*(T44*(Sources!$C$73+Sources!$E$74)+Sources!$D$73+Sources!$F$74)+T44*Sources!$G$74+Sources!$H$74),0)</f>
        <v>0</v>
      </c>
      <c r="Y44" s="247">
        <f t="shared" si="1"/>
        <v>0</v>
      </c>
    </row>
    <row r="45" spans="1:25" x14ac:dyDescent="0.35">
      <c r="A45" s="76" t="s">
        <v>354</v>
      </c>
      <c r="B45" s="157"/>
      <c r="C45" s="157"/>
      <c r="D45" s="157"/>
      <c r="E45" s="157"/>
      <c r="F45" s="220"/>
      <c r="G45" s="220"/>
      <c r="H45" s="224"/>
      <c r="I45" s="220"/>
      <c r="J45" s="220"/>
      <c r="K45" s="220"/>
      <c r="L45" s="120" t="str">
        <f>IF(K45&lt;&gt;0,VLOOKUP(K45,Production!G$4:BC$53,49,FALSE),"")</f>
        <v/>
      </c>
      <c r="M45" s="220"/>
      <c r="N45" s="220"/>
      <c r="O45" s="223"/>
      <c r="P45" s="224"/>
      <c r="Q45" s="76" t="str">
        <f t="shared" si="0"/>
        <v/>
      </c>
      <c r="R45" s="220"/>
      <c r="S45" s="220"/>
      <c r="T45" s="220"/>
      <c r="U45" s="220"/>
      <c r="V45" s="220"/>
      <c r="W45" s="220"/>
      <c r="X45" s="76">
        <f>IF(M45=0,0,0.001*(M45*(N45*(Sources!$C$73+Sources!$E$74)+Sources!$D$73+Sources!$F$74)+N45*Sources!$G$74+Sources!$H$74))-IF(AND(Q45="Hydrogène SMR", S45&gt;0),0.001*(S45*(T45*(Sources!$C$73+Sources!$E$74)+Sources!$D$73+Sources!$F$74)+T45*Sources!$G$74+Sources!$H$74),0)</f>
        <v>0</v>
      </c>
      <c r="Y45" s="247">
        <f t="shared" si="1"/>
        <v>0</v>
      </c>
    </row>
    <row r="46" spans="1:25" x14ac:dyDescent="0.35">
      <c r="A46" s="76" t="s">
        <v>355</v>
      </c>
      <c r="B46" s="157"/>
      <c r="C46" s="157"/>
      <c r="D46" s="157"/>
      <c r="E46" s="157"/>
      <c r="F46" s="220"/>
      <c r="G46" s="220"/>
      <c r="H46" s="224"/>
      <c r="I46" s="220"/>
      <c r="J46" s="220"/>
      <c r="K46" s="220"/>
      <c r="L46" s="120" t="str">
        <f>IF(K46&lt;&gt;0,VLOOKUP(K46,Production!G$4:BC$53,49,FALSE),"")</f>
        <v/>
      </c>
      <c r="M46" s="220"/>
      <c r="N46" s="220"/>
      <c r="O46" s="223"/>
      <c r="P46" s="224"/>
      <c r="Q46" s="76" t="str">
        <f t="shared" si="0"/>
        <v/>
      </c>
      <c r="R46" s="220"/>
      <c r="S46" s="220"/>
      <c r="T46" s="220"/>
      <c r="U46" s="220"/>
      <c r="V46" s="220"/>
      <c r="W46" s="220"/>
      <c r="X46" s="76">
        <f>IF(M46=0,0,0.001*(M46*(N46*(Sources!$C$73+Sources!$E$74)+Sources!$D$73+Sources!$F$74)+N46*Sources!$G$74+Sources!$H$74))-IF(AND(Q46="Hydrogène SMR", S46&gt;0),0.001*(S46*(T46*(Sources!$C$73+Sources!$E$74)+Sources!$D$73+Sources!$F$74)+T46*Sources!$G$74+Sources!$H$74),0)</f>
        <v>0</v>
      </c>
      <c r="Y46" s="247">
        <f t="shared" si="1"/>
        <v>0</v>
      </c>
    </row>
    <row r="47" spans="1:25" x14ac:dyDescent="0.35">
      <c r="A47" s="76" t="s">
        <v>356</v>
      </c>
      <c r="B47" s="157"/>
      <c r="C47" s="157"/>
      <c r="D47" s="157"/>
      <c r="E47" s="157"/>
      <c r="F47" s="220"/>
      <c r="G47" s="220"/>
      <c r="H47" s="224"/>
      <c r="I47" s="220"/>
      <c r="J47" s="220"/>
      <c r="K47" s="220"/>
      <c r="L47" s="120" t="str">
        <f>IF(K47&lt;&gt;0,VLOOKUP(K47,Production!G$4:BC$53,49,FALSE),"")</f>
        <v/>
      </c>
      <c r="M47" s="220"/>
      <c r="N47" s="220"/>
      <c r="O47" s="223"/>
      <c r="P47" s="224"/>
      <c r="Q47" s="76" t="str">
        <f t="shared" si="0"/>
        <v/>
      </c>
      <c r="R47" s="220"/>
      <c r="S47" s="220"/>
      <c r="T47" s="220"/>
      <c r="U47" s="220"/>
      <c r="V47" s="220"/>
      <c r="W47" s="220"/>
      <c r="X47" s="76">
        <f>IF(M47=0,0,0.001*(M47*(N47*(Sources!$C$73+Sources!$E$74)+Sources!$D$73+Sources!$F$74)+N47*Sources!$G$74+Sources!$H$74))-IF(AND(Q47="Hydrogène SMR", S47&gt;0),0.001*(S47*(T47*(Sources!$C$73+Sources!$E$74)+Sources!$D$73+Sources!$F$74)+T47*Sources!$G$74+Sources!$H$74),0)</f>
        <v>0</v>
      </c>
      <c r="Y47" s="247">
        <f t="shared" si="1"/>
        <v>0</v>
      </c>
    </row>
    <row r="48" spans="1:25" x14ac:dyDescent="0.35">
      <c r="A48" s="76" t="s">
        <v>357</v>
      </c>
      <c r="B48" s="157"/>
      <c r="C48" s="157"/>
      <c r="D48" s="157"/>
      <c r="E48" s="157"/>
      <c r="F48" s="220"/>
      <c r="G48" s="220"/>
      <c r="H48" s="224"/>
      <c r="I48" s="220"/>
      <c r="J48" s="220"/>
      <c r="K48" s="220"/>
      <c r="L48" s="120" t="str">
        <f>IF(K48&lt;&gt;0,VLOOKUP(K48,Production!G$4:BC$53,49,FALSE),"")</f>
        <v/>
      </c>
      <c r="M48" s="220"/>
      <c r="N48" s="220"/>
      <c r="O48" s="223"/>
      <c r="P48" s="224"/>
      <c r="Q48" s="76" t="str">
        <f t="shared" si="0"/>
        <v/>
      </c>
      <c r="R48" s="220"/>
      <c r="S48" s="220"/>
      <c r="T48" s="220"/>
      <c r="U48" s="220"/>
      <c r="V48" s="220"/>
      <c r="W48" s="220"/>
      <c r="X48" s="76">
        <f>IF(M48=0,0,0.001*(M48*(N48*(Sources!$C$73+Sources!$E$74)+Sources!$D$73+Sources!$F$74)+N48*Sources!$G$74+Sources!$H$74))-IF(AND(Q48="Hydrogène SMR", S48&gt;0),0.001*(S48*(T48*(Sources!$C$73+Sources!$E$74)+Sources!$D$73+Sources!$F$74)+T48*Sources!$G$74+Sources!$H$74),0)</f>
        <v>0</v>
      </c>
      <c r="Y48" s="247">
        <f t="shared" si="1"/>
        <v>0</v>
      </c>
    </row>
    <row r="49" spans="1:25" x14ac:dyDescent="0.35">
      <c r="A49" s="76" t="s">
        <v>358</v>
      </c>
      <c r="B49" s="157"/>
      <c r="C49" s="157"/>
      <c r="D49" s="157"/>
      <c r="E49" s="157"/>
      <c r="F49" s="220"/>
      <c r="G49" s="220"/>
      <c r="H49" s="224"/>
      <c r="I49" s="220"/>
      <c r="J49" s="220"/>
      <c r="K49" s="220"/>
      <c r="L49" s="120" t="str">
        <f>IF(K49&lt;&gt;0,VLOOKUP(K49,Production!G$4:BC$53,49,FALSE),"")</f>
        <v/>
      </c>
      <c r="M49" s="220"/>
      <c r="N49" s="220"/>
      <c r="O49" s="223"/>
      <c r="P49" s="224"/>
      <c r="Q49" s="76" t="str">
        <f t="shared" si="0"/>
        <v/>
      </c>
      <c r="R49" s="220"/>
      <c r="S49" s="220"/>
      <c r="T49" s="220"/>
      <c r="U49" s="220"/>
      <c r="V49" s="220"/>
      <c r="W49" s="220"/>
      <c r="X49" s="76">
        <f>IF(M49=0,0,0.001*(M49*(N49*(Sources!$C$73+Sources!$E$74)+Sources!$D$73+Sources!$F$74)+N49*Sources!$G$74+Sources!$H$74))-IF(AND(Q49="Hydrogène SMR", S49&gt;0),0.001*(S49*(T49*(Sources!$C$73+Sources!$E$74)+Sources!$D$73+Sources!$F$74)+T49*Sources!$G$74+Sources!$H$74),0)</f>
        <v>0</v>
      </c>
      <c r="Y49" s="247">
        <f t="shared" si="1"/>
        <v>0</v>
      </c>
    </row>
    <row r="50" spans="1:25" x14ac:dyDescent="0.35">
      <c r="A50" s="76" t="s">
        <v>359</v>
      </c>
      <c r="B50" s="157"/>
      <c r="C50" s="157"/>
      <c r="D50" s="157"/>
      <c r="E50" s="157"/>
      <c r="F50" s="220"/>
      <c r="G50" s="220"/>
      <c r="H50" s="224"/>
      <c r="I50" s="220"/>
      <c r="J50" s="220"/>
      <c r="K50" s="220"/>
      <c r="L50" s="120" t="str">
        <f>IF(K50&lt;&gt;0,VLOOKUP(K50,Production!G$4:BC$53,49,FALSE),"")</f>
        <v/>
      </c>
      <c r="M50" s="220"/>
      <c r="N50" s="220"/>
      <c r="O50" s="223"/>
      <c r="P50" s="224"/>
      <c r="Q50" s="76" t="str">
        <f t="shared" si="0"/>
        <v/>
      </c>
      <c r="R50" s="220"/>
      <c r="S50" s="220"/>
      <c r="T50" s="220"/>
      <c r="U50" s="220"/>
      <c r="V50" s="220"/>
      <c r="W50" s="220"/>
      <c r="X50" s="76">
        <f>IF(M50=0,0,0.001*(M50*(N50*(Sources!$C$73+Sources!$E$74)+Sources!$D$73+Sources!$F$74)+N50*Sources!$G$74+Sources!$H$74))-IF(AND(Q50="Hydrogène SMR", S50&gt;0),0.001*(S50*(T50*(Sources!$C$73+Sources!$E$74)+Sources!$D$73+Sources!$F$74)+T50*Sources!$G$74+Sources!$H$74),0)</f>
        <v>0</v>
      </c>
      <c r="Y50" s="247">
        <f t="shared" si="1"/>
        <v>0</v>
      </c>
    </row>
    <row r="51" spans="1:25" x14ac:dyDescent="0.35">
      <c r="A51" s="76" t="s">
        <v>360</v>
      </c>
      <c r="B51" s="157"/>
      <c r="C51" s="157"/>
      <c r="D51" s="157"/>
      <c r="E51" s="157"/>
      <c r="F51" s="220"/>
      <c r="G51" s="220"/>
      <c r="H51" s="224"/>
      <c r="I51" s="220"/>
      <c r="J51" s="220"/>
      <c r="K51" s="220"/>
      <c r="L51" s="120" t="str">
        <f>IF(K51&lt;&gt;0,VLOOKUP(K51,Production!G$4:BC$53,49,FALSE),"")</f>
        <v/>
      </c>
      <c r="M51" s="220"/>
      <c r="N51" s="220"/>
      <c r="O51" s="223"/>
      <c r="P51" s="224"/>
      <c r="Q51" s="76" t="str">
        <f t="shared" si="0"/>
        <v/>
      </c>
      <c r="R51" s="220"/>
      <c r="S51" s="220"/>
      <c r="T51" s="220"/>
      <c r="U51" s="220"/>
      <c r="V51" s="220"/>
      <c r="W51" s="220"/>
      <c r="X51" s="76">
        <f>IF(M51=0,0,0.001*(M51*(N51*(Sources!$C$73+Sources!$E$74)+Sources!$D$73+Sources!$F$74)+N51*Sources!$G$74+Sources!$H$74))-IF(AND(Q51="Hydrogène SMR", S51&gt;0),0.001*(S51*(T51*(Sources!$C$73+Sources!$E$74)+Sources!$D$73+Sources!$F$74)+T51*Sources!$G$74+Sources!$H$74),0)</f>
        <v>0</v>
      </c>
      <c r="Y51" s="247">
        <f t="shared" si="1"/>
        <v>0</v>
      </c>
    </row>
    <row r="52" spans="1:25" x14ac:dyDescent="0.35">
      <c r="A52" s="76" t="s">
        <v>361</v>
      </c>
      <c r="B52" s="157"/>
      <c r="C52" s="157"/>
      <c r="D52" s="157"/>
      <c r="E52" s="157"/>
      <c r="F52" s="220"/>
      <c r="G52" s="220"/>
      <c r="H52" s="224"/>
      <c r="I52" s="220"/>
      <c r="J52" s="220"/>
      <c r="K52" s="220"/>
      <c r="L52" s="120" t="str">
        <f>IF(K52&lt;&gt;0,VLOOKUP(K52,Production!G$4:BC$53,49,FALSE),"")</f>
        <v/>
      </c>
      <c r="M52" s="220"/>
      <c r="N52" s="220"/>
      <c r="O52" s="223"/>
      <c r="P52" s="224"/>
      <c r="Q52" s="76" t="str">
        <f t="shared" si="0"/>
        <v/>
      </c>
      <c r="R52" s="220"/>
      <c r="S52" s="220"/>
      <c r="T52" s="220"/>
      <c r="U52" s="220"/>
      <c r="V52" s="220"/>
      <c r="W52" s="220"/>
      <c r="X52" s="76">
        <f>IF(M52=0,0,0.001*(M52*(N52*(Sources!$C$73+Sources!$E$74)+Sources!$D$73+Sources!$F$74)+N52*Sources!$G$74+Sources!$H$74))-IF(AND(Q52="Hydrogène SMR", S52&gt;0),0.001*(S52*(T52*(Sources!$C$73+Sources!$E$74)+Sources!$D$73+Sources!$F$74)+T52*Sources!$G$74+Sources!$H$74),0)</f>
        <v>0</v>
      </c>
      <c r="Y52" s="247">
        <f t="shared" si="1"/>
        <v>0</v>
      </c>
    </row>
    <row r="53" spans="1:25" x14ac:dyDescent="0.35">
      <c r="A53" s="76" t="s">
        <v>362</v>
      </c>
      <c r="B53" s="157"/>
      <c r="C53" s="157"/>
      <c r="D53" s="157"/>
      <c r="E53" s="157"/>
      <c r="F53" s="220"/>
      <c r="G53" s="220"/>
      <c r="H53" s="224"/>
      <c r="I53" s="220"/>
      <c r="J53" s="220"/>
      <c r="K53" s="220"/>
      <c r="L53" s="120" t="str">
        <f>IF(K53&lt;&gt;0,VLOOKUP(K53,Production!G$4:BC$53,49,FALSE),"")</f>
        <v/>
      </c>
      <c r="M53" s="220"/>
      <c r="N53" s="220"/>
      <c r="O53" s="223"/>
      <c r="P53" s="224"/>
      <c r="Q53" s="76" t="str">
        <f t="shared" si="0"/>
        <v/>
      </c>
      <c r="R53" s="220"/>
      <c r="S53" s="220"/>
      <c r="T53" s="220"/>
      <c r="U53" s="220"/>
      <c r="V53" s="220"/>
      <c r="W53" s="220"/>
      <c r="X53" s="76">
        <f>IF(M53=0,0,0.001*(M53*(N53*(Sources!$C$73+Sources!$E$74)+Sources!$D$73+Sources!$F$74)+N53*Sources!$G$74+Sources!$H$74))-IF(AND(Q53="Hydrogène SMR", S53&gt;0),0.001*(S53*(T53*(Sources!$C$73+Sources!$E$74)+Sources!$D$73+Sources!$F$74)+T53*Sources!$G$74+Sources!$H$74),0)</f>
        <v>0</v>
      </c>
      <c r="Y53" s="247">
        <f t="shared" si="1"/>
        <v>0</v>
      </c>
    </row>
  </sheetData>
  <sheetProtection algorithmName="SHA-512" hashValue="zQyKMVNhEKhWrZbntBkcBXQsYcXlbBtycRKkXAnCpkQSNojOXj+/b5vKfytVUqLK9li95SUVepSrn5q1WjpSPQ==" saltValue="wnREodth7YESUTQPRsFfUw==" spinCount="100000" sheet="1" objects="1" scenarios="1"/>
  <phoneticPr fontId="31" type="noConversion"/>
  <dataValidations count="5">
    <dataValidation type="list" allowBlank="1" showInputMessage="1" showErrorMessage="1" sqref="B4:B53" xr:uid="{D51F7BFC-10BB-4A5D-98CF-FCA7F2C555A1}">
      <formula1>"Oui, Non"</formula1>
    </dataValidation>
    <dataValidation type="list" allowBlank="1" showInputMessage="1" showErrorMessage="1" sqref="U5:U53" xr:uid="{DE637AE3-4DDD-4589-8369-974D7E9C4274}">
      <formula1>"Secteurs_Industrie"</formula1>
    </dataValidation>
    <dataValidation type="list" allowBlank="1" showInputMessage="1" showErrorMessage="1" sqref="U4 I4:I53" xr:uid="{FF446008-8368-483A-8C5B-BF71AA0795EC}">
      <formula1>Secteurs_Industrie</formula1>
    </dataValidation>
    <dataValidation type="list" allowBlank="1" showInputMessage="1" showErrorMessage="1" sqref="H4:H53" xr:uid="{EC892302-8091-4E75-B601-EF3683A75E15}">
      <formula1>Usage_Industrie</formula1>
    </dataValidation>
    <dataValidation type="list" allowBlank="1" showInputMessage="1" showErrorMessage="1" sqref="F4:F53" xr:uid="{42006764-4017-48E6-AC46-9597518DC0BD}">
      <formula1>Partenaires</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A23BA7-2310-421C-BEAF-476D94D9823F}">
          <x14:formula1>
            <xm:f>Production!$G$4:$G$53</xm:f>
          </x14:formula1>
          <xm:sqref>K4:K53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1163E-5924-4583-AC93-61E564269AEF}">
  <sheetPr>
    <tabColor theme="7" tint="0.79998168889431442"/>
  </sheetPr>
  <dimension ref="A1:BO53"/>
  <sheetViews>
    <sheetView zoomScaleNormal="100" workbookViewId="0">
      <pane xSplit="5" ySplit="3" topLeftCell="F4" activePane="bottomRight" state="frozen"/>
      <selection pane="topRight" activeCell="F1" sqref="F1"/>
      <selection pane="bottomLeft" activeCell="A4" sqref="A4"/>
      <selection pane="bottomRight" activeCell="M4" sqref="M4"/>
    </sheetView>
  </sheetViews>
  <sheetFormatPr baseColWidth="10" defaultColWidth="11.453125" defaultRowHeight="14.5" outlineLevelCol="1" x14ac:dyDescent="0.35"/>
  <cols>
    <col min="1" max="1" width="24.81640625" customWidth="1"/>
    <col min="2" max="4" width="19.26953125" hidden="1" customWidth="1" outlineLevel="1"/>
    <col min="5" max="5" width="20.81640625" customWidth="1" collapsed="1"/>
    <col min="6" max="6" width="20.81640625" customWidth="1"/>
    <col min="7" max="7" width="21.54296875" customWidth="1"/>
    <col min="8" max="8" width="30.1796875" hidden="1" customWidth="1" outlineLevel="1"/>
    <col min="9" max="9" width="20.81640625" customWidth="1" collapsed="1"/>
    <col min="10" max="10" width="27.453125" customWidth="1"/>
    <col min="11" max="11" width="22.453125" customWidth="1"/>
    <col min="12" max="12" width="13" customWidth="1"/>
    <col min="13" max="13" width="16.7265625" customWidth="1"/>
    <col min="14" max="14" width="13" customWidth="1"/>
    <col min="15" max="15" width="18" customWidth="1"/>
    <col min="16" max="16" width="17.1796875" customWidth="1"/>
    <col min="17" max="17" width="15.7265625" customWidth="1"/>
    <col min="18" max="26" width="13" customWidth="1"/>
    <col min="27" max="27" width="21.54296875" customWidth="1"/>
    <col min="28" max="68" width="13" customWidth="1"/>
  </cols>
  <sheetData>
    <row r="1" spans="1:67" ht="29" x14ac:dyDescent="0.35">
      <c r="A1" s="86" t="s">
        <v>147</v>
      </c>
      <c r="B1" s="117" t="s">
        <v>148</v>
      </c>
      <c r="C1" s="117"/>
      <c r="D1" s="117"/>
      <c r="E1" s="86"/>
      <c r="F1" s="86"/>
      <c r="G1" s="92"/>
      <c r="H1" s="86"/>
      <c r="I1" s="86"/>
      <c r="J1" s="86"/>
      <c r="K1" s="86"/>
      <c r="L1" s="86"/>
      <c r="M1" s="86"/>
      <c r="N1" s="86"/>
      <c r="O1" s="86"/>
      <c r="P1" s="86"/>
      <c r="Q1" s="86"/>
      <c r="R1" s="86"/>
      <c r="S1" s="86"/>
      <c r="T1" s="86"/>
      <c r="U1" s="86"/>
      <c r="V1" s="86"/>
      <c r="W1" s="86"/>
      <c r="X1" s="86"/>
      <c r="Y1" s="86"/>
      <c r="Z1" s="86"/>
      <c r="AA1" s="92"/>
      <c r="AB1" s="161"/>
      <c r="AC1" s="161"/>
      <c r="AD1" s="161"/>
      <c r="AE1" s="161"/>
      <c r="AF1" s="87" t="s">
        <v>363</v>
      </c>
      <c r="AG1" s="88"/>
      <c r="AH1" s="88"/>
      <c r="AI1" s="88"/>
      <c r="AJ1" s="88"/>
      <c r="AK1" s="88"/>
      <c r="AL1" s="99" t="s">
        <v>154</v>
      </c>
      <c r="AM1" s="99"/>
      <c r="AN1" s="99"/>
      <c r="AO1" s="101" t="s">
        <v>155</v>
      </c>
      <c r="AP1" s="101"/>
      <c r="AQ1" s="101"/>
      <c r="AR1" s="101"/>
      <c r="AS1" s="101"/>
      <c r="AT1" s="101"/>
      <c r="AU1" s="102" t="s">
        <v>156</v>
      </c>
      <c r="AV1" s="102"/>
      <c r="AW1" s="102"/>
      <c r="AX1" s="102"/>
      <c r="AY1" s="102"/>
      <c r="AZ1" s="102"/>
      <c r="BA1" s="104" t="s">
        <v>157</v>
      </c>
      <c r="BB1" s="105" t="s">
        <v>158</v>
      </c>
      <c r="BC1" s="105"/>
      <c r="BD1" s="105"/>
      <c r="BE1" s="105"/>
    </row>
    <row r="2" spans="1:67" x14ac:dyDescent="0.35">
      <c r="B2" s="93"/>
      <c r="C2" s="93"/>
      <c r="D2" s="93"/>
      <c r="E2" s="4"/>
      <c r="F2" s="4"/>
      <c r="H2" s="4"/>
      <c r="I2" s="4"/>
      <c r="J2" s="4"/>
      <c r="K2" s="4"/>
      <c r="L2" s="4"/>
      <c r="M2" s="4"/>
      <c r="N2" s="4"/>
      <c r="O2" s="4"/>
      <c r="P2" s="4"/>
      <c r="Q2" s="4"/>
      <c r="R2" s="4"/>
      <c r="S2" s="4"/>
      <c r="T2" s="4"/>
      <c r="U2" s="4"/>
      <c r="V2" s="4"/>
      <c r="W2" s="4"/>
      <c r="X2" s="4"/>
      <c r="Y2" s="4"/>
      <c r="Z2" s="4"/>
      <c r="AB2" s="4"/>
      <c r="AC2" s="4"/>
      <c r="AD2" s="4"/>
      <c r="AE2" s="4"/>
      <c r="AF2" s="67"/>
      <c r="AG2" s="67"/>
      <c r="AH2" s="69"/>
      <c r="AI2" s="69"/>
      <c r="AJ2" s="69"/>
      <c r="AK2" s="69"/>
      <c r="AL2" s="98"/>
      <c r="AM2" s="98"/>
      <c r="AN2" s="98"/>
      <c r="AO2" s="100"/>
      <c r="AP2" s="98"/>
      <c r="AQ2" s="98"/>
    </row>
    <row r="3" spans="1:67" ht="101.5" x14ac:dyDescent="0.35">
      <c r="A3" s="95" t="s">
        <v>364</v>
      </c>
      <c r="B3" s="109" t="s">
        <v>160</v>
      </c>
      <c r="C3" s="109" t="s">
        <v>161</v>
      </c>
      <c r="D3" s="109" t="s">
        <v>162</v>
      </c>
      <c r="E3" s="95" t="s">
        <v>365</v>
      </c>
      <c r="F3" s="95" t="s">
        <v>366</v>
      </c>
      <c r="G3" s="95" t="s">
        <v>367</v>
      </c>
      <c r="H3" s="95" t="s">
        <v>368</v>
      </c>
      <c r="I3" s="95" t="s">
        <v>369</v>
      </c>
      <c r="J3" s="95" t="s">
        <v>370</v>
      </c>
      <c r="K3" s="95" t="s">
        <v>926</v>
      </c>
      <c r="L3" s="95" t="s">
        <v>302</v>
      </c>
      <c r="M3" s="95" t="s">
        <v>371</v>
      </c>
      <c r="N3" s="95" t="s">
        <v>928</v>
      </c>
      <c r="O3" s="95" t="s">
        <v>372</v>
      </c>
      <c r="P3" s="95" t="s">
        <v>947</v>
      </c>
      <c r="Q3" s="95" t="s">
        <v>373</v>
      </c>
      <c r="R3" s="95" t="s">
        <v>374</v>
      </c>
      <c r="S3" s="95" t="s">
        <v>375</v>
      </c>
      <c r="T3" s="95" t="s">
        <v>376</v>
      </c>
      <c r="U3" s="95" t="s">
        <v>377</v>
      </c>
      <c r="V3" s="95" t="s">
        <v>378</v>
      </c>
      <c r="W3" s="95" t="s">
        <v>379</v>
      </c>
      <c r="X3" s="95" t="s">
        <v>380</v>
      </c>
      <c r="Y3" s="95" t="s">
        <v>174</v>
      </c>
      <c r="Z3" s="95" t="s">
        <v>175</v>
      </c>
      <c r="AA3" s="95" t="s">
        <v>171</v>
      </c>
      <c r="AB3" s="162" t="s">
        <v>209</v>
      </c>
      <c r="AC3" s="162" t="s">
        <v>210</v>
      </c>
      <c r="AD3" s="162" t="s">
        <v>211</v>
      </c>
      <c r="AE3" s="203" t="s">
        <v>214</v>
      </c>
      <c r="AF3" s="87" t="s">
        <v>381</v>
      </c>
      <c r="AG3" s="87" t="s">
        <v>382</v>
      </c>
      <c r="AH3" s="87" t="s">
        <v>383</v>
      </c>
      <c r="AI3" s="220"/>
      <c r="AJ3" s="220"/>
      <c r="AK3" s="220"/>
      <c r="AL3" s="81" t="s">
        <v>384</v>
      </c>
      <c r="AM3" s="220"/>
      <c r="AN3" s="220"/>
      <c r="AO3" s="96" t="s">
        <v>385</v>
      </c>
      <c r="AP3" s="96" t="s">
        <v>220</v>
      </c>
      <c r="AQ3" s="96" t="s">
        <v>221</v>
      </c>
      <c r="AR3" s="220"/>
      <c r="AS3" s="220"/>
      <c r="AT3" s="96" t="s">
        <v>222</v>
      </c>
      <c r="AU3" s="103" t="s">
        <v>223</v>
      </c>
      <c r="AV3" s="103" t="s">
        <v>224</v>
      </c>
      <c r="AW3" s="103" t="s">
        <v>225</v>
      </c>
      <c r="AX3" s="220"/>
      <c r="AY3" s="220"/>
      <c r="AZ3" s="103" t="s">
        <v>222</v>
      </c>
      <c r="BA3" s="104" t="s">
        <v>226</v>
      </c>
      <c r="BB3" s="220"/>
      <c r="BC3" s="220"/>
      <c r="BD3" s="220"/>
      <c r="BE3" s="220"/>
      <c r="BF3" s="106" t="s">
        <v>386</v>
      </c>
      <c r="BG3" s="106" t="s">
        <v>228</v>
      </c>
      <c r="BH3" s="106" t="s">
        <v>229</v>
      </c>
      <c r="BI3" s="106" t="s">
        <v>230</v>
      </c>
      <c r="BJ3" s="106" t="s">
        <v>231</v>
      </c>
      <c r="BK3" s="106" t="s">
        <v>232</v>
      </c>
      <c r="BL3" s="106" t="s">
        <v>233</v>
      </c>
      <c r="BM3" s="106" t="s">
        <v>234</v>
      </c>
      <c r="BN3" s="106" t="s">
        <v>948</v>
      </c>
      <c r="BO3" s="106" t="s">
        <v>949</v>
      </c>
    </row>
    <row r="4" spans="1:67" x14ac:dyDescent="0.35">
      <c r="A4" s="76" t="s">
        <v>387</v>
      </c>
      <c r="B4" s="157"/>
      <c r="C4" s="157">
        <f t="shared" ref="C4:C35" si="0">IF(R4&lt;&gt;"",0.5*R4,0)</f>
        <v>0</v>
      </c>
      <c r="D4" s="157">
        <f>SUMIFS('Bilan GES'!T$6:T$55,'Bilan GES'!F$6:F$55,H4)</f>
        <v>0</v>
      </c>
      <c r="E4" s="220"/>
      <c r="F4" s="220"/>
      <c r="G4" s="220"/>
      <c r="H4" s="220" t="str">
        <f>A4&amp;" - "&amp;E4</f>
        <v xml:space="preserve">Unité de distribution n°1 - </v>
      </c>
      <c r="I4" s="220"/>
      <c r="J4" s="76" t="str">
        <f>IF(I4&lt;&gt;0,VLOOKUP(I4,Production!G$4:BD$53,50,FALSE),"")</f>
        <v/>
      </c>
      <c r="K4" s="220"/>
      <c r="L4" s="220"/>
      <c r="M4" s="76">
        <f>IF(K4=0,0,0.001*(K4*(L4*(Sources!$C$73+Sources!$E$74)+Sources!$D$73+Sources!$F$74)+L4*Sources!$G$74+Sources!$H$74))</f>
        <v>0</v>
      </c>
      <c r="N4" s="220"/>
      <c r="O4" s="220"/>
      <c r="P4" s="220"/>
      <c r="Q4" s="220"/>
      <c r="R4" s="76" t="str">
        <f>IF(AND(P4&lt;&gt;"",Q4&lt;&gt;""),P4*Q4,"")</f>
        <v/>
      </c>
      <c r="S4" s="220"/>
      <c r="T4" s="220"/>
      <c r="U4" s="220"/>
      <c r="V4" s="220"/>
      <c r="W4" s="220"/>
      <c r="X4" s="220"/>
      <c r="Y4" s="220"/>
      <c r="Z4" s="221"/>
      <c r="AA4" s="220"/>
      <c r="AB4" s="220"/>
      <c r="AC4" s="220"/>
      <c r="AD4" s="220"/>
      <c r="AE4" s="76">
        <f t="shared" ref="AE4:AE35" si="1">IF((S4+T4)&gt;0,20*Surface+(6000+6000+850*IF((S4+T4)&gt;3,2,1))*(S4+T4)+1500*IF((S4+T4)&gt;3,2,1)+MROUND(IF((S4+T4)&gt;3,2,1)*(2861+1.0725*taille_cuve),100),0)</f>
        <v>0</v>
      </c>
      <c r="AF4" s="220"/>
      <c r="AG4" s="220"/>
      <c r="AH4" s="220"/>
      <c r="AI4" s="220"/>
      <c r="AJ4" s="220"/>
      <c r="AK4" s="220"/>
      <c r="AL4" s="220"/>
      <c r="AM4" s="220"/>
      <c r="AN4" s="220"/>
      <c r="AO4" s="220"/>
      <c r="AP4" s="220"/>
      <c r="AQ4" s="220"/>
      <c r="AR4" s="220"/>
      <c r="AS4" s="220"/>
      <c r="AT4" s="220"/>
      <c r="AU4" s="220"/>
      <c r="AV4" s="220"/>
      <c r="AW4" s="220"/>
      <c r="AX4" s="220"/>
      <c r="AY4" s="220"/>
      <c r="AZ4" s="220"/>
      <c r="BA4" s="220"/>
      <c r="BB4" s="220"/>
      <c r="BC4" s="220"/>
      <c r="BD4" s="220"/>
      <c r="BE4" s="220"/>
      <c r="BF4" s="76">
        <f>SUM(AF4:AK4)</f>
        <v>0</v>
      </c>
      <c r="BG4" s="76">
        <f>SUM(AL4:AN4)</f>
        <v>0</v>
      </c>
      <c r="BH4" s="76">
        <f>SUM(AO4:AT4)</f>
        <v>0</v>
      </c>
      <c r="BI4" s="76">
        <f>SUM(AU4:AZ4)</f>
        <v>0</v>
      </c>
      <c r="BJ4" s="76">
        <f>BA4</f>
        <v>0</v>
      </c>
      <c r="BK4" s="76">
        <f>SUM(BB4:BE4)</f>
        <v>0</v>
      </c>
      <c r="BL4" s="76">
        <f>SUM(BF4:BK4)</f>
        <v>0</v>
      </c>
      <c r="BM4" s="76">
        <f>BL4-AE4</f>
        <v>0</v>
      </c>
      <c r="BN4" s="234">
        <f>IF(BM4=0,0,AB4/BM4)</f>
        <v>0</v>
      </c>
      <c r="BO4" s="234">
        <f>IF(BM4=0,0,(AB4+AC4+AD4)/BM4)</f>
        <v>0</v>
      </c>
    </row>
    <row r="5" spans="1:67" x14ac:dyDescent="0.35">
      <c r="A5" s="76" t="s">
        <v>388</v>
      </c>
      <c r="B5" s="157"/>
      <c r="C5" s="157">
        <f t="shared" si="0"/>
        <v>0</v>
      </c>
      <c r="D5" s="157">
        <f>SUMIFS('Bilan GES'!T$6:T$55,'Bilan GES'!F$6:F$55,H5)</f>
        <v>0</v>
      </c>
      <c r="E5" s="220"/>
      <c r="F5" s="220"/>
      <c r="G5" s="220"/>
      <c r="H5" s="220" t="str">
        <f t="shared" ref="H5:H53" si="2">A5&amp;" - "&amp;E5</f>
        <v xml:space="preserve">Unité de distribution n°2 - </v>
      </c>
      <c r="I5" s="220"/>
      <c r="J5" s="76" t="str">
        <f>IF(I5&lt;&gt;0,VLOOKUP(I5,Production!G$4:BD$53,50,FALSE),"")</f>
        <v/>
      </c>
      <c r="K5" s="220"/>
      <c r="L5" s="220"/>
      <c r="M5" s="76">
        <f>IF(K5=0,0,0.001*(K5*(L5*(Sources!$C$73+Sources!$E$74)+Sources!$D$73+Sources!$F$74)+L5*Sources!$G$74+Sources!$H$74))</f>
        <v>0</v>
      </c>
      <c r="N5" s="220"/>
      <c r="O5" s="220"/>
      <c r="P5" s="220"/>
      <c r="Q5" s="220"/>
      <c r="R5" s="76" t="str">
        <f t="shared" ref="R5:R53" si="3">IF(AND(P5&lt;&gt;"",Q5&lt;&gt;""),P5*Q5,"")</f>
        <v/>
      </c>
      <c r="S5" s="220"/>
      <c r="T5" s="220"/>
      <c r="U5" s="220"/>
      <c r="V5" s="220"/>
      <c r="W5" s="220"/>
      <c r="X5" s="220"/>
      <c r="Y5" s="220"/>
      <c r="Z5" s="221"/>
      <c r="AA5" s="220"/>
      <c r="AB5" s="220"/>
      <c r="AC5" s="220"/>
      <c r="AD5" s="220"/>
      <c r="AE5" s="76">
        <f t="shared" si="1"/>
        <v>0</v>
      </c>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76">
        <f t="shared" ref="BF5:BF53" si="4">SUM(AF5:AK5)</f>
        <v>0</v>
      </c>
      <c r="BG5" s="76">
        <f t="shared" ref="BG5:BG53" si="5">SUM(AL5:AN5)</f>
        <v>0</v>
      </c>
      <c r="BH5" s="76">
        <f t="shared" ref="BH5:BH53" si="6">SUM(AO5:AT5)</f>
        <v>0</v>
      </c>
      <c r="BI5" s="76">
        <f t="shared" ref="BI5:BI53" si="7">SUM(AU5:AZ5)</f>
        <v>0</v>
      </c>
      <c r="BJ5" s="76">
        <f t="shared" ref="BJ5:BJ53" si="8">BA5</f>
        <v>0</v>
      </c>
      <c r="BK5" s="76">
        <f t="shared" ref="BK5:BK53" si="9">SUM(BB5:BE5)</f>
        <v>0</v>
      </c>
      <c r="BL5" s="76">
        <f t="shared" ref="BL5:BL53" si="10">SUM(BF5:BK5)</f>
        <v>0</v>
      </c>
      <c r="BM5" s="76">
        <f t="shared" ref="BM5:BM53" si="11">BL5-AE5</f>
        <v>0</v>
      </c>
      <c r="BN5" s="234">
        <f t="shared" ref="BN5:BN53" si="12">IF(BM5=0,0,AB5/BM5)</f>
        <v>0</v>
      </c>
      <c r="BO5" s="234">
        <f t="shared" ref="BO5:BO53" si="13">IF(BM5=0,0,(AB5+AC5+AD5)/BM5)</f>
        <v>0</v>
      </c>
    </row>
    <row r="6" spans="1:67" x14ac:dyDescent="0.35">
      <c r="A6" s="76" t="s">
        <v>389</v>
      </c>
      <c r="B6" s="157"/>
      <c r="C6" s="157">
        <f t="shared" si="0"/>
        <v>0</v>
      </c>
      <c r="D6" s="157">
        <f>SUMIFS('Bilan GES'!T$6:T$55,'Bilan GES'!F$6:F$55,H6)</f>
        <v>0</v>
      </c>
      <c r="E6" s="220"/>
      <c r="F6" s="220"/>
      <c r="G6" s="220"/>
      <c r="H6" s="220" t="str">
        <f t="shared" si="2"/>
        <v xml:space="preserve">Unité de distribution n°3 - </v>
      </c>
      <c r="I6" s="220"/>
      <c r="J6" s="76" t="str">
        <f>IF(I6&lt;&gt;0,VLOOKUP(I6,Production!G$4:BD$53,50,FALSE),"")</f>
        <v/>
      </c>
      <c r="K6" s="220"/>
      <c r="L6" s="220"/>
      <c r="M6" s="76">
        <f>IF(K6=0,0,0.001*(K6*(L6*(Sources!$C$73+Sources!$E$74)+Sources!$D$73+Sources!$F$74)+L6*Sources!$G$74+Sources!$H$74))</f>
        <v>0</v>
      </c>
      <c r="N6" s="220"/>
      <c r="O6" s="220"/>
      <c r="P6" s="220"/>
      <c r="Q6" s="220"/>
      <c r="R6" s="76" t="str">
        <f t="shared" si="3"/>
        <v/>
      </c>
      <c r="S6" s="220"/>
      <c r="T6" s="220"/>
      <c r="U6" s="220"/>
      <c r="V6" s="220"/>
      <c r="W6" s="220"/>
      <c r="X6" s="220"/>
      <c r="Y6" s="220"/>
      <c r="Z6" s="221"/>
      <c r="AA6" s="220"/>
      <c r="AB6" s="220"/>
      <c r="AC6" s="220"/>
      <c r="AD6" s="220"/>
      <c r="AE6" s="76">
        <f t="shared" si="1"/>
        <v>0</v>
      </c>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76">
        <f t="shared" si="4"/>
        <v>0</v>
      </c>
      <c r="BG6" s="76">
        <f t="shared" si="5"/>
        <v>0</v>
      </c>
      <c r="BH6" s="76">
        <f t="shared" si="6"/>
        <v>0</v>
      </c>
      <c r="BI6" s="76">
        <f t="shared" si="7"/>
        <v>0</v>
      </c>
      <c r="BJ6" s="76">
        <f t="shared" si="8"/>
        <v>0</v>
      </c>
      <c r="BK6" s="76">
        <f t="shared" si="9"/>
        <v>0</v>
      </c>
      <c r="BL6" s="76">
        <f t="shared" si="10"/>
        <v>0</v>
      </c>
      <c r="BM6" s="76">
        <f t="shared" si="11"/>
        <v>0</v>
      </c>
      <c r="BN6" s="234">
        <f t="shared" si="12"/>
        <v>0</v>
      </c>
      <c r="BO6" s="234">
        <f t="shared" si="13"/>
        <v>0</v>
      </c>
    </row>
    <row r="7" spans="1:67" x14ac:dyDescent="0.35">
      <c r="A7" s="76" t="s">
        <v>390</v>
      </c>
      <c r="B7" s="157"/>
      <c r="C7" s="157">
        <f t="shared" si="0"/>
        <v>0</v>
      </c>
      <c r="D7" s="157">
        <f>SUMIFS('Bilan GES'!T$6:T$55,'Bilan GES'!F$6:F$55,H7)</f>
        <v>0</v>
      </c>
      <c r="E7" s="220"/>
      <c r="F7" s="220"/>
      <c r="G7" s="220"/>
      <c r="H7" s="220" t="str">
        <f t="shared" si="2"/>
        <v xml:space="preserve">Unité de distribution n°4 - </v>
      </c>
      <c r="I7" s="220"/>
      <c r="J7" s="76" t="str">
        <f>IF(I7&lt;&gt;0,VLOOKUP(I7,Production!G$4:BD$53,50,FALSE),"")</f>
        <v/>
      </c>
      <c r="K7" s="220"/>
      <c r="L7" s="220"/>
      <c r="M7" s="76">
        <f>IF(K7=0,0,0.001*(K7*(L7*(Sources!$C$73+Sources!$E$74)+Sources!$D$73+Sources!$F$74)+L7*Sources!$G$74+Sources!$H$74))</f>
        <v>0</v>
      </c>
      <c r="N7" s="220"/>
      <c r="O7" s="220"/>
      <c r="P7" s="220"/>
      <c r="Q7" s="220"/>
      <c r="R7" s="76" t="str">
        <f t="shared" si="3"/>
        <v/>
      </c>
      <c r="S7" s="220"/>
      <c r="T7" s="220"/>
      <c r="U7" s="220"/>
      <c r="V7" s="220"/>
      <c r="W7" s="220"/>
      <c r="X7" s="220"/>
      <c r="Y7" s="220"/>
      <c r="Z7" s="221"/>
      <c r="AA7" s="220"/>
      <c r="AB7" s="220"/>
      <c r="AC7" s="220"/>
      <c r="AD7" s="220"/>
      <c r="AE7" s="76">
        <f t="shared" si="1"/>
        <v>0</v>
      </c>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76">
        <f t="shared" si="4"/>
        <v>0</v>
      </c>
      <c r="BG7" s="76">
        <f t="shared" si="5"/>
        <v>0</v>
      </c>
      <c r="BH7" s="76">
        <f t="shared" si="6"/>
        <v>0</v>
      </c>
      <c r="BI7" s="76">
        <f t="shared" si="7"/>
        <v>0</v>
      </c>
      <c r="BJ7" s="76">
        <f t="shared" si="8"/>
        <v>0</v>
      </c>
      <c r="BK7" s="76">
        <f t="shared" si="9"/>
        <v>0</v>
      </c>
      <c r="BL7" s="76">
        <f t="shared" si="10"/>
        <v>0</v>
      </c>
      <c r="BM7" s="76">
        <f t="shared" si="11"/>
        <v>0</v>
      </c>
      <c r="BN7" s="234">
        <f t="shared" si="12"/>
        <v>0</v>
      </c>
      <c r="BO7" s="234">
        <f t="shared" si="13"/>
        <v>0</v>
      </c>
    </row>
    <row r="8" spans="1:67" x14ac:dyDescent="0.35">
      <c r="A8" s="76" t="s">
        <v>391</v>
      </c>
      <c r="B8" s="157"/>
      <c r="C8" s="157">
        <f t="shared" si="0"/>
        <v>0</v>
      </c>
      <c r="D8" s="157">
        <f>SUMIFS('Bilan GES'!T$6:T$55,'Bilan GES'!F$6:F$55,H8)</f>
        <v>0</v>
      </c>
      <c r="E8" s="220"/>
      <c r="F8" s="220"/>
      <c r="G8" s="220"/>
      <c r="H8" s="220" t="str">
        <f t="shared" si="2"/>
        <v xml:space="preserve">Unité de distribution n°5 - </v>
      </c>
      <c r="I8" s="220"/>
      <c r="J8" s="76" t="str">
        <f>IF(I8&lt;&gt;0,VLOOKUP(I8,Production!G$4:BD$53,50,FALSE),"")</f>
        <v/>
      </c>
      <c r="K8" s="220"/>
      <c r="L8" s="220"/>
      <c r="M8" s="76">
        <f>IF(K8=0,0,0.001*(K8*(L8*(Sources!$C$73+Sources!$E$74)+Sources!$D$73+Sources!$F$74)+L8*Sources!$G$74+Sources!$H$74))</f>
        <v>0</v>
      </c>
      <c r="N8" s="220"/>
      <c r="O8" s="220"/>
      <c r="P8" s="220"/>
      <c r="Q8" s="220"/>
      <c r="R8" s="76" t="str">
        <f t="shared" si="3"/>
        <v/>
      </c>
      <c r="S8" s="220"/>
      <c r="T8" s="220"/>
      <c r="U8" s="220"/>
      <c r="V8" s="220"/>
      <c r="W8" s="220"/>
      <c r="X8" s="220"/>
      <c r="Y8" s="220"/>
      <c r="Z8" s="221"/>
      <c r="AA8" s="220"/>
      <c r="AB8" s="220"/>
      <c r="AC8" s="220"/>
      <c r="AD8" s="220"/>
      <c r="AE8" s="76">
        <f t="shared" si="1"/>
        <v>0</v>
      </c>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76">
        <f t="shared" si="4"/>
        <v>0</v>
      </c>
      <c r="BG8" s="76">
        <f t="shared" si="5"/>
        <v>0</v>
      </c>
      <c r="BH8" s="76">
        <f t="shared" si="6"/>
        <v>0</v>
      </c>
      <c r="BI8" s="76">
        <f t="shared" si="7"/>
        <v>0</v>
      </c>
      <c r="BJ8" s="76">
        <f t="shared" si="8"/>
        <v>0</v>
      </c>
      <c r="BK8" s="76">
        <f t="shared" si="9"/>
        <v>0</v>
      </c>
      <c r="BL8" s="76">
        <f t="shared" si="10"/>
        <v>0</v>
      </c>
      <c r="BM8" s="76">
        <f t="shared" si="11"/>
        <v>0</v>
      </c>
      <c r="BN8" s="234">
        <f t="shared" si="12"/>
        <v>0</v>
      </c>
      <c r="BO8" s="234">
        <f t="shared" si="13"/>
        <v>0</v>
      </c>
    </row>
    <row r="9" spans="1:67" x14ac:dyDescent="0.35">
      <c r="A9" s="76" t="s">
        <v>392</v>
      </c>
      <c r="B9" s="157"/>
      <c r="C9" s="157">
        <f t="shared" si="0"/>
        <v>0</v>
      </c>
      <c r="D9" s="157">
        <f>SUMIFS('Bilan GES'!T$6:T$55,'Bilan GES'!F$6:F$55,H9)</f>
        <v>0</v>
      </c>
      <c r="E9" s="220"/>
      <c r="F9" s="220"/>
      <c r="G9" s="220"/>
      <c r="H9" s="220" t="str">
        <f t="shared" si="2"/>
        <v xml:space="preserve">Unité de distribution n°6 - </v>
      </c>
      <c r="I9" s="220"/>
      <c r="J9" s="76" t="str">
        <f>IF(I9&lt;&gt;0,VLOOKUP(I9,Production!G$4:BD$53,50,FALSE),"")</f>
        <v/>
      </c>
      <c r="K9" s="220"/>
      <c r="L9" s="220"/>
      <c r="M9" s="76">
        <f>IF(K9=0,0,0.001*(K9*(L9*(Sources!$C$73+Sources!$E$74)+Sources!$D$73+Sources!$F$74)+L9*Sources!$G$74+Sources!$H$74))</f>
        <v>0</v>
      </c>
      <c r="N9" s="220"/>
      <c r="O9" s="220"/>
      <c r="P9" s="220"/>
      <c r="Q9" s="220"/>
      <c r="R9" s="76" t="str">
        <f t="shared" si="3"/>
        <v/>
      </c>
      <c r="S9" s="220"/>
      <c r="T9" s="220"/>
      <c r="U9" s="220"/>
      <c r="V9" s="220"/>
      <c r="W9" s="220"/>
      <c r="X9" s="220"/>
      <c r="Y9" s="220"/>
      <c r="Z9" s="221"/>
      <c r="AA9" s="220"/>
      <c r="AB9" s="220"/>
      <c r="AC9" s="220"/>
      <c r="AD9" s="220"/>
      <c r="AE9" s="76">
        <f t="shared" si="1"/>
        <v>0</v>
      </c>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76">
        <f t="shared" si="4"/>
        <v>0</v>
      </c>
      <c r="BG9" s="76">
        <f t="shared" si="5"/>
        <v>0</v>
      </c>
      <c r="BH9" s="76">
        <f t="shared" si="6"/>
        <v>0</v>
      </c>
      <c r="BI9" s="76">
        <f t="shared" si="7"/>
        <v>0</v>
      </c>
      <c r="BJ9" s="76">
        <f t="shared" si="8"/>
        <v>0</v>
      </c>
      <c r="BK9" s="76">
        <f t="shared" si="9"/>
        <v>0</v>
      </c>
      <c r="BL9" s="76">
        <f t="shared" si="10"/>
        <v>0</v>
      </c>
      <c r="BM9" s="76">
        <f t="shared" si="11"/>
        <v>0</v>
      </c>
      <c r="BN9" s="234">
        <f t="shared" si="12"/>
        <v>0</v>
      </c>
      <c r="BO9" s="234">
        <f t="shared" si="13"/>
        <v>0</v>
      </c>
    </row>
    <row r="10" spans="1:67" x14ac:dyDescent="0.35">
      <c r="A10" s="76" t="s">
        <v>393</v>
      </c>
      <c r="B10" s="157"/>
      <c r="C10" s="157">
        <f t="shared" si="0"/>
        <v>0</v>
      </c>
      <c r="D10" s="157">
        <f>SUMIFS('Bilan GES'!T$6:T$55,'Bilan GES'!F$6:F$55,H10)</f>
        <v>0</v>
      </c>
      <c r="E10" s="220"/>
      <c r="F10" s="220"/>
      <c r="G10" s="220"/>
      <c r="H10" s="220" t="str">
        <f t="shared" si="2"/>
        <v xml:space="preserve">Unité de distribution n°7 - </v>
      </c>
      <c r="I10" s="220"/>
      <c r="J10" s="76" t="str">
        <f>IF(I10&lt;&gt;0,VLOOKUP(I10,Production!G$4:BD$53,50,FALSE),"")</f>
        <v/>
      </c>
      <c r="K10" s="220"/>
      <c r="L10" s="220"/>
      <c r="M10" s="76">
        <f>IF(K10=0,0,0.001*(K10*(L10*(Sources!$C$73+Sources!$E$74)+Sources!$D$73+Sources!$F$74)+L10*Sources!$G$74+Sources!$H$74))</f>
        <v>0</v>
      </c>
      <c r="N10" s="220"/>
      <c r="O10" s="220"/>
      <c r="P10" s="220"/>
      <c r="Q10" s="220"/>
      <c r="R10" s="76" t="str">
        <f t="shared" si="3"/>
        <v/>
      </c>
      <c r="S10" s="220"/>
      <c r="T10" s="220"/>
      <c r="U10" s="220"/>
      <c r="V10" s="220"/>
      <c r="W10" s="220"/>
      <c r="X10" s="220"/>
      <c r="Y10" s="220"/>
      <c r="Z10" s="221"/>
      <c r="AA10" s="220"/>
      <c r="AB10" s="220"/>
      <c r="AC10" s="220"/>
      <c r="AD10" s="220"/>
      <c r="AE10" s="76">
        <f t="shared" si="1"/>
        <v>0</v>
      </c>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76">
        <f t="shared" si="4"/>
        <v>0</v>
      </c>
      <c r="BG10" s="76">
        <f t="shared" si="5"/>
        <v>0</v>
      </c>
      <c r="BH10" s="76">
        <f t="shared" si="6"/>
        <v>0</v>
      </c>
      <c r="BI10" s="76">
        <f t="shared" si="7"/>
        <v>0</v>
      </c>
      <c r="BJ10" s="76">
        <f t="shared" si="8"/>
        <v>0</v>
      </c>
      <c r="BK10" s="76">
        <f t="shared" si="9"/>
        <v>0</v>
      </c>
      <c r="BL10" s="76">
        <f t="shared" si="10"/>
        <v>0</v>
      </c>
      <c r="BM10" s="76">
        <f t="shared" si="11"/>
        <v>0</v>
      </c>
      <c r="BN10" s="234">
        <f t="shared" si="12"/>
        <v>0</v>
      </c>
      <c r="BO10" s="234">
        <f t="shared" si="13"/>
        <v>0</v>
      </c>
    </row>
    <row r="11" spans="1:67" x14ac:dyDescent="0.35">
      <c r="A11" s="76" t="s">
        <v>394</v>
      </c>
      <c r="B11" s="157"/>
      <c r="C11" s="157">
        <f t="shared" si="0"/>
        <v>0</v>
      </c>
      <c r="D11" s="157">
        <f>SUMIFS('Bilan GES'!T$6:T$55,'Bilan GES'!F$6:F$55,H11)</f>
        <v>0</v>
      </c>
      <c r="E11" s="220"/>
      <c r="F11" s="220"/>
      <c r="G11" s="220"/>
      <c r="H11" s="220" t="str">
        <f t="shared" si="2"/>
        <v xml:space="preserve">Unité de distribution n°8 - </v>
      </c>
      <c r="I11" s="220"/>
      <c r="J11" s="76" t="str">
        <f>IF(I11&lt;&gt;0,VLOOKUP(I11,Production!G$4:BD$53,50,FALSE),"")</f>
        <v/>
      </c>
      <c r="K11" s="220"/>
      <c r="L11" s="220"/>
      <c r="M11" s="76">
        <f>IF(K11=0,0,0.001*(K11*(L11*(Sources!$C$73+Sources!$E$74)+Sources!$D$73+Sources!$F$74)+L11*Sources!$G$74+Sources!$H$74))</f>
        <v>0</v>
      </c>
      <c r="N11" s="220"/>
      <c r="O11" s="220"/>
      <c r="P11" s="220"/>
      <c r="Q11" s="220"/>
      <c r="R11" s="76" t="str">
        <f t="shared" si="3"/>
        <v/>
      </c>
      <c r="S11" s="220"/>
      <c r="T11" s="220"/>
      <c r="U11" s="220"/>
      <c r="V11" s="220"/>
      <c r="W11" s="220"/>
      <c r="X11" s="220"/>
      <c r="Y11" s="220"/>
      <c r="Z11" s="221"/>
      <c r="AA11" s="220"/>
      <c r="AB11" s="220"/>
      <c r="AC11" s="220"/>
      <c r="AD11" s="220"/>
      <c r="AE11" s="76">
        <f t="shared" si="1"/>
        <v>0</v>
      </c>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76">
        <f t="shared" si="4"/>
        <v>0</v>
      </c>
      <c r="BG11" s="76">
        <f t="shared" si="5"/>
        <v>0</v>
      </c>
      <c r="BH11" s="76">
        <f t="shared" si="6"/>
        <v>0</v>
      </c>
      <c r="BI11" s="76">
        <f t="shared" si="7"/>
        <v>0</v>
      </c>
      <c r="BJ11" s="76">
        <f t="shared" si="8"/>
        <v>0</v>
      </c>
      <c r="BK11" s="76">
        <f t="shared" si="9"/>
        <v>0</v>
      </c>
      <c r="BL11" s="76">
        <f t="shared" si="10"/>
        <v>0</v>
      </c>
      <c r="BM11" s="76">
        <f t="shared" si="11"/>
        <v>0</v>
      </c>
      <c r="BN11" s="234">
        <f t="shared" si="12"/>
        <v>0</v>
      </c>
      <c r="BO11" s="234">
        <f t="shared" si="13"/>
        <v>0</v>
      </c>
    </row>
    <row r="12" spans="1:67" x14ac:dyDescent="0.35">
      <c r="A12" s="76" t="s">
        <v>395</v>
      </c>
      <c r="B12" s="157"/>
      <c r="C12" s="157">
        <f t="shared" si="0"/>
        <v>0</v>
      </c>
      <c r="D12" s="157">
        <f>SUMIFS('Bilan GES'!T$6:T$55,'Bilan GES'!F$6:F$55,H12)</f>
        <v>0</v>
      </c>
      <c r="E12" s="220"/>
      <c r="F12" s="220"/>
      <c r="G12" s="220"/>
      <c r="H12" s="220" t="str">
        <f t="shared" si="2"/>
        <v xml:space="preserve">Unité de distribution n°9 - </v>
      </c>
      <c r="I12" s="220"/>
      <c r="J12" s="76" t="str">
        <f>IF(I12&lt;&gt;0,VLOOKUP(I12,Production!G$4:BD$53,50,FALSE),"")</f>
        <v/>
      </c>
      <c r="K12" s="220"/>
      <c r="L12" s="220"/>
      <c r="M12" s="76">
        <f>IF(K12=0,0,0.001*(K12*(L12*(Sources!$C$73+Sources!$E$74)+Sources!$D$73+Sources!$F$74)+L12*Sources!$G$74+Sources!$H$74))</f>
        <v>0</v>
      </c>
      <c r="N12" s="220"/>
      <c r="O12" s="220"/>
      <c r="P12" s="220"/>
      <c r="Q12" s="220"/>
      <c r="R12" s="76" t="str">
        <f t="shared" si="3"/>
        <v/>
      </c>
      <c r="S12" s="220"/>
      <c r="T12" s="220"/>
      <c r="U12" s="220"/>
      <c r="V12" s="220"/>
      <c r="W12" s="220"/>
      <c r="X12" s="220"/>
      <c r="Y12" s="220"/>
      <c r="Z12" s="221"/>
      <c r="AA12" s="220"/>
      <c r="AB12" s="220"/>
      <c r="AC12" s="220"/>
      <c r="AD12" s="220"/>
      <c r="AE12" s="76">
        <f t="shared" si="1"/>
        <v>0</v>
      </c>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76">
        <f t="shared" si="4"/>
        <v>0</v>
      </c>
      <c r="BG12" s="76">
        <f t="shared" si="5"/>
        <v>0</v>
      </c>
      <c r="BH12" s="76">
        <f t="shared" si="6"/>
        <v>0</v>
      </c>
      <c r="BI12" s="76">
        <f t="shared" si="7"/>
        <v>0</v>
      </c>
      <c r="BJ12" s="76">
        <f t="shared" si="8"/>
        <v>0</v>
      </c>
      <c r="BK12" s="76">
        <f t="shared" si="9"/>
        <v>0</v>
      </c>
      <c r="BL12" s="76">
        <f t="shared" si="10"/>
        <v>0</v>
      </c>
      <c r="BM12" s="76">
        <f t="shared" si="11"/>
        <v>0</v>
      </c>
      <c r="BN12" s="234">
        <f t="shared" si="12"/>
        <v>0</v>
      </c>
      <c r="BO12" s="234">
        <f t="shared" si="13"/>
        <v>0</v>
      </c>
    </row>
    <row r="13" spans="1:67" x14ac:dyDescent="0.35">
      <c r="A13" s="76" t="s">
        <v>396</v>
      </c>
      <c r="B13" s="157"/>
      <c r="C13" s="157">
        <f t="shared" si="0"/>
        <v>0</v>
      </c>
      <c r="D13" s="157">
        <f>SUMIFS('Bilan GES'!T$6:T$55,'Bilan GES'!F$6:F$55,H13)</f>
        <v>0</v>
      </c>
      <c r="E13" s="220"/>
      <c r="F13" s="220"/>
      <c r="G13" s="220"/>
      <c r="H13" s="220" t="str">
        <f t="shared" si="2"/>
        <v xml:space="preserve">Unité de distribution n°10 - </v>
      </c>
      <c r="I13" s="220"/>
      <c r="J13" s="76" t="str">
        <f>IF(I13&lt;&gt;0,VLOOKUP(I13,Production!G$4:BD$53,50,FALSE),"")</f>
        <v/>
      </c>
      <c r="K13" s="220"/>
      <c r="L13" s="220"/>
      <c r="M13" s="76">
        <f>IF(K13=0,0,0.001*(K13*(L13*(Sources!$C$73+Sources!$E$74)+Sources!$D$73+Sources!$F$74)+L13*Sources!$G$74+Sources!$H$74))</f>
        <v>0</v>
      </c>
      <c r="N13" s="220"/>
      <c r="O13" s="220"/>
      <c r="P13" s="220"/>
      <c r="Q13" s="220"/>
      <c r="R13" s="76" t="str">
        <f t="shared" si="3"/>
        <v/>
      </c>
      <c r="S13" s="220"/>
      <c r="T13" s="220"/>
      <c r="U13" s="220"/>
      <c r="V13" s="220"/>
      <c r="W13" s="220"/>
      <c r="X13" s="220"/>
      <c r="Y13" s="220"/>
      <c r="Z13" s="221"/>
      <c r="AA13" s="220"/>
      <c r="AB13" s="220"/>
      <c r="AC13" s="220"/>
      <c r="AD13" s="220"/>
      <c r="AE13" s="76">
        <f t="shared" si="1"/>
        <v>0</v>
      </c>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76">
        <f t="shared" si="4"/>
        <v>0</v>
      </c>
      <c r="BG13" s="76">
        <f t="shared" si="5"/>
        <v>0</v>
      </c>
      <c r="BH13" s="76">
        <f t="shared" si="6"/>
        <v>0</v>
      </c>
      <c r="BI13" s="76">
        <f t="shared" si="7"/>
        <v>0</v>
      </c>
      <c r="BJ13" s="76">
        <f t="shared" si="8"/>
        <v>0</v>
      </c>
      <c r="BK13" s="76">
        <f t="shared" si="9"/>
        <v>0</v>
      </c>
      <c r="BL13" s="76">
        <f t="shared" si="10"/>
        <v>0</v>
      </c>
      <c r="BM13" s="76">
        <f t="shared" si="11"/>
        <v>0</v>
      </c>
      <c r="BN13" s="234">
        <f t="shared" si="12"/>
        <v>0</v>
      </c>
      <c r="BO13" s="234">
        <f t="shared" si="13"/>
        <v>0</v>
      </c>
    </row>
    <row r="14" spans="1:67" x14ac:dyDescent="0.35">
      <c r="A14" s="76" t="s">
        <v>397</v>
      </c>
      <c r="B14" s="157"/>
      <c r="C14" s="157">
        <f t="shared" si="0"/>
        <v>0</v>
      </c>
      <c r="D14" s="157">
        <f>SUMIFS('Bilan GES'!T$6:T$55,'Bilan GES'!F$6:F$55,H14)</f>
        <v>0</v>
      </c>
      <c r="E14" s="220"/>
      <c r="F14" s="220"/>
      <c r="G14" s="220"/>
      <c r="H14" s="220" t="str">
        <f t="shared" si="2"/>
        <v xml:space="preserve">Unité de distribution n°11 - </v>
      </c>
      <c r="I14" s="220"/>
      <c r="J14" s="76" t="str">
        <f>IF(I14&lt;&gt;0,VLOOKUP(I14,Production!G$4:BD$53,50,FALSE),"")</f>
        <v/>
      </c>
      <c r="K14" s="220"/>
      <c r="L14" s="220"/>
      <c r="M14" s="76">
        <f>IF(K14=0,0,0.001*(K14*(L14*(Sources!$C$73+Sources!$E$74)+Sources!$D$73+Sources!$F$74)+L14*Sources!$G$74+Sources!$H$74))</f>
        <v>0</v>
      </c>
      <c r="N14" s="220"/>
      <c r="O14" s="220"/>
      <c r="P14" s="220"/>
      <c r="Q14" s="220"/>
      <c r="R14" s="76" t="str">
        <f t="shared" si="3"/>
        <v/>
      </c>
      <c r="S14" s="220"/>
      <c r="T14" s="220"/>
      <c r="U14" s="220"/>
      <c r="V14" s="220"/>
      <c r="W14" s="220"/>
      <c r="X14" s="220"/>
      <c r="Y14" s="220"/>
      <c r="Z14" s="221"/>
      <c r="AA14" s="220"/>
      <c r="AB14" s="220"/>
      <c r="AC14" s="220"/>
      <c r="AD14" s="220"/>
      <c r="AE14" s="76">
        <f t="shared" si="1"/>
        <v>0</v>
      </c>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76">
        <f t="shared" si="4"/>
        <v>0</v>
      </c>
      <c r="BG14" s="76">
        <f t="shared" si="5"/>
        <v>0</v>
      </c>
      <c r="BH14" s="76">
        <f t="shared" si="6"/>
        <v>0</v>
      </c>
      <c r="BI14" s="76">
        <f t="shared" si="7"/>
        <v>0</v>
      </c>
      <c r="BJ14" s="76">
        <f t="shared" si="8"/>
        <v>0</v>
      </c>
      <c r="BK14" s="76">
        <f t="shared" si="9"/>
        <v>0</v>
      </c>
      <c r="BL14" s="76">
        <f t="shared" si="10"/>
        <v>0</v>
      </c>
      <c r="BM14" s="76">
        <f t="shared" si="11"/>
        <v>0</v>
      </c>
      <c r="BN14" s="234">
        <f t="shared" si="12"/>
        <v>0</v>
      </c>
      <c r="BO14" s="234">
        <f t="shared" si="13"/>
        <v>0</v>
      </c>
    </row>
    <row r="15" spans="1:67" x14ac:dyDescent="0.35">
      <c r="A15" s="76" t="s">
        <v>398</v>
      </c>
      <c r="B15" s="157"/>
      <c r="C15" s="157">
        <f t="shared" si="0"/>
        <v>0</v>
      </c>
      <c r="D15" s="157">
        <f>SUMIFS('Bilan GES'!T$6:T$55,'Bilan GES'!F$6:F$55,H15)</f>
        <v>0</v>
      </c>
      <c r="E15" s="220"/>
      <c r="F15" s="220"/>
      <c r="G15" s="220"/>
      <c r="H15" s="220" t="str">
        <f t="shared" si="2"/>
        <v xml:space="preserve">Unité de distribution n°12 - </v>
      </c>
      <c r="I15" s="220"/>
      <c r="J15" s="76" t="str">
        <f>IF(I15&lt;&gt;0,VLOOKUP(I15,Production!G$4:BD$53,50,FALSE),"")</f>
        <v/>
      </c>
      <c r="K15" s="220"/>
      <c r="L15" s="220"/>
      <c r="M15" s="76">
        <f>IF(K15=0,0,0.001*(K15*(L15*(Sources!$C$73+Sources!$E$74)+Sources!$D$73+Sources!$F$74)+L15*Sources!$G$74+Sources!$H$74))</f>
        <v>0</v>
      </c>
      <c r="N15" s="220"/>
      <c r="O15" s="220"/>
      <c r="P15" s="220"/>
      <c r="Q15" s="220"/>
      <c r="R15" s="76" t="str">
        <f t="shared" si="3"/>
        <v/>
      </c>
      <c r="S15" s="220"/>
      <c r="T15" s="220"/>
      <c r="U15" s="220"/>
      <c r="V15" s="220"/>
      <c r="W15" s="220"/>
      <c r="X15" s="220"/>
      <c r="Y15" s="220"/>
      <c r="Z15" s="221"/>
      <c r="AA15" s="220"/>
      <c r="AB15" s="220"/>
      <c r="AC15" s="220"/>
      <c r="AD15" s="220"/>
      <c r="AE15" s="76">
        <f t="shared" si="1"/>
        <v>0</v>
      </c>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76">
        <f t="shared" si="4"/>
        <v>0</v>
      </c>
      <c r="BG15" s="76">
        <f t="shared" si="5"/>
        <v>0</v>
      </c>
      <c r="BH15" s="76">
        <f t="shared" si="6"/>
        <v>0</v>
      </c>
      <c r="BI15" s="76">
        <f t="shared" si="7"/>
        <v>0</v>
      </c>
      <c r="BJ15" s="76">
        <f t="shared" si="8"/>
        <v>0</v>
      </c>
      <c r="BK15" s="76">
        <f t="shared" si="9"/>
        <v>0</v>
      </c>
      <c r="BL15" s="76">
        <f t="shared" si="10"/>
        <v>0</v>
      </c>
      <c r="BM15" s="76">
        <f t="shared" si="11"/>
        <v>0</v>
      </c>
      <c r="BN15" s="234">
        <f t="shared" si="12"/>
        <v>0</v>
      </c>
      <c r="BO15" s="234">
        <f t="shared" si="13"/>
        <v>0</v>
      </c>
    </row>
    <row r="16" spans="1:67" x14ac:dyDescent="0.35">
      <c r="A16" s="76" t="s">
        <v>399</v>
      </c>
      <c r="B16" s="157"/>
      <c r="C16" s="157">
        <f t="shared" si="0"/>
        <v>0</v>
      </c>
      <c r="D16" s="157">
        <f>SUMIFS('Bilan GES'!T$6:T$55,'Bilan GES'!F$6:F$55,H16)</f>
        <v>0</v>
      </c>
      <c r="E16" s="220"/>
      <c r="F16" s="220"/>
      <c r="G16" s="220"/>
      <c r="H16" s="220" t="str">
        <f t="shared" si="2"/>
        <v xml:space="preserve">Unité de distribution n°13 - </v>
      </c>
      <c r="I16" s="220"/>
      <c r="J16" s="76" t="str">
        <f>IF(I16&lt;&gt;0,VLOOKUP(I16,Production!G$4:BD$53,50,FALSE),"")</f>
        <v/>
      </c>
      <c r="K16" s="220"/>
      <c r="L16" s="220"/>
      <c r="M16" s="76">
        <f>IF(K16=0,0,0.001*(K16*(L16*(Sources!$C$73+Sources!$E$74)+Sources!$D$73+Sources!$F$74)+L16*Sources!$G$74+Sources!$H$74))</f>
        <v>0</v>
      </c>
      <c r="N16" s="220"/>
      <c r="O16" s="220"/>
      <c r="P16" s="220"/>
      <c r="Q16" s="220"/>
      <c r="R16" s="76" t="str">
        <f t="shared" si="3"/>
        <v/>
      </c>
      <c r="S16" s="220"/>
      <c r="T16" s="220"/>
      <c r="U16" s="220"/>
      <c r="V16" s="220"/>
      <c r="W16" s="220"/>
      <c r="X16" s="220"/>
      <c r="Y16" s="220"/>
      <c r="Z16" s="221"/>
      <c r="AA16" s="220"/>
      <c r="AB16" s="220"/>
      <c r="AC16" s="220"/>
      <c r="AD16" s="220"/>
      <c r="AE16" s="76">
        <f t="shared" si="1"/>
        <v>0</v>
      </c>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76">
        <f t="shared" si="4"/>
        <v>0</v>
      </c>
      <c r="BG16" s="76">
        <f t="shared" si="5"/>
        <v>0</v>
      </c>
      <c r="BH16" s="76">
        <f t="shared" si="6"/>
        <v>0</v>
      </c>
      <c r="BI16" s="76">
        <f t="shared" si="7"/>
        <v>0</v>
      </c>
      <c r="BJ16" s="76">
        <f t="shared" si="8"/>
        <v>0</v>
      </c>
      <c r="BK16" s="76">
        <f t="shared" si="9"/>
        <v>0</v>
      </c>
      <c r="BL16" s="76">
        <f t="shared" si="10"/>
        <v>0</v>
      </c>
      <c r="BM16" s="76">
        <f t="shared" si="11"/>
        <v>0</v>
      </c>
      <c r="BN16" s="234">
        <f t="shared" si="12"/>
        <v>0</v>
      </c>
      <c r="BO16" s="234">
        <f t="shared" si="13"/>
        <v>0</v>
      </c>
    </row>
    <row r="17" spans="1:67" x14ac:dyDescent="0.35">
      <c r="A17" s="76" t="s">
        <v>400</v>
      </c>
      <c r="B17" s="157"/>
      <c r="C17" s="157">
        <f t="shared" si="0"/>
        <v>0</v>
      </c>
      <c r="D17" s="157">
        <f>SUMIFS('Bilan GES'!T$6:T$55,'Bilan GES'!F$6:F$55,H17)</f>
        <v>0</v>
      </c>
      <c r="E17" s="220"/>
      <c r="F17" s="220"/>
      <c r="G17" s="220"/>
      <c r="H17" s="220" t="str">
        <f t="shared" si="2"/>
        <v xml:space="preserve">Unité de distribution n°14 - </v>
      </c>
      <c r="I17" s="220"/>
      <c r="J17" s="76" t="str">
        <f>IF(I17&lt;&gt;0,VLOOKUP(I17,Production!G$4:BD$53,50,FALSE),"")</f>
        <v/>
      </c>
      <c r="K17" s="220"/>
      <c r="L17" s="220"/>
      <c r="M17" s="76">
        <f>IF(K17=0,0,0.001*(K17*(L17*(Sources!$C$73+Sources!$E$74)+Sources!$D$73+Sources!$F$74)+L17*Sources!$G$74+Sources!$H$74))</f>
        <v>0</v>
      </c>
      <c r="N17" s="220"/>
      <c r="O17" s="220"/>
      <c r="P17" s="220"/>
      <c r="Q17" s="220"/>
      <c r="R17" s="76" t="str">
        <f t="shared" si="3"/>
        <v/>
      </c>
      <c r="S17" s="220"/>
      <c r="T17" s="220"/>
      <c r="U17" s="220"/>
      <c r="V17" s="220"/>
      <c r="W17" s="220"/>
      <c r="X17" s="220"/>
      <c r="Y17" s="220"/>
      <c r="Z17" s="221"/>
      <c r="AA17" s="220"/>
      <c r="AB17" s="220"/>
      <c r="AC17" s="220"/>
      <c r="AD17" s="220"/>
      <c r="AE17" s="76">
        <f t="shared" si="1"/>
        <v>0</v>
      </c>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76">
        <f t="shared" si="4"/>
        <v>0</v>
      </c>
      <c r="BG17" s="76">
        <f t="shared" si="5"/>
        <v>0</v>
      </c>
      <c r="BH17" s="76">
        <f t="shared" si="6"/>
        <v>0</v>
      </c>
      <c r="BI17" s="76">
        <f t="shared" si="7"/>
        <v>0</v>
      </c>
      <c r="BJ17" s="76">
        <f t="shared" si="8"/>
        <v>0</v>
      </c>
      <c r="BK17" s="76">
        <f t="shared" si="9"/>
        <v>0</v>
      </c>
      <c r="BL17" s="76">
        <f t="shared" si="10"/>
        <v>0</v>
      </c>
      <c r="BM17" s="76">
        <f t="shared" si="11"/>
        <v>0</v>
      </c>
      <c r="BN17" s="234">
        <f t="shared" si="12"/>
        <v>0</v>
      </c>
      <c r="BO17" s="234">
        <f t="shared" si="13"/>
        <v>0</v>
      </c>
    </row>
    <row r="18" spans="1:67" x14ac:dyDescent="0.35">
      <c r="A18" s="76" t="s">
        <v>401</v>
      </c>
      <c r="B18" s="157"/>
      <c r="C18" s="157">
        <f t="shared" si="0"/>
        <v>0</v>
      </c>
      <c r="D18" s="157">
        <f>SUMIFS('Bilan GES'!T$6:T$55,'Bilan GES'!F$6:F$55,H18)</f>
        <v>0</v>
      </c>
      <c r="E18" s="220"/>
      <c r="F18" s="220"/>
      <c r="G18" s="220"/>
      <c r="H18" s="220" t="str">
        <f t="shared" si="2"/>
        <v xml:space="preserve">Unité de distribution n°15 - </v>
      </c>
      <c r="I18" s="220"/>
      <c r="J18" s="76" t="str">
        <f>IF(I18&lt;&gt;0,VLOOKUP(I18,Production!G$4:BD$53,50,FALSE),"")</f>
        <v/>
      </c>
      <c r="K18" s="220"/>
      <c r="L18" s="220"/>
      <c r="M18" s="76">
        <f>IF(K18=0,0,0.001*(K18*(L18*(Sources!$C$73+Sources!$E$74)+Sources!$D$73+Sources!$F$74)+L18*Sources!$G$74+Sources!$H$74))</f>
        <v>0</v>
      </c>
      <c r="N18" s="220"/>
      <c r="O18" s="220"/>
      <c r="P18" s="220"/>
      <c r="Q18" s="220"/>
      <c r="R18" s="76" t="str">
        <f t="shared" si="3"/>
        <v/>
      </c>
      <c r="S18" s="220"/>
      <c r="T18" s="220"/>
      <c r="U18" s="220"/>
      <c r="V18" s="220"/>
      <c r="W18" s="220"/>
      <c r="X18" s="220"/>
      <c r="Y18" s="220"/>
      <c r="Z18" s="221"/>
      <c r="AA18" s="220"/>
      <c r="AB18" s="220"/>
      <c r="AC18" s="220"/>
      <c r="AD18" s="220"/>
      <c r="AE18" s="76">
        <f t="shared" si="1"/>
        <v>0</v>
      </c>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76">
        <f t="shared" si="4"/>
        <v>0</v>
      </c>
      <c r="BG18" s="76">
        <f t="shared" si="5"/>
        <v>0</v>
      </c>
      <c r="BH18" s="76">
        <f t="shared" si="6"/>
        <v>0</v>
      </c>
      <c r="BI18" s="76">
        <f t="shared" si="7"/>
        <v>0</v>
      </c>
      <c r="BJ18" s="76">
        <f t="shared" si="8"/>
        <v>0</v>
      </c>
      <c r="BK18" s="76">
        <f t="shared" si="9"/>
        <v>0</v>
      </c>
      <c r="BL18" s="76">
        <f t="shared" si="10"/>
        <v>0</v>
      </c>
      <c r="BM18" s="76">
        <f t="shared" si="11"/>
        <v>0</v>
      </c>
      <c r="BN18" s="234">
        <f t="shared" si="12"/>
        <v>0</v>
      </c>
      <c r="BO18" s="234">
        <f t="shared" si="13"/>
        <v>0</v>
      </c>
    </row>
    <row r="19" spans="1:67" x14ac:dyDescent="0.35">
      <c r="A19" s="76" t="s">
        <v>402</v>
      </c>
      <c r="B19" s="157"/>
      <c r="C19" s="157">
        <f t="shared" si="0"/>
        <v>0</v>
      </c>
      <c r="D19" s="157">
        <f>SUMIFS('Bilan GES'!T$6:T$55,'Bilan GES'!F$6:F$55,H19)</f>
        <v>0</v>
      </c>
      <c r="E19" s="220"/>
      <c r="F19" s="220"/>
      <c r="G19" s="220"/>
      <c r="H19" s="220" t="str">
        <f t="shared" si="2"/>
        <v xml:space="preserve">Unité de distribution n°16 - </v>
      </c>
      <c r="I19" s="220"/>
      <c r="J19" s="76" t="str">
        <f>IF(I19&lt;&gt;0,VLOOKUP(I19,Production!G$4:BD$53,50,FALSE),"")</f>
        <v/>
      </c>
      <c r="K19" s="220"/>
      <c r="L19" s="220"/>
      <c r="M19" s="76">
        <f>IF(K19=0,0,0.001*(K19*(L19*(Sources!$C$73+Sources!$E$74)+Sources!$D$73+Sources!$F$74)+L19*Sources!$G$74+Sources!$H$74))</f>
        <v>0</v>
      </c>
      <c r="N19" s="220"/>
      <c r="O19" s="220"/>
      <c r="P19" s="220"/>
      <c r="Q19" s="220"/>
      <c r="R19" s="76" t="str">
        <f t="shared" si="3"/>
        <v/>
      </c>
      <c r="S19" s="220"/>
      <c r="T19" s="220"/>
      <c r="U19" s="220"/>
      <c r="V19" s="220"/>
      <c r="W19" s="220"/>
      <c r="X19" s="220"/>
      <c r="Y19" s="220"/>
      <c r="Z19" s="221"/>
      <c r="AA19" s="220"/>
      <c r="AB19" s="220"/>
      <c r="AC19" s="220"/>
      <c r="AD19" s="220"/>
      <c r="AE19" s="76">
        <f t="shared" si="1"/>
        <v>0</v>
      </c>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76">
        <f t="shared" si="4"/>
        <v>0</v>
      </c>
      <c r="BG19" s="76">
        <f t="shared" si="5"/>
        <v>0</v>
      </c>
      <c r="BH19" s="76">
        <f t="shared" si="6"/>
        <v>0</v>
      </c>
      <c r="BI19" s="76">
        <f t="shared" si="7"/>
        <v>0</v>
      </c>
      <c r="BJ19" s="76">
        <f t="shared" si="8"/>
        <v>0</v>
      </c>
      <c r="BK19" s="76">
        <f t="shared" si="9"/>
        <v>0</v>
      </c>
      <c r="BL19" s="76">
        <f t="shared" si="10"/>
        <v>0</v>
      </c>
      <c r="BM19" s="76">
        <f t="shared" si="11"/>
        <v>0</v>
      </c>
      <c r="BN19" s="234">
        <f t="shared" si="12"/>
        <v>0</v>
      </c>
      <c r="BO19" s="234">
        <f t="shared" si="13"/>
        <v>0</v>
      </c>
    </row>
    <row r="20" spans="1:67" x14ac:dyDescent="0.35">
      <c r="A20" s="76" t="s">
        <v>403</v>
      </c>
      <c r="B20" s="157"/>
      <c r="C20" s="157">
        <f t="shared" si="0"/>
        <v>0</v>
      </c>
      <c r="D20" s="157">
        <f>SUMIFS('Bilan GES'!T$6:T$55,'Bilan GES'!F$6:F$55,H20)</f>
        <v>0</v>
      </c>
      <c r="E20" s="220"/>
      <c r="F20" s="220"/>
      <c r="G20" s="220"/>
      <c r="H20" s="220" t="str">
        <f t="shared" si="2"/>
        <v xml:space="preserve">Unité de distribution n°17 - </v>
      </c>
      <c r="I20" s="220"/>
      <c r="J20" s="76" t="str">
        <f>IF(I20&lt;&gt;0,VLOOKUP(I20,Production!G$4:BD$53,50,FALSE),"")</f>
        <v/>
      </c>
      <c r="K20" s="220"/>
      <c r="L20" s="220"/>
      <c r="M20" s="76">
        <f>IF(K20=0,0,0.001*(K20*(L20*(Sources!$C$73+Sources!$E$74)+Sources!$D$73+Sources!$F$74)+L20*Sources!$G$74+Sources!$H$74))</f>
        <v>0</v>
      </c>
      <c r="N20" s="220"/>
      <c r="O20" s="220"/>
      <c r="P20" s="220"/>
      <c r="Q20" s="220"/>
      <c r="R20" s="76" t="str">
        <f t="shared" si="3"/>
        <v/>
      </c>
      <c r="S20" s="220"/>
      <c r="T20" s="220"/>
      <c r="U20" s="220"/>
      <c r="V20" s="220"/>
      <c r="W20" s="220"/>
      <c r="X20" s="220"/>
      <c r="Y20" s="220"/>
      <c r="Z20" s="221"/>
      <c r="AA20" s="220"/>
      <c r="AB20" s="220"/>
      <c r="AC20" s="220"/>
      <c r="AD20" s="220"/>
      <c r="AE20" s="76">
        <f t="shared" si="1"/>
        <v>0</v>
      </c>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76">
        <f t="shared" si="4"/>
        <v>0</v>
      </c>
      <c r="BG20" s="76">
        <f t="shared" si="5"/>
        <v>0</v>
      </c>
      <c r="BH20" s="76">
        <f t="shared" si="6"/>
        <v>0</v>
      </c>
      <c r="BI20" s="76">
        <f t="shared" si="7"/>
        <v>0</v>
      </c>
      <c r="BJ20" s="76">
        <f t="shared" si="8"/>
        <v>0</v>
      </c>
      <c r="BK20" s="76">
        <f t="shared" si="9"/>
        <v>0</v>
      </c>
      <c r="BL20" s="76">
        <f t="shared" si="10"/>
        <v>0</v>
      </c>
      <c r="BM20" s="76">
        <f t="shared" si="11"/>
        <v>0</v>
      </c>
      <c r="BN20" s="234">
        <f t="shared" si="12"/>
        <v>0</v>
      </c>
      <c r="BO20" s="234">
        <f t="shared" si="13"/>
        <v>0</v>
      </c>
    </row>
    <row r="21" spans="1:67" x14ac:dyDescent="0.35">
      <c r="A21" s="76" t="s">
        <v>404</v>
      </c>
      <c r="B21" s="157"/>
      <c r="C21" s="157">
        <f t="shared" si="0"/>
        <v>0</v>
      </c>
      <c r="D21" s="157">
        <f>SUMIFS('Bilan GES'!T$6:T$55,'Bilan GES'!F$6:F$55,H21)</f>
        <v>0</v>
      </c>
      <c r="E21" s="220"/>
      <c r="F21" s="220"/>
      <c r="G21" s="220"/>
      <c r="H21" s="220" t="str">
        <f t="shared" si="2"/>
        <v xml:space="preserve">Unité de distribution n°18 - </v>
      </c>
      <c r="I21" s="220"/>
      <c r="J21" s="76" t="str">
        <f>IF(I21&lt;&gt;0,VLOOKUP(I21,Production!G$4:BD$53,50,FALSE),"")</f>
        <v/>
      </c>
      <c r="K21" s="220"/>
      <c r="L21" s="220"/>
      <c r="M21" s="76">
        <f>IF(K21=0,0,0.001*(K21*(L21*(Sources!$C$73+Sources!$E$74)+Sources!$D$73+Sources!$F$74)+L21*Sources!$G$74+Sources!$H$74))</f>
        <v>0</v>
      </c>
      <c r="N21" s="220"/>
      <c r="O21" s="220"/>
      <c r="P21" s="220"/>
      <c r="Q21" s="220"/>
      <c r="R21" s="76" t="str">
        <f t="shared" si="3"/>
        <v/>
      </c>
      <c r="S21" s="220"/>
      <c r="T21" s="220"/>
      <c r="U21" s="220"/>
      <c r="V21" s="220"/>
      <c r="W21" s="220"/>
      <c r="X21" s="220"/>
      <c r="Y21" s="220"/>
      <c r="Z21" s="221"/>
      <c r="AA21" s="220"/>
      <c r="AB21" s="220"/>
      <c r="AC21" s="220"/>
      <c r="AD21" s="220"/>
      <c r="AE21" s="76">
        <f t="shared" si="1"/>
        <v>0</v>
      </c>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76">
        <f t="shared" si="4"/>
        <v>0</v>
      </c>
      <c r="BG21" s="76">
        <f t="shared" si="5"/>
        <v>0</v>
      </c>
      <c r="BH21" s="76">
        <f t="shared" si="6"/>
        <v>0</v>
      </c>
      <c r="BI21" s="76">
        <f t="shared" si="7"/>
        <v>0</v>
      </c>
      <c r="BJ21" s="76">
        <f t="shared" si="8"/>
        <v>0</v>
      </c>
      <c r="BK21" s="76">
        <f t="shared" si="9"/>
        <v>0</v>
      </c>
      <c r="BL21" s="76">
        <f t="shared" si="10"/>
        <v>0</v>
      </c>
      <c r="BM21" s="76">
        <f t="shared" si="11"/>
        <v>0</v>
      </c>
      <c r="BN21" s="234">
        <f t="shared" si="12"/>
        <v>0</v>
      </c>
      <c r="BO21" s="234">
        <f t="shared" si="13"/>
        <v>0</v>
      </c>
    </row>
    <row r="22" spans="1:67" x14ac:dyDescent="0.35">
      <c r="A22" s="76" t="s">
        <v>405</v>
      </c>
      <c r="B22" s="157"/>
      <c r="C22" s="157">
        <f t="shared" si="0"/>
        <v>0</v>
      </c>
      <c r="D22" s="157">
        <f>SUMIFS('Bilan GES'!T$6:T$55,'Bilan GES'!F$6:F$55,H22)</f>
        <v>0</v>
      </c>
      <c r="E22" s="220"/>
      <c r="F22" s="220"/>
      <c r="G22" s="220"/>
      <c r="H22" s="220" t="str">
        <f t="shared" si="2"/>
        <v xml:space="preserve">Unité de distribution n°19 - </v>
      </c>
      <c r="I22" s="220"/>
      <c r="J22" s="76" t="str">
        <f>IF(I22&lt;&gt;0,VLOOKUP(I22,Production!G$4:BD$53,50,FALSE),"")</f>
        <v/>
      </c>
      <c r="K22" s="220"/>
      <c r="L22" s="220"/>
      <c r="M22" s="76">
        <f>IF(K22=0,0,0.001*(K22*(L22*(Sources!$C$73+Sources!$E$74)+Sources!$D$73+Sources!$F$74)+L22*Sources!$G$74+Sources!$H$74))</f>
        <v>0</v>
      </c>
      <c r="N22" s="220"/>
      <c r="O22" s="220"/>
      <c r="P22" s="220"/>
      <c r="Q22" s="220"/>
      <c r="R22" s="76" t="str">
        <f t="shared" si="3"/>
        <v/>
      </c>
      <c r="S22" s="220"/>
      <c r="T22" s="220"/>
      <c r="U22" s="220"/>
      <c r="V22" s="220"/>
      <c r="W22" s="220"/>
      <c r="X22" s="220"/>
      <c r="Y22" s="220"/>
      <c r="Z22" s="221"/>
      <c r="AA22" s="220"/>
      <c r="AB22" s="220"/>
      <c r="AC22" s="220"/>
      <c r="AD22" s="220"/>
      <c r="AE22" s="76">
        <f t="shared" si="1"/>
        <v>0</v>
      </c>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76">
        <f t="shared" si="4"/>
        <v>0</v>
      </c>
      <c r="BG22" s="76">
        <f t="shared" si="5"/>
        <v>0</v>
      </c>
      <c r="BH22" s="76">
        <f t="shared" si="6"/>
        <v>0</v>
      </c>
      <c r="BI22" s="76">
        <f t="shared" si="7"/>
        <v>0</v>
      </c>
      <c r="BJ22" s="76">
        <f t="shared" si="8"/>
        <v>0</v>
      </c>
      <c r="BK22" s="76">
        <f t="shared" si="9"/>
        <v>0</v>
      </c>
      <c r="BL22" s="76">
        <f t="shared" si="10"/>
        <v>0</v>
      </c>
      <c r="BM22" s="76">
        <f t="shared" si="11"/>
        <v>0</v>
      </c>
      <c r="BN22" s="234">
        <f t="shared" si="12"/>
        <v>0</v>
      </c>
      <c r="BO22" s="234">
        <f t="shared" si="13"/>
        <v>0</v>
      </c>
    </row>
    <row r="23" spans="1:67" x14ac:dyDescent="0.35">
      <c r="A23" s="76" t="s">
        <v>406</v>
      </c>
      <c r="B23" s="157"/>
      <c r="C23" s="157">
        <f t="shared" si="0"/>
        <v>0</v>
      </c>
      <c r="D23" s="157">
        <f>SUMIFS('Bilan GES'!T$6:T$55,'Bilan GES'!F$6:F$55,H23)</f>
        <v>0</v>
      </c>
      <c r="E23" s="220"/>
      <c r="F23" s="220"/>
      <c r="G23" s="220"/>
      <c r="H23" s="220" t="str">
        <f t="shared" si="2"/>
        <v xml:space="preserve">Unité de distribution n°20 - </v>
      </c>
      <c r="I23" s="220"/>
      <c r="J23" s="76" t="str">
        <f>IF(I23&lt;&gt;0,VLOOKUP(I23,Production!G$4:BD$53,50,FALSE),"")</f>
        <v/>
      </c>
      <c r="K23" s="220"/>
      <c r="L23" s="220"/>
      <c r="M23" s="76">
        <f>IF(K23=0,0,0.001*(K23*(L23*(Sources!$C$73+Sources!$E$74)+Sources!$D$73+Sources!$F$74)+L23*Sources!$G$74+Sources!$H$74))</f>
        <v>0</v>
      </c>
      <c r="N23" s="220"/>
      <c r="O23" s="220"/>
      <c r="P23" s="220"/>
      <c r="Q23" s="220"/>
      <c r="R23" s="76" t="str">
        <f t="shared" si="3"/>
        <v/>
      </c>
      <c r="S23" s="220"/>
      <c r="T23" s="220"/>
      <c r="U23" s="220"/>
      <c r="V23" s="220"/>
      <c r="W23" s="220"/>
      <c r="X23" s="220"/>
      <c r="Y23" s="220"/>
      <c r="Z23" s="221"/>
      <c r="AA23" s="220"/>
      <c r="AB23" s="220"/>
      <c r="AC23" s="220"/>
      <c r="AD23" s="220"/>
      <c r="AE23" s="76">
        <f t="shared" si="1"/>
        <v>0</v>
      </c>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76">
        <f t="shared" si="4"/>
        <v>0</v>
      </c>
      <c r="BG23" s="76">
        <f t="shared" si="5"/>
        <v>0</v>
      </c>
      <c r="BH23" s="76">
        <f t="shared" si="6"/>
        <v>0</v>
      </c>
      <c r="BI23" s="76">
        <f t="shared" si="7"/>
        <v>0</v>
      </c>
      <c r="BJ23" s="76">
        <f t="shared" si="8"/>
        <v>0</v>
      </c>
      <c r="BK23" s="76">
        <f t="shared" si="9"/>
        <v>0</v>
      </c>
      <c r="BL23" s="76">
        <f t="shared" si="10"/>
        <v>0</v>
      </c>
      <c r="BM23" s="76">
        <f t="shared" si="11"/>
        <v>0</v>
      </c>
      <c r="BN23" s="234">
        <f t="shared" si="12"/>
        <v>0</v>
      </c>
      <c r="BO23" s="234">
        <f t="shared" si="13"/>
        <v>0</v>
      </c>
    </row>
    <row r="24" spans="1:67" x14ac:dyDescent="0.35">
      <c r="A24" s="76" t="s">
        <v>407</v>
      </c>
      <c r="B24" s="157"/>
      <c r="C24" s="157">
        <f t="shared" si="0"/>
        <v>0</v>
      </c>
      <c r="D24" s="157">
        <f>SUMIFS('Bilan GES'!T$6:T$55,'Bilan GES'!F$6:F$55,H24)</f>
        <v>0</v>
      </c>
      <c r="E24" s="220"/>
      <c r="F24" s="220"/>
      <c r="G24" s="220"/>
      <c r="H24" s="220" t="str">
        <f t="shared" si="2"/>
        <v xml:space="preserve">Unité de distribution n°21 - </v>
      </c>
      <c r="I24" s="220"/>
      <c r="J24" s="76" t="str">
        <f>IF(I24&lt;&gt;0,VLOOKUP(I24,Production!G$4:BD$53,50,FALSE),"")</f>
        <v/>
      </c>
      <c r="K24" s="220"/>
      <c r="L24" s="220"/>
      <c r="M24" s="76">
        <f>IF(K24=0,0,0.001*(K24*(L24*(Sources!$C$73+Sources!$E$74)+Sources!$D$73+Sources!$F$74)+L24*Sources!$G$74+Sources!$H$74))</f>
        <v>0</v>
      </c>
      <c r="N24" s="220"/>
      <c r="O24" s="220"/>
      <c r="P24" s="220"/>
      <c r="Q24" s="220"/>
      <c r="R24" s="76" t="str">
        <f t="shared" si="3"/>
        <v/>
      </c>
      <c r="S24" s="220"/>
      <c r="T24" s="220"/>
      <c r="U24" s="220"/>
      <c r="V24" s="220"/>
      <c r="W24" s="220"/>
      <c r="X24" s="220"/>
      <c r="Y24" s="220"/>
      <c r="Z24" s="221"/>
      <c r="AA24" s="220"/>
      <c r="AB24" s="220"/>
      <c r="AC24" s="220"/>
      <c r="AD24" s="220"/>
      <c r="AE24" s="76">
        <f t="shared" si="1"/>
        <v>0</v>
      </c>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76">
        <f t="shared" si="4"/>
        <v>0</v>
      </c>
      <c r="BG24" s="76">
        <f t="shared" si="5"/>
        <v>0</v>
      </c>
      <c r="BH24" s="76">
        <f t="shared" si="6"/>
        <v>0</v>
      </c>
      <c r="BI24" s="76">
        <f t="shared" si="7"/>
        <v>0</v>
      </c>
      <c r="BJ24" s="76">
        <f t="shared" si="8"/>
        <v>0</v>
      </c>
      <c r="BK24" s="76">
        <f t="shared" si="9"/>
        <v>0</v>
      </c>
      <c r="BL24" s="76">
        <f t="shared" si="10"/>
        <v>0</v>
      </c>
      <c r="BM24" s="76">
        <f t="shared" si="11"/>
        <v>0</v>
      </c>
      <c r="BN24" s="234">
        <f t="shared" si="12"/>
        <v>0</v>
      </c>
      <c r="BO24" s="234">
        <f t="shared" si="13"/>
        <v>0</v>
      </c>
    </row>
    <row r="25" spans="1:67" x14ac:dyDescent="0.35">
      <c r="A25" s="76" t="s">
        <v>408</v>
      </c>
      <c r="B25" s="157"/>
      <c r="C25" s="157">
        <f t="shared" si="0"/>
        <v>0</v>
      </c>
      <c r="D25" s="157">
        <f>SUMIFS('Bilan GES'!T$6:T$55,'Bilan GES'!F$6:F$55,H25)</f>
        <v>0</v>
      </c>
      <c r="E25" s="220"/>
      <c r="F25" s="220"/>
      <c r="G25" s="220"/>
      <c r="H25" s="220" t="str">
        <f t="shared" si="2"/>
        <v xml:space="preserve">Unité de distribution n°22 - </v>
      </c>
      <c r="I25" s="220"/>
      <c r="J25" s="76" t="str">
        <f>IF(I25&lt;&gt;0,VLOOKUP(I25,Production!G$4:BD$53,50,FALSE),"")</f>
        <v/>
      </c>
      <c r="K25" s="220"/>
      <c r="L25" s="220"/>
      <c r="M25" s="76">
        <f>IF(K25=0,0,0.001*(K25*(L25*(Sources!$C$73+Sources!$E$74)+Sources!$D$73+Sources!$F$74)+L25*Sources!$G$74+Sources!$H$74))</f>
        <v>0</v>
      </c>
      <c r="N25" s="220"/>
      <c r="O25" s="220"/>
      <c r="P25" s="220"/>
      <c r="Q25" s="220"/>
      <c r="R25" s="76" t="str">
        <f t="shared" si="3"/>
        <v/>
      </c>
      <c r="S25" s="220"/>
      <c r="T25" s="220"/>
      <c r="U25" s="220"/>
      <c r="V25" s="220"/>
      <c r="W25" s="220"/>
      <c r="X25" s="220"/>
      <c r="Y25" s="220"/>
      <c r="Z25" s="221"/>
      <c r="AA25" s="220"/>
      <c r="AB25" s="220"/>
      <c r="AC25" s="220"/>
      <c r="AD25" s="220"/>
      <c r="AE25" s="76">
        <f t="shared" si="1"/>
        <v>0</v>
      </c>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76">
        <f t="shared" si="4"/>
        <v>0</v>
      </c>
      <c r="BG25" s="76">
        <f t="shared" si="5"/>
        <v>0</v>
      </c>
      <c r="BH25" s="76">
        <f t="shared" si="6"/>
        <v>0</v>
      </c>
      <c r="BI25" s="76">
        <f t="shared" si="7"/>
        <v>0</v>
      </c>
      <c r="BJ25" s="76">
        <f t="shared" si="8"/>
        <v>0</v>
      </c>
      <c r="BK25" s="76">
        <f t="shared" si="9"/>
        <v>0</v>
      </c>
      <c r="BL25" s="76">
        <f t="shared" si="10"/>
        <v>0</v>
      </c>
      <c r="BM25" s="76">
        <f t="shared" si="11"/>
        <v>0</v>
      </c>
      <c r="BN25" s="234">
        <f t="shared" si="12"/>
        <v>0</v>
      </c>
      <c r="BO25" s="234">
        <f t="shared" si="13"/>
        <v>0</v>
      </c>
    </row>
    <row r="26" spans="1:67" x14ac:dyDescent="0.35">
      <c r="A26" s="76" t="s">
        <v>409</v>
      </c>
      <c r="B26" s="157"/>
      <c r="C26" s="157">
        <f t="shared" si="0"/>
        <v>0</v>
      </c>
      <c r="D26" s="157">
        <f>SUMIFS('Bilan GES'!T$6:T$55,'Bilan GES'!F$6:F$55,H26)</f>
        <v>0</v>
      </c>
      <c r="E26" s="220"/>
      <c r="F26" s="220"/>
      <c r="G26" s="220"/>
      <c r="H26" s="220" t="str">
        <f t="shared" si="2"/>
        <v xml:space="preserve">Unité de distribution n°23 - </v>
      </c>
      <c r="I26" s="220"/>
      <c r="J26" s="76" t="str">
        <f>IF(I26&lt;&gt;0,VLOOKUP(I26,Production!G$4:BD$53,50,FALSE),"")</f>
        <v/>
      </c>
      <c r="K26" s="220"/>
      <c r="L26" s="220"/>
      <c r="M26" s="76">
        <f>IF(K26=0,0,0.001*(K26*(L26*(Sources!$C$73+Sources!$E$74)+Sources!$D$73+Sources!$F$74)+L26*Sources!$G$74+Sources!$H$74))</f>
        <v>0</v>
      </c>
      <c r="N26" s="220"/>
      <c r="O26" s="220"/>
      <c r="P26" s="220"/>
      <c r="Q26" s="220"/>
      <c r="R26" s="76" t="str">
        <f t="shared" si="3"/>
        <v/>
      </c>
      <c r="S26" s="220"/>
      <c r="T26" s="220"/>
      <c r="U26" s="220"/>
      <c r="V26" s="220"/>
      <c r="W26" s="220"/>
      <c r="X26" s="220"/>
      <c r="Y26" s="220"/>
      <c r="Z26" s="221"/>
      <c r="AA26" s="220"/>
      <c r="AB26" s="220"/>
      <c r="AC26" s="220"/>
      <c r="AD26" s="220"/>
      <c r="AE26" s="76">
        <f t="shared" si="1"/>
        <v>0</v>
      </c>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76">
        <f t="shared" si="4"/>
        <v>0</v>
      </c>
      <c r="BG26" s="76">
        <f t="shared" si="5"/>
        <v>0</v>
      </c>
      <c r="BH26" s="76">
        <f t="shared" si="6"/>
        <v>0</v>
      </c>
      <c r="BI26" s="76">
        <f t="shared" si="7"/>
        <v>0</v>
      </c>
      <c r="BJ26" s="76">
        <f t="shared" si="8"/>
        <v>0</v>
      </c>
      <c r="BK26" s="76">
        <f t="shared" si="9"/>
        <v>0</v>
      </c>
      <c r="BL26" s="76">
        <f t="shared" si="10"/>
        <v>0</v>
      </c>
      <c r="BM26" s="76">
        <f t="shared" si="11"/>
        <v>0</v>
      </c>
      <c r="BN26" s="234">
        <f t="shared" si="12"/>
        <v>0</v>
      </c>
      <c r="BO26" s="234">
        <f t="shared" si="13"/>
        <v>0</v>
      </c>
    </row>
    <row r="27" spans="1:67" x14ac:dyDescent="0.35">
      <c r="A27" s="76" t="s">
        <v>410</v>
      </c>
      <c r="B27" s="157"/>
      <c r="C27" s="157">
        <f t="shared" si="0"/>
        <v>0</v>
      </c>
      <c r="D27" s="157">
        <f>SUMIFS('Bilan GES'!T$6:T$55,'Bilan GES'!F$6:F$55,H27)</f>
        <v>0</v>
      </c>
      <c r="E27" s="220"/>
      <c r="F27" s="220"/>
      <c r="G27" s="220"/>
      <c r="H27" s="220" t="str">
        <f t="shared" si="2"/>
        <v xml:space="preserve">Unité de distribution n°24 - </v>
      </c>
      <c r="I27" s="220"/>
      <c r="J27" s="76" t="str">
        <f>IF(I27&lt;&gt;0,VLOOKUP(I27,Production!G$4:BD$53,50,FALSE),"")</f>
        <v/>
      </c>
      <c r="K27" s="220"/>
      <c r="L27" s="220"/>
      <c r="M27" s="76">
        <f>IF(K27=0,0,0.001*(K27*(L27*(Sources!$C$73+Sources!$E$74)+Sources!$D$73+Sources!$F$74)+L27*Sources!$G$74+Sources!$H$74))</f>
        <v>0</v>
      </c>
      <c r="N27" s="220"/>
      <c r="O27" s="220"/>
      <c r="P27" s="220"/>
      <c r="Q27" s="220"/>
      <c r="R27" s="76" t="str">
        <f t="shared" si="3"/>
        <v/>
      </c>
      <c r="S27" s="220"/>
      <c r="T27" s="220"/>
      <c r="U27" s="220"/>
      <c r="V27" s="220"/>
      <c r="W27" s="220"/>
      <c r="X27" s="220"/>
      <c r="Y27" s="220"/>
      <c r="Z27" s="221"/>
      <c r="AA27" s="220"/>
      <c r="AB27" s="220"/>
      <c r="AC27" s="220"/>
      <c r="AD27" s="220"/>
      <c r="AE27" s="76">
        <f t="shared" si="1"/>
        <v>0</v>
      </c>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76">
        <f t="shared" si="4"/>
        <v>0</v>
      </c>
      <c r="BG27" s="76">
        <f t="shared" si="5"/>
        <v>0</v>
      </c>
      <c r="BH27" s="76">
        <f t="shared" si="6"/>
        <v>0</v>
      </c>
      <c r="BI27" s="76">
        <f t="shared" si="7"/>
        <v>0</v>
      </c>
      <c r="BJ27" s="76">
        <f t="shared" si="8"/>
        <v>0</v>
      </c>
      <c r="BK27" s="76">
        <f t="shared" si="9"/>
        <v>0</v>
      </c>
      <c r="BL27" s="76">
        <f t="shared" si="10"/>
        <v>0</v>
      </c>
      <c r="BM27" s="76">
        <f t="shared" si="11"/>
        <v>0</v>
      </c>
      <c r="BN27" s="234">
        <f t="shared" si="12"/>
        <v>0</v>
      </c>
      <c r="BO27" s="234">
        <f t="shared" si="13"/>
        <v>0</v>
      </c>
    </row>
    <row r="28" spans="1:67" x14ac:dyDescent="0.35">
      <c r="A28" s="76" t="s">
        <v>411</v>
      </c>
      <c r="B28" s="157"/>
      <c r="C28" s="157">
        <f t="shared" si="0"/>
        <v>0</v>
      </c>
      <c r="D28" s="157">
        <f>SUMIFS('Bilan GES'!T$6:T$55,'Bilan GES'!F$6:F$55,H28)</f>
        <v>0</v>
      </c>
      <c r="E28" s="220"/>
      <c r="F28" s="220"/>
      <c r="G28" s="220"/>
      <c r="H28" s="220" t="str">
        <f t="shared" si="2"/>
        <v xml:space="preserve">Unité de distribution n°25 - </v>
      </c>
      <c r="I28" s="220"/>
      <c r="J28" s="76" t="str">
        <f>IF(I28&lt;&gt;0,VLOOKUP(I28,Production!G$4:BD$53,50,FALSE),"")</f>
        <v/>
      </c>
      <c r="K28" s="220"/>
      <c r="L28" s="220"/>
      <c r="M28" s="76">
        <f>IF(K28=0,0,0.001*(K28*(L28*(Sources!$C$73+Sources!$E$74)+Sources!$D$73+Sources!$F$74)+L28*Sources!$G$74+Sources!$H$74))</f>
        <v>0</v>
      </c>
      <c r="N28" s="220"/>
      <c r="O28" s="220"/>
      <c r="P28" s="220"/>
      <c r="Q28" s="220"/>
      <c r="R28" s="76" t="str">
        <f t="shared" si="3"/>
        <v/>
      </c>
      <c r="S28" s="220"/>
      <c r="T28" s="220"/>
      <c r="U28" s="220"/>
      <c r="V28" s="220"/>
      <c r="W28" s="220"/>
      <c r="X28" s="220"/>
      <c r="Y28" s="220"/>
      <c r="Z28" s="221"/>
      <c r="AA28" s="220"/>
      <c r="AB28" s="220"/>
      <c r="AC28" s="220"/>
      <c r="AD28" s="220"/>
      <c r="AE28" s="76">
        <f t="shared" si="1"/>
        <v>0</v>
      </c>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76">
        <f t="shared" si="4"/>
        <v>0</v>
      </c>
      <c r="BG28" s="76">
        <f t="shared" si="5"/>
        <v>0</v>
      </c>
      <c r="BH28" s="76">
        <f t="shared" si="6"/>
        <v>0</v>
      </c>
      <c r="BI28" s="76">
        <f t="shared" si="7"/>
        <v>0</v>
      </c>
      <c r="BJ28" s="76">
        <f t="shared" si="8"/>
        <v>0</v>
      </c>
      <c r="BK28" s="76">
        <f t="shared" si="9"/>
        <v>0</v>
      </c>
      <c r="BL28" s="76">
        <f t="shared" si="10"/>
        <v>0</v>
      </c>
      <c r="BM28" s="76">
        <f t="shared" si="11"/>
        <v>0</v>
      </c>
      <c r="BN28" s="234">
        <f t="shared" si="12"/>
        <v>0</v>
      </c>
      <c r="BO28" s="234">
        <f t="shared" si="13"/>
        <v>0</v>
      </c>
    </row>
    <row r="29" spans="1:67" x14ac:dyDescent="0.35">
      <c r="A29" s="76" t="s">
        <v>412</v>
      </c>
      <c r="B29" s="157"/>
      <c r="C29" s="157">
        <f t="shared" si="0"/>
        <v>0</v>
      </c>
      <c r="D29" s="157">
        <f>SUMIFS('Bilan GES'!T$6:T$55,'Bilan GES'!F$6:F$55,H29)</f>
        <v>0</v>
      </c>
      <c r="E29" s="220"/>
      <c r="F29" s="220"/>
      <c r="G29" s="220"/>
      <c r="H29" s="220" t="str">
        <f t="shared" si="2"/>
        <v xml:space="preserve">Unité de distribution n°26 - </v>
      </c>
      <c r="I29" s="220"/>
      <c r="J29" s="76" t="str">
        <f>IF(I29&lt;&gt;0,VLOOKUP(I29,Production!G$4:BD$53,50,FALSE),"")</f>
        <v/>
      </c>
      <c r="K29" s="220"/>
      <c r="L29" s="220"/>
      <c r="M29" s="76">
        <f>IF(K29=0,0,0.001*(K29*(L29*(Sources!$C$73+Sources!$E$74)+Sources!$D$73+Sources!$F$74)+L29*Sources!$G$74+Sources!$H$74))</f>
        <v>0</v>
      </c>
      <c r="N29" s="220"/>
      <c r="O29" s="220"/>
      <c r="P29" s="220"/>
      <c r="Q29" s="220"/>
      <c r="R29" s="76" t="str">
        <f t="shared" si="3"/>
        <v/>
      </c>
      <c r="S29" s="220"/>
      <c r="T29" s="220"/>
      <c r="U29" s="220"/>
      <c r="V29" s="220"/>
      <c r="W29" s="220"/>
      <c r="X29" s="220"/>
      <c r="Y29" s="220"/>
      <c r="Z29" s="221"/>
      <c r="AA29" s="220"/>
      <c r="AB29" s="220"/>
      <c r="AC29" s="220"/>
      <c r="AD29" s="220"/>
      <c r="AE29" s="76">
        <f t="shared" si="1"/>
        <v>0</v>
      </c>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76">
        <f t="shared" si="4"/>
        <v>0</v>
      </c>
      <c r="BG29" s="76">
        <f t="shared" si="5"/>
        <v>0</v>
      </c>
      <c r="BH29" s="76">
        <f t="shared" si="6"/>
        <v>0</v>
      </c>
      <c r="BI29" s="76">
        <f t="shared" si="7"/>
        <v>0</v>
      </c>
      <c r="BJ29" s="76">
        <f t="shared" si="8"/>
        <v>0</v>
      </c>
      <c r="BK29" s="76">
        <f t="shared" si="9"/>
        <v>0</v>
      </c>
      <c r="BL29" s="76">
        <f t="shared" si="10"/>
        <v>0</v>
      </c>
      <c r="BM29" s="76">
        <f t="shared" si="11"/>
        <v>0</v>
      </c>
      <c r="BN29" s="234">
        <f t="shared" si="12"/>
        <v>0</v>
      </c>
      <c r="BO29" s="234">
        <f t="shared" si="13"/>
        <v>0</v>
      </c>
    </row>
    <row r="30" spans="1:67" x14ac:dyDescent="0.35">
      <c r="A30" s="76" t="s">
        <v>413</v>
      </c>
      <c r="B30" s="157"/>
      <c r="C30" s="157">
        <f t="shared" si="0"/>
        <v>0</v>
      </c>
      <c r="D30" s="157">
        <f>SUMIFS('Bilan GES'!T$6:T$55,'Bilan GES'!F$6:F$55,H30)</f>
        <v>0</v>
      </c>
      <c r="E30" s="220"/>
      <c r="F30" s="220"/>
      <c r="G30" s="220"/>
      <c r="H30" s="220" t="str">
        <f t="shared" si="2"/>
        <v xml:space="preserve">Unité de distribution n°27 - </v>
      </c>
      <c r="I30" s="220"/>
      <c r="J30" s="76" t="str">
        <f>IF(I30&lt;&gt;0,VLOOKUP(I30,Production!G$4:BD$53,50,FALSE),"")</f>
        <v/>
      </c>
      <c r="K30" s="220"/>
      <c r="L30" s="220"/>
      <c r="M30" s="76">
        <f>IF(K30=0,0,0.001*(K30*(L30*(Sources!$C$73+Sources!$E$74)+Sources!$D$73+Sources!$F$74)+L30*Sources!$G$74+Sources!$H$74))</f>
        <v>0</v>
      </c>
      <c r="N30" s="220"/>
      <c r="O30" s="220"/>
      <c r="P30" s="220"/>
      <c r="Q30" s="220"/>
      <c r="R30" s="76" t="str">
        <f t="shared" si="3"/>
        <v/>
      </c>
      <c r="S30" s="220"/>
      <c r="T30" s="220"/>
      <c r="U30" s="220"/>
      <c r="V30" s="220"/>
      <c r="W30" s="220"/>
      <c r="X30" s="220"/>
      <c r="Y30" s="220"/>
      <c r="Z30" s="221"/>
      <c r="AA30" s="220"/>
      <c r="AB30" s="220"/>
      <c r="AC30" s="220"/>
      <c r="AD30" s="220"/>
      <c r="AE30" s="76">
        <f t="shared" si="1"/>
        <v>0</v>
      </c>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76">
        <f t="shared" si="4"/>
        <v>0</v>
      </c>
      <c r="BG30" s="76">
        <f t="shared" si="5"/>
        <v>0</v>
      </c>
      <c r="BH30" s="76">
        <f t="shared" si="6"/>
        <v>0</v>
      </c>
      <c r="BI30" s="76">
        <f t="shared" si="7"/>
        <v>0</v>
      </c>
      <c r="BJ30" s="76">
        <f t="shared" si="8"/>
        <v>0</v>
      </c>
      <c r="BK30" s="76">
        <f t="shared" si="9"/>
        <v>0</v>
      </c>
      <c r="BL30" s="76">
        <f t="shared" si="10"/>
        <v>0</v>
      </c>
      <c r="BM30" s="76">
        <f t="shared" si="11"/>
        <v>0</v>
      </c>
      <c r="BN30" s="234">
        <f t="shared" si="12"/>
        <v>0</v>
      </c>
      <c r="BO30" s="234">
        <f t="shared" si="13"/>
        <v>0</v>
      </c>
    </row>
    <row r="31" spans="1:67" x14ac:dyDescent="0.35">
      <c r="A31" s="76" t="s">
        <v>414</v>
      </c>
      <c r="B31" s="157"/>
      <c r="C31" s="157">
        <f t="shared" si="0"/>
        <v>0</v>
      </c>
      <c r="D31" s="157">
        <f>SUMIFS('Bilan GES'!T$6:T$55,'Bilan GES'!F$6:F$55,H31)</f>
        <v>0</v>
      </c>
      <c r="E31" s="220"/>
      <c r="F31" s="220"/>
      <c r="G31" s="220"/>
      <c r="H31" s="220" t="str">
        <f t="shared" si="2"/>
        <v xml:space="preserve">Unité de distribution n°28 - </v>
      </c>
      <c r="I31" s="220"/>
      <c r="J31" s="76" t="str">
        <f>IF(I31&lt;&gt;0,VLOOKUP(I31,Production!G$4:BD$53,50,FALSE),"")</f>
        <v/>
      </c>
      <c r="K31" s="220"/>
      <c r="L31" s="220"/>
      <c r="M31" s="76">
        <f>IF(K31=0,0,0.001*(K31*(L31*(Sources!$C$73+Sources!$E$74)+Sources!$D$73+Sources!$F$74)+L31*Sources!$G$74+Sources!$H$74))</f>
        <v>0</v>
      </c>
      <c r="N31" s="220"/>
      <c r="O31" s="220"/>
      <c r="P31" s="220"/>
      <c r="Q31" s="220"/>
      <c r="R31" s="76" t="str">
        <f t="shared" si="3"/>
        <v/>
      </c>
      <c r="S31" s="220"/>
      <c r="T31" s="220"/>
      <c r="U31" s="220"/>
      <c r="V31" s="220"/>
      <c r="W31" s="220"/>
      <c r="X31" s="220"/>
      <c r="Y31" s="220"/>
      <c r="Z31" s="221"/>
      <c r="AA31" s="220"/>
      <c r="AB31" s="220"/>
      <c r="AC31" s="220"/>
      <c r="AD31" s="220"/>
      <c r="AE31" s="76">
        <f t="shared" si="1"/>
        <v>0</v>
      </c>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76">
        <f t="shared" si="4"/>
        <v>0</v>
      </c>
      <c r="BG31" s="76">
        <f t="shared" si="5"/>
        <v>0</v>
      </c>
      <c r="BH31" s="76">
        <f t="shared" si="6"/>
        <v>0</v>
      </c>
      <c r="BI31" s="76">
        <f t="shared" si="7"/>
        <v>0</v>
      </c>
      <c r="BJ31" s="76">
        <f t="shared" si="8"/>
        <v>0</v>
      </c>
      <c r="BK31" s="76">
        <f t="shared" si="9"/>
        <v>0</v>
      </c>
      <c r="BL31" s="76">
        <f t="shared" si="10"/>
        <v>0</v>
      </c>
      <c r="BM31" s="76">
        <f t="shared" si="11"/>
        <v>0</v>
      </c>
      <c r="BN31" s="234">
        <f t="shared" si="12"/>
        <v>0</v>
      </c>
      <c r="BO31" s="234">
        <f t="shared" si="13"/>
        <v>0</v>
      </c>
    </row>
    <row r="32" spans="1:67" x14ac:dyDescent="0.35">
      <c r="A32" s="76" t="s">
        <v>415</v>
      </c>
      <c r="B32" s="157"/>
      <c r="C32" s="157">
        <f t="shared" si="0"/>
        <v>0</v>
      </c>
      <c r="D32" s="157">
        <f>SUMIFS('Bilan GES'!T$6:T$55,'Bilan GES'!F$6:F$55,H32)</f>
        <v>0</v>
      </c>
      <c r="E32" s="220"/>
      <c r="F32" s="220"/>
      <c r="G32" s="220"/>
      <c r="H32" s="220" t="str">
        <f t="shared" si="2"/>
        <v xml:space="preserve">Unité de distribution n°29 - </v>
      </c>
      <c r="I32" s="220"/>
      <c r="J32" s="76" t="str">
        <f>IF(I32&lt;&gt;0,VLOOKUP(I32,Production!G$4:BD$53,50,FALSE),"")</f>
        <v/>
      </c>
      <c r="K32" s="220"/>
      <c r="L32" s="220"/>
      <c r="M32" s="76">
        <f>IF(K32=0,0,0.001*(K32*(L32*(Sources!$C$73+Sources!$E$74)+Sources!$D$73+Sources!$F$74)+L32*Sources!$G$74+Sources!$H$74))</f>
        <v>0</v>
      </c>
      <c r="N32" s="220"/>
      <c r="O32" s="220"/>
      <c r="P32" s="220"/>
      <c r="Q32" s="220"/>
      <c r="R32" s="76" t="str">
        <f t="shared" si="3"/>
        <v/>
      </c>
      <c r="S32" s="220"/>
      <c r="T32" s="220"/>
      <c r="U32" s="220"/>
      <c r="V32" s="220"/>
      <c r="W32" s="220"/>
      <c r="X32" s="220"/>
      <c r="Y32" s="220"/>
      <c r="Z32" s="221"/>
      <c r="AA32" s="220"/>
      <c r="AB32" s="220"/>
      <c r="AC32" s="220"/>
      <c r="AD32" s="220"/>
      <c r="AE32" s="76">
        <f t="shared" si="1"/>
        <v>0</v>
      </c>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76">
        <f t="shared" si="4"/>
        <v>0</v>
      </c>
      <c r="BG32" s="76">
        <f t="shared" si="5"/>
        <v>0</v>
      </c>
      <c r="BH32" s="76">
        <f t="shared" si="6"/>
        <v>0</v>
      </c>
      <c r="BI32" s="76">
        <f t="shared" si="7"/>
        <v>0</v>
      </c>
      <c r="BJ32" s="76">
        <f t="shared" si="8"/>
        <v>0</v>
      </c>
      <c r="BK32" s="76">
        <f t="shared" si="9"/>
        <v>0</v>
      </c>
      <c r="BL32" s="76">
        <f t="shared" si="10"/>
        <v>0</v>
      </c>
      <c r="BM32" s="76">
        <f t="shared" si="11"/>
        <v>0</v>
      </c>
      <c r="BN32" s="234">
        <f t="shared" si="12"/>
        <v>0</v>
      </c>
      <c r="BO32" s="234">
        <f t="shared" si="13"/>
        <v>0</v>
      </c>
    </row>
    <row r="33" spans="1:67" x14ac:dyDescent="0.35">
      <c r="A33" s="76" t="s">
        <v>416</v>
      </c>
      <c r="B33" s="157"/>
      <c r="C33" s="157">
        <f t="shared" si="0"/>
        <v>0</v>
      </c>
      <c r="D33" s="157">
        <f>SUMIFS('Bilan GES'!T$6:T$55,'Bilan GES'!F$6:F$55,H33)</f>
        <v>0</v>
      </c>
      <c r="E33" s="220"/>
      <c r="F33" s="220"/>
      <c r="G33" s="220"/>
      <c r="H33" s="220" t="str">
        <f t="shared" si="2"/>
        <v xml:space="preserve">Unité de distribution n°30 - </v>
      </c>
      <c r="I33" s="220"/>
      <c r="J33" s="76" t="str">
        <f>IF(I33&lt;&gt;0,VLOOKUP(I33,Production!G$4:BD$53,50,FALSE),"")</f>
        <v/>
      </c>
      <c r="K33" s="220"/>
      <c r="L33" s="220"/>
      <c r="M33" s="76">
        <f>IF(K33=0,0,0.001*(K33*(L33*(Sources!$C$73+Sources!$E$74)+Sources!$D$73+Sources!$F$74)+L33*Sources!$G$74+Sources!$H$74))</f>
        <v>0</v>
      </c>
      <c r="N33" s="220"/>
      <c r="O33" s="220"/>
      <c r="P33" s="220"/>
      <c r="Q33" s="220"/>
      <c r="R33" s="76" t="str">
        <f t="shared" si="3"/>
        <v/>
      </c>
      <c r="S33" s="220"/>
      <c r="T33" s="220"/>
      <c r="U33" s="220"/>
      <c r="V33" s="220"/>
      <c r="W33" s="220"/>
      <c r="X33" s="220"/>
      <c r="Y33" s="220"/>
      <c r="Z33" s="221"/>
      <c r="AA33" s="220"/>
      <c r="AB33" s="220"/>
      <c r="AC33" s="220"/>
      <c r="AD33" s="220"/>
      <c r="AE33" s="76">
        <f t="shared" si="1"/>
        <v>0</v>
      </c>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76">
        <f t="shared" si="4"/>
        <v>0</v>
      </c>
      <c r="BG33" s="76">
        <f t="shared" si="5"/>
        <v>0</v>
      </c>
      <c r="BH33" s="76">
        <f t="shared" si="6"/>
        <v>0</v>
      </c>
      <c r="BI33" s="76">
        <f t="shared" si="7"/>
        <v>0</v>
      </c>
      <c r="BJ33" s="76">
        <f t="shared" si="8"/>
        <v>0</v>
      </c>
      <c r="BK33" s="76">
        <f t="shared" si="9"/>
        <v>0</v>
      </c>
      <c r="BL33" s="76">
        <f t="shared" si="10"/>
        <v>0</v>
      </c>
      <c r="BM33" s="76">
        <f t="shared" si="11"/>
        <v>0</v>
      </c>
      <c r="BN33" s="234">
        <f t="shared" si="12"/>
        <v>0</v>
      </c>
      <c r="BO33" s="234">
        <f t="shared" si="13"/>
        <v>0</v>
      </c>
    </row>
    <row r="34" spans="1:67" x14ac:dyDescent="0.35">
      <c r="A34" s="76" t="s">
        <v>417</v>
      </c>
      <c r="B34" s="157"/>
      <c r="C34" s="157">
        <f t="shared" si="0"/>
        <v>0</v>
      </c>
      <c r="D34" s="157">
        <f>SUMIFS('Bilan GES'!T$6:T$55,'Bilan GES'!F$6:F$55,H34)</f>
        <v>0</v>
      </c>
      <c r="E34" s="220"/>
      <c r="F34" s="220"/>
      <c r="G34" s="220"/>
      <c r="H34" s="220" t="str">
        <f t="shared" si="2"/>
        <v xml:space="preserve">Unité de distribution n°31 - </v>
      </c>
      <c r="I34" s="220"/>
      <c r="J34" s="76" t="str">
        <f>IF(I34&lt;&gt;0,VLOOKUP(I34,Production!G$4:BD$53,50,FALSE),"")</f>
        <v/>
      </c>
      <c r="K34" s="220"/>
      <c r="L34" s="220"/>
      <c r="M34" s="76">
        <f>IF(K34=0,0,0.001*(K34*(L34*(Sources!$C$73+Sources!$E$74)+Sources!$D$73+Sources!$F$74)+L34*Sources!$G$74+Sources!$H$74))</f>
        <v>0</v>
      </c>
      <c r="N34" s="220"/>
      <c r="O34" s="220"/>
      <c r="P34" s="220"/>
      <c r="Q34" s="220"/>
      <c r="R34" s="76" t="str">
        <f t="shared" si="3"/>
        <v/>
      </c>
      <c r="S34" s="220"/>
      <c r="T34" s="220"/>
      <c r="U34" s="220"/>
      <c r="V34" s="220"/>
      <c r="W34" s="220"/>
      <c r="X34" s="220"/>
      <c r="Y34" s="220"/>
      <c r="Z34" s="221"/>
      <c r="AA34" s="220"/>
      <c r="AB34" s="220"/>
      <c r="AC34" s="220"/>
      <c r="AD34" s="220"/>
      <c r="AE34" s="76">
        <f t="shared" si="1"/>
        <v>0</v>
      </c>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76">
        <f t="shared" si="4"/>
        <v>0</v>
      </c>
      <c r="BG34" s="76">
        <f t="shared" si="5"/>
        <v>0</v>
      </c>
      <c r="BH34" s="76">
        <f t="shared" si="6"/>
        <v>0</v>
      </c>
      <c r="BI34" s="76">
        <f t="shared" si="7"/>
        <v>0</v>
      </c>
      <c r="BJ34" s="76">
        <f t="shared" si="8"/>
        <v>0</v>
      </c>
      <c r="BK34" s="76">
        <f t="shared" si="9"/>
        <v>0</v>
      </c>
      <c r="BL34" s="76">
        <f t="shared" si="10"/>
        <v>0</v>
      </c>
      <c r="BM34" s="76">
        <f t="shared" si="11"/>
        <v>0</v>
      </c>
      <c r="BN34" s="234">
        <f t="shared" si="12"/>
        <v>0</v>
      </c>
      <c r="BO34" s="234">
        <f t="shared" si="13"/>
        <v>0</v>
      </c>
    </row>
    <row r="35" spans="1:67" x14ac:dyDescent="0.35">
      <c r="A35" s="76" t="s">
        <v>418</v>
      </c>
      <c r="B35" s="157"/>
      <c r="C35" s="157">
        <f t="shared" si="0"/>
        <v>0</v>
      </c>
      <c r="D35" s="157">
        <f>SUMIFS('Bilan GES'!T$6:T$55,'Bilan GES'!F$6:F$55,H35)</f>
        <v>0</v>
      </c>
      <c r="E35" s="220"/>
      <c r="F35" s="220"/>
      <c r="G35" s="220"/>
      <c r="H35" s="220" t="str">
        <f t="shared" si="2"/>
        <v xml:space="preserve">Unité de distribution n°32 - </v>
      </c>
      <c r="I35" s="220"/>
      <c r="J35" s="76" t="str">
        <f>IF(I35&lt;&gt;0,VLOOKUP(I35,Production!G$4:BD$53,50,FALSE),"")</f>
        <v/>
      </c>
      <c r="K35" s="220"/>
      <c r="L35" s="220"/>
      <c r="M35" s="76">
        <f>IF(K35=0,0,0.001*(K35*(L35*(Sources!$C$73+Sources!$E$74)+Sources!$D$73+Sources!$F$74)+L35*Sources!$G$74+Sources!$H$74))</f>
        <v>0</v>
      </c>
      <c r="N35" s="220"/>
      <c r="O35" s="220"/>
      <c r="P35" s="220"/>
      <c r="Q35" s="220"/>
      <c r="R35" s="76" t="str">
        <f t="shared" si="3"/>
        <v/>
      </c>
      <c r="S35" s="220"/>
      <c r="T35" s="220"/>
      <c r="U35" s="220"/>
      <c r="V35" s="220"/>
      <c r="W35" s="220"/>
      <c r="X35" s="220"/>
      <c r="Y35" s="220"/>
      <c r="Z35" s="221"/>
      <c r="AA35" s="220"/>
      <c r="AB35" s="220"/>
      <c r="AC35" s="220"/>
      <c r="AD35" s="220"/>
      <c r="AE35" s="76">
        <f t="shared" si="1"/>
        <v>0</v>
      </c>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76">
        <f t="shared" si="4"/>
        <v>0</v>
      </c>
      <c r="BG35" s="76">
        <f t="shared" si="5"/>
        <v>0</v>
      </c>
      <c r="BH35" s="76">
        <f t="shared" si="6"/>
        <v>0</v>
      </c>
      <c r="BI35" s="76">
        <f t="shared" si="7"/>
        <v>0</v>
      </c>
      <c r="BJ35" s="76">
        <f t="shared" si="8"/>
        <v>0</v>
      </c>
      <c r="BK35" s="76">
        <f t="shared" si="9"/>
        <v>0</v>
      </c>
      <c r="BL35" s="76">
        <f t="shared" si="10"/>
        <v>0</v>
      </c>
      <c r="BM35" s="76">
        <f t="shared" si="11"/>
        <v>0</v>
      </c>
      <c r="BN35" s="234">
        <f t="shared" si="12"/>
        <v>0</v>
      </c>
      <c r="BO35" s="234">
        <f t="shared" si="13"/>
        <v>0</v>
      </c>
    </row>
    <row r="36" spans="1:67" x14ac:dyDescent="0.35">
      <c r="A36" s="76" t="s">
        <v>419</v>
      </c>
      <c r="B36" s="157"/>
      <c r="C36" s="157">
        <f t="shared" ref="C36:C53" si="14">IF(R36&lt;&gt;"",0.5*R36,0)</f>
        <v>0</v>
      </c>
      <c r="D36" s="157">
        <f>SUMIFS('Bilan GES'!T$6:T$55,'Bilan GES'!F$6:F$55,H36)</f>
        <v>0</v>
      </c>
      <c r="E36" s="220"/>
      <c r="F36" s="220"/>
      <c r="G36" s="220"/>
      <c r="H36" s="220" t="str">
        <f t="shared" si="2"/>
        <v xml:space="preserve">Unité de distribution n°33 - </v>
      </c>
      <c r="I36" s="220"/>
      <c r="J36" s="76" t="str">
        <f>IF(I36&lt;&gt;0,VLOOKUP(I36,Production!G$4:BD$53,50,FALSE),"")</f>
        <v/>
      </c>
      <c r="K36" s="220"/>
      <c r="L36" s="220"/>
      <c r="M36" s="76">
        <f>IF(K36=0,0,0.001*(K36*(L36*(Sources!$C$73+Sources!$E$74)+Sources!$D$73+Sources!$F$74)+L36*Sources!$G$74+Sources!$H$74))</f>
        <v>0</v>
      </c>
      <c r="N36" s="220"/>
      <c r="O36" s="220"/>
      <c r="P36" s="220"/>
      <c r="Q36" s="220"/>
      <c r="R36" s="76" t="str">
        <f t="shared" si="3"/>
        <v/>
      </c>
      <c r="S36" s="220"/>
      <c r="T36" s="220"/>
      <c r="U36" s="220"/>
      <c r="V36" s="220"/>
      <c r="W36" s="220"/>
      <c r="X36" s="220"/>
      <c r="Y36" s="220"/>
      <c r="Z36" s="221"/>
      <c r="AA36" s="220"/>
      <c r="AB36" s="220"/>
      <c r="AC36" s="220"/>
      <c r="AD36" s="220"/>
      <c r="AE36" s="76">
        <f t="shared" ref="AE36:AE53" si="15">IF((S36+T36)&gt;0,20*Surface+(6000+6000+850*IF((S36+T36)&gt;3,2,1))*(S36+T36)+1500*IF((S36+T36)&gt;3,2,1)+MROUND(IF((S36+T36)&gt;3,2,1)*(2861+1.0725*taille_cuve),100),0)</f>
        <v>0</v>
      </c>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76">
        <f t="shared" si="4"/>
        <v>0</v>
      </c>
      <c r="BG36" s="76">
        <f t="shared" si="5"/>
        <v>0</v>
      </c>
      <c r="BH36" s="76">
        <f t="shared" si="6"/>
        <v>0</v>
      </c>
      <c r="BI36" s="76">
        <f t="shared" si="7"/>
        <v>0</v>
      </c>
      <c r="BJ36" s="76">
        <f t="shared" si="8"/>
        <v>0</v>
      </c>
      <c r="BK36" s="76">
        <f t="shared" si="9"/>
        <v>0</v>
      </c>
      <c r="BL36" s="76">
        <f t="shared" si="10"/>
        <v>0</v>
      </c>
      <c r="BM36" s="76">
        <f t="shared" si="11"/>
        <v>0</v>
      </c>
      <c r="BN36" s="234">
        <f t="shared" si="12"/>
        <v>0</v>
      </c>
      <c r="BO36" s="234">
        <f t="shared" si="13"/>
        <v>0</v>
      </c>
    </row>
    <row r="37" spans="1:67" x14ac:dyDescent="0.35">
      <c r="A37" s="76" t="s">
        <v>420</v>
      </c>
      <c r="B37" s="157"/>
      <c r="C37" s="157">
        <f t="shared" si="14"/>
        <v>0</v>
      </c>
      <c r="D37" s="157">
        <f>SUMIFS('Bilan GES'!T$6:T$55,'Bilan GES'!F$6:F$55,H37)</f>
        <v>0</v>
      </c>
      <c r="E37" s="220"/>
      <c r="F37" s="220"/>
      <c r="G37" s="220"/>
      <c r="H37" s="220" t="str">
        <f t="shared" si="2"/>
        <v xml:space="preserve">Unité de distribution n°34 - </v>
      </c>
      <c r="I37" s="220"/>
      <c r="J37" s="76" t="str">
        <f>IF(I37&lt;&gt;0,VLOOKUP(I37,Production!G$4:BD$53,50,FALSE),"")</f>
        <v/>
      </c>
      <c r="K37" s="220"/>
      <c r="L37" s="220"/>
      <c r="M37" s="76">
        <f>IF(K37=0,0,0.001*(K37*(L37*(Sources!$C$73+Sources!$E$74)+Sources!$D$73+Sources!$F$74)+L37*Sources!$G$74+Sources!$H$74))</f>
        <v>0</v>
      </c>
      <c r="N37" s="220"/>
      <c r="O37" s="220"/>
      <c r="P37" s="220"/>
      <c r="Q37" s="220"/>
      <c r="R37" s="76" t="str">
        <f t="shared" si="3"/>
        <v/>
      </c>
      <c r="S37" s="220"/>
      <c r="T37" s="220"/>
      <c r="U37" s="220"/>
      <c r="V37" s="220"/>
      <c r="W37" s="220"/>
      <c r="X37" s="220"/>
      <c r="Y37" s="220"/>
      <c r="Z37" s="221"/>
      <c r="AA37" s="220"/>
      <c r="AB37" s="220"/>
      <c r="AC37" s="220"/>
      <c r="AD37" s="220"/>
      <c r="AE37" s="76">
        <f t="shared" si="15"/>
        <v>0</v>
      </c>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76">
        <f t="shared" si="4"/>
        <v>0</v>
      </c>
      <c r="BG37" s="76">
        <f t="shared" si="5"/>
        <v>0</v>
      </c>
      <c r="BH37" s="76">
        <f t="shared" si="6"/>
        <v>0</v>
      </c>
      <c r="BI37" s="76">
        <f t="shared" si="7"/>
        <v>0</v>
      </c>
      <c r="BJ37" s="76">
        <f t="shared" si="8"/>
        <v>0</v>
      </c>
      <c r="BK37" s="76">
        <f t="shared" si="9"/>
        <v>0</v>
      </c>
      <c r="BL37" s="76">
        <f t="shared" si="10"/>
        <v>0</v>
      </c>
      <c r="BM37" s="76">
        <f t="shared" si="11"/>
        <v>0</v>
      </c>
      <c r="BN37" s="234">
        <f t="shared" si="12"/>
        <v>0</v>
      </c>
      <c r="BO37" s="234">
        <f t="shared" si="13"/>
        <v>0</v>
      </c>
    </row>
    <row r="38" spans="1:67" x14ac:dyDescent="0.35">
      <c r="A38" s="76" t="s">
        <v>421</v>
      </c>
      <c r="B38" s="157"/>
      <c r="C38" s="157">
        <f t="shared" si="14"/>
        <v>0</v>
      </c>
      <c r="D38" s="157">
        <f>SUMIFS('Bilan GES'!T$6:T$55,'Bilan GES'!F$6:F$55,H38)</f>
        <v>0</v>
      </c>
      <c r="E38" s="220"/>
      <c r="F38" s="220"/>
      <c r="G38" s="220"/>
      <c r="H38" s="220" t="str">
        <f t="shared" si="2"/>
        <v xml:space="preserve">Unité de distribution n°35 - </v>
      </c>
      <c r="I38" s="220"/>
      <c r="J38" s="76" t="str">
        <f>IF(I38&lt;&gt;0,VLOOKUP(I38,Production!G$4:BD$53,50,FALSE),"")</f>
        <v/>
      </c>
      <c r="K38" s="220"/>
      <c r="L38" s="220"/>
      <c r="M38" s="76">
        <f>IF(K38=0,0,0.001*(K38*(L38*(Sources!$C$73+Sources!$E$74)+Sources!$D$73+Sources!$F$74)+L38*Sources!$G$74+Sources!$H$74))</f>
        <v>0</v>
      </c>
      <c r="N38" s="220"/>
      <c r="O38" s="220"/>
      <c r="P38" s="220"/>
      <c r="Q38" s="220"/>
      <c r="R38" s="76" t="str">
        <f t="shared" si="3"/>
        <v/>
      </c>
      <c r="S38" s="220"/>
      <c r="T38" s="220"/>
      <c r="U38" s="220"/>
      <c r="V38" s="220"/>
      <c r="W38" s="220"/>
      <c r="X38" s="220"/>
      <c r="Y38" s="220"/>
      <c r="Z38" s="221"/>
      <c r="AA38" s="220"/>
      <c r="AB38" s="220"/>
      <c r="AC38" s="220"/>
      <c r="AD38" s="220"/>
      <c r="AE38" s="76">
        <f t="shared" si="15"/>
        <v>0</v>
      </c>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76">
        <f t="shared" si="4"/>
        <v>0</v>
      </c>
      <c r="BG38" s="76">
        <f t="shared" si="5"/>
        <v>0</v>
      </c>
      <c r="BH38" s="76">
        <f t="shared" si="6"/>
        <v>0</v>
      </c>
      <c r="BI38" s="76">
        <f t="shared" si="7"/>
        <v>0</v>
      </c>
      <c r="BJ38" s="76">
        <f t="shared" si="8"/>
        <v>0</v>
      </c>
      <c r="BK38" s="76">
        <f t="shared" si="9"/>
        <v>0</v>
      </c>
      <c r="BL38" s="76">
        <f t="shared" si="10"/>
        <v>0</v>
      </c>
      <c r="BM38" s="76">
        <f t="shared" si="11"/>
        <v>0</v>
      </c>
      <c r="BN38" s="234">
        <f t="shared" si="12"/>
        <v>0</v>
      </c>
      <c r="BO38" s="234">
        <f t="shared" si="13"/>
        <v>0</v>
      </c>
    </row>
    <row r="39" spans="1:67" x14ac:dyDescent="0.35">
      <c r="A39" s="76" t="s">
        <v>422</v>
      </c>
      <c r="B39" s="157"/>
      <c r="C39" s="157">
        <f t="shared" si="14"/>
        <v>0</v>
      </c>
      <c r="D39" s="157">
        <f>SUMIFS('Bilan GES'!T$6:T$55,'Bilan GES'!F$6:F$55,H39)</f>
        <v>0</v>
      </c>
      <c r="E39" s="220"/>
      <c r="F39" s="220"/>
      <c r="G39" s="220"/>
      <c r="H39" s="220" t="str">
        <f t="shared" si="2"/>
        <v xml:space="preserve">Unité de distribution n°36 - </v>
      </c>
      <c r="I39" s="220"/>
      <c r="J39" s="76" t="str">
        <f>IF(I39&lt;&gt;0,VLOOKUP(I39,Production!G$4:BD$53,50,FALSE),"")</f>
        <v/>
      </c>
      <c r="K39" s="220"/>
      <c r="L39" s="220"/>
      <c r="M39" s="76">
        <f>IF(K39=0,0,0.001*(K39*(L39*(Sources!$C$73+Sources!$E$74)+Sources!$D$73+Sources!$F$74)+L39*Sources!$G$74+Sources!$H$74))</f>
        <v>0</v>
      </c>
      <c r="N39" s="220"/>
      <c r="O39" s="220"/>
      <c r="P39" s="220"/>
      <c r="Q39" s="220"/>
      <c r="R39" s="76" t="str">
        <f t="shared" si="3"/>
        <v/>
      </c>
      <c r="S39" s="220"/>
      <c r="T39" s="220"/>
      <c r="U39" s="220"/>
      <c r="V39" s="220"/>
      <c r="W39" s="220"/>
      <c r="X39" s="220"/>
      <c r="Y39" s="220"/>
      <c r="Z39" s="221"/>
      <c r="AA39" s="220"/>
      <c r="AB39" s="220"/>
      <c r="AC39" s="220"/>
      <c r="AD39" s="220"/>
      <c r="AE39" s="76">
        <f t="shared" si="15"/>
        <v>0</v>
      </c>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76">
        <f t="shared" si="4"/>
        <v>0</v>
      </c>
      <c r="BG39" s="76">
        <f t="shared" si="5"/>
        <v>0</v>
      </c>
      <c r="BH39" s="76">
        <f t="shared" si="6"/>
        <v>0</v>
      </c>
      <c r="BI39" s="76">
        <f t="shared" si="7"/>
        <v>0</v>
      </c>
      <c r="BJ39" s="76">
        <f t="shared" si="8"/>
        <v>0</v>
      </c>
      <c r="BK39" s="76">
        <f t="shared" si="9"/>
        <v>0</v>
      </c>
      <c r="BL39" s="76">
        <f t="shared" si="10"/>
        <v>0</v>
      </c>
      <c r="BM39" s="76">
        <f t="shared" si="11"/>
        <v>0</v>
      </c>
      <c r="BN39" s="234">
        <f t="shared" si="12"/>
        <v>0</v>
      </c>
      <c r="BO39" s="234">
        <f t="shared" si="13"/>
        <v>0</v>
      </c>
    </row>
    <row r="40" spans="1:67" x14ac:dyDescent="0.35">
      <c r="A40" s="76" t="s">
        <v>423</v>
      </c>
      <c r="B40" s="157"/>
      <c r="C40" s="157">
        <f t="shared" si="14"/>
        <v>0</v>
      </c>
      <c r="D40" s="157">
        <f>SUMIFS('Bilan GES'!T$6:T$55,'Bilan GES'!F$6:F$55,H40)</f>
        <v>0</v>
      </c>
      <c r="E40" s="220"/>
      <c r="F40" s="220"/>
      <c r="G40" s="220"/>
      <c r="H40" s="220" t="str">
        <f t="shared" si="2"/>
        <v xml:space="preserve">Unité de distribution n°37 - </v>
      </c>
      <c r="I40" s="220"/>
      <c r="J40" s="76" t="str">
        <f>IF(I40&lt;&gt;0,VLOOKUP(I40,Production!G$4:BD$53,50,FALSE),"")</f>
        <v/>
      </c>
      <c r="K40" s="220"/>
      <c r="L40" s="220"/>
      <c r="M40" s="76">
        <f>IF(K40=0,0,0.001*(K40*(L40*(Sources!$C$73+Sources!$E$74)+Sources!$D$73+Sources!$F$74)+L40*Sources!$G$74+Sources!$H$74))</f>
        <v>0</v>
      </c>
      <c r="N40" s="220"/>
      <c r="O40" s="220"/>
      <c r="P40" s="220"/>
      <c r="Q40" s="220"/>
      <c r="R40" s="76" t="str">
        <f t="shared" si="3"/>
        <v/>
      </c>
      <c r="S40" s="220"/>
      <c r="T40" s="220"/>
      <c r="U40" s="220"/>
      <c r="V40" s="220"/>
      <c r="W40" s="220"/>
      <c r="X40" s="220"/>
      <c r="Y40" s="220"/>
      <c r="Z40" s="221"/>
      <c r="AA40" s="220"/>
      <c r="AB40" s="220"/>
      <c r="AC40" s="220"/>
      <c r="AD40" s="220"/>
      <c r="AE40" s="76">
        <f t="shared" si="15"/>
        <v>0</v>
      </c>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76">
        <f t="shared" si="4"/>
        <v>0</v>
      </c>
      <c r="BG40" s="76">
        <f t="shared" si="5"/>
        <v>0</v>
      </c>
      <c r="BH40" s="76">
        <f t="shared" si="6"/>
        <v>0</v>
      </c>
      <c r="BI40" s="76">
        <f t="shared" si="7"/>
        <v>0</v>
      </c>
      <c r="BJ40" s="76">
        <f t="shared" si="8"/>
        <v>0</v>
      </c>
      <c r="BK40" s="76">
        <f t="shared" si="9"/>
        <v>0</v>
      </c>
      <c r="BL40" s="76">
        <f t="shared" si="10"/>
        <v>0</v>
      </c>
      <c r="BM40" s="76">
        <f t="shared" si="11"/>
        <v>0</v>
      </c>
      <c r="BN40" s="234">
        <f t="shared" si="12"/>
        <v>0</v>
      </c>
      <c r="BO40" s="234">
        <f t="shared" si="13"/>
        <v>0</v>
      </c>
    </row>
    <row r="41" spans="1:67" x14ac:dyDescent="0.35">
      <c r="A41" s="76" t="s">
        <v>424</v>
      </c>
      <c r="B41" s="157"/>
      <c r="C41" s="157">
        <f t="shared" si="14"/>
        <v>0</v>
      </c>
      <c r="D41" s="157">
        <f>SUMIFS('Bilan GES'!T$6:T$55,'Bilan GES'!F$6:F$55,H41)</f>
        <v>0</v>
      </c>
      <c r="E41" s="220"/>
      <c r="F41" s="220"/>
      <c r="G41" s="220"/>
      <c r="H41" s="220" t="str">
        <f t="shared" si="2"/>
        <v xml:space="preserve">Unité de distribution n°38 - </v>
      </c>
      <c r="I41" s="220"/>
      <c r="J41" s="76" t="str">
        <f>IF(I41&lt;&gt;0,VLOOKUP(I41,Production!G$4:BD$53,50,FALSE),"")</f>
        <v/>
      </c>
      <c r="K41" s="220"/>
      <c r="L41" s="220"/>
      <c r="M41" s="76">
        <f>IF(K41=0,0,0.001*(K41*(L41*(Sources!$C$73+Sources!$E$74)+Sources!$D$73+Sources!$F$74)+L41*Sources!$G$74+Sources!$H$74))</f>
        <v>0</v>
      </c>
      <c r="N41" s="220"/>
      <c r="O41" s="220"/>
      <c r="P41" s="220"/>
      <c r="Q41" s="220"/>
      <c r="R41" s="76" t="str">
        <f t="shared" si="3"/>
        <v/>
      </c>
      <c r="S41" s="220"/>
      <c r="T41" s="220"/>
      <c r="U41" s="220"/>
      <c r="V41" s="220"/>
      <c r="W41" s="220"/>
      <c r="X41" s="220"/>
      <c r="Y41" s="220"/>
      <c r="Z41" s="221"/>
      <c r="AA41" s="220"/>
      <c r="AB41" s="220"/>
      <c r="AC41" s="220"/>
      <c r="AD41" s="220"/>
      <c r="AE41" s="76">
        <f t="shared" si="15"/>
        <v>0</v>
      </c>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76">
        <f t="shared" si="4"/>
        <v>0</v>
      </c>
      <c r="BG41" s="76">
        <f t="shared" si="5"/>
        <v>0</v>
      </c>
      <c r="BH41" s="76">
        <f t="shared" si="6"/>
        <v>0</v>
      </c>
      <c r="BI41" s="76">
        <f t="shared" si="7"/>
        <v>0</v>
      </c>
      <c r="BJ41" s="76">
        <f t="shared" si="8"/>
        <v>0</v>
      </c>
      <c r="BK41" s="76">
        <f t="shared" si="9"/>
        <v>0</v>
      </c>
      <c r="BL41" s="76">
        <f t="shared" si="10"/>
        <v>0</v>
      </c>
      <c r="BM41" s="76">
        <f t="shared" si="11"/>
        <v>0</v>
      </c>
      <c r="BN41" s="234">
        <f t="shared" si="12"/>
        <v>0</v>
      </c>
      <c r="BO41" s="234">
        <f t="shared" si="13"/>
        <v>0</v>
      </c>
    </row>
    <row r="42" spans="1:67" x14ac:dyDescent="0.35">
      <c r="A42" s="76" t="s">
        <v>425</v>
      </c>
      <c r="B42" s="157"/>
      <c r="C42" s="157">
        <f t="shared" si="14"/>
        <v>0</v>
      </c>
      <c r="D42" s="157">
        <f>SUMIFS('Bilan GES'!T$6:T$55,'Bilan GES'!F$6:F$55,H42)</f>
        <v>0</v>
      </c>
      <c r="E42" s="220"/>
      <c r="F42" s="220"/>
      <c r="G42" s="220"/>
      <c r="H42" s="220" t="str">
        <f t="shared" si="2"/>
        <v xml:space="preserve">Unité de distribution n°39 - </v>
      </c>
      <c r="I42" s="220"/>
      <c r="J42" s="76" t="str">
        <f>IF(I42&lt;&gt;0,VLOOKUP(I42,Production!G$4:BD$53,50,FALSE),"")</f>
        <v/>
      </c>
      <c r="K42" s="220"/>
      <c r="L42" s="220"/>
      <c r="M42" s="76">
        <f>IF(K42=0,0,0.001*(K42*(L42*(Sources!$C$73+Sources!$E$74)+Sources!$D$73+Sources!$F$74)+L42*Sources!$G$74+Sources!$H$74))</f>
        <v>0</v>
      </c>
      <c r="N42" s="220"/>
      <c r="O42" s="220"/>
      <c r="P42" s="220"/>
      <c r="Q42" s="220"/>
      <c r="R42" s="76" t="str">
        <f t="shared" si="3"/>
        <v/>
      </c>
      <c r="S42" s="220"/>
      <c r="T42" s="220"/>
      <c r="U42" s="220"/>
      <c r="V42" s="220"/>
      <c r="W42" s="220"/>
      <c r="X42" s="220"/>
      <c r="Y42" s="220"/>
      <c r="Z42" s="221"/>
      <c r="AA42" s="220"/>
      <c r="AB42" s="220"/>
      <c r="AC42" s="220"/>
      <c r="AD42" s="220"/>
      <c r="AE42" s="76">
        <f t="shared" si="15"/>
        <v>0</v>
      </c>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76">
        <f t="shared" si="4"/>
        <v>0</v>
      </c>
      <c r="BG42" s="76">
        <f t="shared" si="5"/>
        <v>0</v>
      </c>
      <c r="BH42" s="76">
        <f t="shared" si="6"/>
        <v>0</v>
      </c>
      <c r="BI42" s="76">
        <f t="shared" si="7"/>
        <v>0</v>
      </c>
      <c r="BJ42" s="76">
        <f t="shared" si="8"/>
        <v>0</v>
      </c>
      <c r="BK42" s="76">
        <f t="shared" si="9"/>
        <v>0</v>
      </c>
      <c r="BL42" s="76">
        <f t="shared" si="10"/>
        <v>0</v>
      </c>
      <c r="BM42" s="76">
        <f t="shared" si="11"/>
        <v>0</v>
      </c>
      <c r="BN42" s="234">
        <f t="shared" si="12"/>
        <v>0</v>
      </c>
      <c r="BO42" s="234">
        <f t="shared" si="13"/>
        <v>0</v>
      </c>
    </row>
    <row r="43" spans="1:67" x14ac:dyDescent="0.35">
      <c r="A43" s="76" t="s">
        <v>426</v>
      </c>
      <c r="B43" s="157"/>
      <c r="C43" s="157">
        <f t="shared" si="14"/>
        <v>0</v>
      </c>
      <c r="D43" s="157">
        <f>SUMIFS('Bilan GES'!T$6:T$55,'Bilan GES'!F$6:F$55,H43)</f>
        <v>0</v>
      </c>
      <c r="E43" s="220"/>
      <c r="F43" s="220"/>
      <c r="G43" s="220"/>
      <c r="H43" s="220" t="str">
        <f t="shared" si="2"/>
        <v xml:space="preserve">Unité de distribution n°40 - </v>
      </c>
      <c r="I43" s="220"/>
      <c r="J43" s="76" t="str">
        <f>IF(I43&lt;&gt;0,VLOOKUP(I43,Production!G$4:BD$53,50,FALSE),"")</f>
        <v/>
      </c>
      <c r="K43" s="220"/>
      <c r="L43" s="220"/>
      <c r="M43" s="76">
        <f>IF(K43=0,0,0.001*(K43*(L43*(Sources!$C$73+Sources!$E$74)+Sources!$D$73+Sources!$F$74)+L43*Sources!$G$74+Sources!$H$74))</f>
        <v>0</v>
      </c>
      <c r="N43" s="220"/>
      <c r="O43" s="220"/>
      <c r="P43" s="220"/>
      <c r="Q43" s="220"/>
      <c r="R43" s="76" t="str">
        <f t="shared" si="3"/>
        <v/>
      </c>
      <c r="S43" s="220"/>
      <c r="T43" s="220"/>
      <c r="U43" s="220"/>
      <c r="V43" s="220"/>
      <c r="W43" s="220"/>
      <c r="X43" s="220"/>
      <c r="Y43" s="220"/>
      <c r="Z43" s="221"/>
      <c r="AA43" s="220"/>
      <c r="AB43" s="220"/>
      <c r="AC43" s="220"/>
      <c r="AD43" s="220"/>
      <c r="AE43" s="76">
        <f t="shared" si="15"/>
        <v>0</v>
      </c>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76">
        <f t="shared" si="4"/>
        <v>0</v>
      </c>
      <c r="BG43" s="76">
        <f t="shared" si="5"/>
        <v>0</v>
      </c>
      <c r="BH43" s="76">
        <f t="shared" si="6"/>
        <v>0</v>
      </c>
      <c r="BI43" s="76">
        <f t="shared" si="7"/>
        <v>0</v>
      </c>
      <c r="BJ43" s="76">
        <f t="shared" si="8"/>
        <v>0</v>
      </c>
      <c r="BK43" s="76">
        <f t="shared" si="9"/>
        <v>0</v>
      </c>
      <c r="BL43" s="76">
        <f t="shared" si="10"/>
        <v>0</v>
      </c>
      <c r="BM43" s="76">
        <f t="shared" si="11"/>
        <v>0</v>
      </c>
      <c r="BN43" s="234">
        <f t="shared" si="12"/>
        <v>0</v>
      </c>
      <c r="BO43" s="234">
        <f t="shared" si="13"/>
        <v>0</v>
      </c>
    </row>
    <row r="44" spans="1:67" ht="14.5" customHeight="1" x14ac:dyDescent="0.35">
      <c r="A44" s="76" t="s">
        <v>427</v>
      </c>
      <c r="B44" s="157"/>
      <c r="C44" s="157">
        <f t="shared" si="14"/>
        <v>0</v>
      </c>
      <c r="D44" s="157">
        <f>SUMIFS('Bilan GES'!T$6:T$55,'Bilan GES'!F$6:F$55,H44)</f>
        <v>0</v>
      </c>
      <c r="E44" s="220"/>
      <c r="F44" s="220"/>
      <c r="G44" s="220"/>
      <c r="H44" s="220" t="str">
        <f t="shared" si="2"/>
        <v xml:space="preserve">Unité de distribution n°41 - </v>
      </c>
      <c r="I44" s="220"/>
      <c r="J44" s="76" t="str">
        <f>IF(I44&lt;&gt;0,VLOOKUP(I44,Production!G$4:BD$53,50,FALSE),"")</f>
        <v/>
      </c>
      <c r="K44" s="220"/>
      <c r="L44" s="220"/>
      <c r="M44" s="76">
        <f>IF(K44=0,0,0.001*(K44*(L44*(Sources!$C$73+Sources!$E$74)+Sources!$D$73+Sources!$F$74)+L44*Sources!$G$74+Sources!$H$74))</f>
        <v>0</v>
      </c>
      <c r="N44" s="220"/>
      <c r="O44" s="220"/>
      <c r="P44" s="220"/>
      <c r="Q44" s="220"/>
      <c r="R44" s="76" t="str">
        <f t="shared" si="3"/>
        <v/>
      </c>
      <c r="S44" s="220"/>
      <c r="T44" s="220"/>
      <c r="U44" s="220"/>
      <c r="V44" s="220"/>
      <c r="W44" s="220"/>
      <c r="X44" s="220"/>
      <c r="Y44" s="220"/>
      <c r="Z44" s="221"/>
      <c r="AA44" s="220"/>
      <c r="AB44" s="220"/>
      <c r="AC44" s="220"/>
      <c r="AD44" s="220"/>
      <c r="AE44" s="76">
        <f t="shared" si="15"/>
        <v>0</v>
      </c>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76">
        <f t="shared" si="4"/>
        <v>0</v>
      </c>
      <c r="BG44" s="76">
        <f t="shared" si="5"/>
        <v>0</v>
      </c>
      <c r="BH44" s="76">
        <f t="shared" si="6"/>
        <v>0</v>
      </c>
      <c r="BI44" s="76">
        <f t="shared" si="7"/>
        <v>0</v>
      </c>
      <c r="BJ44" s="76">
        <f t="shared" si="8"/>
        <v>0</v>
      </c>
      <c r="BK44" s="76">
        <f t="shared" si="9"/>
        <v>0</v>
      </c>
      <c r="BL44" s="76">
        <f t="shared" si="10"/>
        <v>0</v>
      </c>
      <c r="BM44" s="76">
        <f t="shared" si="11"/>
        <v>0</v>
      </c>
      <c r="BN44" s="234">
        <f t="shared" si="12"/>
        <v>0</v>
      </c>
      <c r="BO44" s="234">
        <f t="shared" si="13"/>
        <v>0</v>
      </c>
    </row>
    <row r="45" spans="1:67" x14ac:dyDescent="0.35">
      <c r="A45" s="76" t="s">
        <v>428</v>
      </c>
      <c r="B45" s="157"/>
      <c r="C45" s="157">
        <f t="shared" si="14"/>
        <v>0</v>
      </c>
      <c r="D45" s="157">
        <f>SUMIFS('Bilan GES'!T$6:T$55,'Bilan GES'!F$6:F$55,H45)</f>
        <v>0</v>
      </c>
      <c r="E45" s="220"/>
      <c r="F45" s="220"/>
      <c r="G45" s="220"/>
      <c r="H45" s="220" t="str">
        <f t="shared" si="2"/>
        <v xml:space="preserve">Unité de distribution n°42 - </v>
      </c>
      <c r="I45" s="220"/>
      <c r="J45" s="76" t="str">
        <f>IF(I45&lt;&gt;0,VLOOKUP(I45,Production!G$4:BD$53,50,FALSE),"")</f>
        <v/>
      </c>
      <c r="K45" s="220"/>
      <c r="L45" s="220"/>
      <c r="M45" s="76">
        <f>IF(K45=0,0,0.001*(K45*(L45*(Sources!$C$73+Sources!$E$74)+Sources!$D$73+Sources!$F$74)+L45*Sources!$G$74+Sources!$H$74))</f>
        <v>0</v>
      </c>
      <c r="N45" s="220"/>
      <c r="O45" s="220"/>
      <c r="P45" s="220"/>
      <c r="Q45" s="220"/>
      <c r="R45" s="76" t="str">
        <f t="shared" si="3"/>
        <v/>
      </c>
      <c r="S45" s="220"/>
      <c r="T45" s="220"/>
      <c r="U45" s="220"/>
      <c r="V45" s="220"/>
      <c r="W45" s="220"/>
      <c r="X45" s="220"/>
      <c r="Y45" s="220"/>
      <c r="Z45" s="221"/>
      <c r="AA45" s="220"/>
      <c r="AB45" s="220"/>
      <c r="AC45" s="220"/>
      <c r="AD45" s="220"/>
      <c r="AE45" s="76">
        <f t="shared" si="15"/>
        <v>0</v>
      </c>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76">
        <f t="shared" si="4"/>
        <v>0</v>
      </c>
      <c r="BG45" s="76">
        <f t="shared" si="5"/>
        <v>0</v>
      </c>
      <c r="BH45" s="76">
        <f t="shared" si="6"/>
        <v>0</v>
      </c>
      <c r="BI45" s="76">
        <f t="shared" si="7"/>
        <v>0</v>
      </c>
      <c r="BJ45" s="76">
        <f t="shared" si="8"/>
        <v>0</v>
      </c>
      <c r="BK45" s="76">
        <f t="shared" si="9"/>
        <v>0</v>
      </c>
      <c r="BL45" s="76">
        <f t="shared" si="10"/>
        <v>0</v>
      </c>
      <c r="BM45" s="76">
        <f t="shared" si="11"/>
        <v>0</v>
      </c>
      <c r="BN45" s="234">
        <f t="shared" si="12"/>
        <v>0</v>
      </c>
      <c r="BO45" s="234">
        <f t="shared" si="13"/>
        <v>0</v>
      </c>
    </row>
    <row r="46" spans="1:67" x14ac:dyDescent="0.35">
      <c r="A46" s="76" t="s">
        <v>429</v>
      </c>
      <c r="B46" s="157"/>
      <c r="C46" s="157">
        <f t="shared" si="14"/>
        <v>0</v>
      </c>
      <c r="D46" s="157">
        <f>SUMIFS('Bilan GES'!T$6:T$55,'Bilan GES'!F$6:F$55,H46)</f>
        <v>0</v>
      </c>
      <c r="E46" s="220"/>
      <c r="F46" s="220"/>
      <c r="G46" s="220"/>
      <c r="H46" s="220" t="str">
        <f t="shared" si="2"/>
        <v xml:space="preserve">Unité de distribution n°43 - </v>
      </c>
      <c r="I46" s="220"/>
      <c r="J46" s="76" t="str">
        <f>IF(I46&lt;&gt;0,VLOOKUP(I46,Production!G$4:BD$53,50,FALSE),"")</f>
        <v/>
      </c>
      <c r="K46" s="220"/>
      <c r="L46" s="220"/>
      <c r="M46" s="76">
        <f>IF(K46=0,0,0.001*(K46*(L46*(Sources!$C$73+Sources!$E$74)+Sources!$D$73+Sources!$F$74)+L46*Sources!$G$74+Sources!$H$74))</f>
        <v>0</v>
      </c>
      <c r="N46" s="220"/>
      <c r="O46" s="220"/>
      <c r="P46" s="220"/>
      <c r="Q46" s="220"/>
      <c r="R46" s="76" t="str">
        <f t="shared" si="3"/>
        <v/>
      </c>
      <c r="S46" s="220"/>
      <c r="T46" s="220"/>
      <c r="U46" s="220"/>
      <c r="V46" s="220"/>
      <c r="W46" s="220"/>
      <c r="X46" s="220"/>
      <c r="Y46" s="220"/>
      <c r="Z46" s="221"/>
      <c r="AA46" s="220"/>
      <c r="AB46" s="220"/>
      <c r="AC46" s="220"/>
      <c r="AD46" s="220"/>
      <c r="AE46" s="76">
        <f t="shared" si="15"/>
        <v>0</v>
      </c>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76">
        <f t="shared" si="4"/>
        <v>0</v>
      </c>
      <c r="BG46" s="76">
        <f t="shared" si="5"/>
        <v>0</v>
      </c>
      <c r="BH46" s="76">
        <f t="shared" si="6"/>
        <v>0</v>
      </c>
      <c r="BI46" s="76">
        <f t="shared" si="7"/>
        <v>0</v>
      </c>
      <c r="BJ46" s="76">
        <f t="shared" si="8"/>
        <v>0</v>
      </c>
      <c r="BK46" s="76">
        <f t="shared" si="9"/>
        <v>0</v>
      </c>
      <c r="BL46" s="76">
        <f t="shared" si="10"/>
        <v>0</v>
      </c>
      <c r="BM46" s="76">
        <f t="shared" si="11"/>
        <v>0</v>
      </c>
      <c r="BN46" s="234">
        <f t="shared" si="12"/>
        <v>0</v>
      </c>
      <c r="BO46" s="234">
        <f t="shared" si="13"/>
        <v>0</v>
      </c>
    </row>
    <row r="47" spans="1:67" ht="14.5" customHeight="1" x14ac:dyDescent="0.35">
      <c r="A47" s="76" t="s">
        <v>430</v>
      </c>
      <c r="B47" s="157"/>
      <c r="C47" s="157">
        <f t="shared" si="14"/>
        <v>0</v>
      </c>
      <c r="D47" s="157">
        <f>SUMIFS('Bilan GES'!T$6:T$55,'Bilan GES'!F$6:F$55,H47)</f>
        <v>0</v>
      </c>
      <c r="E47" s="220"/>
      <c r="F47" s="220"/>
      <c r="G47" s="220"/>
      <c r="H47" s="220" t="str">
        <f t="shared" si="2"/>
        <v xml:space="preserve">Unité de distribution n°44 - </v>
      </c>
      <c r="I47" s="220"/>
      <c r="J47" s="76" t="str">
        <f>IF(I47&lt;&gt;0,VLOOKUP(I47,Production!G$4:BD$53,50,FALSE),"")</f>
        <v/>
      </c>
      <c r="K47" s="220"/>
      <c r="L47" s="220"/>
      <c r="M47" s="76">
        <f>IF(K47=0,0,0.001*(K47*(L47*(Sources!$C$73+Sources!$E$74)+Sources!$D$73+Sources!$F$74)+L47*Sources!$G$74+Sources!$H$74))</f>
        <v>0</v>
      </c>
      <c r="N47" s="220"/>
      <c r="O47" s="220"/>
      <c r="P47" s="220"/>
      <c r="Q47" s="220"/>
      <c r="R47" s="76" t="str">
        <f t="shared" si="3"/>
        <v/>
      </c>
      <c r="S47" s="220"/>
      <c r="T47" s="220"/>
      <c r="U47" s="220"/>
      <c r="V47" s="220"/>
      <c r="W47" s="220"/>
      <c r="X47" s="220"/>
      <c r="Y47" s="220"/>
      <c r="Z47" s="221"/>
      <c r="AA47" s="220"/>
      <c r="AB47" s="220"/>
      <c r="AC47" s="220"/>
      <c r="AD47" s="220"/>
      <c r="AE47" s="76">
        <f t="shared" si="15"/>
        <v>0</v>
      </c>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76">
        <f t="shared" si="4"/>
        <v>0</v>
      </c>
      <c r="BG47" s="76">
        <f t="shared" si="5"/>
        <v>0</v>
      </c>
      <c r="BH47" s="76">
        <f t="shared" si="6"/>
        <v>0</v>
      </c>
      <c r="BI47" s="76">
        <f t="shared" si="7"/>
        <v>0</v>
      </c>
      <c r="BJ47" s="76">
        <f t="shared" si="8"/>
        <v>0</v>
      </c>
      <c r="BK47" s="76">
        <f t="shared" si="9"/>
        <v>0</v>
      </c>
      <c r="BL47" s="76">
        <f t="shared" si="10"/>
        <v>0</v>
      </c>
      <c r="BM47" s="76">
        <f t="shared" si="11"/>
        <v>0</v>
      </c>
      <c r="BN47" s="234">
        <f t="shared" si="12"/>
        <v>0</v>
      </c>
      <c r="BO47" s="234">
        <f t="shared" si="13"/>
        <v>0</v>
      </c>
    </row>
    <row r="48" spans="1:67" x14ac:dyDescent="0.35">
      <c r="A48" s="76" t="s">
        <v>431</v>
      </c>
      <c r="B48" s="157"/>
      <c r="C48" s="157">
        <f t="shared" si="14"/>
        <v>0</v>
      </c>
      <c r="D48" s="157">
        <f>SUMIFS('Bilan GES'!T$6:T$55,'Bilan GES'!F$6:F$55,H48)</f>
        <v>0</v>
      </c>
      <c r="E48" s="220"/>
      <c r="F48" s="220"/>
      <c r="G48" s="220"/>
      <c r="H48" s="220" t="str">
        <f t="shared" si="2"/>
        <v xml:space="preserve">Unité de distribution n°45 - </v>
      </c>
      <c r="I48" s="220"/>
      <c r="J48" s="76" t="str">
        <f>IF(I48&lt;&gt;0,VLOOKUP(I48,Production!G$4:BD$53,50,FALSE),"")</f>
        <v/>
      </c>
      <c r="K48" s="220"/>
      <c r="L48" s="220"/>
      <c r="M48" s="76">
        <f>IF(K48=0,0,0.001*(K48*(L48*(Sources!$C$73+Sources!$E$74)+Sources!$D$73+Sources!$F$74)+L48*Sources!$G$74+Sources!$H$74))</f>
        <v>0</v>
      </c>
      <c r="N48" s="220"/>
      <c r="O48" s="220"/>
      <c r="P48" s="220"/>
      <c r="Q48" s="220"/>
      <c r="R48" s="76" t="str">
        <f t="shared" si="3"/>
        <v/>
      </c>
      <c r="S48" s="220"/>
      <c r="T48" s="220"/>
      <c r="U48" s="220"/>
      <c r="V48" s="220"/>
      <c r="W48" s="220"/>
      <c r="X48" s="220"/>
      <c r="Y48" s="220"/>
      <c r="Z48" s="221"/>
      <c r="AA48" s="220"/>
      <c r="AB48" s="220"/>
      <c r="AC48" s="220"/>
      <c r="AD48" s="220"/>
      <c r="AE48" s="76">
        <f t="shared" si="15"/>
        <v>0</v>
      </c>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76">
        <f t="shared" si="4"/>
        <v>0</v>
      </c>
      <c r="BG48" s="76">
        <f t="shared" si="5"/>
        <v>0</v>
      </c>
      <c r="BH48" s="76">
        <f t="shared" si="6"/>
        <v>0</v>
      </c>
      <c r="BI48" s="76">
        <f t="shared" si="7"/>
        <v>0</v>
      </c>
      <c r="BJ48" s="76">
        <f t="shared" si="8"/>
        <v>0</v>
      </c>
      <c r="BK48" s="76">
        <f t="shared" si="9"/>
        <v>0</v>
      </c>
      <c r="BL48" s="76">
        <f t="shared" si="10"/>
        <v>0</v>
      </c>
      <c r="BM48" s="76">
        <f t="shared" si="11"/>
        <v>0</v>
      </c>
      <c r="BN48" s="234">
        <f t="shared" si="12"/>
        <v>0</v>
      </c>
      <c r="BO48" s="234">
        <f t="shared" si="13"/>
        <v>0</v>
      </c>
    </row>
    <row r="49" spans="1:67" x14ac:dyDescent="0.35">
      <c r="A49" s="76" t="s">
        <v>432</v>
      </c>
      <c r="B49" s="157"/>
      <c r="C49" s="157">
        <f t="shared" si="14"/>
        <v>0</v>
      </c>
      <c r="D49" s="157">
        <f>SUMIFS('Bilan GES'!T$6:T$55,'Bilan GES'!F$6:F$55,H49)</f>
        <v>0</v>
      </c>
      <c r="E49" s="220"/>
      <c r="F49" s="220"/>
      <c r="G49" s="220"/>
      <c r="H49" s="220" t="str">
        <f t="shared" si="2"/>
        <v xml:space="preserve">Unité de distribution n°46 - </v>
      </c>
      <c r="I49" s="220"/>
      <c r="J49" s="76" t="str">
        <f>IF(I49&lt;&gt;0,VLOOKUP(I49,Production!G$4:BD$53,50,FALSE),"")</f>
        <v/>
      </c>
      <c r="K49" s="220"/>
      <c r="L49" s="220"/>
      <c r="M49" s="76">
        <f>IF(K49=0,0,0.001*(K49*(L49*(Sources!$C$73+Sources!$E$74)+Sources!$D$73+Sources!$F$74)+L49*Sources!$G$74+Sources!$H$74))</f>
        <v>0</v>
      </c>
      <c r="N49" s="220"/>
      <c r="O49" s="220"/>
      <c r="P49" s="220"/>
      <c r="Q49" s="220"/>
      <c r="R49" s="76" t="str">
        <f t="shared" si="3"/>
        <v/>
      </c>
      <c r="S49" s="220"/>
      <c r="T49" s="220"/>
      <c r="U49" s="220"/>
      <c r="V49" s="220"/>
      <c r="W49" s="220"/>
      <c r="X49" s="220"/>
      <c r="Y49" s="220"/>
      <c r="Z49" s="221"/>
      <c r="AA49" s="220"/>
      <c r="AB49" s="220"/>
      <c r="AC49" s="220"/>
      <c r="AD49" s="220"/>
      <c r="AE49" s="76">
        <f t="shared" si="15"/>
        <v>0</v>
      </c>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76">
        <f t="shared" si="4"/>
        <v>0</v>
      </c>
      <c r="BG49" s="76">
        <f t="shared" si="5"/>
        <v>0</v>
      </c>
      <c r="BH49" s="76">
        <f t="shared" si="6"/>
        <v>0</v>
      </c>
      <c r="BI49" s="76">
        <f t="shared" si="7"/>
        <v>0</v>
      </c>
      <c r="BJ49" s="76">
        <f t="shared" si="8"/>
        <v>0</v>
      </c>
      <c r="BK49" s="76">
        <f t="shared" si="9"/>
        <v>0</v>
      </c>
      <c r="BL49" s="76">
        <f t="shared" si="10"/>
        <v>0</v>
      </c>
      <c r="BM49" s="76">
        <f t="shared" si="11"/>
        <v>0</v>
      </c>
      <c r="BN49" s="234">
        <f t="shared" si="12"/>
        <v>0</v>
      </c>
      <c r="BO49" s="234">
        <f t="shared" si="13"/>
        <v>0</v>
      </c>
    </row>
    <row r="50" spans="1:67" x14ac:dyDescent="0.35">
      <c r="A50" s="76" t="s">
        <v>433</v>
      </c>
      <c r="B50" s="157"/>
      <c r="C50" s="157">
        <f t="shared" si="14"/>
        <v>0</v>
      </c>
      <c r="D50" s="157">
        <f>SUMIFS('Bilan GES'!T$6:T$55,'Bilan GES'!F$6:F$55,H50)</f>
        <v>0</v>
      </c>
      <c r="E50" s="220"/>
      <c r="F50" s="220"/>
      <c r="G50" s="220"/>
      <c r="H50" s="220" t="str">
        <f t="shared" si="2"/>
        <v xml:space="preserve">Unité de distribution n°47 - </v>
      </c>
      <c r="I50" s="220"/>
      <c r="J50" s="76" t="str">
        <f>IF(I50&lt;&gt;0,VLOOKUP(I50,Production!G$4:BD$53,50,FALSE),"")</f>
        <v/>
      </c>
      <c r="K50" s="220"/>
      <c r="L50" s="220"/>
      <c r="M50" s="76">
        <f>IF(K50=0,0,0.001*(K50*(L50*(Sources!$C$73+Sources!$E$74)+Sources!$D$73+Sources!$F$74)+L50*Sources!$G$74+Sources!$H$74))</f>
        <v>0</v>
      </c>
      <c r="N50" s="220"/>
      <c r="O50" s="220"/>
      <c r="P50" s="220"/>
      <c r="Q50" s="220"/>
      <c r="R50" s="76" t="str">
        <f t="shared" si="3"/>
        <v/>
      </c>
      <c r="S50" s="220"/>
      <c r="T50" s="220"/>
      <c r="U50" s="220"/>
      <c r="V50" s="220"/>
      <c r="W50" s="220"/>
      <c r="X50" s="220"/>
      <c r="Y50" s="220"/>
      <c r="Z50" s="221"/>
      <c r="AA50" s="220"/>
      <c r="AB50" s="220"/>
      <c r="AC50" s="220"/>
      <c r="AD50" s="220"/>
      <c r="AE50" s="76">
        <f t="shared" si="15"/>
        <v>0</v>
      </c>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76">
        <f t="shared" si="4"/>
        <v>0</v>
      </c>
      <c r="BG50" s="76">
        <f t="shared" si="5"/>
        <v>0</v>
      </c>
      <c r="BH50" s="76">
        <f t="shared" si="6"/>
        <v>0</v>
      </c>
      <c r="BI50" s="76">
        <f t="shared" si="7"/>
        <v>0</v>
      </c>
      <c r="BJ50" s="76">
        <f t="shared" si="8"/>
        <v>0</v>
      </c>
      <c r="BK50" s="76">
        <f t="shared" si="9"/>
        <v>0</v>
      </c>
      <c r="BL50" s="76">
        <f t="shared" si="10"/>
        <v>0</v>
      </c>
      <c r="BM50" s="76">
        <f t="shared" si="11"/>
        <v>0</v>
      </c>
      <c r="BN50" s="234">
        <f t="shared" si="12"/>
        <v>0</v>
      </c>
      <c r="BO50" s="234">
        <f t="shared" si="13"/>
        <v>0</v>
      </c>
    </row>
    <row r="51" spans="1:67" ht="14.5" customHeight="1" x14ac:dyDescent="0.35">
      <c r="A51" s="76" t="s">
        <v>434</v>
      </c>
      <c r="B51" s="157"/>
      <c r="C51" s="157">
        <f t="shared" si="14"/>
        <v>0</v>
      </c>
      <c r="D51" s="157">
        <f>SUMIFS('Bilan GES'!T$6:T$55,'Bilan GES'!F$6:F$55,H51)</f>
        <v>0</v>
      </c>
      <c r="E51" s="220"/>
      <c r="F51" s="220"/>
      <c r="G51" s="220"/>
      <c r="H51" s="220" t="str">
        <f t="shared" si="2"/>
        <v xml:space="preserve">Unité de distribution n°48 - </v>
      </c>
      <c r="I51" s="220"/>
      <c r="J51" s="76" t="str">
        <f>IF(I51&lt;&gt;0,VLOOKUP(I51,Production!G$4:BD$53,50,FALSE),"")</f>
        <v/>
      </c>
      <c r="K51" s="220"/>
      <c r="L51" s="220"/>
      <c r="M51" s="76">
        <f>IF(K51=0,0,0.001*(K51*(L51*(Sources!$C$73+Sources!$E$74)+Sources!$D$73+Sources!$F$74)+L51*Sources!$G$74+Sources!$H$74))</f>
        <v>0</v>
      </c>
      <c r="N51" s="220"/>
      <c r="O51" s="220"/>
      <c r="P51" s="220"/>
      <c r="Q51" s="220"/>
      <c r="R51" s="76" t="str">
        <f t="shared" si="3"/>
        <v/>
      </c>
      <c r="S51" s="220"/>
      <c r="T51" s="220"/>
      <c r="U51" s="220"/>
      <c r="V51" s="220"/>
      <c r="W51" s="220"/>
      <c r="X51" s="220"/>
      <c r="Y51" s="220"/>
      <c r="Z51" s="221"/>
      <c r="AA51" s="220"/>
      <c r="AB51" s="220"/>
      <c r="AC51" s="220"/>
      <c r="AD51" s="220"/>
      <c r="AE51" s="76">
        <f t="shared" si="15"/>
        <v>0</v>
      </c>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76">
        <f t="shared" si="4"/>
        <v>0</v>
      </c>
      <c r="BG51" s="76">
        <f t="shared" si="5"/>
        <v>0</v>
      </c>
      <c r="BH51" s="76">
        <f t="shared" si="6"/>
        <v>0</v>
      </c>
      <c r="BI51" s="76">
        <f t="shared" si="7"/>
        <v>0</v>
      </c>
      <c r="BJ51" s="76">
        <f t="shared" si="8"/>
        <v>0</v>
      </c>
      <c r="BK51" s="76">
        <f t="shared" si="9"/>
        <v>0</v>
      </c>
      <c r="BL51" s="76">
        <f t="shared" si="10"/>
        <v>0</v>
      </c>
      <c r="BM51" s="76">
        <f t="shared" si="11"/>
        <v>0</v>
      </c>
      <c r="BN51" s="234">
        <f t="shared" si="12"/>
        <v>0</v>
      </c>
      <c r="BO51" s="234">
        <f t="shared" si="13"/>
        <v>0</v>
      </c>
    </row>
    <row r="52" spans="1:67" x14ac:dyDescent="0.35">
      <c r="A52" s="76" t="s">
        <v>435</v>
      </c>
      <c r="B52" s="157"/>
      <c r="C52" s="157">
        <f t="shared" si="14"/>
        <v>0</v>
      </c>
      <c r="D52" s="157">
        <f>SUMIFS('Bilan GES'!T$6:T$55,'Bilan GES'!F$6:F$55,H52)</f>
        <v>0</v>
      </c>
      <c r="E52" s="220"/>
      <c r="F52" s="220"/>
      <c r="G52" s="220"/>
      <c r="H52" s="220" t="str">
        <f t="shared" si="2"/>
        <v xml:space="preserve">Unité de distribution n°49 - </v>
      </c>
      <c r="I52" s="220"/>
      <c r="J52" s="76" t="str">
        <f>IF(I52&lt;&gt;0,VLOOKUP(I52,Production!G$4:BD$53,50,FALSE),"")</f>
        <v/>
      </c>
      <c r="K52" s="220"/>
      <c r="L52" s="220"/>
      <c r="M52" s="76">
        <f>IF(K52=0,0,0.001*(K52*(L52*(Sources!$C$73+Sources!$E$74)+Sources!$D$73+Sources!$F$74)+L52*Sources!$G$74+Sources!$H$74))</f>
        <v>0</v>
      </c>
      <c r="N52" s="220"/>
      <c r="O52" s="220"/>
      <c r="P52" s="220"/>
      <c r="Q52" s="220"/>
      <c r="R52" s="76" t="str">
        <f t="shared" si="3"/>
        <v/>
      </c>
      <c r="S52" s="220"/>
      <c r="T52" s="220"/>
      <c r="U52" s="220"/>
      <c r="V52" s="220"/>
      <c r="W52" s="220"/>
      <c r="X52" s="220"/>
      <c r="Y52" s="220"/>
      <c r="Z52" s="221"/>
      <c r="AA52" s="220"/>
      <c r="AB52" s="220"/>
      <c r="AC52" s="220"/>
      <c r="AD52" s="220"/>
      <c r="AE52" s="76">
        <f t="shared" si="15"/>
        <v>0</v>
      </c>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76">
        <f t="shared" si="4"/>
        <v>0</v>
      </c>
      <c r="BG52" s="76">
        <f t="shared" si="5"/>
        <v>0</v>
      </c>
      <c r="BH52" s="76">
        <f t="shared" si="6"/>
        <v>0</v>
      </c>
      <c r="BI52" s="76">
        <f t="shared" si="7"/>
        <v>0</v>
      </c>
      <c r="BJ52" s="76">
        <f t="shared" si="8"/>
        <v>0</v>
      </c>
      <c r="BK52" s="76">
        <f t="shared" si="9"/>
        <v>0</v>
      </c>
      <c r="BL52" s="76">
        <f t="shared" si="10"/>
        <v>0</v>
      </c>
      <c r="BM52" s="76">
        <f t="shared" si="11"/>
        <v>0</v>
      </c>
      <c r="BN52" s="234">
        <f t="shared" si="12"/>
        <v>0</v>
      </c>
      <c r="BO52" s="234">
        <f t="shared" si="13"/>
        <v>0</v>
      </c>
    </row>
    <row r="53" spans="1:67" x14ac:dyDescent="0.35">
      <c r="A53" s="76" t="s">
        <v>436</v>
      </c>
      <c r="B53" s="157"/>
      <c r="C53" s="157">
        <f t="shared" si="14"/>
        <v>0</v>
      </c>
      <c r="D53" s="157">
        <f>SUMIFS('Bilan GES'!T$6:T$55,'Bilan GES'!F$6:F$55,H53)</f>
        <v>0</v>
      </c>
      <c r="E53" s="220"/>
      <c r="F53" s="220"/>
      <c r="G53" s="220"/>
      <c r="H53" s="220" t="str">
        <f t="shared" si="2"/>
        <v xml:space="preserve">Unité de distribution n°50 - </v>
      </c>
      <c r="I53" s="220"/>
      <c r="J53" s="76" t="str">
        <f>IF(I53&lt;&gt;0,VLOOKUP(I53,Production!G$4:BD$53,50,FALSE),"")</f>
        <v/>
      </c>
      <c r="K53" s="220"/>
      <c r="L53" s="220"/>
      <c r="M53" s="76">
        <f>IF(K53=0,0,0.001*(K53*(L53*(Sources!$C$73+Sources!$E$74)+Sources!$D$73+Sources!$F$74)+L53*Sources!$G$74+Sources!$H$74))</f>
        <v>0</v>
      </c>
      <c r="N53" s="220"/>
      <c r="O53" s="220"/>
      <c r="P53" s="220"/>
      <c r="Q53" s="220"/>
      <c r="R53" s="76" t="str">
        <f t="shared" si="3"/>
        <v/>
      </c>
      <c r="S53" s="220"/>
      <c r="T53" s="220"/>
      <c r="U53" s="220"/>
      <c r="V53" s="220"/>
      <c r="W53" s="220"/>
      <c r="X53" s="220"/>
      <c r="Y53" s="220"/>
      <c r="Z53" s="221"/>
      <c r="AA53" s="220"/>
      <c r="AB53" s="220"/>
      <c r="AC53" s="220"/>
      <c r="AD53" s="220"/>
      <c r="AE53" s="76">
        <f t="shared" si="15"/>
        <v>0</v>
      </c>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76">
        <f t="shared" si="4"/>
        <v>0</v>
      </c>
      <c r="BG53" s="76">
        <f t="shared" si="5"/>
        <v>0</v>
      </c>
      <c r="BH53" s="76">
        <f t="shared" si="6"/>
        <v>0</v>
      </c>
      <c r="BI53" s="76">
        <f t="shared" si="7"/>
        <v>0</v>
      </c>
      <c r="BJ53" s="76">
        <f t="shared" si="8"/>
        <v>0</v>
      </c>
      <c r="BK53" s="76">
        <f t="shared" si="9"/>
        <v>0</v>
      </c>
      <c r="BL53" s="76">
        <f t="shared" si="10"/>
        <v>0</v>
      </c>
      <c r="BM53" s="76">
        <f t="shared" si="11"/>
        <v>0</v>
      </c>
      <c r="BN53" s="234">
        <f t="shared" si="12"/>
        <v>0</v>
      </c>
      <c r="BO53" s="234">
        <f t="shared" si="13"/>
        <v>0</v>
      </c>
    </row>
  </sheetData>
  <sheetProtection algorithmName="SHA-512" hashValue="71extyaDEmkiGCncL4Ddymc9v2/7OoCl/O1jaXYEfaaIH8U1hrebsgQBrzaobrRtKgE+zs7drRNhDXKyFCpqVQ==" saltValue="o8+Ae4MjqnbSQlnx6x4K5g==" spinCount="100000" sheet="1" objects="1" scenarios="1"/>
  <phoneticPr fontId="31" type="noConversion"/>
  <dataValidations count="5">
    <dataValidation type="list" allowBlank="1" showInputMessage="1" showErrorMessage="1" sqref="B4:B53" xr:uid="{7F866798-1D50-4CBE-BEB0-426F7B689D6F}">
      <formula1>"Oui, Non"</formula1>
    </dataValidation>
    <dataValidation type="list" allowBlank="1" showInputMessage="1" showErrorMessage="1" sqref="I4:I53" xr:uid="{BA8C9DB4-E0BA-4544-90F2-25D6FFF73563}">
      <formula1>Unité_de_production</formula1>
    </dataValidation>
    <dataValidation type="list" operator="greaterThan" allowBlank="1" showInputMessage="1" showErrorMessage="1" sqref="AA4:AA53" xr:uid="{5728A0F5-0E61-42A9-ADED-706552BE3587}">
      <formula1>Infra_existante</formula1>
    </dataValidation>
    <dataValidation type="list" allowBlank="1" showInputMessage="1" showErrorMessage="1" sqref="G4:G53" xr:uid="{0552A003-25F3-4C92-913E-D7128CAA93CB}">
      <formula1>Partenaires</formula1>
    </dataValidation>
    <dataValidation type="whole" operator="greaterThanOrEqual" allowBlank="1" showInputMessage="1" showErrorMessage="1" sqref="AB4:AB53" xr:uid="{E4090E11-75C2-4863-B8E6-CBBB1688E4BE}">
      <formula1>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3DBE-10B4-4887-9840-3429026AC65B}">
  <sheetPr>
    <tabColor theme="7" tint="0.79998168889431442"/>
  </sheetPr>
  <dimension ref="A1:CT53"/>
  <sheetViews>
    <sheetView zoomScaleNormal="100" workbookViewId="0">
      <pane xSplit="8" ySplit="3" topLeftCell="I4" activePane="bottomRight" state="frozen"/>
      <selection pane="topRight" activeCell="I1" sqref="I1"/>
      <selection pane="bottomLeft" activeCell="A4" sqref="A4"/>
      <selection pane="bottomRight" activeCell="H2" sqref="H2"/>
    </sheetView>
  </sheetViews>
  <sheetFormatPr baseColWidth="10" defaultColWidth="11.453125" defaultRowHeight="14.5" outlineLevelCol="1" x14ac:dyDescent="0.35"/>
  <cols>
    <col min="1" max="1" width="18.36328125" bestFit="1" customWidth="1"/>
    <col min="2" max="5" width="19.26953125" hidden="1" customWidth="1" outlineLevel="1"/>
    <col min="6" max="6" width="21.7265625" hidden="1" customWidth="1" outlineLevel="1"/>
    <col min="7" max="7" width="20.54296875" hidden="1" customWidth="1" outlineLevel="1"/>
    <col min="8" max="8" width="29.7265625" customWidth="1" collapsed="1"/>
    <col min="9" max="10" width="26.26953125" customWidth="1"/>
    <col min="11" max="11" width="23.54296875" customWidth="1"/>
    <col min="12" max="13" width="28.7265625" customWidth="1"/>
    <col min="14" max="14" width="50.81640625" customWidth="1"/>
    <col min="15" max="15" width="29.453125" customWidth="1"/>
    <col min="16" max="16" width="34.453125" customWidth="1"/>
    <col min="17" max="17" width="48" customWidth="1"/>
    <col min="18" max="18" width="23.26953125" customWidth="1"/>
    <col min="19" max="20" width="23.7265625" customWidth="1"/>
    <col min="21" max="21" width="20.54296875" customWidth="1"/>
    <col min="22" max="22" width="24.26953125" customWidth="1"/>
    <col min="23" max="23" width="17.26953125" customWidth="1"/>
    <col min="24" max="24" width="26.453125" customWidth="1"/>
    <col min="25" max="25" width="25.7265625" customWidth="1"/>
    <col min="26" max="26" width="20.81640625" customWidth="1"/>
    <col min="27" max="27" width="28.54296875" customWidth="1"/>
    <col min="28" max="28" width="25.26953125" customWidth="1"/>
    <col min="29" max="29" width="20.54296875" customWidth="1"/>
    <col min="30" max="30" width="24" customWidth="1"/>
    <col min="31" max="31" width="27.1796875" customWidth="1"/>
    <col min="32" max="32" width="26.7265625" customWidth="1"/>
    <col min="33" max="33" width="22.7265625" customWidth="1"/>
    <col min="34" max="37" width="20.54296875" customWidth="1"/>
    <col min="38" max="38" width="12.54296875" customWidth="1"/>
    <col min="39" max="39" width="19.26953125" customWidth="1"/>
    <col min="40" max="40" width="24" customWidth="1"/>
    <col min="41" max="41" width="18.26953125" customWidth="1"/>
    <col min="42" max="42" width="19.81640625" customWidth="1"/>
    <col min="43" max="44" width="12.54296875" customWidth="1"/>
    <col min="45" max="46" width="17.453125" customWidth="1"/>
    <col min="47" max="47" width="25.1796875" customWidth="1"/>
    <col min="48" max="48" width="20.1796875" customWidth="1"/>
    <col min="49" max="49" width="23.81640625" customWidth="1"/>
    <col min="50" max="50" width="29.453125" customWidth="1"/>
    <col min="51" max="51" width="19.453125" customWidth="1"/>
    <col min="52" max="52" width="27.453125" customWidth="1"/>
    <col min="53" max="53" width="15.1796875" customWidth="1"/>
    <col min="54" max="54" width="18.54296875" customWidth="1"/>
    <col min="55" max="56" width="14.453125" customWidth="1"/>
    <col min="57" max="57" width="12.54296875" customWidth="1"/>
    <col min="58" max="60" width="22.7265625" customWidth="1"/>
    <col min="61" max="61" width="21.453125" customWidth="1"/>
    <col min="62" max="62" width="19.1796875" customWidth="1"/>
    <col min="63" max="64" width="12.54296875" customWidth="1"/>
    <col min="65" max="65" width="19.1796875" customWidth="1"/>
    <col min="66" max="66" width="17.453125" customWidth="1"/>
    <col min="67" max="67" width="21" customWidth="1"/>
    <col min="68" max="68" width="15.81640625" customWidth="1"/>
    <col min="69" max="69" width="16.453125" customWidth="1"/>
    <col min="70" max="70" width="23.54296875" customWidth="1"/>
    <col min="71" max="71" width="28.26953125" customWidth="1"/>
    <col min="72" max="72" width="15.81640625" customWidth="1"/>
    <col min="73" max="73" width="16.453125" customWidth="1"/>
    <col min="74" max="74" width="16.1796875" customWidth="1"/>
    <col min="75" max="75" width="12.54296875" customWidth="1"/>
    <col min="76" max="76" width="13.7265625" customWidth="1"/>
    <col min="77" max="78" width="12.54296875" customWidth="1"/>
    <col min="79" max="79" width="20.81640625" customWidth="1"/>
    <col min="80" max="80" width="17.453125" customWidth="1"/>
    <col min="81" max="81" width="18.1796875" customWidth="1"/>
    <col min="82" max="83" width="17.453125" customWidth="1"/>
    <col min="84" max="84" width="13.453125" customWidth="1"/>
    <col min="85" max="85" width="18.81640625" customWidth="1"/>
    <col min="86" max="87" width="17.1796875" customWidth="1"/>
    <col min="88" max="88" width="14.54296875" customWidth="1"/>
    <col min="89" max="89" width="19.7265625" customWidth="1"/>
    <col min="90" max="90" width="20" customWidth="1"/>
    <col min="91" max="91" width="17.81640625" customWidth="1"/>
    <col min="92" max="92" width="18.54296875" customWidth="1"/>
    <col min="93" max="95" width="12.54296875" customWidth="1"/>
    <col min="97" max="97" width="0" hidden="1" customWidth="1" outlineLevel="1"/>
    <col min="98" max="98" width="10.81640625" collapsed="1"/>
  </cols>
  <sheetData>
    <row r="1" spans="1:97" s="89" customFormat="1" x14ac:dyDescent="0.35">
      <c r="A1" s="86"/>
      <c r="B1" s="117" t="s">
        <v>148</v>
      </c>
      <c r="C1" s="109"/>
      <c r="D1" s="109"/>
      <c r="E1" s="109"/>
      <c r="F1" s="109"/>
      <c r="G1" s="109"/>
      <c r="H1" s="116" t="s">
        <v>437</v>
      </c>
      <c r="I1" s="116"/>
      <c r="J1" s="116"/>
      <c r="K1" s="116"/>
      <c r="L1" s="102"/>
      <c r="M1" s="102"/>
      <c r="N1" s="115" t="s">
        <v>438</v>
      </c>
      <c r="O1" s="86"/>
      <c r="P1" s="92"/>
      <c r="Q1" s="86"/>
      <c r="R1" s="86"/>
      <c r="S1" s="86"/>
      <c r="T1" s="86"/>
      <c r="U1" s="111" t="s">
        <v>439</v>
      </c>
      <c r="V1" s="111"/>
      <c r="W1" s="111"/>
      <c r="X1" s="111"/>
      <c r="Y1" s="111"/>
      <c r="Z1" s="112"/>
      <c r="AA1" s="112"/>
      <c r="AB1" s="112"/>
      <c r="AC1" s="112"/>
      <c r="AD1" s="112"/>
      <c r="AE1" s="112"/>
      <c r="AF1" s="112"/>
      <c r="AG1" s="112"/>
      <c r="AH1" s="112"/>
      <c r="AI1" s="88"/>
      <c r="AJ1" s="88"/>
      <c r="AK1" s="88"/>
      <c r="AL1" s="113" t="s">
        <v>440</v>
      </c>
      <c r="AM1" s="84"/>
      <c r="AN1" s="84"/>
      <c r="AO1" s="84"/>
      <c r="AP1" s="84"/>
      <c r="AQ1" s="84"/>
      <c r="AR1" s="84"/>
      <c r="AS1" s="84"/>
      <c r="AT1" s="84"/>
      <c r="AU1" s="84"/>
      <c r="AV1" s="84"/>
      <c r="AW1" s="84"/>
      <c r="AX1" s="84"/>
      <c r="AY1" s="113"/>
      <c r="AZ1" s="81"/>
      <c r="BA1" s="84"/>
      <c r="BB1" s="84"/>
      <c r="BC1" s="84"/>
      <c r="BD1" s="84"/>
      <c r="BE1" s="84"/>
      <c r="BF1" s="84"/>
      <c r="BG1" s="84"/>
      <c r="BH1" s="84"/>
      <c r="BI1" s="84"/>
      <c r="BJ1" s="84"/>
      <c r="BK1" s="84"/>
      <c r="BL1" s="84"/>
      <c r="BM1" s="84"/>
      <c r="BN1" s="110"/>
      <c r="BO1" s="110" t="s">
        <v>441</v>
      </c>
      <c r="BP1" s="110"/>
      <c r="BQ1" s="110"/>
      <c r="BR1" s="110"/>
      <c r="BS1" s="110"/>
      <c r="BT1" s="110"/>
      <c r="BU1" s="110"/>
      <c r="BV1" s="110"/>
      <c r="BW1" s="110"/>
      <c r="BX1" s="110"/>
      <c r="BY1" s="110"/>
      <c r="BZ1" s="110"/>
      <c r="CA1" s="90" t="s">
        <v>442</v>
      </c>
      <c r="CB1" s="90"/>
      <c r="CC1" s="90"/>
      <c r="CD1" s="90"/>
      <c r="CE1" s="90"/>
      <c r="CF1" s="90"/>
      <c r="CG1" s="90"/>
      <c r="CH1" s="90"/>
      <c r="CI1" s="90"/>
      <c r="CJ1" s="90"/>
      <c r="CK1" s="90"/>
      <c r="CL1" s="90"/>
      <c r="CM1" s="90"/>
      <c r="CN1" s="90"/>
      <c r="CO1" s="90"/>
      <c r="CP1" s="90"/>
      <c r="CQ1" s="90"/>
    </row>
    <row r="2" spans="1:97" x14ac:dyDescent="0.35">
      <c r="A2" s="93"/>
      <c r="B2" s="93"/>
      <c r="C2" s="93"/>
      <c r="D2" s="93"/>
      <c r="E2" s="93"/>
      <c r="F2" s="93"/>
      <c r="G2" s="93"/>
      <c r="H2" s="2"/>
      <c r="I2" s="2"/>
      <c r="J2" s="2"/>
      <c r="K2" s="2"/>
      <c r="L2" s="2"/>
      <c r="M2" s="2"/>
      <c r="N2" s="94"/>
      <c r="O2" s="93"/>
      <c r="P2" s="2"/>
      <c r="Q2" s="93"/>
      <c r="R2" s="93"/>
      <c r="S2" s="93"/>
      <c r="T2" s="93"/>
      <c r="U2" s="93"/>
      <c r="V2" s="93"/>
      <c r="W2" s="67"/>
      <c r="X2" s="93"/>
      <c r="Y2" s="93"/>
      <c r="Z2" s="67"/>
      <c r="AA2" s="69"/>
      <c r="AB2" s="69"/>
      <c r="AC2" s="69"/>
      <c r="AD2" s="69"/>
      <c r="AE2" s="69"/>
      <c r="AF2" s="69"/>
      <c r="AG2" s="69"/>
      <c r="AH2" s="69"/>
      <c r="AI2" s="68"/>
      <c r="AJ2" s="69"/>
      <c r="AK2" s="69"/>
      <c r="AL2" s="67"/>
      <c r="AM2" s="67"/>
      <c r="AN2" s="67"/>
      <c r="AO2" s="78"/>
      <c r="AP2" s="77"/>
      <c r="AQ2" s="78"/>
      <c r="AR2" s="77"/>
      <c r="AS2" s="79"/>
      <c r="AT2" s="79"/>
      <c r="AU2" s="80"/>
      <c r="AV2" s="79"/>
      <c r="AW2" s="67"/>
      <c r="AX2" s="79"/>
      <c r="AY2" s="67"/>
      <c r="AZ2" s="67"/>
      <c r="BA2" s="77"/>
      <c r="BB2" s="77"/>
      <c r="BC2" s="67"/>
      <c r="BD2" s="67"/>
      <c r="BE2" s="67"/>
      <c r="BF2" s="67"/>
      <c r="BG2" s="67"/>
      <c r="BH2" s="67"/>
      <c r="BI2" s="77"/>
      <c r="BJ2" s="77"/>
      <c r="BK2" s="77"/>
      <c r="BL2" s="77"/>
      <c r="BM2" s="77"/>
      <c r="BN2" s="26"/>
      <c r="BO2" s="26"/>
      <c r="BP2" s="26"/>
      <c r="BQ2" s="82"/>
      <c r="BR2" s="26"/>
      <c r="BS2" s="26"/>
      <c r="BT2" s="26"/>
      <c r="BU2" s="82"/>
      <c r="BV2" s="83"/>
      <c r="BW2" s="83"/>
      <c r="BX2" s="83"/>
      <c r="BY2" s="83"/>
      <c r="BZ2" s="83"/>
      <c r="CO2" s="82"/>
      <c r="CP2" s="82"/>
      <c r="CQ2" s="82"/>
    </row>
    <row r="3" spans="1:97" s="3" customFormat="1" ht="72.5" x14ac:dyDescent="0.35">
      <c r="A3" s="95" t="s">
        <v>443</v>
      </c>
      <c r="B3" s="109" t="s">
        <v>293</v>
      </c>
      <c r="C3" s="109" t="s">
        <v>444</v>
      </c>
      <c r="D3" s="109" t="s">
        <v>445</v>
      </c>
      <c r="E3" s="109" t="s">
        <v>446</v>
      </c>
      <c r="F3" s="109" t="s">
        <v>447</v>
      </c>
      <c r="G3" s="109" t="s">
        <v>448</v>
      </c>
      <c r="H3" s="102" t="s">
        <v>449</v>
      </c>
      <c r="I3" s="102" t="s">
        <v>450</v>
      </c>
      <c r="J3" s="102" t="s">
        <v>451</v>
      </c>
      <c r="K3" s="102" t="s">
        <v>452</v>
      </c>
      <c r="L3" s="102" t="s">
        <v>453</v>
      </c>
      <c r="M3" s="102" t="s">
        <v>454</v>
      </c>
      <c r="N3" s="95" t="s">
        <v>455</v>
      </c>
      <c r="O3" s="95" t="s">
        <v>456</v>
      </c>
      <c r="P3" s="86" t="s">
        <v>457</v>
      </c>
      <c r="Q3" s="95" t="s">
        <v>458</v>
      </c>
      <c r="R3" s="95" t="s">
        <v>459</v>
      </c>
      <c r="S3" s="95" t="s">
        <v>460</v>
      </c>
      <c r="T3" s="95" t="s">
        <v>461</v>
      </c>
      <c r="U3" s="91" t="s">
        <v>462</v>
      </c>
      <c r="V3" s="91" t="s">
        <v>463</v>
      </c>
      <c r="W3" s="91" t="s">
        <v>464</v>
      </c>
      <c r="X3" s="91" t="s">
        <v>465</v>
      </c>
      <c r="Y3" s="91" t="s">
        <v>466</v>
      </c>
      <c r="Z3" s="91" t="s">
        <v>467</v>
      </c>
      <c r="AA3" s="91" t="s">
        <v>468</v>
      </c>
      <c r="AB3" s="91" t="s">
        <v>469</v>
      </c>
      <c r="AC3" s="91" t="s">
        <v>470</v>
      </c>
      <c r="AD3" s="91" t="s">
        <v>471</v>
      </c>
      <c r="AE3" s="91" t="s">
        <v>472</v>
      </c>
      <c r="AF3" s="91" t="s">
        <v>473</v>
      </c>
      <c r="AG3" s="91" t="s">
        <v>474</v>
      </c>
      <c r="AH3" s="91" t="s">
        <v>475</v>
      </c>
      <c r="AI3" s="91" t="s">
        <v>476</v>
      </c>
      <c r="AJ3" s="91" t="s">
        <v>477</v>
      </c>
      <c r="AK3" s="91" t="s">
        <v>478</v>
      </c>
      <c r="AL3" s="81" t="s">
        <v>479</v>
      </c>
      <c r="AM3" s="81" t="s">
        <v>480</v>
      </c>
      <c r="AN3" s="81" t="s">
        <v>481</v>
      </c>
      <c r="AO3" s="81" t="s">
        <v>482</v>
      </c>
      <c r="AP3" s="81" t="s">
        <v>483</v>
      </c>
      <c r="AQ3" s="81" t="s">
        <v>484</v>
      </c>
      <c r="AR3" s="81" t="s">
        <v>485</v>
      </c>
      <c r="AS3" s="81" t="s">
        <v>486</v>
      </c>
      <c r="AT3" s="81" t="s">
        <v>487</v>
      </c>
      <c r="AU3" s="81" t="s">
        <v>488</v>
      </c>
      <c r="AV3" s="81" t="s">
        <v>489</v>
      </c>
      <c r="AW3" s="81" t="s">
        <v>490</v>
      </c>
      <c r="AX3" s="81" t="s">
        <v>491</v>
      </c>
      <c r="AY3" s="81" t="s">
        <v>492</v>
      </c>
      <c r="AZ3" s="84" t="s">
        <v>493</v>
      </c>
      <c r="BA3" s="81" t="s">
        <v>494</v>
      </c>
      <c r="BB3" s="81" t="s">
        <v>495</v>
      </c>
      <c r="BC3" s="81" t="s">
        <v>496</v>
      </c>
      <c r="BD3" s="81" t="s">
        <v>497</v>
      </c>
      <c r="BE3" s="81" t="s">
        <v>498</v>
      </c>
      <c r="BF3" s="81" t="s">
        <v>499</v>
      </c>
      <c r="BG3" s="81" t="s">
        <v>145</v>
      </c>
      <c r="BH3" s="81" t="s">
        <v>304</v>
      </c>
      <c r="BI3" s="81" t="s">
        <v>500</v>
      </c>
      <c r="BJ3" s="81" t="s">
        <v>501</v>
      </c>
      <c r="BK3" s="81" t="s">
        <v>502</v>
      </c>
      <c r="BL3" s="81" t="s">
        <v>503</v>
      </c>
      <c r="BM3" s="81" t="s">
        <v>504</v>
      </c>
      <c r="BN3" s="96" t="s">
        <v>505</v>
      </c>
      <c r="BO3" s="96" t="s">
        <v>936</v>
      </c>
      <c r="BP3" s="96" t="s">
        <v>506</v>
      </c>
      <c r="BQ3" s="96" t="s">
        <v>937</v>
      </c>
      <c r="BR3" s="96" t="s">
        <v>507</v>
      </c>
      <c r="BS3" s="96" t="s">
        <v>508</v>
      </c>
      <c r="BT3" s="96" t="s">
        <v>509</v>
      </c>
      <c r="BU3" s="96" t="s">
        <v>510</v>
      </c>
      <c r="BV3" s="97" t="s">
        <v>511</v>
      </c>
      <c r="BW3" s="97" t="s">
        <v>512</v>
      </c>
      <c r="BX3" s="96" t="s">
        <v>513</v>
      </c>
      <c r="BY3" s="96" t="s">
        <v>514</v>
      </c>
      <c r="BZ3" s="96" t="s">
        <v>515</v>
      </c>
      <c r="CA3" s="90" t="s">
        <v>516</v>
      </c>
      <c r="CB3" s="90" t="s">
        <v>517</v>
      </c>
      <c r="CC3" s="90" t="s">
        <v>518</v>
      </c>
      <c r="CD3" s="90" t="s">
        <v>519</v>
      </c>
      <c r="CE3" s="90" t="s">
        <v>520</v>
      </c>
      <c r="CF3" s="90" t="s">
        <v>521</v>
      </c>
      <c r="CG3" s="90" t="s">
        <v>522</v>
      </c>
      <c r="CH3" s="90" t="s">
        <v>523</v>
      </c>
      <c r="CI3" s="90" t="s">
        <v>524</v>
      </c>
      <c r="CJ3" s="90" t="s">
        <v>525</v>
      </c>
      <c r="CK3" s="90" t="s">
        <v>526</v>
      </c>
      <c r="CL3" s="90" t="s">
        <v>527</v>
      </c>
      <c r="CM3" s="90" t="s">
        <v>528</v>
      </c>
      <c r="CN3" s="90" t="s">
        <v>529</v>
      </c>
      <c r="CO3" s="90" t="s">
        <v>530</v>
      </c>
      <c r="CP3" s="90" t="s">
        <v>948</v>
      </c>
      <c r="CQ3" s="90" t="s">
        <v>949</v>
      </c>
      <c r="CS3" s="109" t="s">
        <v>310</v>
      </c>
    </row>
    <row r="4" spans="1:97" s="3" customFormat="1" x14ac:dyDescent="0.35">
      <c r="A4" s="76" t="s">
        <v>531</v>
      </c>
      <c r="B4" s="157"/>
      <c r="C4" s="157"/>
      <c r="D4" s="157"/>
      <c r="E4" s="157"/>
      <c r="F4" s="157"/>
      <c r="G4" s="157"/>
      <c r="H4" s="220"/>
      <c r="I4" s="220"/>
      <c r="J4" s="220"/>
      <c r="K4" s="220"/>
      <c r="L4" s="220"/>
      <c r="M4" s="76" t="str">
        <f>IF(I4="Exploitant",H4,IF(I4="Commanditaire",L4,IF(I4="Autre",J4,"")))</f>
        <v/>
      </c>
      <c r="N4" s="220"/>
      <c r="O4" s="220"/>
      <c r="P4" s="220"/>
      <c r="Q4" s="220"/>
      <c r="R4" s="76">
        <f>IF(OR(N4="Transport de marchandises",AND(N4="Manipulation et transports de marchandises ou matériaux",Z4="km"),AND(N4="Interventions (dont urgence, service)",AA4&gt;0.1)),$Y4*$AA4*$AH4*$AF4,0)/1000</f>
        <v>0</v>
      </c>
      <c r="S4" s="76">
        <f>IF(OR(N4="Manipulation de marchandises ou matériaux",AND(N4="Manipulation et transports de marchandises ou matériaux",Z4="h")),$Y4*$AA4*$AH4,0)/1000</f>
        <v>0</v>
      </c>
      <c r="T4" s="76">
        <f>IF(OR(N4="Transport de voyageurs",AND(N4="Interventions (dont urgence, service)",AA4&lt;=0.1)),$Y4*$AB4*$AH4*$AF4,0)/1000</f>
        <v>0</v>
      </c>
      <c r="U4" s="220"/>
      <c r="V4" s="220"/>
      <c r="W4" s="220"/>
      <c r="X4" s="220"/>
      <c r="Y4" s="220"/>
      <c r="Z4" s="220"/>
      <c r="AA4" s="220"/>
      <c r="AB4" s="220"/>
      <c r="AC4" s="221"/>
      <c r="AD4" s="220"/>
      <c r="AE4" s="220"/>
      <c r="AF4" s="220"/>
      <c r="AG4" s="220"/>
      <c r="AH4" s="220"/>
      <c r="AI4" s="220"/>
      <c r="AJ4" s="76">
        <f>$AF4*$AH4</f>
        <v>0</v>
      </c>
      <c r="AK4" s="76">
        <f>AG4*AH4</f>
        <v>0</v>
      </c>
      <c r="AL4" s="220"/>
      <c r="AM4" s="220"/>
      <c r="AN4" s="220"/>
      <c r="AO4" s="220"/>
      <c r="AP4" s="225"/>
      <c r="AQ4" s="220"/>
      <c r="AR4" s="226"/>
      <c r="AS4" s="225"/>
      <c r="AT4" s="189">
        <f t="shared" ref="AT4:AT35" si="0">$AS4*$Y4</f>
        <v>0</v>
      </c>
      <c r="AU4" s="225"/>
      <c r="AV4" s="189">
        <f t="shared" ref="AV4:AV35" si="1">$AU4*$Y4</f>
        <v>0</v>
      </c>
      <c r="AW4" s="225"/>
      <c r="AX4" s="189">
        <f t="shared" ref="AX4:AX35" si="2">$AW4*$Y4</f>
        <v>0</v>
      </c>
      <c r="AY4" s="220"/>
      <c r="AZ4" s="220"/>
      <c r="BA4" s="220"/>
      <c r="BB4" s="220"/>
      <c r="BC4" s="184">
        <f>$AJ4*$AY4/100+$AK4*$AZ4</f>
        <v>0</v>
      </c>
      <c r="BD4" s="184">
        <f>Y4*BC4</f>
        <v>0</v>
      </c>
      <c r="BE4" s="76">
        <f>$AJ4*$BA4/100+$AK4*$BB4</f>
        <v>0</v>
      </c>
      <c r="BF4" s="223"/>
      <c r="BG4" s="223"/>
      <c r="BH4" s="224"/>
      <c r="BI4" s="220"/>
      <c r="BJ4" s="220"/>
      <c r="BK4" s="220"/>
      <c r="BL4" s="220"/>
      <c r="BM4" s="220"/>
      <c r="BN4" s="220"/>
      <c r="BO4" s="227"/>
      <c r="BP4" s="227"/>
      <c r="BQ4" s="71">
        <f>($BO4*$AJ4/100)</f>
        <v>0</v>
      </c>
      <c r="BR4" s="227"/>
      <c r="BS4" s="227"/>
      <c r="BT4" s="227"/>
      <c r="BU4" s="71">
        <f>($AK4*$BS4)</f>
        <v>0</v>
      </c>
      <c r="BV4" s="228"/>
      <c r="BW4" s="229"/>
      <c r="BX4" s="227"/>
      <c r="BY4" s="227"/>
      <c r="BZ4" s="227"/>
      <c r="CA4" s="185">
        <f>$AP4-$CO4-$AR4*$AP4</f>
        <v>0</v>
      </c>
      <c r="CB4" s="187">
        <f>$AI4*($BC4*$BI4+$BE4*$BJ4+$AJ4*$BK4+$BL4+$BM4)</f>
        <v>0</v>
      </c>
      <c r="CC4" s="187">
        <f t="shared" ref="CC4:CC35" si="3">($BC4*$BI4+$BE4*$BJ4)*$AI4</f>
        <v>0</v>
      </c>
      <c r="CD4" s="187">
        <f>BV4-BW4*BV4</f>
        <v>0</v>
      </c>
      <c r="CE4" s="187">
        <f t="shared" ref="CE4:CE35" si="4">$AI4*($BP4*$BQ4+$BT4*$BU4+$BX4*IF(Z4="km",$AJ4,$AK4)+$BY4+$BZ4)</f>
        <v>0</v>
      </c>
      <c r="CF4" s="187">
        <f t="shared" ref="CF4:CF35" si="5">$AI4*($BP4*$BQ4+$BT4*$BU4)</f>
        <v>0</v>
      </c>
      <c r="CG4" s="186">
        <f>IF($CD4&gt;0,($CA4-$CD4)/$CD4,0)</f>
        <v>0</v>
      </c>
      <c r="CH4" s="186">
        <f>IF($CD4&gt;0,(($CA4+$CO4)-$CD4)/$CD4,0)</f>
        <v>0</v>
      </c>
      <c r="CI4" s="186">
        <f>IF($CH4&gt;0,$CO4/(CH4*CD4),0)</f>
        <v>0</v>
      </c>
      <c r="CJ4" s="186">
        <f>IF($CE4&gt;0,($CB4-$CE4)/$CE4,0)</f>
        <v>0</v>
      </c>
      <c r="CK4" s="185">
        <f>IF($CN4&gt;0,($CA4+$CB4-$CD4-$CE4)/$CN4,0)</f>
        <v>0</v>
      </c>
      <c r="CL4" s="185">
        <f>IF($CN4&gt;0,($CA4+$CO4+$CB4-$CD4-$CE4)/$CN4,0)</f>
        <v>0</v>
      </c>
      <c r="CM4" s="71">
        <f t="shared" ref="CM4:CM35" si="6">Z4</f>
        <v>0</v>
      </c>
      <c r="CN4" s="188">
        <f>IF(AND($AJ4*$AK4=0,$AJ4=0),0,IF($AJ4=0,$AK4,$AJ4))*$AI4</f>
        <v>0</v>
      </c>
      <c r="CO4" s="185">
        <f>$AS4+$AU4+$AW4</f>
        <v>0</v>
      </c>
      <c r="CP4" s="234">
        <f>IF(AP4-BV4=0,0,AS4/(AP4-BV4))</f>
        <v>0</v>
      </c>
      <c r="CQ4" s="234">
        <f>IF(AP4-BV4=0,0,(AS4+AU4+AW4)/(AP4-BV4))</f>
        <v>0</v>
      </c>
      <c r="CS4" s="247">
        <f>IF(B4="Oui",1,0)</f>
        <v>0</v>
      </c>
    </row>
    <row r="5" spans="1:97" x14ac:dyDescent="0.35">
      <c r="A5" s="76" t="s">
        <v>532</v>
      </c>
      <c r="B5" s="157"/>
      <c r="C5" s="157"/>
      <c r="D5" s="157"/>
      <c r="E5" s="157"/>
      <c r="F5" s="157"/>
      <c r="G5" s="157"/>
      <c r="H5" s="220"/>
      <c r="I5" s="220"/>
      <c r="J5" s="220"/>
      <c r="K5" s="220"/>
      <c r="L5" s="220"/>
      <c r="M5" s="76" t="str">
        <f t="shared" ref="M5:M53" si="7">IF(I5="Exploitant",H5,IF(I5="Commanditaire",L5,IF(I5="Autre",J5,"")))</f>
        <v/>
      </c>
      <c r="N5" s="220"/>
      <c r="O5" s="220"/>
      <c r="P5" s="220"/>
      <c r="Q5" s="220"/>
      <c r="R5" s="76">
        <f t="shared" ref="R5:R52" si="8">IF(OR(N5="Transport de marchandises",AND(N5="Manipulation et transports de marchandises ou matériaux",Z5="km"),AND(N5="Interventions (dont urgence, service)",AA5&gt;0.1)),$Y5*$AA5*$AH5*$AF5,0)/1000</f>
        <v>0</v>
      </c>
      <c r="S5" s="76">
        <f t="shared" ref="S5:S53" si="9">IF(OR(N5="Manipulation de marchandises ou matériaux",AND(N5="Manipulation et transports de marchandises ou matériaux",Z5="h")),$Y5*$AA5*$AH5,0)/1000</f>
        <v>0</v>
      </c>
      <c r="T5" s="76">
        <f t="shared" ref="T5:T53" si="10">IF(OR(N5="Transport de voyageurs",AND(N5="Interventions (dont urgence, service)",AA5&lt;=0.1)),$Y5*$AB5*$AH5*$AF5,0)/1000</f>
        <v>0</v>
      </c>
      <c r="U5" s="220"/>
      <c r="V5" s="220"/>
      <c r="W5" s="220"/>
      <c r="X5" s="220"/>
      <c r="Y5" s="220"/>
      <c r="Z5" s="220"/>
      <c r="AA5" s="220"/>
      <c r="AB5" s="220"/>
      <c r="AC5" s="221"/>
      <c r="AD5" s="220"/>
      <c r="AE5" s="220"/>
      <c r="AF5" s="220"/>
      <c r="AG5" s="220"/>
      <c r="AH5" s="220"/>
      <c r="AI5" s="220"/>
      <c r="AJ5" s="76">
        <f t="shared" ref="AJ5:AJ53" si="11">$AF5*$AH5</f>
        <v>0</v>
      </c>
      <c r="AK5" s="76">
        <f t="shared" ref="AK5:AK53" si="12">AG5*AH5</f>
        <v>0</v>
      </c>
      <c r="AL5" s="220"/>
      <c r="AM5" s="220"/>
      <c r="AN5" s="220"/>
      <c r="AO5" s="220"/>
      <c r="AP5" s="225"/>
      <c r="AQ5" s="220"/>
      <c r="AR5" s="226"/>
      <c r="AS5" s="225"/>
      <c r="AT5" s="189">
        <f t="shared" si="0"/>
        <v>0</v>
      </c>
      <c r="AU5" s="225"/>
      <c r="AV5" s="189">
        <f t="shared" si="1"/>
        <v>0</v>
      </c>
      <c r="AW5" s="225"/>
      <c r="AX5" s="189">
        <f t="shared" si="2"/>
        <v>0</v>
      </c>
      <c r="AY5" s="220"/>
      <c r="AZ5" s="220"/>
      <c r="BA5" s="220"/>
      <c r="BB5" s="220"/>
      <c r="BC5" s="184">
        <f t="shared" ref="BC5:BC53" si="13">$AJ5*$AY5/100+$AK5*$AZ5</f>
        <v>0</v>
      </c>
      <c r="BD5" s="184">
        <f t="shared" ref="BD5:BD53" si="14">Y5*BC5</f>
        <v>0</v>
      </c>
      <c r="BE5" s="76">
        <f t="shared" ref="BE5:BE53" si="15">$AJ5*$BA5/100+$AK5*$BB5</f>
        <v>0</v>
      </c>
      <c r="BF5" s="223"/>
      <c r="BG5" s="223"/>
      <c r="BH5" s="224"/>
      <c r="BI5" s="220"/>
      <c r="BJ5" s="220"/>
      <c r="BK5" s="220"/>
      <c r="BL5" s="220"/>
      <c r="BM5" s="220"/>
      <c r="BN5" s="220"/>
      <c r="BO5" s="227"/>
      <c r="BP5" s="227"/>
      <c r="BQ5" s="71">
        <f t="shared" ref="BQ5:BQ35" si="16">($BO5*$AJ5/100)</f>
        <v>0</v>
      </c>
      <c r="BR5" s="227"/>
      <c r="BS5" s="227"/>
      <c r="BT5" s="227"/>
      <c r="BU5" s="71">
        <f t="shared" ref="BU5:BU53" si="17">($AK5*$BS5)</f>
        <v>0</v>
      </c>
      <c r="BV5" s="228"/>
      <c r="BW5" s="229"/>
      <c r="BX5" s="227"/>
      <c r="BY5" s="227"/>
      <c r="BZ5" s="227"/>
      <c r="CA5" s="185">
        <f t="shared" ref="CA5:CA35" si="18">$AP5-$CO5-$AR5*$AP5</f>
        <v>0</v>
      </c>
      <c r="CB5" s="187">
        <f>$AI5*($BC5*$BI5+$BE5*$BJ5+$AJ5*$BK5+$BL5+$BM5)</f>
        <v>0</v>
      </c>
      <c r="CC5" s="187">
        <f t="shared" si="3"/>
        <v>0</v>
      </c>
      <c r="CD5" s="187">
        <f t="shared" ref="CD5:CD35" si="19">BV5-BW5*BV5</f>
        <v>0</v>
      </c>
      <c r="CE5" s="187">
        <f t="shared" si="4"/>
        <v>0</v>
      </c>
      <c r="CF5" s="187">
        <f t="shared" si="5"/>
        <v>0</v>
      </c>
      <c r="CG5" s="186">
        <f t="shared" ref="CG5:CG53" si="20">IF($CD5&gt;0,($CA5-$CD5)/$CD5,0)</f>
        <v>0</v>
      </c>
      <c r="CH5" s="186">
        <f t="shared" ref="CH5:CH35" si="21">IF($CD5&gt;0,(($CA5+$CO5)-$CD5)/$CD5,0)</f>
        <v>0</v>
      </c>
      <c r="CI5" s="186">
        <f t="shared" ref="CI5:CI53" si="22">IF($CH5&gt;0,$CO5/(CH5*CD5),0)</f>
        <v>0</v>
      </c>
      <c r="CJ5" s="186">
        <f t="shared" ref="CJ5:CJ53" si="23">IF($CE5&gt;0,($CB5-$CE5)/$CE5,0)</f>
        <v>0</v>
      </c>
      <c r="CK5" s="185">
        <f t="shared" ref="CK5:CK53" si="24">IF($CN5&gt;0,($CA5+$CB5-$CD5-$CE5)/$CN5,0)</f>
        <v>0</v>
      </c>
      <c r="CL5" s="185">
        <f t="shared" ref="CL5:CL53" si="25">IF($CN5&gt;0,($CA5+$CO5+$CB5-$CD5-$CE5)/$CN5,0)</f>
        <v>0</v>
      </c>
      <c r="CM5" s="71">
        <f t="shared" si="6"/>
        <v>0</v>
      </c>
      <c r="CN5" s="188">
        <f t="shared" ref="CN5:CN53" si="26">IF(AND($AJ5*$AK5=0,$AJ5=0),0,IF($AJ5=0,$AK5,$AJ5))*$AI5</f>
        <v>0</v>
      </c>
      <c r="CO5" s="185">
        <f t="shared" ref="CO5:CO53" si="27">$AS5+$AU5+$AW5</f>
        <v>0</v>
      </c>
      <c r="CP5" s="234">
        <f t="shared" ref="CP5:CP53" si="28">IF(AP5-BV5=0,0,AS5/(AP5-BV5))</f>
        <v>0</v>
      </c>
      <c r="CQ5" s="234">
        <f t="shared" ref="CQ5:CQ53" si="29">IF(AP5-BV5=0,0,(AS5+AU5+AW5)/(AP5-BV5))</f>
        <v>0</v>
      </c>
      <c r="CS5" s="247">
        <f t="shared" ref="CS5:CS53" si="30">IF(B5="Oui",1,0)</f>
        <v>0</v>
      </c>
    </row>
    <row r="6" spans="1:97" x14ac:dyDescent="0.35">
      <c r="A6" s="76" t="s">
        <v>533</v>
      </c>
      <c r="B6" s="157"/>
      <c r="C6" s="157"/>
      <c r="D6" s="157"/>
      <c r="E6" s="157"/>
      <c r="F6" s="157"/>
      <c r="G6" s="157"/>
      <c r="H6" s="220"/>
      <c r="I6" s="220"/>
      <c r="J6" s="220"/>
      <c r="K6" s="220"/>
      <c r="L6" s="220"/>
      <c r="M6" s="76" t="str">
        <f t="shared" si="7"/>
        <v/>
      </c>
      <c r="N6" s="220"/>
      <c r="O6" s="220"/>
      <c r="P6" s="220"/>
      <c r="Q6" s="220"/>
      <c r="R6" s="76">
        <f t="shared" si="8"/>
        <v>0</v>
      </c>
      <c r="S6" s="76">
        <f t="shared" si="9"/>
        <v>0</v>
      </c>
      <c r="T6" s="76">
        <f t="shared" si="10"/>
        <v>0</v>
      </c>
      <c r="U6" s="220"/>
      <c r="V6" s="220"/>
      <c r="W6" s="220"/>
      <c r="X6" s="220"/>
      <c r="Y6" s="220"/>
      <c r="Z6" s="220"/>
      <c r="AA6" s="220"/>
      <c r="AB6" s="220"/>
      <c r="AC6" s="221"/>
      <c r="AD6" s="220"/>
      <c r="AE6" s="220"/>
      <c r="AF6" s="220"/>
      <c r="AG6" s="220"/>
      <c r="AH6" s="220"/>
      <c r="AI6" s="220"/>
      <c r="AJ6" s="76">
        <f t="shared" si="11"/>
        <v>0</v>
      </c>
      <c r="AK6" s="76">
        <f t="shared" si="12"/>
        <v>0</v>
      </c>
      <c r="AL6" s="220"/>
      <c r="AM6" s="220"/>
      <c r="AN6" s="220"/>
      <c r="AO6" s="220"/>
      <c r="AP6" s="225"/>
      <c r="AQ6" s="220"/>
      <c r="AR6" s="226"/>
      <c r="AS6" s="225"/>
      <c r="AT6" s="189">
        <f t="shared" si="0"/>
        <v>0</v>
      </c>
      <c r="AU6" s="225"/>
      <c r="AV6" s="189">
        <f t="shared" si="1"/>
        <v>0</v>
      </c>
      <c r="AW6" s="225"/>
      <c r="AX6" s="189">
        <f t="shared" si="2"/>
        <v>0</v>
      </c>
      <c r="AY6" s="220"/>
      <c r="AZ6" s="220"/>
      <c r="BA6" s="220"/>
      <c r="BB6" s="220"/>
      <c r="BC6" s="184">
        <f t="shared" si="13"/>
        <v>0</v>
      </c>
      <c r="BD6" s="184">
        <f t="shared" si="14"/>
        <v>0</v>
      </c>
      <c r="BE6" s="76">
        <f t="shared" si="15"/>
        <v>0</v>
      </c>
      <c r="BF6" s="223"/>
      <c r="BG6" s="223"/>
      <c r="BH6" s="224"/>
      <c r="BI6" s="220"/>
      <c r="BJ6" s="220"/>
      <c r="BK6" s="220"/>
      <c r="BL6" s="220"/>
      <c r="BM6" s="220"/>
      <c r="BN6" s="220"/>
      <c r="BO6" s="227"/>
      <c r="BP6" s="227"/>
      <c r="BQ6" s="71">
        <f t="shared" si="16"/>
        <v>0</v>
      </c>
      <c r="BR6" s="227"/>
      <c r="BS6" s="227"/>
      <c r="BT6" s="227"/>
      <c r="BU6" s="71">
        <f t="shared" si="17"/>
        <v>0</v>
      </c>
      <c r="BV6" s="228"/>
      <c r="BW6" s="229"/>
      <c r="BX6" s="227"/>
      <c r="BY6" s="227"/>
      <c r="BZ6" s="227"/>
      <c r="CA6" s="185">
        <f t="shared" si="18"/>
        <v>0</v>
      </c>
      <c r="CB6" s="187">
        <f t="shared" ref="CB6:CB53" si="31">$AI6*($BC6*$BI6+$BE6*$BJ6+$AJ6*$BK6+$BL6+$BM6)</f>
        <v>0</v>
      </c>
      <c r="CC6" s="187">
        <f t="shared" si="3"/>
        <v>0</v>
      </c>
      <c r="CD6" s="187">
        <f t="shared" si="19"/>
        <v>0</v>
      </c>
      <c r="CE6" s="187">
        <f t="shared" si="4"/>
        <v>0</v>
      </c>
      <c r="CF6" s="187">
        <f t="shared" si="5"/>
        <v>0</v>
      </c>
      <c r="CG6" s="186">
        <f t="shared" si="20"/>
        <v>0</v>
      </c>
      <c r="CH6" s="186">
        <f t="shared" si="21"/>
        <v>0</v>
      </c>
      <c r="CI6" s="186">
        <f t="shared" si="22"/>
        <v>0</v>
      </c>
      <c r="CJ6" s="186">
        <f t="shared" si="23"/>
        <v>0</v>
      </c>
      <c r="CK6" s="185">
        <f t="shared" si="24"/>
        <v>0</v>
      </c>
      <c r="CL6" s="185">
        <f t="shared" si="25"/>
        <v>0</v>
      </c>
      <c r="CM6" s="71">
        <f t="shared" si="6"/>
        <v>0</v>
      </c>
      <c r="CN6" s="188">
        <f t="shared" si="26"/>
        <v>0</v>
      </c>
      <c r="CO6" s="185">
        <f t="shared" si="27"/>
        <v>0</v>
      </c>
      <c r="CP6" s="234">
        <f t="shared" si="28"/>
        <v>0</v>
      </c>
      <c r="CQ6" s="234">
        <f t="shared" si="29"/>
        <v>0</v>
      </c>
      <c r="CS6" s="247">
        <f t="shared" si="30"/>
        <v>0</v>
      </c>
    </row>
    <row r="7" spans="1:97" x14ac:dyDescent="0.35">
      <c r="A7" s="76" t="s">
        <v>534</v>
      </c>
      <c r="B7" s="157"/>
      <c r="C7" s="157"/>
      <c r="D7" s="157"/>
      <c r="E7" s="157"/>
      <c r="F7" s="157"/>
      <c r="G7" s="157"/>
      <c r="H7" s="220"/>
      <c r="I7" s="220"/>
      <c r="J7" s="220"/>
      <c r="K7" s="220"/>
      <c r="L7" s="220"/>
      <c r="M7" s="76" t="str">
        <f t="shared" si="7"/>
        <v/>
      </c>
      <c r="N7" s="220"/>
      <c r="O7" s="220"/>
      <c r="P7" s="220"/>
      <c r="Q7" s="220"/>
      <c r="R7" s="76">
        <f t="shared" si="8"/>
        <v>0</v>
      </c>
      <c r="S7" s="76">
        <f t="shared" si="9"/>
        <v>0</v>
      </c>
      <c r="T7" s="76">
        <f t="shared" si="10"/>
        <v>0</v>
      </c>
      <c r="U7" s="220"/>
      <c r="V7" s="220"/>
      <c r="W7" s="220"/>
      <c r="X7" s="220"/>
      <c r="Y7" s="220"/>
      <c r="Z7" s="220"/>
      <c r="AA7" s="220"/>
      <c r="AB7" s="220"/>
      <c r="AC7" s="221"/>
      <c r="AD7" s="220"/>
      <c r="AE7" s="220"/>
      <c r="AF7" s="220"/>
      <c r="AG7" s="220"/>
      <c r="AH7" s="220"/>
      <c r="AI7" s="220"/>
      <c r="AJ7" s="76">
        <f t="shared" si="11"/>
        <v>0</v>
      </c>
      <c r="AK7" s="76">
        <f t="shared" si="12"/>
        <v>0</v>
      </c>
      <c r="AL7" s="220"/>
      <c r="AM7" s="220"/>
      <c r="AN7" s="220"/>
      <c r="AO7" s="220"/>
      <c r="AP7" s="225"/>
      <c r="AQ7" s="220"/>
      <c r="AR7" s="226"/>
      <c r="AS7" s="225"/>
      <c r="AT7" s="189">
        <f t="shared" si="0"/>
        <v>0</v>
      </c>
      <c r="AU7" s="225"/>
      <c r="AV7" s="189">
        <f t="shared" si="1"/>
        <v>0</v>
      </c>
      <c r="AW7" s="225"/>
      <c r="AX7" s="189">
        <f t="shared" si="2"/>
        <v>0</v>
      </c>
      <c r="AY7" s="220"/>
      <c r="AZ7" s="220"/>
      <c r="BA7" s="220"/>
      <c r="BB7" s="220"/>
      <c r="BC7" s="184">
        <f t="shared" si="13"/>
        <v>0</v>
      </c>
      <c r="BD7" s="184">
        <f t="shared" si="14"/>
        <v>0</v>
      </c>
      <c r="BE7" s="76">
        <f t="shared" si="15"/>
        <v>0</v>
      </c>
      <c r="BF7" s="223"/>
      <c r="BG7" s="223"/>
      <c r="BH7" s="224"/>
      <c r="BI7" s="220"/>
      <c r="BJ7" s="220"/>
      <c r="BK7" s="220"/>
      <c r="BL7" s="220"/>
      <c r="BM7" s="220"/>
      <c r="BN7" s="220"/>
      <c r="BO7" s="227"/>
      <c r="BP7" s="227"/>
      <c r="BQ7" s="71">
        <f t="shared" si="16"/>
        <v>0</v>
      </c>
      <c r="BR7" s="227"/>
      <c r="BS7" s="227"/>
      <c r="BT7" s="227"/>
      <c r="BU7" s="71">
        <f t="shared" si="17"/>
        <v>0</v>
      </c>
      <c r="BV7" s="228"/>
      <c r="BW7" s="229"/>
      <c r="BX7" s="227"/>
      <c r="BY7" s="227"/>
      <c r="BZ7" s="227"/>
      <c r="CA7" s="185">
        <f t="shared" si="18"/>
        <v>0</v>
      </c>
      <c r="CB7" s="187">
        <f t="shared" si="31"/>
        <v>0</v>
      </c>
      <c r="CC7" s="187">
        <f t="shared" si="3"/>
        <v>0</v>
      </c>
      <c r="CD7" s="187">
        <f t="shared" si="19"/>
        <v>0</v>
      </c>
      <c r="CE7" s="187">
        <f t="shared" si="4"/>
        <v>0</v>
      </c>
      <c r="CF7" s="187">
        <f t="shared" si="5"/>
        <v>0</v>
      </c>
      <c r="CG7" s="186">
        <f t="shared" si="20"/>
        <v>0</v>
      </c>
      <c r="CH7" s="186">
        <f t="shared" si="21"/>
        <v>0</v>
      </c>
      <c r="CI7" s="186">
        <f t="shared" si="22"/>
        <v>0</v>
      </c>
      <c r="CJ7" s="186">
        <f t="shared" si="23"/>
        <v>0</v>
      </c>
      <c r="CK7" s="185">
        <f t="shared" si="24"/>
        <v>0</v>
      </c>
      <c r="CL7" s="185">
        <f t="shared" si="25"/>
        <v>0</v>
      </c>
      <c r="CM7" s="71">
        <f t="shared" si="6"/>
        <v>0</v>
      </c>
      <c r="CN7" s="188">
        <f t="shared" si="26"/>
        <v>0</v>
      </c>
      <c r="CO7" s="185">
        <f t="shared" si="27"/>
        <v>0</v>
      </c>
      <c r="CP7" s="234">
        <f t="shared" si="28"/>
        <v>0</v>
      </c>
      <c r="CQ7" s="234">
        <f t="shared" si="29"/>
        <v>0</v>
      </c>
      <c r="CS7" s="247">
        <f t="shared" si="30"/>
        <v>0</v>
      </c>
    </row>
    <row r="8" spans="1:97" x14ac:dyDescent="0.35">
      <c r="A8" s="76" t="s">
        <v>535</v>
      </c>
      <c r="B8" s="157"/>
      <c r="C8" s="157"/>
      <c r="D8" s="157"/>
      <c r="E8" s="157"/>
      <c r="F8" s="157"/>
      <c r="G8" s="157"/>
      <c r="H8" s="220"/>
      <c r="I8" s="220"/>
      <c r="J8" s="220"/>
      <c r="K8" s="220"/>
      <c r="L8" s="220"/>
      <c r="M8" s="76" t="str">
        <f t="shared" si="7"/>
        <v/>
      </c>
      <c r="N8" s="220"/>
      <c r="O8" s="220"/>
      <c r="P8" s="220"/>
      <c r="Q8" s="220"/>
      <c r="R8" s="76">
        <f t="shared" si="8"/>
        <v>0</v>
      </c>
      <c r="S8" s="76">
        <f t="shared" si="9"/>
        <v>0</v>
      </c>
      <c r="T8" s="76">
        <f t="shared" si="10"/>
        <v>0</v>
      </c>
      <c r="U8" s="220"/>
      <c r="V8" s="220"/>
      <c r="W8" s="220"/>
      <c r="X8" s="220"/>
      <c r="Y8" s="220"/>
      <c r="Z8" s="220"/>
      <c r="AA8" s="220"/>
      <c r="AB8" s="220"/>
      <c r="AC8" s="221"/>
      <c r="AD8" s="220"/>
      <c r="AE8" s="220"/>
      <c r="AF8" s="220"/>
      <c r="AG8" s="220"/>
      <c r="AH8" s="220"/>
      <c r="AI8" s="220"/>
      <c r="AJ8" s="76">
        <f t="shared" si="11"/>
        <v>0</v>
      </c>
      <c r="AK8" s="76">
        <f>AG8*AH8</f>
        <v>0</v>
      </c>
      <c r="AL8" s="220"/>
      <c r="AM8" s="220"/>
      <c r="AN8" s="220"/>
      <c r="AO8" s="220"/>
      <c r="AP8" s="225"/>
      <c r="AQ8" s="220"/>
      <c r="AR8" s="226"/>
      <c r="AS8" s="225"/>
      <c r="AT8" s="189">
        <f t="shared" si="0"/>
        <v>0</v>
      </c>
      <c r="AU8" s="225"/>
      <c r="AV8" s="189">
        <f t="shared" si="1"/>
        <v>0</v>
      </c>
      <c r="AW8" s="225"/>
      <c r="AX8" s="189">
        <f t="shared" si="2"/>
        <v>0</v>
      </c>
      <c r="AY8" s="220"/>
      <c r="AZ8" s="220"/>
      <c r="BA8" s="220"/>
      <c r="BB8" s="220"/>
      <c r="BC8" s="184">
        <f t="shared" si="13"/>
        <v>0</v>
      </c>
      <c r="BD8" s="184">
        <f t="shared" si="14"/>
        <v>0</v>
      </c>
      <c r="BE8" s="76">
        <f t="shared" si="15"/>
        <v>0</v>
      </c>
      <c r="BF8" s="223"/>
      <c r="BG8" s="223"/>
      <c r="BH8" s="224"/>
      <c r="BI8" s="220"/>
      <c r="BJ8" s="220"/>
      <c r="BK8" s="220"/>
      <c r="BL8" s="220"/>
      <c r="BM8" s="220"/>
      <c r="BN8" s="220"/>
      <c r="BO8" s="227"/>
      <c r="BP8" s="227"/>
      <c r="BQ8" s="71">
        <f t="shared" si="16"/>
        <v>0</v>
      </c>
      <c r="BR8" s="227"/>
      <c r="BS8" s="227"/>
      <c r="BT8" s="227"/>
      <c r="BU8" s="71">
        <f t="shared" si="17"/>
        <v>0</v>
      </c>
      <c r="BV8" s="228"/>
      <c r="BW8" s="229"/>
      <c r="BX8" s="227"/>
      <c r="BY8" s="227"/>
      <c r="BZ8" s="227"/>
      <c r="CA8" s="185">
        <f t="shared" si="18"/>
        <v>0</v>
      </c>
      <c r="CB8" s="187">
        <f t="shared" si="31"/>
        <v>0</v>
      </c>
      <c r="CC8" s="187">
        <f t="shared" si="3"/>
        <v>0</v>
      </c>
      <c r="CD8" s="187">
        <f t="shared" si="19"/>
        <v>0</v>
      </c>
      <c r="CE8" s="187">
        <f t="shared" si="4"/>
        <v>0</v>
      </c>
      <c r="CF8" s="187">
        <f t="shared" si="5"/>
        <v>0</v>
      </c>
      <c r="CG8" s="186">
        <f t="shared" si="20"/>
        <v>0</v>
      </c>
      <c r="CH8" s="186">
        <f t="shared" si="21"/>
        <v>0</v>
      </c>
      <c r="CI8" s="186">
        <f t="shared" si="22"/>
        <v>0</v>
      </c>
      <c r="CJ8" s="186">
        <f t="shared" si="23"/>
        <v>0</v>
      </c>
      <c r="CK8" s="185">
        <f t="shared" si="24"/>
        <v>0</v>
      </c>
      <c r="CL8" s="185">
        <f t="shared" si="25"/>
        <v>0</v>
      </c>
      <c r="CM8" s="71">
        <f t="shared" si="6"/>
        <v>0</v>
      </c>
      <c r="CN8" s="188">
        <f t="shared" si="26"/>
        <v>0</v>
      </c>
      <c r="CO8" s="185">
        <f t="shared" si="27"/>
        <v>0</v>
      </c>
      <c r="CP8" s="234">
        <f t="shared" si="28"/>
        <v>0</v>
      </c>
      <c r="CQ8" s="234">
        <f t="shared" si="29"/>
        <v>0</v>
      </c>
      <c r="CS8" s="247">
        <f t="shared" si="30"/>
        <v>0</v>
      </c>
    </row>
    <row r="9" spans="1:97" x14ac:dyDescent="0.35">
      <c r="A9" s="76" t="s">
        <v>536</v>
      </c>
      <c r="B9" s="157"/>
      <c r="C9" s="157"/>
      <c r="D9" s="157"/>
      <c r="E9" s="157"/>
      <c r="F9" s="157"/>
      <c r="G9" s="157"/>
      <c r="H9" s="220"/>
      <c r="I9" s="220"/>
      <c r="J9" s="220"/>
      <c r="K9" s="220"/>
      <c r="L9" s="220"/>
      <c r="M9" s="76" t="str">
        <f t="shared" si="7"/>
        <v/>
      </c>
      <c r="N9" s="220"/>
      <c r="O9" s="220"/>
      <c r="P9" s="220"/>
      <c r="Q9" s="220"/>
      <c r="R9" s="76">
        <f t="shared" si="8"/>
        <v>0</v>
      </c>
      <c r="S9" s="76">
        <f t="shared" si="9"/>
        <v>0</v>
      </c>
      <c r="T9" s="76">
        <f t="shared" si="10"/>
        <v>0</v>
      </c>
      <c r="U9" s="220"/>
      <c r="V9" s="220"/>
      <c r="W9" s="220"/>
      <c r="X9" s="220"/>
      <c r="Y9" s="220"/>
      <c r="Z9" s="220"/>
      <c r="AA9" s="220"/>
      <c r="AB9" s="220"/>
      <c r="AC9" s="221"/>
      <c r="AD9" s="220"/>
      <c r="AE9" s="220"/>
      <c r="AF9" s="220"/>
      <c r="AG9" s="220"/>
      <c r="AH9" s="220"/>
      <c r="AI9" s="220"/>
      <c r="AJ9" s="76">
        <f t="shared" si="11"/>
        <v>0</v>
      </c>
      <c r="AK9" s="76">
        <f t="shared" si="12"/>
        <v>0</v>
      </c>
      <c r="AL9" s="220"/>
      <c r="AM9" s="220"/>
      <c r="AN9" s="220"/>
      <c r="AO9" s="220"/>
      <c r="AP9" s="225"/>
      <c r="AQ9" s="220"/>
      <c r="AR9" s="226"/>
      <c r="AS9" s="225"/>
      <c r="AT9" s="189">
        <f t="shared" si="0"/>
        <v>0</v>
      </c>
      <c r="AU9" s="225"/>
      <c r="AV9" s="189">
        <f t="shared" si="1"/>
        <v>0</v>
      </c>
      <c r="AW9" s="225"/>
      <c r="AX9" s="189">
        <f t="shared" si="2"/>
        <v>0</v>
      </c>
      <c r="AY9" s="220"/>
      <c r="AZ9" s="220"/>
      <c r="BA9" s="220"/>
      <c r="BB9" s="220"/>
      <c r="BC9" s="184">
        <f t="shared" si="13"/>
        <v>0</v>
      </c>
      <c r="BD9" s="184">
        <f t="shared" si="14"/>
        <v>0</v>
      </c>
      <c r="BE9" s="76">
        <f t="shared" si="15"/>
        <v>0</v>
      </c>
      <c r="BF9" s="223"/>
      <c r="BG9" s="223"/>
      <c r="BH9" s="224"/>
      <c r="BI9" s="220"/>
      <c r="BJ9" s="220"/>
      <c r="BK9" s="220"/>
      <c r="BL9" s="220"/>
      <c r="BM9" s="220"/>
      <c r="BN9" s="220"/>
      <c r="BO9" s="227"/>
      <c r="BP9" s="227"/>
      <c r="BQ9" s="71">
        <f t="shared" si="16"/>
        <v>0</v>
      </c>
      <c r="BR9" s="227"/>
      <c r="BS9" s="227"/>
      <c r="BT9" s="227"/>
      <c r="BU9" s="71">
        <f t="shared" si="17"/>
        <v>0</v>
      </c>
      <c r="BV9" s="228"/>
      <c r="BW9" s="229"/>
      <c r="BX9" s="227"/>
      <c r="BY9" s="227"/>
      <c r="BZ9" s="227"/>
      <c r="CA9" s="185">
        <f t="shared" si="18"/>
        <v>0</v>
      </c>
      <c r="CB9" s="187">
        <f t="shared" si="31"/>
        <v>0</v>
      </c>
      <c r="CC9" s="187">
        <f t="shared" si="3"/>
        <v>0</v>
      </c>
      <c r="CD9" s="187">
        <f t="shared" si="19"/>
        <v>0</v>
      </c>
      <c r="CE9" s="187">
        <f t="shared" si="4"/>
        <v>0</v>
      </c>
      <c r="CF9" s="187">
        <f t="shared" si="5"/>
        <v>0</v>
      </c>
      <c r="CG9" s="186">
        <f t="shared" si="20"/>
        <v>0</v>
      </c>
      <c r="CH9" s="186">
        <f t="shared" si="21"/>
        <v>0</v>
      </c>
      <c r="CI9" s="186">
        <f t="shared" si="22"/>
        <v>0</v>
      </c>
      <c r="CJ9" s="186">
        <f t="shared" si="23"/>
        <v>0</v>
      </c>
      <c r="CK9" s="185">
        <f t="shared" si="24"/>
        <v>0</v>
      </c>
      <c r="CL9" s="185">
        <f t="shared" si="25"/>
        <v>0</v>
      </c>
      <c r="CM9" s="71">
        <f t="shared" si="6"/>
        <v>0</v>
      </c>
      <c r="CN9" s="188">
        <f t="shared" si="26"/>
        <v>0</v>
      </c>
      <c r="CO9" s="185">
        <f t="shared" si="27"/>
        <v>0</v>
      </c>
      <c r="CP9" s="234">
        <f t="shared" si="28"/>
        <v>0</v>
      </c>
      <c r="CQ9" s="234">
        <f t="shared" si="29"/>
        <v>0</v>
      </c>
      <c r="CS9" s="247">
        <f t="shared" si="30"/>
        <v>0</v>
      </c>
    </row>
    <row r="10" spans="1:97" x14ac:dyDescent="0.35">
      <c r="A10" s="76" t="s">
        <v>537</v>
      </c>
      <c r="B10" s="157"/>
      <c r="C10" s="157"/>
      <c r="D10" s="157"/>
      <c r="E10" s="157"/>
      <c r="F10" s="157"/>
      <c r="G10" s="157"/>
      <c r="H10" s="220"/>
      <c r="I10" s="220"/>
      <c r="J10" s="220"/>
      <c r="K10" s="220"/>
      <c r="L10" s="220"/>
      <c r="M10" s="76" t="str">
        <f t="shared" si="7"/>
        <v/>
      </c>
      <c r="N10" s="220"/>
      <c r="O10" s="220"/>
      <c r="P10" s="220"/>
      <c r="Q10" s="220"/>
      <c r="R10" s="76">
        <f t="shared" si="8"/>
        <v>0</v>
      </c>
      <c r="S10" s="76">
        <f t="shared" si="9"/>
        <v>0</v>
      </c>
      <c r="T10" s="76">
        <f t="shared" si="10"/>
        <v>0</v>
      </c>
      <c r="U10" s="220"/>
      <c r="V10" s="220"/>
      <c r="W10" s="220"/>
      <c r="X10" s="220"/>
      <c r="Y10" s="220"/>
      <c r="Z10" s="220"/>
      <c r="AA10" s="220"/>
      <c r="AB10" s="220"/>
      <c r="AC10" s="221"/>
      <c r="AD10" s="220"/>
      <c r="AE10" s="220"/>
      <c r="AF10" s="220"/>
      <c r="AG10" s="220"/>
      <c r="AH10" s="220"/>
      <c r="AI10" s="220"/>
      <c r="AJ10" s="76">
        <f t="shared" si="11"/>
        <v>0</v>
      </c>
      <c r="AK10" s="76">
        <f t="shared" si="12"/>
        <v>0</v>
      </c>
      <c r="AL10" s="220"/>
      <c r="AM10" s="220"/>
      <c r="AN10" s="220"/>
      <c r="AO10" s="220"/>
      <c r="AP10" s="225"/>
      <c r="AQ10" s="220"/>
      <c r="AR10" s="226"/>
      <c r="AS10" s="225"/>
      <c r="AT10" s="189">
        <f t="shared" si="0"/>
        <v>0</v>
      </c>
      <c r="AU10" s="225"/>
      <c r="AV10" s="189">
        <f t="shared" si="1"/>
        <v>0</v>
      </c>
      <c r="AW10" s="225"/>
      <c r="AX10" s="189">
        <f t="shared" si="2"/>
        <v>0</v>
      </c>
      <c r="AY10" s="220"/>
      <c r="AZ10" s="220"/>
      <c r="BA10" s="220"/>
      <c r="BB10" s="220"/>
      <c r="BC10" s="184">
        <f t="shared" si="13"/>
        <v>0</v>
      </c>
      <c r="BD10" s="184">
        <f t="shared" si="14"/>
        <v>0</v>
      </c>
      <c r="BE10" s="76">
        <f t="shared" si="15"/>
        <v>0</v>
      </c>
      <c r="BF10" s="223"/>
      <c r="BG10" s="223"/>
      <c r="BH10" s="224"/>
      <c r="BI10" s="220"/>
      <c r="BJ10" s="220"/>
      <c r="BK10" s="220"/>
      <c r="BL10" s="220"/>
      <c r="BM10" s="220"/>
      <c r="BN10" s="220"/>
      <c r="BO10" s="227"/>
      <c r="BP10" s="227"/>
      <c r="BQ10" s="71">
        <f t="shared" si="16"/>
        <v>0</v>
      </c>
      <c r="BR10" s="227"/>
      <c r="BS10" s="227"/>
      <c r="BT10" s="227"/>
      <c r="BU10" s="71">
        <f t="shared" si="17"/>
        <v>0</v>
      </c>
      <c r="BV10" s="228"/>
      <c r="BW10" s="229"/>
      <c r="BX10" s="227"/>
      <c r="BY10" s="227"/>
      <c r="BZ10" s="227"/>
      <c r="CA10" s="185">
        <f t="shared" si="18"/>
        <v>0</v>
      </c>
      <c r="CB10" s="187">
        <f t="shared" si="31"/>
        <v>0</v>
      </c>
      <c r="CC10" s="187">
        <f t="shared" si="3"/>
        <v>0</v>
      </c>
      <c r="CD10" s="187">
        <f t="shared" si="19"/>
        <v>0</v>
      </c>
      <c r="CE10" s="187">
        <f t="shared" si="4"/>
        <v>0</v>
      </c>
      <c r="CF10" s="187">
        <f t="shared" si="5"/>
        <v>0</v>
      </c>
      <c r="CG10" s="186">
        <f t="shared" si="20"/>
        <v>0</v>
      </c>
      <c r="CH10" s="186">
        <f t="shared" si="21"/>
        <v>0</v>
      </c>
      <c r="CI10" s="186">
        <f t="shared" si="22"/>
        <v>0</v>
      </c>
      <c r="CJ10" s="186">
        <f t="shared" si="23"/>
        <v>0</v>
      </c>
      <c r="CK10" s="185">
        <f t="shared" si="24"/>
        <v>0</v>
      </c>
      <c r="CL10" s="185">
        <f t="shared" si="25"/>
        <v>0</v>
      </c>
      <c r="CM10" s="71">
        <f t="shared" si="6"/>
        <v>0</v>
      </c>
      <c r="CN10" s="188">
        <f t="shared" si="26"/>
        <v>0</v>
      </c>
      <c r="CO10" s="185">
        <f t="shared" si="27"/>
        <v>0</v>
      </c>
      <c r="CP10" s="234">
        <f t="shared" si="28"/>
        <v>0</v>
      </c>
      <c r="CQ10" s="234">
        <f t="shared" si="29"/>
        <v>0</v>
      </c>
      <c r="CS10" s="247">
        <f t="shared" si="30"/>
        <v>0</v>
      </c>
    </row>
    <row r="11" spans="1:97" x14ac:dyDescent="0.35">
      <c r="A11" s="76" t="s">
        <v>538</v>
      </c>
      <c r="B11" s="157"/>
      <c r="C11" s="157"/>
      <c r="D11" s="157"/>
      <c r="E11" s="157"/>
      <c r="F11" s="157"/>
      <c r="G11" s="157"/>
      <c r="H11" s="220"/>
      <c r="I11" s="220"/>
      <c r="J11" s="220"/>
      <c r="K11" s="220"/>
      <c r="L11" s="220"/>
      <c r="M11" s="76" t="str">
        <f t="shared" si="7"/>
        <v/>
      </c>
      <c r="N11" s="220"/>
      <c r="O11" s="220"/>
      <c r="P11" s="220"/>
      <c r="Q11" s="220"/>
      <c r="R11" s="76">
        <f t="shared" si="8"/>
        <v>0</v>
      </c>
      <c r="S11" s="76">
        <f t="shared" si="9"/>
        <v>0</v>
      </c>
      <c r="T11" s="76">
        <f t="shared" si="10"/>
        <v>0</v>
      </c>
      <c r="U11" s="220"/>
      <c r="V11" s="220"/>
      <c r="W11" s="220"/>
      <c r="X11" s="220"/>
      <c r="Y11" s="220"/>
      <c r="Z11" s="220"/>
      <c r="AA11" s="220"/>
      <c r="AB11" s="220"/>
      <c r="AC11" s="221"/>
      <c r="AD11" s="220"/>
      <c r="AE11" s="220"/>
      <c r="AF11" s="220"/>
      <c r="AG11" s="220"/>
      <c r="AH11" s="220"/>
      <c r="AI11" s="220"/>
      <c r="AJ11" s="76">
        <f t="shared" si="11"/>
        <v>0</v>
      </c>
      <c r="AK11" s="76">
        <f t="shared" si="12"/>
        <v>0</v>
      </c>
      <c r="AL11" s="220"/>
      <c r="AM11" s="220"/>
      <c r="AN11" s="220"/>
      <c r="AO11" s="220"/>
      <c r="AP11" s="225"/>
      <c r="AQ11" s="220"/>
      <c r="AR11" s="226"/>
      <c r="AS11" s="225"/>
      <c r="AT11" s="189">
        <f t="shared" si="0"/>
        <v>0</v>
      </c>
      <c r="AU11" s="225"/>
      <c r="AV11" s="189">
        <f t="shared" si="1"/>
        <v>0</v>
      </c>
      <c r="AW11" s="225"/>
      <c r="AX11" s="189">
        <f t="shared" si="2"/>
        <v>0</v>
      </c>
      <c r="AY11" s="220"/>
      <c r="AZ11" s="220"/>
      <c r="BA11" s="220"/>
      <c r="BB11" s="220"/>
      <c r="BC11" s="184">
        <f t="shared" si="13"/>
        <v>0</v>
      </c>
      <c r="BD11" s="184">
        <f t="shared" si="14"/>
        <v>0</v>
      </c>
      <c r="BE11" s="76">
        <f t="shared" si="15"/>
        <v>0</v>
      </c>
      <c r="BF11" s="223"/>
      <c r="BG11" s="223"/>
      <c r="BH11" s="224"/>
      <c r="BI11" s="220"/>
      <c r="BJ11" s="220"/>
      <c r="BK11" s="220"/>
      <c r="BL11" s="220"/>
      <c r="BM11" s="220"/>
      <c r="BN11" s="220"/>
      <c r="BO11" s="227"/>
      <c r="BP11" s="227"/>
      <c r="BQ11" s="71">
        <f t="shared" si="16"/>
        <v>0</v>
      </c>
      <c r="BR11" s="227"/>
      <c r="BS11" s="227"/>
      <c r="BT11" s="227"/>
      <c r="BU11" s="71">
        <f t="shared" si="17"/>
        <v>0</v>
      </c>
      <c r="BV11" s="228"/>
      <c r="BW11" s="229"/>
      <c r="BX11" s="227"/>
      <c r="BY11" s="227"/>
      <c r="BZ11" s="227"/>
      <c r="CA11" s="185">
        <f t="shared" si="18"/>
        <v>0</v>
      </c>
      <c r="CB11" s="187">
        <f t="shared" si="31"/>
        <v>0</v>
      </c>
      <c r="CC11" s="187">
        <f t="shared" si="3"/>
        <v>0</v>
      </c>
      <c r="CD11" s="187">
        <f t="shared" si="19"/>
        <v>0</v>
      </c>
      <c r="CE11" s="187">
        <f t="shared" si="4"/>
        <v>0</v>
      </c>
      <c r="CF11" s="187">
        <f t="shared" si="5"/>
        <v>0</v>
      </c>
      <c r="CG11" s="186">
        <f t="shared" si="20"/>
        <v>0</v>
      </c>
      <c r="CH11" s="186">
        <f t="shared" si="21"/>
        <v>0</v>
      </c>
      <c r="CI11" s="186">
        <f t="shared" si="22"/>
        <v>0</v>
      </c>
      <c r="CJ11" s="186">
        <f t="shared" si="23"/>
        <v>0</v>
      </c>
      <c r="CK11" s="185">
        <f t="shared" si="24"/>
        <v>0</v>
      </c>
      <c r="CL11" s="185">
        <f t="shared" si="25"/>
        <v>0</v>
      </c>
      <c r="CM11" s="71">
        <f t="shared" si="6"/>
        <v>0</v>
      </c>
      <c r="CN11" s="188">
        <f t="shared" si="26"/>
        <v>0</v>
      </c>
      <c r="CO11" s="185">
        <f t="shared" si="27"/>
        <v>0</v>
      </c>
      <c r="CP11" s="234">
        <f t="shared" si="28"/>
        <v>0</v>
      </c>
      <c r="CQ11" s="234">
        <f t="shared" si="29"/>
        <v>0</v>
      </c>
      <c r="CS11" s="247">
        <f t="shared" si="30"/>
        <v>0</v>
      </c>
    </row>
    <row r="12" spans="1:97" x14ac:dyDescent="0.35">
      <c r="A12" s="76" t="s">
        <v>539</v>
      </c>
      <c r="B12" s="157"/>
      <c r="C12" s="157"/>
      <c r="D12" s="157"/>
      <c r="E12" s="157"/>
      <c r="F12" s="157"/>
      <c r="G12" s="157"/>
      <c r="H12" s="220"/>
      <c r="I12" s="220"/>
      <c r="J12" s="220"/>
      <c r="K12" s="220"/>
      <c r="L12" s="220"/>
      <c r="M12" s="76" t="str">
        <f t="shared" si="7"/>
        <v/>
      </c>
      <c r="N12" s="220"/>
      <c r="O12" s="220"/>
      <c r="P12" s="220"/>
      <c r="Q12" s="220"/>
      <c r="R12" s="76">
        <f t="shared" si="8"/>
        <v>0</v>
      </c>
      <c r="S12" s="76">
        <f t="shared" si="9"/>
        <v>0</v>
      </c>
      <c r="T12" s="76">
        <f t="shared" si="10"/>
        <v>0</v>
      </c>
      <c r="U12" s="220"/>
      <c r="V12" s="220"/>
      <c r="W12" s="220"/>
      <c r="X12" s="220"/>
      <c r="Y12" s="220"/>
      <c r="Z12" s="220"/>
      <c r="AA12" s="220"/>
      <c r="AB12" s="220"/>
      <c r="AC12" s="221"/>
      <c r="AD12" s="220"/>
      <c r="AE12" s="220"/>
      <c r="AF12" s="220"/>
      <c r="AG12" s="220"/>
      <c r="AH12" s="220"/>
      <c r="AI12" s="220"/>
      <c r="AJ12" s="76">
        <f t="shared" si="11"/>
        <v>0</v>
      </c>
      <c r="AK12" s="76">
        <f t="shared" si="12"/>
        <v>0</v>
      </c>
      <c r="AL12" s="220"/>
      <c r="AM12" s="220"/>
      <c r="AN12" s="220"/>
      <c r="AO12" s="220"/>
      <c r="AP12" s="225"/>
      <c r="AQ12" s="220"/>
      <c r="AR12" s="226"/>
      <c r="AS12" s="225"/>
      <c r="AT12" s="189">
        <f t="shared" si="0"/>
        <v>0</v>
      </c>
      <c r="AU12" s="225"/>
      <c r="AV12" s="189">
        <f t="shared" si="1"/>
        <v>0</v>
      </c>
      <c r="AW12" s="225"/>
      <c r="AX12" s="189">
        <f t="shared" si="2"/>
        <v>0</v>
      </c>
      <c r="AY12" s="220"/>
      <c r="AZ12" s="220"/>
      <c r="BA12" s="220"/>
      <c r="BB12" s="220"/>
      <c r="BC12" s="184">
        <f t="shared" si="13"/>
        <v>0</v>
      </c>
      <c r="BD12" s="184">
        <f t="shared" si="14"/>
        <v>0</v>
      </c>
      <c r="BE12" s="76">
        <f t="shared" si="15"/>
        <v>0</v>
      </c>
      <c r="BF12" s="223"/>
      <c r="BG12" s="223"/>
      <c r="BH12" s="224"/>
      <c r="BI12" s="220"/>
      <c r="BJ12" s="220"/>
      <c r="BK12" s="220"/>
      <c r="BL12" s="220"/>
      <c r="BM12" s="220"/>
      <c r="BN12" s="220"/>
      <c r="BO12" s="227"/>
      <c r="BP12" s="227"/>
      <c r="BQ12" s="71">
        <f t="shared" si="16"/>
        <v>0</v>
      </c>
      <c r="BR12" s="227"/>
      <c r="BS12" s="227"/>
      <c r="BT12" s="227"/>
      <c r="BU12" s="71">
        <f t="shared" si="17"/>
        <v>0</v>
      </c>
      <c r="BV12" s="228"/>
      <c r="BW12" s="229"/>
      <c r="BX12" s="227"/>
      <c r="BY12" s="227"/>
      <c r="BZ12" s="227"/>
      <c r="CA12" s="185">
        <f t="shared" si="18"/>
        <v>0</v>
      </c>
      <c r="CB12" s="187">
        <f t="shared" si="31"/>
        <v>0</v>
      </c>
      <c r="CC12" s="187">
        <f t="shared" si="3"/>
        <v>0</v>
      </c>
      <c r="CD12" s="187">
        <f t="shared" si="19"/>
        <v>0</v>
      </c>
      <c r="CE12" s="187">
        <f t="shared" si="4"/>
        <v>0</v>
      </c>
      <c r="CF12" s="187">
        <f t="shared" si="5"/>
        <v>0</v>
      </c>
      <c r="CG12" s="186">
        <f t="shared" si="20"/>
        <v>0</v>
      </c>
      <c r="CH12" s="186">
        <f t="shared" si="21"/>
        <v>0</v>
      </c>
      <c r="CI12" s="186">
        <f t="shared" si="22"/>
        <v>0</v>
      </c>
      <c r="CJ12" s="186">
        <f t="shared" si="23"/>
        <v>0</v>
      </c>
      <c r="CK12" s="185">
        <f t="shared" si="24"/>
        <v>0</v>
      </c>
      <c r="CL12" s="185">
        <f t="shared" si="25"/>
        <v>0</v>
      </c>
      <c r="CM12" s="71">
        <f t="shared" si="6"/>
        <v>0</v>
      </c>
      <c r="CN12" s="188">
        <f t="shared" si="26"/>
        <v>0</v>
      </c>
      <c r="CO12" s="185">
        <f t="shared" si="27"/>
        <v>0</v>
      </c>
      <c r="CP12" s="234">
        <f t="shared" si="28"/>
        <v>0</v>
      </c>
      <c r="CQ12" s="234">
        <f t="shared" si="29"/>
        <v>0</v>
      </c>
      <c r="CS12" s="247">
        <f t="shared" si="30"/>
        <v>0</v>
      </c>
    </row>
    <row r="13" spans="1:97" x14ac:dyDescent="0.35">
      <c r="A13" s="76" t="s">
        <v>540</v>
      </c>
      <c r="B13" s="157"/>
      <c r="C13" s="157"/>
      <c r="D13" s="157"/>
      <c r="E13" s="157"/>
      <c r="F13" s="157"/>
      <c r="G13" s="157"/>
      <c r="H13" s="220"/>
      <c r="I13" s="220"/>
      <c r="J13" s="220"/>
      <c r="K13" s="220"/>
      <c r="L13" s="220"/>
      <c r="M13" s="76" t="str">
        <f t="shared" si="7"/>
        <v/>
      </c>
      <c r="N13" s="220"/>
      <c r="O13" s="220"/>
      <c r="P13" s="220"/>
      <c r="Q13" s="220"/>
      <c r="R13" s="76">
        <f t="shared" si="8"/>
        <v>0</v>
      </c>
      <c r="S13" s="76">
        <f t="shared" si="9"/>
        <v>0</v>
      </c>
      <c r="T13" s="76">
        <f t="shared" si="10"/>
        <v>0</v>
      </c>
      <c r="U13" s="220"/>
      <c r="V13" s="220"/>
      <c r="W13" s="220"/>
      <c r="X13" s="220"/>
      <c r="Y13" s="220"/>
      <c r="Z13" s="220"/>
      <c r="AA13" s="220"/>
      <c r="AB13" s="220"/>
      <c r="AC13" s="221"/>
      <c r="AD13" s="220"/>
      <c r="AE13" s="220"/>
      <c r="AF13" s="220"/>
      <c r="AG13" s="220"/>
      <c r="AH13" s="220"/>
      <c r="AI13" s="220"/>
      <c r="AJ13" s="76">
        <f t="shared" si="11"/>
        <v>0</v>
      </c>
      <c r="AK13" s="76">
        <f t="shared" si="12"/>
        <v>0</v>
      </c>
      <c r="AL13" s="220"/>
      <c r="AM13" s="220"/>
      <c r="AN13" s="220"/>
      <c r="AO13" s="220"/>
      <c r="AP13" s="225"/>
      <c r="AQ13" s="220"/>
      <c r="AR13" s="226"/>
      <c r="AS13" s="225"/>
      <c r="AT13" s="189">
        <f t="shared" si="0"/>
        <v>0</v>
      </c>
      <c r="AU13" s="225"/>
      <c r="AV13" s="189">
        <f t="shared" si="1"/>
        <v>0</v>
      </c>
      <c r="AW13" s="225"/>
      <c r="AX13" s="189">
        <f t="shared" si="2"/>
        <v>0</v>
      </c>
      <c r="AY13" s="220"/>
      <c r="AZ13" s="220"/>
      <c r="BA13" s="220"/>
      <c r="BB13" s="220"/>
      <c r="BC13" s="184">
        <f t="shared" si="13"/>
        <v>0</v>
      </c>
      <c r="BD13" s="184">
        <f t="shared" si="14"/>
        <v>0</v>
      </c>
      <c r="BE13" s="76">
        <f t="shared" si="15"/>
        <v>0</v>
      </c>
      <c r="BF13" s="223"/>
      <c r="BG13" s="223"/>
      <c r="BH13" s="224"/>
      <c r="BI13" s="220"/>
      <c r="BJ13" s="220"/>
      <c r="BK13" s="220"/>
      <c r="BL13" s="220"/>
      <c r="BM13" s="220"/>
      <c r="BN13" s="220"/>
      <c r="BO13" s="227"/>
      <c r="BP13" s="227"/>
      <c r="BQ13" s="71">
        <f t="shared" si="16"/>
        <v>0</v>
      </c>
      <c r="BR13" s="227"/>
      <c r="BS13" s="227"/>
      <c r="BT13" s="227"/>
      <c r="BU13" s="71">
        <f t="shared" si="17"/>
        <v>0</v>
      </c>
      <c r="BV13" s="228"/>
      <c r="BW13" s="229"/>
      <c r="BX13" s="227"/>
      <c r="BY13" s="227"/>
      <c r="BZ13" s="227"/>
      <c r="CA13" s="185">
        <f t="shared" si="18"/>
        <v>0</v>
      </c>
      <c r="CB13" s="187">
        <f t="shared" si="31"/>
        <v>0</v>
      </c>
      <c r="CC13" s="187">
        <f t="shared" si="3"/>
        <v>0</v>
      </c>
      <c r="CD13" s="187">
        <f t="shared" si="19"/>
        <v>0</v>
      </c>
      <c r="CE13" s="187">
        <f t="shared" si="4"/>
        <v>0</v>
      </c>
      <c r="CF13" s="187">
        <f t="shared" si="5"/>
        <v>0</v>
      </c>
      <c r="CG13" s="186">
        <f t="shared" si="20"/>
        <v>0</v>
      </c>
      <c r="CH13" s="186">
        <f t="shared" si="21"/>
        <v>0</v>
      </c>
      <c r="CI13" s="186">
        <f t="shared" si="22"/>
        <v>0</v>
      </c>
      <c r="CJ13" s="186">
        <f t="shared" si="23"/>
        <v>0</v>
      </c>
      <c r="CK13" s="185">
        <f t="shared" si="24"/>
        <v>0</v>
      </c>
      <c r="CL13" s="185">
        <f t="shared" si="25"/>
        <v>0</v>
      </c>
      <c r="CM13" s="71">
        <f t="shared" si="6"/>
        <v>0</v>
      </c>
      <c r="CN13" s="188">
        <f t="shared" si="26"/>
        <v>0</v>
      </c>
      <c r="CO13" s="185">
        <f t="shared" si="27"/>
        <v>0</v>
      </c>
      <c r="CP13" s="234">
        <f t="shared" si="28"/>
        <v>0</v>
      </c>
      <c r="CQ13" s="234">
        <f t="shared" si="29"/>
        <v>0</v>
      </c>
      <c r="CS13" s="247">
        <f t="shared" si="30"/>
        <v>0</v>
      </c>
    </row>
    <row r="14" spans="1:97" x14ac:dyDescent="0.35">
      <c r="A14" s="76" t="s">
        <v>541</v>
      </c>
      <c r="B14" s="157"/>
      <c r="C14" s="157"/>
      <c r="D14" s="157"/>
      <c r="E14" s="157"/>
      <c r="F14" s="157"/>
      <c r="G14" s="157"/>
      <c r="H14" s="220"/>
      <c r="I14" s="220"/>
      <c r="J14" s="220"/>
      <c r="K14" s="220"/>
      <c r="L14" s="220"/>
      <c r="M14" s="76" t="str">
        <f t="shared" si="7"/>
        <v/>
      </c>
      <c r="N14" s="220"/>
      <c r="O14" s="220"/>
      <c r="P14" s="220"/>
      <c r="Q14" s="220"/>
      <c r="R14" s="76">
        <f t="shared" si="8"/>
        <v>0</v>
      </c>
      <c r="S14" s="76">
        <f t="shared" si="9"/>
        <v>0</v>
      </c>
      <c r="T14" s="76">
        <f t="shared" si="10"/>
        <v>0</v>
      </c>
      <c r="U14" s="220"/>
      <c r="V14" s="220"/>
      <c r="W14" s="220"/>
      <c r="X14" s="220"/>
      <c r="Y14" s="220"/>
      <c r="Z14" s="220"/>
      <c r="AA14" s="220"/>
      <c r="AB14" s="220"/>
      <c r="AC14" s="221"/>
      <c r="AD14" s="220"/>
      <c r="AE14" s="220"/>
      <c r="AF14" s="220"/>
      <c r="AG14" s="220"/>
      <c r="AH14" s="220"/>
      <c r="AI14" s="220"/>
      <c r="AJ14" s="76">
        <f t="shared" si="11"/>
        <v>0</v>
      </c>
      <c r="AK14" s="76">
        <f t="shared" si="12"/>
        <v>0</v>
      </c>
      <c r="AL14" s="220"/>
      <c r="AM14" s="220"/>
      <c r="AN14" s="220"/>
      <c r="AO14" s="220"/>
      <c r="AP14" s="225"/>
      <c r="AQ14" s="220"/>
      <c r="AR14" s="226"/>
      <c r="AS14" s="225"/>
      <c r="AT14" s="189">
        <f t="shared" si="0"/>
        <v>0</v>
      </c>
      <c r="AU14" s="225"/>
      <c r="AV14" s="189">
        <f t="shared" si="1"/>
        <v>0</v>
      </c>
      <c r="AW14" s="225"/>
      <c r="AX14" s="189">
        <f t="shared" si="2"/>
        <v>0</v>
      </c>
      <c r="AY14" s="220"/>
      <c r="AZ14" s="220"/>
      <c r="BA14" s="220"/>
      <c r="BB14" s="220"/>
      <c r="BC14" s="184">
        <f t="shared" si="13"/>
        <v>0</v>
      </c>
      <c r="BD14" s="184">
        <f t="shared" si="14"/>
        <v>0</v>
      </c>
      <c r="BE14" s="76">
        <f t="shared" si="15"/>
        <v>0</v>
      </c>
      <c r="BF14" s="223"/>
      <c r="BG14" s="223"/>
      <c r="BH14" s="224"/>
      <c r="BI14" s="220"/>
      <c r="BJ14" s="220"/>
      <c r="BK14" s="220"/>
      <c r="BL14" s="220"/>
      <c r="BM14" s="220"/>
      <c r="BN14" s="220"/>
      <c r="BO14" s="227"/>
      <c r="BP14" s="227"/>
      <c r="BQ14" s="71">
        <f t="shared" si="16"/>
        <v>0</v>
      </c>
      <c r="BR14" s="227"/>
      <c r="BS14" s="227"/>
      <c r="BT14" s="227"/>
      <c r="BU14" s="71">
        <f t="shared" si="17"/>
        <v>0</v>
      </c>
      <c r="BV14" s="228"/>
      <c r="BW14" s="229"/>
      <c r="BX14" s="227"/>
      <c r="BY14" s="227"/>
      <c r="BZ14" s="227"/>
      <c r="CA14" s="185">
        <f t="shared" si="18"/>
        <v>0</v>
      </c>
      <c r="CB14" s="187">
        <f t="shared" si="31"/>
        <v>0</v>
      </c>
      <c r="CC14" s="187">
        <f t="shared" si="3"/>
        <v>0</v>
      </c>
      <c r="CD14" s="187">
        <f t="shared" si="19"/>
        <v>0</v>
      </c>
      <c r="CE14" s="187">
        <f t="shared" si="4"/>
        <v>0</v>
      </c>
      <c r="CF14" s="187">
        <f t="shared" si="5"/>
        <v>0</v>
      </c>
      <c r="CG14" s="186">
        <f t="shared" si="20"/>
        <v>0</v>
      </c>
      <c r="CH14" s="186">
        <f t="shared" si="21"/>
        <v>0</v>
      </c>
      <c r="CI14" s="186">
        <f t="shared" si="22"/>
        <v>0</v>
      </c>
      <c r="CJ14" s="186">
        <f t="shared" si="23"/>
        <v>0</v>
      </c>
      <c r="CK14" s="185">
        <f t="shared" si="24"/>
        <v>0</v>
      </c>
      <c r="CL14" s="185">
        <f t="shared" si="25"/>
        <v>0</v>
      </c>
      <c r="CM14" s="71">
        <f t="shared" si="6"/>
        <v>0</v>
      </c>
      <c r="CN14" s="188">
        <f t="shared" si="26"/>
        <v>0</v>
      </c>
      <c r="CO14" s="185">
        <f t="shared" si="27"/>
        <v>0</v>
      </c>
      <c r="CP14" s="234">
        <f t="shared" si="28"/>
        <v>0</v>
      </c>
      <c r="CQ14" s="234">
        <f t="shared" si="29"/>
        <v>0</v>
      </c>
      <c r="CS14" s="247">
        <f t="shared" si="30"/>
        <v>0</v>
      </c>
    </row>
    <row r="15" spans="1:97" x14ac:dyDescent="0.35">
      <c r="A15" s="76" t="s">
        <v>542</v>
      </c>
      <c r="B15" s="157"/>
      <c r="C15" s="157"/>
      <c r="D15" s="157"/>
      <c r="E15" s="157"/>
      <c r="F15" s="157"/>
      <c r="G15" s="157"/>
      <c r="H15" s="220"/>
      <c r="I15" s="220"/>
      <c r="J15" s="220"/>
      <c r="K15" s="220"/>
      <c r="L15" s="220"/>
      <c r="M15" s="76" t="str">
        <f t="shared" si="7"/>
        <v/>
      </c>
      <c r="N15" s="220"/>
      <c r="O15" s="220"/>
      <c r="P15" s="220"/>
      <c r="Q15" s="220"/>
      <c r="R15" s="76">
        <f t="shared" si="8"/>
        <v>0</v>
      </c>
      <c r="S15" s="76">
        <f t="shared" si="9"/>
        <v>0</v>
      </c>
      <c r="T15" s="76">
        <f t="shared" si="10"/>
        <v>0</v>
      </c>
      <c r="U15" s="220"/>
      <c r="V15" s="220"/>
      <c r="W15" s="220"/>
      <c r="X15" s="220"/>
      <c r="Y15" s="220"/>
      <c r="Z15" s="220"/>
      <c r="AA15" s="220"/>
      <c r="AB15" s="220"/>
      <c r="AC15" s="221"/>
      <c r="AD15" s="220"/>
      <c r="AE15" s="220"/>
      <c r="AF15" s="220"/>
      <c r="AG15" s="220"/>
      <c r="AH15" s="220"/>
      <c r="AI15" s="220"/>
      <c r="AJ15" s="76">
        <f t="shared" si="11"/>
        <v>0</v>
      </c>
      <c r="AK15" s="76">
        <f t="shared" si="12"/>
        <v>0</v>
      </c>
      <c r="AL15" s="220"/>
      <c r="AM15" s="220"/>
      <c r="AN15" s="220"/>
      <c r="AO15" s="220"/>
      <c r="AP15" s="225"/>
      <c r="AQ15" s="220"/>
      <c r="AR15" s="226"/>
      <c r="AS15" s="225"/>
      <c r="AT15" s="189">
        <f t="shared" si="0"/>
        <v>0</v>
      </c>
      <c r="AU15" s="225"/>
      <c r="AV15" s="189">
        <f t="shared" si="1"/>
        <v>0</v>
      </c>
      <c r="AW15" s="225"/>
      <c r="AX15" s="189">
        <f t="shared" si="2"/>
        <v>0</v>
      </c>
      <c r="AY15" s="220"/>
      <c r="AZ15" s="220"/>
      <c r="BA15" s="220"/>
      <c r="BB15" s="220"/>
      <c r="BC15" s="184">
        <f t="shared" si="13"/>
        <v>0</v>
      </c>
      <c r="BD15" s="184">
        <f t="shared" si="14"/>
        <v>0</v>
      </c>
      <c r="BE15" s="76">
        <f t="shared" si="15"/>
        <v>0</v>
      </c>
      <c r="BF15" s="223"/>
      <c r="BG15" s="223"/>
      <c r="BH15" s="224"/>
      <c r="BI15" s="220"/>
      <c r="BJ15" s="220"/>
      <c r="BK15" s="220"/>
      <c r="BL15" s="220"/>
      <c r="BM15" s="220"/>
      <c r="BN15" s="220"/>
      <c r="BO15" s="227"/>
      <c r="BP15" s="227"/>
      <c r="BQ15" s="71">
        <f t="shared" si="16"/>
        <v>0</v>
      </c>
      <c r="BR15" s="227"/>
      <c r="BS15" s="227"/>
      <c r="BT15" s="227"/>
      <c r="BU15" s="71">
        <f t="shared" si="17"/>
        <v>0</v>
      </c>
      <c r="BV15" s="228"/>
      <c r="BW15" s="229"/>
      <c r="BX15" s="227"/>
      <c r="BY15" s="227"/>
      <c r="BZ15" s="227"/>
      <c r="CA15" s="185">
        <f t="shared" si="18"/>
        <v>0</v>
      </c>
      <c r="CB15" s="187">
        <f t="shared" si="31"/>
        <v>0</v>
      </c>
      <c r="CC15" s="187">
        <f t="shared" si="3"/>
        <v>0</v>
      </c>
      <c r="CD15" s="187">
        <f t="shared" si="19"/>
        <v>0</v>
      </c>
      <c r="CE15" s="187">
        <f t="shared" si="4"/>
        <v>0</v>
      </c>
      <c r="CF15" s="187">
        <f t="shared" si="5"/>
        <v>0</v>
      </c>
      <c r="CG15" s="186">
        <f t="shared" si="20"/>
        <v>0</v>
      </c>
      <c r="CH15" s="186">
        <f t="shared" si="21"/>
        <v>0</v>
      </c>
      <c r="CI15" s="186">
        <f t="shared" si="22"/>
        <v>0</v>
      </c>
      <c r="CJ15" s="186">
        <f t="shared" si="23"/>
        <v>0</v>
      </c>
      <c r="CK15" s="185">
        <f t="shared" si="24"/>
        <v>0</v>
      </c>
      <c r="CL15" s="185">
        <f t="shared" si="25"/>
        <v>0</v>
      </c>
      <c r="CM15" s="71">
        <f t="shared" si="6"/>
        <v>0</v>
      </c>
      <c r="CN15" s="188">
        <f t="shared" si="26"/>
        <v>0</v>
      </c>
      <c r="CO15" s="185">
        <f t="shared" si="27"/>
        <v>0</v>
      </c>
      <c r="CP15" s="234">
        <f t="shared" si="28"/>
        <v>0</v>
      </c>
      <c r="CQ15" s="234">
        <f t="shared" si="29"/>
        <v>0</v>
      </c>
      <c r="CS15" s="247">
        <f t="shared" si="30"/>
        <v>0</v>
      </c>
    </row>
    <row r="16" spans="1:97" x14ac:dyDescent="0.35">
      <c r="A16" s="76" t="s">
        <v>543</v>
      </c>
      <c r="B16" s="157"/>
      <c r="C16" s="157"/>
      <c r="D16" s="157"/>
      <c r="E16" s="157"/>
      <c r="F16" s="157"/>
      <c r="G16" s="157"/>
      <c r="H16" s="220"/>
      <c r="I16" s="220"/>
      <c r="J16" s="220"/>
      <c r="K16" s="220"/>
      <c r="L16" s="220"/>
      <c r="M16" s="76" t="str">
        <f t="shared" si="7"/>
        <v/>
      </c>
      <c r="N16" s="220"/>
      <c r="O16" s="220"/>
      <c r="P16" s="220"/>
      <c r="Q16" s="220"/>
      <c r="R16" s="76">
        <f t="shared" si="8"/>
        <v>0</v>
      </c>
      <c r="S16" s="76">
        <f t="shared" si="9"/>
        <v>0</v>
      </c>
      <c r="T16" s="76">
        <f t="shared" si="10"/>
        <v>0</v>
      </c>
      <c r="U16" s="220"/>
      <c r="V16" s="220"/>
      <c r="W16" s="220"/>
      <c r="X16" s="220"/>
      <c r="Y16" s="220"/>
      <c r="Z16" s="220"/>
      <c r="AA16" s="220"/>
      <c r="AB16" s="220"/>
      <c r="AC16" s="221"/>
      <c r="AD16" s="220"/>
      <c r="AE16" s="220"/>
      <c r="AF16" s="220"/>
      <c r="AG16" s="220"/>
      <c r="AH16" s="220"/>
      <c r="AI16" s="220"/>
      <c r="AJ16" s="76">
        <f t="shared" si="11"/>
        <v>0</v>
      </c>
      <c r="AK16" s="76">
        <f t="shared" si="12"/>
        <v>0</v>
      </c>
      <c r="AL16" s="220"/>
      <c r="AM16" s="220"/>
      <c r="AN16" s="220"/>
      <c r="AO16" s="220"/>
      <c r="AP16" s="225"/>
      <c r="AQ16" s="220"/>
      <c r="AR16" s="226"/>
      <c r="AS16" s="225"/>
      <c r="AT16" s="189">
        <f t="shared" si="0"/>
        <v>0</v>
      </c>
      <c r="AU16" s="225"/>
      <c r="AV16" s="189">
        <f t="shared" si="1"/>
        <v>0</v>
      </c>
      <c r="AW16" s="225"/>
      <c r="AX16" s="189">
        <f t="shared" si="2"/>
        <v>0</v>
      </c>
      <c r="AY16" s="220"/>
      <c r="AZ16" s="220"/>
      <c r="BA16" s="220"/>
      <c r="BB16" s="220"/>
      <c r="BC16" s="184">
        <f t="shared" si="13"/>
        <v>0</v>
      </c>
      <c r="BD16" s="184">
        <f t="shared" si="14"/>
        <v>0</v>
      </c>
      <c r="BE16" s="76">
        <f t="shared" si="15"/>
        <v>0</v>
      </c>
      <c r="BF16" s="223"/>
      <c r="BG16" s="223"/>
      <c r="BH16" s="224"/>
      <c r="BI16" s="220"/>
      <c r="BJ16" s="220"/>
      <c r="BK16" s="220"/>
      <c r="BL16" s="220"/>
      <c r="BM16" s="220"/>
      <c r="BN16" s="220"/>
      <c r="BO16" s="227"/>
      <c r="BP16" s="227"/>
      <c r="BQ16" s="71">
        <f t="shared" si="16"/>
        <v>0</v>
      </c>
      <c r="BR16" s="227"/>
      <c r="BS16" s="227"/>
      <c r="BT16" s="227"/>
      <c r="BU16" s="71">
        <f t="shared" si="17"/>
        <v>0</v>
      </c>
      <c r="BV16" s="228"/>
      <c r="BW16" s="229"/>
      <c r="BX16" s="227"/>
      <c r="BY16" s="227"/>
      <c r="BZ16" s="227"/>
      <c r="CA16" s="185">
        <f t="shared" si="18"/>
        <v>0</v>
      </c>
      <c r="CB16" s="187">
        <f t="shared" si="31"/>
        <v>0</v>
      </c>
      <c r="CC16" s="187">
        <f t="shared" si="3"/>
        <v>0</v>
      </c>
      <c r="CD16" s="187">
        <f t="shared" si="19"/>
        <v>0</v>
      </c>
      <c r="CE16" s="187">
        <f t="shared" si="4"/>
        <v>0</v>
      </c>
      <c r="CF16" s="187">
        <f t="shared" si="5"/>
        <v>0</v>
      </c>
      <c r="CG16" s="186">
        <f t="shared" si="20"/>
        <v>0</v>
      </c>
      <c r="CH16" s="186">
        <f t="shared" si="21"/>
        <v>0</v>
      </c>
      <c r="CI16" s="186">
        <f t="shared" si="22"/>
        <v>0</v>
      </c>
      <c r="CJ16" s="186">
        <f t="shared" si="23"/>
        <v>0</v>
      </c>
      <c r="CK16" s="185">
        <f t="shared" si="24"/>
        <v>0</v>
      </c>
      <c r="CL16" s="185">
        <f t="shared" si="25"/>
        <v>0</v>
      </c>
      <c r="CM16" s="71">
        <f t="shared" si="6"/>
        <v>0</v>
      </c>
      <c r="CN16" s="188">
        <f t="shared" si="26"/>
        <v>0</v>
      </c>
      <c r="CO16" s="185">
        <f t="shared" si="27"/>
        <v>0</v>
      </c>
      <c r="CP16" s="234">
        <f t="shared" si="28"/>
        <v>0</v>
      </c>
      <c r="CQ16" s="234">
        <f t="shared" si="29"/>
        <v>0</v>
      </c>
      <c r="CS16" s="247">
        <f t="shared" si="30"/>
        <v>0</v>
      </c>
    </row>
    <row r="17" spans="1:97" x14ac:dyDescent="0.35">
      <c r="A17" s="76" t="s">
        <v>544</v>
      </c>
      <c r="B17" s="157"/>
      <c r="C17" s="157"/>
      <c r="D17" s="157"/>
      <c r="E17" s="157"/>
      <c r="F17" s="157"/>
      <c r="G17" s="157"/>
      <c r="H17" s="220"/>
      <c r="I17" s="220"/>
      <c r="J17" s="220"/>
      <c r="K17" s="220"/>
      <c r="L17" s="220"/>
      <c r="M17" s="76" t="str">
        <f t="shared" si="7"/>
        <v/>
      </c>
      <c r="N17" s="220"/>
      <c r="O17" s="220"/>
      <c r="P17" s="220"/>
      <c r="Q17" s="220"/>
      <c r="R17" s="76">
        <f t="shared" si="8"/>
        <v>0</v>
      </c>
      <c r="S17" s="76">
        <f t="shared" si="9"/>
        <v>0</v>
      </c>
      <c r="T17" s="76">
        <f t="shared" si="10"/>
        <v>0</v>
      </c>
      <c r="U17" s="220"/>
      <c r="V17" s="220"/>
      <c r="W17" s="220"/>
      <c r="X17" s="220"/>
      <c r="Y17" s="220"/>
      <c r="Z17" s="220"/>
      <c r="AA17" s="220"/>
      <c r="AB17" s="220"/>
      <c r="AC17" s="221"/>
      <c r="AD17" s="220"/>
      <c r="AE17" s="220"/>
      <c r="AF17" s="220"/>
      <c r="AG17" s="220"/>
      <c r="AH17" s="220"/>
      <c r="AI17" s="220"/>
      <c r="AJ17" s="76">
        <f t="shared" si="11"/>
        <v>0</v>
      </c>
      <c r="AK17" s="76">
        <f t="shared" si="12"/>
        <v>0</v>
      </c>
      <c r="AL17" s="220"/>
      <c r="AM17" s="220"/>
      <c r="AN17" s="220"/>
      <c r="AO17" s="220"/>
      <c r="AP17" s="225"/>
      <c r="AQ17" s="220"/>
      <c r="AR17" s="226"/>
      <c r="AS17" s="225"/>
      <c r="AT17" s="189">
        <f t="shared" si="0"/>
        <v>0</v>
      </c>
      <c r="AU17" s="225"/>
      <c r="AV17" s="189">
        <f t="shared" si="1"/>
        <v>0</v>
      </c>
      <c r="AW17" s="225"/>
      <c r="AX17" s="189">
        <f t="shared" si="2"/>
        <v>0</v>
      </c>
      <c r="AY17" s="220"/>
      <c r="AZ17" s="220"/>
      <c r="BA17" s="220"/>
      <c r="BB17" s="220"/>
      <c r="BC17" s="184">
        <f t="shared" si="13"/>
        <v>0</v>
      </c>
      <c r="BD17" s="184">
        <f t="shared" si="14"/>
        <v>0</v>
      </c>
      <c r="BE17" s="76">
        <f t="shared" si="15"/>
        <v>0</v>
      </c>
      <c r="BF17" s="223"/>
      <c r="BG17" s="223"/>
      <c r="BH17" s="224"/>
      <c r="BI17" s="220"/>
      <c r="BJ17" s="220"/>
      <c r="BK17" s="220"/>
      <c r="BL17" s="220"/>
      <c r="BM17" s="220"/>
      <c r="BN17" s="220"/>
      <c r="BO17" s="227"/>
      <c r="BP17" s="227"/>
      <c r="BQ17" s="71">
        <f t="shared" si="16"/>
        <v>0</v>
      </c>
      <c r="BR17" s="227"/>
      <c r="BS17" s="227"/>
      <c r="BT17" s="227"/>
      <c r="BU17" s="71">
        <f t="shared" si="17"/>
        <v>0</v>
      </c>
      <c r="BV17" s="228"/>
      <c r="BW17" s="229"/>
      <c r="BX17" s="227"/>
      <c r="BY17" s="227"/>
      <c r="BZ17" s="227"/>
      <c r="CA17" s="185">
        <f t="shared" si="18"/>
        <v>0</v>
      </c>
      <c r="CB17" s="187">
        <f t="shared" si="31"/>
        <v>0</v>
      </c>
      <c r="CC17" s="187">
        <f t="shared" si="3"/>
        <v>0</v>
      </c>
      <c r="CD17" s="187">
        <f t="shared" si="19"/>
        <v>0</v>
      </c>
      <c r="CE17" s="187">
        <f t="shared" si="4"/>
        <v>0</v>
      </c>
      <c r="CF17" s="187">
        <f t="shared" si="5"/>
        <v>0</v>
      </c>
      <c r="CG17" s="186">
        <f t="shared" si="20"/>
        <v>0</v>
      </c>
      <c r="CH17" s="186">
        <f t="shared" si="21"/>
        <v>0</v>
      </c>
      <c r="CI17" s="186">
        <f t="shared" si="22"/>
        <v>0</v>
      </c>
      <c r="CJ17" s="186">
        <f t="shared" si="23"/>
        <v>0</v>
      </c>
      <c r="CK17" s="185">
        <f t="shared" si="24"/>
        <v>0</v>
      </c>
      <c r="CL17" s="185">
        <f t="shared" si="25"/>
        <v>0</v>
      </c>
      <c r="CM17" s="71">
        <f t="shared" si="6"/>
        <v>0</v>
      </c>
      <c r="CN17" s="188">
        <f t="shared" si="26"/>
        <v>0</v>
      </c>
      <c r="CO17" s="185">
        <f t="shared" si="27"/>
        <v>0</v>
      </c>
      <c r="CP17" s="234">
        <f t="shared" si="28"/>
        <v>0</v>
      </c>
      <c r="CQ17" s="234">
        <f t="shared" si="29"/>
        <v>0</v>
      </c>
      <c r="CS17" s="247">
        <f t="shared" si="30"/>
        <v>0</v>
      </c>
    </row>
    <row r="18" spans="1:97" x14ac:dyDescent="0.35">
      <c r="A18" s="76" t="s">
        <v>545</v>
      </c>
      <c r="B18" s="157"/>
      <c r="C18" s="157"/>
      <c r="D18" s="157"/>
      <c r="E18" s="157"/>
      <c r="F18" s="157"/>
      <c r="G18" s="157"/>
      <c r="H18" s="220"/>
      <c r="I18" s="220"/>
      <c r="J18" s="220"/>
      <c r="K18" s="220"/>
      <c r="L18" s="220"/>
      <c r="M18" s="76" t="str">
        <f t="shared" si="7"/>
        <v/>
      </c>
      <c r="N18" s="220"/>
      <c r="O18" s="220"/>
      <c r="P18" s="220"/>
      <c r="Q18" s="220"/>
      <c r="R18" s="76">
        <f t="shared" si="8"/>
        <v>0</v>
      </c>
      <c r="S18" s="76">
        <f t="shared" si="9"/>
        <v>0</v>
      </c>
      <c r="T18" s="76">
        <f t="shared" si="10"/>
        <v>0</v>
      </c>
      <c r="U18" s="220"/>
      <c r="V18" s="220"/>
      <c r="W18" s="220"/>
      <c r="X18" s="220"/>
      <c r="Y18" s="220"/>
      <c r="Z18" s="220"/>
      <c r="AA18" s="220"/>
      <c r="AB18" s="220"/>
      <c r="AC18" s="221"/>
      <c r="AD18" s="220"/>
      <c r="AE18" s="220"/>
      <c r="AF18" s="220"/>
      <c r="AG18" s="220"/>
      <c r="AH18" s="220"/>
      <c r="AI18" s="220"/>
      <c r="AJ18" s="76">
        <f t="shared" si="11"/>
        <v>0</v>
      </c>
      <c r="AK18" s="76">
        <f t="shared" si="12"/>
        <v>0</v>
      </c>
      <c r="AL18" s="220"/>
      <c r="AM18" s="220"/>
      <c r="AN18" s="220"/>
      <c r="AO18" s="220"/>
      <c r="AP18" s="225"/>
      <c r="AQ18" s="220"/>
      <c r="AR18" s="226"/>
      <c r="AS18" s="225"/>
      <c r="AT18" s="189">
        <f t="shared" si="0"/>
        <v>0</v>
      </c>
      <c r="AU18" s="225"/>
      <c r="AV18" s="189">
        <f t="shared" si="1"/>
        <v>0</v>
      </c>
      <c r="AW18" s="225"/>
      <c r="AX18" s="189">
        <f t="shared" si="2"/>
        <v>0</v>
      </c>
      <c r="AY18" s="220"/>
      <c r="AZ18" s="220"/>
      <c r="BA18" s="220"/>
      <c r="BB18" s="220"/>
      <c r="BC18" s="184">
        <f t="shared" si="13"/>
        <v>0</v>
      </c>
      <c r="BD18" s="184">
        <f t="shared" si="14"/>
        <v>0</v>
      </c>
      <c r="BE18" s="76">
        <f t="shared" si="15"/>
        <v>0</v>
      </c>
      <c r="BF18" s="223"/>
      <c r="BG18" s="223"/>
      <c r="BH18" s="224"/>
      <c r="BI18" s="220"/>
      <c r="BJ18" s="220"/>
      <c r="BK18" s="220"/>
      <c r="BL18" s="220"/>
      <c r="BM18" s="220"/>
      <c r="BN18" s="220"/>
      <c r="BO18" s="227"/>
      <c r="BP18" s="227"/>
      <c r="BQ18" s="71">
        <f t="shared" si="16"/>
        <v>0</v>
      </c>
      <c r="BR18" s="227"/>
      <c r="BS18" s="227"/>
      <c r="BT18" s="227"/>
      <c r="BU18" s="71">
        <f t="shared" si="17"/>
        <v>0</v>
      </c>
      <c r="BV18" s="228"/>
      <c r="BW18" s="229"/>
      <c r="BX18" s="227"/>
      <c r="BY18" s="227"/>
      <c r="BZ18" s="227"/>
      <c r="CA18" s="185">
        <f t="shared" si="18"/>
        <v>0</v>
      </c>
      <c r="CB18" s="187">
        <f t="shared" si="31"/>
        <v>0</v>
      </c>
      <c r="CC18" s="187">
        <f t="shared" si="3"/>
        <v>0</v>
      </c>
      <c r="CD18" s="187">
        <f t="shared" si="19"/>
        <v>0</v>
      </c>
      <c r="CE18" s="187">
        <f t="shared" si="4"/>
        <v>0</v>
      </c>
      <c r="CF18" s="187">
        <f t="shared" si="5"/>
        <v>0</v>
      </c>
      <c r="CG18" s="186">
        <f t="shared" si="20"/>
        <v>0</v>
      </c>
      <c r="CH18" s="186">
        <f t="shared" si="21"/>
        <v>0</v>
      </c>
      <c r="CI18" s="186">
        <f t="shared" si="22"/>
        <v>0</v>
      </c>
      <c r="CJ18" s="186">
        <f t="shared" si="23"/>
        <v>0</v>
      </c>
      <c r="CK18" s="185">
        <f t="shared" si="24"/>
        <v>0</v>
      </c>
      <c r="CL18" s="185">
        <f t="shared" si="25"/>
        <v>0</v>
      </c>
      <c r="CM18" s="71">
        <f t="shared" si="6"/>
        <v>0</v>
      </c>
      <c r="CN18" s="188">
        <f t="shared" si="26"/>
        <v>0</v>
      </c>
      <c r="CO18" s="185">
        <f t="shared" si="27"/>
        <v>0</v>
      </c>
      <c r="CP18" s="234">
        <f t="shared" si="28"/>
        <v>0</v>
      </c>
      <c r="CQ18" s="234">
        <f t="shared" si="29"/>
        <v>0</v>
      </c>
      <c r="CS18" s="247">
        <f t="shared" si="30"/>
        <v>0</v>
      </c>
    </row>
    <row r="19" spans="1:97" x14ac:dyDescent="0.35">
      <c r="A19" s="76" t="s">
        <v>546</v>
      </c>
      <c r="B19" s="157"/>
      <c r="C19" s="157"/>
      <c r="D19" s="157"/>
      <c r="E19" s="157"/>
      <c r="F19" s="157"/>
      <c r="G19" s="157"/>
      <c r="H19" s="220"/>
      <c r="I19" s="220"/>
      <c r="J19" s="220"/>
      <c r="K19" s="220"/>
      <c r="L19" s="220"/>
      <c r="M19" s="76" t="str">
        <f t="shared" si="7"/>
        <v/>
      </c>
      <c r="N19" s="220"/>
      <c r="O19" s="220"/>
      <c r="P19" s="220"/>
      <c r="Q19" s="220"/>
      <c r="R19" s="76">
        <f t="shared" si="8"/>
        <v>0</v>
      </c>
      <c r="S19" s="76">
        <f t="shared" si="9"/>
        <v>0</v>
      </c>
      <c r="T19" s="76">
        <f t="shared" si="10"/>
        <v>0</v>
      </c>
      <c r="U19" s="220"/>
      <c r="V19" s="220"/>
      <c r="W19" s="220"/>
      <c r="X19" s="220"/>
      <c r="Y19" s="220"/>
      <c r="Z19" s="220"/>
      <c r="AA19" s="220"/>
      <c r="AB19" s="220"/>
      <c r="AC19" s="221"/>
      <c r="AD19" s="220"/>
      <c r="AE19" s="220"/>
      <c r="AF19" s="220"/>
      <c r="AG19" s="220"/>
      <c r="AH19" s="220"/>
      <c r="AI19" s="220"/>
      <c r="AJ19" s="76">
        <f t="shared" si="11"/>
        <v>0</v>
      </c>
      <c r="AK19" s="76">
        <f t="shared" si="12"/>
        <v>0</v>
      </c>
      <c r="AL19" s="220"/>
      <c r="AM19" s="220"/>
      <c r="AN19" s="220"/>
      <c r="AO19" s="220"/>
      <c r="AP19" s="225"/>
      <c r="AQ19" s="220"/>
      <c r="AR19" s="226"/>
      <c r="AS19" s="225"/>
      <c r="AT19" s="189">
        <f t="shared" si="0"/>
        <v>0</v>
      </c>
      <c r="AU19" s="225"/>
      <c r="AV19" s="189">
        <f t="shared" si="1"/>
        <v>0</v>
      </c>
      <c r="AW19" s="225"/>
      <c r="AX19" s="189">
        <f t="shared" si="2"/>
        <v>0</v>
      </c>
      <c r="AY19" s="220"/>
      <c r="AZ19" s="220"/>
      <c r="BA19" s="220"/>
      <c r="BB19" s="220"/>
      <c r="BC19" s="184">
        <f t="shared" si="13"/>
        <v>0</v>
      </c>
      <c r="BD19" s="184">
        <f t="shared" si="14"/>
        <v>0</v>
      </c>
      <c r="BE19" s="76">
        <f t="shared" si="15"/>
        <v>0</v>
      </c>
      <c r="BF19" s="223"/>
      <c r="BG19" s="223"/>
      <c r="BH19" s="224"/>
      <c r="BI19" s="220"/>
      <c r="BJ19" s="220"/>
      <c r="BK19" s="220"/>
      <c r="BL19" s="220"/>
      <c r="BM19" s="220"/>
      <c r="BN19" s="220"/>
      <c r="BO19" s="227"/>
      <c r="BP19" s="227"/>
      <c r="BQ19" s="71">
        <f t="shared" si="16"/>
        <v>0</v>
      </c>
      <c r="BR19" s="227"/>
      <c r="BS19" s="227"/>
      <c r="BT19" s="227"/>
      <c r="BU19" s="71">
        <f t="shared" si="17"/>
        <v>0</v>
      </c>
      <c r="BV19" s="228"/>
      <c r="BW19" s="229"/>
      <c r="BX19" s="227"/>
      <c r="BY19" s="227"/>
      <c r="BZ19" s="227"/>
      <c r="CA19" s="185">
        <f t="shared" si="18"/>
        <v>0</v>
      </c>
      <c r="CB19" s="187">
        <f t="shared" si="31"/>
        <v>0</v>
      </c>
      <c r="CC19" s="187">
        <f t="shared" si="3"/>
        <v>0</v>
      </c>
      <c r="CD19" s="187">
        <f t="shared" si="19"/>
        <v>0</v>
      </c>
      <c r="CE19" s="187">
        <f t="shared" si="4"/>
        <v>0</v>
      </c>
      <c r="CF19" s="187">
        <f t="shared" si="5"/>
        <v>0</v>
      </c>
      <c r="CG19" s="186">
        <f t="shared" si="20"/>
        <v>0</v>
      </c>
      <c r="CH19" s="186">
        <f t="shared" si="21"/>
        <v>0</v>
      </c>
      <c r="CI19" s="186">
        <f t="shared" si="22"/>
        <v>0</v>
      </c>
      <c r="CJ19" s="186">
        <f t="shared" si="23"/>
        <v>0</v>
      </c>
      <c r="CK19" s="185">
        <f t="shared" si="24"/>
        <v>0</v>
      </c>
      <c r="CL19" s="185">
        <f t="shared" si="25"/>
        <v>0</v>
      </c>
      <c r="CM19" s="71">
        <f t="shared" si="6"/>
        <v>0</v>
      </c>
      <c r="CN19" s="188">
        <f t="shared" si="26"/>
        <v>0</v>
      </c>
      <c r="CO19" s="185">
        <f t="shared" si="27"/>
        <v>0</v>
      </c>
      <c r="CP19" s="234">
        <f t="shared" si="28"/>
        <v>0</v>
      </c>
      <c r="CQ19" s="234">
        <f t="shared" si="29"/>
        <v>0</v>
      </c>
      <c r="CS19" s="247">
        <f t="shared" si="30"/>
        <v>0</v>
      </c>
    </row>
    <row r="20" spans="1:97" x14ac:dyDescent="0.35">
      <c r="A20" s="76" t="s">
        <v>547</v>
      </c>
      <c r="B20" s="157"/>
      <c r="C20" s="157"/>
      <c r="D20" s="157"/>
      <c r="E20" s="157"/>
      <c r="F20" s="157"/>
      <c r="G20" s="157"/>
      <c r="H20" s="220"/>
      <c r="I20" s="220"/>
      <c r="J20" s="220"/>
      <c r="K20" s="220"/>
      <c r="L20" s="220"/>
      <c r="M20" s="76" t="str">
        <f t="shared" si="7"/>
        <v/>
      </c>
      <c r="N20" s="220"/>
      <c r="O20" s="220"/>
      <c r="P20" s="220"/>
      <c r="Q20" s="220"/>
      <c r="R20" s="76">
        <f t="shared" si="8"/>
        <v>0</v>
      </c>
      <c r="S20" s="76">
        <f t="shared" si="9"/>
        <v>0</v>
      </c>
      <c r="T20" s="76">
        <f t="shared" si="10"/>
        <v>0</v>
      </c>
      <c r="U20" s="220"/>
      <c r="V20" s="220"/>
      <c r="W20" s="220"/>
      <c r="X20" s="220"/>
      <c r="Y20" s="220"/>
      <c r="Z20" s="220"/>
      <c r="AA20" s="220"/>
      <c r="AB20" s="220"/>
      <c r="AC20" s="221"/>
      <c r="AD20" s="220"/>
      <c r="AE20" s="220"/>
      <c r="AF20" s="220"/>
      <c r="AG20" s="220"/>
      <c r="AH20" s="220"/>
      <c r="AI20" s="220"/>
      <c r="AJ20" s="76">
        <f t="shared" si="11"/>
        <v>0</v>
      </c>
      <c r="AK20" s="76">
        <f t="shared" si="12"/>
        <v>0</v>
      </c>
      <c r="AL20" s="220"/>
      <c r="AM20" s="220"/>
      <c r="AN20" s="220"/>
      <c r="AO20" s="220"/>
      <c r="AP20" s="225"/>
      <c r="AQ20" s="220"/>
      <c r="AR20" s="226"/>
      <c r="AS20" s="225"/>
      <c r="AT20" s="189">
        <f t="shared" si="0"/>
        <v>0</v>
      </c>
      <c r="AU20" s="225"/>
      <c r="AV20" s="189">
        <f t="shared" si="1"/>
        <v>0</v>
      </c>
      <c r="AW20" s="225"/>
      <c r="AX20" s="189">
        <f t="shared" si="2"/>
        <v>0</v>
      </c>
      <c r="AY20" s="220"/>
      <c r="AZ20" s="220"/>
      <c r="BA20" s="220"/>
      <c r="BB20" s="220"/>
      <c r="BC20" s="184">
        <f t="shared" si="13"/>
        <v>0</v>
      </c>
      <c r="BD20" s="184">
        <f t="shared" si="14"/>
        <v>0</v>
      </c>
      <c r="BE20" s="76">
        <f t="shared" si="15"/>
        <v>0</v>
      </c>
      <c r="BF20" s="223"/>
      <c r="BG20" s="223"/>
      <c r="BH20" s="224"/>
      <c r="BI20" s="220"/>
      <c r="BJ20" s="220"/>
      <c r="BK20" s="220"/>
      <c r="BL20" s="220"/>
      <c r="BM20" s="220"/>
      <c r="BN20" s="220"/>
      <c r="BO20" s="227"/>
      <c r="BP20" s="227"/>
      <c r="BQ20" s="71">
        <f t="shared" si="16"/>
        <v>0</v>
      </c>
      <c r="BR20" s="227"/>
      <c r="BS20" s="227"/>
      <c r="BT20" s="227"/>
      <c r="BU20" s="71">
        <f t="shared" si="17"/>
        <v>0</v>
      </c>
      <c r="BV20" s="228"/>
      <c r="BW20" s="229"/>
      <c r="BX20" s="227"/>
      <c r="BY20" s="227"/>
      <c r="BZ20" s="227"/>
      <c r="CA20" s="185">
        <f t="shared" si="18"/>
        <v>0</v>
      </c>
      <c r="CB20" s="187">
        <f t="shared" si="31"/>
        <v>0</v>
      </c>
      <c r="CC20" s="187">
        <f t="shared" si="3"/>
        <v>0</v>
      </c>
      <c r="CD20" s="187">
        <f t="shared" si="19"/>
        <v>0</v>
      </c>
      <c r="CE20" s="187">
        <f t="shared" si="4"/>
        <v>0</v>
      </c>
      <c r="CF20" s="187">
        <f t="shared" si="5"/>
        <v>0</v>
      </c>
      <c r="CG20" s="186">
        <f t="shared" si="20"/>
        <v>0</v>
      </c>
      <c r="CH20" s="186">
        <f t="shared" si="21"/>
        <v>0</v>
      </c>
      <c r="CI20" s="186">
        <f t="shared" si="22"/>
        <v>0</v>
      </c>
      <c r="CJ20" s="186">
        <f t="shared" si="23"/>
        <v>0</v>
      </c>
      <c r="CK20" s="185">
        <f t="shared" si="24"/>
        <v>0</v>
      </c>
      <c r="CL20" s="185">
        <f t="shared" si="25"/>
        <v>0</v>
      </c>
      <c r="CM20" s="71">
        <f t="shared" si="6"/>
        <v>0</v>
      </c>
      <c r="CN20" s="188">
        <f t="shared" si="26"/>
        <v>0</v>
      </c>
      <c r="CO20" s="185">
        <f t="shared" si="27"/>
        <v>0</v>
      </c>
      <c r="CP20" s="234">
        <f t="shared" si="28"/>
        <v>0</v>
      </c>
      <c r="CQ20" s="234">
        <f t="shared" si="29"/>
        <v>0</v>
      </c>
      <c r="CS20" s="247">
        <f t="shared" si="30"/>
        <v>0</v>
      </c>
    </row>
    <row r="21" spans="1:97" x14ac:dyDescent="0.35">
      <c r="A21" s="76" t="s">
        <v>548</v>
      </c>
      <c r="B21" s="157"/>
      <c r="C21" s="157"/>
      <c r="D21" s="157"/>
      <c r="E21" s="157"/>
      <c r="F21" s="157"/>
      <c r="G21" s="157"/>
      <c r="H21" s="220"/>
      <c r="I21" s="220"/>
      <c r="J21" s="220"/>
      <c r="K21" s="220"/>
      <c r="L21" s="220"/>
      <c r="M21" s="76" t="str">
        <f t="shared" si="7"/>
        <v/>
      </c>
      <c r="N21" s="220"/>
      <c r="O21" s="220"/>
      <c r="P21" s="220"/>
      <c r="Q21" s="220"/>
      <c r="R21" s="76">
        <f t="shared" si="8"/>
        <v>0</v>
      </c>
      <c r="S21" s="76">
        <f t="shared" si="9"/>
        <v>0</v>
      </c>
      <c r="T21" s="76">
        <f t="shared" si="10"/>
        <v>0</v>
      </c>
      <c r="U21" s="220"/>
      <c r="V21" s="220"/>
      <c r="W21" s="220"/>
      <c r="X21" s="220"/>
      <c r="Y21" s="220"/>
      <c r="Z21" s="220"/>
      <c r="AA21" s="220"/>
      <c r="AB21" s="220"/>
      <c r="AC21" s="221"/>
      <c r="AD21" s="220"/>
      <c r="AE21" s="220"/>
      <c r="AF21" s="220"/>
      <c r="AG21" s="220"/>
      <c r="AH21" s="220"/>
      <c r="AI21" s="220"/>
      <c r="AJ21" s="76">
        <f t="shared" si="11"/>
        <v>0</v>
      </c>
      <c r="AK21" s="76">
        <f t="shared" si="12"/>
        <v>0</v>
      </c>
      <c r="AL21" s="220"/>
      <c r="AM21" s="220"/>
      <c r="AN21" s="220"/>
      <c r="AO21" s="220"/>
      <c r="AP21" s="225"/>
      <c r="AQ21" s="220"/>
      <c r="AR21" s="226"/>
      <c r="AS21" s="225"/>
      <c r="AT21" s="189">
        <f t="shared" si="0"/>
        <v>0</v>
      </c>
      <c r="AU21" s="225"/>
      <c r="AV21" s="189">
        <f t="shared" si="1"/>
        <v>0</v>
      </c>
      <c r="AW21" s="225"/>
      <c r="AX21" s="189">
        <f t="shared" si="2"/>
        <v>0</v>
      </c>
      <c r="AY21" s="220"/>
      <c r="AZ21" s="220"/>
      <c r="BA21" s="220"/>
      <c r="BB21" s="220"/>
      <c r="BC21" s="184">
        <f t="shared" si="13"/>
        <v>0</v>
      </c>
      <c r="BD21" s="184">
        <f t="shared" si="14"/>
        <v>0</v>
      </c>
      <c r="BE21" s="76">
        <f t="shared" si="15"/>
        <v>0</v>
      </c>
      <c r="BF21" s="223"/>
      <c r="BG21" s="223"/>
      <c r="BH21" s="224"/>
      <c r="BI21" s="220"/>
      <c r="BJ21" s="220"/>
      <c r="BK21" s="220"/>
      <c r="BL21" s="220"/>
      <c r="BM21" s="220"/>
      <c r="BN21" s="220"/>
      <c r="BO21" s="227"/>
      <c r="BP21" s="227"/>
      <c r="BQ21" s="71">
        <f t="shared" si="16"/>
        <v>0</v>
      </c>
      <c r="BR21" s="227"/>
      <c r="BS21" s="227"/>
      <c r="BT21" s="227"/>
      <c r="BU21" s="71">
        <f t="shared" si="17"/>
        <v>0</v>
      </c>
      <c r="BV21" s="228"/>
      <c r="BW21" s="229"/>
      <c r="BX21" s="227"/>
      <c r="BY21" s="227"/>
      <c r="BZ21" s="227"/>
      <c r="CA21" s="185">
        <f t="shared" si="18"/>
        <v>0</v>
      </c>
      <c r="CB21" s="187">
        <f t="shared" si="31"/>
        <v>0</v>
      </c>
      <c r="CC21" s="187">
        <f t="shared" si="3"/>
        <v>0</v>
      </c>
      <c r="CD21" s="187">
        <f t="shared" si="19"/>
        <v>0</v>
      </c>
      <c r="CE21" s="187">
        <f t="shared" si="4"/>
        <v>0</v>
      </c>
      <c r="CF21" s="187">
        <f t="shared" si="5"/>
        <v>0</v>
      </c>
      <c r="CG21" s="186">
        <f t="shared" si="20"/>
        <v>0</v>
      </c>
      <c r="CH21" s="186">
        <f t="shared" si="21"/>
        <v>0</v>
      </c>
      <c r="CI21" s="186">
        <f t="shared" si="22"/>
        <v>0</v>
      </c>
      <c r="CJ21" s="186">
        <f t="shared" si="23"/>
        <v>0</v>
      </c>
      <c r="CK21" s="185">
        <f t="shared" si="24"/>
        <v>0</v>
      </c>
      <c r="CL21" s="185">
        <f t="shared" si="25"/>
        <v>0</v>
      </c>
      <c r="CM21" s="71">
        <f t="shared" si="6"/>
        <v>0</v>
      </c>
      <c r="CN21" s="188">
        <f t="shared" si="26"/>
        <v>0</v>
      </c>
      <c r="CO21" s="185">
        <f t="shared" si="27"/>
        <v>0</v>
      </c>
      <c r="CP21" s="234">
        <f t="shared" si="28"/>
        <v>0</v>
      </c>
      <c r="CQ21" s="234">
        <f t="shared" si="29"/>
        <v>0</v>
      </c>
      <c r="CS21" s="247">
        <f t="shared" si="30"/>
        <v>0</v>
      </c>
    </row>
    <row r="22" spans="1:97" x14ac:dyDescent="0.35">
      <c r="A22" s="76" t="s">
        <v>549</v>
      </c>
      <c r="B22" s="157"/>
      <c r="C22" s="157"/>
      <c r="D22" s="157"/>
      <c r="E22" s="157"/>
      <c r="F22" s="157"/>
      <c r="G22" s="157"/>
      <c r="H22" s="220"/>
      <c r="I22" s="220"/>
      <c r="J22" s="220"/>
      <c r="K22" s="220"/>
      <c r="L22" s="220"/>
      <c r="M22" s="76" t="str">
        <f t="shared" si="7"/>
        <v/>
      </c>
      <c r="N22" s="220"/>
      <c r="O22" s="220"/>
      <c r="P22" s="220"/>
      <c r="Q22" s="220"/>
      <c r="R22" s="76">
        <f t="shared" si="8"/>
        <v>0</v>
      </c>
      <c r="S22" s="76">
        <f t="shared" si="9"/>
        <v>0</v>
      </c>
      <c r="T22" s="76">
        <f t="shared" si="10"/>
        <v>0</v>
      </c>
      <c r="U22" s="220"/>
      <c r="V22" s="220"/>
      <c r="W22" s="220"/>
      <c r="X22" s="220"/>
      <c r="Y22" s="220"/>
      <c r="Z22" s="220"/>
      <c r="AA22" s="220"/>
      <c r="AB22" s="220"/>
      <c r="AC22" s="221"/>
      <c r="AD22" s="220"/>
      <c r="AE22" s="220"/>
      <c r="AF22" s="220"/>
      <c r="AG22" s="220"/>
      <c r="AH22" s="220"/>
      <c r="AI22" s="220"/>
      <c r="AJ22" s="76">
        <f t="shared" si="11"/>
        <v>0</v>
      </c>
      <c r="AK22" s="76">
        <f t="shared" si="12"/>
        <v>0</v>
      </c>
      <c r="AL22" s="220"/>
      <c r="AM22" s="220"/>
      <c r="AN22" s="220"/>
      <c r="AO22" s="220"/>
      <c r="AP22" s="225"/>
      <c r="AQ22" s="220"/>
      <c r="AR22" s="226"/>
      <c r="AS22" s="225"/>
      <c r="AT22" s="189">
        <f t="shared" si="0"/>
        <v>0</v>
      </c>
      <c r="AU22" s="225"/>
      <c r="AV22" s="189">
        <f t="shared" si="1"/>
        <v>0</v>
      </c>
      <c r="AW22" s="225"/>
      <c r="AX22" s="189">
        <f t="shared" si="2"/>
        <v>0</v>
      </c>
      <c r="AY22" s="220"/>
      <c r="AZ22" s="220"/>
      <c r="BA22" s="220"/>
      <c r="BB22" s="220"/>
      <c r="BC22" s="184">
        <f t="shared" si="13"/>
        <v>0</v>
      </c>
      <c r="BD22" s="184">
        <f t="shared" si="14"/>
        <v>0</v>
      </c>
      <c r="BE22" s="76">
        <f t="shared" si="15"/>
        <v>0</v>
      </c>
      <c r="BF22" s="223"/>
      <c r="BG22" s="223"/>
      <c r="BH22" s="224"/>
      <c r="BI22" s="220"/>
      <c r="BJ22" s="220"/>
      <c r="BK22" s="220"/>
      <c r="BL22" s="220"/>
      <c r="BM22" s="220"/>
      <c r="BN22" s="220"/>
      <c r="BO22" s="227"/>
      <c r="BP22" s="227"/>
      <c r="BQ22" s="71">
        <f t="shared" si="16"/>
        <v>0</v>
      </c>
      <c r="BR22" s="227"/>
      <c r="BS22" s="227"/>
      <c r="BT22" s="227"/>
      <c r="BU22" s="71">
        <f t="shared" si="17"/>
        <v>0</v>
      </c>
      <c r="BV22" s="228"/>
      <c r="BW22" s="229"/>
      <c r="BX22" s="227"/>
      <c r="BY22" s="227"/>
      <c r="BZ22" s="227"/>
      <c r="CA22" s="185">
        <f t="shared" si="18"/>
        <v>0</v>
      </c>
      <c r="CB22" s="187">
        <f t="shared" si="31"/>
        <v>0</v>
      </c>
      <c r="CC22" s="187">
        <f t="shared" si="3"/>
        <v>0</v>
      </c>
      <c r="CD22" s="187">
        <f t="shared" si="19"/>
        <v>0</v>
      </c>
      <c r="CE22" s="187">
        <f t="shared" si="4"/>
        <v>0</v>
      </c>
      <c r="CF22" s="187">
        <f t="shared" si="5"/>
        <v>0</v>
      </c>
      <c r="CG22" s="186">
        <f t="shared" si="20"/>
        <v>0</v>
      </c>
      <c r="CH22" s="186">
        <f t="shared" si="21"/>
        <v>0</v>
      </c>
      <c r="CI22" s="186">
        <f t="shared" si="22"/>
        <v>0</v>
      </c>
      <c r="CJ22" s="186">
        <f t="shared" si="23"/>
        <v>0</v>
      </c>
      <c r="CK22" s="185">
        <f t="shared" si="24"/>
        <v>0</v>
      </c>
      <c r="CL22" s="185">
        <f t="shared" si="25"/>
        <v>0</v>
      </c>
      <c r="CM22" s="71">
        <f t="shared" si="6"/>
        <v>0</v>
      </c>
      <c r="CN22" s="188">
        <f t="shared" si="26"/>
        <v>0</v>
      </c>
      <c r="CO22" s="185">
        <f t="shared" si="27"/>
        <v>0</v>
      </c>
      <c r="CP22" s="234">
        <f t="shared" si="28"/>
        <v>0</v>
      </c>
      <c r="CQ22" s="234">
        <f t="shared" si="29"/>
        <v>0</v>
      </c>
      <c r="CS22" s="247">
        <f t="shared" si="30"/>
        <v>0</v>
      </c>
    </row>
    <row r="23" spans="1:97" x14ac:dyDescent="0.35">
      <c r="A23" s="76" t="s">
        <v>550</v>
      </c>
      <c r="B23" s="157"/>
      <c r="C23" s="157"/>
      <c r="D23" s="157"/>
      <c r="E23" s="157"/>
      <c r="F23" s="157"/>
      <c r="G23" s="157"/>
      <c r="H23" s="220"/>
      <c r="I23" s="220"/>
      <c r="J23" s="220"/>
      <c r="K23" s="220"/>
      <c r="L23" s="220"/>
      <c r="M23" s="76" t="str">
        <f t="shared" si="7"/>
        <v/>
      </c>
      <c r="N23" s="220"/>
      <c r="O23" s="220"/>
      <c r="P23" s="220"/>
      <c r="Q23" s="220"/>
      <c r="R23" s="76">
        <f t="shared" si="8"/>
        <v>0</v>
      </c>
      <c r="S23" s="76">
        <f t="shared" si="9"/>
        <v>0</v>
      </c>
      <c r="T23" s="76">
        <f t="shared" si="10"/>
        <v>0</v>
      </c>
      <c r="U23" s="220"/>
      <c r="V23" s="220"/>
      <c r="W23" s="220"/>
      <c r="X23" s="220"/>
      <c r="Y23" s="220"/>
      <c r="Z23" s="220"/>
      <c r="AA23" s="220"/>
      <c r="AB23" s="220"/>
      <c r="AC23" s="221"/>
      <c r="AD23" s="220"/>
      <c r="AE23" s="220"/>
      <c r="AF23" s="220"/>
      <c r="AG23" s="220"/>
      <c r="AH23" s="220"/>
      <c r="AI23" s="220"/>
      <c r="AJ23" s="76">
        <f t="shared" si="11"/>
        <v>0</v>
      </c>
      <c r="AK23" s="76">
        <f t="shared" si="12"/>
        <v>0</v>
      </c>
      <c r="AL23" s="220"/>
      <c r="AM23" s="220"/>
      <c r="AN23" s="220"/>
      <c r="AO23" s="220"/>
      <c r="AP23" s="225"/>
      <c r="AQ23" s="220"/>
      <c r="AR23" s="226"/>
      <c r="AS23" s="225"/>
      <c r="AT23" s="189">
        <f t="shared" si="0"/>
        <v>0</v>
      </c>
      <c r="AU23" s="225"/>
      <c r="AV23" s="189">
        <f t="shared" si="1"/>
        <v>0</v>
      </c>
      <c r="AW23" s="225"/>
      <c r="AX23" s="189">
        <f t="shared" si="2"/>
        <v>0</v>
      </c>
      <c r="AY23" s="220"/>
      <c r="AZ23" s="220"/>
      <c r="BA23" s="220"/>
      <c r="BB23" s="220"/>
      <c r="BC23" s="184">
        <f t="shared" si="13"/>
        <v>0</v>
      </c>
      <c r="BD23" s="184">
        <f t="shared" si="14"/>
        <v>0</v>
      </c>
      <c r="BE23" s="76">
        <f t="shared" si="15"/>
        <v>0</v>
      </c>
      <c r="BF23" s="223"/>
      <c r="BG23" s="223"/>
      <c r="BH23" s="224"/>
      <c r="BI23" s="220"/>
      <c r="BJ23" s="220"/>
      <c r="BK23" s="220"/>
      <c r="BL23" s="220"/>
      <c r="BM23" s="220"/>
      <c r="BN23" s="220"/>
      <c r="BO23" s="227"/>
      <c r="BP23" s="227"/>
      <c r="BQ23" s="71">
        <f t="shared" si="16"/>
        <v>0</v>
      </c>
      <c r="BR23" s="227"/>
      <c r="BS23" s="227"/>
      <c r="BT23" s="227"/>
      <c r="BU23" s="71">
        <f t="shared" si="17"/>
        <v>0</v>
      </c>
      <c r="BV23" s="228"/>
      <c r="BW23" s="229"/>
      <c r="BX23" s="227"/>
      <c r="BY23" s="227"/>
      <c r="BZ23" s="227"/>
      <c r="CA23" s="185">
        <f t="shared" si="18"/>
        <v>0</v>
      </c>
      <c r="CB23" s="187">
        <f t="shared" si="31"/>
        <v>0</v>
      </c>
      <c r="CC23" s="187">
        <f t="shared" si="3"/>
        <v>0</v>
      </c>
      <c r="CD23" s="187">
        <f t="shared" si="19"/>
        <v>0</v>
      </c>
      <c r="CE23" s="187">
        <f t="shared" si="4"/>
        <v>0</v>
      </c>
      <c r="CF23" s="187">
        <f t="shared" si="5"/>
        <v>0</v>
      </c>
      <c r="CG23" s="186">
        <f t="shared" si="20"/>
        <v>0</v>
      </c>
      <c r="CH23" s="186">
        <f t="shared" si="21"/>
        <v>0</v>
      </c>
      <c r="CI23" s="186">
        <f t="shared" si="22"/>
        <v>0</v>
      </c>
      <c r="CJ23" s="186">
        <f t="shared" si="23"/>
        <v>0</v>
      </c>
      <c r="CK23" s="185">
        <f t="shared" si="24"/>
        <v>0</v>
      </c>
      <c r="CL23" s="185">
        <f t="shared" si="25"/>
        <v>0</v>
      </c>
      <c r="CM23" s="71">
        <f t="shared" si="6"/>
        <v>0</v>
      </c>
      <c r="CN23" s="188">
        <f t="shared" si="26"/>
        <v>0</v>
      </c>
      <c r="CO23" s="185">
        <f t="shared" si="27"/>
        <v>0</v>
      </c>
      <c r="CP23" s="234">
        <f t="shared" si="28"/>
        <v>0</v>
      </c>
      <c r="CQ23" s="234">
        <f t="shared" si="29"/>
        <v>0</v>
      </c>
      <c r="CS23" s="247">
        <f t="shared" si="30"/>
        <v>0</v>
      </c>
    </row>
    <row r="24" spans="1:97" x14ac:dyDescent="0.35">
      <c r="A24" s="76" t="s">
        <v>551</v>
      </c>
      <c r="B24" s="157"/>
      <c r="C24" s="157"/>
      <c r="D24" s="157"/>
      <c r="E24" s="157"/>
      <c r="F24" s="157"/>
      <c r="G24" s="157"/>
      <c r="H24" s="220"/>
      <c r="I24" s="220"/>
      <c r="J24" s="220"/>
      <c r="K24" s="220"/>
      <c r="L24" s="220"/>
      <c r="M24" s="76" t="str">
        <f t="shared" si="7"/>
        <v/>
      </c>
      <c r="N24" s="220"/>
      <c r="O24" s="220"/>
      <c r="P24" s="220"/>
      <c r="Q24" s="220"/>
      <c r="R24" s="76">
        <f t="shared" si="8"/>
        <v>0</v>
      </c>
      <c r="S24" s="76">
        <f t="shared" si="9"/>
        <v>0</v>
      </c>
      <c r="T24" s="76">
        <f t="shared" si="10"/>
        <v>0</v>
      </c>
      <c r="U24" s="220"/>
      <c r="V24" s="220"/>
      <c r="W24" s="220"/>
      <c r="X24" s="220"/>
      <c r="Y24" s="220"/>
      <c r="Z24" s="220"/>
      <c r="AA24" s="220"/>
      <c r="AB24" s="220"/>
      <c r="AC24" s="221"/>
      <c r="AD24" s="220"/>
      <c r="AE24" s="220"/>
      <c r="AF24" s="220"/>
      <c r="AG24" s="220"/>
      <c r="AH24" s="220"/>
      <c r="AI24" s="220"/>
      <c r="AJ24" s="76">
        <f t="shared" si="11"/>
        <v>0</v>
      </c>
      <c r="AK24" s="76">
        <f t="shared" si="12"/>
        <v>0</v>
      </c>
      <c r="AL24" s="220"/>
      <c r="AM24" s="220"/>
      <c r="AN24" s="220"/>
      <c r="AO24" s="220"/>
      <c r="AP24" s="225"/>
      <c r="AQ24" s="220"/>
      <c r="AR24" s="226"/>
      <c r="AS24" s="225"/>
      <c r="AT24" s="189">
        <f t="shared" si="0"/>
        <v>0</v>
      </c>
      <c r="AU24" s="225"/>
      <c r="AV24" s="189">
        <f t="shared" si="1"/>
        <v>0</v>
      </c>
      <c r="AW24" s="225"/>
      <c r="AX24" s="189">
        <f t="shared" si="2"/>
        <v>0</v>
      </c>
      <c r="AY24" s="220"/>
      <c r="AZ24" s="220"/>
      <c r="BA24" s="220"/>
      <c r="BB24" s="220"/>
      <c r="BC24" s="184">
        <f t="shared" si="13"/>
        <v>0</v>
      </c>
      <c r="BD24" s="184">
        <f t="shared" si="14"/>
        <v>0</v>
      </c>
      <c r="BE24" s="76">
        <f t="shared" si="15"/>
        <v>0</v>
      </c>
      <c r="BF24" s="223"/>
      <c r="BG24" s="223"/>
      <c r="BH24" s="224"/>
      <c r="BI24" s="220"/>
      <c r="BJ24" s="220"/>
      <c r="BK24" s="220"/>
      <c r="BL24" s="220"/>
      <c r="BM24" s="220"/>
      <c r="BN24" s="220"/>
      <c r="BO24" s="227"/>
      <c r="BP24" s="227"/>
      <c r="BQ24" s="71">
        <f t="shared" si="16"/>
        <v>0</v>
      </c>
      <c r="BR24" s="227"/>
      <c r="BS24" s="227"/>
      <c r="BT24" s="227"/>
      <c r="BU24" s="71">
        <f t="shared" si="17"/>
        <v>0</v>
      </c>
      <c r="BV24" s="228"/>
      <c r="BW24" s="229"/>
      <c r="BX24" s="227"/>
      <c r="BY24" s="227"/>
      <c r="BZ24" s="227"/>
      <c r="CA24" s="185">
        <f t="shared" si="18"/>
        <v>0</v>
      </c>
      <c r="CB24" s="187">
        <f t="shared" si="31"/>
        <v>0</v>
      </c>
      <c r="CC24" s="187">
        <f t="shared" si="3"/>
        <v>0</v>
      </c>
      <c r="CD24" s="187">
        <f t="shared" si="19"/>
        <v>0</v>
      </c>
      <c r="CE24" s="187">
        <f t="shared" si="4"/>
        <v>0</v>
      </c>
      <c r="CF24" s="187">
        <f t="shared" si="5"/>
        <v>0</v>
      </c>
      <c r="CG24" s="186">
        <f t="shared" si="20"/>
        <v>0</v>
      </c>
      <c r="CH24" s="186">
        <f t="shared" si="21"/>
        <v>0</v>
      </c>
      <c r="CI24" s="186">
        <f t="shared" si="22"/>
        <v>0</v>
      </c>
      <c r="CJ24" s="186">
        <f t="shared" si="23"/>
        <v>0</v>
      </c>
      <c r="CK24" s="185">
        <f t="shared" si="24"/>
        <v>0</v>
      </c>
      <c r="CL24" s="185">
        <f t="shared" si="25"/>
        <v>0</v>
      </c>
      <c r="CM24" s="71">
        <f t="shared" si="6"/>
        <v>0</v>
      </c>
      <c r="CN24" s="188">
        <f t="shared" si="26"/>
        <v>0</v>
      </c>
      <c r="CO24" s="185">
        <f t="shared" si="27"/>
        <v>0</v>
      </c>
      <c r="CP24" s="234">
        <f t="shared" si="28"/>
        <v>0</v>
      </c>
      <c r="CQ24" s="234">
        <f t="shared" si="29"/>
        <v>0</v>
      </c>
      <c r="CS24" s="247">
        <f t="shared" si="30"/>
        <v>0</v>
      </c>
    </row>
    <row r="25" spans="1:97" x14ac:dyDescent="0.35">
      <c r="A25" s="76" t="s">
        <v>552</v>
      </c>
      <c r="B25" s="157"/>
      <c r="C25" s="157"/>
      <c r="D25" s="157"/>
      <c r="E25" s="157"/>
      <c r="F25" s="157"/>
      <c r="G25" s="157"/>
      <c r="H25" s="220"/>
      <c r="I25" s="220"/>
      <c r="J25" s="220"/>
      <c r="K25" s="220"/>
      <c r="L25" s="220"/>
      <c r="M25" s="76" t="str">
        <f t="shared" si="7"/>
        <v/>
      </c>
      <c r="N25" s="220"/>
      <c r="O25" s="220"/>
      <c r="P25" s="220"/>
      <c r="Q25" s="220"/>
      <c r="R25" s="76">
        <f t="shared" si="8"/>
        <v>0</v>
      </c>
      <c r="S25" s="76">
        <f t="shared" si="9"/>
        <v>0</v>
      </c>
      <c r="T25" s="76">
        <f t="shared" si="10"/>
        <v>0</v>
      </c>
      <c r="U25" s="220"/>
      <c r="V25" s="220"/>
      <c r="W25" s="220"/>
      <c r="X25" s="220"/>
      <c r="Y25" s="220"/>
      <c r="Z25" s="220"/>
      <c r="AA25" s="220"/>
      <c r="AB25" s="220"/>
      <c r="AC25" s="221"/>
      <c r="AD25" s="220"/>
      <c r="AE25" s="220"/>
      <c r="AF25" s="220"/>
      <c r="AG25" s="220"/>
      <c r="AH25" s="220"/>
      <c r="AI25" s="220"/>
      <c r="AJ25" s="76">
        <f t="shared" si="11"/>
        <v>0</v>
      </c>
      <c r="AK25" s="76">
        <f t="shared" si="12"/>
        <v>0</v>
      </c>
      <c r="AL25" s="220"/>
      <c r="AM25" s="220"/>
      <c r="AN25" s="220"/>
      <c r="AO25" s="220"/>
      <c r="AP25" s="225"/>
      <c r="AQ25" s="220"/>
      <c r="AR25" s="226"/>
      <c r="AS25" s="225"/>
      <c r="AT25" s="189">
        <f t="shared" si="0"/>
        <v>0</v>
      </c>
      <c r="AU25" s="225"/>
      <c r="AV25" s="189">
        <f t="shared" si="1"/>
        <v>0</v>
      </c>
      <c r="AW25" s="225"/>
      <c r="AX25" s="189">
        <f t="shared" si="2"/>
        <v>0</v>
      </c>
      <c r="AY25" s="220"/>
      <c r="AZ25" s="220"/>
      <c r="BA25" s="220"/>
      <c r="BB25" s="220"/>
      <c r="BC25" s="184">
        <f t="shared" si="13"/>
        <v>0</v>
      </c>
      <c r="BD25" s="184">
        <f t="shared" si="14"/>
        <v>0</v>
      </c>
      <c r="BE25" s="76">
        <f t="shared" si="15"/>
        <v>0</v>
      </c>
      <c r="BF25" s="223"/>
      <c r="BG25" s="223"/>
      <c r="BH25" s="224"/>
      <c r="BI25" s="220"/>
      <c r="BJ25" s="220"/>
      <c r="BK25" s="220"/>
      <c r="BL25" s="220"/>
      <c r="BM25" s="220"/>
      <c r="BN25" s="220"/>
      <c r="BO25" s="227"/>
      <c r="BP25" s="227"/>
      <c r="BQ25" s="71">
        <f t="shared" si="16"/>
        <v>0</v>
      </c>
      <c r="BR25" s="227"/>
      <c r="BS25" s="227"/>
      <c r="BT25" s="227"/>
      <c r="BU25" s="71">
        <f t="shared" si="17"/>
        <v>0</v>
      </c>
      <c r="BV25" s="228"/>
      <c r="BW25" s="229"/>
      <c r="BX25" s="227"/>
      <c r="BY25" s="227"/>
      <c r="BZ25" s="227"/>
      <c r="CA25" s="185">
        <f t="shared" si="18"/>
        <v>0</v>
      </c>
      <c r="CB25" s="187">
        <f t="shared" si="31"/>
        <v>0</v>
      </c>
      <c r="CC25" s="187">
        <f t="shared" si="3"/>
        <v>0</v>
      </c>
      <c r="CD25" s="187">
        <f t="shared" si="19"/>
        <v>0</v>
      </c>
      <c r="CE25" s="187">
        <f t="shared" si="4"/>
        <v>0</v>
      </c>
      <c r="CF25" s="187">
        <f t="shared" si="5"/>
        <v>0</v>
      </c>
      <c r="CG25" s="186">
        <f t="shared" si="20"/>
        <v>0</v>
      </c>
      <c r="CH25" s="186">
        <f t="shared" si="21"/>
        <v>0</v>
      </c>
      <c r="CI25" s="186">
        <f t="shared" si="22"/>
        <v>0</v>
      </c>
      <c r="CJ25" s="186">
        <f t="shared" si="23"/>
        <v>0</v>
      </c>
      <c r="CK25" s="185">
        <f t="shared" si="24"/>
        <v>0</v>
      </c>
      <c r="CL25" s="185">
        <f t="shared" si="25"/>
        <v>0</v>
      </c>
      <c r="CM25" s="71">
        <f t="shared" si="6"/>
        <v>0</v>
      </c>
      <c r="CN25" s="188">
        <f t="shared" si="26"/>
        <v>0</v>
      </c>
      <c r="CO25" s="185">
        <f t="shared" si="27"/>
        <v>0</v>
      </c>
      <c r="CP25" s="234">
        <f t="shared" si="28"/>
        <v>0</v>
      </c>
      <c r="CQ25" s="234">
        <f t="shared" si="29"/>
        <v>0</v>
      </c>
      <c r="CS25" s="247">
        <f t="shared" si="30"/>
        <v>0</v>
      </c>
    </row>
    <row r="26" spans="1:97" x14ac:dyDescent="0.35">
      <c r="A26" s="76" t="s">
        <v>553</v>
      </c>
      <c r="B26" s="157"/>
      <c r="C26" s="157"/>
      <c r="D26" s="157"/>
      <c r="E26" s="157"/>
      <c r="F26" s="157"/>
      <c r="G26" s="157"/>
      <c r="H26" s="220"/>
      <c r="I26" s="220"/>
      <c r="J26" s="220"/>
      <c r="K26" s="220"/>
      <c r="L26" s="220"/>
      <c r="M26" s="76" t="str">
        <f t="shared" si="7"/>
        <v/>
      </c>
      <c r="N26" s="220"/>
      <c r="O26" s="220"/>
      <c r="P26" s="220"/>
      <c r="Q26" s="220"/>
      <c r="R26" s="76">
        <f t="shared" si="8"/>
        <v>0</v>
      </c>
      <c r="S26" s="76">
        <f t="shared" si="9"/>
        <v>0</v>
      </c>
      <c r="T26" s="76">
        <f t="shared" si="10"/>
        <v>0</v>
      </c>
      <c r="U26" s="220"/>
      <c r="V26" s="220"/>
      <c r="W26" s="220"/>
      <c r="X26" s="220"/>
      <c r="Y26" s="220"/>
      <c r="Z26" s="220"/>
      <c r="AA26" s="220"/>
      <c r="AB26" s="220"/>
      <c r="AC26" s="221"/>
      <c r="AD26" s="220"/>
      <c r="AE26" s="220"/>
      <c r="AF26" s="220"/>
      <c r="AG26" s="220"/>
      <c r="AH26" s="220"/>
      <c r="AI26" s="220"/>
      <c r="AJ26" s="76">
        <f t="shared" si="11"/>
        <v>0</v>
      </c>
      <c r="AK26" s="76">
        <f t="shared" si="12"/>
        <v>0</v>
      </c>
      <c r="AL26" s="220"/>
      <c r="AM26" s="220"/>
      <c r="AN26" s="220"/>
      <c r="AO26" s="220"/>
      <c r="AP26" s="225"/>
      <c r="AQ26" s="220"/>
      <c r="AR26" s="226"/>
      <c r="AS26" s="225"/>
      <c r="AT26" s="189">
        <f t="shared" si="0"/>
        <v>0</v>
      </c>
      <c r="AU26" s="225"/>
      <c r="AV26" s="189">
        <f t="shared" si="1"/>
        <v>0</v>
      </c>
      <c r="AW26" s="225"/>
      <c r="AX26" s="189">
        <f t="shared" si="2"/>
        <v>0</v>
      </c>
      <c r="AY26" s="220"/>
      <c r="AZ26" s="220"/>
      <c r="BA26" s="220"/>
      <c r="BB26" s="220"/>
      <c r="BC26" s="184">
        <f t="shared" si="13"/>
        <v>0</v>
      </c>
      <c r="BD26" s="184">
        <f t="shared" si="14"/>
        <v>0</v>
      </c>
      <c r="BE26" s="76">
        <f t="shared" si="15"/>
        <v>0</v>
      </c>
      <c r="BF26" s="223"/>
      <c r="BG26" s="223"/>
      <c r="BH26" s="224"/>
      <c r="BI26" s="220"/>
      <c r="BJ26" s="220"/>
      <c r="BK26" s="220"/>
      <c r="BL26" s="220"/>
      <c r="BM26" s="220"/>
      <c r="BN26" s="220"/>
      <c r="BO26" s="227"/>
      <c r="BP26" s="227"/>
      <c r="BQ26" s="71">
        <f t="shared" si="16"/>
        <v>0</v>
      </c>
      <c r="BR26" s="227"/>
      <c r="BS26" s="227"/>
      <c r="BT26" s="227"/>
      <c r="BU26" s="71">
        <f t="shared" si="17"/>
        <v>0</v>
      </c>
      <c r="BV26" s="228"/>
      <c r="BW26" s="229"/>
      <c r="BX26" s="227"/>
      <c r="BY26" s="227"/>
      <c r="BZ26" s="227"/>
      <c r="CA26" s="185">
        <f t="shared" si="18"/>
        <v>0</v>
      </c>
      <c r="CB26" s="187">
        <f t="shared" si="31"/>
        <v>0</v>
      </c>
      <c r="CC26" s="187">
        <f t="shared" si="3"/>
        <v>0</v>
      </c>
      <c r="CD26" s="187">
        <f t="shared" si="19"/>
        <v>0</v>
      </c>
      <c r="CE26" s="187">
        <f t="shared" si="4"/>
        <v>0</v>
      </c>
      <c r="CF26" s="187">
        <f t="shared" si="5"/>
        <v>0</v>
      </c>
      <c r="CG26" s="186">
        <f t="shared" si="20"/>
        <v>0</v>
      </c>
      <c r="CH26" s="186">
        <f t="shared" si="21"/>
        <v>0</v>
      </c>
      <c r="CI26" s="186">
        <f t="shared" si="22"/>
        <v>0</v>
      </c>
      <c r="CJ26" s="186">
        <f t="shared" si="23"/>
        <v>0</v>
      </c>
      <c r="CK26" s="185">
        <f t="shared" si="24"/>
        <v>0</v>
      </c>
      <c r="CL26" s="185">
        <f t="shared" si="25"/>
        <v>0</v>
      </c>
      <c r="CM26" s="71">
        <f t="shared" si="6"/>
        <v>0</v>
      </c>
      <c r="CN26" s="188">
        <f t="shared" si="26"/>
        <v>0</v>
      </c>
      <c r="CO26" s="185">
        <f t="shared" si="27"/>
        <v>0</v>
      </c>
      <c r="CP26" s="234">
        <f t="shared" si="28"/>
        <v>0</v>
      </c>
      <c r="CQ26" s="234">
        <f t="shared" si="29"/>
        <v>0</v>
      </c>
      <c r="CS26" s="247">
        <f t="shared" si="30"/>
        <v>0</v>
      </c>
    </row>
    <row r="27" spans="1:97" x14ac:dyDescent="0.35">
      <c r="A27" s="76" t="s">
        <v>554</v>
      </c>
      <c r="B27" s="157"/>
      <c r="C27" s="157"/>
      <c r="D27" s="157"/>
      <c r="E27" s="157"/>
      <c r="F27" s="157"/>
      <c r="G27" s="157"/>
      <c r="H27" s="220"/>
      <c r="I27" s="220"/>
      <c r="J27" s="220"/>
      <c r="K27" s="220"/>
      <c r="L27" s="220"/>
      <c r="M27" s="76" t="str">
        <f t="shared" si="7"/>
        <v/>
      </c>
      <c r="N27" s="220"/>
      <c r="O27" s="220"/>
      <c r="P27" s="220"/>
      <c r="Q27" s="220"/>
      <c r="R27" s="76">
        <f t="shared" si="8"/>
        <v>0</v>
      </c>
      <c r="S27" s="76">
        <f t="shared" si="9"/>
        <v>0</v>
      </c>
      <c r="T27" s="76">
        <f t="shared" si="10"/>
        <v>0</v>
      </c>
      <c r="U27" s="220"/>
      <c r="V27" s="220"/>
      <c r="W27" s="220"/>
      <c r="X27" s="220"/>
      <c r="Y27" s="220"/>
      <c r="Z27" s="220"/>
      <c r="AA27" s="220"/>
      <c r="AB27" s="220"/>
      <c r="AC27" s="221"/>
      <c r="AD27" s="220"/>
      <c r="AE27" s="220"/>
      <c r="AF27" s="220"/>
      <c r="AG27" s="220"/>
      <c r="AH27" s="220"/>
      <c r="AI27" s="220"/>
      <c r="AJ27" s="76">
        <f t="shared" si="11"/>
        <v>0</v>
      </c>
      <c r="AK27" s="76">
        <f t="shared" si="12"/>
        <v>0</v>
      </c>
      <c r="AL27" s="220"/>
      <c r="AM27" s="220"/>
      <c r="AN27" s="220"/>
      <c r="AO27" s="220"/>
      <c r="AP27" s="225"/>
      <c r="AQ27" s="220"/>
      <c r="AR27" s="226"/>
      <c r="AS27" s="225"/>
      <c r="AT27" s="189">
        <f t="shared" si="0"/>
        <v>0</v>
      </c>
      <c r="AU27" s="225"/>
      <c r="AV27" s="189">
        <f t="shared" si="1"/>
        <v>0</v>
      </c>
      <c r="AW27" s="225"/>
      <c r="AX27" s="189">
        <f t="shared" si="2"/>
        <v>0</v>
      </c>
      <c r="AY27" s="220"/>
      <c r="AZ27" s="220"/>
      <c r="BA27" s="220"/>
      <c r="BB27" s="220"/>
      <c r="BC27" s="184">
        <f t="shared" si="13"/>
        <v>0</v>
      </c>
      <c r="BD27" s="184">
        <f t="shared" si="14"/>
        <v>0</v>
      </c>
      <c r="BE27" s="76">
        <f t="shared" si="15"/>
        <v>0</v>
      </c>
      <c r="BF27" s="223"/>
      <c r="BG27" s="223"/>
      <c r="BH27" s="224"/>
      <c r="BI27" s="220"/>
      <c r="BJ27" s="220"/>
      <c r="BK27" s="220"/>
      <c r="BL27" s="220"/>
      <c r="BM27" s="220"/>
      <c r="BN27" s="220"/>
      <c r="BO27" s="227"/>
      <c r="BP27" s="227"/>
      <c r="BQ27" s="71">
        <f t="shared" si="16"/>
        <v>0</v>
      </c>
      <c r="BR27" s="227"/>
      <c r="BS27" s="227"/>
      <c r="BT27" s="227"/>
      <c r="BU27" s="71">
        <f t="shared" si="17"/>
        <v>0</v>
      </c>
      <c r="BV27" s="228"/>
      <c r="BW27" s="229"/>
      <c r="BX27" s="227"/>
      <c r="BY27" s="227"/>
      <c r="BZ27" s="227"/>
      <c r="CA27" s="185">
        <f t="shared" si="18"/>
        <v>0</v>
      </c>
      <c r="CB27" s="187">
        <f t="shared" si="31"/>
        <v>0</v>
      </c>
      <c r="CC27" s="187">
        <f t="shared" si="3"/>
        <v>0</v>
      </c>
      <c r="CD27" s="187">
        <f t="shared" si="19"/>
        <v>0</v>
      </c>
      <c r="CE27" s="187">
        <f t="shared" si="4"/>
        <v>0</v>
      </c>
      <c r="CF27" s="187">
        <f t="shared" si="5"/>
        <v>0</v>
      </c>
      <c r="CG27" s="186">
        <f t="shared" si="20"/>
        <v>0</v>
      </c>
      <c r="CH27" s="186">
        <f t="shared" si="21"/>
        <v>0</v>
      </c>
      <c r="CI27" s="186">
        <f t="shared" si="22"/>
        <v>0</v>
      </c>
      <c r="CJ27" s="186">
        <f t="shared" si="23"/>
        <v>0</v>
      </c>
      <c r="CK27" s="185">
        <f t="shared" si="24"/>
        <v>0</v>
      </c>
      <c r="CL27" s="185">
        <f t="shared" si="25"/>
        <v>0</v>
      </c>
      <c r="CM27" s="71">
        <f t="shared" si="6"/>
        <v>0</v>
      </c>
      <c r="CN27" s="188">
        <f t="shared" si="26"/>
        <v>0</v>
      </c>
      <c r="CO27" s="185">
        <f t="shared" si="27"/>
        <v>0</v>
      </c>
      <c r="CP27" s="234">
        <f t="shared" si="28"/>
        <v>0</v>
      </c>
      <c r="CQ27" s="234">
        <f t="shared" si="29"/>
        <v>0</v>
      </c>
      <c r="CS27" s="247">
        <f t="shared" si="30"/>
        <v>0</v>
      </c>
    </row>
    <row r="28" spans="1:97" x14ac:dyDescent="0.35">
      <c r="A28" s="76" t="s">
        <v>555</v>
      </c>
      <c r="B28" s="157"/>
      <c r="C28" s="157"/>
      <c r="D28" s="157"/>
      <c r="E28" s="157"/>
      <c r="F28" s="157"/>
      <c r="G28" s="157"/>
      <c r="H28" s="220"/>
      <c r="I28" s="220"/>
      <c r="J28" s="220"/>
      <c r="K28" s="220"/>
      <c r="L28" s="220"/>
      <c r="M28" s="76" t="str">
        <f t="shared" si="7"/>
        <v/>
      </c>
      <c r="N28" s="220"/>
      <c r="O28" s="220"/>
      <c r="P28" s="220"/>
      <c r="Q28" s="220"/>
      <c r="R28" s="76">
        <f t="shared" si="8"/>
        <v>0</v>
      </c>
      <c r="S28" s="76">
        <f t="shared" si="9"/>
        <v>0</v>
      </c>
      <c r="T28" s="76">
        <f t="shared" si="10"/>
        <v>0</v>
      </c>
      <c r="U28" s="220"/>
      <c r="V28" s="220"/>
      <c r="W28" s="220"/>
      <c r="X28" s="220"/>
      <c r="Y28" s="220"/>
      <c r="Z28" s="220"/>
      <c r="AA28" s="220"/>
      <c r="AB28" s="220"/>
      <c r="AC28" s="221"/>
      <c r="AD28" s="220"/>
      <c r="AE28" s="220"/>
      <c r="AF28" s="220"/>
      <c r="AG28" s="220"/>
      <c r="AH28" s="220"/>
      <c r="AI28" s="220"/>
      <c r="AJ28" s="76">
        <f t="shared" si="11"/>
        <v>0</v>
      </c>
      <c r="AK28" s="76">
        <f t="shared" si="12"/>
        <v>0</v>
      </c>
      <c r="AL28" s="220"/>
      <c r="AM28" s="220"/>
      <c r="AN28" s="220"/>
      <c r="AO28" s="220"/>
      <c r="AP28" s="225"/>
      <c r="AQ28" s="220"/>
      <c r="AR28" s="226"/>
      <c r="AS28" s="225"/>
      <c r="AT28" s="189">
        <f t="shared" si="0"/>
        <v>0</v>
      </c>
      <c r="AU28" s="225"/>
      <c r="AV28" s="189">
        <f t="shared" si="1"/>
        <v>0</v>
      </c>
      <c r="AW28" s="225"/>
      <c r="AX28" s="189">
        <f t="shared" si="2"/>
        <v>0</v>
      </c>
      <c r="AY28" s="220"/>
      <c r="AZ28" s="220"/>
      <c r="BA28" s="220"/>
      <c r="BB28" s="220"/>
      <c r="BC28" s="184">
        <f t="shared" si="13"/>
        <v>0</v>
      </c>
      <c r="BD28" s="184">
        <f t="shared" si="14"/>
        <v>0</v>
      </c>
      <c r="BE28" s="76">
        <f t="shared" si="15"/>
        <v>0</v>
      </c>
      <c r="BF28" s="223"/>
      <c r="BG28" s="223"/>
      <c r="BH28" s="224"/>
      <c r="BI28" s="220"/>
      <c r="BJ28" s="220"/>
      <c r="BK28" s="220"/>
      <c r="BL28" s="220"/>
      <c r="BM28" s="220"/>
      <c r="BN28" s="220"/>
      <c r="BO28" s="227"/>
      <c r="BP28" s="227"/>
      <c r="BQ28" s="71">
        <f t="shared" si="16"/>
        <v>0</v>
      </c>
      <c r="BR28" s="227"/>
      <c r="BS28" s="227"/>
      <c r="BT28" s="227"/>
      <c r="BU28" s="71">
        <f t="shared" si="17"/>
        <v>0</v>
      </c>
      <c r="BV28" s="228"/>
      <c r="BW28" s="229"/>
      <c r="BX28" s="227"/>
      <c r="BY28" s="227"/>
      <c r="BZ28" s="227"/>
      <c r="CA28" s="185">
        <f t="shared" si="18"/>
        <v>0</v>
      </c>
      <c r="CB28" s="187">
        <f t="shared" si="31"/>
        <v>0</v>
      </c>
      <c r="CC28" s="187">
        <f t="shared" si="3"/>
        <v>0</v>
      </c>
      <c r="CD28" s="187">
        <f t="shared" si="19"/>
        <v>0</v>
      </c>
      <c r="CE28" s="187">
        <f t="shared" si="4"/>
        <v>0</v>
      </c>
      <c r="CF28" s="187">
        <f t="shared" si="5"/>
        <v>0</v>
      </c>
      <c r="CG28" s="186">
        <f t="shared" si="20"/>
        <v>0</v>
      </c>
      <c r="CH28" s="186">
        <f t="shared" si="21"/>
        <v>0</v>
      </c>
      <c r="CI28" s="186">
        <f t="shared" si="22"/>
        <v>0</v>
      </c>
      <c r="CJ28" s="186">
        <f t="shared" si="23"/>
        <v>0</v>
      </c>
      <c r="CK28" s="185">
        <f t="shared" si="24"/>
        <v>0</v>
      </c>
      <c r="CL28" s="185">
        <f t="shared" si="25"/>
        <v>0</v>
      </c>
      <c r="CM28" s="71">
        <f t="shared" si="6"/>
        <v>0</v>
      </c>
      <c r="CN28" s="188">
        <f t="shared" si="26"/>
        <v>0</v>
      </c>
      <c r="CO28" s="185">
        <f t="shared" si="27"/>
        <v>0</v>
      </c>
      <c r="CP28" s="234">
        <f t="shared" si="28"/>
        <v>0</v>
      </c>
      <c r="CQ28" s="234">
        <f t="shared" si="29"/>
        <v>0</v>
      </c>
      <c r="CS28" s="247">
        <f t="shared" si="30"/>
        <v>0</v>
      </c>
    </row>
    <row r="29" spans="1:97" x14ac:dyDescent="0.35">
      <c r="A29" s="76" t="s">
        <v>556</v>
      </c>
      <c r="B29" s="157"/>
      <c r="C29" s="157"/>
      <c r="D29" s="157"/>
      <c r="E29" s="157"/>
      <c r="F29" s="157"/>
      <c r="G29" s="157"/>
      <c r="H29" s="220"/>
      <c r="I29" s="220"/>
      <c r="J29" s="220"/>
      <c r="K29" s="220"/>
      <c r="L29" s="220"/>
      <c r="M29" s="76" t="str">
        <f t="shared" si="7"/>
        <v/>
      </c>
      <c r="N29" s="220"/>
      <c r="O29" s="220"/>
      <c r="P29" s="220"/>
      <c r="Q29" s="220"/>
      <c r="R29" s="76">
        <f t="shared" si="8"/>
        <v>0</v>
      </c>
      <c r="S29" s="76">
        <f t="shared" si="9"/>
        <v>0</v>
      </c>
      <c r="T29" s="76">
        <f t="shared" si="10"/>
        <v>0</v>
      </c>
      <c r="U29" s="220"/>
      <c r="V29" s="220"/>
      <c r="W29" s="220"/>
      <c r="X29" s="220"/>
      <c r="Y29" s="220"/>
      <c r="Z29" s="220"/>
      <c r="AA29" s="220"/>
      <c r="AB29" s="220"/>
      <c r="AC29" s="221"/>
      <c r="AD29" s="220"/>
      <c r="AE29" s="220"/>
      <c r="AF29" s="220"/>
      <c r="AG29" s="220"/>
      <c r="AH29" s="220"/>
      <c r="AI29" s="220"/>
      <c r="AJ29" s="76">
        <f t="shared" si="11"/>
        <v>0</v>
      </c>
      <c r="AK29" s="76">
        <f t="shared" si="12"/>
        <v>0</v>
      </c>
      <c r="AL29" s="220"/>
      <c r="AM29" s="220"/>
      <c r="AN29" s="220"/>
      <c r="AO29" s="220"/>
      <c r="AP29" s="225"/>
      <c r="AQ29" s="220"/>
      <c r="AR29" s="226"/>
      <c r="AS29" s="225"/>
      <c r="AT29" s="189">
        <f t="shared" si="0"/>
        <v>0</v>
      </c>
      <c r="AU29" s="225"/>
      <c r="AV29" s="189">
        <f t="shared" si="1"/>
        <v>0</v>
      </c>
      <c r="AW29" s="225"/>
      <c r="AX29" s="189">
        <f t="shared" si="2"/>
        <v>0</v>
      </c>
      <c r="AY29" s="220"/>
      <c r="AZ29" s="220"/>
      <c r="BA29" s="220"/>
      <c r="BB29" s="220"/>
      <c r="BC29" s="184">
        <f t="shared" si="13"/>
        <v>0</v>
      </c>
      <c r="BD29" s="184">
        <f t="shared" si="14"/>
        <v>0</v>
      </c>
      <c r="BE29" s="76">
        <f t="shared" si="15"/>
        <v>0</v>
      </c>
      <c r="BF29" s="223"/>
      <c r="BG29" s="223"/>
      <c r="BH29" s="224"/>
      <c r="BI29" s="220"/>
      <c r="BJ29" s="220"/>
      <c r="BK29" s="220"/>
      <c r="BL29" s="220"/>
      <c r="BM29" s="220"/>
      <c r="BN29" s="220"/>
      <c r="BO29" s="227"/>
      <c r="BP29" s="227"/>
      <c r="BQ29" s="71">
        <f t="shared" si="16"/>
        <v>0</v>
      </c>
      <c r="BR29" s="227"/>
      <c r="BS29" s="227"/>
      <c r="BT29" s="227"/>
      <c r="BU29" s="71">
        <f t="shared" si="17"/>
        <v>0</v>
      </c>
      <c r="BV29" s="228"/>
      <c r="BW29" s="229"/>
      <c r="BX29" s="227"/>
      <c r="BY29" s="227"/>
      <c r="BZ29" s="227"/>
      <c r="CA29" s="185">
        <f t="shared" si="18"/>
        <v>0</v>
      </c>
      <c r="CB29" s="187">
        <f t="shared" si="31"/>
        <v>0</v>
      </c>
      <c r="CC29" s="187">
        <f t="shared" si="3"/>
        <v>0</v>
      </c>
      <c r="CD29" s="187">
        <f t="shared" si="19"/>
        <v>0</v>
      </c>
      <c r="CE29" s="187">
        <f t="shared" si="4"/>
        <v>0</v>
      </c>
      <c r="CF29" s="187">
        <f t="shared" si="5"/>
        <v>0</v>
      </c>
      <c r="CG29" s="186">
        <f t="shared" si="20"/>
        <v>0</v>
      </c>
      <c r="CH29" s="186">
        <f t="shared" si="21"/>
        <v>0</v>
      </c>
      <c r="CI29" s="186">
        <f t="shared" si="22"/>
        <v>0</v>
      </c>
      <c r="CJ29" s="186">
        <f t="shared" si="23"/>
        <v>0</v>
      </c>
      <c r="CK29" s="185">
        <f t="shared" si="24"/>
        <v>0</v>
      </c>
      <c r="CL29" s="185">
        <f t="shared" si="25"/>
        <v>0</v>
      </c>
      <c r="CM29" s="71">
        <f t="shared" si="6"/>
        <v>0</v>
      </c>
      <c r="CN29" s="188">
        <f t="shared" si="26"/>
        <v>0</v>
      </c>
      <c r="CO29" s="185">
        <f t="shared" si="27"/>
        <v>0</v>
      </c>
      <c r="CP29" s="234">
        <f t="shared" si="28"/>
        <v>0</v>
      </c>
      <c r="CQ29" s="234">
        <f t="shared" si="29"/>
        <v>0</v>
      </c>
      <c r="CS29" s="247">
        <f t="shared" si="30"/>
        <v>0</v>
      </c>
    </row>
    <row r="30" spans="1:97" x14ac:dyDescent="0.35">
      <c r="A30" s="76" t="s">
        <v>557</v>
      </c>
      <c r="B30" s="157"/>
      <c r="C30" s="157"/>
      <c r="D30" s="157"/>
      <c r="E30" s="157"/>
      <c r="F30" s="157"/>
      <c r="G30" s="157"/>
      <c r="H30" s="220"/>
      <c r="I30" s="220"/>
      <c r="J30" s="220"/>
      <c r="K30" s="220"/>
      <c r="L30" s="220"/>
      <c r="M30" s="76" t="str">
        <f t="shared" si="7"/>
        <v/>
      </c>
      <c r="N30" s="220"/>
      <c r="O30" s="220"/>
      <c r="P30" s="220"/>
      <c r="Q30" s="220"/>
      <c r="R30" s="76">
        <f t="shared" si="8"/>
        <v>0</v>
      </c>
      <c r="S30" s="76">
        <f t="shared" si="9"/>
        <v>0</v>
      </c>
      <c r="T30" s="76">
        <f t="shared" si="10"/>
        <v>0</v>
      </c>
      <c r="U30" s="220"/>
      <c r="V30" s="220"/>
      <c r="W30" s="220"/>
      <c r="X30" s="220"/>
      <c r="Y30" s="220"/>
      <c r="Z30" s="220"/>
      <c r="AA30" s="220"/>
      <c r="AB30" s="220"/>
      <c r="AC30" s="221"/>
      <c r="AD30" s="220"/>
      <c r="AE30" s="220"/>
      <c r="AF30" s="220"/>
      <c r="AG30" s="220"/>
      <c r="AH30" s="220"/>
      <c r="AI30" s="220"/>
      <c r="AJ30" s="76">
        <f t="shared" si="11"/>
        <v>0</v>
      </c>
      <c r="AK30" s="76">
        <f t="shared" si="12"/>
        <v>0</v>
      </c>
      <c r="AL30" s="220"/>
      <c r="AM30" s="220"/>
      <c r="AN30" s="220"/>
      <c r="AO30" s="220"/>
      <c r="AP30" s="225"/>
      <c r="AQ30" s="220"/>
      <c r="AR30" s="226"/>
      <c r="AS30" s="225"/>
      <c r="AT30" s="189">
        <f t="shared" si="0"/>
        <v>0</v>
      </c>
      <c r="AU30" s="225"/>
      <c r="AV30" s="189">
        <f t="shared" si="1"/>
        <v>0</v>
      </c>
      <c r="AW30" s="225"/>
      <c r="AX30" s="189">
        <f t="shared" si="2"/>
        <v>0</v>
      </c>
      <c r="AY30" s="220"/>
      <c r="AZ30" s="220"/>
      <c r="BA30" s="220"/>
      <c r="BB30" s="220"/>
      <c r="BC30" s="184">
        <f t="shared" si="13"/>
        <v>0</v>
      </c>
      <c r="BD30" s="184">
        <f t="shared" si="14"/>
        <v>0</v>
      </c>
      <c r="BE30" s="76">
        <f t="shared" si="15"/>
        <v>0</v>
      </c>
      <c r="BF30" s="223"/>
      <c r="BG30" s="223"/>
      <c r="BH30" s="224"/>
      <c r="BI30" s="220"/>
      <c r="BJ30" s="220"/>
      <c r="BK30" s="220"/>
      <c r="BL30" s="220"/>
      <c r="BM30" s="220"/>
      <c r="BN30" s="220"/>
      <c r="BO30" s="227"/>
      <c r="BP30" s="227"/>
      <c r="BQ30" s="71">
        <f t="shared" si="16"/>
        <v>0</v>
      </c>
      <c r="BR30" s="227"/>
      <c r="BS30" s="227"/>
      <c r="BT30" s="227"/>
      <c r="BU30" s="71">
        <f t="shared" si="17"/>
        <v>0</v>
      </c>
      <c r="BV30" s="228"/>
      <c r="BW30" s="229"/>
      <c r="BX30" s="227"/>
      <c r="BY30" s="227"/>
      <c r="BZ30" s="227"/>
      <c r="CA30" s="185">
        <f t="shared" si="18"/>
        <v>0</v>
      </c>
      <c r="CB30" s="187">
        <f t="shared" si="31"/>
        <v>0</v>
      </c>
      <c r="CC30" s="187">
        <f t="shared" si="3"/>
        <v>0</v>
      </c>
      <c r="CD30" s="187">
        <f t="shared" si="19"/>
        <v>0</v>
      </c>
      <c r="CE30" s="187">
        <f t="shared" si="4"/>
        <v>0</v>
      </c>
      <c r="CF30" s="187">
        <f t="shared" si="5"/>
        <v>0</v>
      </c>
      <c r="CG30" s="186">
        <f t="shared" si="20"/>
        <v>0</v>
      </c>
      <c r="CH30" s="186">
        <f t="shared" si="21"/>
        <v>0</v>
      </c>
      <c r="CI30" s="186">
        <f t="shared" si="22"/>
        <v>0</v>
      </c>
      <c r="CJ30" s="186">
        <f t="shared" si="23"/>
        <v>0</v>
      </c>
      <c r="CK30" s="185">
        <f t="shared" si="24"/>
        <v>0</v>
      </c>
      <c r="CL30" s="185">
        <f t="shared" si="25"/>
        <v>0</v>
      </c>
      <c r="CM30" s="71">
        <f t="shared" si="6"/>
        <v>0</v>
      </c>
      <c r="CN30" s="188">
        <f t="shared" si="26"/>
        <v>0</v>
      </c>
      <c r="CO30" s="185">
        <f t="shared" si="27"/>
        <v>0</v>
      </c>
      <c r="CP30" s="234">
        <f t="shared" si="28"/>
        <v>0</v>
      </c>
      <c r="CQ30" s="234">
        <f t="shared" si="29"/>
        <v>0</v>
      </c>
      <c r="CS30" s="247">
        <f t="shared" si="30"/>
        <v>0</v>
      </c>
    </row>
    <row r="31" spans="1:97" x14ac:dyDescent="0.35">
      <c r="A31" s="76" t="s">
        <v>558</v>
      </c>
      <c r="B31" s="157"/>
      <c r="C31" s="157"/>
      <c r="D31" s="157"/>
      <c r="E31" s="157"/>
      <c r="F31" s="157"/>
      <c r="G31" s="157"/>
      <c r="H31" s="220"/>
      <c r="I31" s="220"/>
      <c r="J31" s="220"/>
      <c r="K31" s="220"/>
      <c r="L31" s="220"/>
      <c r="M31" s="76" t="str">
        <f t="shared" si="7"/>
        <v/>
      </c>
      <c r="N31" s="220"/>
      <c r="O31" s="220"/>
      <c r="P31" s="220"/>
      <c r="Q31" s="220"/>
      <c r="R31" s="76">
        <f t="shared" si="8"/>
        <v>0</v>
      </c>
      <c r="S31" s="76">
        <f t="shared" si="9"/>
        <v>0</v>
      </c>
      <c r="T31" s="76">
        <f t="shared" si="10"/>
        <v>0</v>
      </c>
      <c r="U31" s="220"/>
      <c r="V31" s="220"/>
      <c r="W31" s="220"/>
      <c r="X31" s="220"/>
      <c r="Y31" s="220"/>
      <c r="Z31" s="220"/>
      <c r="AA31" s="220"/>
      <c r="AB31" s="220"/>
      <c r="AC31" s="221"/>
      <c r="AD31" s="220"/>
      <c r="AE31" s="220"/>
      <c r="AF31" s="220"/>
      <c r="AG31" s="220"/>
      <c r="AH31" s="220"/>
      <c r="AI31" s="220"/>
      <c r="AJ31" s="76">
        <f t="shared" si="11"/>
        <v>0</v>
      </c>
      <c r="AK31" s="76">
        <f t="shared" si="12"/>
        <v>0</v>
      </c>
      <c r="AL31" s="220"/>
      <c r="AM31" s="220"/>
      <c r="AN31" s="220"/>
      <c r="AO31" s="220"/>
      <c r="AP31" s="225"/>
      <c r="AQ31" s="220"/>
      <c r="AR31" s="226"/>
      <c r="AS31" s="225"/>
      <c r="AT31" s="189">
        <f t="shared" si="0"/>
        <v>0</v>
      </c>
      <c r="AU31" s="225"/>
      <c r="AV31" s="189">
        <f t="shared" si="1"/>
        <v>0</v>
      </c>
      <c r="AW31" s="225"/>
      <c r="AX31" s="189">
        <f t="shared" si="2"/>
        <v>0</v>
      </c>
      <c r="AY31" s="220"/>
      <c r="AZ31" s="220"/>
      <c r="BA31" s="220"/>
      <c r="BB31" s="220"/>
      <c r="BC31" s="184">
        <f t="shared" si="13"/>
        <v>0</v>
      </c>
      <c r="BD31" s="184">
        <f t="shared" si="14"/>
        <v>0</v>
      </c>
      <c r="BE31" s="76">
        <f t="shared" si="15"/>
        <v>0</v>
      </c>
      <c r="BF31" s="223"/>
      <c r="BG31" s="223"/>
      <c r="BH31" s="224"/>
      <c r="BI31" s="220"/>
      <c r="BJ31" s="220"/>
      <c r="BK31" s="220"/>
      <c r="BL31" s="220"/>
      <c r="BM31" s="220"/>
      <c r="BN31" s="220"/>
      <c r="BO31" s="227"/>
      <c r="BP31" s="227"/>
      <c r="BQ31" s="71">
        <f t="shared" si="16"/>
        <v>0</v>
      </c>
      <c r="BR31" s="227"/>
      <c r="BS31" s="227"/>
      <c r="BT31" s="227"/>
      <c r="BU31" s="71">
        <f t="shared" si="17"/>
        <v>0</v>
      </c>
      <c r="BV31" s="228"/>
      <c r="BW31" s="229"/>
      <c r="BX31" s="227"/>
      <c r="BY31" s="227"/>
      <c r="BZ31" s="227"/>
      <c r="CA31" s="185">
        <f t="shared" si="18"/>
        <v>0</v>
      </c>
      <c r="CB31" s="187">
        <f t="shared" si="31"/>
        <v>0</v>
      </c>
      <c r="CC31" s="187">
        <f t="shared" si="3"/>
        <v>0</v>
      </c>
      <c r="CD31" s="187">
        <f t="shared" si="19"/>
        <v>0</v>
      </c>
      <c r="CE31" s="187">
        <f t="shared" si="4"/>
        <v>0</v>
      </c>
      <c r="CF31" s="187">
        <f t="shared" si="5"/>
        <v>0</v>
      </c>
      <c r="CG31" s="186">
        <f t="shared" si="20"/>
        <v>0</v>
      </c>
      <c r="CH31" s="186">
        <f t="shared" si="21"/>
        <v>0</v>
      </c>
      <c r="CI31" s="186">
        <f t="shared" si="22"/>
        <v>0</v>
      </c>
      <c r="CJ31" s="186">
        <f t="shared" si="23"/>
        <v>0</v>
      </c>
      <c r="CK31" s="185">
        <f t="shared" si="24"/>
        <v>0</v>
      </c>
      <c r="CL31" s="185">
        <f t="shared" si="25"/>
        <v>0</v>
      </c>
      <c r="CM31" s="71">
        <f t="shared" si="6"/>
        <v>0</v>
      </c>
      <c r="CN31" s="188">
        <f t="shared" si="26"/>
        <v>0</v>
      </c>
      <c r="CO31" s="185">
        <f t="shared" si="27"/>
        <v>0</v>
      </c>
      <c r="CP31" s="234">
        <f t="shared" si="28"/>
        <v>0</v>
      </c>
      <c r="CQ31" s="234">
        <f t="shared" si="29"/>
        <v>0</v>
      </c>
      <c r="CS31" s="247">
        <f t="shared" si="30"/>
        <v>0</v>
      </c>
    </row>
    <row r="32" spans="1:97" x14ac:dyDescent="0.35">
      <c r="A32" s="76" t="s">
        <v>559</v>
      </c>
      <c r="B32" s="157"/>
      <c r="C32" s="157"/>
      <c r="D32" s="157"/>
      <c r="E32" s="157"/>
      <c r="F32" s="157"/>
      <c r="G32" s="157"/>
      <c r="H32" s="220"/>
      <c r="I32" s="220"/>
      <c r="J32" s="220"/>
      <c r="K32" s="220"/>
      <c r="L32" s="220"/>
      <c r="M32" s="76" t="str">
        <f t="shared" si="7"/>
        <v/>
      </c>
      <c r="N32" s="220"/>
      <c r="O32" s="220"/>
      <c r="P32" s="220"/>
      <c r="Q32" s="220"/>
      <c r="R32" s="76">
        <f t="shared" si="8"/>
        <v>0</v>
      </c>
      <c r="S32" s="76">
        <f t="shared" si="9"/>
        <v>0</v>
      </c>
      <c r="T32" s="76">
        <f t="shared" si="10"/>
        <v>0</v>
      </c>
      <c r="U32" s="220"/>
      <c r="V32" s="220"/>
      <c r="W32" s="220"/>
      <c r="X32" s="220"/>
      <c r="Y32" s="220"/>
      <c r="Z32" s="220"/>
      <c r="AA32" s="220"/>
      <c r="AB32" s="220"/>
      <c r="AC32" s="221"/>
      <c r="AD32" s="220"/>
      <c r="AE32" s="220"/>
      <c r="AF32" s="220"/>
      <c r="AG32" s="220"/>
      <c r="AH32" s="220"/>
      <c r="AI32" s="220"/>
      <c r="AJ32" s="76">
        <f t="shared" si="11"/>
        <v>0</v>
      </c>
      <c r="AK32" s="76">
        <f t="shared" si="12"/>
        <v>0</v>
      </c>
      <c r="AL32" s="220"/>
      <c r="AM32" s="220"/>
      <c r="AN32" s="220"/>
      <c r="AO32" s="220"/>
      <c r="AP32" s="225"/>
      <c r="AQ32" s="220"/>
      <c r="AR32" s="226"/>
      <c r="AS32" s="225"/>
      <c r="AT32" s="189">
        <f t="shared" si="0"/>
        <v>0</v>
      </c>
      <c r="AU32" s="225"/>
      <c r="AV32" s="189">
        <f t="shared" si="1"/>
        <v>0</v>
      </c>
      <c r="AW32" s="225"/>
      <c r="AX32" s="189">
        <f t="shared" si="2"/>
        <v>0</v>
      </c>
      <c r="AY32" s="220"/>
      <c r="AZ32" s="220"/>
      <c r="BA32" s="220"/>
      <c r="BB32" s="220"/>
      <c r="BC32" s="184">
        <f t="shared" si="13"/>
        <v>0</v>
      </c>
      <c r="BD32" s="184">
        <f t="shared" si="14"/>
        <v>0</v>
      </c>
      <c r="BE32" s="76">
        <f t="shared" si="15"/>
        <v>0</v>
      </c>
      <c r="BF32" s="223"/>
      <c r="BG32" s="223"/>
      <c r="BH32" s="224"/>
      <c r="BI32" s="220"/>
      <c r="BJ32" s="220"/>
      <c r="BK32" s="220"/>
      <c r="BL32" s="220"/>
      <c r="BM32" s="220"/>
      <c r="BN32" s="220"/>
      <c r="BO32" s="227"/>
      <c r="BP32" s="227"/>
      <c r="BQ32" s="71">
        <f t="shared" si="16"/>
        <v>0</v>
      </c>
      <c r="BR32" s="227"/>
      <c r="BS32" s="227"/>
      <c r="BT32" s="227"/>
      <c r="BU32" s="71">
        <f t="shared" si="17"/>
        <v>0</v>
      </c>
      <c r="BV32" s="228"/>
      <c r="BW32" s="229"/>
      <c r="BX32" s="227"/>
      <c r="BY32" s="227"/>
      <c r="BZ32" s="227"/>
      <c r="CA32" s="185">
        <f t="shared" si="18"/>
        <v>0</v>
      </c>
      <c r="CB32" s="187">
        <f t="shared" si="31"/>
        <v>0</v>
      </c>
      <c r="CC32" s="187">
        <f t="shared" si="3"/>
        <v>0</v>
      </c>
      <c r="CD32" s="187">
        <f t="shared" si="19"/>
        <v>0</v>
      </c>
      <c r="CE32" s="187">
        <f t="shared" si="4"/>
        <v>0</v>
      </c>
      <c r="CF32" s="187">
        <f t="shared" si="5"/>
        <v>0</v>
      </c>
      <c r="CG32" s="186">
        <f t="shared" si="20"/>
        <v>0</v>
      </c>
      <c r="CH32" s="186">
        <f t="shared" si="21"/>
        <v>0</v>
      </c>
      <c r="CI32" s="186">
        <f t="shared" si="22"/>
        <v>0</v>
      </c>
      <c r="CJ32" s="186">
        <f t="shared" si="23"/>
        <v>0</v>
      </c>
      <c r="CK32" s="185">
        <f t="shared" si="24"/>
        <v>0</v>
      </c>
      <c r="CL32" s="185">
        <f t="shared" si="25"/>
        <v>0</v>
      </c>
      <c r="CM32" s="71">
        <f t="shared" si="6"/>
        <v>0</v>
      </c>
      <c r="CN32" s="188">
        <f t="shared" si="26"/>
        <v>0</v>
      </c>
      <c r="CO32" s="185">
        <f t="shared" si="27"/>
        <v>0</v>
      </c>
      <c r="CP32" s="234">
        <f t="shared" si="28"/>
        <v>0</v>
      </c>
      <c r="CQ32" s="234">
        <f t="shared" si="29"/>
        <v>0</v>
      </c>
      <c r="CS32" s="247">
        <f t="shared" si="30"/>
        <v>0</v>
      </c>
    </row>
    <row r="33" spans="1:97" x14ac:dyDescent="0.35">
      <c r="A33" s="76" t="s">
        <v>560</v>
      </c>
      <c r="B33" s="157"/>
      <c r="C33" s="157"/>
      <c r="D33" s="157"/>
      <c r="E33" s="157"/>
      <c r="F33" s="157"/>
      <c r="G33" s="157"/>
      <c r="H33" s="220"/>
      <c r="I33" s="220"/>
      <c r="J33" s="220"/>
      <c r="K33" s="220"/>
      <c r="L33" s="220"/>
      <c r="M33" s="76" t="str">
        <f t="shared" si="7"/>
        <v/>
      </c>
      <c r="N33" s="220"/>
      <c r="O33" s="220"/>
      <c r="P33" s="220"/>
      <c r="Q33" s="220"/>
      <c r="R33" s="76">
        <f t="shared" si="8"/>
        <v>0</v>
      </c>
      <c r="S33" s="76">
        <f t="shared" si="9"/>
        <v>0</v>
      </c>
      <c r="T33" s="76">
        <f t="shared" si="10"/>
        <v>0</v>
      </c>
      <c r="U33" s="220"/>
      <c r="V33" s="220"/>
      <c r="W33" s="220"/>
      <c r="X33" s="220"/>
      <c r="Y33" s="220"/>
      <c r="Z33" s="220"/>
      <c r="AA33" s="220"/>
      <c r="AB33" s="220"/>
      <c r="AC33" s="221"/>
      <c r="AD33" s="220"/>
      <c r="AE33" s="220"/>
      <c r="AF33" s="220"/>
      <c r="AG33" s="220"/>
      <c r="AH33" s="220"/>
      <c r="AI33" s="220"/>
      <c r="AJ33" s="76">
        <f t="shared" si="11"/>
        <v>0</v>
      </c>
      <c r="AK33" s="76">
        <f t="shared" si="12"/>
        <v>0</v>
      </c>
      <c r="AL33" s="220"/>
      <c r="AM33" s="220"/>
      <c r="AN33" s="220"/>
      <c r="AO33" s="220"/>
      <c r="AP33" s="225"/>
      <c r="AQ33" s="220"/>
      <c r="AR33" s="226"/>
      <c r="AS33" s="225"/>
      <c r="AT33" s="189">
        <f t="shared" si="0"/>
        <v>0</v>
      </c>
      <c r="AU33" s="225"/>
      <c r="AV33" s="189">
        <f t="shared" si="1"/>
        <v>0</v>
      </c>
      <c r="AW33" s="225"/>
      <c r="AX33" s="189">
        <f t="shared" si="2"/>
        <v>0</v>
      </c>
      <c r="AY33" s="220"/>
      <c r="AZ33" s="220"/>
      <c r="BA33" s="220"/>
      <c r="BB33" s="220"/>
      <c r="BC33" s="184">
        <f t="shared" si="13"/>
        <v>0</v>
      </c>
      <c r="BD33" s="184">
        <f t="shared" si="14"/>
        <v>0</v>
      </c>
      <c r="BE33" s="76">
        <f t="shared" si="15"/>
        <v>0</v>
      </c>
      <c r="BF33" s="223"/>
      <c r="BG33" s="223"/>
      <c r="BH33" s="224"/>
      <c r="BI33" s="220"/>
      <c r="BJ33" s="220"/>
      <c r="BK33" s="220"/>
      <c r="BL33" s="220"/>
      <c r="BM33" s="220"/>
      <c r="BN33" s="220"/>
      <c r="BO33" s="227"/>
      <c r="BP33" s="227"/>
      <c r="BQ33" s="71">
        <f t="shared" si="16"/>
        <v>0</v>
      </c>
      <c r="BR33" s="227"/>
      <c r="BS33" s="227"/>
      <c r="BT33" s="227"/>
      <c r="BU33" s="71">
        <f t="shared" si="17"/>
        <v>0</v>
      </c>
      <c r="BV33" s="228"/>
      <c r="BW33" s="229"/>
      <c r="BX33" s="227"/>
      <c r="BY33" s="227"/>
      <c r="BZ33" s="227"/>
      <c r="CA33" s="185">
        <f t="shared" si="18"/>
        <v>0</v>
      </c>
      <c r="CB33" s="187">
        <f t="shared" si="31"/>
        <v>0</v>
      </c>
      <c r="CC33" s="187">
        <f t="shared" si="3"/>
        <v>0</v>
      </c>
      <c r="CD33" s="187">
        <f t="shared" si="19"/>
        <v>0</v>
      </c>
      <c r="CE33" s="187">
        <f t="shared" si="4"/>
        <v>0</v>
      </c>
      <c r="CF33" s="187">
        <f t="shared" si="5"/>
        <v>0</v>
      </c>
      <c r="CG33" s="186">
        <f t="shared" si="20"/>
        <v>0</v>
      </c>
      <c r="CH33" s="186">
        <f t="shared" si="21"/>
        <v>0</v>
      </c>
      <c r="CI33" s="186">
        <f t="shared" si="22"/>
        <v>0</v>
      </c>
      <c r="CJ33" s="186">
        <f t="shared" si="23"/>
        <v>0</v>
      </c>
      <c r="CK33" s="185">
        <f t="shared" si="24"/>
        <v>0</v>
      </c>
      <c r="CL33" s="185">
        <f t="shared" si="25"/>
        <v>0</v>
      </c>
      <c r="CM33" s="71">
        <f t="shared" si="6"/>
        <v>0</v>
      </c>
      <c r="CN33" s="188">
        <f t="shared" si="26"/>
        <v>0</v>
      </c>
      <c r="CO33" s="185">
        <f t="shared" si="27"/>
        <v>0</v>
      </c>
      <c r="CP33" s="234">
        <f t="shared" si="28"/>
        <v>0</v>
      </c>
      <c r="CQ33" s="234">
        <f t="shared" si="29"/>
        <v>0</v>
      </c>
      <c r="CS33" s="247">
        <f t="shared" si="30"/>
        <v>0</v>
      </c>
    </row>
    <row r="34" spans="1:97" x14ac:dyDescent="0.35">
      <c r="A34" s="76" t="s">
        <v>561</v>
      </c>
      <c r="B34" s="157"/>
      <c r="C34" s="157"/>
      <c r="D34" s="157"/>
      <c r="E34" s="157"/>
      <c r="F34" s="157"/>
      <c r="G34" s="157"/>
      <c r="H34" s="220"/>
      <c r="I34" s="220"/>
      <c r="J34" s="220"/>
      <c r="K34" s="220"/>
      <c r="L34" s="220"/>
      <c r="M34" s="76" t="str">
        <f t="shared" si="7"/>
        <v/>
      </c>
      <c r="N34" s="220"/>
      <c r="O34" s="220"/>
      <c r="P34" s="220"/>
      <c r="Q34" s="220"/>
      <c r="R34" s="76">
        <f t="shared" si="8"/>
        <v>0</v>
      </c>
      <c r="S34" s="76">
        <f t="shared" si="9"/>
        <v>0</v>
      </c>
      <c r="T34" s="76">
        <f t="shared" si="10"/>
        <v>0</v>
      </c>
      <c r="U34" s="220"/>
      <c r="V34" s="220"/>
      <c r="W34" s="220"/>
      <c r="X34" s="220"/>
      <c r="Y34" s="220"/>
      <c r="Z34" s="220"/>
      <c r="AA34" s="220"/>
      <c r="AB34" s="220"/>
      <c r="AC34" s="221"/>
      <c r="AD34" s="220"/>
      <c r="AE34" s="220"/>
      <c r="AF34" s="220"/>
      <c r="AG34" s="220"/>
      <c r="AH34" s="220"/>
      <c r="AI34" s="220"/>
      <c r="AJ34" s="76">
        <f t="shared" si="11"/>
        <v>0</v>
      </c>
      <c r="AK34" s="76">
        <f t="shared" si="12"/>
        <v>0</v>
      </c>
      <c r="AL34" s="220"/>
      <c r="AM34" s="220"/>
      <c r="AN34" s="220"/>
      <c r="AO34" s="220"/>
      <c r="AP34" s="225"/>
      <c r="AQ34" s="220"/>
      <c r="AR34" s="226"/>
      <c r="AS34" s="225"/>
      <c r="AT34" s="189">
        <f t="shared" si="0"/>
        <v>0</v>
      </c>
      <c r="AU34" s="225"/>
      <c r="AV34" s="189">
        <f t="shared" si="1"/>
        <v>0</v>
      </c>
      <c r="AW34" s="225"/>
      <c r="AX34" s="189">
        <f t="shared" si="2"/>
        <v>0</v>
      </c>
      <c r="AY34" s="220"/>
      <c r="AZ34" s="220"/>
      <c r="BA34" s="220"/>
      <c r="BB34" s="220"/>
      <c r="BC34" s="184">
        <f t="shared" si="13"/>
        <v>0</v>
      </c>
      <c r="BD34" s="184">
        <f t="shared" si="14"/>
        <v>0</v>
      </c>
      <c r="BE34" s="76">
        <f t="shared" si="15"/>
        <v>0</v>
      </c>
      <c r="BF34" s="223"/>
      <c r="BG34" s="223"/>
      <c r="BH34" s="224"/>
      <c r="BI34" s="220"/>
      <c r="BJ34" s="220"/>
      <c r="BK34" s="220"/>
      <c r="BL34" s="220"/>
      <c r="BM34" s="220"/>
      <c r="BN34" s="220"/>
      <c r="BO34" s="227"/>
      <c r="BP34" s="227"/>
      <c r="BQ34" s="71">
        <f t="shared" si="16"/>
        <v>0</v>
      </c>
      <c r="BR34" s="227"/>
      <c r="BS34" s="227"/>
      <c r="BT34" s="227"/>
      <c r="BU34" s="71">
        <f t="shared" si="17"/>
        <v>0</v>
      </c>
      <c r="BV34" s="228"/>
      <c r="BW34" s="229"/>
      <c r="BX34" s="227"/>
      <c r="BY34" s="227"/>
      <c r="BZ34" s="227"/>
      <c r="CA34" s="185">
        <f t="shared" si="18"/>
        <v>0</v>
      </c>
      <c r="CB34" s="187">
        <f t="shared" si="31"/>
        <v>0</v>
      </c>
      <c r="CC34" s="187">
        <f t="shared" si="3"/>
        <v>0</v>
      </c>
      <c r="CD34" s="187">
        <f t="shared" si="19"/>
        <v>0</v>
      </c>
      <c r="CE34" s="187">
        <f t="shared" si="4"/>
        <v>0</v>
      </c>
      <c r="CF34" s="187">
        <f t="shared" si="5"/>
        <v>0</v>
      </c>
      <c r="CG34" s="186">
        <f t="shared" si="20"/>
        <v>0</v>
      </c>
      <c r="CH34" s="186">
        <f t="shared" si="21"/>
        <v>0</v>
      </c>
      <c r="CI34" s="186">
        <f t="shared" si="22"/>
        <v>0</v>
      </c>
      <c r="CJ34" s="186">
        <f t="shared" si="23"/>
        <v>0</v>
      </c>
      <c r="CK34" s="185">
        <f t="shared" si="24"/>
        <v>0</v>
      </c>
      <c r="CL34" s="185">
        <f t="shared" si="25"/>
        <v>0</v>
      </c>
      <c r="CM34" s="71">
        <f t="shared" si="6"/>
        <v>0</v>
      </c>
      <c r="CN34" s="188">
        <f t="shared" si="26"/>
        <v>0</v>
      </c>
      <c r="CO34" s="185">
        <f t="shared" si="27"/>
        <v>0</v>
      </c>
      <c r="CP34" s="234">
        <f t="shared" si="28"/>
        <v>0</v>
      </c>
      <c r="CQ34" s="234">
        <f t="shared" si="29"/>
        <v>0</v>
      </c>
      <c r="CS34" s="247">
        <f t="shared" si="30"/>
        <v>0</v>
      </c>
    </row>
    <row r="35" spans="1:97" x14ac:dyDescent="0.35">
      <c r="A35" s="76" t="s">
        <v>562</v>
      </c>
      <c r="B35" s="157"/>
      <c r="C35" s="157"/>
      <c r="D35" s="157"/>
      <c r="E35" s="157"/>
      <c r="F35" s="157"/>
      <c r="G35" s="157"/>
      <c r="H35" s="220"/>
      <c r="I35" s="220"/>
      <c r="J35" s="220"/>
      <c r="K35" s="220"/>
      <c r="L35" s="220"/>
      <c r="M35" s="76" t="str">
        <f t="shared" si="7"/>
        <v/>
      </c>
      <c r="N35" s="220"/>
      <c r="O35" s="220"/>
      <c r="P35" s="220"/>
      <c r="Q35" s="220"/>
      <c r="R35" s="76">
        <f t="shared" si="8"/>
        <v>0</v>
      </c>
      <c r="S35" s="76">
        <f t="shared" si="9"/>
        <v>0</v>
      </c>
      <c r="T35" s="76">
        <f t="shared" si="10"/>
        <v>0</v>
      </c>
      <c r="U35" s="220"/>
      <c r="V35" s="220"/>
      <c r="W35" s="220"/>
      <c r="X35" s="220"/>
      <c r="Y35" s="220"/>
      <c r="Z35" s="220"/>
      <c r="AA35" s="220"/>
      <c r="AB35" s="220"/>
      <c r="AC35" s="221"/>
      <c r="AD35" s="220"/>
      <c r="AE35" s="220"/>
      <c r="AF35" s="220"/>
      <c r="AG35" s="220"/>
      <c r="AH35" s="220"/>
      <c r="AI35" s="220"/>
      <c r="AJ35" s="76">
        <f t="shared" si="11"/>
        <v>0</v>
      </c>
      <c r="AK35" s="76">
        <f t="shared" si="12"/>
        <v>0</v>
      </c>
      <c r="AL35" s="220"/>
      <c r="AM35" s="220"/>
      <c r="AN35" s="220"/>
      <c r="AO35" s="220"/>
      <c r="AP35" s="225"/>
      <c r="AQ35" s="220"/>
      <c r="AR35" s="226"/>
      <c r="AS35" s="225"/>
      <c r="AT35" s="189">
        <f t="shared" si="0"/>
        <v>0</v>
      </c>
      <c r="AU35" s="225"/>
      <c r="AV35" s="189">
        <f t="shared" si="1"/>
        <v>0</v>
      </c>
      <c r="AW35" s="225"/>
      <c r="AX35" s="189">
        <f t="shared" si="2"/>
        <v>0</v>
      </c>
      <c r="AY35" s="220"/>
      <c r="AZ35" s="220"/>
      <c r="BA35" s="220"/>
      <c r="BB35" s="220"/>
      <c r="BC35" s="184">
        <f t="shared" si="13"/>
        <v>0</v>
      </c>
      <c r="BD35" s="184">
        <f t="shared" si="14"/>
        <v>0</v>
      </c>
      <c r="BE35" s="76">
        <f t="shared" si="15"/>
        <v>0</v>
      </c>
      <c r="BF35" s="223"/>
      <c r="BG35" s="223"/>
      <c r="BH35" s="224"/>
      <c r="BI35" s="220"/>
      <c r="BJ35" s="220"/>
      <c r="BK35" s="220"/>
      <c r="BL35" s="220"/>
      <c r="BM35" s="220"/>
      <c r="BN35" s="220"/>
      <c r="BO35" s="227"/>
      <c r="BP35" s="227"/>
      <c r="BQ35" s="71">
        <f t="shared" si="16"/>
        <v>0</v>
      </c>
      <c r="BR35" s="227"/>
      <c r="BS35" s="227"/>
      <c r="BT35" s="227"/>
      <c r="BU35" s="71">
        <f t="shared" si="17"/>
        <v>0</v>
      </c>
      <c r="BV35" s="228"/>
      <c r="BW35" s="229"/>
      <c r="BX35" s="227"/>
      <c r="BY35" s="227"/>
      <c r="BZ35" s="227"/>
      <c r="CA35" s="185">
        <f t="shared" si="18"/>
        <v>0</v>
      </c>
      <c r="CB35" s="187">
        <f t="shared" si="31"/>
        <v>0</v>
      </c>
      <c r="CC35" s="187">
        <f t="shared" si="3"/>
        <v>0</v>
      </c>
      <c r="CD35" s="187">
        <f t="shared" si="19"/>
        <v>0</v>
      </c>
      <c r="CE35" s="187">
        <f t="shared" si="4"/>
        <v>0</v>
      </c>
      <c r="CF35" s="187">
        <f t="shared" si="5"/>
        <v>0</v>
      </c>
      <c r="CG35" s="186">
        <f t="shared" si="20"/>
        <v>0</v>
      </c>
      <c r="CH35" s="186">
        <f t="shared" si="21"/>
        <v>0</v>
      </c>
      <c r="CI35" s="186">
        <f t="shared" si="22"/>
        <v>0</v>
      </c>
      <c r="CJ35" s="186">
        <f t="shared" si="23"/>
        <v>0</v>
      </c>
      <c r="CK35" s="185">
        <f t="shared" si="24"/>
        <v>0</v>
      </c>
      <c r="CL35" s="185">
        <f t="shared" si="25"/>
        <v>0</v>
      </c>
      <c r="CM35" s="71">
        <f t="shared" si="6"/>
        <v>0</v>
      </c>
      <c r="CN35" s="188">
        <f t="shared" si="26"/>
        <v>0</v>
      </c>
      <c r="CO35" s="185">
        <f t="shared" si="27"/>
        <v>0</v>
      </c>
      <c r="CP35" s="234">
        <f t="shared" si="28"/>
        <v>0</v>
      </c>
      <c r="CQ35" s="234">
        <f t="shared" si="29"/>
        <v>0</v>
      </c>
      <c r="CS35" s="247">
        <f t="shared" si="30"/>
        <v>0</v>
      </c>
    </row>
    <row r="36" spans="1:97" x14ac:dyDescent="0.35">
      <c r="A36" s="76" t="s">
        <v>563</v>
      </c>
      <c r="B36" s="157"/>
      <c r="C36" s="157"/>
      <c r="D36" s="157"/>
      <c r="E36" s="157"/>
      <c r="F36" s="157"/>
      <c r="G36" s="157"/>
      <c r="H36" s="220"/>
      <c r="I36" s="220"/>
      <c r="J36" s="220"/>
      <c r="K36" s="220"/>
      <c r="L36" s="220"/>
      <c r="M36" s="76" t="str">
        <f t="shared" si="7"/>
        <v/>
      </c>
      <c r="N36" s="220"/>
      <c r="O36" s="220"/>
      <c r="P36" s="220"/>
      <c r="Q36" s="220"/>
      <c r="R36" s="76">
        <f t="shared" si="8"/>
        <v>0</v>
      </c>
      <c r="S36" s="76">
        <f t="shared" si="9"/>
        <v>0</v>
      </c>
      <c r="T36" s="76">
        <f t="shared" si="10"/>
        <v>0</v>
      </c>
      <c r="U36" s="220"/>
      <c r="V36" s="220"/>
      <c r="W36" s="220"/>
      <c r="X36" s="220"/>
      <c r="Y36" s="220"/>
      <c r="Z36" s="220"/>
      <c r="AA36" s="220"/>
      <c r="AB36" s="220"/>
      <c r="AC36" s="221"/>
      <c r="AD36" s="220"/>
      <c r="AE36" s="220"/>
      <c r="AF36" s="220"/>
      <c r="AG36" s="220"/>
      <c r="AH36" s="220"/>
      <c r="AI36" s="220"/>
      <c r="AJ36" s="76">
        <f t="shared" si="11"/>
        <v>0</v>
      </c>
      <c r="AK36" s="76">
        <f t="shared" si="12"/>
        <v>0</v>
      </c>
      <c r="AL36" s="220"/>
      <c r="AM36" s="220"/>
      <c r="AN36" s="220"/>
      <c r="AO36" s="220"/>
      <c r="AP36" s="225"/>
      <c r="AQ36" s="220"/>
      <c r="AR36" s="226"/>
      <c r="AS36" s="225"/>
      <c r="AT36" s="189">
        <f t="shared" ref="AT36:AT53" si="32">$AS36*$Y36</f>
        <v>0</v>
      </c>
      <c r="AU36" s="225"/>
      <c r="AV36" s="189">
        <f t="shared" ref="AV36:AV53" si="33">$AU36*$Y36</f>
        <v>0</v>
      </c>
      <c r="AW36" s="225"/>
      <c r="AX36" s="189">
        <f t="shared" ref="AX36:AX53" si="34">$AW36*$Y36</f>
        <v>0</v>
      </c>
      <c r="AY36" s="220"/>
      <c r="AZ36" s="220"/>
      <c r="BA36" s="220"/>
      <c r="BB36" s="220"/>
      <c r="BC36" s="184">
        <f t="shared" si="13"/>
        <v>0</v>
      </c>
      <c r="BD36" s="184">
        <f t="shared" si="14"/>
        <v>0</v>
      </c>
      <c r="BE36" s="76">
        <f t="shared" si="15"/>
        <v>0</v>
      </c>
      <c r="BF36" s="223"/>
      <c r="BG36" s="223"/>
      <c r="BH36" s="224"/>
      <c r="BI36" s="220"/>
      <c r="BJ36" s="220"/>
      <c r="BK36" s="220"/>
      <c r="BL36" s="220"/>
      <c r="BM36" s="220"/>
      <c r="BN36" s="220"/>
      <c r="BO36" s="227"/>
      <c r="BP36" s="227"/>
      <c r="BQ36" s="71">
        <f t="shared" ref="BQ36:BQ53" si="35">($BO36*$AJ36/100)</f>
        <v>0</v>
      </c>
      <c r="BR36" s="227"/>
      <c r="BS36" s="227"/>
      <c r="BT36" s="227"/>
      <c r="BU36" s="71">
        <f t="shared" si="17"/>
        <v>0</v>
      </c>
      <c r="BV36" s="228"/>
      <c r="BW36" s="229"/>
      <c r="BX36" s="227"/>
      <c r="BY36" s="227"/>
      <c r="BZ36" s="227"/>
      <c r="CA36" s="185">
        <f t="shared" ref="CA36:CA53" si="36">$AP36-$CO36-$AR36*$AP36</f>
        <v>0</v>
      </c>
      <c r="CB36" s="187">
        <f t="shared" si="31"/>
        <v>0</v>
      </c>
      <c r="CC36" s="187">
        <f t="shared" ref="CC36:CC53" si="37">($BC36*$BI36+$BE36*$BJ36)*$AI36</f>
        <v>0</v>
      </c>
      <c r="CD36" s="187">
        <f t="shared" ref="CD36:CD53" si="38">BV36-BW36*BV36</f>
        <v>0</v>
      </c>
      <c r="CE36" s="187">
        <f t="shared" ref="CE36:CE53" si="39">$AI36*($BP36*$BQ36+$BT36*$BU36+$BX36*IF(Z36="km",$AJ36,$AK36)+$BY36+$BZ36)</f>
        <v>0</v>
      </c>
      <c r="CF36" s="187">
        <f t="shared" ref="CF36:CF53" si="40">$AI36*($BP36*$BQ36+$BT36*$BU36)</f>
        <v>0</v>
      </c>
      <c r="CG36" s="186">
        <f t="shared" si="20"/>
        <v>0</v>
      </c>
      <c r="CH36" s="186">
        <f t="shared" ref="CH36:CH53" si="41">IF($CD36&gt;0,(($CA36+$CO36)-$CD36)/$CD36,0)</f>
        <v>0</v>
      </c>
      <c r="CI36" s="186">
        <f t="shared" si="22"/>
        <v>0</v>
      </c>
      <c r="CJ36" s="186">
        <f t="shared" si="23"/>
        <v>0</v>
      </c>
      <c r="CK36" s="185">
        <f t="shared" si="24"/>
        <v>0</v>
      </c>
      <c r="CL36" s="185">
        <f t="shared" si="25"/>
        <v>0</v>
      </c>
      <c r="CM36" s="71">
        <f t="shared" ref="CM36:CM53" si="42">Z36</f>
        <v>0</v>
      </c>
      <c r="CN36" s="188">
        <f t="shared" si="26"/>
        <v>0</v>
      </c>
      <c r="CO36" s="185">
        <f t="shared" si="27"/>
        <v>0</v>
      </c>
      <c r="CP36" s="234">
        <f t="shared" si="28"/>
        <v>0</v>
      </c>
      <c r="CQ36" s="234">
        <f t="shared" si="29"/>
        <v>0</v>
      </c>
      <c r="CS36" s="247">
        <f t="shared" si="30"/>
        <v>0</v>
      </c>
    </row>
    <row r="37" spans="1:97" x14ac:dyDescent="0.35">
      <c r="A37" s="76" t="s">
        <v>564</v>
      </c>
      <c r="B37" s="157"/>
      <c r="C37" s="157"/>
      <c r="D37" s="157"/>
      <c r="E37" s="157"/>
      <c r="F37" s="157"/>
      <c r="G37" s="157"/>
      <c r="H37" s="220"/>
      <c r="I37" s="220"/>
      <c r="J37" s="220"/>
      <c r="K37" s="220"/>
      <c r="L37" s="220"/>
      <c r="M37" s="76" t="str">
        <f t="shared" si="7"/>
        <v/>
      </c>
      <c r="N37" s="220"/>
      <c r="O37" s="220"/>
      <c r="P37" s="220"/>
      <c r="Q37" s="220"/>
      <c r="R37" s="76">
        <f t="shared" si="8"/>
        <v>0</v>
      </c>
      <c r="S37" s="76">
        <f t="shared" si="9"/>
        <v>0</v>
      </c>
      <c r="T37" s="76">
        <f t="shared" si="10"/>
        <v>0</v>
      </c>
      <c r="U37" s="220"/>
      <c r="V37" s="220"/>
      <c r="W37" s="220"/>
      <c r="X37" s="220"/>
      <c r="Y37" s="220"/>
      <c r="Z37" s="220"/>
      <c r="AA37" s="220"/>
      <c r="AB37" s="220"/>
      <c r="AC37" s="221"/>
      <c r="AD37" s="220"/>
      <c r="AE37" s="220"/>
      <c r="AF37" s="220"/>
      <c r="AG37" s="220"/>
      <c r="AH37" s="220"/>
      <c r="AI37" s="220"/>
      <c r="AJ37" s="76">
        <f t="shared" si="11"/>
        <v>0</v>
      </c>
      <c r="AK37" s="76">
        <f t="shared" si="12"/>
        <v>0</v>
      </c>
      <c r="AL37" s="220"/>
      <c r="AM37" s="220"/>
      <c r="AN37" s="220"/>
      <c r="AO37" s="220"/>
      <c r="AP37" s="225"/>
      <c r="AQ37" s="220"/>
      <c r="AR37" s="226"/>
      <c r="AS37" s="225"/>
      <c r="AT37" s="189">
        <f t="shared" si="32"/>
        <v>0</v>
      </c>
      <c r="AU37" s="225"/>
      <c r="AV37" s="189">
        <f t="shared" si="33"/>
        <v>0</v>
      </c>
      <c r="AW37" s="225"/>
      <c r="AX37" s="189">
        <f t="shared" si="34"/>
        <v>0</v>
      </c>
      <c r="AY37" s="220"/>
      <c r="AZ37" s="220"/>
      <c r="BA37" s="220"/>
      <c r="BB37" s="220"/>
      <c r="BC37" s="184">
        <f t="shared" si="13"/>
        <v>0</v>
      </c>
      <c r="BD37" s="184">
        <f t="shared" si="14"/>
        <v>0</v>
      </c>
      <c r="BE37" s="76">
        <f t="shared" si="15"/>
        <v>0</v>
      </c>
      <c r="BF37" s="223"/>
      <c r="BG37" s="223"/>
      <c r="BH37" s="224"/>
      <c r="BI37" s="220"/>
      <c r="BJ37" s="220"/>
      <c r="BK37" s="220"/>
      <c r="BL37" s="220"/>
      <c r="BM37" s="220"/>
      <c r="BN37" s="220"/>
      <c r="BO37" s="227"/>
      <c r="BP37" s="227"/>
      <c r="BQ37" s="71">
        <f t="shared" si="35"/>
        <v>0</v>
      </c>
      <c r="BR37" s="227"/>
      <c r="BS37" s="227"/>
      <c r="BT37" s="227"/>
      <c r="BU37" s="71">
        <f t="shared" si="17"/>
        <v>0</v>
      </c>
      <c r="BV37" s="228"/>
      <c r="BW37" s="229"/>
      <c r="BX37" s="227"/>
      <c r="BY37" s="227"/>
      <c r="BZ37" s="227"/>
      <c r="CA37" s="185">
        <f t="shared" si="36"/>
        <v>0</v>
      </c>
      <c r="CB37" s="187">
        <f t="shared" si="31"/>
        <v>0</v>
      </c>
      <c r="CC37" s="187">
        <f t="shared" si="37"/>
        <v>0</v>
      </c>
      <c r="CD37" s="187">
        <f t="shared" si="38"/>
        <v>0</v>
      </c>
      <c r="CE37" s="187">
        <f t="shared" si="39"/>
        <v>0</v>
      </c>
      <c r="CF37" s="187">
        <f t="shared" si="40"/>
        <v>0</v>
      </c>
      <c r="CG37" s="186">
        <f t="shared" si="20"/>
        <v>0</v>
      </c>
      <c r="CH37" s="186">
        <f t="shared" si="41"/>
        <v>0</v>
      </c>
      <c r="CI37" s="186">
        <f t="shared" si="22"/>
        <v>0</v>
      </c>
      <c r="CJ37" s="186">
        <f t="shared" si="23"/>
        <v>0</v>
      </c>
      <c r="CK37" s="185">
        <f t="shared" si="24"/>
        <v>0</v>
      </c>
      <c r="CL37" s="185">
        <f t="shared" si="25"/>
        <v>0</v>
      </c>
      <c r="CM37" s="71">
        <f t="shared" si="42"/>
        <v>0</v>
      </c>
      <c r="CN37" s="188">
        <f t="shared" si="26"/>
        <v>0</v>
      </c>
      <c r="CO37" s="185">
        <f t="shared" si="27"/>
        <v>0</v>
      </c>
      <c r="CP37" s="234">
        <f t="shared" si="28"/>
        <v>0</v>
      </c>
      <c r="CQ37" s="234">
        <f t="shared" si="29"/>
        <v>0</v>
      </c>
      <c r="CS37" s="247">
        <f t="shared" si="30"/>
        <v>0</v>
      </c>
    </row>
    <row r="38" spans="1:97" x14ac:dyDescent="0.35">
      <c r="A38" s="76" t="s">
        <v>565</v>
      </c>
      <c r="B38" s="157"/>
      <c r="C38" s="157"/>
      <c r="D38" s="157"/>
      <c r="E38" s="157"/>
      <c r="F38" s="157"/>
      <c r="G38" s="157"/>
      <c r="H38" s="220"/>
      <c r="I38" s="220"/>
      <c r="J38" s="220"/>
      <c r="K38" s="220"/>
      <c r="L38" s="220"/>
      <c r="M38" s="76" t="str">
        <f t="shared" si="7"/>
        <v/>
      </c>
      <c r="N38" s="220"/>
      <c r="O38" s="220"/>
      <c r="P38" s="220"/>
      <c r="Q38" s="220"/>
      <c r="R38" s="76">
        <f t="shared" si="8"/>
        <v>0</v>
      </c>
      <c r="S38" s="76">
        <f t="shared" si="9"/>
        <v>0</v>
      </c>
      <c r="T38" s="76">
        <f t="shared" si="10"/>
        <v>0</v>
      </c>
      <c r="U38" s="220"/>
      <c r="V38" s="220"/>
      <c r="W38" s="220"/>
      <c r="X38" s="220"/>
      <c r="Y38" s="220"/>
      <c r="Z38" s="220"/>
      <c r="AA38" s="220"/>
      <c r="AB38" s="220"/>
      <c r="AC38" s="221"/>
      <c r="AD38" s="220"/>
      <c r="AE38" s="220"/>
      <c r="AF38" s="220"/>
      <c r="AG38" s="220"/>
      <c r="AH38" s="220"/>
      <c r="AI38" s="220"/>
      <c r="AJ38" s="76">
        <f t="shared" si="11"/>
        <v>0</v>
      </c>
      <c r="AK38" s="76">
        <f t="shared" si="12"/>
        <v>0</v>
      </c>
      <c r="AL38" s="220"/>
      <c r="AM38" s="220"/>
      <c r="AN38" s="220"/>
      <c r="AO38" s="220"/>
      <c r="AP38" s="225"/>
      <c r="AQ38" s="220"/>
      <c r="AR38" s="226"/>
      <c r="AS38" s="225"/>
      <c r="AT38" s="189">
        <f t="shared" si="32"/>
        <v>0</v>
      </c>
      <c r="AU38" s="225"/>
      <c r="AV38" s="189">
        <f t="shared" si="33"/>
        <v>0</v>
      </c>
      <c r="AW38" s="225"/>
      <c r="AX38" s="189">
        <f t="shared" si="34"/>
        <v>0</v>
      </c>
      <c r="AY38" s="220"/>
      <c r="AZ38" s="220"/>
      <c r="BA38" s="220"/>
      <c r="BB38" s="220"/>
      <c r="BC38" s="184">
        <f t="shared" si="13"/>
        <v>0</v>
      </c>
      <c r="BD38" s="184">
        <f t="shared" si="14"/>
        <v>0</v>
      </c>
      <c r="BE38" s="76">
        <f t="shared" si="15"/>
        <v>0</v>
      </c>
      <c r="BF38" s="223"/>
      <c r="BG38" s="223"/>
      <c r="BH38" s="224"/>
      <c r="BI38" s="220"/>
      <c r="BJ38" s="220"/>
      <c r="BK38" s="220"/>
      <c r="BL38" s="220"/>
      <c r="BM38" s="220"/>
      <c r="BN38" s="220"/>
      <c r="BO38" s="227"/>
      <c r="BP38" s="227"/>
      <c r="BQ38" s="71">
        <f t="shared" si="35"/>
        <v>0</v>
      </c>
      <c r="BR38" s="227"/>
      <c r="BS38" s="227"/>
      <c r="BT38" s="227"/>
      <c r="BU38" s="71">
        <f t="shared" si="17"/>
        <v>0</v>
      </c>
      <c r="BV38" s="228"/>
      <c r="BW38" s="229"/>
      <c r="BX38" s="227"/>
      <c r="BY38" s="227"/>
      <c r="BZ38" s="227"/>
      <c r="CA38" s="185">
        <f t="shared" si="36"/>
        <v>0</v>
      </c>
      <c r="CB38" s="187">
        <f t="shared" si="31"/>
        <v>0</v>
      </c>
      <c r="CC38" s="187">
        <f t="shared" si="37"/>
        <v>0</v>
      </c>
      <c r="CD38" s="187">
        <f t="shared" si="38"/>
        <v>0</v>
      </c>
      <c r="CE38" s="187">
        <f t="shared" si="39"/>
        <v>0</v>
      </c>
      <c r="CF38" s="187">
        <f t="shared" si="40"/>
        <v>0</v>
      </c>
      <c r="CG38" s="186">
        <f t="shared" si="20"/>
        <v>0</v>
      </c>
      <c r="CH38" s="186">
        <f t="shared" si="41"/>
        <v>0</v>
      </c>
      <c r="CI38" s="186">
        <f t="shared" si="22"/>
        <v>0</v>
      </c>
      <c r="CJ38" s="186">
        <f t="shared" si="23"/>
        <v>0</v>
      </c>
      <c r="CK38" s="185">
        <f t="shared" si="24"/>
        <v>0</v>
      </c>
      <c r="CL38" s="185">
        <f t="shared" si="25"/>
        <v>0</v>
      </c>
      <c r="CM38" s="71">
        <f t="shared" si="42"/>
        <v>0</v>
      </c>
      <c r="CN38" s="188">
        <f t="shared" si="26"/>
        <v>0</v>
      </c>
      <c r="CO38" s="185">
        <f t="shared" si="27"/>
        <v>0</v>
      </c>
      <c r="CP38" s="234">
        <f t="shared" si="28"/>
        <v>0</v>
      </c>
      <c r="CQ38" s="234">
        <f t="shared" si="29"/>
        <v>0</v>
      </c>
      <c r="CS38" s="247">
        <f t="shared" si="30"/>
        <v>0</v>
      </c>
    </row>
    <row r="39" spans="1:97" x14ac:dyDescent="0.35">
      <c r="A39" s="76" t="s">
        <v>566</v>
      </c>
      <c r="B39" s="157"/>
      <c r="C39" s="157"/>
      <c r="D39" s="157"/>
      <c r="E39" s="157"/>
      <c r="F39" s="157"/>
      <c r="G39" s="157"/>
      <c r="H39" s="220"/>
      <c r="I39" s="220"/>
      <c r="J39" s="220"/>
      <c r="K39" s="220"/>
      <c r="L39" s="220"/>
      <c r="M39" s="76" t="str">
        <f t="shared" si="7"/>
        <v/>
      </c>
      <c r="N39" s="220"/>
      <c r="O39" s="220"/>
      <c r="P39" s="220"/>
      <c r="Q39" s="220"/>
      <c r="R39" s="76">
        <f t="shared" si="8"/>
        <v>0</v>
      </c>
      <c r="S39" s="76">
        <f t="shared" si="9"/>
        <v>0</v>
      </c>
      <c r="T39" s="76">
        <f t="shared" si="10"/>
        <v>0</v>
      </c>
      <c r="U39" s="220"/>
      <c r="V39" s="220"/>
      <c r="W39" s="220"/>
      <c r="X39" s="220"/>
      <c r="Y39" s="220"/>
      <c r="Z39" s="220"/>
      <c r="AA39" s="220"/>
      <c r="AB39" s="220"/>
      <c r="AC39" s="221"/>
      <c r="AD39" s="220"/>
      <c r="AE39" s="220"/>
      <c r="AF39" s="220"/>
      <c r="AG39" s="220"/>
      <c r="AH39" s="220"/>
      <c r="AI39" s="220"/>
      <c r="AJ39" s="76">
        <f t="shared" si="11"/>
        <v>0</v>
      </c>
      <c r="AK39" s="76">
        <f t="shared" si="12"/>
        <v>0</v>
      </c>
      <c r="AL39" s="220"/>
      <c r="AM39" s="220"/>
      <c r="AN39" s="220"/>
      <c r="AO39" s="220"/>
      <c r="AP39" s="225"/>
      <c r="AQ39" s="220"/>
      <c r="AR39" s="226"/>
      <c r="AS39" s="225"/>
      <c r="AT39" s="189">
        <f t="shared" si="32"/>
        <v>0</v>
      </c>
      <c r="AU39" s="225"/>
      <c r="AV39" s="189">
        <f t="shared" si="33"/>
        <v>0</v>
      </c>
      <c r="AW39" s="225"/>
      <c r="AX39" s="189">
        <f t="shared" si="34"/>
        <v>0</v>
      </c>
      <c r="AY39" s="220"/>
      <c r="AZ39" s="220"/>
      <c r="BA39" s="220"/>
      <c r="BB39" s="220"/>
      <c r="BC39" s="184">
        <f t="shared" si="13"/>
        <v>0</v>
      </c>
      <c r="BD39" s="184">
        <f t="shared" si="14"/>
        <v>0</v>
      </c>
      <c r="BE39" s="76">
        <f t="shared" si="15"/>
        <v>0</v>
      </c>
      <c r="BF39" s="223"/>
      <c r="BG39" s="223"/>
      <c r="BH39" s="224"/>
      <c r="BI39" s="220"/>
      <c r="BJ39" s="220"/>
      <c r="BK39" s="220"/>
      <c r="BL39" s="220"/>
      <c r="BM39" s="220"/>
      <c r="BN39" s="220"/>
      <c r="BO39" s="227"/>
      <c r="BP39" s="227"/>
      <c r="BQ39" s="71">
        <f t="shared" si="35"/>
        <v>0</v>
      </c>
      <c r="BR39" s="227"/>
      <c r="BS39" s="227"/>
      <c r="BT39" s="227"/>
      <c r="BU39" s="71">
        <f t="shared" si="17"/>
        <v>0</v>
      </c>
      <c r="BV39" s="228"/>
      <c r="BW39" s="229"/>
      <c r="BX39" s="227"/>
      <c r="BY39" s="227"/>
      <c r="BZ39" s="227"/>
      <c r="CA39" s="185">
        <f t="shared" si="36"/>
        <v>0</v>
      </c>
      <c r="CB39" s="187">
        <f t="shared" si="31"/>
        <v>0</v>
      </c>
      <c r="CC39" s="187">
        <f t="shared" si="37"/>
        <v>0</v>
      </c>
      <c r="CD39" s="187">
        <f t="shared" si="38"/>
        <v>0</v>
      </c>
      <c r="CE39" s="187">
        <f t="shared" si="39"/>
        <v>0</v>
      </c>
      <c r="CF39" s="187">
        <f t="shared" si="40"/>
        <v>0</v>
      </c>
      <c r="CG39" s="186">
        <f t="shared" si="20"/>
        <v>0</v>
      </c>
      <c r="CH39" s="186">
        <f t="shared" si="41"/>
        <v>0</v>
      </c>
      <c r="CI39" s="186">
        <f t="shared" si="22"/>
        <v>0</v>
      </c>
      <c r="CJ39" s="186">
        <f t="shared" si="23"/>
        <v>0</v>
      </c>
      <c r="CK39" s="185">
        <f t="shared" si="24"/>
        <v>0</v>
      </c>
      <c r="CL39" s="185">
        <f t="shared" si="25"/>
        <v>0</v>
      </c>
      <c r="CM39" s="71">
        <f t="shared" si="42"/>
        <v>0</v>
      </c>
      <c r="CN39" s="188">
        <f t="shared" si="26"/>
        <v>0</v>
      </c>
      <c r="CO39" s="185">
        <f t="shared" si="27"/>
        <v>0</v>
      </c>
      <c r="CP39" s="234">
        <f t="shared" si="28"/>
        <v>0</v>
      </c>
      <c r="CQ39" s="234">
        <f t="shared" si="29"/>
        <v>0</v>
      </c>
      <c r="CS39" s="247">
        <f t="shared" si="30"/>
        <v>0</v>
      </c>
    </row>
    <row r="40" spans="1:97" x14ac:dyDescent="0.35">
      <c r="A40" s="76" t="s">
        <v>567</v>
      </c>
      <c r="B40" s="157"/>
      <c r="C40" s="157"/>
      <c r="D40" s="157"/>
      <c r="E40" s="157"/>
      <c r="F40" s="157"/>
      <c r="G40" s="157"/>
      <c r="H40" s="220"/>
      <c r="I40" s="220"/>
      <c r="J40" s="220"/>
      <c r="K40" s="220"/>
      <c r="L40" s="220"/>
      <c r="M40" s="76" t="str">
        <f t="shared" si="7"/>
        <v/>
      </c>
      <c r="N40" s="220"/>
      <c r="O40" s="220"/>
      <c r="P40" s="220"/>
      <c r="Q40" s="220"/>
      <c r="R40" s="76">
        <f t="shared" si="8"/>
        <v>0</v>
      </c>
      <c r="S40" s="76">
        <f t="shared" si="9"/>
        <v>0</v>
      </c>
      <c r="T40" s="76">
        <f t="shared" si="10"/>
        <v>0</v>
      </c>
      <c r="U40" s="220"/>
      <c r="V40" s="220"/>
      <c r="W40" s="220"/>
      <c r="X40" s="220"/>
      <c r="Y40" s="220"/>
      <c r="Z40" s="220"/>
      <c r="AA40" s="220"/>
      <c r="AB40" s="220"/>
      <c r="AC40" s="221"/>
      <c r="AD40" s="220"/>
      <c r="AE40" s="220"/>
      <c r="AF40" s="220"/>
      <c r="AG40" s="220"/>
      <c r="AH40" s="220"/>
      <c r="AI40" s="220"/>
      <c r="AJ40" s="76">
        <f t="shared" si="11"/>
        <v>0</v>
      </c>
      <c r="AK40" s="76">
        <f t="shared" si="12"/>
        <v>0</v>
      </c>
      <c r="AL40" s="220"/>
      <c r="AM40" s="220"/>
      <c r="AN40" s="220"/>
      <c r="AO40" s="220"/>
      <c r="AP40" s="225"/>
      <c r="AQ40" s="220"/>
      <c r="AR40" s="226"/>
      <c r="AS40" s="225"/>
      <c r="AT40" s="189">
        <f t="shared" si="32"/>
        <v>0</v>
      </c>
      <c r="AU40" s="225"/>
      <c r="AV40" s="189">
        <f t="shared" si="33"/>
        <v>0</v>
      </c>
      <c r="AW40" s="225"/>
      <c r="AX40" s="189">
        <f t="shared" si="34"/>
        <v>0</v>
      </c>
      <c r="AY40" s="220"/>
      <c r="AZ40" s="220"/>
      <c r="BA40" s="220"/>
      <c r="BB40" s="220"/>
      <c r="BC40" s="184">
        <f t="shared" si="13"/>
        <v>0</v>
      </c>
      <c r="BD40" s="184">
        <f t="shared" si="14"/>
        <v>0</v>
      </c>
      <c r="BE40" s="76">
        <f t="shared" si="15"/>
        <v>0</v>
      </c>
      <c r="BF40" s="223"/>
      <c r="BG40" s="223"/>
      <c r="BH40" s="224"/>
      <c r="BI40" s="220"/>
      <c r="BJ40" s="220"/>
      <c r="BK40" s="220"/>
      <c r="BL40" s="220"/>
      <c r="BM40" s="220"/>
      <c r="BN40" s="220"/>
      <c r="BO40" s="227"/>
      <c r="BP40" s="227"/>
      <c r="BQ40" s="71">
        <f t="shared" si="35"/>
        <v>0</v>
      </c>
      <c r="BR40" s="227"/>
      <c r="BS40" s="227"/>
      <c r="BT40" s="227"/>
      <c r="BU40" s="71">
        <f t="shared" si="17"/>
        <v>0</v>
      </c>
      <c r="BV40" s="228"/>
      <c r="BW40" s="229"/>
      <c r="BX40" s="227"/>
      <c r="BY40" s="227"/>
      <c r="BZ40" s="227"/>
      <c r="CA40" s="185">
        <f t="shared" si="36"/>
        <v>0</v>
      </c>
      <c r="CB40" s="187">
        <f t="shared" si="31"/>
        <v>0</v>
      </c>
      <c r="CC40" s="187">
        <f t="shared" si="37"/>
        <v>0</v>
      </c>
      <c r="CD40" s="187">
        <f t="shared" si="38"/>
        <v>0</v>
      </c>
      <c r="CE40" s="187">
        <f t="shared" si="39"/>
        <v>0</v>
      </c>
      <c r="CF40" s="187">
        <f t="shared" si="40"/>
        <v>0</v>
      </c>
      <c r="CG40" s="186">
        <f t="shared" si="20"/>
        <v>0</v>
      </c>
      <c r="CH40" s="186">
        <f t="shared" si="41"/>
        <v>0</v>
      </c>
      <c r="CI40" s="186">
        <f t="shared" si="22"/>
        <v>0</v>
      </c>
      <c r="CJ40" s="186">
        <f t="shared" si="23"/>
        <v>0</v>
      </c>
      <c r="CK40" s="185">
        <f t="shared" si="24"/>
        <v>0</v>
      </c>
      <c r="CL40" s="185">
        <f t="shared" si="25"/>
        <v>0</v>
      </c>
      <c r="CM40" s="71">
        <f t="shared" si="42"/>
        <v>0</v>
      </c>
      <c r="CN40" s="188">
        <f t="shared" si="26"/>
        <v>0</v>
      </c>
      <c r="CO40" s="185">
        <f t="shared" si="27"/>
        <v>0</v>
      </c>
      <c r="CP40" s="234">
        <f t="shared" si="28"/>
        <v>0</v>
      </c>
      <c r="CQ40" s="234">
        <f t="shared" si="29"/>
        <v>0</v>
      </c>
      <c r="CS40" s="247">
        <f t="shared" si="30"/>
        <v>0</v>
      </c>
    </row>
    <row r="41" spans="1:97" x14ac:dyDescent="0.35">
      <c r="A41" s="76" t="s">
        <v>568</v>
      </c>
      <c r="B41" s="157"/>
      <c r="C41" s="157"/>
      <c r="D41" s="157"/>
      <c r="E41" s="157"/>
      <c r="F41" s="157"/>
      <c r="G41" s="157"/>
      <c r="H41" s="220"/>
      <c r="I41" s="220"/>
      <c r="J41" s="220"/>
      <c r="K41" s="220"/>
      <c r="L41" s="220"/>
      <c r="M41" s="76" t="str">
        <f t="shared" si="7"/>
        <v/>
      </c>
      <c r="N41" s="220"/>
      <c r="O41" s="220"/>
      <c r="P41" s="220"/>
      <c r="Q41" s="220"/>
      <c r="R41" s="76">
        <f t="shared" si="8"/>
        <v>0</v>
      </c>
      <c r="S41" s="76">
        <f t="shared" si="9"/>
        <v>0</v>
      </c>
      <c r="T41" s="76">
        <f t="shared" si="10"/>
        <v>0</v>
      </c>
      <c r="U41" s="220"/>
      <c r="V41" s="220"/>
      <c r="W41" s="220"/>
      <c r="X41" s="220"/>
      <c r="Y41" s="220"/>
      <c r="Z41" s="220"/>
      <c r="AA41" s="220"/>
      <c r="AB41" s="220"/>
      <c r="AC41" s="221"/>
      <c r="AD41" s="220"/>
      <c r="AE41" s="220"/>
      <c r="AF41" s="220"/>
      <c r="AG41" s="220"/>
      <c r="AH41" s="220"/>
      <c r="AI41" s="220"/>
      <c r="AJ41" s="76">
        <f t="shared" si="11"/>
        <v>0</v>
      </c>
      <c r="AK41" s="76">
        <f t="shared" si="12"/>
        <v>0</v>
      </c>
      <c r="AL41" s="220"/>
      <c r="AM41" s="220"/>
      <c r="AN41" s="220"/>
      <c r="AO41" s="220"/>
      <c r="AP41" s="225"/>
      <c r="AQ41" s="220"/>
      <c r="AR41" s="226"/>
      <c r="AS41" s="225"/>
      <c r="AT41" s="189">
        <f t="shared" si="32"/>
        <v>0</v>
      </c>
      <c r="AU41" s="225"/>
      <c r="AV41" s="189">
        <f t="shared" si="33"/>
        <v>0</v>
      </c>
      <c r="AW41" s="225"/>
      <c r="AX41" s="189">
        <f t="shared" si="34"/>
        <v>0</v>
      </c>
      <c r="AY41" s="220"/>
      <c r="AZ41" s="220"/>
      <c r="BA41" s="220"/>
      <c r="BB41" s="220"/>
      <c r="BC41" s="184">
        <f t="shared" si="13"/>
        <v>0</v>
      </c>
      <c r="BD41" s="184">
        <f t="shared" si="14"/>
        <v>0</v>
      </c>
      <c r="BE41" s="76">
        <f t="shared" si="15"/>
        <v>0</v>
      </c>
      <c r="BF41" s="223"/>
      <c r="BG41" s="223"/>
      <c r="BH41" s="224"/>
      <c r="BI41" s="220"/>
      <c r="BJ41" s="220"/>
      <c r="BK41" s="220"/>
      <c r="BL41" s="220"/>
      <c r="BM41" s="220"/>
      <c r="BN41" s="220"/>
      <c r="BO41" s="227"/>
      <c r="BP41" s="227"/>
      <c r="BQ41" s="71">
        <f t="shared" si="35"/>
        <v>0</v>
      </c>
      <c r="BR41" s="227"/>
      <c r="BS41" s="227"/>
      <c r="BT41" s="227"/>
      <c r="BU41" s="71">
        <f t="shared" si="17"/>
        <v>0</v>
      </c>
      <c r="BV41" s="228"/>
      <c r="BW41" s="229"/>
      <c r="BX41" s="227"/>
      <c r="BY41" s="227"/>
      <c r="BZ41" s="227"/>
      <c r="CA41" s="185">
        <f t="shared" si="36"/>
        <v>0</v>
      </c>
      <c r="CB41" s="187">
        <f t="shared" si="31"/>
        <v>0</v>
      </c>
      <c r="CC41" s="187">
        <f t="shared" si="37"/>
        <v>0</v>
      </c>
      <c r="CD41" s="187">
        <f t="shared" si="38"/>
        <v>0</v>
      </c>
      <c r="CE41" s="187">
        <f t="shared" si="39"/>
        <v>0</v>
      </c>
      <c r="CF41" s="187">
        <f t="shared" si="40"/>
        <v>0</v>
      </c>
      <c r="CG41" s="186">
        <f t="shared" si="20"/>
        <v>0</v>
      </c>
      <c r="CH41" s="186">
        <f t="shared" si="41"/>
        <v>0</v>
      </c>
      <c r="CI41" s="186">
        <f t="shared" si="22"/>
        <v>0</v>
      </c>
      <c r="CJ41" s="186">
        <f t="shared" si="23"/>
        <v>0</v>
      </c>
      <c r="CK41" s="185">
        <f t="shared" si="24"/>
        <v>0</v>
      </c>
      <c r="CL41" s="185">
        <f t="shared" si="25"/>
        <v>0</v>
      </c>
      <c r="CM41" s="71">
        <f t="shared" si="42"/>
        <v>0</v>
      </c>
      <c r="CN41" s="188">
        <f t="shared" si="26"/>
        <v>0</v>
      </c>
      <c r="CO41" s="185">
        <f t="shared" si="27"/>
        <v>0</v>
      </c>
      <c r="CP41" s="234">
        <f t="shared" si="28"/>
        <v>0</v>
      </c>
      <c r="CQ41" s="234">
        <f t="shared" si="29"/>
        <v>0</v>
      </c>
      <c r="CS41" s="247">
        <f t="shared" si="30"/>
        <v>0</v>
      </c>
    </row>
    <row r="42" spans="1:97" x14ac:dyDescent="0.35">
      <c r="A42" s="76" t="s">
        <v>569</v>
      </c>
      <c r="B42" s="157"/>
      <c r="C42" s="157"/>
      <c r="D42" s="157"/>
      <c r="E42" s="157"/>
      <c r="F42" s="157"/>
      <c r="G42" s="157"/>
      <c r="H42" s="220"/>
      <c r="I42" s="220"/>
      <c r="J42" s="220"/>
      <c r="K42" s="220"/>
      <c r="L42" s="220"/>
      <c r="M42" s="76" t="str">
        <f t="shared" si="7"/>
        <v/>
      </c>
      <c r="N42" s="220"/>
      <c r="O42" s="220"/>
      <c r="P42" s="220"/>
      <c r="Q42" s="220"/>
      <c r="R42" s="76">
        <f t="shared" si="8"/>
        <v>0</v>
      </c>
      <c r="S42" s="76">
        <f t="shared" si="9"/>
        <v>0</v>
      </c>
      <c r="T42" s="76">
        <f t="shared" si="10"/>
        <v>0</v>
      </c>
      <c r="U42" s="220"/>
      <c r="V42" s="220"/>
      <c r="W42" s="220"/>
      <c r="X42" s="220"/>
      <c r="Y42" s="220"/>
      <c r="Z42" s="220"/>
      <c r="AA42" s="220"/>
      <c r="AB42" s="220"/>
      <c r="AC42" s="221"/>
      <c r="AD42" s="220"/>
      <c r="AE42" s="220"/>
      <c r="AF42" s="220"/>
      <c r="AG42" s="220"/>
      <c r="AH42" s="220"/>
      <c r="AI42" s="220"/>
      <c r="AJ42" s="76">
        <f t="shared" si="11"/>
        <v>0</v>
      </c>
      <c r="AK42" s="76">
        <f t="shared" si="12"/>
        <v>0</v>
      </c>
      <c r="AL42" s="220"/>
      <c r="AM42" s="220"/>
      <c r="AN42" s="220"/>
      <c r="AO42" s="220"/>
      <c r="AP42" s="225"/>
      <c r="AQ42" s="220"/>
      <c r="AR42" s="226"/>
      <c r="AS42" s="225"/>
      <c r="AT42" s="189">
        <f t="shared" si="32"/>
        <v>0</v>
      </c>
      <c r="AU42" s="225"/>
      <c r="AV42" s="189">
        <f t="shared" si="33"/>
        <v>0</v>
      </c>
      <c r="AW42" s="225"/>
      <c r="AX42" s="189">
        <f t="shared" si="34"/>
        <v>0</v>
      </c>
      <c r="AY42" s="220"/>
      <c r="AZ42" s="220"/>
      <c r="BA42" s="220"/>
      <c r="BB42" s="220"/>
      <c r="BC42" s="184">
        <f t="shared" si="13"/>
        <v>0</v>
      </c>
      <c r="BD42" s="184">
        <f t="shared" si="14"/>
        <v>0</v>
      </c>
      <c r="BE42" s="76">
        <f t="shared" si="15"/>
        <v>0</v>
      </c>
      <c r="BF42" s="223"/>
      <c r="BG42" s="223"/>
      <c r="BH42" s="224"/>
      <c r="BI42" s="220"/>
      <c r="BJ42" s="220"/>
      <c r="BK42" s="220"/>
      <c r="BL42" s="220"/>
      <c r="BM42" s="220"/>
      <c r="BN42" s="220"/>
      <c r="BO42" s="227"/>
      <c r="BP42" s="227"/>
      <c r="BQ42" s="71">
        <f t="shared" si="35"/>
        <v>0</v>
      </c>
      <c r="BR42" s="227"/>
      <c r="BS42" s="227"/>
      <c r="BT42" s="227"/>
      <c r="BU42" s="71">
        <f t="shared" si="17"/>
        <v>0</v>
      </c>
      <c r="BV42" s="228"/>
      <c r="BW42" s="229"/>
      <c r="BX42" s="227"/>
      <c r="BY42" s="227"/>
      <c r="BZ42" s="227"/>
      <c r="CA42" s="185">
        <f t="shared" si="36"/>
        <v>0</v>
      </c>
      <c r="CB42" s="187">
        <f t="shared" si="31"/>
        <v>0</v>
      </c>
      <c r="CC42" s="187">
        <f t="shared" si="37"/>
        <v>0</v>
      </c>
      <c r="CD42" s="187">
        <f t="shared" si="38"/>
        <v>0</v>
      </c>
      <c r="CE42" s="187">
        <f t="shared" si="39"/>
        <v>0</v>
      </c>
      <c r="CF42" s="187">
        <f t="shared" si="40"/>
        <v>0</v>
      </c>
      <c r="CG42" s="186">
        <f t="shared" si="20"/>
        <v>0</v>
      </c>
      <c r="CH42" s="186">
        <f t="shared" si="41"/>
        <v>0</v>
      </c>
      <c r="CI42" s="186">
        <f t="shared" si="22"/>
        <v>0</v>
      </c>
      <c r="CJ42" s="186">
        <f t="shared" si="23"/>
        <v>0</v>
      </c>
      <c r="CK42" s="185">
        <f t="shared" si="24"/>
        <v>0</v>
      </c>
      <c r="CL42" s="185">
        <f t="shared" si="25"/>
        <v>0</v>
      </c>
      <c r="CM42" s="71">
        <f t="shared" si="42"/>
        <v>0</v>
      </c>
      <c r="CN42" s="188">
        <f t="shared" si="26"/>
        <v>0</v>
      </c>
      <c r="CO42" s="185">
        <f t="shared" si="27"/>
        <v>0</v>
      </c>
      <c r="CP42" s="234">
        <f t="shared" si="28"/>
        <v>0</v>
      </c>
      <c r="CQ42" s="234">
        <f t="shared" si="29"/>
        <v>0</v>
      </c>
      <c r="CS42" s="247">
        <f t="shared" si="30"/>
        <v>0</v>
      </c>
    </row>
    <row r="43" spans="1:97" x14ac:dyDescent="0.35">
      <c r="A43" s="76" t="s">
        <v>570</v>
      </c>
      <c r="B43" s="157"/>
      <c r="C43" s="157"/>
      <c r="D43" s="157"/>
      <c r="E43" s="157"/>
      <c r="F43" s="157"/>
      <c r="G43" s="157"/>
      <c r="H43" s="220"/>
      <c r="I43" s="220"/>
      <c r="J43" s="220"/>
      <c r="K43" s="220"/>
      <c r="L43" s="220"/>
      <c r="M43" s="76" t="str">
        <f t="shared" si="7"/>
        <v/>
      </c>
      <c r="N43" s="220"/>
      <c r="O43" s="220"/>
      <c r="P43" s="220"/>
      <c r="Q43" s="220"/>
      <c r="R43" s="76">
        <f t="shared" si="8"/>
        <v>0</v>
      </c>
      <c r="S43" s="76">
        <f t="shared" si="9"/>
        <v>0</v>
      </c>
      <c r="T43" s="76">
        <f t="shared" si="10"/>
        <v>0</v>
      </c>
      <c r="U43" s="220"/>
      <c r="V43" s="220"/>
      <c r="W43" s="220"/>
      <c r="X43" s="220"/>
      <c r="Y43" s="220"/>
      <c r="Z43" s="220"/>
      <c r="AA43" s="220"/>
      <c r="AB43" s="220"/>
      <c r="AC43" s="221"/>
      <c r="AD43" s="220"/>
      <c r="AE43" s="220"/>
      <c r="AF43" s="220"/>
      <c r="AG43" s="220"/>
      <c r="AH43" s="220"/>
      <c r="AI43" s="220"/>
      <c r="AJ43" s="76">
        <f t="shared" si="11"/>
        <v>0</v>
      </c>
      <c r="AK43" s="76">
        <f t="shared" si="12"/>
        <v>0</v>
      </c>
      <c r="AL43" s="220"/>
      <c r="AM43" s="220"/>
      <c r="AN43" s="220"/>
      <c r="AO43" s="220"/>
      <c r="AP43" s="225"/>
      <c r="AQ43" s="220"/>
      <c r="AR43" s="226"/>
      <c r="AS43" s="225"/>
      <c r="AT43" s="189">
        <f t="shared" si="32"/>
        <v>0</v>
      </c>
      <c r="AU43" s="225"/>
      <c r="AV43" s="189">
        <f t="shared" si="33"/>
        <v>0</v>
      </c>
      <c r="AW43" s="225"/>
      <c r="AX43" s="189">
        <f t="shared" si="34"/>
        <v>0</v>
      </c>
      <c r="AY43" s="220"/>
      <c r="AZ43" s="220"/>
      <c r="BA43" s="220"/>
      <c r="BB43" s="220"/>
      <c r="BC43" s="184">
        <f t="shared" si="13"/>
        <v>0</v>
      </c>
      <c r="BD43" s="184">
        <f t="shared" si="14"/>
        <v>0</v>
      </c>
      <c r="BE43" s="76">
        <f t="shared" si="15"/>
        <v>0</v>
      </c>
      <c r="BF43" s="223"/>
      <c r="BG43" s="223"/>
      <c r="BH43" s="224"/>
      <c r="BI43" s="220"/>
      <c r="BJ43" s="220"/>
      <c r="BK43" s="220"/>
      <c r="BL43" s="220"/>
      <c r="BM43" s="220"/>
      <c r="BN43" s="220"/>
      <c r="BO43" s="227"/>
      <c r="BP43" s="227"/>
      <c r="BQ43" s="71">
        <f t="shared" si="35"/>
        <v>0</v>
      </c>
      <c r="BR43" s="227"/>
      <c r="BS43" s="227"/>
      <c r="BT43" s="227"/>
      <c r="BU43" s="71">
        <f t="shared" si="17"/>
        <v>0</v>
      </c>
      <c r="BV43" s="228"/>
      <c r="BW43" s="229"/>
      <c r="BX43" s="227"/>
      <c r="BY43" s="227"/>
      <c r="BZ43" s="227"/>
      <c r="CA43" s="185">
        <f t="shared" si="36"/>
        <v>0</v>
      </c>
      <c r="CB43" s="187">
        <f t="shared" si="31"/>
        <v>0</v>
      </c>
      <c r="CC43" s="187">
        <f t="shared" si="37"/>
        <v>0</v>
      </c>
      <c r="CD43" s="187">
        <f t="shared" si="38"/>
        <v>0</v>
      </c>
      <c r="CE43" s="187">
        <f t="shared" si="39"/>
        <v>0</v>
      </c>
      <c r="CF43" s="187">
        <f t="shared" si="40"/>
        <v>0</v>
      </c>
      <c r="CG43" s="186">
        <f t="shared" si="20"/>
        <v>0</v>
      </c>
      <c r="CH43" s="186">
        <f t="shared" si="41"/>
        <v>0</v>
      </c>
      <c r="CI43" s="186">
        <f t="shared" si="22"/>
        <v>0</v>
      </c>
      <c r="CJ43" s="186">
        <f t="shared" si="23"/>
        <v>0</v>
      </c>
      <c r="CK43" s="185">
        <f t="shared" si="24"/>
        <v>0</v>
      </c>
      <c r="CL43" s="185">
        <f t="shared" si="25"/>
        <v>0</v>
      </c>
      <c r="CM43" s="71">
        <f t="shared" si="42"/>
        <v>0</v>
      </c>
      <c r="CN43" s="188">
        <f t="shared" si="26"/>
        <v>0</v>
      </c>
      <c r="CO43" s="185">
        <f t="shared" si="27"/>
        <v>0</v>
      </c>
      <c r="CP43" s="234">
        <f t="shared" si="28"/>
        <v>0</v>
      </c>
      <c r="CQ43" s="234">
        <f t="shared" si="29"/>
        <v>0</v>
      </c>
      <c r="CS43" s="247">
        <f t="shared" si="30"/>
        <v>0</v>
      </c>
    </row>
    <row r="44" spans="1:97" x14ac:dyDescent="0.35">
      <c r="A44" s="76" t="s">
        <v>571</v>
      </c>
      <c r="B44" s="157"/>
      <c r="C44" s="157"/>
      <c r="D44" s="157"/>
      <c r="E44" s="157"/>
      <c r="F44" s="157"/>
      <c r="G44" s="157"/>
      <c r="H44" s="220"/>
      <c r="I44" s="220"/>
      <c r="J44" s="220"/>
      <c r="K44" s="220"/>
      <c r="L44" s="220"/>
      <c r="M44" s="76" t="str">
        <f t="shared" si="7"/>
        <v/>
      </c>
      <c r="N44" s="220"/>
      <c r="O44" s="220"/>
      <c r="P44" s="220"/>
      <c r="Q44" s="220"/>
      <c r="R44" s="76">
        <f t="shared" si="8"/>
        <v>0</v>
      </c>
      <c r="S44" s="76">
        <f t="shared" si="9"/>
        <v>0</v>
      </c>
      <c r="T44" s="76">
        <f t="shared" si="10"/>
        <v>0</v>
      </c>
      <c r="U44" s="220"/>
      <c r="V44" s="220"/>
      <c r="W44" s="220"/>
      <c r="X44" s="220"/>
      <c r="Y44" s="220"/>
      <c r="Z44" s="220"/>
      <c r="AA44" s="220"/>
      <c r="AB44" s="220"/>
      <c r="AC44" s="221"/>
      <c r="AD44" s="220"/>
      <c r="AE44" s="220"/>
      <c r="AF44" s="220"/>
      <c r="AG44" s="220"/>
      <c r="AH44" s="220"/>
      <c r="AI44" s="220"/>
      <c r="AJ44" s="76">
        <f t="shared" si="11"/>
        <v>0</v>
      </c>
      <c r="AK44" s="76">
        <f t="shared" si="12"/>
        <v>0</v>
      </c>
      <c r="AL44" s="220"/>
      <c r="AM44" s="220"/>
      <c r="AN44" s="220"/>
      <c r="AO44" s="220"/>
      <c r="AP44" s="225"/>
      <c r="AQ44" s="220"/>
      <c r="AR44" s="226"/>
      <c r="AS44" s="225"/>
      <c r="AT44" s="189">
        <f t="shared" si="32"/>
        <v>0</v>
      </c>
      <c r="AU44" s="225"/>
      <c r="AV44" s="189">
        <f t="shared" si="33"/>
        <v>0</v>
      </c>
      <c r="AW44" s="225"/>
      <c r="AX44" s="189">
        <f t="shared" si="34"/>
        <v>0</v>
      </c>
      <c r="AY44" s="220"/>
      <c r="AZ44" s="220"/>
      <c r="BA44" s="220"/>
      <c r="BB44" s="220"/>
      <c r="BC44" s="184">
        <f t="shared" si="13"/>
        <v>0</v>
      </c>
      <c r="BD44" s="184">
        <f t="shared" si="14"/>
        <v>0</v>
      </c>
      <c r="BE44" s="76">
        <f t="shared" si="15"/>
        <v>0</v>
      </c>
      <c r="BF44" s="223"/>
      <c r="BG44" s="223"/>
      <c r="BH44" s="224"/>
      <c r="BI44" s="220"/>
      <c r="BJ44" s="220"/>
      <c r="BK44" s="220"/>
      <c r="BL44" s="220"/>
      <c r="BM44" s="220"/>
      <c r="BN44" s="220"/>
      <c r="BO44" s="227"/>
      <c r="BP44" s="227"/>
      <c r="BQ44" s="71">
        <f t="shared" si="35"/>
        <v>0</v>
      </c>
      <c r="BR44" s="227"/>
      <c r="BS44" s="227"/>
      <c r="BT44" s="227"/>
      <c r="BU44" s="71">
        <f t="shared" si="17"/>
        <v>0</v>
      </c>
      <c r="BV44" s="228"/>
      <c r="BW44" s="229"/>
      <c r="BX44" s="227"/>
      <c r="BY44" s="227"/>
      <c r="BZ44" s="227"/>
      <c r="CA44" s="185">
        <f t="shared" si="36"/>
        <v>0</v>
      </c>
      <c r="CB44" s="187">
        <f t="shared" si="31"/>
        <v>0</v>
      </c>
      <c r="CC44" s="187">
        <f t="shared" si="37"/>
        <v>0</v>
      </c>
      <c r="CD44" s="187">
        <f t="shared" si="38"/>
        <v>0</v>
      </c>
      <c r="CE44" s="187">
        <f t="shared" si="39"/>
        <v>0</v>
      </c>
      <c r="CF44" s="187">
        <f t="shared" si="40"/>
        <v>0</v>
      </c>
      <c r="CG44" s="186">
        <f t="shared" si="20"/>
        <v>0</v>
      </c>
      <c r="CH44" s="186">
        <f t="shared" si="41"/>
        <v>0</v>
      </c>
      <c r="CI44" s="186">
        <f t="shared" si="22"/>
        <v>0</v>
      </c>
      <c r="CJ44" s="186">
        <f t="shared" si="23"/>
        <v>0</v>
      </c>
      <c r="CK44" s="185">
        <f t="shared" si="24"/>
        <v>0</v>
      </c>
      <c r="CL44" s="185">
        <f t="shared" si="25"/>
        <v>0</v>
      </c>
      <c r="CM44" s="71">
        <f t="shared" si="42"/>
        <v>0</v>
      </c>
      <c r="CN44" s="188">
        <f t="shared" si="26"/>
        <v>0</v>
      </c>
      <c r="CO44" s="185">
        <f t="shared" si="27"/>
        <v>0</v>
      </c>
      <c r="CP44" s="234">
        <f t="shared" si="28"/>
        <v>0</v>
      </c>
      <c r="CQ44" s="234">
        <f t="shared" si="29"/>
        <v>0</v>
      </c>
      <c r="CS44" s="247">
        <f t="shared" si="30"/>
        <v>0</v>
      </c>
    </row>
    <row r="45" spans="1:97" x14ac:dyDescent="0.35">
      <c r="A45" s="76" t="s">
        <v>572</v>
      </c>
      <c r="B45" s="157"/>
      <c r="C45" s="157"/>
      <c r="D45" s="157"/>
      <c r="E45" s="157"/>
      <c r="F45" s="157"/>
      <c r="G45" s="157"/>
      <c r="H45" s="220"/>
      <c r="I45" s="220"/>
      <c r="J45" s="220"/>
      <c r="K45" s="220"/>
      <c r="L45" s="220"/>
      <c r="M45" s="76" t="str">
        <f t="shared" si="7"/>
        <v/>
      </c>
      <c r="N45" s="220"/>
      <c r="O45" s="220"/>
      <c r="P45" s="220"/>
      <c r="Q45" s="220"/>
      <c r="R45" s="76">
        <f t="shared" si="8"/>
        <v>0</v>
      </c>
      <c r="S45" s="76">
        <f t="shared" si="9"/>
        <v>0</v>
      </c>
      <c r="T45" s="76">
        <f t="shared" si="10"/>
        <v>0</v>
      </c>
      <c r="U45" s="220"/>
      <c r="V45" s="220"/>
      <c r="W45" s="220"/>
      <c r="X45" s="220"/>
      <c r="Y45" s="220"/>
      <c r="Z45" s="220"/>
      <c r="AA45" s="220"/>
      <c r="AB45" s="220"/>
      <c r="AC45" s="221"/>
      <c r="AD45" s="220"/>
      <c r="AE45" s="220"/>
      <c r="AF45" s="220"/>
      <c r="AG45" s="220"/>
      <c r="AH45" s="220"/>
      <c r="AI45" s="220"/>
      <c r="AJ45" s="76">
        <f t="shared" si="11"/>
        <v>0</v>
      </c>
      <c r="AK45" s="76">
        <f t="shared" si="12"/>
        <v>0</v>
      </c>
      <c r="AL45" s="220"/>
      <c r="AM45" s="220"/>
      <c r="AN45" s="220"/>
      <c r="AO45" s="220"/>
      <c r="AP45" s="225"/>
      <c r="AQ45" s="220"/>
      <c r="AR45" s="226"/>
      <c r="AS45" s="225"/>
      <c r="AT45" s="189">
        <f t="shared" si="32"/>
        <v>0</v>
      </c>
      <c r="AU45" s="225"/>
      <c r="AV45" s="189">
        <f t="shared" si="33"/>
        <v>0</v>
      </c>
      <c r="AW45" s="225"/>
      <c r="AX45" s="189">
        <f t="shared" si="34"/>
        <v>0</v>
      </c>
      <c r="AY45" s="220"/>
      <c r="AZ45" s="220"/>
      <c r="BA45" s="220"/>
      <c r="BB45" s="220"/>
      <c r="BC45" s="184">
        <f t="shared" si="13"/>
        <v>0</v>
      </c>
      <c r="BD45" s="184">
        <f t="shared" si="14"/>
        <v>0</v>
      </c>
      <c r="BE45" s="76">
        <f t="shared" si="15"/>
        <v>0</v>
      </c>
      <c r="BF45" s="223"/>
      <c r="BG45" s="223"/>
      <c r="BH45" s="224"/>
      <c r="BI45" s="220"/>
      <c r="BJ45" s="220"/>
      <c r="BK45" s="220"/>
      <c r="BL45" s="220"/>
      <c r="BM45" s="220"/>
      <c r="BN45" s="220"/>
      <c r="BO45" s="227"/>
      <c r="BP45" s="227"/>
      <c r="BQ45" s="71">
        <f t="shared" si="35"/>
        <v>0</v>
      </c>
      <c r="BR45" s="227"/>
      <c r="BS45" s="227"/>
      <c r="BT45" s="227"/>
      <c r="BU45" s="71">
        <f t="shared" si="17"/>
        <v>0</v>
      </c>
      <c r="BV45" s="228"/>
      <c r="BW45" s="229"/>
      <c r="BX45" s="227"/>
      <c r="BY45" s="227"/>
      <c r="BZ45" s="227"/>
      <c r="CA45" s="185">
        <f t="shared" si="36"/>
        <v>0</v>
      </c>
      <c r="CB45" s="187">
        <f t="shared" si="31"/>
        <v>0</v>
      </c>
      <c r="CC45" s="187">
        <f t="shared" si="37"/>
        <v>0</v>
      </c>
      <c r="CD45" s="187">
        <f t="shared" si="38"/>
        <v>0</v>
      </c>
      <c r="CE45" s="187">
        <f t="shared" si="39"/>
        <v>0</v>
      </c>
      <c r="CF45" s="187">
        <f t="shared" si="40"/>
        <v>0</v>
      </c>
      <c r="CG45" s="186">
        <f t="shared" si="20"/>
        <v>0</v>
      </c>
      <c r="CH45" s="186">
        <f t="shared" si="41"/>
        <v>0</v>
      </c>
      <c r="CI45" s="186">
        <f t="shared" si="22"/>
        <v>0</v>
      </c>
      <c r="CJ45" s="186">
        <f t="shared" si="23"/>
        <v>0</v>
      </c>
      <c r="CK45" s="185">
        <f t="shared" si="24"/>
        <v>0</v>
      </c>
      <c r="CL45" s="185">
        <f t="shared" si="25"/>
        <v>0</v>
      </c>
      <c r="CM45" s="71">
        <f t="shared" si="42"/>
        <v>0</v>
      </c>
      <c r="CN45" s="188">
        <f t="shared" si="26"/>
        <v>0</v>
      </c>
      <c r="CO45" s="185">
        <f t="shared" si="27"/>
        <v>0</v>
      </c>
      <c r="CP45" s="234">
        <f t="shared" si="28"/>
        <v>0</v>
      </c>
      <c r="CQ45" s="234">
        <f t="shared" si="29"/>
        <v>0</v>
      </c>
      <c r="CS45" s="247">
        <f t="shared" si="30"/>
        <v>0</v>
      </c>
    </row>
    <row r="46" spans="1:97" x14ac:dyDescent="0.35">
      <c r="A46" s="76" t="s">
        <v>573</v>
      </c>
      <c r="B46" s="157"/>
      <c r="C46" s="157"/>
      <c r="D46" s="157"/>
      <c r="E46" s="157"/>
      <c r="F46" s="157"/>
      <c r="G46" s="157"/>
      <c r="H46" s="220"/>
      <c r="I46" s="220"/>
      <c r="J46" s="220"/>
      <c r="K46" s="220"/>
      <c r="L46" s="220"/>
      <c r="M46" s="76" t="str">
        <f t="shared" si="7"/>
        <v/>
      </c>
      <c r="N46" s="220"/>
      <c r="O46" s="220"/>
      <c r="P46" s="220"/>
      <c r="Q46" s="220"/>
      <c r="R46" s="76">
        <f t="shared" si="8"/>
        <v>0</v>
      </c>
      <c r="S46" s="76">
        <f t="shared" si="9"/>
        <v>0</v>
      </c>
      <c r="T46" s="76">
        <f t="shared" si="10"/>
        <v>0</v>
      </c>
      <c r="U46" s="220"/>
      <c r="V46" s="220"/>
      <c r="W46" s="220"/>
      <c r="X46" s="220"/>
      <c r="Y46" s="220"/>
      <c r="Z46" s="220"/>
      <c r="AA46" s="220"/>
      <c r="AB46" s="220"/>
      <c r="AC46" s="221"/>
      <c r="AD46" s="220"/>
      <c r="AE46" s="220"/>
      <c r="AF46" s="220"/>
      <c r="AG46" s="220"/>
      <c r="AH46" s="220"/>
      <c r="AI46" s="220"/>
      <c r="AJ46" s="76">
        <f t="shared" si="11"/>
        <v>0</v>
      </c>
      <c r="AK46" s="76">
        <f t="shared" si="12"/>
        <v>0</v>
      </c>
      <c r="AL46" s="220"/>
      <c r="AM46" s="220"/>
      <c r="AN46" s="220"/>
      <c r="AO46" s="220"/>
      <c r="AP46" s="225"/>
      <c r="AQ46" s="220"/>
      <c r="AR46" s="226"/>
      <c r="AS46" s="225"/>
      <c r="AT46" s="189">
        <f t="shared" si="32"/>
        <v>0</v>
      </c>
      <c r="AU46" s="225"/>
      <c r="AV46" s="189">
        <f t="shared" si="33"/>
        <v>0</v>
      </c>
      <c r="AW46" s="225"/>
      <c r="AX46" s="189">
        <f t="shared" si="34"/>
        <v>0</v>
      </c>
      <c r="AY46" s="220"/>
      <c r="AZ46" s="220"/>
      <c r="BA46" s="220"/>
      <c r="BB46" s="220"/>
      <c r="BC46" s="184">
        <f t="shared" si="13"/>
        <v>0</v>
      </c>
      <c r="BD46" s="184">
        <f t="shared" si="14"/>
        <v>0</v>
      </c>
      <c r="BE46" s="76">
        <f t="shared" si="15"/>
        <v>0</v>
      </c>
      <c r="BF46" s="223"/>
      <c r="BG46" s="223"/>
      <c r="BH46" s="224"/>
      <c r="BI46" s="220"/>
      <c r="BJ46" s="220"/>
      <c r="BK46" s="220"/>
      <c r="BL46" s="220"/>
      <c r="BM46" s="220"/>
      <c r="BN46" s="220"/>
      <c r="BO46" s="227"/>
      <c r="BP46" s="227"/>
      <c r="BQ46" s="71">
        <f t="shared" si="35"/>
        <v>0</v>
      </c>
      <c r="BR46" s="227"/>
      <c r="BS46" s="227"/>
      <c r="BT46" s="227"/>
      <c r="BU46" s="71">
        <f t="shared" si="17"/>
        <v>0</v>
      </c>
      <c r="BV46" s="228"/>
      <c r="BW46" s="229"/>
      <c r="BX46" s="227"/>
      <c r="BY46" s="227"/>
      <c r="BZ46" s="227"/>
      <c r="CA46" s="185">
        <f t="shared" si="36"/>
        <v>0</v>
      </c>
      <c r="CB46" s="187">
        <f t="shared" si="31"/>
        <v>0</v>
      </c>
      <c r="CC46" s="187">
        <f t="shared" si="37"/>
        <v>0</v>
      </c>
      <c r="CD46" s="187">
        <f t="shared" si="38"/>
        <v>0</v>
      </c>
      <c r="CE46" s="187">
        <f t="shared" si="39"/>
        <v>0</v>
      </c>
      <c r="CF46" s="187">
        <f t="shared" si="40"/>
        <v>0</v>
      </c>
      <c r="CG46" s="186">
        <f t="shared" si="20"/>
        <v>0</v>
      </c>
      <c r="CH46" s="186">
        <f t="shared" si="41"/>
        <v>0</v>
      </c>
      <c r="CI46" s="186">
        <f t="shared" si="22"/>
        <v>0</v>
      </c>
      <c r="CJ46" s="186">
        <f t="shared" si="23"/>
        <v>0</v>
      </c>
      <c r="CK46" s="185">
        <f t="shared" si="24"/>
        <v>0</v>
      </c>
      <c r="CL46" s="185">
        <f t="shared" si="25"/>
        <v>0</v>
      </c>
      <c r="CM46" s="71">
        <f t="shared" si="42"/>
        <v>0</v>
      </c>
      <c r="CN46" s="188">
        <f t="shared" si="26"/>
        <v>0</v>
      </c>
      <c r="CO46" s="185">
        <f t="shared" si="27"/>
        <v>0</v>
      </c>
      <c r="CP46" s="234">
        <f t="shared" si="28"/>
        <v>0</v>
      </c>
      <c r="CQ46" s="234">
        <f t="shared" si="29"/>
        <v>0</v>
      </c>
      <c r="CS46" s="247">
        <f t="shared" si="30"/>
        <v>0</v>
      </c>
    </row>
    <row r="47" spans="1:97" x14ac:dyDescent="0.35">
      <c r="A47" s="76" t="s">
        <v>574</v>
      </c>
      <c r="B47" s="157"/>
      <c r="C47" s="157"/>
      <c r="D47" s="157"/>
      <c r="E47" s="157"/>
      <c r="F47" s="157"/>
      <c r="G47" s="157"/>
      <c r="H47" s="220"/>
      <c r="I47" s="220"/>
      <c r="J47" s="220"/>
      <c r="K47" s="220"/>
      <c r="L47" s="220"/>
      <c r="M47" s="76" t="str">
        <f t="shared" si="7"/>
        <v/>
      </c>
      <c r="N47" s="220"/>
      <c r="O47" s="220"/>
      <c r="P47" s="220"/>
      <c r="Q47" s="220"/>
      <c r="R47" s="76">
        <f t="shared" si="8"/>
        <v>0</v>
      </c>
      <c r="S47" s="76">
        <f t="shared" si="9"/>
        <v>0</v>
      </c>
      <c r="T47" s="76">
        <f t="shared" si="10"/>
        <v>0</v>
      </c>
      <c r="U47" s="220"/>
      <c r="V47" s="220"/>
      <c r="W47" s="220"/>
      <c r="X47" s="220"/>
      <c r="Y47" s="220"/>
      <c r="Z47" s="220"/>
      <c r="AA47" s="220"/>
      <c r="AB47" s="220"/>
      <c r="AC47" s="221"/>
      <c r="AD47" s="220"/>
      <c r="AE47" s="220"/>
      <c r="AF47" s="220"/>
      <c r="AG47" s="220"/>
      <c r="AH47" s="220"/>
      <c r="AI47" s="220"/>
      <c r="AJ47" s="76">
        <f t="shared" si="11"/>
        <v>0</v>
      </c>
      <c r="AK47" s="76">
        <f t="shared" si="12"/>
        <v>0</v>
      </c>
      <c r="AL47" s="220"/>
      <c r="AM47" s="220"/>
      <c r="AN47" s="220"/>
      <c r="AO47" s="220"/>
      <c r="AP47" s="225"/>
      <c r="AQ47" s="220"/>
      <c r="AR47" s="226"/>
      <c r="AS47" s="225"/>
      <c r="AT47" s="189">
        <f t="shared" si="32"/>
        <v>0</v>
      </c>
      <c r="AU47" s="225"/>
      <c r="AV47" s="189">
        <f t="shared" si="33"/>
        <v>0</v>
      </c>
      <c r="AW47" s="225"/>
      <c r="AX47" s="189">
        <f t="shared" si="34"/>
        <v>0</v>
      </c>
      <c r="AY47" s="220"/>
      <c r="AZ47" s="220"/>
      <c r="BA47" s="220"/>
      <c r="BB47" s="220"/>
      <c r="BC47" s="184">
        <f t="shared" si="13"/>
        <v>0</v>
      </c>
      <c r="BD47" s="184">
        <f t="shared" si="14"/>
        <v>0</v>
      </c>
      <c r="BE47" s="76">
        <f t="shared" si="15"/>
        <v>0</v>
      </c>
      <c r="BF47" s="223"/>
      <c r="BG47" s="223"/>
      <c r="BH47" s="224"/>
      <c r="BI47" s="220"/>
      <c r="BJ47" s="220"/>
      <c r="BK47" s="220"/>
      <c r="BL47" s="220"/>
      <c r="BM47" s="220"/>
      <c r="BN47" s="220"/>
      <c r="BO47" s="227"/>
      <c r="BP47" s="227"/>
      <c r="BQ47" s="71">
        <f t="shared" si="35"/>
        <v>0</v>
      </c>
      <c r="BR47" s="227"/>
      <c r="BS47" s="227"/>
      <c r="BT47" s="227"/>
      <c r="BU47" s="71">
        <f t="shared" si="17"/>
        <v>0</v>
      </c>
      <c r="BV47" s="228"/>
      <c r="BW47" s="229"/>
      <c r="BX47" s="227"/>
      <c r="BY47" s="227"/>
      <c r="BZ47" s="227"/>
      <c r="CA47" s="185">
        <f t="shared" si="36"/>
        <v>0</v>
      </c>
      <c r="CB47" s="187">
        <f t="shared" si="31"/>
        <v>0</v>
      </c>
      <c r="CC47" s="187">
        <f t="shared" si="37"/>
        <v>0</v>
      </c>
      <c r="CD47" s="187">
        <f t="shared" si="38"/>
        <v>0</v>
      </c>
      <c r="CE47" s="187">
        <f t="shared" si="39"/>
        <v>0</v>
      </c>
      <c r="CF47" s="187">
        <f t="shared" si="40"/>
        <v>0</v>
      </c>
      <c r="CG47" s="186">
        <f t="shared" si="20"/>
        <v>0</v>
      </c>
      <c r="CH47" s="186">
        <f t="shared" si="41"/>
        <v>0</v>
      </c>
      <c r="CI47" s="186">
        <f t="shared" si="22"/>
        <v>0</v>
      </c>
      <c r="CJ47" s="186">
        <f t="shared" si="23"/>
        <v>0</v>
      </c>
      <c r="CK47" s="185">
        <f t="shared" si="24"/>
        <v>0</v>
      </c>
      <c r="CL47" s="185">
        <f t="shared" si="25"/>
        <v>0</v>
      </c>
      <c r="CM47" s="71">
        <f t="shared" si="42"/>
        <v>0</v>
      </c>
      <c r="CN47" s="188">
        <f t="shared" si="26"/>
        <v>0</v>
      </c>
      <c r="CO47" s="185">
        <f t="shared" si="27"/>
        <v>0</v>
      </c>
      <c r="CP47" s="234">
        <f t="shared" si="28"/>
        <v>0</v>
      </c>
      <c r="CQ47" s="234">
        <f t="shared" si="29"/>
        <v>0</v>
      </c>
      <c r="CS47" s="247">
        <f t="shared" si="30"/>
        <v>0</v>
      </c>
    </row>
    <row r="48" spans="1:97" x14ac:dyDescent="0.35">
      <c r="A48" s="76" t="s">
        <v>575</v>
      </c>
      <c r="B48" s="157"/>
      <c r="C48" s="157"/>
      <c r="D48" s="157"/>
      <c r="E48" s="157"/>
      <c r="F48" s="157"/>
      <c r="G48" s="157"/>
      <c r="H48" s="220"/>
      <c r="I48" s="220"/>
      <c r="J48" s="220"/>
      <c r="K48" s="220"/>
      <c r="L48" s="220"/>
      <c r="M48" s="76" t="str">
        <f t="shared" si="7"/>
        <v/>
      </c>
      <c r="N48" s="220"/>
      <c r="O48" s="220"/>
      <c r="P48" s="220"/>
      <c r="Q48" s="220"/>
      <c r="R48" s="76">
        <f t="shared" si="8"/>
        <v>0</v>
      </c>
      <c r="S48" s="76">
        <f t="shared" si="9"/>
        <v>0</v>
      </c>
      <c r="T48" s="76">
        <f t="shared" si="10"/>
        <v>0</v>
      </c>
      <c r="U48" s="220"/>
      <c r="V48" s="220"/>
      <c r="W48" s="220"/>
      <c r="X48" s="220"/>
      <c r="Y48" s="220"/>
      <c r="Z48" s="220"/>
      <c r="AA48" s="220"/>
      <c r="AB48" s="220"/>
      <c r="AC48" s="221"/>
      <c r="AD48" s="220"/>
      <c r="AE48" s="220"/>
      <c r="AF48" s="220"/>
      <c r="AG48" s="220"/>
      <c r="AH48" s="220"/>
      <c r="AI48" s="220"/>
      <c r="AJ48" s="76">
        <f t="shared" si="11"/>
        <v>0</v>
      </c>
      <c r="AK48" s="76">
        <f t="shared" si="12"/>
        <v>0</v>
      </c>
      <c r="AL48" s="220"/>
      <c r="AM48" s="220"/>
      <c r="AN48" s="220"/>
      <c r="AO48" s="220"/>
      <c r="AP48" s="225"/>
      <c r="AQ48" s="220"/>
      <c r="AR48" s="226"/>
      <c r="AS48" s="225"/>
      <c r="AT48" s="189">
        <f t="shared" si="32"/>
        <v>0</v>
      </c>
      <c r="AU48" s="225"/>
      <c r="AV48" s="189">
        <f t="shared" si="33"/>
        <v>0</v>
      </c>
      <c r="AW48" s="225"/>
      <c r="AX48" s="189">
        <f t="shared" si="34"/>
        <v>0</v>
      </c>
      <c r="AY48" s="220"/>
      <c r="AZ48" s="220"/>
      <c r="BA48" s="220"/>
      <c r="BB48" s="220"/>
      <c r="BC48" s="184">
        <f t="shared" si="13"/>
        <v>0</v>
      </c>
      <c r="BD48" s="184">
        <f t="shared" si="14"/>
        <v>0</v>
      </c>
      <c r="BE48" s="76">
        <f t="shared" si="15"/>
        <v>0</v>
      </c>
      <c r="BF48" s="223"/>
      <c r="BG48" s="223"/>
      <c r="BH48" s="224"/>
      <c r="BI48" s="220"/>
      <c r="BJ48" s="220"/>
      <c r="BK48" s="220"/>
      <c r="BL48" s="220"/>
      <c r="BM48" s="220"/>
      <c r="BN48" s="220"/>
      <c r="BO48" s="227"/>
      <c r="BP48" s="227"/>
      <c r="BQ48" s="71">
        <f t="shared" si="35"/>
        <v>0</v>
      </c>
      <c r="BR48" s="227"/>
      <c r="BS48" s="227"/>
      <c r="BT48" s="227"/>
      <c r="BU48" s="71">
        <f t="shared" si="17"/>
        <v>0</v>
      </c>
      <c r="BV48" s="228"/>
      <c r="BW48" s="229"/>
      <c r="BX48" s="227"/>
      <c r="BY48" s="227"/>
      <c r="BZ48" s="227"/>
      <c r="CA48" s="185">
        <f t="shared" si="36"/>
        <v>0</v>
      </c>
      <c r="CB48" s="187">
        <f t="shared" si="31"/>
        <v>0</v>
      </c>
      <c r="CC48" s="187">
        <f t="shared" si="37"/>
        <v>0</v>
      </c>
      <c r="CD48" s="187">
        <f t="shared" si="38"/>
        <v>0</v>
      </c>
      <c r="CE48" s="187">
        <f t="shared" si="39"/>
        <v>0</v>
      </c>
      <c r="CF48" s="187">
        <f t="shared" si="40"/>
        <v>0</v>
      </c>
      <c r="CG48" s="186">
        <f t="shared" si="20"/>
        <v>0</v>
      </c>
      <c r="CH48" s="186">
        <f t="shared" si="41"/>
        <v>0</v>
      </c>
      <c r="CI48" s="186">
        <f t="shared" si="22"/>
        <v>0</v>
      </c>
      <c r="CJ48" s="186">
        <f t="shared" si="23"/>
        <v>0</v>
      </c>
      <c r="CK48" s="185">
        <f t="shared" si="24"/>
        <v>0</v>
      </c>
      <c r="CL48" s="185">
        <f t="shared" si="25"/>
        <v>0</v>
      </c>
      <c r="CM48" s="71">
        <f t="shared" si="42"/>
        <v>0</v>
      </c>
      <c r="CN48" s="188">
        <f t="shared" si="26"/>
        <v>0</v>
      </c>
      <c r="CO48" s="185">
        <f t="shared" si="27"/>
        <v>0</v>
      </c>
      <c r="CP48" s="234">
        <f t="shared" si="28"/>
        <v>0</v>
      </c>
      <c r="CQ48" s="234">
        <f t="shared" si="29"/>
        <v>0</v>
      </c>
      <c r="CS48" s="247">
        <f t="shared" si="30"/>
        <v>0</v>
      </c>
    </row>
    <row r="49" spans="1:97" x14ac:dyDescent="0.35">
      <c r="A49" s="76" t="s">
        <v>576</v>
      </c>
      <c r="B49" s="157"/>
      <c r="C49" s="157"/>
      <c r="D49" s="157"/>
      <c r="E49" s="157"/>
      <c r="F49" s="157"/>
      <c r="G49" s="157"/>
      <c r="H49" s="220"/>
      <c r="I49" s="220"/>
      <c r="J49" s="220"/>
      <c r="K49" s="220"/>
      <c r="L49" s="220"/>
      <c r="M49" s="76" t="str">
        <f t="shared" si="7"/>
        <v/>
      </c>
      <c r="N49" s="220"/>
      <c r="O49" s="220"/>
      <c r="P49" s="220"/>
      <c r="Q49" s="220"/>
      <c r="R49" s="76">
        <f t="shared" si="8"/>
        <v>0</v>
      </c>
      <c r="S49" s="76">
        <f t="shared" si="9"/>
        <v>0</v>
      </c>
      <c r="T49" s="76">
        <f t="shared" si="10"/>
        <v>0</v>
      </c>
      <c r="U49" s="220"/>
      <c r="V49" s="220"/>
      <c r="W49" s="220"/>
      <c r="X49" s="220"/>
      <c r="Y49" s="220"/>
      <c r="Z49" s="220"/>
      <c r="AA49" s="220"/>
      <c r="AB49" s="220"/>
      <c r="AC49" s="221"/>
      <c r="AD49" s="220"/>
      <c r="AE49" s="220"/>
      <c r="AF49" s="220"/>
      <c r="AG49" s="220"/>
      <c r="AH49" s="220"/>
      <c r="AI49" s="220"/>
      <c r="AJ49" s="76">
        <f t="shared" si="11"/>
        <v>0</v>
      </c>
      <c r="AK49" s="76">
        <f t="shared" si="12"/>
        <v>0</v>
      </c>
      <c r="AL49" s="220"/>
      <c r="AM49" s="220"/>
      <c r="AN49" s="220"/>
      <c r="AO49" s="220"/>
      <c r="AP49" s="225"/>
      <c r="AQ49" s="220"/>
      <c r="AR49" s="226"/>
      <c r="AS49" s="225"/>
      <c r="AT49" s="189">
        <f t="shared" si="32"/>
        <v>0</v>
      </c>
      <c r="AU49" s="225"/>
      <c r="AV49" s="189">
        <f t="shared" si="33"/>
        <v>0</v>
      </c>
      <c r="AW49" s="225"/>
      <c r="AX49" s="189">
        <f t="shared" si="34"/>
        <v>0</v>
      </c>
      <c r="AY49" s="220"/>
      <c r="AZ49" s="220"/>
      <c r="BA49" s="220"/>
      <c r="BB49" s="220"/>
      <c r="BC49" s="184">
        <f t="shared" si="13"/>
        <v>0</v>
      </c>
      <c r="BD49" s="184">
        <f t="shared" si="14"/>
        <v>0</v>
      </c>
      <c r="BE49" s="76">
        <f t="shared" si="15"/>
        <v>0</v>
      </c>
      <c r="BF49" s="223"/>
      <c r="BG49" s="223"/>
      <c r="BH49" s="224"/>
      <c r="BI49" s="220"/>
      <c r="BJ49" s="220"/>
      <c r="BK49" s="220"/>
      <c r="BL49" s="220"/>
      <c r="BM49" s="220"/>
      <c r="BN49" s="220"/>
      <c r="BO49" s="227"/>
      <c r="BP49" s="227"/>
      <c r="BQ49" s="71">
        <f t="shared" si="35"/>
        <v>0</v>
      </c>
      <c r="BR49" s="227"/>
      <c r="BS49" s="227"/>
      <c r="BT49" s="227"/>
      <c r="BU49" s="71">
        <f t="shared" si="17"/>
        <v>0</v>
      </c>
      <c r="BV49" s="228"/>
      <c r="BW49" s="229"/>
      <c r="BX49" s="227"/>
      <c r="BY49" s="227"/>
      <c r="BZ49" s="227"/>
      <c r="CA49" s="185">
        <f t="shared" si="36"/>
        <v>0</v>
      </c>
      <c r="CB49" s="187">
        <f t="shared" si="31"/>
        <v>0</v>
      </c>
      <c r="CC49" s="187">
        <f t="shared" si="37"/>
        <v>0</v>
      </c>
      <c r="CD49" s="187">
        <f t="shared" si="38"/>
        <v>0</v>
      </c>
      <c r="CE49" s="187">
        <f t="shared" si="39"/>
        <v>0</v>
      </c>
      <c r="CF49" s="187">
        <f t="shared" si="40"/>
        <v>0</v>
      </c>
      <c r="CG49" s="186">
        <f t="shared" si="20"/>
        <v>0</v>
      </c>
      <c r="CH49" s="186">
        <f t="shared" si="41"/>
        <v>0</v>
      </c>
      <c r="CI49" s="186">
        <f t="shared" si="22"/>
        <v>0</v>
      </c>
      <c r="CJ49" s="186">
        <f t="shared" si="23"/>
        <v>0</v>
      </c>
      <c r="CK49" s="185">
        <f t="shared" si="24"/>
        <v>0</v>
      </c>
      <c r="CL49" s="185">
        <f t="shared" si="25"/>
        <v>0</v>
      </c>
      <c r="CM49" s="71">
        <f t="shared" si="42"/>
        <v>0</v>
      </c>
      <c r="CN49" s="188">
        <f t="shared" si="26"/>
        <v>0</v>
      </c>
      <c r="CO49" s="185">
        <f t="shared" si="27"/>
        <v>0</v>
      </c>
      <c r="CP49" s="234">
        <f t="shared" si="28"/>
        <v>0</v>
      </c>
      <c r="CQ49" s="234">
        <f t="shared" si="29"/>
        <v>0</v>
      </c>
      <c r="CS49" s="247">
        <f t="shared" si="30"/>
        <v>0</v>
      </c>
    </row>
    <row r="50" spans="1:97" x14ac:dyDescent="0.35">
      <c r="A50" s="76" t="s">
        <v>577</v>
      </c>
      <c r="B50" s="157"/>
      <c r="C50" s="157"/>
      <c r="D50" s="157"/>
      <c r="E50" s="157"/>
      <c r="F50" s="157"/>
      <c r="G50" s="157"/>
      <c r="H50" s="220"/>
      <c r="I50" s="220"/>
      <c r="J50" s="220"/>
      <c r="K50" s="220"/>
      <c r="L50" s="220"/>
      <c r="M50" s="76" t="str">
        <f t="shared" si="7"/>
        <v/>
      </c>
      <c r="N50" s="220"/>
      <c r="O50" s="220"/>
      <c r="P50" s="220"/>
      <c r="Q50" s="220"/>
      <c r="R50" s="76">
        <f t="shared" si="8"/>
        <v>0</v>
      </c>
      <c r="S50" s="76">
        <f t="shared" si="9"/>
        <v>0</v>
      </c>
      <c r="T50" s="76">
        <f t="shared" si="10"/>
        <v>0</v>
      </c>
      <c r="U50" s="220"/>
      <c r="V50" s="220"/>
      <c r="W50" s="220"/>
      <c r="X50" s="220"/>
      <c r="Y50" s="220"/>
      <c r="Z50" s="220"/>
      <c r="AA50" s="220"/>
      <c r="AB50" s="220"/>
      <c r="AC50" s="221"/>
      <c r="AD50" s="220"/>
      <c r="AE50" s="220"/>
      <c r="AF50" s="220"/>
      <c r="AG50" s="220"/>
      <c r="AH50" s="220"/>
      <c r="AI50" s="220"/>
      <c r="AJ50" s="76">
        <f t="shared" si="11"/>
        <v>0</v>
      </c>
      <c r="AK50" s="76">
        <f t="shared" si="12"/>
        <v>0</v>
      </c>
      <c r="AL50" s="220"/>
      <c r="AM50" s="220"/>
      <c r="AN50" s="220"/>
      <c r="AO50" s="220"/>
      <c r="AP50" s="225"/>
      <c r="AQ50" s="220"/>
      <c r="AR50" s="226"/>
      <c r="AS50" s="225"/>
      <c r="AT50" s="189">
        <f t="shared" si="32"/>
        <v>0</v>
      </c>
      <c r="AU50" s="225"/>
      <c r="AV50" s="189">
        <f t="shared" si="33"/>
        <v>0</v>
      </c>
      <c r="AW50" s="225"/>
      <c r="AX50" s="189">
        <f t="shared" si="34"/>
        <v>0</v>
      </c>
      <c r="AY50" s="220"/>
      <c r="AZ50" s="220"/>
      <c r="BA50" s="220"/>
      <c r="BB50" s="220"/>
      <c r="BC50" s="184">
        <f t="shared" si="13"/>
        <v>0</v>
      </c>
      <c r="BD50" s="184">
        <f t="shared" si="14"/>
        <v>0</v>
      </c>
      <c r="BE50" s="76">
        <f t="shared" si="15"/>
        <v>0</v>
      </c>
      <c r="BF50" s="223"/>
      <c r="BG50" s="223"/>
      <c r="BH50" s="224"/>
      <c r="BI50" s="220"/>
      <c r="BJ50" s="220"/>
      <c r="BK50" s="220"/>
      <c r="BL50" s="220"/>
      <c r="BM50" s="220"/>
      <c r="BN50" s="220"/>
      <c r="BO50" s="227"/>
      <c r="BP50" s="227"/>
      <c r="BQ50" s="71">
        <f t="shared" si="35"/>
        <v>0</v>
      </c>
      <c r="BR50" s="227"/>
      <c r="BS50" s="227"/>
      <c r="BT50" s="227"/>
      <c r="BU50" s="71">
        <f t="shared" si="17"/>
        <v>0</v>
      </c>
      <c r="BV50" s="228"/>
      <c r="BW50" s="229"/>
      <c r="BX50" s="227"/>
      <c r="BY50" s="227"/>
      <c r="BZ50" s="227"/>
      <c r="CA50" s="185">
        <f t="shared" si="36"/>
        <v>0</v>
      </c>
      <c r="CB50" s="187">
        <f t="shared" si="31"/>
        <v>0</v>
      </c>
      <c r="CC50" s="187">
        <f t="shared" si="37"/>
        <v>0</v>
      </c>
      <c r="CD50" s="187">
        <f t="shared" si="38"/>
        <v>0</v>
      </c>
      <c r="CE50" s="187">
        <f t="shared" si="39"/>
        <v>0</v>
      </c>
      <c r="CF50" s="187">
        <f t="shared" si="40"/>
        <v>0</v>
      </c>
      <c r="CG50" s="186">
        <f t="shared" si="20"/>
        <v>0</v>
      </c>
      <c r="CH50" s="186">
        <f t="shared" si="41"/>
        <v>0</v>
      </c>
      <c r="CI50" s="186">
        <f t="shared" si="22"/>
        <v>0</v>
      </c>
      <c r="CJ50" s="186">
        <f t="shared" si="23"/>
        <v>0</v>
      </c>
      <c r="CK50" s="185">
        <f t="shared" si="24"/>
        <v>0</v>
      </c>
      <c r="CL50" s="185">
        <f t="shared" si="25"/>
        <v>0</v>
      </c>
      <c r="CM50" s="71">
        <f t="shared" si="42"/>
        <v>0</v>
      </c>
      <c r="CN50" s="188">
        <f t="shared" si="26"/>
        <v>0</v>
      </c>
      <c r="CO50" s="185">
        <f t="shared" si="27"/>
        <v>0</v>
      </c>
      <c r="CP50" s="234">
        <f t="shared" si="28"/>
        <v>0</v>
      </c>
      <c r="CQ50" s="234">
        <f t="shared" si="29"/>
        <v>0</v>
      </c>
      <c r="CS50" s="247">
        <f t="shared" si="30"/>
        <v>0</v>
      </c>
    </row>
    <row r="51" spans="1:97" x14ac:dyDescent="0.35">
      <c r="A51" s="76" t="s">
        <v>578</v>
      </c>
      <c r="B51" s="157"/>
      <c r="C51" s="157"/>
      <c r="D51" s="157"/>
      <c r="E51" s="157"/>
      <c r="F51" s="157"/>
      <c r="G51" s="157"/>
      <c r="H51" s="220"/>
      <c r="I51" s="220"/>
      <c r="J51" s="220"/>
      <c r="K51" s="220"/>
      <c r="L51" s="220"/>
      <c r="M51" s="76" t="str">
        <f t="shared" si="7"/>
        <v/>
      </c>
      <c r="N51" s="220"/>
      <c r="O51" s="220"/>
      <c r="P51" s="220"/>
      <c r="Q51" s="220"/>
      <c r="R51" s="76">
        <f t="shared" si="8"/>
        <v>0</v>
      </c>
      <c r="S51" s="76">
        <f t="shared" si="9"/>
        <v>0</v>
      </c>
      <c r="T51" s="76">
        <f t="shared" si="10"/>
        <v>0</v>
      </c>
      <c r="U51" s="220"/>
      <c r="V51" s="220"/>
      <c r="W51" s="220"/>
      <c r="X51" s="220"/>
      <c r="Y51" s="220"/>
      <c r="Z51" s="220"/>
      <c r="AA51" s="220"/>
      <c r="AB51" s="220"/>
      <c r="AC51" s="221"/>
      <c r="AD51" s="220"/>
      <c r="AE51" s="220"/>
      <c r="AF51" s="220"/>
      <c r="AG51" s="220"/>
      <c r="AH51" s="220"/>
      <c r="AI51" s="220"/>
      <c r="AJ51" s="76">
        <f t="shared" si="11"/>
        <v>0</v>
      </c>
      <c r="AK51" s="76">
        <f t="shared" si="12"/>
        <v>0</v>
      </c>
      <c r="AL51" s="220"/>
      <c r="AM51" s="220"/>
      <c r="AN51" s="220"/>
      <c r="AO51" s="220"/>
      <c r="AP51" s="225"/>
      <c r="AQ51" s="220"/>
      <c r="AR51" s="226"/>
      <c r="AS51" s="225"/>
      <c r="AT51" s="189">
        <f t="shared" si="32"/>
        <v>0</v>
      </c>
      <c r="AU51" s="225"/>
      <c r="AV51" s="189">
        <f t="shared" si="33"/>
        <v>0</v>
      </c>
      <c r="AW51" s="225"/>
      <c r="AX51" s="189">
        <f t="shared" si="34"/>
        <v>0</v>
      </c>
      <c r="AY51" s="220"/>
      <c r="AZ51" s="220"/>
      <c r="BA51" s="220"/>
      <c r="BB51" s="220"/>
      <c r="BC51" s="184">
        <f t="shared" si="13"/>
        <v>0</v>
      </c>
      <c r="BD51" s="184">
        <f t="shared" si="14"/>
        <v>0</v>
      </c>
      <c r="BE51" s="76">
        <f t="shared" si="15"/>
        <v>0</v>
      </c>
      <c r="BF51" s="223"/>
      <c r="BG51" s="223"/>
      <c r="BH51" s="224"/>
      <c r="BI51" s="220"/>
      <c r="BJ51" s="220"/>
      <c r="BK51" s="220"/>
      <c r="BL51" s="220"/>
      <c r="BM51" s="220"/>
      <c r="BN51" s="220"/>
      <c r="BO51" s="227"/>
      <c r="BP51" s="227"/>
      <c r="BQ51" s="71">
        <f t="shared" si="35"/>
        <v>0</v>
      </c>
      <c r="BR51" s="227"/>
      <c r="BS51" s="227"/>
      <c r="BT51" s="227"/>
      <c r="BU51" s="71">
        <f t="shared" si="17"/>
        <v>0</v>
      </c>
      <c r="BV51" s="228"/>
      <c r="BW51" s="229"/>
      <c r="BX51" s="227"/>
      <c r="BY51" s="227"/>
      <c r="BZ51" s="227"/>
      <c r="CA51" s="185">
        <f t="shared" si="36"/>
        <v>0</v>
      </c>
      <c r="CB51" s="187">
        <f t="shared" si="31"/>
        <v>0</v>
      </c>
      <c r="CC51" s="187">
        <f t="shared" si="37"/>
        <v>0</v>
      </c>
      <c r="CD51" s="187">
        <f t="shared" si="38"/>
        <v>0</v>
      </c>
      <c r="CE51" s="187">
        <f t="shared" si="39"/>
        <v>0</v>
      </c>
      <c r="CF51" s="187">
        <f t="shared" si="40"/>
        <v>0</v>
      </c>
      <c r="CG51" s="186">
        <f t="shared" si="20"/>
        <v>0</v>
      </c>
      <c r="CH51" s="186">
        <f t="shared" si="41"/>
        <v>0</v>
      </c>
      <c r="CI51" s="186">
        <f t="shared" si="22"/>
        <v>0</v>
      </c>
      <c r="CJ51" s="186">
        <f t="shared" si="23"/>
        <v>0</v>
      </c>
      <c r="CK51" s="185">
        <f t="shared" si="24"/>
        <v>0</v>
      </c>
      <c r="CL51" s="185">
        <f t="shared" si="25"/>
        <v>0</v>
      </c>
      <c r="CM51" s="71">
        <f t="shared" si="42"/>
        <v>0</v>
      </c>
      <c r="CN51" s="188">
        <f t="shared" si="26"/>
        <v>0</v>
      </c>
      <c r="CO51" s="185">
        <f t="shared" si="27"/>
        <v>0</v>
      </c>
      <c r="CP51" s="234">
        <f t="shared" si="28"/>
        <v>0</v>
      </c>
      <c r="CQ51" s="234">
        <f t="shared" si="29"/>
        <v>0</v>
      </c>
      <c r="CS51" s="247">
        <f t="shared" si="30"/>
        <v>0</v>
      </c>
    </row>
    <row r="52" spans="1:97" x14ac:dyDescent="0.35">
      <c r="A52" s="76" t="s">
        <v>579</v>
      </c>
      <c r="B52" s="157"/>
      <c r="C52" s="157"/>
      <c r="D52" s="157"/>
      <c r="E52" s="157"/>
      <c r="F52" s="157"/>
      <c r="G52" s="157"/>
      <c r="H52" s="220"/>
      <c r="I52" s="220"/>
      <c r="J52" s="220"/>
      <c r="K52" s="220"/>
      <c r="L52" s="220"/>
      <c r="M52" s="76" t="str">
        <f t="shared" si="7"/>
        <v/>
      </c>
      <c r="N52" s="220"/>
      <c r="O52" s="220"/>
      <c r="P52" s="220"/>
      <c r="Q52" s="220"/>
      <c r="R52" s="76">
        <f t="shared" si="8"/>
        <v>0</v>
      </c>
      <c r="S52" s="76">
        <f t="shared" si="9"/>
        <v>0</v>
      </c>
      <c r="T52" s="76">
        <f t="shared" si="10"/>
        <v>0</v>
      </c>
      <c r="U52" s="220"/>
      <c r="V52" s="220"/>
      <c r="W52" s="220"/>
      <c r="X52" s="220"/>
      <c r="Y52" s="220"/>
      <c r="Z52" s="220"/>
      <c r="AA52" s="220"/>
      <c r="AB52" s="220"/>
      <c r="AC52" s="221"/>
      <c r="AD52" s="220"/>
      <c r="AE52" s="220"/>
      <c r="AF52" s="220"/>
      <c r="AG52" s="220"/>
      <c r="AH52" s="220"/>
      <c r="AI52" s="220"/>
      <c r="AJ52" s="76">
        <f t="shared" si="11"/>
        <v>0</v>
      </c>
      <c r="AK52" s="76">
        <f t="shared" si="12"/>
        <v>0</v>
      </c>
      <c r="AL52" s="220"/>
      <c r="AM52" s="220"/>
      <c r="AN52" s="220"/>
      <c r="AO52" s="220"/>
      <c r="AP52" s="225"/>
      <c r="AQ52" s="220"/>
      <c r="AR52" s="226"/>
      <c r="AS52" s="225"/>
      <c r="AT52" s="189">
        <f t="shared" si="32"/>
        <v>0</v>
      </c>
      <c r="AU52" s="225"/>
      <c r="AV52" s="189">
        <f t="shared" si="33"/>
        <v>0</v>
      </c>
      <c r="AW52" s="225"/>
      <c r="AX52" s="189">
        <f t="shared" si="34"/>
        <v>0</v>
      </c>
      <c r="AY52" s="220"/>
      <c r="AZ52" s="220"/>
      <c r="BA52" s="220"/>
      <c r="BB52" s="220"/>
      <c r="BC52" s="184">
        <f t="shared" si="13"/>
        <v>0</v>
      </c>
      <c r="BD52" s="184">
        <f t="shared" si="14"/>
        <v>0</v>
      </c>
      <c r="BE52" s="76">
        <f t="shared" si="15"/>
        <v>0</v>
      </c>
      <c r="BF52" s="223"/>
      <c r="BG52" s="223"/>
      <c r="BH52" s="224"/>
      <c r="BI52" s="220"/>
      <c r="BJ52" s="220"/>
      <c r="BK52" s="220"/>
      <c r="BL52" s="220"/>
      <c r="BM52" s="220"/>
      <c r="BN52" s="220"/>
      <c r="BO52" s="227"/>
      <c r="BP52" s="227"/>
      <c r="BQ52" s="71">
        <f t="shared" si="35"/>
        <v>0</v>
      </c>
      <c r="BR52" s="227"/>
      <c r="BS52" s="227"/>
      <c r="BT52" s="227"/>
      <c r="BU52" s="71">
        <f t="shared" si="17"/>
        <v>0</v>
      </c>
      <c r="BV52" s="228"/>
      <c r="BW52" s="229"/>
      <c r="BX52" s="227"/>
      <c r="BY52" s="227"/>
      <c r="BZ52" s="227"/>
      <c r="CA52" s="185">
        <f t="shared" si="36"/>
        <v>0</v>
      </c>
      <c r="CB52" s="187">
        <f t="shared" si="31"/>
        <v>0</v>
      </c>
      <c r="CC52" s="187">
        <f t="shared" si="37"/>
        <v>0</v>
      </c>
      <c r="CD52" s="187">
        <f t="shared" si="38"/>
        <v>0</v>
      </c>
      <c r="CE52" s="187">
        <f t="shared" si="39"/>
        <v>0</v>
      </c>
      <c r="CF52" s="187">
        <f t="shared" si="40"/>
        <v>0</v>
      </c>
      <c r="CG52" s="186">
        <f t="shared" si="20"/>
        <v>0</v>
      </c>
      <c r="CH52" s="186">
        <f t="shared" si="41"/>
        <v>0</v>
      </c>
      <c r="CI52" s="186">
        <f t="shared" si="22"/>
        <v>0</v>
      </c>
      <c r="CJ52" s="186">
        <f t="shared" si="23"/>
        <v>0</v>
      </c>
      <c r="CK52" s="185">
        <f t="shared" si="24"/>
        <v>0</v>
      </c>
      <c r="CL52" s="185">
        <f t="shared" si="25"/>
        <v>0</v>
      </c>
      <c r="CM52" s="71">
        <f t="shared" si="42"/>
        <v>0</v>
      </c>
      <c r="CN52" s="188">
        <f t="shared" si="26"/>
        <v>0</v>
      </c>
      <c r="CO52" s="185">
        <f t="shared" si="27"/>
        <v>0</v>
      </c>
      <c r="CP52" s="234">
        <f t="shared" si="28"/>
        <v>0</v>
      </c>
      <c r="CQ52" s="234">
        <f t="shared" si="29"/>
        <v>0</v>
      </c>
      <c r="CS52" s="247">
        <f t="shared" si="30"/>
        <v>0</v>
      </c>
    </row>
    <row r="53" spans="1:97" x14ac:dyDescent="0.35">
      <c r="A53" s="76" t="s">
        <v>580</v>
      </c>
      <c r="B53" s="157"/>
      <c r="C53" s="157"/>
      <c r="D53" s="157"/>
      <c r="E53" s="157"/>
      <c r="F53" s="157"/>
      <c r="G53" s="157"/>
      <c r="H53" s="220"/>
      <c r="I53" s="220"/>
      <c r="J53" s="220"/>
      <c r="K53" s="220"/>
      <c r="L53" s="220"/>
      <c r="M53" s="76" t="str">
        <f t="shared" si="7"/>
        <v/>
      </c>
      <c r="N53" s="220"/>
      <c r="O53" s="220"/>
      <c r="P53" s="220"/>
      <c r="Q53" s="220"/>
      <c r="R53" s="76">
        <f>IF(OR(N53="Transport de marchandises",AND(N53="Manipulation et transports de marchandises ou matériaux",Z53="km"),AND(N53="Interventions (dont urgence, service)",AA53&gt;0.1)),$Y53*$AA53*$AH53*$AF53,0)/1000</f>
        <v>0</v>
      </c>
      <c r="S53" s="76">
        <f t="shared" si="9"/>
        <v>0</v>
      </c>
      <c r="T53" s="76">
        <f t="shared" si="10"/>
        <v>0</v>
      </c>
      <c r="U53" s="220"/>
      <c r="V53" s="220"/>
      <c r="W53" s="220"/>
      <c r="X53" s="220"/>
      <c r="Y53" s="220"/>
      <c r="Z53" s="220"/>
      <c r="AA53" s="220"/>
      <c r="AB53" s="220"/>
      <c r="AC53" s="221"/>
      <c r="AD53" s="220"/>
      <c r="AE53" s="220"/>
      <c r="AF53" s="220"/>
      <c r="AG53" s="220"/>
      <c r="AH53" s="220"/>
      <c r="AI53" s="220"/>
      <c r="AJ53" s="76">
        <f t="shared" si="11"/>
        <v>0</v>
      </c>
      <c r="AK53" s="76">
        <f t="shared" si="12"/>
        <v>0</v>
      </c>
      <c r="AL53" s="220"/>
      <c r="AM53" s="220"/>
      <c r="AN53" s="220"/>
      <c r="AO53" s="220"/>
      <c r="AP53" s="225"/>
      <c r="AQ53" s="220"/>
      <c r="AR53" s="226"/>
      <c r="AS53" s="225"/>
      <c r="AT53" s="189">
        <f t="shared" si="32"/>
        <v>0</v>
      </c>
      <c r="AU53" s="225"/>
      <c r="AV53" s="189">
        <f t="shared" si="33"/>
        <v>0</v>
      </c>
      <c r="AW53" s="225"/>
      <c r="AX53" s="189">
        <f t="shared" si="34"/>
        <v>0</v>
      </c>
      <c r="AY53" s="220"/>
      <c r="AZ53" s="220"/>
      <c r="BA53" s="220"/>
      <c r="BB53" s="220"/>
      <c r="BC53" s="184">
        <f t="shared" si="13"/>
        <v>0</v>
      </c>
      <c r="BD53" s="184">
        <f t="shared" si="14"/>
        <v>0</v>
      </c>
      <c r="BE53" s="76">
        <f t="shared" si="15"/>
        <v>0</v>
      </c>
      <c r="BF53" s="223"/>
      <c r="BG53" s="223"/>
      <c r="BH53" s="224"/>
      <c r="BI53" s="220"/>
      <c r="BJ53" s="220"/>
      <c r="BK53" s="220"/>
      <c r="BL53" s="220"/>
      <c r="BM53" s="220"/>
      <c r="BN53" s="220"/>
      <c r="BO53" s="227"/>
      <c r="BP53" s="227"/>
      <c r="BQ53" s="71">
        <f t="shared" si="35"/>
        <v>0</v>
      </c>
      <c r="BR53" s="227"/>
      <c r="BS53" s="227"/>
      <c r="BT53" s="227"/>
      <c r="BU53" s="71">
        <f t="shared" si="17"/>
        <v>0</v>
      </c>
      <c r="BV53" s="228"/>
      <c r="BW53" s="229"/>
      <c r="BX53" s="227"/>
      <c r="BY53" s="227"/>
      <c r="BZ53" s="227"/>
      <c r="CA53" s="185">
        <f t="shared" si="36"/>
        <v>0</v>
      </c>
      <c r="CB53" s="187">
        <f t="shared" si="31"/>
        <v>0</v>
      </c>
      <c r="CC53" s="187">
        <f t="shared" si="37"/>
        <v>0</v>
      </c>
      <c r="CD53" s="187">
        <f t="shared" si="38"/>
        <v>0</v>
      </c>
      <c r="CE53" s="187">
        <f t="shared" si="39"/>
        <v>0</v>
      </c>
      <c r="CF53" s="187">
        <f t="shared" si="40"/>
        <v>0</v>
      </c>
      <c r="CG53" s="186">
        <f t="shared" si="20"/>
        <v>0</v>
      </c>
      <c r="CH53" s="186">
        <f t="shared" si="41"/>
        <v>0</v>
      </c>
      <c r="CI53" s="186">
        <f t="shared" si="22"/>
        <v>0</v>
      </c>
      <c r="CJ53" s="186">
        <f t="shared" si="23"/>
        <v>0</v>
      </c>
      <c r="CK53" s="185">
        <f t="shared" si="24"/>
        <v>0</v>
      </c>
      <c r="CL53" s="185">
        <f t="shared" si="25"/>
        <v>0</v>
      </c>
      <c r="CM53" s="71">
        <f t="shared" si="42"/>
        <v>0</v>
      </c>
      <c r="CN53" s="188">
        <f t="shared" si="26"/>
        <v>0</v>
      </c>
      <c r="CO53" s="185">
        <f t="shared" si="27"/>
        <v>0</v>
      </c>
      <c r="CP53" s="234">
        <f t="shared" si="28"/>
        <v>0</v>
      </c>
      <c r="CQ53" s="234">
        <f t="shared" si="29"/>
        <v>0</v>
      </c>
      <c r="CS53" s="247">
        <f t="shared" si="30"/>
        <v>0</v>
      </c>
    </row>
  </sheetData>
  <sheetProtection algorithmName="SHA-512" hashValue="qgwrjIAggXQ2NNEykUekKzG6Bk5B7ajNnkZZJ8Ln4TxgdOv3ByfDI+J/4k86FzxpLIlGqnO6rwFjb76dPoc5Xw==" saltValue="Ilc/6ZhjARFJnzM/IjQMWA==" spinCount="100000" sheet="1" objects="1" scenarios="1"/>
  <phoneticPr fontId="31" type="noConversion"/>
  <conditionalFormatting sqref="CI4:CI53">
    <cfRule type="cellIs" dxfId="0" priority="1" operator="greaterThan">
      <formula>1</formula>
    </cfRule>
  </conditionalFormatting>
  <dataValidations count="12">
    <dataValidation type="list" allowBlank="1" showInputMessage="1" showErrorMessage="1" sqref="N4:N53" xr:uid="{DD5B565B-703F-4AF1-88F7-F053093DF5FE}">
      <formula1>Activite_Transport</formula1>
    </dataValidation>
    <dataValidation type="list" allowBlank="1" showInputMessage="1" showErrorMessage="1" sqref="U4:U53" xr:uid="{AA6881E8-A62F-4EED-BC7C-63E26464306D}">
      <formula1>Usage_Mobilité</formula1>
    </dataValidation>
    <dataValidation type="list" allowBlank="1" showInputMessage="1" showErrorMessage="1" sqref="Z4:Z53" xr:uid="{EA3B1BE3-616F-4700-9353-39868AA297F4}">
      <formula1>unite_fonctionnelle</formula1>
    </dataValidation>
    <dataValidation type="list" allowBlank="1" showInputMessage="1" showErrorMessage="1" sqref="AL4:AL53" xr:uid="{BDF73102-035C-4D64-96EC-5FDB5C6672DD}">
      <formula1>"oui,non"</formula1>
    </dataValidation>
    <dataValidation type="list" allowBlank="1" showInputMessage="1" showErrorMessage="1" sqref="BN4:BN53 BR4:BR53" xr:uid="{8274F74D-9F65-438E-9F4F-02E422524854}">
      <formula1>Carburant</formula1>
    </dataValidation>
    <dataValidation type="list" allowBlank="1" showInputMessage="1" showErrorMessage="1" sqref="AL4:AM53" xr:uid="{CB8E7C18-EC25-4E57-9441-C68A823870A3}">
      <formula1>détention</formula1>
    </dataValidation>
    <dataValidation type="list" allowBlank="1" showInputMessage="1" showErrorMessage="1" sqref="B4:B53" xr:uid="{0C7C9A04-B911-4DBB-82EC-9DD90F8B78C7}">
      <formula1>"Oui, Non"</formula1>
    </dataValidation>
    <dataValidation type="whole" allowBlank="1" showInputMessage="1" showErrorMessage="1" sqref="AQ4:AQ53" xr:uid="{768D29E3-61FD-4D98-8AD1-3F011A494EB4}">
      <formula1>36</formula1>
      <formula2>60</formula2>
    </dataValidation>
    <dataValidation type="list" allowBlank="1" showInputMessage="1" showErrorMessage="1" sqref="BF4:BF53" xr:uid="{30D53F62-764D-4531-9D25-CF929D37B208}">
      <formula1>Unité_de_distribution</formula1>
    </dataValidation>
    <dataValidation type="list" allowBlank="1" showInputMessage="1" showErrorMessage="1" sqref="I4:I53" xr:uid="{D4548033-0EB9-4438-8DDB-6DBE029F1148}">
      <formula1>"Commanditaire,Exploitant,Autre"</formula1>
    </dataValidation>
    <dataValidation type="list" allowBlank="1" showInputMessage="1" showErrorMessage="1" sqref="H4:H53 J4:J53 L4:L53" xr:uid="{5BFDE664-D229-4B1C-A5EF-72F82C63F59C}">
      <formula1>Partenaires</formula1>
    </dataValidation>
    <dataValidation type="whole" operator="greaterThanOrEqual" allowBlank="1" showInputMessage="1" showErrorMessage="1" sqref="AS4:AS53" xr:uid="{C083365C-B9AA-4012-9227-5C31BDD18271}">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6F14EB9-B678-40C6-ADEC-2C1411D6778E}">
          <x14:formula1>
            <xm:f>Sources!$K$79:$K$98</xm:f>
          </x14:formula1>
          <xm:sqref>Q4:Q53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theme="4" tint="0.79998168889431442"/>
  </sheetPr>
  <dimension ref="A1:U112"/>
  <sheetViews>
    <sheetView topLeftCell="H1" zoomScale="70" zoomScaleNormal="70" workbookViewId="0">
      <selection activeCell="P6" sqref="P6"/>
    </sheetView>
  </sheetViews>
  <sheetFormatPr baseColWidth="10" defaultColWidth="11.453125" defaultRowHeight="14.5" outlineLevelRow="1" outlineLevelCol="1" x14ac:dyDescent="0.35"/>
  <cols>
    <col min="1" max="1" width="20.54296875" customWidth="1"/>
    <col min="2" max="2" width="29.54296875" customWidth="1"/>
    <col min="3" max="3" width="22.81640625" customWidth="1"/>
    <col min="4" max="4" width="16.1796875" customWidth="1"/>
    <col min="5" max="5" width="21.54296875" customWidth="1"/>
    <col min="6" max="6" width="29.7265625" customWidth="1"/>
    <col min="7" max="10" width="39.08984375" customWidth="1"/>
    <col min="11" max="11" width="27.453125" customWidth="1"/>
    <col min="12" max="17" width="31.7265625" customWidth="1"/>
    <col min="18" max="18" width="15" hidden="1" customWidth="1" outlineLevel="1"/>
    <col min="19" max="19" width="29.1796875" hidden="1" customWidth="1" outlineLevel="1"/>
    <col min="20" max="20" width="11.54296875" hidden="1" customWidth="1" outlineLevel="1"/>
    <col min="21" max="21" width="11.453125" collapsed="1"/>
  </cols>
  <sheetData>
    <row r="1" spans="1:20" s="6" customFormat="1" ht="21" x14ac:dyDescent="0.5">
      <c r="A1" s="7" t="s">
        <v>581</v>
      </c>
      <c r="B1" s="5"/>
      <c r="C1" s="5"/>
      <c r="D1" s="5"/>
      <c r="E1" s="5"/>
      <c r="F1" s="5"/>
      <c r="G1" s="5"/>
      <c r="H1" s="5"/>
      <c r="I1" s="5"/>
      <c r="J1" s="5"/>
      <c r="K1" s="5"/>
      <c r="L1" s="5"/>
      <c r="M1" s="5"/>
      <c r="N1" s="5"/>
      <c r="O1" s="5"/>
      <c r="P1" s="5"/>
      <c r="Q1" s="5"/>
      <c r="R1" s="5"/>
      <c r="S1" s="5"/>
    </row>
    <row r="2" spans="1:20" x14ac:dyDescent="0.35">
      <c r="B2" s="2"/>
      <c r="H2" s="27"/>
      <c r="I2" s="27"/>
    </row>
    <row r="3" spans="1:20" s="145" customFormat="1" x14ac:dyDescent="0.35">
      <c r="A3" s="144" t="s">
        <v>582</v>
      </c>
    </row>
    <row r="4" spans="1:20" ht="3.75" customHeight="1" x14ac:dyDescent="0.35"/>
    <row r="5" spans="1:20" ht="41.25" customHeight="1" x14ac:dyDescent="0.35">
      <c r="A5" s="236" t="s">
        <v>292</v>
      </c>
      <c r="B5" s="236" t="s">
        <v>583</v>
      </c>
      <c r="C5" s="253" t="s">
        <v>462</v>
      </c>
      <c r="D5" s="253" t="s">
        <v>584</v>
      </c>
      <c r="E5" s="237" t="s">
        <v>585</v>
      </c>
      <c r="F5" s="237" t="s">
        <v>586</v>
      </c>
      <c r="G5" s="146" t="s">
        <v>587</v>
      </c>
      <c r="H5" s="146" t="s">
        <v>588</v>
      </c>
      <c r="I5" s="146" t="str">
        <f>'Usages mobilité'!BN3</f>
        <v>Carburant de référence pour le transport</v>
      </c>
      <c r="J5" s="146" t="s">
        <v>938</v>
      </c>
      <c r="K5" s="146" t="str">
        <f>'Usages mobilité'!BR3</f>
        <v>Carburant de référence pour la manipulation ou réfrigération de marchandises/matériaux</v>
      </c>
      <c r="L5" s="146" t="s">
        <v>589</v>
      </c>
      <c r="M5" s="146" t="s">
        <v>590</v>
      </c>
      <c r="N5" s="146" t="s">
        <v>591</v>
      </c>
      <c r="O5" s="146" t="s">
        <v>592</v>
      </c>
      <c r="P5" s="146" t="s">
        <v>593</v>
      </c>
      <c r="Q5" s="146" t="s">
        <v>594</v>
      </c>
      <c r="R5" s="155" t="s">
        <v>595</v>
      </c>
      <c r="S5" s="219" t="s">
        <v>596</v>
      </c>
      <c r="T5" s="219" t="s">
        <v>597</v>
      </c>
    </row>
    <row r="6" spans="1:20" s="3" customFormat="1" ht="15.65" customHeight="1" x14ac:dyDescent="0.35">
      <c r="A6" s="76" t="str">
        <f>'Usages mobilité'!A4</f>
        <v>Usage mobilité n°1</v>
      </c>
      <c r="B6" s="76" t="str">
        <f>IF('Usages mobilité'!H4&lt;&gt;0,'Usages mobilité'!H4,"")</f>
        <v/>
      </c>
      <c r="C6" s="71" t="str">
        <f>IF('Usages mobilité'!U4&lt;&gt;0,'Usages mobilité'!U4,"")</f>
        <v/>
      </c>
      <c r="D6" s="71" t="str">
        <f>IF('Usages mobilité'!V4&lt;&gt;0,'Usages mobilité'!V4,"")</f>
        <v/>
      </c>
      <c r="E6" s="139">
        <f>'Usages mobilité'!Y4</f>
        <v>0</v>
      </c>
      <c r="F6" s="139">
        <f>'Usages mobilité'!BF4</f>
        <v>0</v>
      </c>
      <c r="G6" s="139">
        <f>IF(F6&lt;&gt;0,VLOOKUP(F6,Distribution!$H$4:$J$53,3,FALSE),0)</f>
        <v>0</v>
      </c>
      <c r="H6" s="139">
        <f>IF(F6&lt;&gt;0,VLOOKUP(F6,Distribution!$H$4:$M$53,6,FALSE),0)</f>
        <v>0</v>
      </c>
      <c r="I6" s="139" t="str">
        <f>IF('Usages mobilité'!BN4&lt;&gt;0,'Usages mobilité'!BN4,"")</f>
        <v/>
      </c>
      <c r="J6" s="139">
        <f>IF($C6="",0,E6*'Usages mobilité'!BQ4)</f>
        <v>0</v>
      </c>
      <c r="K6" s="139" t="str">
        <f>IF('Usages mobilité'!BR4&lt;&gt;0,'Usages mobilité'!BR4,"")</f>
        <v/>
      </c>
      <c r="L6" s="139">
        <f>IF($C6="",0,E6*'Usages mobilité'!BU4)</f>
        <v>0</v>
      </c>
      <c r="M6" s="141">
        <f>IF($C6="",0,'Usages mobilité'!BD4)</f>
        <v>0</v>
      </c>
      <c r="N6" s="254">
        <f>IF($C6="",0,'Usages mobilité'!BE4*E6)</f>
        <v>0</v>
      </c>
      <c r="O6" s="158" t="str">
        <f>IF(OR(G6=0,G6=""),"",((IF(I6&lt;&gt;"",J6*VLOOKUP(I6,Sources!C$57:D$62,2,FALSE),0)+IF(K6&lt;&gt;"",L6*VLOOKUP(K6,Sources!C$57:D$62,2,FALSE),0))-M6*(G6+H6)-N6*Sources!D$55)/1000)</f>
        <v/>
      </c>
      <c r="P6" s="158" t="str">
        <f>IF(OR(G6=0,G6=""),"",(M6*(G6+H6)+N6*Sources!D$55)/1000)</f>
        <v/>
      </c>
      <c r="Q6" s="238" t="str">
        <f>IF('Usages mobilité'!R4&gt;0,"TransportMarchandises", IF('Usages mobilité'!S4&gt;0,"ManipulationMarchandises",IF('Usages mobilité'!T4&gt;0,"TransportVoyageurs","")))</f>
        <v/>
      </c>
      <c r="R6" s="71" t="str">
        <f>IF('Usages mobilité'!B4="","",'Usages mobilité'!B4)</f>
        <v/>
      </c>
      <c r="S6" s="71">
        <f>IF(F6&lt;&gt;0,VLOOKUP(F6,Distribution!H$4:I$53,2,FALSE),0)</f>
        <v>0</v>
      </c>
      <c r="T6" s="71">
        <f>IF(R6="Oui",M6,0)</f>
        <v>0</v>
      </c>
    </row>
    <row r="7" spans="1:20" s="3" customFormat="1" ht="15.65" customHeight="1" x14ac:dyDescent="0.35">
      <c r="A7" s="76" t="str">
        <f>'Usages mobilité'!A5</f>
        <v>Usage mobilité n°2</v>
      </c>
      <c r="B7" s="76" t="str">
        <f>IF('Usages mobilité'!H5&lt;&gt;0,'Usages mobilité'!H5,"")</f>
        <v/>
      </c>
      <c r="C7" s="71" t="str">
        <f>IF('Usages mobilité'!U5&lt;&gt;0,'Usages mobilité'!U5,"")</f>
        <v/>
      </c>
      <c r="D7" s="71" t="str">
        <f>IF('Usages mobilité'!V5&lt;&gt;0,'Usages mobilité'!V5,"")</f>
        <v/>
      </c>
      <c r="E7" s="139">
        <f>'Usages mobilité'!Y5</f>
        <v>0</v>
      </c>
      <c r="F7" s="139">
        <f>'Usages mobilité'!BF5</f>
        <v>0</v>
      </c>
      <c r="G7" s="139">
        <f>IF(F7&lt;&gt;0,VLOOKUP(F7,Distribution!$H$4:$J$53,3,FALSE),0)</f>
        <v>0</v>
      </c>
      <c r="H7" s="139">
        <f>IF(F7&lt;&gt;0,VLOOKUP(F7,Distribution!$H$4:$M$53,6,FALSE),0)</f>
        <v>0</v>
      </c>
      <c r="I7" s="139" t="str">
        <f>IF('Usages mobilité'!BN5&lt;&gt;0,'Usages mobilité'!BN5,"")</f>
        <v/>
      </c>
      <c r="J7" s="139">
        <f>IF($C7="",0,E7*'Usages mobilité'!BQ5)</f>
        <v>0</v>
      </c>
      <c r="K7" s="139" t="str">
        <f>IF('Usages mobilité'!BR5&lt;&gt;0,'Usages mobilité'!BR5,"")</f>
        <v/>
      </c>
      <c r="L7" s="139">
        <f>IF($C7="",0,E7*'Usages mobilité'!BU5)</f>
        <v>0</v>
      </c>
      <c r="M7" s="141">
        <f>IF($C7="",0,'Usages mobilité'!BD5)</f>
        <v>0</v>
      </c>
      <c r="N7" s="254">
        <f>IF($C7="",0,'Usages mobilité'!BE5*$E7)</f>
        <v>0</v>
      </c>
      <c r="O7" s="158" t="str">
        <f>IF(OR(G7=0,G7=""),"",((IF(I7&lt;&gt;"",J7*VLOOKUP(I7,Sources!C$57:D$62,2,FALSE),0)+IF(K7&lt;&gt;"",L7*VLOOKUP(K7,Sources!C$57:D$62,2,FALSE),0))-M7*(G7+H7)-N7*Sources!D$55)/1000)</f>
        <v/>
      </c>
      <c r="P7" s="158" t="str">
        <f>IF(OR(G7=0,G7=""),"",(M7*(G7+H7)+N7*Sources!D$55)/1000)</f>
        <v/>
      </c>
      <c r="Q7" s="238" t="str">
        <f>IF('Usages mobilité'!R5&gt;0,"TransportMarchandises", IF('Usages mobilité'!S5&gt;0,"ManipulationMarchandises",IF('Usages mobilité'!T5&gt;0,"TransportVoyageurs","")))</f>
        <v/>
      </c>
      <c r="R7" s="71"/>
      <c r="S7" s="71">
        <f>IF(F7&lt;&gt;0,VLOOKUP(F7,Distribution!H$4:I$53,2,FALSE),0)</f>
        <v>0</v>
      </c>
      <c r="T7" s="71">
        <f t="shared" ref="T7:T55" si="0">IF(R7="Oui",M7,0)</f>
        <v>0</v>
      </c>
    </row>
    <row r="8" spans="1:20" s="3" customFormat="1" ht="15.65" customHeight="1" x14ac:dyDescent="0.35">
      <c r="A8" s="76" t="str">
        <f>'Usages mobilité'!A6</f>
        <v>Usage mobilité n°3</v>
      </c>
      <c r="B8" s="76" t="str">
        <f>IF('Usages mobilité'!H6&lt;&gt;0,'Usages mobilité'!H6,"")</f>
        <v/>
      </c>
      <c r="C8" s="71" t="str">
        <f>IF('Usages mobilité'!U6&lt;&gt;0,'Usages mobilité'!U6,"")</f>
        <v/>
      </c>
      <c r="D8" s="71" t="str">
        <f>IF('Usages mobilité'!V6&lt;&gt;0,'Usages mobilité'!V6,"")</f>
        <v/>
      </c>
      <c r="E8" s="139">
        <f>'Usages mobilité'!Y6</f>
        <v>0</v>
      </c>
      <c r="F8" s="139">
        <f>'Usages mobilité'!BF6</f>
        <v>0</v>
      </c>
      <c r="G8" s="139">
        <f>IF(F8&lt;&gt;0,VLOOKUP(F8,Distribution!$H$4:$J$53,3,FALSE),0)</f>
        <v>0</v>
      </c>
      <c r="H8" s="139">
        <f>IF(F8&lt;&gt;0,VLOOKUP(F8,Distribution!$H$4:$M$53,6,FALSE),0)</f>
        <v>0</v>
      </c>
      <c r="I8" s="139" t="str">
        <f>IF('Usages mobilité'!BN6&lt;&gt;0,'Usages mobilité'!BN6,"")</f>
        <v/>
      </c>
      <c r="J8" s="139">
        <f>IF($C8="",0,E8*'Usages mobilité'!BQ6)</f>
        <v>0</v>
      </c>
      <c r="K8" s="139" t="str">
        <f>IF('Usages mobilité'!BR6&lt;&gt;0,'Usages mobilité'!BR6,"")</f>
        <v/>
      </c>
      <c r="L8" s="139">
        <f>IF($C8="",0,E8*'Usages mobilité'!BU6)</f>
        <v>0</v>
      </c>
      <c r="M8" s="141">
        <f>IF($C8="",0,'Usages mobilité'!BD6)</f>
        <v>0</v>
      </c>
      <c r="N8" s="254">
        <f>IF($C8="",0,'Usages mobilité'!BE6*$E8)</f>
        <v>0</v>
      </c>
      <c r="O8" s="158" t="str">
        <f>IF(OR(G8=0,G8=""),"",((IF(I8&lt;&gt;"",J8*VLOOKUP(I8,Sources!C$57:D$62,2,FALSE),0)+IF(K8&lt;&gt;"",L8*VLOOKUP(K8,Sources!C$57:D$62,2,FALSE),0))-M8*(G8+H8)-N8*Sources!D$55)/1000)</f>
        <v/>
      </c>
      <c r="P8" s="158" t="str">
        <f>IF(OR(G8=0,G8=""),"",(M8*(G8+H8)+N8*Sources!D$55)/1000)</f>
        <v/>
      </c>
      <c r="Q8" s="238" t="str">
        <f>IF('Usages mobilité'!R6&gt;0,"TransportMarchandises", IF('Usages mobilité'!S6&gt;0,"ManipulationMarchandises",IF('Usages mobilité'!T6&gt;0,"TransportVoyageurs","")))</f>
        <v/>
      </c>
      <c r="R8" s="71"/>
      <c r="S8" s="71">
        <f>IF(F8&lt;&gt;0,VLOOKUP(F8,Distribution!H$4:I$53,2,FALSE),0)</f>
        <v>0</v>
      </c>
      <c r="T8" s="71">
        <f t="shared" si="0"/>
        <v>0</v>
      </c>
    </row>
    <row r="9" spans="1:20" s="3" customFormat="1" ht="15.65" customHeight="1" x14ac:dyDescent="0.35">
      <c r="A9" s="76" t="str">
        <f>'Usages mobilité'!A7</f>
        <v>Usage mobilité n°4</v>
      </c>
      <c r="B9" s="76" t="str">
        <f>IF('Usages mobilité'!H7&lt;&gt;0,'Usages mobilité'!H7,"")</f>
        <v/>
      </c>
      <c r="C9" s="71" t="str">
        <f>IF('Usages mobilité'!U7&lt;&gt;0,'Usages mobilité'!U7,"")</f>
        <v/>
      </c>
      <c r="D9" s="71" t="str">
        <f>IF('Usages mobilité'!V7&lt;&gt;0,'Usages mobilité'!V7,"")</f>
        <v/>
      </c>
      <c r="E9" s="139">
        <f>'Usages mobilité'!Y7</f>
        <v>0</v>
      </c>
      <c r="F9" s="139">
        <f>'Usages mobilité'!BF7</f>
        <v>0</v>
      </c>
      <c r="G9" s="139">
        <f>IF(F9&lt;&gt;0,VLOOKUP(F9,Distribution!$H$4:$J$53,3,FALSE),0)</f>
        <v>0</v>
      </c>
      <c r="H9" s="139">
        <f>IF(F9&lt;&gt;0,VLOOKUP(F9,Distribution!$H$4:$M$53,6,FALSE),0)</f>
        <v>0</v>
      </c>
      <c r="I9" s="139" t="str">
        <f>IF('Usages mobilité'!BN7&lt;&gt;0,'Usages mobilité'!BN7,"")</f>
        <v/>
      </c>
      <c r="J9" s="139">
        <f>IF($C9="",0,E9*'Usages mobilité'!BQ7)</f>
        <v>0</v>
      </c>
      <c r="K9" s="139" t="str">
        <f>IF('Usages mobilité'!BR7&lt;&gt;0,'Usages mobilité'!BR7,"")</f>
        <v/>
      </c>
      <c r="L9" s="139">
        <f>IF($C9="",0,E9*'Usages mobilité'!BU7)</f>
        <v>0</v>
      </c>
      <c r="M9" s="141">
        <f>IF($C9="",0,'Usages mobilité'!BD7)</f>
        <v>0</v>
      </c>
      <c r="N9" s="254">
        <f>IF($C9="",0,'Usages mobilité'!BE7*$E9)</f>
        <v>0</v>
      </c>
      <c r="O9" s="158" t="str">
        <f>IF(OR(G9=0,G9=""),"",((IF(I9&lt;&gt;"",J9*VLOOKUP(I9,Sources!C$57:D$62,2,FALSE),0)+IF(K9&lt;&gt;"",L9*VLOOKUP(K9,Sources!C$57:D$62,2,FALSE),0))-M9*(G9+H9)-N9*Sources!D$55)/1000)</f>
        <v/>
      </c>
      <c r="P9" s="158" t="str">
        <f>IF(OR(G9=0,G9=""),"",(M9*(G9+H9)+N9*Sources!D$55)/1000)</f>
        <v/>
      </c>
      <c r="Q9" s="238" t="str">
        <f>IF('Usages mobilité'!R7&gt;0,"TransportMarchandises", IF('Usages mobilité'!S7&gt;0,"ManipulationMarchandises",IF('Usages mobilité'!T7&gt;0,"TransportVoyageurs","")))</f>
        <v/>
      </c>
      <c r="R9" s="71"/>
      <c r="S9" s="71">
        <f>IF(F9&lt;&gt;0,VLOOKUP(F9,Distribution!H$4:I$53,2,FALSE),0)</f>
        <v>0</v>
      </c>
      <c r="T9" s="71">
        <f t="shared" si="0"/>
        <v>0</v>
      </c>
    </row>
    <row r="10" spans="1:20" s="3" customFormat="1" ht="15.65" customHeight="1" x14ac:dyDescent="0.35">
      <c r="A10" s="76" t="str">
        <f>'Usages mobilité'!A8</f>
        <v>Usage mobilité n°5</v>
      </c>
      <c r="B10" s="76" t="str">
        <f>IF('Usages mobilité'!H8&lt;&gt;0,'Usages mobilité'!H8,"")</f>
        <v/>
      </c>
      <c r="C10" s="71" t="str">
        <f>IF('Usages mobilité'!U8&lt;&gt;0,'Usages mobilité'!U8,"")</f>
        <v/>
      </c>
      <c r="D10" s="71" t="str">
        <f>IF('Usages mobilité'!V8&lt;&gt;0,'Usages mobilité'!V8,"")</f>
        <v/>
      </c>
      <c r="E10" s="139">
        <f>'Usages mobilité'!Y8</f>
        <v>0</v>
      </c>
      <c r="F10" s="139">
        <f>'Usages mobilité'!BF8</f>
        <v>0</v>
      </c>
      <c r="G10" s="139">
        <f>IF(F10&lt;&gt;0,VLOOKUP(F10,Distribution!$H$4:$J$53,3,FALSE),0)</f>
        <v>0</v>
      </c>
      <c r="H10" s="139">
        <f>IF(F10&lt;&gt;0,VLOOKUP(F10,Distribution!$H$4:$M$53,6,FALSE),0)</f>
        <v>0</v>
      </c>
      <c r="I10" s="139" t="str">
        <f>IF('Usages mobilité'!BN8&lt;&gt;0,'Usages mobilité'!BN8,"")</f>
        <v/>
      </c>
      <c r="J10" s="139">
        <f>IF($C10="",0,E10*'Usages mobilité'!BQ8)</f>
        <v>0</v>
      </c>
      <c r="K10" s="139" t="str">
        <f>IF('Usages mobilité'!BR8&lt;&gt;0,'Usages mobilité'!BR8,"")</f>
        <v/>
      </c>
      <c r="L10" s="139">
        <f>IF($C10="",0,E10*'Usages mobilité'!BU8)</f>
        <v>0</v>
      </c>
      <c r="M10" s="141">
        <f>IF($C10="",0,'Usages mobilité'!BD8)</f>
        <v>0</v>
      </c>
      <c r="N10" s="254">
        <f>IF($C10="",0,'Usages mobilité'!BE8*$E10)</f>
        <v>0</v>
      </c>
      <c r="O10" s="158" t="str">
        <f>IF(OR(G10=0,G10=""),"",((IF(I10&lt;&gt;"",J10*VLOOKUP(I10,Sources!C$57:D$62,2,FALSE),0)+IF(K10&lt;&gt;"",L10*VLOOKUP(K10,Sources!C$57:D$62,2,FALSE),0))-M10*(G10+H10)-N10*Sources!D$55)/1000)</f>
        <v/>
      </c>
      <c r="P10" s="158" t="str">
        <f>IF(OR(G10=0,G10=""),"",(M10*(G10+H10)+N10*Sources!D$55)/1000)</f>
        <v/>
      </c>
      <c r="Q10" s="238" t="str">
        <f>IF('Usages mobilité'!R8&gt;0,"TransportMarchandises", IF('Usages mobilité'!S8&gt;0,"ManipulationMarchandises",IF('Usages mobilité'!T8&gt;0,"TransportVoyageurs","")))</f>
        <v/>
      </c>
      <c r="R10" s="71"/>
      <c r="S10" s="71">
        <f>IF(F10&lt;&gt;0,VLOOKUP(F10,Distribution!H$4:I$53,2,FALSE),0)</f>
        <v>0</v>
      </c>
      <c r="T10" s="71">
        <f t="shared" si="0"/>
        <v>0</v>
      </c>
    </row>
    <row r="11" spans="1:20" s="3" customFormat="1" ht="15.65" customHeight="1" x14ac:dyDescent="0.35">
      <c r="A11" s="76" t="str">
        <f>'Usages mobilité'!A9</f>
        <v>Usage mobilité n°6</v>
      </c>
      <c r="B11" s="76" t="str">
        <f>IF('Usages mobilité'!H9&lt;&gt;0,'Usages mobilité'!H9,"")</f>
        <v/>
      </c>
      <c r="C11" s="71" t="str">
        <f>IF('Usages mobilité'!U9&lt;&gt;0,'Usages mobilité'!U9,"")</f>
        <v/>
      </c>
      <c r="D11" s="71" t="str">
        <f>IF('Usages mobilité'!V9&lt;&gt;0,'Usages mobilité'!V9,"")</f>
        <v/>
      </c>
      <c r="E11" s="139">
        <f>'Usages mobilité'!Y9</f>
        <v>0</v>
      </c>
      <c r="F11" s="139">
        <f>'Usages mobilité'!BF9</f>
        <v>0</v>
      </c>
      <c r="G11" s="139">
        <f>IF(F11&lt;&gt;0,VLOOKUP(F11,Distribution!$H$4:$J$53,3,FALSE),0)</f>
        <v>0</v>
      </c>
      <c r="H11" s="139">
        <f>IF(F11&lt;&gt;0,VLOOKUP(F11,Distribution!$H$4:$M$53,6,FALSE),0)</f>
        <v>0</v>
      </c>
      <c r="I11" s="139" t="str">
        <f>IF('Usages mobilité'!BN9&lt;&gt;0,'Usages mobilité'!BN9,"")</f>
        <v/>
      </c>
      <c r="J11" s="139">
        <f>IF($C11="",0,E11*'Usages mobilité'!BQ9)</f>
        <v>0</v>
      </c>
      <c r="K11" s="139" t="str">
        <f>IF('Usages mobilité'!BR9&lt;&gt;0,'Usages mobilité'!BR9,"")</f>
        <v/>
      </c>
      <c r="L11" s="139">
        <f>IF($C11="",0,E11*'Usages mobilité'!BU9)</f>
        <v>0</v>
      </c>
      <c r="M11" s="141">
        <f>IF($C11="",0,'Usages mobilité'!BD9)</f>
        <v>0</v>
      </c>
      <c r="N11" s="254">
        <f>IF($C11="",0,'Usages mobilité'!BE9*$E11)</f>
        <v>0</v>
      </c>
      <c r="O11" s="158" t="str">
        <f>IF(OR(G11=0,G11=""),"",((IF(I11&lt;&gt;"",J11*VLOOKUP(I11,Sources!C$57:D$62,2,FALSE),0)+IF(K11&lt;&gt;"",L11*VLOOKUP(K11,Sources!C$57:D$62,2,FALSE),0))-M11*(G11+H11)-N11*Sources!D$55)/1000)</f>
        <v/>
      </c>
      <c r="P11" s="158" t="str">
        <f>IF(OR(G11=0,G11=""),"",(M11*(G11+H11)+N11*Sources!D$55)/1000)</f>
        <v/>
      </c>
      <c r="Q11" s="238" t="str">
        <f>IF('Usages mobilité'!R9&gt;0,"TransportMarchandises", IF('Usages mobilité'!S9&gt;0,"ManipulationMarchandises",IF('Usages mobilité'!T9&gt;0,"TransportVoyageurs","")))</f>
        <v/>
      </c>
      <c r="R11" s="71"/>
      <c r="S11" s="71">
        <f>IF(F11&lt;&gt;0,VLOOKUP(F11,Distribution!H$4:I$53,2,FALSE),0)</f>
        <v>0</v>
      </c>
      <c r="T11" s="71">
        <f t="shared" si="0"/>
        <v>0</v>
      </c>
    </row>
    <row r="12" spans="1:20" s="3" customFormat="1" ht="15.65" customHeight="1" x14ac:dyDescent="0.35">
      <c r="A12" s="76" t="str">
        <f>'Usages mobilité'!A10</f>
        <v>Usage mobilité n°7</v>
      </c>
      <c r="B12" s="76" t="str">
        <f>IF('Usages mobilité'!H10&lt;&gt;0,'Usages mobilité'!H10,"")</f>
        <v/>
      </c>
      <c r="C12" s="71" t="str">
        <f>IF('Usages mobilité'!U10&lt;&gt;0,'Usages mobilité'!U10,"")</f>
        <v/>
      </c>
      <c r="D12" s="71" t="str">
        <f>IF('Usages mobilité'!V10&lt;&gt;0,'Usages mobilité'!V10,"")</f>
        <v/>
      </c>
      <c r="E12" s="139">
        <f>'Usages mobilité'!Y10</f>
        <v>0</v>
      </c>
      <c r="F12" s="139">
        <f>'Usages mobilité'!BF10</f>
        <v>0</v>
      </c>
      <c r="G12" s="139">
        <f>IF(F12&lt;&gt;0,VLOOKUP(F12,Distribution!$H$4:$J$53,3,FALSE),0)</f>
        <v>0</v>
      </c>
      <c r="H12" s="139">
        <f>IF(F12&lt;&gt;0,VLOOKUP(F12,Distribution!$H$4:$M$53,6,FALSE),0)</f>
        <v>0</v>
      </c>
      <c r="I12" s="139" t="str">
        <f>IF('Usages mobilité'!BN10&lt;&gt;0,'Usages mobilité'!BN10,"")</f>
        <v/>
      </c>
      <c r="J12" s="139">
        <f>IF($C12="",0,E12*'Usages mobilité'!BQ10)</f>
        <v>0</v>
      </c>
      <c r="K12" s="139" t="str">
        <f>IF('Usages mobilité'!BR10&lt;&gt;0,'Usages mobilité'!BR10,"")</f>
        <v/>
      </c>
      <c r="L12" s="139">
        <f>IF($C12="",0,E12*'Usages mobilité'!BU10)</f>
        <v>0</v>
      </c>
      <c r="M12" s="141">
        <f>IF($C12="",0,'Usages mobilité'!BD10)</f>
        <v>0</v>
      </c>
      <c r="N12" s="254">
        <f>IF($C12="",0,'Usages mobilité'!BE10*$E12)</f>
        <v>0</v>
      </c>
      <c r="O12" s="158" t="str">
        <f>IF(OR(G12=0,G12=""),"",((IF(I12&lt;&gt;"",J12*VLOOKUP(I12,Sources!C$57:D$62,2,FALSE),0)+IF(K12&lt;&gt;"",L12*VLOOKUP(K12,Sources!C$57:D$62,2,FALSE),0))-M12*(G12+H12)-N12*Sources!D$55)/1000)</f>
        <v/>
      </c>
      <c r="P12" s="158" t="str">
        <f>IF(OR(G12=0,G12=""),"",(M12*(G12+H12)+N12*Sources!D$55)/1000)</f>
        <v/>
      </c>
      <c r="Q12" s="238" t="str">
        <f>IF('Usages mobilité'!R10&gt;0,"TransportMarchandises", IF('Usages mobilité'!S10&gt;0,"ManipulationMarchandises",IF('Usages mobilité'!T10&gt;0,"TransportVoyageurs","")))</f>
        <v/>
      </c>
      <c r="R12" s="71"/>
      <c r="S12" s="71">
        <f>IF(F12&lt;&gt;0,VLOOKUP(F12,Distribution!H$4:I$53,2,FALSE),0)</f>
        <v>0</v>
      </c>
      <c r="T12" s="71">
        <f t="shared" si="0"/>
        <v>0</v>
      </c>
    </row>
    <row r="13" spans="1:20" s="3" customFormat="1" ht="15.65" customHeight="1" x14ac:dyDescent="0.35">
      <c r="A13" s="76" t="str">
        <f>'Usages mobilité'!A11</f>
        <v>Usage mobilité n°8</v>
      </c>
      <c r="B13" s="76" t="str">
        <f>IF('Usages mobilité'!H11&lt;&gt;0,'Usages mobilité'!H11,"")</f>
        <v/>
      </c>
      <c r="C13" s="71" t="str">
        <f>IF('Usages mobilité'!U11&lt;&gt;0,'Usages mobilité'!U11,"")</f>
        <v/>
      </c>
      <c r="D13" s="71" t="str">
        <f>IF('Usages mobilité'!V11&lt;&gt;0,'Usages mobilité'!V11,"")</f>
        <v/>
      </c>
      <c r="E13" s="139">
        <f>'Usages mobilité'!Y11</f>
        <v>0</v>
      </c>
      <c r="F13" s="139">
        <f>'Usages mobilité'!BF11</f>
        <v>0</v>
      </c>
      <c r="G13" s="139">
        <f>IF(F13&lt;&gt;0,VLOOKUP(F13,Distribution!$H$4:$J$53,3,FALSE),0)</f>
        <v>0</v>
      </c>
      <c r="H13" s="139">
        <f>IF(F13&lt;&gt;0,VLOOKUP(F13,Distribution!$H$4:$M$53,6,FALSE),0)</f>
        <v>0</v>
      </c>
      <c r="I13" s="139" t="str">
        <f>IF('Usages mobilité'!BN11&lt;&gt;0,'Usages mobilité'!BN11,"")</f>
        <v/>
      </c>
      <c r="J13" s="139">
        <f>IF($C13="",0,E13*'Usages mobilité'!BQ11)</f>
        <v>0</v>
      </c>
      <c r="K13" s="139" t="str">
        <f>IF('Usages mobilité'!BR11&lt;&gt;0,'Usages mobilité'!BR11,"")</f>
        <v/>
      </c>
      <c r="L13" s="139">
        <f>IF($C13="",0,E13*'Usages mobilité'!BU11)</f>
        <v>0</v>
      </c>
      <c r="M13" s="141">
        <f>IF($C13="",0,'Usages mobilité'!BD11)</f>
        <v>0</v>
      </c>
      <c r="N13" s="254">
        <f>IF($C13="",0,'Usages mobilité'!BE11*$E13)</f>
        <v>0</v>
      </c>
      <c r="O13" s="158" t="str">
        <f>IF(OR(G13=0,G13=""),"",((IF(I13&lt;&gt;"",J13*VLOOKUP(I13,Sources!C$57:D$62,2,FALSE),0)+IF(K13&lt;&gt;"",L13*VLOOKUP(K13,Sources!C$57:D$62,2,FALSE),0))-M13*(G13+H13)-N13*Sources!D$55)/1000)</f>
        <v/>
      </c>
      <c r="P13" s="158" t="str">
        <f>IF(OR(G13=0,G13=""),"",(M13*(G13+H13)+N13*Sources!D$55)/1000)</f>
        <v/>
      </c>
      <c r="Q13" s="238" t="str">
        <f>IF('Usages mobilité'!R11&gt;0,"TransportMarchandises", IF('Usages mobilité'!S11&gt;0,"ManipulationMarchandises",IF('Usages mobilité'!T11&gt;0,"TransportVoyageurs","")))</f>
        <v/>
      </c>
      <c r="R13" s="71"/>
      <c r="S13" s="71">
        <f>IF(F13&lt;&gt;0,VLOOKUP(F13,Distribution!H$4:I$53,2,FALSE),0)</f>
        <v>0</v>
      </c>
      <c r="T13" s="71">
        <f t="shared" si="0"/>
        <v>0</v>
      </c>
    </row>
    <row r="14" spans="1:20" s="3" customFormat="1" ht="15.65" customHeight="1" x14ac:dyDescent="0.35">
      <c r="A14" s="76" t="str">
        <f>'Usages mobilité'!A12</f>
        <v>Usage mobilité n°9</v>
      </c>
      <c r="B14" s="76" t="str">
        <f>IF('Usages mobilité'!H12&lt;&gt;0,'Usages mobilité'!H12,"")</f>
        <v/>
      </c>
      <c r="C14" s="71" t="str">
        <f>IF('Usages mobilité'!U12&lt;&gt;0,'Usages mobilité'!U12,"")</f>
        <v/>
      </c>
      <c r="D14" s="71" t="str">
        <f>IF('Usages mobilité'!V12&lt;&gt;0,'Usages mobilité'!V12,"")</f>
        <v/>
      </c>
      <c r="E14" s="139">
        <f>'Usages mobilité'!Y12</f>
        <v>0</v>
      </c>
      <c r="F14" s="139">
        <f>'Usages mobilité'!BF12</f>
        <v>0</v>
      </c>
      <c r="G14" s="139">
        <f>IF(F14&lt;&gt;0,VLOOKUP(F14,Distribution!$H$4:$J$53,3,FALSE),0)</f>
        <v>0</v>
      </c>
      <c r="H14" s="139">
        <f>IF(F14&lt;&gt;0,VLOOKUP(F14,Distribution!$H$4:$M$53,6,FALSE),0)</f>
        <v>0</v>
      </c>
      <c r="I14" s="139" t="str">
        <f>IF('Usages mobilité'!BN12&lt;&gt;0,'Usages mobilité'!BN12,"")</f>
        <v/>
      </c>
      <c r="J14" s="139">
        <f>IF($C14="",0,E14*'Usages mobilité'!BQ12)</f>
        <v>0</v>
      </c>
      <c r="K14" s="139" t="str">
        <f>IF('Usages mobilité'!BR12&lt;&gt;0,'Usages mobilité'!BR12,"")</f>
        <v/>
      </c>
      <c r="L14" s="139">
        <f>IF($C14="",0,E14*'Usages mobilité'!BU12)</f>
        <v>0</v>
      </c>
      <c r="M14" s="141">
        <f>IF($C14="",0,'Usages mobilité'!BD12)</f>
        <v>0</v>
      </c>
      <c r="N14" s="254">
        <f>IF($C14="",0,'Usages mobilité'!BE12*$E14)</f>
        <v>0</v>
      </c>
      <c r="O14" s="158" t="str">
        <f>IF(OR(G14=0,G14=""),"",((IF(I14&lt;&gt;"",J14*VLOOKUP(I14,Sources!C$57:D$62,2,FALSE),0)+IF(K14&lt;&gt;"",L14*VLOOKUP(K14,Sources!C$57:D$62,2,FALSE),0))-M14*(G14+H14)-N14*Sources!D$55)/1000)</f>
        <v/>
      </c>
      <c r="P14" s="158" t="str">
        <f>IF(OR(G14=0,G14=""),"",(M14*(G14+H14)+N14*Sources!D$55)/1000)</f>
        <v/>
      </c>
      <c r="Q14" s="238" t="str">
        <f>IF('Usages mobilité'!R12&gt;0,"TransportMarchandises", IF('Usages mobilité'!S12&gt;0,"ManipulationMarchandises",IF('Usages mobilité'!T12&gt;0,"TransportVoyageurs","")))</f>
        <v/>
      </c>
      <c r="R14" s="71"/>
      <c r="S14" s="71">
        <f>IF(F14&lt;&gt;0,VLOOKUP(F14,Distribution!H$4:I$53,2,FALSE),0)</f>
        <v>0</v>
      </c>
      <c r="T14" s="71">
        <f t="shared" si="0"/>
        <v>0</v>
      </c>
    </row>
    <row r="15" spans="1:20" s="3" customFormat="1" ht="15.65" customHeight="1" x14ac:dyDescent="0.35">
      <c r="A15" s="76" t="str">
        <f>'Usages mobilité'!A13</f>
        <v>Usage mobilité n°10</v>
      </c>
      <c r="B15" s="76" t="str">
        <f>IF('Usages mobilité'!H13&lt;&gt;0,'Usages mobilité'!H13,"")</f>
        <v/>
      </c>
      <c r="C15" s="71" t="str">
        <f>IF('Usages mobilité'!U13&lt;&gt;0,'Usages mobilité'!U13,"")</f>
        <v/>
      </c>
      <c r="D15" s="71" t="str">
        <f>IF('Usages mobilité'!V13&lt;&gt;0,'Usages mobilité'!V13,"")</f>
        <v/>
      </c>
      <c r="E15" s="139">
        <f>'Usages mobilité'!Y13</f>
        <v>0</v>
      </c>
      <c r="F15" s="139">
        <f>'Usages mobilité'!BF13</f>
        <v>0</v>
      </c>
      <c r="G15" s="139">
        <f>IF(F15&lt;&gt;0,VLOOKUP(F15,Distribution!$H$4:$J$53,3,FALSE),0)</f>
        <v>0</v>
      </c>
      <c r="H15" s="139">
        <f>IF(F15&lt;&gt;0,VLOOKUP(F15,Distribution!$H$4:$M$53,6,FALSE),0)</f>
        <v>0</v>
      </c>
      <c r="I15" s="139" t="str">
        <f>IF('Usages mobilité'!BN13&lt;&gt;0,'Usages mobilité'!BN13,"")</f>
        <v/>
      </c>
      <c r="J15" s="139">
        <f>IF($C15="",0,E15*'Usages mobilité'!BQ13)</f>
        <v>0</v>
      </c>
      <c r="K15" s="139" t="str">
        <f>IF('Usages mobilité'!BR13&lt;&gt;0,'Usages mobilité'!BR13,"")</f>
        <v/>
      </c>
      <c r="L15" s="139">
        <f>IF($C15="",0,E15*'Usages mobilité'!BU13)</f>
        <v>0</v>
      </c>
      <c r="M15" s="141">
        <f>IF($C15="",0,'Usages mobilité'!BD13)</f>
        <v>0</v>
      </c>
      <c r="N15" s="254">
        <f>IF($C15="",0,'Usages mobilité'!BE13*$E15)</f>
        <v>0</v>
      </c>
      <c r="O15" s="158" t="str">
        <f>IF(OR(G15=0,G15=""),"",((IF(I15&lt;&gt;"",J15*VLOOKUP(I15,Sources!C$57:D$62,2,FALSE),0)+IF(K15&lt;&gt;"",L15*VLOOKUP(K15,Sources!C$57:D$62,2,FALSE),0))-M15*(G15+H15)-N15*Sources!D$55)/1000)</f>
        <v/>
      </c>
      <c r="P15" s="158" t="str">
        <f>IF(OR(G15=0,G15=""),"",(M15*(G15+H15)+N15*Sources!D$55)/1000)</f>
        <v/>
      </c>
      <c r="Q15" s="238" t="str">
        <f>IF('Usages mobilité'!R13&gt;0,"TransportMarchandises", IF('Usages mobilité'!S13&gt;0,"ManipulationMarchandises",IF('Usages mobilité'!T13&gt;0,"TransportVoyageurs","")))</f>
        <v/>
      </c>
      <c r="R15" s="71"/>
      <c r="S15" s="71">
        <f>IF(F15&lt;&gt;0,VLOOKUP(F15,Distribution!H$4:I$53,2,FALSE),0)</f>
        <v>0</v>
      </c>
      <c r="T15" s="71">
        <f t="shared" si="0"/>
        <v>0</v>
      </c>
    </row>
    <row r="16" spans="1:20" s="3" customFormat="1" ht="15.65" customHeight="1" outlineLevel="1" x14ac:dyDescent="0.35">
      <c r="A16" s="76" t="str">
        <f>'Usages mobilité'!A14</f>
        <v>Usage mobilité n°11</v>
      </c>
      <c r="B16" s="76" t="str">
        <f>IF('Usages mobilité'!H14&lt;&gt;0,'Usages mobilité'!H14,"")</f>
        <v/>
      </c>
      <c r="C16" s="71" t="str">
        <f>IF('Usages mobilité'!U14&lt;&gt;0,'Usages mobilité'!U14,"")</f>
        <v/>
      </c>
      <c r="D16" s="71" t="str">
        <f>IF('Usages mobilité'!V14&lt;&gt;0,'Usages mobilité'!V14,"")</f>
        <v/>
      </c>
      <c r="E16" s="139">
        <f>'Usages mobilité'!Y14</f>
        <v>0</v>
      </c>
      <c r="F16" s="139">
        <f>'Usages mobilité'!BF14</f>
        <v>0</v>
      </c>
      <c r="G16" s="139">
        <f>IF(F16&lt;&gt;0,VLOOKUP(F16,Distribution!$H$4:$J$53,3,FALSE),0)</f>
        <v>0</v>
      </c>
      <c r="H16" s="139">
        <f>IF(F16&lt;&gt;0,VLOOKUP(F16,Distribution!$H$4:$M$53,6,FALSE),0)</f>
        <v>0</v>
      </c>
      <c r="I16" s="139" t="str">
        <f>IF('Usages mobilité'!BN14&lt;&gt;0,'Usages mobilité'!BN14,"")</f>
        <v/>
      </c>
      <c r="J16" s="139">
        <f>IF($C16="",0,E16*'Usages mobilité'!BQ14)</f>
        <v>0</v>
      </c>
      <c r="K16" s="139" t="str">
        <f>IF('Usages mobilité'!BR14&lt;&gt;0,'Usages mobilité'!BR14,"")</f>
        <v/>
      </c>
      <c r="L16" s="139">
        <f>IF($C16="",0,E16*'Usages mobilité'!BU14)</f>
        <v>0</v>
      </c>
      <c r="M16" s="141">
        <f>IF($C16="",0,'Usages mobilité'!BD14)</f>
        <v>0</v>
      </c>
      <c r="N16" s="254">
        <f>IF($C16="",0,'Usages mobilité'!BE14*$E16)</f>
        <v>0</v>
      </c>
      <c r="O16" s="158" t="str">
        <f>IF(OR(G16=0,G16=""),"",((IF(I16&lt;&gt;"",J16*VLOOKUP(I16,Sources!C$57:D$62,2,FALSE),0)+IF(K16&lt;&gt;"",L16*VLOOKUP(K16,Sources!C$57:D$62,2,FALSE),0))-M16*(G16+H16)-N16*Sources!D$55)/1000)</f>
        <v/>
      </c>
      <c r="P16" s="158" t="str">
        <f>IF(OR(G16=0,G16=""),"",(M16*(G16+H16)+N16*Sources!D$55)/1000)</f>
        <v/>
      </c>
      <c r="Q16" s="238" t="str">
        <f>IF('Usages mobilité'!R14&gt;0,"TransportMarchandises", IF('Usages mobilité'!S14&gt;0,"ManipulationMarchandises",IF('Usages mobilité'!T14&gt;0,"TransportVoyageurs","")))</f>
        <v/>
      </c>
      <c r="R16" s="71"/>
      <c r="S16" s="71">
        <f>IF(F16&lt;&gt;0,VLOOKUP(F16,Distribution!H$4:I$53,2,FALSE),0)</f>
        <v>0</v>
      </c>
      <c r="T16" s="71">
        <f t="shared" si="0"/>
        <v>0</v>
      </c>
    </row>
    <row r="17" spans="1:20" s="3" customFormat="1" ht="15.65" customHeight="1" outlineLevel="1" x14ac:dyDescent="0.35">
      <c r="A17" s="76" t="str">
        <f>'Usages mobilité'!A15</f>
        <v>Usage mobilité n°12</v>
      </c>
      <c r="B17" s="76" t="str">
        <f>IF('Usages mobilité'!H15&lt;&gt;0,'Usages mobilité'!H15,"")</f>
        <v/>
      </c>
      <c r="C17" s="71" t="str">
        <f>IF('Usages mobilité'!U15&lt;&gt;0,'Usages mobilité'!U15,"")</f>
        <v/>
      </c>
      <c r="D17" s="71" t="str">
        <f>IF('Usages mobilité'!V15&lt;&gt;0,'Usages mobilité'!V15,"")</f>
        <v/>
      </c>
      <c r="E17" s="139">
        <f>'Usages mobilité'!Y15</f>
        <v>0</v>
      </c>
      <c r="F17" s="139">
        <f>'Usages mobilité'!BF15</f>
        <v>0</v>
      </c>
      <c r="G17" s="139">
        <f>IF(F17&lt;&gt;0,VLOOKUP(F17,Distribution!$H$4:$J$53,3,FALSE),0)</f>
        <v>0</v>
      </c>
      <c r="H17" s="139">
        <f>IF(F17&lt;&gt;0,VLOOKUP(F17,Distribution!$H$4:$M$53,6,FALSE),0)</f>
        <v>0</v>
      </c>
      <c r="I17" s="139" t="str">
        <f>IF('Usages mobilité'!BN15&lt;&gt;0,'Usages mobilité'!BN15,"")</f>
        <v/>
      </c>
      <c r="J17" s="139">
        <f>IF($C17="",0,E17*'Usages mobilité'!BQ15)</f>
        <v>0</v>
      </c>
      <c r="K17" s="139" t="str">
        <f>IF('Usages mobilité'!BR15&lt;&gt;0,'Usages mobilité'!BR15,"")</f>
        <v/>
      </c>
      <c r="L17" s="139">
        <f>IF($C17="",0,E17*'Usages mobilité'!BU15)</f>
        <v>0</v>
      </c>
      <c r="M17" s="141">
        <f>IF($C17="",0,'Usages mobilité'!BD15)</f>
        <v>0</v>
      </c>
      <c r="N17" s="254">
        <f>IF($C17="",0,'Usages mobilité'!BE15*$E17)</f>
        <v>0</v>
      </c>
      <c r="O17" s="158" t="str">
        <f>IF(OR(G17=0,G17=""),"",((IF(I17&lt;&gt;"",J17*VLOOKUP(I17,Sources!C$57:D$62,2,FALSE),0)+IF(K17&lt;&gt;"",L17*VLOOKUP(K17,Sources!C$57:D$62,2,FALSE),0))-M17*(G17+H17)-N17*Sources!D$55)/1000)</f>
        <v/>
      </c>
      <c r="P17" s="158" t="str">
        <f>IF(OR(G17=0,G17=""),"",(M17*(G17+H17)+N17*Sources!D$55)/1000)</f>
        <v/>
      </c>
      <c r="Q17" s="238" t="str">
        <f>IF('Usages mobilité'!R15&gt;0,"TransportMarchandises", IF('Usages mobilité'!S15&gt;0,"ManipulationMarchandises",IF('Usages mobilité'!T15&gt;0,"TransportVoyageurs","")))</f>
        <v/>
      </c>
      <c r="R17" s="71"/>
      <c r="S17" s="71">
        <f>IF(F17&lt;&gt;0,VLOOKUP(F17,Distribution!H$4:I$53,2,FALSE),0)</f>
        <v>0</v>
      </c>
      <c r="T17" s="71">
        <f t="shared" si="0"/>
        <v>0</v>
      </c>
    </row>
    <row r="18" spans="1:20" s="3" customFormat="1" ht="15.65" customHeight="1" outlineLevel="1" x14ac:dyDescent="0.35">
      <c r="A18" s="76" t="str">
        <f>'Usages mobilité'!A16</f>
        <v>Usage mobilité n°13</v>
      </c>
      <c r="B18" s="76" t="str">
        <f>IF('Usages mobilité'!H16&lt;&gt;0,'Usages mobilité'!H16,"")</f>
        <v/>
      </c>
      <c r="C18" s="71" t="str">
        <f>IF('Usages mobilité'!U16&lt;&gt;0,'Usages mobilité'!U16,"")</f>
        <v/>
      </c>
      <c r="D18" s="71" t="str">
        <f>IF('Usages mobilité'!V16&lt;&gt;0,'Usages mobilité'!V16,"")</f>
        <v/>
      </c>
      <c r="E18" s="139">
        <f>'Usages mobilité'!Y16</f>
        <v>0</v>
      </c>
      <c r="F18" s="139">
        <f>'Usages mobilité'!BF16</f>
        <v>0</v>
      </c>
      <c r="G18" s="139">
        <f>IF(F18&lt;&gt;0,VLOOKUP(F18,Distribution!$H$4:$J$53,3,FALSE),0)</f>
        <v>0</v>
      </c>
      <c r="H18" s="139">
        <f>IF(F18&lt;&gt;0,VLOOKUP(F18,Distribution!$H$4:$M$53,6,FALSE),0)</f>
        <v>0</v>
      </c>
      <c r="I18" s="139" t="str">
        <f>IF('Usages mobilité'!BN16&lt;&gt;0,'Usages mobilité'!BN16,"")</f>
        <v/>
      </c>
      <c r="J18" s="139">
        <f>IF($C18="",0,E18*'Usages mobilité'!BQ16)</f>
        <v>0</v>
      </c>
      <c r="K18" s="139" t="str">
        <f>IF('Usages mobilité'!BR16&lt;&gt;0,'Usages mobilité'!BR16,"")</f>
        <v/>
      </c>
      <c r="L18" s="139">
        <f>IF($C18="",0,E18*'Usages mobilité'!BU16)</f>
        <v>0</v>
      </c>
      <c r="M18" s="141">
        <f>IF($C18="",0,'Usages mobilité'!BD16)</f>
        <v>0</v>
      </c>
      <c r="N18" s="254">
        <f>IF($C18="",0,'Usages mobilité'!BE16*$E18)</f>
        <v>0</v>
      </c>
      <c r="O18" s="158" t="str">
        <f>IF(OR(G18=0,G18=""),"",((IF(I18&lt;&gt;"",J18*VLOOKUP(I18,Sources!C$57:D$62,2,FALSE),0)+IF(K18&lt;&gt;"",L18*VLOOKUP(K18,Sources!C$57:D$62,2,FALSE),0))-M18*(G18+H18)-N18*Sources!D$55)/1000)</f>
        <v/>
      </c>
      <c r="P18" s="158" t="str">
        <f>IF(OR(G18=0,G18=""),"",(M18*(G18+H18)+N18*Sources!D$55)/1000)</f>
        <v/>
      </c>
      <c r="Q18" s="238" t="str">
        <f>IF('Usages mobilité'!R16&gt;0,"TransportMarchandises", IF('Usages mobilité'!S16&gt;0,"ManipulationMarchandises",IF('Usages mobilité'!T16&gt;0,"TransportVoyageurs","")))</f>
        <v/>
      </c>
      <c r="R18" s="71"/>
      <c r="S18" s="71">
        <f>IF(F18&lt;&gt;0,VLOOKUP(F18,Distribution!H$4:I$53,2,FALSE),0)</f>
        <v>0</v>
      </c>
      <c r="T18" s="71">
        <f t="shared" si="0"/>
        <v>0</v>
      </c>
    </row>
    <row r="19" spans="1:20" s="3" customFormat="1" ht="15.65" customHeight="1" outlineLevel="1" x14ac:dyDescent="0.35">
      <c r="A19" s="76" t="str">
        <f>'Usages mobilité'!A17</f>
        <v>Usage mobilité n°14</v>
      </c>
      <c r="B19" s="76" t="str">
        <f>IF('Usages mobilité'!H17&lt;&gt;0,'Usages mobilité'!H17,"")</f>
        <v/>
      </c>
      <c r="C19" s="71" t="str">
        <f>IF('Usages mobilité'!U17&lt;&gt;0,'Usages mobilité'!U17,"")</f>
        <v/>
      </c>
      <c r="D19" s="71" t="str">
        <f>IF('Usages mobilité'!V17&lt;&gt;0,'Usages mobilité'!V17,"")</f>
        <v/>
      </c>
      <c r="E19" s="139">
        <f>'Usages mobilité'!Y17</f>
        <v>0</v>
      </c>
      <c r="F19" s="139">
        <f>'Usages mobilité'!BF17</f>
        <v>0</v>
      </c>
      <c r="G19" s="139">
        <f>IF(F19&lt;&gt;0,VLOOKUP(F19,Distribution!$H$4:$J$53,3,FALSE),0)</f>
        <v>0</v>
      </c>
      <c r="H19" s="139">
        <f>IF(F19&lt;&gt;0,VLOOKUP(F19,Distribution!$H$4:$M$53,6,FALSE),0)</f>
        <v>0</v>
      </c>
      <c r="I19" s="139" t="str">
        <f>IF('Usages mobilité'!BN17&lt;&gt;0,'Usages mobilité'!BN17,"")</f>
        <v/>
      </c>
      <c r="J19" s="139">
        <f>IF($C19="",0,E19*'Usages mobilité'!BQ17)</f>
        <v>0</v>
      </c>
      <c r="K19" s="139" t="str">
        <f>IF('Usages mobilité'!BR17&lt;&gt;0,'Usages mobilité'!BR17,"")</f>
        <v/>
      </c>
      <c r="L19" s="139">
        <f>IF($C19="",0,E19*'Usages mobilité'!BU17)</f>
        <v>0</v>
      </c>
      <c r="M19" s="141">
        <f>IF($C19="",0,'Usages mobilité'!BD17)</f>
        <v>0</v>
      </c>
      <c r="N19" s="254">
        <f>IF($C19="",0,'Usages mobilité'!BE17*$E19)</f>
        <v>0</v>
      </c>
      <c r="O19" s="158" t="str">
        <f>IF(OR(G19=0,G19=""),"",((IF(I19&lt;&gt;"",J19*VLOOKUP(I19,Sources!C$57:D$62,2,FALSE),0)+IF(K19&lt;&gt;"",L19*VLOOKUP(K19,Sources!C$57:D$62,2,FALSE),0))-M19*(G19+H19)-N19*Sources!D$55)/1000)</f>
        <v/>
      </c>
      <c r="P19" s="158" t="str">
        <f>IF(OR(G19=0,G19=""),"",(M19*(G19+H19)+N19*Sources!D$55)/1000)</f>
        <v/>
      </c>
      <c r="Q19" s="238" t="str">
        <f>IF('Usages mobilité'!R17&gt;0,"TransportMarchandises", IF('Usages mobilité'!S17&gt;0,"ManipulationMarchandises",IF('Usages mobilité'!T17&gt;0,"TransportVoyageurs","")))</f>
        <v/>
      </c>
      <c r="R19" s="71"/>
      <c r="S19" s="71">
        <f>IF(F19&lt;&gt;0,VLOOKUP(F19,Distribution!H$4:I$53,2,FALSE),0)</f>
        <v>0</v>
      </c>
      <c r="T19" s="71">
        <f t="shared" si="0"/>
        <v>0</v>
      </c>
    </row>
    <row r="20" spans="1:20" s="3" customFormat="1" ht="15.65" customHeight="1" outlineLevel="1" x14ac:dyDescent="0.35">
      <c r="A20" s="76" t="str">
        <f>'Usages mobilité'!A18</f>
        <v>Usage mobilité n°15</v>
      </c>
      <c r="B20" s="76" t="str">
        <f>IF('Usages mobilité'!H18&lt;&gt;0,'Usages mobilité'!H18,"")</f>
        <v/>
      </c>
      <c r="C20" s="71" t="str">
        <f>IF('Usages mobilité'!U18&lt;&gt;0,'Usages mobilité'!U18,"")</f>
        <v/>
      </c>
      <c r="D20" s="71" t="str">
        <f>IF('Usages mobilité'!V18&lt;&gt;0,'Usages mobilité'!V18,"")</f>
        <v/>
      </c>
      <c r="E20" s="139">
        <f>'Usages mobilité'!Y18</f>
        <v>0</v>
      </c>
      <c r="F20" s="139">
        <f>'Usages mobilité'!BF18</f>
        <v>0</v>
      </c>
      <c r="G20" s="139">
        <f>IF(F20&lt;&gt;0,VLOOKUP(F20,Distribution!$H$4:$J$53,3,FALSE),0)</f>
        <v>0</v>
      </c>
      <c r="H20" s="139">
        <f>IF(F20&lt;&gt;0,VLOOKUP(F20,Distribution!$H$4:$M$53,6,FALSE),0)</f>
        <v>0</v>
      </c>
      <c r="I20" s="139" t="str">
        <f>IF('Usages mobilité'!BN18&lt;&gt;0,'Usages mobilité'!BN18,"")</f>
        <v/>
      </c>
      <c r="J20" s="139">
        <f>IF($C20="",0,E20*'Usages mobilité'!BQ18)</f>
        <v>0</v>
      </c>
      <c r="K20" s="139" t="str">
        <f>IF('Usages mobilité'!BR18&lt;&gt;0,'Usages mobilité'!BR18,"")</f>
        <v/>
      </c>
      <c r="L20" s="139">
        <f>IF($C20="",0,E20*'Usages mobilité'!BU18)</f>
        <v>0</v>
      </c>
      <c r="M20" s="141">
        <f>IF($C20="",0,'Usages mobilité'!BD18)</f>
        <v>0</v>
      </c>
      <c r="N20" s="254">
        <f>IF($C20="",0,'Usages mobilité'!BE18*$E20)</f>
        <v>0</v>
      </c>
      <c r="O20" s="158" t="str">
        <f>IF(OR(G20=0,G20=""),"",((IF(I20&lt;&gt;"",J20*VLOOKUP(I20,Sources!C$57:D$62,2,FALSE),0)+IF(K20&lt;&gt;"",L20*VLOOKUP(K20,Sources!C$57:D$62,2,FALSE),0))-M20*(G20+H20)-N20*Sources!D$55)/1000)</f>
        <v/>
      </c>
      <c r="P20" s="158" t="str">
        <f>IF(OR(G20=0,G20=""),"",(M20*(G20+H20)+N20*Sources!D$55)/1000)</f>
        <v/>
      </c>
      <c r="Q20" s="238" t="str">
        <f>IF('Usages mobilité'!R18&gt;0,"TransportMarchandises", IF('Usages mobilité'!S18&gt;0,"ManipulationMarchandises",IF('Usages mobilité'!T18&gt;0,"TransportVoyageurs","")))</f>
        <v/>
      </c>
      <c r="R20" s="71"/>
      <c r="S20" s="71">
        <f>IF(F20&lt;&gt;0,VLOOKUP(F20,Distribution!H$4:I$53,2,FALSE),0)</f>
        <v>0</v>
      </c>
      <c r="T20" s="71">
        <f t="shared" si="0"/>
        <v>0</v>
      </c>
    </row>
    <row r="21" spans="1:20" s="3" customFormat="1" ht="15.65" customHeight="1" outlineLevel="1" x14ac:dyDescent="0.35">
      <c r="A21" s="76" t="str">
        <f>'Usages mobilité'!A19</f>
        <v>Usage mobilité n°16</v>
      </c>
      <c r="B21" s="76" t="str">
        <f>IF('Usages mobilité'!H19&lt;&gt;0,'Usages mobilité'!H19,"")</f>
        <v/>
      </c>
      <c r="C21" s="71" t="str">
        <f>IF('Usages mobilité'!U19&lt;&gt;0,'Usages mobilité'!U19,"")</f>
        <v/>
      </c>
      <c r="D21" s="71" t="str">
        <f>IF('Usages mobilité'!V19&lt;&gt;0,'Usages mobilité'!V19,"")</f>
        <v/>
      </c>
      <c r="E21" s="139">
        <f>'Usages mobilité'!Y19</f>
        <v>0</v>
      </c>
      <c r="F21" s="139">
        <f>'Usages mobilité'!BF19</f>
        <v>0</v>
      </c>
      <c r="G21" s="139">
        <f>IF(F21&lt;&gt;0,VLOOKUP(F21,Distribution!$H$4:$J$53,3,FALSE),0)</f>
        <v>0</v>
      </c>
      <c r="H21" s="139">
        <f>IF(F21&lt;&gt;0,VLOOKUP(F21,Distribution!$H$4:$M$53,6,FALSE),0)</f>
        <v>0</v>
      </c>
      <c r="I21" s="139" t="str">
        <f>IF('Usages mobilité'!BN19&lt;&gt;0,'Usages mobilité'!BN19,"")</f>
        <v/>
      </c>
      <c r="J21" s="139">
        <f>IF($C21="",0,E21*'Usages mobilité'!BQ19)</f>
        <v>0</v>
      </c>
      <c r="K21" s="139" t="str">
        <f>IF('Usages mobilité'!BR19&lt;&gt;0,'Usages mobilité'!BR19,"")</f>
        <v/>
      </c>
      <c r="L21" s="139">
        <f>IF($C21="",0,E21*'Usages mobilité'!BU19)</f>
        <v>0</v>
      </c>
      <c r="M21" s="141">
        <f>IF($C21="",0,'Usages mobilité'!BD19)</f>
        <v>0</v>
      </c>
      <c r="N21" s="254">
        <f>IF($C21="",0,'Usages mobilité'!BE19*$E21)</f>
        <v>0</v>
      </c>
      <c r="O21" s="158" t="str">
        <f>IF(OR(G21=0,G21=""),"",((IF(I21&lt;&gt;"",J21*VLOOKUP(I21,Sources!C$57:D$62,2,FALSE),0)+IF(K21&lt;&gt;"",L21*VLOOKUP(K21,Sources!C$57:D$62,2,FALSE),0))-M21*(G21+H21)-N21*Sources!D$55)/1000)</f>
        <v/>
      </c>
      <c r="P21" s="158" t="str">
        <f>IF(OR(G21=0,G21=""),"",(M21*(G21+H21)+N21*Sources!D$55)/1000)</f>
        <v/>
      </c>
      <c r="Q21" s="238" t="str">
        <f>IF('Usages mobilité'!R19&gt;0,"TransportMarchandises", IF('Usages mobilité'!S19&gt;0,"ManipulationMarchandises",IF('Usages mobilité'!T19&gt;0,"TransportVoyageurs","")))</f>
        <v/>
      </c>
      <c r="R21" s="71"/>
      <c r="S21" s="71">
        <f>IF(F21&lt;&gt;0,VLOOKUP(F21,Distribution!H$4:I$53,2,FALSE),0)</f>
        <v>0</v>
      </c>
      <c r="T21" s="71">
        <f t="shared" si="0"/>
        <v>0</v>
      </c>
    </row>
    <row r="22" spans="1:20" s="3" customFormat="1" ht="15.65" customHeight="1" outlineLevel="1" x14ac:dyDescent="0.35">
      <c r="A22" s="76" t="str">
        <f>'Usages mobilité'!A20</f>
        <v>Usage mobilité n°17</v>
      </c>
      <c r="B22" s="76" t="str">
        <f>IF('Usages mobilité'!H20&lt;&gt;0,'Usages mobilité'!H20,"")</f>
        <v/>
      </c>
      <c r="C22" s="71" t="str">
        <f>IF('Usages mobilité'!U20&lt;&gt;0,'Usages mobilité'!U20,"")</f>
        <v/>
      </c>
      <c r="D22" s="71" t="str">
        <f>IF('Usages mobilité'!V20&lt;&gt;0,'Usages mobilité'!V20,"")</f>
        <v/>
      </c>
      <c r="E22" s="139">
        <f>'Usages mobilité'!Y20</f>
        <v>0</v>
      </c>
      <c r="F22" s="139">
        <f>'Usages mobilité'!BF20</f>
        <v>0</v>
      </c>
      <c r="G22" s="139">
        <f>IF(F22&lt;&gt;0,VLOOKUP(F22,Distribution!$H$4:$J$53,3,FALSE),0)</f>
        <v>0</v>
      </c>
      <c r="H22" s="139">
        <f>IF(F22&lt;&gt;0,VLOOKUP(F22,Distribution!$H$4:$M$53,6,FALSE),0)</f>
        <v>0</v>
      </c>
      <c r="I22" s="139" t="str">
        <f>IF('Usages mobilité'!BN20&lt;&gt;0,'Usages mobilité'!BN20,"")</f>
        <v/>
      </c>
      <c r="J22" s="139">
        <f>IF($C22="",0,E22*'Usages mobilité'!BQ20)</f>
        <v>0</v>
      </c>
      <c r="K22" s="139" t="str">
        <f>IF('Usages mobilité'!BR20&lt;&gt;0,'Usages mobilité'!BR20,"")</f>
        <v/>
      </c>
      <c r="L22" s="139">
        <f>IF($C22="",0,E22*'Usages mobilité'!BU20)</f>
        <v>0</v>
      </c>
      <c r="M22" s="141">
        <f>IF($C22="",0,'Usages mobilité'!BD20)</f>
        <v>0</v>
      </c>
      <c r="N22" s="254">
        <f>IF($C22="",0,'Usages mobilité'!BE20*$E22)</f>
        <v>0</v>
      </c>
      <c r="O22" s="158" t="str">
        <f>IF(OR(G22=0,G22=""),"",((IF(I22&lt;&gt;"",J22*VLOOKUP(I22,Sources!C$57:D$62,2,FALSE),0)+IF(K22&lt;&gt;"",L22*VLOOKUP(K22,Sources!C$57:D$62,2,FALSE),0))-M22*(G22+H22)-N22*Sources!D$55)/1000)</f>
        <v/>
      </c>
      <c r="P22" s="158" t="str">
        <f>IF(OR(G22=0,G22=""),"",(M22*(G22+H22)+N22*Sources!D$55)/1000)</f>
        <v/>
      </c>
      <c r="Q22" s="238" t="str">
        <f>IF('Usages mobilité'!R20&gt;0,"TransportMarchandises", IF('Usages mobilité'!S20&gt;0,"ManipulationMarchandises",IF('Usages mobilité'!T20&gt;0,"TransportVoyageurs","")))</f>
        <v/>
      </c>
      <c r="R22" s="71"/>
      <c r="S22" s="71">
        <f>IF(F22&lt;&gt;0,VLOOKUP(F22,Distribution!H$4:I$53,2,FALSE),0)</f>
        <v>0</v>
      </c>
      <c r="T22" s="71">
        <f t="shared" si="0"/>
        <v>0</v>
      </c>
    </row>
    <row r="23" spans="1:20" s="3" customFormat="1" ht="15.65" customHeight="1" outlineLevel="1" x14ac:dyDescent="0.35">
      <c r="A23" s="76" t="str">
        <f>'Usages mobilité'!A21</f>
        <v>Usage mobilité n°18</v>
      </c>
      <c r="B23" s="76" t="str">
        <f>IF('Usages mobilité'!H21&lt;&gt;0,'Usages mobilité'!H21,"")</f>
        <v/>
      </c>
      <c r="C23" s="71" t="str">
        <f>IF('Usages mobilité'!U21&lt;&gt;0,'Usages mobilité'!U21,"")</f>
        <v/>
      </c>
      <c r="D23" s="71" t="str">
        <f>IF('Usages mobilité'!V21&lt;&gt;0,'Usages mobilité'!V21,"")</f>
        <v/>
      </c>
      <c r="E23" s="139">
        <f>'Usages mobilité'!Y21</f>
        <v>0</v>
      </c>
      <c r="F23" s="139">
        <f>'Usages mobilité'!BF21</f>
        <v>0</v>
      </c>
      <c r="G23" s="139">
        <f>IF(F23&lt;&gt;0,VLOOKUP(F23,Distribution!$H$4:$J$53,3,FALSE),0)</f>
        <v>0</v>
      </c>
      <c r="H23" s="139">
        <f>IF(F23&lt;&gt;0,VLOOKUP(F23,Distribution!$H$4:$M$53,6,FALSE),0)</f>
        <v>0</v>
      </c>
      <c r="I23" s="139" t="str">
        <f>IF('Usages mobilité'!BN21&lt;&gt;0,'Usages mobilité'!BN21,"")</f>
        <v/>
      </c>
      <c r="J23" s="139">
        <f>IF($C23="",0,E23*'Usages mobilité'!BQ21)</f>
        <v>0</v>
      </c>
      <c r="K23" s="139" t="str">
        <f>IF('Usages mobilité'!BR21&lt;&gt;0,'Usages mobilité'!BR21,"")</f>
        <v/>
      </c>
      <c r="L23" s="139">
        <f>IF($C23="",0,E23*'Usages mobilité'!BU21)</f>
        <v>0</v>
      </c>
      <c r="M23" s="141">
        <f>IF($C23="",0,'Usages mobilité'!BD21)</f>
        <v>0</v>
      </c>
      <c r="N23" s="254">
        <f>IF($C23="",0,'Usages mobilité'!BE21*$E23)</f>
        <v>0</v>
      </c>
      <c r="O23" s="158" t="str">
        <f>IF(OR(G23=0,G23=""),"",((IF(I23&lt;&gt;"",J23*VLOOKUP(I23,Sources!C$57:D$62,2,FALSE),0)+IF(K23&lt;&gt;"",L23*VLOOKUP(K23,Sources!C$57:D$62,2,FALSE),0))-M23*(G23+H23)-N23*Sources!D$55)/1000)</f>
        <v/>
      </c>
      <c r="P23" s="158" t="str">
        <f>IF(OR(G23=0,G23=""),"",(M23*(G23+H23)+N23*Sources!D$55)/1000)</f>
        <v/>
      </c>
      <c r="Q23" s="238" t="str">
        <f>IF('Usages mobilité'!R21&gt;0,"TransportMarchandises", IF('Usages mobilité'!S21&gt;0,"ManipulationMarchandises",IF('Usages mobilité'!T21&gt;0,"TransportVoyageurs","")))</f>
        <v/>
      </c>
      <c r="R23" s="71"/>
      <c r="S23" s="71">
        <f>IF(F23&lt;&gt;0,VLOOKUP(F23,Distribution!H$4:I$53,2,FALSE),0)</f>
        <v>0</v>
      </c>
      <c r="T23" s="71">
        <f t="shared" si="0"/>
        <v>0</v>
      </c>
    </row>
    <row r="24" spans="1:20" s="3" customFormat="1" ht="15.65" customHeight="1" outlineLevel="1" x14ac:dyDescent="0.35">
      <c r="A24" s="76" t="str">
        <f>'Usages mobilité'!A22</f>
        <v>Usage mobilité n°19</v>
      </c>
      <c r="B24" s="76" t="str">
        <f>IF('Usages mobilité'!H22&lt;&gt;0,'Usages mobilité'!H22,"")</f>
        <v/>
      </c>
      <c r="C24" s="71" t="str">
        <f>IF('Usages mobilité'!U22&lt;&gt;0,'Usages mobilité'!U22,"")</f>
        <v/>
      </c>
      <c r="D24" s="71" t="str">
        <f>IF('Usages mobilité'!V22&lt;&gt;0,'Usages mobilité'!V22,"")</f>
        <v/>
      </c>
      <c r="E24" s="139">
        <f>'Usages mobilité'!Y22</f>
        <v>0</v>
      </c>
      <c r="F24" s="139">
        <f>'Usages mobilité'!BF22</f>
        <v>0</v>
      </c>
      <c r="G24" s="139">
        <f>IF(F24&lt;&gt;0,VLOOKUP(F24,Distribution!$H$4:$J$53,3,FALSE),0)</f>
        <v>0</v>
      </c>
      <c r="H24" s="139">
        <f>IF(F24&lt;&gt;0,VLOOKUP(F24,Distribution!$H$4:$M$53,6,FALSE),0)</f>
        <v>0</v>
      </c>
      <c r="I24" s="139" t="str">
        <f>IF('Usages mobilité'!BN22&lt;&gt;0,'Usages mobilité'!BN22,"")</f>
        <v/>
      </c>
      <c r="J24" s="139">
        <f>IF($C24="",0,E24*'Usages mobilité'!BQ22)</f>
        <v>0</v>
      </c>
      <c r="K24" s="139" t="str">
        <f>IF('Usages mobilité'!BR22&lt;&gt;0,'Usages mobilité'!BR22,"")</f>
        <v/>
      </c>
      <c r="L24" s="139">
        <f>IF($C24="",0,E24*'Usages mobilité'!BU22)</f>
        <v>0</v>
      </c>
      <c r="M24" s="141">
        <f>IF($C24="",0,'Usages mobilité'!BD22)</f>
        <v>0</v>
      </c>
      <c r="N24" s="254">
        <f>IF($C24="",0,'Usages mobilité'!BE22*$E24)</f>
        <v>0</v>
      </c>
      <c r="O24" s="158" t="str">
        <f>IF(OR(G24=0,G24=""),"",((IF(I24&lt;&gt;"",J24*VLOOKUP(I24,Sources!C$57:D$62,2,FALSE),0)+IF(K24&lt;&gt;"",L24*VLOOKUP(K24,Sources!C$57:D$62,2,FALSE),0))-M24*(G24+H24)-N24*Sources!D$55)/1000)</f>
        <v/>
      </c>
      <c r="P24" s="158" t="str">
        <f>IF(OR(G24=0,G24=""),"",(M24*(G24+H24)+N24*Sources!D$55)/1000)</f>
        <v/>
      </c>
      <c r="Q24" s="238" t="str">
        <f>IF('Usages mobilité'!R22&gt;0,"TransportMarchandises", IF('Usages mobilité'!S22&gt;0,"ManipulationMarchandises",IF('Usages mobilité'!T22&gt;0,"TransportVoyageurs","")))</f>
        <v/>
      </c>
      <c r="R24" s="71"/>
      <c r="S24" s="71">
        <f>IF(F24&lt;&gt;0,VLOOKUP(F24,Distribution!H$4:I$53,2,FALSE),0)</f>
        <v>0</v>
      </c>
      <c r="T24" s="71">
        <f t="shared" si="0"/>
        <v>0</v>
      </c>
    </row>
    <row r="25" spans="1:20" s="3" customFormat="1" ht="15.65" customHeight="1" outlineLevel="1" x14ac:dyDescent="0.35">
      <c r="A25" s="76" t="str">
        <f>'Usages mobilité'!A23</f>
        <v>Usage mobilité n°20</v>
      </c>
      <c r="B25" s="76" t="str">
        <f>IF('Usages mobilité'!H23&lt;&gt;0,'Usages mobilité'!H23,"")</f>
        <v/>
      </c>
      <c r="C25" s="71" t="str">
        <f>IF('Usages mobilité'!U23&lt;&gt;0,'Usages mobilité'!U23,"")</f>
        <v/>
      </c>
      <c r="D25" s="71" t="str">
        <f>IF('Usages mobilité'!V23&lt;&gt;0,'Usages mobilité'!V23,"")</f>
        <v/>
      </c>
      <c r="E25" s="139">
        <f>'Usages mobilité'!Y23</f>
        <v>0</v>
      </c>
      <c r="F25" s="139">
        <f>'Usages mobilité'!BF23</f>
        <v>0</v>
      </c>
      <c r="G25" s="139">
        <f>IF(F25&lt;&gt;0,VLOOKUP(F25,Distribution!$H$4:$J$53,3,FALSE),0)</f>
        <v>0</v>
      </c>
      <c r="H25" s="139">
        <f>IF(F25&lt;&gt;0,VLOOKUP(F25,Distribution!$H$4:$M$53,6,FALSE),0)</f>
        <v>0</v>
      </c>
      <c r="I25" s="139" t="str">
        <f>IF('Usages mobilité'!BN23&lt;&gt;0,'Usages mobilité'!BN23,"")</f>
        <v/>
      </c>
      <c r="J25" s="139">
        <f>IF($C25="",0,E25*'Usages mobilité'!BQ23)</f>
        <v>0</v>
      </c>
      <c r="K25" s="139" t="str">
        <f>IF('Usages mobilité'!BR23&lt;&gt;0,'Usages mobilité'!BR23,"")</f>
        <v/>
      </c>
      <c r="L25" s="139">
        <f>IF($C25="",0,E25*'Usages mobilité'!BU23)</f>
        <v>0</v>
      </c>
      <c r="M25" s="141">
        <f>IF($C25="",0,'Usages mobilité'!BD23)</f>
        <v>0</v>
      </c>
      <c r="N25" s="254">
        <f>IF($C25="",0,'Usages mobilité'!BE23*$E25)</f>
        <v>0</v>
      </c>
      <c r="O25" s="158" t="str">
        <f>IF(OR(G25=0,G25=""),"",((IF(I25&lt;&gt;"",J25*VLOOKUP(I25,Sources!C$57:D$62,2,FALSE),0)+IF(K25&lt;&gt;"",L25*VLOOKUP(K25,Sources!C$57:D$62,2,FALSE),0))-M25*(G25+H25)-N25*Sources!D$55)/1000)</f>
        <v/>
      </c>
      <c r="P25" s="158" t="str">
        <f>IF(OR(G25=0,G25=""),"",(M25*(G25+H25)+N25*Sources!D$55)/1000)</f>
        <v/>
      </c>
      <c r="Q25" s="238" t="str">
        <f>IF('Usages mobilité'!R23&gt;0,"TransportMarchandises", IF('Usages mobilité'!S23&gt;0,"ManipulationMarchandises",IF('Usages mobilité'!T23&gt;0,"TransportVoyageurs","")))</f>
        <v/>
      </c>
      <c r="R25" s="71"/>
      <c r="S25" s="71">
        <f>IF(F25&lt;&gt;0,VLOOKUP(F25,Distribution!H$4:I$53,2,FALSE),0)</f>
        <v>0</v>
      </c>
      <c r="T25" s="71">
        <f t="shared" si="0"/>
        <v>0</v>
      </c>
    </row>
    <row r="26" spans="1:20" s="3" customFormat="1" ht="15.65" customHeight="1" outlineLevel="1" x14ac:dyDescent="0.35">
      <c r="A26" s="76" t="str">
        <f>'Usages mobilité'!A24</f>
        <v>Usage mobilité n°21</v>
      </c>
      <c r="B26" s="76" t="str">
        <f>IF('Usages mobilité'!H24&lt;&gt;0,'Usages mobilité'!H24,"")</f>
        <v/>
      </c>
      <c r="C26" s="71" t="str">
        <f>IF('Usages mobilité'!U24&lt;&gt;0,'Usages mobilité'!U24,"")</f>
        <v/>
      </c>
      <c r="D26" s="71" t="str">
        <f>IF('Usages mobilité'!V24&lt;&gt;0,'Usages mobilité'!V24,"")</f>
        <v/>
      </c>
      <c r="E26" s="139">
        <f>'Usages mobilité'!Y24</f>
        <v>0</v>
      </c>
      <c r="F26" s="139">
        <f>'Usages mobilité'!BF24</f>
        <v>0</v>
      </c>
      <c r="G26" s="139">
        <f>IF(F26&lt;&gt;0,VLOOKUP(F26,Distribution!$H$4:$J$53,3,FALSE),0)</f>
        <v>0</v>
      </c>
      <c r="H26" s="139">
        <f>IF(F26&lt;&gt;0,VLOOKUP(F26,Distribution!$H$4:$M$53,6,FALSE),0)</f>
        <v>0</v>
      </c>
      <c r="I26" s="139" t="str">
        <f>IF('Usages mobilité'!BN24&lt;&gt;0,'Usages mobilité'!BN24,"")</f>
        <v/>
      </c>
      <c r="J26" s="139">
        <f>IF($C26="",0,E26*'Usages mobilité'!BQ24)</f>
        <v>0</v>
      </c>
      <c r="K26" s="139" t="str">
        <f>IF('Usages mobilité'!BR24&lt;&gt;0,'Usages mobilité'!BR24,"")</f>
        <v/>
      </c>
      <c r="L26" s="139">
        <f>IF($C26="",0,E26*'Usages mobilité'!BU24)</f>
        <v>0</v>
      </c>
      <c r="M26" s="141">
        <f>IF($C26="",0,'Usages mobilité'!BD24)</f>
        <v>0</v>
      </c>
      <c r="N26" s="254">
        <f>IF($C26="",0,'Usages mobilité'!BE24*$E26)</f>
        <v>0</v>
      </c>
      <c r="O26" s="158" t="str">
        <f>IF(OR(G26=0,G26=""),"",((IF(I26&lt;&gt;"",J26*VLOOKUP(I26,Sources!C$57:D$62,2,FALSE),0)+IF(K26&lt;&gt;"",L26*VLOOKUP(K26,Sources!C$57:D$62,2,FALSE),0))-M26*(G26+H26)-N26*Sources!D$55)/1000)</f>
        <v/>
      </c>
      <c r="P26" s="158" t="str">
        <f>IF(OR(G26=0,G26=""),"",(M26*(G26+H26)+N26*Sources!D$55)/1000)</f>
        <v/>
      </c>
      <c r="Q26" s="238" t="str">
        <f>IF('Usages mobilité'!R24&gt;0,"TransportMarchandises", IF('Usages mobilité'!S24&gt;0,"ManipulationMarchandises",IF('Usages mobilité'!T24&gt;0,"TransportVoyageurs","")))</f>
        <v/>
      </c>
      <c r="R26" s="71"/>
      <c r="S26" s="71">
        <f>IF(F26&lt;&gt;0,VLOOKUP(F26,Distribution!H$4:I$53,2,FALSE),0)</f>
        <v>0</v>
      </c>
      <c r="T26" s="71">
        <f t="shared" si="0"/>
        <v>0</v>
      </c>
    </row>
    <row r="27" spans="1:20" s="3" customFormat="1" ht="15.65" customHeight="1" outlineLevel="1" x14ac:dyDescent="0.35">
      <c r="A27" s="76" t="str">
        <f>'Usages mobilité'!A25</f>
        <v>Usage mobilité n°22</v>
      </c>
      <c r="B27" s="76" t="str">
        <f>IF('Usages mobilité'!H25&lt;&gt;0,'Usages mobilité'!H25,"")</f>
        <v/>
      </c>
      <c r="C27" s="71" t="str">
        <f>IF('Usages mobilité'!U25&lt;&gt;0,'Usages mobilité'!U25,"")</f>
        <v/>
      </c>
      <c r="D27" s="71" t="str">
        <f>IF('Usages mobilité'!V25&lt;&gt;0,'Usages mobilité'!V25,"")</f>
        <v/>
      </c>
      <c r="E27" s="139">
        <f>'Usages mobilité'!Y25</f>
        <v>0</v>
      </c>
      <c r="F27" s="139">
        <f>'Usages mobilité'!BF25</f>
        <v>0</v>
      </c>
      <c r="G27" s="139">
        <f>IF(F27&lt;&gt;0,VLOOKUP(F27,Distribution!$H$4:$J$53,3,FALSE),0)</f>
        <v>0</v>
      </c>
      <c r="H27" s="139">
        <f>IF(F27&lt;&gt;0,VLOOKUP(F27,Distribution!$H$4:$M$53,6,FALSE),0)</f>
        <v>0</v>
      </c>
      <c r="I27" s="139" t="str">
        <f>IF('Usages mobilité'!BN25&lt;&gt;0,'Usages mobilité'!BN25,"")</f>
        <v/>
      </c>
      <c r="J27" s="139">
        <f>IF($C27="",0,E27*'Usages mobilité'!BQ25)</f>
        <v>0</v>
      </c>
      <c r="K27" s="139" t="str">
        <f>IF('Usages mobilité'!BR25&lt;&gt;0,'Usages mobilité'!BR25,"")</f>
        <v/>
      </c>
      <c r="L27" s="139">
        <f>IF($C27="",0,E27*'Usages mobilité'!BU25)</f>
        <v>0</v>
      </c>
      <c r="M27" s="141">
        <f>IF($C27="",0,'Usages mobilité'!BD25)</f>
        <v>0</v>
      </c>
      <c r="N27" s="254">
        <f>IF($C27="",0,'Usages mobilité'!BE25*$E27)</f>
        <v>0</v>
      </c>
      <c r="O27" s="158" t="str">
        <f>IF(OR(G27=0,G27=""),"",((IF(I27&lt;&gt;"",J27*VLOOKUP(I27,Sources!C$57:D$62,2,FALSE),0)+IF(K27&lt;&gt;"",L27*VLOOKUP(K27,Sources!C$57:D$62,2,FALSE),0))-M27*(G27+H27)-N27*Sources!D$55)/1000)</f>
        <v/>
      </c>
      <c r="P27" s="158" t="str">
        <f>IF(OR(G27=0,G27=""),"",(M27*(G27+H27)+N27*Sources!D$55)/1000)</f>
        <v/>
      </c>
      <c r="Q27" s="238" t="str">
        <f>IF('Usages mobilité'!R25&gt;0,"TransportMarchandises", IF('Usages mobilité'!S25&gt;0,"ManipulationMarchandises",IF('Usages mobilité'!T25&gt;0,"TransportVoyageurs","")))</f>
        <v/>
      </c>
      <c r="R27" s="71"/>
      <c r="S27" s="71">
        <f>IF(F27&lt;&gt;0,VLOOKUP(F27,Distribution!H$4:I$53,2,FALSE),0)</f>
        <v>0</v>
      </c>
      <c r="T27" s="71">
        <f t="shared" si="0"/>
        <v>0</v>
      </c>
    </row>
    <row r="28" spans="1:20" s="3" customFormat="1" ht="15.65" customHeight="1" outlineLevel="1" x14ac:dyDescent="0.35">
      <c r="A28" s="76" t="str">
        <f>'Usages mobilité'!A26</f>
        <v>Usage mobilité n°23</v>
      </c>
      <c r="B28" s="76" t="str">
        <f>IF('Usages mobilité'!H26&lt;&gt;0,'Usages mobilité'!H26,"")</f>
        <v/>
      </c>
      <c r="C28" s="71" t="str">
        <f>IF('Usages mobilité'!U26&lt;&gt;0,'Usages mobilité'!U26,"")</f>
        <v/>
      </c>
      <c r="D28" s="71" t="str">
        <f>IF('Usages mobilité'!V26&lt;&gt;0,'Usages mobilité'!V26,"")</f>
        <v/>
      </c>
      <c r="E28" s="139">
        <f>'Usages mobilité'!Y26</f>
        <v>0</v>
      </c>
      <c r="F28" s="139">
        <f>'Usages mobilité'!BF26</f>
        <v>0</v>
      </c>
      <c r="G28" s="139">
        <f>IF(F28&lt;&gt;0,VLOOKUP(F28,Distribution!$H$4:$J$53,3,FALSE),0)</f>
        <v>0</v>
      </c>
      <c r="H28" s="139">
        <f>IF(F28&lt;&gt;0,VLOOKUP(F28,Distribution!$H$4:$M$53,6,FALSE),0)</f>
        <v>0</v>
      </c>
      <c r="I28" s="139" t="str">
        <f>IF('Usages mobilité'!BN26&lt;&gt;0,'Usages mobilité'!BN26,"")</f>
        <v/>
      </c>
      <c r="J28" s="139">
        <f>IF($C28="",0,E28*'Usages mobilité'!BQ26)</f>
        <v>0</v>
      </c>
      <c r="K28" s="139" t="str">
        <f>IF('Usages mobilité'!BR26&lt;&gt;0,'Usages mobilité'!BR26,"")</f>
        <v/>
      </c>
      <c r="L28" s="139">
        <f>IF($C28="",0,E28*'Usages mobilité'!BU26)</f>
        <v>0</v>
      </c>
      <c r="M28" s="141">
        <f>IF($C28="",0,'Usages mobilité'!BD26)</f>
        <v>0</v>
      </c>
      <c r="N28" s="254">
        <f>IF($C28="",0,'Usages mobilité'!BE26*$E28)</f>
        <v>0</v>
      </c>
      <c r="O28" s="158" t="str">
        <f>IF(OR(G28=0,G28=""),"",((IF(I28&lt;&gt;"",J28*VLOOKUP(I28,Sources!C$57:D$62,2,FALSE),0)+IF(K28&lt;&gt;"",L28*VLOOKUP(K28,Sources!C$57:D$62,2,FALSE),0))-M28*(G28+H28)-N28*Sources!D$55)/1000)</f>
        <v/>
      </c>
      <c r="P28" s="158" t="str">
        <f>IF(OR(G28=0,G28=""),"",(M28*(G28+H28)+N28*Sources!D$55)/1000)</f>
        <v/>
      </c>
      <c r="Q28" s="238" t="str">
        <f>IF('Usages mobilité'!R26&gt;0,"TransportMarchandises", IF('Usages mobilité'!S26&gt;0,"ManipulationMarchandises",IF('Usages mobilité'!T26&gt;0,"TransportVoyageurs","")))</f>
        <v/>
      </c>
      <c r="R28" s="71"/>
      <c r="S28" s="71">
        <f>IF(F28&lt;&gt;0,VLOOKUP(F28,Distribution!H$4:I$53,2,FALSE),0)</f>
        <v>0</v>
      </c>
      <c r="T28" s="71">
        <f t="shared" si="0"/>
        <v>0</v>
      </c>
    </row>
    <row r="29" spans="1:20" s="3" customFormat="1" ht="15.65" customHeight="1" outlineLevel="1" x14ac:dyDescent="0.35">
      <c r="A29" s="76" t="str">
        <f>'Usages mobilité'!A27</f>
        <v>Usage mobilité n°24</v>
      </c>
      <c r="B29" s="76" t="str">
        <f>IF('Usages mobilité'!H27&lt;&gt;0,'Usages mobilité'!H27,"")</f>
        <v/>
      </c>
      <c r="C29" s="71" t="str">
        <f>IF('Usages mobilité'!U27&lt;&gt;0,'Usages mobilité'!U27,"")</f>
        <v/>
      </c>
      <c r="D29" s="71" t="str">
        <f>IF('Usages mobilité'!V27&lt;&gt;0,'Usages mobilité'!V27,"")</f>
        <v/>
      </c>
      <c r="E29" s="139">
        <f>'Usages mobilité'!Y27</f>
        <v>0</v>
      </c>
      <c r="F29" s="139">
        <f>'Usages mobilité'!BF27</f>
        <v>0</v>
      </c>
      <c r="G29" s="139">
        <f>IF(F29&lt;&gt;0,VLOOKUP(F29,Distribution!$H$4:$J$53,3,FALSE),0)</f>
        <v>0</v>
      </c>
      <c r="H29" s="139">
        <f>IF(F29&lt;&gt;0,VLOOKUP(F29,Distribution!$H$4:$M$53,6,FALSE),0)</f>
        <v>0</v>
      </c>
      <c r="I29" s="139" t="str">
        <f>IF('Usages mobilité'!BN27&lt;&gt;0,'Usages mobilité'!BN27,"")</f>
        <v/>
      </c>
      <c r="J29" s="139">
        <f>IF($C29="",0,E29*'Usages mobilité'!BQ27)</f>
        <v>0</v>
      </c>
      <c r="K29" s="139" t="str">
        <f>IF('Usages mobilité'!BR27&lt;&gt;0,'Usages mobilité'!BR27,"")</f>
        <v/>
      </c>
      <c r="L29" s="139">
        <f>IF($C29="",0,E29*'Usages mobilité'!BU27)</f>
        <v>0</v>
      </c>
      <c r="M29" s="141">
        <f>IF($C29="",0,'Usages mobilité'!BD27)</f>
        <v>0</v>
      </c>
      <c r="N29" s="254">
        <f>IF($C29="",0,'Usages mobilité'!BE27*$E29)</f>
        <v>0</v>
      </c>
      <c r="O29" s="158" t="str">
        <f>IF(OR(G29=0,G29=""),"",((IF(I29&lt;&gt;"",J29*VLOOKUP(I29,Sources!C$57:D$62,2,FALSE),0)+IF(K29&lt;&gt;"",L29*VLOOKUP(K29,Sources!C$57:D$62,2,FALSE),0))-M29*(G29+H29)-N29*Sources!D$55)/1000)</f>
        <v/>
      </c>
      <c r="P29" s="158" t="str">
        <f>IF(OR(G29=0,G29=""),"",(M29*(G29+H29)+N29*Sources!D$55)/1000)</f>
        <v/>
      </c>
      <c r="Q29" s="238" t="str">
        <f>IF('Usages mobilité'!R27&gt;0,"TransportMarchandises", IF('Usages mobilité'!S27&gt;0,"ManipulationMarchandises",IF('Usages mobilité'!T27&gt;0,"TransportVoyageurs","")))</f>
        <v/>
      </c>
      <c r="R29" s="71"/>
      <c r="S29" s="71">
        <f>IF(F29&lt;&gt;0,VLOOKUP(F29,Distribution!H$4:I$53,2,FALSE),0)</f>
        <v>0</v>
      </c>
      <c r="T29" s="71">
        <f t="shared" si="0"/>
        <v>0</v>
      </c>
    </row>
    <row r="30" spans="1:20" s="3" customFormat="1" ht="15.65" customHeight="1" outlineLevel="1" x14ac:dyDescent="0.35">
      <c r="A30" s="76" t="str">
        <f>'Usages mobilité'!A28</f>
        <v>Usage mobilité n°25</v>
      </c>
      <c r="B30" s="76" t="str">
        <f>IF('Usages mobilité'!H28&lt;&gt;0,'Usages mobilité'!H28,"")</f>
        <v/>
      </c>
      <c r="C30" s="71" t="str">
        <f>IF('Usages mobilité'!U28&lt;&gt;0,'Usages mobilité'!U28,"")</f>
        <v/>
      </c>
      <c r="D30" s="71" t="str">
        <f>IF('Usages mobilité'!V28&lt;&gt;0,'Usages mobilité'!V28,"")</f>
        <v/>
      </c>
      <c r="E30" s="139">
        <f>'Usages mobilité'!Y28</f>
        <v>0</v>
      </c>
      <c r="F30" s="139">
        <f>'Usages mobilité'!BF28</f>
        <v>0</v>
      </c>
      <c r="G30" s="139">
        <f>IF(F30&lt;&gt;0,VLOOKUP(F30,Distribution!$H$4:$J$53,3,FALSE),0)</f>
        <v>0</v>
      </c>
      <c r="H30" s="139">
        <f>IF(F30&lt;&gt;0,VLOOKUP(F30,Distribution!$H$4:$M$53,6,FALSE),0)</f>
        <v>0</v>
      </c>
      <c r="I30" s="139" t="str">
        <f>IF('Usages mobilité'!BN28&lt;&gt;0,'Usages mobilité'!BN28,"")</f>
        <v/>
      </c>
      <c r="J30" s="139">
        <f>IF($C30="",0,E30*'Usages mobilité'!BQ28)</f>
        <v>0</v>
      </c>
      <c r="K30" s="139" t="str">
        <f>IF('Usages mobilité'!BR28&lt;&gt;0,'Usages mobilité'!BR28,"")</f>
        <v/>
      </c>
      <c r="L30" s="139">
        <f>IF($C30="",0,E30*'Usages mobilité'!BU28)</f>
        <v>0</v>
      </c>
      <c r="M30" s="141">
        <f>IF($C30="",0,'Usages mobilité'!BD28)</f>
        <v>0</v>
      </c>
      <c r="N30" s="254">
        <f>IF($C30="",0,'Usages mobilité'!BE28*$E30)</f>
        <v>0</v>
      </c>
      <c r="O30" s="158" t="str">
        <f>IF(OR(G30=0,G30=""),"",((IF(I30&lt;&gt;"",J30*VLOOKUP(I30,Sources!C$57:D$62,2,FALSE),0)+IF(K30&lt;&gt;"",L30*VLOOKUP(K30,Sources!C$57:D$62,2,FALSE),0))-M30*(G30+H30)-N30*Sources!D$55)/1000)</f>
        <v/>
      </c>
      <c r="P30" s="158" t="str">
        <f>IF(OR(G30=0,G30=""),"",(M30*(G30+H30)+N30*Sources!D$55)/1000)</f>
        <v/>
      </c>
      <c r="Q30" s="238" t="str">
        <f>IF('Usages mobilité'!R28&gt;0,"TransportMarchandises", IF('Usages mobilité'!S28&gt;0,"ManipulationMarchandises",IF('Usages mobilité'!T28&gt;0,"TransportVoyageurs","")))</f>
        <v/>
      </c>
      <c r="R30" s="71"/>
      <c r="S30" s="71">
        <f>IF(F30&lt;&gt;0,VLOOKUP(F30,Distribution!H$4:I$53,2,FALSE),0)</f>
        <v>0</v>
      </c>
      <c r="T30" s="71">
        <f t="shared" si="0"/>
        <v>0</v>
      </c>
    </row>
    <row r="31" spans="1:20" s="3" customFormat="1" ht="15.65" customHeight="1" outlineLevel="1" x14ac:dyDescent="0.35">
      <c r="A31" s="76" t="str">
        <f>'Usages mobilité'!A29</f>
        <v>Usage mobilité n°26</v>
      </c>
      <c r="B31" s="76" t="str">
        <f>IF('Usages mobilité'!H29&lt;&gt;0,'Usages mobilité'!H29,"")</f>
        <v/>
      </c>
      <c r="C31" s="71" t="str">
        <f>IF('Usages mobilité'!U29&lt;&gt;0,'Usages mobilité'!U29,"")</f>
        <v/>
      </c>
      <c r="D31" s="71" t="str">
        <f>IF('Usages mobilité'!V29&lt;&gt;0,'Usages mobilité'!V29,"")</f>
        <v/>
      </c>
      <c r="E31" s="139">
        <f>'Usages mobilité'!Y29</f>
        <v>0</v>
      </c>
      <c r="F31" s="139">
        <f>'Usages mobilité'!BF29</f>
        <v>0</v>
      </c>
      <c r="G31" s="139">
        <f>IF(F31&lt;&gt;0,VLOOKUP(F31,Distribution!$H$4:$J$53,3,FALSE),0)</f>
        <v>0</v>
      </c>
      <c r="H31" s="139">
        <f>IF(F31&lt;&gt;0,VLOOKUP(F31,Distribution!$H$4:$M$53,6,FALSE),0)</f>
        <v>0</v>
      </c>
      <c r="I31" s="139" t="str">
        <f>IF('Usages mobilité'!BN29&lt;&gt;0,'Usages mobilité'!BN29,"")</f>
        <v/>
      </c>
      <c r="J31" s="139">
        <f>IF($C31="",0,E31*'Usages mobilité'!BQ29)</f>
        <v>0</v>
      </c>
      <c r="K31" s="139" t="str">
        <f>IF('Usages mobilité'!BR29&lt;&gt;0,'Usages mobilité'!BR29,"")</f>
        <v/>
      </c>
      <c r="L31" s="139">
        <f>IF($C31="",0,E31*'Usages mobilité'!BU29)</f>
        <v>0</v>
      </c>
      <c r="M31" s="141">
        <f>IF($C31="",0,'Usages mobilité'!BD29)</f>
        <v>0</v>
      </c>
      <c r="N31" s="254">
        <f>IF($C31="",0,'Usages mobilité'!BE29*$E31)</f>
        <v>0</v>
      </c>
      <c r="O31" s="158" t="str">
        <f>IF(OR(G31=0,G31=""),"",((IF(I31&lt;&gt;"",J31*VLOOKUP(I31,Sources!C$57:D$62,2,FALSE),0)+IF(K31&lt;&gt;"",L31*VLOOKUP(K31,Sources!C$57:D$62,2,FALSE),0))-M31*(G31+H31)-N31*Sources!D$55)/1000)</f>
        <v/>
      </c>
      <c r="P31" s="158" t="str">
        <f>IF(OR(G31=0,G31=""),"",(M31*(G31+H31)+N31*Sources!D$55)/1000)</f>
        <v/>
      </c>
      <c r="Q31" s="238" t="str">
        <f>IF('Usages mobilité'!R29&gt;0,"TransportMarchandises", IF('Usages mobilité'!S29&gt;0,"ManipulationMarchandises",IF('Usages mobilité'!T29&gt;0,"TransportVoyageurs","")))</f>
        <v/>
      </c>
      <c r="R31" s="71"/>
      <c r="S31" s="71">
        <f>IF(F31&lt;&gt;0,VLOOKUP(F31,Distribution!H$4:I$53,2,FALSE),0)</f>
        <v>0</v>
      </c>
      <c r="T31" s="71">
        <f t="shared" si="0"/>
        <v>0</v>
      </c>
    </row>
    <row r="32" spans="1:20" s="3" customFormat="1" ht="15.65" customHeight="1" outlineLevel="1" x14ac:dyDescent="0.35">
      <c r="A32" s="76" t="str">
        <f>'Usages mobilité'!A30</f>
        <v>Usage mobilité n°27</v>
      </c>
      <c r="B32" s="76" t="str">
        <f>IF('Usages mobilité'!H30&lt;&gt;0,'Usages mobilité'!H30,"")</f>
        <v/>
      </c>
      <c r="C32" s="71" t="str">
        <f>IF('Usages mobilité'!U30&lt;&gt;0,'Usages mobilité'!U30,"")</f>
        <v/>
      </c>
      <c r="D32" s="71" t="str">
        <f>IF('Usages mobilité'!V30&lt;&gt;0,'Usages mobilité'!V30,"")</f>
        <v/>
      </c>
      <c r="E32" s="139">
        <f>'Usages mobilité'!Y30</f>
        <v>0</v>
      </c>
      <c r="F32" s="139">
        <f>'Usages mobilité'!BF30</f>
        <v>0</v>
      </c>
      <c r="G32" s="139">
        <f>IF(F32&lt;&gt;0,VLOOKUP(F32,Distribution!$H$4:$J$53,3,FALSE),0)</f>
        <v>0</v>
      </c>
      <c r="H32" s="139">
        <f>IF(F32&lt;&gt;0,VLOOKUP(F32,Distribution!$H$4:$M$53,6,FALSE),0)</f>
        <v>0</v>
      </c>
      <c r="I32" s="139" t="str">
        <f>IF('Usages mobilité'!BN30&lt;&gt;0,'Usages mobilité'!BN30,"")</f>
        <v/>
      </c>
      <c r="J32" s="139">
        <f>IF($C32="",0,E32*'Usages mobilité'!BQ30)</f>
        <v>0</v>
      </c>
      <c r="K32" s="139" t="str">
        <f>IF('Usages mobilité'!BR30&lt;&gt;0,'Usages mobilité'!BR30,"")</f>
        <v/>
      </c>
      <c r="L32" s="139">
        <f>IF($C32="",0,E32*'Usages mobilité'!BU30)</f>
        <v>0</v>
      </c>
      <c r="M32" s="141">
        <f>IF($C32="",0,'Usages mobilité'!BD30)</f>
        <v>0</v>
      </c>
      <c r="N32" s="254">
        <f>IF($C32="",0,'Usages mobilité'!BE30*$E32)</f>
        <v>0</v>
      </c>
      <c r="O32" s="158" t="str">
        <f>IF(OR(G32=0,G32=""),"",((IF(I32&lt;&gt;"",J32*VLOOKUP(I32,Sources!C$57:D$62,2,FALSE),0)+IF(K32&lt;&gt;"",L32*VLOOKUP(K32,Sources!C$57:D$62,2,FALSE),0))-M32*(G32+H32)-N32*Sources!D$55)/1000)</f>
        <v/>
      </c>
      <c r="P32" s="158" t="str">
        <f>IF(OR(G32=0,G32=""),"",(M32*(G32+H32)+N32*Sources!D$55)/1000)</f>
        <v/>
      </c>
      <c r="Q32" s="238" t="str">
        <f>IF('Usages mobilité'!R30&gt;0,"TransportMarchandises", IF('Usages mobilité'!S30&gt;0,"ManipulationMarchandises",IF('Usages mobilité'!T30&gt;0,"TransportVoyageurs","")))</f>
        <v/>
      </c>
      <c r="R32" s="71"/>
      <c r="S32" s="71">
        <f>IF(F32&lt;&gt;0,VLOOKUP(F32,Distribution!H$4:I$53,2,FALSE),0)</f>
        <v>0</v>
      </c>
      <c r="T32" s="71">
        <f t="shared" si="0"/>
        <v>0</v>
      </c>
    </row>
    <row r="33" spans="1:20" s="3" customFormat="1" ht="15.65" customHeight="1" outlineLevel="1" x14ac:dyDescent="0.35">
      <c r="A33" s="76" t="str">
        <f>'Usages mobilité'!A31</f>
        <v>Usage mobilité n°28</v>
      </c>
      <c r="B33" s="76" t="str">
        <f>IF('Usages mobilité'!H31&lt;&gt;0,'Usages mobilité'!H31,"")</f>
        <v/>
      </c>
      <c r="C33" s="71" t="str">
        <f>IF('Usages mobilité'!U31&lt;&gt;0,'Usages mobilité'!U31,"")</f>
        <v/>
      </c>
      <c r="D33" s="71" t="str">
        <f>IF('Usages mobilité'!V31&lt;&gt;0,'Usages mobilité'!V31,"")</f>
        <v/>
      </c>
      <c r="E33" s="139">
        <f>'Usages mobilité'!Y31</f>
        <v>0</v>
      </c>
      <c r="F33" s="139">
        <f>'Usages mobilité'!BF31</f>
        <v>0</v>
      </c>
      <c r="G33" s="139">
        <f>IF(F33&lt;&gt;0,VLOOKUP(F33,Distribution!$H$4:$J$53,3,FALSE),0)</f>
        <v>0</v>
      </c>
      <c r="H33" s="139">
        <f>IF(F33&lt;&gt;0,VLOOKUP(F33,Distribution!$H$4:$M$53,6,FALSE),0)</f>
        <v>0</v>
      </c>
      <c r="I33" s="139" t="str">
        <f>IF('Usages mobilité'!BN31&lt;&gt;0,'Usages mobilité'!BN31,"")</f>
        <v/>
      </c>
      <c r="J33" s="139">
        <f>IF($C33="",0,E33*'Usages mobilité'!BQ31)</f>
        <v>0</v>
      </c>
      <c r="K33" s="139" t="str">
        <f>IF('Usages mobilité'!BR31&lt;&gt;0,'Usages mobilité'!BR31,"")</f>
        <v/>
      </c>
      <c r="L33" s="139">
        <f>IF($C33="",0,E33*'Usages mobilité'!BU31)</f>
        <v>0</v>
      </c>
      <c r="M33" s="141">
        <f>IF($C33="",0,'Usages mobilité'!BD31)</f>
        <v>0</v>
      </c>
      <c r="N33" s="254">
        <f>IF($C33="",0,'Usages mobilité'!BE31*$E33)</f>
        <v>0</v>
      </c>
      <c r="O33" s="158" t="str">
        <f>IF(OR(G33=0,G33=""),"",((IF(I33&lt;&gt;"",J33*VLOOKUP(I33,Sources!C$57:D$62,2,FALSE),0)+IF(K33&lt;&gt;"",L33*VLOOKUP(K33,Sources!C$57:D$62,2,FALSE),0))-M33*(G33+H33)-N33*Sources!D$55)/1000)</f>
        <v/>
      </c>
      <c r="P33" s="158" t="str">
        <f>IF(OR(G33=0,G33=""),"",(M33*(G33+H33)+N33*Sources!D$55)/1000)</f>
        <v/>
      </c>
      <c r="Q33" s="238" t="str">
        <f>IF('Usages mobilité'!R31&gt;0,"TransportMarchandises", IF('Usages mobilité'!S31&gt;0,"ManipulationMarchandises",IF('Usages mobilité'!T31&gt;0,"TransportVoyageurs","")))</f>
        <v/>
      </c>
      <c r="R33" s="71"/>
      <c r="S33" s="71">
        <f>IF(F33&lt;&gt;0,VLOOKUP(F33,Distribution!H$4:I$53,2,FALSE),0)</f>
        <v>0</v>
      </c>
      <c r="T33" s="71">
        <f t="shared" si="0"/>
        <v>0</v>
      </c>
    </row>
    <row r="34" spans="1:20" s="3" customFormat="1" ht="15.65" customHeight="1" outlineLevel="1" x14ac:dyDescent="0.35">
      <c r="A34" s="76" t="str">
        <f>'Usages mobilité'!A32</f>
        <v>Usage mobilité n°29</v>
      </c>
      <c r="B34" s="76" t="str">
        <f>IF('Usages mobilité'!H32&lt;&gt;0,'Usages mobilité'!H32,"")</f>
        <v/>
      </c>
      <c r="C34" s="71" t="str">
        <f>IF('Usages mobilité'!U32&lt;&gt;0,'Usages mobilité'!U32,"")</f>
        <v/>
      </c>
      <c r="D34" s="71" t="str">
        <f>IF('Usages mobilité'!V32&lt;&gt;0,'Usages mobilité'!V32,"")</f>
        <v/>
      </c>
      <c r="E34" s="139">
        <f>'Usages mobilité'!Y32</f>
        <v>0</v>
      </c>
      <c r="F34" s="139">
        <f>'Usages mobilité'!BF32</f>
        <v>0</v>
      </c>
      <c r="G34" s="139">
        <f>IF(F34&lt;&gt;0,VLOOKUP(F34,Distribution!$H$4:$J$53,3,FALSE),0)</f>
        <v>0</v>
      </c>
      <c r="H34" s="139">
        <f>IF(F34&lt;&gt;0,VLOOKUP(F34,Distribution!$H$4:$M$53,6,FALSE),0)</f>
        <v>0</v>
      </c>
      <c r="I34" s="139" t="str">
        <f>IF('Usages mobilité'!BN32&lt;&gt;0,'Usages mobilité'!BN32,"")</f>
        <v/>
      </c>
      <c r="J34" s="139">
        <f>IF($C34="",0,E34*'Usages mobilité'!BQ32)</f>
        <v>0</v>
      </c>
      <c r="K34" s="139" t="str">
        <f>IF('Usages mobilité'!BR32&lt;&gt;0,'Usages mobilité'!BR32,"")</f>
        <v/>
      </c>
      <c r="L34" s="139">
        <f>IF($C34="",0,E34*'Usages mobilité'!BU32)</f>
        <v>0</v>
      </c>
      <c r="M34" s="141">
        <f>IF($C34="",0,'Usages mobilité'!BD32)</f>
        <v>0</v>
      </c>
      <c r="N34" s="254">
        <f>IF($C34="",0,'Usages mobilité'!BE32*$E34)</f>
        <v>0</v>
      </c>
      <c r="O34" s="158" t="str">
        <f>IF(OR(G34=0,G34=""),"",((IF(I34&lt;&gt;"",J34*VLOOKUP(I34,Sources!C$57:D$62,2,FALSE),0)+IF(K34&lt;&gt;"",L34*VLOOKUP(K34,Sources!C$57:D$62,2,FALSE),0))-M34*(G34+H34)-N34*Sources!D$55)/1000)</f>
        <v/>
      </c>
      <c r="P34" s="158" t="str">
        <f>IF(OR(G34=0,G34=""),"",(M34*(G34+H34)+N34*Sources!D$55)/1000)</f>
        <v/>
      </c>
      <c r="Q34" s="238" t="str">
        <f>IF('Usages mobilité'!R32&gt;0,"TransportMarchandises", IF('Usages mobilité'!S32&gt;0,"ManipulationMarchandises",IF('Usages mobilité'!T32&gt;0,"TransportVoyageurs","")))</f>
        <v/>
      </c>
      <c r="R34" s="71"/>
      <c r="S34" s="71">
        <f>IF(F34&lt;&gt;0,VLOOKUP(F34,Distribution!H$4:I$53,2,FALSE),0)</f>
        <v>0</v>
      </c>
      <c r="T34" s="71">
        <f t="shared" si="0"/>
        <v>0</v>
      </c>
    </row>
    <row r="35" spans="1:20" s="3" customFormat="1" ht="15.65" customHeight="1" outlineLevel="1" x14ac:dyDescent="0.35">
      <c r="A35" s="76" t="str">
        <f>'Usages mobilité'!A33</f>
        <v>Usage mobilité n°30</v>
      </c>
      <c r="B35" s="76" t="str">
        <f>IF('Usages mobilité'!H33&lt;&gt;0,'Usages mobilité'!H33,"")</f>
        <v/>
      </c>
      <c r="C35" s="71" t="str">
        <f>IF('Usages mobilité'!U33&lt;&gt;0,'Usages mobilité'!U33,"")</f>
        <v/>
      </c>
      <c r="D35" s="71" t="str">
        <f>IF('Usages mobilité'!V33&lt;&gt;0,'Usages mobilité'!V33,"")</f>
        <v/>
      </c>
      <c r="E35" s="139">
        <f>'Usages mobilité'!Y33</f>
        <v>0</v>
      </c>
      <c r="F35" s="139">
        <f>'Usages mobilité'!BF33</f>
        <v>0</v>
      </c>
      <c r="G35" s="139">
        <f>IF(F35&lt;&gt;0,VLOOKUP(F35,Distribution!$H$4:$J$53,3,FALSE),0)</f>
        <v>0</v>
      </c>
      <c r="H35" s="139">
        <f>IF(F35&lt;&gt;0,VLOOKUP(F35,Distribution!$H$4:$M$53,6,FALSE),0)</f>
        <v>0</v>
      </c>
      <c r="I35" s="139" t="str">
        <f>IF('Usages mobilité'!BN33&lt;&gt;0,'Usages mobilité'!BN33,"")</f>
        <v/>
      </c>
      <c r="J35" s="139">
        <f>IF($C35="",0,E35*'Usages mobilité'!BQ33)</f>
        <v>0</v>
      </c>
      <c r="K35" s="139" t="str">
        <f>IF('Usages mobilité'!BR33&lt;&gt;0,'Usages mobilité'!BR33,"")</f>
        <v/>
      </c>
      <c r="L35" s="139">
        <f>IF($C35="",0,E35*'Usages mobilité'!BU33)</f>
        <v>0</v>
      </c>
      <c r="M35" s="141">
        <f>IF($C35="",0,'Usages mobilité'!BD33)</f>
        <v>0</v>
      </c>
      <c r="N35" s="254">
        <f>IF($C35="",0,'Usages mobilité'!BE33*$E35)</f>
        <v>0</v>
      </c>
      <c r="O35" s="158" t="str">
        <f>IF(OR(G35=0,G35=""),"",((IF(I35&lt;&gt;"",J35*VLOOKUP(I35,Sources!C$57:D$62,2,FALSE),0)+IF(K35&lt;&gt;"",L35*VLOOKUP(K35,Sources!C$57:D$62,2,FALSE),0))-M35*(G35+H35)-N35*Sources!D$55)/1000)</f>
        <v/>
      </c>
      <c r="P35" s="158" t="str">
        <f>IF(OR(G35=0,G35=""),"",(M35*(G35+H35)+N35*Sources!D$55)/1000)</f>
        <v/>
      </c>
      <c r="Q35" s="238" t="str">
        <f>IF('Usages mobilité'!R33&gt;0,"TransportMarchandises", IF('Usages mobilité'!S33&gt;0,"ManipulationMarchandises",IF('Usages mobilité'!T33&gt;0,"TransportVoyageurs","")))</f>
        <v/>
      </c>
      <c r="R35" s="71"/>
      <c r="S35" s="71">
        <f>IF(F35&lt;&gt;0,VLOOKUP(F35,Distribution!H$4:I$53,2,FALSE),0)</f>
        <v>0</v>
      </c>
      <c r="T35" s="71">
        <f t="shared" si="0"/>
        <v>0</v>
      </c>
    </row>
    <row r="36" spans="1:20" s="3" customFormat="1" ht="15.65" customHeight="1" outlineLevel="1" x14ac:dyDescent="0.35">
      <c r="A36" s="76" t="str">
        <f>'Usages mobilité'!A34</f>
        <v>Usage mobilité n°31</v>
      </c>
      <c r="B36" s="76" t="str">
        <f>IF('Usages mobilité'!H34&lt;&gt;0,'Usages mobilité'!H34,"")</f>
        <v/>
      </c>
      <c r="C36" s="71" t="str">
        <f>IF('Usages mobilité'!U34&lt;&gt;0,'Usages mobilité'!U34,"")</f>
        <v/>
      </c>
      <c r="D36" s="71" t="str">
        <f>IF('Usages mobilité'!V34&lt;&gt;0,'Usages mobilité'!V34,"")</f>
        <v/>
      </c>
      <c r="E36" s="139">
        <f>'Usages mobilité'!Y34</f>
        <v>0</v>
      </c>
      <c r="F36" s="139">
        <f>'Usages mobilité'!BF34</f>
        <v>0</v>
      </c>
      <c r="G36" s="139">
        <f>IF(F36&lt;&gt;0,VLOOKUP(F36,Distribution!$H$4:$J$53,3,FALSE),0)</f>
        <v>0</v>
      </c>
      <c r="H36" s="139">
        <f>IF(F36&lt;&gt;0,VLOOKUP(F36,Distribution!$H$4:$M$53,6,FALSE),0)</f>
        <v>0</v>
      </c>
      <c r="I36" s="139" t="str">
        <f>IF('Usages mobilité'!BN34&lt;&gt;0,'Usages mobilité'!BN34,"")</f>
        <v/>
      </c>
      <c r="J36" s="139">
        <f>IF($C36="",0,E36*'Usages mobilité'!BQ34)</f>
        <v>0</v>
      </c>
      <c r="K36" s="139" t="str">
        <f>IF('Usages mobilité'!BR34&lt;&gt;0,'Usages mobilité'!BR34,"")</f>
        <v/>
      </c>
      <c r="L36" s="139">
        <f>IF($C36="",0,E36*'Usages mobilité'!BU34)</f>
        <v>0</v>
      </c>
      <c r="M36" s="141">
        <f>IF($C36="",0,'Usages mobilité'!BD34)</f>
        <v>0</v>
      </c>
      <c r="N36" s="254">
        <f>IF($C36="",0,'Usages mobilité'!BE34*$E36)</f>
        <v>0</v>
      </c>
      <c r="O36" s="158" t="str">
        <f>IF(OR(G36=0,G36=""),"",((IF(I36&lt;&gt;"",J36*VLOOKUP(I36,Sources!C$57:D$62,2,FALSE),0)+IF(K36&lt;&gt;"",L36*VLOOKUP(K36,Sources!C$57:D$62,2,FALSE),0))-M36*(G36+H36)-N36*Sources!D$55)/1000)</f>
        <v/>
      </c>
      <c r="P36" s="158" t="str">
        <f>IF(OR(G36=0,G36=""),"",(M36*(G36+H36)+N36*Sources!D$55)/1000)</f>
        <v/>
      </c>
      <c r="Q36" s="238" t="str">
        <f>IF('Usages mobilité'!R34&gt;0,"TransportMarchandises", IF('Usages mobilité'!S34&gt;0,"ManipulationMarchandises",IF('Usages mobilité'!T34&gt;0,"TransportVoyageurs","")))</f>
        <v/>
      </c>
      <c r="R36" s="71"/>
      <c r="S36" s="71">
        <f>IF(F36&lt;&gt;0,VLOOKUP(F36,Distribution!H$4:I$53,2,FALSE),0)</f>
        <v>0</v>
      </c>
      <c r="T36" s="71">
        <f t="shared" si="0"/>
        <v>0</v>
      </c>
    </row>
    <row r="37" spans="1:20" s="3" customFormat="1" ht="15.65" customHeight="1" outlineLevel="1" x14ac:dyDescent="0.35">
      <c r="A37" s="76" t="str">
        <f>'Usages mobilité'!A35</f>
        <v>Usage mobilité n°32</v>
      </c>
      <c r="B37" s="76" t="str">
        <f>IF('Usages mobilité'!H35&lt;&gt;0,'Usages mobilité'!H35,"")</f>
        <v/>
      </c>
      <c r="C37" s="71" t="str">
        <f>IF('Usages mobilité'!U35&lt;&gt;0,'Usages mobilité'!U35,"")</f>
        <v/>
      </c>
      <c r="D37" s="71" t="str">
        <f>IF('Usages mobilité'!V35&lt;&gt;0,'Usages mobilité'!V35,"")</f>
        <v/>
      </c>
      <c r="E37" s="139">
        <f>'Usages mobilité'!Y35</f>
        <v>0</v>
      </c>
      <c r="F37" s="139">
        <f>'Usages mobilité'!BF35</f>
        <v>0</v>
      </c>
      <c r="G37" s="139">
        <f>IF(F37&lt;&gt;0,VLOOKUP(F37,Distribution!$H$4:$J$53,3,FALSE),0)</f>
        <v>0</v>
      </c>
      <c r="H37" s="139">
        <f>IF(F37&lt;&gt;0,VLOOKUP(F37,Distribution!$H$4:$M$53,6,FALSE),0)</f>
        <v>0</v>
      </c>
      <c r="I37" s="139" t="str">
        <f>IF('Usages mobilité'!BN35&lt;&gt;0,'Usages mobilité'!BN35,"")</f>
        <v/>
      </c>
      <c r="J37" s="139">
        <f>IF($C37="",0,E37*'Usages mobilité'!BQ35)</f>
        <v>0</v>
      </c>
      <c r="K37" s="139" t="str">
        <f>IF('Usages mobilité'!BR35&lt;&gt;0,'Usages mobilité'!BR35,"")</f>
        <v/>
      </c>
      <c r="L37" s="139">
        <f>IF($C37="",0,E37*'Usages mobilité'!BU35)</f>
        <v>0</v>
      </c>
      <c r="M37" s="141">
        <f>IF($C37="",0,'Usages mobilité'!BD35)</f>
        <v>0</v>
      </c>
      <c r="N37" s="254">
        <f>IF($C37="",0,'Usages mobilité'!BE35*$E37)</f>
        <v>0</v>
      </c>
      <c r="O37" s="158" t="str">
        <f>IF(OR(G37=0,G37=""),"",((IF(I37&lt;&gt;"",J37*VLOOKUP(I37,Sources!C$57:D$62,2,FALSE),0)+IF(K37&lt;&gt;"",L37*VLOOKUP(K37,Sources!C$57:D$62,2,FALSE),0))-M37*(G37+H37)-N37*Sources!D$55)/1000)</f>
        <v/>
      </c>
      <c r="P37" s="158" t="str">
        <f>IF(OR(G37=0,G37=""),"",(M37*(G37+H37)+N37*Sources!D$55)/1000)</f>
        <v/>
      </c>
      <c r="Q37" s="238" t="str">
        <f>IF('Usages mobilité'!R35&gt;0,"TransportMarchandises", IF('Usages mobilité'!S35&gt;0,"ManipulationMarchandises",IF('Usages mobilité'!T35&gt;0,"TransportVoyageurs","")))</f>
        <v/>
      </c>
      <c r="R37" s="71"/>
      <c r="S37" s="71">
        <f>IF(F37&lt;&gt;0,VLOOKUP(F37,Distribution!H$4:I$53,2,FALSE),0)</f>
        <v>0</v>
      </c>
      <c r="T37" s="71">
        <f t="shared" si="0"/>
        <v>0</v>
      </c>
    </row>
    <row r="38" spans="1:20" s="3" customFormat="1" ht="15.65" customHeight="1" outlineLevel="1" x14ac:dyDescent="0.35">
      <c r="A38" s="76" t="str">
        <f>'Usages mobilité'!A36</f>
        <v>Usage mobilité n°33</v>
      </c>
      <c r="B38" s="76" t="str">
        <f>IF('Usages mobilité'!H36&lt;&gt;0,'Usages mobilité'!H36,"")</f>
        <v/>
      </c>
      <c r="C38" s="71" t="str">
        <f>IF('Usages mobilité'!U36&lt;&gt;0,'Usages mobilité'!U36,"")</f>
        <v/>
      </c>
      <c r="D38" s="71" t="str">
        <f>IF('Usages mobilité'!V36&lt;&gt;0,'Usages mobilité'!V36,"")</f>
        <v/>
      </c>
      <c r="E38" s="139">
        <f>'Usages mobilité'!Y36</f>
        <v>0</v>
      </c>
      <c r="F38" s="139">
        <f>'Usages mobilité'!BF36</f>
        <v>0</v>
      </c>
      <c r="G38" s="139">
        <f>IF(F38&lt;&gt;0,VLOOKUP(F38,Distribution!$H$4:$J$53,3,FALSE),0)</f>
        <v>0</v>
      </c>
      <c r="H38" s="139">
        <f>IF(F38&lt;&gt;0,VLOOKUP(F38,Distribution!$H$4:$M$53,6,FALSE),0)</f>
        <v>0</v>
      </c>
      <c r="I38" s="139" t="str">
        <f>IF('Usages mobilité'!BN36&lt;&gt;0,'Usages mobilité'!BN36,"")</f>
        <v/>
      </c>
      <c r="J38" s="139">
        <f>IF($C38="",0,E38*'Usages mobilité'!BQ36)</f>
        <v>0</v>
      </c>
      <c r="K38" s="139" t="str">
        <f>IF('Usages mobilité'!BR36&lt;&gt;0,'Usages mobilité'!BR36,"")</f>
        <v/>
      </c>
      <c r="L38" s="139">
        <f>IF($C38="",0,E38*'Usages mobilité'!BU36)</f>
        <v>0</v>
      </c>
      <c r="M38" s="141">
        <f>IF($C38="",0,'Usages mobilité'!BD36)</f>
        <v>0</v>
      </c>
      <c r="N38" s="254">
        <f>IF($C38="",0,'Usages mobilité'!BE36*$E38)</f>
        <v>0</v>
      </c>
      <c r="O38" s="158" t="str">
        <f>IF(OR(G38=0,G38=""),"",((IF(I38&lt;&gt;"",J38*VLOOKUP(I38,Sources!C$57:D$62,2,FALSE),0)+IF(K38&lt;&gt;"",L38*VLOOKUP(K38,Sources!C$57:D$62,2,FALSE),0))-M38*(G38+H38)-N38*Sources!D$55)/1000)</f>
        <v/>
      </c>
      <c r="P38" s="158" t="str">
        <f>IF(OR(G38=0,G38=""),"",(M38*(G38+H38)+N38*Sources!D$55)/1000)</f>
        <v/>
      </c>
      <c r="Q38" s="238" t="str">
        <f>IF('Usages mobilité'!R36&gt;0,"TransportMarchandises", IF('Usages mobilité'!S36&gt;0,"ManipulationMarchandises",IF('Usages mobilité'!T36&gt;0,"TransportVoyageurs","")))</f>
        <v/>
      </c>
      <c r="R38" s="71"/>
      <c r="S38" s="71">
        <f>IF(F38&lt;&gt;0,VLOOKUP(F38,Distribution!H$4:I$53,2,FALSE),0)</f>
        <v>0</v>
      </c>
      <c r="T38" s="71">
        <f t="shared" si="0"/>
        <v>0</v>
      </c>
    </row>
    <row r="39" spans="1:20" s="3" customFormat="1" ht="15.65" customHeight="1" outlineLevel="1" x14ac:dyDescent="0.35">
      <c r="A39" s="76" t="str">
        <f>'Usages mobilité'!A37</f>
        <v>Usage mobilité n°34</v>
      </c>
      <c r="B39" s="76" t="str">
        <f>IF('Usages mobilité'!H37&lt;&gt;0,'Usages mobilité'!H37,"")</f>
        <v/>
      </c>
      <c r="C39" s="71" t="str">
        <f>IF('Usages mobilité'!U37&lt;&gt;0,'Usages mobilité'!U37,"")</f>
        <v/>
      </c>
      <c r="D39" s="71" t="str">
        <f>IF('Usages mobilité'!V37&lt;&gt;0,'Usages mobilité'!V37,"")</f>
        <v/>
      </c>
      <c r="E39" s="139">
        <f>'Usages mobilité'!Y37</f>
        <v>0</v>
      </c>
      <c r="F39" s="139">
        <f>'Usages mobilité'!BF37</f>
        <v>0</v>
      </c>
      <c r="G39" s="139">
        <f>IF(F39&lt;&gt;0,VLOOKUP(F39,Distribution!$H$4:$J$53,3,FALSE),0)</f>
        <v>0</v>
      </c>
      <c r="H39" s="139">
        <f>IF(F39&lt;&gt;0,VLOOKUP(F39,Distribution!$H$4:$M$53,6,FALSE),0)</f>
        <v>0</v>
      </c>
      <c r="I39" s="139" t="str">
        <f>IF('Usages mobilité'!BN37&lt;&gt;0,'Usages mobilité'!BN37,"")</f>
        <v/>
      </c>
      <c r="J39" s="139">
        <f>IF($C39="",0,E39*'Usages mobilité'!BQ37)</f>
        <v>0</v>
      </c>
      <c r="K39" s="139" t="str">
        <f>IF('Usages mobilité'!BR37&lt;&gt;0,'Usages mobilité'!BR37,"")</f>
        <v/>
      </c>
      <c r="L39" s="139">
        <f>IF($C39="",0,E39*'Usages mobilité'!BU37)</f>
        <v>0</v>
      </c>
      <c r="M39" s="141">
        <f>IF($C39="",0,'Usages mobilité'!BD37)</f>
        <v>0</v>
      </c>
      <c r="N39" s="254">
        <f>IF($C39="",0,'Usages mobilité'!BE37*$E39)</f>
        <v>0</v>
      </c>
      <c r="O39" s="158" t="str">
        <f>IF(OR(G39=0,G39=""),"",((IF(I39&lt;&gt;"",J39*VLOOKUP(I39,Sources!C$57:D$62,2,FALSE),0)+IF(K39&lt;&gt;"",L39*VLOOKUP(K39,Sources!C$57:D$62,2,FALSE),0))-M39*(G39+H39)-N39*Sources!D$55)/1000)</f>
        <v/>
      </c>
      <c r="P39" s="158" t="str">
        <f>IF(OR(G39=0,G39=""),"",(M39*(G39+H39)+N39*Sources!D$55)/1000)</f>
        <v/>
      </c>
      <c r="Q39" s="238" t="str">
        <f>IF('Usages mobilité'!R37&gt;0,"TransportMarchandises", IF('Usages mobilité'!S37&gt;0,"ManipulationMarchandises",IF('Usages mobilité'!T37&gt;0,"TransportVoyageurs","")))</f>
        <v/>
      </c>
      <c r="R39" s="71"/>
      <c r="S39" s="71">
        <f>IF(F39&lt;&gt;0,VLOOKUP(F39,Distribution!H$4:I$53,2,FALSE),0)</f>
        <v>0</v>
      </c>
      <c r="T39" s="71">
        <f t="shared" si="0"/>
        <v>0</v>
      </c>
    </row>
    <row r="40" spans="1:20" s="3" customFormat="1" ht="15.65" customHeight="1" outlineLevel="1" x14ac:dyDescent="0.35">
      <c r="A40" s="76" t="str">
        <f>'Usages mobilité'!A38</f>
        <v>Usage mobilité n°35</v>
      </c>
      <c r="B40" s="76" t="str">
        <f>IF('Usages mobilité'!H38&lt;&gt;0,'Usages mobilité'!H38,"")</f>
        <v/>
      </c>
      <c r="C40" s="71" t="str">
        <f>IF('Usages mobilité'!U38&lt;&gt;0,'Usages mobilité'!U38,"")</f>
        <v/>
      </c>
      <c r="D40" s="71" t="str">
        <f>IF('Usages mobilité'!V38&lt;&gt;0,'Usages mobilité'!V38,"")</f>
        <v/>
      </c>
      <c r="E40" s="139">
        <f>'Usages mobilité'!Y38</f>
        <v>0</v>
      </c>
      <c r="F40" s="139">
        <f>'Usages mobilité'!BF38</f>
        <v>0</v>
      </c>
      <c r="G40" s="139">
        <f>IF(F40&lt;&gt;0,VLOOKUP(F40,Distribution!$H$4:$J$53,3,FALSE),0)</f>
        <v>0</v>
      </c>
      <c r="H40" s="139">
        <f>IF(F40&lt;&gt;0,VLOOKUP(F40,Distribution!$H$4:$M$53,6,FALSE),0)</f>
        <v>0</v>
      </c>
      <c r="I40" s="139" t="str">
        <f>IF('Usages mobilité'!BN38&lt;&gt;0,'Usages mobilité'!BN38,"")</f>
        <v/>
      </c>
      <c r="J40" s="139">
        <f>IF($C40="",0,E40*'Usages mobilité'!BQ38)</f>
        <v>0</v>
      </c>
      <c r="K40" s="139" t="str">
        <f>IF('Usages mobilité'!BR38&lt;&gt;0,'Usages mobilité'!BR38,"")</f>
        <v/>
      </c>
      <c r="L40" s="139">
        <f>IF($C40="",0,E40*'Usages mobilité'!BU38)</f>
        <v>0</v>
      </c>
      <c r="M40" s="141">
        <f>IF($C40="",0,'Usages mobilité'!BD38)</f>
        <v>0</v>
      </c>
      <c r="N40" s="254">
        <f>IF($C40="",0,'Usages mobilité'!BE38*$E40)</f>
        <v>0</v>
      </c>
      <c r="O40" s="158" t="str">
        <f>IF(OR(G40=0,G40=""),"",((IF(I40&lt;&gt;"",J40*VLOOKUP(I40,Sources!C$57:D$62,2,FALSE),0)+IF(K40&lt;&gt;"",L40*VLOOKUP(K40,Sources!C$57:D$62,2,FALSE),0))-M40*(G40+H40)-N40*Sources!D$55)/1000)</f>
        <v/>
      </c>
      <c r="P40" s="158" t="str">
        <f>IF(OR(G40=0,G40=""),"",(M40*(G40+H40)+N40*Sources!D$55)/1000)</f>
        <v/>
      </c>
      <c r="Q40" s="238" t="str">
        <f>IF('Usages mobilité'!R38&gt;0,"TransportMarchandises", IF('Usages mobilité'!S38&gt;0,"ManipulationMarchandises",IF('Usages mobilité'!T38&gt;0,"TransportVoyageurs","")))</f>
        <v/>
      </c>
      <c r="R40" s="71"/>
      <c r="S40" s="71">
        <f>IF(F40&lt;&gt;0,VLOOKUP(F40,Distribution!H$4:I$53,2,FALSE),0)</f>
        <v>0</v>
      </c>
      <c r="T40" s="71">
        <f t="shared" si="0"/>
        <v>0</v>
      </c>
    </row>
    <row r="41" spans="1:20" s="3" customFormat="1" ht="15.65" customHeight="1" outlineLevel="1" x14ac:dyDescent="0.35">
      <c r="A41" s="76" t="str">
        <f>'Usages mobilité'!A39</f>
        <v>Usage mobilité n°36</v>
      </c>
      <c r="B41" s="76" t="str">
        <f>IF('Usages mobilité'!H39&lt;&gt;0,'Usages mobilité'!H39,"")</f>
        <v/>
      </c>
      <c r="C41" s="71" t="str">
        <f>IF('Usages mobilité'!U39&lt;&gt;0,'Usages mobilité'!U39,"")</f>
        <v/>
      </c>
      <c r="D41" s="71" t="str">
        <f>IF('Usages mobilité'!V39&lt;&gt;0,'Usages mobilité'!V39,"")</f>
        <v/>
      </c>
      <c r="E41" s="139">
        <f>'Usages mobilité'!Y39</f>
        <v>0</v>
      </c>
      <c r="F41" s="139">
        <f>'Usages mobilité'!BF39</f>
        <v>0</v>
      </c>
      <c r="G41" s="139">
        <f>IF(F41&lt;&gt;0,VLOOKUP(F41,Distribution!$H$4:$J$53,3,FALSE),0)</f>
        <v>0</v>
      </c>
      <c r="H41" s="139">
        <f>IF(F41&lt;&gt;0,VLOOKUP(F41,Distribution!$H$4:$M$53,6,FALSE),0)</f>
        <v>0</v>
      </c>
      <c r="I41" s="139" t="str">
        <f>IF('Usages mobilité'!BN39&lt;&gt;0,'Usages mobilité'!BN39,"")</f>
        <v/>
      </c>
      <c r="J41" s="139">
        <f>IF($C41="",0,E41*'Usages mobilité'!BQ39)</f>
        <v>0</v>
      </c>
      <c r="K41" s="139" t="str">
        <f>IF('Usages mobilité'!BR39&lt;&gt;0,'Usages mobilité'!BR39,"")</f>
        <v/>
      </c>
      <c r="L41" s="139">
        <f>IF($C41="",0,E41*'Usages mobilité'!BU39)</f>
        <v>0</v>
      </c>
      <c r="M41" s="141">
        <f>IF($C41="",0,'Usages mobilité'!BD39)</f>
        <v>0</v>
      </c>
      <c r="N41" s="254">
        <f>IF($C41="",0,'Usages mobilité'!BE39*$E41)</f>
        <v>0</v>
      </c>
      <c r="O41" s="158" t="str">
        <f>IF(OR(G41=0,G41=""),"",((IF(I41&lt;&gt;"",J41*VLOOKUP(I41,Sources!C$57:D$62,2,FALSE),0)+IF(K41&lt;&gt;"",L41*VLOOKUP(K41,Sources!C$57:D$62,2,FALSE),0))-M41*(G41+H41)-N41*Sources!D$55)/1000)</f>
        <v/>
      </c>
      <c r="P41" s="158" t="str">
        <f>IF(OR(G41=0,G41=""),"",(M41*(G41+H41)+N41*Sources!D$55)/1000)</f>
        <v/>
      </c>
      <c r="Q41" s="238" t="str">
        <f>IF('Usages mobilité'!R39&gt;0,"TransportMarchandises", IF('Usages mobilité'!S39&gt;0,"ManipulationMarchandises",IF('Usages mobilité'!T39&gt;0,"TransportVoyageurs","")))</f>
        <v/>
      </c>
      <c r="R41" s="71"/>
      <c r="S41" s="71">
        <f>IF(F41&lt;&gt;0,VLOOKUP(F41,Distribution!H$4:I$53,2,FALSE),0)</f>
        <v>0</v>
      </c>
      <c r="T41" s="71">
        <f t="shared" si="0"/>
        <v>0</v>
      </c>
    </row>
    <row r="42" spans="1:20" s="3" customFormat="1" ht="15.65" customHeight="1" outlineLevel="1" x14ac:dyDescent="0.35">
      <c r="A42" s="76" t="str">
        <f>'Usages mobilité'!A40</f>
        <v>Usage mobilité n°37</v>
      </c>
      <c r="B42" s="76" t="str">
        <f>IF('Usages mobilité'!H40&lt;&gt;0,'Usages mobilité'!H40,"")</f>
        <v/>
      </c>
      <c r="C42" s="71" t="str">
        <f>IF('Usages mobilité'!U40&lt;&gt;0,'Usages mobilité'!U40,"")</f>
        <v/>
      </c>
      <c r="D42" s="71" t="str">
        <f>IF('Usages mobilité'!V40&lt;&gt;0,'Usages mobilité'!V40,"")</f>
        <v/>
      </c>
      <c r="E42" s="139">
        <f>'Usages mobilité'!Y40</f>
        <v>0</v>
      </c>
      <c r="F42" s="139">
        <f>'Usages mobilité'!BF40</f>
        <v>0</v>
      </c>
      <c r="G42" s="139">
        <f>IF(F42&lt;&gt;0,VLOOKUP(F42,Distribution!$H$4:$J$53,3,FALSE),0)</f>
        <v>0</v>
      </c>
      <c r="H42" s="139">
        <f>IF(F42&lt;&gt;0,VLOOKUP(F42,Distribution!$H$4:$M$53,6,FALSE),0)</f>
        <v>0</v>
      </c>
      <c r="I42" s="139" t="str">
        <f>IF('Usages mobilité'!BN40&lt;&gt;0,'Usages mobilité'!BN40,"")</f>
        <v/>
      </c>
      <c r="J42" s="139">
        <f>IF($C42="",0,E42*'Usages mobilité'!BQ40)</f>
        <v>0</v>
      </c>
      <c r="K42" s="139" t="str">
        <f>IF('Usages mobilité'!BR40&lt;&gt;0,'Usages mobilité'!BR40,"")</f>
        <v/>
      </c>
      <c r="L42" s="139">
        <f>IF($C42="",0,E42*'Usages mobilité'!BU40)</f>
        <v>0</v>
      </c>
      <c r="M42" s="141">
        <f>IF($C42="",0,'Usages mobilité'!BD40)</f>
        <v>0</v>
      </c>
      <c r="N42" s="254">
        <f>IF($C42="",0,'Usages mobilité'!BE40*$E42)</f>
        <v>0</v>
      </c>
      <c r="O42" s="158" t="str">
        <f>IF(OR(G42=0,G42=""),"",((IF(I42&lt;&gt;"",J42*VLOOKUP(I42,Sources!C$57:D$62,2,FALSE),0)+IF(K42&lt;&gt;"",L42*VLOOKUP(K42,Sources!C$57:D$62,2,FALSE),0))-M42*(G42+H42)-N42*Sources!D$55)/1000)</f>
        <v/>
      </c>
      <c r="P42" s="158" t="str">
        <f>IF(OR(G42=0,G42=""),"",(M42*(G42+H42)+N42*Sources!D$55)/1000)</f>
        <v/>
      </c>
      <c r="Q42" s="238" t="str">
        <f>IF('Usages mobilité'!R40&gt;0,"TransportMarchandises", IF('Usages mobilité'!S40&gt;0,"ManipulationMarchandises",IF('Usages mobilité'!T40&gt;0,"TransportVoyageurs","")))</f>
        <v/>
      </c>
      <c r="R42" s="71"/>
      <c r="S42" s="71">
        <f>IF(F42&lt;&gt;0,VLOOKUP(F42,Distribution!H$4:I$53,2,FALSE),0)</f>
        <v>0</v>
      </c>
      <c r="T42" s="71">
        <f t="shared" si="0"/>
        <v>0</v>
      </c>
    </row>
    <row r="43" spans="1:20" s="3" customFormat="1" ht="15.65" customHeight="1" outlineLevel="1" x14ac:dyDescent="0.35">
      <c r="A43" s="76" t="str">
        <f>'Usages mobilité'!A41</f>
        <v>Usage mobilité n°38</v>
      </c>
      <c r="B43" s="76" t="str">
        <f>IF('Usages mobilité'!H41&lt;&gt;0,'Usages mobilité'!H41,"")</f>
        <v/>
      </c>
      <c r="C43" s="71" t="str">
        <f>IF('Usages mobilité'!U41&lt;&gt;0,'Usages mobilité'!U41,"")</f>
        <v/>
      </c>
      <c r="D43" s="71" t="str">
        <f>IF('Usages mobilité'!V41&lt;&gt;0,'Usages mobilité'!V41,"")</f>
        <v/>
      </c>
      <c r="E43" s="139">
        <f>'Usages mobilité'!Y41</f>
        <v>0</v>
      </c>
      <c r="F43" s="139">
        <f>'Usages mobilité'!BF41</f>
        <v>0</v>
      </c>
      <c r="G43" s="139">
        <f>IF(F43&lt;&gt;0,VLOOKUP(F43,Distribution!$H$4:$J$53,3,FALSE),0)</f>
        <v>0</v>
      </c>
      <c r="H43" s="139">
        <f>IF(F43&lt;&gt;0,VLOOKUP(F43,Distribution!$H$4:$M$53,6,FALSE),0)</f>
        <v>0</v>
      </c>
      <c r="I43" s="139" t="str">
        <f>IF('Usages mobilité'!BN41&lt;&gt;0,'Usages mobilité'!BN41,"")</f>
        <v/>
      </c>
      <c r="J43" s="139">
        <f>IF($C43="",0,E43*'Usages mobilité'!BQ41)</f>
        <v>0</v>
      </c>
      <c r="K43" s="139" t="str">
        <f>IF('Usages mobilité'!BR41&lt;&gt;0,'Usages mobilité'!BR41,"")</f>
        <v/>
      </c>
      <c r="L43" s="139">
        <f>IF($C43="",0,E43*'Usages mobilité'!BU41)</f>
        <v>0</v>
      </c>
      <c r="M43" s="141">
        <f>IF($C43="",0,'Usages mobilité'!BD41)</f>
        <v>0</v>
      </c>
      <c r="N43" s="254">
        <f>IF($C43="",0,'Usages mobilité'!BE41*$E43)</f>
        <v>0</v>
      </c>
      <c r="O43" s="158" t="str">
        <f>IF(OR(G43=0,G43=""),"",((IF(I43&lt;&gt;"",J43*VLOOKUP(I43,Sources!C$57:D$62,2,FALSE),0)+IF(K43&lt;&gt;"",L43*VLOOKUP(K43,Sources!C$57:D$62,2,FALSE),0))-M43*(G43+H43)-N43*Sources!D$55)/1000)</f>
        <v/>
      </c>
      <c r="P43" s="158" t="str">
        <f>IF(OR(G43=0,G43=""),"",(M43*(G43+H43)+N43*Sources!D$55)/1000)</f>
        <v/>
      </c>
      <c r="Q43" s="238" t="str">
        <f>IF('Usages mobilité'!R41&gt;0,"TransportMarchandises", IF('Usages mobilité'!S41&gt;0,"ManipulationMarchandises",IF('Usages mobilité'!T41&gt;0,"TransportVoyageurs","")))</f>
        <v/>
      </c>
      <c r="R43" s="71"/>
      <c r="S43" s="71">
        <f>IF(F43&lt;&gt;0,VLOOKUP(F43,Distribution!H$4:I$53,2,FALSE),0)</f>
        <v>0</v>
      </c>
      <c r="T43" s="71">
        <f t="shared" si="0"/>
        <v>0</v>
      </c>
    </row>
    <row r="44" spans="1:20" s="3" customFormat="1" ht="15.65" customHeight="1" outlineLevel="1" x14ac:dyDescent="0.35">
      <c r="A44" s="76" t="str">
        <f>'Usages mobilité'!A42</f>
        <v>Usage mobilité n°39</v>
      </c>
      <c r="B44" s="76" t="str">
        <f>IF('Usages mobilité'!H42&lt;&gt;0,'Usages mobilité'!H42,"")</f>
        <v/>
      </c>
      <c r="C44" s="71" t="str">
        <f>IF('Usages mobilité'!U42&lt;&gt;0,'Usages mobilité'!U42,"")</f>
        <v/>
      </c>
      <c r="D44" s="71" t="str">
        <f>IF('Usages mobilité'!V42&lt;&gt;0,'Usages mobilité'!V42,"")</f>
        <v/>
      </c>
      <c r="E44" s="139">
        <f>'Usages mobilité'!Y42</f>
        <v>0</v>
      </c>
      <c r="F44" s="139">
        <f>'Usages mobilité'!BF42</f>
        <v>0</v>
      </c>
      <c r="G44" s="139">
        <f>IF(F44&lt;&gt;0,VLOOKUP(F44,Distribution!$H$4:$J$53,3,FALSE),0)</f>
        <v>0</v>
      </c>
      <c r="H44" s="139">
        <f>IF(F44&lt;&gt;0,VLOOKUP(F44,Distribution!$H$4:$M$53,6,FALSE),0)</f>
        <v>0</v>
      </c>
      <c r="I44" s="139" t="str">
        <f>IF('Usages mobilité'!BN42&lt;&gt;0,'Usages mobilité'!BN42,"")</f>
        <v/>
      </c>
      <c r="J44" s="139">
        <f>IF($C44="",0,E44*'Usages mobilité'!BQ42)</f>
        <v>0</v>
      </c>
      <c r="K44" s="139" t="str">
        <f>IF('Usages mobilité'!BR42&lt;&gt;0,'Usages mobilité'!BR42,"")</f>
        <v/>
      </c>
      <c r="L44" s="139">
        <f>IF($C44="",0,E44*'Usages mobilité'!BU42)</f>
        <v>0</v>
      </c>
      <c r="M44" s="141">
        <f>IF($C44="",0,'Usages mobilité'!BD42)</f>
        <v>0</v>
      </c>
      <c r="N44" s="254">
        <f>IF($C44="",0,'Usages mobilité'!BE42*$E44)</f>
        <v>0</v>
      </c>
      <c r="O44" s="158" t="str">
        <f>IF(OR(G44=0,G44=""),"",((IF(I44&lt;&gt;"",J44*VLOOKUP(I44,Sources!C$57:D$62,2,FALSE),0)+IF(K44&lt;&gt;"",L44*VLOOKUP(K44,Sources!C$57:D$62,2,FALSE),0))-M44*(G44+H44)-N44*Sources!D$55)/1000)</f>
        <v/>
      </c>
      <c r="P44" s="158" t="str">
        <f>IF(OR(G44=0,G44=""),"",(M44*(G44+H44)+N44*Sources!D$55)/1000)</f>
        <v/>
      </c>
      <c r="Q44" s="238" t="str">
        <f>IF('Usages mobilité'!R42&gt;0,"TransportMarchandises", IF('Usages mobilité'!S42&gt;0,"ManipulationMarchandises",IF('Usages mobilité'!T42&gt;0,"TransportVoyageurs","")))</f>
        <v/>
      </c>
      <c r="R44" s="71"/>
      <c r="S44" s="71">
        <f>IF(F44&lt;&gt;0,VLOOKUP(F44,Distribution!H$4:I$53,2,FALSE),0)</f>
        <v>0</v>
      </c>
      <c r="T44" s="71">
        <f t="shared" si="0"/>
        <v>0</v>
      </c>
    </row>
    <row r="45" spans="1:20" s="3" customFormat="1" ht="15.65" customHeight="1" outlineLevel="1" x14ac:dyDescent="0.35">
      <c r="A45" s="76" t="str">
        <f>'Usages mobilité'!A43</f>
        <v>Usage mobilité n°40</v>
      </c>
      <c r="B45" s="76" t="str">
        <f>IF('Usages mobilité'!H43&lt;&gt;0,'Usages mobilité'!H43,"")</f>
        <v/>
      </c>
      <c r="C45" s="71" t="str">
        <f>IF('Usages mobilité'!U43&lt;&gt;0,'Usages mobilité'!U43,"")</f>
        <v/>
      </c>
      <c r="D45" s="71" t="str">
        <f>IF('Usages mobilité'!V43&lt;&gt;0,'Usages mobilité'!V43,"")</f>
        <v/>
      </c>
      <c r="E45" s="139">
        <f>'Usages mobilité'!Y43</f>
        <v>0</v>
      </c>
      <c r="F45" s="139">
        <f>'Usages mobilité'!BF43</f>
        <v>0</v>
      </c>
      <c r="G45" s="139">
        <f>IF(F45&lt;&gt;0,VLOOKUP(F45,Distribution!$H$4:$J$53,3,FALSE),0)</f>
        <v>0</v>
      </c>
      <c r="H45" s="139">
        <f>IF(F45&lt;&gt;0,VLOOKUP(F45,Distribution!$H$4:$M$53,6,FALSE),0)</f>
        <v>0</v>
      </c>
      <c r="I45" s="139" t="str">
        <f>IF('Usages mobilité'!BN43&lt;&gt;0,'Usages mobilité'!BN43,"")</f>
        <v/>
      </c>
      <c r="J45" s="139">
        <f>IF($C45="",0,E45*'Usages mobilité'!BQ43)</f>
        <v>0</v>
      </c>
      <c r="K45" s="139" t="str">
        <f>IF('Usages mobilité'!BR43&lt;&gt;0,'Usages mobilité'!BR43,"")</f>
        <v/>
      </c>
      <c r="L45" s="139">
        <f>IF($C45="",0,E45*'Usages mobilité'!BU43)</f>
        <v>0</v>
      </c>
      <c r="M45" s="141">
        <f>IF($C45="",0,'Usages mobilité'!BD43)</f>
        <v>0</v>
      </c>
      <c r="N45" s="254">
        <f>IF($C45="",0,'Usages mobilité'!BE43*$E45)</f>
        <v>0</v>
      </c>
      <c r="O45" s="158" t="str">
        <f>IF(OR(G45=0,G45=""),"",((IF(I45&lt;&gt;"",J45*VLOOKUP(I45,Sources!C$57:D$62,2,FALSE),0)+IF(K45&lt;&gt;"",L45*VLOOKUP(K45,Sources!C$57:D$62,2,FALSE),0))-M45*(G45+H45)-N45*Sources!D$55)/1000)</f>
        <v/>
      </c>
      <c r="P45" s="158" t="str">
        <f>IF(OR(G45=0,G45=""),"",(M45*(G45+H45)+N45*Sources!D$55)/1000)</f>
        <v/>
      </c>
      <c r="Q45" s="238" t="str">
        <f>IF('Usages mobilité'!R43&gt;0,"TransportMarchandises", IF('Usages mobilité'!S43&gt;0,"ManipulationMarchandises",IF('Usages mobilité'!T43&gt;0,"TransportVoyageurs","")))</f>
        <v/>
      </c>
      <c r="R45" s="71"/>
      <c r="S45" s="71">
        <f>IF(F45&lt;&gt;0,VLOOKUP(F45,Distribution!H$4:I$53,2,FALSE),0)</f>
        <v>0</v>
      </c>
      <c r="T45" s="71">
        <f t="shared" si="0"/>
        <v>0</v>
      </c>
    </row>
    <row r="46" spans="1:20" s="3" customFormat="1" ht="15.65" customHeight="1" outlineLevel="1" x14ac:dyDescent="0.35">
      <c r="A46" s="76" t="str">
        <f>'Usages mobilité'!A44</f>
        <v>Usage mobilité n°41</v>
      </c>
      <c r="B46" s="76" t="str">
        <f>IF('Usages mobilité'!H44&lt;&gt;0,'Usages mobilité'!H44,"")</f>
        <v/>
      </c>
      <c r="C46" s="71" t="str">
        <f>IF('Usages mobilité'!U44&lt;&gt;0,'Usages mobilité'!U44,"")</f>
        <v/>
      </c>
      <c r="D46" s="71" t="str">
        <f>IF('Usages mobilité'!V44&lt;&gt;0,'Usages mobilité'!V44,"")</f>
        <v/>
      </c>
      <c r="E46" s="139">
        <f>'Usages mobilité'!Y44</f>
        <v>0</v>
      </c>
      <c r="F46" s="139">
        <f>'Usages mobilité'!BF44</f>
        <v>0</v>
      </c>
      <c r="G46" s="139">
        <f>IF(F46&lt;&gt;0,VLOOKUP(F46,Distribution!$H$4:$J$53,3,FALSE),0)</f>
        <v>0</v>
      </c>
      <c r="H46" s="139">
        <f>IF(F46&lt;&gt;0,VLOOKUP(F46,Distribution!$H$4:$M$53,6,FALSE),0)</f>
        <v>0</v>
      </c>
      <c r="I46" s="139" t="str">
        <f>IF('Usages mobilité'!BN44&lt;&gt;0,'Usages mobilité'!BN44,"")</f>
        <v/>
      </c>
      <c r="J46" s="139">
        <f>IF($C46="",0,E46*'Usages mobilité'!BQ44)</f>
        <v>0</v>
      </c>
      <c r="K46" s="139" t="str">
        <f>IF('Usages mobilité'!BR44&lt;&gt;0,'Usages mobilité'!BR44,"")</f>
        <v/>
      </c>
      <c r="L46" s="139">
        <f>IF($C46="",0,E46*'Usages mobilité'!BU44)</f>
        <v>0</v>
      </c>
      <c r="M46" s="141">
        <f>IF($C46="",0,'Usages mobilité'!BD44)</f>
        <v>0</v>
      </c>
      <c r="N46" s="254">
        <f>IF($C46="",0,'Usages mobilité'!BE44*$E46)</f>
        <v>0</v>
      </c>
      <c r="O46" s="158" t="str">
        <f>IF(OR(G46=0,G46=""),"",((IF(I46&lt;&gt;"",J46*VLOOKUP(I46,Sources!C$57:D$62,2,FALSE),0)+IF(K46&lt;&gt;"",L46*VLOOKUP(K46,Sources!C$57:D$62,2,FALSE),0))-M46*(G46+H46)-N46*Sources!D$55)/1000)</f>
        <v/>
      </c>
      <c r="P46" s="158" t="str">
        <f>IF(OR(G46=0,G46=""),"",(M46*(G46+H46)+N46*Sources!D$55)/1000)</f>
        <v/>
      </c>
      <c r="Q46" s="238" t="str">
        <f>IF('Usages mobilité'!R44&gt;0,"TransportMarchandises", IF('Usages mobilité'!S44&gt;0,"ManipulationMarchandises",IF('Usages mobilité'!T44&gt;0,"TransportVoyageurs","")))</f>
        <v/>
      </c>
      <c r="R46" s="71"/>
      <c r="S46" s="71">
        <f>IF(F46&lt;&gt;0,VLOOKUP(F46,Distribution!H$4:I$53,2,FALSE),0)</f>
        <v>0</v>
      </c>
      <c r="T46" s="71">
        <f t="shared" si="0"/>
        <v>0</v>
      </c>
    </row>
    <row r="47" spans="1:20" s="3" customFormat="1" ht="15.65" customHeight="1" outlineLevel="1" x14ac:dyDescent="0.35">
      <c r="A47" s="76" t="str">
        <f>'Usages mobilité'!A45</f>
        <v>Usage mobilité n°42</v>
      </c>
      <c r="B47" s="76" t="str">
        <f>IF('Usages mobilité'!H45&lt;&gt;0,'Usages mobilité'!H45,"")</f>
        <v/>
      </c>
      <c r="C47" s="71" t="str">
        <f>IF('Usages mobilité'!U45&lt;&gt;0,'Usages mobilité'!U45,"")</f>
        <v/>
      </c>
      <c r="D47" s="71" t="str">
        <f>IF('Usages mobilité'!V45&lt;&gt;0,'Usages mobilité'!V45,"")</f>
        <v/>
      </c>
      <c r="E47" s="139">
        <f>'Usages mobilité'!Y45</f>
        <v>0</v>
      </c>
      <c r="F47" s="139">
        <f>'Usages mobilité'!BF45</f>
        <v>0</v>
      </c>
      <c r="G47" s="139">
        <f>IF(F47&lt;&gt;0,VLOOKUP(F47,Distribution!$H$4:$J$53,3,FALSE),0)</f>
        <v>0</v>
      </c>
      <c r="H47" s="139">
        <f>IF(F47&lt;&gt;0,VLOOKUP(F47,Distribution!$H$4:$M$53,6,FALSE),0)</f>
        <v>0</v>
      </c>
      <c r="I47" s="139" t="str">
        <f>IF('Usages mobilité'!BN45&lt;&gt;0,'Usages mobilité'!BN45,"")</f>
        <v/>
      </c>
      <c r="J47" s="139">
        <f>IF($C47="",0,E47*'Usages mobilité'!BQ45)</f>
        <v>0</v>
      </c>
      <c r="K47" s="139" t="str">
        <f>IF('Usages mobilité'!BR45&lt;&gt;0,'Usages mobilité'!BR45,"")</f>
        <v/>
      </c>
      <c r="L47" s="139">
        <f>IF($C47="",0,E47*'Usages mobilité'!BU45)</f>
        <v>0</v>
      </c>
      <c r="M47" s="141">
        <f>IF($C47="",0,'Usages mobilité'!BD45)</f>
        <v>0</v>
      </c>
      <c r="N47" s="254">
        <f>IF($C47="",0,'Usages mobilité'!BE45*$E47)</f>
        <v>0</v>
      </c>
      <c r="O47" s="158" t="str">
        <f>IF(OR(G47=0,G47=""),"",((IF(I47&lt;&gt;"",J47*VLOOKUP(I47,Sources!C$57:D$62,2,FALSE),0)+IF(K47&lt;&gt;"",L47*VLOOKUP(K47,Sources!C$57:D$62,2,FALSE),0))-M47*(G47+H47)-N47*Sources!D$55)/1000)</f>
        <v/>
      </c>
      <c r="P47" s="158" t="str">
        <f>IF(OR(G47=0,G47=""),"",(M47*(G47+H47)+N47*Sources!D$55)/1000)</f>
        <v/>
      </c>
      <c r="Q47" s="238" t="str">
        <f>IF('Usages mobilité'!R45&gt;0,"TransportMarchandises", IF('Usages mobilité'!S45&gt;0,"ManipulationMarchandises",IF('Usages mobilité'!T45&gt;0,"TransportVoyageurs","")))</f>
        <v/>
      </c>
      <c r="R47" s="71"/>
      <c r="S47" s="71">
        <f>IF(F47&lt;&gt;0,VLOOKUP(F47,Distribution!H$4:I$53,2,FALSE),0)</f>
        <v>0</v>
      </c>
      <c r="T47" s="71">
        <f t="shared" si="0"/>
        <v>0</v>
      </c>
    </row>
    <row r="48" spans="1:20" s="3" customFormat="1" ht="15.65" customHeight="1" outlineLevel="1" x14ac:dyDescent="0.35">
      <c r="A48" s="76" t="str">
        <f>'Usages mobilité'!A46</f>
        <v>Usage mobilité n°43</v>
      </c>
      <c r="B48" s="76" t="str">
        <f>IF('Usages mobilité'!H46&lt;&gt;0,'Usages mobilité'!H46,"")</f>
        <v/>
      </c>
      <c r="C48" s="71" t="str">
        <f>IF('Usages mobilité'!U46&lt;&gt;0,'Usages mobilité'!U46,"")</f>
        <v/>
      </c>
      <c r="D48" s="71" t="str">
        <f>IF('Usages mobilité'!V46&lt;&gt;0,'Usages mobilité'!V46,"")</f>
        <v/>
      </c>
      <c r="E48" s="139">
        <f>'Usages mobilité'!Y46</f>
        <v>0</v>
      </c>
      <c r="F48" s="139">
        <f>'Usages mobilité'!BF46</f>
        <v>0</v>
      </c>
      <c r="G48" s="139">
        <f>IF(F48&lt;&gt;0,VLOOKUP(F48,Distribution!$H$4:$J$53,3,FALSE),0)</f>
        <v>0</v>
      </c>
      <c r="H48" s="139">
        <f>IF(F48&lt;&gt;0,VLOOKUP(F48,Distribution!$H$4:$M$53,6,FALSE),0)</f>
        <v>0</v>
      </c>
      <c r="I48" s="139" t="str">
        <f>IF('Usages mobilité'!BN46&lt;&gt;0,'Usages mobilité'!BN46,"")</f>
        <v/>
      </c>
      <c r="J48" s="139">
        <f>IF($C48="",0,E48*'Usages mobilité'!BQ46)</f>
        <v>0</v>
      </c>
      <c r="K48" s="139" t="str">
        <f>IF('Usages mobilité'!BR46&lt;&gt;0,'Usages mobilité'!BR46,"")</f>
        <v/>
      </c>
      <c r="L48" s="139">
        <f>IF($C48="",0,E48*'Usages mobilité'!BU46)</f>
        <v>0</v>
      </c>
      <c r="M48" s="141">
        <f>IF($C48="",0,'Usages mobilité'!BD46)</f>
        <v>0</v>
      </c>
      <c r="N48" s="254">
        <f>IF($C48="",0,'Usages mobilité'!BE46*$E48)</f>
        <v>0</v>
      </c>
      <c r="O48" s="158" t="str">
        <f>IF(OR(G48=0,G48=""),"",((IF(I48&lt;&gt;"",J48*VLOOKUP(I48,Sources!C$57:D$62,2,FALSE),0)+IF(K48&lt;&gt;"",L48*VLOOKUP(K48,Sources!C$57:D$62,2,FALSE),0))-M48*(G48+H48)-N48*Sources!D$55)/1000)</f>
        <v/>
      </c>
      <c r="P48" s="158" t="str">
        <f>IF(OR(G48=0,G48=""),"",(M48*(G48+H48)+N48*Sources!D$55)/1000)</f>
        <v/>
      </c>
      <c r="Q48" s="238" t="str">
        <f>IF('Usages mobilité'!R46&gt;0,"TransportMarchandises", IF('Usages mobilité'!S46&gt;0,"ManipulationMarchandises",IF('Usages mobilité'!T46&gt;0,"TransportVoyageurs","")))</f>
        <v/>
      </c>
      <c r="R48" s="71"/>
      <c r="S48" s="71">
        <f>IF(F48&lt;&gt;0,VLOOKUP(F48,Distribution!H$4:I$53,2,FALSE),0)</f>
        <v>0</v>
      </c>
      <c r="T48" s="71">
        <f t="shared" si="0"/>
        <v>0</v>
      </c>
    </row>
    <row r="49" spans="1:20" s="3" customFormat="1" ht="15.65" customHeight="1" outlineLevel="1" x14ac:dyDescent="0.35">
      <c r="A49" s="76" t="str">
        <f>'Usages mobilité'!A47</f>
        <v>Usage mobilité n°44</v>
      </c>
      <c r="B49" s="76" t="str">
        <f>IF('Usages mobilité'!H47&lt;&gt;0,'Usages mobilité'!H47,"")</f>
        <v/>
      </c>
      <c r="C49" s="71" t="str">
        <f>IF('Usages mobilité'!U47&lt;&gt;0,'Usages mobilité'!U47,"")</f>
        <v/>
      </c>
      <c r="D49" s="71" t="str">
        <f>IF('Usages mobilité'!V47&lt;&gt;0,'Usages mobilité'!V47,"")</f>
        <v/>
      </c>
      <c r="E49" s="139">
        <f>'Usages mobilité'!Y47</f>
        <v>0</v>
      </c>
      <c r="F49" s="139">
        <f>'Usages mobilité'!BF47</f>
        <v>0</v>
      </c>
      <c r="G49" s="139">
        <f>IF(F49&lt;&gt;0,VLOOKUP(F49,Distribution!$H$4:$J$53,3,FALSE),0)</f>
        <v>0</v>
      </c>
      <c r="H49" s="139">
        <f>IF(F49&lt;&gt;0,VLOOKUP(F49,Distribution!$H$4:$M$53,6,FALSE),0)</f>
        <v>0</v>
      </c>
      <c r="I49" s="139" t="str">
        <f>IF('Usages mobilité'!BN47&lt;&gt;0,'Usages mobilité'!BN47,"")</f>
        <v/>
      </c>
      <c r="J49" s="139">
        <f>IF($C49="",0,E49*'Usages mobilité'!BQ47)</f>
        <v>0</v>
      </c>
      <c r="K49" s="139" t="str">
        <f>IF('Usages mobilité'!BR47&lt;&gt;0,'Usages mobilité'!BR47,"")</f>
        <v/>
      </c>
      <c r="L49" s="139">
        <f>IF($C49="",0,E49*'Usages mobilité'!BU47)</f>
        <v>0</v>
      </c>
      <c r="M49" s="141">
        <f>IF($C49="",0,'Usages mobilité'!BD47)</f>
        <v>0</v>
      </c>
      <c r="N49" s="254">
        <f>IF($C49="",0,'Usages mobilité'!BE47*$E49)</f>
        <v>0</v>
      </c>
      <c r="O49" s="158" t="str">
        <f>IF(OR(G49=0,G49=""),"",((IF(I49&lt;&gt;"",J49*VLOOKUP(I49,Sources!C$57:D$62,2,FALSE),0)+IF(K49&lt;&gt;"",L49*VLOOKUP(K49,Sources!C$57:D$62,2,FALSE),0))-M49*(G49+H49)-N49*Sources!D$55)/1000)</f>
        <v/>
      </c>
      <c r="P49" s="158" t="str">
        <f>IF(OR(G49=0,G49=""),"",(M49*(G49+H49)+N49*Sources!D$55)/1000)</f>
        <v/>
      </c>
      <c r="Q49" s="238" t="str">
        <f>IF('Usages mobilité'!R47&gt;0,"TransportMarchandises", IF('Usages mobilité'!S47&gt;0,"ManipulationMarchandises",IF('Usages mobilité'!T47&gt;0,"TransportVoyageurs","")))</f>
        <v/>
      </c>
      <c r="R49" s="71"/>
      <c r="S49" s="71">
        <f>IF(F49&lt;&gt;0,VLOOKUP(F49,Distribution!H$4:I$53,2,FALSE),0)</f>
        <v>0</v>
      </c>
      <c r="T49" s="71">
        <f t="shared" si="0"/>
        <v>0</v>
      </c>
    </row>
    <row r="50" spans="1:20" s="3" customFormat="1" ht="15.65" customHeight="1" outlineLevel="1" x14ac:dyDescent="0.35">
      <c r="A50" s="76" t="str">
        <f>'Usages mobilité'!A48</f>
        <v>Usage mobilité n°45</v>
      </c>
      <c r="B50" s="76" t="str">
        <f>IF('Usages mobilité'!H48&lt;&gt;0,'Usages mobilité'!H48,"")</f>
        <v/>
      </c>
      <c r="C50" s="71" t="str">
        <f>IF('Usages mobilité'!U48&lt;&gt;0,'Usages mobilité'!U48,"")</f>
        <v/>
      </c>
      <c r="D50" s="71" t="str">
        <f>IF('Usages mobilité'!V48&lt;&gt;0,'Usages mobilité'!V48,"")</f>
        <v/>
      </c>
      <c r="E50" s="139">
        <f>'Usages mobilité'!Y48</f>
        <v>0</v>
      </c>
      <c r="F50" s="139">
        <f>'Usages mobilité'!BF48</f>
        <v>0</v>
      </c>
      <c r="G50" s="139">
        <f>IF(F50&lt;&gt;0,VLOOKUP(F50,Distribution!$H$4:$J$53,3,FALSE),0)</f>
        <v>0</v>
      </c>
      <c r="H50" s="139">
        <f>IF(F50&lt;&gt;0,VLOOKUP(F50,Distribution!$H$4:$M$53,6,FALSE),0)</f>
        <v>0</v>
      </c>
      <c r="I50" s="139" t="str">
        <f>IF('Usages mobilité'!BN48&lt;&gt;0,'Usages mobilité'!BN48,"")</f>
        <v/>
      </c>
      <c r="J50" s="139">
        <f>IF($C50="",0,E50*'Usages mobilité'!BQ48)</f>
        <v>0</v>
      </c>
      <c r="K50" s="139" t="str">
        <f>IF('Usages mobilité'!BR48&lt;&gt;0,'Usages mobilité'!BR48,"")</f>
        <v/>
      </c>
      <c r="L50" s="139">
        <f>IF($C50="",0,E50*'Usages mobilité'!BU48)</f>
        <v>0</v>
      </c>
      <c r="M50" s="141">
        <f>IF($C50="",0,'Usages mobilité'!BD48)</f>
        <v>0</v>
      </c>
      <c r="N50" s="254">
        <f>IF($C50="",0,'Usages mobilité'!BE48*$E50)</f>
        <v>0</v>
      </c>
      <c r="O50" s="158" t="str">
        <f>IF(OR(G50=0,G50=""),"",((IF(I50&lt;&gt;"",J50*VLOOKUP(I50,Sources!C$57:D$62,2,FALSE),0)+IF(K50&lt;&gt;"",L50*VLOOKUP(K50,Sources!C$57:D$62,2,FALSE),0))-M50*(G50+H50)-N50*Sources!D$55)/1000)</f>
        <v/>
      </c>
      <c r="P50" s="158" t="str">
        <f>IF(OR(G50=0,G50=""),"",(M50*(G50+H50)+N50*Sources!D$55)/1000)</f>
        <v/>
      </c>
      <c r="Q50" s="238" t="str">
        <f>IF('Usages mobilité'!R48&gt;0,"TransportMarchandises", IF('Usages mobilité'!S48&gt;0,"ManipulationMarchandises",IF('Usages mobilité'!T48&gt;0,"TransportVoyageurs","")))</f>
        <v/>
      </c>
      <c r="R50" s="71"/>
      <c r="S50" s="71">
        <f>IF(F50&lt;&gt;0,VLOOKUP(F50,Distribution!H$4:I$53,2,FALSE),0)</f>
        <v>0</v>
      </c>
      <c r="T50" s="71">
        <f t="shared" si="0"/>
        <v>0</v>
      </c>
    </row>
    <row r="51" spans="1:20" s="3" customFormat="1" ht="15.65" customHeight="1" outlineLevel="1" x14ac:dyDescent="0.35">
      <c r="A51" s="76" t="str">
        <f>'Usages mobilité'!A49</f>
        <v>Usage mobilité n°46</v>
      </c>
      <c r="B51" s="76" t="str">
        <f>IF('Usages mobilité'!H49&lt;&gt;0,'Usages mobilité'!H49,"")</f>
        <v/>
      </c>
      <c r="C51" s="71" t="str">
        <f>IF('Usages mobilité'!U49&lt;&gt;0,'Usages mobilité'!U49,"")</f>
        <v/>
      </c>
      <c r="D51" s="71" t="str">
        <f>IF('Usages mobilité'!V49&lt;&gt;0,'Usages mobilité'!V49,"")</f>
        <v/>
      </c>
      <c r="E51" s="139">
        <f>'Usages mobilité'!Y49</f>
        <v>0</v>
      </c>
      <c r="F51" s="139">
        <f>'Usages mobilité'!BF49</f>
        <v>0</v>
      </c>
      <c r="G51" s="139">
        <f>IF(F51&lt;&gt;0,VLOOKUP(F51,Distribution!$H$4:$J$53,3,FALSE),0)</f>
        <v>0</v>
      </c>
      <c r="H51" s="139">
        <f>IF(F51&lt;&gt;0,VLOOKUP(F51,Distribution!$H$4:$M$53,6,FALSE),0)</f>
        <v>0</v>
      </c>
      <c r="I51" s="139" t="str">
        <f>IF('Usages mobilité'!BN49&lt;&gt;0,'Usages mobilité'!BN49,"")</f>
        <v/>
      </c>
      <c r="J51" s="139">
        <f>IF($C51="",0,E51*'Usages mobilité'!BQ49)</f>
        <v>0</v>
      </c>
      <c r="K51" s="139" t="str">
        <f>IF('Usages mobilité'!BR49&lt;&gt;0,'Usages mobilité'!BR49,"")</f>
        <v/>
      </c>
      <c r="L51" s="139">
        <f>IF($C51="",0,E51*'Usages mobilité'!BU49)</f>
        <v>0</v>
      </c>
      <c r="M51" s="141">
        <f>IF($C51="",0,'Usages mobilité'!BD49)</f>
        <v>0</v>
      </c>
      <c r="N51" s="254">
        <f>IF($C51="",0,'Usages mobilité'!BE49*$E51)</f>
        <v>0</v>
      </c>
      <c r="O51" s="158" t="str">
        <f>IF(OR(G51=0,G51=""),"",((IF(I51&lt;&gt;"",J51*VLOOKUP(I51,Sources!C$57:D$62,2,FALSE),0)+IF(K51&lt;&gt;"",L51*VLOOKUP(K51,Sources!C$57:D$62,2,FALSE),0))-M51*(G51+H51)-N51*Sources!D$55)/1000)</f>
        <v/>
      </c>
      <c r="P51" s="158" t="str">
        <f>IF(OR(G51=0,G51=""),"",(M51*(G51+H51)+N51*Sources!D$55)/1000)</f>
        <v/>
      </c>
      <c r="Q51" s="238" t="str">
        <f>IF('Usages mobilité'!R49&gt;0,"TransportMarchandises", IF('Usages mobilité'!S49&gt;0,"ManipulationMarchandises",IF('Usages mobilité'!T49&gt;0,"TransportVoyageurs","")))</f>
        <v/>
      </c>
      <c r="R51" s="71"/>
      <c r="S51" s="71">
        <f>IF(F51&lt;&gt;0,VLOOKUP(F51,Distribution!H$4:I$53,2,FALSE),0)</f>
        <v>0</v>
      </c>
      <c r="T51" s="71">
        <f t="shared" si="0"/>
        <v>0</v>
      </c>
    </row>
    <row r="52" spans="1:20" s="3" customFormat="1" ht="15.65" customHeight="1" outlineLevel="1" x14ac:dyDescent="0.35">
      <c r="A52" s="76" t="str">
        <f>'Usages mobilité'!A50</f>
        <v>Usage mobilité n°47</v>
      </c>
      <c r="B52" s="76" t="str">
        <f>IF('Usages mobilité'!H50&lt;&gt;0,'Usages mobilité'!H50,"")</f>
        <v/>
      </c>
      <c r="C52" s="71" t="str">
        <f>IF('Usages mobilité'!U50&lt;&gt;0,'Usages mobilité'!U50,"")</f>
        <v/>
      </c>
      <c r="D52" s="71" t="str">
        <f>IF('Usages mobilité'!V50&lt;&gt;0,'Usages mobilité'!V50,"")</f>
        <v/>
      </c>
      <c r="E52" s="139">
        <f>'Usages mobilité'!Y50</f>
        <v>0</v>
      </c>
      <c r="F52" s="139">
        <f>'Usages mobilité'!BF50</f>
        <v>0</v>
      </c>
      <c r="G52" s="139">
        <f>IF(F52&lt;&gt;0,VLOOKUP(F52,Distribution!$H$4:$J$53,3,FALSE),0)</f>
        <v>0</v>
      </c>
      <c r="H52" s="139">
        <f>IF(F52&lt;&gt;0,VLOOKUP(F52,Distribution!$H$4:$M$53,6,FALSE),0)</f>
        <v>0</v>
      </c>
      <c r="I52" s="139" t="str">
        <f>IF('Usages mobilité'!BN50&lt;&gt;0,'Usages mobilité'!BN50,"")</f>
        <v/>
      </c>
      <c r="J52" s="139">
        <f>IF($C52="",0,E52*'Usages mobilité'!BQ50)</f>
        <v>0</v>
      </c>
      <c r="K52" s="139" t="str">
        <f>IF('Usages mobilité'!BR50&lt;&gt;0,'Usages mobilité'!BR50,"")</f>
        <v/>
      </c>
      <c r="L52" s="139">
        <f>IF($C52="",0,E52*'Usages mobilité'!BU50)</f>
        <v>0</v>
      </c>
      <c r="M52" s="141">
        <f>IF($C52="",0,'Usages mobilité'!BD50)</f>
        <v>0</v>
      </c>
      <c r="N52" s="254">
        <f>IF($C52="",0,'Usages mobilité'!BE50*$E52)</f>
        <v>0</v>
      </c>
      <c r="O52" s="158" t="str">
        <f>IF(OR(G52=0,G52=""),"",((IF(I52&lt;&gt;"",J52*VLOOKUP(I52,Sources!C$57:D$62,2,FALSE),0)+IF(K52&lt;&gt;"",L52*VLOOKUP(K52,Sources!C$57:D$62,2,FALSE),0))-M52*(G52+H52)-N52*Sources!D$55)/1000)</f>
        <v/>
      </c>
      <c r="P52" s="158" t="str">
        <f>IF(OR(G52=0,G52=""),"",(M52*(G52+H52)+N52*Sources!D$55)/1000)</f>
        <v/>
      </c>
      <c r="Q52" s="238" t="str">
        <f>IF('Usages mobilité'!R50&gt;0,"TransportMarchandises", IF('Usages mobilité'!S50&gt;0,"ManipulationMarchandises",IF('Usages mobilité'!T50&gt;0,"TransportVoyageurs","")))</f>
        <v/>
      </c>
      <c r="R52" s="71"/>
      <c r="S52" s="71">
        <f>IF(F52&lt;&gt;0,VLOOKUP(F52,Distribution!H$4:I$53,2,FALSE),0)</f>
        <v>0</v>
      </c>
      <c r="T52" s="71">
        <f t="shared" si="0"/>
        <v>0</v>
      </c>
    </row>
    <row r="53" spans="1:20" s="3" customFormat="1" ht="15.65" customHeight="1" outlineLevel="1" x14ac:dyDescent="0.35">
      <c r="A53" s="76" t="str">
        <f>'Usages mobilité'!A51</f>
        <v>Usage mobilité n°48</v>
      </c>
      <c r="B53" s="76" t="str">
        <f>IF('Usages mobilité'!H51&lt;&gt;0,'Usages mobilité'!H51,"")</f>
        <v/>
      </c>
      <c r="C53" s="71" t="str">
        <f>IF('Usages mobilité'!U51&lt;&gt;0,'Usages mobilité'!U51,"")</f>
        <v/>
      </c>
      <c r="D53" s="71" t="str">
        <f>IF('Usages mobilité'!V51&lt;&gt;0,'Usages mobilité'!V51,"")</f>
        <v/>
      </c>
      <c r="E53" s="139">
        <f>'Usages mobilité'!Y51</f>
        <v>0</v>
      </c>
      <c r="F53" s="139">
        <f>'Usages mobilité'!BF51</f>
        <v>0</v>
      </c>
      <c r="G53" s="139">
        <f>IF(F53&lt;&gt;0,VLOOKUP(F53,Distribution!$H$4:$J$53,3,FALSE),0)</f>
        <v>0</v>
      </c>
      <c r="H53" s="139">
        <f>IF(F53&lt;&gt;0,VLOOKUP(F53,Distribution!$H$4:$M$53,6,FALSE),0)</f>
        <v>0</v>
      </c>
      <c r="I53" s="139" t="str">
        <f>IF('Usages mobilité'!BN51&lt;&gt;0,'Usages mobilité'!BN51,"")</f>
        <v/>
      </c>
      <c r="J53" s="139">
        <f>IF($C53="",0,E53*'Usages mobilité'!BQ51)</f>
        <v>0</v>
      </c>
      <c r="K53" s="139" t="str">
        <f>IF('Usages mobilité'!BR51&lt;&gt;0,'Usages mobilité'!BR51,"")</f>
        <v/>
      </c>
      <c r="L53" s="139">
        <f>IF($C53="",0,E53*'Usages mobilité'!BU51)</f>
        <v>0</v>
      </c>
      <c r="M53" s="141">
        <f>IF($C53="",0,'Usages mobilité'!BD51)</f>
        <v>0</v>
      </c>
      <c r="N53" s="254">
        <f>IF($C53="",0,'Usages mobilité'!BE51*$E53)</f>
        <v>0</v>
      </c>
      <c r="O53" s="158" t="str">
        <f>IF(OR(G53=0,G53=""),"",((IF(I53&lt;&gt;"",J53*VLOOKUP(I53,Sources!C$57:D$62,2,FALSE),0)+IF(K53&lt;&gt;"",L53*VLOOKUP(K53,Sources!C$57:D$62,2,FALSE),0))-M53*(G53+H53)-N53*Sources!D$55)/1000)</f>
        <v/>
      </c>
      <c r="P53" s="158" t="str">
        <f>IF(OR(G53=0,G53=""),"",(M53*(G53+H53)+N53*Sources!D$55)/1000)</f>
        <v/>
      </c>
      <c r="Q53" s="238" t="str">
        <f>IF('Usages mobilité'!R51&gt;0,"TransportMarchandises", IF('Usages mobilité'!S51&gt;0,"ManipulationMarchandises",IF('Usages mobilité'!T51&gt;0,"TransportVoyageurs","")))</f>
        <v/>
      </c>
      <c r="R53" s="71"/>
      <c r="S53" s="71">
        <f>IF(F53&lt;&gt;0,VLOOKUP(F53,Distribution!H$4:I$53,2,FALSE),0)</f>
        <v>0</v>
      </c>
      <c r="T53" s="71">
        <f t="shared" si="0"/>
        <v>0</v>
      </c>
    </row>
    <row r="54" spans="1:20" s="3" customFormat="1" ht="15.65" customHeight="1" outlineLevel="1" x14ac:dyDescent="0.35">
      <c r="A54" s="76" t="str">
        <f>'Usages mobilité'!A52</f>
        <v>Usage mobilité n°49</v>
      </c>
      <c r="B54" s="76" t="str">
        <f>IF('Usages mobilité'!H52&lt;&gt;0,'Usages mobilité'!H52,"")</f>
        <v/>
      </c>
      <c r="C54" s="71" t="str">
        <f>IF('Usages mobilité'!U52&lt;&gt;0,'Usages mobilité'!U52,"")</f>
        <v/>
      </c>
      <c r="D54" s="71" t="str">
        <f>IF('Usages mobilité'!V52&lt;&gt;0,'Usages mobilité'!V52,"")</f>
        <v/>
      </c>
      <c r="E54" s="139">
        <f>'Usages mobilité'!Y52</f>
        <v>0</v>
      </c>
      <c r="F54" s="139">
        <f>'Usages mobilité'!BF52</f>
        <v>0</v>
      </c>
      <c r="G54" s="139">
        <f>IF(F54&lt;&gt;0,VLOOKUP(F54,Distribution!$H$4:$J$53,3,FALSE),0)</f>
        <v>0</v>
      </c>
      <c r="H54" s="139">
        <f>IF(F54&lt;&gt;0,VLOOKUP(F54,Distribution!$H$4:$M$53,6,FALSE),0)</f>
        <v>0</v>
      </c>
      <c r="I54" s="139" t="str">
        <f>IF('Usages mobilité'!BN52&lt;&gt;0,'Usages mobilité'!BN52,"")</f>
        <v/>
      </c>
      <c r="J54" s="139">
        <f>IF($C54="",0,E54*'Usages mobilité'!BQ52)</f>
        <v>0</v>
      </c>
      <c r="K54" s="139" t="str">
        <f>IF('Usages mobilité'!BR52&lt;&gt;0,'Usages mobilité'!BR52,"")</f>
        <v/>
      </c>
      <c r="L54" s="139">
        <f>IF($C54="",0,E54*'Usages mobilité'!BU52)</f>
        <v>0</v>
      </c>
      <c r="M54" s="141">
        <f>IF($C54="",0,'Usages mobilité'!BD52)</f>
        <v>0</v>
      </c>
      <c r="N54" s="254">
        <f>IF($C54="",0,'Usages mobilité'!BE52*$E54)</f>
        <v>0</v>
      </c>
      <c r="O54" s="158" t="str">
        <f>IF(OR(G54=0,G54=""),"",((IF(I54&lt;&gt;"",J54*VLOOKUP(I54,Sources!C$57:D$62,2,FALSE),0)+IF(K54&lt;&gt;"",L54*VLOOKUP(K54,Sources!C$57:D$62,2,FALSE),0))-M54*(G54+H54)-N54*Sources!D$55)/1000)</f>
        <v/>
      </c>
      <c r="P54" s="158" t="str">
        <f>IF(OR(G54=0,G54=""),"",(M54*(G54+H54)+N54*Sources!D$55)/1000)</f>
        <v/>
      </c>
      <c r="Q54" s="238" t="str">
        <f>IF('Usages mobilité'!R52&gt;0,"TransportMarchandises", IF('Usages mobilité'!S52&gt;0,"ManipulationMarchandises",IF('Usages mobilité'!T52&gt;0,"TransportVoyageurs","")))</f>
        <v/>
      </c>
      <c r="R54" s="71"/>
      <c r="S54" s="71">
        <f>IF(F54&lt;&gt;0,VLOOKUP(F54,Distribution!H$4:I$53,2,FALSE),0)</f>
        <v>0</v>
      </c>
      <c r="T54" s="71">
        <f t="shared" si="0"/>
        <v>0</v>
      </c>
    </row>
    <row r="55" spans="1:20" s="3" customFormat="1" ht="15.65" customHeight="1" outlineLevel="1" x14ac:dyDescent="0.35">
      <c r="A55" s="76" t="str">
        <f>'Usages mobilité'!A53</f>
        <v>Usage mobilité n°50</v>
      </c>
      <c r="B55" s="76" t="str">
        <f>IF('Usages mobilité'!H53&lt;&gt;0,'Usages mobilité'!H53,"")</f>
        <v/>
      </c>
      <c r="C55" s="71" t="str">
        <f>IF('Usages mobilité'!U53&lt;&gt;0,'Usages mobilité'!U53,"")</f>
        <v/>
      </c>
      <c r="D55" s="71" t="str">
        <f>IF('Usages mobilité'!V53&lt;&gt;0,'Usages mobilité'!V53,"")</f>
        <v/>
      </c>
      <c r="E55" s="139">
        <f>'Usages mobilité'!Y53</f>
        <v>0</v>
      </c>
      <c r="F55" s="139">
        <f>'Usages mobilité'!BF53</f>
        <v>0</v>
      </c>
      <c r="G55" s="139">
        <f>IF(F55&lt;&gt;0,VLOOKUP(F55,Distribution!$H$4:$J$53,3,FALSE),0)</f>
        <v>0</v>
      </c>
      <c r="H55" s="139">
        <f>IF(F55&lt;&gt;0,VLOOKUP(F55,Distribution!$H$4:$M$53,6,FALSE),0)</f>
        <v>0</v>
      </c>
      <c r="I55" s="139" t="str">
        <f>IF('Usages mobilité'!BN53&lt;&gt;0,'Usages mobilité'!BN53,"")</f>
        <v/>
      </c>
      <c r="J55" s="139">
        <f>IF($C55="",0,E55*'Usages mobilité'!BQ53)</f>
        <v>0</v>
      </c>
      <c r="K55" s="139" t="str">
        <f>IF('Usages mobilité'!BR53&lt;&gt;0,'Usages mobilité'!BR53,"")</f>
        <v/>
      </c>
      <c r="L55" s="139">
        <f>IF($C55="",0,E55*'Usages mobilité'!BU53)</f>
        <v>0</v>
      </c>
      <c r="M55" s="141">
        <f>IF($C55="",0,'Usages mobilité'!BD53)</f>
        <v>0</v>
      </c>
      <c r="N55" s="254">
        <f>IF($C55="",0,'Usages mobilité'!BE53*$E55)</f>
        <v>0</v>
      </c>
      <c r="O55" s="158" t="str">
        <f>IF(OR(G55=0,G55=""),"",((IF(I55&lt;&gt;"",J55*VLOOKUP(I55,Sources!C$57:D$62,2,FALSE),0)+IF(K55&lt;&gt;"",L55*VLOOKUP(K55,Sources!C$57:D$62,2,FALSE),0))-M55*(G55+H55)-N55*Sources!D$55)/1000)</f>
        <v/>
      </c>
      <c r="P55" s="158" t="str">
        <f>IF(OR(G55=0,G55=""),"",(M55*(G55+H55)+N55*Sources!D$55)/1000)</f>
        <v/>
      </c>
      <c r="Q55" s="238" t="str">
        <f>IF('Usages mobilité'!R53&gt;0,"TransportMarchandises", IF('Usages mobilité'!S53&gt;0,"ManipulationMarchandises",IF('Usages mobilité'!T53&gt;0,"TransportVoyageurs","")))</f>
        <v/>
      </c>
      <c r="R55" s="71"/>
      <c r="S55" s="71">
        <f>IF(F55&lt;&gt;0,VLOOKUP(F55,Distribution!H$4:I$53,2,FALSE),0)</f>
        <v>0</v>
      </c>
      <c r="T55" s="71">
        <f t="shared" si="0"/>
        <v>0</v>
      </c>
    </row>
    <row r="56" spans="1:20" x14ac:dyDescent="0.35">
      <c r="B56" s="271" t="s">
        <v>598</v>
      </c>
      <c r="C56" s="271"/>
      <c r="D56" s="271"/>
      <c r="E56" s="239"/>
      <c r="F56" s="240"/>
      <c r="G56" s="240"/>
      <c r="H56" s="240"/>
      <c r="I56" s="241"/>
      <c r="J56" s="149"/>
      <c r="K56" s="241"/>
      <c r="L56" s="149"/>
      <c r="M56" s="241"/>
      <c r="N56" s="241"/>
      <c r="O56" s="159">
        <f>SUM(O6:O55)</f>
        <v>0</v>
      </c>
      <c r="P56" s="242"/>
      <c r="Q56" s="242"/>
      <c r="R56" s="150"/>
    </row>
    <row r="57" spans="1:20" x14ac:dyDescent="0.35">
      <c r="B57" s="28"/>
      <c r="C57" s="28"/>
      <c r="D57" s="28"/>
      <c r="E57" s="28"/>
      <c r="F57" s="29"/>
      <c r="G57" s="29"/>
      <c r="H57" s="30"/>
      <c r="I57" s="31"/>
      <c r="J57" s="32"/>
      <c r="K57" s="33"/>
    </row>
    <row r="58" spans="1:20" s="145" customFormat="1" x14ac:dyDescent="0.35">
      <c r="A58" s="144" t="s">
        <v>599</v>
      </c>
    </row>
    <row r="59" spans="1:20" ht="3.75" customHeight="1" x14ac:dyDescent="0.35"/>
    <row r="60" spans="1:20" ht="37.5" customHeight="1" x14ac:dyDescent="0.35">
      <c r="A60" s="236" t="s">
        <v>292</v>
      </c>
      <c r="B60" s="147" t="s">
        <v>297</v>
      </c>
      <c r="C60" s="148" t="str">
        <f>'Usages industrie'!I3</f>
        <v>Secteur d'activité si combustion</v>
      </c>
      <c r="D60" s="146" t="s">
        <v>600</v>
      </c>
      <c r="E60" s="146" t="s">
        <v>601</v>
      </c>
      <c r="F60" s="146" t="s">
        <v>602</v>
      </c>
      <c r="G60" s="146" t="s">
        <v>603</v>
      </c>
      <c r="H60" s="146" t="s">
        <v>604</v>
      </c>
      <c r="I60" s="146" t="s">
        <v>590</v>
      </c>
      <c r="J60" s="146" t="s">
        <v>605</v>
      </c>
      <c r="R60" s="155" t="s">
        <v>595</v>
      </c>
      <c r="S60" s="219" t="s">
        <v>596</v>
      </c>
      <c r="T60" s="219" t="s">
        <v>597</v>
      </c>
    </row>
    <row r="61" spans="1:20" x14ac:dyDescent="0.35">
      <c r="A61" s="76" t="str">
        <f>'Usages industrie'!A4</f>
        <v>Usage industriel n°1</v>
      </c>
      <c r="B61" s="143" t="str">
        <f>IF('Usages industrie'!F4&lt;&gt;0,'Usages industrie'!F4,"")</f>
        <v/>
      </c>
      <c r="C61" s="139" t="str">
        <f>IF('Usages industrie'!I4&lt;&gt;0,'Usages industrie'!I4,"")</f>
        <v/>
      </c>
      <c r="D61" s="140" t="str">
        <f>'Usages industrie'!Q4</f>
        <v/>
      </c>
      <c r="E61" s="140" t="str">
        <f>'Usages industrie'!L4</f>
        <v/>
      </c>
      <c r="F61" s="139">
        <f>'Usages industrie'!X4</f>
        <v>0</v>
      </c>
      <c r="G61" s="141">
        <f>'Usages industrie'!R4</f>
        <v>0</v>
      </c>
      <c r="H61" s="142">
        <f>'Usages industrie'!V4</f>
        <v>0</v>
      </c>
      <c r="I61" s="141">
        <f>'Usages industrie'!J4</f>
        <v>0</v>
      </c>
      <c r="J61" s="158" t="str">
        <f>IF(OR(E61=0,E61=""),"",(H61*Sources!$D$50+G61*Sources!D$49-I61*(E61+F61))/1000)</f>
        <v/>
      </c>
      <c r="R61" s="71" t="str">
        <f>IF('Usages industrie'!B4="","",'Usages industrie'!B4)</f>
        <v/>
      </c>
      <c r="S61" s="71">
        <f>'Usages industrie'!K4</f>
        <v>0</v>
      </c>
      <c r="T61" s="71">
        <f>IF(R61="Oui",I61,0)</f>
        <v>0</v>
      </c>
    </row>
    <row r="62" spans="1:20" x14ac:dyDescent="0.35">
      <c r="A62" s="76" t="str">
        <f>'Usages industrie'!A5</f>
        <v>Usage industriel n°2</v>
      </c>
      <c r="B62" s="143" t="str">
        <f>IF('Usages industrie'!F5&lt;&gt;0,'Usages industrie'!F5,"")</f>
        <v/>
      </c>
      <c r="C62" s="139" t="str">
        <f>IF('Usages industrie'!I5&lt;&gt;0,'Usages industrie'!I5,"")</f>
        <v/>
      </c>
      <c r="D62" s="140" t="str">
        <f>'Usages industrie'!Q5</f>
        <v/>
      </c>
      <c r="E62" s="140" t="str">
        <f>'Usages industrie'!L5</f>
        <v/>
      </c>
      <c r="F62" s="139">
        <f>'Usages industrie'!X5</f>
        <v>0</v>
      </c>
      <c r="G62" s="141">
        <f>'Usages industrie'!R5</f>
        <v>0</v>
      </c>
      <c r="H62" s="142">
        <f>'Usages industrie'!V5</f>
        <v>0</v>
      </c>
      <c r="I62" s="141">
        <f>'Usages industrie'!J5</f>
        <v>0</v>
      </c>
      <c r="J62" s="158" t="str">
        <f>IF(OR(E62=0,E62=""),"",(H62*Sources!$D$50+G62*Sources!D$49-I62*(E62+F62))/1000)</f>
        <v/>
      </c>
      <c r="R62" s="71"/>
      <c r="S62" s="71">
        <f>'Usages industrie'!K5</f>
        <v>0</v>
      </c>
      <c r="T62" s="71">
        <f t="shared" ref="T62:T110" si="1">IF(R62="Oui",I62,0)</f>
        <v>0</v>
      </c>
    </row>
    <row r="63" spans="1:20" ht="14.5" customHeight="1" x14ac:dyDescent="0.35">
      <c r="A63" s="76" t="str">
        <f>'Usages industrie'!A6</f>
        <v>Usage industriel n°3</v>
      </c>
      <c r="B63" s="143" t="str">
        <f>IF('Usages industrie'!F6&lt;&gt;0,'Usages industrie'!F6,"")</f>
        <v/>
      </c>
      <c r="C63" s="139" t="str">
        <f>IF('Usages industrie'!I6&lt;&gt;0,'Usages industrie'!I6,"")</f>
        <v/>
      </c>
      <c r="D63" s="140" t="str">
        <f>'Usages industrie'!Q6</f>
        <v/>
      </c>
      <c r="E63" s="140" t="str">
        <f>'Usages industrie'!L6</f>
        <v/>
      </c>
      <c r="F63" s="139">
        <f>'Usages industrie'!X6</f>
        <v>0</v>
      </c>
      <c r="G63" s="141">
        <f>'Usages industrie'!R6</f>
        <v>0</v>
      </c>
      <c r="H63" s="142">
        <f>'Usages industrie'!V6</f>
        <v>0</v>
      </c>
      <c r="I63" s="141">
        <f>'Usages industrie'!J6</f>
        <v>0</v>
      </c>
      <c r="J63" s="158" t="str">
        <f>IF(OR(E63=0,E63=""),"",(H63*Sources!$D$50+G63*Sources!D$49-I63*(E63+F63))/1000)</f>
        <v/>
      </c>
      <c r="R63" s="71"/>
      <c r="S63" s="71">
        <f>'Usages industrie'!K6</f>
        <v>0</v>
      </c>
      <c r="T63" s="71">
        <f t="shared" si="1"/>
        <v>0</v>
      </c>
    </row>
    <row r="64" spans="1:20" x14ac:dyDescent="0.35">
      <c r="A64" s="76" t="str">
        <f>'Usages industrie'!A7</f>
        <v>Usage industriel n°4</v>
      </c>
      <c r="B64" s="143" t="str">
        <f>IF('Usages industrie'!F7&lt;&gt;0,'Usages industrie'!F7,"")</f>
        <v/>
      </c>
      <c r="C64" s="139" t="str">
        <f>IF('Usages industrie'!I7&lt;&gt;0,'Usages industrie'!I7,"")</f>
        <v/>
      </c>
      <c r="D64" s="140" t="str">
        <f>'Usages industrie'!Q7</f>
        <v/>
      </c>
      <c r="E64" s="140" t="str">
        <f>'Usages industrie'!L7</f>
        <v/>
      </c>
      <c r="F64" s="139">
        <f>'Usages industrie'!X7</f>
        <v>0</v>
      </c>
      <c r="G64" s="141">
        <f>'Usages industrie'!R7</f>
        <v>0</v>
      </c>
      <c r="H64" s="142">
        <f>'Usages industrie'!V7</f>
        <v>0</v>
      </c>
      <c r="I64" s="141">
        <f>'Usages industrie'!J7</f>
        <v>0</v>
      </c>
      <c r="J64" s="158" t="str">
        <f>IF(OR(E64=0,E64=""),"",(H64*Sources!$D$50+G64*Sources!D$49-I64*(E64+F64))/1000)</f>
        <v/>
      </c>
      <c r="R64" s="71"/>
      <c r="S64" s="71">
        <f>'Usages industrie'!K7</f>
        <v>0</v>
      </c>
      <c r="T64" s="71">
        <f t="shared" si="1"/>
        <v>0</v>
      </c>
    </row>
    <row r="65" spans="1:20" x14ac:dyDescent="0.35">
      <c r="A65" s="76" t="str">
        <f>'Usages industrie'!A8</f>
        <v>Usage industriel n°5</v>
      </c>
      <c r="B65" s="143" t="str">
        <f>IF('Usages industrie'!F8&lt;&gt;0,'Usages industrie'!F8,"")</f>
        <v/>
      </c>
      <c r="C65" s="139" t="str">
        <f>IF('Usages industrie'!I8&lt;&gt;0,'Usages industrie'!I8,"")</f>
        <v/>
      </c>
      <c r="D65" s="140" t="str">
        <f>'Usages industrie'!Q8</f>
        <v/>
      </c>
      <c r="E65" s="140" t="str">
        <f>'Usages industrie'!L8</f>
        <v/>
      </c>
      <c r="F65" s="139">
        <f>'Usages industrie'!X8</f>
        <v>0</v>
      </c>
      <c r="G65" s="141">
        <f>'Usages industrie'!R8</f>
        <v>0</v>
      </c>
      <c r="H65" s="142">
        <f>'Usages industrie'!V8</f>
        <v>0</v>
      </c>
      <c r="I65" s="141">
        <f>'Usages industrie'!J8</f>
        <v>0</v>
      </c>
      <c r="J65" s="158" t="str">
        <f>IF(OR(E65=0,E65=""),"",(H65*Sources!$D$50+G65*Sources!D$49-I65*(E65+F65))/1000)</f>
        <v/>
      </c>
      <c r="R65" s="71"/>
      <c r="S65" s="71">
        <f>'Usages industrie'!K8</f>
        <v>0</v>
      </c>
      <c r="T65" s="71">
        <f t="shared" si="1"/>
        <v>0</v>
      </c>
    </row>
    <row r="66" spans="1:20" x14ac:dyDescent="0.35">
      <c r="A66" s="76" t="str">
        <f>'Usages industrie'!A9</f>
        <v>Usage industriel n°6</v>
      </c>
      <c r="B66" s="143" t="str">
        <f>IF('Usages industrie'!F9&lt;&gt;0,'Usages industrie'!F9,"")</f>
        <v/>
      </c>
      <c r="C66" s="139" t="str">
        <f>IF('Usages industrie'!I9&lt;&gt;0,'Usages industrie'!I9,"")</f>
        <v/>
      </c>
      <c r="D66" s="140" t="str">
        <f>'Usages industrie'!Q9</f>
        <v/>
      </c>
      <c r="E66" s="140" t="str">
        <f>'Usages industrie'!L9</f>
        <v/>
      </c>
      <c r="F66" s="139">
        <f>'Usages industrie'!X9</f>
        <v>0</v>
      </c>
      <c r="G66" s="141">
        <f>'Usages industrie'!R9</f>
        <v>0</v>
      </c>
      <c r="H66" s="142">
        <f>'Usages industrie'!V9</f>
        <v>0</v>
      </c>
      <c r="I66" s="141">
        <f>'Usages industrie'!J9</f>
        <v>0</v>
      </c>
      <c r="J66" s="158" t="str">
        <f>IF(OR(E66=0,E66=""),"",(H66*Sources!$D$50+G66*Sources!D$49-I66*(E66+F66))/1000)</f>
        <v/>
      </c>
      <c r="R66" s="71"/>
      <c r="S66" s="71">
        <f>'Usages industrie'!K9</f>
        <v>0</v>
      </c>
      <c r="T66" s="71">
        <f t="shared" si="1"/>
        <v>0</v>
      </c>
    </row>
    <row r="67" spans="1:20" x14ac:dyDescent="0.35">
      <c r="A67" s="76" t="str">
        <f>'Usages industrie'!A10</f>
        <v>Usage industriel n°7</v>
      </c>
      <c r="B67" s="143" t="str">
        <f>IF('Usages industrie'!F10&lt;&gt;0,'Usages industrie'!F10,"")</f>
        <v/>
      </c>
      <c r="C67" s="139" t="str">
        <f>IF('Usages industrie'!I10&lt;&gt;0,'Usages industrie'!I10,"")</f>
        <v/>
      </c>
      <c r="D67" s="140" t="str">
        <f>'Usages industrie'!Q10</f>
        <v/>
      </c>
      <c r="E67" s="140" t="str">
        <f>'Usages industrie'!L10</f>
        <v/>
      </c>
      <c r="F67" s="139">
        <f>'Usages industrie'!X10</f>
        <v>0</v>
      </c>
      <c r="G67" s="141">
        <f>'Usages industrie'!R10</f>
        <v>0</v>
      </c>
      <c r="H67" s="142">
        <f>'Usages industrie'!V10</f>
        <v>0</v>
      </c>
      <c r="I67" s="141">
        <f>'Usages industrie'!J10</f>
        <v>0</v>
      </c>
      <c r="J67" s="158" t="str">
        <f>IF(OR(E67=0,E67=""),"",(H67*Sources!$D$50+G67*Sources!D$49-I67*(E67+F67))/1000)</f>
        <v/>
      </c>
      <c r="R67" s="71"/>
      <c r="S67" s="71">
        <f>'Usages industrie'!K10</f>
        <v>0</v>
      </c>
      <c r="T67" s="71">
        <f t="shared" si="1"/>
        <v>0</v>
      </c>
    </row>
    <row r="68" spans="1:20" x14ac:dyDescent="0.35">
      <c r="A68" s="76" t="str">
        <f>'Usages industrie'!A11</f>
        <v>Usage industriel n°8</v>
      </c>
      <c r="B68" s="143" t="str">
        <f>IF('Usages industrie'!F11&lt;&gt;0,'Usages industrie'!F11,"")</f>
        <v/>
      </c>
      <c r="C68" s="139" t="str">
        <f>IF('Usages industrie'!I11&lt;&gt;0,'Usages industrie'!I11,"")</f>
        <v/>
      </c>
      <c r="D68" s="140" t="str">
        <f>'Usages industrie'!Q11</f>
        <v/>
      </c>
      <c r="E68" s="140" t="str">
        <f>'Usages industrie'!L11</f>
        <v/>
      </c>
      <c r="F68" s="139">
        <f>'Usages industrie'!X11</f>
        <v>0</v>
      </c>
      <c r="G68" s="141">
        <f>'Usages industrie'!R11</f>
        <v>0</v>
      </c>
      <c r="H68" s="142">
        <f>'Usages industrie'!V11</f>
        <v>0</v>
      </c>
      <c r="I68" s="141">
        <f>'Usages industrie'!J11</f>
        <v>0</v>
      </c>
      <c r="J68" s="158" t="str">
        <f>IF(OR(E68=0,E68=""),"",(H68*Sources!$D$50+G68*Sources!D$49-I68*(E68+F68))/1000)</f>
        <v/>
      </c>
      <c r="R68" s="71"/>
      <c r="S68" s="71">
        <f>'Usages industrie'!K11</f>
        <v>0</v>
      </c>
      <c r="T68" s="71">
        <f t="shared" si="1"/>
        <v>0</v>
      </c>
    </row>
    <row r="69" spans="1:20" x14ac:dyDescent="0.35">
      <c r="A69" s="76" t="str">
        <f>'Usages industrie'!A12</f>
        <v>Usage industriel n°9</v>
      </c>
      <c r="B69" s="143" t="str">
        <f>IF('Usages industrie'!F12&lt;&gt;0,'Usages industrie'!F12,"")</f>
        <v/>
      </c>
      <c r="C69" s="139" t="str">
        <f>IF('Usages industrie'!I12&lt;&gt;0,'Usages industrie'!I12,"")</f>
        <v/>
      </c>
      <c r="D69" s="140" t="str">
        <f>'Usages industrie'!Q12</f>
        <v/>
      </c>
      <c r="E69" s="140" t="str">
        <f>'Usages industrie'!L12</f>
        <v/>
      </c>
      <c r="F69" s="139">
        <f>'Usages industrie'!X12</f>
        <v>0</v>
      </c>
      <c r="G69" s="141">
        <f>'Usages industrie'!R12</f>
        <v>0</v>
      </c>
      <c r="H69" s="142">
        <f>'Usages industrie'!V12</f>
        <v>0</v>
      </c>
      <c r="I69" s="141">
        <f>'Usages industrie'!J12</f>
        <v>0</v>
      </c>
      <c r="J69" s="158" t="str">
        <f>IF(OR(E69=0,E69=""),"",(H69*Sources!$D$50+G69*Sources!D$49-I69*(E69+F69))/1000)</f>
        <v/>
      </c>
      <c r="R69" s="71"/>
      <c r="S69" s="71">
        <f>'Usages industrie'!K12</f>
        <v>0</v>
      </c>
      <c r="T69" s="71">
        <f t="shared" si="1"/>
        <v>0</v>
      </c>
    </row>
    <row r="70" spans="1:20" x14ac:dyDescent="0.35">
      <c r="A70" s="76" t="str">
        <f>'Usages industrie'!A13</f>
        <v>Usage industriel n°10</v>
      </c>
      <c r="B70" s="143" t="str">
        <f>IF('Usages industrie'!F13&lt;&gt;0,'Usages industrie'!F13,"")</f>
        <v/>
      </c>
      <c r="C70" s="139" t="str">
        <f>IF('Usages industrie'!I13&lt;&gt;0,'Usages industrie'!I13,"")</f>
        <v/>
      </c>
      <c r="D70" s="140" t="str">
        <f>'Usages industrie'!Q13</f>
        <v/>
      </c>
      <c r="E70" s="140" t="str">
        <f>'Usages industrie'!L13</f>
        <v/>
      </c>
      <c r="F70" s="139">
        <f>'Usages industrie'!X13</f>
        <v>0</v>
      </c>
      <c r="G70" s="141">
        <f>'Usages industrie'!R13</f>
        <v>0</v>
      </c>
      <c r="H70" s="142">
        <f>'Usages industrie'!V13</f>
        <v>0</v>
      </c>
      <c r="I70" s="141">
        <f>'Usages industrie'!J13</f>
        <v>0</v>
      </c>
      <c r="J70" s="158" t="str">
        <f>IF(OR(E70=0,E70=""),"",(H70*Sources!$D$50+G70*Sources!D$49-I70*(E70+F70))/1000)</f>
        <v/>
      </c>
      <c r="R70" s="71"/>
      <c r="S70" s="71">
        <f>'Usages industrie'!K13</f>
        <v>0</v>
      </c>
      <c r="T70" s="71">
        <f t="shared" si="1"/>
        <v>0</v>
      </c>
    </row>
    <row r="71" spans="1:20" outlineLevel="1" x14ac:dyDescent="0.35">
      <c r="A71" s="76" t="str">
        <f>'Usages industrie'!A14</f>
        <v>Usage industriel n°11</v>
      </c>
      <c r="B71" s="143" t="str">
        <f>IF('Usages industrie'!F14&lt;&gt;0,'Usages industrie'!F14,"")</f>
        <v/>
      </c>
      <c r="C71" s="139" t="str">
        <f>IF('Usages industrie'!I14&lt;&gt;0,'Usages industrie'!I14,"")</f>
        <v/>
      </c>
      <c r="D71" s="140" t="str">
        <f>'Usages industrie'!Q14</f>
        <v/>
      </c>
      <c r="E71" s="140" t="str">
        <f>'Usages industrie'!L14</f>
        <v/>
      </c>
      <c r="F71" s="139">
        <f>'Usages industrie'!X14</f>
        <v>0</v>
      </c>
      <c r="G71" s="141">
        <f>'Usages industrie'!R14</f>
        <v>0</v>
      </c>
      <c r="H71" s="142">
        <f>'Usages industrie'!V14</f>
        <v>0</v>
      </c>
      <c r="I71" s="141">
        <f>'Usages industrie'!J14</f>
        <v>0</v>
      </c>
      <c r="J71" s="158" t="str">
        <f>IF(OR(E71=0,E71=""),"",(H71*Sources!$D$50+G71*Sources!D$49-I71*(E71+F71))/1000)</f>
        <v/>
      </c>
      <c r="R71" s="71"/>
      <c r="S71" s="71">
        <f>'Usages industrie'!K14</f>
        <v>0</v>
      </c>
      <c r="T71" s="71">
        <f t="shared" si="1"/>
        <v>0</v>
      </c>
    </row>
    <row r="72" spans="1:20" outlineLevel="1" x14ac:dyDescent="0.35">
      <c r="A72" s="76" t="str">
        <f>'Usages industrie'!A15</f>
        <v>Usage industriel n°12</v>
      </c>
      <c r="B72" s="143" t="str">
        <f>IF('Usages industrie'!F15&lt;&gt;0,'Usages industrie'!F15,"")</f>
        <v/>
      </c>
      <c r="C72" s="139" t="str">
        <f>IF('Usages industrie'!I15&lt;&gt;0,'Usages industrie'!I15,"")</f>
        <v/>
      </c>
      <c r="D72" s="140" t="str">
        <f>'Usages industrie'!Q15</f>
        <v/>
      </c>
      <c r="E72" s="140" t="str">
        <f>'Usages industrie'!L15</f>
        <v/>
      </c>
      <c r="F72" s="139">
        <f>'Usages industrie'!X15</f>
        <v>0</v>
      </c>
      <c r="G72" s="141">
        <f>'Usages industrie'!R15</f>
        <v>0</v>
      </c>
      <c r="H72" s="142">
        <f>'Usages industrie'!V15</f>
        <v>0</v>
      </c>
      <c r="I72" s="141">
        <f>'Usages industrie'!J15</f>
        <v>0</v>
      </c>
      <c r="J72" s="158" t="str">
        <f>IF(OR(E72=0,E72=""),"",(H72*Sources!$D$50+G72*Sources!D$49-I72*(E72+F72))/1000)</f>
        <v/>
      </c>
      <c r="R72" s="71"/>
      <c r="S72" s="71">
        <f>'Usages industrie'!K15</f>
        <v>0</v>
      </c>
      <c r="T72" s="71">
        <f t="shared" si="1"/>
        <v>0</v>
      </c>
    </row>
    <row r="73" spans="1:20" outlineLevel="1" x14ac:dyDescent="0.35">
      <c r="A73" s="76" t="str">
        <f>'Usages industrie'!A16</f>
        <v>Usage industriel n°13</v>
      </c>
      <c r="B73" s="143" t="str">
        <f>IF('Usages industrie'!F16&lt;&gt;0,'Usages industrie'!F16,"")</f>
        <v/>
      </c>
      <c r="C73" s="139" t="str">
        <f>IF('Usages industrie'!I16&lt;&gt;0,'Usages industrie'!I16,"")</f>
        <v/>
      </c>
      <c r="D73" s="140" t="str">
        <f>'Usages industrie'!Q16</f>
        <v/>
      </c>
      <c r="E73" s="140" t="str">
        <f>'Usages industrie'!L16</f>
        <v/>
      </c>
      <c r="F73" s="139">
        <f>'Usages industrie'!X16</f>
        <v>0</v>
      </c>
      <c r="G73" s="141">
        <f>'Usages industrie'!R16</f>
        <v>0</v>
      </c>
      <c r="H73" s="142">
        <f>'Usages industrie'!V16</f>
        <v>0</v>
      </c>
      <c r="I73" s="141">
        <f>'Usages industrie'!J16</f>
        <v>0</v>
      </c>
      <c r="J73" s="158" t="str">
        <f>IF(OR(E73=0,E73=""),"",(H73*Sources!$D$50+G73*Sources!D$49-I73*(E73+F73))/1000)</f>
        <v/>
      </c>
      <c r="R73" s="71"/>
      <c r="S73" s="71">
        <f>'Usages industrie'!K16</f>
        <v>0</v>
      </c>
      <c r="T73" s="71">
        <f t="shared" si="1"/>
        <v>0</v>
      </c>
    </row>
    <row r="74" spans="1:20" outlineLevel="1" x14ac:dyDescent="0.35">
      <c r="A74" s="76" t="str">
        <f>'Usages industrie'!A17</f>
        <v>Usage industriel n°14</v>
      </c>
      <c r="B74" s="143" t="str">
        <f>IF('Usages industrie'!F17&lt;&gt;0,'Usages industrie'!F17,"")</f>
        <v/>
      </c>
      <c r="C74" s="139" t="str">
        <f>IF('Usages industrie'!I17&lt;&gt;0,'Usages industrie'!I17,"")</f>
        <v/>
      </c>
      <c r="D74" s="140" t="str">
        <f>'Usages industrie'!Q17</f>
        <v/>
      </c>
      <c r="E74" s="140" t="str">
        <f>'Usages industrie'!L17</f>
        <v/>
      </c>
      <c r="F74" s="139">
        <f>'Usages industrie'!X17</f>
        <v>0</v>
      </c>
      <c r="G74" s="141">
        <f>'Usages industrie'!R17</f>
        <v>0</v>
      </c>
      <c r="H74" s="142">
        <f>'Usages industrie'!V17</f>
        <v>0</v>
      </c>
      <c r="I74" s="141">
        <f>'Usages industrie'!J17</f>
        <v>0</v>
      </c>
      <c r="J74" s="158" t="str">
        <f>IF(OR(E74=0,E74=""),"",(H74*Sources!$D$50+G74*Sources!D$49-I74*(E74+F74))/1000)</f>
        <v/>
      </c>
      <c r="R74" s="71"/>
      <c r="S74" s="71">
        <f>'Usages industrie'!K17</f>
        <v>0</v>
      </c>
      <c r="T74" s="71">
        <f t="shared" si="1"/>
        <v>0</v>
      </c>
    </row>
    <row r="75" spans="1:20" outlineLevel="1" x14ac:dyDescent="0.35">
      <c r="A75" s="76" t="str">
        <f>'Usages industrie'!A18</f>
        <v>Usage industriel n°15</v>
      </c>
      <c r="B75" s="143" t="str">
        <f>IF('Usages industrie'!F18&lt;&gt;0,'Usages industrie'!F18,"")</f>
        <v/>
      </c>
      <c r="C75" s="139" t="str">
        <f>IF('Usages industrie'!I18&lt;&gt;0,'Usages industrie'!I18,"")</f>
        <v/>
      </c>
      <c r="D75" s="140" t="str">
        <f>'Usages industrie'!Q18</f>
        <v/>
      </c>
      <c r="E75" s="140" t="str">
        <f>'Usages industrie'!L18</f>
        <v/>
      </c>
      <c r="F75" s="139">
        <f>'Usages industrie'!X18</f>
        <v>0</v>
      </c>
      <c r="G75" s="141">
        <f>'Usages industrie'!R18</f>
        <v>0</v>
      </c>
      <c r="H75" s="142">
        <f>'Usages industrie'!V18</f>
        <v>0</v>
      </c>
      <c r="I75" s="141">
        <f>'Usages industrie'!J18</f>
        <v>0</v>
      </c>
      <c r="J75" s="158" t="str">
        <f>IF(OR(E75=0,E75=""),"",(H75*Sources!$D$50+G75*Sources!D$49-I75*(E75+F75))/1000)</f>
        <v/>
      </c>
      <c r="R75" s="71"/>
      <c r="S75" s="71">
        <f>'Usages industrie'!K18</f>
        <v>0</v>
      </c>
      <c r="T75" s="71">
        <f t="shared" si="1"/>
        <v>0</v>
      </c>
    </row>
    <row r="76" spans="1:20" outlineLevel="1" x14ac:dyDescent="0.35">
      <c r="A76" s="76" t="str">
        <f>'Usages industrie'!A19</f>
        <v>Usage industriel n°16</v>
      </c>
      <c r="B76" s="143" t="str">
        <f>IF('Usages industrie'!F19&lt;&gt;0,'Usages industrie'!F19,"")</f>
        <v/>
      </c>
      <c r="C76" s="139" t="str">
        <f>IF('Usages industrie'!I19&lt;&gt;0,'Usages industrie'!I19,"")</f>
        <v/>
      </c>
      <c r="D76" s="140" t="str">
        <f>'Usages industrie'!Q19</f>
        <v/>
      </c>
      <c r="E76" s="140" t="str">
        <f>'Usages industrie'!L19</f>
        <v/>
      </c>
      <c r="F76" s="139">
        <f>'Usages industrie'!X19</f>
        <v>0</v>
      </c>
      <c r="G76" s="141">
        <f>'Usages industrie'!R19</f>
        <v>0</v>
      </c>
      <c r="H76" s="142">
        <f>'Usages industrie'!V19</f>
        <v>0</v>
      </c>
      <c r="I76" s="141">
        <f>'Usages industrie'!J19</f>
        <v>0</v>
      </c>
      <c r="J76" s="158" t="str">
        <f>IF(OR(E76=0,E76=""),"",(H76*Sources!$D$50+G76*Sources!D$49-I76*(E76+F76))/1000)</f>
        <v/>
      </c>
      <c r="R76" s="71"/>
      <c r="S76" s="71">
        <f>'Usages industrie'!K19</f>
        <v>0</v>
      </c>
      <c r="T76" s="71">
        <f t="shared" si="1"/>
        <v>0</v>
      </c>
    </row>
    <row r="77" spans="1:20" outlineLevel="1" x14ac:dyDescent="0.35">
      <c r="A77" s="76" t="str">
        <f>'Usages industrie'!A20</f>
        <v>Usage industriel n°17</v>
      </c>
      <c r="B77" s="143" t="str">
        <f>IF('Usages industrie'!F20&lt;&gt;0,'Usages industrie'!F20,"")</f>
        <v/>
      </c>
      <c r="C77" s="139" t="str">
        <f>IF('Usages industrie'!I20&lt;&gt;0,'Usages industrie'!I20,"")</f>
        <v/>
      </c>
      <c r="D77" s="140" t="str">
        <f>'Usages industrie'!Q20</f>
        <v/>
      </c>
      <c r="E77" s="140" t="str">
        <f>'Usages industrie'!L20</f>
        <v/>
      </c>
      <c r="F77" s="139">
        <f>'Usages industrie'!X20</f>
        <v>0</v>
      </c>
      <c r="G77" s="141">
        <f>'Usages industrie'!R20</f>
        <v>0</v>
      </c>
      <c r="H77" s="142">
        <f>'Usages industrie'!V20</f>
        <v>0</v>
      </c>
      <c r="I77" s="141">
        <f>'Usages industrie'!J20</f>
        <v>0</v>
      </c>
      <c r="J77" s="158" t="str">
        <f>IF(OR(E77=0,E77=""),"",(H77*Sources!$D$50+G77*Sources!D$49-I77*(E77+F77))/1000)</f>
        <v/>
      </c>
      <c r="R77" s="71"/>
      <c r="S77" s="71">
        <f>'Usages industrie'!K20</f>
        <v>0</v>
      </c>
      <c r="T77" s="71">
        <f t="shared" si="1"/>
        <v>0</v>
      </c>
    </row>
    <row r="78" spans="1:20" outlineLevel="1" x14ac:dyDescent="0.35">
      <c r="A78" s="76" t="str">
        <f>'Usages industrie'!A21</f>
        <v>Usage industriel n°18</v>
      </c>
      <c r="B78" s="143" t="str">
        <f>IF('Usages industrie'!F21&lt;&gt;0,'Usages industrie'!F21,"")</f>
        <v/>
      </c>
      <c r="C78" s="139" t="str">
        <f>IF('Usages industrie'!I21&lt;&gt;0,'Usages industrie'!I21,"")</f>
        <v/>
      </c>
      <c r="D78" s="140" t="str">
        <f>'Usages industrie'!Q21</f>
        <v/>
      </c>
      <c r="E78" s="140" t="str">
        <f>'Usages industrie'!L21</f>
        <v/>
      </c>
      <c r="F78" s="139">
        <f>'Usages industrie'!X21</f>
        <v>0</v>
      </c>
      <c r="G78" s="141">
        <f>'Usages industrie'!R21</f>
        <v>0</v>
      </c>
      <c r="H78" s="142">
        <f>'Usages industrie'!V21</f>
        <v>0</v>
      </c>
      <c r="I78" s="141">
        <f>'Usages industrie'!J21</f>
        <v>0</v>
      </c>
      <c r="J78" s="158" t="str">
        <f>IF(OR(E78=0,E78=""),"",(H78*Sources!$D$50+G78*Sources!D$49-I78*(E78+F78))/1000)</f>
        <v/>
      </c>
      <c r="R78" s="71"/>
      <c r="S78" s="71">
        <f>'Usages industrie'!K21</f>
        <v>0</v>
      </c>
      <c r="T78" s="71">
        <f t="shared" si="1"/>
        <v>0</v>
      </c>
    </row>
    <row r="79" spans="1:20" outlineLevel="1" x14ac:dyDescent="0.35">
      <c r="A79" s="76" t="str">
        <f>'Usages industrie'!A22</f>
        <v>Usage industriel n°19</v>
      </c>
      <c r="B79" s="143" t="str">
        <f>IF('Usages industrie'!F22&lt;&gt;0,'Usages industrie'!F22,"")</f>
        <v/>
      </c>
      <c r="C79" s="139" t="str">
        <f>IF('Usages industrie'!I22&lt;&gt;0,'Usages industrie'!I22,"")</f>
        <v/>
      </c>
      <c r="D79" s="140" t="str">
        <f>'Usages industrie'!Q22</f>
        <v/>
      </c>
      <c r="E79" s="140" t="str">
        <f>'Usages industrie'!L22</f>
        <v/>
      </c>
      <c r="F79" s="139">
        <f>'Usages industrie'!X22</f>
        <v>0</v>
      </c>
      <c r="G79" s="141">
        <f>'Usages industrie'!R22</f>
        <v>0</v>
      </c>
      <c r="H79" s="142">
        <f>'Usages industrie'!V22</f>
        <v>0</v>
      </c>
      <c r="I79" s="141">
        <f>'Usages industrie'!J22</f>
        <v>0</v>
      </c>
      <c r="J79" s="158" t="str">
        <f>IF(OR(E79=0,E79=""),"",(H79*Sources!$D$50+G79*Sources!D$49-I79*(E79+F79))/1000)</f>
        <v/>
      </c>
      <c r="R79" s="71"/>
      <c r="S79" s="71">
        <f>'Usages industrie'!K22</f>
        <v>0</v>
      </c>
      <c r="T79" s="71">
        <f t="shared" si="1"/>
        <v>0</v>
      </c>
    </row>
    <row r="80" spans="1:20" outlineLevel="1" x14ac:dyDescent="0.35">
      <c r="A80" s="76" t="str">
        <f>'Usages industrie'!A23</f>
        <v>Usage industriel n°20</v>
      </c>
      <c r="B80" s="143" t="str">
        <f>IF('Usages industrie'!F23&lt;&gt;0,'Usages industrie'!F23,"")</f>
        <v/>
      </c>
      <c r="C80" s="139" t="str">
        <f>IF('Usages industrie'!I23&lt;&gt;0,'Usages industrie'!I23,"")</f>
        <v/>
      </c>
      <c r="D80" s="140" t="str">
        <f>'Usages industrie'!Q23</f>
        <v/>
      </c>
      <c r="E80" s="140" t="str">
        <f>'Usages industrie'!L23</f>
        <v/>
      </c>
      <c r="F80" s="139">
        <f>'Usages industrie'!X23</f>
        <v>0</v>
      </c>
      <c r="G80" s="141">
        <f>'Usages industrie'!R23</f>
        <v>0</v>
      </c>
      <c r="H80" s="142">
        <f>'Usages industrie'!V23</f>
        <v>0</v>
      </c>
      <c r="I80" s="141">
        <f>'Usages industrie'!J23</f>
        <v>0</v>
      </c>
      <c r="J80" s="158" t="str">
        <f>IF(OR(E80=0,E80=""),"",(H80*Sources!$D$50+G80*Sources!D$49-I80*(E80+F80))/1000)</f>
        <v/>
      </c>
      <c r="R80" s="71"/>
      <c r="S80" s="71">
        <f>'Usages industrie'!K23</f>
        <v>0</v>
      </c>
      <c r="T80" s="71">
        <f t="shared" si="1"/>
        <v>0</v>
      </c>
    </row>
    <row r="81" spans="1:20" outlineLevel="1" x14ac:dyDescent="0.35">
      <c r="A81" s="76" t="str">
        <f>'Usages industrie'!A24</f>
        <v>Usage industriel n°21</v>
      </c>
      <c r="B81" s="143" t="str">
        <f>IF('Usages industrie'!F24&lt;&gt;0,'Usages industrie'!F24,"")</f>
        <v/>
      </c>
      <c r="C81" s="139" t="str">
        <f>IF('Usages industrie'!I24&lt;&gt;0,'Usages industrie'!I24,"")</f>
        <v/>
      </c>
      <c r="D81" s="140" t="str">
        <f>'Usages industrie'!Q24</f>
        <v/>
      </c>
      <c r="E81" s="140" t="str">
        <f>'Usages industrie'!L24</f>
        <v/>
      </c>
      <c r="F81" s="139">
        <f>'Usages industrie'!X24</f>
        <v>0</v>
      </c>
      <c r="G81" s="141">
        <f>'Usages industrie'!R24</f>
        <v>0</v>
      </c>
      <c r="H81" s="142">
        <f>'Usages industrie'!V24</f>
        <v>0</v>
      </c>
      <c r="I81" s="141">
        <f>'Usages industrie'!J24</f>
        <v>0</v>
      </c>
      <c r="J81" s="158" t="str">
        <f>IF(OR(E81=0,E81=""),"",(H81*Sources!$D$50+G81*Sources!D$49-I81*(E81+F81))/1000)</f>
        <v/>
      </c>
      <c r="R81" s="71"/>
      <c r="S81" s="71">
        <f>'Usages industrie'!K24</f>
        <v>0</v>
      </c>
      <c r="T81" s="71">
        <f t="shared" si="1"/>
        <v>0</v>
      </c>
    </row>
    <row r="82" spans="1:20" outlineLevel="1" x14ac:dyDescent="0.35">
      <c r="A82" s="76" t="str">
        <f>'Usages industrie'!A25</f>
        <v>Usage industriel n°22</v>
      </c>
      <c r="B82" s="143" t="str">
        <f>IF('Usages industrie'!F25&lt;&gt;0,'Usages industrie'!F25,"")</f>
        <v/>
      </c>
      <c r="C82" s="139" t="str">
        <f>IF('Usages industrie'!I25&lt;&gt;0,'Usages industrie'!I25,"")</f>
        <v/>
      </c>
      <c r="D82" s="140" t="str">
        <f>'Usages industrie'!Q25</f>
        <v/>
      </c>
      <c r="E82" s="140" t="str">
        <f>'Usages industrie'!L25</f>
        <v/>
      </c>
      <c r="F82" s="139">
        <f>'Usages industrie'!X25</f>
        <v>0</v>
      </c>
      <c r="G82" s="141">
        <f>'Usages industrie'!R25</f>
        <v>0</v>
      </c>
      <c r="H82" s="142">
        <f>'Usages industrie'!V25</f>
        <v>0</v>
      </c>
      <c r="I82" s="141">
        <f>'Usages industrie'!J25</f>
        <v>0</v>
      </c>
      <c r="J82" s="158" t="str">
        <f>IF(OR(E82=0,E82=""),"",(H82*Sources!$D$50+G82*Sources!D$49-I82*(E82+F82))/1000)</f>
        <v/>
      </c>
      <c r="R82" s="71"/>
      <c r="S82" s="71">
        <f>'Usages industrie'!K25</f>
        <v>0</v>
      </c>
      <c r="T82" s="71">
        <f t="shared" si="1"/>
        <v>0</v>
      </c>
    </row>
    <row r="83" spans="1:20" outlineLevel="1" x14ac:dyDescent="0.35">
      <c r="A83" s="76" t="str">
        <f>'Usages industrie'!A26</f>
        <v>Usage industriel n°23</v>
      </c>
      <c r="B83" s="143" t="str">
        <f>IF('Usages industrie'!F26&lt;&gt;0,'Usages industrie'!F26,"")</f>
        <v/>
      </c>
      <c r="C83" s="139" t="str">
        <f>IF('Usages industrie'!I26&lt;&gt;0,'Usages industrie'!I26,"")</f>
        <v/>
      </c>
      <c r="D83" s="140" t="str">
        <f>'Usages industrie'!Q26</f>
        <v/>
      </c>
      <c r="E83" s="140" t="str">
        <f>'Usages industrie'!L26</f>
        <v/>
      </c>
      <c r="F83" s="139">
        <f>'Usages industrie'!X26</f>
        <v>0</v>
      </c>
      <c r="G83" s="141">
        <f>'Usages industrie'!R26</f>
        <v>0</v>
      </c>
      <c r="H83" s="142">
        <f>'Usages industrie'!V26</f>
        <v>0</v>
      </c>
      <c r="I83" s="141">
        <f>'Usages industrie'!J26</f>
        <v>0</v>
      </c>
      <c r="J83" s="158" t="str">
        <f>IF(OR(E83=0,E83=""),"",(H83*Sources!$D$50+G83*Sources!D$49-I83*(E83+F83))/1000)</f>
        <v/>
      </c>
      <c r="R83" s="71"/>
      <c r="S83" s="71">
        <f>'Usages industrie'!K26</f>
        <v>0</v>
      </c>
      <c r="T83" s="71">
        <f t="shared" si="1"/>
        <v>0</v>
      </c>
    </row>
    <row r="84" spans="1:20" outlineLevel="1" x14ac:dyDescent="0.35">
      <c r="A84" s="76" t="str">
        <f>'Usages industrie'!A27</f>
        <v>Usage industriel n°24</v>
      </c>
      <c r="B84" s="143" t="str">
        <f>IF('Usages industrie'!F27&lt;&gt;0,'Usages industrie'!F27,"")</f>
        <v/>
      </c>
      <c r="C84" s="139" t="str">
        <f>IF('Usages industrie'!I27&lt;&gt;0,'Usages industrie'!I27,"")</f>
        <v/>
      </c>
      <c r="D84" s="140" t="str">
        <f>'Usages industrie'!Q27</f>
        <v/>
      </c>
      <c r="E84" s="140" t="str">
        <f>'Usages industrie'!L27</f>
        <v/>
      </c>
      <c r="F84" s="139">
        <f>'Usages industrie'!X27</f>
        <v>0</v>
      </c>
      <c r="G84" s="141">
        <f>'Usages industrie'!R27</f>
        <v>0</v>
      </c>
      <c r="H84" s="142">
        <f>'Usages industrie'!V27</f>
        <v>0</v>
      </c>
      <c r="I84" s="141">
        <f>'Usages industrie'!J27</f>
        <v>0</v>
      </c>
      <c r="J84" s="158" t="str">
        <f>IF(OR(E84=0,E84=""),"",(H84*Sources!$D$50+G84*Sources!D$49-I84*(E84+F84))/1000)</f>
        <v/>
      </c>
      <c r="R84" s="71"/>
      <c r="S84" s="71">
        <f>'Usages industrie'!K27</f>
        <v>0</v>
      </c>
      <c r="T84" s="71">
        <f t="shared" si="1"/>
        <v>0</v>
      </c>
    </row>
    <row r="85" spans="1:20" outlineLevel="1" x14ac:dyDescent="0.35">
      <c r="A85" s="76" t="str">
        <f>'Usages industrie'!A28</f>
        <v>Usage industriel n°25</v>
      </c>
      <c r="B85" s="143" t="str">
        <f>IF('Usages industrie'!F28&lt;&gt;0,'Usages industrie'!F28,"")</f>
        <v/>
      </c>
      <c r="C85" s="139" t="str">
        <f>IF('Usages industrie'!I28&lt;&gt;0,'Usages industrie'!I28,"")</f>
        <v/>
      </c>
      <c r="D85" s="140" t="str">
        <f>'Usages industrie'!Q28</f>
        <v/>
      </c>
      <c r="E85" s="140" t="str">
        <f>'Usages industrie'!L28</f>
        <v/>
      </c>
      <c r="F85" s="139">
        <f>'Usages industrie'!X28</f>
        <v>0</v>
      </c>
      <c r="G85" s="141">
        <f>'Usages industrie'!R28</f>
        <v>0</v>
      </c>
      <c r="H85" s="142">
        <f>'Usages industrie'!V28</f>
        <v>0</v>
      </c>
      <c r="I85" s="141">
        <f>'Usages industrie'!J28</f>
        <v>0</v>
      </c>
      <c r="J85" s="158" t="str">
        <f>IF(OR(E85=0,E85=""),"",(H85*Sources!$D$50+G85*Sources!D$49-I85*(E85+F85))/1000)</f>
        <v/>
      </c>
      <c r="R85" s="71"/>
      <c r="S85" s="71">
        <f>'Usages industrie'!K28</f>
        <v>0</v>
      </c>
      <c r="T85" s="71">
        <f t="shared" si="1"/>
        <v>0</v>
      </c>
    </row>
    <row r="86" spans="1:20" outlineLevel="1" x14ac:dyDescent="0.35">
      <c r="A86" s="76" t="str">
        <f>'Usages industrie'!A29</f>
        <v>Usage industriel n°26</v>
      </c>
      <c r="B86" s="143" t="str">
        <f>IF('Usages industrie'!F29&lt;&gt;0,'Usages industrie'!F29,"")</f>
        <v/>
      </c>
      <c r="C86" s="139" t="str">
        <f>IF('Usages industrie'!I29&lt;&gt;0,'Usages industrie'!I29,"")</f>
        <v/>
      </c>
      <c r="D86" s="140" t="str">
        <f>'Usages industrie'!Q29</f>
        <v/>
      </c>
      <c r="E86" s="140" t="str">
        <f>'Usages industrie'!L29</f>
        <v/>
      </c>
      <c r="F86" s="139">
        <f>'Usages industrie'!X29</f>
        <v>0</v>
      </c>
      <c r="G86" s="141">
        <f>'Usages industrie'!R29</f>
        <v>0</v>
      </c>
      <c r="H86" s="142">
        <f>'Usages industrie'!V29</f>
        <v>0</v>
      </c>
      <c r="I86" s="141">
        <f>'Usages industrie'!J29</f>
        <v>0</v>
      </c>
      <c r="J86" s="158" t="str">
        <f>IF(OR(E86=0,E86=""),"",(H86*Sources!$D$50+G86*Sources!D$49-I86*(E86+F86))/1000)</f>
        <v/>
      </c>
      <c r="R86" s="71"/>
      <c r="S86" s="71">
        <f>'Usages industrie'!K29</f>
        <v>0</v>
      </c>
      <c r="T86" s="71">
        <f t="shared" si="1"/>
        <v>0</v>
      </c>
    </row>
    <row r="87" spans="1:20" outlineLevel="1" x14ac:dyDescent="0.35">
      <c r="A87" s="76" t="str">
        <f>'Usages industrie'!A30</f>
        <v>Usage industriel n°27</v>
      </c>
      <c r="B87" s="143" t="str">
        <f>IF('Usages industrie'!F30&lt;&gt;0,'Usages industrie'!F30,"")</f>
        <v/>
      </c>
      <c r="C87" s="139" t="str">
        <f>IF('Usages industrie'!I30&lt;&gt;0,'Usages industrie'!I30,"")</f>
        <v/>
      </c>
      <c r="D87" s="140" t="str">
        <f>'Usages industrie'!Q30</f>
        <v/>
      </c>
      <c r="E87" s="140" t="str">
        <f>'Usages industrie'!L30</f>
        <v/>
      </c>
      <c r="F87" s="139">
        <f>'Usages industrie'!X30</f>
        <v>0</v>
      </c>
      <c r="G87" s="141">
        <f>'Usages industrie'!R30</f>
        <v>0</v>
      </c>
      <c r="H87" s="142">
        <f>'Usages industrie'!V30</f>
        <v>0</v>
      </c>
      <c r="I87" s="141">
        <f>'Usages industrie'!J30</f>
        <v>0</v>
      </c>
      <c r="J87" s="158" t="str">
        <f>IF(OR(E87=0,E87=""),"",(H87*Sources!$D$50+G87*Sources!D$49-I87*(E87+F87))/1000)</f>
        <v/>
      </c>
      <c r="R87" s="71"/>
      <c r="S87" s="71">
        <f>'Usages industrie'!K30</f>
        <v>0</v>
      </c>
      <c r="T87" s="71">
        <f t="shared" si="1"/>
        <v>0</v>
      </c>
    </row>
    <row r="88" spans="1:20" outlineLevel="1" x14ac:dyDescent="0.35">
      <c r="A88" s="76" t="str">
        <f>'Usages industrie'!A31</f>
        <v>Usage industriel n°28</v>
      </c>
      <c r="B88" s="143" t="str">
        <f>IF('Usages industrie'!F31&lt;&gt;0,'Usages industrie'!F31,"")</f>
        <v/>
      </c>
      <c r="C88" s="139" t="str">
        <f>IF('Usages industrie'!I31&lt;&gt;0,'Usages industrie'!I31,"")</f>
        <v/>
      </c>
      <c r="D88" s="140" t="str">
        <f>'Usages industrie'!Q31</f>
        <v/>
      </c>
      <c r="E88" s="140" t="str">
        <f>'Usages industrie'!L31</f>
        <v/>
      </c>
      <c r="F88" s="139">
        <f>'Usages industrie'!X31</f>
        <v>0</v>
      </c>
      <c r="G88" s="141">
        <f>'Usages industrie'!R31</f>
        <v>0</v>
      </c>
      <c r="H88" s="142">
        <f>'Usages industrie'!V31</f>
        <v>0</v>
      </c>
      <c r="I88" s="141">
        <f>'Usages industrie'!J31</f>
        <v>0</v>
      </c>
      <c r="J88" s="158" t="str">
        <f>IF(OR(E88=0,E88=""),"",(H88*Sources!$D$50+G88*Sources!D$49-I88*(E88+F88))/1000)</f>
        <v/>
      </c>
      <c r="R88" s="71"/>
      <c r="S88" s="71">
        <f>'Usages industrie'!K31</f>
        <v>0</v>
      </c>
      <c r="T88" s="71">
        <f t="shared" si="1"/>
        <v>0</v>
      </c>
    </row>
    <row r="89" spans="1:20" outlineLevel="1" x14ac:dyDescent="0.35">
      <c r="A89" s="76" t="str">
        <f>'Usages industrie'!A32</f>
        <v>Usage industriel n°29</v>
      </c>
      <c r="B89" s="143" t="str">
        <f>IF('Usages industrie'!F32&lt;&gt;0,'Usages industrie'!F32,"")</f>
        <v/>
      </c>
      <c r="C89" s="139" t="str">
        <f>IF('Usages industrie'!I32&lt;&gt;0,'Usages industrie'!I32,"")</f>
        <v/>
      </c>
      <c r="D89" s="140" t="str">
        <f>'Usages industrie'!Q32</f>
        <v/>
      </c>
      <c r="E89" s="140" t="str">
        <f>'Usages industrie'!L32</f>
        <v/>
      </c>
      <c r="F89" s="139">
        <f>'Usages industrie'!X32</f>
        <v>0</v>
      </c>
      <c r="G89" s="141">
        <f>'Usages industrie'!R32</f>
        <v>0</v>
      </c>
      <c r="H89" s="142">
        <f>'Usages industrie'!V32</f>
        <v>0</v>
      </c>
      <c r="I89" s="141">
        <f>'Usages industrie'!J32</f>
        <v>0</v>
      </c>
      <c r="J89" s="158" t="str">
        <f>IF(OR(E89=0,E89=""),"",(H89*Sources!$D$50+G89*Sources!D$49-I89*(E89+F89))/1000)</f>
        <v/>
      </c>
      <c r="R89" s="71"/>
      <c r="S89" s="71">
        <f>'Usages industrie'!K32</f>
        <v>0</v>
      </c>
      <c r="T89" s="71">
        <f t="shared" si="1"/>
        <v>0</v>
      </c>
    </row>
    <row r="90" spans="1:20" outlineLevel="1" x14ac:dyDescent="0.35">
      <c r="A90" s="76" t="str">
        <f>'Usages industrie'!A33</f>
        <v>Usage industriel n°30</v>
      </c>
      <c r="B90" s="143" t="str">
        <f>IF('Usages industrie'!F33&lt;&gt;0,'Usages industrie'!F33,"")</f>
        <v/>
      </c>
      <c r="C90" s="139" t="str">
        <f>IF('Usages industrie'!I33&lt;&gt;0,'Usages industrie'!I33,"")</f>
        <v/>
      </c>
      <c r="D90" s="140" t="str">
        <f>'Usages industrie'!Q33</f>
        <v/>
      </c>
      <c r="E90" s="140" t="str">
        <f>'Usages industrie'!L33</f>
        <v/>
      </c>
      <c r="F90" s="139">
        <f>'Usages industrie'!X33</f>
        <v>0</v>
      </c>
      <c r="G90" s="141">
        <f>'Usages industrie'!R33</f>
        <v>0</v>
      </c>
      <c r="H90" s="142">
        <f>'Usages industrie'!V33</f>
        <v>0</v>
      </c>
      <c r="I90" s="141">
        <f>'Usages industrie'!J33</f>
        <v>0</v>
      </c>
      <c r="J90" s="158" t="str">
        <f>IF(OR(E90=0,E90=""),"",(H90*Sources!$D$50+G90*Sources!D$49-I90*(E90+F90))/1000)</f>
        <v/>
      </c>
      <c r="R90" s="71"/>
      <c r="S90" s="71">
        <f>'Usages industrie'!K33</f>
        <v>0</v>
      </c>
      <c r="T90" s="71">
        <f t="shared" si="1"/>
        <v>0</v>
      </c>
    </row>
    <row r="91" spans="1:20" outlineLevel="1" x14ac:dyDescent="0.35">
      <c r="A91" s="76" t="str">
        <f>'Usages industrie'!A34</f>
        <v>Usage industriel n°31</v>
      </c>
      <c r="B91" s="143" t="str">
        <f>IF('Usages industrie'!F34&lt;&gt;0,'Usages industrie'!F34,"")</f>
        <v/>
      </c>
      <c r="C91" s="139" t="str">
        <f>IF('Usages industrie'!I34&lt;&gt;0,'Usages industrie'!I34,"")</f>
        <v/>
      </c>
      <c r="D91" s="140" t="str">
        <f>'Usages industrie'!Q34</f>
        <v/>
      </c>
      <c r="E91" s="140" t="str">
        <f>'Usages industrie'!L34</f>
        <v/>
      </c>
      <c r="F91" s="139">
        <f>'Usages industrie'!X34</f>
        <v>0</v>
      </c>
      <c r="G91" s="141">
        <f>'Usages industrie'!R34</f>
        <v>0</v>
      </c>
      <c r="H91" s="142">
        <f>'Usages industrie'!V34</f>
        <v>0</v>
      </c>
      <c r="I91" s="141">
        <f>'Usages industrie'!J34</f>
        <v>0</v>
      </c>
      <c r="J91" s="158" t="str">
        <f>IF(OR(E91=0,E91=""),"",(H91*Sources!$D$50+G91*Sources!D$49-I91*(E91+F91))/1000)</f>
        <v/>
      </c>
      <c r="R91" s="71"/>
      <c r="S91" s="71">
        <f>'Usages industrie'!K34</f>
        <v>0</v>
      </c>
      <c r="T91" s="71">
        <f t="shared" si="1"/>
        <v>0</v>
      </c>
    </row>
    <row r="92" spans="1:20" outlineLevel="1" x14ac:dyDescent="0.35">
      <c r="A92" s="76" t="str">
        <f>'Usages industrie'!A35</f>
        <v>Usage industriel n°32</v>
      </c>
      <c r="B92" s="143" t="str">
        <f>IF('Usages industrie'!F35&lt;&gt;0,'Usages industrie'!F35,"")</f>
        <v/>
      </c>
      <c r="C92" s="139" t="str">
        <f>IF('Usages industrie'!I35&lt;&gt;0,'Usages industrie'!I35,"")</f>
        <v/>
      </c>
      <c r="D92" s="140" t="str">
        <f>'Usages industrie'!Q35</f>
        <v/>
      </c>
      <c r="E92" s="140" t="str">
        <f>'Usages industrie'!L35</f>
        <v/>
      </c>
      <c r="F92" s="139">
        <f>'Usages industrie'!X35</f>
        <v>0</v>
      </c>
      <c r="G92" s="141">
        <f>'Usages industrie'!R35</f>
        <v>0</v>
      </c>
      <c r="H92" s="142">
        <f>'Usages industrie'!V35</f>
        <v>0</v>
      </c>
      <c r="I92" s="141">
        <f>'Usages industrie'!J35</f>
        <v>0</v>
      </c>
      <c r="J92" s="158" t="str">
        <f>IF(OR(E92=0,E92=""),"",(H92*Sources!$D$50+G92*Sources!D$49-I92*(E92+F92))/1000)</f>
        <v/>
      </c>
      <c r="R92" s="71"/>
      <c r="S92" s="71">
        <f>'Usages industrie'!K35</f>
        <v>0</v>
      </c>
      <c r="T92" s="71">
        <f t="shared" si="1"/>
        <v>0</v>
      </c>
    </row>
    <row r="93" spans="1:20" outlineLevel="1" x14ac:dyDescent="0.35">
      <c r="A93" s="76" t="str">
        <f>'Usages industrie'!A36</f>
        <v>Usage industriel n°33</v>
      </c>
      <c r="B93" s="143" t="str">
        <f>IF('Usages industrie'!F36&lt;&gt;0,'Usages industrie'!F36,"")</f>
        <v/>
      </c>
      <c r="C93" s="139" t="str">
        <f>IF('Usages industrie'!I36&lt;&gt;0,'Usages industrie'!I36,"")</f>
        <v/>
      </c>
      <c r="D93" s="140" t="str">
        <f>'Usages industrie'!Q36</f>
        <v/>
      </c>
      <c r="E93" s="140" t="str">
        <f>'Usages industrie'!L36</f>
        <v/>
      </c>
      <c r="F93" s="139">
        <f>'Usages industrie'!X36</f>
        <v>0</v>
      </c>
      <c r="G93" s="141">
        <f>'Usages industrie'!R36</f>
        <v>0</v>
      </c>
      <c r="H93" s="142">
        <f>'Usages industrie'!V36</f>
        <v>0</v>
      </c>
      <c r="I93" s="141">
        <f>'Usages industrie'!J36</f>
        <v>0</v>
      </c>
      <c r="J93" s="158" t="str">
        <f>IF(OR(E93=0,E93=""),"",(H93*Sources!$D$50+G93*Sources!D$49-I93*(E93+F93))/1000)</f>
        <v/>
      </c>
      <c r="R93" s="71"/>
      <c r="S93" s="71">
        <f>'Usages industrie'!K36</f>
        <v>0</v>
      </c>
      <c r="T93" s="71">
        <f t="shared" si="1"/>
        <v>0</v>
      </c>
    </row>
    <row r="94" spans="1:20" outlineLevel="1" x14ac:dyDescent="0.35">
      <c r="A94" s="76" t="str">
        <f>'Usages industrie'!A37</f>
        <v>Usage industriel n°34</v>
      </c>
      <c r="B94" s="143" t="str">
        <f>IF('Usages industrie'!F37&lt;&gt;0,'Usages industrie'!F37,"")</f>
        <v/>
      </c>
      <c r="C94" s="139" t="str">
        <f>IF('Usages industrie'!I37&lt;&gt;0,'Usages industrie'!I37,"")</f>
        <v/>
      </c>
      <c r="D94" s="140" t="str">
        <f>'Usages industrie'!Q37</f>
        <v/>
      </c>
      <c r="E94" s="140" t="str">
        <f>'Usages industrie'!L37</f>
        <v/>
      </c>
      <c r="F94" s="139">
        <f>'Usages industrie'!X37</f>
        <v>0</v>
      </c>
      <c r="G94" s="141">
        <f>'Usages industrie'!R37</f>
        <v>0</v>
      </c>
      <c r="H94" s="142">
        <f>'Usages industrie'!V37</f>
        <v>0</v>
      </c>
      <c r="I94" s="141">
        <f>'Usages industrie'!J37</f>
        <v>0</v>
      </c>
      <c r="J94" s="158" t="str">
        <f>IF(OR(E94=0,E94=""),"",(H94*Sources!$D$50+G94*Sources!D$49-I94*(E94+F94))/1000)</f>
        <v/>
      </c>
      <c r="R94" s="71"/>
      <c r="S94" s="71">
        <f>'Usages industrie'!K37</f>
        <v>0</v>
      </c>
      <c r="T94" s="71">
        <f t="shared" si="1"/>
        <v>0</v>
      </c>
    </row>
    <row r="95" spans="1:20" outlineLevel="1" x14ac:dyDescent="0.35">
      <c r="A95" s="76" t="str">
        <f>'Usages industrie'!A38</f>
        <v>Usage industriel n°35</v>
      </c>
      <c r="B95" s="143" t="str">
        <f>IF('Usages industrie'!F38&lt;&gt;0,'Usages industrie'!F38,"")</f>
        <v/>
      </c>
      <c r="C95" s="139" t="str">
        <f>IF('Usages industrie'!I38&lt;&gt;0,'Usages industrie'!I38,"")</f>
        <v/>
      </c>
      <c r="D95" s="140" t="str">
        <f>'Usages industrie'!Q38</f>
        <v/>
      </c>
      <c r="E95" s="140" t="str">
        <f>'Usages industrie'!L38</f>
        <v/>
      </c>
      <c r="F95" s="139">
        <f>'Usages industrie'!X38</f>
        <v>0</v>
      </c>
      <c r="G95" s="141">
        <f>'Usages industrie'!R38</f>
        <v>0</v>
      </c>
      <c r="H95" s="142">
        <f>'Usages industrie'!V38</f>
        <v>0</v>
      </c>
      <c r="I95" s="141">
        <f>'Usages industrie'!J38</f>
        <v>0</v>
      </c>
      <c r="J95" s="158" t="str">
        <f>IF(OR(E95=0,E95=""),"",(H95*Sources!$D$50+G95*Sources!D$49-I95*(E95+F95))/1000)</f>
        <v/>
      </c>
      <c r="R95" s="71"/>
      <c r="S95" s="71">
        <f>'Usages industrie'!K38</f>
        <v>0</v>
      </c>
      <c r="T95" s="71">
        <f t="shared" si="1"/>
        <v>0</v>
      </c>
    </row>
    <row r="96" spans="1:20" outlineLevel="1" x14ac:dyDescent="0.35">
      <c r="A96" s="76" t="str">
        <f>'Usages industrie'!A39</f>
        <v>Usage industriel n°36</v>
      </c>
      <c r="B96" s="143" t="str">
        <f>IF('Usages industrie'!F39&lt;&gt;0,'Usages industrie'!F39,"")</f>
        <v/>
      </c>
      <c r="C96" s="139" t="str">
        <f>IF('Usages industrie'!I39&lt;&gt;0,'Usages industrie'!I39,"")</f>
        <v/>
      </c>
      <c r="D96" s="140" t="str">
        <f>'Usages industrie'!Q39</f>
        <v/>
      </c>
      <c r="E96" s="140" t="str">
        <f>'Usages industrie'!L39</f>
        <v/>
      </c>
      <c r="F96" s="139">
        <f>'Usages industrie'!X39</f>
        <v>0</v>
      </c>
      <c r="G96" s="141">
        <f>'Usages industrie'!R39</f>
        <v>0</v>
      </c>
      <c r="H96" s="142">
        <f>'Usages industrie'!V39</f>
        <v>0</v>
      </c>
      <c r="I96" s="141">
        <f>'Usages industrie'!J39</f>
        <v>0</v>
      </c>
      <c r="J96" s="158" t="str">
        <f>IF(OR(E96=0,E96=""),"",(H96*Sources!$D$50+G96*Sources!D$49-I96*(E96+F96))/1000)</f>
        <v/>
      </c>
      <c r="R96" s="71"/>
      <c r="S96" s="71">
        <f>'Usages industrie'!K39</f>
        <v>0</v>
      </c>
      <c r="T96" s="71">
        <f t="shared" si="1"/>
        <v>0</v>
      </c>
    </row>
    <row r="97" spans="1:20" outlineLevel="1" x14ac:dyDescent="0.35">
      <c r="A97" s="76" t="str">
        <f>'Usages industrie'!A40</f>
        <v>Usage industriel n°37</v>
      </c>
      <c r="B97" s="143" t="str">
        <f>IF('Usages industrie'!F40&lt;&gt;0,'Usages industrie'!F40,"")</f>
        <v/>
      </c>
      <c r="C97" s="139" t="str">
        <f>IF('Usages industrie'!I40&lt;&gt;0,'Usages industrie'!I40,"")</f>
        <v/>
      </c>
      <c r="D97" s="140" t="str">
        <f>'Usages industrie'!Q40</f>
        <v/>
      </c>
      <c r="E97" s="140" t="str">
        <f>'Usages industrie'!L40</f>
        <v/>
      </c>
      <c r="F97" s="139">
        <f>'Usages industrie'!X40</f>
        <v>0</v>
      </c>
      <c r="G97" s="141">
        <f>'Usages industrie'!R40</f>
        <v>0</v>
      </c>
      <c r="H97" s="142">
        <f>'Usages industrie'!V40</f>
        <v>0</v>
      </c>
      <c r="I97" s="141">
        <f>'Usages industrie'!J40</f>
        <v>0</v>
      </c>
      <c r="J97" s="158" t="str">
        <f>IF(OR(E97=0,E97=""),"",(H97*Sources!$D$50+G97*Sources!D$49-I97*(E97+F97))/1000)</f>
        <v/>
      </c>
      <c r="R97" s="71"/>
      <c r="S97" s="71">
        <f>'Usages industrie'!K40</f>
        <v>0</v>
      </c>
      <c r="T97" s="71">
        <f t="shared" si="1"/>
        <v>0</v>
      </c>
    </row>
    <row r="98" spans="1:20" outlineLevel="1" x14ac:dyDescent="0.35">
      <c r="A98" s="76" t="str">
        <f>'Usages industrie'!A41</f>
        <v>Usage industriel n°38</v>
      </c>
      <c r="B98" s="143" t="str">
        <f>IF('Usages industrie'!F41&lt;&gt;0,'Usages industrie'!F41,"")</f>
        <v/>
      </c>
      <c r="C98" s="139" t="str">
        <f>IF('Usages industrie'!I41&lt;&gt;0,'Usages industrie'!I41,"")</f>
        <v/>
      </c>
      <c r="D98" s="140" t="str">
        <f>'Usages industrie'!Q41</f>
        <v/>
      </c>
      <c r="E98" s="140" t="str">
        <f>'Usages industrie'!L41</f>
        <v/>
      </c>
      <c r="F98" s="139">
        <f>'Usages industrie'!X41</f>
        <v>0</v>
      </c>
      <c r="G98" s="141">
        <f>'Usages industrie'!R41</f>
        <v>0</v>
      </c>
      <c r="H98" s="142">
        <f>'Usages industrie'!V41</f>
        <v>0</v>
      </c>
      <c r="I98" s="141">
        <f>'Usages industrie'!J41</f>
        <v>0</v>
      </c>
      <c r="J98" s="158" t="str">
        <f>IF(OR(E98=0,E98=""),"",(H98*Sources!$D$50+G98*Sources!D$49-I98*(E98+F98))/1000)</f>
        <v/>
      </c>
      <c r="R98" s="71"/>
      <c r="S98" s="71">
        <f>'Usages industrie'!K41</f>
        <v>0</v>
      </c>
      <c r="T98" s="71">
        <f t="shared" si="1"/>
        <v>0</v>
      </c>
    </row>
    <row r="99" spans="1:20" outlineLevel="1" x14ac:dyDescent="0.35">
      <c r="A99" s="76" t="str">
        <f>'Usages industrie'!A42</f>
        <v>Usage industriel n°39</v>
      </c>
      <c r="B99" s="143" t="str">
        <f>IF('Usages industrie'!F42&lt;&gt;0,'Usages industrie'!F42,"")</f>
        <v/>
      </c>
      <c r="C99" s="139" t="str">
        <f>IF('Usages industrie'!I42&lt;&gt;0,'Usages industrie'!I42,"")</f>
        <v/>
      </c>
      <c r="D99" s="140" t="str">
        <f>'Usages industrie'!Q42</f>
        <v/>
      </c>
      <c r="E99" s="140" t="str">
        <f>'Usages industrie'!L42</f>
        <v/>
      </c>
      <c r="F99" s="139">
        <f>'Usages industrie'!X42</f>
        <v>0</v>
      </c>
      <c r="G99" s="141">
        <f>'Usages industrie'!R42</f>
        <v>0</v>
      </c>
      <c r="H99" s="142">
        <f>'Usages industrie'!V42</f>
        <v>0</v>
      </c>
      <c r="I99" s="141">
        <f>'Usages industrie'!J42</f>
        <v>0</v>
      </c>
      <c r="J99" s="158" t="str">
        <f>IF(OR(E99=0,E99=""),"",(H99*Sources!$D$50+G99*Sources!D$49-I99*(E99+F99))/1000)</f>
        <v/>
      </c>
      <c r="R99" s="71"/>
      <c r="S99" s="71">
        <f>'Usages industrie'!K42</f>
        <v>0</v>
      </c>
      <c r="T99" s="71">
        <f t="shared" si="1"/>
        <v>0</v>
      </c>
    </row>
    <row r="100" spans="1:20" outlineLevel="1" x14ac:dyDescent="0.35">
      <c r="A100" s="76" t="str">
        <f>'Usages industrie'!A43</f>
        <v>Usage industriel n°40</v>
      </c>
      <c r="B100" s="143" t="str">
        <f>IF('Usages industrie'!F43&lt;&gt;0,'Usages industrie'!F43,"")</f>
        <v/>
      </c>
      <c r="C100" s="139" t="str">
        <f>IF('Usages industrie'!I43&lt;&gt;0,'Usages industrie'!I43,"")</f>
        <v/>
      </c>
      <c r="D100" s="140" t="str">
        <f>'Usages industrie'!Q43</f>
        <v/>
      </c>
      <c r="E100" s="140" t="str">
        <f>'Usages industrie'!L43</f>
        <v/>
      </c>
      <c r="F100" s="139">
        <f>'Usages industrie'!X43</f>
        <v>0</v>
      </c>
      <c r="G100" s="141">
        <f>'Usages industrie'!R43</f>
        <v>0</v>
      </c>
      <c r="H100" s="142">
        <f>'Usages industrie'!V43</f>
        <v>0</v>
      </c>
      <c r="I100" s="141">
        <f>'Usages industrie'!J43</f>
        <v>0</v>
      </c>
      <c r="J100" s="158" t="str">
        <f>IF(OR(E100=0,E100=""),"",(H100*Sources!$D$50+G100*Sources!D$49-I100*(E100+F100))/1000)</f>
        <v/>
      </c>
      <c r="R100" s="71"/>
      <c r="S100" s="71">
        <f>'Usages industrie'!K43</f>
        <v>0</v>
      </c>
      <c r="T100" s="71">
        <f t="shared" si="1"/>
        <v>0</v>
      </c>
    </row>
    <row r="101" spans="1:20" outlineLevel="1" x14ac:dyDescent="0.35">
      <c r="A101" s="76" t="str">
        <f>'Usages industrie'!A44</f>
        <v>Usage industriel n°41</v>
      </c>
      <c r="B101" s="143" t="str">
        <f>IF('Usages industrie'!F44&lt;&gt;0,'Usages industrie'!F44,"")</f>
        <v/>
      </c>
      <c r="C101" s="139" t="str">
        <f>IF('Usages industrie'!I44&lt;&gt;0,'Usages industrie'!I44,"")</f>
        <v/>
      </c>
      <c r="D101" s="140" t="str">
        <f>'Usages industrie'!Q44</f>
        <v/>
      </c>
      <c r="E101" s="140" t="str">
        <f>'Usages industrie'!L44</f>
        <v/>
      </c>
      <c r="F101" s="139">
        <f>'Usages industrie'!X44</f>
        <v>0</v>
      </c>
      <c r="G101" s="141">
        <f>'Usages industrie'!R44</f>
        <v>0</v>
      </c>
      <c r="H101" s="142">
        <f>'Usages industrie'!V44</f>
        <v>0</v>
      </c>
      <c r="I101" s="141">
        <f>'Usages industrie'!J44</f>
        <v>0</v>
      </c>
      <c r="J101" s="158" t="str">
        <f>IF(OR(E101=0,E101=""),"",(H101*Sources!$D$50+G101*Sources!D$49-I101*(E101+F101))/1000)</f>
        <v/>
      </c>
      <c r="R101" s="71"/>
      <c r="S101" s="71">
        <f>'Usages industrie'!K44</f>
        <v>0</v>
      </c>
      <c r="T101" s="71">
        <f t="shared" si="1"/>
        <v>0</v>
      </c>
    </row>
    <row r="102" spans="1:20" outlineLevel="1" x14ac:dyDescent="0.35">
      <c r="A102" s="76" t="str">
        <f>'Usages industrie'!A45</f>
        <v>Usage industriel n°42</v>
      </c>
      <c r="B102" s="143" t="str">
        <f>IF('Usages industrie'!F45&lt;&gt;0,'Usages industrie'!F45,"")</f>
        <v/>
      </c>
      <c r="C102" s="139" t="str">
        <f>IF('Usages industrie'!I45&lt;&gt;0,'Usages industrie'!I45,"")</f>
        <v/>
      </c>
      <c r="D102" s="140" t="str">
        <f>'Usages industrie'!Q45</f>
        <v/>
      </c>
      <c r="E102" s="140" t="str">
        <f>'Usages industrie'!L45</f>
        <v/>
      </c>
      <c r="F102" s="139">
        <f>'Usages industrie'!X45</f>
        <v>0</v>
      </c>
      <c r="G102" s="141">
        <f>'Usages industrie'!R45</f>
        <v>0</v>
      </c>
      <c r="H102" s="142">
        <f>'Usages industrie'!V45</f>
        <v>0</v>
      </c>
      <c r="I102" s="141">
        <f>'Usages industrie'!J45</f>
        <v>0</v>
      </c>
      <c r="J102" s="158" t="str">
        <f>IF(OR(E102=0,E102=""),"",(H102*Sources!$D$50+G102*Sources!D$49-I102*(E102+F102))/1000)</f>
        <v/>
      </c>
      <c r="R102" s="71"/>
      <c r="S102" s="71">
        <f>'Usages industrie'!K45</f>
        <v>0</v>
      </c>
      <c r="T102" s="71">
        <f t="shared" si="1"/>
        <v>0</v>
      </c>
    </row>
    <row r="103" spans="1:20" outlineLevel="1" x14ac:dyDescent="0.35">
      <c r="A103" s="76" t="str">
        <f>'Usages industrie'!A46</f>
        <v>Usage industriel n°43</v>
      </c>
      <c r="B103" s="143" t="str">
        <f>IF('Usages industrie'!F46&lt;&gt;0,'Usages industrie'!F46,"")</f>
        <v/>
      </c>
      <c r="C103" s="139" t="str">
        <f>IF('Usages industrie'!I46&lt;&gt;0,'Usages industrie'!I46,"")</f>
        <v/>
      </c>
      <c r="D103" s="140" t="str">
        <f>'Usages industrie'!Q46</f>
        <v/>
      </c>
      <c r="E103" s="140" t="str">
        <f>'Usages industrie'!L46</f>
        <v/>
      </c>
      <c r="F103" s="139">
        <f>'Usages industrie'!X46</f>
        <v>0</v>
      </c>
      <c r="G103" s="141">
        <f>'Usages industrie'!R46</f>
        <v>0</v>
      </c>
      <c r="H103" s="142">
        <f>'Usages industrie'!V46</f>
        <v>0</v>
      </c>
      <c r="I103" s="141">
        <f>'Usages industrie'!J46</f>
        <v>0</v>
      </c>
      <c r="J103" s="158" t="str">
        <f>IF(OR(E103=0,E103=""),"",(H103*Sources!$D$50+G103*Sources!D$49-I103*(E103+F103))/1000)</f>
        <v/>
      </c>
      <c r="R103" s="71"/>
      <c r="S103" s="71">
        <f>'Usages industrie'!K46</f>
        <v>0</v>
      </c>
      <c r="T103" s="71">
        <f t="shared" si="1"/>
        <v>0</v>
      </c>
    </row>
    <row r="104" spans="1:20" outlineLevel="1" x14ac:dyDescent="0.35">
      <c r="A104" s="76" t="str">
        <f>'Usages industrie'!A47</f>
        <v>Usage industriel n°44</v>
      </c>
      <c r="B104" s="143" t="str">
        <f>IF('Usages industrie'!F47&lt;&gt;0,'Usages industrie'!F47,"")</f>
        <v/>
      </c>
      <c r="C104" s="139" t="str">
        <f>IF('Usages industrie'!I47&lt;&gt;0,'Usages industrie'!I47,"")</f>
        <v/>
      </c>
      <c r="D104" s="140" t="str">
        <f>'Usages industrie'!Q47</f>
        <v/>
      </c>
      <c r="E104" s="140" t="str">
        <f>'Usages industrie'!L47</f>
        <v/>
      </c>
      <c r="F104" s="139">
        <f>'Usages industrie'!X47</f>
        <v>0</v>
      </c>
      <c r="G104" s="141">
        <f>'Usages industrie'!R47</f>
        <v>0</v>
      </c>
      <c r="H104" s="142">
        <f>'Usages industrie'!V47</f>
        <v>0</v>
      </c>
      <c r="I104" s="141">
        <f>'Usages industrie'!J47</f>
        <v>0</v>
      </c>
      <c r="J104" s="158" t="str">
        <f>IF(OR(E104=0,E104=""),"",(H104*Sources!$D$50+G104*Sources!D$49-I104*(E104+F104))/1000)</f>
        <v/>
      </c>
      <c r="R104" s="71"/>
      <c r="S104" s="71">
        <f>'Usages industrie'!K47</f>
        <v>0</v>
      </c>
      <c r="T104" s="71">
        <f t="shared" si="1"/>
        <v>0</v>
      </c>
    </row>
    <row r="105" spans="1:20" outlineLevel="1" x14ac:dyDescent="0.35">
      <c r="A105" s="76" t="str">
        <f>'Usages industrie'!A48</f>
        <v>Usage industriel n°45</v>
      </c>
      <c r="B105" s="143" t="str">
        <f>IF('Usages industrie'!F48&lt;&gt;0,'Usages industrie'!F48,"")</f>
        <v/>
      </c>
      <c r="C105" s="139" t="str">
        <f>IF('Usages industrie'!I48&lt;&gt;0,'Usages industrie'!I48,"")</f>
        <v/>
      </c>
      <c r="D105" s="140" t="str">
        <f>'Usages industrie'!Q48</f>
        <v/>
      </c>
      <c r="E105" s="140" t="str">
        <f>'Usages industrie'!L48</f>
        <v/>
      </c>
      <c r="F105" s="139">
        <f>'Usages industrie'!X48</f>
        <v>0</v>
      </c>
      <c r="G105" s="141">
        <f>'Usages industrie'!R48</f>
        <v>0</v>
      </c>
      <c r="H105" s="142">
        <f>'Usages industrie'!V48</f>
        <v>0</v>
      </c>
      <c r="I105" s="141">
        <f>'Usages industrie'!J48</f>
        <v>0</v>
      </c>
      <c r="J105" s="158" t="str">
        <f>IF(OR(E105=0,E105=""),"",(H105*Sources!$D$50+G105*Sources!D$49-I105*(E105+F105))/1000)</f>
        <v/>
      </c>
      <c r="R105" s="71"/>
      <c r="S105" s="71">
        <f>'Usages industrie'!K48</f>
        <v>0</v>
      </c>
      <c r="T105" s="71">
        <f t="shared" si="1"/>
        <v>0</v>
      </c>
    </row>
    <row r="106" spans="1:20" outlineLevel="1" x14ac:dyDescent="0.35">
      <c r="A106" s="76" t="str">
        <f>'Usages industrie'!A49</f>
        <v>Usage industriel n°46</v>
      </c>
      <c r="B106" s="143" t="str">
        <f>IF('Usages industrie'!F49&lt;&gt;0,'Usages industrie'!F49,"")</f>
        <v/>
      </c>
      <c r="C106" s="139" t="str">
        <f>IF('Usages industrie'!I49&lt;&gt;0,'Usages industrie'!I49,"")</f>
        <v/>
      </c>
      <c r="D106" s="140" t="str">
        <f>'Usages industrie'!Q49</f>
        <v/>
      </c>
      <c r="E106" s="140" t="str">
        <f>'Usages industrie'!L49</f>
        <v/>
      </c>
      <c r="F106" s="139">
        <f>'Usages industrie'!X49</f>
        <v>0</v>
      </c>
      <c r="G106" s="141">
        <f>'Usages industrie'!R49</f>
        <v>0</v>
      </c>
      <c r="H106" s="142">
        <f>'Usages industrie'!V49</f>
        <v>0</v>
      </c>
      <c r="I106" s="141">
        <f>'Usages industrie'!J49</f>
        <v>0</v>
      </c>
      <c r="J106" s="158" t="str">
        <f>IF(OR(E106=0,E106=""),"",(H106*Sources!$D$50+G106*Sources!D$49-I106*(E106+F106))/1000)</f>
        <v/>
      </c>
      <c r="R106" s="71"/>
      <c r="S106" s="71">
        <f>'Usages industrie'!K49</f>
        <v>0</v>
      </c>
      <c r="T106" s="71">
        <f t="shared" si="1"/>
        <v>0</v>
      </c>
    </row>
    <row r="107" spans="1:20" outlineLevel="1" x14ac:dyDescent="0.35">
      <c r="A107" s="76" t="str">
        <f>'Usages industrie'!A50</f>
        <v>Usage industriel n°47</v>
      </c>
      <c r="B107" s="143" t="str">
        <f>IF('Usages industrie'!F50&lt;&gt;0,'Usages industrie'!F50,"")</f>
        <v/>
      </c>
      <c r="C107" s="139" t="str">
        <f>IF('Usages industrie'!I50&lt;&gt;0,'Usages industrie'!I50,"")</f>
        <v/>
      </c>
      <c r="D107" s="140" t="str">
        <f>'Usages industrie'!Q50</f>
        <v/>
      </c>
      <c r="E107" s="140" t="str">
        <f>'Usages industrie'!L50</f>
        <v/>
      </c>
      <c r="F107" s="139">
        <f>'Usages industrie'!X50</f>
        <v>0</v>
      </c>
      <c r="G107" s="141">
        <f>'Usages industrie'!R50</f>
        <v>0</v>
      </c>
      <c r="H107" s="142">
        <f>'Usages industrie'!V50</f>
        <v>0</v>
      </c>
      <c r="I107" s="141">
        <f>'Usages industrie'!J50</f>
        <v>0</v>
      </c>
      <c r="J107" s="158" t="str">
        <f>IF(OR(E107=0,E107=""),"",(H107*Sources!$D$50+G107*Sources!D$49-I107*(E107+F107))/1000)</f>
        <v/>
      </c>
      <c r="R107" s="71"/>
      <c r="S107" s="71">
        <f>'Usages industrie'!K50</f>
        <v>0</v>
      </c>
      <c r="T107" s="71">
        <f t="shared" si="1"/>
        <v>0</v>
      </c>
    </row>
    <row r="108" spans="1:20" outlineLevel="1" x14ac:dyDescent="0.35">
      <c r="A108" s="76" t="str">
        <f>'Usages industrie'!A51</f>
        <v>Usage industriel n°48</v>
      </c>
      <c r="B108" s="143" t="str">
        <f>IF('Usages industrie'!F51&lt;&gt;0,'Usages industrie'!F51,"")</f>
        <v/>
      </c>
      <c r="C108" s="139" t="str">
        <f>IF('Usages industrie'!I51&lt;&gt;0,'Usages industrie'!I51,"")</f>
        <v/>
      </c>
      <c r="D108" s="140" t="str">
        <f>'Usages industrie'!Q51</f>
        <v/>
      </c>
      <c r="E108" s="140" t="str">
        <f>'Usages industrie'!L51</f>
        <v/>
      </c>
      <c r="F108" s="139">
        <f>'Usages industrie'!X51</f>
        <v>0</v>
      </c>
      <c r="G108" s="141">
        <f>'Usages industrie'!R51</f>
        <v>0</v>
      </c>
      <c r="H108" s="142">
        <f>'Usages industrie'!V51</f>
        <v>0</v>
      </c>
      <c r="I108" s="141">
        <f>'Usages industrie'!J51</f>
        <v>0</v>
      </c>
      <c r="J108" s="158" t="str">
        <f>IF(OR(E108=0,E108=""),"",(H108*Sources!$D$50+G108*Sources!D$49-I108*(E108+F108))/1000)</f>
        <v/>
      </c>
      <c r="R108" s="71"/>
      <c r="S108" s="71">
        <f>'Usages industrie'!K51</f>
        <v>0</v>
      </c>
      <c r="T108" s="71">
        <f t="shared" si="1"/>
        <v>0</v>
      </c>
    </row>
    <row r="109" spans="1:20" outlineLevel="1" x14ac:dyDescent="0.35">
      <c r="A109" s="76" t="str">
        <f>'Usages industrie'!A52</f>
        <v>Usage industriel n°49</v>
      </c>
      <c r="B109" s="143" t="str">
        <f>IF('Usages industrie'!F52&lt;&gt;0,'Usages industrie'!F52,"")</f>
        <v/>
      </c>
      <c r="C109" s="139" t="str">
        <f>IF('Usages industrie'!I52&lt;&gt;0,'Usages industrie'!I52,"")</f>
        <v/>
      </c>
      <c r="D109" s="140" t="str">
        <f>'Usages industrie'!Q52</f>
        <v/>
      </c>
      <c r="E109" s="140" t="str">
        <f>'Usages industrie'!L52</f>
        <v/>
      </c>
      <c r="F109" s="139">
        <f>'Usages industrie'!X52</f>
        <v>0</v>
      </c>
      <c r="G109" s="141">
        <f>'Usages industrie'!R52</f>
        <v>0</v>
      </c>
      <c r="H109" s="142">
        <f>'Usages industrie'!V52</f>
        <v>0</v>
      </c>
      <c r="I109" s="141">
        <f>'Usages industrie'!J52</f>
        <v>0</v>
      </c>
      <c r="J109" s="158" t="str">
        <f>IF(OR(E109=0,E109=""),"",(H109*Sources!$D$50+G109*Sources!D$49-I109*(E109+F109))/1000)</f>
        <v/>
      </c>
      <c r="R109" s="71"/>
      <c r="S109" s="71">
        <f>'Usages industrie'!K52</f>
        <v>0</v>
      </c>
      <c r="T109" s="71">
        <f t="shared" si="1"/>
        <v>0</v>
      </c>
    </row>
    <row r="110" spans="1:20" outlineLevel="1" x14ac:dyDescent="0.35">
      <c r="A110" s="76" t="str">
        <f>'Usages industrie'!A53</f>
        <v>Usage industriel n°50</v>
      </c>
      <c r="B110" s="143" t="str">
        <f>IF('Usages industrie'!F53&lt;&gt;0,'Usages industrie'!F53,"")</f>
        <v/>
      </c>
      <c r="C110" s="139" t="str">
        <f>IF('Usages industrie'!I53&lt;&gt;0,'Usages industrie'!I53,"")</f>
        <v/>
      </c>
      <c r="D110" s="140" t="str">
        <f>'Usages industrie'!Q53</f>
        <v/>
      </c>
      <c r="E110" s="140" t="str">
        <f>'Usages industrie'!L53</f>
        <v/>
      </c>
      <c r="F110" s="139">
        <f>'Usages industrie'!X53</f>
        <v>0</v>
      </c>
      <c r="G110" s="141">
        <f>'Usages industrie'!R53</f>
        <v>0</v>
      </c>
      <c r="H110" s="142">
        <f>'Usages industrie'!V53</f>
        <v>0</v>
      </c>
      <c r="I110" s="141">
        <f>'Usages industrie'!J53</f>
        <v>0</v>
      </c>
      <c r="J110" s="158" t="str">
        <f>IF(OR(E110=0,E110=""),"",(H110*Sources!$D$50+G110*Sources!D$49-I110*(E110+F110))/1000)</f>
        <v/>
      </c>
      <c r="R110" s="71"/>
      <c r="S110" s="71">
        <f>'Usages industrie'!K53</f>
        <v>0</v>
      </c>
      <c r="T110" s="71">
        <f t="shared" si="1"/>
        <v>0</v>
      </c>
    </row>
    <row r="111" spans="1:20" x14ac:dyDescent="0.35">
      <c r="B111" s="151" t="s">
        <v>606</v>
      </c>
      <c r="C111" s="152"/>
      <c r="D111" s="152"/>
      <c r="E111" s="152"/>
      <c r="F111" s="153"/>
      <c r="G111" s="149">
        <f>SUM(G61:G110)</f>
        <v>0</v>
      </c>
      <c r="H111" s="154">
        <f>SUM(H61:H110)</f>
        <v>0</v>
      </c>
      <c r="I111" s="149">
        <f>SUM(I61:I110)</f>
        <v>0</v>
      </c>
      <c r="J111" s="159">
        <f>SUM(J61:J110)</f>
        <v>0</v>
      </c>
      <c r="R111" s="150"/>
    </row>
    <row r="112" spans="1:20" x14ac:dyDescent="0.35">
      <c r="F112" s="34"/>
    </row>
  </sheetData>
  <sheetProtection algorithmName="SHA-512" hashValue="NfWOVt7EYvoGPSMhQLl7BmGEkZudMD0/owkJ1B0IQi8svB5aNjYFQFNLAyYPAYZaCQ7CJMflb6RbLYwr2Qn4gQ==" saltValue="P0MU5waI4nyVR8EwhPkrtA==" spinCount="100000" sheet="1" formatRows="0"/>
  <mergeCells count="1">
    <mergeCell ref="B56:D56"/>
  </mergeCells>
  <pageMargins left="0.7" right="0.7" top="0.75" bottom="0.75" header="0.3" footer="0.3"/>
  <pageSetup paperSize="9" orientation="portrait" r:id="rId1"/>
  <ignoredErrors>
    <ignoredError sqref="E6:E2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0A26A-C408-4DEE-81EB-115A91B1C9F9}">
  <sheetPr>
    <tabColor theme="7" tint="0.79998168889431442"/>
  </sheetPr>
  <dimension ref="A1:N40"/>
  <sheetViews>
    <sheetView zoomScaleNormal="100" workbookViewId="0">
      <selection activeCell="B11" sqref="B11:B13"/>
    </sheetView>
  </sheetViews>
  <sheetFormatPr baseColWidth="10" defaultColWidth="11.453125" defaultRowHeight="14.5" outlineLevelCol="1" x14ac:dyDescent="0.35"/>
  <cols>
    <col min="1" max="1" width="79.453125" customWidth="1"/>
    <col min="2" max="2" width="35.1796875" customWidth="1"/>
    <col min="3" max="3" width="33.7265625" hidden="1" customWidth="1" outlineLevel="1"/>
    <col min="4" max="4" width="10.81640625" collapsed="1"/>
  </cols>
  <sheetData>
    <row r="1" spans="1:14" x14ac:dyDescent="0.35">
      <c r="A1" t="s">
        <v>39</v>
      </c>
      <c r="B1" t="s">
        <v>607</v>
      </c>
      <c r="C1" s="156" t="s">
        <v>595</v>
      </c>
    </row>
    <row r="2" spans="1:14" s="272" customFormat="1" ht="19" thickBot="1" x14ac:dyDescent="0.5">
      <c r="A2" s="272" t="s">
        <v>608</v>
      </c>
    </row>
    <row r="3" spans="1:14" x14ac:dyDescent="0.35">
      <c r="A3" s="163" t="s">
        <v>609</v>
      </c>
      <c r="B3" s="244">
        <f>'Bilan GES'!O56+'Bilan GES'!J111</f>
        <v>0</v>
      </c>
      <c r="C3" s="179">
        <f>SUMIFS('Bilan GES'!O6:O55,'Bilan GES'!R6:R55,"Oui")+SUMIFS('Bilan GES'!J61:J110,'Bilan GES'!R61:R110,"Oui")</f>
        <v>0</v>
      </c>
    </row>
    <row r="4" spans="1:14" x14ac:dyDescent="0.35">
      <c r="A4" s="164" t="s">
        <v>209</v>
      </c>
      <c r="B4" s="245">
        <f>SUM(Production!BE4:BE53)+SUM(Distribution!AB4:AB53)+SUM('Usages mobilité'!AT4:AT53)</f>
        <v>0</v>
      </c>
      <c r="C4" s="180">
        <f>SUMIFS(Production!BE4:BE53,Production!B4:B53,"Oui")+SUMIFS(Distribution!AB4:AB53,Distribution!B4:B53,"Oui")+SUMIFS('Usages mobilité'!AT4:AT53,'Usages mobilité'!B4:B53,"Oui")</f>
        <v>0</v>
      </c>
    </row>
    <row r="5" spans="1:14" x14ac:dyDescent="0.35">
      <c r="A5" s="164" t="s">
        <v>210</v>
      </c>
      <c r="B5" s="245">
        <f>SUM(Production!BF4:BF53)+SUM(Distribution!AC4:AC53)+SUM('Usages mobilité'!AV4:AV53)</f>
        <v>0</v>
      </c>
      <c r="C5" s="180">
        <f>SUMIFS(Production!BF4:BF53,Production!B4:B53,"Oui")+SUMIFS(Distribution!AC4:AC53,Distribution!B4:B53,"Oui")+SUMIFS('Usages mobilité'!AV4:AV53,'Usages mobilité'!B4:B53,"Oui")</f>
        <v>0</v>
      </c>
    </row>
    <row r="6" spans="1:14" ht="15" thickBot="1" x14ac:dyDescent="0.4">
      <c r="A6" s="165" t="s">
        <v>211</v>
      </c>
      <c r="B6" s="246">
        <f>SUM(Production!BG4:BG53)+SUM(Distribution!AD4:AD53)+SUM('Usages mobilité'!AX4:AX53)</f>
        <v>0</v>
      </c>
      <c r="C6" s="181">
        <f>SUMIFS(Production!BG4:BG53,Production!B4:B53,"Oui")+SUMIFS(Distribution!AD4:AD53,Distribution!B4:B53,"Oui")+SUMIFS('Usages mobilité'!AX4:AX53,'Usages mobilité'!B4:B53,"Oui")</f>
        <v>0</v>
      </c>
    </row>
    <row r="8" spans="1:14" x14ac:dyDescent="0.35">
      <c r="A8" t="s">
        <v>610</v>
      </c>
      <c r="B8" s="243" t="str">
        <f>IF(B3&gt;0,(B4+B5)/(B3*15),"")</f>
        <v/>
      </c>
      <c r="C8" s="128" t="str">
        <f>IF(C3&gt;0,(C4+C5)/(C3*15),"")</f>
        <v/>
      </c>
    </row>
    <row r="10" spans="1:14" s="272" customFormat="1" ht="19" thickBot="1" x14ac:dyDescent="0.5">
      <c r="A10" s="272" t="s">
        <v>611</v>
      </c>
    </row>
    <row r="11" spans="1:14" s="67" customFormat="1" ht="43.5" x14ac:dyDescent="0.35">
      <c r="A11" s="123" t="s">
        <v>927</v>
      </c>
      <c r="B11" s="190"/>
      <c r="C11" s="134"/>
    </row>
    <row r="12" spans="1:14" s="67" customFormat="1" x14ac:dyDescent="0.35">
      <c r="A12" s="124" t="s">
        <v>612</v>
      </c>
      <c r="B12" s="191"/>
      <c r="C12" s="135"/>
      <c r="D12" s="122"/>
      <c r="E12" s="122"/>
      <c r="F12" s="122"/>
      <c r="G12" s="122"/>
      <c r="H12" s="122"/>
      <c r="I12" s="122"/>
      <c r="J12" s="122"/>
      <c r="K12" s="122"/>
      <c r="L12" s="122"/>
      <c r="M12" s="122"/>
      <c r="N12" s="122"/>
    </row>
    <row r="13" spans="1:14" s="67" customFormat="1" ht="15" thickBot="1" x14ac:dyDescent="0.4">
      <c r="A13" s="125" t="s">
        <v>613</v>
      </c>
      <c r="B13" s="192"/>
      <c r="C13" s="136"/>
      <c r="D13" s="122"/>
      <c r="E13" s="122"/>
      <c r="F13" s="122"/>
      <c r="G13" s="122"/>
      <c r="H13" s="122"/>
      <c r="I13" s="122"/>
      <c r="J13" s="122"/>
      <c r="K13" s="122"/>
      <c r="L13" s="122"/>
      <c r="M13" s="122"/>
      <c r="N13" s="122"/>
    </row>
    <row r="14" spans="1:14" s="67" customFormat="1" ht="15" thickBot="1" x14ac:dyDescent="0.4">
      <c r="A14" s="121"/>
      <c r="B14" s="121"/>
      <c r="C14" s="121"/>
    </row>
    <row r="15" spans="1:14" s="67" customFormat="1" ht="43.5" x14ac:dyDescent="0.35">
      <c r="A15" s="123" t="s">
        <v>929</v>
      </c>
      <c r="B15" s="190"/>
      <c r="C15" s="134"/>
      <c r="D15" s="122"/>
      <c r="E15" s="122"/>
      <c r="F15" s="122"/>
      <c r="G15" s="122"/>
      <c r="H15" s="122"/>
      <c r="I15" s="122"/>
      <c r="J15" s="122"/>
      <c r="K15" s="122"/>
      <c r="L15" s="122"/>
      <c r="M15" s="122"/>
      <c r="N15" s="122"/>
    </row>
    <row r="16" spans="1:14" s="67" customFormat="1" x14ac:dyDescent="0.35">
      <c r="A16" s="124" t="s">
        <v>614</v>
      </c>
      <c r="B16" s="191"/>
      <c r="C16" s="135"/>
      <c r="D16" s="122"/>
      <c r="E16" s="122"/>
      <c r="F16" s="122"/>
      <c r="G16" s="122"/>
      <c r="H16" s="122"/>
      <c r="I16" s="122"/>
      <c r="J16" s="122"/>
      <c r="K16" s="122"/>
      <c r="L16" s="122"/>
      <c r="M16" s="122"/>
      <c r="N16" s="122"/>
    </row>
    <row r="17" spans="1:14" s="67" customFormat="1" ht="15" thickBot="1" x14ac:dyDescent="0.4">
      <c r="A17" s="125" t="s">
        <v>613</v>
      </c>
      <c r="B17" s="192"/>
      <c r="C17" s="136"/>
      <c r="D17" s="122"/>
      <c r="E17" s="122"/>
      <c r="F17" s="122"/>
      <c r="G17" s="122"/>
      <c r="H17" s="122"/>
      <c r="I17" s="122"/>
      <c r="J17" s="122"/>
      <c r="K17" s="122"/>
      <c r="L17" s="122"/>
      <c r="M17" s="122"/>
      <c r="N17" s="122"/>
    </row>
    <row r="18" spans="1:14" s="67" customFormat="1" x14ac:dyDescent="0.35">
      <c r="A18" s="122"/>
      <c r="B18" s="122"/>
      <c r="C18" s="122"/>
      <c r="D18" s="122"/>
      <c r="E18" s="122"/>
      <c r="F18" s="122"/>
      <c r="G18" s="122"/>
      <c r="H18" s="122"/>
      <c r="I18" s="122"/>
      <c r="J18" s="122"/>
      <c r="K18" s="122"/>
      <c r="L18" s="122"/>
      <c r="M18" s="122"/>
      <c r="N18" s="122"/>
    </row>
    <row r="19" spans="1:14" s="67" customFormat="1" x14ac:dyDescent="0.35">
      <c r="A19" s="121" t="s">
        <v>615</v>
      </c>
      <c r="B19" s="127">
        <f>IF(OR(IF(B13&lt;&gt;"",AND(B11="Oui",B12&lt;&gt;"",VLOOKUP(B13,Production!G$4:K$53,5,FALSE)&lt;&gt;""),FALSE),IF(B17&lt;&gt;"",AND(B15="Oui",B16&lt;&gt;"",VLOOKUP(B17,Production!G$4:K$53,5,FALSE)&lt;&gt;""),FALSE)),10,0)</f>
        <v>0</v>
      </c>
      <c r="C19" s="127">
        <f>IF(OR(IF(C13&lt;&gt;"",AND(C11="Oui",C12&lt;&gt;"",VLOOKUP(C13,Production!H$4:K$53,3)&lt;&gt;""),FALSE),IF(C17&lt;&gt;"",AND(C15="Oui",C16&lt;&gt;"",VLOOKUP(C17,Production!H$4:K$53,3)&lt;&gt;""),FALSE)),10,0)</f>
        <v>0</v>
      </c>
    </row>
    <row r="20" spans="1:14" s="67" customFormat="1" x14ac:dyDescent="0.35">
      <c r="A20" s="122"/>
      <c r="B20" s="122"/>
      <c r="C20" s="122"/>
      <c r="D20" s="122"/>
    </row>
    <row r="21" spans="1:14" s="272" customFormat="1" ht="19" thickBot="1" x14ac:dyDescent="0.5">
      <c r="A21" s="272" t="s">
        <v>616</v>
      </c>
    </row>
    <row r="22" spans="1:14" ht="29.5" thickBot="1" x14ac:dyDescent="0.4">
      <c r="A22" s="126" t="s">
        <v>617</v>
      </c>
      <c r="B22" s="193"/>
      <c r="C22" s="137"/>
    </row>
    <row r="23" spans="1:14" s="67" customFormat="1" ht="15" thickBot="1" x14ac:dyDescent="0.4">
      <c r="A23" s="121"/>
      <c r="B23" s="121"/>
      <c r="C23" s="121"/>
    </row>
    <row r="24" spans="1:14" s="67" customFormat="1" ht="29.5" thickBot="1" x14ac:dyDescent="0.4">
      <c r="A24" s="126" t="s">
        <v>618</v>
      </c>
      <c r="B24" s="194"/>
      <c r="C24" s="138"/>
    </row>
    <row r="25" spans="1:14" s="67" customFormat="1" x14ac:dyDescent="0.35">
      <c r="A25" s="121"/>
      <c r="B25" s="121"/>
      <c r="C25" s="121"/>
    </row>
    <row r="26" spans="1:14" x14ac:dyDescent="0.35">
      <c r="A26" t="s">
        <v>619</v>
      </c>
      <c r="B26" s="128">
        <f>IF(OR(B22="Oui",B24&gt;0.6),7,IF(B24&gt;=0.3,3.5,0))</f>
        <v>0</v>
      </c>
      <c r="C26" s="128">
        <f>IF(OR(C22="Oui",C24&gt;0.6),7,IF(C24&gt;=0.3,3.5,0))</f>
        <v>0</v>
      </c>
    </row>
    <row r="28" spans="1:14" s="272" customFormat="1" ht="19" thickBot="1" x14ac:dyDescent="0.5">
      <c r="A28" s="272" t="s">
        <v>620</v>
      </c>
    </row>
    <row r="29" spans="1:14" ht="29.5" thickBot="1" x14ac:dyDescent="0.4">
      <c r="A29" s="126" t="s">
        <v>621</v>
      </c>
      <c r="B29" s="193"/>
      <c r="C29" s="137"/>
    </row>
    <row r="31" spans="1:14" x14ac:dyDescent="0.35">
      <c r="A31" t="s">
        <v>622</v>
      </c>
      <c r="B31" s="128">
        <f>IF(B29="Oui",7,0)</f>
        <v>0</v>
      </c>
      <c r="C31" s="128">
        <f>IF(C29="Oui",7,0)</f>
        <v>0</v>
      </c>
    </row>
    <row r="33" spans="1:3" s="272" customFormat="1" ht="18.5" x14ac:dyDescent="0.45">
      <c r="A33" s="272" t="s">
        <v>623</v>
      </c>
    </row>
    <row r="35" spans="1:3" x14ac:dyDescent="0.35">
      <c r="A35" t="s">
        <v>624</v>
      </c>
      <c r="B35" s="128">
        <f>SUM('Usages mobilité'!R4:R53)</f>
        <v>0</v>
      </c>
      <c r="C35" s="128">
        <f>SUMIFS('Usages mobilité'!R4:R53,'Usages mobilité'!B4:B53,"Oui")</f>
        <v>0</v>
      </c>
    </row>
    <row r="36" spans="1:3" x14ac:dyDescent="0.35">
      <c r="A36" t="s">
        <v>625</v>
      </c>
      <c r="B36" s="128">
        <f>SUM('Usages mobilité'!S4:S53)</f>
        <v>0</v>
      </c>
      <c r="C36" s="128">
        <f>SUMIFS('Usages mobilité'!S4:S53,'Usages mobilité'!B4:B53,"Oui")</f>
        <v>0</v>
      </c>
    </row>
    <row r="37" spans="1:3" x14ac:dyDescent="0.35">
      <c r="A37" t="s">
        <v>626</v>
      </c>
      <c r="B37" s="128">
        <f>SUM('Usages mobilité'!T4:T53)</f>
        <v>0</v>
      </c>
      <c r="C37" s="128">
        <f>SUMIFS('Usages mobilité'!T4:T53,'Usages mobilité'!B4:B53,"Oui")</f>
        <v>0</v>
      </c>
    </row>
    <row r="38" spans="1:3" x14ac:dyDescent="0.35">
      <c r="A38" t="s">
        <v>627</v>
      </c>
      <c r="B38" s="160">
        <f>IF(B35=0,0,SUMIFS('Bilan GES'!$P6:$P55,'Bilan GES'!$Q6:$Q55,"TransportMarchandises")/B35)</f>
        <v>0</v>
      </c>
      <c r="C38" s="160">
        <f>IF(C35=0,0,SUMIFS('Bilan GES'!$P6:$P55,'Bilan GES'!$Q6:$Q55,"TransportMarchandises",'Bilan GES'!R6:R55,"Oui")/C35)</f>
        <v>0</v>
      </c>
    </row>
    <row r="39" spans="1:3" x14ac:dyDescent="0.35">
      <c r="A39" t="s">
        <v>628</v>
      </c>
      <c r="B39" s="128">
        <f>IF(B36=0,0,SUMIFS('Bilan GES'!$P6:$P55,'Bilan GES'!$Q6:$Q55,"ManipulationMarchandises")/B36)</f>
        <v>0</v>
      </c>
      <c r="C39" s="128">
        <f>IF(C36=0,0,SUMIFS('Bilan GES'!$P6:$P55,'Bilan GES'!$Q6:$Q55,"ManipulationMarchandises",'Bilan GES'!R6:R55,"Oui")/C36)</f>
        <v>0</v>
      </c>
    </row>
    <row r="40" spans="1:3" x14ac:dyDescent="0.35">
      <c r="A40" t="s">
        <v>629</v>
      </c>
      <c r="B40" s="128">
        <f>IF(B37=0,0,SUMIFS('Bilan GES'!$P6:$P55,'Bilan GES'!$Q6:$Q55,"TransportVoyageurs")/B37)</f>
        <v>0</v>
      </c>
      <c r="C40" s="128">
        <f>IF(C37=0,0,SUMIFS('Bilan GES'!$P6:$P55,'Bilan GES'!$Q6:$Q55,"TransportVoyageurs",'Bilan GES'!R6:R55,"Oui")/C37)</f>
        <v>0</v>
      </c>
    </row>
  </sheetData>
  <sheetProtection algorithmName="SHA-512" hashValue="WImolW+d7bfoOtJr6Y3oufJF8L8UJX7qPcX4sGhojeap67Org7Z1PovEUYPKuOkvWpH/MzR6lu7QZ3F9ZbpL9Q==" saltValue="rR80pXEHNj9Ro+Zpo5Gi9w==" spinCount="100000" sheet="1" objects="1" scenarios="1"/>
  <mergeCells count="5">
    <mergeCell ref="A10:XFD10"/>
    <mergeCell ref="A21:XFD21"/>
    <mergeCell ref="A28:XFD28"/>
    <mergeCell ref="A33:XFD33"/>
    <mergeCell ref="A2:XFD2"/>
  </mergeCells>
  <dataValidations count="2">
    <dataValidation type="list" allowBlank="1" showInputMessage="1" showErrorMessage="1" sqref="B11:C11 B22:C22 O23:O25 B29:C29 O12:O20 B15" xr:uid="{50F1E36A-ABD6-4C65-8CC7-D8D059AA9782}">
      <formula1>"Oui, Non"</formula1>
    </dataValidation>
    <dataValidation type="decimal" allowBlank="1" showInputMessage="1" showErrorMessage="1" sqref="B24:C24" xr:uid="{84F6D559-CECA-4B3C-BEEC-42ACC25DA783}">
      <formula1>0</formula1>
      <formula2>1</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7CBF670-DA16-4237-A096-583921934F3A}">
          <x14:formula1>
            <xm:f>Production!$G$4:$G$53</xm:f>
          </x14:formula1>
          <xm:sqref>B13:C13 C15:C18 B16:B18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7A0FA-E660-46F8-A74C-B46B8BD7C961}">
  <sheetPr>
    <tabColor theme="7" tint="0.79998168889431442"/>
  </sheetPr>
  <dimension ref="A1:R8334"/>
  <sheetViews>
    <sheetView zoomScaleNormal="100" workbookViewId="0">
      <selection activeCell="D514" sqref="D514"/>
    </sheetView>
  </sheetViews>
  <sheetFormatPr baseColWidth="10" defaultColWidth="11.453125" defaultRowHeight="14.5" outlineLevelRow="2" x14ac:dyDescent="0.35"/>
  <cols>
    <col min="1" max="1" width="33.81640625" customWidth="1"/>
    <col min="2" max="2" width="33.54296875" customWidth="1"/>
  </cols>
  <sheetData>
    <row r="1" spans="1:18" s="156" customFormat="1" x14ac:dyDescent="0.35">
      <c r="A1" s="156" t="s">
        <v>630</v>
      </c>
    </row>
    <row r="2" spans="1:18" ht="15" hidden="1" outlineLevel="1" thickBot="1" x14ac:dyDescent="0.4"/>
    <row r="3" spans="1:18" hidden="1" outlineLevel="1" x14ac:dyDescent="0.35">
      <c r="A3" s="204" t="s">
        <v>596</v>
      </c>
      <c r="B3" s="195"/>
    </row>
    <row r="4" spans="1:18" hidden="1" outlineLevel="1" x14ac:dyDescent="0.35">
      <c r="A4" s="205" t="s">
        <v>631</v>
      </c>
      <c r="B4" s="196"/>
    </row>
    <row r="5" spans="1:18" ht="15" hidden="1" outlineLevel="1" thickBot="1" x14ac:dyDescent="0.4">
      <c r="A5" s="206" t="s">
        <v>632</v>
      </c>
      <c r="B5" s="230"/>
    </row>
    <row r="6" spans="1:18" hidden="1" outlineLevel="1" x14ac:dyDescent="0.35"/>
    <row r="7" spans="1:18" hidden="1" outlineLevel="1" x14ac:dyDescent="0.35">
      <c r="A7" s="43" t="s">
        <v>633</v>
      </c>
      <c r="B7" s="43"/>
      <c r="C7" s="210">
        <v>0</v>
      </c>
      <c r="D7" s="210">
        <v>1</v>
      </c>
      <c r="E7" s="210">
        <v>2</v>
      </c>
      <c r="F7" s="210">
        <v>3</v>
      </c>
      <c r="G7" s="210">
        <v>4</v>
      </c>
      <c r="H7" s="210">
        <v>5</v>
      </c>
      <c r="I7" s="210">
        <v>6</v>
      </c>
      <c r="J7" s="210">
        <v>7</v>
      </c>
      <c r="K7" s="210">
        <v>8</v>
      </c>
      <c r="L7" s="210">
        <v>9</v>
      </c>
      <c r="M7" s="210">
        <v>10</v>
      </c>
      <c r="N7" s="210">
        <v>11</v>
      </c>
      <c r="O7" s="210">
        <v>12</v>
      </c>
      <c r="P7" s="210">
        <v>13</v>
      </c>
      <c r="Q7" s="210">
        <v>14</v>
      </c>
      <c r="R7" s="210">
        <v>15</v>
      </c>
    </row>
    <row r="8" spans="1:18" hidden="1" outlineLevel="1" x14ac:dyDescent="0.35"/>
    <row r="9" spans="1:18" hidden="1" outlineLevel="1" x14ac:dyDescent="0.35">
      <c r="A9" s="43" t="s">
        <v>634</v>
      </c>
      <c r="B9" s="43"/>
      <c r="C9" s="231"/>
      <c r="D9" s="231"/>
      <c r="E9" s="231"/>
      <c r="F9" s="231"/>
      <c r="G9" s="231"/>
      <c r="H9" s="231"/>
      <c r="I9" s="231"/>
      <c r="J9" s="231"/>
      <c r="K9" s="231"/>
      <c r="L9" s="231"/>
      <c r="M9" s="231"/>
      <c r="N9" s="231"/>
      <c r="O9" s="231"/>
      <c r="P9" s="231"/>
      <c r="Q9" s="231"/>
      <c r="R9" s="231"/>
    </row>
    <row r="10" spans="1:18" hidden="1" outlineLevel="1" x14ac:dyDescent="0.35">
      <c r="A10" s="43" t="s">
        <v>635</v>
      </c>
      <c r="B10" s="43"/>
      <c r="C10" s="231"/>
      <c r="D10" s="231"/>
      <c r="E10" s="231"/>
      <c r="F10" s="231"/>
      <c r="G10" s="231"/>
      <c r="H10" s="231"/>
      <c r="I10" s="231"/>
      <c r="J10" s="231"/>
      <c r="K10" s="231"/>
      <c r="L10" s="231"/>
      <c r="M10" s="231"/>
      <c r="N10" s="231"/>
      <c r="O10" s="231"/>
      <c r="P10" s="231"/>
      <c r="Q10" s="231"/>
      <c r="R10" s="231"/>
    </row>
    <row r="11" spans="1:18" hidden="1" outlineLevel="1" x14ac:dyDescent="0.35">
      <c r="A11" s="43" t="s">
        <v>636</v>
      </c>
      <c r="B11" s="43"/>
      <c r="C11" s="231"/>
      <c r="D11" s="231"/>
      <c r="E11" s="231"/>
      <c r="F11" s="231"/>
      <c r="G11" s="231"/>
      <c r="H11" s="231"/>
      <c r="I11" s="231"/>
      <c r="J11" s="231"/>
      <c r="K11" s="231"/>
      <c r="L11" s="231"/>
      <c r="M11" s="231"/>
      <c r="N11" s="231"/>
      <c r="O11" s="231"/>
      <c r="P11" s="231"/>
      <c r="Q11" s="231"/>
      <c r="R11" s="231"/>
    </row>
    <row r="12" spans="1:18" hidden="1" outlineLevel="1" x14ac:dyDescent="0.35"/>
    <row r="13" spans="1:18" hidden="1" outlineLevel="2" x14ac:dyDescent="0.35">
      <c r="A13" s="209" t="str">
        <f>'Usages industrie'!A4</f>
        <v>Usage industriel n°1</v>
      </c>
      <c r="B13" s="209" t="s">
        <v>637</v>
      </c>
      <c r="C13" s="209"/>
      <c r="D13" s="210">
        <f>IF(B$3&lt;&gt;"",IF(B$3='Usages industrie'!$K4,'Usages industrie'!J4,0),0)</f>
        <v>0</v>
      </c>
      <c r="E13" s="210">
        <f t="shared" ref="E13:R22" si="0">$D13</f>
        <v>0</v>
      </c>
      <c r="F13" s="210">
        <f t="shared" si="0"/>
        <v>0</v>
      </c>
      <c r="G13" s="210">
        <f t="shared" si="0"/>
        <v>0</v>
      </c>
      <c r="H13" s="210">
        <f t="shared" si="0"/>
        <v>0</v>
      </c>
      <c r="I13" s="210">
        <f t="shared" si="0"/>
        <v>0</v>
      </c>
      <c r="J13" s="210">
        <f t="shared" si="0"/>
        <v>0</v>
      </c>
      <c r="K13" s="210">
        <f t="shared" si="0"/>
        <v>0</v>
      </c>
      <c r="L13" s="210">
        <f t="shared" si="0"/>
        <v>0</v>
      </c>
      <c r="M13" s="210">
        <f t="shared" si="0"/>
        <v>0</v>
      </c>
      <c r="N13" s="210">
        <f t="shared" si="0"/>
        <v>0</v>
      </c>
      <c r="O13" s="210">
        <f t="shared" si="0"/>
        <v>0</v>
      </c>
      <c r="P13" s="210">
        <f t="shared" si="0"/>
        <v>0</v>
      </c>
      <c r="Q13" s="210">
        <f t="shared" si="0"/>
        <v>0</v>
      </c>
      <c r="R13" s="210">
        <f t="shared" si="0"/>
        <v>0</v>
      </c>
    </row>
    <row r="14" spans="1:18" hidden="1" outlineLevel="2" x14ac:dyDescent="0.35">
      <c r="A14" s="209" t="str">
        <f>'Usages industrie'!A5</f>
        <v>Usage industriel n°2</v>
      </c>
      <c r="B14" s="209" t="s">
        <v>637</v>
      </c>
      <c r="C14" s="209"/>
      <c r="D14" s="210">
        <f>IF(B$3&lt;&gt;"",IF(B$3='Usages industrie'!$K5,'Usages industrie'!J5,0),0)</f>
        <v>0</v>
      </c>
      <c r="E14" s="210">
        <f t="shared" si="0"/>
        <v>0</v>
      </c>
      <c r="F14" s="210">
        <f t="shared" si="0"/>
        <v>0</v>
      </c>
      <c r="G14" s="210">
        <f t="shared" si="0"/>
        <v>0</v>
      </c>
      <c r="H14" s="210">
        <f t="shared" si="0"/>
        <v>0</v>
      </c>
      <c r="I14" s="210">
        <f t="shared" si="0"/>
        <v>0</v>
      </c>
      <c r="J14" s="210">
        <f t="shared" si="0"/>
        <v>0</v>
      </c>
      <c r="K14" s="210">
        <f t="shared" si="0"/>
        <v>0</v>
      </c>
      <c r="L14" s="210">
        <f t="shared" si="0"/>
        <v>0</v>
      </c>
      <c r="M14" s="210">
        <f t="shared" si="0"/>
        <v>0</v>
      </c>
      <c r="N14" s="210">
        <f t="shared" si="0"/>
        <v>0</v>
      </c>
      <c r="O14" s="210">
        <f t="shared" si="0"/>
        <v>0</v>
      </c>
      <c r="P14" s="210">
        <f t="shared" si="0"/>
        <v>0</v>
      </c>
      <c r="Q14" s="210">
        <f t="shared" si="0"/>
        <v>0</v>
      </c>
      <c r="R14" s="210">
        <f t="shared" si="0"/>
        <v>0</v>
      </c>
    </row>
    <row r="15" spans="1:18" hidden="1" outlineLevel="2" x14ac:dyDescent="0.35">
      <c r="A15" s="209" t="str">
        <f>'Usages industrie'!A6</f>
        <v>Usage industriel n°3</v>
      </c>
      <c r="B15" s="209" t="s">
        <v>637</v>
      </c>
      <c r="C15" s="209"/>
      <c r="D15" s="210">
        <f>IF(B$3&lt;&gt;"",IF(B$3='Usages industrie'!$K6,'Usages industrie'!J6,0),0)</f>
        <v>0</v>
      </c>
      <c r="E15" s="210">
        <f t="shared" si="0"/>
        <v>0</v>
      </c>
      <c r="F15" s="210">
        <f t="shared" si="0"/>
        <v>0</v>
      </c>
      <c r="G15" s="210">
        <f t="shared" si="0"/>
        <v>0</v>
      </c>
      <c r="H15" s="210">
        <f t="shared" si="0"/>
        <v>0</v>
      </c>
      <c r="I15" s="210">
        <f t="shared" si="0"/>
        <v>0</v>
      </c>
      <c r="J15" s="210">
        <f t="shared" si="0"/>
        <v>0</v>
      </c>
      <c r="K15" s="210">
        <f t="shared" si="0"/>
        <v>0</v>
      </c>
      <c r="L15" s="210">
        <f t="shared" si="0"/>
        <v>0</v>
      </c>
      <c r="M15" s="210">
        <f t="shared" si="0"/>
        <v>0</v>
      </c>
      <c r="N15" s="210">
        <f t="shared" si="0"/>
        <v>0</v>
      </c>
      <c r="O15" s="210">
        <f t="shared" si="0"/>
        <v>0</v>
      </c>
      <c r="P15" s="210">
        <f t="shared" si="0"/>
        <v>0</v>
      </c>
      <c r="Q15" s="210">
        <f t="shared" si="0"/>
        <v>0</v>
      </c>
      <c r="R15" s="210">
        <f t="shared" si="0"/>
        <v>0</v>
      </c>
    </row>
    <row r="16" spans="1:18" hidden="1" outlineLevel="2" x14ac:dyDescent="0.35">
      <c r="A16" s="209" t="str">
        <f>'Usages industrie'!A7</f>
        <v>Usage industriel n°4</v>
      </c>
      <c r="B16" s="209" t="s">
        <v>637</v>
      </c>
      <c r="C16" s="209"/>
      <c r="D16" s="210">
        <f>IF(B$3&lt;&gt;"",IF(B$3='Usages industrie'!$K7,'Usages industrie'!J7,0),0)</f>
        <v>0</v>
      </c>
      <c r="E16" s="210">
        <f t="shared" si="0"/>
        <v>0</v>
      </c>
      <c r="F16" s="210">
        <f t="shared" si="0"/>
        <v>0</v>
      </c>
      <c r="G16" s="210">
        <f t="shared" si="0"/>
        <v>0</v>
      </c>
      <c r="H16" s="210">
        <f t="shared" si="0"/>
        <v>0</v>
      </c>
      <c r="I16" s="210">
        <f t="shared" si="0"/>
        <v>0</v>
      </c>
      <c r="J16" s="210">
        <f t="shared" si="0"/>
        <v>0</v>
      </c>
      <c r="K16" s="210">
        <f t="shared" si="0"/>
        <v>0</v>
      </c>
      <c r="L16" s="210">
        <f t="shared" si="0"/>
        <v>0</v>
      </c>
      <c r="M16" s="210">
        <f t="shared" si="0"/>
        <v>0</v>
      </c>
      <c r="N16" s="210">
        <f t="shared" si="0"/>
        <v>0</v>
      </c>
      <c r="O16" s="210">
        <f t="shared" si="0"/>
        <v>0</v>
      </c>
      <c r="P16" s="210">
        <f t="shared" si="0"/>
        <v>0</v>
      </c>
      <c r="Q16" s="210">
        <f t="shared" si="0"/>
        <v>0</v>
      </c>
      <c r="R16" s="210">
        <f t="shared" si="0"/>
        <v>0</v>
      </c>
    </row>
    <row r="17" spans="1:18" hidden="1" outlineLevel="2" x14ac:dyDescent="0.35">
      <c r="A17" s="209" t="str">
        <f>'Usages industrie'!A8</f>
        <v>Usage industriel n°5</v>
      </c>
      <c r="B17" s="209" t="s">
        <v>637</v>
      </c>
      <c r="C17" s="209"/>
      <c r="D17" s="210">
        <f>IF(B$3&lt;&gt;"",IF(B$3='Usages industrie'!$K8,'Usages industrie'!J8,0),0)</f>
        <v>0</v>
      </c>
      <c r="E17" s="210">
        <f t="shared" si="0"/>
        <v>0</v>
      </c>
      <c r="F17" s="210">
        <f t="shared" si="0"/>
        <v>0</v>
      </c>
      <c r="G17" s="210">
        <f t="shared" si="0"/>
        <v>0</v>
      </c>
      <c r="H17" s="210">
        <f t="shared" si="0"/>
        <v>0</v>
      </c>
      <c r="I17" s="210">
        <f t="shared" si="0"/>
        <v>0</v>
      </c>
      <c r="J17" s="210">
        <f t="shared" si="0"/>
        <v>0</v>
      </c>
      <c r="K17" s="210">
        <f t="shared" si="0"/>
        <v>0</v>
      </c>
      <c r="L17" s="210">
        <f t="shared" si="0"/>
        <v>0</v>
      </c>
      <c r="M17" s="210">
        <f t="shared" si="0"/>
        <v>0</v>
      </c>
      <c r="N17" s="210">
        <f t="shared" si="0"/>
        <v>0</v>
      </c>
      <c r="O17" s="210">
        <f t="shared" si="0"/>
        <v>0</v>
      </c>
      <c r="P17" s="210">
        <f t="shared" si="0"/>
        <v>0</v>
      </c>
      <c r="Q17" s="210">
        <f t="shared" si="0"/>
        <v>0</v>
      </c>
      <c r="R17" s="210">
        <f t="shared" si="0"/>
        <v>0</v>
      </c>
    </row>
    <row r="18" spans="1:18" hidden="1" outlineLevel="2" x14ac:dyDescent="0.35">
      <c r="A18" s="209" t="str">
        <f>'Usages industrie'!A9</f>
        <v>Usage industriel n°6</v>
      </c>
      <c r="B18" s="209" t="s">
        <v>637</v>
      </c>
      <c r="C18" s="209"/>
      <c r="D18" s="210">
        <f>IF(B$3&lt;&gt;"",IF(B$3='Usages industrie'!$K9,'Usages industrie'!J9,0),0)</f>
        <v>0</v>
      </c>
      <c r="E18" s="210">
        <f t="shared" si="0"/>
        <v>0</v>
      </c>
      <c r="F18" s="210">
        <f t="shared" si="0"/>
        <v>0</v>
      </c>
      <c r="G18" s="210">
        <f t="shared" si="0"/>
        <v>0</v>
      </c>
      <c r="H18" s="210">
        <f t="shared" si="0"/>
        <v>0</v>
      </c>
      <c r="I18" s="210">
        <f t="shared" si="0"/>
        <v>0</v>
      </c>
      <c r="J18" s="210">
        <f t="shared" si="0"/>
        <v>0</v>
      </c>
      <c r="K18" s="210">
        <f t="shared" si="0"/>
        <v>0</v>
      </c>
      <c r="L18" s="210">
        <f t="shared" si="0"/>
        <v>0</v>
      </c>
      <c r="M18" s="210">
        <f t="shared" si="0"/>
        <v>0</v>
      </c>
      <c r="N18" s="210">
        <f t="shared" si="0"/>
        <v>0</v>
      </c>
      <c r="O18" s="210">
        <f t="shared" si="0"/>
        <v>0</v>
      </c>
      <c r="P18" s="210">
        <f t="shared" si="0"/>
        <v>0</v>
      </c>
      <c r="Q18" s="210">
        <f t="shared" si="0"/>
        <v>0</v>
      </c>
      <c r="R18" s="210">
        <f t="shared" si="0"/>
        <v>0</v>
      </c>
    </row>
    <row r="19" spans="1:18" hidden="1" outlineLevel="2" x14ac:dyDescent="0.35">
      <c r="A19" s="209" t="str">
        <f>'Usages industrie'!A10</f>
        <v>Usage industriel n°7</v>
      </c>
      <c r="B19" s="209" t="s">
        <v>637</v>
      </c>
      <c r="C19" s="209"/>
      <c r="D19" s="210">
        <f>IF(B$3&lt;&gt;"",IF(B$3='Usages industrie'!$K10,'Usages industrie'!J10,0),0)</f>
        <v>0</v>
      </c>
      <c r="E19" s="210">
        <f t="shared" si="0"/>
        <v>0</v>
      </c>
      <c r="F19" s="210">
        <f t="shared" si="0"/>
        <v>0</v>
      </c>
      <c r="G19" s="210">
        <f t="shared" si="0"/>
        <v>0</v>
      </c>
      <c r="H19" s="210">
        <f t="shared" si="0"/>
        <v>0</v>
      </c>
      <c r="I19" s="210">
        <f t="shared" si="0"/>
        <v>0</v>
      </c>
      <c r="J19" s="210">
        <f t="shared" si="0"/>
        <v>0</v>
      </c>
      <c r="K19" s="210">
        <f t="shared" si="0"/>
        <v>0</v>
      </c>
      <c r="L19" s="210">
        <f t="shared" si="0"/>
        <v>0</v>
      </c>
      <c r="M19" s="210">
        <f t="shared" si="0"/>
        <v>0</v>
      </c>
      <c r="N19" s="210">
        <f t="shared" si="0"/>
        <v>0</v>
      </c>
      <c r="O19" s="210">
        <f t="shared" si="0"/>
        <v>0</v>
      </c>
      <c r="P19" s="210">
        <f t="shared" si="0"/>
        <v>0</v>
      </c>
      <c r="Q19" s="210">
        <f t="shared" si="0"/>
        <v>0</v>
      </c>
      <c r="R19" s="210">
        <f t="shared" si="0"/>
        <v>0</v>
      </c>
    </row>
    <row r="20" spans="1:18" hidden="1" outlineLevel="2" x14ac:dyDescent="0.35">
      <c r="A20" s="209" t="str">
        <f>'Usages industrie'!A11</f>
        <v>Usage industriel n°8</v>
      </c>
      <c r="B20" s="209" t="s">
        <v>637</v>
      </c>
      <c r="C20" s="209"/>
      <c r="D20" s="210">
        <f>IF(B$3&lt;&gt;"",IF(B$3='Usages industrie'!$K11,'Usages industrie'!J11,0),0)</f>
        <v>0</v>
      </c>
      <c r="E20" s="210">
        <f t="shared" si="0"/>
        <v>0</v>
      </c>
      <c r="F20" s="210">
        <f t="shared" si="0"/>
        <v>0</v>
      </c>
      <c r="G20" s="210">
        <f t="shared" si="0"/>
        <v>0</v>
      </c>
      <c r="H20" s="210">
        <f t="shared" si="0"/>
        <v>0</v>
      </c>
      <c r="I20" s="210">
        <f t="shared" si="0"/>
        <v>0</v>
      </c>
      <c r="J20" s="210">
        <f t="shared" si="0"/>
        <v>0</v>
      </c>
      <c r="K20" s="210">
        <f t="shared" si="0"/>
        <v>0</v>
      </c>
      <c r="L20" s="210">
        <f t="shared" si="0"/>
        <v>0</v>
      </c>
      <c r="M20" s="210">
        <f t="shared" si="0"/>
        <v>0</v>
      </c>
      <c r="N20" s="210">
        <f t="shared" si="0"/>
        <v>0</v>
      </c>
      <c r="O20" s="210">
        <f t="shared" si="0"/>
        <v>0</v>
      </c>
      <c r="P20" s="210">
        <f t="shared" si="0"/>
        <v>0</v>
      </c>
      <c r="Q20" s="210">
        <f t="shared" si="0"/>
        <v>0</v>
      </c>
      <c r="R20" s="210">
        <f t="shared" si="0"/>
        <v>0</v>
      </c>
    </row>
    <row r="21" spans="1:18" hidden="1" outlineLevel="2" x14ac:dyDescent="0.35">
      <c r="A21" s="209" t="str">
        <f>'Usages industrie'!A12</f>
        <v>Usage industriel n°9</v>
      </c>
      <c r="B21" s="209" t="s">
        <v>637</v>
      </c>
      <c r="C21" s="209"/>
      <c r="D21" s="210">
        <f>IF(B$3&lt;&gt;"",IF(B$3='Usages industrie'!$K12,'Usages industrie'!J12,0),0)</f>
        <v>0</v>
      </c>
      <c r="E21" s="210">
        <f t="shared" si="0"/>
        <v>0</v>
      </c>
      <c r="F21" s="210">
        <f t="shared" si="0"/>
        <v>0</v>
      </c>
      <c r="G21" s="210">
        <f t="shared" si="0"/>
        <v>0</v>
      </c>
      <c r="H21" s="210">
        <f t="shared" si="0"/>
        <v>0</v>
      </c>
      <c r="I21" s="210">
        <f t="shared" si="0"/>
        <v>0</v>
      </c>
      <c r="J21" s="210">
        <f t="shared" si="0"/>
        <v>0</v>
      </c>
      <c r="K21" s="210">
        <f t="shared" si="0"/>
        <v>0</v>
      </c>
      <c r="L21" s="210">
        <f t="shared" si="0"/>
        <v>0</v>
      </c>
      <c r="M21" s="210">
        <f t="shared" si="0"/>
        <v>0</v>
      </c>
      <c r="N21" s="210">
        <f t="shared" si="0"/>
        <v>0</v>
      </c>
      <c r="O21" s="210">
        <f t="shared" si="0"/>
        <v>0</v>
      </c>
      <c r="P21" s="210">
        <f t="shared" si="0"/>
        <v>0</v>
      </c>
      <c r="Q21" s="210">
        <f t="shared" si="0"/>
        <v>0</v>
      </c>
      <c r="R21" s="210">
        <f t="shared" si="0"/>
        <v>0</v>
      </c>
    </row>
    <row r="22" spans="1:18" hidden="1" outlineLevel="2" x14ac:dyDescent="0.35">
      <c r="A22" s="209" t="str">
        <f>'Usages industrie'!A13</f>
        <v>Usage industriel n°10</v>
      </c>
      <c r="B22" s="209" t="s">
        <v>637</v>
      </c>
      <c r="C22" s="209"/>
      <c r="D22" s="210">
        <f>IF(B$3&lt;&gt;"",IF(B$3='Usages industrie'!$K13,'Usages industrie'!J13,0),0)</f>
        <v>0</v>
      </c>
      <c r="E22" s="210">
        <f t="shared" si="0"/>
        <v>0</v>
      </c>
      <c r="F22" s="210">
        <f t="shared" si="0"/>
        <v>0</v>
      </c>
      <c r="G22" s="210">
        <f t="shared" si="0"/>
        <v>0</v>
      </c>
      <c r="H22" s="210">
        <f t="shared" si="0"/>
        <v>0</v>
      </c>
      <c r="I22" s="210">
        <f t="shared" si="0"/>
        <v>0</v>
      </c>
      <c r="J22" s="210">
        <f t="shared" si="0"/>
        <v>0</v>
      </c>
      <c r="K22" s="210">
        <f t="shared" si="0"/>
        <v>0</v>
      </c>
      <c r="L22" s="210">
        <f t="shared" si="0"/>
        <v>0</v>
      </c>
      <c r="M22" s="210">
        <f t="shared" si="0"/>
        <v>0</v>
      </c>
      <c r="N22" s="210">
        <f t="shared" si="0"/>
        <v>0</v>
      </c>
      <c r="O22" s="210">
        <f t="shared" si="0"/>
        <v>0</v>
      </c>
      <c r="P22" s="210">
        <f t="shared" si="0"/>
        <v>0</v>
      </c>
      <c r="Q22" s="210">
        <f t="shared" si="0"/>
        <v>0</v>
      </c>
      <c r="R22" s="210">
        <f t="shared" si="0"/>
        <v>0</v>
      </c>
    </row>
    <row r="23" spans="1:18" hidden="1" outlineLevel="2" x14ac:dyDescent="0.35">
      <c r="A23" s="209" t="str">
        <f>'Usages industrie'!A14</f>
        <v>Usage industriel n°11</v>
      </c>
      <c r="B23" s="209" t="s">
        <v>637</v>
      </c>
      <c r="C23" s="209"/>
      <c r="D23" s="210">
        <f>IF(B$3&lt;&gt;"",IF(B$3='Usages industrie'!$K14,'Usages industrie'!J14,0),0)</f>
        <v>0</v>
      </c>
      <c r="E23" s="210">
        <f t="shared" ref="E23:R32" si="1">$D23</f>
        <v>0</v>
      </c>
      <c r="F23" s="210">
        <f t="shared" si="1"/>
        <v>0</v>
      </c>
      <c r="G23" s="210">
        <f t="shared" si="1"/>
        <v>0</v>
      </c>
      <c r="H23" s="210">
        <f t="shared" si="1"/>
        <v>0</v>
      </c>
      <c r="I23" s="210">
        <f t="shared" si="1"/>
        <v>0</v>
      </c>
      <c r="J23" s="210">
        <f t="shared" si="1"/>
        <v>0</v>
      </c>
      <c r="K23" s="210">
        <f t="shared" si="1"/>
        <v>0</v>
      </c>
      <c r="L23" s="210">
        <f t="shared" si="1"/>
        <v>0</v>
      </c>
      <c r="M23" s="210">
        <f t="shared" si="1"/>
        <v>0</v>
      </c>
      <c r="N23" s="210">
        <f t="shared" si="1"/>
        <v>0</v>
      </c>
      <c r="O23" s="210">
        <f t="shared" si="1"/>
        <v>0</v>
      </c>
      <c r="P23" s="210">
        <f t="shared" si="1"/>
        <v>0</v>
      </c>
      <c r="Q23" s="210">
        <f t="shared" si="1"/>
        <v>0</v>
      </c>
      <c r="R23" s="210">
        <f t="shared" si="1"/>
        <v>0</v>
      </c>
    </row>
    <row r="24" spans="1:18" hidden="1" outlineLevel="2" x14ac:dyDescent="0.35">
      <c r="A24" s="209" t="str">
        <f>'Usages industrie'!A15</f>
        <v>Usage industriel n°12</v>
      </c>
      <c r="B24" s="209" t="s">
        <v>637</v>
      </c>
      <c r="C24" s="209"/>
      <c r="D24" s="210">
        <f>IF(B$3&lt;&gt;"",IF(B$3='Usages industrie'!$K15,'Usages industrie'!J15,0),0)</f>
        <v>0</v>
      </c>
      <c r="E24" s="210">
        <f t="shared" si="1"/>
        <v>0</v>
      </c>
      <c r="F24" s="210">
        <f t="shared" si="1"/>
        <v>0</v>
      </c>
      <c r="G24" s="210">
        <f t="shared" si="1"/>
        <v>0</v>
      </c>
      <c r="H24" s="210">
        <f t="shared" si="1"/>
        <v>0</v>
      </c>
      <c r="I24" s="210">
        <f t="shared" si="1"/>
        <v>0</v>
      </c>
      <c r="J24" s="210">
        <f t="shared" si="1"/>
        <v>0</v>
      </c>
      <c r="K24" s="210">
        <f t="shared" si="1"/>
        <v>0</v>
      </c>
      <c r="L24" s="210">
        <f t="shared" si="1"/>
        <v>0</v>
      </c>
      <c r="M24" s="210">
        <f t="shared" si="1"/>
        <v>0</v>
      </c>
      <c r="N24" s="210">
        <f t="shared" si="1"/>
        <v>0</v>
      </c>
      <c r="O24" s="210">
        <f t="shared" si="1"/>
        <v>0</v>
      </c>
      <c r="P24" s="210">
        <f t="shared" si="1"/>
        <v>0</v>
      </c>
      <c r="Q24" s="210">
        <f t="shared" si="1"/>
        <v>0</v>
      </c>
      <c r="R24" s="210">
        <f t="shared" si="1"/>
        <v>0</v>
      </c>
    </row>
    <row r="25" spans="1:18" hidden="1" outlineLevel="2" x14ac:dyDescent="0.35">
      <c r="A25" s="209" t="str">
        <f>'Usages industrie'!A16</f>
        <v>Usage industriel n°13</v>
      </c>
      <c r="B25" s="209" t="s">
        <v>637</v>
      </c>
      <c r="C25" s="209"/>
      <c r="D25" s="210">
        <f>IF(B$3&lt;&gt;"",IF(B$3='Usages industrie'!$K16,'Usages industrie'!J16,0),0)</f>
        <v>0</v>
      </c>
      <c r="E25" s="210">
        <f t="shared" si="1"/>
        <v>0</v>
      </c>
      <c r="F25" s="210">
        <f t="shared" si="1"/>
        <v>0</v>
      </c>
      <c r="G25" s="210">
        <f t="shared" si="1"/>
        <v>0</v>
      </c>
      <c r="H25" s="210">
        <f t="shared" si="1"/>
        <v>0</v>
      </c>
      <c r="I25" s="210">
        <f t="shared" si="1"/>
        <v>0</v>
      </c>
      <c r="J25" s="210">
        <f t="shared" si="1"/>
        <v>0</v>
      </c>
      <c r="K25" s="210">
        <f t="shared" si="1"/>
        <v>0</v>
      </c>
      <c r="L25" s="210">
        <f t="shared" si="1"/>
        <v>0</v>
      </c>
      <c r="M25" s="210">
        <f t="shared" si="1"/>
        <v>0</v>
      </c>
      <c r="N25" s="210">
        <f t="shared" si="1"/>
        <v>0</v>
      </c>
      <c r="O25" s="210">
        <f t="shared" si="1"/>
        <v>0</v>
      </c>
      <c r="P25" s="210">
        <f t="shared" si="1"/>
        <v>0</v>
      </c>
      <c r="Q25" s="210">
        <f t="shared" si="1"/>
        <v>0</v>
      </c>
      <c r="R25" s="210">
        <f t="shared" si="1"/>
        <v>0</v>
      </c>
    </row>
    <row r="26" spans="1:18" hidden="1" outlineLevel="2" x14ac:dyDescent="0.35">
      <c r="A26" s="209" t="str">
        <f>'Usages industrie'!A17</f>
        <v>Usage industriel n°14</v>
      </c>
      <c r="B26" s="209" t="s">
        <v>637</v>
      </c>
      <c r="C26" s="209"/>
      <c r="D26" s="210">
        <f>IF(B$3&lt;&gt;"",IF(B$3='Usages industrie'!$K17,'Usages industrie'!J17,0),0)</f>
        <v>0</v>
      </c>
      <c r="E26" s="210">
        <f t="shared" si="1"/>
        <v>0</v>
      </c>
      <c r="F26" s="210">
        <f t="shared" si="1"/>
        <v>0</v>
      </c>
      <c r="G26" s="210">
        <f t="shared" si="1"/>
        <v>0</v>
      </c>
      <c r="H26" s="210">
        <f t="shared" si="1"/>
        <v>0</v>
      </c>
      <c r="I26" s="210">
        <f t="shared" si="1"/>
        <v>0</v>
      </c>
      <c r="J26" s="210">
        <f t="shared" si="1"/>
        <v>0</v>
      </c>
      <c r="K26" s="210">
        <f t="shared" si="1"/>
        <v>0</v>
      </c>
      <c r="L26" s="210">
        <f t="shared" si="1"/>
        <v>0</v>
      </c>
      <c r="M26" s="210">
        <f t="shared" si="1"/>
        <v>0</v>
      </c>
      <c r="N26" s="210">
        <f t="shared" si="1"/>
        <v>0</v>
      </c>
      <c r="O26" s="210">
        <f t="shared" si="1"/>
        <v>0</v>
      </c>
      <c r="P26" s="210">
        <f t="shared" si="1"/>
        <v>0</v>
      </c>
      <c r="Q26" s="210">
        <f t="shared" si="1"/>
        <v>0</v>
      </c>
      <c r="R26" s="210">
        <f t="shared" si="1"/>
        <v>0</v>
      </c>
    </row>
    <row r="27" spans="1:18" hidden="1" outlineLevel="2" x14ac:dyDescent="0.35">
      <c r="A27" s="209" t="str">
        <f>'Usages industrie'!A18</f>
        <v>Usage industriel n°15</v>
      </c>
      <c r="B27" s="209" t="s">
        <v>637</v>
      </c>
      <c r="C27" s="209"/>
      <c r="D27" s="210">
        <f>IF(B$3&lt;&gt;"",IF(B$3='Usages industrie'!$K18,'Usages industrie'!J18,0),0)</f>
        <v>0</v>
      </c>
      <c r="E27" s="210">
        <f t="shared" si="1"/>
        <v>0</v>
      </c>
      <c r="F27" s="210">
        <f t="shared" si="1"/>
        <v>0</v>
      </c>
      <c r="G27" s="210">
        <f t="shared" si="1"/>
        <v>0</v>
      </c>
      <c r="H27" s="210">
        <f t="shared" si="1"/>
        <v>0</v>
      </c>
      <c r="I27" s="210">
        <f t="shared" si="1"/>
        <v>0</v>
      </c>
      <c r="J27" s="210">
        <f t="shared" si="1"/>
        <v>0</v>
      </c>
      <c r="K27" s="210">
        <f t="shared" si="1"/>
        <v>0</v>
      </c>
      <c r="L27" s="210">
        <f t="shared" si="1"/>
        <v>0</v>
      </c>
      <c r="M27" s="210">
        <f t="shared" si="1"/>
        <v>0</v>
      </c>
      <c r="N27" s="210">
        <f t="shared" si="1"/>
        <v>0</v>
      </c>
      <c r="O27" s="210">
        <f t="shared" si="1"/>
        <v>0</v>
      </c>
      <c r="P27" s="210">
        <f t="shared" si="1"/>
        <v>0</v>
      </c>
      <c r="Q27" s="210">
        <f t="shared" si="1"/>
        <v>0</v>
      </c>
      <c r="R27" s="210">
        <f t="shared" si="1"/>
        <v>0</v>
      </c>
    </row>
    <row r="28" spans="1:18" hidden="1" outlineLevel="2" x14ac:dyDescent="0.35">
      <c r="A28" s="209" t="str">
        <f>'Usages industrie'!A19</f>
        <v>Usage industriel n°16</v>
      </c>
      <c r="B28" s="209" t="s">
        <v>637</v>
      </c>
      <c r="C28" s="209"/>
      <c r="D28" s="210">
        <f>IF(B$3&lt;&gt;"",IF(B$3='Usages industrie'!$K19,'Usages industrie'!J19,0),0)</f>
        <v>0</v>
      </c>
      <c r="E28" s="210">
        <f t="shared" si="1"/>
        <v>0</v>
      </c>
      <c r="F28" s="210">
        <f t="shared" si="1"/>
        <v>0</v>
      </c>
      <c r="G28" s="210">
        <f t="shared" si="1"/>
        <v>0</v>
      </c>
      <c r="H28" s="210">
        <f t="shared" si="1"/>
        <v>0</v>
      </c>
      <c r="I28" s="210">
        <f t="shared" si="1"/>
        <v>0</v>
      </c>
      <c r="J28" s="210">
        <f t="shared" si="1"/>
        <v>0</v>
      </c>
      <c r="K28" s="210">
        <f t="shared" si="1"/>
        <v>0</v>
      </c>
      <c r="L28" s="210">
        <f t="shared" si="1"/>
        <v>0</v>
      </c>
      <c r="M28" s="210">
        <f t="shared" si="1"/>
        <v>0</v>
      </c>
      <c r="N28" s="210">
        <f t="shared" si="1"/>
        <v>0</v>
      </c>
      <c r="O28" s="210">
        <f t="shared" si="1"/>
        <v>0</v>
      </c>
      <c r="P28" s="210">
        <f t="shared" si="1"/>
        <v>0</v>
      </c>
      <c r="Q28" s="210">
        <f t="shared" si="1"/>
        <v>0</v>
      </c>
      <c r="R28" s="210">
        <f t="shared" si="1"/>
        <v>0</v>
      </c>
    </row>
    <row r="29" spans="1:18" hidden="1" outlineLevel="2" x14ac:dyDescent="0.35">
      <c r="A29" s="209" t="str">
        <f>'Usages industrie'!A20</f>
        <v>Usage industriel n°17</v>
      </c>
      <c r="B29" s="209" t="s">
        <v>637</v>
      </c>
      <c r="C29" s="209"/>
      <c r="D29" s="210">
        <f>IF(B$3&lt;&gt;"",IF(B$3='Usages industrie'!$K20,'Usages industrie'!J20,0),0)</f>
        <v>0</v>
      </c>
      <c r="E29" s="210">
        <f t="shared" si="1"/>
        <v>0</v>
      </c>
      <c r="F29" s="210">
        <f t="shared" si="1"/>
        <v>0</v>
      </c>
      <c r="G29" s="210">
        <f t="shared" si="1"/>
        <v>0</v>
      </c>
      <c r="H29" s="210">
        <f t="shared" si="1"/>
        <v>0</v>
      </c>
      <c r="I29" s="210">
        <f t="shared" si="1"/>
        <v>0</v>
      </c>
      <c r="J29" s="210">
        <f t="shared" si="1"/>
        <v>0</v>
      </c>
      <c r="K29" s="210">
        <f t="shared" si="1"/>
        <v>0</v>
      </c>
      <c r="L29" s="210">
        <f t="shared" si="1"/>
        <v>0</v>
      </c>
      <c r="M29" s="210">
        <f t="shared" si="1"/>
        <v>0</v>
      </c>
      <c r="N29" s="210">
        <f t="shared" si="1"/>
        <v>0</v>
      </c>
      <c r="O29" s="210">
        <f t="shared" si="1"/>
        <v>0</v>
      </c>
      <c r="P29" s="210">
        <f t="shared" si="1"/>
        <v>0</v>
      </c>
      <c r="Q29" s="210">
        <f t="shared" si="1"/>
        <v>0</v>
      </c>
      <c r="R29" s="210">
        <f t="shared" si="1"/>
        <v>0</v>
      </c>
    </row>
    <row r="30" spans="1:18" hidden="1" outlineLevel="2" x14ac:dyDescent="0.35">
      <c r="A30" s="209" t="str">
        <f>'Usages industrie'!A21</f>
        <v>Usage industriel n°18</v>
      </c>
      <c r="B30" s="209" t="s">
        <v>637</v>
      </c>
      <c r="C30" s="209"/>
      <c r="D30" s="210">
        <f>IF(B$3&lt;&gt;"",IF(B$3='Usages industrie'!$K21,'Usages industrie'!J21,0),0)</f>
        <v>0</v>
      </c>
      <c r="E30" s="210">
        <f t="shared" si="1"/>
        <v>0</v>
      </c>
      <c r="F30" s="210">
        <f t="shared" si="1"/>
        <v>0</v>
      </c>
      <c r="G30" s="210">
        <f t="shared" si="1"/>
        <v>0</v>
      </c>
      <c r="H30" s="210">
        <f t="shared" si="1"/>
        <v>0</v>
      </c>
      <c r="I30" s="210">
        <f t="shared" si="1"/>
        <v>0</v>
      </c>
      <c r="J30" s="210">
        <f t="shared" si="1"/>
        <v>0</v>
      </c>
      <c r="K30" s="210">
        <f t="shared" si="1"/>
        <v>0</v>
      </c>
      <c r="L30" s="210">
        <f t="shared" si="1"/>
        <v>0</v>
      </c>
      <c r="M30" s="210">
        <f t="shared" si="1"/>
        <v>0</v>
      </c>
      <c r="N30" s="210">
        <f t="shared" si="1"/>
        <v>0</v>
      </c>
      <c r="O30" s="210">
        <f t="shared" si="1"/>
        <v>0</v>
      </c>
      <c r="P30" s="210">
        <f t="shared" si="1"/>
        <v>0</v>
      </c>
      <c r="Q30" s="210">
        <f t="shared" si="1"/>
        <v>0</v>
      </c>
      <c r="R30" s="210">
        <f t="shared" si="1"/>
        <v>0</v>
      </c>
    </row>
    <row r="31" spans="1:18" hidden="1" outlineLevel="2" x14ac:dyDescent="0.35">
      <c r="A31" s="209" t="str">
        <f>'Usages industrie'!A22</f>
        <v>Usage industriel n°19</v>
      </c>
      <c r="B31" s="209" t="s">
        <v>637</v>
      </c>
      <c r="C31" s="209"/>
      <c r="D31" s="210">
        <f>IF(B$3&lt;&gt;"",IF(B$3='Usages industrie'!$K22,'Usages industrie'!J22,0),0)</f>
        <v>0</v>
      </c>
      <c r="E31" s="210">
        <f t="shared" si="1"/>
        <v>0</v>
      </c>
      <c r="F31" s="210">
        <f t="shared" si="1"/>
        <v>0</v>
      </c>
      <c r="G31" s="210">
        <f t="shared" si="1"/>
        <v>0</v>
      </c>
      <c r="H31" s="210">
        <f t="shared" si="1"/>
        <v>0</v>
      </c>
      <c r="I31" s="210">
        <f t="shared" si="1"/>
        <v>0</v>
      </c>
      <c r="J31" s="210">
        <f t="shared" si="1"/>
        <v>0</v>
      </c>
      <c r="K31" s="210">
        <f t="shared" si="1"/>
        <v>0</v>
      </c>
      <c r="L31" s="210">
        <f t="shared" si="1"/>
        <v>0</v>
      </c>
      <c r="M31" s="210">
        <f t="shared" si="1"/>
        <v>0</v>
      </c>
      <c r="N31" s="210">
        <f t="shared" si="1"/>
        <v>0</v>
      </c>
      <c r="O31" s="210">
        <f t="shared" si="1"/>
        <v>0</v>
      </c>
      <c r="P31" s="210">
        <f t="shared" si="1"/>
        <v>0</v>
      </c>
      <c r="Q31" s="210">
        <f t="shared" si="1"/>
        <v>0</v>
      </c>
      <c r="R31" s="210">
        <f t="shared" si="1"/>
        <v>0</v>
      </c>
    </row>
    <row r="32" spans="1:18" hidden="1" outlineLevel="2" x14ac:dyDescent="0.35">
      <c r="A32" s="209" t="str">
        <f>'Usages industrie'!A23</f>
        <v>Usage industriel n°20</v>
      </c>
      <c r="B32" s="209" t="s">
        <v>637</v>
      </c>
      <c r="C32" s="209"/>
      <c r="D32" s="210">
        <f>IF(B$3&lt;&gt;"",IF(B$3='Usages industrie'!$K23,'Usages industrie'!J23,0),0)</f>
        <v>0</v>
      </c>
      <c r="E32" s="210">
        <f t="shared" si="1"/>
        <v>0</v>
      </c>
      <c r="F32" s="210">
        <f t="shared" si="1"/>
        <v>0</v>
      </c>
      <c r="G32" s="210">
        <f t="shared" si="1"/>
        <v>0</v>
      </c>
      <c r="H32" s="210">
        <f t="shared" si="1"/>
        <v>0</v>
      </c>
      <c r="I32" s="210">
        <f t="shared" si="1"/>
        <v>0</v>
      </c>
      <c r="J32" s="210">
        <f t="shared" si="1"/>
        <v>0</v>
      </c>
      <c r="K32" s="210">
        <f t="shared" si="1"/>
        <v>0</v>
      </c>
      <c r="L32" s="210">
        <f t="shared" si="1"/>
        <v>0</v>
      </c>
      <c r="M32" s="210">
        <f t="shared" si="1"/>
        <v>0</v>
      </c>
      <c r="N32" s="210">
        <f t="shared" si="1"/>
        <v>0</v>
      </c>
      <c r="O32" s="210">
        <f t="shared" si="1"/>
        <v>0</v>
      </c>
      <c r="P32" s="210">
        <f t="shared" si="1"/>
        <v>0</v>
      </c>
      <c r="Q32" s="210">
        <f t="shared" si="1"/>
        <v>0</v>
      </c>
      <c r="R32" s="210">
        <f t="shared" si="1"/>
        <v>0</v>
      </c>
    </row>
    <row r="33" spans="1:18" hidden="1" outlineLevel="2" x14ac:dyDescent="0.35">
      <c r="A33" s="209" t="str">
        <f>'Usages industrie'!A24</f>
        <v>Usage industriel n°21</v>
      </c>
      <c r="B33" s="209" t="s">
        <v>637</v>
      </c>
      <c r="C33" s="209"/>
      <c r="D33" s="210">
        <f>IF(B$3&lt;&gt;"",IF(B$3='Usages industrie'!$K24,'Usages industrie'!J24,0),0)</f>
        <v>0</v>
      </c>
      <c r="E33" s="210">
        <f t="shared" ref="E33:R42" si="2">$D33</f>
        <v>0</v>
      </c>
      <c r="F33" s="210">
        <f t="shared" si="2"/>
        <v>0</v>
      </c>
      <c r="G33" s="210">
        <f t="shared" si="2"/>
        <v>0</v>
      </c>
      <c r="H33" s="210">
        <f t="shared" si="2"/>
        <v>0</v>
      </c>
      <c r="I33" s="210">
        <f t="shared" si="2"/>
        <v>0</v>
      </c>
      <c r="J33" s="210">
        <f t="shared" si="2"/>
        <v>0</v>
      </c>
      <c r="K33" s="210">
        <f t="shared" si="2"/>
        <v>0</v>
      </c>
      <c r="L33" s="210">
        <f t="shared" si="2"/>
        <v>0</v>
      </c>
      <c r="M33" s="210">
        <f t="shared" si="2"/>
        <v>0</v>
      </c>
      <c r="N33" s="210">
        <f t="shared" si="2"/>
        <v>0</v>
      </c>
      <c r="O33" s="210">
        <f t="shared" si="2"/>
        <v>0</v>
      </c>
      <c r="P33" s="210">
        <f t="shared" si="2"/>
        <v>0</v>
      </c>
      <c r="Q33" s="210">
        <f t="shared" si="2"/>
        <v>0</v>
      </c>
      <c r="R33" s="210">
        <f t="shared" si="2"/>
        <v>0</v>
      </c>
    </row>
    <row r="34" spans="1:18" hidden="1" outlineLevel="2" x14ac:dyDescent="0.35">
      <c r="A34" s="209" t="str">
        <f>'Usages industrie'!A25</f>
        <v>Usage industriel n°22</v>
      </c>
      <c r="B34" s="209" t="s">
        <v>637</v>
      </c>
      <c r="C34" s="209"/>
      <c r="D34" s="210">
        <f>IF(B$3&lt;&gt;"",IF(B$3='Usages industrie'!$K25,'Usages industrie'!J25,0),0)</f>
        <v>0</v>
      </c>
      <c r="E34" s="210">
        <f t="shared" si="2"/>
        <v>0</v>
      </c>
      <c r="F34" s="210">
        <f t="shared" si="2"/>
        <v>0</v>
      </c>
      <c r="G34" s="210">
        <f t="shared" si="2"/>
        <v>0</v>
      </c>
      <c r="H34" s="210">
        <f t="shared" si="2"/>
        <v>0</v>
      </c>
      <c r="I34" s="210">
        <f t="shared" si="2"/>
        <v>0</v>
      </c>
      <c r="J34" s="210">
        <f t="shared" si="2"/>
        <v>0</v>
      </c>
      <c r="K34" s="210">
        <f t="shared" si="2"/>
        <v>0</v>
      </c>
      <c r="L34" s="210">
        <f t="shared" si="2"/>
        <v>0</v>
      </c>
      <c r="M34" s="210">
        <f t="shared" si="2"/>
        <v>0</v>
      </c>
      <c r="N34" s="210">
        <f t="shared" si="2"/>
        <v>0</v>
      </c>
      <c r="O34" s="210">
        <f t="shared" si="2"/>
        <v>0</v>
      </c>
      <c r="P34" s="210">
        <f t="shared" si="2"/>
        <v>0</v>
      </c>
      <c r="Q34" s="210">
        <f t="shared" si="2"/>
        <v>0</v>
      </c>
      <c r="R34" s="210">
        <f t="shared" si="2"/>
        <v>0</v>
      </c>
    </row>
    <row r="35" spans="1:18" hidden="1" outlineLevel="2" x14ac:dyDescent="0.35">
      <c r="A35" s="209" t="str">
        <f>'Usages industrie'!A26</f>
        <v>Usage industriel n°23</v>
      </c>
      <c r="B35" s="209" t="s">
        <v>637</v>
      </c>
      <c r="C35" s="209"/>
      <c r="D35" s="210">
        <f>IF(B$3&lt;&gt;"",IF(B$3='Usages industrie'!$K26,'Usages industrie'!J26,0),0)</f>
        <v>0</v>
      </c>
      <c r="E35" s="210">
        <f t="shared" si="2"/>
        <v>0</v>
      </c>
      <c r="F35" s="210">
        <f t="shared" si="2"/>
        <v>0</v>
      </c>
      <c r="G35" s="210">
        <f t="shared" si="2"/>
        <v>0</v>
      </c>
      <c r="H35" s="210">
        <f t="shared" si="2"/>
        <v>0</v>
      </c>
      <c r="I35" s="210">
        <f t="shared" si="2"/>
        <v>0</v>
      </c>
      <c r="J35" s="210">
        <f t="shared" si="2"/>
        <v>0</v>
      </c>
      <c r="K35" s="210">
        <f t="shared" si="2"/>
        <v>0</v>
      </c>
      <c r="L35" s="210">
        <f t="shared" si="2"/>
        <v>0</v>
      </c>
      <c r="M35" s="210">
        <f t="shared" si="2"/>
        <v>0</v>
      </c>
      <c r="N35" s="210">
        <f t="shared" si="2"/>
        <v>0</v>
      </c>
      <c r="O35" s="210">
        <f t="shared" si="2"/>
        <v>0</v>
      </c>
      <c r="P35" s="210">
        <f t="shared" si="2"/>
        <v>0</v>
      </c>
      <c r="Q35" s="210">
        <f t="shared" si="2"/>
        <v>0</v>
      </c>
      <c r="R35" s="210">
        <f t="shared" si="2"/>
        <v>0</v>
      </c>
    </row>
    <row r="36" spans="1:18" hidden="1" outlineLevel="2" x14ac:dyDescent="0.35">
      <c r="A36" s="209" t="str">
        <f>'Usages industrie'!A27</f>
        <v>Usage industriel n°24</v>
      </c>
      <c r="B36" s="209" t="s">
        <v>637</v>
      </c>
      <c r="C36" s="209"/>
      <c r="D36" s="210">
        <f>IF(B$3&lt;&gt;"",IF(B$3='Usages industrie'!$K27,'Usages industrie'!J27,0),0)</f>
        <v>0</v>
      </c>
      <c r="E36" s="210">
        <f t="shared" si="2"/>
        <v>0</v>
      </c>
      <c r="F36" s="210">
        <f t="shared" si="2"/>
        <v>0</v>
      </c>
      <c r="G36" s="210">
        <f t="shared" si="2"/>
        <v>0</v>
      </c>
      <c r="H36" s="210">
        <f t="shared" si="2"/>
        <v>0</v>
      </c>
      <c r="I36" s="210">
        <f t="shared" si="2"/>
        <v>0</v>
      </c>
      <c r="J36" s="210">
        <f t="shared" si="2"/>
        <v>0</v>
      </c>
      <c r="K36" s="210">
        <f t="shared" si="2"/>
        <v>0</v>
      </c>
      <c r="L36" s="210">
        <f t="shared" si="2"/>
        <v>0</v>
      </c>
      <c r="M36" s="210">
        <f t="shared" si="2"/>
        <v>0</v>
      </c>
      <c r="N36" s="210">
        <f t="shared" si="2"/>
        <v>0</v>
      </c>
      <c r="O36" s="210">
        <f t="shared" si="2"/>
        <v>0</v>
      </c>
      <c r="P36" s="210">
        <f t="shared" si="2"/>
        <v>0</v>
      </c>
      <c r="Q36" s="210">
        <f t="shared" si="2"/>
        <v>0</v>
      </c>
      <c r="R36" s="210">
        <f t="shared" si="2"/>
        <v>0</v>
      </c>
    </row>
    <row r="37" spans="1:18" hidden="1" outlineLevel="2" x14ac:dyDescent="0.35">
      <c r="A37" s="209" t="str">
        <f>'Usages industrie'!A28</f>
        <v>Usage industriel n°25</v>
      </c>
      <c r="B37" s="209" t="s">
        <v>637</v>
      </c>
      <c r="C37" s="209"/>
      <c r="D37" s="210">
        <f>IF(B$3&lt;&gt;"",IF(B$3='Usages industrie'!$K28,'Usages industrie'!J28,0),0)</f>
        <v>0</v>
      </c>
      <c r="E37" s="210">
        <f t="shared" si="2"/>
        <v>0</v>
      </c>
      <c r="F37" s="210">
        <f t="shared" si="2"/>
        <v>0</v>
      </c>
      <c r="G37" s="210">
        <f t="shared" si="2"/>
        <v>0</v>
      </c>
      <c r="H37" s="210">
        <f t="shared" si="2"/>
        <v>0</v>
      </c>
      <c r="I37" s="210">
        <f t="shared" si="2"/>
        <v>0</v>
      </c>
      <c r="J37" s="210">
        <f t="shared" si="2"/>
        <v>0</v>
      </c>
      <c r="K37" s="210">
        <f t="shared" si="2"/>
        <v>0</v>
      </c>
      <c r="L37" s="210">
        <f t="shared" si="2"/>
        <v>0</v>
      </c>
      <c r="M37" s="210">
        <f t="shared" si="2"/>
        <v>0</v>
      </c>
      <c r="N37" s="210">
        <f t="shared" si="2"/>
        <v>0</v>
      </c>
      <c r="O37" s="210">
        <f t="shared" si="2"/>
        <v>0</v>
      </c>
      <c r="P37" s="210">
        <f t="shared" si="2"/>
        <v>0</v>
      </c>
      <c r="Q37" s="210">
        <f t="shared" si="2"/>
        <v>0</v>
      </c>
      <c r="R37" s="210">
        <f t="shared" si="2"/>
        <v>0</v>
      </c>
    </row>
    <row r="38" spans="1:18" hidden="1" outlineLevel="2" x14ac:dyDescent="0.35">
      <c r="A38" s="209" t="str">
        <f>'Usages industrie'!A29</f>
        <v>Usage industriel n°26</v>
      </c>
      <c r="B38" s="209" t="s">
        <v>637</v>
      </c>
      <c r="C38" s="209"/>
      <c r="D38" s="210">
        <f>IF(B$3&lt;&gt;"",IF(B$3='Usages industrie'!$K29,'Usages industrie'!J29,0),0)</f>
        <v>0</v>
      </c>
      <c r="E38" s="210">
        <f t="shared" si="2"/>
        <v>0</v>
      </c>
      <c r="F38" s="210">
        <f t="shared" si="2"/>
        <v>0</v>
      </c>
      <c r="G38" s="210">
        <f t="shared" si="2"/>
        <v>0</v>
      </c>
      <c r="H38" s="210">
        <f t="shared" si="2"/>
        <v>0</v>
      </c>
      <c r="I38" s="210">
        <f t="shared" si="2"/>
        <v>0</v>
      </c>
      <c r="J38" s="210">
        <f t="shared" si="2"/>
        <v>0</v>
      </c>
      <c r="K38" s="210">
        <f t="shared" si="2"/>
        <v>0</v>
      </c>
      <c r="L38" s="210">
        <f t="shared" si="2"/>
        <v>0</v>
      </c>
      <c r="M38" s="210">
        <f t="shared" si="2"/>
        <v>0</v>
      </c>
      <c r="N38" s="210">
        <f t="shared" si="2"/>
        <v>0</v>
      </c>
      <c r="O38" s="210">
        <f t="shared" si="2"/>
        <v>0</v>
      </c>
      <c r="P38" s="210">
        <f t="shared" si="2"/>
        <v>0</v>
      </c>
      <c r="Q38" s="210">
        <f t="shared" si="2"/>
        <v>0</v>
      </c>
      <c r="R38" s="210">
        <f t="shared" si="2"/>
        <v>0</v>
      </c>
    </row>
    <row r="39" spans="1:18" hidden="1" outlineLevel="2" x14ac:dyDescent="0.35">
      <c r="A39" s="209" t="str">
        <f>'Usages industrie'!A30</f>
        <v>Usage industriel n°27</v>
      </c>
      <c r="B39" s="209" t="s">
        <v>637</v>
      </c>
      <c r="C39" s="209"/>
      <c r="D39" s="210">
        <f>IF(B$3&lt;&gt;"",IF(B$3='Usages industrie'!$K30,'Usages industrie'!J30,0),0)</f>
        <v>0</v>
      </c>
      <c r="E39" s="210">
        <f t="shared" si="2"/>
        <v>0</v>
      </c>
      <c r="F39" s="210">
        <f t="shared" si="2"/>
        <v>0</v>
      </c>
      <c r="G39" s="210">
        <f t="shared" si="2"/>
        <v>0</v>
      </c>
      <c r="H39" s="210">
        <f t="shared" si="2"/>
        <v>0</v>
      </c>
      <c r="I39" s="210">
        <f t="shared" si="2"/>
        <v>0</v>
      </c>
      <c r="J39" s="210">
        <f t="shared" si="2"/>
        <v>0</v>
      </c>
      <c r="K39" s="210">
        <f t="shared" si="2"/>
        <v>0</v>
      </c>
      <c r="L39" s="210">
        <f t="shared" si="2"/>
        <v>0</v>
      </c>
      <c r="M39" s="210">
        <f t="shared" si="2"/>
        <v>0</v>
      </c>
      <c r="N39" s="210">
        <f t="shared" si="2"/>
        <v>0</v>
      </c>
      <c r="O39" s="210">
        <f t="shared" si="2"/>
        <v>0</v>
      </c>
      <c r="P39" s="210">
        <f t="shared" si="2"/>
        <v>0</v>
      </c>
      <c r="Q39" s="210">
        <f t="shared" si="2"/>
        <v>0</v>
      </c>
      <c r="R39" s="210">
        <f t="shared" si="2"/>
        <v>0</v>
      </c>
    </row>
    <row r="40" spans="1:18" hidden="1" outlineLevel="2" x14ac:dyDescent="0.35">
      <c r="A40" s="209" t="str">
        <f>'Usages industrie'!A31</f>
        <v>Usage industriel n°28</v>
      </c>
      <c r="B40" s="209" t="s">
        <v>637</v>
      </c>
      <c r="C40" s="209"/>
      <c r="D40" s="210">
        <f>IF(B$3&lt;&gt;"",IF(B$3='Usages industrie'!$K31,'Usages industrie'!J31,0),0)</f>
        <v>0</v>
      </c>
      <c r="E40" s="210">
        <f t="shared" si="2"/>
        <v>0</v>
      </c>
      <c r="F40" s="210">
        <f t="shared" si="2"/>
        <v>0</v>
      </c>
      <c r="G40" s="210">
        <f t="shared" si="2"/>
        <v>0</v>
      </c>
      <c r="H40" s="210">
        <f t="shared" si="2"/>
        <v>0</v>
      </c>
      <c r="I40" s="210">
        <f t="shared" si="2"/>
        <v>0</v>
      </c>
      <c r="J40" s="210">
        <f t="shared" si="2"/>
        <v>0</v>
      </c>
      <c r="K40" s="210">
        <f t="shared" si="2"/>
        <v>0</v>
      </c>
      <c r="L40" s="210">
        <f t="shared" si="2"/>
        <v>0</v>
      </c>
      <c r="M40" s="210">
        <f t="shared" si="2"/>
        <v>0</v>
      </c>
      <c r="N40" s="210">
        <f t="shared" si="2"/>
        <v>0</v>
      </c>
      <c r="O40" s="210">
        <f t="shared" si="2"/>
        <v>0</v>
      </c>
      <c r="P40" s="210">
        <f t="shared" si="2"/>
        <v>0</v>
      </c>
      <c r="Q40" s="210">
        <f t="shared" si="2"/>
        <v>0</v>
      </c>
      <c r="R40" s="210">
        <f t="shared" si="2"/>
        <v>0</v>
      </c>
    </row>
    <row r="41" spans="1:18" hidden="1" outlineLevel="2" x14ac:dyDescent="0.35">
      <c r="A41" s="209" t="str">
        <f>'Usages industrie'!A32</f>
        <v>Usage industriel n°29</v>
      </c>
      <c r="B41" s="209" t="s">
        <v>637</v>
      </c>
      <c r="C41" s="209"/>
      <c r="D41" s="210">
        <f>IF(B$3&lt;&gt;"",IF(B$3='Usages industrie'!$K32,'Usages industrie'!J32,0),0)</f>
        <v>0</v>
      </c>
      <c r="E41" s="210">
        <f t="shared" si="2"/>
        <v>0</v>
      </c>
      <c r="F41" s="210">
        <f t="shared" si="2"/>
        <v>0</v>
      </c>
      <c r="G41" s="210">
        <f t="shared" si="2"/>
        <v>0</v>
      </c>
      <c r="H41" s="210">
        <f t="shared" si="2"/>
        <v>0</v>
      </c>
      <c r="I41" s="210">
        <f t="shared" si="2"/>
        <v>0</v>
      </c>
      <c r="J41" s="210">
        <f t="shared" si="2"/>
        <v>0</v>
      </c>
      <c r="K41" s="210">
        <f t="shared" si="2"/>
        <v>0</v>
      </c>
      <c r="L41" s="210">
        <f t="shared" si="2"/>
        <v>0</v>
      </c>
      <c r="M41" s="210">
        <f t="shared" si="2"/>
        <v>0</v>
      </c>
      <c r="N41" s="210">
        <f t="shared" si="2"/>
        <v>0</v>
      </c>
      <c r="O41" s="210">
        <f t="shared" si="2"/>
        <v>0</v>
      </c>
      <c r="P41" s="210">
        <f t="shared" si="2"/>
        <v>0</v>
      </c>
      <c r="Q41" s="210">
        <f t="shared" si="2"/>
        <v>0</v>
      </c>
      <c r="R41" s="210">
        <f t="shared" si="2"/>
        <v>0</v>
      </c>
    </row>
    <row r="42" spans="1:18" hidden="1" outlineLevel="2" x14ac:dyDescent="0.35">
      <c r="A42" s="209" t="str">
        <f>'Usages industrie'!A33</f>
        <v>Usage industriel n°30</v>
      </c>
      <c r="B42" s="209" t="s">
        <v>637</v>
      </c>
      <c r="C42" s="209"/>
      <c r="D42" s="210">
        <f>IF(B$3&lt;&gt;"",IF(B$3='Usages industrie'!$K33,'Usages industrie'!J33,0),0)</f>
        <v>0</v>
      </c>
      <c r="E42" s="210">
        <f t="shared" si="2"/>
        <v>0</v>
      </c>
      <c r="F42" s="210">
        <f t="shared" si="2"/>
        <v>0</v>
      </c>
      <c r="G42" s="210">
        <f t="shared" si="2"/>
        <v>0</v>
      </c>
      <c r="H42" s="210">
        <f t="shared" si="2"/>
        <v>0</v>
      </c>
      <c r="I42" s="210">
        <f t="shared" si="2"/>
        <v>0</v>
      </c>
      <c r="J42" s="210">
        <f t="shared" si="2"/>
        <v>0</v>
      </c>
      <c r="K42" s="210">
        <f t="shared" si="2"/>
        <v>0</v>
      </c>
      <c r="L42" s="210">
        <f t="shared" si="2"/>
        <v>0</v>
      </c>
      <c r="M42" s="210">
        <f t="shared" si="2"/>
        <v>0</v>
      </c>
      <c r="N42" s="210">
        <f t="shared" si="2"/>
        <v>0</v>
      </c>
      <c r="O42" s="210">
        <f t="shared" si="2"/>
        <v>0</v>
      </c>
      <c r="P42" s="210">
        <f t="shared" si="2"/>
        <v>0</v>
      </c>
      <c r="Q42" s="210">
        <f t="shared" si="2"/>
        <v>0</v>
      </c>
      <c r="R42" s="210">
        <f t="shared" si="2"/>
        <v>0</v>
      </c>
    </row>
    <row r="43" spans="1:18" hidden="1" outlineLevel="2" x14ac:dyDescent="0.35">
      <c r="A43" s="209" t="str">
        <f>'Usages industrie'!A34</f>
        <v>Usage industriel n°31</v>
      </c>
      <c r="B43" s="209" t="s">
        <v>637</v>
      </c>
      <c r="C43" s="209"/>
      <c r="D43" s="210">
        <f>IF(B$3&lt;&gt;"",IF(B$3='Usages industrie'!$K34,'Usages industrie'!J34,0),0)</f>
        <v>0</v>
      </c>
      <c r="E43" s="210">
        <f t="shared" ref="E43:R52" si="3">$D43</f>
        <v>0</v>
      </c>
      <c r="F43" s="210">
        <f t="shared" si="3"/>
        <v>0</v>
      </c>
      <c r="G43" s="210">
        <f t="shared" si="3"/>
        <v>0</v>
      </c>
      <c r="H43" s="210">
        <f t="shared" si="3"/>
        <v>0</v>
      </c>
      <c r="I43" s="210">
        <f t="shared" si="3"/>
        <v>0</v>
      </c>
      <c r="J43" s="210">
        <f t="shared" si="3"/>
        <v>0</v>
      </c>
      <c r="K43" s="210">
        <f t="shared" si="3"/>
        <v>0</v>
      </c>
      <c r="L43" s="210">
        <f t="shared" si="3"/>
        <v>0</v>
      </c>
      <c r="M43" s="210">
        <f t="shared" si="3"/>
        <v>0</v>
      </c>
      <c r="N43" s="210">
        <f t="shared" si="3"/>
        <v>0</v>
      </c>
      <c r="O43" s="210">
        <f t="shared" si="3"/>
        <v>0</v>
      </c>
      <c r="P43" s="210">
        <f t="shared" si="3"/>
        <v>0</v>
      </c>
      <c r="Q43" s="210">
        <f t="shared" si="3"/>
        <v>0</v>
      </c>
      <c r="R43" s="210">
        <f t="shared" si="3"/>
        <v>0</v>
      </c>
    </row>
    <row r="44" spans="1:18" hidden="1" outlineLevel="2" x14ac:dyDescent="0.35">
      <c r="A44" s="209" t="str">
        <f>'Usages industrie'!A35</f>
        <v>Usage industriel n°32</v>
      </c>
      <c r="B44" s="209" t="s">
        <v>637</v>
      </c>
      <c r="C44" s="209"/>
      <c r="D44" s="210">
        <f>IF(B$3&lt;&gt;"",IF(B$3='Usages industrie'!$K35,'Usages industrie'!J35,0),0)</f>
        <v>0</v>
      </c>
      <c r="E44" s="210">
        <f t="shared" si="3"/>
        <v>0</v>
      </c>
      <c r="F44" s="210">
        <f t="shared" si="3"/>
        <v>0</v>
      </c>
      <c r="G44" s="210">
        <f t="shared" si="3"/>
        <v>0</v>
      </c>
      <c r="H44" s="210">
        <f t="shared" si="3"/>
        <v>0</v>
      </c>
      <c r="I44" s="210">
        <f t="shared" si="3"/>
        <v>0</v>
      </c>
      <c r="J44" s="210">
        <f t="shared" si="3"/>
        <v>0</v>
      </c>
      <c r="K44" s="210">
        <f t="shared" si="3"/>
        <v>0</v>
      </c>
      <c r="L44" s="210">
        <f t="shared" si="3"/>
        <v>0</v>
      </c>
      <c r="M44" s="210">
        <f t="shared" si="3"/>
        <v>0</v>
      </c>
      <c r="N44" s="210">
        <f t="shared" si="3"/>
        <v>0</v>
      </c>
      <c r="O44" s="210">
        <f t="shared" si="3"/>
        <v>0</v>
      </c>
      <c r="P44" s="210">
        <f t="shared" si="3"/>
        <v>0</v>
      </c>
      <c r="Q44" s="210">
        <f t="shared" si="3"/>
        <v>0</v>
      </c>
      <c r="R44" s="210">
        <f t="shared" si="3"/>
        <v>0</v>
      </c>
    </row>
    <row r="45" spans="1:18" hidden="1" outlineLevel="2" x14ac:dyDescent="0.35">
      <c r="A45" s="209" t="str">
        <f>'Usages industrie'!A36</f>
        <v>Usage industriel n°33</v>
      </c>
      <c r="B45" s="209" t="s">
        <v>637</v>
      </c>
      <c r="C45" s="209"/>
      <c r="D45" s="210">
        <f>IF(B$3&lt;&gt;"",IF(B$3='Usages industrie'!$K36,'Usages industrie'!J36,0),0)</f>
        <v>0</v>
      </c>
      <c r="E45" s="210">
        <f t="shared" si="3"/>
        <v>0</v>
      </c>
      <c r="F45" s="210">
        <f t="shared" si="3"/>
        <v>0</v>
      </c>
      <c r="G45" s="210">
        <f t="shared" si="3"/>
        <v>0</v>
      </c>
      <c r="H45" s="210">
        <f t="shared" si="3"/>
        <v>0</v>
      </c>
      <c r="I45" s="210">
        <f t="shared" si="3"/>
        <v>0</v>
      </c>
      <c r="J45" s="210">
        <f t="shared" si="3"/>
        <v>0</v>
      </c>
      <c r="K45" s="210">
        <f t="shared" si="3"/>
        <v>0</v>
      </c>
      <c r="L45" s="210">
        <f t="shared" si="3"/>
        <v>0</v>
      </c>
      <c r="M45" s="210">
        <f t="shared" si="3"/>
        <v>0</v>
      </c>
      <c r="N45" s="210">
        <f t="shared" si="3"/>
        <v>0</v>
      </c>
      <c r="O45" s="210">
        <f t="shared" si="3"/>
        <v>0</v>
      </c>
      <c r="P45" s="210">
        <f t="shared" si="3"/>
        <v>0</v>
      </c>
      <c r="Q45" s="210">
        <f t="shared" si="3"/>
        <v>0</v>
      </c>
      <c r="R45" s="210">
        <f t="shared" si="3"/>
        <v>0</v>
      </c>
    </row>
    <row r="46" spans="1:18" hidden="1" outlineLevel="2" x14ac:dyDescent="0.35">
      <c r="A46" s="209" t="str">
        <f>'Usages industrie'!A37</f>
        <v>Usage industriel n°34</v>
      </c>
      <c r="B46" s="209" t="s">
        <v>637</v>
      </c>
      <c r="C46" s="209"/>
      <c r="D46" s="210">
        <f>IF(B$3&lt;&gt;"",IF(B$3='Usages industrie'!$K37,'Usages industrie'!J37,0),0)</f>
        <v>0</v>
      </c>
      <c r="E46" s="210">
        <f t="shared" si="3"/>
        <v>0</v>
      </c>
      <c r="F46" s="210">
        <f t="shared" si="3"/>
        <v>0</v>
      </c>
      <c r="G46" s="210">
        <f t="shared" si="3"/>
        <v>0</v>
      </c>
      <c r="H46" s="210">
        <f t="shared" si="3"/>
        <v>0</v>
      </c>
      <c r="I46" s="210">
        <f t="shared" si="3"/>
        <v>0</v>
      </c>
      <c r="J46" s="210">
        <f t="shared" si="3"/>
        <v>0</v>
      </c>
      <c r="K46" s="210">
        <f t="shared" si="3"/>
        <v>0</v>
      </c>
      <c r="L46" s="210">
        <f t="shared" si="3"/>
        <v>0</v>
      </c>
      <c r="M46" s="210">
        <f t="shared" si="3"/>
        <v>0</v>
      </c>
      <c r="N46" s="210">
        <f t="shared" si="3"/>
        <v>0</v>
      </c>
      <c r="O46" s="210">
        <f t="shared" si="3"/>
        <v>0</v>
      </c>
      <c r="P46" s="210">
        <f t="shared" si="3"/>
        <v>0</v>
      </c>
      <c r="Q46" s="210">
        <f t="shared" si="3"/>
        <v>0</v>
      </c>
      <c r="R46" s="210">
        <f t="shared" si="3"/>
        <v>0</v>
      </c>
    </row>
    <row r="47" spans="1:18" hidden="1" outlineLevel="2" x14ac:dyDescent="0.35">
      <c r="A47" s="209" t="str">
        <f>'Usages industrie'!A38</f>
        <v>Usage industriel n°35</v>
      </c>
      <c r="B47" s="209" t="s">
        <v>637</v>
      </c>
      <c r="C47" s="209"/>
      <c r="D47" s="210">
        <f>IF(B$3&lt;&gt;"",IF(B$3='Usages industrie'!$K38,'Usages industrie'!J38,0),0)</f>
        <v>0</v>
      </c>
      <c r="E47" s="210">
        <f t="shared" si="3"/>
        <v>0</v>
      </c>
      <c r="F47" s="210">
        <f t="shared" si="3"/>
        <v>0</v>
      </c>
      <c r="G47" s="210">
        <f t="shared" si="3"/>
        <v>0</v>
      </c>
      <c r="H47" s="210">
        <f t="shared" si="3"/>
        <v>0</v>
      </c>
      <c r="I47" s="210">
        <f t="shared" si="3"/>
        <v>0</v>
      </c>
      <c r="J47" s="210">
        <f t="shared" si="3"/>
        <v>0</v>
      </c>
      <c r="K47" s="210">
        <f t="shared" si="3"/>
        <v>0</v>
      </c>
      <c r="L47" s="210">
        <f t="shared" si="3"/>
        <v>0</v>
      </c>
      <c r="M47" s="210">
        <f t="shared" si="3"/>
        <v>0</v>
      </c>
      <c r="N47" s="210">
        <f t="shared" si="3"/>
        <v>0</v>
      </c>
      <c r="O47" s="210">
        <f t="shared" si="3"/>
        <v>0</v>
      </c>
      <c r="P47" s="210">
        <f t="shared" si="3"/>
        <v>0</v>
      </c>
      <c r="Q47" s="210">
        <f t="shared" si="3"/>
        <v>0</v>
      </c>
      <c r="R47" s="210">
        <f t="shared" si="3"/>
        <v>0</v>
      </c>
    </row>
    <row r="48" spans="1:18" hidden="1" outlineLevel="2" x14ac:dyDescent="0.35">
      <c r="A48" s="209" t="str">
        <f>'Usages industrie'!A39</f>
        <v>Usage industriel n°36</v>
      </c>
      <c r="B48" s="209" t="s">
        <v>637</v>
      </c>
      <c r="C48" s="209"/>
      <c r="D48" s="210">
        <f>IF(B$3&lt;&gt;"",IF(B$3='Usages industrie'!$K39,'Usages industrie'!J39,0),0)</f>
        <v>0</v>
      </c>
      <c r="E48" s="210">
        <f t="shared" si="3"/>
        <v>0</v>
      </c>
      <c r="F48" s="210">
        <f t="shared" si="3"/>
        <v>0</v>
      </c>
      <c r="G48" s="210">
        <f t="shared" si="3"/>
        <v>0</v>
      </c>
      <c r="H48" s="210">
        <f t="shared" si="3"/>
        <v>0</v>
      </c>
      <c r="I48" s="210">
        <f t="shared" si="3"/>
        <v>0</v>
      </c>
      <c r="J48" s="210">
        <f t="shared" si="3"/>
        <v>0</v>
      </c>
      <c r="K48" s="210">
        <f t="shared" si="3"/>
        <v>0</v>
      </c>
      <c r="L48" s="210">
        <f t="shared" si="3"/>
        <v>0</v>
      </c>
      <c r="M48" s="210">
        <f t="shared" si="3"/>
        <v>0</v>
      </c>
      <c r="N48" s="210">
        <f t="shared" si="3"/>
        <v>0</v>
      </c>
      <c r="O48" s="210">
        <f t="shared" si="3"/>
        <v>0</v>
      </c>
      <c r="P48" s="210">
        <f t="shared" si="3"/>
        <v>0</v>
      </c>
      <c r="Q48" s="210">
        <f t="shared" si="3"/>
        <v>0</v>
      </c>
      <c r="R48" s="210">
        <f t="shared" si="3"/>
        <v>0</v>
      </c>
    </row>
    <row r="49" spans="1:18" hidden="1" outlineLevel="2" x14ac:dyDescent="0.35">
      <c r="A49" s="209" t="str">
        <f>'Usages industrie'!A40</f>
        <v>Usage industriel n°37</v>
      </c>
      <c r="B49" s="209" t="s">
        <v>637</v>
      </c>
      <c r="C49" s="209"/>
      <c r="D49" s="210">
        <f>IF(B$3&lt;&gt;"",IF(B$3='Usages industrie'!$K40,'Usages industrie'!J40,0),0)</f>
        <v>0</v>
      </c>
      <c r="E49" s="210">
        <f t="shared" si="3"/>
        <v>0</v>
      </c>
      <c r="F49" s="210">
        <f t="shared" si="3"/>
        <v>0</v>
      </c>
      <c r="G49" s="210">
        <f t="shared" si="3"/>
        <v>0</v>
      </c>
      <c r="H49" s="210">
        <f t="shared" si="3"/>
        <v>0</v>
      </c>
      <c r="I49" s="210">
        <f t="shared" si="3"/>
        <v>0</v>
      </c>
      <c r="J49" s="210">
        <f t="shared" si="3"/>
        <v>0</v>
      </c>
      <c r="K49" s="210">
        <f t="shared" si="3"/>
        <v>0</v>
      </c>
      <c r="L49" s="210">
        <f t="shared" si="3"/>
        <v>0</v>
      </c>
      <c r="M49" s="210">
        <f t="shared" si="3"/>
        <v>0</v>
      </c>
      <c r="N49" s="210">
        <f t="shared" si="3"/>
        <v>0</v>
      </c>
      <c r="O49" s="210">
        <f t="shared" si="3"/>
        <v>0</v>
      </c>
      <c r="P49" s="210">
        <f t="shared" si="3"/>
        <v>0</v>
      </c>
      <c r="Q49" s="210">
        <f t="shared" si="3"/>
        <v>0</v>
      </c>
      <c r="R49" s="210">
        <f t="shared" si="3"/>
        <v>0</v>
      </c>
    </row>
    <row r="50" spans="1:18" hidden="1" outlineLevel="2" x14ac:dyDescent="0.35">
      <c r="A50" s="209" t="str">
        <f>'Usages industrie'!A41</f>
        <v>Usage industriel n°38</v>
      </c>
      <c r="B50" s="209" t="s">
        <v>637</v>
      </c>
      <c r="C50" s="209"/>
      <c r="D50" s="210">
        <f>IF(B$3&lt;&gt;"",IF(B$3='Usages industrie'!$K41,'Usages industrie'!J41,0),0)</f>
        <v>0</v>
      </c>
      <c r="E50" s="210">
        <f t="shared" si="3"/>
        <v>0</v>
      </c>
      <c r="F50" s="210">
        <f t="shared" si="3"/>
        <v>0</v>
      </c>
      <c r="G50" s="210">
        <f t="shared" si="3"/>
        <v>0</v>
      </c>
      <c r="H50" s="210">
        <f t="shared" si="3"/>
        <v>0</v>
      </c>
      <c r="I50" s="210">
        <f t="shared" si="3"/>
        <v>0</v>
      </c>
      <c r="J50" s="210">
        <f t="shared" si="3"/>
        <v>0</v>
      </c>
      <c r="K50" s="210">
        <f t="shared" si="3"/>
        <v>0</v>
      </c>
      <c r="L50" s="210">
        <f t="shared" si="3"/>
        <v>0</v>
      </c>
      <c r="M50" s="210">
        <f t="shared" si="3"/>
        <v>0</v>
      </c>
      <c r="N50" s="210">
        <f t="shared" si="3"/>
        <v>0</v>
      </c>
      <c r="O50" s="210">
        <f t="shared" si="3"/>
        <v>0</v>
      </c>
      <c r="P50" s="210">
        <f t="shared" si="3"/>
        <v>0</v>
      </c>
      <c r="Q50" s="210">
        <f t="shared" si="3"/>
        <v>0</v>
      </c>
      <c r="R50" s="210">
        <f t="shared" si="3"/>
        <v>0</v>
      </c>
    </row>
    <row r="51" spans="1:18" hidden="1" outlineLevel="2" x14ac:dyDescent="0.35">
      <c r="A51" s="209" t="str">
        <f>'Usages industrie'!A42</f>
        <v>Usage industriel n°39</v>
      </c>
      <c r="B51" s="209" t="s">
        <v>637</v>
      </c>
      <c r="C51" s="209"/>
      <c r="D51" s="210">
        <f>IF(B$3&lt;&gt;"",IF(B$3='Usages industrie'!$K42,'Usages industrie'!J42,0),0)</f>
        <v>0</v>
      </c>
      <c r="E51" s="210">
        <f t="shared" si="3"/>
        <v>0</v>
      </c>
      <c r="F51" s="210">
        <f t="shared" si="3"/>
        <v>0</v>
      </c>
      <c r="G51" s="210">
        <f t="shared" si="3"/>
        <v>0</v>
      </c>
      <c r="H51" s="210">
        <f t="shared" si="3"/>
        <v>0</v>
      </c>
      <c r="I51" s="210">
        <f t="shared" si="3"/>
        <v>0</v>
      </c>
      <c r="J51" s="210">
        <f t="shared" si="3"/>
        <v>0</v>
      </c>
      <c r="K51" s="210">
        <f t="shared" si="3"/>
        <v>0</v>
      </c>
      <c r="L51" s="210">
        <f t="shared" si="3"/>
        <v>0</v>
      </c>
      <c r="M51" s="210">
        <f t="shared" si="3"/>
        <v>0</v>
      </c>
      <c r="N51" s="210">
        <f t="shared" si="3"/>
        <v>0</v>
      </c>
      <c r="O51" s="210">
        <f t="shared" si="3"/>
        <v>0</v>
      </c>
      <c r="P51" s="210">
        <f t="shared" si="3"/>
        <v>0</v>
      </c>
      <c r="Q51" s="210">
        <f t="shared" si="3"/>
        <v>0</v>
      </c>
      <c r="R51" s="210">
        <f t="shared" si="3"/>
        <v>0</v>
      </c>
    </row>
    <row r="52" spans="1:18" hidden="1" outlineLevel="2" x14ac:dyDescent="0.35">
      <c r="A52" s="209" t="str">
        <f>'Usages industrie'!A43</f>
        <v>Usage industriel n°40</v>
      </c>
      <c r="B52" s="209" t="s">
        <v>637</v>
      </c>
      <c r="C52" s="209"/>
      <c r="D52" s="210">
        <f>IF(B$3&lt;&gt;"",IF(B$3='Usages industrie'!$K43,'Usages industrie'!J43,0),0)</f>
        <v>0</v>
      </c>
      <c r="E52" s="210">
        <f t="shared" si="3"/>
        <v>0</v>
      </c>
      <c r="F52" s="210">
        <f t="shared" si="3"/>
        <v>0</v>
      </c>
      <c r="G52" s="210">
        <f t="shared" si="3"/>
        <v>0</v>
      </c>
      <c r="H52" s="210">
        <f t="shared" si="3"/>
        <v>0</v>
      </c>
      <c r="I52" s="210">
        <f t="shared" si="3"/>
        <v>0</v>
      </c>
      <c r="J52" s="210">
        <f t="shared" si="3"/>
        <v>0</v>
      </c>
      <c r="K52" s="210">
        <f t="shared" si="3"/>
        <v>0</v>
      </c>
      <c r="L52" s="210">
        <f t="shared" si="3"/>
        <v>0</v>
      </c>
      <c r="M52" s="210">
        <f t="shared" si="3"/>
        <v>0</v>
      </c>
      <c r="N52" s="210">
        <f t="shared" si="3"/>
        <v>0</v>
      </c>
      <c r="O52" s="210">
        <f t="shared" si="3"/>
        <v>0</v>
      </c>
      <c r="P52" s="210">
        <f t="shared" si="3"/>
        <v>0</v>
      </c>
      <c r="Q52" s="210">
        <f t="shared" si="3"/>
        <v>0</v>
      </c>
      <c r="R52" s="210">
        <f t="shared" si="3"/>
        <v>0</v>
      </c>
    </row>
    <row r="53" spans="1:18" hidden="1" outlineLevel="2" x14ac:dyDescent="0.35">
      <c r="A53" s="209" t="str">
        <f>'Usages industrie'!A44</f>
        <v>Usage industriel n°41</v>
      </c>
      <c r="B53" s="209" t="s">
        <v>637</v>
      </c>
      <c r="C53" s="209"/>
      <c r="D53" s="210">
        <f>IF(B$3&lt;&gt;"",IF(B$3='Usages industrie'!$K44,'Usages industrie'!J44,0),0)</f>
        <v>0</v>
      </c>
      <c r="E53" s="210">
        <f t="shared" ref="E53:R62" si="4">$D53</f>
        <v>0</v>
      </c>
      <c r="F53" s="210">
        <f t="shared" si="4"/>
        <v>0</v>
      </c>
      <c r="G53" s="210">
        <f t="shared" si="4"/>
        <v>0</v>
      </c>
      <c r="H53" s="210">
        <f t="shared" si="4"/>
        <v>0</v>
      </c>
      <c r="I53" s="210">
        <f t="shared" si="4"/>
        <v>0</v>
      </c>
      <c r="J53" s="210">
        <f t="shared" si="4"/>
        <v>0</v>
      </c>
      <c r="K53" s="210">
        <f t="shared" si="4"/>
        <v>0</v>
      </c>
      <c r="L53" s="210">
        <f t="shared" si="4"/>
        <v>0</v>
      </c>
      <c r="M53" s="210">
        <f t="shared" si="4"/>
        <v>0</v>
      </c>
      <c r="N53" s="210">
        <f t="shared" si="4"/>
        <v>0</v>
      </c>
      <c r="O53" s="210">
        <f t="shared" si="4"/>
        <v>0</v>
      </c>
      <c r="P53" s="210">
        <f t="shared" si="4"/>
        <v>0</v>
      </c>
      <c r="Q53" s="210">
        <f t="shared" si="4"/>
        <v>0</v>
      </c>
      <c r="R53" s="210">
        <f t="shared" si="4"/>
        <v>0</v>
      </c>
    </row>
    <row r="54" spans="1:18" hidden="1" outlineLevel="2" x14ac:dyDescent="0.35">
      <c r="A54" s="209" t="str">
        <f>'Usages industrie'!A45</f>
        <v>Usage industriel n°42</v>
      </c>
      <c r="B54" s="209" t="s">
        <v>637</v>
      </c>
      <c r="C54" s="209"/>
      <c r="D54" s="210">
        <f>IF(B$3&lt;&gt;"",IF(B$3='Usages industrie'!$K45,'Usages industrie'!J45,0),0)</f>
        <v>0</v>
      </c>
      <c r="E54" s="210">
        <f t="shared" si="4"/>
        <v>0</v>
      </c>
      <c r="F54" s="210">
        <f t="shared" si="4"/>
        <v>0</v>
      </c>
      <c r="G54" s="210">
        <f t="shared" si="4"/>
        <v>0</v>
      </c>
      <c r="H54" s="210">
        <f t="shared" si="4"/>
        <v>0</v>
      </c>
      <c r="I54" s="210">
        <f t="shared" si="4"/>
        <v>0</v>
      </c>
      <c r="J54" s="210">
        <f t="shared" si="4"/>
        <v>0</v>
      </c>
      <c r="K54" s="210">
        <f t="shared" si="4"/>
        <v>0</v>
      </c>
      <c r="L54" s="210">
        <f t="shared" si="4"/>
        <v>0</v>
      </c>
      <c r="M54" s="210">
        <f t="shared" si="4"/>
        <v>0</v>
      </c>
      <c r="N54" s="210">
        <f t="shared" si="4"/>
        <v>0</v>
      </c>
      <c r="O54" s="210">
        <f t="shared" si="4"/>
        <v>0</v>
      </c>
      <c r="P54" s="210">
        <f t="shared" si="4"/>
        <v>0</v>
      </c>
      <c r="Q54" s="210">
        <f t="shared" si="4"/>
        <v>0</v>
      </c>
      <c r="R54" s="210">
        <f t="shared" si="4"/>
        <v>0</v>
      </c>
    </row>
    <row r="55" spans="1:18" hidden="1" outlineLevel="2" x14ac:dyDescent="0.35">
      <c r="A55" s="209" t="str">
        <f>'Usages industrie'!A46</f>
        <v>Usage industriel n°43</v>
      </c>
      <c r="B55" s="209" t="s">
        <v>637</v>
      </c>
      <c r="C55" s="209"/>
      <c r="D55" s="210">
        <f>IF(B$3&lt;&gt;"",IF(B$3='Usages industrie'!$K46,'Usages industrie'!J46,0),0)</f>
        <v>0</v>
      </c>
      <c r="E55" s="210">
        <f t="shared" si="4"/>
        <v>0</v>
      </c>
      <c r="F55" s="210">
        <f t="shared" si="4"/>
        <v>0</v>
      </c>
      <c r="G55" s="210">
        <f t="shared" si="4"/>
        <v>0</v>
      </c>
      <c r="H55" s="210">
        <f t="shared" si="4"/>
        <v>0</v>
      </c>
      <c r="I55" s="210">
        <f t="shared" si="4"/>
        <v>0</v>
      </c>
      <c r="J55" s="210">
        <f t="shared" si="4"/>
        <v>0</v>
      </c>
      <c r="K55" s="210">
        <f t="shared" si="4"/>
        <v>0</v>
      </c>
      <c r="L55" s="210">
        <f t="shared" si="4"/>
        <v>0</v>
      </c>
      <c r="M55" s="210">
        <f t="shared" si="4"/>
        <v>0</v>
      </c>
      <c r="N55" s="210">
        <f t="shared" si="4"/>
        <v>0</v>
      </c>
      <c r="O55" s="210">
        <f t="shared" si="4"/>
        <v>0</v>
      </c>
      <c r="P55" s="210">
        <f t="shared" si="4"/>
        <v>0</v>
      </c>
      <c r="Q55" s="210">
        <f t="shared" si="4"/>
        <v>0</v>
      </c>
      <c r="R55" s="210">
        <f t="shared" si="4"/>
        <v>0</v>
      </c>
    </row>
    <row r="56" spans="1:18" hidden="1" outlineLevel="2" x14ac:dyDescent="0.35">
      <c r="A56" s="209" t="str">
        <f>'Usages industrie'!A47</f>
        <v>Usage industriel n°44</v>
      </c>
      <c r="B56" s="209" t="s">
        <v>637</v>
      </c>
      <c r="C56" s="209"/>
      <c r="D56" s="210">
        <f>IF(B$3&lt;&gt;"",IF(B$3='Usages industrie'!$K47,'Usages industrie'!J47,0),0)</f>
        <v>0</v>
      </c>
      <c r="E56" s="210">
        <f t="shared" si="4"/>
        <v>0</v>
      </c>
      <c r="F56" s="210">
        <f t="shared" si="4"/>
        <v>0</v>
      </c>
      <c r="G56" s="210">
        <f t="shared" si="4"/>
        <v>0</v>
      </c>
      <c r="H56" s="210">
        <f t="shared" si="4"/>
        <v>0</v>
      </c>
      <c r="I56" s="210">
        <f t="shared" si="4"/>
        <v>0</v>
      </c>
      <c r="J56" s="210">
        <f t="shared" si="4"/>
        <v>0</v>
      </c>
      <c r="K56" s="210">
        <f t="shared" si="4"/>
        <v>0</v>
      </c>
      <c r="L56" s="210">
        <f t="shared" si="4"/>
        <v>0</v>
      </c>
      <c r="M56" s="210">
        <f t="shared" si="4"/>
        <v>0</v>
      </c>
      <c r="N56" s="210">
        <f t="shared" si="4"/>
        <v>0</v>
      </c>
      <c r="O56" s="210">
        <f t="shared" si="4"/>
        <v>0</v>
      </c>
      <c r="P56" s="210">
        <f t="shared" si="4"/>
        <v>0</v>
      </c>
      <c r="Q56" s="210">
        <f t="shared" si="4"/>
        <v>0</v>
      </c>
      <c r="R56" s="210">
        <f t="shared" si="4"/>
        <v>0</v>
      </c>
    </row>
    <row r="57" spans="1:18" hidden="1" outlineLevel="2" x14ac:dyDescent="0.35">
      <c r="A57" s="209" t="str">
        <f>'Usages industrie'!A48</f>
        <v>Usage industriel n°45</v>
      </c>
      <c r="B57" s="209" t="s">
        <v>637</v>
      </c>
      <c r="C57" s="209"/>
      <c r="D57" s="210">
        <f>IF(B$3&lt;&gt;"",IF(B$3='Usages industrie'!$K48,'Usages industrie'!J48,0),0)</f>
        <v>0</v>
      </c>
      <c r="E57" s="210">
        <f t="shared" si="4"/>
        <v>0</v>
      </c>
      <c r="F57" s="210">
        <f t="shared" si="4"/>
        <v>0</v>
      </c>
      <c r="G57" s="210">
        <f t="shared" si="4"/>
        <v>0</v>
      </c>
      <c r="H57" s="210">
        <f t="shared" si="4"/>
        <v>0</v>
      </c>
      <c r="I57" s="210">
        <f t="shared" si="4"/>
        <v>0</v>
      </c>
      <c r="J57" s="210">
        <f t="shared" si="4"/>
        <v>0</v>
      </c>
      <c r="K57" s="210">
        <f t="shared" si="4"/>
        <v>0</v>
      </c>
      <c r="L57" s="210">
        <f t="shared" si="4"/>
        <v>0</v>
      </c>
      <c r="M57" s="210">
        <f t="shared" si="4"/>
        <v>0</v>
      </c>
      <c r="N57" s="210">
        <f t="shared" si="4"/>
        <v>0</v>
      </c>
      <c r="O57" s="210">
        <f t="shared" si="4"/>
        <v>0</v>
      </c>
      <c r="P57" s="210">
        <f t="shared" si="4"/>
        <v>0</v>
      </c>
      <c r="Q57" s="210">
        <f t="shared" si="4"/>
        <v>0</v>
      </c>
      <c r="R57" s="210">
        <f t="shared" si="4"/>
        <v>0</v>
      </c>
    </row>
    <row r="58" spans="1:18" hidden="1" outlineLevel="2" x14ac:dyDescent="0.35">
      <c r="A58" s="209" t="str">
        <f>'Usages industrie'!A49</f>
        <v>Usage industriel n°46</v>
      </c>
      <c r="B58" s="209" t="s">
        <v>637</v>
      </c>
      <c r="C58" s="209"/>
      <c r="D58" s="210">
        <f>IF(B$3&lt;&gt;"",IF(B$3='Usages industrie'!$K49,'Usages industrie'!J49,0),0)</f>
        <v>0</v>
      </c>
      <c r="E58" s="210">
        <f t="shared" si="4"/>
        <v>0</v>
      </c>
      <c r="F58" s="210">
        <f t="shared" si="4"/>
        <v>0</v>
      </c>
      <c r="G58" s="210">
        <f t="shared" si="4"/>
        <v>0</v>
      </c>
      <c r="H58" s="210">
        <f t="shared" si="4"/>
        <v>0</v>
      </c>
      <c r="I58" s="210">
        <f t="shared" si="4"/>
        <v>0</v>
      </c>
      <c r="J58" s="210">
        <f t="shared" si="4"/>
        <v>0</v>
      </c>
      <c r="K58" s="210">
        <f t="shared" si="4"/>
        <v>0</v>
      </c>
      <c r="L58" s="210">
        <f t="shared" si="4"/>
        <v>0</v>
      </c>
      <c r="M58" s="210">
        <f t="shared" si="4"/>
        <v>0</v>
      </c>
      <c r="N58" s="210">
        <f t="shared" si="4"/>
        <v>0</v>
      </c>
      <c r="O58" s="210">
        <f t="shared" si="4"/>
        <v>0</v>
      </c>
      <c r="P58" s="210">
        <f t="shared" si="4"/>
        <v>0</v>
      </c>
      <c r="Q58" s="210">
        <f t="shared" si="4"/>
        <v>0</v>
      </c>
      <c r="R58" s="210">
        <f t="shared" si="4"/>
        <v>0</v>
      </c>
    </row>
    <row r="59" spans="1:18" hidden="1" outlineLevel="2" x14ac:dyDescent="0.35">
      <c r="A59" s="209" t="str">
        <f>'Usages industrie'!A50</f>
        <v>Usage industriel n°47</v>
      </c>
      <c r="B59" s="209" t="s">
        <v>637</v>
      </c>
      <c r="C59" s="209"/>
      <c r="D59" s="210">
        <f>IF(B$3&lt;&gt;"",IF(B$3='Usages industrie'!$K50,'Usages industrie'!J50,0),0)</f>
        <v>0</v>
      </c>
      <c r="E59" s="210">
        <f t="shared" si="4"/>
        <v>0</v>
      </c>
      <c r="F59" s="210">
        <f t="shared" si="4"/>
        <v>0</v>
      </c>
      <c r="G59" s="210">
        <f t="shared" si="4"/>
        <v>0</v>
      </c>
      <c r="H59" s="210">
        <f t="shared" si="4"/>
        <v>0</v>
      </c>
      <c r="I59" s="210">
        <f t="shared" si="4"/>
        <v>0</v>
      </c>
      <c r="J59" s="210">
        <f t="shared" si="4"/>
        <v>0</v>
      </c>
      <c r="K59" s="210">
        <f t="shared" si="4"/>
        <v>0</v>
      </c>
      <c r="L59" s="210">
        <f t="shared" si="4"/>
        <v>0</v>
      </c>
      <c r="M59" s="210">
        <f t="shared" si="4"/>
        <v>0</v>
      </c>
      <c r="N59" s="210">
        <f t="shared" si="4"/>
        <v>0</v>
      </c>
      <c r="O59" s="210">
        <f t="shared" si="4"/>
        <v>0</v>
      </c>
      <c r="P59" s="210">
        <f t="shared" si="4"/>
        <v>0</v>
      </c>
      <c r="Q59" s="210">
        <f t="shared" si="4"/>
        <v>0</v>
      </c>
      <c r="R59" s="210">
        <f t="shared" si="4"/>
        <v>0</v>
      </c>
    </row>
    <row r="60" spans="1:18" hidden="1" outlineLevel="2" x14ac:dyDescent="0.35">
      <c r="A60" s="209" t="str">
        <f>'Usages industrie'!A51</f>
        <v>Usage industriel n°48</v>
      </c>
      <c r="B60" s="209" t="s">
        <v>637</v>
      </c>
      <c r="C60" s="209"/>
      <c r="D60" s="210">
        <f>IF(B$3&lt;&gt;"",IF(B$3='Usages industrie'!$K51,'Usages industrie'!J51,0),0)</f>
        <v>0</v>
      </c>
      <c r="E60" s="210">
        <f t="shared" si="4"/>
        <v>0</v>
      </c>
      <c r="F60" s="210">
        <f t="shared" si="4"/>
        <v>0</v>
      </c>
      <c r="G60" s="210">
        <f t="shared" si="4"/>
        <v>0</v>
      </c>
      <c r="H60" s="210">
        <f t="shared" si="4"/>
        <v>0</v>
      </c>
      <c r="I60" s="210">
        <f t="shared" si="4"/>
        <v>0</v>
      </c>
      <c r="J60" s="210">
        <f t="shared" si="4"/>
        <v>0</v>
      </c>
      <c r="K60" s="210">
        <f t="shared" si="4"/>
        <v>0</v>
      </c>
      <c r="L60" s="210">
        <f t="shared" si="4"/>
        <v>0</v>
      </c>
      <c r="M60" s="210">
        <f t="shared" si="4"/>
        <v>0</v>
      </c>
      <c r="N60" s="210">
        <f t="shared" si="4"/>
        <v>0</v>
      </c>
      <c r="O60" s="210">
        <f t="shared" si="4"/>
        <v>0</v>
      </c>
      <c r="P60" s="210">
        <f t="shared" si="4"/>
        <v>0</v>
      </c>
      <c r="Q60" s="210">
        <f t="shared" si="4"/>
        <v>0</v>
      </c>
      <c r="R60" s="210">
        <f t="shared" si="4"/>
        <v>0</v>
      </c>
    </row>
    <row r="61" spans="1:18" hidden="1" outlineLevel="2" x14ac:dyDescent="0.35">
      <c r="A61" s="209" t="str">
        <f>'Usages industrie'!A52</f>
        <v>Usage industriel n°49</v>
      </c>
      <c r="B61" s="209" t="s">
        <v>637</v>
      </c>
      <c r="C61" s="209"/>
      <c r="D61" s="210">
        <f>IF(B$3&lt;&gt;"",IF(B$3='Usages industrie'!$K52,'Usages industrie'!J52,0),0)</f>
        <v>0</v>
      </c>
      <c r="E61" s="210">
        <f t="shared" si="4"/>
        <v>0</v>
      </c>
      <c r="F61" s="210">
        <f t="shared" si="4"/>
        <v>0</v>
      </c>
      <c r="G61" s="210">
        <f t="shared" si="4"/>
        <v>0</v>
      </c>
      <c r="H61" s="210">
        <f t="shared" si="4"/>
        <v>0</v>
      </c>
      <c r="I61" s="210">
        <f t="shared" si="4"/>
        <v>0</v>
      </c>
      <c r="J61" s="210">
        <f t="shared" si="4"/>
        <v>0</v>
      </c>
      <c r="K61" s="210">
        <f t="shared" si="4"/>
        <v>0</v>
      </c>
      <c r="L61" s="210">
        <f t="shared" si="4"/>
        <v>0</v>
      </c>
      <c r="M61" s="210">
        <f t="shared" si="4"/>
        <v>0</v>
      </c>
      <c r="N61" s="210">
        <f t="shared" si="4"/>
        <v>0</v>
      </c>
      <c r="O61" s="210">
        <f t="shared" si="4"/>
        <v>0</v>
      </c>
      <c r="P61" s="210">
        <f t="shared" si="4"/>
        <v>0</v>
      </c>
      <c r="Q61" s="210">
        <f t="shared" si="4"/>
        <v>0</v>
      </c>
      <c r="R61" s="210">
        <f t="shared" si="4"/>
        <v>0</v>
      </c>
    </row>
    <row r="62" spans="1:18" hidden="1" outlineLevel="2" x14ac:dyDescent="0.35">
      <c r="A62" s="209" t="str">
        <f>'Usages industrie'!A53</f>
        <v>Usage industriel n°50</v>
      </c>
      <c r="B62" s="209" t="s">
        <v>637</v>
      </c>
      <c r="C62" s="209"/>
      <c r="D62" s="210">
        <f>IF(B$3&lt;&gt;"",IF(B$3='Usages industrie'!$K53,'Usages industrie'!J53,0),0)</f>
        <v>0</v>
      </c>
      <c r="E62" s="210">
        <f t="shared" si="4"/>
        <v>0</v>
      </c>
      <c r="F62" s="210">
        <f t="shared" si="4"/>
        <v>0</v>
      </c>
      <c r="G62" s="210">
        <f t="shared" si="4"/>
        <v>0</v>
      </c>
      <c r="H62" s="210">
        <f t="shared" si="4"/>
        <v>0</v>
      </c>
      <c r="I62" s="210">
        <f t="shared" si="4"/>
        <v>0</v>
      </c>
      <c r="J62" s="210">
        <f t="shared" si="4"/>
        <v>0</v>
      </c>
      <c r="K62" s="210">
        <f t="shared" si="4"/>
        <v>0</v>
      </c>
      <c r="L62" s="210">
        <f t="shared" si="4"/>
        <v>0</v>
      </c>
      <c r="M62" s="210">
        <f t="shared" si="4"/>
        <v>0</v>
      </c>
      <c r="N62" s="210">
        <f t="shared" si="4"/>
        <v>0</v>
      </c>
      <c r="O62" s="210">
        <f t="shared" si="4"/>
        <v>0</v>
      </c>
      <c r="P62" s="210">
        <f t="shared" si="4"/>
        <v>0</v>
      </c>
      <c r="Q62" s="210">
        <f t="shared" si="4"/>
        <v>0</v>
      </c>
      <c r="R62" s="210">
        <f t="shared" si="4"/>
        <v>0</v>
      </c>
    </row>
    <row r="63" spans="1:18" hidden="1" outlineLevel="1" collapsed="1" x14ac:dyDescent="0.35">
      <c r="A63" s="209" t="s">
        <v>638</v>
      </c>
      <c r="B63" s="209"/>
      <c r="C63" s="209"/>
      <c r="D63" s="210">
        <f t="shared" ref="D63:R63" si="5">SUM(D13:D62)</f>
        <v>0</v>
      </c>
      <c r="E63" s="210">
        <f t="shared" si="5"/>
        <v>0</v>
      </c>
      <c r="F63" s="210">
        <f t="shared" si="5"/>
        <v>0</v>
      </c>
      <c r="G63" s="210">
        <f t="shared" si="5"/>
        <v>0</v>
      </c>
      <c r="H63" s="210">
        <f t="shared" si="5"/>
        <v>0</v>
      </c>
      <c r="I63" s="210">
        <f t="shared" si="5"/>
        <v>0</v>
      </c>
      <c r="J63" s="210">
        <f t="shared" si="5"/>
        <v>0</v>
      </c>
      <c r="K63" s="210">
        <f t="shared" si="5"/>
        <v>0</v>
      </c>
      <c r="L63" s="210">
        <f t="shared" si="5"/>
        <v>0</v>
      </c>
      <c r="M63" s="210">
        <f t="shared" si="5"/>
        <v>0</v>
      </c>
      <c r="N63" s="210">
        <f t="shared" si="5"/>
        <v>0</v>
      </c>
      <c r="O63" s="210">
        <f t="shared" si="5"/>
        <v>0</v>
      </c>
      <c r="P63" s="210">
        <f t="shared" si="5"/>
        <v>0</v>
      </c>
      <c r="Q63" s="210">
        <f t="shared" si="5"/>
        <v>0</v>
      </c>
      <c r="R63" s="210">
        <f t="shared" si="5"/>
        <v>0</v>
      </c>
    </row>
    <row r="64" spans="1:18" hidden="1" outlineLevel="2" x14ac:dyDescent="0.35">
      <c r="A64" s="209" t="str">
        <f>'Usages industrie'!A4</f>
        <v>Usage industriel n°1</v>
      </c>
      <c r="B64" s="209" t="s">
        <v>639</v>
      </c>
      <c r="C64" s="209"/>
      <c r="D64" s="210">
        <f>D13*'Usages industrie'!$O4*(1+'Usages industrie'!$P4)^(D$7-$D$7)/1000</f>
        <v>0</v>
      </c>
      <c r="E64" s="210">
        <f>E13*'Usages industrie'!$O4*(1+'Usages industrie'!$P4)^(E$7-$D$7)/1000</f>
        <v>0</v>
      </c>
      <c r="F64" s="210">
        <f>F13*'Usages industrie'!$O4*(1+'Usages industrie'!$P4)^(F$7-$D$7)/1000</f>
        <v>0</v>
      </c>
      <c r="G64" s="210">
        <f>G13*'Usages industrie'!$O4*(1+'Usages industrie'!$P4)^(G$7-$D$7)/1000</f>
        <v>0</v>
      </c>
      <c r="H64" s="210">
        <f>H13*'Usages industrie'!$O4*(1+'Usages industrie'!$P4)^(H$7-$D$7)/1000</f>
        <v>0</v>
      </c>
      <c r="I64" s="210">
        <f>I13*'Usages industrie'!$O4*(1+'Usages industrie'!$P4)^(I$7-$D$7)/1000</f>
        <v>0</v>
      </c>
      <c r="J64" s="210">
        <f>J13*'Usages industrie'!$O4*(1+'Usages industrie'!$P4)^(J$7-$D$7)/1000</f>
        <v>0</v>
      </c>
      <c r="K64" s="210">
        <f>K13*'Usages industrie'!$O4*(1+'Usages industrie'!$P4)^(K$7-$D$7)/1000</f>
        <v>0</v>
      </c>
      <c r="L64" s="210">
        <f>L13*'Usages industrie'!$O4*(1+'Usages industrie'!$P4)^(L$7-$D$7)/1000</f>
        <v>0</v>
      </c>
      <c r="M64" s="210">
        <f>M13*'Usages industrie'!$O4*(1+'Usages industrie'!$P4)^(M$7-$D$7)/1000</f>
        <v>0</v>
      </c>
      <c r="N64" s="210">
        <f>N13*'Usages industrie'!$O4*(1+'Usages industrie'!$P4)^(N$7-$D$7)/1000</f>
        <v>0</v>
      </c>
      <c r="O64" s="210">
        <f>O13*'Usages industrie'!$O4*(1+'Usages industrie'!$P4)^(O$7-$D$7)/1000</f>
        <v>0</v>
      </c>
      <c r="P64" s="210">
        <f>P13*'Usages industrie'!$O4*(1+'Usages industrie'!$P4)^(P$7-$D$7)/1000</f>
        <v>0</v>
      </c>
      <c r="Q64" s="210">
        <f>Q13*'Usages industrie'!$O4*(1+'Usages industrie'!$P4)^(Q$7-$D$7)/1000</f>
        <v>0</v>
      </c>
      <c r="R64" s="210">
        <f>R13*'Usages industrie'!$O4*(1+'Usages industrie'!$P4)^(R$7-$D$7)/1000</f>
        <v>0</v>
      </c>
    </row>
    <row r="65" spans="1:18" hidden="1" outlineLevel="2" x14ac:dyDescent="0.35">
      <c r="A65" s="209" t="str">
        <f>'Usages industrie'!A5</f>
        <v>Usage industriel n°2</v>
      </c>
      <c r="B65" s="209" t="s">
        <v>639</v>
      </c>
      <c r="C65" s="209"/>
      <c r="D65" s="210">
        <f>D14*'Usages industrie'!$O5*(1+'Usages industrie'!$P5)^(D$7-$D$7)/1000</f>
        <v>0</v>
      </c>
      <c r="E65" s="210">
        <f>E14*'Usages industrie'!$O5*(1+'Usages industrie'!$P5)^(E$7-$D$7)/1000</f>
        <v>0</v>
      </c>
      <c r="F65" s="210">
        <f>F14*'Usages industrie'!$O5*(1+'Usages industrie'!$P5)^(F$7-$D$7)/1000</f>
        <v>0</v>
      </c>
      <c r="G65" s="210">
        <f>G14*'Usages industrie'!$O5*(1+'Usages industrie'!$P5)^(G$7-$D$7)/1000</f>
        <v>0</v>
      </c>
      <c r="H65" s="210">
        <f>H14*'Usages industrie'!$O5*(1+'Usages industrie'!$P5)^(H$7-$D$7)/1000</f>
        <v>0</v>
      </c>
      <c r="I65" s="210">
        <f>I14*'Usages industrie'!$O5*(1+'Usages industrie'!$P5)^(I$7-$D$7)/1000</f>
        <v>0</v>
      </c>
      <c r="J65" s="210">
        <f>J14*'Usages industrie'!$O5*(1+'Usages industrie'!$P5)^(J$7-$D$7)/1000</f>
        <v>0</v>
      </c>
      <c r="K65" s="210">
        <f>K14*'Usages industrie'!$O5*(1+'Usages industrie'!$P5)^(K$7-$D$7)/1000</f>
        <v>0</v>
      </c>
      <c r="L65" s="210">
        <f>L14*'Usages industrie'!$O5*(1+'Usages industrie'!$P5)^(L$7-$D$7)/1000</f>
        <v>0</v>
      </c>
      <c r="M65" s="210">
        <f>M14*'Usages industrie'!$O5*(1+'Usages industrie'!$P5)^(M$7-$D$7)/1000</f>
        <v>0</v>
      </c>
      <c r="N65" s="210">
        <f>N14*'Usages industrie'!$O5*(1+'Usages industrie'!$P5)^(N$7-$D$7)/1000</f>
        <v>0</v>
      </c>
      <c r="O65" s="210">
        <f>O14*'Usages industrie'!$O5*(1+'Usages industrie'!$P5)^(O$7-$D$7)/1000</f>
        <v>0</v>
      </c>
      <c r="P65" s="210">
        <f>P14*'Usages industrie'!$O5*(1+'Usages industrie'!$P5)^(P$7-$D$7)/1000</f>
        <v>0</v>
      </c>
      <c r="Q65" s="210">
        <f>Q14*'Usages industrie'!$O5*(1+'Usages industrie'!$P5)^(Q$7-$D$7)/1000</f>
        <v>0</v>
      </c>
      <c r="R65" s="210">
        <f>R14*'Usages industrie'!$O5*(1+'Usages industrie'!$P5)^(R$7-$D$7)/1000</f>
        <v>0</v>
      </c>
    </row>
    <row r="66" spans="1:18" hidden="1" outlineLevel="2" x14ac:dyDescent="0.35">
      <c r="A66" s="209" t="str">
        <f>'Usages industrie'!A6</f>
        <v>Usage industriel n°3</v>
      </c>
      <c r="B66" s="209" t="s">
        <v>639</v>
      </c>
      <c r="C66" s="209"/>
      <c r="D66" s="210">
        <f>D15*'Usages industrie'!$O6*(1+'Usages industrie'!$P6)^(D$7-$D$7)/1000</f>
        <v>0</v>
      </c>
      <c r="E66" s="210">
        <f>E15*'Usages industrie'!$O6*(1+'Usages industrie'!$P6)^(E$7-$D$7)/1000</f>
        <v>0</v>
      </c>
      <c r="F66" s="210">
        <f>F15*'Usages industrie'!$O6*(1+'Usages industrie'!$P6)^(F$7-$D$7)/1000</f>
        <v>0</v>
      </c>
      <c r="G66" s="210">
        <f>G15*'Usages industrie'!$O6*(1+'Usages industrie'!$P6)^(G$7-$D$7)/1000</f>
        <v>0</v>
      </c>
      <c r="H66" s="210">
        <f>H15*'Usages industrie'!$O6*(1+'Usages industrie'!$P6)^(H$7-$D$7)/1000</f>
        <v>0</v>
      </c>
      <c r="I66" s="210">
        <f>I15*'Usages industrie'!$O6*(1+'Usages industrie'!$P6)^(I$7-$D$7)/1000</f>
        <v>0</v>
      </c>
      <c r="J66" s="210">
        <f>J15*'Usages industrie'!$O6*(1+'Usages industrie'!$P6)^(J$7-$D$7)/1000</f>
        <v>0</v>
      </c>
      <c r="K66" s="210">
        <f>K15*'Usages industrie'!$O6*(1+'Usages industrie'!$P6)^(K$7-$D$7)/1000</f>
        <v>0</v>
      </c>
      <c r="L66" s="210">
        <f>L15*'Usages industrie'!$O6*(1+'Usages industrie'!$P6)^(L$7-$D$7)/1000</f>
        <v>0</v>
      </c>
      <c r="M66" s="210">
        <f>M15*'Usages industrie'!$O6*(1+'Usages industrie'!$P6)^(M$7-$D$7)/1000</f>
        <v>0</v>
      </c>
      <c r="N66" s="210">
        <f>N15*'Usages industrie'!$O6*(1+'Usages industrie'!$P6)^(N$7-$D$7)/1000</f>
        <v>0</v>
      </c>
      <c r="O66" s="210">
        <f>O15*'Usages industrie'!$O6*(1+'Usages industrie'!$P6)^(O$7-$D$7)/1000</f>
        <v>0</v>
      </c>
      <c r="P66" s="210">
        <f>P15*'Usages industrie'!$O6*(1+'Usages industrie'!$P6)^(P$7-$D$7)/1000</f>
        <v>0</v>
      </c>
      <c r="Q66" s="210">
        <f>Q15*'Usages industrie'!$O6*(1+'Usages industrie'!$P6)^(Q$7-$D$7)/1000</f>
        <v>0</v>
      </c>
      <c r="R66" s="210">
        <f>R15*'Usages industrie'!$O6*(1+'Usages industrie'!$P6)^(R$7-$D$7)/1000</f>
        <v>0</v>
      </c>
    </row>
    <row r="67" spans="1:18" hidden="1" outlineLevel="2" x14ac:dyDescent="0.35">
      <c r="A67" s="209" t="str">
        <f>'Usages industrie'!A7</f>
        <v>Usage industriel n°4</v>
      </c>
      <c r="B67" s="209" t="s">
        <v>639</v>
      </c>
      <c r="C67" s="209"/>
      <c r="D67" s="210">
        <f>D16*'Usages industrie'!$O7*(1+'Usages industrie'!$P7)^(D$7-$D$7)/1000</f>
        <v>0</v>
      </c>
      <c r="E67" s="210">
        <f>E16*'Usages industrie'!$O7*(1+'Usages industrie'!$P7)^(E$7-$D$7)/1000</f>
        <v>0</v>
      </c>
      <c r="F67" s="210">
        <f>F16*'Usages industrie'!$O7*(1+'Usages industrie'!$P7)^(F$7-$D$7)/1000</f>
        <v>0</v>
      </c>
      <c r="G67" s="210">
        <f>G16*'Usages industrie'!$O7*(1+'Usages industrie'!$P7)^(G$7-$D$7)/1000</f>
        <v>0</v>
      </c>
      <c r="H67" s="210">
        <f>H16*'Usages industrie'!$O7*(1+'Usages industrie'!$P7)^(H$7-$D$7)/1000</f>
        <v>0</v>
      </c>
      <c r="I67" s="210">
        <f>I16*'Usages industrie'!$O7*(1+'Usages industrie'!$P7)^(I$7-$D$7)/1000</f>
        <v>0</v>
      </c>
      <c r="J67" s="210">
        <f>J16*'Usages industrie'!$O7*(1+'Usages industrie'!$P7)^(J$7-$D$7)/1000</f>
        <v>0</v>
      </c>
      <c r="K67" s="210">
        <f>K16*'Usages industrie'!$O7*(1+'Usages industrie'!$P7)^(K$7-$D$7)/1000</f>
        <v>0</v>
      </c>
      <c r="L67" s="210">
        <f>L16*'Usages industrie'!$O7*(1+'Usages industrie'!$P7)^(L$7-$D$7)/1000</f>
        <v>0</v>
      </c>
      <c r="M67" s="210">
        <f>M16*'Usages industrie'!$O7*(1+'Usages industrie'!$P7)^(M$7-$D$7)/1000</f>
        <v>0</v>
      </c>
      <c r="N67" s="210">
        <f>N16*'Usages industrie'!$O7*(1+'Usages industrie'!$P7)^(N$7-$D$7)/1000</f>
        <v>0</v>
      </c>
      <c r="O67" s="210">
        <f>O16*'Usages industrie'!$O7*(1+'Usages industrie'!$P7)^(O$7-$D$7)/1000</f>
        <v>0</v>
      </c>
      <c r="P67" s="210">
        <f>P16*'Usages industrie'!$O7*(1+'Usages industrie'!$P7)^(P$7-$D$7)/1000</f>
        <v>0</v>
      </c>
      <c r="Q67" s="210">
        <f>Q16*'Usages industrie'!$O7*(1+'Usages industrie'!$P7)^(Q$7-$D$7)/1000</f>
        <v>0</v>
      </c>
      <c r="R67" s="210">
        <f>R16*'Usages industrie'!$O7*(1+'Usages industrie'!$P7)^(R$7-$D$7)/1000</f>
        <v>0</v>
      </c>
    </row>
    <row r="68" spans="1:18" hidden="1" outlineLevel="2" x14ac:dyDescent="0.35">
      <c r="A68" s="209" t="str">
        <f>'Usages industrie'!A8</f>
        <v>Usage industriel n°5</v>
      </c>
      <c r="B68" s="209" t="s">
        <v>639</v>
      </c>
      <c r="C68" s="209"/>
      <c r="D68" s="210">
        <f>D17*'Usages industrie'!$O8*(1+'Usages industrie'!$P8)^(D$7-$D$7)/1000</f>
        <v>0</v>
      </c>
      <c r="E68" s="210">
        <f>E17*'Usages industrie'!$O8*(1+'Usages industrie'!$P8)^(E$7-$D$7)/1000</f>
        <v>0</v>
      </c>
      <c r="F68" s="210">
        <f>F17*'Usages industrie'!$O8*(1+'Usages industrie'!$P8)^(F$7-$D$7)/1000</f>
        <v>0</v>
      </c>
      <c r="G68" s="210">
        <f>G17*'Usages industrie'!$O8*(1+'Usages industrie'!$P8)^(G$7-$D$7)/1000</f>
        <v>0</v>
      </c>
      <c r="H68" s="210">
        <f>H17*'Usages industrie'!$O8*(1+'Usages industrie'!$P8)^(H$7-$D$7)/1000</f>
        <v>0</v>
      </c>
      <c r="I68" s="210">
        <f>I17*'Usages industrie'!$O8*(1+'Usages industrie'!$P8)^(I$7-$D$7)/1000</f>
        <v>0</v>
      </c>
      <c r="J68" s="210">
        <f>J17*'Usages industrie'!$O8*(1+'Usages industrie'!$P8)^(J$7-$D$7)/1000</f>
        <v>0</v>
      </c>
      <c r="K68" s="210">
        <f>K17*'Usages industrie'!$O8*(1+'Usages industrie'!$P8)^(K$7-$D$7)/1000</f>
        <v>0</v>
      </c>
      <c r="L68" s="210">
        <f>L17*'Usages industrie'!$O8*(1+'Usages industrie'!$P8)^(L$7-$D$7)/1000</f>
        <v>0</v>
      </c>
      <c r="M68" s="210">
        <f>M17*'Usages industrie'!$O8*(1+'Usages industrie'!$P8)^(M$7-$D$7)/1000</f>
        <v>0</v>
      </c>
      <c r="N68" s="210">
        <f>N17*'Usages industrie'!$O8*(1+'Usages industrie'!$P8)^(N$7-$D$7)/1000</f>
        <v>0</v>
      </c>
      <c r="O68" s="210">
        <f>O17*'Usages industrie'!$O8*(1+'Usages industrie'!$P8)^(O$7-$D$7)/1000</f>
        <v>0</v>
      </c>
      <c r="P68" s="210">
        <f>P17*'Usages industrie'!$O8*(1+'Usages industrie'!$P8)^(P$7-$D$7)/1000</f>
        <v>0</v>
      </c>
      <c r="Q68" s="210">
        <f>Q17*'Usages industrie'!$O8*(1+'Usages industrie'!$P8)^(Q$7-$D$7)/1000</f>
        <v>0</v>
      </c>
      <c r="R68" s="210">
        <f>R17*'Usages industrie'!$O8*(1+'Usages industrie'!$P8)^(R$7-$D$7)/1000</f>
        <v>0</v>
      </c>
    </row>
    <row r="69" spans="1:18" hidden="1" outlineLevel="2" x14ac:dyDescent="0.35">
      <c r="A69" s="209" t="str">
        <f>'Usages industrie'!A9</f>
        <v>Usage industriel n°6</v>
      </c>
      <c r="B69" s="209" t="s">
        <v>639</v>
      </c>
      <c r="C69" s="209"/>
      <c r="D69" s="210">
        <f>D18*'Usages industrie'!$O9*(1+'Usages industrie'!$P9)^(D$7-$D$7)/1000</f>
        <v>0</v>
      </c>
      <c r="E69" s="210">
        <f>E18*'Usages industrie'!$O9*(1+'Usages industrie'!$P9)^(E$7-$D$7)/1000</f>
        <v>0</v>
      </c>
      <c r="F69" s="210">
        <f>F18*'Usages industrie'!$O9*(1+'Usages industrie'!$P9)^(F$7-$D$7)/1000</f>
        <v>0</v>
      </c>
      <c r="G69" s="210">
        <f>G18*'Usages industrie'!$O9*(1+'Usages industrie'!$P9)^(G$7-$D$7)/1000</f>
        <v>0</v>
      </c>
      <c r="H69" s="210">
        <f>H18*'Usages industrie'!$O9*(1+'Usages industrie'!$P9)^(H$7-$D$7)/1000</f>
        <v>0</v>
      </c>
      <c r="I69" s="210">
        <f>I18*'Usages industrie'!$O9*(1+'Usages industrie'!$P9)^(I$7-$D$7)/1000</f>
        <v>0</v>
      </c>
      <c r="J69" s="210">
        <f>J18*'Usages industrie'!$O9*(1+'Usages industrie'!$P9)^(J$7-$D$7)/1000</f>
        <v>0</v>
      </c>
      <c r="K69" s="210">
        <f>K18*'Usages industrie'!$O9*(1+'Usages industrie'!$P9)^(K$7-$D$7)/1000</f>
        <v>0</v>
      </c>
      <c r="L69" s="210">
        <f>L18*'Usages industrie'!$O9*(1+'Usages industrie'!$P9)^(L$7-$D$7)/1000</f>
        <v>0</v>
      </c>
      <c r="M69" s="210">
        <f>M18*'Usages industrie'!$O9*(1+'Usages industrie'!$P9)^(M$7-$D$7)/1000</f>
        <v>0</v>
      </c>
      <c r="N69" s="210">
        <f>N18*'Usages industrie'!$O9*(1+'Usages industrie'!$P9)^(N$7-$D$7)/1000</f>
        <v>0</v>
      </c>
      <c r="O69" s="210">
        <f>O18*'Usages industrie'!$O9*(1+'Usages industrie'!$P9)^(O$7-$D$7)/1000</f>
        <v>0</v>
      </c>
      <c r="P69" s="210">
        <f>P18*'Usages industrie'!$O9*(1+'Usages industrie'!$P9)^(P$7-$D$7)/1000</f>
        <v>0</v>
      </c>
      <c r="Q69" s="210">
        <f>Q18*'Usages industrie'!$O9*(1+'Usages industrie'!$P9)^(Q$7-$D$7)/1000</f>
        <v>0</v>
      </c>
      <c r="R69" s="210">
        <f>R18*'Usages industrie'!$O9*(1+'Usages industrie'!$P9)^(R$7-$D$7)/1000</f>
        <v>0</v>
      </c>
    </row>
    <row r="70" spans="1:18" hidden="1" outlineLevel="2" x14ac:dyDescent="0.35">
      <c r="A70" s="209" t="str">
        <f>'Usages industrie'!A10</f>
        <v>Usage industriel n°7</v>
      </c>
      <c r="B70" s="209" t="s">
        <v>639</v>
      </c>
      <c r="C70" s="209"/>
      <c r="D70" s="210">
        <f>D19*'Usages industrie'!$O10*(1+'Usages industrie'!$P10)^(D$7-$D$7)/1000</f>
        <v>0</v>
      </c>
      <c r="E70" s="210">
        <f>E19*'Usages industrie'!$O10*(1+'Usages industrie'!$P10)^(E$7-$D$7)/1000</f>
        <v>0</v>
      </c>
      <c r="F70" s="210">
        <f>F19*'Usages industrie'!$O10*(1+'Usages industrie'!$P10)^(F$7-$D$7)/1000</f>
        <v>0</v>
      </c>
      <c r="G70" s="210">
        <f>G19*'Usages industrie'!$O10*(1+'Usages industrie'!$P10)^(G$7-$D$7)/1000</f>
        <v>0</v>
      </c>
      <c r="H70" s="210">
        <f>H19*'Usages industrie'!$O10*(1+'Usages industrie'!$P10)^(H$7-$D$7)/1000</f>
        <v>0</v>
      </c>
      <c r="I70" s="210">
        <f>I19*'Usages industrie'!$O10*(1+'Usages industrie'!$P10)^(I$7-$D$7)/1000</f>
        <v>0</v>
      </c>
      <c r="J70" s="210">
        <f>J19*'Usages industrie'!$O10*(1+'Usages industrie'!$P10)^(J$7-$D$7)/1000</f>
        <v>0</v>
      </c>
      <c r="K70" s="210">
        <f>K19*'Usages industrie'!$O10*(1+'Usages industrie'!$P10)^(K$7-$D$7)/1000</f>
        <v>0</v>
      </c>
      <c r="L70" s="210">
        <f>L19*'Usages industrie'!$O10*(1+'Usages industrie'!$P10)^(L$7-$D$7)/1000</f>
        <v>0</v>
      </c>
      <c r="M70" s="210">
        <f>M19*'Usages industrie'!$O10*(1+'Usages industrie'!$P10)^(M$7-$D$7)/1000</f>
        <v>0</v>
      </c>
      <c r="N70" s="210">
        <f>N19*'Usages industrie'!$O10*(1+'Usages industrie'!$P10)^(N$7-$D$7)/1000</f>
        <v>0</v>
      </c>
      <c r="O70" s="210">
        <f>O19*'Usages industrie'!$O10*(1+'Usages industrie'!$P10)^(O$7-$D$7)/1000</f>
        <v>0</v>
      </c>
      <c r="P70" s="210">
        <f>P19*'Usages industrie'!$O10*(1+'Usages industrie'!$P10)^(P$7-$D$7)/1000</f>
        <v>0</v>
      </c>
      <c r="Q70" s="210">
        <f>Q19*'Usages industrie'!$O10*(1+'Usages industrie'!$P10)^(Q$7-$D$7)/1000</f>
        <v>0</v>
      </c>
      <c r="R70" s="210">
        <f>R19*'Usages industrie'!$O10*(1+'Usages industrie'!$P10)^(R$7-$D$7)/1000</f>
        <v>0</v>
      </c>
    </row>
    <row r="71" spans="1:18" hidden="1" outlineLevel="2" x14ac:dyDescent="0.35">
      <c r="A71" s="209" t="str">
        <f>'Usages industrie'!A11</f>
        <v>Usage industriel n°8</v>
      </c>
      <c r="B71" s="209" t="s">
        <v>639</v>
      </c>
      <c r="C71" s="209"/>
      <c r="D71" s="210">
        <f>D20*'Usages industrie'!$O11*(1+'Usages industrie'!$P11)^(D$7-$D$7)/1000</f>
        <v>0</v>
      </c>
      <c r="E71" s="210">
        <f>E20*'Usages industrie'!$O11*(1+'Usages industrie'!$P11)^(E$7-$D$7)/1000</f>
        <v>0</v>
      </c>
      <c r="F71" s="210">
        <f>F20*'Usages industrie'!$O11*(1+'Usages industrie'!$P11)^(F$7-$D$7)/1000</f>
        <v>0</v>
      </c>
      <c r="G71" s="210">
        <f>G20*'Usages industrie'!$O11*(1+'Usages industrie'!$P11)^(G$7-$D$7)/1000</f>
        <v>0</v>
      </c>
      <c r="H71" s="210">
        <f>H20*'Usages industrie'!$O11*(1+'Usages industrie'!$P11)^(H$7-$D$7)/1000</f>
        <v>0</v>
      </c>
      <c r="I71" s="210">
        <f>I20*'Usages industrie'!$O11*(1+'Usages industrie'!$P11)^(I$7-$D$7)/1000</f>
        <v>0</v>
      </c>
      <c r="J71" s="210">
        <f>J20*'Usages industrie'!$O11*(1+'Usages industrie'!$P11)^(J$7-$D$7)/1000</f>
        <v>0</v>
      </c>
      <c r="K71" s="210">
        <f>K20*'Usages industrie'!$O11*(1+'Usages industrie'!$P11)^(K$7-$D$7)/1000</f>
        <v>0</v>
      </c>
      <c r="L71" s="210">
        <f>L20*'Usages industrie'!$O11*(1+'Usages industrie'!$P11)^(L$7-$D$7)/1000</f>
        <v>0</v>
      </c>
      <c r="M71" s="210">
        <f>M20*'Usages industrie'!$O11*(1+'Usages industrie'!$P11)^(M$7-$D$7)/1000</f>
        <v>0</v>
      </c>
      <c r="N71" s="210">
        <f>N20*'Usages industrie'!$O11*(1+'Usages industrie'!$P11)^(N$7-$D$7)/1000</f>
        <v>0</v>
      </c>
      <c r="O71" s="210">
        <f>O20*'Usages industrie'!$O11*(1+'Usages industrie'!$P11)^(O$7-$D$7)/1000</f>
        <v>0</v>
      </c>
      <c r="P71" s="210">
        <f>P20*'Usages industrie'!$O11*(1+'Usages industrie'!$P11)^(P$7-$D$7)/1000</f>
        <v>0</v>
      </c>
      <c r="Q71" s="210">
        <f>Q20*'Usages industrie'!$O11*(1+'Usages industrie'!$P11)^(Q$7-$D$7)/1000</f>
        <v>0</v>
      </c>
      <c r="R71" s="210">
        <f>R20*'Usages industrie'!$O11*(1+'Usages industrie'!$P11)^(R$7-$D$7)/1000</f>
        <v>0</v>
      </c>
    </row>
    <row r="72" spans="1:18" hidden="1" outlineLevel="2" x14ac:dyDescent="0.35">
      <c r="A72" s="209" t="str">
        <f>'Usages industrie'!A12</f>
        <v>Usage industriel n°9</v>
      </c>
      <c r="B72" s="209" t="s">
        <v>639</v>
      </c>
      <c r="C72" s="209"/>
      <c r="D72" s="210">
        <f>D21*'Usages industrie'!$O12*(1+'Usages industrie'!$P12)^(D$7-$D$7)/1000</f>
        <v>0</v>
      </c>
      <c r="E72" s="210">
        <f>E21*'Usages industrie'!$O12*(1+'Usages industrie'!$P12)^(E$7-$D$7)/1000</f>
        <v>0</v>
      </c>
      <c r="F72" s="210">
        <f>F21*'Usages industrie'!$O12*(1+'Usages industrie'!$P12)^(F$7-$D$7)/1000</f>
        <v>0</v>
      </c>
      <c r="G72" s="210">
        <f>G21*'Usages industrie'!$O12*(1+'Usages industrie'!$P12)^(G$7-$D$7)/1000</f>
        <v>0</v>
      </c>
      <c r="H72" s="210">
        <f>H21*'Usages industrie'!$O12*(1+'Usages industrie'!$P12)^(H$7-$D$7)/1000</f>
        <v>0</v>
      </c>
      <c r="I72" s="210">
        <f>I21*'Usages industrie'!$O12*(1+'Usages industrie'!$P12)^(I$7-$D$7)/1000</f>
        <v>0</v>
      </c>
      <c r="J72" s="210">
        <f>J21*'Usages industrie'!$O12*(1+'Usages industrie'!$P12)^(J$7-$D$7)/1000</f>
        <v>0</v>
      </c>
      <c r="K72" s="210">
        <f>K21*'Usages industrie'!$O12*(1+'Usages industrie'!$P12)^(K$7-$D$7)/1000</f>
        <v>0</v>
      </c>
      <c r="L72" s="210">
        <f>L21*'Usages industrie'!$O12*(1+'Usages industrie'!$P12)^(L$7-$D$7)/1000</f>
        <v>0</v>
      </c>
      <c r="M72" s="210">
        <f>M21*'Usages industrie'!$O12*(1+'Usages industrie'!$P12)^(M$7-$D$7)/1000</f>
        <v>0</v>
      </c>
      <c r="N72" s="210">
        <f>N21*'Usages industrie'!$O12*(1+'Usages industrie'!$P12)^(N$7-$D$7)/1000</f>
        <v>0</v>
      </c>
      <c r="O72" s="210">
        <f>O21*'Usages industrie'!$O12*(1+'Usages industrie'!$P12)^(O$7-$D$7)/1000</f>
        <v>0</v>
      </c>
      <c r="P72" s="210">
        <f>P21*'Usages industrie'!$O12*(1+'Usages industrie'!$P12)^(P$7-$D$7)/1000</f>
        <v>0</v>
      </c>
      <c r="Q72" s="210">
        <f>Q21*'Usages industrie'!$O12*(1+'Usages industrie'!$P12)^(Q$7-$D$7)/1000</f>
        <v>0</v>
      </c>
      <c r="R72" s="210">
        <f>R21*'Usages industrie'!$O12*(1+'Usages industrie'!$P12)^(R$7-$D$7)/1000</f>
        <v>0</v>
      </c>
    </row>
    <row r="73" spans="1:18" hidden="1" outlineLevel="2" x14ac:dyDescent="0.35">
      <c r="A73" s="209" t="str">
        <f>'Usages industrie'!A13</f>
        <v>Usage industriel n°10</v>
      </c>
      <c r="B73" s="209" t="s">
        <v>639</v>
      </c>
      <c r="C73" s="209"/>
      <c r="D73" s="210">
        <f>D22*'Usages industrie'!$O13*(1+'Usages industrie'!$P13)^(D$7-$D$7)/1000</f>
        <v>0</v>
      </c>
      <c r="E73" s="210">
        <f>E22*'Usages industrie'!$O13*(1+'Usages industrie'!$P13)^(E$7-$D$7)/1000</f>
        <v>0</v>
      </c>
      <c r="F73" s="210">
        <f>F22*'Usages industrie'!$O13*(1+'Usages industrie'!$P13)^(F$7-$D$7)/1000</f>
        <v>0</v>
      </c>
      <c r="G73" s="210">
        <f>G22*'Usages industrie'!$O13*(1+'Usages industrie'!$P13)^(G$7-$D$7)/1000</f>
        <v>0</v>
      </c>
      <c r="H73" s="210">
        <f>H22*'Usages industrie'!$O13*(1+'Usages industrie'!$P13)^(H$7-$D$7)/1000</f>
        <v>0</v>
      </c>
      <c r="I73" s="210">
        <f>I22*'Usages industrie'!$O13*(1+'Usages industrie'!$P13)^(I$7-$D$7)/1000</f>
        <v>0</v>
      </c>
      <c r="J73" s="210">
        <f>J22*'Usages industrie'!$O13*(1+'Usages industrie'!$P13)^(J$7-$D$7)/1000</f>
        <v>0</v>
      </c>
      <c r="K73" s="210">
        <f>K22*'Usages industrie'!$O13*(1+'Usages industrie'!$P13)^(K$7-$D$7)/1000</f>
        <v>0</v>
      </c>
      <c r="L73" s="210">
        <f>L22*'Usages industrie'!$O13*(1+'Usages industrie'!$P13)^(L$7-$D$7)/1000</f>
        <v>0</v>
      </c>
      <c r="M73" s="210">
        <f>M22*'Usages industrie'!$O13*(1+'Usages industrie'!$P13)^(M$7-$D$7)/1000</f>
        <v>0</v>
      </c>
      <c r="N73" s="210">
        <f>N22*'Usages industrie'!$O13*(1+'Usages industrie'!$P13)^(N$7-$D$7)/1000</f>
        <v>0</v>
      </c>
      <c r="O73" s="210">
        <f>O22*'Usages industrie'!$O13*(1+'Usages industrie'!$P13)^(O$7-$D$7)/1000</f>
        <v>0</v>
      </c>
      <c r="P73" s="210">
        <f>P22*'Usages industrie'!$O13*(1+'Usages industrie'!$P13)^(P$7-$D$7)/1000</f>
        <v>0</v>
      </c>
      <c r="Q73" s="210">
        <f>Q22*'Usages industrie'!$O13*(1+'Usages industrie'!$P13)^(Q$7-$D$7)/1000</f>
        <v>0</v>
      </c>
      <c r="R73" s="210">
        <f>R22*'Usages industrie'!$O13*(1+'Usages industrie'!$P13)^(R$7-$D$7)/1000</f>
        <v>0</v>
      </c>
    </row>
    <row r="74" spans="1:18" hidden="1" outlineLevel="2" x14ac:dyDescent="0.35">
      <c r="A74" s="209" t="str">
        <f>'Usages industrie'!A14</f>
        <v>Usage industriel n°11</v>
      </c>
      <c r="B74" s="209" t="s">
        <v>639</v>
      </c>
      <c r="C74" s="209"/>
      <c r="D74" s="210">
        <f>D23*'Usages industrie'!$O14*(1+'Usages industrie'!$P14)^(D$7-$D$7)/1000</f>
        <v>0</v>
      </c>
      <c r="E74" s="210">
        <f>E23*'Usages industrie'!$O14*(1+'Usages industrie'!$P14)^(E$7-$D$7)/1000</f>
        <v>0</v>
      </c>
      <c r="F74" s="210">
        <f>F23*'Usages industrie'!$O14*(1+'Usages industrie'!$P14)^(F$7-$D$7)/1000</f>
        <v>0</v>
      </c>
      <c r="G74" s="210">
        <f>G23*'Usages industrie'!$O14*(1+'Usages industrie'!$P14)^(G$7-$D$7)/1000</f>
        <v>0</v>
      </c>
      <c r="H74" s="210">
        <f>H23*'Usages industrie'!$O14*(1+'Usages industrie'!$P14)^(H$7-$D$7)/1000</f>
        <v>0</v>
      </c>
      <c r="I74" s="210">
        <f>I23*'Usages industrie'!$O14*(1+'Usages industrie'!$P14)^(I$7-$D$7)/1000</f>
        <v>0</v>
      </c>
      <c r="J74" s="210">
        <f>J23*'Usages industrie'!$O14*(1+'Usages industrie'!$P14)^(J$7-$D$7)/1000</f>
        <v>0</v>
      </c>
      <c r="K74" s="210">
        <f>K23*'Usages industrie'!$O14*(1+'Usages industrie'!$P14)^(K$7-$D$7)/1000</f>
        <v>0</v>
      </c>
      <c r="L74" s="210">
        <f>L23*'Usages industrie'!$O14*(1+'Usages industrie'!$P14)^(L$7-$D$7)/1000</f>
        <v>0</v>
      </c>
      <c r="M74" s="210">
        <f>M23*'Usages industrie'!$O14*(1+'Usages industrie'!$P14)^(M$7-$D$7)/1000</f>
        <v>0</v>
      </c>
      <c r="N74" s="210">
        <f>N23*'Usages industrie'!$O14*(1+'Usages industrie'!$P14)^(N$7-$D$7)/1000</f>
        <v>0</v>
      </c>
      <c r="O74" s="210">
        <f>O23*'Usages industrie'!$O14*(1+'Usages industrie'!$P14)^(O$7-$D$7)/1000</f>
        <v>0</v>
      </c>
      <c r="P74" s="210">
        <f>P23*'Usages industrie'!$O14*(1+'Usages industrie'!$P14)^(P$7-$D$7)/1000</f>
        <v>0</v>
      </c>
      <c r="Q74" s="210">
        <f>Q23*'Usages industrie'!$O14*(1+'Usages industrie'!$P14)^(Q$7-$D$7)/1000</f>
        <v>0</v>
      </c>
      <c r="R74" s="210">
        <f>R23*'Usages industrie'!$O14*(1+'Usages industrie'!$P14)^(R$7-$D$7)/1000</f>
        <v>0</v>
      </c>
    </row>
    <row r="75" spans="1:18" hidden="1" outlineLevel="2" x14ac:dyDescent="0.35">
      <c r="A75" s="209" t="str">
        <f>'Usages industrie'!A15</f>
        <v>Usage industriel n°12</v>
      </c>
      <c r="B75" s="209" t="s">
        <v>639</v>
      </c>
      <c r="C75" s="209"/>
      <c r="D75" s="210">
        <f>D24*'Usages industrie'!$O15*(1+'Usages industrie'!$P15)^(D$7-$D$7)/1000</f>
        <v>0</v>
      </c>
      <c r="E75" s="210">
        <f>E24*'Usages industrie'!$O15*(1+'Usages industrie'!$P15)^(E$7-$D$7)/1000</f>
        <v>0</v>
      </c>
      <c r="F75" s="210">
        <f>F24*'Usages industrie'!$O15*(1+'Usages industrie'!$P15)^(F$7-$D$7)/1000</f>
        <v>0</v>
      </c>
      <c r="G75" s="210">
        <f>G24*'Usages industrie'!$O15*(1+'Usages industrie'!$P15)^(G$7-$D$7)/1000</f>
        <v>0</v>
      </c>
      <c r="H75" s="210">
        <f>H24*'Usages industrie'!$O15*(1+'Usages industrie'!$P15)^(H$7-$D$7)/1000</f>
        <v>0</v>
      </c>
      <c r="I75" s="210">
        <f>I24*'Usages industrie'!$O15*(1+'Usages industrie'!$P15)^(I$7-$D$7)/1000</f>
        <v>0</v>
      </c>
      <c r="J75" s="210">
        <f>J24*'Usages industrie'!$O15*(1+'Usages industrie'!$P15)^(J$7-$D$7)/1000</f>
        <v>0</v>
      </c>
      <c r="K75" s="210">
        <f>K24*'Usages industrie'!$O15*(1+'Usages industrie'!$P15)^(K$7-$D$7)/1000</f>
        <v>0</v>
      </c>
      <c r="L75" s="210">
        <f>L24*'Usages industrie'!$O15*(1+'Usages industrie'!$P15)^(L$7-$D$7)/1000</f>
        <v>0</v>
      </c>
      <c r="M75" s="210">
        <f>M24*'Usages industrie'!$O15*(1+'Usages industrie'!$P15)^(M$7-$D$7)/1000</f>
        <v>0</v>
      </c>
      <c r="N75" s="210">
        <f>N24*'Usages industrie'!$O15*(1+'Usages industrie'!$P15)^(N$7-$D$7)/1000</f>
        <v>0</v>
      </c>
      <c r="O75" s="210">
        <f>O24*'Usages industrie'!$O15*(1+'Usages industrie'!$P15)^(O$7-$D$7)/1000</f>
        <v>0</v>
      </c>
      <c r="P75" s="210">
        <f>P24*'Usages industrie'!$O15*(1+'Usages industrie'!$P15)^(P$7-$D$7)/1000</f>
        <v>0</v>
      </c>
      <c r="Q75" s="210">
        <f>Q24*'Usages industrie'!$O15*(1+'Usages industrie'!$P15)^(Q$7-$D$7)/1000</f>
        <v>0</v>
      </c>
      <c r="R75" s="210">
        <f>R24*'Usages industrie'!$O15*(1+'Usages industrie'!$P15)^(R$7-$D$7)/1000</f>
        <v>0</v>
      </c>
    </row>
    <row r="76" spans="1:18" hidden="1" outlineLevel="2" x14ac:dyDescent="0.35">
      <c r="A76" s="209" t="str">
        <f>'Usages industrie'!A16</f>
        <v>Usage industriel n°13</v>
      </c>
      <c r="B76" s="209" t="s">
        <v>639</v>
      </c>
      <c r="C76" s="209"/>
      <c r="D76" s="210">
        <f>D25*'Usages industrie'!$O16*(1+'Usages industrie'!$P16)^(D$7-$D$7)/1000</f>
        <v>0</v>
      </c>
      <c r="E76" s="210">
        <f>E25*'Usages industrie'!$O16*(1+'Usages industrie'!$P16)^(E$7-$D$7)/1000</f>
        <v>0</v>
      </c>
      <c r="F76" s="210">
        <f>F25*'Usages industrie'!$O16*(1+'Usages industrie'!$P16)^(F$7-$D$7)/1000</f>
        <v>0</v>
      </c>
      <c r="G76" s="210">
        <f>G25*'Usages industrie'!$O16*(1+'Usages industrie'!$P16)^(G$7-$D$7)/1000</f>
        <v>0</v>
      </c>
      <c r="H76" s="210">
        <f>H25*'Usages industrie'!$O16*(1+'Usages industrie'!$P16)^(H$7-$D$7)/1000</f>
        <v>0</v>
      </c>
      <c r="I76" s="210">
        <f>I25*'Usages industrie'!$O16*(1+'Usages industrie'!$P16)^(I$7-$D$7)/1000</f>
        <v>0</v>
      </c>
      <c r="J76" s="210">
        <f>J25*'Usages industrie'!$O16*(1+'Usages industrie'!$P16)^(J$7-$D$7)/1000</f>
        <v>0</v>
      </c>
      <c r="K76" s="210">
        <f>K25*'Usages industrie'!$O16*(1+'Usages industrie'!$P16)^(K$7-$D$7)/1000</f>
        <v>0</v>
      </c>
      <c r="L76" s="210">
        <f>L25*'Usages industrie'!$O16*(1+'Usages industrie'!$P16)^(L$7-$D$7)/1000</f>
        <v>0</v>
      </c>
      <c r="M76" s="210">
        <f>M25*'Usages industrie'!$O16*(1+'Usages industrie'!$P16)^(M$7-$D$7)/1000</f>
        <v>0</v>
      </c>
      <c r="N76" s="210">
        <f>N25*'Usages industrie'!$O16*(1+'Usages industrie'!$P16)^(N$7-$D$7)/1000</f>
        <v>0</v>
      </c>
      <c r="O76" s="210">
        <f>O25*'Usages industrie'!$O16*(1+'Usages industrie'!$P16)^(O$7-$D$7)/1000</f>
        <v>0</v>
      </c>
      <c r="P76" s="210">
        <f>P25*'Usages industrie'!$O16*(1+'Usages industrie'!$P16)^(P$7-$D$7)/1000</f>
        <v>0</v>
      </c>
      <c r="Q76" s="210">
        <f>Q25*'Usages industrie'!$O16*(1+'Usages industrie'!$P16)^(Q$7-$D$7)/1000</f>
        <v>0</v>
      </c>
      <c r="R76" s="210">
        <f>R25*'Usages industrie'!$O16*(1+'Usages industrie'!$P16)^(R$7-$D$7)/1000</f>
        <v>0</v>
      </c>
    </row>
    <row r="77" spans="1:18" hidden="1" outlineLevel="2" x14ac:dyDescent="0.35">
      <c r="A77" s="209" t="str">
        <f>'Usages industrie'!A17</f>
        <v>Usage industriel n°14</v>
      </c>
      <c r="B77" s="209" t="s">
        <v>639</v>
      </c>
      <c r="C77" s="209"/>
      <c r="D77" s="210">
        <f>D26*'Usages industrie'!$O17*(1+'Usages industrie'!$P17)^(D$7-$D$7)/1000</f>
        <v>0</v>
      </c>
      <c r="E77" s="210">
        <f>E26*'Usages industrie'!$O17*(1+'Usages industrie'!$P17)^(E$7-$D$7)/1000</f>
        <v>0</v>
      </c>
      <c r="F77" s="210">
        <f>F26*'Usages industrie'!$O17*(1+'Usages industrie'!$P17)^(F$7-$D$7)/1000</f>
        <v>0</v>
      </c>
      <c r="G77" s="210">
        <f>G26*'Usages industrie'!$O17*(1+'Usages industrie'!$P17)^(G$7-$D$7)/1000</f>
        <v>0</v>
      </c>
      <c r="H77" s="210">
        <f>H26*'Usages industrie'!$O17*(1+'Usages industrie'!$P17)^(H$7-$D$7)/1000</f>
        <v>0</v>
      </c>
      <c r="I77" s="210">
        <f>I26*'Usages industrie'!$O17*(1+'Usages industrie'!$P17)^(I$7-$D$7)/1000</f>
        <v>0</v>
      </c>
      <c r="J77" s="210">
        <f>J26*'Usages industrie'!$O17*(1+'Usages industrie'!$P17)^(J$7-$D$7)/1000</f>
        <v>0</v>
      </c>
      <c r="K77" s="210">
        <f>K26*'Usages industrie'!$O17*(1+'Usages industrie'!$P17)^(K$7-$D$7)/1000</f>
        <v>0</v>
      </c>
      <c r="L77" s="210">
        <f>L26*'Usages industrie'!$O17*(1+'Usages industrie'!$P17)^(L$7-$D$7)/1000</f>
        <v>0</v>
      </c>
      <c r="M77" s="210">
        <f>M26*'Usages industrie'!$O17*(1+'Usages industrie'!$P17)^(M$7-$D$7)/1000</f>
        <v>0</v>
      </c>
      <c r="N77" s="210">
        <f>N26*'Usages industrie'!$O17*(1+'Usages industrie'!$P17)^(N$7-$D$7)/1000</f>
        <v>0</v>
      </c>
      <c r="O77" s="210">
        <f>O26*'Usages industrie'!$O17*(1+'Usages industrie'!$P17)^(O$7-$D$7)/1000</f>
        <v>0</v>
      </c>
      <c r="P77" s="210">
        <f>P26*'Usages industrie'!$O17*(1+'Usages industrie'!$P17)^(P$7-$D$7)/1000</f>
        <v>0</v>
      </c>
      <c r="Q77" s="210">
        <f>Q26*'Usages industrie'!$O17*(1+'Usages industrie'!$P17)^(Q$7-$D$7)/1000</f>
        <v>0</v>
      </c>
      <c r="R77" s="210">
        <f>R26*'Usages industrie'!$O17*(1+'Usages industrie'!$P17)^(R$7-$D$7)/1000</f>
        <v>0</v>
      </c>
    </row>
    <row r="78" spans="1:18" hidden="1" outlineLevel="2" x14ac:dyDescent="0.35">
      <c r="A78" s="209" t="str">
        <f>'Usages industrie'!A18</f>
        <v>Usage industriel n°15</v>
      </c>
      <c r="B78" s="209" t="s">
        <v>639</v>
      </c>
      <c r="C78" s="209"/>
      <c r="D78" s="210">
        <f>D27*'Usages industrie'!$O18*(1+'Usages industrie'!$P18)^(D$7-$D$7)/1000</f>
        <v>0</v>
      </c>
      <c r="E78" s="210">
        <f>E27*'Usages industrie'!$O18*(1+'Usages industrie'!$P18)^(E$7-$D$7)/1000</f>
        <v>0</v>
      </c>
      <c r="F78" s="210">
        <f>F27*'Usages industrie'!$O18*(1+'Usages industrie'!$P18)^(F$7-$D$7)/1000</f>
        <v>0</v>
      </c>
      <c r="G78" s="210">
        <f>G27*'Usages industrie'!$O18*(1+'Usages industrie'!$P18)^(G$7-$D$7)/1000</f>
        <v>0</v>
      </c>
      <c r="H78" s="210">
        <f>H27*'Usages industrie'!$O18*(1+'Usages industrie'!$P18)^(H$7-$D$7)/1000</f>
        <v>0</v>
      </c>
      <c r="I78" s="210">
        <f>I27*'Usages industrie'!$O18*(1+'Usages industrie'!$P18)^(I$7-$D$7)/1000</f>
        <v>0</v>
      </c>
      <c r="J78" s="210">
        <f>J27*'Usages industrie'!$O18*(1+'Usages industrie'!$P18)^(J$7-$D$7)/1000</f>
        <v>0</v>
      </c>
      <c r="K78" s="210">
        <f>K27*'Usages industrie'!$O18*(1+'Usages industrie'!$P18)^(K$7-$D$7)/1000</f>
        <v>0</v>
      </c>
      <c r="L78" s="210">
        <f>L27*'Usages industrie'!$O18*(1+'Usages industrie'!$P18)^(L$7-$D$7)/1000</f>
        <v>0</v>
      </c>
      <c r="M78" s="210">
        <f>M27*'Usages industrie'!$O18*(1+'Usages industrie'!$P18)^(M$7-$D$7)/1000</f>
        <v>0</v>
      </c>
      <c r="N78" s="210">
        <f>N27*'Usages industrie'!$O18*(1+'Usages industrie'!$P18)^(N$7-$D$7)/1000</f>
        <v>0</v>
      </c>
      <c r="O78" s="210">
        <f>O27*'Usages industrie'!$O18*(1+'Usages industrie'!$P18)^(O$7-$D$7)/1000</f>
        <v>0</v>
      </c>
      <c r="P78" s="210">
        <f>P27*'Usages industrie'!$O18*(1+'Usages industrie'!$P18)^(P$7-$D$7)/1000</f>
        <v>0</v>
      </c>
      <c r="Q78" s="210">
        <f>Q27*'Usages industrie'!$O18*(1+'Usages industrie'!$P18)^(Q$7-$D$7)/1000</f>
        <v>0</v>
      </c>
      <c r="R78" s="210">
        <f>R27*'Usages industrie'!$O18*(1+'Usages industrie'!$P18)^(R$7-$D$7)/1000</f>
        <v>0</v>
      </c>
    </row>
    <row r="79" spans="1:18" hidden="1" outlineLevel="2" x14ac:dyDescent="0.35">
      <c r="A79" s="209" t="str">
        <f>'Usages industrie'!A19</f>
        <v>Usage industriel n°16</v>
      </c>
      <c r="B79" s="209" t="s">
        <v>639</v>
      </c>
      <c r="C79" s="209"/>
      <c r="D79" s="210">
        <f>D28*'Usages industrie'!$O19*(1+'Usages industrie'!$P19)^(D$7-$D$7)/1000</f>
        <v>0</v>
      </c>
      <c r="E79" s="210">
        <f>E28*'Usages industrie'!$O19*(1+'Usages industrie'!$P19)^(E$7-$D$7)/1000</f>
        <v>0</v>
      </c>
      <c r="F79" s="210">
        <f>F28*'Usages industrie'!$O19*(1+'Usages industrie'!$P19)^(F$7-$D$7)/1000</f>
        <v>0</v>
      </c>
      <c r="G79" s="210">
        <f>G28*'Usages industrie'!$O19*(1+'Usages industrie'!$P19)^(G$7-$D$7)/1000</f>
        <v>0</v>
      </c>
      <c r="H79" s="210">
        <f>H28*'Usages industrie'!$O19*(1+'Usages industrie'!$P19)^(H$7-$D$7)/1000</f>
        <v>0</v>
      </c>
      <c r="I79" s="210">
        <f>I28*'Usages industrie'!$O19*(1+'Usages industrie'!$P19)^(I$7-$D$7)/1000</f>
        <v>0</v>
      </c>
      <c r="J79" s="210">
        <f>J28*'Usages industrie'!$O19*(1+'Usages industrie'!$P19)^(J$7-$D$7)/1000</f>
        <v>0</v>
      </c>
      <c r="K79" s="210">
        <f>K28*'Usages industrie'!$O19*(1+'Usages industrie'!$P19)^(K$7-$D$7)/1000</f>
        <v>0</v>
      </c>
      <c r="L79" s="210">
        <f>L28*'Usages industrie'!$O19*(1+'Usages industrie'!$P19)^(L$7-$D$7)/1000</f>
        <v>0</v>
      </c>
      <c r="M79" s="210">
        <f>M28*'Usages industrie'!$O19*(1+'Usages industrie'!$P19)^(M$7-$D$7)/1000</f>
        <v>0</v>
      </c>
      <c r="N79" s="210">
        <f>N28*'Usages industrie'!$O19*(1+'Usages industrie'!$P19)^(N$7-$D$7)/1000</f>
        <v>0</v>
      </c>
      <c r="O79" s="210">
        <f>O28*'Usages industrie'!$O19*(1+'Usages industrie'!$P19)^(O$7-$D$7)/1000</f>
        <v>0</v>
      </c>
      <c r="P79" s="210">
        <f>P28*'Usages industrie'!$O19*(1+'Usages industrie'!$P19)^(P$7-$D$7)/1000</f>
        <v>0</v>
      </c>
      <c r="Q79" s="210">
        <f>Q28*'Usages industrie'!$O19*(1+'Usages industrie'!$P19)^(Q$7-$D$7)/1000</f>
        <v>0</v>
      </c>
      <c r="R79" s="210">
        <f>R28*'Usages industrie'!$O19*(1+'Usages industrie'!$P19)^(R$7-$D$7)/1000</f>
        <v>0</v>
      </c>
    </row>
    <row r="80" spans="1:18" hidden="1" outlineLevel="2" x14ac:dyDescent="0.35">
      <c r="A80" s="209" t="str">
        <f>'Usages industrie'!A20</f>
        <v>Usage industriel n°17</v>
      </c>
      <c r="B80" s="209" t="s">
        <v>639</v>
      </c>
      <c r="C80" s="209"/>
      <c r="D80" s="210">
        <f>D29*'Usages industrie'!$O20*(1+'Usages industrie'!$P20)^(D$7-$D$7)/1000</f>
        <v>0</v>
      </c>
      <c r="E80" s="210">
        <f>E29*'Usages industrie'!$O20*(1+'Usages industrie'!$P20)^(E$7-$D$7)/1000</f>
        <v>0</v>
      </c>
      <c r="F80" s="210">
        <f>F29*'Usages industrie'!$O20*(1+'Usages industrie'!$P20)^(F$7-$D$7)/1000</f>
        <v>0</v>
      </c>
      <c r="G80" s="210">
        <f>G29*'Usages industrie'!$O20*(1+'Usages industrie'!$P20)^(G$7-$D$7)/1000</f>
        <v>0</v>
      </c>
      <c r="H80" s="210">
        <f>H29*'Usages industrie'!$O20*(1+'Usages industrie'!$P20)^(H$7-$D$7)/1000</f>
        <v>0</v>
      </c>
      <c r="I80" s="210">
        <f>I29*'Usages industrie'!$O20*(1+'Usages industrie'!$P20)^(I$7-$D$7)/1000</f>
        <v>0</v>
      </c>
      <c r="J80" s="210">
        <f>J29*'Usages industrie'!$O20*(1+'Usages industrie'!$P20)^(J$7-$D$7)/1000</f>
        <v>0</v>
      </c>
      <c r="K80" s="210">
        <f>K29*'Usages industrie'!$O20*(1+'Usages industrie'!$P20)^(K$7-$D$7)/1000</f>
        <v>0</v>
      </c>
      <c r="L80" s="210">
        <f>L29*'Usages industrie'!$O20*(1+'Usages industrie'!$P20)^(L$7-$D$7)/1000</f>
        <v>0</v>
      </c>
      <c r="M80" s="210">
        <f>M29*'Usages industrie'!$O20*(1+'Usages industrie'!$P20)^(M$7-$D$7)/1000</f>
        <v>0</v>
      </c>
      <c r="N80" s="210">
        <f>N29*'Usages industrie'!$O20*(1+'Usages industrie'!$P20)^(N$7-$D$7)/1000</f>
        <v>0</v>
      </c>
      <c r="O80" s="210">
        <f>O29*'Usages industrie'!$O20*(1+'Usages industrie'!$P20)^(O$7-$D$7)/1000</f>
        <v>0</v>
      </c>
      <c r="P80" s="210">
        <f>P29*'Usages industrie'!$O20*(1+'Usages industrie'!$P20)^(P$7-$D$7)/1000</f>
        <v>0</v>
      </c>
      <c r="Q80" s="210">
        <f>Q29*'Usages industrie'!$O20*(1+'Usages industrie'!$P20)^(Q$7-$D$7)/1000</f>
        <v>0</v>
      </c>
      <c r="R80" s="210">
        <f>R29*'Usages industrie'!$O20*(1+'Usages industrie'!$P20)^(R$7-$D$7)/1000</f>
        <v>0</v>
      </c>
    </row>
    <row r="81" spans="1:18" hidden="1" outlineLevel="2" x14ac:dyDescent="0.35">
      <c r="A81" s="209" t="str">
        <f>'Usages industrie'!A21</f>
        <v>Usage industriel n°18</v>
      </c>
      <c r="B81" s="209" t="s">
        <v>639</v>
      </c>
      <c r="C81" s="209"/>
      <c r="D81" s="210">
        <f>D30*'Usages industrie'!$O21*(1+'Usages industrie'!$P21)^(D$7-$D$7)/1000</f>
        <v>0</v>
      </c>
      <c r="E81" s="210">
        <f>E30*'Usages industrie'!$O21*(1+'Usages industrie'!$P21)^(E$7-$D$7)/1000</f>
        <v>0</v>
      </c>
      <c r="F81" s="210">
        <f>F30*'Usages industrie'!$O21*(1+'Usages industrie'!$P21)^(F$7-$D$7)/1000</f>
        <v>0</v>
      </c>
      <c r="G81" s="210">
        <f>G30*'Usages industrie'!$O21*(1+'Usages industrie'!$P21)^(G$7-$D$7)/1000</f>
        <v>0</v>
      </c>
      <c r="H81" s="210">
        <f>H30*'Usages industrie'!$O21*(1+'Usages industrie'!$P21)^(H$7-$D$7)/1000</f>
        <v>0</v>
      </c>
      <c r="I81" s="210">
        <f>I30*'Usages industrie'!$O21*(1+'Usages industrie'!$P21)^(I$7-$D$7)/1000</f>
        <v>0</v>
      </c>
      <c r="J81" s="210">
        <f>J30*'Usages industrie'!$O21*(1+'Usages industrie'!$P21)^(J$7-$D$7)/1000</f>
        <v>0</v>
      </c>
      <c r="K81" s="210">
        <f>K30*'Usages industrie'!$O21*(1+'Usages industrie'!$P21)^(K$7-$D$7)/1000</f>
        <v>0</v>
      </c>
      <c r="L81" s="210">
        <f>L30*'Usages industrie'!$O21*(1+'Usages industrie'!$P21)^(L$7-$D$7)/1000</f>
        <v>0</v>
      </c>
      <c r="M81" s="210">
        <f>M30*'Usages industrie'!$O21*(1+'Usages industrie'!$P21)^(M$7-$D$7)/1000</f>
        <v>0</v>
      </c>
      <c r="N81" s="210">
        <f>N30*'Usages industrie'!$O21*(1+'Usages industrie'!$P21)^(N$7-$D$7)/1000</f>
        <v>0</v>
      </c>
      <c r="O81" s="210">
        <f>O30*'Usages industrie'!$O21*(1+'Usages industrie'!$P21)^(O$7-$D$7)/1000</f>
        <v>0</v>
      </c>
      <c r="P81" s="210">
        <f>P30*'Usages industrie'!$O21*(1+'Usages industrie'!$P21)^(P$7-$D$7)/1000</f>
        <v>0</v>
      </c>
      <c r="Q81" s="210">
        <f>Q30*'Usages industrie'!$O21*(1+'Usages industrie'!$P21)^(Q$7-$D$7)/1000</f>
        <v>0</v>
      </c>
      <c r="R81" s="210">
        <f>R30*'Usages industrie'!$O21*(1+'Usages industrie'!$P21)^(R$7-$D$7)/1000</f>
        <v>0</v>
      </c>
    </row>
    <row r="82" spans="1:18" hidden="1" outlineLevel="2" x14ac:dyDescent="0.35">
      <c r="A82" s="209" t="str">
        <f>'Usages industrie'!A22</f>
        <v>Usage industriel n°19</v>
      </c>
      <c r="B82" s="209" t="s">
        <v>639</v>
      </c>
      <c r="C82" s="209"/>
      <c r="D82" s="210">
        <f>D31*'Usages industrie'!$O22*(1+'Usages industrie'!$P22)^(D$7-$D$7)/1000</f>
        <v>0</v>
      </c>
      <c r="E82" s="210">
        <f>E31*'Usages industrie'!$O22*(1+'Usages industrie'!$P22)^(E$7-$D$7)/1000</f>
        <v>0</v>
      </c>
      <c r="F82" s="210">
        <f>F31*'Usages industrie'!$O22*(1+'Usages industrie'!$P22)^(F$7-$D$7)/1000</f>
        <v>0</v>
      </c>
      <c r="G82" s="210">
        <f>G31*'Usages industrie'!$O22*(1+'Usages industrie'!$P22)^(G$7-$D$7)/1000</f>
        <v>0</v>
      </c>
      <c r="H82" s="210">
        <f>H31*'Usages industrie'!$O22*(1+'Usages industrie'!$P22)^(H$7-$D$7)/1000</f>
        <v>0</v>
      </c>
      <c r="I82" s="210">
        <f>I31*'Usages industrie'!$O22*(1+'Usages industrie'!$P22)^(I$7-$D$7)/1000</f>
        <v>0</v>
      </c>
      <c r="J82" s="210">
        <f>J31*'Usages industrie'!$O22*(1+'Usages industrie'!$P22)^(J$7-$D$7)/1000</f>
        <v>0</v>
      </c>
      <c r="K82" s="210">
        <f>K31*'Usages industrie'!$O22*(1+'Usages industrie'!$P22)^(K$7-$D$7)/1000</f>
        <v>0</v>
      </c>
      <c r="L82" s="210">
        <f>L31*'Usages industrie'!$O22*(1+'Usages industrie'!$P22)^(L$7-$D$7)/1000</f>
        <v>0</v>
      </c>
      <c r="M82" s="210">
        <f>M31*'Usages industrie'!$O22*(1+'Usages industrie'!$P22)^(M$7-$D$7)/1000</f>
        <v>0</v>
      </c>
      <c r="N82" s="210">
        <f>N31*'Usages industrie'!$O22*(1+'Usages industrie'!$P22)^(N$7-$D$7)/1000</f>
        <v>0</v>
      </c>
      <c r="O82" s="210">
        <f>O31*'Usages industrie'!$O22*(1+'Usages industrie'!$P22)^(O$7-$D$7)/1000</f>
        <v>0</v>
      </c>
      <c r="P82" s="210">
        <f>P31*'Usages industrie'!$O22*(1+'Usages industrie'!$P22)^(P$7-$D$7)/1000</f>
        <v>0</v>
      </c>
      <c r="Q82" s="210">
        <f>Q31*'Usages industrie'!$O22*(1+'Usages industrie'!$P22)^(Q$7-$D$7)/1000</f>
        <v>0</v>
      </c>
      <c r="R82" s="210">
        <f>R31*'Usages industrie'!$O22*(1+'Usages industrie'!$P22)^(R$7-$D$7)/1000</f>
        <v>0</v>
      </c>
    </row>
    <row r="83" spans="1:18" hidden="1" outlineLevel="2" x14ac:dyDescent="0.35">
      <c r="A83" s="209" t="str">
        <f>'Usages industrie'!A23</f>
        <v>Usage industriel n°20</v>
      </c>
      <c r="B83" s="209" t="s">
        <v>639</v>
      </c>
      <c r="C83" s="209"/>
      <c r="D83" s="210">
        <f>D32*'Usages industrie'!$O23*(1+'Usages industrie'!$P23)^(D$7-$D$7)/1000</f>
        <v>0</v>
      </c>
      <c r="E83" s="210">
        <f>E32*'Usages industrie'!$O23*(1+'Usages industrie'!$P23)^(E$7-$D$7)/1000</f>
        <v>0</v>
      </c>
      <c r="F83" s="210">
        <f>F32*'Usages industrie'!$O23*(1+'Usages industrie'!$P23)^(F$7-$D$7)/1000</f>
        <v>0</v>
      </c>
      <c r="G83" s="210">
        <f>G32*'Usages industrie'!$O23*(1+'Usages industrie'!$P23)^(G$7-$D$7)/1000</f>
        <v>0</v>
      </c>
      <c r="H83" s="210">
        <f>H32*'Usages industrie'!$O23*(1+'Usages industrie'!$P23)^(H$7-$D$7)/1000</f>
        <v>0</v>
      </c>
      <c r="I83" s="210">
        <f>I32*'Usages industrie'!$O23*(1+'Usages industrie'!$P23)^(I$7-$D$7)/1000</f>
        <v>0</v>
      </c>
      <c r="J83" s="210">
        <f>J32*'Usages industrie'!$O23*(1+'Usages industrie'!$P23)^(J$7-$D$7)/1000</f>
        <v>0</v>
      </c>
      <c r="K83" s="210">
        <f>K32*'Usages industrie'!$O23*(1+'Usages industrie'!$P23)^(K$7-$D$7)/1000</f>
        <v>0</v>
      </c>
      <c r="L83" s="210">
        <f>L32*'Usages industrie'!$O23*(1+'Usages industrie'!$P23)^(L$7-$D$7)/1000</f>
        <v>0</v>
      </c>
      <c r="M83" s="210">
        <f>M32*'Usages industrie'!$O23*(1+'Usages industrie'!$P23)^(M$7-$D$7)/1000</f>
        <v>0</v>
      </c>
      <c r="N83" s="210">
        <f>N32*'Usages industrie'!$O23*(1+'Usages industrie'!$P23)^(N$7-$D$7)/1000</f>
        <v>0</v>
      </c>
      <c r="O83" s="210">
        <f>O32*'Usages industrie'!$O23*(1+'Usages industrie'!$P23)^(O$7-$D$7)/1000</f>
        <v>0</v>
      </c>
      <c r="P83" s="210">
        <f>P32*'Usages industrie'!$O23*(1+'Usages industrie'!$P23)^(P$7-$D$7)/1000</f>
        <v>0</v>
      </c>
      <c r="Q83" s="210">
        <f>Q32*'Usages industrie'!$O23*(1+'Usages industrie'!$P23)^(Q$7-$D$7)/1000</f>
        <v>0</v>
      </c>
      <c r="R83" s="210">
        <f>R32*'Usages industrie'!$O23*(1+'Usages industrie'!$P23)^(R$7-$D$7)/1000</f>
        <v>0</v>
      </c>
    </row>
    <row r="84" spans="1:18" hidden="1" outlineLevel="2" x14ac:dyDescent="0.35">
      <c r="A84" s="209" t="str">
        <f>'Usages industrie'!A24</f>
        <v>Usage industriel n°21</v>
      </c>
      <c r="B84" s="209" t="s">
        <v>639</v>
      </c>
      <c r="C84" s="209"/>
      <c r="D84" s="210">
        <f>D33*'Usages industrie'!$O24*(1+'Usages industrie'!$P24)^(D$7-$D$7)/1000</f>
        <v>0</v>
      </c>
      <c r="E84" s="210">
        <f>E33*'Usages industrie'!$O24*(1+'Usages industrie'!$P24)^(E$7-$D$7)/1000</f>
        <v>0</v>
      </c>
      <c r="F84" s="210">
        <f>F33*'Usages industrie'!$O24*(1+'Usages industrie'!$P24)^(F$7-$D$7)/1000</f>
        <v>0</v>
      </c>
      <c r="G84" s="210">
        <f>G33*'Usages industrie'!$O24*(1+'Usages industrie'!$P24)^(G$7-$D$7)/1000</f>
        <v>0</v>
      </c>
      <c r="H84" s="210">
        <f>H33*'Usages industrie'!$O24*(1+'Usages industrie'!$P24)^(H$7-$D$7)/1000</f>
        <v>0</v>
      </c>
      <c r="I84" s="210">
        <f>I33*'Usages industrie'!$O24*(1+'Usages industrie'!$P24)^(I$7-$D$7)/1000</f>
        <v>0</v>
      </c>
      <c r="J84" s="210">
        <f>J33*'Usages industrie'!$O24*(1+'Usages industrie'!$P24)^(J$7-$D$7)/1000</f>
        <v>0</v>
      </c>
      <c r="K84" s="210">
        <f>K33*'Usages industrie'!$O24*(1+'Usages industrie'!$P24)^(K$7-$D$7)/1000</f>
        <v>0</v>
      </c>
      <c r="L84" s="210">
        <f>L33*'Usages industrie'!$O24*(1+'Usages industrie'!$P24)^(L$7-$D$7)/1000</f>
        <v>0</v>
      </c>
      <c r="M84" s="210">
        <f>M33*'Usages industrie'!$O24*(1+'Usages industrie'!$P24)^(M$7-$D$7)/1000</f>
        <v>0</v>
      </c>
      <c r="N84" s="210">
        <f>N33*'Usages industrie'!$O24*(1+'Usages industrie'!$P24)^(N$7-$D$7)/1000</f>
        <v>0</v>
      </c>
      <c r="O84" s="210">
        <f>O33*'Usages industrie'!$O24*(1+'Usages industrie'!$P24)^(O$7-$D$7)/1000</f>
        <v>0</v>
      </c>
      <c r="P84" s="210">
        <f>P33*'Usages industrie'!$O24*(1+'Usages industrie'!$P24)^(P$7-$D$7)/1000</f>
        <v>0</v>
      </c>
      <c r="Q84" s="210">
        <f>Q33*'Usages industrie'!$O24*(1+'Usages industrie'!$P24)^(Q$7-$D$7)/1000</f>
        <v>0</v>
      </c>
      <c r="R84" s="210">
        <f>R33*'Usages industrie'!$O24*(1+'Usages industrie'!$P24)^(R$7-$D$7)/1000</f>
        <v>0</v>
      </c>
    </row>
    <row r="85" spans="1:18" hidden="1" outlineLevel="2" x14ac:dyDescent="0.35">
      <c r="A85" s="209" t="str">
        <f>'Usages industrie'!A25</f>
        <v>Usage industriel n°22</v>
      </c>
      <c r="B85" s="209" t="s">
        <v>639</v>
      </c>
      <c r="C85" s="209"/>
      <c r="D85" s="210">
        <f>D34*'Usages industrie'!$O25*(1+'Usages industrie'!$P25)^(D$7-$D$7)/1000</f>
        <v>0</v>
      </c>
      <c r="E85" s="210">
        <f>E34*'Usages industrie'!$O25*(1+'Usages industrie'!$P25)^(E$7-$D$7)/1000</f>
        <v>0</v>
      </c>
      <c r="F85" s="210">
        <f>F34*'Usages industrie'!$O25*(1+'Usages industrie'!$P25)^(F$7-$D$7)/1000</f>
        <v>0</v>
      </c>
      <c r="G85" s="210">
        <f>G34*'Usages industrie'!$O25*(1+'Usages industrie'!$P25)^(G$7-$D$7)/1000</f>
        <v>0</v>
      </c>
      <c r="H85" s="210">
        <f>H34*'Usages industrie'!$O25*(1+'Usages industrie'!$P25)^(H$7-$D$7)/1000</f>
        <v>0</v>
      </c>
      <c r="I85" s="210">
        <f>I34*'Usages industrie'!$O25*(1+'Usages industrie'!$P25)^(I$7-$D$7)/1000</f>
        <v>0</v>
      </c>
      <c r="J85" s="210">
        <f>J34*'Usages industrie'!$O25*(1+'Usages industrie'!$P25)^(J$7-$D$7)/1000</f>
        <v>0</v>
      </c>
      <c r="K85" s="210">
        <f>K34*'Usages industrie'!$O25*(1+'Usages industrie'!$P25)^(K$7-$D$7)/1000</f>
        <v>0</v>
      </c>
      <c r="L85" s="210">
        <f>L34*'Usages industrie'!$O25*(1+'Usages industrie'!$P25)^(L$7-$D$7)/1000</f>
        <v>0</v>
      </c>
      <c r="M85" s="210">
        <f>M34*'Usages industrie'!$O25*(1+'Usages industrie'!$P25)^(M$7-$D$7)/1000</f>
        <v>0</v>
      </c>
      <c r="N85" s="210">
        <f>N34*'Usages industrie'!$O25*(1+'Usages industrie'!$P25)^(N$7-$D$7)/1000</f>
        <v>0</v>
      </c>
      <c r="O85" s="210">
        <f>O34*'Usages industrie'!$O25*(1+'Usages industrie'!$P25)^(O$7-$D$7)/1000</f>
        <v>0</v>
      </c>
      <c r="P85" s="210">
        <f>P34*'Usages industrie'!$O25*(1+'Usages industrie'!$P25)^(P$7-$D$7)/1000</f>
        <v>0</v>
      </c>
      <c r="Q85" s="210">
        <f>Q34*'Usages industrie'!$O25*(1+'Usages industrie'!$P25)^(Q$7-$D$7)/1000</f>
        <v>0</v>
      </c>
      <c r="R85" s="210">
        <f>R34*'Usages industrie'!$O25*(1+'Usages industrie'!$P25)^(R$7-$D$7)/1000</f>
        <v>0</v>
      </c>
    </row>
    <row r="86" spans="1:18" hidden="1" outlineLevel="2" x14ac:dyDescent="0.35">
      <c r="A86" s="209" t="str">
        <f>'Usages industrie'!A26</f>
        <v>Usage industriel n°23</v>
      </c>
      <c r="B86" s="209" t="s">
        <v>639</v>
      </c>
      <c r="C86" s="209"/>
      <c r="D86" s="210">
        <f>D35*'Usages industrie'!$O26*(1+'Usages industrie'!$P26)^(D$7-$D$7)/1000</f>
        <v>0</v>
      </c>
      <c r="E86" s="210">
        <f>E35*'Usages industrie'!$O26*(1+'Usages industrie'!$P26)^(E$7-$D$7)/1000</f>
        <v>0</v>
      </c>
      <c r="F86" s="210">
        <f>F35*'Usages industrie'!$O26*(1+'Usages industrie'!$P26)^(F$7-$D$7)/1000</f>
        <v>0</v>
      </c>
      <c r="G86" s="210">
        <f>G35*'Usages industrie'!$O26*(1+'Usages industrie'!$P26)^(G$7-$D$7)/1000</f>
        <v>0</v>
      </c>
      <c r="H86" s="210">
        <f>H35*'Usages industrie'!$O26*(1+'Usages industrie'!$P26)^(H$7-$D$7)/1000</f>
        <v>0</v>
      </c>
      <c r="I86" s="210">
        <f>I35*'Usages industrie'!$O26*(1+'Usages industrie'!$P26)^(I$7-$D$7)/1000</f>
        <v>0</v>
      </c>
      <c r="J86" s="210">
        <f>J35*'Usages industrie'!$O26*(1+'Usages industrie'!$P26)^(J$7-$D$7)/1000</f>
        <v>0</v>
      </c>
      <c r="K86" s="210">
        <f>K35*'Usages industrie'!$O26*(1+'Usages industrie'!$P26)^(K$7-$D$7)/1000</f>
        <v>0</v>
      </c>
      <c r="L86" s="210">
        <f>L35*'Usages industrie'!$O26*(1+'Usages industrie'!$P26)^(L$7-$D$7)/1000</f>
        <v>0</v>
      </c>
      <c r="M86" s="210">
        <f>M35*'Usages industrie'!$O26*(1+'Usages industrie'!$P26)^(M$7-$D$7)/1000</f>
        <v>0</v>
      </c>
      <c r="N86" s="210">
        <f>N35*'Usages industrie'!$O26*(1+'Usages industrie'!$P26)^(N$7-$D$7)/1000</f>
        <v>0</v>
      </c>
      <c r="O86" s="210">
        <f>O35*'Usages industrie'!$O26*(1+'Usages industrie'!$P26)^(O$7-$D$7)/1000</f>
        <v>0</v>
      </c>
      <c r="P86" s="210">
        <f>P35*'Usages industrie'!$O26*(1+'Usages industrie'!$P26)^(P$7-$D$7)/1000</f>
        <v>0</v>
      </c>
      <c r="Q86" s="210">
        <f>Q35*'Usages industrie'!$O26*(1+'Usages industrie'!$P26)^(Q$7-$D$7)/1000</f>
        <v>0</v>
      </c>
      <c r="R86" s="210">
        <f>R35*'Usages industrie'!$O26*(1+'Usages industrie'!$P26)^(R$7-$D$7)/1000</f>
        <v>0</v>
      </c>
    </row>
    <row r="87" spans="1:18" hidden="1" outlineLevel="2" x14ac:dyDescent="0.35">
      <c r="A87" s="209" t="str">
        <f>'Usages industrie'!A27</f>
        <v>Usage industriel n°24</v>
      </c>
      <c r="B87" s="209" t="s">
        <v>639</v>
      </c>
      <c r="C87" s="209"/>
      <c r="D87" s="210">
        <f>D36*'Usages industrie'!$O27*(1+'Usages industrie'!$P27)^(D$7-$D$7)/1000</f>
        <v>0</v>
      </c>
      <c r="E87" s="210">
        <f>E36*'Usages industrie'!$O27*(1+'Usages industrie'!$P27)^(E$7-$D$7)/1000</f>
        <v>0</v>
      </c>
      <c r="F87" s="210">
        <f>F36*'Usages industrie'!$O27*(1+'Usages industrie'!$P27)^(F$7-$D$7)/1000</f>
        <v>0</v>
      </c>
      <c r="G87" s="210">
        <f>G36*'Usages industrie'!$O27*(1+'Usages industrie'!$P27)^(G$7-$D$7)/1000</f>
        <v>0</v>
      </c>
      <c r="H87" s="210">
        <f>H36*'Usages industrie'!$O27*(1+'Usages industrie'!$P27)^(H$7-$D$7)/1000</f>
        <v>0</v>
      </c>
      <c r="I87" s="210">
        <f>I36*'Usages industrie'!$O27*(1+'Usages industrie'!$P27)^(I$7-$D$7)/1000</f>
        <v>0</v>
      </c>
      <c r="J87" s="210">
        <f>J36*'Usages industrie'!$O27*(1+'Usages industrie'!$P27)^(J$7-$D$7)/1000</f>
        <v>0</v>
      </c>
      <c r="K87" s="210">
        <f>K36*'Usages industrie'!$O27*(1+'Usages industrie'!$P27)^(K$7-$D$7)/1000</f>
        <v>0</v>
      </c>
      <c r="L87" s="210">
        <f>L36*'Usages industrie'!$O27*(1+'Usages industrie'!$P27)^(L$7-$D$7)/1000</f>
        <v>0</v>
      </c>
      <c r="M87" s="210">
        <f>M36*'Usages industrie'!$O27*(1+'Usages industrie'!$P27)^(M$7-$D$7)/1000</f>
        <v>0</v>
      </c>
      <c r="N87" s="210">
        <f>N36*'Usages industrie'!$O27*(1+'Usages industrie'!$P27)^(N$7-$D$7)/1000</f>
        <v>0</v>
      </c>
      <c r="O87" s="210">
        <f>O36*'Usages industrie'!$O27*(1+'Usages industrie'!$P27)^(O$7-$D$7)/1000</f>
        <v>0</v>
      </c>
      <c r="P87" s="210">
        <f>P36*'Usages industrie'!$O27*(1+'Usages industrie'!$P27)^(P$7-$D$7)/1000</f>
        <v>0</v>
      </c>
      <c r="Q87" s="210">
        <f>Q36*'Usages industrie'!$O27*(1+'Usages industrie'!$P27)^(Q$7-$D$7)/1000</f>
        <v>0</v>
      </c>
      <c r="R87" s="210">
        <f>R36*'Usages industrie'!$O27*(1+'Usages industrie'!$P27)^(R$7-$D$7)/1000</f>
        <v>0</v>
      </c>
    </row>
    <row r="88" spans="1:18" hidden="1" outlineLevel="2" x14ac:dyDescent="0.35">
      <c r="A88" s="209" t="str">
        <f>'Usages industrie'!A28</f>
        <v>Usage industriel n°25</v>
      </c>
      <c r="B88" s="209" t="s">
        <v>639</v>
      </c>
      <c r="C88" s="209"/>
      <c r="D88" s="210">
        <f>D37*'Usages industrie'!$O28*(1+'Usages industrie'!$P28)^(D$7-$D$7)/1000</f>
        <v>0</v>
      </c>
      <c r="E88" s="210">
        <f>E37*'Usages industrie'!$O28*(1+'Usages industrie'!$P28)^(E$7-$D$7)/1000</f>
        <v>0</v>
      </c>
      <c r="F88" s="210">
        <f>F37*'Usages industrie'!$O28*(1+'Usages industrie'!$P28)^(F$7-$D$7)/1000</f>
        <v>0</v>
      </c>
      <c r="G88" s="210">
        <f>G37*'Usages industrie'!$O28*(1+'Usages industrie'!$P28)^(G$7-$D$7)/1000</f>
        <v>0</v>
      </c>
      <c r="H88" s="210">
        <f>H37*'Usages industrie'!$O28*(1+'Usages industrie'!$P28)^(H$7-$D$7)/1000</f>
        <v>0</v>
      </c>
      <c r="I88" s="210">
        <f>I37*'Usages industrie'!$O28*(1+'Usages industrie'!$P28)^(I$7-$D$7)/1000</f>
        <v>0</v>
      </c>
      <c r="J88" s="210">
        <f>J37*'Usages industrie'!$O28*(1+'Usages industrie'!$P28)^(J$7-$D$7)/1000</f>
        <v>0</v>
      </c>
      <c r="K88" s="210">
        <f>K37*'Usages industrie'!$O28*(1+'Usages industrie'!$P28)^(K$7-$D$7)/1000</f>
        <v>0</v>
      </c>
      <c r="L88" s="210">
        <f>L37*'Usages industrie'!$O28*(1+'Usages industrie'!$P28)^(L$7-$D$7)/1000</f>
        <v>0</v>
      </c>
      <c r="M88" s="210">
        <f>M37*'Usages industrie'!$O28*(1+'Usages industrie'!$P28)^(M$7-$D$7)/1000</f>
        <v>0</v>
      </c>
      <c r="N88" s="210">
        <f>N37*'Usages industrie'!$O28*(1+'Usages industrie'!$P28)^(N$7-$D$7)/1000</f>
        <v>0</v>
      </c>
      <c r="O88" s="210">
        <f>O37*'Usages industrie'!$O28*(1+'Usages industrie'!$P28)^(O$7-$D$7)/1000</f>
        <v>0</v>
      </c>
      <c r="P88" s="210">
        <f>P37*'Usages industrie'!$O28*(1+'Usages industrie'!$P28)^(P$7-$D$7)/1000</f>
        <v>0</v>
      </c>
      <c r="Q88" s="210">
        <f>Q37*'Usages industrie'!$O28*(1+'Usages industrie'!$P28)^(Q$7-$D$7)/1000</f>
        <v>0</v>
      </c>
      <c r="R88" s="210">
        <f>R37*'Usages industrie'!$O28*(1+'Usages industrie'!$P28)^(R$7-$D$7)/1000</f>
        <v>0</v>
      </c>
    </row>
    <row r="89" spans="1:18" hidden="1" outlineLevel="2" x14ac:dyDescent="0.35">
      <c r="A89" s="209" t="str">
        <f>'Usages industrie'!A29</f>
        <v>Usage industriel n°26</v>
      </c>
      <c r="B89" s="209" t="s">
        <v>639</v>
      </c>
      <c r="C89" s="209"/>
      <c r="D89" s="210">
        <f>D38*'Usages industrie'!$O29*(1+'Usages industrie'!$P29)^(D$7-$D$7)/1000</f>
        <v>0</v>
      </c>
      <c r="E89" s="210">
        <f>E38*'Usages industrie'!$O29*(1+'Usages industrie'!$P29)^(E$7-$D$7)/1000</f>
        <v>0</v>
      </c>
      <c r="F89" s="210">
        <f>F38*'Usages industrie'!$O29*(1+'Usages industrie'!$P29)^(F$7-$D$7)/1000</f>
        <v>0</v>
      </c>
      <c r="G89" s="210">
        <f>G38*'Usages industrie'!$O29*(1+'Usages industrie'!$P29)^(G$7-$D$7)/1000</f>
        <v>0</v>
      </c>
      <c r="H89" s="210">
        <f>H38*'Usages industrie'!$O29*(1+'Usages industrie'!$P29)^(H$7-$D$7)/1000</f>
        <v>0</v>
      </c>
      <c r="I89" s="210">
        <f>I38*'Usages industrie'!$O29*(1+'Usages industrie'!$P29)^(I$7-$D$7)/1000</f>
        <v>0</v>
      </c>
      <c r="J89" s="210">
        <f>J38*'Usages industrie'!$O29*(1+'Usages industrie'!$P29)^(J$7-$D$7)/1000</f>
        <v>0</v>
      </c>
      <c r="K89" s="210">
        <f>K38*'Usages industrie'!$O29*(1+'Usages industrie'!$P29)^(K$7-$D$7)/1000</f>
        <v>0</v>
      </c>
      <c r="L89" s="210">
        <f>L38*'Usages industrie'!$O29*(1+'Usages industrie'!$P29)^(L$7-$D$7)/1000</f>
        <v>0</v>
      </c>
      <c r="M89" s="210">
        <f>M38*'Usages industrie'!$O29*(1+'Usages industrie'!$P29)^(M$7-$D$7)/1000</f>
        <v>0</v>
      </c>
      <c r="N89" s="210">
        <f>N38*'Usages industrie'!$O29*(1+'Usages industrie'!$P29)^(N$7-$D$7)/1000</f>
        <v>0</v>
      </c>
      <c r="O89" s="210">
        <f>O38*'Usages industrie'!$O29*(1+'Usages industrie'!$P29)^(O$7-$D$7)/1000</f>
        <v>0</v>
      </c>
      <c r="P89" s="210">
        <f>P38*'Usages industrie'!$O29*(1+'Usages industrie'!$P29)^(P$7-$D$7)/1000</f>
        <v>0</v>
      </c>
      <c r="Q89" s="210">
        <f>Q38*'Usages industrie'!$O29*(1+'Usages industrie'!$P29)^(Q$7-$D$7)/1000</f>
        <v>0</v>
      </c>
      <c r="R89" s="210">
        <f>R38*'Usages industrie'!$O29*(1+'Usages industrie'!$P29)^(R$7-$D$7)/1000</f>
        <v>0</v>
      </c>
    </row>
    <row r="90" spans="1:18" hidden="1" outlineLevel="2" x14ac:dyDescent="0.35">
      <c r="A90" s="209" t="str">
        <f>'Usages industrie'!A30</f>
        <v>Usage industriel n°27</v>
      </c>
      <c r="B90" s="209" t="s">
        <v>639</v>
      </c>
      <c r="C90" s="209"/>
      <c r="D90" s="210">
        <f>D39*'Usages industrie'!$O30*(1+'Usages industrie'!$P30)^(D$7-$D$7)/1000</f>
        <v>0</v>
      </c>
      <c r="E90" s="210">
        <f>E39*'Usages industrie'!$O30*(1+'Usages industrie'!$P30)^(E$7-$D$7)/1000</f>
        <v>0</v>
      </c>
      <c r="F90" s="210">
        <f>F39*'Usages industrie'!$O30*(1+'Usages industrie'!$P30)^(F$7-$D$7)/1000</f>
        <v>0</v>
      </c>
      <c r="G90" s="210">
        <f>G39*'Usages industrie'!$O30*(1+'Usages industrie'!$P30)^(G$7-$D$7)/1000</f>
        <v>0</v>
      </c>
      <c r="H90" s="210">
        <f>H39*'Usages industrie'!$O30*(1+'Usages industrie'!$P30)^(H$7-$D$7)/1000</f>
        <v>0</v>
      </c>
      <c r="I90" s="210">
        <f>I39*'Usages industrie'!$O30*(1+'Usages industrie'!$P30)^(I$7-$D$7)/1000</f>
        <v>0</v>
      </c>
      <c r="J90" s="210">
        <f>J39*'Usages industrie'!$O30*(1+'Usages industrie'!$P30)^(J$7-$D$7)/1000</f>
        <v>0</v>
      </c>
      <c r="K90" s="210">
        <f>K39*'Usages industrie'!$O30*(1+'Usages industrie'!$P30)^(K$7-$D$7)/1000</f>
        <v>0</v>
      </c>
      <c r="L90" s="210">
        <f>L39*'Usages industrie'!$O30*(1+'Usages industrie'!$P30)^(L$7-$D$7)/1000</f>
        <v>0</v>
      </c>
      <c r="M90" s="210">
        <f>M39*'Usages industrie'!$O30*(1+'Usages industrie'!$P30)^(M$7-$D$7)/1000</f>
        <v>0</v>
      </c>
      <c r="N90" s="210">
        <f>N39*'Usages industrie'!$O30*(1+'Usages industrie'!$P30)^(N$7-$D$7)/1000</f>
        <v>0</v>
      </c>
      <c r="O90" s="210">
        <f>O39*'Usages industrie'!$O30*(1+'Usages industrie'!$P30)^(O$7-$D$7)/1000</f>
        <v>0</v>
      </c>
      <c r="P90" s="210">
        <f>P39*'Usages industrie'!$O30*(1+'Usages industrie'!$P30)^(P$7-$D$7)/1000</f>
        <v>0</v>
      </c>
      <c r="Q90" s="210">
        <f>Q39*'Usages industrie'!$O30*(1+'Usages industrie'!$P30)^(Q$7-$D$7)/1000</f>
        <v>0</v>
      </c>
      <c r="R90" s="210">
        <f>R39*'Usages industrie'!$O30*(1+'Usages industrie'!$P30)^(R$7-$D$7)/1000</f>
        <v>0</v>
      </c>
    </row>
    <row r="91" spans="1:18" hidden="1" outlineLevel="2" x14ac:dyDescent="0.35">
      <c r="A91" s="209" t="str">
        <f>'Usages industrie'!A31</f>
        <v>Usage industriel n°28</v>
      </c>
      <c r="B91" s="209" t="s">
        <v>639</v>
      </c>
      <c r="C91" s="209"/>
      <c r="D91" s="210">
        <f>D40*'Usages industrie'!$O31*(1+'Usages industrie'!$P31)^(D$7-$D$7)/1000</f>
        <v>0</v>
      </c>
      <c r="E91" s="210">
        <f>E40*'Usages industrie'!$O31*(1+'Usages industrie'!$P31)^(E$7-$D$7)/1000</f>
        <v>0</v>
      </c>
      <c r="F91" s="210">
        <f>F40*'Usages industrie'!$O31*(1+'Usages industrie'!$P31)^(F$7-$D$7)/1000</f>
        <v>0</v>
      </c>
      <c r="G91" s="210">
        <f>G40*'Usages industrie'!$O31*(1+'Usages industrie'!$P31)^(G$7-$D$7)/1000</f>
        <v>0</v>
      </c>
      <c r="H91" s="210">
        <f>H40*'Usages industrie'!$O31*(1+'Usages industrie'!$P31)^(H$7-$D$7)/1000</f>
        <v>0</v>
      </c>
      <c r="I91" s="210">
        <f>I40*'Usages industrie'!$O31*(1+'Usages industrie'!$P31)^(I$7-$D$7)/1000</f>
        <v>0</v>
      </c>
      <c r="J91" s="210">
        <f>J40*'Usages industrie'!$O31*(1+'Usages industrie'!$P31)^(J$7-$D$7)/1000</f>
        <v>0</v>
      </c>
      <c r="K91" s="210">
        <f>K40*'Usages industrie'!$O31*(1+'Usages industrie'!$P31)^(K$7-$D$7)/1000</f>
        <v>0</v>
      </c>
      <c r="L91" s="210">
        <f>L40*'Usages industrie'!$O31*(1+'Usages industrie'!$P31)^(L$7-$D$7)/1000</f>
        <v>0</v>
      </c>
      <c r="M91" s="210">
        <f>M40*'Usages industrie'!$O31*(1+'Usages industrie'!$P31)^(M$7-$D$7)/1000</f>
        <v>0</v>
      </c>
      <c r="N91" s="210">
        <f>N40*'Usages industrie'!$O31*(1+'Usages industrie'!$P31)^(N$7-$D$7)/1000</f>
        <v>0</v>
      </c>
      <c r="O91" s="210">
        <f>O40*'Usages industrie'!$O31*(1+'Usages industrie'!$P31)^(O$7-$D$7)/1000</f>
        <v>0</v>
      </c>
      <c r="P91" s="210">
        <f>P40*'Usages industrie'!$O31*(1+'Usages industrie'!$P31)^(P$7-$D$7)/1000</f>
        <v>0</v>
      </c>
      <c r="Q91" s="210">
        <f>Q40*'Usages industrie'!$O31*(1+'Usages industrie'!$P31)^(Q$7-$D$7)/1000</f>
        <v>0</v>
      </c>
      <c r="R91" s="210">
        <f>R40*'Usages industrie'!$O31*(1+'Usages industrie'!$P31)^(R$7-$D$7)/1000</f>
        <v>0</v>
      </c>
    </row>
    <row r="92" spans="1:18" hidden="1" outlineLevel="2" x14ac:dyDescent="0.35">
      <c r="A92" s="209" t="str">
        <f>'Usages industrie'!A32</f>
        <v>Usage industriel n°29</v>
      </c>
      <c r="B92" s="209" t="s">
        <v>639</v>
      </c>
      <c r="C92" s="209"/>
      <c r="D92" s="210">
        <f>D41*'Usages industrie'!$O32*(1+'Usages industrie'!$P32)^(D$7-$D$7)/1000</f>
        <v>0</v>
      </c>
      <c r="E92" s="210">
        <f>E41*'Usages industrie'!$O32*(1+'Usages industrie'!$P32)^(E$7-$D$7)/1000</f>
        <v>0</v>
      </c>
      <c r="F92" s="210">
        <f>F41*'Usages industrie'!$O32*(1+'Usages industrie'!$P32)^(F$7-$D$7)/1000</f>
        <v>0</v>
      </c>
      <c r="G92" s="210">
        <f>G41*'Usages industrie'!$O32*(1+'Usages industrie'!$P32)^(G$7-$D$7)/1000</f>
        <v>0</v>
      </c>
      <c r="H92" s="210">
        <f>H41*'Usages industrie'!$O32*(1+'Usages industrie'!$P32)^(H$7-$D$7)/1000</f>
        <v>0</v>
      </c>
      <c r="I92" s="210">
        <f>I41*'Usages industrie'!$O32*(1+'Usages industrie'!$P32)^(I$7-$D$7)/1000</f>
        <v>0</v>
      </c>
      <c r="J92" s="210">
        <f>J41*'Usages industrie'!$O32*(1+'Usages industrie'!$P32)^(J$7-$D$7)/1000</f>
        <v>0</v>
      </c>
      <c r="K92" s="210">
        <f>K41*'Usages industrie'!$O32*(1+'Usages industrie'!$P32)^(K$7-$D$7)/1000</f>
        <v>0</v>
      </c>
      <c r="L92" s="210">
        <f>L41*'Usages industrie'!$O32*(1+'Usages industrie'!$P32)^(L$7-$D$7)/1000</f>
        <v>0</v>
      </c>
      <c r="M92" s="210">
        <f>M41*'Usages industrie'!$O32*(1+'Usages industrie'!$P32)^(M$7-$D$7)/1000</f>
        <v>0</v>
      </c>
      <c r="N92" s="210">
        <f>N41*'Usages industrie'!$O32*(1+'Usages industrie'!$P32)^(N$7-$D$7)/1000</f>
        <v>0</v>
      </c>
      <c r="O92" s="210">
        <f>O41*'Usages industrie'!$O32*(1+'Usages industrie'!$P32)^(O$7-$D$7)/1000</f>
        <v>0</v>
      </c>
      <c r="P92" s="210">
        <f>P41*'Usages industrie'!$O32*(1+'Usages industrie'!$P32)^(P$7-$D$7)/1000</f>
        <v>0</v>
      </c>
      <c r="Q92" s="210">
        <f>Q41*'Usages industrie'!$O32*(1+'Usages industrie'!$P32)^(Q$7-$D$7)/1000</f>
        <v>0</v>
      </c>
      <c r="R92" s="210">
        <f>R41*'Usages industrie'!$O32*(1+'Usages industrie'!$P32)^(R$7-$D$7)/1000</f>
        <v>0</v>
      </c>
    </row>
    <row r="93" spans="1:18" hidden="1" outlineLevel="2" x14ac:dyDescent="0.35">
      <c r="A93" s="209" t="str">
        <f>'Usages industrie'!A33</f>
        <v>Usage industriel n°30</v>
      </c>
      <c r="B93" s="209" t="s">
        <v>639</v>
      </c>
      <c r="C93" s="209"/>
      <c r="D93" s="210">
        <f>D42*'Usages industrie'!$O33*(1+'Usages industrie'!$P33)^(D$7-$D$7)/1000</f>
        <v>0</v>
      </c>
      <c r="E93" s="210">
        <f>E42*'Usages industrie'!$O33*(1+'Usages industrie'!$P33)^(E$7-$D$7)/1000</f>
        <v>0</v>
      </c>
      <c r="F93" s="210">
        <f>F42*'Usages industrie'!$O33*(1+'Usages industrie'!$P33)^(F$7-$D$7)/1000</f>
        <v>0</v>
      </c>
      <c r="G93" s="210">
        <f>G42*'Usages industrie'!$O33*(1+'Usages industrie'!$P33)^(G$7-$D$7)/1000</f>
        <v>0</v>
      </c>
      <c r="H93" s="210">
        <f>H42*'Usages industrie'!$O33*(1+'Usages industrie'!$P33)^(H$7-$D$7)/1000</f>
        <v>0</v>
      </c>
      <c r="I93" s="210">
        <f>I42*'Usages industrie'!$O33*(1+'Usages industrie'!$P33)^(I$7-$D$7)/1000</f>
        <v>0</v>
      </c>
      <c r="J93" s="210">
        <f>J42*'Usages industrie'!$O33*(1+'Usages industrie'!$P33)^(J$7-$D$7)/1000</f>
        <v>0</v>
      </c>
      <c r="K93" s="210">
        <f>K42*'Usages industrie'!$O33*(1+'Usages industrie'!$P33)^(K$7-$D$7)/1000</f>
        <v>0</v>
      </c>
      <c r="L93" s="210">
        <f>L42*'Usages industrie'!$O33*(1+'Usages industrie'!$P33)^(L$7-$D$7)/1000</f>
        <v>0</v>
      </c>
      <c r="M93" s="210">
        <f>M42*'Usages industrie'!$O33*(1+'Usages industrie'!$P33)^(M$7-$D$7)/1000</f>
        <v>0</v>
      </c>
      <c r="N93" s="210">
        <f>N42*'Usages industrie'!$O33*(1+'Usages industrie'!$P33)^(N$7-$D$7)/1000</f>
        <v>0</v>
      </c>
      <c r="O93" s="210">
        <f>O42*'Usages industrie'!$O33*(1+'Usages industrie'!$P33)^(O$7-$D$7)/1000</f>
        <v>0</v>
      </c>
      <c r="P93" s="210">
        <f>P42*'Usages industrie'!$O33*(1+'Usages industrie'!$P33)^(P$7-$D$7)/1000</f>
        <v>0</v>
      </c>
      <c r="Q93" s="210">
        <f>Q42*'Usages industrie'!$O33*(1+'Usages industrie'!$P33)^(Q$7-$D$7)/1000</f>
        <v>0</v>
      </c>
      <c r="R93" s="210">
        <f>R42*'Usages industrie'!$O33*(1+'Usages industrie'!$P33)^(R$7-$D$7)/1000</f>
        <v>0</v>
      </c>
    </row>
    <row r="94" spans="1:18" hidden="1" outlineLevel="2" x14ac:dyDescent="0.35">
      <c r="A94" s="209" t="str">
        <f>'Usages industrie'!A34</f>
        <v>Usage industriel n°31</v>
      </c>
      <c r="B94" s="209" t="s">
        <v>639</v>
      </c>
      <c r="C94" s="209"/>
      <c r="D94" s="210">
        <f>D43*'Usages industrie'!$O34*(1+'Usages industrie'!$P34)^(D$7-$D$7)/1000</f>
        <v>0</v>
      </c>
      <c r="E94" s="210">
        <f>E43*'Usages industrie'!$O34*(1+'Usages industrie'!$P34)^(E$7-$D$7)/1000</f>
        <v>0</v>
      </c>
      <c r="F94" s="210">
        <f>F43*'Usages industrie'!$O34*(1+'Usages industrie'!$P34)^(F$7-$D$7)/1000</f>
        <v>0</v>
      </c>
      <c r="G94" s="210">
        <f>G43*'Usages industrie'!$O34*(1+'Usages industrie'!$P34)^(G$7-$D$7)/1000</f>
        <v>0</v>
      </c>
      <c r="H94" s="210">
        <f>H43*'Usages industrie'!$O34*(1+'Usages industrie'!$P34)^(H$7-$D$7)/1000</f>
        <v>0</v>
      </c>
      <c r="I94" s="210">
        <f>I43*'Usages industrie'!$O34*(1+'Usages industrie'!$P34)^(I$7-$D$7)/1000</f>
        <v>0</v>
      </c>
      <c r="J94" s="210">
        <f>J43*'Usages industrie'!$O34*(1+'Usages industrie'!$P34)^(J$7-$D$7)/1000</f>
        <v>0</v>
      </c>
      <c r="K94" s="210">
        <f>K43*'Usages industrie'!$O34*(1+'Usages industrie'!$P34)^(K$7-$D$7)/1000</f>
        <v>0</v>
      </c>
      <c r="L94" s="210">
        <f>L43*'Usages industrie'!$O34*(1+'Usages industrie'!$P34)^(L$7-$D$7)/1000</f>
        <v>0</v>
      </c>
      <c r="M94" s="210">
        <f>M43*'Usages industrie'!$O34*(1+'Usages industrie'!$P34)^(M$7-$D$7)/1000</f>
        <v>0</v>
      </c>
      <c r="N94" s="210">
        <f>N43*'Usages industrie'!$O34*(1+'Usages industrie'!$P34)^(N$7-$D$7)/1000</f>
        <v>0</v>
      </c>
      <c r="O94" s="210">
        <f>O43*'Usages industrie'!$O34*(1+'Usages industrie'!$P34)^(O$7-$D$7)/1000</f>
        <v>0</v>
      </c>
      <c r="P94" s="210">
        <f>P43*'Usages industrie'!$O34*(1+'Usages industrie'!$P34)^(P$7-$D$7)/1000</f>
        <v>0</v>
      </c>
      <c r="Q94" s="210">
        <f>Q43*'Usages industrie'!$O34*(1+'Usages industrie'!$P34)^(Q$7-$D$7)/1000</f>
        <v>0</v>
      </c>
      <c r="R94" s="210">
        <f>R43*'Usages industrie'!$O34*(1+'Usages industrie'!$P34)^(R$7-$D$7)/1000</f>
        <v>0</v>
      </c>
    </row>
    <row r="95" spans="1:18" hidden="1" outlineLevel="2" x14ac:dyDescent="0.35">
      <c r="A95" s="209" t="str">
        <f>'Usages industrie'!A35</f>
        <v>Usage industriel n°32</v>
      </c>
      <c r="B95" s="209" t="s">
        <v>639</v>
      </c>
      <c r="C95" s="209"/>
      <c r="D95" s="210">
        <f>D44*'Usages industrie'!$O35*(1+'Usages industrie'!$P35)^(D$7-$D$7)/1000</f>
        <v>0</v>
      </c>
      <c r="E95" s="210">
        <f>E44*'Usages industrie'!$O35*(1+'Usages industrie'!$P35)^(E$7-$D$7)/1000</f>
        <v>0</v>
      </c>
      <c r="F95" s="210">
        <f>F44*'Usages industrie'!$O35*(1+'Usages industrie'!$P35)^(F$7-$D$7)/1000</f>
        <v>0</v>
      </c>
      <c r="G95" s="210">
        <f>G44*'Usages industrie'!$O35*(1+'Usages industrie'!$P35)^(G$7-$D$7)/1000</f>
        <v>0</v>
      </c>
      <c r="H95" s="210">
        <f>H44*'Usages industrie'!$O35*(1+'Usages industrie'!$P35)^(H$7-$D$7)/1000</f>
        <v>0</v>
      </c>
      <c r="I95" s="210">
        <f>I44*'Usages industrie'!$O35*(1+'Usages industrie'!$P35)^(I$7-$D$7)/1000</f>
        <v>0</v>
      </c>
      <c r="J95" s="210">
        <f>J44*'Usages industrie'!$O35*(1+'Usages industrie'!$P35)^(J$7-$D$7)/1000</f>
        <v>0</v>
      </c>
      <c r="K95" s="210">
        <f>K44*'Usages industrie'!$O35*(1+'Usages industrie'!$P35)^(K$7-$D$7)/1000</f>
        <v>0</v>
      </c>
      <c r="L95" s="210">
        <f>L44*'Usages industrie'!$O35*(1+'Usages industrie'!$P35)^(L$7-$D$7)/1000</f>
        <v>0</v>
      </c>
      <c r="M95" s="210">
        <f>M44*'Usages industrie'!$O35*(1+'Usages industrie'!$P35)^(M$7-$D$7)/1000</f>
        <v>0</v>
      </c>
      <c r="N95" s="210">
        <f>N44*'Usages industrie'!$O35*(1+'Usages industrie'!$P35)^(N$7-$D$7)/1000</f>
        <v>0</v>
      </c>
      <c r="O95" s="210">
        <f>O44*'Usages industrie'!$O35*(1+'Usages industrie'!$P35)^(O$7-$D$7)/1000</f>
        <v>0</v>
      </c>
      <c r="P95" s="210">
        <f>P44*'Usages industrie'!$O35*(1+'Usages industrie'!$P35)^(P$7-$D$7)/1000</f>
        <v>0</v>
      </c>
      <c r="Q95" s="210">
        <f>Q44*'Usages industrie'!$O35*(1+'Usages industrie'!$P35)^(Q$7-$D$7)/1000</f>
        <v>0</v>
      </c>
      <c r="R95" s="210">
        <f>R44*'Usages industrie'!$O35*(1+'Usages industrie'!$P35)^(R$7-$D$7)/1000</f>
        <v>0</v>
      </c>
    </row>
    <row r="96" spans="1:18" hidden="1" outlineLevel="2" x14ac:dyDescent="0.35">
      <c r="A96" s="209" t="str">
        <f>'Usages industrie'!A36</f>
        <v>Usage industriel n°33</v>
      </c>
      <c r="B96" s="209" t="s">
        <v>639</v>
      </c>
      <c r="C96" s="209"/>
      <c r="D96" s="210">
        <f>D45*'Usages industrie'!$O36*(1+'Usages industrie'!$P36)^(D$7-$D$7)/1000</f>
        <v>0</v>
      </c>
      <c r="E96" s="210">
        <f>E45*'Usages industrie'!$O36*(1+'Usages industrie'!$P36)^(E$7-$D$7)/1000</f>
        <v>0</v>
      </c>
      <c r="F96" s="210">
        <f>F45*'Usages industrie'!$O36*(1+'Usages industrie'!$P36)^(F$7-$D$7)/1000</f>
        <v>0</v>
      </c>
      <c r="G96" s="210">
        <f>G45*'Usages industrie'!$O36*(1+'Usages industrie'!$P36)^(G$7-$D$7)/1000</f>
        <v>0</v>
      </c>
      <c r="H96" s="210">
        <f>H45*'Usages industrie'!$O36*(1+'Usages industrie'!$P36)^(H$7-$D$7)/1000</f>
        <v>0</v>
      </c>
      <c r="I96" s="210">
        <f>I45*'Usages industrie'!$O36*(1+'Usages industrie'!$P36)^(I$7-$D$7)/1000</f>
        <v>0</v>
      </c>
      <c r="J96" s="210">
        <f>J45*'Usages industrie'!$O36*(1+'Usages industrie'!$P36)^(J$7-$D$7)/1000</f>
        <v>0</v>
      </c>
      <c r="K96" s="210">
        <f>K45*'Usages industrie'!$O36*(1+'Usages industrie'!$P36)^(K$7-$D$7)/1000</f>
        <v>0</v>
      </c>
      <c r="L96" s="210">
        <f>L45*'Usages industrie'!$O36*(1+'Usages industrie'!$P36)^(L$7-$D$7)/1000</f>
        <v>0</v>
      </c>
      <c r="M96" s="210">
        <f>M45*'Usages industrie'!$O36*(1+'Usages industrie'!$P36)^(M$7-$D$7)/1000</f>
        <v>0</v>
      </c>
      <c r="N96" s="210">
        <f>N45*'Usages industrie'!$O36*(1+'Usages industrie'!$P36)^(N$7-$D$7)/1000</f>
        <v>0</v>
      </c>
      <c r="O96" s="210">
        <f>O45*'Usages industrie'!$O36*(1+'Usages industrie'!$P36)^(O$7-$D$7)/1000</f>
        <v>0</v>
      </c>
      <c r="P96" s="210">
        <f>P45*'Usages industrie'!$O36*(1+'Usages industrie'!$P36)^(P$7-$D$7)/1000</f>
        <v>0</v>
      </c>
      <c r="Q96" s="210">
        <f>Q45*'Usages industrie'!$O36*(1+'Usages industrie'!$P36)^(Q$7-$D$7)/1000</f>
        <v>0</v>
      </c>
      <c r="R96" s="210">
        <f>R45*'Usages industrie'!$O36*(1+'Usages industrie'!$P36)^(R$7-$D$7)/1000</f>
        <v>0</v>
      </c>
    </row>
    <row r="97" spans="1:18" hidden="1" outlineLevel="2" x14ac:dyDescent="0.35">
      <c r="A97" s="209" t="str">
        <f>'Usages industrie'!A37</f>
        <v>Usage industriel n°34</v>
      </c>
      <c r="B97" s="209" t="s">
        <v>639</v>
      </c>
      <c r="C97" s="209"/>
      <c r="D97" s="210">
        <f>D46*'Usages industrie'!$O37*(1+'Usages industrie'!$P37)^(D$7-$D$7)/1000</f>
        <v>0</v>
      </c>
      <c r="E97" s="210">
        <f>E46*'Usages industrie'!$O37*(1+'Usages industrie'!$P37)^(E$7-$D$7)/1000</f>
        <v>0</v>
      </c>
      <c r="F97" s="210">
        <f>F46*'Usages industrie'!$O37*(1+'Usages industrie'!$P37)^(F$7-$D$7)/1000</f>
        <v>0</v>
      </c>
      <c r="G97" s="210">
        <f>G46*'Usages industrie'!$O37*(1+'Usages industrie'!$P37)^(G$7-$D$7)/1000</f>
        <v>0</v>
      </c>
      <c r="H97" s="210">
        <f>H46*'Usages industrie'!$O37*(1+'Usages industrie'!$P37)^(H$7-$D$7)/1000</f>
        <v>0</v>
      </c>
      <c r="I97" s="210">
        <f>I46*'Usages industrie'!$O37*(1+'Usages industrie'!$P37)^(I$7-$D$7)/1000</f>
        <v>0</v>
      </c>
      <c r="J97" s="210">
        <f>J46*'Usages industrie'!$O37*(1+'Usages industrie'!$P37)^(J$7-$D$7)/1000</f>
        <v>0</v>
      </c>
      <c r="K97" s="210">
        <f>K46*'Usages industrie'!$O37*(1+'Usages industrie'!$P37)^(K$7-$D$7)/1000</f>
        <v>0</v>
      </c>
      <c r="L97" s="210">
        <f>L46*'Usages industrie'!$O37*(1+'Usages industrie'!$P37)^(L$7-$D$7)/1000</f>
        <v>0</v>
      </c>
      <c r="M97" s="210">
        <f>M46*'Usages industrie'!$O37*(1+'Usages industrie'!$P37)^(M$7-$D$7)/1000</f>
        <v>0</v>
      </c>
      <c r="N97" s="210">
        <f>N46*'Usages industrie'!$O37*(1+'Usages industrie'!$P37)^(N$7-$D$7)/1000</f>
        <v>0</v>
      </c>
      <c r="O97" s="210">
        <f>O46*'Usages industrie'!$O37*(1+'Usages industrie'!$P37)^(O$7-$D$7)/1000</f>
        <v>0</v>
      </c>
      <c r="P97" s="210">
        <f>P46*'Usages industrie'!$O37*(1+'Usages industrie'!$P37)^(P$7-$D$7)/1000</f>
        <v>0</v>
      </c>
      <c r="Q97" s="210">
        <f>Q46*'Usages industrie'!$O37*(1+'Usages industrie'!$P37)^(Q$7-$D$7)/1000</f>
        <v>0</v>
      </c>
      <c r="R97" s="210">
        <f>R46*'Usages industrie'!$O37*(1+'Usages industrie'!$P37)^(R$7-$D$7)/1000</f>
        <v>0</v>
      </c>
    </row>
    <row r="98" spans="1:18" hidden="1" outlineLevel="2" x14ac:dyDescent="0.35">
      <c r="A98" s="209" t="str">
        <f>'Usages industrie'!A38</f>
        <v>Usage industriel n°35</v>
      </c>
      <c r="B98" s="209" t="s">
        <v>639</v>
      </c>
      <c r="C98" s="209"/>
      <c r="D98" s="210">
        <f>D47*'Usages industrie'!$O38*(1+'Usages industrie'!$P38)^(D$7-$D$7)/1000</f>
        <v>0</v>
      </c>
      <c r="E98" s="210">
        <f>E47*'Usages industrie'!$O38*(1+'Usages industrie'!$P38)^(E$7-$D$7)/1000</f>
        <v>0</v>
      </c>
      <c r="F98" s="210">
        <f>F47*'Usages industrie'!$O38*(1+'Usages industrie'!$P38)^(F$7-$D$7)/1000</f>
        <v>0</v>
      </c>
      <c r="G98" s="210">
        <f>G47*'Usages industrie'!$O38*(1+'Usages industrie'!$P38)^(G$7-$D$7)/1000</f>
        <v>0</v>
      </c>
      <c r="H98" s="210">
        <f>H47*'Usages industrie'!$O38*(1+'Usages industrie'!$P38)^(H$7-$D$7)/1000</f>
        <v>0</v>
      </c>
      <c r="I98" s="210">
        <f>I47*'Usages industrie'!$O38*(1+'Usages industrie'!$P38)^(I$7-$D$7)/1000</f>
        <v>0</v>
      </c>
      <c r="J98" s="210">
        <f>J47*'Usages industrie'!$O38*(1+'Usages industrie'!$P38)^(J$7-$D$7)/1000</f>
        <v>0</v>
      </c>
      <c r="K98" s="210">
        <f>K47*'Usages industrie'!$O38*(1+'Usages industrie'!$P38)^(K$7-$D$7)/1000</f>
        <v>0</v>
      </c>
      <c r="L98" s="210">
        <f>L47*'Usages industrie'!$O38*(1+'Usages industrie'!$P38)^(L$7-$D$7)/1000</f>
        <v>0</v>
      </c>
      <c r="M98" s="210">
        <f>M47*'Usages industrie'!$O38*(1+'Usages industrie'!$P38)^(M$7-$D$7)/1000</f>
        <v>0</v>
      </c>
      <c r="N98" s="210">
        <f>N47*'Usages industrie'!$O38*(1+'Usages industrie'!$P38)^(N$7-$D$7)/1000</f>
        <v>0</v>
      </c>
      <c r="O98" s="210">
        <f>O47*'Usages industrie'!$O38*(1+'Usages industrie'!$P38)^(O$7-$D$7)/1000</f>
        <v>0</v>
      </c>
      <c r="P98" s="210">
        <f>P47*'Usages industrie'!$O38*(1+'Usages industrie'!$P38)^(P$7-$D$7)/1000</f>
        <v>0</v>
      </c>
      <c r="Q98" s="210">
        <f>Q47*'Usages industrie'!$O38*(1+'Usages industrie'!$P38)^(Q$7-$D$7)/1000</f>
        <v>0</v>
      </c>
      <c r="R98" s="210">
        <f>R47*'Usages industrie'!$O38*(1+'Usages industrie'!$P38)^(R$7-$D$7)/1000</f>
        <v>0</v>
      </c>
    </row>
    <row r="99" spans="1:18" hidden="1" outlineLevel="2" x14ac:dyDescent="0.35">
      <c r="A99" s="209" t="str">
        <f>'Usages industrie'!A39</f>
        <v>Usage industriel n°36</v>
      </c>
      <c r="B99" s="209" t="s">
        <v>639</v>
      </c>
      <c r="C99" s="209"/>
      <c r="D99" s="210">
        <f>D48*'Usages industrie'!$O39*(1+'Usages industrie'!$P39)^(D$7-$D$7)/1000</f>
        <v>0</v>
      </c>
      <c r="E99" s="210">
        <f>E48*'Usages industrie'!$O39*(1+'Usages industrie'!$P39)^(E$7-$D$7)/1000</f>
        <v>0</v>
      </c>
      <c r="F99" s="210">
        <f>F48*'Usages industrie'!$O39*(1+'Usages industrie'!$P39)^(F$7-$D$7)/1000</f>
        <v>0</v>
      </c>
      <c r="G99" s="210">
        <f>G48*'Usages industrie'!$O39*(1+'Usages industrie'!$P39)^(G$7-$D$7)/1000</f>
        <v>0</v>
      </c>
      <c r="H99" s="210">
        <f>H48*'Usages industrie'!$O39*(1+'Usages industrie'!$P39)^(H$7-$D$7)/1000</f>
        <v>0</v>
      </c>
      <c r="I99" s="210">
        <f>I48*'Usages industrie'!$O39*(1+'Usages industrie'!$P39)^(I$7-$D$7)/1000</f>
        <v>0</v>
      </c>
      <c r="J99" s="210">
        <f>J48*'Usages industrie'!$O39*(1+'Usages industrie'!$P39)^(J$7-$D$7)/1000</f>
        <v>0</v>
      </c>
      <c r="K99" s="210">
        <f>K48*'Usages industrie'!$O39*(1+'Usages industrie'!$P39)^(K$7-$D$7)/1000</f>
        <v>0</v>
      </c>
      <c r="L99" s="210">
        <f>L48*'Usages industrie'!$O39*(1+'Usages industrie'!$P39)^(L$7-$D$7)/1000</f>
        <v>0</v>
      </c>
      <c r="M99" s="210">
        <f>M48*'Usages industrie'!$O39*(1+'Usages industrie'!$P39)^(M$7-$D$7)/1000</f>
        <v>0</v>
      </c>
      <c r="N99" s="210">
        <f>N48*'Usages industrie'!$O39*(1+'Usages industrie'!$P39)^(N$7-$D$7)/1000</f>
        <v>0</v>
      </c>
      <c r="O99" s="210">
        <f>O48*'Usages industrie'!$O39*(1+'Usages industrie'!$P39)^(O$7-$D$7)/1000</f>
        <v>0</v>
      </c>
      <c r="P99" s="210">
        <f>P48*'Usages industrie'!$O39*(1+'Usages industrie'!$P39)^(P$7-$D$7)/1000</f>
        <v>0</v>
      </c>
      <c r="Q99" s="210">
        <f>Q48*'Usages industrie'!$O39*(1+'Usages industrie'!$P39)^(Q$7-$D$7)/1000</f>
        <v>0</v>
      </c>
      <c r="R99" s="210">
        <f>R48*'Usages industrie'!$O39*(1+'Usages industrie'!$P39)^(R$7-$D$7)/1000</f>
        <v>0</v>
      </c>
    </row>
    <row r="100" spans="1:18" hidden="1" outlineLevel="2" x14ac:dyDescent="0.35">
      <c r="A100" s="209" t="str">
        <f>'Usages industrie'!A40</f>
        <v>Usage industriel n°37</v>
      </c>
      <c r="B100" s="209" t="s">
        <v>639</v>
      </c>
      <c r="C100" s="209"/>
      <c r="D100" s="210">
        <f>D49*'Usages industrie'!$O40*(1+'Usages industrie'!$P40)^(D$7-$D$7)/1000</f>
        <v>0</v>
      </c>
      <c r="E100" s="210">
        <f>E49*'Usages industrie'!$O40*(1+'Usages industrie'!$P40)^(E$7-$D$7)/1000</f>
        <v>0</v>
      </c>
      <c r="F100" s="210">
        <f>F49*'Usages industrie'!$O40*(1+'Usages industrie'!$P40)^(F$7-$D$7)/1000</f>
        <v>0</v>
      </c>
      <c r="G100" s="210">
        <f>G49*'Usages industrie'!$O40*(1+'Usages industrie'!$P40)^(G$7-$D$7)/1000</f>
        <v>0</v>
      </c>
      <c r="H100" s="210">
        <f>H49*'Usages industrie'!$O40*(1+'Usages industrie'!$P40)^(H$7-$D$7)/1000</f>
        <v>0</v>
      </c>
      <c r="I100" s="210">
        <f>I49*'Usages industrie'!$O40*(1+'Usages industrie'!$P40)^(I$7-$D$7)/1000</f>
        <v>0</v>
      </c>
      <c r="J100" s="210">
        <f>J49*'Usages industrie'!$O40*(1+'Usages industrie'!$P40)^(J$7-$D$7)/1000</f>
        <v>0</v>
      </c>
      <c r="K100" s="210">
        <f>K49*'Usages industrie'!$O40*(1+'Usages industrie'!$P40)^(K$7-$D$7)/1000</f>
        <v>0</v>
      </c>
      <c r="L100" s="210">
        <f>L49*'Usages industrie'!$O40*(1+'Usages industrie'!$P40)^(L$7-$D$7)/1000</f>
        <v>0</v>
      </c>
      <c r="M100" s="210">
        <f>M49*'Usages industrie'!$O40*(1+'Usages industrie'!$P40)^(M$7-$D$7)/1000</f>
        <v>0</v>
      </c>
      <c r="N100" s="210">
        <f>N49*'Usages industrie'!$O40*(1+'Usages industrie'!$P40)^(N$7-$D$7)/1000</f>
        <v>0</v>
      </c>
      <c r="O100" s="210">
        <f>O49*'Usages industrie'!$O40*(1+'Usages industrie'!$P40)^(O$7-$D$7)/1000</f>
        <v>0</v>
      </c>
      <c r="P100" s="210">
        <f>P49*'Usages industrie'!$O40*(1+'Usages industrie'!$P40)^(P$7-$D$7)/1000</f>
        <v>0</v>
      </c>
      <c r="Q100" s="210">
        <f>Q49*'Usages industrie'!$O40*(1+'Usages industrie'!$P40)^(Q$7-$D$7)/1000</f>
        <v>0</v>
      </c>
      <c r="R100" s="210">
        <f>R49*'Usages industrie'!$O40*(1+'Usages industrie'!$P40)^(R$7-$D$7)/1000</f>
        <v>0</v>
      </c>
    </row>
    <row r="101" spans="1:18" hidden="1" outlineLevel="2" x14ac:dyDescent="0.35">
      <c r="A101" s="209" t="str">
        <f>'Usages industrie'!A41</f>
        <v>Usage industriel n°38</v>
      </c>
      <c r="B101" s="209" t="s">
        <v>639</v>
      </c>
      <c r="C101" s="209"/>
      <c r="D101" s="210">
        <f>D50*'Usages industrie'!$O41*(1+'Usages industrie'!$P41)^(D$7-$D$7)/1000</f>
        <v>0</v>
      </c>
      <c r="E101" s="210">
        <f>E50*'Usages industrie'!$O41*(1+'Usages industrie'!$P41)^(E$7-$D$7)/1000</f>
        <v>0</v>
      </c>
      <c r="F101" s="210">
        <f>F50*'Usages industrie'!$O41*(1+'Usages industrie'!$P41)^(F$7-$D$7)/1000</f>
        <v>0</v>
      </c>
      <c r="G101" s="210">
        <f>G50*'Usages industrie'!$O41*(1+'Usages industrie'!$P41)^(G$7-$D$7)/1000</f>
        <v>0</v>
      </c>
      <c r="H101" s="210">
        <f>H50*'Usages industrie'!$O41*(1+'Usages industrie'!$P41)^(H$7-$D$7)/1000</f>
        <v>0</v>
      </c>
      <c r="I101" s="210">
        <f>I50*'Usages industrie'!$O41*(1+'Usages industrie'!$P41)^(I$7-$D$7)/1000</f>
        <v>0</v>
      </c>
      <c r="J101" s="210">
        <f>J50*'Usages industrie'!$O41*(1+'Usages industrie'!$P41)^(J$7-$D$7)/1000</f>
        <v>0</v>
      </c>
      <c r="K101" s="210">
        <f>K50*'Usages industrie'!$O41*(1+'Usages industrie'!$P41)^(K$7-$D$7)/1000</f>
        <v>0</v>
      </c>
      <c r="L101" s="210">
        <f>L50*'Usages industrie'!$O41*(1+'Usages industrie'!$P41)^(L$7-$D$7)/1000</f>
        <v>0</v>
      </c>
      <c r="M101" s="210">
        <f>M50*'Usages industrie'!$O41*(1+'Usages industrie'!$P41)^(M$7-$D$7)/1000</f>
        <v>0</v>
      </c>
      <c r="N101" s="210">
        <f>N50*'Usages industrie'!$O41*(1+'Usages industrie'!$P41)^(N$7-$D$7)/1000</f>
        <v>0</v>
      </c>
      <c r="O101" s="210">
        <f>O50*'Usages industrie'!$O41*(1+'Usages industrie'!$P41)^(O$7-$D$7)/1000</f>
        <v>0</v>
      </c>
      <c r="P101" s="210">
        <f>P50*'Usages industrie'!$O41*(1+'Usages industrie'!$P41)^(P$7-$D$7)/1000</f>
        <v>0</v>
      </c>
      <c r="Q101" s="210">
        <f>Q50*'Usages industrie'!$O41*(1+'Usages industrie'!$P41)^(Q$7-$D$7)/1000</f>
        <v>0</v>
      </c>
      <c r="R101" s="210">
        <f>R50*'Usages industrie'!$O41*(1+'Usages industrie'!$P41)^(R$7-$D$7)/1000</f>
        <v>0</v>
      </c>
    </row>
    <row r="102" spans="1:18" hidden="1" outlineLevel="2" x14ac:dyDescent="0.35">
      <c r="A102" s="209" t="str">
        <f>'Usages industrie'!A42</f>
        <v>Usage industriel n°39</v>
      </c>
      <c r="B102" s="209" t="s">
        <v>639</v>
      </c>
      <c r="C102" s="209"/>
      <c r="D102" s="210">
        <f>D51*'Usages industrie'!$O42*(1+'Usages industrie'!$P42)^(D$7-$D$7)/1000</f>
        <v>0</v>
      </c>
      <c r="E102" s="210">
        <f>E51*'Usages industrie'!$O42*(1+'Usages industrie'!$P42)^(E$7-$D$7)/1000</f>
        <v>0</v>
      </c>
      <c r="F102" s="210">
        <f>F51*'Usages industrie'!$O42*(1+'Usages industrie'!$P42)^(F$7-$D$7)/1000</f>
        <v>0</v>
      </c>
      <c r="G102" s="210">
        <f>G51*'Usages industrie'!$O42*(1+'Usages industrie'!$P42)^(G$7-$D$7)/1000</f>
        <v>0</v>
      </c>
      <c r="H102" s="210">
        <f>H51*'Usages industrie'!$O42*(1+'Usages industrie'!$P42)^(H$7-$D$7)/1000</f>
        <v>0</v>
      </c>
      <c r="I102" s="210">
        <f>I51*'Usages industrie'!$O42*(1+'Usages industrie'!$P42)^(I$7-$D$7)/1000</f>
        <v>0</v>
      </c>
      <c r="J102" s="210">
        <f>J51*'Usages industrie'!$O42*(1+'Usages industrie'!$P42)^(J$7-$D$7)/1000</f>
        <v>0</v>
      </c>
      <c r="K102" s="210">
        <f>K51*'Usages industrie'!$O42*(1+'Usages industrie'!$P42)^(K$7-$D$7)/1000</f>
        <v>0</v>
      </c>
      <c r="L102" s="210">
        <f>L51*'Usages industrie'!$O42*(1+'Usages industrie'!$P42)^(L$7-$D$7)/1000</f>
        <v>0</v>
      </c>
      <c r="M102" s="210">
        <f>M51*'Usages industrie'!$O42*(1+'Usages industrie'!$P42)^(M$7-$D$7)/1000</f>
        <v>0</v>
      </c>
      <c r="N102" s="210">
        <f>N51*'Usages industrie'!$O42*(1+'Usages industrie'!$P42)^(N$7-$D$7)/1000</f>
        <v>0</v>
      </c>
      <c r="O102" s="210">
        <f>O51*'Usages industrie'!$O42*(1+'Usages industrie'!$P42)^(O$7-$D$7)/1000</f>
        <v>0</v>
      </c>
      <c r="P102" s="210">
        <f>P51*'Usages industrie'!$O42*(1+'Usages industrie'!$P42)^(P$7-$D$7)/1000</f>
        <v>0</v>
      </c>
      <c r="Q102" s="210">
        <f>Q51*'Usages industrie'!$O42*(1+'Usages industrie'!$P42)^(Q$7-$D$7)/1000</f>
        <v>0</v>
      </c>
      <c r="R102" s="210">
        <f>R51*'Usages industrie'!$O42*(1+'Usages industrie'!$P42)^(R$7-$D$7)/1000</f>
        <v>0</v>
      </c>
    </row>
    <row r="103" spans="1:18" hidden="1" outlineLevel="2" x14ac:dyDescent="0.35">
      <c r="A103" s="209" t="str">
        <f>'Usages industrie'!A43</f>
        <v>Usage industriel n°40</v>
      </c>
      <c r="B103" s="209" t="s">
        <v>639</v>
      </c>
      <c r="C103" s="209"/>
      <c r="D103" s="210">
        <f>D52*'Usages industrie'!$O43*(1+'Usages industrie'!$P43)^(D$7-$D$7)/1000</f>
        <v>0</v>
      </c>
      <c r="E103" s="210">
        <f>E52*'Usages industrie'!$O43*(1+'Usages industrie'!$P43)^(E$7-$D$7)/1000</f>
        <v>0</v>
      </c>
      <c r="F103" s="210">
        <f>F52*'Usages industrie'!$O43*(1+'Usages industrie'!$P43)^(F$7-$D$7)/1000</f>
        <v>0</v>
      </c>
      <c r="G103" s="210">
        <f>G52*'Usages industrie'!$O43*(1+'Usages industrie'!$P43)^(G$7-$D$7)/1000</f>
        <v>0</v>
      </c>
      <c r="H103" s="210">
        <f>H52*'Usages industrie'!$O43*(1+'Usages industrie'!$P43)^(H$7-$D$7)/1000</f>
        <v>0</v>
      </c>
      <c r="I103" s="210">
        <f>I52*'Usages industrie'!$O43*(1+'Usages industrie'!$P43)^(I$7-$D$7)/1000</f>
        <v>0</v>
      </c>
      <c r="J103" s="210">
        <f>J52*'Usages industrie'!$O43*(1+'Usages industrie'!$P43)^(J$7-$D$7)/1000</f>
        <v>0</v>
      </c>
      <c r="K103" s="210">
        <f>K52*'Usages industrie'!$O43*(1+'Usages industrie'!$P43)^(K$7-$D$7)/1000</f>
        <v>0</v>
      </c>
      <c r="L103" s="210">
        <f>L52*'Usages industrie'!$O43*(1+'Usages industrie'!$P43)^(L$7-$D$7)/1000</f>
        <v>0</v>
      </c>
      <c r="M103" s="210">
        <f>M52*'Usages industrie'!$O43*(1+'Usages industrie'!$P43)^(M$7-$D$7)/1000</f>
        <v>0</v>
      </c>
      <c r="N103" s="210">
        <f>N52*'Usages industrie'!$O43*(1+'Usages industrie'!$P43)^(N$7-$D$7)/1000</f>
        <v>0</v>
      </c>
      <c r="O103" s="210">
        <f>O52*'Usages industrie'!$O43*(1+'Usages industrie'!$P43)^(O$7-$D$7)/1000</f>
        <v>0</v>
      </c>
      <c r="P103" s="210">
        <f>P52*'Usages industrie'!$O43*(1+'Usages industrie'!$P43)^(P$7-$D$7)/1000</f>
        <v>0</v>
      </c>
      <c r="Q103" s="210">
        <f>Q52*'Usages industrie'!$O43*(1+'Usages industrie'!$P43)^(Q$7-$D$7)/1000</f>
        <v>0</v>
      </c>
      <c r="R103" s="210">
        <f>R52*'Usages industrie'!$O43*(1+'Usages industrie'!$P43)^(R$7-$D$7)/1000</f>
        <v>0</v>
      </c>
    </row>
    <row r="104" spans="1:18" hidden="1" outlineLevel="2" x14ac:dyDescent="0.35">
      <c r="A104" s="209" t="str">
        <f>'Usages industrie'!A44</f>
        <v>Usage industriel n°41</v>
      </c>
      <c r="B104" s="209" t="s">
        <v>639</v>
      </c>
      <c r="C104" s="209"/>
      <c r="D104" s="210">
        <f>D53*'Usages industrie'!$O44*(1+'Usages industrie'!$P44)^(D$7-$D$7)/1000</f>
        <v>0</v>
      </c>
      <c r="E104" s="210">
        <f>E53*'Usages industrie'!$O44*(1+'Usages industrie'!$P44)^(E$7-$D$7)/1000</f>
        <v>0</v>
      </c>
      <c r="F104" s="210">
        <f>F53*'Usages industrie'!$O44*(1+'Usages industrie'!$P44)^(F$7-$D$7)/1000</f>
        <v>0</v>
      </c>
      <c r="G104" s="210">
        <f>G53*'Usages industrie'!$O44*(1+'Usages industrie'!$P44)^(G$7-$D$7)/1000</f>
        <v>0</v>
      </c>
      <c r="H104" s="210">
        <f>H53*'Usages industrie'!$O44*(1+'Usages industrie'!$P44)^(H$7-$D$7)/1000</f>
        <v>0</v>
      </c>
      <c r="I104" s="210">
        <f>I53*'Usages industrie'!$O44*(1+'Usages industrie'!$P44)^(I$7-$D$7)/1000</f>
        <v>0</v>
      </c>
      <c r="J104" s="210">
        <f>J53*'Usages industrie'!$O44*(1+'Usages industrie'!$P44)^(J$7-$D$7)/1000</f>
        <v>0</v>
      </c>
      <c r="K104" s="210">
        <f>K53*'Usages industrie'!$O44*(1+'Usages industrie'!$P44)^(K$7-$D$7)/1000</f>
        <v>0</v>
      </c>
      <c r="L104" s="210">
        <f>L53*'Usages industrie'!$O44*(1+'Usages industrie'!$P44)^(L$7-$D$7)/1000</f>
        <v>0</v>
      </c>
      <c r="M104" s="210">
        <f>M53*'Usages industrie'!$O44*(1+'Usages industrie'!$P44)^(M$7-$D$7)/1000</f>
        <v>0</v>
      </c>
      <c r="N104" s="210">
        <f>N53*'Usages industrie'!$O44*(1+'Usages industrie'!$P44)^(N$7-$D$7)/1000</f>
        <v>0</v>
      </c>
      <c r="O104" s="210">
        <f>O53*'Usages industrie'!$O44*(1+'Usages industrie'!$P44)^(O$7-$D$7)/1000</f>
        <v>0</v>
      </c>
      <c r="P104" s="210">
        <f>P53*'Usages industrie'!$O44*(1+'Usages industrie'!$P44)^(P$7-$D$7)/1000</f>
        <v>0</v>
      </c>
      <c r="Q104" s="210">
        <f>Q53*'Usages industrie'!$O44*(1+'Usages industrie'!$P44)^(Q$7-$D$7)/1000</f>
        <v>0</v>
      </c>
      <c r="R104" s="210">
        <f>R53*'Usages industrie'!$O44*(1+'Usages industrie'!$P44)^(R$7-$D$7)/1000</f>
        <v>0</v>
      </c>
    </row>
    <row r="105" spans="1:18" hidden="1" outlineLevel="2" x14ac:dyDescent="0.35">
      <c r="A105" s="209" t="str">
        <f>'Usages industrie'!A45</f>
        <v>Usage industriel n°42</v>
      </c>
      <c r="B105" s="209" t="s">
        <v>639</v>
      </c>
      <c r="C105" s="209"/>
      <c r="D105" s="210">
        <f>D54*'Usages industrie'!$O45*(1+'Usages industrie'!$P45)^(D$7-$D$7)/1000</f>
        <v>0</v>
      </c>
      <c r="E105" s="210">
        <f>E54*'Usages industrie'!$O45*(1+'Usages industrie'!$P45)^(E$7-$D$7)/1000</f>
        <v>0</v>
      </c>
      <c r="F105" s="210">
        <f>F54*'Usages industrie'!$O45*(1+'Usages industrie'!$P45)^(F$7-$D$7)/1000</f>
        <v>0</v>
      </c>
      <c r="G105" s="210">
        <f>G54*'Usages industrie'!$O45*(1+'Usages industrie'!$P45)^(G$7-$D$7)/1000</f>
        <v>0</v>
      </c>
      <c r="H105" s="210">
        <f>H54*'Usages industrie'!$O45*(1+'Usages industrie'!$P45)^(H$7-$D$7)/1000</f>
        <v>0</v>
      </c>
      <c r="I105" s="210">
        <f>I54*'Usages industrie'!$O45*(1+'Usages industrie'!$P45)^(I$7-$D$7)/1000</f>
        <v>0</v>
      </c>
      <c r="J105" s="210">
        <f>J54*'Usages industrie'!$O45*(1+'Usages industrie'!$P45)^(J$7-$D$7)/1000</f>
        <v>0</v>
      </c>
      <c r="K105" s="210">
        <f>K54*'Usages industrie'!$O45*(1+'Usages industrie'!$P45)^(K$7-$D$7)/1000</f>
        <v>0</v>
      </c>
      <c r="L105" s="210">
        <f>L54*'Usages industrie'!$O45*(1+'Usages industrie'!$P45)^(L$7-$D$7)/1000</f>
        <v>0</v>
      </c>
      <c r="M105" s="210">
        <f>M54*'Usages industrie'!$O45*(1+'Usages industrie'!$P45)^(M$7-$D$7)/1000</f>
        <v>0</v>
      </c>
      <c r="N105" s="210">
        <f>N54*'Usages industrie'!$O45*(1+'Usages industrie'!$P45)^(N$7-$D$7)/1000</f>
        <v>0</v>
      </c>
      <c r="O105" s="210">
        <f>O54*'Usages industrie'!$O45*(1+'Usages industrie'!$P45)^(O$7-$D$7)/1000</f>
        <v>0</v>
      </c>
      <c r="P105" s="210">
        <f>P54*'Usages industrie'!$O45*(1+'Usages industrie'!$P45)^(P$7-$D$7)/1000</f>
        <v>0</v>
      </c>
      <c r="Q105" s="210">
        <f>Q54*'Usages industrie'!$O45*(1+'Usages industrie'!$P45)^(Q$7-$D$7)/1000</f>
        <v>0</v>
      </c>
      <c r="R105" s="210">
        <f>R54*'Usages industrie'!$O45*(1+'Usages industrie'!$P45)^(R$7-$D$7)/1000</f>
        <v>0</v>
      </c>
    </row>
    <row r="106" spans="1:18" hidden="1" outlineLevel="2" x14ac:dyDescent="0.35">
      <c r="A106" s="209" t="str">
        <f>'Usages industrie'!A46</f>
        <v>Usage industriel n°43</v>
      </c>
      <c r="B106" s="209" t="s">
        <v>639</v>
      </c>
      <c r="C106" s="209"/>
      <c r="D106" s="210">
        <f>D55*'Usages industrie'!$O46*(1+'Usages industrie'!$P46)^(D$7-$D$7)/1000</f>
        <v>0</v>
      </c>
      <c r="E106" s="210">
        <f>E55*'Usages industrie'!$O46*(1+'Usages industrie'!$P46)^(E$7-$D$7)/1000</f>
        <v>0</v>
      </c>
      <c r="F106" s="210">
        <f>F55*'Usages industrie'!$O46*(1+'Usages industrie'!$P46)^(F$7-$D$7)/1000</f>
        <v>0</v>
      </c>
      <c r="G106" s="210">
        <f>G55*'Usages industrie'!$O46*(1+'Usages industrie'!$P46)^(G$7-$D$7)/1000</f>
        <v>0</v>
      </c>
      <c r="H106" s="210">
        <f>H55*'Usages industrie'!$O46*(1+'Usages industrie'!$P46)^(H$7-$D$7)/1000</f>
        <v>0</v>
      </c>
      <c r="I106" s="210">
        <f>I55*'Usages industrie'!$O46*(1+'Usages industrie'!$P46)^(I$7-$D$7)/1000</f>
        <v>0</v>
      </c>
      <c r="J106" s="210">
        <f>J55*'Usages industrie'!$O46*(1+'Usages industrie'!$P46)^(J$7-$D$7)/1000</f>
        <v>0</v>
      </c>
      <c r="K106" s="210">
        <f>K55*'Usages industrie'!$O46*(1+'Usages industrie'!$P46)^(K$7-$D$7)/1000</f>
        <v>0</v>
      </c>
      <c r="L106" s="210">
        <f>L55*'Usages industrie'!$O46*(1+'Usages industrie'!$P46)^(L$7-$D$7)/1000</f>
        <v>0</v>
      </c>
      <c r="M106" s="210">
        <f>M55*'Usages industrie'!$O46*(1+'Usages industrie'!$P46)^(M$7-$D$7)/1000</f>
        <v>0</v>
      </c>
      <c r="N106" s="210">
        <f>N55*'Usages industrie'!$O46*(1+'Usages industrie'!$P46)^(N$7-$D$7)/1000</f>
        <v>0</v>
      </c>
      <c r="O106" s="210">
        <f>O55*'Usages industrie'!$O46*(1+'Usages industrie'!$P46)^(O$7-$D$7)/1000</f>
        <v>0</v>
      </c>
      <c r="P106" s="210">
        <f>P55*'Usages industrie'!$O46*(1+'Usages industrie'!$P46)^(P$7-$D$7)/1000</f>
        <v>0</v>
      </c>
      <c r="Q106" s="210">
        <f>Q55*'Usages industrie'!$O46*(1+'Usages industrie'!$P46)^(Q$7-$D$7)/1000</f>
        <v>0</v>
      </c>
      <c r="R106" s="210">
        <f>R55*'Usages industrie'!$O46*(1+'Usages industrie'!$P46)^(R$7-$D$7)/1000</f>
        <v>0</v>
      </c>
    </row>
    <row r="107" spans="1:18" hidden="1" outlineLevel="2" x14ac:dyDescent="0.35">
      <c r="A107" s="209" t="str">
        <f>'Usages industrie'!A47</f>
        <v>Usage industriel n°44</v>
      </c>
      <c r="B107" s="209" t="s">
        <v>639</v>
      </c>
      <c r="C107" s="209"/>
      <c r="D107" s="210">
        <f>D56*'Usages industrie'!$O47*(1+'Usages industrie'!$P47)^(D$7-$D$7)/1000</f>
        <v>0</v>
      </c>
      <c r="E107" s="210">
        <f>E56*'Usages industrie'!$O47*(1+'Usages industrie'!$P47)^(E$7-$D$7)/1000</f>
        <v>0</v>
      </c>
      <c r="F107" s="210">
        <f>F56*'Usages industrie'!$O47*(1+'Usages industrie'!$P47)^(F$7-$D$7)/1000</f>
        <v>0</v>
      </c>
      <c r="G107" s="210">
        <f>G56*'Usages industrie'!$O47*(1+'Usages industrie'!$P47)^(G$7-$D$7)/1000</f>
        <v>0</v>
      </c>
      <c r="H107" s="210">
        <f>H56*'Usages industrie'!$O47*(1+'Usages industrie'!$P47)^(H$7-$D$7)/1000</f>
        <v>0</v>
      </c>
      <c r="I107" s="210">
        <f>I56*'Usages industrie'!$O47*(1+'Usages industrie'!$P47)^(I$7-$D$7)/1000</f>
        <v>0</v>
      </c>
      <c r="J107" s="210">
        <f>J56*'Usages industrie'!$O47*(1+'Usages industrie'!$P47)^(J$7-$D$7)/1000</f>
        <v>0</v>
      </c>
      <c r="K107" s="210">
        <f>K56*'Usages industrie'!$O47*(1+'Usages industrie'!$P47)^(K$7-$D$7)/1000</f>
        <v>0</v>
      </c>
      <c r="L107" s="210">
        <f>L56*'Usages industrie'!$O47*(1+'Usages industrie'!$P47)^(L$7-$D$7)/1000</f>
        <v>0</v>
      </c>
      <c r="M107" s="210">
        <f>M56*'Usages industrie'!$O47*(1+'Usages industrie'!$P47)^(M$7-$D$7)/1000</f>
        <v>0</v>
      </c>
      <c r="N107" s="210">
        <f>N56*'Usages industrie'!$O47*(1+'Usages industrie'!$P47)^(N$7-$D$7)/1000</f>
        <v>0</v>
      </c>
      <c r="O107" s="210">
        <f>O56*'Usages industrie'!$O47*(1+'Usages industrie'!$P47)^(O$7-$D$7)/1000</f>
        <v>0</v>
      </c>
      <c r="P107" s="210">
        <f>P56*'Usages industrie'!$O47*(1+'Usages industrie'!$P47)^(P$7-$D$7)/1000</f>
        <v>0</v>
      </c>
      <c r="Q107" s="210">
        <f>Q56*'Usages industrie'!$O47*(1+'Usages industrie'!$P47)^(Q$7-$D$7)/1000</f>
        <v>0</v>
      </c>
      <c r="R107" s="210">
        <f>R56*'Usages industrie'!$O47*(1+'Usages industrie'!$P47)^(R$7-$D$7)/1000</f>
        <v>0</v>
      </c>
    </row>
    <row r="108" spans="1:18" hidden="1" outlineLevel="2" x14ac:dyDescent="0.35">
      <c r="A108" s="209" t="str">
        <f>'Usages industrie'!A48</f>
        <v>Usage industriel n°45</v>
      </c>
      <c r="B108" s="209" t="s">
        <v>639</v>
      </c>
      <c r="C108" s="209"/>
      <c r="D108" s="210">
        <f>D57*'Usages industrie'!$O48*(1+'Usages industrie'!$P48)^(D$7-$D$7)/1000</f>
        <v>0</v>
      </c>
      <c r="E108" s="210">
        <f>E57*'Usages industrie'!$O48*(1+'Usages industrie'!$P48)^(E$7-$D$7)/1000</f>
        <v>0</v>
      </c>
      <c r="F108" s="210">
        <f>F57*'Usages industrie'!$O48*(1+'Usages industrie'!$P48)^(F$7-$D$7)/1000</f>
        <v>0</v>
      </c>
      <c r="G108" s="210">
        <f>G57*'Usages industrie'!$O48*(1+'Usages industrie'!$P48)^(G$7-$D$7)/1000</f>
        <v>0</v>
      </c>
      <c r="H108" s="210">
        <f>H57*'Usages industrie'!$O48*(1+'Usages industrie'!$P48)^(H$7-$D$7)/1000</f>
        <v>0</v>
      </c>
      <c r="I108" s="210">
        <f>I57*'Usages industrie'!$O48*(1+'Usages industrie'!$P48)^(I$7-$D$7)/1000</f>
        <v>0</v>
      </c>
      <c r="J108" s="210">
        <f>J57*'Usages industrie'!$O48*(1+'Usages industrie'!$P48)^(J$7-$D$7)/1000</f>
        <v>0</v>
      </c>
      <c r="K108" s="210">
        <f>K57*'Usages industrie'!$O48*(1+'Usages industrie'!$P48)^(K$7-$D$7)/1000</f>
        <v>0</v>
      </c>
      <c r="L108" s="210">
        <f>L57*'Usages industrie'!$O48*(1+'Usages industrie'!$P48)^(L$7-$D$7)/1000</f>
        <v>0</v>
      </c>
      <c r="M108" s="210">
        <f>M57*'Usages industrie'!$O48*(1+'Usages industrie'!$P48)^(M$7-$D$7)/1000</f>
        <v>0</v>
      </c>
      <c r="N108" s="210">
        <f>N57*'Usages industrie'!$O48*(1+'Usages industrie'!$P48)^(N$7-$D$7)/1000</f>
        <v>0</v>
      </c>
      <c r="O108" s="210">
        <f>O57*'Usages industrie'!$O48*(1+'Usages industrie'!$P48)^(O$7-$D$7)/1000</f>
        <v>0</v>
      </c>
      <c r="P108" s="210">
        <f>P57*'Usages industrie'!$O48*(1+'Usages industrie'!$P48)^(P$7-$D$7)/1000</f>
        <v>0</v>
      </c>
      <c r="Q108" s="210">
        <f>Q57*'Usages industrie'!$O48*(1+'Usages industrie'!$P48)^(Q$7-$D$7)/1000</f>
        <v>0</v>
      </c>
      <c r="R108" s="210">
        <f>R57*'Usages industrie'!$O48*(1+'Usages industrie'!$P48)^(R$7-$D$7)/1000</f>
        <v>0</v>
      </c>
    </row>
    <row r="109" spans="1:18" hidden="1" outlineLevel="2" x14ac:dyDescent="0.35">
      <c r="A109" s="209" t="str">
        <f>'Usages industrie'!A49</f>
        <v>Usage industriel n°46</v>
      </c>
      <c r="B109" s="209" t="s">
        <v>639</v>
      </c>
      <c r="C109" s="209"/>
      <c r="D109" s="210">
        <f>D58*'Usages industrie'!$O49*(1+'Usages industrie'!$P49)^(D$7-$D$7)/1000</f>
        <v>0</v>
      </c>
      <c r="E109" s="210">
        <f>E58*'Usages industrie'!$O49*(1+'Usages industrie'!$P49)^(E$7-$D$7)/1000</f>
        <v>0</v>
      </c>
      <c r="F109" s="210">
        <f>F58*'Usages industrie'!$O49*(1+'Usages industrie'!$P49)^(F$7-$D$7)/1000</f>
        <v>0</v>
      </c>
      <c r="G109" s="210">
        <f>G58*'Usages industrie'!$O49*(1+'Usages industrie'!$P49)^(G$7-$D$7)/1000</f>
        <v>0</v>
      </c>
      <c r="H109" s="210">
        <f>H58*'Usages industrie'!$O49*(1+'Usages industrie'!$P49)^(H$7-$D$7)/1000</f>
        <v>0</v>
      </c>
      <c r="I109" s="210">
        <f>I58*'Usages industrie'!$O49*(1+'Usages industrie'!$P49)^(I$7-$D$7)/1000</f>
        <v>0</v>
      </c>
      <c r="J109" s="210">
        <f>J58*'Usages industrie'!$O49*(1+'Usages industrie'!$P49)^(J$7-$D$7)/1000</f>
        <v>0</v>
      </c>
      <c r="K109" s="210">
        <f>K58*'Usages industrie'!$O49*(1+'Usages industrie'!$P49)^(K$7-$D$7)/1000</f>
        <v>0</v>
      </c>
      <c r="L109" s="210">
        <f>L58*'Usages industrie'!$O49*(1+'Usages industrie'!$P49)^(L$7-$D$7)/1000</f>
        <v>0</v>
      </c>
      <c r="M109" s="210">
        <f>M58*'Usages industrie'!$O49*(1+'Usages industrie'!$P49)^(M$7-$D$7)/1000</f>
        <v>0</v>
      </c>
      <c r="N109" s="210">
        <f>N58*'Usages industrie'!$O49*(1+'Usages industrie'!$P49)^(N$7-$D$7)/1000</f>
        <v>0</v>
      </c>
      <c r="O109" s="210">
        <f>O58*'Usages industrie'!$O49*(1+'Usages industrie'!$P49)^(O$7-$D$7)/1000</f>
        <v>0</v>
      </c>
      <c r="P109" s="210">
        <f>P58*'Usages industrie'!$O49*(1+'Usages industrie'!$P49)^(P$7-$D$7)/1000</f>
        <v>0</v>
      </c>
      <c r="Q109" s="210">
        <f>Q58*'Usages industrie'!$O49*(1+'Usages industrie'!$P49)^(Q$7-$D$7)/1000</f>
        <v>0</v>
      </c>
      <c r="R109" s="210">
        <f>R58*'Usages industrie'!$O49*(1+'Usages industrie'!$P49)^(R$7-$D$7)/1000</f>
        <v>0</v>
      </c>
    </row>
    <row r="110" spans="1:18" hidden="1" outlineLevel="2" x14ac:dyDescent="0.35">
      <c r="A110" s="209" t="str">
        <f>'Usages industrie'!A50</f>
        <v>Usage industriel n°47</v>
      </c>
      <c r="B110" s="209" t="s">
        <v>639</v>
      </c>
      <c r="C110" s="209"/>
      <c r="D110" s="210">
        <f>D59*'Usages industrie'!$O50*(1+'Usages industrie'!$P50)^(D$7-$D$7)/1000</f>
        <v>0</v>
      </c>
      <c r="E110" s="210">
        <f>E59*'Usages industrie'!$O50*(1+'Usages industrie'!$P50)^(E$7-$D$7)/1000</f>
        <v>0</v>
      </c>
      <c r="F110" s="210">
        <f>F59*'Usages industrie'!$O50*(1+'Usages industrie'!$P50)^(F$7-$D$7)/1000</f>
        <v>0</v>
      </c>
      <c r="G110" s="210">
        <f>G59*'Usages industrie'!$O50*(1+'Usages industrie'!$P50)^(G$7-$D$7)/1000</f>
        <v>0</v>
      </c>
      <c r="H110" s="210">
        <f>H59*'Usages industrie'!$O50*(1+'Usages industrie'!$P50)^(H$7-$D$7)/1000</f>
        <v>0</v>
      </c>
      <c r="I110" s="210">
        <f>I59*'Usages industrie'!$O50*(1+'Usages industrie'!$P50)^(I$7-$D$7)/1000</f>
        <v>0</v>
      </c>
      <c r="J110" s="210">
        <f>J59*'Usages industrie'!$O50*(1+'Usages industrie'!$P50)^(J$7-$D$7)/1000</f>
        <v>0</v>
      </c>
      <c r="K110" s="210">
        <f>K59*'Usages industrie'!$O50*(1+'Usages industrie'!$P50)^(K$7-$D$7)/1000</f>
        <v>0</v>
      </c>
      <c r="L110" s="210">
        <f>L59*'Usages industrie'!$O50*(1+'Usages industrie'!$P50)^(L$7-$D$7)/1000</f>
        <v>0</v>
      </c>
      <c r="M110" s="210">
        <f>M59*'Usages industrie'!$O50*(1+'Usages industrie'!$P50)^(M$7-$D$7)/1000</f>
        <v>0</v>
      </c>
      <c r="N110" s="210">
        <f>N59*'Usages industrie'!$O50*(1+'Usages industrie'!$P50)^(N$7-$D$7)/1000</f>
        <v>0</v>
      </c>
      <c r="O110" s="210">
        <f>O59*'Usages industrie'!$O50*(1+'Usages industrie'!$P50)^(O$7-$D$7)/1000</f>
        <v>0</v>
      </c>
      <c r="P110" s="210">
        <f>P59*'Usages industrie'!$O50*(1+'Usages industrie'!$P50)^(P$7-$D$7)/1000</f>
        <v>0</v>
      </c>
      <c r="Q110" s="210">
        <f>Q59*'Usages industrie'!$O50*(1+'Usages industrie'!$P50)^(Q$7-$D$7)/1000</f>
        <v>0</v>
      </c>
      <c r="R110" s="210">
        <f>R59*'Usages industrie'!$O50*(1+'Usages industrie'!$P50)^(R$7-$D$7)/1000</f>
        <v>0</v>
      </c>
    </row>
    <row r="111" spans="1:18" hidden="1" outlineLevel="2" x14ac:dyDescent="0.35">
      <c r="A111" s="209" t="str">
        <f>'Usages industrie'!A51</f>
        <v>Usage industriel n°48</v>
      </c>
      <c r="B111" s="209" t="s">
        <v>639</v>
      </c>
      <c r="C111" s="209"/>
      <c r="D111" s="210">
        <f>D60*'Usages industrie'!$O51*(1+'Usages industrie'!$P51)^(D$7-$D$7)/1000</f>
        <v>0</v>
      </c>
      <c r="E111" s="210">
        <f>E60*'Usages industrie'!$O51*(1+'Usages industrie'!$P51)^(E$7-$D$7)/1000</f>
        <v>0</v>
      </c>
      <c r="F111" s="210">
        <f>F60*'Usages industrie'!$O51*(1+'Usages industrie'!$P51)^(F$7-$D$7)/1000</f>
        <v>0</v>
      </c>
      <c r="G111" s="210">
        <f>G60*'Usages industrie'!$O51*(1+'Usages industrie'!$P51)^(G$7-$D$7)/1000</f>
        <v>0</v>
      </c>
      <c r="H111" s="210">
        <f>H60*'Usages industrie'!$O51*(1+'Usages industrie'!$P51)^(H$7-$D$7)/1000</f>
        <v>0</v>
      </c>
      <c r="I111" s="210">
        <f>I60*'Usages industrie'!$O51*(1+'Usages industrie'!$P51)^(I$7-$D$7)/1000</f>
        <v>0</v>
      </c>
      <c r="J111" s="210">
        <f>J60*'Usages industrie'!$O51*(1+'Usages industrie'!$P51)^(J$7-$D$7)/1000</f>
        <v>0</v>
      </c>
      <c r="K111" s="210">
        <f>K60*'Usages industrie'!$O51*(1+'Usages industrie'!$P51)^(K$7-$D$7)/1000</f>
        <v>0</v>
      </c>
      <c r="L111" s="210">
        <f>L60*'Usages industrie'!$O51*(1+'Usages industrie'!$P51)^(L$7-$D$7)/1000</f>
        <v>0</v>
      </c>
      <c r="M111" s="210">
        <f>M60*'Usages industrie'!$O51*(1+'Usages industrie'!$P51)^(M$7-$D$7)/1000</f>
        <v>0</v>
      </c>
      <c r="N111" s="210">
        <f>N60*'Usages industrie'!$O51*(1+'Usages industrie'!$P51)^(N$7-$D$7)/1000</f>
        <v>0</v>
      </c>
      <c r="O111" s="210">
        <f>O60*'Usages industrie'!$O51*(1+'Usages industrie'!$P51)^(O$7-$D$7)/1000</f>
        <v>0</v>
      </c>
      <c r="P111" s="210">
        <f>P60*'Usages industrie'!$O51*(1+'Usages industrie'!$P51)^(P$7-$D$7)/1000</f>
        <v>0</v>
      </c>
      <c r="Q111" s="210">
        <f>Q60*'Usages industrie'!$O51*(1+'Usages industrie'!$P51)^(Q$7-$D$7)/1000</f>
        <v>0</v>
      </c>
      <c r="R111" s="210">
        <f>R60*'Usages industrie'!$O51*(1+'Usages industrie'!$P51)^(R$7-$D$7)/1000</f>
        <v>0</v>
      </c>
    </row>
    <row r="112" spans="1:18" hidden="1" outlineLevel="2" x14ac:dyDescent="0.35">
      <c r="A112" s="209" t="str">
        <f>'Usages industrie'!A52</f>
        <v>Usage industriel n°49</v>
      </c>
      <c r="B112" s="209" t="s">
        <v>639</v>
      </c>
      <c r="C112" s="209"/>
      <c r="D112" s="210">
        <f>D61*'Usages industrie'!$O52*(1+'Usages industrie'!$P52)^(D$7-$D$7)/1000</f>
        <v>0</v>
      </c>
      <c r="E112" s="210">
        <f>E61*'Usages industrie'!$O52*(1+'Usages industrie'!$P52)^(E$7-$D$7)/1000</f>
        <v>0</v>
      </c>
      <c r="F112" s="210">
        <f>F61*'Usages industrie'!$O52*(1+'Usages industrie'!$P52)^(F$7-$D$7)/1000</f>
        <v>0</v>
      </c>
      <c r="G112" s="210">
        <f>G61*'Usages industrie'!$O52*(1+'Usages industrie'!$P52)^(G$7-$D$7)/1000</f>
        <v>0</v>
      </c>
      <c r="H112" s="210">
        <f>H61*'Usages industrie'!$O52*(1+'Usages industrie'!$P52)^(H$7-$D$7)/1000</f>
        <v>0</v>
      </c>
      <c r="I112" s="210">
        <f>I61*'Usages industrie'!$O52*(1+'Usages industrie'!$P52)^(I$7-$D$7)/1000</f>
        <v>0</v>
      </c>
      <c r="J112" s="210">
        <f>J61*'Usages industrie'!$O52*(1+'Usages industrie'!$P52)^(J$7-$D$7)/1000</f>
        <v>0</v>
      </c>
      <c r="K112" s="210">
        <f>K61*'Usages industrie'!$O52*(1+'Usages industrie'!$P52)^(K$7-$D$7)/1000</f>
        <v>0</v>
      </c>
      <c r="L112" s="210">
        <f>L61*'Usages industrie'!$O52*(1+'Usages industrie'!$P52)^(L$7-$D$7)/1000</f>
        <v>0</v>
      </c>
      <c r="M112" s="210">
        <f>M61*'Usages industrie'!$O52*(1+'Usages industrie'!$P52)^(M$7-$D$7)/1000</f>
        <v>0</v>
      </c>
      <c r="N112" s="210">
        <f>N61*'Usages industrie'!$O52*(1+'Usages industrie'!$P52)^(N$7-$D$7)/1000</f>
        <v>0</v>
      </c>
      <c r="O112" s="210">
        <f>O61*'Usages industrie'!$O52*(1+'Usages industrie'!$P52)^(O$7-$D$7)/1000</f>
        <v>0</v>
      </c>
      <c r="P112" s="210">
        <f>P61*'Usages industrie'!$O52*(1+'Usages industrie'!$P52)^(P$7-$D$7)/1000</f>
        <v>0</v>
      </c>
      <c r="Q112" s="210">
        <f>Q61*'Usages industrie'!$O52*(1+'Usages industrie'!$P52)^(Q$7-$D$7)/1000</f>
        <v>0</v>
      </c>
      <c r="R112" s="210">
        <f>R61*'Usages industrie'!$O52*(1+'Usages industrie'!$P52)^(R$7-$D$7)/1000</f>
        <v>0</v>
      </c>
    </row>
    <row r="113" spans="1:18" hidden="1" outlineLevel="2" x14ac:dyDescent="0.35">
      <c r="A113" s="209" t="str">
        <f>'Usages industrie'!A53</f>
        <v>Usage industriel n°50</v>
      </c>
      <c r="B113" s="209" t="s">
        <v>639</v>
      </c>
      <c r="C113" s="209"/>
      <c r="D113" s="210">
        <f>D62*'Usages industrie'!$O53*(1+'Usages industrie'!$P53)^(D$7-$D$7)/1000</f>
        <v>0</v>
      </c>
      <c r="E113" s="210">
        <f>E62*'Usages industrie'!$O53*(1+'Usages industrie'!$P53)^(E$7-$D$7)/1000</f>
        <v>0</v>
      </c>
      <c r="F113" s="210">
        <f>F62*'Usages industrie'!$O53*(1+'Usages industrie'!$P53)^(F$7-$D$7)/1000</f>
        <v>0</v>
      </c>
      <c r="G113" s="210">
        <f>G62*'Usages industrie'!$O53*(1+'Usages industrie'!$P53)^(G$7-$D$7)/1000</f>
        <v>0</v>
      </c>
      <c r="H113" s="210">
        <f>H62*'Usages industrie'!$O53*(1+'Usages industrie'!$P53)^(H$7-$D$7)/1000</f>
        <v>0</v>
      </c>
      <c r="I113" s="210">
        <f>I62*'Usages industrie'!$O53*(1+'Usages industrie'!$P53)^(I$7-$D$7)/1000</f>
        <v>0</v>
      </c>
      <c r="J113" s="210">
        <f>J62*'Usages industrie'!$O53*(1+'Usages industrie'!$P53)^(J$7-$D$7)/1000</f>
        <v>0</v>
      </c>
      <c r="K113" s="210">
        <f>K62*'Usages industrie'!$O53*(1+'Usages industrie'!$P53)^(K$7-$D$7)/1000</f>
        <v>0</v>
      </c>
      <c r="L113" s="210">
        <f>L62*'Usages industrie'!$O53*(1+'Usages industrie'!$P53)^(L$7-$D$7)/1000</f>
        <v>0</v>
      </c>
      <c r="M113" s="210">
        <f>M62*'Usages industrie'!$O53*(1+'Usages industrie'!$P53)^(M$7-$D$7)/1000</f>
        <v>0</v>
      </c>
      <c r="N113" s="210">
        <f>N62*'Usages industrie'!$O53*(1+'Usages industrie'!$P53)^(N$7-$D$7)/1000</f>
        <v>0</v>
      </c>
      <c r="O113" s="210">
        <f>O62*'Usages industrie'!$O53*(1+'Usages industrie'!$P53)^(O$7-$D$7)/1000</f>
        <v>0</v>
      </c>
      <c r="P113" s="210">
        <f>P62*'Usages industrie'!$O53*(1+'Usages industrie'!$P53)^(P$7-$D$7)/1000</f>
        <v>0</v>
      </c>
      <c r="Q113" s="210">
        <f>Q62*'Usages industrie'!$O53*(1+'Usages industrie'!$P53)^(Q$7-$D$7)/1000</f>
        <v>0</v>
      </c>
      <c r="R113" s="210">
        <f>R62*'Usages industrie'!$O53*(1+'Usages industrie'!$P53)^(R$7-$D$7)/1000</f>
        <v>0</v>
      </c>
    </row>
    <row r="114" spans="1:18" hidden="1" outlineLevel="1" collapsed="1" x14ac:dyDescent="0.35">
      <c r="A114" s="209" t="s">
        <v>640</v>
      </c>
      <c r="B114" s="209"/>
      <c r="C114" s="209"/>
      <c r="D114" s="210">
        <f t="shared" ref="D114:R114" si="6">SUM(D64:D113)</f>
        <v>0</v>
      </c>
      <c r="E114" s="210">
        <f t="shared" si="6"/>
        <v>0</v>
      </c>
      <c r="F114" s="210">
        <f t="shared" si="6"/>
        <v>0</v>
      </c>
      <c r="G114" s="210">
        <f t="shared" si="6"/>
        <v>0</v>
      </c>
      <c r="H114" s="210">
        <f t="shared" si="6"/>
        <v>0</v>
      </c>
      <c r="I114" s="210">
        <f t="shared" si="6"/>
        <v>0</v>
      </c>
      <c r="J114" s="210">
        <f t="shared" si="6"/>
        <v>0</v>
      </c>
      <c r="K114" s="210">
        <f t="shared" si="6"/>
        <v>0</v>
      </c>
      <c r="L114" s="210">
        <f t="shared" si="6"/>
        <v>0</v>
      </c>
      <c r="M114" s="210">
        <f t="shared" si="6"/>
        <v>0</v>
      </c>
      <c r="N114" s="210">
        <f t="shared" si="6"/>
        <v>0</v>
      </c>
      <c r="O114" s="210">
        <f t="shared" si="6"/>
        <v>0</v>
      </c>
      <c r="P114" s="210">
        <f t="shared" si="6"/>
        <v>0</v>
      </c>
      <c r="Q114" s="210">
        <f t="shared" si="6"/>
        <v>0</v>
      </c>
      <c r="R114" s="210">
        <f t="shared" si="6"/>
        <v>0</v>
      </c>
    </row>
    <row r="115" spans="1:18" hidden="1" outlineLevel="1" x14ac:dyDescent="0.35">
      <c r="A115" s="43" t="s">
        <v>641</v>
      </c>
      <c r="B115" s="43"/>
      <c r="C115" s="232"/>
      <c r="D115" s="231"/>
      <c r="E115" s="231"/>
      <c r="F115" s="231"/>
      <c r="G115" s="231"/>
      <c r="H115" s="231"/>
      <c r="I115" s="231"/>
      <c r="J115" s="231"/>
      <c r="K115" s="231"/>
      <c r="L115" s="231"/>
      <c r="M115" s="231"/>
      <c r="N115" s="231"/>
      <c r="O115" s="231"/>
      <c r="P115" s="231"/>
      <c r="Q115" s="231"/>
      <c r="R115" s="231"/>
    </row>
    <row r="116" spans="1:18" hidden="1" outlineLevel="1" x14ac:dyDescent="0.35">
      <c r="A116" s="43" t="s">
        <v>642</v>
      </c>
      <c r="B116" s="43"/>
      <c r="C116" s="232"/>
      <c r="D116" s="231"/>
      <c r="E116" s="231"/>
      <c r="F116" s="231"/>
      <c r="G116" s="231"/>
      <c r="H116" s="231"/>
      <c r="I116" s="231"/>
      <c r="J116" s="231"/>
      <c r="K116" s="231"/>
      <c r="L116" s="231"/>
      <c r="M116" s="231"/>
      <c r="N116" s="231"/>
      <c r="O116" s="231"/>
      <c r="P116" s="231"/>
      <c r="Q116" s="231"/>
      <c r="R116" s="231"/>
    </row>
    <row r="117" spans="1:18" hidden="1" outlineLevel="2" x14ac:dyDescent="0.35">
      <c r="A117" s="209" t="str">
        <f>'Usages mobilité'!A4</f>
        <v>Usage mobilité n°1</v>
      </c>
      <c r="B117" s="209" t="s">
        <v>637</v>
      </c>
      <c r="C117" s="209"/>
      <c r="D117" s="210">
        <f>IF(B$4&lt;&gt;"",IF(B$4='Usages mobilité'!BF4,'Usages mobilité'!BD4,0),0)</f>
        <v>0</v>
      </c>
      <c r="E117" s="210">
        <f t="shared" ref="E117:R126" si="7">$D117</f>
        <v>0</v>
      </c>
      <c r="F117" s="210">
        <f t="shared" si="7"/>
        <v>0</v>
      </c>
      <c r="G117" s="210">
        <f t="shared" si="7"/>
        <v>0</v>
      </c>
      <c r="H117" s="210">
        <f t="shared" si="7"/>
        <v>0</v>
      </c>
      <c r="I117" s="210">
        <f t="shared" si="7"/>
        <v>0</v>
      </c>
      <c r="J117" s="210">
        <f t="shared" si="7"/>
        <v>0</v>
      </c>
      <c r="K117" s="210">
        <f t="shared" si="7"/>
        <v>0</v>
      </c>
      <c r="L117" s="210">
        <f t="shared" si="7"/>
        <v>0</v>
      </c>
      <c r="M117" s="210">
        <f t="shared" si="7"/>
        <v>0</v>
      </c>
      <c r="N117" s="210">
        <f t="shared" si="7"/>
        <v>0</v>
      </c>
      <c r="O117" s="210">
        <f t="shared" si="7"/>
        <v>0</v>
      </c>
      <c r="P117" s="210">
        <f t="shared" si="7"/>
        <v>0</v>
      </c>
      <c r="Q117" s="210">
        <f t="shared" si="7"/>
        <v>0</v>
      </c>
      <c r="R117" s="210">
        <f t="shared" si="7"/>
        <v>0</v>
      </c>
    </row>
    <row r="118" spans="1:18" hidden="1" outlineLevel="2" x14ac:dyDescent="0.35">
      <c r="A118" s="209" t="str">
        <f>'Usages mobilité'!A5</f>
        <v>Usage mobilité n°2</v>
      </c>
      <c r="B118" s="209" t="s">
        <v>637</v>
      </c>
      <c r="C118" s="209"/>
      <c r="D118" s="210">
        <f>IF(B$4&lt;&gt;"",IF(B$4='Usages mobilité'!BF5,'Usages mobilité'!BD5,0),0)</f>
        <v>0</v>
      </c>
      <c r="E118" s="210">
        <f t="shared" si="7"/>
        <v>0</v>
      </c>
      <c r="F118" s="210">
        <f t="shared" si="7"/>
        <v>0</v>
      </c>
      <c r="G118" s="210">
        <f t="shared" si="7"/>
        <v>0</v>
      </c>
      <c r="H118" s="210">
        <f t="shared" si="7"/>
        <v>0</v>
      </c>
      <c r="I118" s="210">
        <f t="shared" si="7"/>
        <v>0</v>
      </c>
      <c r="J118" s="210">
        <f t="shared" si="7"/>
        <v>0</v>
      </c>
      <c r="K118" s="210">
        <f t="shared" si="7"/>
        <v>0</v>
      </c>
      <c r="L118" s="210">
        <f t="shared" si="7"/>
        <v>0</v>
      </c>
      <c r="M118" s="210">
        <f t="shared" si="7"/>
        <v>0</v>
      </c>
      <c r="N118" s="210">
        <f t="shared" si="7"/>
        <v>0</v>
      </c>
      <c r="O118" s="210">
        <f t="shared" si="7"/>
        <v>0</v>
      </c>
      <c r="P118" s="210">
        <f t="shared" si="7"/>
        <v>0</v>
      </c>
      <c r="Q118" s="210">
        <f t="shared" si="7"/>
        <v>0</v>
      </c>
      <c r="R118" s="210">
        <f t="shared" si="7"/>
        <v>0</v>
      </c>
    </row>
    <row r="119" spans="1:18" hidden="1" outlineLevel="2" x14ac:dyDescent="0.35">
      <c r="A119" s="209" t="str">
        <f>'Usages mobilité'!A6</f>
        <v>Usage mobilité n°3</v>
      </c>
      <c r="B119" s="209" t="s">
        <v>637</v>
      </c>
      <c r="C119" s="209"/>
      <c r="D119" s="210">
        <f>IF(B$4&lt;&gt;"",IF(B$4='Usages mobilité'!BF6,'Usages mobilité'!BD6,0),0)</f>
        <v>0</v>
      </c>
      <c r="E119" s="210">
        <f t="shared" si="7"/>
        <v>0</v>
      </c>
      <c r="F119" s="210">
        <f t="shared" si="7"/>
        <v>0</v>
      </c>
      <c r="G119" s="210">
        <f t="shared" si="7"/>
        <v>0</v>
      </c>
      <c r="H119" s="210">
        <f t="shared" si="7"/>
        <v>0</v>
      </c>
      <c r="I119" s="210">
        <f t="shared" si="7"/>
        <v>0</v>
      </c>
      <c r="J119" s="210">
        <f t="shared" si="7"/>
        <v>0</v>
      </c>
      <c r="K119" s="210">
        <f t="shared" si="7"/>
        <v>0</v>
      </c>
      <c r="L119" s="210">
        <f t="shared" si="7"/>
        <v>0</v>
      </c>
      <c r="M119" s="210">
        <f t="shared" si="7"/>
        <v>0</v>
      </c>
      <c r="N119" s="210">
        <f t="shared" si="7"/>
        <v>0</v>
      </c>
      <c r="O119" s="210">
        <f t="shared" si="7"/>
        <v>0</v>
      </c>
      <c r="P119" s="210">
        <f t="shared" si="7"/>
        <v>0</v>
      </c>
      <c r="Q119" s="210">
        <f t="shared" si="7"/>
        <v>0</v>
      </c>
      <c r="R119" s="210">
        <f t="shared" si="7"/>
        <v>0</v>
      </c>
    </row>
    <row r="120" spans="1:18" hidden="1" outlineLevel="2" x14ac:dyDescent="0.35">
      <c r="A120" s="209" t="str">
        <f>'Usages mobilité'!A7</f>
        <v>Usage mobilité n°4</v>
      </c>
      <c r="B120" s="209" t="s">
        <v>637</v>
      </c>
      <c r="C120" s="209"/>
      <c r="D120" s="210">
        <f>IF(B$4&lt;&gt;"",IF(B$4='Usages mobilité'!BF7,'Usages mobilité'!BD7,0),0)</f>
        <v>0</v>
      </c>
      <c r="E120" s="210">
        <f t="shared" si="7"/>
        <v>0</v>
      </c>
      <c r="F120" s="210">
        <f t="shared" si="7"/>
        <v>0</v>
      </c>
      <c r="G120" s="210">
        <f t="shared" si="7"/>
        <v>0</v>
      </c>
      <c r="H120" s="210">
        <f t="shared" si="7"/>
        <v>0</v>
      </c>
      <c r="I120" s="210">
        <f t="shared" si="7"/>
        <v>0</v>
      </c>
      <c r="J120" s="210">
        <f t="shared" si="7"/>
        <v>0</v>
      </c>
      <c r="K120" s="210">
        <f t="shared" si="7"/>
        <v>0</v>
      </c>
      <c r="L120" s="210">
        <f t="shared" si="7"/>
        <v>0</v>
      </c>
      <c r="M120" s="210">
        <f t="shared" si="7"/>
        <v>0</v>
      </c>
      <c r="N120" s="210">
        <f t="shared" si="7"/>
        <v>0</v>
      </c>
      <c r="O120" s="210">
        <f t="shared" si="7"/>
        <v>0</v>
      </c>
      <c r="P120" s="210">
        <f t="shared" si="7"/>
        <v>0</v>
      </c>
      <c r="Q120" s="210">
        <f t="shared" si="7"/>
        <v>0</v>
      </c>
      <c r="R120" s="210">
        <f t="shared" si="7"/>
        <v>0</v>
      </c>
    </row>
    <row r="121" spans="1:18" hidden="1" outlineLevel="2" x14ac:dyDescent="0.35">
      <c r="A121" s="209" t="str">
        <f>'Usages mobilité'!A8</f>
        <v>Usage mobilité n°5</v>
      </c>
      <c r="B121" s="209" t="s">
        <v>637</v>
      </c>
      <c r="C121" s="209"/>
      <c r="D121" s="210">
        <f>IF(B$4&lt;&gt;"",IF(B$4='Usages mobilité'!BF8,'Usages mobilité'!BD8,0),0)</f>
        <v>0</v>
      </c>
      <c r="E121" s="210">
        <f t="shared" si="7"/>
        <v>0</v>
      </c>
      <c r="F121" s="210">
        <f t="shared" si="7"/>
        <v>0</v>
      </c>
      <c r="G121" s="210">
        <f t="shared" si="7"/>
        <v>0</v>
      </c>
      <c r="H121" s="210">
        <f t="shared" si="7"/>
        <v>0</v>
      </c>
      <c r="I121" s="210">
        <f t="shared" si="7"/>
        <v>0</v>
      </c>
      <c r="J121" s="210">
        <f t="shared" si="7"/>
        <v>0</v>
      </c>
      <c r="K121" s="210">
        <f t="shared" si="7"/>
        <v>0</v>
      </c>
      <c r="L121" s="210">
        <f t="shared" si="7"/>
        <v>0</v>
      </c>
      <c r="M121" s="210">
        <f t="shared" si="7"/>
        <v>0</v>
      </c>
      <c r="N121" s="210">
        <f t="shared" si="7"/>
        <v>0</v>
      </c>
      <c r="O121" s="210">
        <f t="shared" si="7"/>
        <v>0</v>
      </c>
      <c r="P121" s="210">
        <f t="shared" si="7"/>
        <v>0</v>
      </c>
      <c r="Q121" s="210">
        <f t="shared" si="7"/>
        <v>0</v>
      </c>
      <c r="R121" s="210">
        <f t="shared" si="7"/>
        <v>0</v>
      </c>
    </row>
    <row r="122" spans="1:18" hidden="1" outlineLevel="2" x14ac:dyDescent="0.35">
      <c r="A122" s="209" t="str">
        <f>'Usages mobilité'!A9</f>
        <v>Usage mobilité n°6</v>
      </c>
      <c r="B122" s="209" t="s">
        <v>637</v>
      </c>
      <c r="C122" s="209"/>
      <c r="D122" s="210">
        <f>IF(B$4&lt;&gt;"",IF(B$4='Usages mobilité'!BF9,'Usages mobilité'!BD9,0),0)</f>
        <v>0</v>
      </c>
      <c r="E122" s="210">
        <f t="shared" si="7"/>
        <v>0</v>
      </c>
      <c r="F122" s="210">
        <f t="shared" si="7"/>
        <v>0</v>
      </c>
      <c r="G122" s="210">
        <f t="shared" si="7"/>
        <v>0</v>
      </c>
      <c r="H122" s="210">
        <f t="shared" si="7"/>
        <v>0</v>
      </c>
      <c r="I122" s="210">
        <f t="shared" si="7"/>
        <v>0</v>
      </c>
      <c r="J122" s="210">
        <f t="shared" si="7"/>
        <v>0</v>
      </c>
      <c r="K122" s="210">
        <f t="shared" si="7"/>
        <v>0</v>
      </c>
      <c r="L122" s="210">
        <f t="shared" si="7"/>
        <v>0</v>
      </c>
      <c r="M122" s="210">
        <f t="shared" si="7"/>
        <v>0</v>
      </c>
      <c r="N122" s="210">
        <f t="shared" si="7"/>
        <v>0</v>
      </c>
      <c r="O122" s="210">
        <f t="shared" si="7"/>
        <v>0</v>
      </c>
      <c r="P122" s="210">
        <f t="shared" si="7"/>
        <v>0</v>
      </c>
      <c r="Q122" s="210">
        <f t="shared" si="7"/>
        <v>0</v>
      </c>
      <c r="R122" s="210">
        <f t="shared" si="7"/>
        <v>0</v>
      </c>
    </row>
    <row r="123" spans="1:18" hidden="1" outlineLevel="2" x14ac:dyDescent="0.35">
      <c r="A123" s="209" t="str">
        <f>'Usages mobilité'!A10</f>
        <v>Usage mobilité n°7</v>
      </c>
      <c r="B123" s="209" t="s">
        <v>637</v>
      </c>
      <c r="C123" s="209"/>
      <c r="D123" s="210">
        <f>IF(B$4&lt;&gt;"",IF(B$4='Usages mobilité'!BF10,'Usages mobilité'!BD10,0),0)</f>
        <v>0</v>
      </c>
      <c r="E123" s="210">
        <f t="shared" si="7"/>
        <v>0</v>
      </c>
      <c r="F123" s="210">
        <f t="shared" si="7"/>
        <v>0</v>
      </c>
      <c r="G123" s="210">
        <f t="shared" si="7"/>
        <v>0</v>
      </c>
      <c r="H123" s="210">
        <f t="shared" si="7"/>
        <v>0</v>
      </c>
      <c r="I123" s="210">
        <f t="shared" si="7"/>
        <v>0</v>
      </c>
      <c r="J123" s="210">
        <f t="shared" si="7"/>
        <v>0</v>
      </c>
      <c r="K123" s="210">
        <f t="shared" si="7"/>
        <v>0</v>
      </c>
      <c r="L123" s="210">
        <f t="shared" si="7"/>
        <v>0</v>
      </c>
      <c r="M123" s="210">
        <f t="shared" si="7"/>
        <v>0</v>
      </c>
      <c r="N123" s="210">
        <f t="shared" si="7"/>
        <v>0</v>
      </c>
      <c r="O123" s="210">
        <f t="shared" si="7"/>
        <v>0</v>
      </c>
      <c r="P123" s="210">
        <f t="shared" si="7"/>
        <v>0</v>
      </c>
      <c r="Q123" s="210">
        <f t="shared" si="7"/>
        <v>0</v>
      </c>
      <c r="R123" s="210">
        <f t="shared" si="7"/>
        <v>0</v>
      </c>
    </row>
    <row r="124" spans="1:18" hidden="1" outlineLevel="2" x14ac:dyDescent="0.35">
      <c r="A124" s="209" t="str">
        <f>'Usages mobilité'!A11</f>
        <v>Usage mobilité n°8</v>
      </c>
      <c r="B124" s="209" t="s">
        <v>637</v>
      </c>
      <c r="C124" s="209"/>
      <c r="D124" s="210">
        <f>IF(B$4&lt;&gt;"",IF(B$4='Usages mobilité'!BF11,'Usages mobilité'!BD11,0),0)</f>
        <v>0</v>
      </c>
      <c r="E124" s="210">
        <f t="shared" si="7"/>
        <v>0</v>
      </c>
      <c r="F124" s="210">
        <f t="shared" si="7"/>
        <v>0</v>
      </c>
      <c r="G124" s="210">
        <f t="shared" si="7"/>
        <v>0</v>
      </c>
      <c r="H124" s="210">
        <f t="shared" si="7"/>
        <v>0</v>
      </c>
      <c r="I124" s="210">
        <f t="shared" si="7"/>
        <v>0</v>
      </c>
      <c r="J124" s="210">
        <f t="shared" si="7"/>
        <v>0</v>
      </c>
      <c r="K124" s="210">
        <f t="shared" si="7"/>
        <v>0</v>
      </c>
      <c r="L124" s="210">
        <f t="shared" si="7"/>
        <v>0</v>
      </c>
      <c r="M124" s="210">
        <f t="shared" si="7"/>
        <v>0</v>
      </c>
      <c r="N124" s="210">
        <f t="shared" si="7"/>
        <v>0</v>
      </c>
      <c r="O124" s="210">
        <f t="shared" si="7"/>
        <v>0</v>
      </c>
      <c r="P124" s="210">
        <f t="shared" si="7"/>
        <v>0</v>
      </c>
      <c r="Q124" s="210">
        <f t="shared" si="7"/>
        <v>0</v>
      </c>
      <c r="R124" s="210">
        <f t="shared" si="7"/>
        <v>0</v>
      </c>
    </row>
    <row r="125" spans="1:18" hidden="1" outlineLevel="2" x14ac:dyDescent="0.35">
      <c r="A125" s="209" t="str">
        <f>'Usages mobilité'!A12</f>
        <v>Usage mobilité n°9</v>
      </c>
      <c r="B125" s="209" t="s">
        <v>637</v>
      </c>
      <c r="C125" s="209"/>
      <c r="D125" s="210">
        <f>IF(B$4&lt;&gt;"",IF(B$4='Usages mobilité'!BF12,'Usages mobilité'!BD12,0),0)</f>
        <v>0</v>
      </c>
      <c r="E125" s="210">
        <f t="shared" si="7"/>
        <v>0</v>
      </c>
      <c r="F125" s="210">
        <f t="shared" si="7"/>
        <v>0</v>
      </c>
      <c r="G125" s="210">
        <f t="shared" si="7"/>
        <v>0</v>
      </c>
      <c r="H125" s="210">
        <f t="shared" si="7"/>
        <v>0</v>
      </c>
      <c r="I125" s="210">
        <f t="shared" si="7"/>
        <v>0</v>
      </c>
      <c r="J125" s="210">
        <f t="shared" si="7"/>
        <v>0</v>
      </c>
      <c r="K125" s="210">
        <f t="shared" si="7"/>
        <v>0</v>
      </c>
      <c r="L125" s="210">
        <f t="shared" si="7"/>
        <v>0</v>
      </c>
      <c r="M125" s="210">
        <f t="shared" si="7"/>
        <v>0</v>
      </c>
      <c r="N125" s="210">
        <f t="shared" si="7"/>
        <v>0</v>
      </c>
      <c r="O125" s="210">
        <f t="shared" si="7"/>
        <v>0</v>
      </c>
      <c r="P125" s="210">
        <f t="shared" si="7"/>
        <v>0</v>
      </c>
      <c r="Q125" s="210">
        <f t="shared" si="7"/>
        <v>0</v>
      </c>
      <c r="R125" s="210">
        <f t="shared" si="7"/>
        <v>0</v>
      </c>
    </row>
    <row r="126" spans="1:18" hidden="1" outlineLevel="2" x14ac:dyDescent="0.35">
      <c r="A126" s="209" t="str">
        <f>'Usages mobilité'!A13</f>
        <v>Usage mobilité n°10</v>
      </c>
      <c r="B126" s="209" t="s">
        <v>637</v>
      </c>
      <c r="C126" s="209"/>
      <c r="D126" s="210">
        <f>IF(B$4&lt;&gt;"",IF(B$4='Usages mobilité'!BF13,'Usages mobilité'!BD13,0),0)</f>
        <v>0</v>
      </c>
      <c r="E126" s="210">
        <f t="shared" si="7"/>
        <v>0</v>
      </c>
      <c r="F126" s="210">
        <f t="shared" si="7"/>
        <v>0</v>
      </c>
      <c r="G126" s="210">
        <f t="shared" si="7"/>
        <v>0</v>
      </c>
      <c r="H126" s="210">
        <f t="shared" si="7"/>
        <v>0</v>
      </c>
      <c r="I126" s="210">
        <f t="shared" si="7"/>
        <v>0</v>
      </c>
      <c r="J126" s="210">
        <f t="shared" si="7"/>
        <v>0</v>
      </c>
      <c r="K126" s="210">
        <f t="shared" si="7"/>
        <v>0</v>
      </c>
      <c r="L126" s="210">
        <f t="shared" si="7"/>
        <v>0</v>
      </c>
      <c r="M126" s="210">
        <f t="shared" si="7"/>
        <v>0</v>
      </c>
      <c r="N126" s="210">
        <f t="shared" si="7"/>
        <v>0</v>
      </c>
      <c r="O126" s="210">
        <f t="shared" si="7"/>
        <v>0</v>
      </c>
      <c r="P126" s="210">
        <f t="shared" si="7"/>
        <v>0</v>
      </c>
      <c r="Q126" s="210">
        <f t="shared" si="7"/>
        <v>0</v>
      </c>
      <c r="R126" s="210">
        <f t="shared" si="7"/>
        <v>0</v>
      </c>
    </row>
    <row r="127" spans="1:18" hidden="1" outlineLevel="2" x14ac:dyDescent="0.35">
      <c r="A127" s="209" t="str">
        <f>'Usages mobilité'!A14</f>
        <v>Usage mobilité n°11</v>
      </c>
      <c r="B127" s="209" t="s">
        <v>637</v>
      </c>
      <c r="C127" s="209"/>
      <c r="D127" s="210">
        <f>IF(B$4&lt;&gt;"",IF(B$4='Usages mobilité'!BF14,'Usages mobilité'!BD14,0),0)</f>
        <v>0</v>
      </c>
      <c r="E127" s="210">
        <f t="shared" ref="E127:R136" si="8">$D127</f>
        <v>0</v>
      </c>
      <c r="F127" s="210">
        <f t="shared" si="8"/>
        <v>0</v>
      </c>
      <c r="G127" s="210">
        <f t="shared" si="8"/>
        <v>0</v>
      </c>
      <c r="H127" s="210">
        <f t="shared" si="8"/>
        <v>0</v>
      </c>
      <c r="I127" s="210">
        <f t="shared" si="8"/>
        <v>0</v>
      </c>
      <c r="J127" s="210">
        <f t="shared" si="8"/>
        <v>0</v>
      </c>
      <c r="K127" s="210">
        <f t="shared" si="8"/>
        <v>0</v>
      </c>
      <c r="L127" s="210">
        <f t="shared" si="8"/>
        <v>0</v>
      </c>
      <c r="M127" s="210">
        <f t="shared" si="8"/>
        <v>0</v>
      </c>
      <c r="N127" s="210">
        <f t="shared" si="8"/>
        <v>0</v>
      </c>
      <c r="O127" s="210">
        <f t="shared" si="8"/>
        <v>0</v>
      </c>
      <c r="P127" s="210">
        <f t="shared" si="8"/>
        <v>0</v>
      </c>
      <c r="Q127" s="210">
        <f t="shared" si="8"/>
        <v>0</v>
      </c>
      <c r="R127" s="210">
        <f t="shared" si="8"/>
        <v>0</v>
      </c>
    </row>
    <row r="128" spans="1:18" hidden="1" outlineLevel="2" x14ac:dyDescent="0.35">
      <c r="A128" s="209" t="str">
        <f>'Usages mobilité'!A15</f>
        <v>Usage mobilité n°12</v>
      </c>
      <c r="B128" s="209" t="s">
        <v>637</v>
      </c>
      <c r="C128" s="209"/>
      <c r="D128" s="210">
        <f>IF(B$4&lt;&gt;"",IF(B$4='Usages mobilité'!BF15,'Usages mobilité'!BD15,0),0)</f>
        <v>0</v>
      </c>
      <c r="E128" s="210">
        <f t="shared" si="8"/>
        <v>0</v>
      </c>
      <c r="F128" s="210">
        <f t="shared" si="8"/>
        <v>0</v>
      </c>
      <c r="G128" s="210">
        <f t="shared" si="8"/>
        <v>0</v>
      </c>
      <c r="H128" s="210">
        <f t="shared" si="8"/>
        <v>0</v>
      </c>
      <c r="I128" s="210">
        <f t="shared" si="8"/>
        <v>0</v>
      </c>
      <c r="J128" s="210">
        <f t="shared" si="8"/>
        <v>0</v>
      </c>
      <c r="K128" s="210">
        <f t="shared" si="8"/>
        <v>0</v>
      </c>
      <c r="L128" s="210">
        <f t="shared" si="8"/>
        <v>0</v>
      </c>
      <c r="M128" s="210">
        <f t="shared" si="8"/>
        <v>0</v>
      </c>
      <c r="N128" s="210">
        <f t="shared" si="8"/>
        <v>0</v>
      </c>
      <c r="O128" s="210">
        <f t="shared" si="8"/>
        <v>0</v>
      </c>
      <c r="P128" s="210">
        <f t="shared" si="8"/>
        <v>0</v>
      </c>
      <c r="Q128" s="210">
        <f t="shared" si="8"/>
        <v>0</v>
      </c>
      <c r="R128" s="210">
        <f t="shared" si="8"/>
        <v>0</v>
      </c>
    </row>
    <row r="129" spans="1:18" hidden="1" outlineLevel="2" x14ac:dyDescent="0.35">
      <c r="A129" s="209" t="str">
        <f>'Usages mobilité'!A16</f>
        <v>Usage mobilité n°13</v>
      </c>
      <c r="B129" s="209" t="s">
        <v>637</v>
      </c>
      <c r="C129" s="209"/>
      <c r="D129" s="210">
        <f>IF(B$4&lt;&gt;"",IF(B$4='Usages mobilité'!BF16,'Usages mobilité'!BD16,0),0)</f>
        <v>0</v>
      </c>
      <c r="E129" s="210">
        <f t="shared" si="8"/>
        <v>0</v>
      </c>
      <c r="F129" s="210">
        <f t="shared" si="8"/>
        <v>0</v>
      </c>
      <c r="G129" s="210">
        <f t="shared" si="8"/>
        <v>0</v>
      </c>
      <c r="H129" s="210">
        <f t="shared" si="8"/>
        <v>0</v>
      </c>
      <c r="I129" s="210">
        <f t="shared" si="8"/>
        <v>0</v>
      </c>
      <c r="J129" s="210">
        <f t="shared" si="8"/>
        <v>0</v>
      </c>
      <c r="K129" s="210">
        <f t="shared" si="8"/>
        <v>0</v>
      </c>
      <c r="L129" s="210">
        <f t="shared" si="8"/>
        <v>0</v>
      </c>
      <c r="M129" s="210">
        <f t="shared" si="8"/>
        <v>0</v>
      </c>
      <c r="N129" s="210">
        <f t="shared" si="8"/>
        <v>0</v>
      </c>
      <c r="O129" s="210">
        <f t="shared" si="8"/>
        <v>0</v>
      </c>
      <c r="P129" s="210">
        <f t="shared" si="8"/>
        <v>0</v>
      </c>
      <c r="Q129" s="210">
        <f t="shared" si="8"/>
        <v>0</v>
      </c>
      <c r="R129" s="210">
        <f t="shared" si="8"/>
        <v>0</v>
      </c>
    </row>
    <row r="130" spans="1:18" hidden="1" outlineLevel="2" x14ac:dyDescent="0.35">
      <c r="A130" s="209" t="str">
        <f>'Usages mobilité'!A17</f>
        <v>Usage mobilité n°14</v>
      </c>
      <c r="B130" s="209" t="s">
        <v>637</v>
      </c>
      <c r="C130" s="209"/>
      <c r="D130" s="210">
        <f>IF(B$4&lt;&gt;"",IF(B$4='Usages mobilité'!BF17,'Usages mobilité'!BD17,0),0)</f>
        <v>0</v>
      </c>
      <c r="E130" s="210">
        <f t="shared" si="8"/>
        <v>0</v>
      </c>
      <c r="F130" s="210">
        <f t="shared" si="8"/>
        <v>0</v>
      </c>
      <c r="G130" s="210">
        <f t="shared" si="8"/>
        <v>0</v>
      </c>
      <c r="H130" s="210">
        <f t="shared" si="8"/>
        <v>0</v>
      </c>
      <c r="I130" s="210">
        <f t="shared" si="8"/>
        <v>0</v>
      </c>
      <c r="J130" s="210">
        <f t="shared" si="8"/>
        <v>0</v>
      </c>
      <c r="K130" s="210">
        <f t="shared" si="8"/>
        <v>0</v>
      </c>
      <c r="L130" s="210">
        <f t="shared" si="8"/>
        <v>0</v>
      </c>
      <c r="M130" s="210">
        <f t="shared" si="8"/>
        <v>0</v>
      </c>
      <c r="N130" s="210">
        <f t="shared" si="8"/>
        <v>0</v>
      </c>
      <c r="O130" s="210">
        <f t="shared" si="8"/>
        <v>0</v>
      </c>
      <c r="P130" s="210">
        <f t="shared" si="8"/>
        <v>0</v>
      </c>
      <c r="Q130" s="210">
        <f t="shared" si="8"/>
        <v>0</v>
      </c>
      <c r="R130" s="210">
        <f t="shared" si="8"/>
        <v>0</v>
      </c>
    </row>
    <row r="131" spans="1:18" hidden="1" outlineLevel="2" x14ac:dyDescent="0.35">
      <c r="A131" s="209" t="str">
        <f>'Usages mobilité'!A18</f>
        <v>Usage mobilité n°15</v>
      </c>
      <c r="B131" s="209" t="s">
        <v>637</v>
      </c>
      <c r="C131" s="209"/>
      <c r="D131" s="210">
        <f>IF(B$4&lt;&gt;"",IF(B$4='Usages mobilité'!BF18,'Usages mobilité'!BD18,0),0)</f>
        <v>0</v>
      </c>
      <c r="E131" s="210">
        <f t="shared" si="8"/>
        <v>0</v>
      </c>
      <c r="F131" s="210">
        <f t="shared" si="8"/>
        <v>0</v>
      </c>
      <c r="G131" s="210">
        <f t="shared" si="8"/>
        <v>0</v>
      </c>
      <c r="H131" s="210">
        <f t="shared" si="8"/>
        <v>0</v>
      </c>
      <c r="I131" s="210">
        <f t="shared" si="8"/>
        <v>0</v>
      </c>
      <c r="J131" s="210">
        <f t="shared" si="8"/>
        <v>0</v>
      </c>
      <c r="K131" s="210">
        <f t="shared" si="8"/>
        <v>0</v>
      </c>
      <c r="L131" s="210">
        <f t="shared" si="8"/>
        <v>0</v>
      </c>
      <c r="M131" s="210">
        <f t="shared" si="8"/>
        <v>0</v>
      </c>
      <c r="N131" s="210">
        <f t="shared" si="8"/>
        <v>0</v>
      </c>
      <c r="O131" s="210">
        <f t="shared" si="8"/>
        <v>0</v>
      </c>
      <c r="P131" s="210">
        <f t="shared" si="8"/>
        <v>0</v>
      </c>
      <c r="Q131" s="210">
        <f t="shared" si="8"/>
        <v>0</v>
      </c>
      <c r="R131" s="210">
        <f t="shared" si="8"/>
        <v>0</v>
      </c>
    </row>
    <row r="132" spans="1:18" hidden="1" outlineLevel="2" x14ac:dyDescent="0.35">
      <c r="A132" s="209" t="str">
        <f>'Usages mobilité'!A19</f>
        <v>Usage mobilité n°16</v>
      </c>
      <c r="B132" s="209" t="s">
        <v>637</v>
      </c>
      <c r="C132" s="209"/>
      <c r="D132" s="210">
        <f>IF(B$4&lt;&gt;"",IF(B$4='Usages mobilité'!BF19,'Usages mobilité'!BD19,0),0)</f>
        <v>0</v>
      </c>
      <c r="E132" s="210">
        <f t="shared" si="8"/>
        <v>0</v>
      </c>
      <c r="F132" s="210">
        <f t="shared" si="8"/>
        <v>0</v>
      </c>
      <c r="G132" s="210">
        <f t="shared" si="8"/>
        <v>0</v>
      </c>
      <c r="H132" s="210">
        <f t="shared" si="8"/>
        <v>0</v>
      </c>
      <c r="I132" s="210">
        <f t="shared" si="8"/>
        <v>0</v>
      </c>
      <c r="J132" s="210">
        <f t="shared" si="8"/>
        <v>0</v>
      </c>
      <c r="K132" s="210">
        <f t="shared" si="8"/>
        <v>0</v>
      </c>
      <c r="L132" s="210">
        <f t="shared" si="8"/>
        <v>0</v>
      </c>
      <c r="M132" s="210">
        <f t="shared" si="8"/>
        <v>0</v>
      </c>
      <c r="N132" s="210">
        <f t="shared" si="8"/>
        <v>0</v>
      </c>
      <c r="O132" s="210">
        <f t="shared" si="8"/>
        <v>0</v>
      </c>
      <c r="P132" s="210">
        <f t="shared" si="8"/>
        <v>0</v>
      </c>
      <c r="Q132" s="210">
        <f t="shared" si="8"/>
        <v>0</v>
      </c>
      <c r="R132" s="210">
        <f t="shared" si="8"/>
        <v>0</v>
      </c>
    </row>
    <row r="133" spans="1:18" hidden="1" outlineLevel="2" x14ac:dyDescent="0.35">
      <c r="A133" s="209" t="str">
        <f>'Usages mobilité'!A20</f>
        <v>Usage mobilité n°17</v>
      </c>
      <c r="B133" s="209" t="s">
        <v>637</v>
      </c>
      <c r="C133" s="209"/>
      <c r="D133" s="210">
        <f>IF(B$4&lt;&gt;"",IF(B$4='Usages mobilité'!BF20,'Usages mobilité'!BD20,0),0)</f>
        <v>0</v>
      </c>
      <c r="E133" s="210">
        <f t="shared" si="8"/>
        <v>0</v>
      </c>
      <c r="F133" s="210">
        <f t="shared" si="8"/>
        <v>0</v>
      </c>
      <c r="G133" s="210">
        <f t="shared" si="8"/>
        <v>0</v>
      </c>
      <c r="H133" s="210">
        <f t="shared" si="8"/>
        <v>0</v>
      </c>
      <c r="I133" s="210">
        <f t="shared" si="8"/>
        <v>0</v>
      </c>
      <c r="J133" s="210">
        <f t="shared" si="8"/>
        <v>0</v>
      </c>
      <c r="K133" s="210">
        <f t="shared" si="8"/>
        <v>0</v>
      </c>
      <c r="L133" s="210">
        <f t="shared" si="8"/>
        <v>0</v>
      </c>
      <c r="M133" s="210">
        <f t="shared" si="8"/>
        <v>0</v>
      </c>
      <c r="N133" s="210">
        <f t="shared" si="8"/>
        <v>0</v>
      </c>
      <c r="O133" s="210">
        <f t="shared" si="8"/>
        <v>0</v>
      </c>
      <c r="P133" s="210">
        <f t="shared" si="8"/>
        <v>0</v>
      </c>
      <c r="Q133" s="210">
        <f t="shared" si="8"/>
        <v>0</v>
      </c>
      <c r="R133" s="210">
        <f t="shared" si="8"/>
        <v>0</v>
      </c>
    </row>
    <row r="134" spans="1:18" hidden="1" outlineLevel="2" x14ac:dyDescent="0.35">
      <c r="A134" s="209" t="str">
        <f>'Usages mobilité'!A21</f>
        <v>Usage mobilité n°18</v>
      </c>
      <c r="B134" s="209" t="s">
        <v>637</v>
      </c>
      <c r="C134" s="209"/>
      <c r="D134" s="210">
        <f>IF(B$4&lt;&gt;"",IF(B$4='Usages mobilité'!BF21,'Usages mobilité'!BD21,0),0)</f>
        <v>0</v>
      </c>
      <c r="E134" s="210">
        <f t="shared" si="8"/>
        <v>0</v>
      </c>
      <c r="F134" s="210">
        <f t="shared" si="8"/>
        <v>0</v>
      </c>
      <c r="G134" s="210">
        <f t="shared" si="8"/>
        <v>0</v>
      </c>
      <c r="H134" s="210">
        <f t="shared" si="8"/>
        <v>0</v>
      </c>
      <c r="I134" s="210">
        <f t="shared" si="8"/>
        <v>0</v>
      </c>
      <c r="J134" s="210">
        <f t="shared" si="8"/>
        <v>0</v>
      </c>
      <c r="K134" s="210">
        <f t="shared" si="8"/>
        <v>0</v>
      </c>
      <c r="L134" s="210">
        <f t="shared" si="8"/>
        <v>0</v>
      </c>
      <c r="M134" s="210">
        <f t="shared" si="8"/>
        <v>0</v>
      </c>
      <c r="N134" s="210">
        <f t="shared" si="8"/>
        <v>0</v>
      </c>
      <c r="O134" s="210">
        <f t="shared" si="8"/>
        <v>0</v>
      </c>
      <c r="P134" s="210">
        <f t="shared" si="8"/>
        <v>0</v>
      </c>
      <c r="Q134" s="210">
        <f t="shared" si="8"/>
        <v>0</v>
      </c>
      <c r="R134" s="210">
        <f t="shared" si="8"/>
        <v>0</v>
      </c>
    </row>
    <row r="135" spans="1:18" hidden="1" outlineLevel="2" x14ac:dyDescent="0.35">
      <c r="A135" s="209" t="str">
        <f>'Usages mobilité'!A22</f>
        <v>Usage mobilité n°19</v>
      </c>
      <c r="B135" s="209" t="s">
        <v>637</v>
      </c>
      <c r="C135" s="209"/>
      <c r="D135" s="210">
        <f>IF(B$4&lt;&gt;"",IF(B$4='Usages mobilité'!BF22,'Usages mobilité'!BD22,0),0)</f>
        <v>0</v>
      </c>
      <c r="E135" s="210">
        <f t="shared" si="8"/>
        <v>0</v>
      </c>
      <c r="F135" s="210">
        <f t="shared" si="8"/>
        <v>0</v>
      </c>
      <c r="G135" s="210">
        <f t="shared" si="8"/>
        <v>0</v>
      </c>
      <c r="H135" s="210">
        <f t="shared" si="8"/>
        <v>0</v>
      </c>
      <c r="I135" s="210">
        <f t="shared" si="8"/>
        <v>0</v>
      </c>
      <c r="J135" s="210">
        <f t="shared" si="8"/>
        <v>0</v>
      </c>
      <c r="K135" s="210">
        <f t="shared" si="8"/>
        <v>0</v>
      </c>
      <c r="L135" s="210">
        <f t="shared" si="8"/>
        <v>0</v>
      </c>
      <c r="M135" s="210">
        <f t="shared" si="8"/>
        <v>0</v>
      </c>
      <c r="N135" s="210">
        <f t="shared" si="8"/>
        <v>0</v>
      </c>
      <c r="O135" s="210">
        <f t="shared" si="8"/>
        <v>0</v>
      </c>
      <c r="P135" s="210">
        <f t="shared" si="8"/>
        <v>0</v>
      </c>
      <c r="Q135" s="210">
        <f t="shared" si="8"/>
        <v>0</v>
      </c>
      <c r="R135" s="210">
        <f t="shared" si="8"/>
        <v>0</v>
      </c>
    </row>
    <row r="136" spans="1:18" hidden="1" outlineLevel="2" x14ac:dyDescent="0.35">
      <c r="A136" s="209" t="str">
        <f>'Usages mobilité'!A23</f>
        <v>Usage mobilité n°20</v>
      </c>
      <c r="B136" s="209" t="s">
        <v>637</v>
      </c>
      <c r="C136" s="209"/>
      <c r="D136" s="210">
        <f>IF(B$4&lt;&gt;"",IF(B$4='Usages mobilité'!BF23,'Usages mobilité'!BD23,0),0)</f>
        <v>0</v>
      </c>
      <c r="E136" s="210">
        <f t="shared" si="8"/>
        <v>0</v>
      </c>
      <c r="F136" s="210">
        <f t="shared" si="8"/>
        <v>0</v>
      </c>
      <c r="G136" s="210">
        <f t="shared" si="8"/>
        <v>0</v>
      </c>
      <c r="H136" s="210">
        <f t="shared" si="8"/>
        <v>0</v>
      </c>
      <c r="I136" s="210">
        <f t="shared" si="8"/>
        <v>0</v>
      </c>
      <c r="J136" s="210">
        <f t="shared" si="8"/>
        <v>0</v>
      </c>
      <c r="K136" s="210">
        <f t="shared" si="8"/>
        <v>0</v>
      </c>
      <c r="L136" s="210">
        <f t="shared" si="8"/>
        <v>0</v>
      </c>
      <c r="M136" s="210">
        <f t="shared" si="8"/>
        <v>0</v>
      </c>
      <c r="N136" s="210">
        <f t="shared" si="8"/>
        <v>0</v>
      </c>
      <c r="O136" s="210">
        <f t="shared" si="8"/>
        <v>0</v>
      </c>
      <c r="P136" s="210">
        <f t="shared" si="8"/>
        <v>0</v>
      </c>
      <c r="Q136" s="210">
        <f t="shared" si="8"/>
        <v>0</v>
      </c>
      <c r="R136" s="210">
        <f t="shared" si="8"/>
        <v>0</v>
      </c>
    </row>
    <row r="137" spans="1:18" hidden="1" outlineLevel="2" x14ac:dyDescent="0.35">
      <c r="A137" s="209" t="str">
        <f>'Usages mobilité'!A24</f>
        <v>Usage mobilité n°21</v>
      </c>
      <c r="B137" s="209" t="s">
        <v>637</v>
      </c>
      <c r="C137" s="209"/>
      <c r="D137" s="210">
        <f>IF(B$4&lt;&gt;"",IF(B$4='Usages mobilité'!BF24,'Usages mobilité'!BD24,0),0)</f>
        <v>0</v>
      </c>
      <c r="E137" s="210">
        <f t="shared" ref="E137:R146" si="9">$D137</f>
        <v>0</v>
      </c>
      <c r="F137" s="210">
        <f t="shared" si="9"/>
        <v>0</v>
      </c>
      <c r="G137" s="210">
        <f t="shared" si="9"/>
        <v>0</v>
      </c>
      <c r="H137" s="210">
        <f t="shared" si="9"/>
        <v>0</v>
      </c>
      <c r="I137" s="210">
        <f t="shared" si="9"/>
        <v>0</v>
      </c>
      <c r="J137" s="210">
        <f t="shared" si="9"/>
        <v>0</v>
      </c>
      <c r="K137" s="210">
        <f t="shared" si="9"/>
        <v>0</v>
      </c>
      <c r="L137" s="210">
        <f t="shared" si="9"/>
        <v>0</v>
      </c>
      <c r="M137" s="210">
        <f t="shared" si="9"/>
        <v>0</v>
      </c>
      <c r="N137" s="210">
        <f t="shared" si="9"/>
        <v>0</v>
      </c>
      <c r="O137" s="210">
        <f t="shared" si="9"/>
        <v>0</v>
      </c>
      <c r="P137" s="210">
        <f t="shared" si="9"/>
        <v>0</v>
      </c>
      <c r="Q137" s="210">
        <f t="shared" si="9"/>
        <v>0</v>
      </c>
      <c r="R137" s="210">
        <f t="shared" si="9"/>
        <v>0</v>
      </c>
    </row>
    <row r="138" spans="1:18" hidden="1" outlineLevel="2" x14ac:dyDescent="0.35">
      <c r="A138" s="209" t="str">
        <f>'Usages mobilité'!A25</f>
        <v>Usage mobilité n°22</v>
      </c>
      <c r="B138" s="209" t="s">
        <v>637</v>
      </c>
      <c r="C138" s="209"/>
      <c r="D138" s="210">
        <f>IF(B$4&lt;&gt;"",IF(B$4='Usages mobilité'!BF25,'Usages mobilité'!BD25,0),0)</f>
        <v>0</v>
      </c>
      <c r="E138" s="210">
        <f t="shared" si="9"/>
        <v>0</v>
      </c>
      <c r="F138" s="210">
        <f t="shared" si="9"/>
        <v>0</v>
      </c>
      <c r="G138" s="210">
        <f t="shared" si="9"/>
        <v>0</v>
      </c>
      <c r="H138" s="210">
        <f t="shared" si="9"/>
        <v>0</v>
      </c>
      <c r="I138" s="210">
        <f t="shared" si="9"/>
        <v>0</v>
      </c>
      <c r="J138" s="210">
        <f t="shared" si="9"/>
        <v>0</v>
      </c>
      <c r="K138" s="210">
        <f t="shared" si="9"/>
        <v>0</v>
      </c>
      <c r="L138" s="210">
        <f t="shared" si="9"/>
        <v>0</v>
      </c>
      <c r="M138" s="210">
        <f t="shared" si="9"/>
        <v>0</v>
      </c>
      <c r="N138" s="210">
        <f t="shared" si="9"/>
        <v>0</v>
      </c>
      <c r="O138" s="210">
        <f t="shared" si="9"/>
        <v>0</v>
      </c>
      <c r="P138" s="210">
        <f t="shared" si="9"/>
        <v>0</v>
      </c>
      <c r="Q138" s="210">
        <f t="shared" si="9"/>
        <v>0</v>
      </c>
      <c r="R138" s="210">
        <f t="shared" si="9"/>
        <v>0</v>
      </c>
    </row>
    <row r="139" spans="1:18" hidden="1" outlineLevel="2" x14ac:dyDescent="0.35">
      <c r="A139" s="209" t="str">
        <f>'Usages mobilité'!A26</f>
        <v>Usage mobilité n°23</v>
      </c>
      <c r="B139" s="209" t="s">
        <v>637</v>
      </c>
      <c r="C139" s="209"/>
      <c r="D139" s="210">
        <f>IF(B$4&lt;&gt;"",IF(B$4='Usages mobilité'!BF26,'Usages mobilité'!BD26,0),0)</f>
        <v>0</v>
      </c>
      <c r="E139" s="210">
        <f t="shared" si="9"/>
        <v>0</v>
      </c>
      <c r="F139" s="210">
        <f t="shared" si="9"/>
        <v>0</v>
      </c>
      <c r="G139" s="210">
        <f t="shared" si="9"/>
        <v>0</v>
      </c>
      <c r="H139" s="210">
        <f t="shared" si="9"/>
        <v>0</v>
      </c>
      <c r="I139" s="210">
        <f t="shared" si="9"/>
        <v>0</v>
      </c>
      <c r="J139" s="210">
        <f t="shared" si="9"/>
        <v>0</v>
      </c>
      <c r="K139" s="210">
        <f t="shared" si="9"/>
        <v>0</v>
      </c>
      <c r="L139" s="210">
        <f t="shared" si="9"/>
        <v>0</v>
      </c>
      <c r="M139" s="210">
        <f t="shared" si="9"/>
        <v>0</v>
      </c>
      <c r="N139" s="210">
        <f t="shared" si="9"/>
        <v>0</v>
      </c>
      <c r="O139" s="210">
        <f t="shared" si="9"/>
        <v>0</v>
      </c>
      <c r="P139" s="210">
        <f t="shared" si="9"/>
        <v>0</v>
      </c>
      <c r="Q139" s="210">
        <f t="shared" si="9"/>
        <v>0</v>
      </c>
      <c r="R139" s="210">
        <f t="shared" si="9"/>
        <v>0</v>
      </c>
    </row>
    <row r="140" spans="1:18" hidden="1" outlineLevel="2" x14ac:dyDescent="0.35">
      <c r="A140" s="209" t="str">
        <f>'Usages mobilité'!A27</f>
        <v>Usage mobilité n°24</v>
      </c>
      <c r="B140" s="209" t="s">
        <v>637</v>
      </c>
      <c r="C140" s="209"/>
      <c r="D140" s="210">
        <f>IF(B$4&lt;&gt;"",IF(B$4='Usages mobilité'!BF27,'Usages mobilité'!BD27,0),0)</f>
        <v>0</v>
      </c>
      <c r="E140" s="210">
        <f t="shared" si="9"/>
        <v>0</v>
      </c>
      <c r="F140" s="210">
        <f t="shared" si="9"/>
        <v>0</v>
      </c>
      <c r="G140" s="210">
        <f t="shared" si="9"/>
        <v>0</v>
      </c>
      <c r="H140" s="210">
        <f t="shared" si="9"/>
        <v>0</v>
      </c>
      <c r="I140" s="210">
        <f t="shared" si="9"/>
        <v>0</v>
      </c>
      <c r="J140" s="210">
        <f t="shared" si="9"/>
        <v>0</v>
      </c>
      <c r="K140" s="210">
        <f t="shared" si="9"/>
        <v>0</v>
      </c>
      <c r="L140" s="210">
        <f t="shared" si="9"/>
        <v>0</v>
      </c>
      <c r="M140" s="210">
        <f t="shared" si="9"/>
        <v>0</v>
      </c>
      <c r="N140" s="210">
        <f t="shared" si="9"/>
        <v>0</v>
      </c>
      <c r="O140" s="210">
        <f t="shared" si="9"/>
        <v>0</v>
      </c>
      <c r="P140" s="210">
        <f t="shared" si="9"/>
        <v>0</v>
      </c>
      <c r="Q140" s="210">
        <f t="shared" si="9"/>
        <v>0</v>
      </c>
      <c r="R140" s="210">
        <f t="shared" si="9"/>
        <v>0</v>
      </c>
    </row>
    <row r="141" spans="1:18" hidden="1" outlineLevel="2" x14ac:dyDescent="0.35">
      <c r="A141" s="209" t="str">
        <f>'Usages mobilité'!A28</f>
        <v>Usage mobilité n°25</v>
      </c>
      <c r="B141" s="209" t="s">
        <v>637</v>
      </c>
      <c r="C141" s="209"/>
      <c r="D141" s="210">
        <f>IF(B$4&lt;&gt;"",IF(B$4='Usages mobilité'!BF28,'Usages mobilité'!BD28,0),0)</f>
        <v>0</v>
      </c>
      <c r="E141" s="210">
        <f t="shared" si="9"/>
        <v>0</v>
      </c>
      <c r="F141" s="210">
        <f t="shared" si="9"/>
        <v>0</v>
      </c>
      <c r="G141" s="210">
        <f t="shared" si="9"/>
        <v>0</v>
      </c>
      <c r="H141" s="210">
        <f t="shared" si="9"/>
        <v>0</v>
      </c>
      <c r="I141" s="210">
        <f t="shared" si="9"/>
        <v>0</v>
      </c>
      <c r="J141" s="210">
        <f t="shared" si="9"/>
        <v>0</v>
      </c>
      <c r="K141" s="210">
        <f t="shared" si="9"/>
        <v>0</v>
      </c>
      <c r="L141" s="210">
        <f t="shared" si="9"/>
        <v>0</v>
      </c>
      <c r="M141" s="210">
        <f t="shared" si="9"/>
        <v>0</v>
      </c>
      <c r="N141" s="210">
        <f t="shared" si="9"/>
        <v>0</v>
      </c>
      <c r="O141" s="210">
        <f t="shared" si="9"/>
        <v>0</v>
      </c>
      <c r="P141" s="210">
        <f t="shared" si="9"/>
        <v>0</v>
      </c>
      <c r="Q141" s="210">
        <f t="shared" si="9"/>
        <v>0</v>
      </c>
      <c r="R141" s="210">
        <f t="shared" si="9"/>
        <v>0</v>
      </c>
    </row>
    <row r="142" spans="1:18" hidden="1" outlineLevel="2" x14ac:dyDescent="0.35">
      <c r="A142" s="209" t="str">
        <f>'Usages mobilité'!A29</f>
        <v>Usage mobilité n°26</v>
      </c>
      <c r="B142" s="209" t="s">
        <v>637</v>
      </c>
      <c r="C142" s="209"/>
      <c r="D142" s="210">
        <f>IF(B$4&lt;&gt;"",IF(B$4='Usages mobilité'!BF29,'Usages mobilité'!BD29,0),0)</f>
        <v>0</v>
      </c>
      <c r="E142" s="210">
        <f t="shared" si="9"/>
        <v>0</v>
      </c>
      <c r="F142" s="210">
        <f t="shared" si="9"/>
        <v>0</v>
      </c>
      <c r="G142" s="210">
        <f t="shared" si="9"/>
        <v>0</v>
      </c>
      <c r="H142" s="210">
        <f t="shared" si="9"/>
        <v>0</v>
      </c>
      <c r="I142" s="210">
        <f t="shared" si="9"/>
        <v>0</v>
      </c>
      <c r="J142" s="210">
        <f t="shared" si="9"/>
        <v>0</v>
      </c>
      <c r="K142" s="210">
        <f t="shared" si="9"/>
        <v>0</v>
      </c>
      <c r="L142" s="210">
        <f t="shared" si="9"/>
        <v>0</v>
      </c>
      <c r="M142" s="210">
        <f t="shared" si="9"/>
        <v>0</v>
      </c>
      <c r="N142" s="210">
        <f t="shared" si="9"/>
        <v>0</v>
      </c>
      <c r="O142" s="210">
        <f t="shared" si="9"/>
        <v>0</v>
      </c>
      <c r="P142" s="210">
        <f t="shared" si="9"/>
        <v>0</v>
      </c>
      <c r="Q142" s="210">
        <f t="shared" si="9"/>
        <v>0</v>
      </c>
      <c r="R142" s="210">
        <f t="shared" si="9"/>
        <v>0</v>
      </c>
    </row>
    <row r="143" spans="1:18" hidden="1" outlineLevel="2" x14ac:dyDescent="0.35">
      <c r="A143" s="209" t="str">
        <f>'Usages mobilité'!A30</f>
        <v>Usage mobilité n°27</v>
      </c>
      <c r="B143" s="209" t="s">
        <v>637</v>
      </c>
      <c r="C143" s="209"/>
      <c r="D143" s="210">
        <f>IF(B$4&lt;&gt;"",IF(B$4='Usages mobilité'!BF30,'Usages mobilité'!BD30,0),0)</f>
        <v>0</v>
      </c>
      <c r="E143" s="210">
        <f t="shared" si="9"/>
        <v>0</v>
      </c>
      <c r="F143" s="210">
        <f t="shared" si="9"/>
        <v>0</v>
      </c>
      <c r="G143" s="210">
        <f t="shared" si="9"/>
        <v>0</v>
      </c>
      <c r="H143" s="210">
        <f t="shared" si="9"/>
        <v>0</v>
      </c>
      <c r="I143" s="210">
        <f t="shared" si="9"/>
        <v>0</v>
      </c>
      <c r="J143" s="210">
        <f t="shared" si="9"/>
        <v>0</v>
      </c>
      <c r="K143" s="210">
        <f t="shared" si="9"/>
        <v>0</v>
      </c>
      <c r="L143" s="210">
        <f t="shared" si="9"/>
        <v>0</v>
      </c>
      <c r="M143" s="210">
        <f t="shared" si="9"/>
        <v>0</v>
      </c>
      <c r="N143" s="210">
        <f t="shared" si="9"/>
        <v>0</v>
      </c>
      <c r="O143" s="210">
        <f t="shared" si="9"/>
        <v>0</v>
      </c>
      <c r="P143" s="210">
        <f t="shared" si="9"/>
        <v>0</v>
      </c>
      <c r="Q143" s="210">
        <f t="shared" si="9"/>
        <v>0</v>
      </c>
      <c r="R143" s="210">
        <f t="shared" si="9"/>
        <v>0</v>
      </c>
    </row>
    <row r="144" spans="1:18" hidden="1" outlineLevel="2" x14ac:dyDescent="0.35">
      <c r="A144" s="209" t="str">
        <f>'Usages mobilité'!A31</f>
        <v>Usage mobilité n°28</v>
      </c>
      <c r="B144" s="209" t="s">
        <v>637</v>
      </c>
      <c r="C144" s="209"/>
      <c r="D144" s="210">
        <f>IF(B$4&lt;&gt;"",IF(B$4='Usages mobilité'!BF31,'Usages mobilité'!BD31,0),0)</f>
        <v>0</v>
      </c>
      <c r="E144" s="210">
        <f t="shared" si="9"/>
        <v>0</v>
      </c>
      <c r="F144" s="210">
        <f t="shared" si="9"/>
        <v>0</v>
      </c>
      <c r="G144" s="210">
        <f t="shared" si="9"/>
        <v>0</v>
      </c>
      <c r="H144" s="210">
        <f t="shared" si="9"/>
        <v>0</v>
      </c>
      <c r="I144" s="210">
        <f t="shared" si="9"/>
        <v>0</v>
      </c>
      <c r="J144" s="210">
        <f t="shared" si="9"/>
        <v>0</v>
      </c>
      <c r="K144" s="210">
        <f t="shared" si="9"/>
        <v>0</v>
      </c>
      <c r="L144" s="210">
        <f t="shared" si="9"/>
        <v>0</v>
      </c>
      <c r="M144" s="210">
        <f t="shared" si="9"/>
        <v>0</v>
      </c>
      <c r="N144" s="210">
        <f t="shared" si="9"/>
        <v>0</v>
      </c>
      <c r="O144" s="210">
        <f t="shared" si="9"/>
        <v>0</v>
      </c>
      <c r="P144" s="210">
        <f t="shared" si="9"/>
        <v>0</v>
      </c>
      <c r="Q144" s="210">
        <f t="shared" si="9"/>
        <v>0</v>
      </c>
      <c r="R144" s="210">
        <f t="shared" si="9"/>
        <v>0</v>
      </c>
    </row>
    <row r="145" spans="1:18" hidden="1" outlineLevel="2" x14ac:dyDescent="0.35">
      <c r="A145" s="209" t="str">
        <f>'Usages mobilité'!A32</f>
        <v>Usage mobilité n°29</v>
      </c>
      <c r="B145" s="209" t="s">
        <v>637</v>
      </c>
      <c r="C145" s="209"/>
      <c r="D145" s="210">
        <f>IF(B$4&lt;&gt;"",IF(B$4='Usages mobilité'!BF32,'Usages mobilité'!BD32,0),0)</f>
        <v>0</v>
      </c>
      <c r="E145" s="210">
        <f t="shared" si="9"/>
        <v>0</v>
      </c>
      <c r="F145" s="210">
        <f t="shared" si="9"/>
        <v>0</v>
      </c>
      <c r="G145" s="210">
        <f t="shared" si="9"/>
        <v>0</v>
      </c>
      <c r="H145" s="210">
        <f t="shared" si="9"/>
        <v>0</v>
      </c>
      <c r="I145" s="210">
        <f t="shared" si="9"/>
        <v>0</v>
      </c>
      <c r="J145" s="210">
        <f t="shared" si="9"/>
        <v>0</v>
      </c>
      <c r="K145" s="210">
        <f t="shared" si="9"/>
        <v>0</v>
      </c>
      <c r="L145" s="210">
        <f t="shared" si="9"/>
        <v>0</v>
      </c>
      <c r="M145" s="210">
        <f t="shared" si="9"/>
        <v>0</v>
      </c>
      <c r="N145" s="210">
        <f t="shared" si="9"/>
        <v>0</v>
      </c>
      <c r="O145" s="210">
        <f t="shared" si="9"/>
        <v>0</v>
      </c>
      <c r="P145" s="210">
        <f t="shared" si="9"/>
        <v>0</v>
      </c>
      <c r="Q145" s="210">
        <f t="shared" si="9"/>
        <v>0</v>
      </c>
      <c r="R145" s="210">
        <f t="shared" si="9"/>
        <v>0</v>
      </c>
    </row>
    <row r="146" spans="1:18" hidden="1" outlineLevel="2" x14ac:dyDescent="0.35">
      <c r="A146" s="209" t="str">
        <f>'Usages mobilité'!A33</f>
        <v>Usage mobilité n°30</v>
      </c>
      <c r="B146" s="209" t="s">
        <v>637</v>
      </c>
      <c r="C146" s="209"/>
      <c r="D146" s="210">
        <f>IF(B$4&lt;&gt;"",IF(B$4='Usages mobilité'!BF33,'Usages mobilité'!BD33,0),0)</f>
        <v>0</v>
      </c>
      <c r="E146" s="210">
        <f t="shared" si="9"/>
        <v>0</v>
      </c>
      <c r="F146" s="210">
        <f t="shared" si="9"/>
        <v>0</v>
      </c>
      <c r="G146" s="210">
        <f t="shared" si="9"/>
        <v>0</v>
      </c>
      <c r="H146" s="210">
        <f t="shared" si="9"/>
        <v>0</v>
      </c>
      <c r="I146" s="210">
        <f t="shared" si="9"/>
        <v>0</v>
      </c>
      <c r="J146" s="210">
        <f t="shared" si="9"/>
        <v>0</v>
      </c>
      <c r="K146" s="210">
        <f t="shared" si="9"/>
        <v>0</v>
      </c>
      <c r="L146" s="210">
        <f t="shared" si="9"/>
        <v>0</v>
      </c>
      <c r="M146" s="210">
        <f t="shared" si="9"/>
        <v>0</v>
      </c>
      <c r="N146" s="210">
        <f t="shared" si="9"/>
        <v>0</v>
      </c>
      <c r="O146" s="210">
        <f t="shared" si="9"/>
        <v>0</v>
      </c>
      <c r="P146" s="210">
        <f t="shared" si="9"/>
        <v>0</v>
      </c>
      <c r="Q146" s="210">
        <f t="shared" si="9"/>
        <v>0</v>
      </c>
      <c r="R146" s="210">
        <f t="shared" si="9"/>
        <v>0</v>
      </c>
    </row>
    <row r="147" spans="1:18" hidden="1" outlineLevel="2" x14ac:dyDescent="0.35">
      <c r="A147" s="209" t="str">
        <f>'Usages mobilité'!A34</f>
        <v>Usage mobilité n°31</v>
      </c>
      <c r="B147" s="209" t="s">
        <v>637</v>
      </c>
      <c r="C147" s="209"/>
      <c r="D147" s="210">
        <f>IF(B$4&lt;&gt;"",IF(B$4='Usages mobilité'!BF34,'Usages mobilité'!BD34,0),0)</f>
        <v>0</v>
      </c>
      <c r="E147" s="210">
        <f t="shared" ref="E147:R156" si="10">$D147</f>
        <v>0</v>
      </c>
      <c r="F147" s="210">
        <f t="shared" si="10"/>
        <v>0</v>
      </c>
      <c r="G147" s="210">
        <f t="shared" si="10"/>
        <v>0</v>
      </c>
      <c r="H147" s="210">
        <f t="shared" si="10"/>
        <v>0</v>
      </c>
      <c r="I147" s="210">
        <f t="shared" si="10"/>
        <v>0</v>
      </c>
      <c r="J147" s="210">
        <f t="shared" si="10"/>
        <v>0</v>
      </c>
      <c r="K147" s="210">
        <f t="shared" si="10"/>
        <v>0</v>
      </c>
      <c r="L147" s="210">
        <f t="shared" si="10"/>
        <v>0</v>
      </c>
      <c r="M147" s="210">
        <f t="shared" si="10"/>
        <v>0</v>
      </c>
      <c r="N147" s="210">
        <f t="shared" si="10"/>
        <v>0</v>
      </c>
      <c r="O147" s="210">
        <f t="shared" si="10"/>
        <v>0</v>
      </c>
      <c r="P147" s="210">
        <f t="shared" si="10"/>
        <v>0</v>
      </c>
      <c r="Q147" s="210">
        <f t="shared" si="10"/>
        <v>0</v>
      </c>
      <c r="R147" s="210">
        <f t="shared" si="10"/>
        <v>0</v>
      </c>
    </row>
    <row r="148" spans="1:18" hidden="1" outlineLevel="2" x14ac:dyDescent="0.35">
      <c r="A148" s="209" t="str">
        <f>'Usages mobilité'!A35</f>
        <v>Usage mobilité n°32</v>
      </c>
      <c r="B148" s="209" t="s">
        <v>637</v>
      </c>
      <c r="C148" s="209"/>
      <c r="D148" s="210">
        <f>IF(B$4&lt;&gt;"",IF(B$4='Usages mobilité'!BF35,'Usages mobilité'!BD35,0),0)</f>
        <v>0</v>
      </c>
      <c r="E148" s="210">
        <f t="shared" si="10"/>
        <v>0</v>
      </c>
      <c r="F148" s="210">
        <f t="shared" si="10"/>
        <v>0</v>
      </c>
      <c r="G148" s="210">
        <f t="shared" si="10"/>
        <v>0</v>
      </c>
      <c r="H148" s="210">
        <f t="shared" si="10"/>
        <v>0</v>
      </c>
      <c r="I148" s="210">
        <f t="shared" si="10"/>
        <v>0</v>
      </c>
      <c r="J148" s="210">
        <f t="shared" si="10"/>
        <v>0</v>
      </c>
      <c r="K148" s="210">
        <f t="shared" si="10"/>
        <v>0</v>
      </c>
      <c r="L148" s="210">
        <f t="shared" si="10"/>
        <v>0</v>
      </c>
      <c r="M148" s="210">
        <f t="shared" si="10"/>
        <v>0</v>
      </c>
      <c r="N148" s="210">
        <f t="shared" si="10"/>
        <v>0</v>
      </c>
      <c r="O148" s="210">
        <f t="shared" si="10"/>
        <v>0</v>
      </c>
      <c r="P148" s="210">
        <f t="shared" si="10"/>
        <v>0</v>
      </c>
      <c r="Q148" s="210">
        <f t="shared" si="10"/>
        <v>0</v>
      </c>
      <c r="R148" s="210">
        <f t="shared" si="10"/>
        <v>0</v>
      </c>
    </row>
    <row r="149" spans="1:18" hidden="1" outlineLevel="2" x14ac:dyDescent="0.35">
      <c r="A149" s="209" t="str">
        <f>'Usages mobilité'!A36</f>
        <v>Usage mobilité n°33</v>
      </c>
      <c r="B149" s="209" t="s">
        <v>637</v>
      </c>
      <c r="C149" s="209"/>
      <c r="D149" s="210">
        <f>IF(B$4&lt;&gt;"",IF(B$4='Usages mobilité'!BF36,'Usages mobilité'!BD36,0),0)</f>
        <v>0</v>
      </c>
      <c r="E149" s="210">
        <f t="shared" si="10"/>
        <v>0</v>
      </c>
      <c r="F149" s="210">
        <f t="shared" si="10"/>
        <v>0</v>
      </c>
      <c r="G149" s="210">
        <f t="shared" si="10"/>
        <v>0</v>
      </c>
      <c r="H149" s="210">
        <f t="shared" si="10"/>
        <v>0</v>
      </c>
      <c r="I149" s="210">
        <f t="shared" si="10"/>
        <v>0</v>
      </c>
      <c r="J149" s="210">
        <f t="shared" si="10"/>
        <v>0</v>
      </c>
      <c r="K149" s="210">
        <f t="shared" si="10"/>
        <v>0</v>
      </c>
      <c r="L149" s="210">
        <f t="shared" si="10"/>
        <v>0</v>
      </c>
      <c r="M149" s="210">
        <f t="shared" si="10"/>
        <v>0</v>
      </c>
      <c r="N149" s="210">
        <f t="shared" si="10"/>
        <v>0</v>
      </c>
      <c r="O149" s="210">
        <f t="shared" si="10"/>
        <v>0</v>
      </c>
      <c r="P149" s="210">
        <f t="shared" si="10"/>
        <v>0</v>
      </c>
      <c r="Q149" s="210">
        <f t="shared" si="10"/>
        <v>0</v>
      </c>
      <c r="R149" s="210">
        <f t="shared" si="10"/>
        <v>0</v>
      </c>
    </row>
    <row r="150" spans="1:18" hidden="1" outlineLevel="2" x14ac:dyDescent="0.35">
      <c r="A150" s="209" t="str">
        <f>'Usages mobilité'!A37</f>
        <v>Usage mobilité n°34</v>
      </c>
      <c r="B150" s="209" t="s">
        <v>637</v>
      </c>
      <c r="C150" s="209"/>
      <c r="D150" s="210">
        <f>IF(B$4&lt;&gt;"",IF(B$4='Usages mobilité'!BF37,'Usages mobilité'!BD37,0),0)</f>
        <v>0</v>
      </c>
      <c r="E150" s="210">
        <f t="shared" si="10"/>
        <v>0</v>
      </c>
      <c r="F150" s="210">
        <f t="shared" si="10"/>
        <v>0</v>
      </c>
      <c r="G150" s="210">
        <f t="shared" si="10"/>
        <v>0</v>
      </c>
      <c r="H150" s="210">
        <f t="shared" si="10"/>
        <v>0</v>
      </c>
      <c r="I150" s="210">
        <f t="shared" si="10"/>
        <v>0</v>
      </c>
      <c r="J150" s="210">
        <f t="shared" si="10"/>
        <v>0</v>
      </c>
      <c r="K150" s="210">
        <f t="shared" si="10"/>
        <v>0</v>
      </c>
      <c r="L150" s="210">
        <f t="shared" si="10"/>
        <v>0</v>
      </c>
      <c r="M150" s="210">
        <f t="shared" si="10"/>
        <v>0</v>
      </c>
      <c r="N150" s="210">
        <f t="shared" si="10"/>
        <v>0</v>
      </c>
      <c r="O150" s="210">
        <f t="shared" si="10"/>
        <v>0</v>
      </c>
      <c r="P150" s="210">
        <f t="shared" si="10"/>
        <v>0</v>
      </c>
      <c r="Q150" s="210">
        <f t="shared" si="10"/>
        <v>0</v>
      </c>
      <c r="R150" s="210">
        <f t="shared" si="10"/>
        <v>0</v>
      </c>
    </row>
    <row r="151" spans="1:18" hidden="1" outlineLevel="2" x14ac:dyDescent="0.35">
      <c r="A151" s="209" t="str">
        <f>'Usages mobilité'!A38</f>
        <v>Usage mobilité n°35</v>
      </c>
      <c r="B151" s="209" t="s">
        <v>637</v>
      </c>
      <c r="C151" s="209"/>
      <c r="D151" s="210">
        <f>IF(B$4&lt;&gt;"",IF(B$4='Usages mobilité'!BF38,'Usages mobilité'!BD38,0),0)</f>
        <v>0</v>
      </c>
      <c r="E151" s="210">
        <f t="shared" si="10"/>
        <v>0</v>
      </c>
      <c r="F151" s="210">
        <f t="shared" si="10"/>
        <v>0</v>
      </c>
      <c r="G151" s="210">
        <f t="shared" si="10"/>
        <v>0</v>
      </c>
      <c r="H151" s="210">
        <f t="shared" si="10"/>
        <v>0</v>
      </c>
      <c r="I151" s="210">
        <f t="shared" si="10"/>
        <v>0</v>
      </c>
      <c r="J151" s="210">
        <f t="shared" si="10"/>
        <v>0</v>
      </c>
      <c r="K151" s="210">
        <f t="shared" si="10"/>
        <v>0</v>
      </c>
      <c r="L151" s="210">
        <f t="shared" si="10"/>
        <v>0</v>
      </c>
      <c r="M151" s="210">
        <f t="shared" si="10"/>
        <v>0</v>
      </c>
      <c r="N151" s="210">
        <f t="shared" si="10"/>
        <v>0</v>
      </c>
      <c r="O151" s="210">
        <f t="shared" si="10"/>
        <v>0</v>
      </c>
      <c r="P151" s="210">
        <f t="shared" si="10"/>
        <v>0</v>
      </c>
      <c r="Q151" s="210">
        <f t="shared" si="10"/>
        <v>0</v>
      </c>
      <c r="R151" s="210">
        <f t="shared" si="10"/>
        <v>0</v>
      </c>
    </row>
    <row r="152" spans="1:18" hidden="1" outlineLevel="2" x14ac:dyDescent="0.35">
      <c r="A152" s="209" t="str">
        <f>'Usages mobilité'!A39</f>
        <v>Usage mobilité n°36</v>
      </c>
      <c r="B152" s="209" t="s">
        <v>637</v>
      </c>
      <c r="C152" s="209"/>
      <c r="D152" s="210">
        <f>IF(B$4&lt;&gt;"",IF(B$4='Usages mobilité'!BF39,'Usages mobilité'!BD39,0),0)</f>
        <v>0</v>
      </c>
      <c r="E152" s="210">
        <f t="shared" si="10"/>
        <v>0</v>
      </c>
      <c r="F152" s="210">
        <f t="shared" si="10"/>
        <v>0</v>
      </c>
      <c r="G152" s="210">
        <f t="shared" si="10"/>
        <v>0</v>
      </c>
      <c r="H152" s="210">
        <f t="shared" si="10"/>
        <v>0</v>
      </c>
      <c r="I152" s="210">
        <f t="shared" si="10"/>
        <v>0</v>
      </c>
      <c r="J152" s="210">
        <f t="shared" si="10"/>
        <v>0</v>
      </c>
      <c r="K152" s="210">
        <f t="shared" si="10"/>
        <v>0</v>
      </c>
      <c r="L152" s="210">
        <f t="shared" si="10"/>
        <v>0</v>
      </c>
      <c r="M152" s="210">
        <f t="shared" si="10"/>
        <v>0</v>
      </c>
      <c r="N152" s="210">
        <f t="shared" si="10"/>
        <v>0</v>
      </c>
      <c r="O152" s="210">
        <f t="shared" si="10"/>
        <v>0</v>
      </c>
      <c r="P152" s="210">
        <f t="shared" si="10"/>
        <v>0</v>
      </c>
      <c r="Q152" s="210">
        <f t="shared" si="10"/>
        <v>0</v>
      </c>
      <c r="R152" s="210">
        <f t="shared" si="10"/>
        <v>0</v>
      </c>
    </row>
    <row r="153" spans="1:18" hidden="1" outlineLevel="2" x14ac:dyDescent="0.35">
      <c r="A153" s="209" t="str">
        <f>'Usages mobilité'!A40</f>
        <v>Usage mobilité n°37</v>
      </c>
      <c r="B153" s="209" t="s">
        <v>637</v>
      </c>
      <c r="C153" s="209"/>
      <c r="D153" s="210">
        <f>IF(B$4&lt;&gt;"",IF(B$4='Usages mobilité'!BF40,'Usages mobilité'!BD40,0),0)</f>
        <v>0</v>
      </c>
      <c r="E153" s="210">
        <f t="shared" si="10"/>
        <v>0</v>
      </c>
      <c r="F153" s="210">
        <f t="shared" si="10"/>
        <v>0</v>
      </c>
      <c r="G153" s="210">
        <f t="shared" si="10"/>
        <v>0</v>
      </c>
      <c r="H153" s="210">
        <f t="shared" si="10"/>
        <v>0</v>
      </c>
      <c r="I153" s="210">
        <f t="shared" si="10"/>
        <v>0</v>
      </c>
      <c r="J153" s="210">
        <f t="shared" si="10"/>
        <v>0</v>
      </c>
      <c r="K153" s="210">
        <f t="shared" si="10"/>
        <v>0</v>
      </c>
      <c r="L153" s="210">
        <f t="shared" si="10"/>
        <v>0</v>
      </c>
      <c r="M153" s="210">
        <f t="shared" si="10"/>
        <v>0</v>
      </c>
      <c r="N153" s="210">
        <f t="shared" si="10"/>
        <v>0</v>
      </c>
      <c r="O153" s="210">
        <f t="shared" si="10"/>
        <v>0</v>
      </c>
      <c r="P153" s="210">
        <f t="shared" si="10"/>
        <v>0</v>
      </c>
      <c r="Q153" s="210">
        <f t="shared" si="10"/>
        <v>0</v>
      </c>
      <c r="R153" s="210">
        <f t="shared" si="10"/>
        <v>0</v>
      </c>
    </row>
    <row r="154" spans="1:18" hidden="1" outlineLevel="2" x14ac:dyDescent="0.35">
      <c r="A154" s="209" t="str">
        <f>'Usages mobilité'!A41</f>
        <v>Usage mobilité n°38</v>
      </c>
      <c r="B154" s="209" t="s">
        <v>637</v>
      </c>
      <c r="C154" s="209"/>
      <c r="D154" s="210">
        <f>IF(B$4&lt;&gt;"",IF(B$4='Usages mobilité'!BF41,'Usages mobilité'!BD41,0),0)</f>
        <v>0</v>
      </c>
      <c r="E154" s="210">
        <f t="shared" si="10"/>
        <v>0</v>
      </c>
      <c r="F154" s="210">
        <f t="shared" si="10"/>
        <v>0</v>
      </c>
      <c r="G154" s="210">
        <f t="shared" si="10"/>
        <v>0</v>
      </c>
      <c r="H154" s="210">
        <f t="shared" si="10"/>
        <v>0</v>
      </c>
      <c r="I154" s="210">
        <f t="shared" si="10"/>
        <v>0</v>
      </c>
      <c r="J154" s="210">
        <f t="shared" si="10"/>
        <v>0</v>
      </c>
      <c r="K154" s="210">
        <f t="shared" si="10"/>
        <v>0</v>
      </c>
      <c r="L154" s="210">
        <f t="shared" si="10"/>
        <v>0</v>
      </c>
      <c r="M154" s="210">
        <f t="shared" si="10"/>
        <v>0</v>
      </c>
      <c r="N154" s="210">
        <f t="shared" si="10"/>
        <v>0</v>
      </c>
      <c r="O154" s="210">
        <f t="shared" si="10"/>
        <v>0</v>
      </c>
      <c r="P154" s="210">
        <f t="shared" si="10"/>
        <v>0</v>
      </c>
      <c r="Q154" s="210">
        <f t="shared" si="10"/>
        <v>0</v>
      </c>
      <c r="R154" s="210">
        <f t="shared" si="10"/>
        <v>0</v>
      </c>
    </row>
    <row r="155" spans="1:18" hidden="1" outlineLevel="2" x14ac:dyDescent="0.35">
      <c r="A155" s="209" t="str">
        <f>'Usages mobilité'!A42</f>
        <v>Usage mobilité n°39</v>
      </c>
      <c r="B155" s="209" t="s">
        <v>637</v>
      </c>
      <c r="C155" s="209"/>
      <c r="D155" s="210">
        <f>IF(B$4&lt;&gt;"",IF(B$4='Usages mobilité'!BF42,'Usages mobilité'!BD42,0),0)</f>
        <v>0</v>
      </c>
      <c r="E155" s="210">
        <f t="shared" si="10"/>
        <v>0</v>
      </c>
      <c r="F155" s="210">
        <f t="shared" si="10"/>
        <v>0</v>
      </c>
      <c r="G155" s="210">
        <f t="shared" si="10"/>
        <v>0</v>
      </c>
      <c r="H155" s="210">
        <f t="shared" si="10"/>
        <v>0</v>
      </c>
      <c r="I155" s="210">
        <f t="shared" si="10"/>
        <v>0</v>
      </c>
      <c r="J155" s="210">
        <f t="shared" si="10"/>
        <v>0</v>
      </c>
      <c r="K155" s="210">
        <f t="shared" si="10"/>
        <v>0</v>
      </c>
      <c r="L155" s="210">
        <f t="shared" si="10"/>
        <v>0</v>
      </c>
      <c r="M155" s="210">
        <f t="shared" si="10"/>
        <v>0</v>
      </c>
      <c r="N155" s="210">
        <f t="shared" si="10"/>
        <v>0</v>
      </c>
      <c r="O155" s="210">
        <f t="shared" si="10"/>
        <v>0</v>
      </c>
      <c r="P155" s="210">
        <f t="shared" si="10"/>
        <v>0</v>
      </c>
      <c r="Q155" s="210">
        <f t="shared" si="10"/>
        <v>0</v>
      </c>
      <c r="R155" s="210">
        <f t="shared" si="10"/>
        <v>0</v>
      </c>
    </row>
    <row r="156" spans="1:18" hidden="1" outlineLevel="2" x14ac:dyDescent="0.35">
      <c r="A156" s="209" t="str">
        <f>'Usages mobilité'!A43</f>
        <v>Usage mobilité n°40</v>
      </c>
      <c r="B156" s="209" t="s">
        <v>637</v>
      </c>
      <c r="C156" s="209"/>
      <c r="D156" s="210">
        <f>IF(B$4&lt;&gt;"",IF(B$4='Usages mobilité'!BF43,'Usages mobilité'!BD43,0),0)</f>
        <v>0</v>
      </c>
      <c r="E156" s="210">
        <f t="shared" si="10"/>
        <v>0</v>
      </c>
      <c r="F156" s="210">
        <f t="shared" si="10"/>
        <v>0</v>
      </c>
      <c r="G156" s="210">
        <f t="shared" si="10"/>
        <v>0</v>
      </c>
      <c r="H156" s="210">
        <f t="shared" si="10"/>
        <v>0</v>
      </c>
      <c r="I156" s="210">
        <f t="shared" si="10"/>
        <v>0</v>
      </c>
      <c r="J156" s="210">
        <f t="shared" si="10"/>
        <v>0</v>
      </c>
      <c r="K156" s="210">
        <f t="shared" si="10"/>
        <v>0</v>
      </c>
      <c r="L156" s="210">
        <f t="shared" si="10"/>
        <v>0</v>
      </c>
      <c r="M156" s="210">
        <f t="shared" si="10"/>
        <v>0</v>
      </c>
      <c r="N156" s="210">
        <f t="shared" si="10"/>
        <v>0</v>
      </c>
      <c r="O156" s="210">
        <f t="shared" si="10"/>
        <v>0</v>
      </c>
      <c r="P156" s="210">
        <f t="shared" si="10"/>
        <v>0</v>
      </c>
      <c r="Q156" s="210">
        <f t="shared" si="10"/>
        <v>0</v>
      </c>
      <c r="R156" s="210">
        <f t="shared" si="10"/>
        <v>0</v>
      </c>
    </row>
    <row r="157" spans="1:18" hidden="1" outlineLevel="2" x14ac:dyDescent="0.35">
      <c r="A157" s="209" t="str">
        <f>'Usages mobilité'!A44</f>
        <v>Usage mobilité n°41</v>
      </c>
      <c r="B157" s="209" t="s">
        <v>637</v>
      </c>
      <c r="C157" s="209"/>
      <c r="D157" s="210">
        <f>IF(B$4&lt;&gt;"",IF(B$4='Usages mobilité'!BF44,'Usages mobilité'!BD44,0),0)</f>
        <v>0</v>
      </c>
      <c r="E157" s="210">
        <f t="shared" ref="E157:R166" si="11">$D157</f>
        <v>0</v>
      </c>
      <c r="F157" s="210">
        <f t="shared" si="11"/>
        <v>0</v>
      </c>
      <c r="G157" s="210">
        <f t="shared" si="11"/>
        <v>0</v>
      </c>
      <c r="H157" s="210">
        <f t="shared" si="11"/>
        <v>0</v>
      </c>
      <c r="I157" s="210">
        <f t="shared" si="11"/>
        <v>0</v>
      </c>
      <c r="J157" s="210">
        <f t="shared" si="11"/>
        <v>0</v>
      </c>
      <c r="K157" s="210">
        <f t="shared" si="11"/>
        <v>0</v>
      </c>
      <c r="L157" s="210">
        <f t="shared" si="11"/>
        <v>0</v>
      </c>
      <c r="M157" s="210">
        <f t="shared" si="11"/>
        <v>0</v>
      </c>
      <c r="N157" s="210">
        <f t="shared" si="11"/>
        <v>0</v>
      </c>
      <c r="O157" s="210">
        <f t="shared" si="11"/>
        <v>0</v>
      </c>
      <c r="P157" s="210">
        <f t="shared" si="11"/>
        <v>0</v>
      </c>
      <c r="Q157" s="210">
        <f t="shared" si="11"/>
        <v>0</v>
      </c>
      <c r="R157" s="210">
        <f t="shared" si="11"/>
        <v>0</v>
      </c>
    </row>
    <row r="158" spans="1:18" hidden="1" outlineLevel="2" x14ac:dyDescent="0.35">
      <c r="A158" s="209" t="str">
        <f>'Usages mobilité'!A45</f>
        <v>Usage mobilité n°42</v>
      </c>
      <c r="B158" s="209" t="s">
        <v>637</v>
      </c>
      <c r="C158" s="209"/>
      <c r="D158" s="210">
        <f>IF(B$4&lt;&gt;"",IF(B$4='Usages mobilité'!BF45,'Usages mobilité'!BD45,0),0)</f>
        <v>0</v>
      </c>
      <c r="E158" s="210">
        <f t="shared" si="11"/>
        <v>0</v>
      </c>
      <c r="F158" s="210">
        <f t="shared" si="11"/>
        <v>0</v>
      </c>
      <c r="G158" s="210">
        <f t="shared" si="11"/>
        <v>0</v>
      </c>
      <c r="H158" s="210">
        <f t="shared" si="11"/>
        <v>0</v>
      </c>
      <c r="I158" s="210">
        <f t="shared" si="11"/>
        <v>0</v>
      </c>
      <c r="J158" s="210">
        <f t="shared" si="11"/>
        <v>0</v>
      </c>
      <c r="K158" s="210">
        <f t="shared" si="11"/>
        <v>0</v>
      </c>
      <c r="L158" s="210">
        <f t="shared" si="11"/>
        <v>0</v>
      </c>
      <c r="M158" s="210">
        <f t="shared" si="11"/>
        <v>0</v>
      </c>
      <c r="N158" s="210">
        <f t="shared" si="11"/>
        <v>0</v>
      </c>
      <c r="O158" s="210">
        <f t="shared" si="11"/>
        <v>0</v>
      </c>
      <c r="P158" s="210">
        <f t="shared" si="11"/>
        <v>0</v>
      </c>
      <c r="Q158" s="210">
        <f t="shared" si="11"/>
        <v>0</v>
      </c>
      <c r="R158" s="210">
        <f t="shared" si="11"/>
        <v>0</v>
      </c>
    </row>
    <row r="159" spans="1:18" hidden="1" outlineLevel="2" x14ac:dyDescent="0.35">
      <c r="A159" s="209" t="str">
        <f>'Usages mobilité'!A46</f>
        <v>Usage mobilité n°43</v>
      </c>
      <c r="B159" s="209" t="s">
        <v>637</v>
      </c>
      <c r="C159" s="209"/>
      <c r="D159" s="210">
        <f>IF(B$4&lt;&gt;"",IF(B$4='Usages mobilité'!BF46,'Usages mobilité'!BD46,0),0)</f>
        <v>0</v>
      </c>
      <c r="E159" s="210">
        <f t="shared" si="11"/>
        <v>0</v>
      </c>
      <c r="F159" s="210">
        <f t="shared" si="11"/>
        <v>0</v>
      </c>
      <c r="G159" s="210">
        <f t="shared" si="11"/>
        <v>0</v>
      </c>
      <c r="H159" s="210">
        <f t="shared" si="11"/>
        <v>0</v>
      </c>
      <c r="I159" s="210">
        <f t="shared" si="11"/>
        <v>0</v>
      </c>
      <c r="J159" s="210">
        <f t="shared" si="11"/>
        <v>0</v>
      </c>
      <c r="K159" s="210">
        <f t="shared" si="11"/>
        <v>0</v>
      </c>
      <c r="L159" s="210">
        <f t="shared" si="11"/>
        <v>0</v>
      </c>
      <c r="M159" s="210">
        <f t="shared" si="11"/>
        <v>0</v>
      </c>
      <c r="N159" s="210">
        <f t="shared" si="11"/>
        <v>0</v>
      </c>
      <c r="O159" s="210">
        <f t="shared" si="11"/>
        <v>0</v>
      </c>
      <c r="P159" s="210">
        <f t="shared" si="11"/>
        <v>0</v>
      </c>
      <c r="Q159" s="210">
        <f t="shared" si="11"/>
        <v>0</v>
      </c>
      <c r="R159" s="210">
        <f t="shared" si="11"/>
        <v>0</v>
      </c>
    </row>
    <row r="160" spans="1:18" hidden="1" outlineLevel="2" x14ac:dyDescent="0.35">
      <c r="A160" s="209" t="str">
        <f>'Usages mobilité'!A47</f>
        <v>Usage mobilité n°44</v>
      </c>
      <c r="B160" s="209" t="s">
        <v>637</v>
      </c>
      <c r="C160" s="209"/>
      <c r="D160" s="210">
        <f>IF(B$4&lt;&gt;"",IF(B$4='Usages mobilité'!BF47,'Usages mobilité'!BD47,0),0)</f>
        <v>0</v>
      </c>
      <c r="E160" s="210">
        <f t="shared" si="11"/>
        <v>0</v>
      </c>
      <c r="F160" s="210">
        <f t="shared" si="11"/>
        <v>0</v>
      </c>
      <c r="G160" s="210">
        <f t="shared" si="11"/>
        <v>0</v>
      </c>
      <c r="H160" s="210">
        <f t="shared" si="11"/>
        <v>0</v>
      </c>
      <c r="I160" s="210">
        <f t="shared" si="11"/>
        <v>0</v>
      </c>
      <c r="J160" s="210">
        <f t="shared" si="11"/>
        <v>0</v>
      </c>
      <c r="K160" s="210">
        <f t="shared" si="11"/>
        <v>0</v>
      </c>
      <c r="L160" s="210">
        <f t="shared" si="11"/>
        <v>0</v>
      </c>
      <c r="M160" s="210">
        <f t="shared" si="11"/>
        <v>0</v>
      </c>
      <c r="N160" s="210">
        <f t="shared" si="11"/>
        <v>0</v>
      </c>
      <c r="O160" s="210">
        <f t="shared" si="11"/>
        <v>0</v>
      </c>
      <c r="P160" s="210">
        <f t="shared" si="11"/>
        <v>0</v>
      </c>
      <c r="Q160" s="210">
        <f t="shared" si="11"/>
        <v>0</v>
      </c>
      <c r="R160" s="210">
        <f t="shared" si="11"/>
        <v>0</v>
      </c>
    </row>
    <row r="161" spans="1:18" hidden="1" outlineLevel="2" x14ac:dyDescent="0.35">
      <c r="A161" s="209" t="str">
        <f>'Usages mobilité'!A48</f>
        <v>Usage mobilité n°45</v>
      </c>
      <c r="B161" s="209" t="s">
        <v>637</v>
      </c>
      <c r="C161" s="209"/>
      <c r="D161" s="210">
        <f>IF(B$4&lt;&gt;"",IF(B$4='Usages mobilité'!BF48,'Usages mobilité'!BD48,0),0)</f>
        <v>0</v>
      </c>
      <c r="E161" s="210">
        <f t="shared" si="11"/>
        <v>0</v>
      </c>
      <c r="F161" s="210">
        <f t="shared" si="11"/>
        <v>0</v>
      </c>
      <c r="G161" s="210">
        <f t="shared" si="11"/>
        <v>0</v>
      </c>
      <c r="H161" s="210">
        <f t="shared" si="11"/>
        <v>0</v>
      </c>
      <c r="I161" s="210">
        <f t="shared" si="11"/>
        <v>0</v>
      </c>
      <c r="J161" s="210">
        <f t="shared" si="11"/>
        <v>0</v>
      </c>
      <c r="K161" s="210">
        <f t="shared" si="11"/>
        <v>0</v>
      </c>
      <c r="L161" s="210">
        <f t="shared" si="11"/>
        <v>0</v>
      </c>
      <c r="M161" s="210">
        <f t="shared" si="11"/>
        <v>0</v>
      </c>
      <c r="N161" s="210">
        <f t="shared" si="11"/>
        <v>0</v>
      </c>
      <c r="O161" s="210">
        <f t="shared" si="11"/>
        <v>0</v>
      </c>
      <c r="P161" s="210">
        <f t="shared" si="11"/>
        <v>0</v>
      </c>
      <c r="Q161" s="210">
        <f t="shared" si="11"/>
        <v>0</v>
      </c>
      <c r="R161" s="210">
        <f t="shared" si="11"/>
        <v>0</v>
      </c>
    </row>
    <row r="162" spans="1:18" hidden="1" outlineLevel="2" x14ac:dyDescent="0.35">
      <c r="A162" s="209" t="str">
        <f>'Usages mobilité'!A49</f>
        <v>Usage mobilité n°46</v>
      </c>
      <c r="B162" s="209" t="s">
        <v>637</v>
      </c>
      <c r="C162" s="209"/>
      <c r="D162" s="210">
        <f>IF(B$4&lt;&gt;"",IF(B$4='Usages mobilité'!BF49,'Usages mobilité'!BD49,0),0)</f>
        <v>0</v>
      </c>
      <c r="E162" s="210">
        <f t="shared" si="11"/>
        <v>0</v>
      </c>
      <c r="F162" s="210">
        <f t="shared" si="11"/>
        <v>0</v>
      </c>
      <c r="G162" s="210">
        <f t="shared" si="11"/>
        <v>0</v>
      </c>
      <c r="H162" s="210">
        <f t="shared" si="11"/>
        <v>0</v>
      </c>
      <c r="I162" s="210">
        <f t="shared" si="11"/>
        <v>0</v>
      </c>
      <c r="J162" s="210">
        <f t="shared" si="11"/>
        <v>0</v>
      </c>
      <c r="K162" s="210">
        <f t="shared" si="11"/>
        <v>0</v>
      </c>
      <c r="L162" s="210">
        <f t="shared" si="11"/>
        <v>0</v>
      </c>
      <c r="M162" s="210">
        <f t="shared" si="11"/>
        <v>0</v>
      </c>
      <c r="N162" s="210">
        <f t="shared" si="11"/>
        <v>0</v>
      </c>
      <c r="O162" s="210">
        <f t="shared" si="11"/>
        <v>0</v>
      </c>
      <c r="P162" s="210">
        <f t="shared" si="11"/>
        <v>0</v>
      </c>
      <c r="Q162" s="210">
        <f t="shared" si="11"/>
        <v>0</v>
      </c>
      <c r="R162" s="210">
        <f t="shared" si="11"/>
        <v>0</v>
      </c>
    </row>
    <row r="163" spans="1:18" hidden="1" outlineLevel="2" x14ac:dyDescent="0.35">
      <c r="A163" s="209" t="str">
        <f>'Usages mobilité'!A50</f>
        <v>Usage mobilité n°47</v>
      </c>
      <c r="B163" s="209" t="s">
        <v>637</v>
      </c>
      <c r="C163" s="209"/>
      <c r="D163" s="210">
        <f>IF(B$4&lt;&gt;"",IF(B$4='Usages mobilité'!BF50,'Usages mobilité'!BD50,0),0)</f>
        <v>0</v>
      </c>
      <c r="E163" s="210">
        <f t="shared" si="11"/>
        <v>0</v>
      </c>
      <c r="F163" s="210">
        <f t="shared" si="11"/>
        <v>0</v>
      </c>
      <c r="G163" s="210">
        <f t="shared" si="11"/>
        <v>0</v>
      </c>
      <c r="H163" s="210">
        <f t="shared" si="11"/>
        <v>0</v>
      </c>
      <c r="I163" s="210">
        <f t="shared" si="11"/>
        <v>0</v>
      </c>
      <c r="J163" s="210">
        <f t="shared" si="11"/>
        <v>0</v>
      </c>
      <c r="K163" s="210">
        <f t="shared" si="11"/>
        <v>0</v>
      </c>
      <c r="L163" s="210">
        <f t="shared" si="11"/>
        <v>0</v>
      </c>
      <c r="M163" s="210">
        <f t="shared" si="11"/>
        <v>0</v>
      </c>
      <c r="N163" s="210">
        <f t="shared" si="11"/>
        <v>0</v>
      </c>
      <c r="O163" s="210">
        <f t="shared" si="11"/>
        <v>0</v>
      </c>
      <c r="P163" s="210">
        <f t="shared" si="11"/>
        <v>0</v>
      </c>
      <c r="Q163" s="210">
        <f t="shared" si="11"/>
        <v>0</v>
      </c>
      <c r="R163" s="210">
        <f t="shared" si="11"/>
        <v>0</v>
      </c>
    </row>
    <row r="164" spans="1:18" hidden="1" outlineLevel="2" x14ac:dyDescent="0.35">
      <c r="A164" s="209" t="str">
        <f>'Usages mobilité'!A51</f>
        <v>Usage mobilité n°48</v>
      </c>
      <c r="B164" s="209" t="s">
        <v>637</v>
      </c>
      <c r="C164" s="209"/>
      <c r="D164" s="210">
        <f>IF(B$4&lt;&gt;"",IF(B$4='Usages mobilité'!BF51,'Usages mobilité'!BD51,0),0)</f>
        <v>0</v>
      </c>
      <c r="E164" s="210">
        <f t="shared" si="11"/>
        <v>0</v>
      </c>
      <c r="F164" s="210">
        <f t="shared" si="11"/>
        <v>0</v>
      </c>
      <c r="G164" s="210">
        <f t="shared" si="11"/>
        <v>0</v>
      </c>
      <c r="H164" s="210">
        <f t="shared" si="11"/>
        <v>0</v>
      </c>
      <c r="I164" s="210">
        <f t="shared" si="11"/>
        <v>0</v>
      </c>
      <c r="J164" s="210">
        <f t="shared" si="11"/>
        <v>0</v>
      </c>
      <c r="K164" s="210">
        <f t="shared" si="11"/>
        <v>0</v>
      </c>
      <c r="L164" s="210">
        <f t="shared" si="11"/>
        <v>0</v>
      </c>
      <c r="M164" s="210">
        <f t="shared" si="11"/>
        <v>0</v>
      </c>
      <c r="N164" s="210">
        <f t="shared" si="11"/>
        <v>0</v>
      </c>
      <c r="O164" s="210">
        <f t="shared" si="11"/>
        <v>0</v>
      </c>
      <c r="P164" s="210">
        <f t="shared" si="11"/>
        <v>0</v>
      </c>
      <c r="Q164" s="210">
        <f t="shared" si="11"/>
        <v>0</v>
      </c>
      <c r="R164" s="210">
        <f t="shared" si="11"/>
        <v>0</v>
      </c>
    </row>
    <row r="165" spans="1:18" hidden="1" outlineLevel="2" x14ac:dyDescent="0.35">
      <c r="A165" s="209" t="str">
        <f>'Usages mobilité'!A52</f>
        <v>Usage mobilité n°49</v>
      </c>
      <c r="B165" s="209" t="s">
        <v>637</v>
      </c>
      <c r="C165" s="209"/>
      <c r="D165" s="210">
        <f>IF(B$4&lt;&gt;"",IF(B$4='Usages mobilité'!BF52,'Usages mobilité'!BD52,0),0)</f>
        <v>0</v>
      </c>
      <c r="E165" s="210">
        <f t="shared" si="11"/>
        <v>0</v>
      </c>
      <c r="F165" s="210">
        <f t="shared" si="11"/>
        <v>0</v>
      </c>
      <c r="G165" s="210">
        <f t="shared" si="11"/>
        <v>0</v>
      </c>
      <c r="H165" s="210">
        <f t="shared" si="11"/>
        <v>0</v>
      </c>
      <c r="I165" s="210">
        <f t="shared" si="11"/>
        <v>0</v>
      </c>
      <c r="J165" s="210">
        <f t="shared" si="11"/>
        <v>0</v>
      </c>
      <c r="K165" s="210">
        <f t="shared" si="11"/>
        <v>0</v>
      </c>
      <c r="L165" s="210">
        <f t="shared" si="11"/>
        <v>0</v>
      </c>
      <c r="M165" s="210">
        <f t="shared" si="11"/>
        <v>0</v>
      </c>
      <c r="N165" s="210">
        <f t="shared" si="11"/>
        <v>0</v>
      </c>
      <c r="O165" s="210">
        <f t="shared" si="11"/>
        <v>0</v>
      </c>
      <c r="P165" s="210">
        <f t="shared" si="11"/>
        <v>0</v>
      </c>
      <c r="Q165" s="210">
        <f t="shared" si="11"/>
        <v>0</v>
      </c>
      <c r="R165" s="210">
        <f t="shared" si="11"/>
        <v>0</v>
      </c>
    </row>
    <row r="166" spans="1:18" hidden="1" outlineLevel="2" x14ac:dyDescent="0.35">
      <c r="A166" s="209" t="str">
        <f>'Usages mobilité'!A53</f>
        <v>Usage mobilité n°50</v>
      </c>
      <c r="B166" s="209" t="s">
        <v>637</v>
      </c>
      <c r="C166" s="209"/>
      <c r="D166" s="210">
        <f>IF(B$4&lt;&gt;"",IF(B$4='Usages mobilité'!BF53,'Usages mobilité'!BD53,0),0)</f>
        <v>0</v>
      </c>
      <c r="E166" s="210">
        <f t="shared" si="11"/>
        <v>0</v>
      </c>
      <c r="F166" s="210">
        <f t="shared" si="11"/>
        <v>0</v>
      </c>
      <c r="G166" s="210">
        <f t="shared" si="11"/>
        <v>0</v>
      </c>
      <c r="H166" s="210">
        <f t="shared" si="11"/>
        <v>0</v>
      </c>
      <c r="I166" s="210">
        <f t="shared" si="11"/>
        <v>0</v>
      </c>
      <c r="J166" s="210">
        <f t="shared" si="11"/>
        <v>0</v>
      </c>
      <c r="K166" s="210">
        <f t="shared" si="11"/>
        <v>0</v>
      </c>
      <c r="L166" s="210">
        <f t="shared" si="11"/>
        <v>0</v>
      </c>
      <c r="M166" s="210">
        <f t="shared" si="11"/>
        <v>0</v>
      </c>
      <c r="N166" s="210">
        <f t="shared" si="11"/>
        <v>0</v>
      </c>
      <c r="O166" s="210">
        <f t="shared" si="11"/>
        <v>0</v>
      </c>
      <c r="P166" s="210">
        <f t="shared" si="11"/>
        <v>0</v>
      </c>
      <c r="Q166" s="210">
        <f t="shared" si="11"/>
        <v>0</v>
      </c>
      <c r="R166" s="210">
        <f t="shared" si="11"/>
        <v>0</v>
      </c>
    </row>
    <row r="167" spans="1:18" hidden="1" outlineLevel="1" collapsed="1" x14ac:dyDescent="0.35">
      <c r="A167" s="209" t="s">
        <v>643</v>
      </c>
      <c r="B167" s="209"/>
      <c r="C167" s="209"/>
      <c r="D167" s="210">
        <f t="shared" ref="D167:R167" si="12">SUM(D117:D166)</f>
        <v>0</v>
      </c>
      <c r="E167" s="210">
        <f t="shared" si="12"/>
        <v>0</v>
      </c>
      <c r="F167" s="210">
        <f t="shared" si="12"/>
        <v>0</v>
      </c>
      <c r="G167" s="210">
        <f t="shared" si="12"/>
        <v>0</v>
      </c>
      <c r="H167" s="210">
        <f t="shared" si="12"/>
        <v>0</v>
      </c>
      <c r="I167" s="210">
        <f t="shared" si="12"/>
        <v>0</v>
      </c>
      <c r="J167" s="210">
        <f t="shared" si="12"/>
        <v>0</v>
      </c>
      <c r="K167" s="210">
        <f t="shared" si="12"/>
        <v>0</v>
      </c>
      <c r="L167" s="210">
        <f t="shared" si="12"/>
        <v>0</v>
      </c>
      <c r="M167" s="210">
        <f t="shared" si="12"/>
        <v>0</v>
      </c>
      <c r="N167" s="210">
        <f t="shared" si="12"/>
        <v>0</v>
      </c>
      <c r="O167" s="210">
        <f t="shared" si="12"/>
        <v>0</v>
      </c>
      <c r="P167" s="210">
        <f t="shared" si="12"/>
        <v>0</v>
      </c>
      <c r="Q167" s="210">
        <f t="shared" si="12"/>
        <v>0</v>
      </c>
      <c r="R167" s="210">
        <f t="shared" si="12"/>
        <v>0</v>
      </c>
    </row>
    <row r="168" spans="1:18" hidden="1" outlineLevel="2" x14ac:dyDescent="0.35">
      <c r="A168" s="209" t="str">
        <f>'Usages mobilité'!A4</f>
        <v>Usage mobilité n°1</v>
      </c>
      <c r="B168" s="209" t="s">
        <v>639</v>
      </c>
      <c r="C168" s="209"/>
      <c r="D168" s="210">
        <f>D117*'Usages mobilité'!$BG4*(1+'Usages mobilité'!$BH4)^(D$7-$D$7)/1000</f>
        <v>0</v>
      </c>
      <c r="E168" s="210">
        <f>E117*'Usages mobilité'!$BG4*(1+'Usages mobilité'!$BH4)^(E$7-$D$7)/1000</f>
        <v>0</v>
      </c>
      <c r="F168" s="210">
        <f>F117*'Usages mobilité'!$BG4*(1+'Usages mobilité'!$BH4)^(F$7-$D$7)/1000</f>
        <v>0</v>
      </c>
      <c r="G168" s="210">
        <f>G117*'Usages mobilité'!$BG4*(1+'Usages mobilité'!$BH4)^(G$7-$D$7)/1000</f>
        <v>0</v>
      </c>
      <c r="H168" s="210">
        <f>H117*'Usages mobilité'!$BG4*(1+'Usages mobilité'!$BH4)^(H$7-$D$7)/1000</f>
        <v>0</v>
      </c>
      <c r="I168" s="210">
        <f>I117*'Usages mobilité'!$BG4*(1+'Usages mobilité'!$BH4)^(I$7-$D$7)/1000</f>
        <v>0</v>
      </c>
      <c r="J168" s="210">
        <f>J117*'Usages mobilité'!$BG4*(1+'Usages mobilité'!$BH4)^(J$7-$D$7)/1000</f>
        <v>0</v>
      </c>
      <c r="K168" s="210">
        <f>K117*'Usages mobilité'!$BG4*(1+'Usages mobilité'!$BH4)^(K$7-$D$7)/1000</f>
        <v>0</v>
      </c>
      <c r="L168" s="210">
        <f>L117*'Usages mobilité'!$BG4*(1+'Usages mobilité'!$BH4)^(L$7-$D$7)/1000</f>
        <v>0</v>
      </c>
      <c r="M168" s="210">
        <f>M117*'Usages mobilité'!$BG4*(1+'Usages mobilité'!$BH4)^(M$7-$D$7)/1000</f>
        <v>0</v>
      </c>
      <c r="N168" s="210">
        <f>N117*'Usages mobilité'!$BG4*(1+'Usages mobilité'!$BH4)^(N$7-$D$7)/1000</f>
        <v>0</v>
      </c>
      <c r="O168" s="210">
        <f>O117*'Usages mobilité'!$BG4*(1+'Usages mobilité'!$BH4)^(O$7-$D$7)/1000</f>
        <v>0</v>
      </c>
      <c r="P168" s="210">
        <f>P117*'Usages mobilité'!$BG4*(1+'Usages mobilité'!$BH4)^(P$7-$D$7)/1000</f>
        <v>0</v>
      </c>
      <c r="Q168" s="210">
        <f>Q117*'Usages mobilité'!$BG4*(1+'Usages mobilité'!$BH4)^(Q$7-$D$7)/1000</f>
        <v>0</v>
      </c>
      <c r="R168" s="210">
        <f>R117*'Usages mobilité'!$BG4*(1+'Usages mobilité'!$BH4)^(R$7-$D$7)/1000</f>
        <v>0</v>
      </c>
    </row>
    <row r="169" spans="1:18" hidden="1" outlineLevel="2" x14ac:dyDescent="0.35">
      <c r="A169" s="209" t="str">
        <f>'Usages mobilité'!A5</f>
        <v>Usage mobilité n°2</v>
      </c>
      <c r="B169" s="209" t="s">
        <v>639</v>
      </c>
      <c r="C169" s="209"/>
      <c r="D169" s="210">
        <f>D118*'Usages mobilité'!$BG5*(1+'Usages mobilité'!$BH5)^(D$7-$D$7)/1000</f>
        <v>0</v>
      </c>
      <c r="E169" s="210">
        <f>E118*'Usages mobilité'!$BG5*(1+'Usages mobilité'!$BH5)^(E$7-$D$7)/1000</f>
        <v>0</v>
      </c>
      <c r="F169" s="210">
        <f>F118*'Usages mobilité'!$BG5*(1+'Usages mobilité'!$BH5)^(F$7-$D$7)/1000</f>
        <v>0</v>
      </c>
      <c r="G169" s="210">
        <f>G118*'Usages mobilité'!$BG5*(1+'Usages mobilité'!$BH5)^(G$7-$D$7)/1000</f>
        <v>0</v>
      </c>
      <c r="H169" s="210">
        <f>H118*'Usages mobilité'!$BG5*(1+'Usages mobilité'!$BH5)^(H$7-$D$7)/1000</f>
        <v>0</v>
      </c>
      <c r="I169" s="210">
        <f>I118*'Usages mobilité'!$BG5*(1+'Usages mobilité'!$BH5)^(I$7-$D$7)/1000</f>
        <v>0</v>
      </c>
      <c r="J169" s="210">
        <f>J118*'Usages mobilité'!$BG5*(1+'Usages mobilité'!$BH5)^(J$7-$D$7)/1000</f>
        <v>0</v>
      </c>
      <c r="K169" s="210">
        <f>K118*'Usages mobilité'!$BG5*(1+'Usages mobilité'!$BH5)^(K$7-$D$7)/1000</f>
        <v>0</v>
      </c>
      <c r="L169" s="210">
        <f>L118*'Usages mobilité'!$BG5*(1+'Usages mobilité'!$BH5)^(L$7-$D$7)/1000</f>
        <v>0</v>
      </c>
      <c r="M169" s="210">
        <f>M118*'Usages mobilité'!$BG5*(1+'Usages mobilité'!$BH5)^(M$7-$D$7)/1000</f>
        <v>0</v>
      </c>
      <c r="N169" s="210">
        <f>N118*'Usages mobilité'!$BG5*(1+'Usages mobilité'!$BH5)^(N$7-$D$7)/1000</f>
        <v>0</v>
      </c>
      <c r="O169" s="210">
        <f>O118*'Usages mobilité'!$BG5*(1+'Usages mobilité'!$BH5)^(O$7-$D$7)/1000</f>
        <v>0</v>
      </c>
      <c r="P169" s="210">
        <f>P118*'Usages mobilité'!$BG5*(1+'Usages mobilité'!$BH5)^(P$7-$D$7)/1000</f>
        <v>0</v>
      </c>
      <c r="Q169" s="210">
        <f>Q118*'Usages mobilité'!$BG5*(1+'Usages mobilité'!$BH5)^(Q$7-$D$7)/1000</f>
        <v>0</v>
      </c>
      <c r="R169" s="210">
        <f>R118*'Usages mobilité'!$BG5*(1+'Usages mobilité'!$BH5)^(R$7-$D$7)/1000</f>
        <v>0</v>
      </c>
    </row>
    <row r="170" spans="1:18" hidden="1" outlineLevel="2" x14ac:dyDescent="0.35">
      <c r="A170" s="209" t="str">
        <f>'Usages mobilité'!A6</f>
        <v>Usage mobilité n°3</v>
      </c>
      <c r="B170" s="209" t="s">
        <v>639</v>
      </c>
      <c r="C170" s="209"/>
      <c r="D170" s="210">
        <f>D119*'Usages mobilité'!$BG6*(1+'Usages mobilité'!$BH6)^(D$7-$D$7)/1000</f>
        <v>0</v>
      </c>
      <c r="E170" s="210">
        <f>E119*'Usages mobilité'!$BG6*(1+'Usages mobilité'!$BH6)^(E$7-$D$7)/1000</f>
        <v>0</v>
      </c>
      <c r="F170" s="210">
        <f>F119*'Usages mobilité'!$BG6*(1+'Usages mobilité'!$BH6)^(F$7-$D$7)/1000</f>
        <v>0</v>
      </c>
      <c r="G170" s="210">
        <f>G119*'Usages mobilité'!$BG6*(1+'Usages mobilité'!$BH6)^(G$7-$D$7)/1000</f>
        <v>0</v>
      </c>
      <c r="H170" s="210">
        <f>H119*'Usages mobilité'!$BG6*(1+'Usages mobilité'!$BH6)^(H$7-$D$7)/1000</f>
        <v>0</v>
      </c>
      <c r="I170" s="210">
        <f>I119*'Usages mobilité'!$BG6*(1+'Usages mobilité'!$BH6)^(I$7-$D$7)/1000</f>
        <v>0</v>
      </c>
      <c r="J170" s="210">
        <f>J119*'Usages mobilité'!$BG6*(1+'Usages mobilité'!$BH6)^(J$7-$D$7)/1000</f>
        <v>0</v>
      </c>
      <c r="K170" s="210">
        <f>K119*'Usages mobilité'!$BG6*(1+'Usages mobilité'!$BH6)^(K$7-$D$7)/1000</f>
        <v>0</v>
      </c>
      <c r="L170" s="210">
        <f>L119*'Usages mobilité'!$BG6*(1+'Usages mobilité'!$BH6)^(L$7-$D$7)/1000</f>
        <v>0</v>
      </c>
      <c r="M170" s="210">
        <f>M119*'Usages mobilité'!$BG6*(1+'Usages mobilité'!$BH6)^(M$7-$D$7)/1000</f>
        <v>0</v>
      </c>
      <c r="N170" s="210">
        <f>N119*'Usages mobilité'!$BG6*(1+'Usages mobilité'!$BH6)^(N$7-$D$7)/1000</f>
        <v>0</v>
      </c>
      <c r="O170" s="210">
        <f>O119*'Usages mobilité'!$BG6*(1+'Usages mobilité'!$BH6)^(O$7-$D$7)/1000</f>
        <v>0</v>
      </c>
      <c r="P170" s="210">
        <f>P119*'Usages mobilité'!$BG6*(1+'Usages mobilité'!$BH6)^(P$7-$D$7)/1000</f>
        <v>0</v>
      </c>
      <c r="Q170" s="210">
        <f>Q119*'Usages mobilité'!$BG6*(1+'Usages mobilité'!$BH6)^(Q$7-$D$7)/1000</f>
        <v>0</v>
      </c>
      <c r="R170" s="210">
        <f>R119*'Usages mobilité'!$BG6*(1+'Usages mobilité'!$BH6)^(R$7-$D$7)/1000</f>
        <v>0</v>
      </c>
    </row>
    <row r="171" spans="1:18" hidden="1" outlineLevel="2" x14ac:dyDescent="0.35">
      <c r="A171" s="209" t="str">
        <f>'Usages mobilité'!A7</f>
        <v>Usage mobilité n°4</v>
      </c>
      <c r="B171" s="209" t="s">
        <v>639</v>
      </c>
      <c r="C171" s="209"/>
      <c r="D171" s="210">
        <f>D120*'Usages mobilité'!$BG7*(1+'Usages mobilité'!$BH7)^(D$7-$D$7)/1000</f>
        <v>0</v>
      </c>
      <c r="E171" s="210">
        <f>E120*'Usages mobilité'!$BG7*(1+'Usages mobilité'!$BH7)^(E$7-$D$7)/1000</f>
        <v>0</v>
      </c>
      <c r="F171" s="210">
        <f>F120*'Usages mobilité'!$BG7*(1+'Usages mobilité'!$BH7)^(F$7-$D$7)/1000</f>
        <v>0</v>
      </c>
      <c r="G171" s="210">
        <f>G120*'Usages mobilité'!$BG7*(1+'Usages mobilité'!$BH7)^(G$7-$D$7)/1000</f>
        <v>0</v>
      </c>
      <c r="H171" s="210">
        <f>H120*'Usages mobilité'!$BG7*(1+'Usages mobilité'!$BH7)^(H$7-$D$7)/1000</f>
        <v>0</v>
      </c>
      <c r="I171" s="210">
        <f>I120*'Usages mobilité'!$BG7*(1+'Usages mobilité'!$BH7)^(I$7-$D$7)/1000</f>
        <v>0</v>
      </c>
      <c r="J171" s="210">
        <f>J120*'Usages mobilité'!$BG7*(1+'Usages mobilité'!$BH7)^(J$7-$D$7)/1000</f>
        <v>0</v>
      </c>
      <c r="K171" s="210">
        <f>K120*'Usages mobilité'!$BG7*(1+'Usages mobilité'!$BH7)^(K$7-$D$7)/1000</f>
        <v>0</v>
      </c>
      <c r="L171" s="210">
        <f>L120*'Usages mobilité'!$BG7*(1+'Usages mobilité'!$BH7)^(L$7-$D$7)/1000</f>
        <v>0</v>
      </c>
      <c r="M171" s="210">
        <f>M120*'Usages mobilité'!$BG7*(1+'Usages mobilité'!$BH7)^(M$7-$D$7)/1000</f>
        <v>0</v>
      </c>
      <c r="N171" s="210">
        <f>N120*'Usages mobilité'!$BG7*(1+'Usages mobilité'!$BH7)^(N$7-$D$7)/1000</f>
        <v>0</v>
      </c>
      <c r="O171" s="210">
        <f>O120*'Usages mobilité'!$BG7*(1+'Usages mobilité'!$BH7)^(O$7-$D$7)/1000</f>
        <v>0</v>
      </c>
      <c r="P171" s="210">
        <f>P120*'Usages mobilité'!$BG7*(1+'Usages mobilité'!$BH7)^(P$7-$D$7)/1000</f>
        <v>0</v>
      </c>
      <c r="Q171" s="210">
        <f>Q120*'Usages mobilité'!$BG7*(1+'Usages mobilité'!$BH7)^(Q$7-$D$7)/1000</f>
        <v>0</v>
      </c>
      <c r="R171" s="210">
        <f>R120*'Usages mobilité'!$BG7*(1+'Usages mobilité'!$BH7)^(R$7-$D$7)/1000</f>
        <v>0</v>
      </c>
    </row>
    <row r="172" spans="1:18" hidden="1" outlineLevel="2" x14ac:dyDescent="0.35">
      <c r="A172" s="209" t="str">
        <f>'Usages mobilité'!A8</f>
        <v>Usage mobilité n°5</v>
      </c>
      <c r="B172" s="209" t="s">
        <v>639</v>
      </c>
      <c r="C172" s="209"/>
      <c r="D172" s="210">
        <f>D121*'Usages mobilité'!$BG8*(1+'Usages mobilité'!$BH8)^(D$7-$D$7)/1000</f>
        <v>0</v>
      </c>
      <c r="E172" s="210">
        <f>E121*'Usages mobilité'!$BG8*(1+'Usages mobilité'!$BH8)^(E$7-$D$7)/1000</f>
        <v>0</v>
      </c>
      <c r="F172" s="210">
        <f>F121*'Usages mobilité'!$BG8*(1+'Usages mobilité'!$BH8)^(F$7-$D$7)/1000</f>
        <v>0</v>
      </c>
      <c r="G172" s="210">
        <f>G121*'Usages mobilité'!$BG8*(1+'Usages mobilité'!$BH8)^(G$7-$D$7)/1000</f>
        <v>0</v>
      </c>
      <c r="H172" s="210">
        <f>H121*'Usages mobilité'!$BG8*(1+'Usages mobilité'!$BH8)^(H$7-$D$7)/1000</f>
        <v>0</v>
      </c>
      <c r="I172" s="210">
        <f>I121*'Usages mobilité'!$BG8*(1+'Usages mobilité'!$BH8)^(I$7-$D$7)/1000</f>
        <v>0</v>
      </c>
      <c r="J172" s="210">
        <f>J121*'Usages mobilité'!$BG8*(1+'Usages mobilité'!$BH8)^(J$7-$D$7)/1000</f>
        <v>0</v>
      </c>
      <c r="K172" s="210">
        <f>K121*'Usages mobilité'!$BG8*(1+'Usages mobilité'!$BH8)^(K$7-$D$7)/1000</f>
        <v>0</v>
      </c>
      <c r="L172" s="210">
        <f>L121*'Usages mobilité'!$BG8*(1+'Usages mobilité'!$BH8)^(L$7-$D$7)/1000</f>
        <v>0</v>
      </c>
      <c r="M172" s="210">
        <f>M121*'Usages mobilité'!$BG8*(1+'Usages mobilité'!$BH8)^(M$7-$D$7)/1000</f>
        <v>0</v>
      </c>
      <c r="N172" s="210">
        <f>N121*'Usages mobilité'!$BG8*(1+'Usages mobilité'!$BH8)^(N$7-$D$7)/1000</f>
        <v>0</v>
      </c>
      <c r="O172" s="210">
        <f>O121*'Usages mobilité'!$BG8*(1+'Usages mobilité'!$BH8)^(O$7-$D$7)/1000</f>
        <v>0</v>
      </c>
      <c r="P172" s="210">
        <f>P121*'Usages mobilité'!$BG8*(1+'Usages mobilité'!$BH8)^(P$7-$D$7)/1000</f>
        <v>0</v>
      </c>
      <c r="Q172" s="210">
        <f>Q121*'Usages mobilité'!$BG8*(1+'Usages mobilité'!$BH8)^(Q$7-$D$7)/1000</f>
        <v>0</v>
      </c>
      <c r="R172" s="210">
        <f>R121*'Usages mobilité'!$BG8*(1+'Usages mobilité'!$BH8)^(R$7-$D$7)/1000</f>
        <v>0</v>
      </c>
    </row>
    <row r="173" spans="1:18" hidden="1" outlineLevel="2" x14ac:dyDescent="0.35">
      <c r="A173" s="209" t="str">
        <f>'Usages mobilité'!A9</f>
        <v>Usage mobilité n°6</v>
      </c>
      <c r="B173" s="209" t="s">
        <v>639</v>
      </c>
      <c r="C173" s="209"/>
      <c r="D173" s="210">
        <f>D122*'Usages mobilité'!$BG9*(1+'Usages mobilité'!$BH9)^(D$7-$D$7)/1000</f>
        <v>0</v>
      </c>
      <c r="E173" s="210">
        <f>E122*'Usages mobilité'!$BG9*(1+'Usages mobilité'!$BH9)^(E$7-$D$7)/1000</f>
        <v>0</v>
      </c>
      <c r="F173" s="210">
        <f>F122*'Usages mobilité'!$BG9*(1+'Usages mobilité'!$BH9)^(F$7-$D$7)/1000</f>
        <v>0</v>
      </c>
      <c r="G173" s="210">
        <f>G122*'Usages mobilité'!$BG9*(1+'Usages mobilité'!$BH9)^(G$7-$D$7)/1000</f>
        <v>0</v>
      </c>
      <c r="H173" s="210">
        <f>H122*'Usages mobilité'!$BG9*(1+'Usages mobilité'!$BH9)^(H$7-$D$7)/1000</f>
        <v>0</v>
      </c>
      <c r="I173" s="210">
        <f>I122*'Usages mobilité'!$BG9*(1+'Usages mobilité'!$BH9)^(I$7-$D$7)/1000</f>
        <v>0</v>
      </c>
      <c r="J173" s="210">
        <f>J122*'Usages mobilité'!$BG9*(1+'Usages mobilité'!$BH9)^(J$7-$D$7)/1000</f>
        <v>0</v>
      </c>
      <c r="K173" s="210">
        <f>K122*'Usages mobilité'!$BG9*(1+'Usages mobilité'!$BH9)^(K$7-$D$7)/1000</f>
        <v>0</v>
      </c>
      <c r="L173" s="210">
        <f>L122*'Usages mobilité'!$BG9*(1+'Usages mobilité'!$BH9)^(L$7-$D$7)/1000</f>
        <v>0</v>
      </c>
      <c r="M173" s="210">
        <f>M122*'Usages mobilité'!$BG9*(1+'Usages mobilité'!$BH9)^(M$7-$D$7)/1000</f>
        <v>0</v>
      </c>
      <c r="N173" s="210">
        <f>N122*'Usages mobilité'!$BG9*(1+'Usages mobilité'!$BH9)^(N$7-$D$7)/1000</f>
        <v>0</v>
      </c>
      <c r="O173" s="210">
        <f>O122*'Usages mobilité'!$BG9*(1+'Usages mobilité'!$BH9)^(O$7-$D$7)/1000</f>
        <v>0</v>
      </c>
      <c r="P173" s="210">
        <f>P122*'Usages mobilité'!$BG9*(1+'Usages mobilité'!$BH9)^(P$7-$D$7)/1000</f>
        <v>0</v>
      </c>
      <c r="Q173" s="210">
        <f>Q122*'Usages mobilité'!$BG9*(1+'Usages mobilité'!$BH9)^(Q$7-$D$7)/1000</f>
        <v>0</v>
      </c>
      <c r="R173" s="210">
        <f>R122*'Usages mobilité'!$BG9*(1+'Usages mobilité'!$BH9)^(R$7-$D$7)/1000</f>
        <v>0</v>
      </c>
    </row>
    <row r="174" spans="1:18" hidden="1" outlineLevel="2" x14ac:dyDescent="0.35">
      <c r="A174" s="209" t="str">
        <f>'Usages mobilité'!A10</f>
        <v>Usage mobilité n°7</v>
      </c>
      <c r="B174" s="209" t="s">
        <v>639</v>
      </c>
      <c r="C174" s="209"/>
      <c r="D174" s="210">
        <f>D123*'Usages mobilité'!$BG10*(1+'Usages mobilité'!$BH10)^(D$7-$D$7)/1000</f>
        <v>0</v>
      </c>
      <c r="E174" s="210">
        <f>E123*'Usages mobilité'!$BG10*(1+'Usages mobilité'!$BH10)^(E$7-$D$7)/1000</f>
        <v>0</v>
      </c>
      <c r="F174" s="210">
        <f>F123*'Usages mobilité'!$BG10*(1+'Usages mobilité'!$BH10)^(F$7-$D$7)/1000</f>
        <v>0</v>
      </c>
      <c r="G174" s="210">
        <f>G123*'Usages mobilité'!$BG10*(1+'Usages mobilité'!$BH10)^(G$7-$D$7)/1000</f>
        <v>0</v>
      </c>
      <c r="H174" s="210">
        <f>H123*'Usages mobilité'!$BG10*(1+'Usages mobilité'!$BH10)^(H$7-$D$7)/1000</f>
        <v>0</v>
      </c>
      <c r="I174" s="210">
        <f>I123*'Usages mobilité'!$BG10*(1+'Usages mobilité'!$BH10)^(I$7-$D$7)/1000</f>
        <v>0</v>
      </c>
      <c r="J174" s="210">
        <f>J123*'Usages mobilité'!$BG10*(1+'Usages mobilité'!$BH10)^(J$7-$D$7)/1000</f>
        <v>0</v>
      </c>
      <c r="K174" s="210">
        <f>K123*'Usages mobilité'!$BG10*(1+'Usages mobilité'!$BH10)^(K$7-$D$7)/1000</f>
        <v>0</v>
      </c>
      <c r="L174" s="210">
        <f>L123*'Usages mobilité'!$BG10*(1+'Usages mobilité'!$BH10)^(L$7-$D$7)/1000</f>
        <v>0</v>
      </c>
      <c r="M174" s="210">
        <f>M123*'Usages mobilité'!$BG10*(1+'Usages mobilité'!$BH10)^(M$7-$D$7)/1000</f>
        <v>0</v>
      </c>
      <c r="N174" s="210">
        <f>N123*'Usages mobilité'!$BG10*(1+'Usages mobilité'!$BH10)^(N$7-$D$7)/1000</f>
        <v>0</v>
      </c>
      <c r="O174" s="210">
        <f>O123*'Usages mobilité'!$BG10*(1+'Usages mobilité'!$BH10)^(O$7-$D$7)/1000</f>
        <v>0</v>
      </c>
      <c r="P174" s="210">
        <f>P123*'Usages mobilité'!$BG10*(1+'Usages mobilité'!$BH10)^(P$7-$D$7)/1000</f>
        <v>0</v>
      </c>
      <c r="Q174" s="210">
        <f>Q123*'Usages mobilité'!$BG10*(1+'Usages mobilité'!$BH10)^(Q$7-$D$7)/1000</f>
        <v>0</v>
      </c>
      <c r="R174" s="210">
        <f>R123*'Usages mobilité'!$BG10*(1+'Usages mobilité'!$BH10)^(R$7-$D$7)/1000</f>
        <v>0</v>
      </c>
    </row>
    <row r="175" spans="1:18" hidden="1" outlineLevel="2" x14ac:dyDescent="0.35">
      <c r="A175" s="209" t="str">
        <f>'Usages mobilité'!A11</f>
        <v>Usage mobilité n°8</v>
      </c>
      <c r="B175" s="209" t="s">
        <v>639</v>
      </c>
      <c r="C175" s="209"/>
      <c r="D175" s="210">
        <f>D124*'Usages mobilité'!$BG11*(1+'Usages mobilité'!$BH11)^(D$7-$D$7)/1000</f>
        <v>0</v>
      </c>
      <c r="E175" s="210">
        <f>E124*'Usages mobilité'!$BG11*(1+'Usages mobilité'!$BH11)^(E$7-$D$7)/1000</f>
        <v>0</v>
      </c>
      <c r="F175" s="210">
        <f>F124*'Usages mobilité'!$BG11*(1+'Usages mobilité'!$BH11)^(F$7-$D$7)/1000</f>
        <v>0</v>
      </c>
      <c r="G175" s="210">
        <f>G124*'Usages mobilité'!$BG11*(1+'Usages mobilité'!$BH11)^(G$7-$D$7)/1000</f>
        <v>0</v>
      </c>
      <c r="H175" s="210">
        <f>H124*'Usages mobilité'!$BG11*(1+'Usages mobilité'!$BH11)^(H$7-$D$7)/1000</f>
        <v>0</v>
      </c>
      <c r="I175" s="210">
        <f>I124*'Usages mobilité'!$BG11*(1+'Usages mobilité'!$BH11)^(I$7-$D$7)/1000</f>
        <v>0</v>
      </c>
      <c r="J175" s="210">
        <f>J124*'Usages mobilité'!$BG11*(1+'Usages mobilité'!$BH11)^(J$7-$D$7)/1000</f>
        <v>0</v>
      </c>
      <c r="K175" s="210">
        <f>K124*'Usages mobilité'!$BG11*(1+'Usages mobilité'!$BH11)^(K$7-$D$7)/1000</f>
        <v>0</v>
      </c>
      <c r="L175" s="210">
        <f>L124*'Usages mobilité'!$BG11*(1+'Usages mobilité'!$BH11)^(L$7-$D$7)/1000</f>
        <v>0</v>
      </c>
      <c r="M175" s="210">
        <f>M124*'Usages mobilité'!$BG11*(1+'Usages mobilité'!$BH11)^(M$7-$D$7)/1000</f>
        <v>0</v>
      </c>
      <c r="N175" s="210">
        <f>N124*'Usages mobilité'!$BG11*(1+'Usages mobilité'!$BH11)^(N$7-$D$7)/1000</f>
        <v>0</v>
      </c>
      <c r="O175" s="210">
        <f>O124*'Usages mobilité'!$BG11*(1+'Usages mobilité'!$BH11)^(O$7-$D$7)/1000</f>
        <v>0</v>
      </c>
      <c r="P175" s="210">
        <f>P124*'Usages mobilité'!$BG11*(1+'Usages mobilité'!$BH11)^(P$7-$D$7)/1000</f>
        <v>0</v>
      </c>
      <c r="Q175" s="210">
        <f>Q124*'Usages mobilité'!$BG11*(1+'Usages mobilité'!$BH11)^(Q$7-$D$7)/1000</f>
        <v>0</v>
      </c>
      <c r="R175" s="210">
        <f>R124*'Usages mobilité'!$BG11*(1+'Usages mobilité'!$BH11)^(R$7-$D$7)/1000</f>
        <v>0</v>
      </c>
    </row>
    <row r="176" spans="1:18" hidden="1" outlineLevel="2" x14ac:dyDescent="0.35">
      <c r="A176" s="209" t="str">
        <f>'Usages mobilité'!A12</f>
        <v>Usage mobilité n°9</v>
      </c>
      <c r="B176" s="209" t="s">
        <v>639</v>
      </c>
      <c r="C176" s="209"/>
      <c r="D176" s="210">
        <f>D125*'Usages mobilité'!$BG12*(1+'Usages mobilité'!$BH12)^(D$7-$D$7)/1000</f>
        <v>0</v>
      </c>
      <c r="E176" s="210">
        <f>E125*'Usages mobilité'!$BG12*(1+'Usages mobilité'!$BH12)^(E$7-$D$7)/1000</f>
        <v>0</v>
      </c>
      <c r="F176" s="210">
        <f>F125*'Usages mobilité'!$BG12*(1+'Usages mobilité'!$BH12)^(F$7-$D$7)/1000</f>
        <v>0</v>
      </c>
      <c r="G176" s="210">
        <f>G125*'Usages mobilité'!$BG12*(1+'Usages mobilité'!$BH12)^(G$7-$D$7)/1000</f>
        <v>0</v>
      </c>
      <c r="H176" s="210">
        <f>H125*'Usages mobilité'!$BG12*(1+'Usages mobilité'!$BH12)^(H$7-$D$7)/1000</f>
        <v>0</v>
      </c>
      <c r="I176" s="210">
        <f>I125*'Usages mobilité'!$BG12*(1+'Usages mobilité'!$BH12)^(I$7-$D$7)/1000</f>
        <v>0</v>
      </c>
      <c r="J176" s="210">
        <f>J125*'Usages mobilité'!$BG12*(1+'Usages mobilité'!$BH12)^(J$7-$D$7)/1000</f>
        <v>0</v>
      </c>
      <c r="K176" s="210">
        <f>K125*'Usages mobilité'!$BG12*(1+'Usages mobilité'!$BH12)^(K$7-$D$7)/1000</f>
        <v>0</v>
      </c>
      <c r="L176" s="210">
        <f>L125*'Usages mobilité'!$BG12*(1+'Usages mobilité'!$BH12)^(L$7-$D$7)/1000</f>
        <v>0</v>
      </c>
      <c r="M176" s="210">
        <f>M125*'Usages mobilité'!$BG12*(1+'Usages mobilité'!$BH12)^(M$7-$D$7)/1000</f>
        <v>0</v>
      </c>
      <c r="N176" s="210">
        <f>N125*'Usages mobilité'!$BG12*(1+'Usages mobilité'!$BH12)^(N$7-$D$7)/1000</f>
        <v>0</v>
      </c>
      <c r="O176" s="210">
        <f>O125*'Usages mobilité'!$BG12*(1+'Usages mobilité'!$BH12)^(O$7-$D$7)/1000</f>
        <v>0</v>
      </c>
      <c r="P176" s="210">
        <f>P125*'Usages mobilité'!$BG12*(1+'Usages mobilité'!$BH12)^(P$7-$D$7)/1000</f>
        <v>0</v>
      </c>
      <c r="Q176" s="210">
        <f>Q125*'Usages mobilité'!$BG12*(1+'Usages mobilité'!$BH12)^(Q$7-$D$7)/1000</f>
        <v>0</v>
      </c>
      <c r="R176" s="210">
        <f>R125*'Usages mobilité'!$BG12*(1+'Usages mobilité'!$BH12)^(R$7-$D$7)/1000</f>
        <v>0</v>
      </c>
    </row>
    <row r="177" spans="1:18" hidden="1" outlineLevel="2" x14ac:dyDescent="0.35">
      <c r="A177" s="209" t="str">
        <f>'Usages mobilité'!A13</f>
        <v>Usage mobilité n°10</v>
      </c>
      <c r="B177" s="209" t="s">
        <v>639</v>
      </c>
      <c r="C177" s="209"/>
      <c r="D177" s="210">
        <f>D126*'Usages mobilité'!$BG13*(1+'Usages mobilité'!$BH13)^(D$7-$D$7)/1000</f>
        <v>0</v>
      </c>
      <c r="E177" s="210">
        <f>E126*'Usages mobilité'!$BG13*(1+'Usages mobilité'!$BH13)^(E$7-$D$7)/1000</f>
        <v>0</v>
      </c>
      <c r="F177" s="210">
        <f>F126*'Usages mobilité'!$BG13*(1+'Usages mobilité'!$BH13)^(F$7-$D$7)/1000</f>
        <v>0</v>
      </c>
      <c r="G177" s="210">
        <f>G126*'Usages mobilité'!$BG13*(1+'Usages mobilité'!$BH13)^(G$7-$D$7)/1000</f>
        <v>0</v>
      </c>
      <c r="H177" s="210">
        <f>H126*'Usages mobilité'!$BG13*(1+'Usages mobilité'!$BH13)^(H$7-$D$7)/1000</f>
        <v>0</v>
      </c>
      <c r="I177" s="210">
        <f>I126*'Usages mobilité'!$BG13*(1+'Usages mobilité'!$BH13)^(I$7-$D$7)/1000</f>
        <v>0</v>
      </c>
      <c r="J177" s="210">
        <f>J126*'Usages mobilité'!$BG13*(1+'Usages mobilité'!$BH13)^(J$7-$D$7)/1000</f>
        <v>0</v>
      </c>
      <c r="K177" s="210">
        <f>K126*'Usages mobilité'!$BG13*(1+'Usages mobilité'!$BH13)^(K$7-$D$7)/1000</f>
        <v>0</v>
      </c>
      <c r="L177" s="210">
        <f>L126*'Usages mobilité'!$BG13*(1+'Usages mobilité'!$BH13)^(L$7-$D$7)/1000</f>
        <v>0</v>
      </c>
      <c r="M177" s="210">
        <f>M126*'Usages mobilité'!$BG13*(1+'Usages mobilité'!$BH13)^(M$7-$D$7)/1000</f>
        <v>0</v>
      </c>
      <c r="N177" s="210">
        <f>N126*'Usages mobilité'!$BG13*(1+'Usages mobilité'!$BH13)^(N$7-$D$7)/1000</f>
        <v>0</v>
      </c>
      <c r="O177" s="210">
        <f>O126*'Usages mobilité'!$BG13*(1+'Usages mobilité'!$BH13)^(O$7-$D$7)/1000</f>
        <v>0</v>
      </c>
      <c r="P177" s="210">
        <f>P126*'Usages mobilité'!$BG13*(1+'Usages mobilité'!$BH13)^(P$7-$D$7)/1000</f>
        <v>0</v>
      </c>
      <c r="Q177" s="210">
        <f>Q126*'Usages mobilité'!$BG13*(1+'Usages mobilité'!$BH13)^(Q$7-$D$7)/1000</f>
        <v>0</v>
      </c>
      <c r="R177" s="210">
        <f>R126*'Usages mobilité'!$BG13*(1+'Usages mobilité'!$BH13)^(R$7-$D$7)/1000</f>
        <v>0</v>
      </c>
    </row>
    <row r="178" spans="1:18" hidden="1" outlineLevel="2" x14ac:dyDescent="0.35">
      <c r="A178" s="209" t="str">
        <f>'Usages mobilité'!A14</f>
        <v>Usage mobilité n°11</v>
      </c>
      <c r="B178" s="209" t="s">
        <v>639</v>
      </c>
      <c r="C178" s="209"/>
      <c r="D178" s="210">
        <f>D127*'Usages mobilité'!$BG14*(1+'Usages mobilité'!$BH14)^(D$7-$D$7)/1000</f>
        <v>0</v>
      </c>
      <c r="E178" s="210">
        <f>E127*'Usages mobilité'!$BG14*(1+'Usages mobilité'!$BH14)^(E$7-$D$7)/1000</f>
        <v>0</v>
      </c>
      <c r="F178" s="210">
        <f>F127*'Usages mobilité'!$BG14*(1+'Usages mobilité'!$BH14)^(F$7-$D$7)/1000</f>
        <v>0</v>
      </c>
      <c r="G178" s="210">
        <f>G127*'Usages mobilité'!$BG14*(1+'Usages mobilité'!$BH14)^(G$7-$D$7)/1000</f>
        <v>0</v>
      </c>
      <c r="H178" s="210">
        <f>H127*'Usages mobilité'!$BG14*(1+'Usages mobilité'!$BH14)^(H$7-$D$7)/1000</f>
        <v>0</v>
      </c>
      <c r="I178" s="210">
        <f>I127*'Usages mobilité'!$BG14*(1+'Usages mobilité'!$BH14)^(I$7-$D$7)/1000</f>
        <v>0</v>
      </c>
      <c r="J178" s="210">
        <f>J127*'Usages mobilité'!$BG14*(1+'Usages mobilité'!$BH14)^(J$7-$D$7)/1000</f>
        <v>0</v>
      </c>
      <c r="K178" s="210">
        <f>K127*'Usages mobilité'!$BG14*(1+'Usages mobilité'!$BH14)^(K$7-$D$7)/1000</f>
        <v>0</v>
      </c>
      <c r="L178" s="210">
        <f>L127*'Usages mobilité'!$BG14*(1+'Usages mobilité'!$BH14)^(L$7-$D$7)/1000</f>
        <v>0</v>
      </c>
      <c r="M178" s="210">
        <f>M127*'Usages mobilité'!$BG14*(1+'Usages mobilité'!$BH14)^(M$7-$D$7)/1000</f>
        <v>0</v>
      </c>
      <c r="N178" s="210">
        <f>N127*'Usages mobilité'!$BG14*(1+'Usages mobilité'!$BH14)^(N$7-$D$7)/1000</f>
        <v>0</v>
      </c>
      <c r="O178" s="210">
        <f>O127*'Usages mobilité'!$BG14*(1+'Usages mobilité'!$BH14)^(O$7-$D$7)/1000</f>
        <v>0</v>
      </c>
      <c r="P178" s="210">
        <f>P127*'Usages mobilité'!$BG14*(1+'Usages mobilité'!$BH14)^(P$7-$D$7)/1000</f>
        <v>0</v>
      </c>
      <c r="Q178" s="210">
        <f>Q127*'Usages mobilité'!$BG14*(1+'Usages mobilité'!$BH14)^(Q$7-$D$7)/1000</f>
        <v>0</v>
      </c>
      <c r="R178" s="210">
        <f>R127*'Usages mobilité'!$BG14*(1+'Usages mobilité'!$BH14)^(R$7-$D$7)/1000</f>
        <v>0</v>
      </c>
    </row>
    <row r="179" spans="1:18" hidden="1" outlineLevel="2" x14ac:dyDescent="0.35">
      <c r="A179" s="209" t="str">
        <f>'Usages mobilité'!A15</f>
        <v>Usage mobilité n°12</v>
      </c>
      <c r="B179" s="209" t="s">
        <v>639</v>
      </c>
      <c r="C179" s="209"/>
      <c r="D179" s="210">
        <f>D128*'Usages mobilité'!$BG15*(1+'Usages mobilité'!$BH15)^(D$7-$D$7)/1000</f>
        <v>0</v>
      </c>
      <c r="E179" s="210">
        <f>E128*'Usages mobilité'!$BG15*(1+'Usages mobilité'!$BH15)^(E$7-$D$7)/1000</f>
        <v>0</v>
      </c>
      <c r="F179" s="210">
        <f>F128*'Usages mobilité'!$BG15*(1+'Usages mobilité'!$BH15)^(F$7-$D$7)/1000</f>
        <v>0</v>
      </c>
      <c r="G179" s="210">
        <f>G128*'Usages mobilité'!$BG15*(1+'Usages mobilité'!$BH15)^(G$7-$D$7)/1000</f>
        <v>0</v>
      </c>
      <c r="H179" s="210">
        <f>H128*'Usages mobilité'!$BG15*(1+'Usages mobilité'!$BH15)^(H$7-$D$7)/1000</f>
        <v>0</v>
      </c>
      <c r="I179" s="210">
        <f>I128*'Usages mobilité'!$BG15*(1+'Usages mobilité'!$BH15)^(I$7-$D$7)/1000</f>
        <v>0</v>
      </c>
      <c r="J179" s="210">
        <f>J128*'Usages mobilité'!$BG15*(1+'Usages mobilité'!$BH15)^(J$7-$D$7)/1000</f>
        <v>0</v>
      </c>
      <c r="K179" s="210">
        <f>K128*'Usages mobilité'!$BG15*(1+'Usages mobilité'!$BH15)^(K$7-$D$7)/1000</f>
        <v>0</v>
      </c>
      <c r="L179" s="210">
        <f>L128*'Usages mobilité'!$BG15*(1+'Usages mobilité'!$BH15)^(L$7-$D$7)/1000</f>
        <v>0</v>
      </c>
      <c r="M179" s="210">
        <f>M128*'Usages mobilité'!$BG15*(1+'Usages mobilité'!$BH15)^(M$7-$D$7)/1000</f>
        <v>0</v>
      </c>
      <c r="N179" s="210">
        <f>N128*'Usages mobilité'!$BG15*(1+'Usages mobilité'!$BH15)^(N$7-$D$7)/1000</f>
        <v>0</v>
      </c>
      <c r="O179" s="210">
        <f>O128*'Usages mobilité'!$BG15*(1+'Usages mobilité'!$BH15)^(O$7-$D$7)/1000</f>
        <v>0</v>
      </c>
      <c r="P179" s="210">
        <f>P128*'Usages mobilité'!$BG15*(1+'Usages mobilité'!$BH15)^(P$7-$D$7)/1000</f>
        <v>0</v>
      </c>
      <c r="Q179" s="210">
        <f>Q128*'Usages mobilité'!$BG15*(1+'Usages mobilité'!$BH15)^(Q$7-$D$7)/1000</f>
        <v>0</v>
      </c>
      <c r="R179" s="210">
        <f>R128*'Usages mobilité'!$BG15*(1+'Usages mobilité'!$BH15)^(R$7-$D$7)/1000</f>
        <v>0</v>
      </c>
    </row>
    <row r="180" spans="1:18" hidden="1" outlineLevel="2" x14ac:dyDescent="0.35">
      <c r="A180" s="209" t="str">
        <f>'Usages mobilité'!A16</f>
        <v>Usage mobilité n°13</v>
      </c>
      <c r="B180" s="209" t="s">
        <v>639</v>
      </c>
      <c r="C180" s="209"/>
      <c r="D180" s="210">
        <f>D129*'Usages mobilité'!$BG16*(1+'Usages mobilité'!$BH16)^(D$7-$D$7)/1000</f>
        <v>0</v>
      </c>
      <c r="E180" s="210">
        <f>E129*'Usages mobilité'!$BG16*(1+'Usages mobilité'!$BH16)^(E$7-$D$7)/1000</f>
        <v>0</v>
      </c>
      <c r="F180" s="210">
        <f>F129*'Usages mobilité'!$BG16*(1+'Usages mobilité'!$BH16)^(F$7-$D$7)/1000</f>
        <v>0</v>
      </c>
      <c r="G180" s="210">
        <f>G129*'Usages mobilité'!$BG16*(1+'Usages mobilité'!$BH16)^(G$7-$D$7)/1000</f>
        <v>0</v>
      </c>
      <c r="H180" s="210">
        <f>H129*'Usages mobilité'!$BG16*(1+'Usages mobilité'!$BH16)^(H$7-$D$7)/1000</f>
        <v>0</v>
      </c>
      <c r="I180" s="210">
        <f>I129*'Usages mobilité'!$BG16*(1+'Usages mobilité'!$BH16)^(I$7-$D$7)/1000</f>
        <v>0</v>
      </c>
      <c r="J180" s="210">
        <f>J129*'Usages mobilité'!$BG16*(1+'Usages mobilité'!$BH16)^(J$7-$D$7)/1000</f>
        <v>0</v>
      </c>
      <c r="K180" s="210">
        <f>K129*'Usages mobilité'!$BG16*(1+'Usages mobilité'!$BH16)^(K$7-$D$7)/1000</f>
        <v>0</v>
      </c>
      <c r="L180" s="210">
        <f>L129*'Usages mobilité'!$BG16*(1+'Usages mobilité'!$BH16)^(L$7-$D$7)/1000</f>
        <v>0</v>
      </c>
      <c r="M180" s="210">
        <f>M129*'Usages mobilité'!$BG16*(1+'Usages mobilité'!$BH16)^(M$7-$D$7)/1000</f>
        <v>0</v>
      </c>
      <c r="N180" s="210">
        <f>N129*'Usages mobilité'!$BG16*(1+'Usages mobilité'!$BH16)^(N$7-$D$7)/1000</f>
        <v>0</v>
      </c>
      <c r="O180" s="210">
        <f>O129*'Usages mobilité'!$BG16*(1+'Usages mobilité'!$BH16)^(O$7-$D$7)/1000</f>
        <v>0</v>
      </c>
      <c r="P180" s="210">
        <f>P129*'Usages mobilité'!$BG16*(1+'Usages mobilité'!$BH16)^(P$7-$D$7)/1000</f>
        <v>0</v>
      </c>
      <c r="Q180" s="210">
        <f>Q129*'Usages mobilité'!$BG16*(1+'Usages mobilité'!$BH16)^(Q$7-$D$7)/1000</f>
        <v>0</v>
      </c>
      <c r="R180" s="210">
        <f>R129*'Usages mobilité'!$BG16*(1+'Usages mobilité'!$BH16)^(R$7-$D$7)/1000</f>
        <v>0</v>
      </c>
    </row>
    <row r="181" spans="1:18" hidden="1" outlineLevel="2" x14ac:dyDescent="0.35">
      <c r="A181" s="209" t="str">
        <f>'Usages mobilité'!A17</f>
        <v>Usage mobilité n°14</v>
      </c>
      <c r="B181" s="209" t="s">
        <v>639</v>
      </c>
      <c r="C181" s="209"/>
      <c r="D181" s="210">
        <f>D130*'Usages mobilité'!$BG17*(1+'Usages mobilité'!$BH17)^(D$7-$D$7)/1000</f>
        <v>0</v>
      </c>
      <c r="E181" s="210">
        <f>E130*'Usages mobilité'!$BG17*(1+'Usages mobilité'!$BH17)^(E$7-$D$7)/1000</f>
        <v>0</v>
      </c>
      <c r="F181" s="210">
        <f>F130*'Usages mobilité'!$BG17*(1+'Usages mobilité'!$BH17)^(F$7-$D$7)/1000</f>
        <v>0</v>
      </c>
      <c r="G181" s="210">
        <f>G130*'Usages mobilité'!$BG17*(1+'Usages mobilité'!$BH17)^(G$7-$D$7)/1000</f>
        <v>0</v>
      </c>
      <c r="H181" s="210">
        <f>H130*'Usages mobilité'!$BG17*(1+'Usages mobilité'!$BH17)^(H$7-$D$7)/1000</f>
        <v>0</v>
      </c>
      <c r="I181" s="210">
        <f>I130*'Usages mobilité'!$BG17*(1+'Usages mobilité'!$BH17)^(I$7-$D$7)/1000</f>
        <v>0</v>
      </c>
      <c r="J181" s="210">
        <f>J130*'Usages mobilité'!$BG17*(1+'Usages mobilité'!$BH17)^(J$7-$D$7)/1000</f>
        <v>0</v>
      </c>
      <c r="K181" s="210">
        <f>K130*'Usages mobilité'!$BG17*(1+'Usages mobilité'!$BH17)^(K$7-$D$7)/1000</f>
        <v>0</v>
      </c>
      <c r="L181" s="210">
        <f>L130*'Usages mobilité'!$BG17*(1+'Usages mobilité'!$BH17)^(L$7-$D$7)/1000</f>
        <v>0</v>
      </c>
      <c r="M181" s="210">
        <f>M130*'Usages mobilité'!$BG17*(1+'Usages mobilité'!$BH17)^(M$7-$D$7)/1000</f>
        <v>0</v>
      </c>
      <c r="N181" s="210">
        <f>N130*'Usages mobilité'!$BG17*(1+'Usages mobilité'!$BH17)^(N$7-$D$7)/1000</f>
        <v>0</v>
      </c>
      <c r="O181" s="210">
        <f>O130*'Usages mobilité'!$BG17*(1+'Usages mobilité'!$BH17)^(O$7-$D$7)/1000</f>
        <v>0</v>
      </c>
      <c r="P181" s="210">
        <f>P130*'Usages mobilité'!$BG17*(1+'Usages mobilité'!$BH17)^(P$7-$D$7)/1000</f>
        <v>0</v>
      </c>
      <c r="Q181" s="210">
        <f>Q130*'Usages mobilité'!$BG17*(1+'Usages mobilité'!$BH17)^(Q$7-$D$7)/1000</f>
        <v>0</v>
      </c>
      <c r="R181" s="210">
        <f>R130*'Usages mobilité'!$BG17*(1+'Usages mobilité'!$BH17)^(R$7-$D$7)/1000</f>
        <v>0</v>
      </c>
    </row>
    <row r="182" spans="1:18" hidden="1" outlineLevel="2" x14ac:dyDescent="0.35">
      <c r="A182" s="209" t="str">
        <f>'Usages mobilité'!A18</f>
        <v>Usage mobilité n°15</v>
      </c>
      <c r="B182" s="209" t="s">
        <v>639</v>
      </c>
      <c r="C182" s="209"/>
      <c r="D182" s="210">
        <f>D131*'Usages mobilité'!$BG18*(1+'Usages mobilité'!$BH18)^(D$7-$D$7)/1000</f>
        <v>0</v>
      </c>
      <c r="E182" s="210">
        <f>E131*'Usages mobilité'!$BG18*(1+'Usages mobilité'!$BH18)^(E$7-$D$7)/1000</f>
        <v>0</v>
      </c>
      <c r="F182" s="210">
        <f>F131*'Usages mobilité'!$BG18*(1+'Usages mobilité'!$BH18)^(F$7-$D$7)/1000</f>
        <v>0</v>
      </c>
      <c r="G182" s="210">
        <f>G131*'Usages mobilité'!$BG18*(1+'Usages mobilité'!$BH18)^(G$7-$D$7)/1000</f>
        <v>0</v>
      </c>
      <c r="H182" s="210">
        <f>H131*'Usages mobilité'!$BG18*(1+'Usages mobilité'!$BH18)^(H$7-$D$7)/1000</f>
        <v>0</v>
      </c>
      <c r="I182" s="210">
        <f>I131*'Usages mobilité'!$BG18*(1+'Usages mobilité'!$BH18)^(I$7-$D$7)/1000</f>
        <v>0</v>
      </c>
      <c r="J182" s="210">
        <f>J131*'Usages mobilité'!$BG18*(1+'Usages mobilité'!$BH18)^(J$7-$D$7)/1000</f>
        <v>0</v>
      </c>
      <c r="K182" s="210">
        <f>K131*'Usages mobilité'!$BG18*(1+'Usages mobilité'!$BH18)^(K$7-$D$7)/1000</f>
        <v>0</v>
      </c>
      <c r="L182" s="210">
        <f>L131*'Usages mobilité'!$BG18*(1+'Usages mobilité'!$BH18)^(L$7-$D$7)/1000</f>
        <v>0</v>
      </c>
      <c r="M182" s="210">
        <f>M131*'Usages mobilité'!$BG18*(1+'Usages mobilité'!$BH18)^(M$7-$D$7)/1000</f>
        <v>0</v>
      </c>
      <c r="N182" s="210">
        <f>N131*'Usages mobilité'!$BG18*(1+'Usages mobilité'!$BH18)^(N$7-$D$7)/1000</f>
        <v>0</v>
      </c>
      <c r="O182" s="210">
        <f>O131*'Usages mobilité'!$BG18*(1+'Usages mobilité'!$BH18)^(O$7-$D$7)/1000</f>
        <v>0</v>
      </c>
      <c r="P182" s="210">
        <f>P131*'Usages mobilité'!$BG18*(1+'Usages mobilité'!$BH18)^(P$7-$D$7)/1000</f>
        <v>0</v>
      </c>
      <c r="Q182" s="210">
        <f>Q131*'Usages mobilité'!$BG18*(1+'Usages mobilité'!$BH18)^(Q$7-$D$7)/1000</f>
        <v>0</v>
      </c>
      <c r="R182" s="210">
        <f>R131*'Usages mobilité'!$BG18*(1+'Usages mobilité'!$BH18)^(R$7-$D$7)/1000</f>
        <v>0</v>
      </c>
    </row>
    <row r="183" spans="1:18" hidden="1" outlineLevel="2" x14ac:dyDescent="0.35">
      <c r="A183" s="209" t="str">
        <f>'Usages mobilité'!A19</f>
        <v>Usage mobilité n°16</v>
      </c>
      <c r="B183" s="209" t="s">
        <v>639</v>
      </c>
      <c r="C183" s="209"/>
      <c r="D183" s="210">
        <f>D132*'Usages mobilité'!$BG19*(1+'Usages mobilité'!$BH19)^(D$7-$D$7)/1000</f>
        <v>0</v>
      </c>
      <c r="E183" s="210">
        <f>E132*'Usages mobilité'!$BG19*(1+'Usages mobilité'!$BH19)^(E$7-$D$7)/1000</f>
        <v>0</v>
      </c>
      <c r="F183" s="210">
        <f>F132*'Usages mobilité'!$BG19*(1+'Usages mobilité'!$BH19)^(F$7-$D$7)/1000</f>
        <v>0</v>
      </c>
      <c r="G183" s="210">
        <f>G132*'Usages mobilité'!$BG19*(1+'Usages mobilité'!$BH19)^(G$7-$D$7)/1000</f>
        <v>0</v>
      </c>
      <c r="H183" s="210">
        <f>H132*'Usages mobilité'!$BG19*(1+'Usages mobilité'!$BH19)^(H$7-$D$7)/1000</f>
        <v>0</v>
      </c>
      <c r="I183" s="210">
        <f>I132*'Usages mobilité'!$BG19*(1+'Usages mobilité'!$BH19)^(I$7-$D$7)/1000</f>
        <v>0</v>
      </c>
      <c r="J183" s="210">
        <f>J132*'Usages mobilité'!$BG19*(1+'Usages mobilité'!$BH19)^(J$7-$D$7)/1000</f>
        <v>0</v>
      </c>
      <c r="K183" s="210">
        <f>K132*'Usages mobilité'!$BG19*(1+'Usages mobilité'!$BH19)^(K$7-$D$7)/1000</f>
        <v>0</v>
      </c>
      <c r="L183" s="210">
        <f>L132*'Usages mobilité'!$BG19*(1+'Usages mobilité'!$BH19)^(L$7-$D$7)/1000</f>
        <v>0</v>
      </c>
      <c r="M183" s="210">
        <f>M132*'Usages mobilité'!$BG19*(1+'Usages mobilité'!$BH19)^(M$7-$D$7)/1000</f>
        <v>0</v>
      </c>
      <c r="N183" s="210">
        <f>N132*'Usages mobilité'!$BG19*(1+'Usages mobilité'!$BH19)^(N$7-$D$7)/1000</f>
        <v>0</v>
      </c>
      <c r="O183" s="210">
        <f>O132*'Usages mobilité'!$BG19*(1+'Usages mobilité'!$BH19)^(O$7-$D$7)/1000</f>
        <v>0</v>
      </c>
      <c r="P183" s="210">
        <f>P132*'Usages mobilité'!$BG19*(1+'Usages mobilité'!$BH19)^(P$7-$D$7)/1000</f>
        <v>0</v>
      </c>
      <c r="Q183" s="210">
        <f>Q132*'Usages mobilité'!$BG19*(1+'Usages mobilité'!$BH19)^(Q$7-$D$7)/1000</f>
        <v>0</v>
      </c>
      <c r="R183" s="210">
        <f>R132*'Usages mobilité'!$BG19*(1+'Usages mobilité'!$BH19)^(R$7-$D$7)/1000</f>
        <v>0</v>
      </c>
    </row>
    <row r="184" spans="1:18" hidden="1" outlineLevel="2" x14ac:dyDescent="0.35">
      <c r="A184" s="209" t="str">
        <f>'Usages mobilité'!A20</f>
        <v>Usage mobilité n°17</v>
      </c>
      <c r="B184" s="209" t="s">
        <v>639</v>
      </c>
      <c r="C184" s="209"/>
      <c r="D184" s="210">
        <f>D133*'Usages mobilité'!$BG20*(1+'Usages mobilité'!$BH20)^(D$7-$D$7)/1000</f>
        <v>0</v>
      </c>
      <c r="E184" s="210">
        <f>E133*'Usages mobilité'!$BG20*(1+'Usages mobilité'!$BH20)^(E$7-$D$7)/1000</f>
        <v>0</v>
      </c>
      <c r="F184" s="210">
        <f>F133*'Usages mobilité'!$BG20*(1+'Usages mobilité'!$BH20)^(F$7-$D$7)/1000</f>
        <v>0</v>
      </c>
      <c r="G184" s="210">
        <f>G133*'Usages mobilité'!$BG20*(1+'Usages mobilité'!$BH20)^(G$7-$D$7)/1000</f>
        <v>0</v>
      </c>
      <c r="H184" s="210">
        <f>H133*'Usages mobilité'!$BG20*(1+'Usages mobilité'!$BH20)^(H$7-$D$7)/1000</f>
        <v>0</v>
      </c>
      <c r="I184" s="210">
        <f>I133*'Usages mobilité'!$BG20*(1+'Usages mobilité'!$BH20)^(I$7-$D$7)/1000</f>
        <v>0</v>
      </c>
      <c r="J184" s="210">
        <f>J133*'Usages mobilité'!$BG20*(1+'Usages mobilité'!$BH20)^(J$7-$D$7)/1000</f>
        <v>0</v>
      </c>
      <c r="K184" s="210">
        <f>K133*'Usages mobilité'!$BG20*(1+'Usages mobilité'!$BH20)^(K$7-$D$7)/1000</f>
        <v>0</v>
      </c>
      <c r="L184" s="210">
        <f>L133*'Usages mobilité'!$BG20*(1+'Usages mobilité'!$BH20)^(L$7-$D$7)/1000</f>
        <v>0</v>
      </c>
      <c r="M184" s="210">
        <f>M133*'Usages mobilité'!$BG20*(1+'Usages mobilité'!$BH20)^(M$7-$D$7)/1000</f>
        <v>0</v>
      </c>
      <c r="N184" s="210">
        <f>N133*'Usages mobilité'!$BG20*(1+'Usages mobilité'!$BH20)^(N$7-$D$7)/1000</f>
        <v>0</v>
      </c>
      <c r="O184" s="210">
        <f>O133*'Usages mobilité'!$BG20*(1+'Usages mobilité'!$BH20)^(O$7-$D$7)/1000</f>
        <v>0</v>
      </c>
      <c r="P184" s="210">
        <f>P133*'Usages mobilité'!$BG20*(1+'Usages mobilité'!$BH20)^(P$7-$D$7)/1000</f>
        <v>0</v>
      </c>
      <c r="Q184" s="210">
        <f>Q133*'Usages mobilité'!$BG20*(1+'Usages mobilité'!$BH20)^(Q$7-$D$7)/1000</f>
        <v>0</v>
      </c>
      <c r="R184" s="210">
        <f>R133*'Usages mobilité'!$BG20*(1+'Usages mobilité'!$BH20)^(R$7-$D$7)/1000</f>
        <v>0</v>
      </c>
    </row>
    <row r="185" spans="1:18" hidden="1" outlineLevel="2" x14ac:dyDescent="0.35">
      <c r="A185" s="209" t="str">
        <f>'Usages mobilité'!A21</f>
        <v>Usage mobilité n°18</v>
      </c>
      <c r="B185" s="209" t="s">
        <v>639</v>
      </c>
      <c r="C185" s="209"/>
      <c r="D185" s="210">
        <f>D134*'Usages mobilité'!$BG21*(1+'Usages mobilité'!$BH21)^(D$7-$D$7)/1000</f>
        <v>0</v>
      </c>
      <c r="E185" s="210">
        <f>E134*'Usages mobilité'!$BG21*(1+'Usages mobilité'!$BH21)^(E$7-$D$7)/1000</f>
        <v>0</v>
      </c>
      <c r="F185" s="210">
        <f>F134*'Usages mobilité'!$BG21*(1+'Usages mobilité'!$BH21)^(F$7-$D$7)/1000</f>
        <v>0</v>
      </c>
      <c r="G185" s="210">
        <f>G134*'Usages mobilité'!$BG21*(1+'Usages mobilité'!$BH21)^(G$7-$D$7)/1000</f>
        <v>0</v>
      </c>
      <c r="H185" s="210">
        <f>H134*'Usages mobilité'!$BG21*(1+'Usages mobilité'!$BH21)^(H$7-$D$7)/1000</f>
        <v>0</v>
      </c>
      <c r="I185" s="210">
        <f>I134*'Usages mobilité'!$BG21*(1+'Usages mobilité'!$BH21)^(I$7-$D$7)/1000</f>
        <v>0</v>
      </c>
      <c r="J185" s="210">
        <f>J134*'Usages mobilité'!$BG21*(1+'Usages mobilité'!$BH21)^(J$7-$D$7)/1000</f>
        <v>0</v>
      </c>
      <c r="K185" s="210">
        <f>K134*'Usages mobilité'!$BG21*(1+'Usages mobilité'!$BH21)^(K$7-$D$7)/1000</f>
        <v>0</v>
      </c>
      <c r="L185" s="210">
        <f>L134*'Usages mobilité'!$BG21*(1+'Usages mobilité'!$BH21)^(L$7-$D$7)/1000</f>
        <v>0</v>
      </c>
      <c r="M185" s="210">
        <f>M134*'Usages mobilité'!$BG21*(1+'Usages mobilité'!$BH21)^(M$7-$D$7)/1000</f>
        <v>0</v>
      </c>
      <c r="N185" s="210">
        <f>N134*'Usages mobilité'!$BG21*(1+'Usages mobilité'!$BH21)^(N$7-$D$7)/1000</f>
        <v>0</v>
      </c>
      <c r="O185" s="210">
        <f>O134*'Usages mobilité'!$BG21*(1+'Usages mobilité'!$BH21)^(O$7-$D$7)/1000</f>
        <v>0</v>
      </c>
      <c r="P185" s="210">
        <f>P134*'Usages mobilité'!$BG21*(1+'Usages mobilité'!$BH21)^(P$7-$D$7)/1000</f>
        <v>0</v>
      </c>
      <c r="Q185" s="210">
        <f>Q134*'Usages mobilité'!$BG21*(1+'Usages mobilité'!$BH21)^(Q$7-$D$7)/1000</f>
        <v>0</v>
      </c>
      <c r="R185" s="210">
        <f>R134*'Usages mobilité'!$BG21*(1+'Usages mobilité'!$BH21)^(R$7-$D$7)/1000</f>
        <v>0</v>
      </c>
    </row>
    <row r="186" spans="1:18" hidden="1" outlineLevel="2" x14ac:dyDescent="0.35">
      <c r="A186" s="209" t="str">
        <f>'Usages mobilité'!A22</f>
        <v>Usage mobilité n°19</v>
      </c>
      <c r="B186" s="209" t="s">
        <v>639</v>
      </c>
      <c r="C186" s="209"/>
      <c r="D186" s="210">
        <f>D135*'Usages mobilité'!$BG22*(1+'Usages mobilité'!$BH22)^(D$7-$D$7)/1000</f>
        <v>0</v>
      </c>
      <c r="E186" s="210">
        <f>E135*'Usages mobilité'!$BG22*(1+'Usages mobilité'!$BH22)^(E$7-$D$7)/1000</f>
        <v>0</v>
      </c>
      <c r="F186" s="210">
        <f>F135*'Usages mobilité'!$BG22*(1+'Usages mobilité'!$BH22)^(F$7-$D$7)/1000</f>
        <v>0</v>
      </c>
      <c r="G186" s="210">
        <f>G135*'Usages mobilité'!$BG22*(1+'Usages mobilité'!$BH22)^(G$7-$D$7)/1000</f>
        <v>0</v>
      </c>
      <c r="H186" s="210">
        <f>H135*'Usages mobilité'!$BG22*(1+'Usages mobilité'!$BH22)^(H$7-$D$7)/1000</f>
        <v>0</v>
      </c>
      <c r="I186" s="210">
        <f>I135*'Usages mobilité'!$BG22*(1+'Usages mobilité'!$BH22)^(I$7-$D$7)/1000</f>
        <v>0</v>
      </c>
      <c r="J186" s="210">
        <f>J135*'Usages mobilité'!$BG22*(1+'Usages mobilité'!$BH22)^(J$7-$D$7)/1000</f>
        <v>0</v>
      </c>
      <c r="K186" s="210">
        <f>K135*'Usages mobilité'!$BG22*(1+'Usages mobilité'!$BH22)^(K$7-$D$7)/1000</f>
        <v>0</v>
      </c>
      <c r="L186" s="210">
        <f>L135*'Usages mobilité'!$BG22*(1+'Usages mobilité'!$BH22)^(L$7-$D$7)/1000</f>
        <v>0</v>
      </c>
      <c r="M186" s="210">
        <f>M135*'Usages mobilité'!$BG22*(1+'Usages mobilité'!$BH22)^(M$7-$D$7)/1000</f>
        <v>0</v>
      </c>
      <c r="N186" s="210">
        <f>N135*'Usages mobilité'!$BG22*(1+'Usages mobilité'!$BH22)^(N$7-$D$7)/1000</f>
        <v>0</v>
      </c>
      <c r="O186" s="210">
        <f>O135*'Usages mobilité'!$BG22*(1+'Usages mobilité'!$BH22)^(O$7-$D$7)/1000</f>
        <v>0</v>
      </c>
      <c r="P186" s="210">
        <f>P135*'Usages mobilité'!$BG22*(1+'Usages mobilité'!$BH22)^(P$7-$D$7)/1000</f>
        <v>0</v>
      </c>
      <c r="Q186" s="210">
        <f>Q135*'Usages mobilité'!$BG22*(1+'Usages mobilité'!$BH22)^(Q$7-$D$7)/1000</f>
        <v>0</v>
      </c>
      <c r="R186" s="210">
        <f>R135*'Usages mobilité'!$BG22*(1+'Usages mobilité'!$BH22)^(R$7-$D$7)/1000</f>
        <v>0</v>
      </c>
    </row>
    <row r="187" spans="1:18" hidden="1" outlineLevel="2" x14ac:dyDescent="0.35">
      <c r="A187" s="209" t="str">
        <f>'Usages mobilité'!A23</f>
        <v>Usage mobilité n°20</v>
      </c>
      <c r="B187" s="209" t="s">
        <v>639</v>
      </c>
      <c r="C187" s="209"/>
      <c r="D187" s="210">
        <f>D136*'Usages mobilité'!$BG23*(1+'Usages mobilité'!$BH23)^(D$7-$D$7)/1000</f>
        <v>0</v>
      </c>
      <c r="E187" s="210">
        <f>E136*'Usages mobilité'!$BG23*(1+'Usages mobilité'!$BH23)^(E$7-$D$7)/1000</f>
        <v>0</v>
      </c>
      <c r="F187" s="210">
        <f>F136*'Usages mobilité'!$BG23*(1+'Usages mobilité'!$BH23)^(F$7-$D$7)/1000</f>
        <v>0</v>
      </c>
      <c r="G187" s="210">
        <f>G136*'Usages mobilité'!$BG23*(1+'Usages mobilité'!$BH23)^(G$7-$D$7)/1000</f>
        <v>0</v>
      </c>
      <c r="H187" s="210">
        <f>H136*'Usages mobilité'!$BG23*(1+'Usages mobilité'!$BH23)^(H$7-$D$7)/1000</f>
        <v>0</v>
      </c>
      <c r="I187" s="210">
        <f>I136*'Usages mobilité'!$BG23*(1+'Usages mobilité'!$BH23)^(I$7-$D$7)/1000</f>
        <v>0</v>
      </c>
      <c r="J187" s="210">
        <f>J136*'Usages mobilité'!$BG23*(1+'Usages mobilité'!$BH23)^(J$7-$D$7)/1000</f>
        <v>0</v>
      </c>
      <c r="K187" s="210">
        <f>K136*'Usages mobilité'!$BG23*(1+'Usages mobilité'!$BH23)^(K$7-$D$7)/1000</f>
        <v>0</v>
      </c>
      <c r="L187" s="210">
        <f>L136*'Usages mobilité'!$BG23*(1+'Usages mobilité'!$BH23)^(L$7-$D$7)/1000</f>
        <v>0</v>
      </c>
      <c r="M187" s="210">
        <f>M136*'Usages mobilité'!$BG23*(1+'Usages mobilité'!$BH23)^(M$7-$D$7)/1000</f>
        <v>0</v>
      </c>
      <c r="N187" s="210">
        <f>N136*'Usages mobilité'!$BG23*(1+'Usages mobilité'!$BH23)^(N$7-$D$7)/1000</f>
        <v>0</v>
      </c>
      <c r="O187" s="210">
        <f>O136*'Usages mobilité'!$BG23*(1+'Usages mobilité'!$BH23)^(O$7-$D$7)/1000</f>
        <v>0</v>
      </c>
      <c r="P187" s="210">
        <f>P136*'Usages mobilité'!$BG23*(1+'Usages mobilité'!$BH23)^(P$7-$D$7)/1000</f>
        <v>0</v>
      </c>
      <c r="Q187" s="210">
        <f>Q136*'Usages mobilité'!$BG23*(1+'Usages mobilité'!$BH23)^(Q$7-$D$7)/1000</f>
        <v>0</v>
      </c>
      <c r="R187" s="210">
        <f>R136*'Usages mobilité'!$BG23*(1+'Usages mobilité'!$BH23)^(R$7-$D$7)/1000</f>
        <v>0</v>
      </c>
    </row>
    <row r="188" spans="1:18" hidden="1" outlineLevel="2" x14ac:dyDescent="0.35">
      <c r="A188" s="209" t="str">
        <f>'Usages mobilité'!A24</f>
        <v>Usage mobilité n°21</v>
      </c>
      <c r="B188" s="209" t="s">
        <v>639</v>
      </c>
      <c r="C188" s="209"/>
      <c r="D188" s="210">
        <f>D137*'Usages mobilité'!$BG24*(1+'Usages mobilité'!$BH24)^(D$7-$D$7)/1000</f>
        <v>0</v>
      </c>
      <c r="E188" s="210">
        <f>E137*'Usages mobilité'!$BG24*(1+'Usages mobilité'!$BH24)^(E$7-$D$7)/1000</f>
        <v>0</v>
      </c>
      <c r="F188" s="210">
        <f>F137*'Usages mobilité'!$BG24*(1+'Usages mobilité'!$BH24)^(F$7-$D$7)/1000</f>
        <v>0</v>
      </c>
      <c r="G188" s="210">
        <f>G137*'Usages mobilité'!$BG24*(1+'Usages mobilité'!$BH24)^(G$7-$D$7)/1000</f>
        <v>0</v>
      </c>
      <c r="H188" s="210">
        <f>H137*'Usages mobilité'!$BG24*(1+'Usages mobilité'!$BH24)^(H$7-$D$7)/1000</f>
        <v>0</v>
      </c>
      <c r="I188" s="210">
        <f>I137*'Usages mobilité'!$BG24*(1+'Usages mobilité'!$BH24)^(I$7-$D$7)/1000</f>
        <v>0</v>
      </c>
      <c r="J188" s="210">
        <f>J137*'Usages mobilité'!$BG24*(1+'Usages mobilité'!$BH24)^(J$7-$D$7)/1000</f>
        <v>0</v>
      </c>
      <c r="K188" s="210">
        <f>K137*'Usages mobilité'!$BG24*(1+'Usages mobilité'!$BH24)^(K$7-$D$7)/1000</f>
        <v>0</v>
      </c>
      <c r="L188" s="210">
        <f>L137*'Usages mobilité'!$BG24*(1+'Usages mobilité'!$BH24)^(L$7-$D$7)/1000</f>
        <v>0</v>
      </c>
      <c r="M188" s="210">
        <f>M137*'Usages mobilité'!$BG24*(1+'Usages mobilité'!$BH24)^(M$7-$D$7)/1000</f>
        <v>0</v>
      </c>
      <c r="N188" s="210">
        <f>N137*'Usages mobilité'!$BG24*(1+'Usages mobilité'!$BH24)^(N$7-$D$7)/1000</f>
        <v>0</v>
      </c>
      <c r="O188" s="210">
        <f>O137*'Usages mobilité'!$BG24*(1+'Usages mobilité'!$BH24)^(O$7-$D$7)/1000</f>
        <v>0</v>
      </c>
      <c r="P188" s="210">
        <f>P137*'Usages mobilité'!$BG24*(1+'Usages mobilité'!$BH24)^(P$7-$D$7)/1000</f>
        <v>0</v>
      </c>
      <c r="Q188" s="210">
        <f>Q137*'Usages mobilité'!$BG24*(1+'Usages mobilité'!$BH24)^(Q$7-$D$7)/1000</f>
        <v>0</v>
      </c>
      <c r="R188" s="210">
        <f>R137*'Usages mobilité'!$BG24*(1+'Usages mobilité'!$BH24)^(R$7-$D$7)/1000</f>
        <v>0</v>
      </c>
    </row>
    <row r="189" spans="1:18" hidden="1" outlineLevel="2" x14ac:dyDescent="0.35">
      <c r="A189" s="209" t="str">
        <f>'Usages mobilité'!A25</f>
        <v>Usage mobilité n°22</v>
      </c>
      <c r="B189" s="209" t="s">
        <v>639</v>
      </c>
      <c r="C189" s="209"/>
      <c r="D189" s="210">
        <f>D138*'Usages mobilité'!$BG25*(1+'Usages mobilité'!$BH25)^(D$7-$D$7)/1000</f>
        <v>0</v>
      </c>
      <c r="E189" s="210">
        <f>E138*'Usages mobilité'!$BG25*(1+'Usages mobilité'!$BH25)^(E$7-$D$7)/1000</f>
        <v>0</v>
      </c>
      <c r="F189" s="210">
        <f>F138*'Usages mobilité'!$BG25*(1+'Usages mobilité'!$BH25)^(F$7-$D$7)/1000</f>
        <v>0</v>
      </c>
      <c r="G189" s="210">
        <f>G138*'Usages mobilité'!$BG25*(1+'Usages mobilité'!$BH25)^(G$7-$D$7)/1000</f>
        <v>0</v>
      </c>
      <c r="H189" s="210">
        <f>H138*'Usages mobilité'!$BG25*(1+'Usages mobilité'!$BH25)^(H$7-$D$7)/1000</f>
        <v>0</v>
      </c>
      <c r="I189" s="210">
        <f>I138*'Usages mobilité'!$BG25*(1+'Usages mobilité'!$BH25)^(I$7-$D$7)/1000</f>
        <v>0</v>
      </c>
      <c r="J189" s="210">
        <f>J138*'Usages mobilité'!$BG25*(1+'Usages mobilité'!$BH25)^(J$7-$D$7)/1000</f>
        <v>0</v>
      </c>
      <c r="K189" s="210">
        <f>K138*'Usages mobilité'!$BG25*(1+'Usages mobilité'!$BH25)^(K$7-$D$7)/1000</f>
        <v>0</v>
      </c>
      <c r="L189" s="210">
        <f>L138*'Usages mobilité'!$BG25*(1+'Usages mobilité'!$BH25)^(L$7-$D$7)/1000</f>
        <v>0</v>
      </c>
      <c r="M189" s="210">
        <f>M138*'Usages mobilité'!$BG25*(1+'Usages mobilité'!$BH25)^(M$7-$D$7)/1000</f>
        <v>0</v>
      </c>
      <c r="N189" s="210">
        <f>N138*'Usages mobilité'!$BG25*(1+'Usages mobilité'!$BH25)^(N$7-$D$7)/1000</f>
        <v>0</v>
      </c>
      <c r="O189" s="210">
        <f>O138*'Usages mobilité'!$BG25*(1+'Usages mobilité'!$BH25)^(O$7-$D$7)/1000</f>
        <v>0</v>
      </c>
      <c r="P189" s="210">
        <f>P138*'Usages mobilité'!$BG25*(1+'Usages mobilité'!$BH25)^(P$7-$D$7)/1000</f>
        <v>0</v>
      </c>
      <c r="Q189" s="210">
        <f>Q138*'Usages mobilité'!$BG25*(1+'Usages mobilité'!$BH25)^(Q$7-$D$7)/1000</f>
        <v>0</v>
      </c>
      <c r="R189" s="210">
        <f>R138*'Usages mobilité'!$BG25*(1+'Usages mobilité'!$BH25)^(R$7-$D$7)/1000</f>
        <v>0</v>
      </c>
    </row>
    <row r="190" spans="1:18" hidden="1" outlineLevel="2" x14ac:dyDescent="0.35">
      <c r="A190" s="209" t="str">
        <f>'Usages mobilité'!A26</f>
        <v>Usage mobilité n°23</v>
      </c>
      <c r="B190" s="209" t="s">
        <v>639</v>
      </c>
      <c r="C190" s="209"/>
      <c r="D190" s="210">
        <f>D139*'Usages mobilité'!$BG26*(1+'Usages mobilité'!$BH26)^(D$7-$D$7)/1000</f>
        <v>0</v>
      </c>
      <c r="E190" s="210">
        <f>E139*'Usages mobilité'!$BG26*(1+'Usages mobilité'!$BH26)^(E$7-$D$7)/1000</f>
        <v>0</v>
      </c>
      <c r="F190" s="210">
        <f>F139*'Usages mobilité'!$BG26*(1+'Usages mobilité'!$BH26)^(F$7-$D$7)/1000</f>
        <v>0</v>
      </c>
      <c r="G190" s="210">
        <f>G139*'Usages mobilité'!$BG26*(1+'Usages mobilité'!$BH26)^(G$7-$D$7)/1000</f>
        <v>0</v>
      </c>
      <c r="H190" s="210">
        <f>H139*'Usages mobilité'!$BG26*(1+'Usages mobilité'!$BH26)^(H$7-$D$7)/1000</f>
        <v>0</v>
      </c>
      <c r="I190" s="210">
        <f>I139*'Usages mobilité'!$BG26*(1+'Usages mobilité'!$BH26)^(I$7-$D$7)/1000</f>
        <v>0</v>
      </c>
      <c r="J190" s="210">
        <f>J139*'Usages mobilité'!$BG26*(1+'Usages mobilité'!$BH26)^(J$7-$D$7)/1000</f>
        <v>0</v>
      </c>
      <c r="K190" s="210">
        <f>K139*'Usages mobilité'!$BG26*(1+'Usages mobilité'!$BH26)^(K$7-$D$7)/1000</f>
        <v>0</v>
      </c>
      <c r="L190" s="210">
        <f>L139*'Usages mobilité'!$BG26*(1+'Usages mobilité'!$BH26)^(L$7-$D$7)/1000</f>
        <v>0</v>
      </c>
      <c r="M190" s="210">
        <f>M139*'Usages mobilité'!$BG26*(1+'Usages mobilité'!$BH26)^(M$7-$D$7)/1000</f>
        <v>0</v>
      </c>
      <c r="N190" s="210">
        <f>N139*'Usages mobilité'!$BG26*(1+'Usages mobilité'!$BH26)^(N$7-$D$7)/1000</f>
        <v>0</v>
      </c>
      <c r="O190" s="210">
        <f>O139*'Usages mobilité'!$BG26*(1+'Usages mobilité'!$BH26)^(O$7-$D$7)/1000</f>
        <v>0</v>
      </c>
      <c r="P190" s="210">
        <f>P139*'Usages mobilité'!$BG26*(1+'Usages mobilité'!$BH26)^(P$7-$D$7)/1000</f>
        <v>0</v>
      </c>
      <c r="Q190" s="210">
        <f>Q139*'Usages mobilité'!$BG26*(1+'Usages mobilité'!$BH26)^(Q$7-$D$7)/1000</f>
        <v>0</v>
      </c>
      <c r="R190" s="210">
        <f>R139*'Usages mobilité'!$BG26*(1+'Usages mobilité'!$BH26)^(R$7-$D$7)/1000</f>
        <v>0</v>
      </c>
    </row>
    <row r="191" spans="1:18" hidden="1" outlineLevel="2" x14ac:dyDescent="0.35">
      <c r="A191" s="209" t="str">
        <f>'Usages mobilité'!A27</f>
        <v>Usage mobilité n°24</v>
      </c>
      <c r="B191" s="209" t="s">
        <v>639</v>
      </c>
      <c r="C191" s="209"/>
      <c r="D191" s="210">
        <f>D140*'Usages mobilité'!$BG27*(1+'Usages mobilité'!$BH27)^(D$7-$D$7)/1000</f>
        <v>0</v>
      </c>
      <c r="E191" s="210">
        <f>E140*'Usages mobilité'!$BG27*(1+'Usages mobilité'!$BH27)^(E$7-$D$7)/1000</f>
        <v>0</v>
      </c>
      <c r="F191" s="210">
        <f>F140*'Usages mobilité'!$BG27*(1+'Usages mobilité'!$BH27)^(F$7-$D$7)/1000</f>
        <v>0</v>
      </c>
      <c r="G191" s="210">
        <f>G140*'Usages mobilité'!$BG27*(1+'Usages mobilité'!$BH27)^(G$7-$D$7)/1000</f>
        <v>0</v>
      </c>
      <c r="H191" s="210">
        <f>H140*'Usages mobilité'!$BG27*(1+'Usages mobilité'!$BH27)^(H$7-$D$7)/1000</f>
        <v>0</v>
      </c>
      <c r="I191" s="210">
        <f>I140*'Usages mobilité'!$BG27*(1+'Usages mobilité'!$BH27)^(I$7-$D$7)/1000</f>
        <v>0</v>
      </c>
      <c r="J191" s="210">
        <f>J140*'Usages mobilité'!$BG27*(1+'Usages mobilité'!$BH27)^(J$7-$D$7)/1000</f>
        <v>0</v>
      </c>
      <c r="K191" s="210">
        <f>K140*'Usages mobilité'!$BG27*(1+'Usages mobilité'!$BH27)^(K$7-$D$7)/1000</f>
        <v>0</v>
      </c>
      <c r="L191" s="210">
        <f>L140*'Usages mobilité'!$BG27*(1+'Usages mobilité'!$BH27)^(L$7-$D$7)/1000</f>
        <v>0</v>
      </c>
      <c r="M191" s="210">
        <f>M140*'Usages mobilité'!$BG27*(1+'Usages mobilité'!$BH27)^(M$7-$D$7)/1000</f>
        <v>0</v>
      </c>
      <c r="N191" s="210">
        <f>N140*'Usages mobilité'!$BG27*(1+'Usages mobilité'!$BH27)^(N$7-$D$7)/1000</f>
        <v>0</v>
      </c>
      <c r="O191" s="210">
        <f>O140*'Usages mobilité'!$BG27*(1+'Usages mobilité'!$BH27)^(O$7-$D$7)/1000</f>
        <v>0</v>
      </c>
      <c r="P191" s="210">
        <f>P140*'Usages mobilité'!$BG27*(1+'Usages mobilité'!$BH27)^(P$7-$D$7)/1000</f>
        <v>0</v>
      </c>
      <c r="Q191" s="210">
        <f>Q140*'Usages mobilité'!$BG27*(1+'Usages mobilité'!$BH27)^(Q$7-$D$7)/1000</f>
        <v>0</v>
      </c>
      <c r="R191" s="210">
        <f>R140*'Usages mobilité'!$BG27*(1+'Usages mobilité'!$BH27)^(R$7-$D$7)/1000</f>
        <v>0</v>
      </c>
    </row>
    <row r="192" spans="1:18" hidden="1" outlineLevel="2" x14ac:dyDescent="0.35">
      <c r="A192" s="209" t="str">
        <f>'Usages mobilité'!A28</f>
        <v>Usage mobilité n°25</v>
      </c>
      <c r="B192" s="209" t="s">
        <v>639</v>
      </c>
      <c r="C192" s="209"/>
      <c r="D192" s="210">
        <f>D141*'Usages mobilité'!$BG28*(1+'Usages mobilité'!$BH28)^(D$7-$D$7)/1000</f>
        <v>0</v>
      </c>
      <c r="E192" s="210">
        <f>E141*'Usages mobilité'!$BG28*(1+'Usages mobilité'!$BH28)^(E$7-$D$7)/1000</f>
        <v>0</v>
      </c>
      <c r="F192" s="210">
        <f>F141*'Usages mobilité'!$BG28*(1+'Usages mobilité'!$BH28)^(F$7-$D$7)/1000</f>
        <v>0</v>
      </c>
      <c r="G192" s="210">
        <f>G141*'Usages mobilité'!$BG28*(1+'Usages mobilité'!$BH28)^(G$7-$D$7)/1000</f>
        <v>0</v>
      </c>
      <c r="H192" s="210">
        <f>H141*'Usages mobilité'!$BG28*(1+'Usages mobilité'!$BH28)^(H$7-$D$7)/1000</f>
        <v>0</v>
      </c>
      <c r="I192" s="210">
        <f>I141*'Usages mobilité'!$BG28*(1+'Usages mobilité'!$BH28)^(I$7-$D$7)/1000</f>
        <v>0</v>
      </c>
      <c r="J192" s="210">
        <f>J141*'Usages mobilité'!$BG28*(1+'Usages mobilité'!$BH28)^(J$7-$D$7)/1000</f>
        <v>0</v>
      </c>
      <c r="K192" s="210">
        <f>K141*'Usages mobilité'!$BG28*(1+'Usages mobilité'!$BH28)^(K$7-$D$7)/1000</f>
        <v>0</v>
      </c>
      <c r="L192" s="210">
        <f>L141*'Usages mobilité'!$BG28*(1+'Usages mobilité'!$BH28)^(L$7-$D$7)/1000</f>
        <v>0</v>
      </c>
      <c r="M192" s="210">
        <f>M141*'Usages mobilité'!$BG28*(1+'Usages mobilité'!$BH28)^(M$7-$D$7)/1000</f>
        <v>0</v>
      </c>
      <c r="N192" s="210">
        <f>N141*'Usages mobilité'!$BG28*(1+'Usages mobilité'!$BH28)^(N$7-$D$7)/1000</f>
        <v>0</v>
      </c>
      <c r="O192" s="210">
        <f>O141*'Usages mobilité'!$BG28*(1+'Usages mobilité'!$BH28)^(O$7-$D$7)/1000</f>
        <v>0</v>
      </c>
      <c r="P192" s="210">
        <f>P141*'Usages mobilité'!$BG28*(1+'Usages mobilité'!$BH28)^(P$7-$D$7)/1000</f>
        <v>0</v>
      </c>
      <c r="Q192" s="210">
        <f>Q141*'Usages mobilité'!$BG28*(1+'Usages mobilité'!$BH28)^(Q$7-$D$7)/1000</f>
        <v>0</v>
      </c>
      <c r="R192" s="210">
        <f>R141*'Usages mobilité'!$BG28*(1+'Usages mobilité'!$BH28)^(R$7-$D$7)/1000</f>
        <v>0</v>
      </c>
    </row>
    <row r="193" spans="1:18" hidden="1" outlineLevel="2" x14ac:dyDescent="0.35">
      <c r="A193" s="209" t="str">
        <f>'Usages mobilité'!A29</f>
        <v>Usage mobilité n°26</v>
      </c>
      <c r="B193" s="209" t="s">
        <v>639</v>
      </c>
      <c r="C193" s="209"/>
      <c r="D193" s="210">
        <f>D142*'Usages mobilité'!$BG29*(1+'Usages mobilité'!$BH29)^(D$7-$D$7)/1000</f>
        <v>0</v>
      </c>
      <c r="E193" s="210">
        <f>E142*'Usages mobilité'!$BG29*(1+'Usages mobilité'!$BH29)^(E$7-$D$7)/1000</f>
        <v>0</v>
      </c>
      <c r="F193" s="210">
        <f>F142*'Usages mobilité'!$BG29*(1+'Usages mobilité'!$BH29)^(F$7-$D$7)/1000</f>
        <v>0</v>
      </c>
      <c r="G193" s="210">
        <f>G142*'Usages mobilité'!$BG29*(1+'Usages mobilité'!$BH29)^(G$7-$D$7)/1000</f>
        <v>0</v>
      </c>
      <c r="H193" s="210">
        <f>H142*'Usages mobilité'!$BG29*(1+'Usages mobilité'!$BH29)^(H$7-$D$7)/1000</f>
        <v>0</v>
      </c>
      <c r="I193" s="210">
        <f>I142*'Usages mobilité'!$BG29*(1+'Usages mobilité'!$BH29)^(I$7-$D$7)/1000</f>
        <v>0</v>
      </c>
      <c r="J193" s="210">
        <f>J142*'Usages mobilité'!$BG29*(1+'Usages mobilité'!$BH29)^(J$7-$D$7)/1000</f>
        <v>0</v>
      </c>
      <c r="K193" s="210">
        <f>K142*'Usages mobilité'!$BG29*(1+'Usages mobilité'!$BH29)^(K$7-$D$7)/1000</f>
        <v>0</v>
      </c>
      <c r="L193" s="210">
        <f>L142*'Usages mobilité'!$BG29*(1+'Usages mobilité'!$BH29)^(L$7-$D$7)/1000</f>
        <v>0</v>
      </c>
      <c r="M193" s="210">
        <f>M142*'Usages mobilité'!$BG29*(1+'Usages mobilité'!$BH29)^(M$7-$D$7)/1000</f>
        <v>0</v>
      </c>
      <c r="N193" s="210">
        <f>N142*'Usages mobilité'!$BG29*(1+'Usages mobilité'!$BH29)^(N$7-$D$7)/1000</f>
        <v>0</v>
      </c>
      <c r="O193" s="210">
        <f>O142*'Usages mobilité'!$BG29*(1+'Usages mobilité'!$BH29)^(O$7-$D$7)/1000</f>
        <v>0</v>
      </c>
      <c r="P193" s="210">
        <f>P142*'Usages mobilité'!$BG29*(1+'Usages mobilité'!$BH29)^(P$7-$D$7)/1000</f>
        <v>0</v>
      </c>
      <c r="Q193" s="210">
        <f>Q142*'Usages mobilité'!$BG29*(1+'Usages mobilité'!$BH29)^(Q$7-$D$7)/1000</f>
        <v>0</v>
      </c>
      <c r="R193" s="210">
        <f>R142*'Usages mobilité'!$BG29*(1+'Usages mobilité'!$BH29)^(R$7-$D$7)/1000</f>
        <v>0</v>
      </c>
    </row>
    <row r="194" spans="1:18" hidden="1" outlineLevel="2" x14ac:dyDescent="0.35">
      <c r="A194" s="209" t="str">
        <f>'Usages mobilité'!A30</f>
        <v>Usage mobilité n°27</v>
      </c>
      <c r="B194" s="209" t="s">
        <v>639</v>
      </c>
      <c r="C194" s="209"/>
      <c r="D194" s="210">
        <f>D143*'Usages mobilité'!$BG30*(1+'Usages mobilité'!$BH30)^(D$7-$D$7)/1000</f>
        <v>0</v>
      </c>
      <c r="E194" s="210">
        <f>E143*'Usages mobilité'!$BG30*(1+'Usages mobilité'!$BH30)^(E$7-$D$7)/1000</f>
        <v>0</v>
      </c>
      <c r="F194" s="210">
        <f>F143*'Usages mobilité'!$BG30*(1+'Usages mobilité'!$BH30)^(F$7-$D$7)/1000</f>
        <v>0</v>
      </c>
      <c r="G194" s="210">
        <f>G143*'Usages mobilité'!$BG30*(1+'Usages mobilité'!$BH30)^(G$7-$D$7)/1000</f>
        <v>0</v>
      </c>
      <c r="H194" s="210">
        <f>H143*'Usages mobilité'!$BG30*(1+'Usages mobilité'!$BH30)^(H$7-$D$7)/1000</f>
        <v>0</v>
      </c>
      <c r="I194" s="210">
        <f>I143*'Usages mobilité'!$BG30*(1+'Usages mobilité'!$BH30)^(I$7-$D$7)/1000</f>
        <v>0</v>
      </c>
      <c r="J194" s="210">
        <f>J143*'Usages mobilité'!$BG30*(1+'Usages mobilité'!$BH30)^(J$7-$D$7)/1000</f>
        <v>0</v>
      </c>
      <c r="K194" s="210">
        <f>K143*'Usages mobilité'!$BG30*(1+'Usages mobilité'!$BH30)^(K$7-$D$7)/1000</f>
        <v>0</v>
      </c>
      <c r="L194" s="210">
        <f>L143*'Usages mobilité'!$BG30*(1+'Usages mobilité'!$BH30)^(L$7-$D$7)/1000</f>
        <v>0</v>
      </c>
      <c r="M194" s="210">
        <f>M143*'Usages mobilité'!$BG30*(1+'Usages mobilité'!$BH30)^(M$7-$D$7)/1000</f>
        <v>0</v>
      </c>
      <c r="N194" s="210">
        <f>N143*'Usages mobilité'!$BG30*(1+'Usages mobilité'!$BH30)^(N$7-$D$7)/1000</f>
        <v>0</v>
      </c>
      <c r="O194" s="210">
        <f>O143*'Usages mobilité'!$BG30*(1+'Usages mobilité'!$BH30)^(O$7-$D$7)/1000</f>
        <v>0</v>
      </c>
      <c r="P194" s="210">
        <f>P143*'Usages mobilité'!$BG30*(1+'Usages mobilité'!$BH30)^(P$7-$D$7)/1000</f>
        <v>0</v>
      </c>
      <c r="Q194" s="210">
        <f>Q143*'Usages mobilité'!$BG30*(1+'Usages mobilité'!$BH30)^(Q$7-$D$7)/1000</f>
        <v>0</v>
      </c>
      <c r="R194" s="210">
        <f>R143*'Usages mobilité'!$BG30*(1+'Usages mobilité'!$BH30)^(R$7-$D$7)/1000</f>
        <v>0</v>
      </c>
    </row>
    <row r="195" spans="1:18" hidden="1" outlineLevel="2" x14ac:dyDescent="0.35">
      <c r="A195" s="209" t="str">
        <f>'Usages mobilité'!A31</f>
        <v>Usage mobilité n°28</v>
      </c>
      <c r="B195" s="209" t="s">
        <v>639</v>
      </c>
      <c r="C195" s="209"/>
      <c r="D195" s="210">
        <f>D144*'Usages mobilité'!$BG31*(1+'Usages mobilité'!$BH31)^(D$7-$D$7)/1000</f>
        <v>0</v>
      </c>
      <c r="E195" s="210">
        <f>E144*'Usages mobilité'!$BG31*(1+'Usages mobilité'!$BH31)^(E$7-$D$7)/1000</f>
        <v>0</v>
      </c>
      <c r="F195" s="210">
        <f>F144*'Usages mobilité'!$BG31*(1+'Usages mobilité'!$BH31)^(F$7-$D$7)/1000</f>
        <v>0</v>
      </c>
      <c r="G195" s="210">
        <f>G144*'Usages mobilité'!$BG31*(1+'Usages mobilité'!$BH31)^(G$7-$D$7)/1000</f>
        <v>0</v>
      </c>
      <c r="H195" s="210">
        <f>H144*'Usages mobilité'!$BG31*(1+'Usages mobilité'!$BH31)^(H$7-$D$7)/1000</f>
        <v>0</v>
      </c>
      <c r="I195" s="210">
        <f>I144*'Usages mobilité'!$BG31*(1+'Usages mobilité'!$BH31)^(I$7-$D$7)/1000</f>
        <v>0</v>
      </c>
      <c r="J195" s="210">
        <f>J144*'Usages mobilité'!$BG31*(1+'Usages mobilité'!$BH31)^(J$7-$D$7)/1000</f>
        <v>0</v>
      </c>
      <c r="K195" s="210">
        <f>K144*'Usages mobilité'!$BG31*(1+'Usages mobilité'!$BH31)^(K$7-$D$7)/1000</f>
        <v>0</v>
      </c>
      <c r="L195" s="210">
        <f>L144*'Usages mobilité'!$BG31*(1+'Usages mobilité'!$BH31)^(L$7-$D$7)/1000</f>
        <v>0</v>
      </c>
      <c r="M195" s="210">
        <f>M144*'Usages mobilité'!$BG31*(1+'Usages mobilité'!$BH31)^(M$7-$D$7)/1000</f>
        <v>0</v>
      </c>
      <c r="N195" s="210">
        <f>N144*'Usages mobilité'!$BG31*(1+'Usages mobilité'!$BH31)^(N$7-$D$7)/1000</f>
        <v>0</v>
      </c>
      <c r="O195" s="210">
        <f>O144*'Usages mobilité'!$BG31*(1+'Usages mobilité'!$BH31)^(O$7-$D$7)/1000</f>
        <v>0</v>
      </c>
      <c r="P195" s="210">
        <f>P144*'Usages mobilité'!$BG31*(1+'Usages mobilité'!$BH31)^(P$7-$D$7)/1000</f>
        <v>0</v>
      </c>
      <c r="Q195" s="210">
        <f>Q144*'Usages mobilité'!$BG31*(1+'Usages mobilité'!$BH31)^(Q$7-$D$7)/1000</f>
        <v>0</v>
      </c>
      <c r="R195" s="210">
        <f>R144*'Usages mobilité'!$BG31*(1+'Usages mobilité'!$BH31)^(R$7-$D$7)/1000</f>
        <v>0</v>
      </c>
    </row>
    <row r="196" spans="1:18" hidden="1" outlineLevel="2" x14ac:dyDescent="0.35">
      <c r="A196" s="209" t="str">
        <f>'Usages mobilité'!A32</f>
        <v>Usage mobilité n°29</v>
      </c>
      <c r="B196" s="209" t="s">
        <v>639</v>
      </c>
      <c r="C196" s="209"/>
      <c r="D196" s="210">
        <f>D145*'Usages mobilité'!$BG32*(1+'Usages mobilité'!$BH32)^(D$7-$D$7)/1000</f>
        <v>0</v>
      </c>
      <c r="E196" s="210">
        <f>E145*'Usages mobilité'!$BG32*(1+'Usages mobilité'!$BH32)^(E$7-$D$7)/1000</f>
        <v>0</v>
      </c>
      <c r="F196" s="210">
        <f>F145*'Usages mobilité'!$BG32*(1+'Usages mobilité'!$BH32)^(F$7-$D$7)/1000</f>
        <v>0</v>
      </c>
      <c r="G196" s="210">
        <f>G145*'Usages mobilité'!$BG32*(1+'Usages mobilité'!$BH32)^(G$7-$D$7)/1000</f>
        <v>0</v>
      </c>
      <c r="H196" s="210">
        <f>H145*'Usages mobilité'!$BG32*(1+'Usages mobilité'!$BH32)^(H$7-$D$7)/1000</f>
        <v>0</v>
      </c>
      <c r="I196" s="210">
        <f>I145*'Usages mobilité'!$BG32*(1+'Usages mobilité'!$BH32)^(I$7-$D$7)/1000</f>
        <v>0</v>
      </c>
      <c r="J196" s="210">
        <f>J145*'Usages mobilité'!$BG32*(1+'Usages mobilité'!$BH32)^(J$7-$D$7)/1000</f>
        <v>0</v>
      </c>
      <c r="K196" s="210">
        <f>K145*'Usages mobilité'!$BG32*(1+'Usages mobilité'!$BH32)^(K$7-$D$7)/1000</f>
        <v>0</v>
      </c>
      <c r="L196" s="210">
        <f>L145*'Usages mobilité'!$BG32*(1+'Usages mobilité'!$BH32)^(L$7-$D$7)/1000</f>
        <v>0</v>
      </c>
      <c r="M196" s="210">
        <f>M145*'Usages mobilité'!$BG32*(1+'Usages mobilité'!$BH32)^(M$7-$D$7)/1000</f>
        <v>0</v>
      </c>
      <c r="N196" s="210">
        <f>N145*'Usages mobilité'!$BG32*(1+'Usages mobilité'!$BH32)^(N$7-$D$7)/1000</f>
        <v>0</v>
      </c>
      <c r="O196" s="210">
        <f>O145*'Usages mobilité'!$BG32*(1+'Usages mobilité'!$BH32)^(O$7-$D$7)/1000</f>
        <v>0</v>
      </c>
      <c r="P196" s="210">
        <f>P145*'Usages mobilité'!$BG32*(1+'Usages mobilité'!$BH32)^(P$7-$D$7)/1000</f>
        <v>0</v>
      </c>
      <c r="Q196" s="210">
        <f>Q145*'Usages mobilité'!$BG32*(1+'Usages mobilité'!$BH32)^(Q$7-$D$7)/1000</f>
        <v>0</v>
      </c>
      <c r="R196" s="210">
        <f>R145*'Usages mobilité'!$BG32*(1+'Usages mobilité'!$BH32)^(R$7-$D$7)/1000</f>
        <v>0</v>
      </c>
    </row>
    <row r="197" spans="1:18" hidden="1" outlineLevel="2" x14ac:dyDescent="0.35">
      <c r="A197" s="209" t="str">
        <f>'Usages mobilité'!A33</f>
        <v>Usage mobilité n°30</v>
      </c>
      <c r="B197" s="209" t="s">
        <v>639</v>
      </c>
      <c r="C197" s="209"/>
      <c r="D197" s="210">
        <f>D146*'Usages mobilité'!$BG33*(1+'Usages mobilité'!$BH33)^(D$7-$D$7)/1000</f>
        <v>0</v>
      </c>
      <c r="E197" s="210">
        <f>E146*'Usages mobilité'!$BG33*(1+'Usages mobilité'!$BH33)^(E$7-$D$7)/1000</f>
        <v>0</v>
      </c>
      <c r="F197" s="210">
        <f>F146*'Usages mobilité'!$BG33*(1+'Usages mobilité'!$BH33)^(F$7-$D$7)/1000</f>
        <v>0</v>
      </c>
      <c r="G197" s="210">
        <f>G146*'Usages mobilité'!$BG33*(1+'Usages mobilité'!$BH33)^(G$7-$D$7)/1000</f>
        <v>0</v>
      </c>
      <c r="H197" s="210">
        <f>H146*'Usages mobilité'!$BG33*(1+'Usages mobilité'!$BH33)^(H$7-$D$7)/1000</f>
        <v>0</v>
      </c>
      <c r="I197" s="210">
        <f>I146*'Usages mobilité'!$BG33*(1+'Usages mobilité'!$BH33)^(I$7-$D$7)/1000</f>
        <v>0</v>
      </c>
      <c r="J197" s="210">
        <f>J146*'Usages mobilité'!$BG33*(1+'Usages mobilité'!$BH33)^(J$7-$D$7)/1000</f>
        <v>0</v>
      </c>
      <c r="K197" s="210">
        <f>K146*'Usages mobilité'!$BG33*(1+'Usages mobilité'!$BH33)^(K$7-$D$7)/1000</f>
        <v>0</v>
      </c>
      <c r="L197" s="210">
        <f>L146*'Usages mobilité'!$BG33*(1+'Usages mobilité'!$BH33)^(L$7-$D$7)/1000</f>
        <v>0</v>
      </c>
      <c r="M197" s="210">
        <f>M146*'Usages mobilité'!$BG33*(1+'Usages mobilité'!$BH33)^(M$7-$D$7)/1000</f>
        <v>0</v>
      </c>
      <c r="N197" s="210">
        <f>N146*'Usages mobilité'!$BG33*(1+'Usages mobilité'!$BH33)^(N$7-$D$7)/1000</f>
        <v>0</v>
      </c>
      <c r="O197" s="210">
        <f>O146*'Usages mobilité'!$BG33*(1+'Usages mobilité'!$BH33)^(O$7-$D$7)/1000</f>
        <v>0</v>
      </c>
      <c r="P197" s="210">
        <f>P146*'Usages mobilité'!$BG33*(1+'Usages mobilité'!$BH33)^(P$7-$D$7)/1000</f>
        <v>0</v>
      </c>
      <c r="Q197" s="210">
        <f>Q146*'Usages mobilité'!$BG33*(1+'Usages mobilité'!$BH33)^(Q$7-$D$7)/1000</f>
        <v>0</v>
      </c>
      <c r="R197" s="210">
        <f>R146*'Usages mobilité'!$BG33*(1+'Usages mobilité'!$BH33)^(R$7-$D$7)/1000</f>
        <v>0</v>
      </c>
    </row>
    <row r="198" spans="1:18" hidden="1" outlineLevel="2" x14ac:dyDescent="0.35">
      <c r="A198" s="209" t="str">
        <f>'Usages mobilité'!A34</f>
        <v>Usage mobilité n°31</v>
      </c>
      <c r="B198" s="209" t="s">
        <v>639</v>
      </c>
      <c r="C198" s="209"/>
      <c r="D198" s="210">
        <f>D147*'Usages mobilité'!$BG34*(1+'Usages mobilité'!$BH34)^(D$7-$D$7)/1000</f>
        <v>0</v>
      </c>
      <c r="E198" s="210">
        <f>E147*'Usages mobilité'!$BG34*(1+'Usages mobilité'!$BH34)^(E$7-$D$7)/1000</f>
        <v>0</v>
      </c>
      <c r="F198" s="210">
        <f>F147*'Usages mobilité'!$BG34*(1+'Usages mobilité'!$BH34)^(F$7-$D$7)/1000</f>
        <v>0</v>
      </c>
      <c r="G198" s="210">
        <f>G147*'Usages mobilité'!$BG34*(1+'Usages mobilité'!$BH34)^(G$7-$D$7)/1000</f>
        <v>0</v>
      </c>
      <c r="H198" s="210">
        <f>H147*'Usages mobilité'!$BG34*(1+'Usages mobilité'!$BH34)^(H$7-$D$7)/1000</f>
        <v>0</v>
      </c>
      <c r="I198" s="210">
        <f>I147*'Usages mobilité'!$BG34*(1+'Usages mobilité'!$BH34)^(I$7-$D$7)/1000</f>
        <v>0</v>
      </c>
      <c r="J198" s="210">
        <f>J147*'Usages mobilité'!$BG34*(1+'Usages mobilité'!$BH34)^(J$7-$D$7)/1000</f>
        <v>0</v>
      </c>
      <c r="K198" s="210">
        <f>K147*'Usages mobilité'!$BG34*(1+'Usages mobilité'!$BH34)^(K$7-$D$7)/1000</f>
        <v>0</v>
      </c>
      <c r="L198" s="210">
        <f>L147*'Usages mobilité'!$BG34*(1+'Usages mobilité'!$BH34)^(L$7-$D$7)/1000</f>
        <v>0</v>
      </c>
      <c r="M198" s="210">
        <f>M147*'Usages mobilité'!$BG34*(1+'Usages mobilité'!$BH34)^(M$7-$D$7)/1000</f>
        <v>0</v>
      </c>
      <c r="N198" s="210">
        <f>N147*'Usages mobilité'!$BG34*(1+'Usages mobilité'!$BH34)^(N$7-$D$7)/1000</f>
        <v>0</v>
      </c>
      <c r="O198" s="210">
        <f>O147*'Usages mobilité'!$BG34*(1+'Usages mobilité'!$BH34)^(O$7-$D$7)/1000</f>
        <v>0</v>
      </c>
      <c r="P198" s="210">
        <f>P147*'Usages mobilité'!$BG34*(1+'Usages mobilité'!$BH34)^(P$7-$D$7)/1000</f>
        <v>0</v>
      </c>
      <c r="Q198" s="210">
        <f>Q147*'Usages mobilité'!$BG34*(1+'Usages mobilité'!$BH34)^(Q$7-$D$7)/1000</f>
        <v>0</v>
      </c>
      <c r="R198" s="210">
        <f>R147*'Usages mobilité'!$BG34*(1+'Usages mobilité'!$BH34)^(R$7-$D$7)/1000</f>
        <v>0</v>
      </c>
    </row>
    <row r="199" spans="1:18" hidden="1" outlineLevel="2" x14ac:dyDescent="0.35">
      <c r="A199" s="209" t="str">
        <f>'Usages mobilité'!A35</f>
        <v>Usage mobilité n°32</v>
      </c>
      <c r="B199" s="209" t="s">
        <v>639</v>
      </c>
      <c r="C199" s="209"/>
      <c r="D199" s="210">
        <f>D148*'Usages mobilité'!$BG35*(1+'Usages mobilité'!$BH35)^(D$7-$D$7)/1000</f>
        <v>0</v>
      </c>
      <c r="E199" s="210">
        <f>E148*'Usages mobilité'!$BG35*(1+'Usages mobilité'!$BH35)^(E$7-$D$7)/1000</f>
        <v>0</v>
      </c>
      <c r="F199" s="210">
        <f>F148*'Usages mobilité'!$BG35*(1+'Usages mobilité'!$BH35)^(F$7-$D$7)/1000</f>
        <v>0</v>
      </c>
      <c r="G199" s="210">
        <f>G148*'Usages mobilité'!$BG35*(1+'Usages mobilité'!$BH35)^(G$7-$D$7)/1000</f>
        <v>0</v>
      </c>
      <c r="H199" s="210">
        <f>H148*'Usages mobilité'!$BG35*(1+'Usages mobilité'!$BH35)^(H$7-$D$7)/1000</f>
        <v>0</v>
      </c>
      <c r="I199" s="210">
        <f>I148*'Usages mobilité'!$BG35*(1+'Usages mobilité'!$BH35)^(I$7-$D$7)/1000</f>
        <v>0</v>
      </c>
      <c r="J199" s="210">
        <f>J148*'Usages mobilité'!$BG35*(1+'Usages mobilité'!$BH35)^(J$7-$D$7)/1000</f>
        <v>0</v>
      </c>
      <c r="K199" s="210">
        <f>K148*'Usages mobilité'!$BG35*(1+'Usages mobilité'!$BH35)^(K$7-$D$7)/1000</f>
        <v>0</v>
      </c>
      <c r="L199" s="210">
        <f>L148*'Usages mobilité'!$BG35*(1+'Usages mobilité'!$BH35)^(L$7-$D$7)/1000</f>
        <v>0</v>
      </c>
      <c r="M199" s="210">
        <f>M148*'Usages mobilité'!$BG35*(1+'Usages mobilité'!$BH35)^(M$7-$D$7)/1000</f>
        <v>0</v>
      </c>
      <c r="N199" s="210">
        <f>N148*'Usages mobilité'!$BG35*(1+'Usages mobilité'!$BH35)^(N$7-$D$7)/1000</f>
        <v>0</v>
      </c>
      <c r="O199" s="210">
        <f>O148*'Usages mobilité'!$BG35*(1+'Usages mobilité'!$BH35)^(O$7-$D$7)/1000</f>
        <v>0</v>
      </c>
      <c r="P199" s="210">
        <f>P148*'Usages mobilité'!$BG35*(1+'Usages mobilité'!$BH35)^(P$7-$D$7)/1000</f>
        <v>0</v>
      </c>
      <c r="Q199" s="210">
        <f>Q148*'Usages mobilité'!$BG35*(1+'Usages mobilité'!$BH35)^(Q$7-$D$7)/1000</f>
        <v>0</v>
      </c>
      <c r="R199" s="210">
        <f>R148*'Usages mobilité'!$BG35*(1+'Usages mobilité'!$BH35)^(R$7-$D$7)/1000</f>
        <v>0</v>
      </c>
    </row>
    <row r="200" spans="1:18" hidden="1" outlineLevel="2" x14ac:dyDescent="0.35">
      <c r="A200" s="209" t="str">
        <f>'Usages mobilité'!A36</f>
        <v>Usage mobilité n°33</v>
      </c>
      <c r="B200" s="209" t="s">
        <v>639</v>
      </c>
      <c r="C200" s="209"/>
      <c r="D200" s="210">
        <f>D149*'Usages mobilité'!$BG36*(1+'Usages mobilité'!$BH36)^(D$7-$D$7)/1000</f>
        <v>0</v>
      </c>
      <c r="E200" s="210">
        <f>E149*'Usages mobilité'!$BG36*(1+'Usages mobilité'!$BH36)^(E$7-$D$7)/1000</f>
        <v>0</v>
      </c>
      <c r="F200" s="210">
        <f>F149*'Usages mobilité'!$BG36*(1+'Usages mobilité'!$BH36)^(F$7-$D$7)/1000</f>
        <v>0</v>
      </c>
      <c r="G200" s="210">
        <f>G149*'Usages mobilité'!$BG36*(1+'Usages mobilité'!$BH36)^(G$7-$D$7)/1000</f>
        <v>0</v>
      </c>
      <c r="H200" s="210">
        <f>H149*'Usages mobilité'!$BG36*(1+'Usages mobilité'!$BH36)^(H$7-$D$7)/1000</f>
        <v>0</v>
      </c>
      <c r="I200" s="210">
        <f>I149*'Usages mobilité'!$BG36*(1+'Usages mobilité'!$BH36)^(I$7-$D$7)/1000</f>
        <v>0</v>
      </c>
      <c r="J200" s="210">
        <f>J149*'Usages mobilité'!$BG36*(1+'Usages mobilité'!$BH36)^(J$7-$D$7)/1000</f>
        <v>0</v>
      </c>
      <c r="K200" s="210">
        <f>K149*'Usages mobilité'!$BG36*(1+'Usages mobilité'!$BH36)^(K$7-$D$7)/1000</f>
        <v>0</v>
      </c>
      <c r="L200" s="210">
        <f>L149*'Usages mobilité'!$BG36*(1+'Usages mobilité'!$BH36)^(L$7-$D$7)/1000</f>
        <v>0</v>
      </c>
      <c r="M200" s="210">
        <f>M149*'Usages mobilité'!$BG36*(1+'Usages mobilité'!$BH36)^(M$7-$D$7)/1000</f>
        <v>0</v>
      </c>
      <c r="N200" s="210">
        <f>N149*'Usages mobilité'!$BG36*(1+'Usages mobilité'!$BH36)^(N$7-$D$7)/1000</f>
        <v>0</v>
      </c>
      <c r="O200" s="210">
        <f>O149*'Usages mobilité'!$BG36*(1+'Usages mobilité'!$BH36)^(O$7-$D$7)/1000</f>
        <v>0</v>
      </c>
      <c r="P200" s="210">
        <f>P149*'Usages mobilité'!$BG36*(1+'Usages mobilité'!$BH36)^(P$7-$D$7)/1000</f>
        <v>0</v>
      </c>
      <c r="Q200" s="210">
        <f>Q149*'Usages mobilité'!$BG36*(1+'Usages mobilité'!$BH36)^(Q$7-$D$7)/1000</f>
        <v>0</v>
      </c>
      <c r="R200" s="210">
        <f>R149*'Usages mobilité'!$BG36*(1+'Usages mobilité'!$BH36)^(R$7-$D$7)/1000</f>
        <v>0</v>
      </c>
    </row>
    <row r="201" spans="1:18" hidden="1" outlineLevel="2" x14ac:dyDescent="0.35">
      <c r="A201" s="209" t="str">
        <f>'Usages mobilité'!A37</f>
        <v>Usage mobilité n°34</v>
      </c>
      <c r="B201" s="209" t="s">
        <v>639</v>
      </c>
      <c r="C201" s="209"/>
      <c r="D201" s="210">
        <f>D150*'Usages mobilité'!$BG37*(1+'Usages mobilité'!$BH37)^(D$7-$D$7)/1000</f>
        <v>0</v>
      </c>
      <c r="E201" s="210">
        <f>E150*'Usages mobilité'!$BG37*(1+'Usages mobilité'!$BH37)^(E$7-$D$7)/1000</f>
        <v>0</v>
      </c>
      <c r="F201" s="210">
        <f>F150*'Usages mobilité'!$BG37*(1+'Usages mobilité'!$BH37)^(F$7-$D$7)/1000</f>
        <v>0</v>
      </c>
      <c r="G201" s="210">
        <f>G150*'Usages mobilité'!$BG37*(1+'Usages mobilité'!$BH37)^(G$7-$D$7)/1000</f>
        <v>0</v>
      </c>
      <c r="H201" s="210">
        <f>H150*'Usages mobilité'!$BG37*(1+'Usages mobilité'!$BH37)^(H$7-$D$7)/1000</f>
        <v>0</v>
      </c>
      <c r="I201" s="210">
        <f>I150*'Usages mobilité'!$BG37*(1+'Usages mobilité'!$BH37)^(I$7-$D$7)/1000</f>
        <v>0</v>
      </c>
      <c r="J201" s="210">
        <f>J150*'Usages mobilité'!$BG37*(1+'Usages mobilité'!$BH37)^(J$7-$D$7)/1000</f>
        <v>0</v>
      </c>
      <c r="K201" s="210">
        <f>K150*'Usages mobilité'!$BG37*(1+'Usages mobilité'!$BH37)^(K$7-$D$7)/1000</f>
        <v>0</v>
      </c>
      <c r="L201" s="210">
        <f>L150*'Usages mobilité'!$BG37*(1+'Usages mobilité'!$BH37)^(L$7-$D$7)/1000</f>
        <v>0</v>
      </c>
      <c r="M201" s="210">
        <f>M150*'Usages mobilité'!$BG37*(1+'Usages mobilité'!$BH37)^(M$7-$D$7)/1000</f>
        <v>0</v>
      </c>
      <c r="N201" s="210">
        <f>N150*'Usages mobilité'!$BG37*(1+'Usages mobilité'!$BH37)^(N$7-$D$7)/1000</f>
        <v>0</v>
      </c>
      <c r="O201" s="210">
        <f>O150*'Usages mobilité'!$BG37*(1+'Usages mobilité'!$BH37)^(O$7-$D$7)/1000</f>
        <v>0</v>
      </c>
      <c r="P201" s="210">
        <f>P150*'Usages mobilité'!$BG37*(1+'Usages mobilité'!$BH37)^(P$7-$D$7)/1000</f>
        <v>0</v>
      </c>
      <c r="Q201" s="210">
        <f>Q150*'Usages mobilité'!$BG37*(1+'Usages mobilité'!$BH37)^(Q$7-$D$7)/1000</f>
        <v>0</v>
      </c>
      <c r="R201" s="210">
        <f>R150*'Usages mobilité'!$BG37*(1+'Usages mobilité'!$BH37)^(R$7-$D$7)/1000</f>
        <v>0</v>
      </c>
    </row>
    <row r="202" spans="1:18" hidden="1" outlineLevel="2" x14ac:dyDescent="0.35">
      <c r="A202" s="209" t="str">
        <f>'Usages mobilité'!A38</f>
        <v>Usage mobilité n°35</v>
      </c>
      <c r="B202" s="209" t="s">
        <v>639</v>
      </c>
      <c r="C202" s="209"/>
      <c r="D202" s="210">
        <f>D151*'Usages mobilité'!$BG38*(1+'Usages mobilité'!$BH38)^(D$7-$D$7)/1000</f>
        <v>0</v>
      </c>
      <c r="E202" s="210">
        <f>E151*'Usages mobilité'!$BG38*(1+'Usages mobilité'!$BH38)^(E$7-$D$7)/1000</f>
        <v>0</v>
      </c>
      <c r="F202" s="210">
        <f>F151*'Usages mobilité'!$BG38*(1+'Usages mobilité'!$BH38)^(F$7-$D$7)/1000</f>
        <v>0</v>
      </c>
      <c r="G202" s="210">
        <f>G151*'Usages mobilité'!$BG38*(1+'Usages mobilité'!$BH38)^(G$7-$D$7)/1000</f>
        <v>0</v>
      </c>
      <c r="H202" s="210">
        <f>H151*'Usages mobilité'!$BG38*(1+'Usages mobilité'!$BH38)^(H$7-$D$7)/1000</f>
        <v>0</v>
      </c>
      <c r="I202" s="210">
        <f>I151*'Usages mobilité'!$BG38*(1+'Usages mobilité'!$BH38)^(I$7-$D$7)/1000</f>
        <v>0</v>
      </c>
      <c r="J202" s="210">
        <f>J151*'Usages mobilité'!$BG38*(1+'Usages mobilité'!$BH38)^(J$7-$D$7)/1000</f>
        <v>0</v>
      </c>
      <c r="K202" s="210">
        <f>K151*'Usages mobilité'!$BG38*(1+'Usages mobilité'!$BH38)^(K$7-$D$7)/1000</f>
        <v>0</v>
      </c>
      <c r="L202" s="210">
        <f>L151*'Usages mobilité'!$BG38*(1+'Usages mobilité'!$BH38)^(L$7-$D$7)/1000</f>
        <v>0</v>
      </c>
      <c r="M202" s="210">
        <f>M151*'Usages mobilité'!$BG38*(1+'Usages mobilité'!$BH38)^(M$7-$D$7)/1000</f>
        <v>0</v>
      </c>
      <c r="N202" s="210">
        <f>N151*'Usages mobilité'!$BG38*(1+'Usages mobilité'!$BH38)^(N$7-$D$7)/1000</f>
        <v>0</v>
      </c>
      <c r="O202" s="210">
        <f>O151*'Usages mobilité'!$BG38*(1+'Usages mobilité'!$BH38)^(O$7-$D$7)/1000</f>
        <v>0</v>
      </c>
      <c r="P202" s="210">
        <f>P151*'Usages mobilité'!$BG38*(1+'Usages mobilité'!$BH38)^(P$7-$D$7)/1000</f>
        <v>0</v>
      </c>
      <c r="Q202" s="210">
        <f>Q151*'Usages mobilité'!$BG38*(1+'Usages mobilité'!$BH38)^(Q$7-$D$7)/1000</f>
        <v>0</v>
      </c>
      <c r="R202" s="210">
        <f>R151*'Usages mobilité'!$BG38*(1+'Usages mobilité'!$BH38)^(R$7-$D$7)/1000</f>
        <v>0</v>
      </c>
    </row>
    <row r="203" spans="1:18" hidden="1" outlineLevel="2" x14ac:dyDescent="0.35">
      <c r="A203" s="209" t="str">
        <f>'Usages mobilité'!A39</f>
        <v>Usage mobilité n°36</v>
      </c>
      <c r="B203" s="209" t="s">
        <v>639</v>
      </c>
      <c r="C203" s="209"/>
      <c r="D203" s="210">
        <f>D152*'Usages mobilité'!$BG39*(1+'Usages mobilité'!$BH39)^(D$7-$D$7)/1000</f>
        <v>0</v>
      </c>
      <c r="E203" s="210">
        <f>E152*'Usages mobilité'!$BG39*(1+'Usages mobilité'!$BH39)^(E$7-$D$7)/1000</f>
        <v>0</v>
      </c>
      <c r="F203" s="210">
        <f>F152*'Usages mobilité'!$BG39*(1+'Usages mobilité'!$BH39)^(F$7-$D$7)/1000</f>
        <v>0</v>
      </c>
      <c r="G203" s="210">
        <f>G152*'Usages mobilité'!$BG39*(1+'Usages mobilité'!$BH39)^(G$7-$D$7)/1000</f>
        <v>0</v>
      </c>
      <c r="H203" s="210">
        <f>H152*'Usages mobilité'!$BG39*(1+'Usages mobilité'!$BH39)^(H$7-$D$7)/1000</f>
        <v>0</v>
      </c>
      <c r="I203" s="210">
        <f>I152*'Usages mobilité'!$BG39*(1+'Usages mobilité'!$BH39)^(I$7-$D$7)/1000</f>
        <v>0</v>
      </c>
      <c r="J203" s="210">
        <f>J152*'Usages mobilité'!$BG39*(1+'Usages mobilité'!$BH39)^(J$7-$D$7)/1000</f>
        <v>0</v>
      </c>
      <c r="K203" s="210">
        <f>K152*'Usages mobilité'!$BG39*(1+'Usages mobilité'!$BH39)^(K$7-$D$7)/1000</f>
        <v>0</v>
      </c>
      <c r="L203" s="210">
        <f>L152*'Usages mobilité'!$BG39*(1+'Usages mobilité'!$BH39)^(L$7-$D$7)/1000</f>
        <v>0</v>
      </c>
      <c r="M203" s="210">
        <f>M152*'Usages mobilité'!$BG39*(1+'Usages mobilité'!$BH39)^(M$7-$D$7)/1000</f>
        <v>0</v>
      </c>
      <c r="N203" s="210">
        <f>N152*'Usages mobilité'!$BG39*(1+'Usages mobilité'!$BH39)^(N$7-$D$7)/1000</f>
        <v>0</v>
      </c>
      <c r="O203" s="210">
        <f>O152*'Usages mobilité'!$BG39*(1+'Usages mobilité'!$BH39)^(O$7-$D$7)/1000</f>
        <v>0</v>
      </c>
      <c r="P203" s="210">
        <f>P152*'Usages mobilité'!$BG39*(1+'Usages mobilité'!$BH39)^(P$7-$D$7)/1000</f>
        <v>0</v>
      </c>
      <c r="Q203" s="210">
        <f>Q152*'Usages mobilité'!$BG39*(1+'Usages mobilité'!$BH39)^(Q$7-$D$7)/1000</f>
        <v>0</v>
      </c>
      <c r="R203" s="210">
        <f>R152*'Usages mobilité'!$BG39*(1+'Usages mobilité'!$BH39)^(R$7-$D$7)/1000</f>
        <v>0</v>
      </c>
    </row>
    <row r="204" spans="1:18" hidden="1" outlineLevel="2" x14ac:dyDescent="0.35">
      <c r="A204" s="209" t="str">
        <f>'Usages mobilité'!A40</f>
        <v>Usage mobilité n°37</v>
      </c>
      <c r="B204" s="209" t="s">
        <v>639</v>
      </c>
      <c r="C204" s="209"/>
      <c r="D204" s="210">
        <f>D153*'Usages mobilité'!$BG40*(1+'Usages mobilité'!$BH40)^(D$7-$D$7)/1000</f>
        <v>0</v>
      </c>
      <c r="E204" s="210">
        <f>E153*'Usages mobilité'!$BG40*(1+'Usages mobilité'!$BH40)^(E$7-$D$7)/1000</f>
        <v>0</v>
      </c>
      <c r="F204" s="210">
        <f>F153*'Usages mobilité'!$BG40*(1+'Usages mobilité'!$BH40)^(F$7-$D$7)/1000</f>
        <v>0</v>
      </c>
      <c r="G204" s="210">
        <f>G153*'Usages mobilité'!$BG40*(1+'Usages mobilité'!$BH40)^(G$7-$D$7)/1000</f>
        <v>0</v>
      </c>
      <c r="H204" s="210">
        <f>H153*'Usages mobilité'!$BG40*(1+'Usages mobilité'!$BH40)^(H$7-$D$7)/1000</f>
        <v>0</v>
      </c>
      <c r="I204" s="210">
        <f>I153*'Usages mobilité'!$BG40*(1+'Usages mobilité'!$BH40)^(I$7-$D$7)/1000</f>
        <v>0</v>
      </c>
      <c r="J204" s="210">
        <f>J153*'Usages mobilité'!$BG40*(1+'Usages mobilité'!$BH40)^(J$7-$D$7)/1000</f>
        <v>0</v>
      </c>
      <c r="K204" s="210">
        <f>K153*'Usages mobilité'!$BG40*(1+'Usages mobilité'!$BH40)^(K$7-$D$7)/1000</f>
        <v>0</v>
      </c>
      <c r="L204" s="210">
        <f>L153*'Usages mobilité'!$BG40*(1+'Usages mobilité'!$BH40)^(L$7-$D$7)/1000</f>
        <v>0</v>
      </c>
      <c r="M204" s="210">
        <f>M153*'Usages mobilité'!$BG40*(1+'Usages mobilité'!$BH40)^(M$7-$D$7)/1000</f>
        <v>0</v>
      </c>
      <c r="N204" s="210">
        <f>N153*'Usages mobilité'!$BG40*(1+'Usages mobilité'!$BH40)^(N$7-$D$7)/1000</f>
        <v>0</v>
      </c>
      <c r="O204" s="210">
        <f>O153*'Usages mobilité'!$BG40*(1+'Usages mobilité'!$BH40)^(O$7-$D$7)/1000</f>
        <v>0</v>
      </c>
      <c r="P204" s="210">
        <f>P153*'Usages mobilité'!$BG40*(1+'Usages mobilité'!$BH40)^(P$7-$D$7)/1000</f>
        <v>0</v>
      </c>
      <c r="Q204" s="210">
        <f>Q153*'Usages mobilité'!$BG40*(1+'Usages mobilité'!$BH40)^(Q$7-$D$7)/1000</f>
        <v>0</v>
      </c>
      <c r="R204" s="210">
        <f>R153*'Usages mobilité'!$BG40*(1+'Usages mobilité'!$BH40)^(R$7-$D$7)/1000</f>
        <v>0</v>
      </c>
    </row>
    <row r="205" spans="1:18" hidden="1" outlineLevel="2" x14ac:dyDescent="0.35">
      <c r="A205" s="209" t="str">
        <f>'Usages mobilité'!A41</f>
        <v>Usage mobilité n°38</v>
      </c>
      <c r="B205" s="209" t="s">
        <v>639</v>
      </c>
      <c r="C205" s="209"/>
      <c r="D205" s="210">
        <f>D154*'Usages mobilité'!$BG41*(1+'Usages mobilité'!$BH41)^(D$7-$D$7)/1000</f>
        <v>0</v>
      </c>
      <c r="E205" s="210">
        <f>E154*'Usages mobilité'!$BG41*(1+'Usages mobilité'!$BH41)^(E$7-$D$7)/1000</f>
        <v>0</v>
      </c>
      <c r="F205" s="210">
        <f>F154*'Usages mobilité'!$BG41*(1+'Usages mobilité'!$BH41)^(F$7-$D$7)/1000</f>
        <v>0</v>
      </c>
      <c r="G205" s="210">
        <f>G154*'Usages mobilité'!$BG41*(1+'Usages mobilité'!$BH41)^(G$7-$D$7)/1000</f>
        <v>0</v>
      </c>
      <c r="H205" s="210">
        <f>H154*'Usages mobilité'!$BG41*(1+'Usages mobilité'!$BH41)^(H$7-$D$7)/1000</f>
        <v>0</v>
      </c>
      <c r="I205" s="210">
        <f>I154*'Usages mobilité'!$BG41*(1+'Usages mobilité'!$BH41)^(I$7-$D$7)/1000</f>
        <v>0</v>
      </c>
      <c r="J205" s="210">
        <f>J154*'Usages mobilité'!$BG41*(1+'Usages mobilité'!$BH41)^(J$7-$D$7)/1000</f>
        <v>0</v>
      </c>
      <c r="K205" s="210">
        <f>K154*'Usages mobilité'!$BG41*(1+'Usages mobilité'!$BH41)^(K$7-$D$7)/1000</f>
        <v>0</v>
      </c>
      <c r="L205" s="210">
        <f>L154*'Usages mobilité'!$BG41*(1+'Usages mobilité'!$BH41)^(L$7-$D$7)/1000</f>
        <v>0</v>
      </c>
      <c r="M205" s="210">
        <f>M154*'Usages mobilité'!$BG41*(1+'Usages mobilité'!$BH41)^(M$7-$D$7)/1000</f>
        <v>0</v>
      </c>
      <c r="N205" s="210">
        <f>N154*'Usages mobilité'!$BG41*(1+'Usages mobilité'!$BH41)^(N$7-$D$7)/1000</f>
        <v>0</v>
      </c>
      <c r="O205" s="210">
        <f>O154*'Usages mobilité'!$BG41*(1+'Usages mobilité'!$BH41)^(O$7-$D$7)/1000</f>
        <v>0</v>
      </c>
      <c r="P205" s="210">
        <f>P154*'Usages mobilité'!$BG41*(1+'Usages mobilité'!$BH41)^(P$7-$D$7)/1000</f>
        <v>0</v>
      </c>
      <c r="Q205" s="210">
        <f>Q154*'Usages mobilité'!$BG41*(1+'Usages mobilité'!$BH41)^(Q$7-$D$7)/1000</f>
        <v>0</v>
      </c>
      <c r="R205" s="210">
        <f>R154*'Usages mobilité'!$BG41*(1+'Usages mobilité'!$BH41)^(R$7-$D$7)/1000</f>
        <v>0</v>
      </c>
    </row>
    <row r="206" spans="1:18" hidden="1" outlineLevel="2" x14ac:dyDescent="0.35">
      <c r="A206" s="209" t="str">
        <f>'Usages mobilité'!A42</f>
        <v>Usage mobilité n°39</v>
      </c>
      <c r="B206" s="209" t="s">
        <v>639</v>
      </c>
      <c r="C206" s="209"/>
      <c r="D206" s="210">
        <f>D155*'Usages mobilité'!$BG42*(1+'Usages mobilité'!$BH42)^(D$7-$D$7)/1000</f>
        <v>0</v>
      </c>
      <c r="E206" s="210">
        <f>E155*'Usages mobilité'!$BG42*(1+'Usages mobilité'!$BH42)^(E$7-$D$7)/1000</f>
        <v>0</v>
      </c>
      <c r="F206" s="210">
        <f>F155*'Usages mobilité'!$BG42*(1+'Usages mobilité'!$BH42)^(F$7-$D$7)/1000</f>
        <v>0</v>
      </c>
      <c r="G206" s="210">
        <f>G155*'Usages mobilité'!$BG42*(1+'Usages mobilité'!$BH42)^(G$7-$D$7)/1000</f>
        <v>0</v>
      </c>
      <c r="H206" s="210">
        <f>H155*'Usages mobilité'!$BG42*(1+'Usages mobilité'!$BH42)^(H$7-$D$7)/1000</f>
        <v>0</v>
      </c>
      <c r="I206" s="210">
        <f>I155*'Usages mobilité'!$BG42*(1+'Usages mobilité'!$BH42)^(I$7-$D$7)/1000</f>
        <v>0</v>
      </c>
      <c r="J206" s="210">
        <f>J155*'Usages mobilité'!$BG42*(1+'Usages mobilité'!$BH42)^(J$7-$D$7)/1000</f>
        <v>0</v>
      </c>
      <c r="K206" s="210">
        <f>K155*'Usages mobilité'!$BG42*(1+'Usages mobilité'!$BH42)^(K$7-$D$7)/1000</f>
        <v>0</v>
      </c>
      <c r="L206" s="210">
        <f>L155*'Usages mobilité'!$BG42*(1+'Usages mobilité'!$BH42)^(L$7-$D$7)/1000</f>
        <v>0</v>
      </c>
      <c r="M206" s="210">
        <f>M155*'Usages mobilité'!$BG42*(1+'Usages mobilité'!$BH42)^(M$7-$D$7)/1000</f>
        <v>0</v>
      </c>
      <c r="N206" s="210">
        <f>N155*'Usages mobilité'!$BG42*(1+'Usages mobilité'!$BH42)^(N$7-$D$7)/1000</f>
        <v>0</v>
      </c>
      <c r="O206" s="210">
        <f>O155*'Usages mobilité'!$BG42*(1+'Usages mobilité'!$BH42)^(O$7-$D$7)/1000</f>
        <v>0</v>
      </c>
      <c r="P206" s="210">
        <f>P155*'Usages mobilité'!$BG42*(1+'Usages mobilité'!$BH42)^(P$7-$D$7)/1000</f>
        <v>0</v>
      </c>
      <c r="Q206" s="210">
        <f>Q155*'Usages mobilité'!$BG42*(1+'Usages mobilité'!$BH42)^(Q$7-$D$7)/1000</f>
        <v>0</v>
      </c>
      <c r="R206" s="210">
        <f>R155*'Usages mobilité'!$BG42*(1+'Usages mobilité'!$BH42)^(R$7-$D$7)/1000</f>
        <v>0</v>
      </c>
    </row>
    <row r="207" spans="1:18" hidden="1" outlineLevel="2" x14ac:dyDescent="0.35">
      <c r="A207" s="209" t="str">
        <f>'Usages mobilité'!A43</f>
        <v>Usage mobilité n°40</v>
      </c>
      <c r="B207" s="209" t="s">
        <v>639</v>
      </c>
      <c r="C207" s="209"/>
      <c r="D207" s="210">
        <f>D156*'Usages mobilité'!$BG43*(1+'Usages mobilité'!$BH43)^(D$7-$D$7)/1000</f>
        <v>0</v>
      </c>
      <c r="E207" s="210">
        <f>E156*'Usages mobilité'!$BG43*(1+'Usages mobilité'!$BH43)^(E$7-$D$7)/1000</f>
        <v>0</v>
      </c>
      <c r="F207" s="210">
        <f>F156*'Usages mobilité'!$BG43*(1+'Usages mobilité'!$BH43)^(F$7-$D$7)/1000</f>
        <v>0</v>
      </c>
      <c r="G207" s="210">
        <f>G156*'Usages mobilité'!$BG43*(1+'Usages mobilité'!$BH43)^(G$7-$D$7)/1000</f>
        <v>0</v>
      </c>
      <c r="H207" s="210">
        <f>H156*'Usages mobilité'!$BG43*(1+'Usages mobilité'!$BH43)^(H$7-$D$7)/1000</f>
        <v>0</v>
      </c>
      <c r="I207" s="210">
        <f>I156*'Usages mobilité'!$BG43*(1+'Usages mobilité'!$BH43)^(I$7-$D$7)/1000</f>
        <v>0</v>
      </c>
      <c r="J207" s="210">
        <f>J156*'Usages mobilité'!$BG43*(1+'Usages mobilité'!$BH43)^(J$7-$D$7)/1000</f>
        <v>0</v>
      </c>
      <c r="K207" s="210">
        <f>K156*'Usages mobilité'!$BG43*(1+'Usages mobilité'!$BH43)^(K$7-$D$7)/1000</f>
        <v>0</v>
      </c>
      <c r="L207" s="210">
        <f>L156*'Usages mobilité'!$BG43*(1+'Usages mobilité'!$BH43)^(L$7-$D$7)/1000</f>
        <v>0</v>
      </c>
      <c r="M207" s="210">
        <f>M156*'Usages mobilité'!$BG43*(1+'Usages mobilité'!$BH43)^(M$7-$D$7)/1000</f>
        <v>0</v>
      </c>
      <c r="N207" s="210">
        <f>N156*'Usages mobilité'!$BG43*(1+'Usages mobilité'!$BH43)^(N$7-$D$7)/1000</f>
        <v>0</v>
      </c>
      <c r="O207" s="210">
        <f>O156*'Usages mobilité'!$BG43*(1+'Usages mobilité'!$BH43)^(O$7-$D$7)/1000</f>
        <v>0</v>
      </c>
      <c r="P207" s="210">
        <f>P156*'Usages mobilité'!$BG43*(1+'Usages mobilité'!$BH43)^(P$7-$D$7)/1000</f>
        <v>0</v>
      </c>
      <c r="Q207" s="210">
        <f>Q156*'Usages mobilité'!$BG43*(1+'Usages mobilité'!$BH43)^(Q$7-$D$7)/1000</f>
        <v>0</v>
      </c>
      <c r="R207" s="210">
        <f>R156*'Usages mobilité'!$BG43*(1+'Usages mobilité'!$BH43)^(R$7-$D$7)/1000</f>
        <v>0</v>
      </c>
    </row>
    <row r="208" spans="1:18" hidden="1" outlineLevel="2" x14ac:dyDescent="0.35">
      <c r="A208" s="209" t="str">
        <f>'Usages mobilité'!A44</f>
        <v>Usage mobilité n°41</v>
      </c>
      <c r="B208" s="209" t="s">
        <v>639</v>
      </c>
      <c r="C208" s="209"/>
      <c r="D208" s="210">
        <f>D157*'Usages mobilité'!$BG44*(1+'Usages mobilité'!$BH44)^(D$7-$D$7)/1000</f>
        <v>0</v>
      </c>
      <c r="E208" s="210">
        <f>E157*'Usages mobilité'!$BG44*(1+'Usages mobilité'!$BH44)^(E$7-$D$7)/1000</f>
        <v>0</v>
      </c>
      <c r="F208" s="210">
        <f>F157*'Usages mobilité'!$BG44*(1+'Usages mobilité'!$BH44)^(F$7-$D$7)/1000</f>
        <v>0</v>
      </c>
      <c r="G208" s="210">
        <f>G157*'Usages mobilité'!$BG44*(1+'Usages mobilité'!$BH44)^(G$7-$D$7)/1000</f>
        <v>0</v>
      </c>
      <c r="H208" s="210">
        <f>H157*'Usages mobilité'!$BG44*(1+'Usages mobilité'!$BH44)^(H$7-$D$7)/1000</f>
        <v>0</v>
      </c>
      <c r="I208" s="210">
        <f>I157*'Usages mobilité'!$BG44*(1+'Usages mobilité'!$BH44)^(I$7-$D$7)/1000</f>
        <v>0</v>
      </c>
      <c r="J208" s="210">
        <f>J157*'Usages mobilité'!$BG44*(1+'Usages mobilité'!$BH44)^(J$7-$D$7)/1000</f>
        <v>0</v>
      </c>
      <c r="K208" s="210">
        <f>K157*'Usages mobilité'!$BG44*(1+'Usages mobilité'!$BH44)^(K$7-$D$7)/1000</f>
        <v>0</v>
      </c>
      <c r="L208" s="210">
        <f>L157*'Usages mobilité'!$BG44*(1+'Usages mobilité'!$BH44)^(L$7-$D$7)/1000</f>
        <v>0</v>
      </c>
      <c r="M208" s="210">
        <f>M157*'Usages mobilité'!$BG44*(1+'Usages mobilité'!$BH44)^(M$7-$D$7)/1000</f>
        <v>0</v>
      </c>
      <c r="N208" s="210">
        <f>N157*'Usages mobilité'!$BG44*(1+'Usages mobilité'!$BH44)^(N$7-$D$7)/1000</f>
        <v>0</v>
      </c>
      <c r="O208" s="210">
        <f>O157*'Usages mobilité'!$BG44*(1+'Usages mobilité'!$BH44)^(O$7-$D$7)/1000</f>
        <v>0</v>
      </c>
      <c r="P208" s="210">
        <f>P157*'Usages mobilité'!$BG44*(1+'Usages mobilité'!$BH44)^(P$7-$D$7)/1000</f>
        <v>0</v>
      </c>
      <c r="Q208" s="210">
        <f>Q157*'Usages mobilité'!$BG44*(1+'Usages mobilité'!$BH44)^(Q$7-$D$7)/1000</f>
        <v>0</v>
      </c>
      <c r="R208" s="210">
        <f>R157*'Usages mobilité'!$BG44*(1+'Usages mobilité'!$BH44)^(R$7-$D$7)/1000</f>
        <v>0</v>
      </c>
    </row>
    <row r="209" spans="1:18" hidden="1" outlineLevel="2" x14ac:dyDescent="0.35">
      <c r="A209" s="209" t="str">
        <f>'Usages mobilité'!A45</f>
        <v>Usage mobilité n°42</v>
      </c>
      <c r="B209" s="209" t="s">
        <v>639</v>
      </c>
      <c r="C209" s="209"/>
      <c r="D209" s="210">
        <f>D158*'Usages mobilité'!$BG45*(1+'Usages mobilité'!$BH45)^(D$7-$D$7)/1000</f>
        <v>0</v>
      </c>
      <c r="E209" s="210">
        <f>E158*'Usages mobilité'!$BG45*(1+'Usages mobilité'!$BH45)^(E$7-$D$7)/1000</f>
        <v>0</v>
      </c>
      <c r="F209" s="210">
        <f>F158*'Usages mobilité'!$BG45*(1+'Usages mobilité'!$BH45)^(F$7-$D$7)/1000</f>
        <v>0</v>
      </c>
      <c r="G209" s="210">
        <f>G158*'Usages mobilité'!$BG45*(1+'Usages mobilité'!$BH45)^(G$7-$D$7)/1000</f>
        <v>0</v>
      </c>
      <c r="H209" s="210">
        <f>H158*'Usages mobilité'!$BG45*(1+'Usages mobilité'!$BH45)^(H$7-$D$7)/1000</f>
        <v>0</v>
      </c>
      <c r="I209" s="210">
        <f>I158*'Usages mobilité'!$BG45*(1+'Usages mobilité'!$BH45)^(I$7-$D$7)/1000</f>
        <v>0</v>
      </c>
      <c r="J209" s="210">
        <f>J158*'Usages mobilité'!$BG45*(1+'Usages mobilité'!$BH45)^(J$7-$D$7)/1000</f>
        <v>0</v>
      </c>
      <c r="K209" s="210">
        <f>K158*'Usages mobilité'!$BG45*(1+'Usages mobilité'!$BH45)^(K$7-$D$7)/1000</f>
        <v>0</v>
      </c>
      <c r="L209" s="210">
        <f>L158*'Usages mobilité'!$BG45*(1+'Usages mobilité'!$BH45)^(L$7-$D$7)/1000</f>
        <v>0</v>
      </c>
      <c r="M209" s="210">
        <f>M158*'Usages mobilité'!$BG45*(1+'Usages mobilité'!$BH45)^(M$7-$D$7)/1000</f>
        <v>0</v>
      </c>
      <c r="N209" s="210">
        <f>N158*'Usages mobilité'!$BG45*(1+'Usages mobilité'!$BH45)^(N$7-$D$7)/1000</f>
        <v>0</v>
      </c>
      <c r="O209" s="210">
        <f>O158*'Usages mobilité'!$BG45*(1+'Usages mobilité'!$BH45)^(O$7-$D$7)/1000</f>
        <v>0</v>
      </c>
      <c r="P209" s="210">
        <f>P158*'Usages mobilité'!$BG45*(1+'Usages mobilité'!$BH45)^(P$7-$D$7)/1000</f>
        <v>0</v>
      </c>
      <c r="Q209" s="210">
        <f>Q158*'Usages mobilité'!$BG45*(1+'Usages mobilité'!$BH45)^(Q$7-$D$7)/1000</f>
        <v>0</v>
      </c>
      <c r="R209" s="210">
        <f>R158*'Usages mobilité'!$BG45*(1+'Usages mobilité'!$BH45)^(R$7-$D$7)/1000</f>
        <v>0</v>
      </c>
    </row>
    <row r="210" spans="1:18" hidden="1" outlineLevel="2" x14ac:dyDescent="0.35">
      <c r="A210" s="209" t="str">
        <f>'Usages mobilité'!A46</f>
        <v>Usage mobilité n°43</v>
      </c>
      <c r="B210" s="209" t="s">
        <v>639</v>
      </c>
      <c r="C210" s="209"/>
      <c r="D210" s="210">
        <f>D159*'Usages mobilité'!$BG46*(1+'Usages mobilité'!$BH46)^(D$7-$D$7)/1000</f>
        <v>0</v>
      </c>
      <c r="E210" s="210">
        <f>E159*'Usages mobilité'!$BG46*(1+'Usages mobilité'!$BH46)^(E$7-$D$7)/1000</f>
        <v>0</v>
      </c>
      <c r="F210" s="210">
        <f>F159*'Usages mobilité'!$BG46*(1+'Usages mobilité'!$BH46)^(F$7-$D$7)/1000</f>
        <v>0</v>
      </c>
      <c r="G210" s="210">
        <f>G159*'Usages mobilité'!$BG46*(1+'Usages mobilité'!$BH46)^(G$7-$D$7)/1000</f>
        <v>0</v>
      </c>
      <c r="H210" s="210">
        <f>H159*'Usages mobilité'!$BG46*(1+'Usages mobilité'!$BH46)^(H$7-$D$7)/1000</f>
        <v>0</v>
      </c>
      <c r="I210" s="210">
        <f>I159*'Usages mobilité'!$BG46*(1+'Usages mobilité'!$BH46)^(I$7-$D$7)/1000</f>
        <v>0</v>
      </c>
      <c r="J210" s="210">
        <f>J159*'Usages mobilité'!$BG46*(1+'Usages mobilité'!$BH46)^(J$7-$D$7)/1000</f>
        <v>0</v>
      </c>
      <c r="K210" s="210">
        <f>K159*'Usages mobilité'!$BG46*(1+'Usages mobilité'!$BH46)^(K$7-$D$7)/1000</f>
        <v>0</v>
      </c>
      <c r="L210" s="210">
        <f>L159*'Usages mobilité'!$BG46*(1+'Usages mobilité'!$BH46)^(L$7-$D$7)/1000</f>
        <v>0</v>
      </c>
      <c r="M210" s="210">
        <f>M159*'Usages mobilité'!$BG46*(1+'Usages mobilité'!$BH46)^(M$7-$D$7)/1000</f>
        <v>0</v>
      </c>
      <c r="N210" s="210">
        <f>N159*'Usages mobilité'!$BG46*(1+'Usages mobilité'!$BH46)^(N$7-$D$7)/1000</f>
        <v>0</v>
      </c>
      <c r="O210" s="210">
        <f>O159*'Usages mobilité'!$BG46*(1+'Usages mobilité'!$BH46)^(O$7-$D$7)/1000</f>
        <v>0</v>
      </c>
      <c r="P210" s="210">
        <f>P159*'Usages mobilité'!$BG46*(1+'Usages mobilité'!$BH46)^(P$7-$D$7)/1000</f>
        <v>0</v>
      </c>
      <c r="Q210" s="210">
        <f>Q159*'Usages mobilité'!$BG46*(1+'Usages mobilité'!$BH46)^(Q$7-$D$7)/1000</f>
        <v>0</v>
      </c>
      <c r="R210" s="210">
        <f>R159*'Usages mobilité'!$BG46*(1+'Usages mobilité'!$BH46)^(R$7-$D$7)/1000</f>
        <v>0</v>
      </c>
    </row>
    <row r="211" spans="1:18" hidden="1" outlineLevel="2" x14ac:dyDescent="0.35">
      <c r="A211" s="209" t="str">
        <f>'Usages mobilité'!A47</f>
        <v>Usage mobilité n°44</v>
      </c>
      <c r="B211" s="209" t="s">
        <v>639</v>
      </c>
      <c r="C211" s="209"/>
      <c r="D211" s="210">
        <f>D160*'Usages mobilité'!$BG47*(1+'Usages mobilité'!$BH47)^(D$7-$D$7)/1000</f>
        <v>0</v>
      </c>
      <c r="E211" s="210">
        <f>E160*'Usages mobilité'!$BG47*(1+'Usages mobilité'!$BH47)^(E$7-$D$7)/1000</f>
        <v>0</v>
      </c>
      <c r="F211" s="210">
        <f>F160*'Usages mobilité'!$BG47*(1+'Usages mobilité'!$BH47)^(F$7-$D$7)/1000</f>
        <v>0</v>
      </c>
      <c r="G211" s="210">
        <f>G160*'Usages mobilité'!$BG47*(1+'Usages mobilité'!$BH47)^(G$7-$D$7)/1000</f>
        <v>0</v>
      </c>
      <c r="H211" s="210">
        <f>H160*'Usages mobilité'!$BG47*(1+'Usages mobilité'!$BH47)^(H$7-$D$7)/1000</f>
        <v>0</v>
      </c>
      <c r="I211" s="210">
        <f>I160*'Usages mobilité'!$BG47*(1+'Usages mobilité'!$BH47)^(I$7-$D$7)/1000</f>
        <v>0</v>
      </c>
      <c r="J211" s="210">
        <f>J160*'Usages mobilité'!$BG47*(1+'Usages mobilité'!$BH47)^(J$7-$D$7)/1000</f>
        <v>0</v>
      </c>
      <c r="K211" s="210">
        <f>K160*'Usages mobilité'!$BG47*(1+'Usages mobilité'!$BH47)^(K$7-$D$7)/1000</f>
        <v>0</v>
      </c>
      <c r="L211" s="210">
        <f>L160*'Usages mobilité'!$BG47*(1+'Usages mobilité'!$BH47)^(L$7-$D$7)/1000</f>
        <v>0</v>
      </c>
      <c r="M211" s="210">
        <f>M160*'Usages mobilité'!$BG47*(1+'Usages mobilité'!$BH47)^(M$7-$D$7)/1000</f>
        <v>0</v>
      </c>
      <c r="N211" s="210">
        <f>N160*'Usages mobilité'!$BG47*(1+'Usages mobilité'!$BH47)^(N$7-$D$7)/1000</f>
        <v>0</v>
      </c>
      <c r="O211" s="210">
        <f>O160*'Usages mobilité'!$BG47*(1+'Usages mobilité'!$BH47)^(O$7-$D$7)/1000</f>
        <v>0</v>
      </c>
      <c r="P211" s="210">
        <f>P160*'Usages mobilité'!$BG47*(1+'Usages mobilité'!$BH47)^(P$7-$D$7)/1000</f>
        <v>0</v>
      </c>
      <c r="Q211" s="210">
        <f>Q160*'Usages mobilité'!$BG47*(1+'Usages mobilité'!$BH47)^(Q$7-$D$7)/1000</f>
        <v>0</v>
      </c>
      <c r="R211" s="210">
        <f>R160*'Usages mobilité'!$BG47*(1+'Usages mobilité'!$BH47)^(R$7-$D$7)/1000</f>
        <v>0</v>
      </c>
    </row>
    <row r="212" spans="1:18" hidden="1" outlineLevel="2" x14ac:dyDescent="0.35">
      <c r="A212" s="209" t="str">
        <f>'Usages mobilité'!A48</f>
        <v>Usage mobilité n°45</v>
      </c>
      <c r="B212" s="209" t="s">
        <v>639</v>
      </c>
      <c r="C212" s="209"/>
      <c r="D212" s="210">
        <f>D161*'Usages mobilité'!$BG48*(1+'Usages mobilité'!$BH48)^(D$7-$D$7)/1000</f>
        <v>0</v>
      </c>
      <c r="E212" s="210">
        <f>E161*'Usages mobilité'!$BG48*(1+'Usages mobilité'!$BH48)^(E$7-$D$7)/1000</f>
        <v>0</v>
      </c>
      <c r="F212" s="210">
        <f>F161*'Usages mobilité'!$BG48*(1+'Usages mobilité'!$BH48)^(F$7-$D$7)/1000</f>
        <v>0</v>
      </c>
      <c r="G212" s="210">
        <f>G161*'Usages mobilité'!$BG48*(1+'Usages mobilité'!$BH48)^(G$7-$D$7)/1000</f>
        <v>0</v>
      </c>
      <c r="H212" s="210">
        <f>H161*'Usages mobilité'!$BG48*(1+'Usages mobilité'!$BH48)^(H$7-$D$7)/1000</f>
        <v>0</v>
      </c>
      <c r="I212" s="210">
        <f>I161*'Usages mobilité'!$BG48*(1+'Usages mobilité'!$BH48)^(I$7-$D$7)/1000</f>
        <v>0</v>
      </c>
      <c r="J212" s="210">
        <f>J161*'Usages mobilité'!$BG48*(1+'Usages mobilité'!$BH48)^(J$7-$D$7)/1000</f>
        <v>0</v>
      </c>
      <c r="K212" s="210">
        <f>K161*'Usages mobilité'!$BG48*(1+'Usages mobilité'!$BH48)^(K$7-$D$7)/1000</f>
        <v>0</v>
      </c>
      <c r="L212" s="210">
        <f>L161*'Usages mobilité'!$BG48*(1+'Usages mobilité'!$BH48)^(L$7-$D$7)/1000</f>
        <v>0</v>
      </c>
      <c r="M212" s="210">
        <f>M161*'Usages mobilité'!$BG48*(1+'Usages mobilité'!$BH48)^(M$7-$D$7)/1000</f>
        <v>0</v>
      </c>
      <c r="N212" s="210">
        <f>N161*'Usages mobilité'!$BG48*(1+'Usages mobilité'!$BH48)^(N$7-$D$7)/1000</f>
        <v>0</v>
      </c>
      <c r="O212" s="210">
        <f>O161*'Usages mobilité'!$BG48*(1+'Usages mobilité'!$BH48)^(O$7-$D$7)/1000</f>
        <v>0</v>
      </c>
      <c r="P212" s="210">
        <f>P161*'Usages mobilité'!$BG48*(1+'Usages mobilité'!$BH48)^(P$7-$D$7)/1000</f>
        <v>0</v>
      </c>
      <c r="Q212" s="210">
        <f>Q161*'Usages mobilité'!$BG48*(1+'Usages mobilité'!$BH48)^(Q$7-$D$7)/1000</f>
        <v>0</v>
      </c>
      <c r="R212" s="210">
        <f>R161*'Usages mobilité'!$BG48*(1+'Usages mobilité'!$BH48)^(R$7-$D$7)/1000</f>
        <v>0</v>
      </c>
    </row>
    <row r="213" spans="1:18" hidden="1" outlineLevel="2" x14ac:dyDescent="0.35">
      <c r="A213" s="209" t="str">
        <f>'Usages mobilité'!A49</f>
        <v>Usage mobilité n°46</v>
      </c>
      <c r="B213" s="209" t="s">
        <v>639</v>
      </c>
      <c r="C213" s="209"/>
      <c r="D213" s="210">
        <f>D162*'Usages mobilité'!$BG49*(1+'Usages mobilité'!$BH49)^(D$7-$D$7)/1000</f>
        <v>0</v>
      </c>
      <c r="E213" s="210">
        <f>E162*'Usages mobilité'!$BG49*(1+'Usages mobilité'!$BH49)^(E$7-$D$7)/1000</f>
        <v>0</v>
      </c>
      <c r="F213" s="210">
        <f>F162*'Usages mobilité'!$BG49*(1+'Usages mobilité'!$BH49)^(F$7-$D$7)/1000</f>
        <v>0</v>
      </c>
      <c r="G213" s="210">
        <f>G162*'Usages mobilité'!$BG49*(1+'Usages mobilité'!$BH49)^(G$7-$D$7)/1000</f>
        <v>0</v>
      </c>
      <c r="H213" s="210">
        <f>H162*'Usages mobilité'!$BG49*(1+'Usages mobilité'!$BH49)^(H$7-$D$7)/1000</f>
        <v>0</v>
      </c>
      <c r="I213" s="210">
        <f>I162*'Usages mobilité'!$BG49*(1+'Usages mobilité'!$BH49)^(I$7-$D$7)/1000</f>
        <v>0</v>
      </c>
      <c r="J213" s="210">
        <f>J162*'Usages mobilité'!$BG49*(1+'Usages mobilité'!$BH49)^(J$7-$D$7)/1000</f>
        <v>0</v>
      </c>
      <c r="K213" s="210">
        <f>K162*'Usages mobilité'!$BG49*(1+'Usages mobilité'!$BH49)^(K$7-$D$7)/1000</f>
        <v>0</v>
      </c>
      <c r="L213" s="210">
        <f>L162*'Usages mobilité'!$BG49*(1+'Usages mobilité'!$BH49)^(L$7-$D$7)/1000</f>
        <v>0</v>
      </c>
      <c r="M213" s="210">
        <f>M162*'Usages mobilité'!$BG49*(1+'Usages mobilité'!$BH49)^(M$7-$D$7)/1000</f>
        <v>0</v>
      </c>
      <c r="N213" s="210">
        <f>N162*'Usages mobilité'!$BG49*(1+'Usages mobilité'!$BH49)^(N$7-$D$7)/1000</f>
        <v>0</v>
      </c>
      <c r="O213" s="210">
        <f>O162*'Usages mobilité'!$BG49*(1+'Usages mobilité'!$BH49)^(O$7-$D$7)/1000</f>
        <v>0</v>
      </c>
      <c r="P213" s="210">
        <f>P162*'Usages mobilité'!$BG49*(1+'Usages mobilité'!$BH49)^(P$7-$D$7)/1000</f>
        <v>0</v>
      </c>
      <c r="Q213" s="210">
        <f>Q162*'Usages mobilité'!$BG49*(1+'Usages mobilité'!$BH49)^(Q$7-$D$7)/1000</f>
        <v>0</v>
      </c>
      <c r="R213" s="210">
        <f>R162*'Usages mobilité'!$BG49*(1+'Usages mobilité'!$BH49)^(R$7-$D$7)/1000</f>
        <v>0</v>
      </c>
    </row>
    <row r="214" spans="1:18" hidden="1" outlineLevel="2" x14ac:dyDescent="0.35">
      <c r="A214" s="209" t="str">
        <f>'Usages mobilité'!A50</f>
        <v>Usage mobilité n°47</v>
      </c>
      <c r="B214" s="209" t="s">
        <v>639</v>
      </c>
      <c r="C214" s="209"/>
      <c r="D214" s="210">
        <f>D163*'Usages mobilité'!$BG50*(1+'Usages mobilité'!$BH50)^(D$7-$D$7)/1000</f>
        <v>0</v>
      </c>
      <c r="E214" s="210">
        <f>E163*'Usages mobilité'!$BG50*(1+'Usages mobilité'!$BH50)^(E$7-$D$7)/1000</f>
        <v>0</v>
      </c>
      <c r="F214" s="210">
        <f>F163*'Usages mobilité'!$BG50*(1+'Usages mobilité'!$BH50)^(F$7-$D$7)/1000</f>
        <v>0</v>
      </c>
      <c r="G214" s="210">
        <f>G163*'Usages mobilité'!$BG50*(1+'Usages mobilité'!$BH50)^(G$7-$D$7)/1000</f>
        <v>0</v>
      </c>
      <c r="H214" s="210">
        <f>H163*'Usages mobilité'!$BG50*(1+'Usages mobilité'!$BH50)^(H$7-$D$7)/1000</f>
        <v>0</v>
      </c>
      <c r="I214" s="210">
        <f>I163*'Usages mobilité'!$BG50*(1+'Usages mobilité'!$BH50)^(I$7-$D$7)/1000</f>
        <v>0</v>
      </c>
      <c r="J214" s="210">
        <f>J163*'Usages mobilité'!$BG50*(1+'Usages mobilité'!$BH50)^(J$7-$D$7)/1000</f>
        <v>0</v>
      </c>
      <c r="K214" s="210">
        <f>K163*'Usages mobilité'!$BG50*(1+'Usages mobilité'!$BH50)^(K$7-$D$7)/1000</f>
        <v>0</v>
      </c>
      <c r="L214" s="210">
        <f>L163*'Usages mobilité'!$BG50*(1+'Usages mobilité'!$BH50)^(L$7-$D$7)/1000</f>
        <v>0</v>
      </c>
      <c r="M214" s="210">
        <f>M163*'Usages mobilité'!$BG50*(1+'Usages mobilité'!$BH50)^(M$7-$D$7)/1000</f>
        <v>0</v>
      </c>
      <c r="N214" s="210">
        <f>N163*'Usages mobilité'!$BG50*(1+'Usages mobilité'!$BH50)^(N$7-$D$7)/1000</f>
        <v>0</v>
      </c>
      <c r="O214" s="210">
        <f>O163*'Usages mobilité'!$BG50*(1+'Usages mobilité'!$BH50)^(O$7-$D$7)/1000</f>
        <v>0</v>
      </c>
      <c r="P214" s="210">
        <f>P163*'Usages mobilité'!$BG50*(1+'Usages mobilité'!$BH50)^(P$7-$D$7)/1000</f>
        <v>0</v>
      </c>
      <c r="Q214" s="210">
        <f>Q163*'Usages mobilité'!$BG50*(1+'Usages mobilité'!$BH50)^(Q$7-$D$7)/1000</f>
        <v>0</v>
      </c>
      <c r="R214" s="210">
        <f>R163*'Usages mobilité'!$BG50*(1+'Usages mobilité'!$BH50)^(R$7-$D$7)/1000</f>
        <v>0</v>
      </c>
    </row>
    <row r="215" spans="1:18" hidden="1" outlineLevel="2" x14ac:dyDescent="0.35">
      <c r="A215" s="209" t="str">
        <f>'Usages mobilité'!A51</f>
        <v>Usage mobilité n°48</v>
      </c>
      <c r="B215" s="209" t="s">
        <v>639</v>
      </c>
      <c r="C215" s="209"/>
      <c r="D215" s="210">
        <f>D164*'Usages mobilité'!$BG51*(1+'Usages mobilité'!$BH51)^(D$7-$D$7)/1000</f>
        <v>0</v>
      </c>
      <c r="E215" s="210">
        <f>E164*'Usages mobilité'!$BG51*(1+'Usages mobilité'!$BH51)^(E$7-$D$7)/1000</f>
        <v>0</v>
      </c>
      <c r="F215" s="210">
        <f>F164*'Usages mobilité'!$BG51*(1+'Usages mobilité'!$BH51)^(F$7-$D$7)/1000</f>
        <v>0</v>
      </c>
      <c r="G215" s="210">
        <f>G164*'Usages mobilité'!$BG51*(1+'Usages mobilité'!$BH51)^(G$7-$D$7)/1000</f>
        <v>0</v>
      </c>
      <c r="H215" s="210">
        <f>H164*'Usages mobilité'!$BG51*(1+'Usages mobilité'!$BH51)^(H$7-$D$7)/1000</f>
        <v>0</v>
      </c>
      <c r="I215" s="210">
        <f>I164*'Usages mobilité'!$BG51*(1+'Usages mobilité'!$BH51)^(I$7-$D$7)/1000</f>
        <v>0</v>
      </c>
      <c r="J215" s="210">
        <f>J164*'Usages mobilité'!$BG51*(1+'Usages mobilité'!$BH51)^(J$7-$D$7)/1000</f>
        <v>0</v>
      </c>
      <c r="K215" s="210">
        <f>K164*'Usages mobilité'!$BG51*(1+'Usages mobilité'!$BH51)^(K$7-$D$7)/1000</f>
        <v>0</v>
      </c>
      <c r="L215" s="210">
        <f>L164*'Usages mobilité'!$BG51*(1+'Usages mobilité'!$BH51)^(L$7-$D$7)/1000</f>
        <v>0</v>
      </c>
      <c r="M215" s="210">
        <f>M164*'Usages mobilité'!$BG51*(1+'Usages mobilité'!$BH51)^(M$7-$D$7)/1000</f>
        <v>0</v>
      </c>
      <c r="N215" s="210">
        <f>N164*'Usages mobilité'!$BG51*(1+'Usages mobilité'!$BH51)^(N$7-$D$7)/1000</f>
        <v>0</v>
      </c>
      <c r="O215" s="210">
        <f>O164*'Usages mobilité'!$BG51*(1+'Usages mobilité'!$BH51)^(O$7-$D$7)/1000</f>
        <v>0</v>
      </c>
      <c r="P215" s="210">
        <f>P164*'Usages mobilité'!$BG51*(1+'Usages mobilité'!$BH51)^(P$7-$D$7)/1000</f>
        <v>0</v>
      </c>
      <c r="Q215" s="210">
        <f>Q164*'Usages mobilité'!$BG51*(1+'Usages mobilité'!$BH51)^(Q$7-$D$7)/1000</f>
        <v>0</v>
      </c>
      <c r="R215" s="210">
        <f>R164*'Usages mobilité'!$BG51*(1+'Usages mobilité'!$BH51)^(R$7-$D$7)/1000</f>
        <v>0</v>
      </c>
    </row>
    <row r="216" spans="1:18" hidden="1" outlineLevel="2" x14ac:dyDescent="0.35">
      <c r="A216" s="209" t="str">
        <f>'Usages mobilité'!A52</f>
        <v>Usage mobilité n°49</v>
      </c>
      <c r="B216" s="209" t="s">
        <v>639</v>
      </c>
      <c r="C216" s="209"/>
      <c r="D216" s="210">
        <f>D165*'Usages mobilité'!$BG52*(1+'Usages mobilité'!$BH52)^(D$7-$D$7)/1000</f>
        <v>0</v>
      </c>
      <c r="E216" s="210">
        <f>E165*'Usages mobilité'!$BG52*(1+'Usages mobilité'!$BH52)^(E$7-$D$7)/1000</f>
        <v>0</v>
      </c>
      <c r="F216" s="210">
        <f>F165*'Usages mobilité'!$BG52*(1+'Usages mobilité'!$BH52)^(F$7-$D$7)/1000</f>
        <v>0</v>
      </c>
      <c r="G216" s="210">
        <f>G165*'Usages mobilité'!$BG52*(1+'Usages mobilité'!$BH52)^(G$7-$D$7)/1000</f>
        <v>0</v>
      </c>
      <c r="H216" s="210">
        <f>H165*'Usages mobilité'!$BG52*(1+'Usages mobilité'!$BH52)^(H$7-$D$7)/1000</f>
        <v>0</v>
      </c>
      <c r="I216" s="210">
        <f>I165*'Usages mobilité'!$BG52*(1+'Usages mobilité'!$BH52)^(I$7-$D$7)/1000</f>
        <v>0</v>
      </c>
      <c r="J216" s="210">
        <f>J165*'Usages mobilité'!$BG52*(1+'Usages mobilité'!$BH52)^(J$7-$D$7)/1000</f>
        <v>0</v>
      </c>
      <c r="K216" s="210">
        <f>K165*'Usages mobilité'!$BG52*(1+'Usages mobilité'!$BH52)^(K$7-$D$7)/1000</f>
        <v>0</v>
      </c>
      <c r="L216" s="210">
        <f>L165*'Usages mobilité'!$BG52*(1+'Usages mobilité'!$BH52)^(L$7-$D$7)/1000</f>
        <v>0</v>
      </c>
      <c r="M216" s="210">
        <f>M165*'Usages mobilité'!$BG52*(1+'Usages mobilité'!$BH52)^(M$7-$D$7)/1000</f>
        <v>0</v>
      </c>
      <c r="N216" s="210">
        <f>N165*'Usages mobilité'!$BG52*(1+'Usages mobilité'!$BH52)^(N$7-$D$7)/1000</f>
        <v>0</v>
      </c>
      <c r="O216" s="210">
        <f>O165*'Usages mobilité'!$BG52*(1+'Usages mobilité'!$BH52)^(O$7-$D$7)/1000</f>
        <v>0</v>
      </c>
      <c r="P216" s="210">
        <f>P165*'Usages mobilité'!$BG52*(1+'Usages mobilité'!$BH52)^(P$7-$D$7)/1000</f>
        <v>0</v>
      </c>
      <c r="Q216" s="210">
        <f>Q165*'Usages mobilité'!$BG52*(1+'Usages mobilité'!$BH52)^(Q$7-$D$7)/1000</f>
        <v>0</v>
      </c>
      <c r="R216" s="210">
        <f>R165*'Usages mobilité'!$BG52*(1+'Usages mobilité'!$BH52)^(R$7-$D$7)/1000</f>
        <v>0</v>
      </c>
    </row>
    <row r="217" spans="1:18" hidden="1" outlineLevel="2" x14ac:dyDescent="0.35">
      <c r="A217" s="209" t="str">
        <f>'Usages mobilité'!A53</f>
        <v>Usage mobilité n°50</v>
      </c>
      <c r="B217" s="209" t="s">
        <v>639</v>
      </c>
      <c r="C217" s="209"/>
      <c r="D217" s="210">
        <f>D166*'Usages mobilité'!$BG53*(1+'Usages mobilité'!$BH53)^(D$7-$D$7)/1000</f>
        <v>0</v>
      </c>
      <c r="E217" s="210">
        <f>E166*'Usages mobilité'!$BG53*(1+'Usages mobilité'!$BH53)^(E$7-$D$7)/1000</f>
        <v>0</v>
      </c>
      <c r="F217" s="210">
        <f>F166*'Usages mobilité'!$BG53*(1+'Usages mobilité'!$BH53)^(F$7-$D$7)/1000</f>
        <v>0</v>
      </c>
      <c r="G217" s="210">
        <f>G166*'Usages mobilité'!$BG53*(1+'Usages mobilité'!$BH53)^(G$7-$D$7)/1000</f>
        <v>0</v>
      </c>
      <c r="H217" s="210">
        <f>H166*'Usages mobilité'!$BG53*(1+'Usages mobilité'!$BH53)^(H$7-$D$7)/1000</f>
        <v>0</v>
      </c>
      <c r="I217" s="210">
        <f>I166*'Usages mobilité'!$BG53*(1+'Usages mobilité'!$BH53)^(I$7-$D$7)/1000</f>
        <v>0</v>
      </c>
      <c r="J217" s="210">
        <f>J166*'Usages mobilité'!$BG53*(1+'Usages mobilité'!$BH53)^(J$7-$D$7)/1000</f>
        <v>0</v>
      </c>
      <c r="K217" s="210">
        <f>K166*'Usages mobilité'!$BG53*(1+'Usages mobilité'!$BH53)^(K$7-$D$7)/1000</f>
        <v>0</v>
      </c>
      <c r="L217" s="210">
        <f>L166*'Usages mobilité'!$BG53*(1+'Usages mobilité'!$BH53)^(L$7-$D$7)/1000</f>
        <v>0</v>
      </c>
      <c r="M217" s="210">
        <f>M166*'Usages mobilité'!$BG53*(1+'Usages mobilité'!$BH53)^(M$7-$D$7)/1000</f>
        <v>0</v>
      </c>
      <c r="N217" s="210">
        <f>N166*'Usages mobilité'!$BG53*(1+'Usages mobilité'!$BH53)^(N$7-$D$7)/1000</f>
        <v>0</v>
      </c>
      <c r="O217" s="210">
        <f>O166*'Usages mobilité'!$BG53*(1+'Usages mobilité'!$BH53)^(O$7-$D$7)/1000</f>
        <v>0</v>
      </c>
      <c r="P217" s="210">
        <f>P166*'Usages mobilité'!$BG53*(1+'Usages mobilité'!$BH53)^(P$7-$D$7)/1000</f>
        <v>0</v>
      </c>
      <c r="Q217" s="210">
        <f>Q166*'Usages mobilité'!$BG53*(1+'Usages mobilité'!$BH53)^(Q$7-$D$7)/1000</f>
        <v>0</v>
      </c>
      <c r="R217" s="210">
        <f>R166*'Usages mobilité'!$BG53*(1+'Usages mobilité'!$BH53)^(R$7-$D$7)/1000</f>
        <v>0</v>
      </c>
    </row>
    <row r="218" spans="1:18" hidden="1" outlineLevel="1" collapsed="1" x14ac:dyDescent="0.35">
      <c r="A218" s="209" t="s">
        <v>644</v>
      </c>
      <c r="B218" s="209"/>
      <c r="C218" s="209"/>
      <c r="D218" s="210">
        <f t="shared" ref="D218:R218" si="13">SUM(D168:D217)</f>
        <v>0</v>
      </c>
      <c r="E218" s="210">
        <f t="shared" si="13"/>
        <v>0</v>
      </c>
      <c r="F218" s="210">
        <f t="shared" si="13"/>
        <v>0</v>
      </c>
      <c r="G218" s="210">
        <f t="shared" si="13"/>
        <v>0</v>
      </c>
      <c r="H218" s="210">
        <f t="shared" si="13"/>
        <v>0</v>
      </c>
      <c r="I218" s="210">
        <f t="shared" si="13"/>
        <v>0</v>
      </c>
      <c r="J218" s="210">
        <f t="shared" si="13"/>
        <v>0</v>
      </c>
      <c r="K218" s="210">
        <f t="shared" si="13"/>
        <v>0</v>
      </c>
      <c r="L218" s="210">
        <f t="shared" si="13"/>
        <v>0</v>
      </c>
      <c r="M218" s="210">
        <f t="shared" si="13"/>
        <v>0</v>
      </c>
      <c r="N218" s="210">
        <f t="shared" si="13"/>
        <v>0</v>
      </c>
      <c r="O218" s="210">
        <f t="shared" si="13"/>
        <v>0</v>
      </c>
      <c r="P218" s="210">
        <f t="shared" si="13"/>
        <v>0</v>
      </c>
      <c r="Q218" s="210">
        <f t="shared" si="13"/>
        <v>0</v>
      </c>
      <c r="R218" s="210">
        <f t="shared" si="13"/>
        <v>0</v>
      </c>
    </row>
    <row r="219" spans="1:18" hidden="1" outlineLevel="1" x14ac:dyDescent="0.35">
      <c r="A219" s="43" t="s">
        <v>645</v>
      </c>
      <c r="B219" s="43"/>
      <c r="C219" s="43"/>
      <c r="D219" s="231"/>
      <c r="E219" s="231"/>
      <c r="F219" s="231"/>
      <c r="G219" s="231"/>
      <c r="H219" s="231"/>
      <c r="I219" s="231"/>
      <c r="J219" s="231"/>
      <c r="K219" s="231"/>
      <c r="L219" s="231"/>
      <c r="M219" s="231"/>
      <c r="N219" s="231"/>
      <c r="O219" s="231"/>
      <c r="P219" s="231"/>
      <c r="Q219" s="231"/>
      <c r="R219" s="231"/>
    </row>
    <row r="220" spans="1:18" hidden="1" outlineLevel="1" x14ac:dyDescent="0.35">
      <c r="A220" s="43" t="s">
        <v>646</v>
      </c>
      <c r="B220" s="43"/>
      <c r="C220" s="43"/>
      <c r="D220" s="231"/>
      <c r="E220" s="231"/>
      <c r="F220" s="231"/>
      <c r="G220" s="231"/>
      <c r="H220" s="231"/>
      <c r="I220" s="231"/>
      <c r="J220" s="231"/>
      <c r="K220" s="231"/>
      <c r="L220" s="231"/>
      <c r="M220" s="231"/>
      <c r="N220" s="231"/>
      <c r="O220" s="231"/>
      <c r="P220" s="231"/>
      <c r="Q220" s="231"/>
      <c r="R220" s="231"/>
    </row>
    <row r="221" spans="1:18" hidden="1" outlineLevel="1" x14ac:dyDescent="0.35">
      <c r="A221" s="211" t="s">
        <v>647</v>
      </c>
      <c r="B221" s="209"/>
      <c r="C221" s="209"/>
      <c r="D221" s="210">
        <f t="shared" ref="D221:R221" si="14">D114+D116+D218+D220</f>
        <v>0</v>
      </c>
      <c r="E221" s="210">
        <f t="shared" si="14"/>
        <v>0</v>
      </c>
      <c r="F221" s="210">
        <f>F114+F116+F218+F220</f>
        <v>0</v>
      </c>
      <c r="G221" s="210">
        <f t="shared" si="14"/>
        <v>0</v>
      </c>
      <c r="H221" s="210">
        <f t="shared" si="14"/>
        <v>0</v>
      </c>
      <c r="I221" s="210">
        <f t="shared" si="14"/>
        <v>0</v>
      </c>
      <c r="J221" s="210">
        <f t="shared" si="14"/>
        <v>0</v>
      </c>
      <c r="K221" s="210">
        <f t="shared" si="14"/>
        <v>0</v>
      </c>
      <c r="L221" s="210">
        <f t="shared" si="14"/>
        <v>0</v>
      </c>
      <c r="M221" s="210">
        <f t="shared" si="14"/>
        <v>0</v>
      </c>
      <c r="N221" s="210">
        <f t="shared" si="14"/>
        <v>0</v>
      </c>
      <c r="O221" s="210">
        <f t="shared" si="14"/>
        <v>0</v>
      </c>
      <c r="P221" s="210">
        <f t="shared" si="14"/>
        <v>0</v>
      </c>
      <c r="Q221" s="210">
        <f t="shared" si="14"/>
        <v>0</v>
      </c>
      <c r="R221" s="210">
        <f t="shared" si="14"/>
        <v>0</v>
      </c>
    </row>
    <row r="222" spans="1:18" s="23" customFormat="1" hidden="1" outlineLevel="1" x14ac:dyDescent="0.35"/>
    <row r="223" spans="1:18" hidden="1" outlineLevel="1" x14ac:dyDescent="0.35">
      <c r="A223" s="273" t="s">
        <v>648</v>
      </c>
      <c r="B223" s="212" t="s">
        <v>649</v>
      </c>
      <c r="C223" s="43"/>
      <c r="D223" s="231"/>
      <c r="E223" s="231"/>
      <c r="F223" s="231"/>
      <c r="G223" s="231"/>
      <c r="H223" s="231"/>
      <c r="I223" s="231"/>
      <c r="J223" s="231"/>
      <c r="K223" s="231"/>
      <c r="L223" s="231"/>
      <c r="M223" s="231"/>
      <c r="N223" s="231"/>
      <c r="O223" s="231"/>
      <c r="P223" s="231"/>
      <c r="Q223" s="231"/>
      <c r="R223" s="231"/>
    </row>
    <row r="224" spans="1:18" hidden="1" outlineLevel="1" x14ac:dyDescent="0.35">
      <c r="A224" s="273"/>
      <c r="B224" s="213" t="s">
        <v>650</v>
      </c>
      <c r="C224" s="209"/>
      <c r="D224" s="210">
        <f>IF(AND($B3&lt;&gt;"",$B4&lt;&gt;""),D223*(VLOOKUP($B3,Production!$G4:$P53,10)*(1+VLOOKUP($B3,Production!$G4:$Q53,11))^(D7-$D7))/1000,0)</f>
        <v>0</v>
      </c>
      <c r="E224" s="210">
        <f>IF(AND($B3&lt;&gt;"",$B4&lt;&gt;""),E223*(VLOOKUP($B3,Production!$G4:$P53,10)*(1+VLOOKUP($B3,Production!$G4:$Q53,11))^(E7-$D7))/1000,0)</f>
        <v>0</v>
      </c>
      <c r="F224" s="210">
        <f>IF(AND($B3&lt;&gt;"",$B4&lt;&gt;""),F223*(VLOOKUP($B3,Production!$G4:$P53,10)*(1+VLOOKUP($B3,Production!$G4:$Q53,11))^(F7-$D7))/1000,0)</f>
        <v>0</v>
      </c>
      <c r="G224" s="210">
        <f>IF(AND($B3&lt;&gt;"",$B4&lt;&gt;""),G223*(VLOOKUP($B3,Production!$G4:$P53,10)*(1+VLOOKUP($B3,Production!$G4:$Q53,11))^(G7-$D7))/1000,0)</f>
        <v>0</v>
      </c>
      <c r="H224" s="210">
        <f>IF(AND($B3&lt;&gt;"",$B4&lt;&gt;""),H223*(VLOOKUP($B3,Production!$G4:$P53,10)*(1+VLOOKUP($B3,Production!$G4:$Q53,11))^(H7-$D7))/1000,0)</f>
        <v>0</v>
      </c>
      <c r="I224" s="210">
        <f>IF(AND($B3&lt;&gt;"",$B4&lt;&gt;""),I223*(VLOOKUP($B3,Production!$G4:$P53,10)*(1+VLOOKUP($B3,Production!$G4:$Q53,11))^(I7-$D7))/1000,0)</f>
        <v>0</v>
      </c>
      <c r="J224" s="210">
        <f>IF(AND($B3&lt;&gt;"",$B4&lt;&gt;""),J223*(VLOOKUP($B3,Production!$G4:$P53,10)*(1+VLOOKUP($B3,Production!$G4:$Q53,11))^(J7-$D7))/1000,0)</f>
        <v>0</v>
      </c>
      <c r="K224" s="210">
        <f>IF(AND($B3&lt;&gt;"",$B4&lt;&gt;""),K223*(VLOOKUP($B3,Production!$G4:$P53,10)*(1+VLOOKUP($B3,Production!$G4:$Q53,11))^(K7-$D7))/1000,0)</f>
        <v>0</v>
      </c>
      <c r="L224" s="210">
        <f>IF(AND($B3&lt;&gt;"",$B4&lt;&gt;""),L223*(VLOOKUP($B3,Production!$G4:$P53,10)*(1+VLOOKUP($B3,Production!$G4:$Q53,11))^(L7-$D7))/1000,0)</f>
        <v>0</v>
      </c>
      <c r="M224" s="210">
        <f>IF(AND($B3&lt;&gt;"",$B4&lt;&gt;""),M223*(VLOOKUP($B3,Production!$G4:$P53,10)*(1+VLOOKUP($B3,Production!$G4:$Q53,11))^(M7-$D7))/1000,0)</f>
        <v>0</v>
      </c>
      <c r="N224" s="210">
        <f>IF(AND($B3&lt;&gt;"",$B4&lt;&gt;""),N223*(VLOOKUP($B3,Production!$G4:$P53,10)*(1+VLOOKUP($B3,Production!$G4:$Q53,11))^(N7-$D7))/1000,0)</f>
        <v>0</v>
      </c>
      <c r="O224" s="210">
        <f>IF(AND($B3&lt;&gt;"",$B4&lt;&gt;""),O223*(VLOOKUP($B3,Production!$G4:$P53,10)*(1+VLOOKUP($B3,Production!$G4:$Q53,11))^(O7-$D7))/1000,0)</f>
        <v>0</v>
      </c>
      <c r="P224" s="210">
        <f>IF(AND($B3&lt;&gt;"",$B4&lt;&gt;""),P223*(VLOOKUP($B3,Production!$G4:$P53,10)*(1+VLOOKUP($B3,Production!$G4:$Q53,11))^(P7-$D7))/1000,0)</f>
        <v>0</v>
      </c>
      <c r="Q224" s="210">
        <f>IF(AND($B3&lt;&gt;"",$B4&lt;&gt;""),Q223*(VLOOKUP($B3,Production!$G4:$P53,10)*(1+VLOOKUP($B3,Production!$G4:$Q53,11))^(Q7-$D7))/1000,0)</f>
        <v>0</v>
      </c>
      <c r="R224" s="210">
        <f>IF(AND($B3&lt;&gt;"",$B4&lt;&gt;""),R223*(VLOOKUP($B3,Production!$G4:$P53,10)*(1+VLOOKUP($B3,Production!$G4:$Q53,11))^(R7-$D7))/1000,0)</f>
        <v>0</v>
      </c>
    </row>
    <row r="225" spans="1:18" hidden="1" outlineLevel="1" x14ac:dyDescent="0.35">
      <c r="A225" s="273" t="s">
        <v>651</v>
      </c>
      <c r="B225" s="212" t="s">
        <v>652</v>
      </c>
      <c r="C225" s="43"/>
      <c r="D225" s="231"/>
      <c r="E225" s="231"/>
      <c r="F225" s="231"/>
      <c r="G225" s="231"/>
      <c r="H225" s="231"/>
      <c r="I225" s="231"/>
      <c r="J225" s="231"/>
      <c r="K225" s="231"/>
      <c r="L225" s="231"/>
      <c r="M225" s="231"/>
      <c r="N225" s="231"/>
      <c r="O225" s="231"/>
      <c r="P225" s="231"/>
      <c r="Q225" s="231"/>
      <c r="R225" s="231"/>
    </row>
    <row r="226" spans="1:18" hidden="1" outlineLevel="1" x14ac:dyDescent="0.35">
      <c r="A226" s="273"/>
      <c r="B226" s="213" t="s">
        <v>650</v>
      </c>
      <c r="C226" s="209"/>
      <c r="D226" s="210">
        <f>IF($B3&lt;&gt;"",D225*(VLOOKUP($B3,Production!$G4:$R53,12)*(1+VLOOKUP($B3,Production!$G4:$S53,13))^(D7-$D7))/1000,0)</f>
        <v>0</v>
      </c>
      <c r="E226" s="210">
        <f>IF($B3&lt;&gt;"",E225*(VLOOKUP($B3,Production!$G4:$R53,12)*(1+VLOOKUP($B3,Production!$G4:$S53,13))^(E7-$D7))/1000,0)</f>
        <v>0</v>
      </c>
      <c r="F226" s="210">
        <f>IF($B3&lt;&gt;"",F225*(VLOOKUP($B3,Production!$G4:$R53,12)*(1+VLOOKUP($B3,Production!$G4:$S53,13))^(F7-$D7))/1000,0)</f>
        <v>0</v>
      </c>
      <c r="G226" s="210">
        <f>IF($B3&lt;&gt;"",G225*(VLOOKUP($B3,Production!$G4:$R53,12)*(1+VLOOKUP($B3,Production!$G4:$S53,13))^(G7-$D7))/1000,0)</f>
        <v>0</v>
      </c>
      <c r="H226" s="210">
        <f>IF($B3&lt;&gt;"",H225*(VLOOKUP($B3,Production!$G4:$R53,12)*(1+VLOOKUP($B3,Production!$G4:$S53,13))^(H7-$D7))/1000,0)</f>
        <v>0</v>
      </c>
      <c r="I226" s="210">
        <f>IF($B3&lt;&gt;"",I225*(VLOOKUP($B3,Production!$G4:$R53,12)*(1+VLOOKUP($B3,Production!$G4:$S53,13))^(I7-$D7))/1000,0)</f>
        <v>0</v>
      </c>
      <c r="J226" s="210">
        <f>IF($B3&lt;&gt;"",J225*(VLOOKUP($B3,Production!$G4:$R53,12)*(1+VLOOKUP($B3,Production!$G4:$S53,13))^(J7-$D7))/1000,0)</f>
        <v>0</v>
      </c>
      <c r="K226" s="210">
        <f>IF($B3&lt;&gt;"",K225*(VLOOKUP($B3,Production!$G4:$R53,12)*(1+VLOOKUP($B3,Production!$G4:$S53,13))^(K7-$D7))/1000,0)</f>
        <v>0</v>
      </c>
      <c r="L226" s="210">
        <f>IF($B3&lt;&gt;"",L225*(VLOOKUP($B3,Production!$G4:$R53,12)*(1+VLOOKUP($B3,Production!$G4:$S53,13))^(L7-$D7))/1000,0)</f>
        <v>0</v>
      </c>
      <c r="M226" s="210">
        <f>IF($B3&lt;&gt;"",M225*(VLOOKUP($B3,Production!$G4:$R53,12)*(1+VLOOKUP($B3,Production!$G4:$S53,13))^(M7-$D7))/1000,0)</f>
        <v>0</v>
      </c>
      <c r="N226" s="210">
        <f>IF($B3&lt;&gt;"",N225*(VLOOKUP($B3,Production!$G4:$R53,12)*(1+VLOOKUP($B3,Production!$G4:$S53,13))^(N7-$D7))/1000,0)</f>
        <v>0</v>
      </c>
      <c r="O226" s="210">
        <f>IF($B3&lt;&gt;"",O225*(VLOOKUP($B3,Production!$G4:$R53,12)*(1+VLOOKUP($B3,Production!$G4:$S53,13))^(O7-$D7))/1000,0)</f>
        <v>0</v>
      </c>
      <c r="P226" s="210">
        <f>IF($B3&lt;&gt;"",P225*(VLOOKUP($B3,Production!$G4:$R53,12)*(1+VLOOKUP($B3,Production!$G4:$S53,13))^(P7-$D7))/1000,0)</f>
        <v>0</v>
      </c>
      <c r="Q226" s="210">
        <f>IF($B3&lt;&gt;"",Q225*(VLOOKUP($B3,Production!$G4:$R53,12)*(1+VLOOKUP($B3,Production!$G4:$S53,13))^(Q7-$D7))/1000,0)</f>
        <v>0</v>
      </c>
      <c r="R226" s="210">
        <f>IF($B3&lt;&gt;"",R225*(VLOOKUP($B3,Production!$G4:$R53,12)*(1+VLOOKUP($B3,Production!$G4:$S53,13))^(R7-$D7))/1000,0)</f>
        <v>0</v>
      </c>
    </row>
    <row r="227" spans="1:18" hidden="1" outlineLevel="1" x14ac:dyDescent="0.35">
      <c r="A227" s="212" t="s">
        <v>653</v>
      </c>
      <c r="B227" s="212"/>
      <c r="C227" s="43"/>
      <c r="D227" s="231"/>
      <c r="E227" s="231"/>
      <c r="F227" s="231"/>
      <c r="G227" s="231"/>
      <c r="H227" s="231"/>
      <c r="I227" s="231"/>
      <c r="J227" s="231"/>
      <c r="K227" s="231"/>
      <c r="L227" s="231"/>
      <c r="M227" s="231"/>
      <c r="N227" s="231"/>
      <c r="O227" s="231"/>
      <c r="P227" s="231"/>
      <c r="Q227" s="231"/>
      <c r="R227" s="231"/>
    </row>
    <row r="228" spans="1:18" hidden="1" outlineLevel="1" x14ac:dyDescent="0.35">
      <c r="A228" s="212" t="s">
        <v>654</v>
      </c>
      <c r="B228" s="212"/>
      <c r="C228" s="43"/>
      <c r="D228" s="231"/>
      <c r="E228" s="231"/>
      <c r="F228" s="231"/>
      <c r="G228" s="231"/>
      <c r="H228" s="231"/>
      <c r="I228" s="231"/>
      <c r="J228" s="231"/>
      <c r="K228" s="231"/>
      <c r="L228" s="231"/>
      <c r="M228" s="231"/>
      <c r="N228" s="231"/>
      <c r="O228" s="231"/>
      <c r="P228" s="231"/>
      <c r="Q228" s="231"/>
      <c r="R228" s="231"/>
    </row>
    <row r="229" spans="1:18" hidden="1" outlineLevel="1" x14ac:dyDescent="0.35">
      <c r="A229" s="211" t="s">
        <v>655</v>
      </c>
      <c r="B229" s="209"/>
      <c r="C229" s="209"/>
      <c r="D229" s="210">
        <f>D224+D226+D227+D228</f>
        <v>0</v>
      </c>
      <c r="E229" s="210">
        <f t="shared" ref="E229:R229" si="15">E224+E226+E227+E228</f>
        <v>0</v>
      </c>
      <c r="F229" s="210">
        <f t="shared" si="15"/>
        <v>0</v>
      </c>
      <c r="G229" s="210">
        <f t="shared" si="15"/>
        <v>0</v>
      </c>
      <c r="H229" s="210">
        <f t="shared" si="15"/>
        <v>0</v>
      </c>
      <c r="I229" s="210">
        <f t="shared" si="15"/>
        <v>0</v>
      </c>
      <c r="J229" s="210">
        <f t="shared" si="15"/>
        <v>0</v>
      </c>
      <c r="K229" s="210">
        <f t="shared" si="15"/>
        <v>0</v>
      </c>
      <c r="L229" s="210">
        <f t="shared" si="15"/>
        <v>0</v>
      </c>
      <c r="M229" s="210">
        <f t="shared" si="15"/>
        <v>0</v>
      </c>
      <c r="N229" s="210">
        <f t="shared" si="15"/>
        <v>0</v>
      </c>
      <c r="O229" s="210">
        <f t="shared" si="15"/>
        <v>0</v>
      </c>
      <c r="P229" s="210">
        <f t="shared" si="15"/>
        <v>0</v>
      </c>
      <c r="Q229" s="210">
        <f t="shared" si="15"/>
        <v>0</v>
      </c>
      <c r="R229" s="210">
        <f t="shared" si="15"/>
        <v>0</v>
      </c>
    </row>
    <row r="230" spans="1:18" s="23" customFormat="1" hidden="1" outlineLevel="1" x14ac:dyDescent="0.35"/>
    <row r="231" spans="1:18" hidden="1" outlineLevel="1" x14ac:dyDescent="0.35">
      <c r="A231" s="209" t="s">
        <v>656</v>
      </c>
      <c r="B231" s="209"/>
      <c r="C231" s="209"/>
      <c r="D231" s="210">
        <f>D221-D229</f>
        <v>0</v>
      </c>
      <c r="E231" s="210">
        <f t="shared" ref="E231:R231" si="16">E221-E229</f>
        <v>0</v>
      </c>
      <c r="F231" s="210">
        <f t="shared" si="16"/>
        <v>0</v>
      </c>
      <c r="G231" s="210">
        <f t="shared" si="16"/>
        <v>0</v>
      </c>
      <c r="H231" s="210">
        <f t="shared" si="16"/>
        <v>0</v>
      </c>
      <c r="I231" s="210">
        <f t="shared" si="16"/>
        <v>0</v>
      </c>
      <c r="J231" s="210">
        <f t="shared" si="16"/>
        <v>0</v>
      </c>
      <c r="K231" s="210">
        <f t="shared" si="16"/>
        <v>0</v>
      </c>
      <c r="L231" s="210">
        <f t="shared" si="16"/>
        <v>0</v>
      </c>
      <c r="M231" s="210">
        <f t="shared" si="16"/>
        <v>0</v>
      </c>
      <c r="N231" s="210">
        <f t="shared" si="16"/>
        <v>0</v>
      </c>
      <c r="O231" s="210">
        <f t="shared" si="16"/>
        <v>0</v>
      </c>
      <c r="P231" s="210">
        <f t="shared" si="16"/>
        <v>0</v>
      </c>
      <c r="Q231" s="210">
        <f t="shared" si="16"/>
        <v>0</v>
      </c>
      <c r="R231" s="210">
        <f t="shared" si="16"/>
        <v>0</v>
      </c>
    </row>
    <row r="232" spans="1:18" hidden="1" outlineLevel="1" x14ac:dyDescent="0.35"/>
    <row r="233" spans="1:18" hidden="1" outlineLevel="1" x14ac:dyDescent="0.35">
      <c r="A233" s="43" t="s">
        <v>657</v>
      </c>
      <c r="B233" s="43"/>
      <c r="C233" s="43"/>
      <c r="D233" s="231"/>
      <c r="E233" s="231"/>
      <c r="F233" s="231"/>
      <c r="G233" s="231"/>
      <c r="H233" s="231"/>
      <c r="I233" s="231"/>
      <c r="J233" s="231"/>
      <c r="K233" s="231"/>
      <c r="L233" s="231"/>
      <c r="M233" s="231"/>
      <c r="N233" s="231"/>
      <c r="O233" s="231"/>
      <c r="P233" s="231"/>
      <c r="Q233" s="231"/>
      <c r="R233" s="231"/>
    </row>
    <row r="234" spans="1:18" hidden="1" outlineLevel="1" x14ac:dyDescent="0.35"/>
    <row r="235" spans="1:18" hidden="1" outlineLevel="1" x14ac:dyDescent="0.35">
      <c r="A235" s="209" t="s">
        <v>658</v>
      </c>
      <c r="B235" s="209"/>
      <c r="C235" s="209"/>
      <c r="D235" s="210">
        <f>D231-D233</f>
        <v>0</v>
      </c>
      <c r="E235" s="210">
        <f t="shared" ref="E235:R235" si="17">E231-E233</f>
        <v>0</v>
      </c>
      <c r="F235" s="210">
        <f t="shared" si="17"/>
        <v>0</v>
      </c>
      <c r="G235" s="210">
        <f t="shared" si="17"/>
        <v>0</v>
      </c>
      <c r="H235" s="210">
        <f t="shared" si="17"/>
        <v>0</v>
      </c>
      <c r="I235" s="210">
        <f t="shared" si="17"/>
        <v>0</v>
      </c>
      <c r="J235" s="210">
        <f t="shared" si="17"/>
        <v>0</v>
      </c>
      <c r="K235" s="210">
        <f t="shared" si="17"/>
        <v>0</v>
      </c>
      <c r="L235" s="210">
        <f t="shared" si="17"/>
        <v>0</v>
      </c>
      <c r="M235" s="210">
        <f t="shared" si="17"/>
        <v>0</v>
      </c>
      <c r="N235" s="210">
        <f t="shared" si="17"/>
        <v>0</v>
      </c>
      <c r="O235" s="210">
        <f t="shared" si="17"/>
        <v>0</v>
      </c>
      <c r="P235" s="210">
        <f t="shared" si="17"/>
        <v>0</v>
      </c>
      <c r="Q235" s="210">
        <f t="shared" si="17"/>
        <v>0</v>
      </c>
      <c r="R235" s="210">
        <f t="shared" si="17"/>
        <v>0</v>
      </c>
    </row>
    <row r="236" spans="1:18" hidden="1" outlineLevel="1" x14ac:dyDescent="0.35">
      <c r="A236" s="209" t="s">
        <v>659</v>
      </c>
      <c r="B236" s="209"/>
      <c r="C236" s="209"/>
      <c r="D236" s="210">
        <f>$B5*D235</f>
        <v>0</v>
      </c>
      <c r="E236" s="210">
        <f t="shared" ref="E236:R236" si="18">$B5*E235</f>
        <v>0</v>
      </c>
      <c r="F236" s="210">
        <f t="shared" si="18"/>
        <v>0</v>
      </c>
      <c r="G236" s="210">
        <f t="shared" si="18"/>
        <v>0</v>
      </c>
      <c r="H236" s="210">
        <f t="shared" si="18"/>
        <v>0</v>
      </c>
      <c r="I236" s="210">
        <f t="shared" si="18"/>
        <v>0</v>
      </c>
      <c r="J236" s="210">
        <f t="shared" si="18"/>
        <v>0</v>
      </c>
      <c r="K236" s="210">
        <f t="shared" si="18"/>
        <v>0</v>
      </c>
      <c r="L236" s="210">
        <f t="shared" si="18"/>
        <v>0</v>
      </c>
      <c r="M236" s="210">
        <f t="shared" si="18"/>
        <v>0</v>
      </c>
      <c r="N236" s="210">
        <f t="shared" si="18"/>
        <v>0</v>
      </c>
      <c r="O236" s="210">
        <f t="shared" si="18"/>
        <v>0</v>
      </c>
      <c r="P236" s="210">
        <f t="shared" si="18"/>
        <v>0</v>
      </c>
      <c r="Q236" s="210">
        <f t="shared" si="18"/>
        <v>0</v>
      </c>
      <c r="R236" s="210">
        <f t="shared" si="18"/>
        <v>0</v>
      </c>
    </row>
    <row r="237" spans="1:18" hidden="1" outlineLevel="1" x14ac:dyDescent="0.35"/>
    <row r="238" spans="1:18" hidden="1" outlineLevel="1" x14ac:dyDescent="0.35">
      <c r="A238" s="211" t="s">
        <v>660</v>
      </c>
      <c r="B238" s="209"/>
      <c r="C238" s="209"/>
      <c r="D238" s="210">
        <f>D235-D236</f>
        <v>0</v>
      </c>
      <c r="E238" s="210">
        <f t="shared" ref="E238:R238" si="19">E235-E236</f>
        <v>0</v>
      </c>
      <c r="F238" s="210">
        <f t="shared" si="19"/>
        <v>0</v>
      </c>
      <c r="G238" s="210">
        <f t="shared" si="19"/>
        <v>0</v>
      </c>
      <c r="H238" s="210">
        <f t="shared" si="19"/>
        <v>0</v>
      </c>
      <c r="I238" s="210">
        <f t="shared" si="19"/>
        <v>0</v>
      </c>
      <c r="J238" s="210">
        <f t="shared" si="19"/>
        <v>0</v>
      </c>
      <c r="K238" s="210">
        <f t="shared" si="19"/>
        <v>0</v>
      </c>
      <c r="L238" s="210">
        <f t="shared" si="19"/>
        <v>0</v>
      </c>
      <c r="M238" s="210">
        <f t="shared" si="19"/>
        <v>0</v>
      </c>
      <c r="N238" s="210">
        <f t="shared" si="19"/>
        <v>0</v>
      </c>
      <c r="O238" s="210">
        <f t="shared" si="19"/>
        <v>0</v>
      </c>
      <c r="P238" s="210">
        <f t="shared" si="19"/>
        <v>0</v>
      </c>
      <c r="Q238" s="210">
        <f t="shared" si="19"/>
        <v>0</v>
      </c>
      <c r="R238" s="210">
        <f t="shared" si="19"/>
        <v>0</v>
      </c>
    </row>
    <row r="239" spans="1:18" hidden="1" outlineLevel="1" x14ac:dyDescent="0.35"/>
    <row r="240" spans="1:18" hidden="1" outlineLevel="1" x14ac:dyDescent="0.35">
      <c r="A240" s="211" t="s">
        <v>661</v>
      </c>
      <c r="B240" s="209"/>
      <c r="C240" s="209"/>
      <c r="D240" s="214" t="e">
        <f>IRR(D238:R238)</f>
        <v>#NUM!</v>
      </c>
    </row>
    <row r="241" spans="1:18" collapsed="1" x14ac:dyDescent="0.35"/>
    <row r="243" spans="1:18" s="156" customFormat="1" x14ac:dyDescent="0.35">
      <c r="A243" s="156" t="s">
        <v>662</v>
      </c>
    </row>
    <row r="244" spans="1:18" ht="15" hidden="1" outlineLevel="1" thickBot="1" x14ac:dyDescent="0.4"/>
    <row r="245" spans="1:18" hidden="1" outlineLevel="1" x14ac:dyDescent="0.35">
      <c r="A245" s="204" t="s">
        <v>596</v>
      </c>
      <c r="B245" s="195"/>
    </row>
    <row r="246" spans="1:18" ht="15" hidden="1" outlineLevel="1" thickBot="1" x14ac:dyDescent="0.4">
      <c r="A246" s="206" t="s">
        <v>632</v>
      </c>
      <c r="B246" s="230"/>
    </row>
    <row r="247" spans="1:18" hidden="1" outlineLevel="1" x14ac:dyDescent="0.35"/>
    <row r="248" spans="1:18" hidden="1" outlineLevel="1" x14ac:dyDescent="0.35">
      <c r="A248" s="43" t="s">
        <v>633</v>
      </c>
      <c r="B248" s="43"/>
      <c r="C248" s="210">
        <v>0</v>
      </c>
      <c r="D248" s="210">
        <v>1</v>
      </c>
      <c r="E248" s="210">
        <v>2</v>
      </c>
      <c r="F248" s="210">
        <v>3</v>
      </c>
      <c r="G248" s="210">
        <v>4</v>
      </c>
      <c r="H248" s="210">
        <v>5</v>
      </c>
      <c r="I248" s="210">
        <v>6</v>
      </c>
      <c r="J248" s="210">
        <v>7</v>
      </c>
      <c r="K248" s="210">
        <v>8</v>
      </c>
      <c r="L248" s="210">
        <v>9</v>
      </c>
      <c r="M248" s="210">
        <v>10</v>
      </c>
      <c r="N248" s="210">
        <v>11</v>
      </c>
      <c r="O248" s="210">
        <v>12</v>
      </c>
      <c r="P248" s="210">
        <v>13</v>
      </c>
      <c r="Q248" s="210">
        <v>14</v>
      </c>
      <c r="R248" s="210">
        <v>15</v>
      </c>
    </row>
    <row r="249" spans="1:18" hidden="1" outlineLevel="1" x14ac:dyDescent="0.35"/>
    <row r="250" spans="1:18" hidden="1" outlineLevel="1" x14ac:dyDescent="0.35">
      <c r="A250" s="43" t="s">
        <v>634</v>
      </c>
      <c r="B250" s="43"/>
      <c r="C250" s="231"/>
      <c r="D250" s="231"/>
      <c r="E250" s="231"/>
      <c r="F250" s="231"/>
      <c r="G250" s="231"/>
      <c r="H250" s="231"/>
      <c r="I250" s="231"/>
      <c r="J250" s="231"/>
      <c r="K250" s="231"/>
      <c r="L250" s="231"/>
      <c r="M250" s="231"/>
      <c r="N250" s="231"/>
      <c r="O250" s="231"/>
      <c r="P250" s="231"/>
      <c r="Q250" s="231"/>
      <c r="R250" s="231"/>
    </row>
    <row r="251" spans="1:18" hidden="1" outlineLevel="1" x14ac:dyDescent="0.35">
      <c r="A251" s="43" t="s">
        <v>635</v>
      </c>
      <c r="B251" s="43"/>
      <c r="C251" s="231"/>
      <c r="D251" s="231"/>
      <c r="E251" s="231"/>
      <c r="F251" s="231"/>
      <c r="G251" s="231"/>
      <c r="H251" s="231"/>
      <c r="I251" s="231"/>
      <c r="J251" s="231"/>
      <c r="K251" s="231"/>
      <c r="L251" s="231"/>
      <c r="M251" s="231"/>
      <c r="N251" s="231"/>
      <c r="O251" s="231"/>
      <c r="P251" s="231"/>
      <c r="Q251" s="231"/>
      <c r="R251" s="231"/>
    </row>
    <row r="252" spans="1:18" hidden="1" outlineLevel="1" x14ac:dyDescent="0.35">
      <c r="A252" s="43" t="s">
        <v>636</v>
      </c>
      <c r="B252" s="43"/>
      <c r="C252" s="231"/>
      <c r="D252" s="231"/>
      <c r="E252" s="231"/>
      <c r="F252" s="231"/>
      <c r="G252" s="231"/>
      <c r="H252" s="231"/>
      <c r="I252" s="231"/>
      <c r="J252" s="231"/>
      <c r="K252" s="231"/>
      <c r="L252" s="231"/>
      <c r="M252" s="231"/>
      <c r="N252" s="231"/>
      <c r="O252" s="231"/>
      <c r="P252" s="231"/>
      <c r="Q252" s="231"/>
      <c r="R252" s="231"/>
    </row>
    <row r="253" spans="1:18" hidden="1" outlineLevel="1" x14ac:dyDescent="0.35"/>
    <row r="254" spans="1:18" hidden="1" outlineLevel="2" x14ac:dyDescent="0.35">
      <c r="A254" s="209" t="str">
        <f>'Usages industrie'!A4</f>
        <v>Usage industriel n°1</v>
      </c>
      <c r="B254" s="209" t="s">
        <v>637</v>
      </c>
      <c r="C254" s="209"/>
      <c r="D254" s="210">
        <f>IF(B$245&lt;&gt;"",IF(B$245='Usages industrie'!$K4,'Usages industrie'!J4,0),0)</f>
        <v>0</v>
      </c>
      <c r="E254" s="210">
        <f t="shared" ref="E254:R263" si="20">$D254</f>
        <v>0</v>
      </c>
      <c r="F254" s="210">
        <f t="shared" si="20"/>
        <v>0</v>
      </c>
      <c r="G254" s="210">
        <f t="shared" si="20"/>
        <v>0</v>
      </c>
      <c r="H254" s="210">
        <f t="shared" si="20"/>
        <v>0</v>
      </c>
      <c r="I254" s="210">
        <f t="shared" si="20"/>
        <v>0</v>
      </c>
      <c r="J254" s="210">
        <f t="shared" si="20"/>
        <v>0</v>
      </c>
      <c r="K254" s="210">
        <f t="shared" si="20"/>
        <v>0</v>
      </c>
      <c r="L254" s="210">
        <f t="shared" si="20"/>
        <v>0</v>
      </c>
      <c r="M254" s="210">
        <f t="shared" si="20"/>
        <v>0</v>
      </c>
      <c r="N254" s="210">
        <f t="shared" si="20"/>
        <v>0</v>
      </c>
      <c r="O254" s="210">
        <f t="shared" si="20"/>
        <v>0</v>
      </c>
      <c r="P254" s="210">
        <f t="shared" si="20"/>
        <v>0</v>
      </c>
      <c r="Q254" s="210">
        <f t="shared" si="20"/>
        <v>0</v>
      </c>
      <c r="R254" s="210">
        <f t="shared" si="20"/>
        <v>0</v>
      </c>
    </row>
    <row r="255" spans="1:18" hidden="1" outlineLevel="2" x14ac:dyDescent="0.35">
      <c r="A255" s="209" t="str">
        <f>'Usages industrie'!A5</f>
        <v>Usage industriel n°2</v>
      </c>
      <c r="B255" s="209" t="s">
        <v>637</v>
      </c>
      <c r="C255" s="209"/>
      <c r="D255" s="210">
        <f>IF(B$245&lt;&gt;"",IF(B$245='Usages industrie'!$K5,'Usages industrie'!J5,0),0)</f>
        <v>0</v>
      </c>
      <c r="E255" s="210">
        <f t="shared" si="20"/>
        <v>0</v>
      </c>
      <c r="F255" s="210">
        <f t="shared" si="20"/>
        <v>0</v>
      </c>
      <c r="G255" s="210">
        <f t="shared" si="20"/>
        <v>0</v>
      </c>
      <c r="H255" s="210">
        <f t="shared" si="20"/>
        <v>0</v>
      </c>
      <c r="I255" s="210">
        <f t="shared" si="20"/>
        <v>0</v>
      </c>
      <c r="J255" s="210">
        <f t="shared" si="20"/>
        <v>0</v>
      </c>
      <c r="K255" s="210">
        <f t="shared" si="20"/>
        <v>0</v>
      </c>
      <c r="L255" s="210">
        <f t="shared" si="20"/>
        <v>0</v>
      </c>
      <c r="M255" s="210">
        <f t="shared" si="20"/>
        <v>0</v>
      </c>
      <c r="N255" s="210">
        <f t="shared" si="20"/>
        <v>0</v>
      </c>
      <c r="O255" s="210">
        <f t="shared" si="20"/>
        <v>0</v>
      </c>
      <c r="P255" s="210">
        <f t="shared" si="20"/>
        <v>0</v>
      </c>
      <c r="Q255" s="210">
        <f t="shared" si="20"/>
        <v>0</v>
      </c>
      <c r="R255" s="210">
        <f t="shared" si="20"/>
        <v>0</v>
      </c>
    </row>
    <row r="256" spans="1:18" hidden="1" outlineLevel="2" x14ac:dyDescent="0.35">
      <c r="A256" s="209" t="str">
        <f>'Usages industrie'!A6</f>
        <v>Usage industriel n°3</v>
      </c>
      <c r="B256" s="209" t="s">
        <v>637</v>
      </c>
      <c r="C256" s="209"/>
      <c r="D256" s="210">
        <f>IF(B$245&lt;&gt;"",IF(B$245='Usages industrie'!$K6,'Usages industrie'!J6,0),0)</f>
        <v>0</v>
      </c>
      <c r="E256" s="210">
        <f t="shared" si="20"/>
        <v>0</v>
      </c>
      <c r="F256" s="210">
        <f t="shared" si="20"/>
        <v>0</v>
      </c>
      <c r="G256" s="210">
        <f t="shared" si="20"/>
        <v>0</v>
      </c>
      <c r="H256" s="210">
        <f t="shared" si="20"/>
        <v>0</v>
      </c>
      <c r="I256" s="210">
        <f t="shared" si="20"/>
        <v>0</v>
      </c>
      <c r="J256" s="210">
        <f t="shared" si="20"/>
        <v>0</v>
      </c>
      <c r="K256" s="210">
        <f t="shared" si="20"/>
        <v>0</v>
      </c>
      <c r="L256" s="210">
        <f t="shared" si="20"/>
        <v>0</v>
      </c>
      <c r="M256" s="210">
        <f t="shared" si="20"/>
        <v>0</v>
      </c>
      <c r="N256" s="210">
        <f t="shared" si="20"/>
        <v>0</v>
      </c>
      <c r="O256" s="210">
        <f t="shared" si="20"/>
        <v>0</v>
      </c>
      <c r="P256" s="210">
        <f t="shared" si="20"/>
        <v>0</v>
      </c>
      <c r="Q256" s="210">
        <f t="shared" si="20"/>
        <v>0</v>
      </c>
      <c r="R256" s="210">
        <f t="shared" si="20"/>
        <v>0</v>
      </c>
    </row>
    <row r="257" spans="1:18" hidden="1" outlineLevel="2" x14ac:dyDescent="0.35">
      <c r="A257" s="209" t="str">
        <f>'Usages industrie'!A7</f>
        <v>Usage industriel n°4</v>
      </c>
      <c r="B257" s="209" t="s">
        <v>637</v>
      </c>
      <c r="C257" s="209"/>
      <c r="D257" s="210">
        <f>IF(B$245&lt;&gt;"",IF(B$245='Usages industrie'!$K7,'Usages industrie'!J7,0),0)</f>
        <v>0</v>
      </c>
      <c r="E257" s="210">
        <f t="shared" si="20"/>
        <v>0</v>
      </c>
      <c r="F257" s="210">
        <f t="shared" si="20"/>
        <v>0</v>
      </c>
      <c r="G257" s="210">
        <f t="shared" si="20"/>
        <v>0</v>
      </c>
      <c r="H257" s="210">
        <f t="shared" si="20"/>
        <v>0</v>
      </c>
      <c r="I257" s="210">
        <f t="shared" si="20"/>
        <v>0</v>
      </c>
      <c r="J257" s="210">
        <f t="shared" si="20"/>
        <v>0</v>
      </c>
      <c r="K257" s="210">
        <f t="shared" si="20"/>
        <v>0</v>
      </c>
      <c r="L257" s="210">
        <f t="shared" si="20"/>
        <v>0</v>
      </c>
      <c r="M257" s="210">
        <f t="shared" si="20"/>
        <v>0</v>
      </c>
      <c r="N257" s="210">
        <f t="shared" si="20"/>
        <v>0</v>
      </c>
      <c r="O257" s="210">
        <f t="shared" si="20"/>
        <v>0</v>
      </c>
      <c r="P257" s="210">
        <f t="shared" si="20"/>
        <v>0</v>
      </c>
      <c r="Q257" s="210">
        <f t="shared" si="20"/>
        <v>0</v>
      </c>
      <c r="R257" s="210">
        <f t="shared" si="20"/>
        <v>0</v>
      </c>
    </row>
    <row r="258" spans="1:18" hidden="1" outlineLevel="2" x14ac:dyDescent="0.35">
      <c r="A258" s="209" t="str">
        <f>'Usages industrie'!A8</f>
        <v>Usage industriel n°5</v>
      </c>
      <c r="B258" s="209" t="s">
        <v>637</v>
      </c>
      <c r="C258" s="209"/>
      <c r="D258" s="210">
        <f>IF(B$245&lt;&gt;"",IF(B$245='Usages industrie'!$K8,'Usages industrie'!J8,0),0)</f>
        <v>0</v>
      </c>
      <c r="E258" s="210">
        <f t="shared" si="20"/>
        <v>0</v>
      </c>
      <c r="F258" s="210">
        <f t="shared" si="20"/>
        <v>0</v>
      </c>
      <c r="G258" s="210">
        <f t="shared" si="20"/>
        <v>0</v>
      </c>
      <c r="H258" s="210">
        <f t="shared" si="20"/>
        <v>0</v>
      </c>
      <c r="I258" s="210">
        <f t="shared" si="20"/>
        <v>0</v>
      </c>
      <c r="J258" s="210">
        <f t="shared" si="20"/>
        <v>0</v>
      </c>
      <c r="K258" s="210">
        <f t="shared" si="20"/>
        <v>0</v>
      </c>
      <c r="L258" s="210">
        <f t="shared" si="20"/>
        <v>0</v>
      </c>
      <c r="M258" s="210">
        <f t="shared" si="20"/>
        <v>0</v>
      </c>
      <c r="N258" s="210">
        <f t="shared" si="20"/>
        <v>0</v>
      </c>
      <c r="O258" s="210">
        <f t="shared" si="20"/>
        <v>0</v>
      </c>
      <c r="P258" s="210">
        <f t="shared" si="20"/>
        <v>0</v>
      </c>
      <c r="Q258" s="210">
        <f t="shared" si="20"/>
        <v>0</v>
      </c>
      <c r="R258" s="210">
        <f t="shared" si="20"/>
        <v>0</v>
      </c>
    </row>
    <row r="259" spans="1:18" hidden="1" outlineLevel="2" x14ac:dyDescent="0.35">
      <c r="A259" s="209" t="str">
        <f>'Usages industrie'!A9</f>
        <v>Usage industriel n°6</v>
      </c>
      <c r="B259" s="209" t="s">
        <v>637</v>
      </c>
      <c r="C259" s="209"/>
      <c r="D259" s="210">
        <f>IF(B$245&lt;&gt;"",IF(B$245='Usages industrie'!$K9,'Usages industrie'!J9,0),0)</f>
        <v>0</v>
      </c>
      <c r="E259" s="210">
        <f t="shared" si="20"/>
        <v>0</v>
      </c>
      <c r="F259" s="210">
        <f t="shared" si="20"/>
        <v>0</v>
      </c>
      <c r="G259" s="210">
        <f t="shared" si="20"/>
        <v>0</v>
      </c>
      <c r="H259" s="210">
        <f t="shared" si="20"/>
        <v>0</v>
      </c>
      <c r="I259" s="210">
        <f t="shared" si="20"/>
        <v>0</v>
      </c>
      <c r="J259" s="210">
        <f t="shared" si="20"/>
        <v>0</v>
      </c>
      <c r="K259" s="210">
        <f t="shared" si="20"/>
        <v>0</v>
      </c>
      <c r="L259" s="210">
        <f t="shared" si="20"/>
        <v>0</v>
      </c>
      <c r="M259" s="210">
        <f t="shared" si="20"/>
        <v>0</v>
      </c>
      <c r="N259" s="210">
        <f t="shared" si="20"/>
        <v>0</v>
      </c>
      <c r="O259" s="210">
        <f t="shared" si="20"/>
        <v>0</v>
      </c>
      <c r="P259" s="210">
        <f t="shared" si="20"/>
        <v>0</v>
      </c>
      <c r="Q259" s="210">
        <f t="shared" si="20"/>
        <v>0</v>
      </c>
      <c r="R259" s="210">
        <f t="shared" si="20"/>
        <v>0</v>
      </c>
    </row>
    <row r="260" spans="1:18" hidden="1" outlineLevel="2" x14ac:dyDescent="0.35">
      <c r="A260" s="209" t="str">
        <f>'Usages industrie'!A10</f>
        <v>Usage industriel n°7</v>
      </c>
      <c r="B260" s="209" t="s">
        <v>637</v>
      </c>
      <c r="C260" s="209"/>
      <c r="D260" s="210">
        <f>IF(B$245&lt;&gt;"",IF(B$245='Usages industrie'!$K10,'Usages industrie'!J10,0),0)</f>
        <v>0</v>
      </c>
      <c r="E260" s="210">
        <f t="shared" si="20"/>
        <v>0</v>
      </c>
      <c r="F260" s="210">
        <f t="shared" si="20"/>
        <v>0</v>
      </c>
      <c r="G260" s="210">
        <f t="shared" si="20"/>
        <v>0</v>
      </c>
      <c r="H260" s="210">
        <f t="shared" si="20"/>
        <v>0</v>
      </c>
      <c r="I260" s="210">
        <f t="shared" si="20"/>
        <v>0</v>
      </c>
      <c r="J260" s="210">
        <f t="shared" si="20"/>
        <v>0</v>
      </c>
      <c r="K260" s="210">
        <f t="shared" si="20"/>
        <v>0</v>
      </c>
      <c r="L260" s="210">
        <f t="shared" si="20"/>
        <v>0</v>
      </c>
      <c r="M260" s="210">
        <f t="shared" si="20"/>
        <v>0</v>
      </c>
      <c r="N260" s="210">
        <f t="shared" si="20"/>
        <v>0</v>
      </c>
      <c r="O260" s="210">
        <f t="shared" si="20"/>
        <v>0</v>
      </c>
      <c r="P260" s="210">
        <f t="shared" si="20"/>
        <v>0</v>
      </c>
      <c r="Q260" s="210">
        <f t="shared" si="20"/>
        <v>0</v>
      </c>
      <c r="R260" s="210">
        <f t="shared" si="20"/>
        <v>0</v>
      </c>
    </row>
    <row r="261" spans="1:18" hidden="1" outlineLevel="2" x14ac:dyDescent="0.35">
      <c r="A261" s="209" t="str">
        <f>'Usages industrie'!A11</f>
        <v>Usage industriel n°8</v>
      </c>
      <c r="B261" s="209" t="s">
        <v>637</v>
      </c>
      <c r="C261" s="209"/>
      <c r="D261" s="210">
        <f>IF(B$245&lt;&gt;"",IF(B$245='Usages industrie'!$K11,'Usages industrie'!J11,0),0)</f>
        <v>0</v>
      </c>
      <c r="E261" s="210">
        <f t="shared" si="20"/>
        <v>0</v>
      </c>
      <c r="F261" s="210">
        <f t="shared" si="20"/>
        <v>0</v>
      </c>
      <c r="G261" s="210">
        <f t="shared" si="20"/>
        <v>0</v>
      </c>
      <c r="H261" s="210">
        <f t="shared" si="20"/>
        <v>0</v>
      </c>
      <c r="I261" s="210">
        <f t="shared" si="20"/>
        <v>0</v>
      </c>
      <c r="J261" s="210">
        <f t="shared" si="20"/>
        <v>0</v>
      </c>
      <c r="K261" s="210">
        <f t="shared" si="20"/>
        <v>0</v>
      </c>
      <c r="L261" s="210">
        <f t="shared" si="20"/>
        <v>0</v>
      </c>
      <c r="M261" s="210">
        <f t="shared" si="20"/>
        <v>0</v>
      </c>
      <c r="N261" s="210">
        <f t="shared" si="20"/>
        <v>0</v>
      </c>
      <c r="O261" s="210">
        <f t="shared" si="20"/>
        <v>0</v>
      </c>
      <c r="P261" s="210">
        <f t="shared" si="20"/>
        <v>0</v>
      </c>
      <c r="Q261" s="210">
        <f t="shared" si="20"/>
        <v>0</v>
      </c>
      <c r="R261" s="210">
        <f t="shared" si="20"/>
        <v>0</v>
      </c>
    </row>
    <row r="262" spans="1:18" hidden="1" outlineLevel="2" x14ac:dyDescent="0.35">
      <c r="A262" s="209" t="str">
        <f>'Usages industrie'!A12</f>
        <v>Usage industriel n°9</v>
      </c>
      <c r="B262" s="209" t="s">
        <v>637</v>
      </c>
      <c r="C262" s="209"/>
      <c r="D262" s="210">
        <f>IF(B$245&lt;&gt;"",IF(B$245='Usages industrie'!$K12,'Usages industrie'!J12,0),0)</f>
        <v>0</v>
      </c>
      <c r="E262" s="210">
        <f t="shared" si="20"/>
        <v>0</v>
      </c>
      <c r="F262" s="210">
        <f t="shared" si="20"/>
        <v>0</v>
      </c>
      <c r="G262" s="210">
        <f t="shared" si="20"/>
        <v>0</v>
      </c>
      <c r="H262" s="210">
        <f t="shared" si="20"/>
        <v>0</v>
      </c>
      <c r="I262" s="210">
        <f t="shared" si="20"/>
        <v>0</v>
      </c>
      <c r="J262" s="210">
        <f t="shared" si="20"/>
        <v>0</v>
      </c>
      <c r="K262" s="210">
        <f t="shared" si="20"/>
        <v>0</v>
      </c>
      <c r="L262" s="210">
        <f t="shared" si="20"/>
        <v>0</v>
      </c>
      <c r="M262" s="210">
        <f t="shared" si="20"/>
        <v>0</v>
      </c>
      <c r="N262" s="210">
        <f t="shared" si="20"/>
        <v>0</v>
      </c>
      <c r="O262" s="210">
        <f t="shared" si="20"/>
        <v>0</v>
      </c>
      <c r="P262" s="210">
        <f t="shared" si="20"/>
        <v>0</v>
      </c>
      <c r="Q262" s="210">
        <f t="shared" si="20"/>
        <v>0</v>
      </c>
      <c r="R262" s="210">
        <f t="shared" si="20"/>
        <v>0</v>
      </c>
    </row>
    <row r="263" spans="1:18" hidden="1" outlineLevel="2" x14ac:dyDescent="0.35">
      <c r="A263" s="209" t="str">
        <f>'Usages industrie'!A13</f>
        <v>Usage industriel n°10</v>
      </c>
      <c r="B263" s="209" t="s">
        <v>637</v>
      </c>
      <c r="C263" s="209"/>
      <c r="D263" s="210">
        <f>IF(B$245&lt;&gt;"",IF(B$245='Usages industrie'!$K13,'Usages industrie'!J13,0),0)</f>
        <v>0</v>
      </c>
      <c r="E263" s="210">
        <f t="shared" si="20"/>
        <v>0</v>
      </c>
      <c r="F263" s="210">
        <f t="shared" si="20"/>
        <v>0</v>
      </c>
      <c r="G263" s="210">
        <f t="shared" si="20"/>
        <v>0</v>
      </c>
      <c r="H263" s="210">
        <f t="shared" si="20"/>
        <v>0</v>
      </c>
      <c r="I263" s="210">
        <f t="shared" si="20"/>
        <v>0</v>
      </c>
      <c r="J263" s="210">
        <f t="shared" si="20"/>
        <v>0</v>
      </c>
      <c r="K263" s="210">
        <f t="shared" si="20"/>
        <v>0</v>
      </c>
      <c r="L263" s="210">
        <f t="shared" si="20"/>
        <v>0</v>
      </c>
      <c r="M263" s="210">
        <f t="shared" si="20"/>
        <v>0</v>
      </c>
      <c r="N263" s="210">
        <f t="shared" si="20"/>
        <v>0</v>
      </c>
      <c r="O263" s="210">
        <f t="shared" si="20"/>
        <v>0</v>
      </c>
      <c r="P263" s="210">
        <f t="shared" si="20"/>
        <v>0</v>
      </c>
      <c r="Q263" s="210">
        <f t="shared" si="20"/>
        <v>0</v>
      </c>
      <c r="R263" s="210">
        <f t="shared" si="20"/>
        <v>0</v>
      </c>
    </row>
    <row r="264" spans="1:18" hidden="1" outlineLevel="2" x14ac:dyDescent="0.35">
      <c r="A264" s="209" t="str">
        <f>'Usages industrie'!A14</f>
        <v>Usage industriel n°11</v>
      </c>
      <c r="B264" s="209" t="s">
        <v>637</v>
      </c>
      <c r="C264" s="209"/>
      <c r="D264" s="210">
        <f>IF(B$245&lt;&gt;"",IF(B$245='Usages industrie'!$K14,'Usages industrie'!J14,0),0)</f>
        <v>0</v>
      </c>
      <c r="E264" s="210">
        <f t="shared" ref="E264:R273" si="21">$D264</f>
        <v>0</v>
      </c>
      <c r="F264" s="210">
        <f t="shared" si="21"/>
        <v>0</v>
      </c>
      <c r="G264" s="210">
        <f t="shared" si="21"/>
        <v>0</v>
      </c>
      <c r="H264" s="210">
        <f t="shared" si="21"/>
        <v>0</v>
      </c>
      <c r="I264" s="210">
        <f t="shared" si="21"/>
        <v>0</v>
      </c>
      <c r="J264" s="210">
        <f t="shared" si="21"/>
        <v>0</v>
      </c>
      <c r="K264" s="210">
        <f t="shared" si="21"/>
        <v>0</v>
      </c>
      <c r="L264" s="210">
        <f t="shared" si="21"/>
        <v>0</v>
      </c>
      <c r="M264" s="210">
        <f t="shared" si="21"/>
        <v>0</v>
      </c>
      <c r="N264" s="210">
        <f t="shared" si="21"/>
        <v>0</v>
      </c>
      <c r="O264" s="210">
        <f t="shared" si="21"/>
        <v>0</v>
      </c>
      <c r="P264" s="210">
        <f t="shared" si="21"/>
        <v>0</v>
      </c>
      <c r="Q264" s="210">
        <f t="shared" si="21"/>
        <v>0</v>
      </c>
      <c r="R264" s="210">
        <f t="shared" si="21"/>
        <v>0</v>
      </c>
    </row>
    <row r="265" spans="1:18" hidden="1" outlineLevel="2" x14ac:dyDescent="0.35">
      <c r="A265" s="209" t="str">
        <f>'Usages industrie'!A15</f>
        <v>Usage industriel n°12</v>
      </c>
      <c r="B265" s="209" t="s">
        <v>637</v>
      </c>
      <c r="C265" s="209"/>
      <c r="D265" s="210">
        <f>IF(B$245&lt;&gt;"",IF(B$245='Usages industrie'!$K15,'Usages industrie'!J15,0),0)</f>
        <v>0</v>
      </c>
      <c r="E265" s="210">
        <f t="shared" si="21"/>
        <v>0</v>
      </c>
      <c r="F265" s="210">
        <f t="shared" si="21"/>
        <v>0</v>
      </c>
      <c r="G265" s="210">
        <f t="shared" si="21"/>
        <v>0</v>
      </c>
      <c r="H265" s="210">
        <f t="shared" si="21"/>
        <v>0</v>
      </c>
      <c r="I265" s="210">
        <f t="shared" si="21"/>
        <v>0</v>
      </c>
      <c r="J265" s="210">
        <f t="shared" si="21"/>
        <v>0</v>
      </c>
      <c r="K265" s="210">
        <f t="shared" si="21"/>
        <v>0</v>
      </c>
      <c r="L265" s="210">
        <f t="shared" si="21"/>
        <v>0</v>
      </c>
      <c r="M265" s="210">
        <f t="shared" si="21"/>
        <v>0</v>
      </c>
      <c r="N265" s="210">
        <f t="shared" si="21"/>
        <v>0</v>
      </c>
      <c r="O265" s="210">
        <f t="shared" si="21"/>
        <v>0</v>
      </c>
      <c r="P265" s="210">
        <f t="shared" si="21"/>
        <v>0</v>
      </c>
      <c r="Q265" s="210">
        <f t="shared" si="21"/>
        <v>0</v>
      </c>
      <c r="R265" s="210">
        <f t="shared" si="21"/>
        <v>0</v>
      </c>
    </row>
    <row r="266" spans="1:18" hidden="1" outlineLevel="2" x14ac:dyDescent="0.35">
      <c r="A266" s="209" t="str">
        <f>'Usages industrie'!A16</f>
        <v>Usage industriel n°13</v>
      </c>
      <c r="B266" s="209" t="s">
        <v>637</v>
      </c>
      <c r="C266" s="209"/>
      <c r="D266" s="210">
        <f>IF(B$245&lt;&gt;"",IF(B$245='Usages industrie'!$K16,'Usages industrie'!J16,0),0)</f>
        <v>0</v>
      </c>
      <c r="E266" s="210">
        <f t="shared" si="21"/>
        <v>0</v>
      </c>
      <c r="F266" s="210">
        <f t="shared" si="21"/>
        <v>0</v>
      </c>
      <c r="G266" s="210">
        <f t="shared" si="21"/>
        <v>0</v>
      </c>
      <c r="H266" s="210">
        <f t="shared" si="21"/>
        <v>0</v>
      </c>
      <c r="I266" s="210">
        <f t="shared" si="21"/>
        <v>0</v>
      </c>
      <c r="J266" s="210">
        <f t="shared" si="21"/>
        <v>0</v>
      </c>
      <c r="K266" s="210">
        <f t="shared" si="21"/>
        <v>0</v>
      </c>
      <c r="L266" s="210">
        <f t="shared" si="21"/>
        <v>0</v>
      </c>
      <c r="M266" s="210">
        <f t="shared" si="21"/>
        <v>0</v>
      </c>
      <c r="N266" s="210">
        <f t="shared" si="21"/>
        <v>0</v>
      </c>
      <c r="O266" s="210">
        <f t="shared" si="21"/>
        <v>0</v>
      </c>
      <c r="P266" s="210">
        <f t="shared" si="21"/>
        <v>0</v>
      </c>
      <c r="Q266" s="210">
        <f t="shared" si="21"/>
        <v>0</v>
      </c>
      <c r="R266" s="210">
        <f t="shared" si="21"/>
        <v>0</v>
      </c>
    </row>
    <row r="267" spans="1:18" hidden="1" outlineLevel="2" x14ac:dyDescent="0.35">
      <c r="A267" s="209" t="str">
        <f>'Usages industrie'!A17</f>
        <v>Usage industriel n°14</v>
      </c>
      <c r="B267" s="209" t="s">
        <v>637</v>
      </c>
      <c r="C267" s="209"/>
      <c r="D267" s="210">
        <f>IF(B$245&lt;&gt;"",IF(B$245='Usages industrie'!$K17,'Usages industrie'!J17,0),0)</f>
        <v>0</v>
      </c>
      <c r="E267" s="210">
        <f t="shared" si="21"/>
        <v>0</v>
      </c>
      <c r="F267" s="210">
        <f t="shared" si="21"/>
        <v>0</v>
      </c>
      <c r="G267" s="210">
        <f t="shared" si="21"/>
        <v>0</v>
      </c>
      <c r="H267" s="210">
        <f t="shared" si="21"/>
        <v>0</v>
      </c>
      <c r="I267" s="210">
        <f t="shared" si="21"/>
        <v>0</v>
      </c>
      <c r="J267" s="210">
        <f t="shared" si="21"/>
        <v>0</v>
      </c>
      <c r="K267" s="210">
        <f t="shared" si="21"/>
        <v>0</v>
      </c>
      <c r="L267" s="210">
        <f t="shared" si="21"/>
        <v>0</v>
      </c>
      <c r="M267" s="210">
        <f t="shared" si="21"/>
        <v>0</v>
      </c>
      <c r="N267" s="210">
        <f t="shared" si="21"/>
        <v>0</v>
      </c>
      <c r="O267" s="210">
        <f t="shared" si="21"/>
        <v>0</v>
      </c>
      <c r="P267" s="210">
        <f t="shared" si="21"/>
        <v>0</v>
      </c>
      <c r="Q267" s="210">
        <f t="shared" si="21"/>
        <v>0</v>
      </c>
      <c r="R267" s="210">
        <f t="shared" si="21"/>
        <v>0</v>
      </c>
    </row>
    <row r="268" spans="1:18" hidden="1" outlineLevel="2" x14ac:dyDescent="0.35">
      <c r="A268" s="209" t="str">
        <f>'Usages industrie'!A18</f>
        <v>Usage industriel n°15</v>
      </c>
      <c r="B268" s="209" t="s">
        <v>637</v>
      </c>
      <c r="C268" s="209"/>
      <c r="D268" s="210">
        <f>IF(B$245&lt;&gt;"",IF(B$245='Usages industrie'!$K18,'Usages industrie'!J18,0),0)</f>
        <v>0</v>
      </c>
      <c r="E268" s="210">
        <f t="shared" si="21"/>
        <v>0</v>
      </c>
      <c r="F268" s="210">
        <f t="shared" si="21"/>
        <v>0</v>
      </c>
      <c r="G268" s="210">
        <f t="shared" si="21"/>
        <v>0</v>
      </c>
      <c r="H268" s="210">
        <f t="shared" si="21"/>
        <v>0</v>
      </c>
      <c r="I268" s="210">
        <f t="shared" si="21"/>
        <v>0</v>
      </c>
      <c r="J268" s="210">
        <f t="shared" si="21"/>
        <v>0</v>
      </c>
      <c r="K268" s="210">
        <f t="shared" si="21"/>
        <v>0</v>
      </c>
      <c r="L268" s="210">
        <f t="shared" si="21"/>
        <v>0</v>
      </c>
      <c r="M268" s="210">
        <f t="shared" si="21"/>
        <v>0</v>
      </c>
      <c r="N268" s="210">
        <f t="shared" si="21"/>
        <v>0</v>
      </c>
      <c r="O268" s="210">
        <f t="shared" si="21"/>
        <v>0</v>
      </c>
      <c r="P268" s="210">
        <f t="shared" si="21"/>
        <v>0</v>
      </c>
      <c r="Q268" s="210">
        <f t="shared" si="21"/>
        <v>0</v>
      </c>
      <c r="R268" s="210">
        <f t="shared" si="21"/>
        <v>0</v>
      </c>
    </row>
    <row r="269" spans="1:18" hidden="1" outlineLevel="2" x14ac:dyDescent="0.35">
      <c r="A269" s="209" t="str">
        <f>'Usages industrie'!A19</f>
        <v>Usage industriel n°16</v>
      </c>
      <c r="B269" s="209" t="s">
        <v>637</v>
      </c>
      <c r="C269" s="209"/>
      <c r="D269" s="210">
        <f>IF(B$245&lt;&gt;"",IF(B$245='Usages industrie'!$K19,'Usages industrie'!J19,0),0)</f>
        <v>0</v>
      </c>
      <c r="E269" s="210">
        <f t="shared" si="21"/>
        <v>0</v>
      </c>
      <c r="F269" s="210">
        <f t="shared" si="21"/>
        <v>0</v>
      </c>
      <c r="G269" s="210">
        <f t="shared" si="21"/>
        <v>0</v>
      </c>
      <c r="H269" s="210">
        <f t="shared" si="21"/>
        <v>0</v>
      </c>
      <c r="I269" s="210">
        <f t="shared" si="21"/>
        <v>0</v>
      </c>
      <c r="J269" s="210">
        <f t="shared" si="21"/>
        <v>0</v>
      </c>
      <c r="K269" s="210">
        <f t="shared" si="21"/>
        <v>0</v>
      </c>
      <c r="L269" s="210">
        <f t="shared" si="21"/>
        <v>0</v>
      </c>
      <c r="M269" s="210">
        <f t="shared" si="21"/>
        <v>0</v>
      </c>
      <c r="N269" s="210">
        <f t="shared" si="21"/>
        <v>0</v>
      </c>
      <c r="O269" s="210">
        <f t="shared" si="21"/>
        <v>0</v>
      </c>
      <c r="P269" s="210">
        <f t="shared" si="21"/>
        <v>0</v>
      </c>
      <c r="Q269" s="210">
        <f t="shared" si="21"/>
        <v>0</v>
      </c>
      <c r="R269" s="210">
        <f t="shared" si="21"/>
        <v>0</v>
      </c>
    </row>
    <row r="270" spans="1:18" hidden="1" outlineLevel="2" x14ac:dyDescent="0.35">
      <c r="A270" s="209" t="str">
        <f>'Usages industrie'!A20</f>
        <v>Usage industriel n°17</v>
      </c>
      <c r="B270" s="209" t="s">
        <v>637</v>
      </c>
      <c r="C270" s="209"/>
      <c r="D270" s="210">
        <f>IF(B$245&lt;&gt;"",IF(B$245='Usages industrie'!$K20,'Usages industrie'!J20,0),0)</f>
        <v>0</v>
      </c>
      <c r="E270" s="210">
        <f t="shared" si="21"/>
        <v>0</v>
      </c>
      <c r="F270" s="210">
        <f t="shared" si="21"/>
        <v>0</v>
      </c>
      <c r="G270" s="210">
        <f t="shared" si="21"/>
        <v>0</v>
      </c>
      <c r="H270" s="210">
        <f t="shared" si="21"/>
        <v>0</v>
      </c>
      <c r="I270" s="210">
        <f t="shared" si="21"/>
        <v>0</v>
      </c>
      <c r="J270" s="210">
        <f t="shared" si="21"/>
        <v>0</v>
      </c>
      <c r="K270" s="210">
        <f t="shared" si="21"/>
        <v>0</v>
      </c>
      <c r="L270" s="210">
        <f t="shared" si="21"/>
        <v>0</v>
      </c>
      <c r="M270" s="210">
        <f t="shared" si="21"/>
        <v>0</v>
      </c>
      <c r="N270" s="210">
        <f t="shared" si="21"/>
        <v>0</v>
      </c>
      <c r="O270" s="210">
        <f t="shared" si="21"/>
        <v>0</v>
      </c>
      <c r="P270" s="210">
        <f t="shared" si="21"/>
        <v>0</v>
      </c>
      <c r="Q270" s="210">
        <f t="shared" si="21"/>
        <v>0</v>
      </c>
      <c r="R270" s="210">
        <f t="shared" si="21"/>
        <v>0</v>
      </c>
    </row>
    <row r="271" spans="1:18" hidden="1" outlineLevel="2" x14ac:dyDescent="0.35">
      <c r="A271" s="209" t="str">
        <f>'Usages industrie'!A21</f>
        <v>Usage industriel n°18</v>
      </c>
      <c r="B271" s="209" t="s">
        <v>637</v>
      </c>
      <c r="C271" s="209"/>
      <c r="D271" s="210">
        <f>IF(B$245&lt;&gt;"",IF(B$245='Usages industrie'!$K21,'Usages industrie'!J21,0),0)</f>
        <v>0</v>
      </c>
      <c r="E271" s="210">
        <f t="shared" si="21"/>
        <v>0</v>
      </c>
      <c r="F271" s="210">
        <f t="shared" si="21"/>
        <v>0</v>
      </c>
      <c r="G271" s="210">
        <f t="shared" si="21"/>
        <v>0</v>
      </c>
      <c r="H271" s="210">
        <f t="shared" si="21"/>
        <v>0</v>
      </c>
      <c r="I271" s="210">
        <f t="shared" si="21"/>
        <v>0</v>
      </c>
      <c r="J271" s="210">
        <f t="shared" si="21"/>
        <v>0</v>
      </c>
      <c r="K271" s="210">
        <f t="shared" si="21"/>
        <v>0</v>
      </c>
      <c r="L271" s="210">
        <f t="shared" si="21"/>
        <v>0</v>
      </c>
      <c r="M271" s="210">
        <f t="shared" si="21"/>
        <v>0</v>
      </c>
      <c r="N271" s="210">
        <f t="shared" si="21"/>
        <v>0</v>
      </c>
      <c r="O271" s="210">
        <f t="shared" si="21"/>
        <v>0</v>
      </c>
      <c r="P271" s="210">
        <f t="shared" si="21"/>
        <v>0</v>
      </c>
      <c r="Q271" s="210">
        <f t="shared" si="21"/>
        <v>0</v>
      </c>
      <c r="R271" s="210">
        <f t="shared" si="21"/>
        <v>0</v>
      </c>
    </row>
    <row r="272" spans="1:18" hidden="1" outlineLevel="2" x14ac:dyDescent="0.35">
      <c r="A272" s="209" t="str">
        <f>'Usages industrie'!A22</f>
        <v>Usage industriel n°19</v>
      </c>
      <c r="B272" s="209" t="s">
        <v>637</v>
      </c>
      <c r="C272" s="209"/>
      <c r="D272" s="210">
        <f>IF(B$245&lt;&gt;"",IF(B$245='Usages industrie'!$K22,'Usages industrie'!J22,0),0)</f>
        <v>0</v>
      </c>
      <c r="E272" s="210">
        <f t="shared" si="21"/>
        <v>0</v>
      </c>
      <c r="F272" s="210">
        <f t="shared" si="21"/>
        <v>0</v>
      </c>
      <c r="G272" s="210">
        <f t="shared" si="21"/>
        <v>0</v>
      </c>
      <c r="H272" s="210">
        <f t="shared" si="21"/>
        <v>0</v>
      </c>
      <c r="I272" s="210">
        <f t="shared" si="21"/>
        <v>0</v>
      </c>
      <c r="J272" s="210">
        <f t="shared" si="21"/>
        <v>0</v>
      </c>
      <c r="K272" s="210">
        <f t="shared" si="21"/>
        <v>0</v>
      </c>
      <c r="L272" s="210">
        <f t="shared" si="21"/>
        <v>0</v>
      </c>
      <c r="M272" s="210">
        <f t="shared" si="21"/>
        <v>0</v>
      </c>
      <c r="N272" s="210">
        <f t="shared" si="21"/>
        <v>0</v>
      </c>
      <c r="O272" s="210">
        <f t="shared" si="21"/>
        <v>0</v>
      </c>
      <c r="P272" s="210">
        <f t="shared" si="21"/>
        <v>0</v>
      </c>
      <c r="Q272" s="210">
        <f t="shared" si="21"/>
        <v>0</v>
      </c>
      <c r="R272" s="210">
        <f t="shared" si="21"/>
        <v>0</v>
      </c>
    </row>
    <row r="273" spans="1:18" hidden="1" outlineLevel="2" x14ac:dyDescent="0.35">
      <c r="A273" s="209" t="str">
        <f>'Usages industrie'!A23</f>
        <v>Usage industriel n°20</v>
      </c>
      <c r="B273" s="209" t="s">
        <v>637</v>
      </c>
      <c r="C273" s="209"/>
      <c r="D273" s="210">
        <f>IF(B$245&lt;&gt;"",IF(B$245='Usages industrie'!$K23,'Usages industrie'!J23,0),0)</f>
        <v>0</v>
      </c>
      <c r="E273" s="210">
        <f t="shared" si="21"/>
        <v>0</v>
      </c>
      <c r="F273" s="210">
        <f t="shared" si="21"/>
        <v>0</v>
      </c>
      <c r="G273" s="210">
        <f t="shared" si="21"/>
        <v>0</v>
      </c>
      <c r="H273" s="210">
        <f t="shared" si="21"/>
        <v>0</v>
      </c>
      <c r="I273" s="210">
        <f t="shared" si="21"/>
        <v>0</v>
      </c>
      <c r="J273" s="210">
        <f t="shared" si="21"/>
        <v>0</v>
      </c>
      <c r="K273" s="210">
        <f t="shared" si="21"/>
        <v>0</v>
      </c>
      <c r="L273" s="210">
        <f t="shared" si="21"/>
        <v>0</v>
      </c>
      <c r="M273" s="210">
        <f t="shared" si="21"/>
        <v>0</v>
      </c>
      <c r="N273" s="210">
        <f t="shared" si="21"/>
        <v>0</v>
      </c>
      <c r="O273" s="210">
        <f t="shared" si="21"/>
        <v>0</v>
      </c>
      <c r="P273" s="210">
        <f t="shared" si="21"/>
        <v>0</v>
      </c>
      <c r="Q273" s="210">
        <f t="shared" si="21"/>
        <v>0</v>
      </c>
      <c r="R273" s="210">
        <f t="shared" si="21"/>
        <v>0</v>
      </c>
    </row>
    <row r="274" spans="1:18" hidden="1" outlineLevel="2" x14ac:dyDescent="0.35">
      <c r="A274" s="209" t="str">
        <f>'Usages industrie'!A24</f>
        <v>Usage industriel n°21</v>
      </c>
      <c r="B274" s="209" t="s">
        <v>637</v>
      </c>
      <c r="C274" s="209"/>
      <c r="D274" s="210">
        <f>IF(B$245&lt;&gt;"",IF(B$245='Usages industrie'!$K24,'Usages industrie'!J24,0),0)</f>
        <v>0</v>
      </c>
      <c r="E274" s="210">
        <f t="shared" ref="E274:R283" si="22">$D274</f>
        <v>0</v>
      </c>
      <c r="F274" s="210">
        <f t="shared" si="22"/>
        <v>0</v>
      </c>
      <c r="G274" s="210">
        <f t="shared" si="22"/>
        <v>0</v>
      </c>
      <c r="H274" s="210">
        <f t="shared" si="22"/>
        <v>0</v>
      </c>
      <c r="I274" s="210">
        <f t="shared" si="22"/>
        <v>0</v>
      </c>
      <c r="J274" s="210">
        <f t="shared" si="22"/>
        <v>0</v>
      </c>
      <c r="K274" s="210">
        <f t="shared" si="22"/>
        <v>0</v>
      </c>
      <c r="L274" s="210">
        <f t="shared" si="22"/>
        <v>0</v>
      </c>
      <c r="M274" s="210">
        <f t="shared" si="22"/>
        <v>0</v>
      </c>
      <c r="N274" s="210">
        <f t="shared" si="22"/>
        <v>0</v>
      </c>
      <c r="O274" s="210">
        <f t="shared" si="22"/>
        <v>0</v>
      </c>
      <c r="P274" s="210">
        <f t="shared" si="22"/>
        <v>0</v>
      </c>
      <c r="Q274" s="210">
        <f t="shared" si="22"/>
        <v>0</v>
      </c>
      <c r="R274" s="210">
        <f t="shared" si="22"/>
        <v>0</v>
      </c>
    </row>
    <row r="275" spans="1:18" hidden="1" outlineLevel="2" x14ac:dyDescent="0.35">
      <c r="A275" s="209" t="str">
        <f>'Usages industrie'!A25</f>
        <v>Usage industriel n°22</v>
      </c>
      <c r="B275" s="209" t="s">
        <v>637</v>
      </c>
      <c r="C275" s="209"/>
      <c r="D275" s="210">
        <f>IF(B$245&lt;&gt;"",IF(B$245='Usages industrie'!$K25,'Usages industrie'!J25,0),0)</f>
        <v>0</v>
      </c>
      <c r="E275" s="210">
        <f t="shared" si="22"/>
        <v>0</v>
      </c>
      <c r="F275" s="210">
        <f t="shared" si="22"/>
        <v>0</v>
      </c>
      <c r="G275" s="210">
        <f t="shared" si="22"/>
        <v>0</v>
      </c>
      <c r="H275" s="210">
        <f t="shared" si="22"/>
        <v>0</v>
      </c>
      <c r="I275" s="210">
        <f t="shared" si="22"/>
        <v>0</v>
      </c>
      <c r="J275" s="210">
        <f t="shared" si="22"/>
        <v>0</v>
      </c>
      <c r="K275" s="210">
        <f t="shared" si="22"/>
        <v>0</v>
      </c>
      <c r="L275" s="210">
        <f t="shared" si="22"/>
        <v>0</v>
      </c>
      <c r="M275" s="210">
        <f t="shared" si="22"/>
        <v>0</v>
      </c>
      <c r="N275" s="210">
        <f t="shared" si="22"/>
        <v>0</v>
      </c>
      <c r="O275" s="210">
        <f t="shared" si="22"/>
        <v>0</v>
      </c>
      <c r="P275" s="210">
        <f t="shared" si="22"/>
        <v>0</v>
      </c>
      <c r="Q275" s="210">
        <f t="shared" si="22"/>
        <v>0</v>
      </c>
      <c r="R275" s="210">
        <f t="shared" si="22"/>
        <v>0</v>
      </c>
    </row>
    <row r="276" spans="1:18" hidden="1" outlineLevel="2" x14ac:dyDescent="0.35">
      <c r="A276" s="209" t="str">
        <f>'Usages industrie'!A26</f>
        <v>Usage industriel n°23</v>
      </c>
      <c r="B276" s="209" t="s">
        <v>637</v>
      </c>
      <c r="C276" s="209"/>
      <c r="D276" s="210">
        <f>IF(B$245&lt;&gt;"",IF(B$245='Usages industrie'!$K26,'Usages industrie'!J26,0),0)</f>
        <v>0</v>
      </c>
      <c r="E276" s="210">
        <f t="shared" si="22"/>
        <v>0</v>
      </c>
      <c r="F276" s="210">
        <f t="shared" si="22"/>
        <v>0</v>
      </c>
      <c r="G276" s="210">
        <f t="shared" si="22"/>
        <v>0</v>
      </c>
      <c r="H276" s="210">
        <f t="shared" si="22"/>
        <v>0</v>
      </c>
      <c r="I276" s="210">
        <f t="shared" si="22"/>
        <v>0</v>
      </c>
      <c r="J276" s="210">
        <f t="shared" si="22"/>
        <v>0</v>
      </c>
      <c r="K276" s="210">
        <f t="shared" si="22"/>
        <v>0</v>
      </c>
      <c r="L276" s="210">
        <f t="shared" si="22"/>
        <v>0</v>
      </c>
      <c r="M276" s="210">
        <f t="shared" si="22"/>
        <v>0</v>
      </c>
      <c r="N276" s="210">
        <f t="shared" si="22"/>
        <v>0</v>
      </c>
      <c r="O276" s="210">
        <f t="shared" si="22"/>
        <v>0</v>
      </c>
      <c r="P276" s="210">
        <f t="shared" si="22"/>
        <v>0</v>
      </c>
      <c r="Q276" s="210">
        <f t="shared" si="22"/>
        <v>0</v>
      </c>
      <c r="R276" s="210">
        <f t="shared" si="22"/>
        <v>0</v>
      </c>
    </row>
    <row r="277" spans="1:18" hidden="1" outlineLevel="2" x14ac:dyDescent="0.35">
      <c r="A277" s="209" t="str">
        <f>'Usages industrie'!A27</f>
        <v>Usage industriel n°24</v>
      </c>
      <c r="B277" s="209" t="s">
        <v>637</v>
      </c>
      <c r="C277" s="209"/>
      <c r="D277" s="210">
        <f>IF(B$245&lt;&gt;"",IF(B$245='Usages industrie'!$K27,'Usages industrie'!J27,0),0)</f>
        <v>0</v>
      </c>
      <c r="E277" s="210">
        <f t="shared" si="22"/>
        <v>0</v>
      </c>
      <c r="F277" s="210">
        <f t="shared" si="22"/>
        <v>0</v>
      </c>
      <c r="G277" s="210">
        <f t="shared" si="22"/>
        <v>0</v>
      </c>
      <c r="H277" s="210">
        <f t="shared" si="22"/>
        <v>0</v>
      </c>
      <c r="I277" s="210">
        <f t="shared" si="22"/>
        <v>0</v>
      </c>
      <c r="J277" s="210">
        <f t="shared" si="22"/>
        <v>0</v>
      </c>
      <c r="K277" s="210">
        <f t="shared" si="22"/>
        <v>0</v>
      </c>
      <c r="L277" s="210">
        <f t="shared" si="22"/>
        <v>0</v>
      </c>
      <c r="M277" s="210">
        <f t="shared" si="22"/>
        <v>0</v>
      </c>
      <c r="N277" s="210">
        <f t="shared" si="22"/>
        <v>0</v>
      </c>
      <c r="O277" s="210">
        <f t="shared" si="22"/>
        <v>0</v>
      </c>
      <c r="P277" s="210">
        <f t="shared" si="22"/>
        <v>0</v>
      </c>
      <c r="Q277" s="210">
        <f t="shared" si="22"/>
        <v>0</v>
      </c>
      <c r="R277" s="210">
        <f t="shared" si="22"/>
        <v>0</v>
      </c>
    </row>
    <row r="278" spans="1:18" hidden="1" outlineLevel="2" x14ac:dyDescent="0.35">
      <c r="A278" s="209" t="str">
        <f>'Usages industrie'!A28</f>
        <v>Usage industriel n°25</v>
      </c>
      <c r="B278" s="209" t="s">
        <v>637</v>
      </c>
      <c r="C278" s="209"/>
      <c r="D278" s="210">
        <f>IF(B$245&lt;&gt;"",IF(B$245='Usages industrie'!$K28,'Usages industrie'!J28,0),0)</f>
        <v>0</v>
      </c>
      <c r="E278" s="210">
        <f t="shared" si="22"/>
        <v>0</v>
      </c>
      <c r="F278" s="210">
        <f t="shared" si="22"/>
        <v>0</v>
      </c>
      <c r="G278" s="210">
        <f t="shared" si="22"/>
        <v>0</v>
      </c>
      <c r="H278" s="210">
        <f t="shared" si="22"/>
        <v>0</v>
      </c>
      <c r="I278" s="210">
        <f t="shared" si="22"/>
        <v>0</v>
      </c>
      <c r="J278" s="210">
        <f t="shared" si="22"/>
        <v>0</v>
      </c>
      <c r="K278" s="210">
        <f t="shared" si="22"/>
        <v>0</v>
      </c>
      <c r="L278" s="210">
        <f t="shared" si="22"/>
        <v>0</v>
      </c>
      <c r="M278" s="210">
        <f t="shared" si="22"/>
        <v>0</v>
      </c>
      <c r="N278" s="210">
        <f t="shared" si="22"/>
        <v>0</v>
      </c>
      <c r="O278" s="210">
        <f t="shared" si="22"/>
        <v>0</v>
      </c>
      <c r="P278" s="210">
        <f t="shared" si="22"/>
        <v>0</v>
      </c>
      <c r="Q278" s="210">
        <f t="shared" si="22"/>
        <v>0</v>
      </c>
      <c r="R278" s="210">
        <f t="shared" si="22"/>
        <v>0</v>
      </c>
    </row>
    <row r="279" spans="1:18" hidden="1" outlineLevel="2" x14ac:dyDescent="0.35">
      <c r="A279" s="209" t="str">
        <f>'Usages industrie'!A29</f>
        <v>Usage industriel n°26</v>
      </c>
      <c r="B279" s="209" t="s">
        <v>637</v>
      </c>
      <c r="C279" s="209"/>
      <c r="D279" s="210">
        <f>IF(B$245&lt;&gt;"",IF(B$245='Usages industrie'!$K29,'Usages industrie'!J29,0),0)</f>
        <v>0</v>
      </c>
      <c r="E279" s="210">
        <f t="shared" si="22"/>
        <v>0</v>
      </c>
      <c r="F279" s="210">
        <f t="shared" si="22"/>
        <v>0</v>
      </c>
      <c r="G279" s="210">
        <f t="shared" si="22"/>
        <v>0</v>
      </c>
      <c r="H279" s="210">
        <f t="shared" si="22"/>
        <v>0</v>
      </c>
      <c r="I279" s="210">
        <f t="shared" si="22"/>
        <v>0</v>
      </c>
      <c r="J279" s="210">
        <f t="shared" si="22"/>
        <v>0</v>
      </c>
      <c r="K279" s="210">
        <f t="shared" si="22"/>
        <v>0</v>
      </c>
      <c r="L279" s="210">
        <f t="shared" si="22"/>
        <v>0</v>
      </c>
      <c r="M279" s="210">
        <f t="shared" si="22"/>
        <v>0</v>
      </c>
      <c r="N279" s="210">
        <f t="shared" si="22"/>
        <v>0</v>
      </c>
      <c r="O279" s="210">
        <f t="shared" si="22"/>
        <v>0</v>
      </c>
      <c r="P279" s="210">
        <f t="shared" si="22"/>
        <v>0</v>
      </c>
      <c r="Q279" s="210">
        <f t="shared" si="22"/>
        <v>0</v>
      </c>
      <c r="R279" s="210">
        <f t="shared" si="22"/>
        <v>0</v>
      </c>
    </row>
    <row r="280" spans="1:18" hidden="1" outlineLevel="2" x14ac:dyDescent="0.35">
      <c r="A280" s="209" t="str">
        <f>'Usages industrie'!A30</f>
        <v>Usage industriel n°27</v>
      </c>
      <c r="B280" s="209" t="s">
        <v>637</v>
      </c>
      <c r="C280" s="209"/>
      <c r="D280" s="210">
        <f>IF(B$245&lt;&gt;"",IF(B$245='Usages industrie'!$K30,'Usages industrie'!J30,0),0)</f>
        <v>0</v>
      </c>
      <c r="E280" s="210">
        <f t="shared" si="22"/>
        <v>0</v>
      </c>
      <c r="F280" s="210">
        <f t="shared" si="22"/>
        <v>0</v>
      </c>
      <c r="G280" s="210">
        <f t="shared" si="22"/>
        <v>0</v>
      </c>
      <c r="H280" s="210">
        <f t="shared" si="22"/>
        <v>0</v>
      </c>
      <c r="I280" s="210">
        <f t="shared" si="22"/>
        <v>0</v>
      </c>
      <c r="J280" s="210">
        <f t="shared" si="22"/>
        <v>0</v>
      </c>
      <c r="K280" s="210">
        <f t="shared" si="22"/>
        <v>0</v>
      </c>
      <c r="L280" s="210">
        <f t="shared" si="22"/>
        <v>0</v>
      </c>
      <c r="M280" s="210">
        <f t="shared" si="22"/>
        <v>0</v>
      </c>
      <c r="N280" s="210">
        <f t="shared" si="22"/>
        <v>0</v>
      </c>
      <c r="O280" s="210">
        <f t="shared" si="22"/>
        <v>0</v>
      </c>
      <c r="P280" s="210">
        <f t="shared" si="22"/>
        <v>0</v>
      </c>
      <c r="Q280" s="210">
        <f t="shared" si="22"/>
        <v>0</v>
      </c>
      <c r="R280" s="210">
        <f t="shared" si="22"/>
        <v>0</v>
      </c>
    </row>
    <row r="281" spans="1:18" hidden="1" outlineLevel="2" x14ac:dyDescent="0.35">
      <c r="A281" s="209" t="str">
        <f>'Usages industrie'!A31</f>
        <v>Usage industriel n°28</v>
      </c>
      <c r="B281" s="209" t="s">
        <v>637</v>
      </c>
      <c r="C281" s="209"/>
      <c r="D281" s="210">
        <f>IF(B$245&lt;&gt;"",IF(B$245='Usages industrie'!$K31,'Usages industrie'!J31,0),0)</f>
        <v>0</v>
      </c>
      <c r="E281" s="210">
        <f t="shared" si="22"/>
        <v>0</v>
      </c>
      <c r="F281" s="210">
        <f t="shared" si="22"/>
        <v>0</v>
      </c>
      <c r="G281" s="210">
        <f t="shared" si="22"/>
        <v>0</v>
      </c>
      <c r="H281" s="210">
        <f t="shared" si="22"/>
        <v>0</v>
      </c>
      <c r="I281" s="210">
        <f t="shared" si="22"/>
        <v>0</v>
      </c>
      <c r="J281" s="210">
        <f t="shared" si="22"/>
        <v>0</v>
      </c>
      <c r="K281" s="210">
        <f t="shared" si="22"/>
        <v>0</v>
      </c>
      <c r="L281" s="210">
        <f t="shared" si="22"/>
        <v>0</v>
      </c>
      <c r="M281" s="210">
        <f t="shared" si="22"/>
        <v>0</v>
      </c>
      <c r="N281" s="210">
        <f t="shared" si="22"/>
        <v>0</v>
      </c>
      <c r="O281" s="210">
        <f t="shared" si="22"/>
        <v>0</v>
      </c>
      <c r="P281" s="210">
        <f t="shared" si="22"/>
        <v>0</v>
      </c>
      <c r="Q281" s="210">
        <f t="shared" si="22"/>
        <v>0</v>
      </c>
      <c r="R281" s="210">
        <f t="shared" si="22"/>
        <v>0</v>
      </c>
    </row>
    <row r="282" spans="1:18" hidden="1" outlineLevel="2" x14ac:dyDescent="0.35">
      <c r="A282" s="209" t="str">
        <f>'Usages industrie'!A32</f>
        <v>Usage industriel n°29</v>
      </c>
      <c r="B282" s="209" t="s">
        <v>637</v>
      </c>
      <c r="C282" s="209"/>
      <c r="D282" s="210">
        <f>IF(B$245&lt;&gt;"",IF(B$245='Usages industrie'!$K32,'Usages industrie'!J32,0),0)</f>
        <v>0</v>
      </c>
      <c r="E282" s="210">
        <f t="shared" si="22"/>
        <v>0</v>
      </c>
      <c r="F282" s="210">
        <f t="shared" si="22"/>
        <v>0</v>
      </c>
      <c r="G282" s="210">
        <f t="shared" si="22"/>
        <v>0</v>
      </c>
      <c r="H282" s="210">
        <f t="shared" si="22"/>
        <v>0</v>
      </c>
      <c r="I282" s="210">
        <f t="shared" si="22"/>
        <v>0</v>
      </c>
      <c r="J282" s="210">
        <f t="shared" si="22"/>
        <v>0</v>
      </c>
      <c r="K282" s="210">
        <f t="shared" si="22"/>
        <v>0</v>
      </c>
      <c r="L282" s="210">
        <f t="shared" si="22"/>
        <v>0</v>
      </c>
      <c r="M282" s="210">
        <f t="shared" si="22"/>
        <v>0</v>
      </c>
      <c r="N282" s="210">
        <f t="shared" si="22"/>
        <v>0</v>
      </c>
      <c r="O282" s="210">
        <f t="shared" si="22"/>
        <v>0</v>
      </c>
      <c r="P282" s="210">
        <f t="shared" si="22"/>
        <v>0</v>
      </c>
      <c r="Q282" s="210">
        <f t="shared" si="22"/>
        <v>0</v>
      </c>
      <c r="R282" s="210">
        <f t="shared" si="22"/>
        <v>0</v>
      </c>
    </row>
    <row r="283" spans="1:18" hidden="1" outlineLevel="2" x14ac:dyDescent="0.35">
      <c r="A283" s="209" t="str">
        <f>'Usages industrie'!A33</f>
        <v>Usage industriel n°30</v>
      </c>
      <c r="B283" s="209" t="s">
        <v>637</v>
      </c>
      <c r="C283" s="209"/>
      <c r="D283" s="210">
        <f>IF(B$245&lt;&gt;"",IF(B$245='Usages industrie'!$K33,'Usages industrie'!J33,0),0)</f>
        <v>0</v>
      </c>
      <c r="E283" s="210">
        <f t="shared" si="22"/>
        <v>0</v>
      </c>
      <c r="F283" s="210">
        <f t="shared" si="22"/>
        <v>0</v>
      </c>
      <c r="G283" s="210">
        <f t="shared" si="22"/>
        <v>0</v>
      </c>
      <c r="H283" s="210">
        <f t="shared" si="22"/>
        <v>0</v>
      </c>
      <c r="I283" s="210">
        <f t="shared" si="22"/>
        <v>0</v>
      </c>
      <c r="J283" s="210">
        <f t="shared" si="22"/>
        <v>0</v>
      </c>
      <c r="K283" s="210">
        <f t="shared" si="22"/>
        <v>0</v>
      </c>
      <c r="L283" s="210">
        <f t="shared" si="22"/>
        <v>0</v>
      </c>
      <c r="M283" s="210">
        <f t="shared" si="22"/>
        <v>0</v>
      </c>
      <c r="N283" s="210">
        <f t="shared" si="22"/>
        <v>0</v>
      </c>
      <c r="O283" s="210">
        <f t="shared" si="22"/>
        <v>0</v>
      </c>
      <c r="P283" s="210">
        <f t="shared" si="22"/>
        <v>0</v>
      </c>
      <c r="Q283" s="210">
        <f t="shared" si="22"/>
        <v>0</v>
      </c>
      <c r="R283" s="210">
        <f t="shared" si="22"/>
        <v>0</v>
      </c>
    </row>
    <row r="284" spans="1:18" hidden="1" outlineLevel="2" x14ac:dyDescent="0.35">
      <c r="A284" s="209" t="str">
        <f>'Usages industrie'!A34</f>
        <v>Usage industriel n°31</v>
      </c>
      <c r="B284" s="209" t="s">
        <v>637</v>
      </c>
      <c r="C284" s="209"/>
      <c r="D284" s="210">
        <f>IF(B$245&lt;&gt;"",IF(B$245='Usages industrie'!$K34,'Usages industrie'!J34,0),0)</f>
        <v>0</v>
      </c>
      <c r="E284" s="210">
        <f t="shared" ref="E284:R293" si="23">$D284</f>
        <v>0</v>
      </c>
      <c r="F284" s="210">
        <f t="shared" si="23"/>
        <v>0</v>
      </c>
      <c r="G284" s="210">
        <f t="shared" si="23"/>
        <v>0</v>
      </c>
      <c r="H284" s="210">
        <f t="shared" si="23"/>
        <v>0</v>
      </c>
      <c r="I284" s="210">
        <f t="shared" si="23"/>
        <v>0</v>
      </c>
      <c r="J284" s="210">
        <f t="shared" si="23"/>
        <v>0</v>
      </c>
      <c r="K284" s="210">
        <f t="shared" si="23"/>
        <v>0</v>
      </c>
      <c r="L284" s="210">
        <f t="shared" si="23"/>
        <v>0</v>
      </c>
      <c r="M284" s="210">
        <f t="shared" si="23"/>
        <v>0</v>
      </c>
      <c r="N284" s="210">
        <f t="shared" si="23"/>
        <v>0</v>
      </c>
      <c r="O284" s="210">
        <f t="shared" si="23"/>
        <v>0</v>
      </c>
      <c r="P284" s="210">
        <f t="shared" si="23"/>
        <v>0</v>
      </c>
      <c r="Q284" s="210">
        <f t="shared" si="23"/>
        <v>0</v>
      </c>
      <c r="R284" s="210">
        <f t="shared" si="23"/>
        <v>0</v>
      </c>
    </row>
    <row r="285" spans="1:18" hidden="1" outlineLevel="2" x14ac:dyDescent="0.35">
      <c r="A285" s="209" t="str">
        <f>'Usages industrie'!A35</f>
        <v>Usage industriel n°32</v>
      </c>
      <c r="B285" s="209" t="s">
        <v>637</v>
      </c>
      <c r="C285" s="209"/>
      <c r="D285" s="210">
        <f>IF(B$245&lt;&gt;"",IF(B$245='Usages industrie'!$K35,'Usages industrie'!J35,0),0)</f>
        <v>0</v>
      </c>
      <c r="E285" s="210">
        <f t="shared" si="23"/>
        <v>0</v>
      </c>
      <c r="F285" s="210">
        <f t="shared" si="23"/>
        <v>0</v>
      </c>
      <c r="G285" s="210">
        <f t="shared" si="23"/>
        <v>0</v>
      </c>
      <c r="H285" s="210">
        <f t="shared" si="23"/>
        <v>0</v>
      </c>
      <c r="I285" s="210">
        <f t="shared" si="23"/>
        <v>0</v>
      </c>
      <c r="J285" s="210">
        <f t="shared" si="23"/>
        <v>0</v>
      </c>
      <c r="K285" s="210">
        <f t="shared" si="23"/>
        <v>0</v>
      </c>
      <c r="L285" s="210">
        <f t="shared" si="23"/>
        <v>0</v>
      </c>
      <c r="M285" s="210">
        <f t="shared" si="23"/>
        <v>0</v>
      </c>
      <c r="N285" s="210">
        <f t="shared" si="23"/>
        <v>0</v>
      </c>
      <c r="O285" s="210">
        <f t="shared" si="23"/>
        <v>0</v>
      </c>
      <c r="P285" s="210">
        <f t="shared" si="23"/>
        <v>0</v>
      </c>
      <c r="Q285" s="210">
        <f t="shared" si="23"/>
        <v>0</v>
      </c>
      <c r="R285" s="210">
        <f t="shared" si="23"/>
        <v>0</v>
      </c>
    </row>
    <row r="286" spans="1:18" hidden="1" outlineLevel="2" x14ac:dyDescent="0.35">
      <c r="A286" s="209" t="str">
        <f>'Usages industrie'!A36</f>
        <v>Usage industriel n°33</v>
      </c>
      <c r="B286" s="209" t="s">
        <v>637</v>
      </c>
      <c r="C286" s="209"/>
      <c r="D286" s="210">
        <f>IF(B$245&lt;&gt;"",IF(B$245='Usages industrie'!$K36,'Usages industrie'!J36,0),0)</f>
        <v>0</v>
      </c>
      <c r="E286" s="210">
        <f t="shared" si="23"/>
        <v>0</v>
      </c>
      <c r="F286" s="210">
        <f t="shared" si="23"/>
        <v>0</v>
      </c>
      <c r="G286" s="210">
        <f t="shared" si="23"/>
        <v>0</v>
      </c>
      <c r="H286" s="210">
        <f t="shared" si="23"/>
        <v>0</v>
      </c>
      <c r="I286" s="210">
        <f t="shared" si="23"/>
        <v>0</v>
      </c>
      <c r="J286" s="210">
        <f t="shared" si="23"/>
        <v>0</v>
      </c>
      <c r="K286" s="210">
        <f t="shared" si="23"/>
        <v>0</v>
      </c>
      <c r="L286" s="210">
        <f t="shared" si="23"/>
        <v>0</v>
      </c>
      <c r="M286" s="210">
        <f t="shared" si="23"/>
        <v>0</v>
      </c>
      <c r="N286" s="210">
        <f t="shared" si="23"/>
        <v>0</v>
      </c>
      <c r="O286" s="210">
        <f t="shared" si="23"/>
        <v>0</v>
      </c>
      <c r="P286" s="210">
        <f t="shared" si="23"/>
        <v>0</v>
      </c>
      <c r="Q286" s="210">
        <f t="shared" si="23"/>
        <v>0</v>
      </c>
      <c r="R286" s="210">
        <f t="shared" si="23"/>
        <v>0</v>
      </c>
    </row>
    <row r="287" spans="1:18" hidden="1" outlineLevel="2" x14ac:dyDescent="0.35">
      <c r="A287" s="209" t="str">
        <f>'Usages industrie'!A37</f>
        <v>Usage industriel n°34</v>
      </c>
      <c r="B287" s="209" t="s">
        <v>637</v>
      </c>
      <c r="C287" s="209"/>
      <c r="D287" s="210">
        <f>IF(B$245&lt;&gt;"",IF(B$245='Usages industrie'!$K37,'Usages industrie'!J37,0),0)</f>
        <v>0</v>
      </c>
      <c r="E287" s="210">
        <f t="shared" si="23"/>
        <v>0</v>
      </c>
      <c r="F287" s="210">
        <f t="shared" si="23"/>
        <v>0</v>
      </c>
      <c r="G287" s="210">
        <f t="shared" si="23"/>
        <v>0</v>
      </c>
      <c r="H287" s="210">
        <f t="shared" si="23"/>
        <v>0</v>
      </c>
      <c r="I287" s="210">
        <f t="shared" si="23"/>
        <v>0</v>
      </c>
      <c r="J287" s="210">
        <f t="shared" si="23"/>
        <v>0</v>
      </c>
      <c r="K287" s="210">
        <f t="shared" si="23"/>
        <v>0</v>
      </c>
      <c r="L287" s="210">
        <f t="shared" si="23"/>
        <v>0</v>
      </c>
      <c r="M287" s="210">
        <f t="shared" si="23"/>
        <v>0</v>
      </c>
      <c r="N287" s="210">
        <f t="shared" si="23"/>
        <v>0</v>
      </c>
      <c r="O287" s="210">
        <f t="shared" si="23"/>
        <v>0</v>
      </c>
      <c r="P287" s="210">
        <f t="shared" si="23"/>
        <v>0</v>
      </c>
      <c r="Q287" s="210">
        <f t="shared" si="23"/>
        <v>0</v>
      </c>
      <c r="R287" s="210">
        <f t="shared" si="23"/>
        <v>0</v>
      </c>
    </row>
    <row r="288" spans="1:18" hidden="1" outlineLevel="2" x14ac:dyDescent="0.35">
      <c r="A288" s="209" t="str">
        <f>'Usages industrie'!A38</f>
        <v>Usage industriel n°35</v>
      </c>
      <c r="B288" s="209" t="s">
        <v>637</v>
      </c>
      <c r="C288" s="209"/>
      <c r="D288" s="210">
        <f>IF(B$245&lt;&gt;"",IF(B$245='Usages industrie'!$K38,'Usages industrie'!J38,0),0)</f>
        <v>0</v>
      </c>
      <c r="E288" s="210">
        <f t="shared" si="23"/>
        <v>0</v>
      </c>
      <c r="F288" s="210">
        <f t="shared" si="23"/>
        <v>0</v>
      </c>
      <c r="G288" s="210">
        <f t="shared" si="23"/>
        <v>0</v>
      </c>
      <c r="H288" s="210">
        <f t="shared" si="23"/>
        <v>0</v>
      </c>
      <c r="I288" s="210">
        <f t="shared" si="23"/>
        <v>0</v>
      </c>
      <c r="J288" s="210">
        <f t="shared" si="23"/>
        <v>0</v>
      </c>
      <c r="K288" s="210">
        <f t="shared" si="23"/>
        <v>0</v>
      </c>
      <c r="L288" s="210">
        <f t="shared" si="23"/>
        <v>0</v>
      </c>
      <c r="M288" s="210">
        <f t="shared" si="23"/>
        <v>0</v>
      </c>
      <c r="N288" s="210">
        <f t="shared" si="23"/>
        <v>0</v>
      </c>
      <c r="O288" s="210">
        <f t="shared" si="23"/>
        <v>0</v>
      </c>
      <c r="P288" s="210">
        <f t="shared" si="23"/>
        <v>0</v>
      </c>
      <c r="Q288" s="210">
        <f t="shared" si="23"/>
        <v>0</v>
      </c>
      <c r="R288" s="210">
        <f t="shared" si="23"/>
        <v>0</v>
      </c>
    </row>
    <row r="289" spans="1:18" hidden="1" outlineLevel="2" x14ac:dyDescent="0.35">
      <c r="A289" s="209" t="str">
        <f>'Usages industrie'!A39</f>
        <v>Usage industriel n°36</v>
      </c>
      <c r="B289" s="209" t="s">
        <v>637</v>
      </c>
      <c r="C289" s="209"/>
      <c r="D289" s="210">
        <f>IF(B$245&lt;&gt;"",IF(B$245='Usages industrie'!$K39,'Usages industrie'!J39,0),0)</f>
        <v>0</v>
      </c>
      <c r="E289" s="210">
        <f t="shared" si="23"/>
        <v>0</v>
      </c>
      <c r="F289" s="210">
        <f t="shared" si="23"/>
        <v>0</v>
      </c>
      <c r="G289" s="210">
        <f t="shared" si="23"/>
        <v>0</v>
      </c>
      <c r="H289" s="210">
        <f t="shared" si="23"/>
        <v>0</v>
      </c>
      <c r="I289" s="210">
        <f t="shared" si="23"/>
        <v>0</v>
      </c>
      <c r="J289" s="210">
        <f t="shared" si="23"/>
        <v>0</v>
      </c>
      <c r="K289" s="210">
        <f t="shared" si="23"/>
        <v>0</v>
      </c>
      <c r="L289" s="210">
        <f t="shared" si="23"/>
        <v>0</v>
      </c>
      <c r="M289" s="210">
        <f t="shared" si="23"/>
        <v>0</v>
      </c>
      <c r="N289" s="210">
        <f t="shared" si="23"/>
        <v>0</v>
      </c>
      <c r="O289" s="210">
        <f t="shared" si="23"/>
        <v>0</v>
      </c>
      <c r="P289" s="210">
        <f t="shared" si="23"/>
        <v>0</v>
      </c>
      <c r="Q289" s="210">
        <f t="shared" si="23"/>
        <v>0</v>
      </c>
      <c r="R289" s="210">
        <f t="shared" si="23"/>
        <v>0</v>
      </c>
    </row>
    <row r="290" spans="1:18" hidden="1" outlineLevel="2" x14ac:dyDescent="0.35">
      <c r="A290" s="209" t="str">
        <f>'Usages industrie'!A40</f>
        <v>Usage industriel n°37</v>
      </c>
      <c r="B290" s="209" t="s">
        <v>637</v>
      </c>
      <c r="C290" s="209"/>
      <c r="D290" s="210">
        <f>IF(B$245&lt;&gt;"",IF(B$245='Usages industrie'!$K40,'Usages industrie'!J40,0),0)</f>
        <v>0</v>
      </c>
      <c r="E290" s="210">
        <f t="shared" si="23"/>
        <v>0</v>
      </c>
      <c r="F290" s="210">
        <f t="shared" si="23"/>
        <v>0</v>
      </c>
      <c r="G290" s="210">
        <f t="shared" si="23"/>
        <v>0</v>
      </c>
      <c r="H290" s="210">
        <f t="shared" si="23"/>
        <v>0</v>
      </c>
      <c r="I290" s="210">
        <f t="shared" si="23"/>
        <v>0</v>
      </c>
      <c r="J290" s="210">
        <f t="shared" si="23"/>
        <v>0</v>
      </c>
      <c r="K290" s="210">
        <f t="shared" si="23"/>
        <v>0</v>
      </c>
      <c r="L290" s="210">
        <f t="shared" si="23"/>
        <v>0</v>
      </c>
      <c r="M290" s="210">
        <f t="shared" si="23"/>
        <v>0</v>
      </c>
      <c r="N290" s="210">
        <f t="shared" si="23"/>
        <v>0</v>
      </c>
      <c r="O290" s="210">
        <f t="shared" si="23"/>
        <v>0</v>
      </c>
      <c r="P290" s="210">
        <f t="shared" si="23"/>
        <v>0</v>
      </c>
      <c r="Q290" s="210">
        <f t="shared" si="23"/>
        <v>0</v>
      </c>
      <c r="R290" s="210">
        <f t="shared" si="23"/>
        <v>0</v>
      </c>
    </row>
    <row r="291" spans="1:18" hidden="1" outlineLevel="2" x14ac:dyDescent="0.35">
      <c r="A291" s="209" t="str">
        <f>'Usages industrie'!A41</f>
        <v>Usage industriel n°38</v>
      </c>
      <c r="B291" s="209" t="s">
        <v>637</v>
      </c>
      <c r="C291" s="209"/>
      <c r="D291" s="210">
        <f>IF(B$245&lt;&gt;"",IF(B$245='Usages industrie'!$K41,'Usages industrie'!J41,0),0)</f>
        <v>0</v>
      </c>
      <c r="E291" s="210">
        <f t="shared" si="23"/>
        <v>0</v>
      </c>
      <c r="F291" s="210">
        <f t="shared" si="23"/>
        <v>0</v>
      </c>
      <c r="G291" s="210">
        <f t="shared" si="23"/>
        <v>0</v>
      </c>
      <c r="H291" s="210">
        <f t="shared" si="23"/>
        <v>0</v>
      </c>
      <c r="I291" s="210">
        <f t="shared" si="23"/>
        <v>0</v>
      </c>
      <c r="J291" s="210">
        <f t="shared" si="23"/>
        <v>0</v>
      </c>
      <c r="K291" s="210">
        <f t="shared" si="23"/>
        <v>0</v>
      </c>
      <c r="L291" s="210">
        <f t="shared" si="23"/>
        <v>0</v>
      </c>
      <c r="M291" s="210">
        <f t="shared" si="23"/>
        <v>0</v>
      </c>
      <c r="N291" s="210">
        <f t="shared" si="23"/>
        <v>0</v>
      </c>
      <c r="O291" s="210">
        <f t="shared" si="23"/>
        <v>0</v>
      </c>
      <c r="P291" s="210">
        <f t="shared" si="23"/>
        <v>0</v>
      </c>
      <c r="Q291" s="210">
        <f t="shared" si="23"/>
        <v>0</v>
      </c>
      <c r="R291" s="210">
        <f t="shared" si="23"/>
        <v>0</v>
      </c>
    </row>
    <row r="292" spans="1:18" hidden="1" outlineLevel="2" x14ac:dyDescent="0.35">
      <c r="A292" s="209" t="str">
        <f>'Usages industrie'!A42</f>
        <v>Usage industriel n°39</v>
      </c>
      <c r="B292" s="209" t="s">
        <v>637</v>
      </c>
      <c r="C292" s="209"/>
      <c r="D292" s="210">
        <f>IF(B$245&lt;&gt;"",IF(B$245='Usages industrie'!$K42,'Usages industrie'!J42,0),0)</f>
        <v>0</v>
      </c>
      <c r="E292" s="210">
        <f t="shared" si="23"/>
        <v>0</v>
      </c>
      <c r="F292" s="210">
        <f t="shared" si="23"/>
        <v>0</v>
      </c>
      <c r="G292" s="210">
        <f t="shared" si="23"/>
        <v>0</v>
      </c>
      <c r="H292" s="210">
        <f t="shared" si="23"/>
        <v>0</v>
      </c>
      <c r="I292" s="210">
        <f t="shared" si="23"/>
        <v>0</v>
      </c>
      <c r="J292" s="210">
        <f t="shared" si="23"/>
        <v>0</v>
      </c>
      <c r="K292" s="210">
        <f t="shared" si="23"/>
        <v>0</v>
      </c>
      <c r="L292" s="210">
        <f t="shared" si="23"/>
        <v>0</v>
      </c>
      <c r="M292" s="210">
        <f t="shared" si="23"/>
        <v>0</v>
      </c>
      <c r="N292" s="210">
        <f t="shared" si="23"/>
        <v>0</v>
      </c>
      <c r="O292" s="210">
        <f t="shared" si="23"/>
        <v>0</v>
      </c>
      <c r="P292" s="210">
        <f t="shared" si="23"/>
        <v>0</v>
      </c>
      <c r="Q292" s="210">
        <f t="shared" si="23"/>
        <v>0</v>
      </c>
      <c r="R292" s="210">
        <f t="shared" si="23"/>
        <v>0</v>
      </c>
    </row>
    <row r="293" spans="1:18" hidden="1" outlineLevel="2" x14ac:dyDescent="0.35">
      <c r="A293" s="209" t="str">
        <f>'Usages industrie'!A43</f>
        <v>Usage industriel n°40</v>
      </c>
      <c r="B293" s="209" t="s">
        <v>637</v>
      </c>
      <c r="C293" s="209"/>
      <c r="D293" s="210">
        <f>IF(B$245&lt;&gt;"",IF(B$245='Usages industrie'!$K43,'Usages industrie'!J43,0),0)</f>
        <v>0</v>
      </c>
      <c r="E293" s="210">
        <f t="shared" si="23"/>
        <v>0</v>
      </c>
      <c r="F293" s="210">
        <f t="shared" si="23"/>
        <v>0</v>
      </c>
      <c r="G293" s="210">
        <f t="shared" si="23"/>
        <v>0</v>
      </c>
      <c r="H293" s="210">
        <f t="shared" si="23"/>
        <v>0</v>
      </c>
      <c r="I293" s="210">
        <f t="shared" si="23"/>
        <v>0</v>
      </c>
      <c r="J293" s="210">
        <f t="shared" si="23"/>
        <v>0</v>
      </c>
      <c r="K293" s="210">
        <f t="shared" si="23"/>
        <v>0</v>
      </c>
      <c r="L293" s="210">
        <f t="shared" si="23"/>
        <v>0</v>
      </c>
      <c r="M293" s="210">
        <f t="shared" si="23"/>
        <v>0</v>
      </c>
      <c r="N293" s="210">
        <f t="shared" si="23"/>
        <v>0</v>
      </c>
      <c r="O293" s="210">
        <f t="shared" si="23"/>
        <v>0</v>
      </c>
      <c r="P293" s="210">
        <f t="shared" si="23"/>
        <v>0</v>
      </c>
      <c r="Q293" s="210">
        <f t="shared" si="23"/>
        <v>0</v>
      </c>
      <c r="R293" s="210">
        <f t="shared" si="23"/>
        <v>0</v>
      </c>
    </row>
    <row r="294" spans="1:18" hidden="1" outlineLevel="2" x14ac:dyDescent="0.35">
      <c r="A294" s="209" t="str">
        <f>'Usages industrie'!A44</f>
        <v>Usage industriel n°41</v>
      </c>
      <c r="B294" s="209" t="s">
        <v>637</v>
      </c>
      <c r="C294" s="209"/>
      <c r="D294" s="210">
        <f>IF(B$245&lt;&gt;"",IF(B$245='Usages industrie'!$K44,'Usages industrie'!J44,0),0)</f>
        <v>0</v>
      </c>
      <c r="E294" s="210">
        <f t="shared" ref="E294:R303" si="24">$D294</f>
        <v>0</v>
      </c>
      <c r="F294" s="210">
        <f t="shared" si="24"/>
        <v>0</v>
      </c>
      <c r="G294" s="210">
        <f t="shared" si="24"/>
        <v>0</v>
      </c>
      <c r="H294" s="210">
        <f t="shared" si="24"/>
        <v>0</v>
      </c>
      <c r="I294" s="210">
        <f t="shared" si="24"/>
        <v>0</v>
      </c>
      <c r="J294" s="210">
        <f t="shared" si="24"/>
        <v>0</v>
      </c>
      <c r="K294" s="210">
        <f t="shared" si="24"/>
        <v>0</v>
      </c>
      <c r="L294" s="210">
        <f t="shared" si="24"/>
        <v>0</v>
      </c>
      <c r="M294" s="210">
        <f t="shared" si="24"/>
        <v>0</v>
      </c>
      <c r="N294" s="210">
        <f t="shared" si="24"/>
        <v>0</v>
      </c>
      <c r="O294" s="210">
        <f t="shared" si="24"/>
        <v>0</v>
      </c>
      <c r="P294" s="210">
        <f t="shared" si="24"/>
        <v>0</v>
      </c>
      <c r="Q294" s="210">
        <f t="shared" si="24"/>
        <v>0</v>
      </c>
      <c r="R294" s="210">
        <f t="shared" si="24"/>
        <v>0</v>
      </c>
    </row>
    <row r="295" spans="1:18" hidden="1" outlineLevel="2" x14ac:dyDescent="0.35">
      <c r="A295" s="209" t="str">
        <f>'Usages industrie'!A45</f>
        <v>Usage industriel n°42</v>
      </c>
      <c r="B295" s="209" t="s">
        <v>637</v>
      </c>
      <c r="C295" s="209"/>
      <c r="D295" s="210">
        <f>IF(B$245&lt;&gt;"",IF(B$245='Usages industrie'!$K45,'Usages industrie'!J45,0),0)</f>
        <v>0</v>
      </c>
      <c r="E295" s="210">
        <f t="shared" si="24"/>
        <v>0</v>
      </c>
      <c r="F295" s="210">
        <f t="shared" si="24"/>
        <v>0</v>
      </c>
      <c r="G295" s="210">
        <f t="shared" si="24"/>
        <v>0</v>
      </c>
      <c r="H295" s="210">
        <f t="shared" si="24"/>
        <v>0</v>
      </c>
      <c r="I295" s="210">
        <f t="shared" si="24"/>
        <v>0</v>
      </c>
      <c r="J295" s="210">
        <f t="shared" si="24"/>
        <v>0</v>
      </c>
      <c r="K295" s="210">
        <f t="shared" si="24"/>
        <v>0</v>
      </c>
      <c r="L295" s="210">
        <f t="shared" si="24"/>
        <v>0</v>
      </c>
      <c r="M295" s="210">
        <f t="shared" si="24"/>
        <v>0</v>
      </c>
      <c r="N295" s="210">
        <f t="shared" si="24"/>
        <v>0</v>
      </c>
      <c r="O295" s="210">
        <f t="shared" si="24"/>
        <v>0</v>
      </c>
      <c r="P295" s="210">
        <f t="shared" si="24"/>
        <v>0</v>
      </c>
      <c r="Q295" s="210">
        <f t="shared" si="24"/>
        <v>0</v>
      </c>
      <c r="R295" s="210">
        <f t="shared" si="24"/>
        <v>0</v>
      </c>
    </row>
    <row r="296" spans="1:18" hidden="1" outlineLevel="2" x14ac:dyDescent="0.35">
      <c r="A296" s="209" t="str">
        <f>'Usages industrie'!A46</f>
        <v>Usage industriel n°43</v>
      </c>
      <c r="B296" s="209" t="s">
        <v>637</v>
      </c>
      <c r="C296" s="209"/>
      <c r="D296" s="210">
        <f>IF(B$245&lt;&gt;"",IF(B$245='Usages industrie'!$K46,'Usages industrie'!J46,0),0)</f>
        <v>0</v>
      </c>
      <c r="E296" s="210">
        <f t="shared" si="24"/>
        <v>0</v>
      </c>
      <c r="F296" s="210">
        <f t="shared" si="24"/>
        <v>0</v>
      </c>
      <c r="G296" s="210">
        <f t="shared" si="24"/>
        <v>0</v>
      </c>
      <c r="H296" s="210">
        <f t="shared" si="24"/>
        <v>0</v>
      </c>
      <c r="I296" s="210">
        <f t="shared" si="24"/>
        <v>0</v>
      </c>
      <c r="J296" s="210">
        <f t="shared" si="24"/>
        <v>0</v>
      </c>
      <c r="K296" s="210">
        <f t="shared" si="24"/>
        <v>0</v>
      </c>
      <c r="L296" s="210">
        <f t="shared" si="24"/>
        <v>0</v>
      </c>
      <c r="M296" s="210">
        <f t="shared" si="24"/>
        <v>0</v>
      </c>
      <c r="N296" s="210">
        <f t="shared" si="24"/>
        <v>0</v>
      </c>
      <c r="O296" s="210">
        <f t="shared" si="24"/>
        <v>0</v>
      </c>
      <c r="P296" s="210">
        <f t="shared" si="24"/>
        <v>0</v>
      </c>
      <c r="Q296" s="210">
        <f t="shared" si="24"/>
        <v>0</v>
      </c>
      <c r="R296" s="210">
        <f t="shared" si="24"/>
        <v>0</v>
      </c>
    </row>
    <row r="297" spans="1:18" hidden="1" outlineLevel="2" x14ac:dyDescent="0.35">
      <c r="A297" s="209" t="str">
        <f>'Usages industrie'!A47</f>
        <v>Usage industriel n°44</v>
      </c>
      <c r="B297" s="209" t="s">
        <v>637</v>
      </c>
      <c r="C297" s="209"/>
      <c r="D297" s="210">
        <f>IF(B$245&lt;&gt;"",IF(B$245='Usages industrie'!$K47,'Usages industrie'!J47,0),0)</f>
        <v>0</v>
      </c>
      <c r="E297" s="210">
        <f t="shared" si="24"/>
        <v>0</v>
      </c>
      <c r="F297" s="210">
        <f t="shared" si="24"/>
        <v>0</v>
      </c>
      <c r="G297" s="210">
        <f t="shared" si="24"/>
        <v>0</v>
      </c>
      <c r="H297" s="210">
        <f t="shared" si="24"/>
        <v>0</v>
      </c>
      <c r="I297" s="210">
        <f t="shared" si="24"/>
        <v>0</v>
      </c>
      <c r="J297" s="210">
        <f t="shared" si="24"/>
        <v>0</v>
      </c>
      <c r="K297" s="210">
        <f t="shared" si="24"/>
        <v>0</v>
      </c>
      <c r="L297" s="210">
        <f t="shared" si="24"/>
        <v>0</v>
      </c>
      <c r="M297" s="210">
        <f t="shared" si="24"/>
        <v>0</v>
      </c>
      <c r="N297" s="210">
        <f t="shared" si="24"/>
        <v>0</v>
      </c>
      <c r="O297" s="210">
        <f t="shared" si="24"/>
        <v>0</v>
      </c>
      <c r="P297" s="210">
        <f t="shared" si="24"/>
        <v>0</v>
      </c>
      <c r="Q297" s="210">
        <f t="shared" si="24"/>
        <v>0</v>
      </c>
      <c r="R297" s="210">
        <f t="shared" si="24"/>
        <v>0</v>
      </c>
    </row>
    <row r="298" spans="1:18" hidden="1" outlineLevel="2" x14ac:dyDescent="0.35">
      <c r="A298" s="209" t="str">
        <f>'Usages industrie'!A48</f>
        <v>Usage industriel n°45</v>
      </c>
      <c r="B298" s="209" t="s">
        <v>637</v>
      </c>
      <c r="C298" s="209"/>
      <c r="D298" s="210">
        <f>IF(B$245&lt;&gt;"",IF(B$245='Usages industrie'!$K48,'Usages industrie'!J48,0),0)</f>
        <v>0</v>
      </c>
      <c r="E298" s="210">
        <f t="shared" si="24"/>
        <v>0</v>
      </c>
      <c r="F298" s="210">
        <f t="shared" si="24"/>
        <v>0</v>
      </c>
      <c r="G298" s="210">
        <f t="shared" si="24"/>
        <v>0</v>
      </c>
      <c r="H298" s="210">
        <f t="shared" si="24"/>
        <v>0</v>
      </c>
      <c r="I298" s="210">
        <f t="shared" si="24"/>
        <v>0</v>
      </c>
      <c r="J298" s="210">
        <f t="shared" si="24"/>
        <v>0</v>
      </c>
      <c r="K298" s="210">
        <f t="shared" si="24"/>
        <v>0</v>
      </c>
      <c r="L298" s="210">
        <f t="shared" si="24"/>
        <v>0</v>
      </c>
      <c r="M298" s="210">
        <f t="shared" si="24"/>
        <v>0</v>
      </c>
      <c r="N298" s="210">
        <f t="shared" si="24"/>
        <v>0</v>
      </c>
      <c r="O298" s="210">
        <f t="shared" si="24"/>
        <v>0</v>
      </c>
      <c r="P298" s="210">
        <f t="shared" si="24"/>
        <v>0</v>
      </c>
      <c r="Q298" s="210">
        <f t="shared" si="24"/>
        <v>0</v>
      </c>
      <c r="R298" s="210">
        <f t="shared" si="24"/>
        <v>0</v>
      </c>
    </row>
    <row r="299" spans="1:18" hidden="1" outlineLevel="2" x14ac:dyDescent="0.35">
      <c r="A299" s="209" t="str">
        <f>'Usages industrie'!A49</f>
        <v>Usage industriel n°46</v>
      </c>
      <c r="B299" s="209" t="s">
        <v>637</v>
      </c>
      <c r="C299" s="209"/>
      <c r="D299" s="210">
        <f>IF(B$245&lt;&gt;"",IF(B$245='Usages industrie'!$K49,'Usages industrie'!J49,0),0)</f>
        <v>0</v>
      </c>
      <c r="E299" s="210">
        <f t="shared" si="24"/>
        <v>0</v>
      </c>
      <c r="F299" s="210">
        <f t="shared" si="24"/>
        <v>0</v>
      </c>
      <c r="G299" s="210">
        <f t="shared" si="24"/>
        <v>0</v>
      </c>
      <c r="H299" s="210">
        <f t="shared" si="24"/>
        <v>0</v>
      </c>
      <c r="I299" s="210">
        <f t="shared" si="24"/>
        <v>0</v>
      </c>
      <c r="J299" s="210">
        <f t="shared" si="24"/>
        <v>0</v>
      </c>
      <c r="K299" s="210">
        <f t="shared" si="24"/>
        <v>0</v>
      </c>
      <c r="L299" s="210">
        <f t="shared" si="24"/>
        <v>0</v>
      </c>
      <c r="M299" s="210">
        <f t="shared" si="24"/>
        <v>0</v>
      </c>
      <c r="N299" s="210">
        <f t="shared" si="24"/>
        <v>0</v>
      </c>
      <c r="O299" s="210">
        <f t="shared" si="24"/>
        <v>0</v>
      </c>
      <c r="P299" s="210">
        <f t="shared" si="24"/>
        <v>0</v>
      </c>
      <c r="Q299" s="210">
        <f t="shared" si="24"/>
        <v>0</v>
      </c>
      <c r="R299" s="210">
        <f t="shared" si="24"/>
        <v>0</v>
      </c>
    </row>
    <row r="300" spans="1:18" hidden="1" outlineLevel="2" x14ac:dyDescent="0.35">
      <c r="A300" s="209" t="str">
        <f>'Usages industrie'!A50</f>
        <v>Usage industriel n°47</v>
      </c>
      <c r="B300" s="209" t="s">
        <v>637</v>
      </c>
      <c r="C300" s="209"/>
      <c r="D300" s="210">
        <f>IF(B$245&lt;&gt;"",IF(B$245='Usages industrie'!$K50,'Usages industrie'!J50,0),0)</f>
        <v>0</v>
      </c>
      <c r="E300" s="210">
        <f t="shared" si="24"/>
        <v>0</v>
      </c>
      <c r="F300" s="210">
        <f t="shared" si="24"/>
        <v>0</v>
      </c>
      <c r="G300" s="210">
        <f t="shared" si="24"/>
        <v>0</v>
      </c>
      <c r="H300" s="210">
        <f t="shared" si="24"/>
        <v>0</v>
      </c>
      <c r="I300" s="210">
        <f t="shared" si="24"/>
        <v>0</v>
      </c>
      <c r="J300" s="210">
        <f t="shared" si="24"/>
        <v>0</v>
      </c>
      <c r="K300" s="210">
        <f t="shared" si="24"/>
        <v>0</v>
      </c>
      <c r="L300" s="210">
        <f t="shared" si="24"/>
        <v>0</v>
      </c>
      <c r="M300" s="210">
        <f t="shared" si="24"/>
        <v>0</v>
      </c>
      <c r="N300" s="210">
        <f t="shared" si="24"/>
        <v>0</v>
      </c>
      <c r="O300" s="210">
        <f t="shared" si="24"/>
        <v>0</v>
      </c>
      <c r="P300" s="210">
        <f t="shared" si="24"/>
        <v>0</v>
      </c>
      <c r="Q300" s="210">
        <f t="shared" si="24"/>
        <v>0</v>
      </c>
      <c r="R300" s="210">
        <f t="shared" si="24"/>
        <v>0</v>
      </c>
    </row>
    <row r="301" spans="1:18" hidden="1" outlineLevel="2" x14ac:dyDescent="0.35">
      <c r="A301" s="209" t="str">
        <f>'Usages industrie'!A51</f>
        <v>Usage industriel n°48</v>
      </c>
      <c r="B301" s="209" t="s">
        <v>637</v>
      </c>
      <c r="C301" s="209"/>
      <c r="D301" s="210">
        <f>IF(B$245&lt;&gt;"",IF(B$245='Usages industrie'!$K51,'Usages industrie'!J51,0),0)</f>
        <v>0</v>
      </c>
      <c r="E301" s="210">
        <f t="shared" si="24"/>
        <v>0</v>
      </c>
      <c r="F301" s="210">
        <f t="shared" si="24"/>
        <v>0</v>
      </c>
      <c r="G301" s="210">
        <f t="shared" si="24"/>
        <v>0</v>
      </c>
      <c r="H301" s="210">
        <f t="shared" si="24"/>
        <v>0</v>
      </c>
      <c r="I301" s="210">
        <f t="shared" si="24"/>
        <v>0</v>
      </c>
      <c r="J301" s="210">
        <f t="shared" si="24"/>
        <v>0</v>
      </c>
      <c r="K301" s="210">
        <f t="shared" si="24"/>
        <v>0</v>
      </c>
      <c r="L301" s="210">
        <f t="shared" si="24"/>
        <v>0</v>
      </c>
      <c r="M301" s="210">
        <f t="shared" si="24"/>
        <v>0</v>
      </c>
      <c r="N301" s="210">
        <f t="shared" si="24"/>
        <v>0</v>
      </c>
      <c r="O301" s="210">
        <f t="shared" si="24"/>
        <v>0</v>
      </c>
      <c r="P301" s="210">
        <f t="shared" si="24"/>
        <v>0</v>
      </c>
      <c r="Q301" s="210">
        <f t="shared" si="24"/>
        <v>0</v>
      </c>
      <c r="R301" s="210">
        <f t="shared" si="24"/>
        <v>0</v>
      </c>
    </row>
    <row r="302" spans="1:18" hidden="1" outlineLevel="2" x14ac:dyDescent="0.35">
      <c r="A302" s="209" t="str">
        <f>'Usages industrie'!A52</f>
        <v>Usage industriel n°49</v>
      </c>
      <c r="B302" s="209" t="s">
        <v>637</v>
      </c>
      <c r="C302" s="209"/>
      <c r="D302" s="210">
        <f>IF(B$245&lt;&gt;"",IF(B$245='Usages industrie'!$K52,'Usages industrie'!J52,0),0)</f>
        <v>0</v>
      </c>
      <c r="E302" s="210">
        <f t="shared" si="24"/>
        <v>0</v>
      </c>
      <c r="F302" s="210">
        <f t="shared" si="24"/>
        <v>0</v>
      </c>
      <c r="G302" s="210">
        <f t="shared" si="24"/>
        <v>0</v>
      </c>
      <c r="H302" s="210">
        <f t="shared" si="24"/>
        <v>0</v>
      </c>
      <c r="I302" s="210">
        <f t="shared" si="24"/>
        <v>0</v>
      </c>
      <c r="J302" s="210">
        <f t="shared" si="24"/>
        <v>0</v>
      </c>
      <c r="K302" s="210">
        <f t="shared" si="24"/>
        <v>0</v>
      </c>
      <c r="L302" s="210">
        <f t="shared" si="24"/>
        <v>0</v>
      </c>
      <c r="M302" s="210">
        <f t="shared" si="24"/>
        <v>0</v>
      </c>
      <c r="N302" s="210">
        <f t="shared" si="24"/>
        <v>0</v>
      </c>
      <c r="O302" s="210">
        <f t="shared" si="24"/>
        <v>0</v>
      </c>
      <c r="P302" s="210">
        <f t="shared" si="24"/>
        <v>0</v>
      </c>
      <c r="Q302" s="210">
        <f t="shared" si="24"/>
        <v>0</v>
      </c>
      <c r="R302" s="210">
        <f t="shared" si="24"/>
        <v>0</v>
      </c>
    </row>
    <row r="303" spans="1:18" hidden="1" outlineLevel="2" x14ac:dyDescent="0.35">
      <c r="A303" s="209" t="str">
        <f>'Usages industrie'!A53</f>
        <v>Usage industriel n°50</v>
      </c>
      <c r="B303" s="209" t="s">
        <v>637</v>
      </c>
      <c r="C303" s="209"/>
      <c r="D303" s="210">
        <f>IF(B$245&lt;&gt;"",IF(B$245='Usages industrie'!$K53,'Usages industrie'!J53,0),0)</f>
        <v>0</v>
      </c>
      <c r="E303" s="210">
        <f t="shared" si="24"/>
        <v>0</v>
      </c>
      <c r="F303" s="210">
        <f t="shared" si="24"/>
        <v>0</v>
      </c>
      <c r="G303" s="210">
        <f t="shared" si="24"/>
        <v>0</v>
      </c>
      <c r="H303" s="210">
        <f t="shared" si="24"/>
        <v>0</v>
      </c>
      <c r="I303" s="210">
        <f t="shared" si="24"/>
        <v>0</v>
      </c>
      <c r="J303" s="210">
        <f t="shared" si="24"/>
        <v>0</v>
      </c>
      <c r="K303" s="210">
        <f t="shared" si="24"/>
        <v>0</v>
      </c>
      <c r="L303" s="210">
        <f t="shared" si="24"/>
        <v>0</v>
      </c>
      <c r="M303" s="210">
        <f t="shared" si="24"/>
        <v>0</v>
      </c>
      <c r="N303" s="210">
        <f t="shared" si="24"/>
        <v>0</v>
      </c>
      <c r="O303" s="210">
        <f t="shared" si="24"/>
        <v>0</v>
      </c>
      <c r="P303" s="210">
        <f t="shared" si="24"/>
        <v>0</v>
      </c>
      <c r="Q303" s="210">
        <f t="shared" si="24"/>
        <v>0</v>
      </c>
      <c r="R303" s="210">
        <f t="shared" si="24"/>
        <v>0</v>
      </c>
    </row>
    <row r="304" spans="1:18" hidden="1" outlineLevel="1" collapsed="1" x14ac:dyDescent="0.35">
      <c r="A304" s="209" t="s">
        <v>638</v>
      </c>
      <c r="B304" s="209"/>
      <c r="C304" s="209"/>
      <c r="D304" s="210">
        <f t="shared" ref="D304:R304" si="25">SUM(D254:D303)</f>
        <v>0</v>
      </c>
      <c r="E304" s="210">
        <f t="shared" si="25"/>
        <v>0</v>
      </c>
      <c r="F304" s="210">
        <f t="shared" si="25"/>
        <v>0</v>
      </c>
      <c r="G304" s="210">
        <f t="shared" si="25"/>
        <v>0</v>
      </c>
      <c r="H304" s="210">
        <f t="shared" si="25"/>
        <v>0</v>
      </c>
      <c r="I304" s="210">
        <f t="shared" si="25"/>
        <v>0</v>
      </c>
      <c r="J304" s="210">
        <f t="shared" si="25"/>
        <v>0</v>
      </c>
      <c r="K304" s="210">
        <f t="shared" si="25"/>
        <v>0</v>
      </c>
      <c r="L304" s="210">
        <f t="shared" si="25"/>
        <v>0</v>
      </c>
      <c r="M304" s="210">
        <f t="shared" si="25"/>
        <v>0</v>
      </c>
      <c r="N304" s="210">
        <f t="shared" si="25"/>
        <v>0</v>
      </c>
      <c r="O304" s="210">
        <f t="shared" si="25"/>
        <v>0</v>
      </c>
      <c r="P304" s="210">
        <f t="shared" si="25"/>
        <v>0</v>
      </c>
      <c r="Q304" s="210">
        <f t="shared" si="25"/>
        <v>0</v>
      </c>
      <c r="R304" s="210">
        <f t="shared" si="25"/>
        <v>0</v>
      </c>
    </row>
    <row r="305" spans="1:18" hidden="1" outlineLevel="2" x14ac:dyDescent="0.35">
      <c r="A305" s="209" t="str">
        <f>'Usages industrie'!A4</f>
        <v>Usage industriel n°1</v>
      </c>
      <c r="B305" s="209" t="s">
        <v>639</v>
      </c>
      <c r="C305" s="209"/>
      <c r="D305" s="210">
        <f>D254*'Usages industrie'!$O4*(1+'Usages industrie'!$P4)^(D$248-$D$248)/1000</f>
        <v>0</v>
      </c>
      <c r="E305" s="210">
        <f>E254*'Usages industrie'!$O4*(1+'Usages industrie'!$P4)^(E$248-$D$248)/1000</f>
        <v>0</v>
      </c>
      <c r="F305" s="210">
        <f>F254*'Usages industrie'!$O4*(1+'Usages industrie'!$P4)^(F$248-$D$248)/1000</f>
        <v>0</v>
      </c>
      <c r="G305" s="210">
        <f>G254*'Usages industrie'!$O4*(1+'Usages industrie'!$P4)^(G$248-$D$248)/1000</f>
        <v>0</v>
      </c>
      <c r="H305" s="210">
        <f>H254*'Usages industrie'!$O4*(1+'Usages industrie'!$P4)^(H$248-$D$248)/1000</f>
        <v>0</v>
      </c>
      <c r="I305" s="210">
        <f>I254*'Usages industrie'!$O4*(1+'Usages industrie'!$P4)^(I$248-$D$248)/1000</f>
        <v>0</v>
      </c>
      <c r="J305" s="210">
        <f>J254*'Usages industrie'!$O4*(1+'Usages industrie'!$P4)^(J$248-$D$248)/1000</f>
        <v>0</v>
      </c>
      <c r="K305" s="210">
        <f>K254*'Usages industrie'!$O4*(1+'Usages industrie'!$P4)^(K$248-$D$248)/1000</f>
        <v>0</v>
      </c>
      <c r="L305" s="210">
        <f>L254*'Usages industrie'!$O4*(1+'Usages industrie'!$P4)^(L$248-$D$248)/1000</f>
        <v>0</v>
      </c>
      <c r="M305" s="210">
        <f>M254*'Usages industrie'!$O4*(1+'Usages industrie'!$P4)^(M$248-$D$248)/1000</f>
        <v>0</v>
      </c>
      <c r="N305" s="210">
        <f>N254*'Usages industrie'!$O4*(1+'Usages industrie'!$P4)^(N$248-$D$248)/1000</f>
        <v>0</v>
      </c>
      <c r="O305" s="210">
        <f>O254*'Usages industrie'!$O4*(1+'Usages industrie'!$P4)^(O$248-$D$248)/1000</f>
        <v>0</v>
      </c>
      <c r="P305" s="210">
        <f>P254*'Usages industrie'!$O4*(1+'Usages industrie'!$P4)^(P$248-$D$248)/1000</f>
        <v>0</v>
      </c>
      <c r="Q305" s="210">
        <f>Q254*'Usages industrie'!$O4*(1+'Usages industrie'!$P4)^(Q$248-$D$248)/1000</f>
        <v>0</v>
      </c>
      <c r="R305" s="210">
        <f>R254*'Usages industrie'!$O4*(1+'Usages industrie'!$P4)^(R$248-$D$248)/1000</f>
        <v>0</v>
      </c>
    </row>
    <row r="306" spans="1:18" hidden="1" outlineLevel="2" x14ac:dyDescent="0.35">
      <c r="A306" s="209" t="str">
        <f>'Usages industrie'!A5</f>
        <v>Usage industriel n°2</v>
      </c>
      <c r="B306" s="209" t="s">
        <v>639</v>
      </c>
      <c r="C306" s="209"/>
      <c r="D306" s="210">
        <f>D255*'Usages industrie'!$O5*(1+'Usages industrie'!$P5)^(D$248-$D$248)/1000</f>
        <v>0</v>
      </c>
      <c r="E306" s="210">
        <f>E255*'Usages industrie'!$O5*(1+'Usages industrie'!$P5)^(E$248-$D$248)/1000</f>
        <v>0</v>
      </c>
      <c r="F306" s="210">
        <f>F255*'Usages industrie'!$O5*(1+'Usages industrie'!$P5)^(F$248-$D$248)/1000</f>
        <v>0</v>
      </c>
      <c r="G306" s="210">
        <f>G255*'Usages industrie'!$O5*(1+'Usages industrie'!$P5)^(G$248-$D$248)/1000</f>
        <v>0</v>
      </c>
      <c r="H306" s="210">
        <f>H255*'Usages industrie'!$O5*(1+'Usages industrie'!$P5)^(H$248-$D$248)/1000</f>
        <v>0</v>
      </c>
      <c r="I306" s="210">
        <f>I255*'Usages industrie'!$O5*(1+'Usages industrie'!$P5)^(I$248-$D$248)/1000</f>
        <v>0</v>
      </c>
      <c r="J306" s="210">
        <f>J255*'Usages industrie'!$O5*(1+'Usages industrie'!$P5)^(J$248-$D$248)/1000</f>
        <v>0</v>
      </c>
      <c r="K306" s="210">
        <f>K255*'Usages industrie'!$O5*(1+'Usages industrie'!$P5)^(K$248-$D$248)/1000</f>
        <v>0</v>
      </c>
      <c r="L306" s="210">
        <f>L255*'Usages industrie'!$O5*(1+'Usages industrie'!$P5)^(L$248-$D$248)/1000</f>
        <v>0</v>
      </c>
      <c r="M306" s="210">
        <f>M255*'Usages industrie'!$O5*(1+'Usages industrie'!$P5)^(M$248-$D$248)/1000</f>
        <v>0</v>
      </c>
      <c r="N306" s="210">
        <f>N255*'Usages industrie'!$O5*(1+'Usages industrie'!$P5)^(N$248-$D$248)/1000</f>
        <v>0</v>
      </c>
      <c r="O306" s="210">
        <f>O255*'Usages industrie'!$O5*(1+'Usages industrie'!$P5)^(O$248-$D$248)/1000</f>
        <v>0</v>
      </c>
      <c r="P306" s="210">
        <f>P255*'Usages industrie'!$O5*(1+'Usages industrie'!$P5)^(P$248-$D$248)/1000</f>
        <v>0</v>
      </c>
      <c r="Q306" s="210">
        <f>Q255*'Usages industrie'!$O5*(1+'Usages industrie'!$P5)^(Q$248-$D$248)/1000</f>
        <v>0</v>
      </c>
      <c r="R306" s="210">
        <f>R255*'Usages industrie'!$O5*(1+'Usages industrie'!$P5)^(R$248-$D$248)/1000</f>
        <v>0</v>
      </c>
    </row>
    <row r="307" spans="1:18" hidden="1" outlineLevel="2" x14ac:dyDescent="0.35">
      <c r="A307" s="209" t="str">
        <f>'Usages industrie'!A6</f>
        <v>Usage industriel n°3</v>
      </c>
      <c r="B307" s="209" t="s">
        <v>639</v>
      </c>
      <c r="C307" s="209"/>
      <c r="D307" s="210">
        <f>D256*'Usages industrie'!$O6*(1+'Usages industrie'!$P6)^(D$248-$D$248)/1000</f>
        <v>0</v>
      </c>
      <c r="E307" s="210">
        <f>E256*'Usages industrie'!$O6*(1+'Usages industrie'!$P6)^(E$248-$D$248)/1000</f>
        <v>0</v>
      </c>
      <c r="F307" s="210">
        <f>F256*'Usages industrie'!$O6*(1+'Usages industrie'!$P6)^(F$248-$D$248)/1000</f>
        <v>0</v>
      </c>
      <c r="G307" s="210">
        <f>G256*'Usages industrie'!$O6*(1+'Usages industrie'!$P6)^(G$248-$D$248)/1000</f>
        <v>0</v>
      </c>
      <c r="H307" s="210">
        <f>H256*'Usages industrie'!$O6*(1+'Usages industrie'!$P6)^(H$248-$D$248)/1000</f>
        <v>0</v>
      </c>
      <c r="I307" s="210">
        <f>I256*'Usages industrie'!$O6*(1+'Usages industrie'!$P6)^(I$248-$D$248)/1000</f>
        <v>0</v>
      </c>
      <c r="J307" s="210">
        <f>J256*'Usages industrie'!$O6*(1+'Usages industrie'!$P6)^(J$248-$D$248)/1000</f>
        <v>0</v>
      </c>
      <c r="K307" s="210">
        <f>K256*'Usages industrie'!$O6*(1+'Usages industrie'!$P6)^(K$248-$D$248)/1000</f>
        <v>0</v>
      </c>
      <c r="L307" s="210">
        <f>L256*'Usages industrie'!$O6*(1+'Usages industrie'!$P6)^(L$248-$D$248)/1000</f>
        <v>0</v>
      </c>
      <c r="M307" s="210">
        <f>M256*'Usages industrie'!$O6*(1+'Usages industrie'!$P6)^(M$248-$D$248)/1000</f>
        <v>0</v>
      </c>
      <c r="N307" s="210">
        <f>N256*'Usages industrie'!$O6*(1+'Usages industrie'!$P6)^(N$248-$D$248)/1000</f>
        <v>0</v>
      </c>
      <c r="O307" s="210">
        <f>O256*'Usages industrie'!$O6*(1+'Usages industrie'!$P6)^(O$248-$D$248)/1000</f>
        <v>0</v>
      </c>
      <c r="P307" s="210">
        <f>P256*'Usages industrie'!$O6*(1+'Usages industrie'!$P6)^(P$248-$D$248)/1000</f>
        <v>0</v>
      </c>
      <c r="Q307" s="210">
        <f>Q256*'Usages industrie'!$O6*(1+'Usages industrie'!$P6)^(Q$248-$D$248)/1000</f>
        <v>0</v>
      </c>
      <c r="R307" s="210">
        <f>R256*'Usages industrie'!$O6*(1+'Usages industrie'!$P6)^(R$248-$D$248)/1000</f>
        <v>0</v>
      </c>
    </row>
    <row r="308" spans="1:18" hidden="1" outlineLevel="2" x14ac:dyDescent="0.35">
      <c r="A308" s="209" t="str">
        <f>'Usages industrie'!A7</f>
        <v>Usage industriel n°4</v>
      </c>
      <c r="B308" s="209" t="s">
        <v>639</v>
      </c>
      <c r="C308" s="209"/>
      <c r="D308" s="210">
        <f>D257*'Usages industrie'!$O7*(1+'Usages industrie'!$P7)^(D$248-$D$248)/1000</f>
        <v>0</v>
      </c>
      <c r="E308" s="210">
        <f>E257*'Usages industrie'!$O7*(1+'Usages industrie'!$P7)^(E$248-$D$248)/1000</f>
        <v>0</v>
      </c>
      <c r="F308" s="210">
        <f>F257*'Usages industrie'!$O7*(1+'Usages industrie'!$P7)^(F$248-$D$248)/1000</f>
        <v>0</v>
      </c>
      <c r="G308" s="210">
        <f>G257*'Usages industrie'!$O7*(1+'Usages industrie'!$P7)^(G$248-$D$248)/1000</f>
        <v>0</v>
      </c>
      <c r="H308" s="210">
        <f>H257*'Usages industrie'!$O7*(1+'Usages industrie'!$P7)^(H$248-$D$248)/1000</f>
        <v>0</v>
      </c>
      <c r="I308" s="210">
        <f>I257*'Usages industrie'!$O7*(1+'Usages industrie'!$P7)^(I$248-$D$248)/1000</f>
        <v>0</v>
      </c>
      <c r="J308" s="210">
        <f>J257*'Usages industrie'!$O7*(1+'Usages industrie'!$P7)^(J$248-$D$248)/1000</f>
        <v>0</v>
      </c>
      <c r="K308" s="210">
        <f>K257*'Usages industrie'!$O7*(1+'Usages industrie'!$P7)^(K$248-$D$248)/1000</f>
        <v>0</v>
      </c>
      <c r="L308" s="210">
        <f>L257*'Usages industrie'!$O7*(1+'Usages industrie'!$P7)^(L$248-$D$248)/1000</f>
        <v>0</v>
      </c>
      <c r="M308" s="210">
        <f>M257*'Usages industrie'!$O7*(1+'Usages industrie'!$P7)^(M$248-$D$248)/1000</f>
        <v>0</v>
      </c>
      <c r="N308" s="210">
        <f>N257*'Usages industrie'!$O7*(1+'Usages industrie'!$P7)^(N$248-$D$248)/1000</f>
        <v>0</v>
      </c>
      <c r="O308" s="210">
        <f>O257*'Usages industrie'!$O7*(1+'Usages industrie'!$P7)^(O$248-$D$248)/1000</f>
        <v>0</v>
      </c>
      <c r="P308" s="210">
        <f>P257*'Usages industrie'!$O7*(1+'Usages industrie'!$P7)^(P$248-$D$248)/1000</f>
        <v>0</v>
      </c>
      <c r="Q308" s="210">
        <f>Q257*'Usages industrie'!$O7*(1+'Usages industrie'!$P7)^(Q$248-$D$248)/1000</f>
        <v>0</v>
      </c>
      <c r="R308" s="210">
        <f>R257*'Usages industrie'!$O7*(1+'Usages industrie'!$P7)^(R$248-$D$248)/1000</f>
        <v>0</v>
      </c>
    </row>
    <row r="309" spans="1:18" hidden="1" outlineLevel="2" x14ac:dyDescent="0.35">
      <c r="A309" s="209" t="str">
        <f>'Usages industrie'!A8</f>
        <v>Usage industriel n°5</v>
      </c>
      <c r="B309" s="209" t="s">
        <v>639</v>
      </c>
      <c r="C309" s="209"/>
      <c r="D309" s="210">
        <f>D258*'Usages industrie'!$O8*(1+'Usages industrie'!$P8)^(D$248-$D$248)/1000</f>
        <v>0</v>
      </c>
      <c r="E309" s="210">
        <f>E258*'Usages industrie'!$O8*(1+'Usages industrie'!$P8)^(E$248-$D$248)/1000</f>
        <v>0</v>
      </c>
      <c r="F309" s="210">
        <f>F258*'Usages industrie'!$O8*(1+'Usages industrie'!$P8)^(F$248-$D$248)/1000</f>
        <v>0</v>
      </c>
      <c r="G309" s="210">
        <f>G258*'Usages industrie'!$O8*(1+'Usages industrie'!$P8)^(G$248-$D$248)/1000</f>
        <v>0</v>
      </c>
      <c r="H309" s="210">
        <f>H258*'Usages industrie'!$O8*(1+'Usages industrie'!$P8)^(H$248-$D$248)/1000</f>
        <v>0</v>
      </c>
      <c r="I309" s="210">
        <f>I258*'Usages industrie'!$O8*(1+'Usages industrie'!$P8)^(I$248-$D$248)/1000</f>
        <v>0</v>
      </c>
      <c r="J309" s="210">
        <f>J258*'Usages industrie'!$O8*(1+'Usages industrie'!$P8)^(J$248-$D$248)/1000</f>
        <v>0</v>
      </c>
      <c r="K309" s="210">
        <f>K258*'Usages industrie'!$O8*(1+'Usages industrie'!$P8)^(K$248-$D$248)/1000</f>
        <v>0</v>
      </c>
      <c r="L309" s="210">
        <f>L258*'Usages industrie'!$O8*(1+'Usages industrie'!$P8)^(L$248-$D$248)/1000</f>
        <v>0</v>
      </c>
      <c r="M309" s="210">
        <f>M258*'Usages industrie'!$O8*(1+'Usages industrie'!$P8)^(M$248-$D$248)/1000</f>
        <v>0</v>
      </c>
      <c r="N309" s="210">
        <f>N258*'Usages industrie'!$O8*(1+'Usages industrie'!$P8)^(N$248-$D$248)/1000</f>
        <v>0</v>
      </c>
      <c r="O309" s="210">
        <f>O258*'Usages industrie'!$O8*(1+'Usages industrie'!$P8)^(O$248-$D$248)/1000</f>
        <v>0</v>
      </c>
      <c r="P309" s="210">
        <f>P258*'Usages industrie'!$O8*(1+'Usages industrie'!$P8)^(P$248-$D$248)/1000</f>
        <v>0</v>
      </c>
      <c r="Q309" s="210">
        <f>Q258*'Usages industrie'!$O8*(1+'Usages industrie'!$P8)^(Q$248-$D$248)/1000</f>
        <v>0</v>
      </c>
      <c r="R309" s="210">
        <f>R258*'Usages industrie'!$O8*(1+'Usages industrie'!$P8)^(R$248-$D$248)/1000</f>
        <v>0</v>
      </c>
    </row>
    <row r="310" spans="1:18" hidden="1" outlineLevel="2" x14ac:dyDescent="0.35">
      <c r="A310" s="209" t="str">
        <f>'Usages industrie'!A9</f>
        <v>Usage industriel n°6</v>
      </c>
      <c r="B310" s="209" t="s">
        <v>639</v>
      </c>
      <c r="C310" s="209"/>
      <c r="D310" s="210">
        <f>D259*'Usages industrie'!$O9*(1+'Usages industrie'!$P9)^(D$248-$D$248)/1000</f>
        <v>0</v>
      </c>
      <c r="E310" s="210">
        <f>E259*'Usages industrie'!$O9*(1+'Usages industrie'!$P9)^(E$248-$D$248)/1000</f>
        <v>0</v>
      </c>
      <c r="F310" s="210">
        <f>F259*'Usages industrie'!$O9*(1+'Usages industrie'!$P9)^(F$248-$D$248)/1000</f>
        <v>0</v>
      </c>
      <c r="G310" s="210">
        <f>G259*'Usages industrie'!$O9*(1+'Usages industrie'!$P9)^(G$248-$D$248)/1000</f>
        <v>0</v>
      </c>
      <c r="H310" s="210">
        <f>H259*'Usages industrie'!$O9*(1+'Usages industrie'!$P9)^(H$248-$D$248)/1000</f>
        <v>0</v>
      </c>
      <c r="I310" s="210">
        <f>I259*'Usages industrie'!$O9*(1+'Usages industrie'!$P9)^(I$248-$D$248)/1000</f>
        <v>0</v>
      </c>
      <c r="J310" s="210">
        <f>J259*'Usages industrie'!$O9*(1+'Usages industrie'!$P9)^(J$248-$D$248)/1000</f>
        <v>0</v>
      </c>
      <c r="K310" s="210">
        <f>K259*'Usages industrie'!$O9*(1+'Usages industrie'!$P9)^(K$248-$D$248)/1000</f>
        <v>0</v>
      </c>
      <c r="L310" s="210">
        <f>L259*'Usages industrie'!$O9*(1+'Usages industrie'!$P9)^(L$248-$D$248)/1000</f>
        <v>0</v>
      </c>
      <c r="M310" s="210">
        <f>M259*'Usages industrie'!$O9*(1+'Usages industrie'!$P9)^(M$248-$D$248)/1000</f>
        <v>0</v>
      </c>
      <c r="N310" s="210">
        <f>N259*'Usages industrie'!$O9*(1+'Usages industrie'!$P9)^(N$248-$D$248)/1000</f>
        <v>0</v>
      </c>
      <c r="O310" s="210">
        <f>O259*'Usages industrie'!$O9*(1+'Usages industrie'!$P9)^(O$248-$D$248)/1000</f>
        <v>0</v>
      </c>
      <c r="P310" s="210">
        <f>P259*'Usages industrie'!$O9*(1+'Usages industrie'!$P9)^(P$248-$D$248)/1000</f>
        <v>0</v>
      </c>
      <c r="Q310" s="210">
        <f>Q259*'Usages industrie'!$O9*(1+'Usages industrie'!$P9)^(Q$248-$D$248)/1000</f>
        <v>0</v>
      </c>
      <c r="R310" s="210">
        <f>R259*'Usages industrie'!$O9*(1+'Usages industrie'!$P9)^(R$248-$D$248)/1000</f>
        <v>0</v>
      </c>
    </row>
    <row r="311" spans="1:18" hidden="1" outlineLevel="2" x14ac:dyDescent="0.35">
      <c r="A311" s="209" t="str">
        <f>'Usages industrie'!A10</f>
        <v>Usage industriel n°7</v>
      </c>
      <c r="B311" s="209" t="s">
        <v>639</v>
      </c>
      <c r="C311" s="209"/>
      <c r="D311" s="210">
        <f>D260*'Usages industrie'!$O10*(1+'Usages industrie'!$P10)^(D$248-$D$248)/1000</f>
        <v>0</v>
      </c>
      <c r="E311" s="210">
        <f>E260*'Usages industrie'!$O10*(1+'Usages industrie'!$P10)^(E$248-$D$248)/1000</f>
        <v>0</v>
      </c>
      <c r="F311" s="210">
        <f>F260*'Usages industrie'!$O10*(1+'Usages industrie'!$P10)^(F$248-$D$248)/1000</f>
        <v>0</v>
      </c>
      <c r="G311" s="210">
        <f>G260*'Usages industrie'!$O10*(1+'Usages industrie'!$P10)^(G$248-$D$248)/1000</f>
        <v>0</v>
      </c>
      <c r="H311" s="210">
        <f>H260*'Usages industrie'!$O10*(1+'Usages industrie'!$P10)^(H$248-$D$248)/1000</f>
        <v>0</v>
      </c>
      <c r="I311" s="210">
        <f>I260*'Usages industrie'!$O10*(1+'Usages industrie'!$P10)^(I$248-$D$248)/1000</f>
        <v>0</v>
      </c>
      <c r="J311" s="210">
        <f>J260*'Usages industrie'!$O10*(1+'Usages industrie'!$P10)^(J$248-$D$248)/1000</f>
        <v>0</v>
      </c>
      <c r="K311" s="210">
        <f>K260*'Usages industrie'!$O10*(1+'Usages industrie'!$P10)^(K$248-$D$248)/1000</f>
        <v>0</v>
      </c>
      <c r="L311" s="210">
        <f>L260*'Usages industrie'!$O10*(1+'Usages industrie'!$P10)^(L$248-$D$248)/1000</f>
        <v>0</v>
      </c>
      <c r="M311" s="210">
        <f>M260*'Usages industrie'!$O10*(1+'Usages industrie'!$P10)^(M$248-$D$248)/1000</f>
        <v>0</v>
      </c>
      <c r="N311" s="210">
        <f>N260*'Usages industrie'!$O10*(1+'Usages industrie'!$P10)^(N$248-$D$248)/1000</f>
        <v>0</v>
      </c>
      <c r="O311" s="210">
        <f>O260*'Usages industrie'!$O10*(1+'Usages industrie'!$P10)^(O$248-$D$248)/1000</f>
        <v>0</v>
      </c>
      <c r="P311" s="210">
        <f>P260*'Usages industrie'!$O10*(1+'Usages industrie'!$P10)^(P$248-$D$248)/1000</f>
        <v>0</v>
      </c>
      <c r="Q311" s="210">
        <f>Q260*'Usages industrie'!$O10*(1+'Usages industrie'!$P10)^(Q$248-$D$248)/1000</f>
        <v>0</v>
      </c>
      <c r="R311" s="210">
        <f>R260*'Usages industrie'!$O10*(1+'Usages industrie'!$P10)^(R$248-$D$248)/1000</f>
        <v>0</v>
      </c>
    </row>
    <row r="312" spans="1:18" hidden="1" outlineLevel="2" x14ac:dyDescent="0.35">
      <c r="A312" s="209" t="str">
        <f>'Usages industrie'!A11</f>
        <v>Usage industriel n°8</v>
      </c>
      <c r="B312" s="209" t="s">
        <v>639</v>
      </c>
      <c r="C312" s="209"/>
      <c r="D312" s="210">
        <f>D261*'Usages industrie'!$O11*(1+'Usages industrie'!$P11)^(D$248-$D$248)/1000</f>
        <v>0</v>
      </c>
      <c r="E312" s="210">
        <f>E261*'Usages industrie'!$O11*(1+'Usages industrie'!$P11)^(E$248-$D$248)/1000</f>
        <v>0</v>
      </c>
      <c r="F312" s="210">
        <f>F261*'Usages industrie'!$O11*(1+'Usages industrie'!$P11)^(F$248-$D$248)/1000</f>
        <v>0</v>
      </c>
      <c r="G312" s="210">
        <f>G261*'Usages industrie'!$O11*(1+'Usages industrie'!$P11)^(G$248-$D$248)/1000</f>
        <v>0</v>
      </c>
      <c r="H312" s="210">
        <f>H261*'Usages industrie'!$O11*(1+'Usages industrie'!$P11)^(H$248-$D$248)/1000</f>
        <v>0</v>
      </c>
      <c r="I312" s="210">
        <f>I261*'Usages industrie'!$O11*(1+'Usages industrie'!$P11)^(I$248-$D$248)/1000</f>
        <v>0</v>
      </c>
      <c r="J312" s="210">
        <f>J261*'Usages industrie'!$O11*(1+'Usages industrie'!$P11)^(J$248-$D$248)/1000</f>
        <v>0</v>
      </c>
      <c r="K312" s="210">
        <f>K261*'Usages industrie'!$O11*(1+'Usages industrie'!$P11)^(K$248-$D$248)/1000</f>
        <v>0</v>
      </c>
      <c r="L312" s="210">
        <f>L261*'Usages industrie'!$O11*(1+'Usages industrie'!$P11)^(L$248-$D$248)/1000</f>
        <v>0</v>
      </c>
      <c r="M312" s="210">
        <f>M261*'Usages industrie'!$O11*(1+'Usages industrie'!$P11)^(M$248-$D$248)/1000</f>
        <v>0</v>
      </c>
      <c r="N312" s="210">
        <f>N261*'Usages industrie'!$O11*(1+'Usages industrie'!$P11)^(N$248-$D$248)/1000</f>
        <v>0</v>
      </c>
      <c r="O312" s="210">
        <f>O261*'Usages industrie'!$O11*(1+'Usages industrie'!$P11)^(O$248-$D$248)/1000</f>
        <v>0</v>
      </c>
      <c r="P312" s="210">
        <f>P261*'Usages industrie'!$O11*(1+'Usages industrie'!$P11)^(P$248-$D$248)/1000</f>
        <v>0</v>
      </c>
      <c r="Q312" s="210">
        <f>Q261*'Usages industrie'!$O11*(1+'Usages industrie'!$P11)^(Q$248-$D$248)/1000</f>
        <v>0</v>
      </c>
      <c r="R312" s="210">
        <f>R261*'Usages industrie'!$O11*(1+'Usages industrie'!$P11)^(R$248-$D$248)/1000</f>
        <v>0</v>
      </c>
    </row>
    <row r="313" spans="1:18" hidden="1" outlineLevel="2" x14ac:dyDescent="0.35">
      <c r="A313" s="209" t="str">
        <f>'Usages industrie'!A12</f>
        <v>Usage industriel n°9</v>
      </c>
      <c r="B313" s="209" t="s">
        <v>639</v>
      </c>
      <c r="C313" s="209"/>
      <c r="D313" s="210">
        <f>D262*'Usages industrie'!$O12*(1+'Usages industrie'!$P12)^(D$248-$D$248)/1000</f>
        <v>0</v>
      </c>
      <c r="E313" s="210">
        <f>E262*'Usages industrie'!$O12*(1+'Usages industrie'!$P12)^(E$248-$D$248)/1000</f>
        <v>0</v>
      </c>
      <c r="F313" s="210">
        <f>F262*'Usages industrie'!$O12*(1+'Usages industrie'!$P12)^(F$248-$D$248)/1000</f>
        <v>0</v>
      </c>
      <c r="G313" s="210">
        <f>G262*'Usages industrie'!$O12*(1+'Usages industrie'!$P12)^(G$248-$D$248)/1000</f>
        <v>0</v>
      </c>
      <c r="H313" s="210">
        <f>H262*'Usages industrie'!$O12*(1+'Usages industrie'!$P12)^(H$248-$D$248)/1000</f>
        <v>0</v>
      </c>
      <c r="I313" s="210">
        <f>I262*'Usages industrie'!$O12*(1+'Usages industrie'!$P12)^(I$248-$D$248)/1000</f>
        <v>0</v>
      </c>
      <c r="J313" s="210">
        <f>J262*'Usages industrie'!$O12*(1+'Usages industrie'!$P12)^(J$248-$D$248)/1000</f>
        <v>0</v>
      </c>
      <c r="K313" s="210">
        <f>K262*'Usages industrie'!$O12*(1+'Usages industrie'!$P12)^(K$248-$D$248)/1000</f>
        <v>0</v>
      </c>
      <c r="L313" s="210">
        <f>L262*'Usages industrie'!$O12*(1+'Usages industrie'!$P12)^(L$248-$D$248)/1000</f>
        <v>0</v>
      </c>
      <c r="M313" s="210">
        <f>M262*'Usages industrie'!$O12*(1+'Usages industrie'!$P12)^(M$248-$D$248)/1000</f>
        <v>0</v>
      </c>
      <c r="N313" s="210">
        <f>N262*'Usages industrie'!$O12*(1+'Usages industrie'!$P12)^(N$248-$D$248)/1000</f>
        <v>0</v>
      </c>
      <c r="O313" s="210">
        <f>O262*'Usages industrie'!$O12*(1+'Usages industrie'!$P12)^(O$248-$D$248)/1000</f>
        <v>0</v>
      </c>
      <c r="P313" s="210">
        <f>P262*'Usages industrie'!$O12*(1+'Usages industrie'!$P12)^(P$248-$D$248)/1000</f>
        <v>0</v>
      </c>
      <c r="Q313" s="210">
        <f>Q262*'Usages industrie'!$O12*(1+'Usages industrie'!$P12)^(Q$248-$D$248)/1000</f>
        <v>0</v>
      </c>
      <c r="R313" s="210">
        <f>R262*'Usages industrie'!$O12*(1+'Usages industrie'!$P12)^(R$248-$D$248)/1000</f>
        <v>0</v>
      </c>
    </row>
    <row r="314" spans="1:18" hidden="1" outlineLevel="2" x14ac:dyDescent="0.35">
      <c r="A314" s="209" t="str">
        <f>'Usages industrie'!A13</f>
        <v>Usage industriel n°10</v>
      </c>
      <c r="B314" s="209" t="s">
        <v>639</v>
      </c>
      <c r="C314" s="209"/>
      <c r="D314" s="210">
        <f>D263*'Usages industrie'!$O13*(1+'Usages industrie'!$P13)^(D$248-$D$248)/1000</f>
        <v>0</v>
      </c>
      <c r="E314" s="210">
        <f>E263*'Usages industrie'!$O13*(1+'Usages industrie'!$P13)^(E$248-$D$248)/1000</f>
        <v>0</v>
      </c>
      <c r="F314" s="210">
        <f>F263*'Usages industrie'!$O13*(1+'Usages industrie'!$P13)^(F$248-$D$248)/1000</f>
        <v>0</v>
      </c>
      <c r="G314" s="210">
        <f>G263*'Usages industrie'!$O13*(1+'Usages industrie'!$P13)^(G$248-$D$248)/1000</f>
        <v>0</v>
      </c>
      <c r="H314" s="210">
        <f>H263*'Usages industrie'!$O13*(1+'Usages industrie'!$P13)^(H$248-$D$248)/1000</f>
        <v>0</v>
      </c>
      <c r="I314" s="210">
        <f>I263*'Usages industrie'!$O13*(1+'Usages industrie'!$P13)^(I$248-$D$248)/1000</f>
        <v>0</v>
      </c>
      <c r="J314" s="210">
        <f>J263*'Usages industrie'!$O13*(1+'Usages industrie'!$P13)^(J$248-$D$248)/1000</f>
        <v>0</v>
      </c>
      <c r="K314" s="210">
        <f>K263*'Usages industrie'!$O13*(1+'Usages industrie'!$P13)^(K$248-$D$248)/1000</f>
        <v>0</v>
      </c>
      <c r="L314" s="210">
        <f>L263*'Usages industrie'!$O13*(1+'Usages industrie'!$P13)^(L$248-$D$248)/1000</f>
        <v>0</v>
      </c>
      <c r="M314" s="210">
        <f>M263*'Usages industrie'!$O13*(1+'Usages industrie'!$P13)^(M$248-$D$248)/1000</f>
        <v>0</v>
      </c>
      <c r="N314" s="210">
        <f>N263*'Usages industrie'!$O13*(1+'Usages industrie'!$P13)^(N$248-$D$248)/1000</f>
        <v>0</v>
      </c>
      <c r="O314" s="210">
        <f>O263*'Usages industrie'!$O13*(1+'Usages industrie'!$P13)^(O$248-$D$248)/1000</f>
        <v>0</v>
      </c>
      <c r="P314" s="210">
        <f>P263*'Usages industrie'!$O13*(1+'Usages industrie'!$P13)^(P$248-$D$248)/1000</f>
        <v>0</v>
      </c>
      <c r="Q314" s="210">
        <f>Q263*'Usages industrie'!$O13*(1+'Usages industrie'!$P13)^(Q$248-$D$248)/1000</f>
        <v>0</v>
      </c>
      <c r="R314" s="210">
        <f>R263*'Usages industrie'!$O13*(1+'Usages industrie'!$P13)^(R$248-$D$248)/1000</f>
        <v>0</v>
      </c>
    </row>
    <row r="315" spans="1:18" hidden="1" outlineLevel="2" x14ac:dyDescent="0.35">
      <c r="A315" s="209" t="str">
        <f>'Usages industrie'!A14</f>
        <v>Usage industriel n°11</v>
      </c>
      <c r="B315" s="209" t="s">
        <v>639</v>
      </c>
      <c r="C315" s="209"/>
      <c r="D315" s="210">
        <f>D264*'Usages industrie'!$O14*(1+'Usages industrie'!$P14)^(D$248-$D$248)/1000</f>
        <v>0</v>
      </c>
      <c r="E315" s="210">
        <f>E264*'Usages industrie'!$O14*(1+'Usages industrie'!$P14)^(E$248-$D$248)/1000</f>
        <v>0</v>
      </c>
      <c r="F315" s="210">
        <f>F264*'Usages industrie'!$O14*(1+'Usages industrie'!$P14)^(F$248-$D$248)/1000</f>
        <v>0</v>
      </c>
      <c r="G315" s="210">
        <f>G264*'Usages industrie'!$O14*(1+'Usages industrie'!$P14)^(G$248-$D$248)/1000</f>
        <v>0</v>
      </c>
      <c r="H315" s="210">
        <f>H264*'Usages industrie'!$O14*(1+'Usages industrie'!$P14)^(H$248-$D$248)/1000</f>
        <v>0</v>
      </c>
      <c r="I315" s="210">
        <f>I264*'Usages industrie'!$O14*(1+'Usages industrie'!$P14)^(I$248-$D$248)/1000</f>
        <v>0</v>
      </c>
      <c r="J315" s="210">
        <f>J264*'Usages industrie'!$O14*(1+'Usages industrie'!$P14)^(J$248-$D$248)/1000</f>
        <v>0</v>
      </c>
      <c r="K315" s="210">
        <f>K264*'Usages industrie'!$O14*(1+'Usages industrie'!$P14)^(K$248-$D$248)/1000</f>
        <v>0</v>
      </c>
      <c r="L315" s="210">
        <f>L264*'Usages industrie'!$O14*(1+'Usages industrie'!$P14)^(L$248-$D$248)/1000</f>
        <v>0</v>
      </c>
      <c r="M315" s="210">
        <f>M264*'Usages industrie'!$O14*(1+'Usages industrie'!$P14)^(M$248-$D$248)/1000</f>
        <v>0</v>
      </c>
      <c r="N315" s="210">
        <f>N264*'Usages industrie'!$O14*(1+'Usages industrie'!$P14)^(N$248-$D$248)/1000</f>
        <v>0</v>
      </c>
      <c r="O315" s="210">
        <f>O264*'Usages industrie'!$O14*(1+'Usages industrie'!$P14)^(O$248-$D$248)/1000</f>
        <v>0</v>
      </c>
      <c r="P315" s="210">
        <f>P264*'Usages industrie'!$O14*(1+'Usages industrie'!$P14)^(P$248-$D$248)/1000</f>
        <v>0</v>
      </c>
      <c r="Q315" s="210">
        <f>Q264*'Usages industrie'!$O14*(1+'Usages industrie'!$P14)^(Q$248-$D$248)/1000</f>
        <v>0</v>
      </c>
      <c r="R315" s="210">
        <f>R264*'Usages industrie'!$O14*(1+'Usages industrie'!$P14)^(R$248-$D$248)/1000</f>
        <v>0</v>
      </c>
    </row>
    <row r="316" spans="1:18" hidden="1" outlineLevel="2" x14ac:dyDescent="0.35">
      <c r="A316" s="209" t="str">
        <f>'Usages industrie'!A15</f>
        <v>Usage industriel n°12</v>
      </c>
      <c r="B316" s="209" t="s">
        <v>639</v>
      </c>
      <c r="C316" s="209"/>
      <c r="D316" s="210">
        <f>D265*'Usages industrie'!$O15*(1+'Usages industrie'!$P15)^(D$248-$D$248)/1000</f>
        <v>0</v>
      </c>
      <c r="E316" s="210">
        <f>E265*'Usages industrie'!$O15*(1+'Usages industrie'!$P15)^(E$248-$D$248)/1000</f>
        <v>0</v>
      </c>
      <c r="F316" s="210">
        <f>F265*'Usages industrie'!$O15*(1+'Usages industrie'!$P15)^(F$248-$D$248)/1000</f>
        <v>0</v>
      </c>
      <c r="G316" s="210">
        <f>G265*'Usages industrie'!$O15*(1+'Usages industrie'!$P15)^(G$248-$D$248)/1000</f>
        <v>0</v>
      </c>
      <c r="H316" s="210">
        <f>H265*'Usages industrie'!$O15*(1+'Usages industrie'!$P15)^(H$248-$D$248)/1000</f>
        <v>0</v>
      </c>
      <c r="I316" s="210">
        <f>I265*'Usages industrie'!$O15*(1+'Usages industrie'!$P15)^(I$248-$D$248)/1000</f>
        <v>0</v>
      </c>
      <c r="J316" s="210">
        <f>J265*'Usages industrie'!$O15*(1+'Usages industrie'!$P15)^(J$248-$D$248)/1000</f>
        <v>0</v>
      </c>
      <c r="K316" s="210">
        <f>K265*'Usages industrie'!$O15*(1+'Usages industrie'!$P15)^(K$248-$D$248)/1000</f>
        <v>0</v>
      </c>
      <c r="L316" s="210">
        <f>L265*'Usages industrie'!$O15*(1+'Usages industrie'!$P15)^(L$248-$D$248)/1000</f>
        <v>0</v>
      </c>
      <c r="M316" s="210">
        <f>M265*'Usages industrie'!$O15*(1+'Usages industrie'!$P15)^(M$248-$D$248)/1000</f>
        <v>0</v>
      </c>
      <c r="N316" s="210">
        <f>N265*'Usages industrie'!$O15*(1+'Usages industrie'!$P15)^(N$248-$D$248)/1000</f>
        <v>0</v>
      </c>
      <c r="O316" s="210">
        <f>O265*'Usages industrie'!$O15*(1+'Usages industrie'!$P15)^(O$248-$D$248)/1000</f>
        <v>0</v>
      </c>
      <c r="P316" s="210">
        <f>P265*'Usages industrie'!$O15*(1+'Usages industrie'!$P15)^(P$248-$D$248)/1000</f>
        <v>0</v>
      </c>
      <c r="Q316" s="210">
        <f>Q265*'Usages industrie'!$O15*(1+'Usages industrie'!$P15)^(Q$248-$D$248)/1000</f>
        <v>0</v>
      </c>
      <c r="R316" s="210">
        <f>R265*'Usages industrie'!$O15*(1+'Usages industrie'!$P15)^(R$248-$D$248)/1000</f>
        <v>0</v>
      </c>
    </row>
    <row r="317" spans="1:18" hidden="1" outlineLevel="2" x14ac:dyDescent="0.35">
      <c r="A317" s="209" t="str">
        <f>'Usages industrie'!A16</f>
        <v>Usage industriel n°13</v>
      </c>
      <c r="B317" s="209" t="s">
        <v>639</v>
      </c>
      <c r="C317" s="209"/>
      <c r="D317" s="210">
        <f>D266*'Usages industrie'!$O16*(1+'Usages industrie'!$P16)^(D$248-$D$248)/1000</f>
        <v>0</v>
      </c>
      <c r="E317" s="210">
        <f>E266*'Usages industrie'!$O16*(1+'Usages industrie'!$P16)^(E$248-$D$248)/1000</f>
        <v>0</v>
      </c>
      <c r="F317" s="210">
        <f>F266*'Usages industrie'!$O16*(1+'Usages industrie'!$P16)^(F$248-$D$248)/1000</f>
        <v>0</v>
      </c>
      <c r="G317" s="210">
        <f>G266*'Usages industrie'!$O16*(1+'Usages industrie'!$P16)^(G$248-$D$248)/1000</f>
        <v>0</v>
      </c>
      <c r="H317" s="210">
        <f>H266*'Usages industrie'!$O16*(1+'Usages industrie'!$P16)^(H$248-$D$248)/1000</f>
        <v>0</v>
      </c>
      <c r="I317" s="210">
        <f>I266*'Usages industrie'!$O16*(1+'Usages industrie'!$P16)^(I$248-$D$248)/1000</f>
        <v>0</v>
      </c>
      <c r="J317" s="210">
        <f>J266*'Usages industrie'!$O16*(1+'Usages industrie'!$P16)^(J$248-$D$248)/1000</f>
        <v>0</v>
      </c>
      <c r="K317" s="210">
        <f>K266*'Usages industrie'!$O16*(1+'Usages industrie'!$P16)^(K$248-$D$248)/1000</f>
        <v>0</v>
      </c>
      <c r="L317" s="210">
        <f>L266*'Usages industrie'!$O16*(1+'Usages industrie'!$P16)^(L$248-$D$248)/1000</f>
        <v>0</v>
      </c>
      <c r="M317" s="210">
        <f>M266*'Usages industrie'!$O16*(1+'Usages industrie'!$P16)^(M$248-$D$248)/1000</f>
        <v>0</v>
      </c>
      <c r="N317" s="210">
        <f>N266*'Usages industrie'!$O16*(1+'Usages industrie'!$P16)^(N$248-$D$248)/1000</f>
        <v>0</v>
      </c>
      <c r="O317" s="210">
        <f>O266*'Usages industrie'!$O16*(1+'Usages industrie'!$P16)^(O$248-$D$248)/1000</f>
        <v>0</v>
      </c>
      <c r="P317" s="210">
        <f>P266*'Usages industrie'!$O16*(1+'Usages industrie'!$P16)^(P$248-$D$248)/1000</f>
        <v>0</v>
      </c>
      <c r="Q317" s="210">
        <f>Q266*'Usages industrie'!$O16*(1+'Usages industrie'!$P16)^(Q$248-$D$248)/1000</f>
        <v>0</v>
      </c>
      <c r="R317" s="210">
        <f>R266*'Usages industrie'!$O16*(1+'Usages industrie'!$P16)^(R$248-$D$248)/1000</f>
        <v>0</v>
      </c>
    </row>
    <row r="318" spans="1:18" hidden="1" outlineLevel="2" x14ac:dyDescent="0.35">
      <c r="A318" s="209" t="str">
        <f>'Usages industrie'!A17</f>
        <v>Usage industriel n°14</v>
      </c>
      <c r="B318" s="209" t="s">
        <v>639</v>
      </c>
      <c r="C318" s="209"/>
      <c r="D318" s="210">
        <f>D267*'Usages industrie'!$O17*(1+'Usages industrie'!$P17)^(D$248-$D$248)/1000</f>
        <v>0</v>
      </c>
      <c r="E318" s="210">
        <f>E267*'Usages industrie'!$O17*(1+'Usages industrie'!$P17)^(E$248-$D$248)/1000</f>
        <v>0</v>
      </c>
      <c r="F318" s="210">
        <f>F267*'Usages industrie'!$O17*(1+'Usages industrie'!$P17)^(F$248-$D$248)/1000</f>
        <v>0</v>
      </c>
      <c r="G318" s="210">
        <f>G267*'Usages industrie'!$O17*(1+'Usages industrie'!$P17)^(G$248-$D$248)/1000</f>
        <v>0</v>
      </c>
      <c r="H318" s="210">
        <f>H267*'Usages industrie'!$O17*(1+'Usages industrie'!$P17)^(H$248-$D$248)/1000</f>
        <v>0</v>
      </c>
      <c r="I318" s="210">
        <f>I267*'Usages industrie'!$O17*(1+'Usages industrie'!$P17)^(I$248-$D$248)/1000</f>
        <v>0</v>
      </c>
      <c r="J318" s="210">
        <f>J267*'Usages industrie'!$O17*(1+'Usages industrie'!$P17)^(J$248-$D$248)/1000</f>
        <v>0</v>
      </c>
      <c r="K318" s="210">
        <f>K267*'Usages industrie'!$O17*(1+'Usages industrie'!$P17)^(K$248-$D$248)/1000</f>
        <v>0</v>
      </c>
      <c r="L318" s="210">
        <f>L267*'Usages industrie'!$O17*(1+'Usages industrie'!$P17)^(L$248-$D$248)/1000</f>
        <v>0</v>
      </c>
      <c r="M318" s="210">
        <f>M267*'Usages industrie'!$O17*(1+'Usages industrie'!$P17)^(M$248-$D$248)/1000</f>
        <v>0</v>
      </c>
      <c r="N318" s="210">
        <f>N267*'Usages industrie'!$O17*(1+'Usages industrie'!$P17)^(N$248-$D$248)/1000</f>
        <v>0</v>
      </c>
      <c r="O318" s="210">
        <f>O267*'Usages industrie'!$O17*(1+'Usages industrie'!$P17)^(O$248-$D$248)/1000</f>
        <v>0</v>
      </c>
      <c r="P318" s="210">
        <f>P267*'Usages industrie'!$O17*(1+'Usages industrie'!$P17)^(P$248-$D$248)/1000</f>
        <v>0</v>
      </c>
      <c r="Q318" s="210">
        <f>Q267*'Usages industrie'!$O17*(1+'Usages industrie'!$P17)^(Q$248-$D$248)/1000</f>
        <v>0</v>
      </c>
      <c r="R318" s="210">
        <f>R267*'Usages industrie'!$O17*(1+'Usages industrie'!$P17)^(R$248-$D$248)/1000</f>
        <v>0</v>
      </c>
    </row>
    <row r="319" spans="1:18" hidden="1" outlineLevel="2" x14ac:dyDescent="0.35">
      <c r="A319" s="209" t="str">
        <f>'Usages industrie'!A18</f>
        <v>Usage industriel n°15</v>
      </c>
      <c r="B319" s="209" t="s">
        <v>639</v>
      </c>
      <c r="C319" s="209"/>
      <c r="D319" s="210">
        <f>D268*'Usages industrie'!$O18*(1+'Usages industrie'!$P18)^(D$248-$D$248)/1000</f>
        <v>0</v>
      </c>
      <c r="E319" s="210">
        <f>E268*'Usages industrie'!$O18*(1+'Usages industrie'!$P18)^(E$248-$D$248)/1000</f>
        <v>0</v>
      </c>
      <c r="F319" s="210">
        <f>F268*'Usages industrie'!$O18*(1+'Usages industrie'!$P18)^(F$248-$D$248)/1000</f>
        <v>0</v>
      </c>
      <c r="G319" s="210">
        <f>G268*'Usages industrie'!$O18*(1+'Usages industrie'!$P18)^(G$248-$D$248)/1000</f>
        <v>0</v>
      </c>
      <c r="H319" s="210">
        <f>H268*'Usages industrie'!$O18*(1+'Usages industrie'!$P18)^(H$248-$D$248)/1000</f>
        <v>0</v>
      </c>
      <c r="I319" s="210">
        <f>I268*'Usages industrie'!$O18*(1+'Usages industrie'!$P18)^(I$248-$D$248)/1000</f>
        <v>0</v>
      </c>
      <c r="J319" s="210">
        <f>J268*'Usages industrie'!$O18*(1+'Usages industrie'!$P18)^(J$248-$D$248)/1000</f>
        <v>0</v>
      </c>
      <c r="K319" s="210">
        <f>K268*'Usages industrie'!$O18*(1+'Usages industrie'!$P18)^(K$248-$D$248)/1000</f>
        <v>0</v>
      </c>
      <c r="L319" s="210">
        <f>L268*'Usages industrie'!$O18*(1+'Usages industrie'!$P18)^(L$248-$D$248)/1000</f>
        <v>0</v>
      </c>
      <c r="M319" s="210">
        <f>M268*'Usages industrie'!$O18*(1+'Usages industrie'!$P18)^(M$248-$D$248)/1000</f>
        <v>0</v>
      </c>
      <c r="N319" s="210">
        <f>N268*'Usages industrie'!$O18*(1+'Usages industrie'!$P18)^(N$248-$D$248)/1000</f>
        <v>0</v>
      </c>
      <c r="O319" s="210">
        <f>O268*'Usages industrie'!$O18*(1+'Usages industrie'!$P18)^(O$248-$D$248)/1000</f>
        <v>0</v>
      </c>
      <c r="P319" s="210">
        <f>P268*'Usages industrie'!$O18*(1+'Usages industrie'!$P18)^(P$248-$D$248)/1000</f>
        <v>0</v>
      </c>
      <c r="Q319" s="210">
        <f>Q268*'Usages industrie'!$O18*(1+'Usages industrie'!$P18)^(Q$248-$D$248)/1000</f>
        <v>0</v>
      </c>
      <c r="R319" s="210">
        <f>R268*'Usages industrie'!$O18*(1+'Usages industrie'!$P18)^(R$248-$D$248)/1000</f>
        <v>0</v>
      </c>
    </row>
    <row r="320" spans="1:18" hidden="1" outlineLevel="2" x14ac:dyDescent="0.35">
      <c r="A320" s="209" t="str">
        <f>'Usages industrie'!A19</f>
        <v>Usage industriel n°16</v>
      </c>
      <c r="B320" s="209" t="s">
        <v>639</v>
      </c>
      <c r="C320" s="209"/>
      <c r="D320" s="210">
        <f>D269*'Usages industrie'!$O19*(1+'Usages industrie'!$P19)^(D$248-$D$248)/1000</f>
        <v>0</v>
      </c>
      <c r="E320" s="210">
        <f>E269*'Usages industrie'!$O19*(1+'Usages industrie'!$P19)^(E$248-$D$248)/1000</f>
        <v>0</v>
      </c>
      <c r="F320" s="210">
        <f>F269*'Usages industrie'!$O19*(1+'Usages industrie'!$P19)^(F$248-$D$248)/1000</f>
        <v>0</v>
      </c>
      <c r="G320" s="210">
        <f>G269*'Usages industrie'!$O19*(1+'Usages industrie'!$P19)^(G$248-$D$248)/1000</f>
        <v>0</v>
      </c>
      <c r="H320" s="210">
        <f>H269*'Usages industrie'!$O19*(1+'Usages industrie'!$P19)^(H$248-$D$248)/1000</f>
        <v>0</v>
      </c>
      <c r="I320" s="210">
        <f>I269*'Usages industrie'!$O19*(1+'Usages industrie'!$P19)^(I$248-$D$248)/1000</f>
        <v>0</v>
      </c>
      <c r="J320" s="210">
        <f>J269*'Usages industrie'!$O19*(1+'Usages industrie'!$P19)^(J$248-$D$248)/1000</f>
        <v>0</v>
      </c>
      <c r="K320" s="210">
        <f>K269*'Usages industrie'!$O19*(1+'Usages industrie'!$P19)^(K$248-$D$248)/1000</f>
        <v>0</v>
      </c>
      <c r="L320" s="210">
        <f>L269*'Usages industrie'!$O19*(1+'Usages industrie'!$P19)^(L$248-$D$248)/1000</f>
        <v>0</v>
      </c>
      <c r="M320" s="210">
        <f>M269*'Usages industrie'!$O19*(1+'Usages industrie'!$P19)^(M$248-$D$248)/1000</f>
        <v>0</v>
      </c>
      <c r="N320" s="210">
        <f>N269*'Usages industrie'!$O19*(1+'Usages industrie'!$P19)^(N$248-$D$248)/1000</f>
        <v>0</v>
      </c>
      <c r="O320" s="210">
        <f>O269*'Usages industrie'!$O19*(1+'Usages industrie'!$P19)^(O$248-$D$248)/1000</f>
        <v>0</v>
      </c>
      <c r="P320" s="210">
        <f>P269*'Usages industrie'!$O19*(1+'Usages industrie'!$P19)^(P$248-$D$248)/1000</f>
        <v>0</v>
      </c>
      <c r="Q320" s="210">
        <f>Q269*'Usages industrie'!$O19*(1+'Usages industrie'!$P19)^(Q$248-$D$248)/1000</f>
        <v>0</v>
      </c>
      <c r="R320" s="210">
        <f>R269*'Usages industrie'!$O19*(1+'Usages industrie'!$P19)^(R$248-$D$248)/1000</f>
        <v>0</v>
      </c>
    </row>
    <row r="321" spans="1:18" hidden="1" outlineLevel="2" x14ac:dyDescent="0.35">
      <c r="A321" s="209" t="str">
        <f>'Usages industrie'!A20</f>
        <v>Usage industriel n°17</v>
      </c>
      <c r="B321" s="209" t="s">
        <v>639</v>
      </c>
      <c r="C321" s="209"/>
      <c r="D321" s="210">
        <f>D270*'Usages industrie'!$O20*(1+'Usages industrie'!$P20)^(D$248-$D$248)/1000</f>
        <v>0</v>
      </c>
      <c r="E321" s="210">
        <f>E270*'Usages industrie'!$O20*(1+'Usages industrie'!$P20)^(E$248-$D$248)/1000</f>
        <v>0</v>
      </c>
      <c r="F321" s="210">
        <f>F270*'Usages industrie'!$O20*(1+'Usages industrie'!$P20)^(F$248-$D$248)/1000</f>
        <v>0</v>
      </c>
      <c r="G321" s="210">
        <f>G270*'Usages industrie'!$O20*(1+'Usages industrie'!$P20)^(G$248-$D$248)/1000</f>
        <v>0</v>
      </c>
      <c r="H321" s="210">
        <f>H270*'Usages industrie'!$O20*(1+'Usages industrie'!$P20)^(H$248-$D$248)/1000</f>
        <v>0</v>
      </c>
      <c r="I321" s="210">
        <f>I270*'Usages industrie'!$O20*(1+'Usages industrie'!$P20)^(I$248-$D$248)/1000</f>
        <v>0</v>
      </c>
      <c r="J321" s="210">
        <f>J270*'Usages industrie'!$O20*(1+'Usages industrie'!$P20)^(J$248-$D$248)/1000</f>
        <v>0</v>
      </c>
      <c r="K321" s="210">
        <f>K270*'Usages industrie'!$O20*(1+'Usages industrie'!$P20)^(K$248-$D$248)/1000</f>
        <v>0</v>
      </c>
      <c r="L321" s="210">
        <f>L270*'Usages industrie'!$O20*(1+'Usages industrie'!$P20)^(L$248-$D$248)/1000</f>
        <v>0</v>
      </c>
      <c r="M321" s="210">
        <f>M270*'Usages industrie'!$O20*(1+'Usages industrie'!$P20)^(M$248-$D$248)/1000</f>
        <v>0</v>
      </c>
      <c r="N321" s="210">
        <f>N270*'Usages industrie'!$O20*(1+'Usages industrie'!$P20)^(N$248-$D$248)/1000</f>
        <v>0</v>
      </c>
      <c r="O321" s="210">
        <f>O270*'Usages industrie'!$O20*(1+'Usages industrie'!$P20)^(O$248-$D$248)/1000</f>
        <v>0</v>
      </c>
      <c r="P321" s="210">
        <f>P270*'Usages industrie'!$O20*(1+'Usages industrie'!$P20)^(P$248-$D$248)/1000</f>
        <v>0</v>
      </c>
      <c r="Q321" s="210">
        <f>Q270*'Usages industrie'!$O20*(1+'Usages industrie'!$P20)^(Q$248-$D$248)/1000</f>
        <v>0</v>
      </c>
      <c r="R321" s="210">
        <f>R270*'Usages industrie'!$O20*(1+'Usages industrie'!$P20)^(R$248-$D$248)/1000</f>
        <v>0</v>
      </c>
    </row>
    <row r="322" spans="1:18" hidden="1" outlineLevel="2" x14ac:dyDescent="0.35">
      <c r="A322" s="209" t="str">
        <f>'Usages industrie'!A21</f>
        <v>Usage industriel n°18</v>
      </c>
      <c r="B322" s="209" t="s">
        <v>639</v>
      </c>
      <c r="C322" s="209"/>
      <c r="D322" s="210">
        <f>D271*'Usages industrie'!$O21*(1+'Usages industrie'!$P21)^(D$248-$D$248)/1000</f>
        <v>0</v>
      </c>
      <c r="E322" s="210">
        <f>E271*'Usages industrie'!$O21*(1+'Usages industrie'!$P21)^(E$248-$D$248)/1000</f>
        <v>0</v>
      </c>
      <c r="F322" s="210">
        <f>F271*'Usages industrie'!$O21*(1+'Usages industrie'!$P21)^(F$248-$D$248)/1000</f>
        <v>0</v>
      </c>
      <c r="G322" s="210">
        <f>G271*'Usages industrie'!$O21*(1+'Usages industrie'!$P21)^(G$248-$D$248)/1000</f>
        <v>0</v>
      </c>
      <c r="H322" s="210">
        <f>H271*'Usages industrie'!$O21*(1+'Usages industrie'!$P21)^(H$248-$D$248)/1000</f>
        <v>0</v>
      </c>
      <c r="I322" s="210">
        <f>I271*'Usages industrie'!$O21*(1+'Usages industrie'!$P21)^(I$248-$D$248)/1000</f>
        <v>0</v>
      </c>
      <c r="J322" s="210">
        <f>J271*'Usages industrie'!$O21*(1+'Usages industrie'!$P21)^(J$248-$D$248)/1000</f>
        <v>0</v>
      </c>
      <c r="K322" s="210">
        <f>K271*'Usages industrie'!$O21*(1+'Usages industrie'!$P21)^(K$248-$D$248)/1000</f>
        <v>0</v>
      </c>
      <c r="L322" s="210">
        <f>L271*'Usages industrie'!$O21*(1+'Usages industrie'!$P21)^(L$248-$D$248)/1000</f>
        <v>0</v>
      </c>
      <c r="M322" s="210">
        <f>M271*'Usages industrie'!$O21*(1+'Usages industrie'!$P21)^(M$248-$D$248)/1000</f>
        <v>0</v>
      </c>
      <c r="N322" s="210">
        <f>N271*'Usages industrie'!$O21*(1+'Usages industrie'!$P21)^(N$248-$D$248)/1000</f>
        <v>0</v>
      </c>
      <c r="O322" s="210">
        <f>O271*'Usages industrie'!$O21*(1+'Usages industrie'!$P21)^(O$248-$D$248)/1000</f>
        <v>0</v>
      </c>
      <c r="P322" s="210">
        <f>P271*'Usages industrie'!$O21*(1+'Usages industrie'!$P21)^(P$248-$D$248)/1000</f>
        <v>0</v>
      </c>
      <c r="Q322" s="210">
        <f>Q271*'Usages industrie'!$O21*(1+'Usages industrie'!$P21)^(Q$248-$D$248)/1000</f>
        <v>0</v>
      </c>
      <c r="R322" s="210">
        <f>R271*'Usages industrie'!$O21*(1+'Usages industrie'!$P21)^(R$248-$D$248)/1000</f>
        <v>0</v>
      </c>
    </row>
    <row r="323" spans="1:18" hidden="1" outlineLevel="2" x14ac:dyDescent="0.35">
      <c r="A323" s="209" t="str">
        <f>'Usages industrie'!A22</f>
        <v>Usage industriel n°19</v>
      </c>
      <c r="B323" s="209" t="s">
        <v>639</v>
      </c>
      <c r="C323" s="209"/>
      <c r="D323" s="210">
        <f>D272*'Usages industrie'!$O22*(1+'Usages industrie'!$P22)^(D$248-$D$248)/1000</f>
        <v>0</v>
      </c>
      <c r="E323" s="210">
        <f>E272*'Usages industrie'!$O22*(1+'Usages industrie'!$P22)^(E$248-$D$248)/1000</f>
        <v>0</v>
      </c>
      <c r="F323" s="210">
        <f>F272*'Usages industrie'!$O22*(1+'Usages industrie'!$P22)^(F$248-$D$248)/1000</f>
        <v>0</v>
      </c>
      <c r="G323" s="210">
        <f>G272*'Usages industrie'!$O22*(1+'Usages industrie'!$P22)^(G$248-$D$248)/1000</f>
        <v>0</v>
      </c>
      <c r="H323" s="210">
        <f>H272*'Usages industrie'!$O22*(1+'Usages industrie'!$P22)^(H$248-$D$248)/1000</f>
        <v>0</v>
      </c>
      <c r="I323" s="210">
        <f>I272*'Usages industrie'!$O22*(1+'Usages industrie'!$P22)^(I$248-$D$248)/1000</f>
        <v>0</v>
      </c>
      <c r="J323" s="210">
        <f>J272*'Usages industrie'!$O22*(1+'Usages industrie'!$P22)^(J$248-$D$248)/1000</f>
        <v>0</v>
      </c>
      <c r="K323" s="210">
        <f>K272*'Usages industrie'!$O22*(1+'Usages industrie'!$P22)^(K$248-$D$248)/1000</f>
        <v>0</v>
      </c>
      <c r="L323" s="210">
        <f>L272*'Usages industrie'!$O22*(1+'Usages industrie'!$P22)^(L$248-$D$248)/1000</f>
        <v>0</v>
      </c>
      <c r="M323" s="210">
        <f>M272*'Usages industrie'!$O22*(1+'Usages industrie'!$P22)^(M$248-$D$248)/1000</f>
        <v>0</v>
      </c>
      <c r="N323" s="210">
        <f>N272*'Usages industrie'!$O22*(1+'Usages industrie'!$P22)^(N$248-$D$248)/1000</f>
        <v>0</v>
      </c>
      <c r="O323" s="210">
        <f>O272*'Usages industrie'!$O22*(1+'Usages industrie'!$P22)^(O$248-$D$248)/1000</f>
        <v>0</v>
      </c>
      <c r="P323" s="210">
        <f>P272*'Usages industrie'!$O22*(1+'Usages industrie'!$P22)^(P$248-$D$248)/1000</f>
        <v>0</v>
      </c>
      <c r="Q323" s="210">
        <f>Q272*'Usages industrie'!$O22*(1+'Usages industrie'!$P22)^(Q$248-$D$248)/1000</f>
        <v>0</v>
      </c>
      <c r="R323" s="210">
        <f>R272*'Usages industrie'!$O22*(1+'Usages industrie'!$P22)^(R$248-$D$248)/1000</f>
        <v>0</v>
      </c>
    </row>
    <row r="324" spans="1:18" hidden="1" outlineLevel="2" x14ac:dyDescent="0.35">
      <c r="A324" s="209" t="str">
        <f>'Usages industrie'!A23</f>
        <v>Usage industriel n°20</v>
      </c>
      <c r="B324" s="209" t="s">
        <v>639</v>
      </c>
      <c r="C324" s="209"/>
      <c r="D324" s="210">
        <f>D273*'Usages industrie'!$O23*(1+'Usages industrie'!$P23)^(D$248-$D$248)/1000</f>
        <v>0</v>
      </c>
      <c r="E324" s="210">
        <f>E273*'Usages industrie'!$O23*(1+'Usages industrie'!$P23)^(E$248-$D$248)/1000</f>
        <v>0</v>
      </c>
      <c r="F324" s="210">
        <f>F273*'Usages industrie'!$O23*(1+'Usages industrie'!$P23)^(F$248-$D$248)/1000</f>
        <v>0</v>
      </c>
      <c r="G324" s="210">
        <f>G273*'Usages industrie'!$O23*(1+'Usages industrie'!$P23)^(G$248-$D$248)/1000</f>
        <v>0</v>
      </c>
      <c r="H324" s="210">
        <f>H273*'Usages industrie'!$O23*(1+'Usages industrie'!$P23)^(H$248-$D$248)/1000</f>
        <v>0</v>
      </c>
      <c r="I324" s="210">
        <f>I273*'Usages industrie'!$O23*(1+'Usages industrie'!$P23)^(I$248-$D$248)/1000</f>
        <v>0</v>
      </c>
      <c r="J324" s="210">
        <f>J273*'Usages industrie'!$O23*(1+'Usages industrie'!$P23)^(J$248-$D$248)/1000</f>
        <v>0</v>
      </c>
      <c r="K324" s="210">
        <f>K273*'Usages industrie'!$O23*(1+'Usages industrie'!$P23)^(K$248-$D$248)/1000</f>
        <v>0</v>
      </c>
      <c r="L324" s="210">
        <f>L273*'Usages industrie'!$O23*(1+'Usages industrie'!$P23)^(L$248-$D$248)/1000</f>
        <v>0</v>
      </c>
      <c r="M324" s="210">
        <f>M273*'Usages industrie'!$O23*(1+'Usages industrie'!$P23)^(M$248-$D$248)/1000</f>
        <v>0</v>
      </c>
      <c r="N324" s="210">
        <f>N273*'Usages industrie'!$O23*(1+'Usages industrie'!$P23)^(N$248-$D$248)/1000</f>
        <v>0</v>
      </c>
      <c r="O324" s="210">
        <f>O273*'Usages industrie'!$O23*(1+'Usages industrie'!$P23)^(O$248-$D$248)/1000</f>
        <v>0</v>
      </c>
      <c r="P324" s="210">
        <f>P273*'Usages industrie'!$O23*(1+'Usages industrie'!$P23)^(P$248-$D$248)/1000</f>
        <v>0</v>
      </c>
      <c r="Q324" s="210">
        <f>Q273*'Usages industrie'!$O23*(1+'Usages industrie'!$P23)^(Q$248-$D$248)/1000</f>
        <v>0</v>
      </c>
      <c r="R324" s="210">
        <f>R273*'Usages industrie'!$O23*(1+'Usages industrie'!$P23)^(R$248-$D$248)/1000</f>
        <v>0</v>
      </c>
    </row>
    <row r="325" spans="1:18" hidden="1" outlineLevel="2" x14ac:dyDescent="0.35">
      <c r="A325" s="209" t="str">
        <f>'Usages industrie'!A24</f>
        <v>Usage industriel n°21</v>
      </c>
      <c r="B325" s="209" t="s">
        <v>639</v>
      </c>
      <c r="C325" s="209"/>
      <c r="D325" s="210">
        <f>D274*'Usages industrie'!$O24*(1+'Usages industrie'!$P24)^(D$248-$D$248)/1000</f>
        <v>0</v>
      </c>
      <c r="E325" s="210">
        <f>E274*'Usages industrie'!$O24*(1+'Usages industrie'!$P24)^(E$248-$D$248)/1000</f>
        <v>0</v>
      </c>
      <c r="F325" s="210">
        <f>F274*'Usages industrie'!$O24*(1+'Usages industrie'!$P24)^(F$248-$D$248)/1000</f>
        <v>0</v>
      </c>
      <c r="G325" s="210">
        <f>G274*'Usages industrie'!$O24*(1+'Usages industrie'!$P24)^(G$248-$D$248)/1000</f>
        <v>0</v>
      </c>
      <c r="H325" s="210">
        <f>H274*'Usages industrie'!$O24*(1+'Usages industrie'!$P24)^(H$248-$D$248)/1000</f>
        <v>0</v>
      </c>
      <c r="I325" s="210">
        <f>I274*'Usages industrie'!$O24*(1+'Usages industrie'!$P24)^(I$248-$D$248)/1000</f>
        <v>0</v>
      </c>
      <c r="J325" s="210">
        <f>J274*'Usages industrie'!$O24*(1+'Usages industrie'!$P24)^(J$248-$D$248)/1000</f>
        <v>0</v>
      </c>
      <c r="K325" s="210">
        <f>K274*'Usages industrie'!$O24*(1+'Usages industrie'!$P24)^(K$248-$D$248)/1000</f>
        <v>0</v>
      </c>
      <c r="L325" s="210">
        <f>L274*'Usages industrie'!$O24*(1+'Usages industrie'!$P24)^(L$248-$D$248)/1000</f>
        <v>0</v>
      </c>
      <c r="M325" s="210">
        <f>M274*'Usages industrie'!$O24*(1+'Usages industrie'!$P24)^(M$248-$D$248)/1000</f>
        <v>0</v>
      </c>
      <c r="N325" s="210">
        <f>N274*'Usages industrie'!$O24*(1+'Usages industrie'!$P24)^(N$248-$D$248)/1000</f>
        <v>0</v>
      </c>
      <c r="O325" s="210">
        <f>O274*'Usages industrie'!$O24*(1+'Usages industrie'!$P24)^(O$248-$D$248)/1000</f>
        <v>0</v>
      </c>
      <c r="P325" s="210">
        <f>P274*'Usages industrie'!$O24*(1+'Usages industrie'!$P24)^(P$248-$D$248)/1000</f>
        <v>0</v>
      </c>
      <c r="Q325" s="210">
        <f>Q274*'Usages industrie'!$O24*(1+'Usages industrie'!$P24)^(Q$248-$D$248)/1000</f>
        <v>0</v>
      </c>
      <c r="R325" s="210">
        <f>R274*'Usages industrie'!$O24*(1+'Usages industrie'!$P24)^(R$248-$D$248)/1000</f>
        <v>0</v>
      </c>
    </row>
    <row r="326" spans="1:18" hidden="1" outlineLevel="2" x14ac:dyDescent="0.35">
      <c r="A326" s="209" t="str">
        <f>'Usages industrie'!A25</f>
        <v>Usage industriel n°22</v>
      </c>
      <c r="B326" s="209" t="s">
        <v>639</v>
      </c>
      <c r="C326" s="209"/>
      <c r="D326" s="210">
        <f>D275*'Usages industrie'!$O25*(1+'Usages industrie'!$P25)^(D$248-$D$248)/1000</f>
        <v>0</v>
      </c>
      <c r="E326" s="210">
        <f>E275*'Usages industrie'!$O25*(1+'Usages industrie'!$P25)^(E$248-$D$248)/1000</f>
        <v>0</v>
      </c>
      <c r="F326" s="210">
        <f>F275*'Usages industrie'!$O25*(1+'Usages industrie'!$P25)^(F$248-$D$248)/1000</f>
        <v>0</v>
      </c>
      <c r="G326" s="210">
        <f>G275*'Usages industrie'!$O25*(1+'Usages industrie'!$P25)^(G$248-$D$248)/1000</f>
        <v>0</v>
      </c>
      <c r="H326" s="210">
        <f>H275*'Usages industrie'!$O25*(1+'Usages industrie'!$P25)^(H$248-$D$248)/1000</f>
        <v>0</v>
      </c>
      <c r="I326" s="210">
        <f>I275*'Usages industrie'!$O25*(1+'Usages industrie'!$P25)^(I$248-$D$248)/1000</f>
        <v>0</v>
      </c>
      <c r="J326" s="210">
        <f>J275*'Usages industrie'!$O25*(1+'Usages industrie'!$P25)^(J$248-$D$248)/1000</f>
        <v>0</v>
      </c>
      <c r="K326" s="210">
        <f>K275*'Usages industrie'!$O25*(1+'Usages industrie'!$P25)^(K$248-$D$248)/1000</f>
        <v>0</v>
      </c>
      <c r="L326" s="210">
        <f>L275*'Usages industrie'!$O25*(1+'Usages industrie'!$P25)^(L$248-$D$248)/1000</f>
        <v>0</v>
      </c>
      <c r="M326" s="210">
        <f>M275*'Usages industrie'!$O25*(1+'Usages industrie'!$P25)^(M$248-$D$248)/1000</f>
        <v>0</v>
      </c>
      <c r="N326" s="210">
        <f>N275*'Usages industrie'!$O25*(1+'Usages industrie'!$P25)^(N$248-$D$248)/1000</f>
        <v>0</v>
      </c>
      <c r="O326" s="210">
        <f>O275*'Usages industrie'!$O25*(1+'Usages industrie'!$P25)^(O$248-$D$248)/1000</f>
        <v>0</v>
      </c>
      <c r="P326" s="210">
        <f>P275*'Usages industrie'!$O25*(1+'Usages industrie'!$P25)^(P$248-$D$248)/1000</f>
        <v>0</v>
      </c>
      <c r="Q326" s="210">
        <f>Q275*'Usages industrie'!$O25*(1+'Usages industrie'!$P25)^(Q$248-$D$248)/1000</f>
        <v>0</v>
      </c>
      <c r="R326" s="210">
        <f>R275*'Usages industrie'!$O25*(1+'Usages industrie'!$P25)^(R$248-$D$248)/1000</f>
        <v>0</v>
      </c>
    </row>
    <row r="327" spans="1:18" hidden="1" outlineLevel="2" x14ac:dyDescent="0.35">
      <c r="A327" s="209" t="str">
        <f>'Usages industrie'!A26</f>
        <v>Usage industriel n°23</v>
      </c>
      <c r="B327" s="209" t="s">
        <v>639</v>
      </c>
      <c r="C327" s="209"/>
      <c r="D327" s="210">
        <f>D276*'Usages industrie'!$O26*(1+'Usages industrie'!$P26)^(D$248-$D$248)/1000</f>
        <v>0</v>
      </c>
      <c r="E327" s="210">
        <f>E276*'Usages industrie'!$O26*(1+'Usages industrie'!$P26)^(E$248-$D$248)/1000</f>
        <v>0</v>
      </c>
      <c r="F327" s="210">
        <f>F276*'Usages industrie'!$O26*(1+'Usages industrie'!$P26)^(F$248-$D$248)/1000</f>
        <v>0</v>
      </c>
      <c r="G327" s="210">
        <f>G276*'Usages industrie'!$O26*(1+'Usages industrie'!$P26)^(G$248-$D$248)/1000</f>
        <v>0</v>
      </c>
      <c r="H327" s="210">
        <f>H276*'Usages industrie'!$O26*(1+'Usages industrie'!$P26)^(H$248-$D$248)/1000</f>
        <v>0</v>
      </c>
      <c r="I327" s="210">
        <f>I276*'Usages industrie'!$O26*(1+'Usages industrie'!$P26)^(I$248-$D$248)/1000</f>
        <v>0</v>
      </c>
      <c r="J327" s="210">
        <f>J276*'Usages industrie'!$O26*(1+'Usages industrie'!$P26)^(J$248-$D$248)/1000</f>
        <v>0</v>
      </c>
      <c r="K327" s="210">
        <f>K276*'Usages industrie'!$O26*(1+'Usages industrie'!$P26)^(K$248-$D$248)/1000</f>
        <v>0</v>
      </c>
      <c r="L327" s="210">
        <f>L276*'Usages industrie'!$O26*(1+'Usages industrie'!$P26)^(L$248-$D$248)/1000</f>
        <v>0</v>
      </c>
      <c r="M327" s="210">
        <f>M276*'Usages industrie'!$O26*(1+'Usages industrie'!$P26)^(M$248-$D$248)/1000</f>
        <v>0</v>
      </c>
      <c r="N327" s="210">
        <f>N276*'Usages industrie'!$O26*(1+'Usages industrie'!$P26)^(N$248-$D$248)/1000</f>
        <v>0</v>
      </c>
      <c r="O327" s="210">
        <f>O276*'Usages industrie'!$O26*(1+'Usages industrie'!$P26)^(O$248-$D$248)/1000</f>
        <v>0</v>
      </c>
      <c r="P327" s="210">
        <f>P276*'Usages industrie'!$O26*(1+'Usages industrie'!$P26)^(P$248-$D$248)/1000</f>
        <v>0</v>
      </c>
      <c r="Q327" s="210">
        <f>Q276*'Usages industrie'!$O26*(1+'Usages industrie'!$P26)^(Q$248-$D$248)/1000</f>
        <v>0</v>
      </c>
      <c r="R327" s="210">
        <f>R276*'Usages industrie'!$O26*(1+'Usages industrie'!$P26)^(R$248-$D$248)/1000</f>
        <v>0</v>
      </c>
    </row>
    <row r="328" spans="1:18" hidden="1" outlineLevel="2" x14ac:dyDescent="0.35">
      <c r="A328" s="209" t="str">
        <f>'Usages industrie'!A27</f>
        <v>Usage industriel n°24</v>
      </c>
      <c r="B328" s="209" t="s">
        <v>639</v>
      </c>
      <c r="C328" s="209"/>
      <c r="D328" s="210">
        <f>D277*'Usages industrie'!$O27*(1+'Usages industrie'!$P27)^(D$248-$D$248)/1000</f>
        <v>0</v>
      </c>
      <c r="E328" s="210">
        <f>E277*'Usages industrie'!$O27*(1+'Usages industrie'!$P27)^(E$248-$D$248)/1000</f>
        <v>0</v>
      </c>
      <c r="F328" s="210">
        <f>F277*'Usages industrie'!$O27*(1+'Usages industrie'!$P27)^(F$248-$D$248)/1000</f>
        <v>0</v>
      </c>
      <c r="G328" s="210">
        <f>G277*'Usages industrie'!$O27*(1+'Usages industrie'!$P27)^(G$248-$D$248)/1000</f>
        <v>0</v>
      </c>
      <c r="H328" s="210">
        <f>H277*'Usages industrie'!$O27*(1+'Usages industrie'!$P27)^(H$248-$D$248)/1000</f>
        <v>0</v>
      </c>
      <c r="I328" s="210">
        <f>I277*'Usages industrie'!$O27*(1+'Usages industrie'!$P27)^(I$248-$D$248)/1000</f>
        <v>0</v>
      </c>
      <c r="J328" s="210">
        <f>J277*'Usages industrie'!$O27*(1+'Usages industrie'!$P27)^(J$248-$D$248)/1000</f>
        <v>0</v>
      </c>
      <c r="K328" s="210">
        <f>K277*'Usages industrie'!$O27*(1+'Usages industrie'!$P27)^(K$248-$D$248)/1000</f>
        <v>0</v>
      </c>
      <c r="L328" s="210">
        <f>L277*'Usages industrie'!$O27*(1+'Usages industrie'!$P27)^(L$248-$D$248)/1000</f>
        <v>0</v>
      </c>
      <c r="M328" s="210">
        <f>M277*'Usages industrie'!$O27*(1+'Usages industrie'!$P27)^(M$248-$D$248)/1000</f>
        <v>0</v>
      </c>
      <c r="N328" s="210">
        <f>N277*'Usages industrie'!$O27*(1+'Usages industrie'!$P27)^(N$248-$D$248)/1000</f>
        <v>0</v>
      </c>
      <c r="O328" s="210">
        <f>O277*'Usages industrie'!$O27*(1+'Usages industrie'!$P27)^(O$248-$D$248)/1000</f>
        <v>0</v>
      </c>
      <c r="P328" s="210">
        <f>P277*'Usages industrie'!$O27*(1+'Usages industrie'!$P27)^(P$248-$D$248)/1000</f>
        <v>0</v>
      </c>
      <c r="Q328" s="210">
        <f>Q277*'Usages industrie'!$O27*(1+'Usages industrie'!$P27)^(Q$248-$D$248)/1000</f>
        <v>0</v>
      </c>
      <c r="R328" s="210">
        <f>R277*'Usages industrie'!$O27*(1+'Usages industrie'!$P27)^(R$248-$D$248)/1000</f>
        <v>0</v>
      </c>
    </row>
    <row r="329" spans="1:18" hidden="1" outlineLevel="2" x14ac:dyDescent="0.35">
      <c r="A329" s="209" t="str">
        <f>'Usages industrie'!A28</f>
        <v>Usage industriel n°25</v>
      </c>
      <c r="B329" s="209" t="s">
        <v>639</v>
      </c>
      <c r="C329" s="209"/>
      <c r="D329" s="210">
        <f>D278*'Usages industrie'!$O28*(1+'Usages industrie'!$P28)^(D$248-$D$248)/1000</f>
        <v>0</v>
      </c>
      <c r="E329" s="210">
        <f>E278*'Usages industrie'!$O28*(1+'Usages industrie'!$P28)^(E$248-$D$248)/1000</f>
        <v>0</v>
      </c>
      <c r="F329" s="210">
        <f>F278*'Usages industrie'!$O28*(1+'Usages industrie'!$P28)^(F$248-$D$248)/1000</f>
        <v>0</v>
      </c>
      <c r="G329" s="210">
        <f>G278*'Usages industrie'!$O28*(1+'Usages industrie'!$P28)^(G$248-$D$248)/1000</f>
        <v>0</v>
      </c>
      <c r="H329" s="210">
        <f>H278*'Usages industrie'!$O28*(1+'Usages industrie'!$P28)^(H$248-$D$248)/1000</f>
        <v>0</v>
      </c>
      <c r="I329" s="210">
        <f>I278*'Usages industrie'!$O28*(1+'Usages industrie'!$P28)^(I$248-$D$248)/1000</f>
        <v>0</v>
      </c>
      <c r="J329" s="210">
        <f>J278*'Usages industrie'!$O28*(1+'Usages industrie'!$P28)^(J$248-$D$248)/1000</f>
        <v>0</v>
      </c>
      <c r="K329" s="210">
        <f>K278*'Usages industrie'!$O28*(1+'Usages industrie'!$P28)^(K$248-$D$248)/1000</f>
        <v>0</v>
      </c>
      <c r="L329" s="210">
        <f>L278*'Usages industrie'!$O28*(1+'Usages industrie'!$P28)^(L$248-$D$248)/1000</f>
        <v>0</v>
      </c>
      <c r="M329" s="210">
        <f>M278*'Usages industrie'!$O28*(1+'Usages industrie'!$P28)^(M$248-$D$248)/1000</f>
        <v>0</v>
      </c>
      <c r="N329" s="210">
        <f>N278*'Usages industrie'!$O28*(1+'Usages industrie'!$P28)^(N$248-$D$248)/1000</f>
        <v>0</v>
      </c>
      <c r="O329" s="210">
        <f>O278*'Usages industrie'!$O28*(1+'Usages industrie'!$P28)^(O$248-$D$248)/1000</f>
        <v>0</v>
      </c>
      <c r="P329" s="210">
        <f>P278*'Usages industrie'!$O28*(1+'Usages industrie'!$P28)^(P$248-$D$248)/1000</f>
        <v>0</v>
      </c>
      <c r="Q329" s="210">
        <f>Q278*'Usages industrie'!$O28*(1+'Usages industrie'!$P28)^(Q$248-$D$248)/1000</f>
        <v>0</v>
      </c>
      <c r="R329" s="210">
        <f>R278*'Usages industrie'!$O28*(1+'Usages industrie'!$P28)^(R$248-$D$248)/1000</f>
        <v>0</v>
      </c>
    </row>
    <row r="330" spans="1:18" hidden="1" outlineLevel="2" x14ac:dyDescent="0.35">
      <c r="A330" s="209" t="str">
        <f>'Usages industrie'!A29</f>
        <v>Usage industriel n°26</v>
      </c>
      <c r="B330" s="209" t="s">
        <v>639</v>
      </c>
      <c r="C330" s="209"/>
      <c r="D330" s="210">
        <f>D279*'Usages industrie'!$O29*(1+'Usages industrie'!$P29)^(D$248-$D$248)/1000</f>
        <v>0</v>
      </c>
      <c r="E330" s="210">
        <f>E279*'Usages industrie'!$O29*(1+'Usages industrie'!$P29)^(E$248-$D$248)/1000</f>
        <v>0</v>
      </c>
      <c r="F330" s="210">
        <f>F279*'Usages industrie'!$O29*(1+'Usages industrie'!$P29)^(F$248-$D$248)/1000</f>
        <v>0</v>
      </c>
      <c r="G330" s="210">
        <f>G279*'Usages industrie'!$O29*(1+'Usages industrie'!$P29)^(G$248-$D$248)/1000</f>
        <v>0</v>
      </c>
      <c r="H330" s="210">
        <f>H279*'Usages industrie'!$O29*(1+'Usages industrie'!$P29)^(H$248-$D$248)/1000</f>
        <v>0</v>
      </c>
      <c r="I330" s="210">
        <f>I279*'Usages industrie'!$O29*(1+'Usages industrie'!$P29)^(I$248-$D$248)/1000</f>
        <v>0</v>
      </c>
      <c r="J330" s="210">
        <f>J279*'Usages industrie'!$O29*(1+'Usages industrie'!$P29)^(J$248-$D$248)/1000</f>
        <v>0</v>
      </c>
      <c r="K330" s="210">
        <f>K279*'Usages industrie'!$O29*(1+'Usages industrie'!$P29)^(K$248-$D$248)/1000</f>
        <v>0</v>
      </c>
      <c r="L330" s="210">
        <f>L279*'Usages industrie'!$O29*(1+'Usages industrie'!$P29)^(L$248-$D$248)/1000</f>
        <v>0</v>
      </c>
      <c r="M330" s="210">
        <f>M279*'Usages industrie'!$O29*(1+'Usages industrie'!$P29)^(M$248-$D$248)/1000</f>
        <v>0</v>
      </c>
      <c r="N330" s="210">
        <f>N279*'Usages industrie'!$O29*(1+'Usages industrie'!$P29)^(N$248-$D$248)/1000</f>
        <v>0</v>
      </c>
      <c r="O330" s="210">
        <f>O279*'Usages industrie'!$O29*(1+'Usages industrie'!$P29)^(O$248-$D$248)/1000</f>
        <v>0</v>
      </c>
      <c r="P330" s="210">
        <f>P279*'Usages industrie'!$O29*(1+'Usages industrie'!$P29)^(P$248-$D$248)/1000</f>
        <v>0</v>
      </c>
      <c r="Q330" s="210">
        <f>Q279*'Usages industrie'!$O29*(1+'Usages industrie'!$P29)^(Q$248-$D$248)/1000</f>
        <v>0</v>
      </c>
      <c r="R330" s="210">
        <f>R279*'Usages industrie'!$O29*(1+'Usages industrie'!$P29)^(R$248-$D$248)/1000</f>
        <v>0</v>
      </c>
    </row>
    <row r="331" spans="1:18" hidden="1" outlineLevel="2" x14ac:dyDescent="0.35">
      <c r="A331" s="209" t="str">
        <f>'Usages industrie'!A30</f>
        <v>Usage industriel n°27</v>
      </c>
      <c r="B331" s="209" t="s">
        <v>639</v>
      </c>
      <c r="C331" s="209"/>
      <c r="D331" s="210">
        <f>D280*'Usages industrie'!$O30*(1+'Usages industrie'!$P30)^(D$248-$D$248)/1000</f>
        <v>0</v>
      </c>
      <c r="E331" s="210">
        <f>E280*'Usages industrie'!$O30*(1+'Usages industrie'!$P30)^(E$248-$D$248)/1000</f>
        <v>0</v>
      </c>
      <c r="F331" s="210">
        <f>F280*'Usages industrie'!$O30*(1+'Usages industrie'!$P30)^(F$248-$D$248)/1000</f>
        <v>0</v>
      </c>
      <c r="G331" s="210">
        <f>G280*'Usages industrie'!$O30*(1+'Usages industrie'!$P30)^(G$248-$D$248)/1000</f>
        <v>0</v>
      </c>
      <c r="H331" s="210">
        <f>H280*'Usages industrie'!$O30*(1+'Usages industrie'!$P30)^(H$248-$D$248)/1000</f>
        <v>0</v>
      </c>
      <c r="I331" s="210">
        <f>I280*'Usages industrie'!$O30*(1+'Usages industrie'!$P30)^(I$248-$D$248)/1000</f>
        <v>0</v>
      </c>
      <c r="J331" s="210">
        <f>J280*'Usages industrie'!$O30*(1+'Usages industrie'!$P30)^(J$248-$D$248)/1000</f>
        <v>0</v>
      </c>
      <c r="K331" s="210">
        <f>K280*'Usages industrie'!$O30*(1+'Usages industrie'!$P30)^(K$248-$D$248)/1000</f>
        <v>0</v>
      </c>
      <c r="L331" s="210">
        <f>L280*'Usages industrie'!$O30*(1+'Usages industrie'!$P30)^(L$248-$D$248)/1000</f>
        <v>0</v>
      </c>
      <c r="M331" s="210">
        <f>M280*'Usages industrie'!$O30*(1+'Usages industrie'!$P30)^(M$248-$D$248)/1000</f>
        <v>0</v>
      </c>
      <c r="N331" s="210">
        <f>N280*'Usages industrie'!$O30*(1+'Usages industrie'!$P30)^(N$248-$D$248)/1000</f>
        <v>0</v>
      </c>
      <c r="O331" s="210">
        <f>O280*'Usages industrie'!$O30*(1+'Usages industrie'!$P30)^(O$248-$D$248)/1000</f>
        <v>0</v>
      </c>
      <c r="P331" s="210">
        <f>P280*'Usages industrie'!$O30*(1+'Usages industrie'!$P30)^(P$248-$D$248)/1000</f>
        <v>0</v>
      </c>
      <c r="Q331" s="210">
        <f>Q280*'Usages industrie'!$O30*(1+'Usages industrie'!$P30)^(Q$248-$D$248)/1000</f>
        <v>0</v>
      </c>
      <c r="R331" s="210">
        <f>R280*'Usages industrie'!$O30*(1+'Usages industrie'!$P30)^(R$248-$D$248)/1000</f>
        <v>0</v>
      </c>
    </row>
    <row r="332" spans="1:18" hidden="1" outlineLevel="2" x14ac:dyDescent="0.35">
      <c r="A332" s="209" t="str">
        <f>'Usages industrie'!A31</f>
        <v>Usage industriel n°28</v>
      </c>
      <c r="B332" s="209" t="s">
        <v>639</v>
      </c>
      <c r="C332" s="209"/>
      <c r="D332" s="210">
        <f>D281*'Usages industrie'!$O31*(1+'Usages industrie'!$P31)^(D$248-$D$248)/1000</f>
        <v>0</v>
      </c>
      <c r="E332" s="210">
        <f>E281*'Usages industrie'!$O31*(1+'Usages industrie'!$P31)^(E$248-$D$248)/1000</f>
        <v>0</v>
      </c>
      <c r="F332" s="210">
        <f>F281*'Usages industrie'!$O31*(1+'Usages industrie'!$P31)^(F$248-$D$248)/1000</f>
        <v>0</v>
      </c>
      <c r="G332" s="210">
        <f>G281*'Usages industrie'!$O31*(1+'Usages industrie'!$P31)^(G$248-$D$248)/1000</f>
        <v>0</v>
      </c>
      <c r="H332" s="210">
        <f>H281*'Usages industrie'!$O31*(1+'Usages industrie'!$P31)^(H$248-$D$248)/1000</f>
        <v>0</v>
      </c>
      <c r="I332" s="210">
        <f>I281*'Usages industrie'!$O31*(1+'Usages industrie'!$P31)^(I$248-$D$248)/1000</f>
        <v>0</v>
      </c>
      <c r="J332" s="210">
        <f>J281*'Usages industrie'!$O31*(1+'Usages industrie'!$P31)^(J$248-$D$248)/1000</f>
        <v>0</v>
      </c>
      <c r="K332" s="210">
        <f>K281*'Usages industrie'!$O31*(1+'Usages industrie'!$P31)^(K$248-$D$248)/1000</f>
        <v>0</v>
      </c>
      <c r="L332" s="210">
        <f>L281*'Usages industrie'!$O31*(1+'Usages industrie'!$P31)^(L$248-$D$248)/1000</f>
        <v>0</v>
      </c>
      <c r="M332" s="210">
        <f>M281*'Usages industrie'!$O31*(1+'Usages industrie'!$P31)^(M$248-$D$248)/1000</f>
        <v>0</v>
      </c>
      <c r="N332" s="210">
        <f>N281*'Usages industrie'!$O31*(1+'Usages industrie'!$P31)^(N$248-$D$248)/1000</f>
        <v>0</v>
      </c>
      <c r="O332" s="210">
        <f>O281*'Usages industrie'!$O31*(1+'Usages industrie'!$P31)^(O$248-$D$248)/1000</f>
        <v>0</v>
      </c>
      <c r="P332" s="210">
        <f>P281*'Usages industrie'!$O31*(1+'Usages industrie'!$P31)^(P$248-$D$248)/1000</f>
        <v>0</v>
      </c>
      <c r="Q332" s="210">
        <f>Q281*'Usages industrie'!$O31*(1+'Usages industrie'!$P31)^(Q$248-$D$248)/1000</f>
        <v>0</v>
      </c>
      <c r="R332" s="210">
        <f>R281*'Usages industrie'!$O31*(1+'Usages industrie'!$P31)^(R$248-$D$248)/1000</f>
        <v>0</v>
      </c>
    </row>
    <row r="333" spans="1:18" hidden="1" outlineLevel="2" x14ac:dyDescent="0.35">
      <c r="A333" s="209" t="str">
        <f>'Usages industrie'!A32</f>
        <v>Usage industriel n°29</v>
      </c>
      <c r="B333" s="209" t="s">
        <v>639</v>
      </c>
      <c r="C333" s="209"/>
      <c r="D333" s="210">
        <f>D282*'Usages industrie'!$O32*(1+'Usages industrie'!$P32)^(D$248-$D$248)/1000</f>
        <v>0</v>
      </c>
      <c r="E333" s="210">
        <f>E282*'Usages industrie'!$O32*(1+'Usages industrie'!$P32)^(E$248-$D$248)/1000</f>
        <v>0</v>
      </c>
      <c r="F333" s="210">
        <f>F282*'Usages industrie'!$O32*(1+'Usages industrie'!$P32)^(F$248-$D$248)/1000</f>
        <v>0</v>
      </c>
      <c r="G333" s="210">
        <f>G282*'Usages industrie'!$O32*(1+'Usages industrie'!$P32)^(G$248-$D$248)/1000</f>
        <v>0</v>
      </c>
      <c r="H333" s="210">
        <f>H282*'Usages industrie'!$O32*(1+'Usages industrie'!$P32)^(H$248-$D$248)/1000</f>
        <v>0</v>
      </c>
      <c r="I333" s="210">
        <f>I282*'Usages industrie'!$O32*(1+'Usages industrie'!$P32)^(I$248-$D$248)/1000</f>
        <v>0</v>
      </c>
      <c r="J333" s="210">
        <f>J282*'Usages industrie'!$O32*(1+'Usages industrie'!$P32)^(J$248-$D$248)/1000</f>
        <v>0</v>
      </c>
      <c r="K333" s="210">
        <f>K282*'Usages industrie'!$O32*(1+'Usages industrie'!$P32)^(K$248-$D$248)/1000</f>
        <v>0</v>
      </c>
      <c r="L333" s="210">
        <f>L282*'Usages industrie'!$O32*(1+'Usages industrie'!$P32)^(L$248-$D$248)/1000</f>
        <v>0</v>
      </c>
      <c r="M333" s="210">
        <f>M282*'Usages industrie'!$O32*(1+'Usages industrie'!$P32)^(M$248-$D$248)/1000</f>
        <v>0</v>
      </c>
      <c r="N333" s="210">
        <f>N282*'Usages industrie'!$O32*(1+'Usages industrie'!$P32)^(N$248-$D$248)/1000</f>
        <v>0</v>
      </c>
      <c r="O333" s="210">
        <f>O282*'Usages industrie'!$O32*(1+'Usages industrie'!$P32)^(O$248-$D$248)/1000</f>
        <v>0</v>
      </c>
      <c r="P333" s="210">
        <f>P282*'Usages industrie'!$O32*(1+'Usages industrie'!$P32)^(P$248-$D$248)/1000</f>
        <v>0</v>
      </c>
      <c r="Q333" s="210">
        <f>Q282*'Usages industrie'!$O32*(1+'Usages industrie'!$P32)^(Q$248-$D$248)/1000</f>
        <v>0</v>
      </c>
      <c r="R333" s="210">
        <f>R282*'Usages industrie'!$O32*(1+'Usages industrie'!$P32)^(R$248-$D$248)/1000</f>
        <v>0</v>
      </c>
    </row>
    <row r="334" spans="1:18" hidden="1" outlineLevel="2" x14ac:dyDescent="0.35">
      <c r="A334" s="209" t="str">
        <f>'Usages industrie'!A33</f>
        <v>Usage industriel n°30</v>
      </c>
      <c r="B334" s="209" t="s">
        <v>639</v>
      </c>
      <c r="C334" s="209"/>
      <c r="D334" s="210">
        <f>D283*'Usages industrie'!$O33*(1+'Usages industrie'!$P33)^(D$248-$D$248)/1000</f>
        <v>0</v>
      </c>
      <c r="E334" s="210">
        <f>E283*'Usages industrie'!$O33*(1+'Usages industrie'!$P33)^(E$248-$D$248)/1000</f>
        <v>0</v>
      </c>
      <c r="F334" s="210">
        <f>F283*'Usages industrie'!$O33*(1+'Usages industrie'!$P33)^(F$248-$D$248)/1000</f>
        <v>0</v>
      </c>
      <c r="G334" s="210">
        <f>G283*'Usages industrie'!$O33*(1+'Usages industrie'!$P33)^(G$248-$D$248)/1000</f>
        <v>0</v>
      </c>
      <c r="H334" s="210">
        <f>H283*'Usages industrie'!$O33*(1+'Usages industrie'!$P33)^(H$248-$D$248)/1000</f>
        <v>0</v>
      </c>
      <c r="I334" s="210">
        <f>I283*'Usages industrie'!$O33*(1+'Usages industrie'!$P33)^(I$248-$D$248)/1000</f>
        <v>0</v>
      </c>
      <c r="J334" s="210">
        <f>J283*'Usages industrie'!$O33*(1+'Usages industrie'!$P33)^(J$248-$D$248)/1000</f>
        <v>0</v>
      </c>
      <c r="K334" s="210">
        <f>K283*'Usages industrie'!$O33*(1+'Usages industrie'!$P33)^(K$248-$D$248)/1000</f>
        <v>0</v>
      </c>
      <c r="L334" s="210">
        <f>L283*'Usages industrie'!$O33*(1+'Usages industrie'!$P33)^(L$248-$D$248)/1000</f>
        <v>0</v>
      </c>
      <c r="M334" s="210">
        <f>M283*'Usages industrie'!$O33*(1+'Usages industrie'!$P33)^(M$248-$D$248)/1000</f>
        <v>0</v>
      </c>
      <c r="N334" s="210">
        <f>N283*'Usages industrie'!$O33*(1+'Usages industrie'!$P33)^(N$248-$D$248)/1000</f>
        <v>0</v>
      </c>
      <c r="O334" s="210">
        <f>O283*'Usages industrie'!$O33*(1+'Usages industrie'!$P33)^(O$248-$D$248)/1000</f>
        <v>0</v>
      </c>
      <c r="P334" s="210">
        <f>P283*'Usages industrie'!$O33*(1+'Usages industrie'!$P33)^(P$248-$D$248)/1000</f>
        <v>0</v>
      </c>
      <c r="Q334" s="210">
        <f>Q283*'Usages industrie'!$O33*(1+'Usages industrie'!$P33)^(Q$248-$D$248)/1000</f>
        <v>0</v>
      </c>
      <c r="R334" s="210">
        <f>R283*'Usages industrie'!$O33*(1+'Usages industrie'!$P33)^(R$248-$D$248)/1000</f>
        <v>0</v>
      </c>
    </row>
    <row r="335" spans="1:18" hidden="1" outlineLevel="2" x14ac:dyDescent="0.35">
      <c r="A335" s="209" t="str">
        <f>'Usages industrie'!A34</f>
        <v>Usage industriel n°31</v>
      </c>
      <c r="B335" s="209" t="s">
        <v>639</v>
      </c>
      <c r="C335" s="209"/>
      <c r="D335" s="210">
        <f>D284*'Usages industrie'!$O34*(1+'Usages industrie'!$P34)^(D$248-$D$248)/1000</f>
        <v>0</v>
      </c>
      <c r="E335" s="210">
        <f>E284*'Usages industrie'!$O34*(1+'Usages industrie'!$P34)^(E$248-$D$248)/1000</f>
        <v>0</v>
      </c>
      <c r="F335" s="210">
        <f>F284*'Usages industrie'!$O34*(1+'Usages industrie'!$P34)^(F$248-$D$248)/1000</f>
        <v>0</v>
      </c>
      <c r="G335" s="210">
        <f>G284*'Usages industrie'!$O34*(1+'Usages industrie'!$P34)^(G$248-$D$248)/1000</f>
        <v>0</v>
      </c>
      <c r="H335" s="210">
        <f>H284*'Usages industrie'!$O34*(1+'Usages industrie'!$P34)^(H$248-$D$248)/1000</f>
        <v>0</v>
      </c>
      <c r="I335" s="210">
        <f>I284*'Usages industrie'!$O34*(1+'Usages industrie'!$P34)^(I$248-$D$248)/1000</f>
        <v>0</v>
      </c>
      <c r="J335" s="210">
        <f>J284*'Usages industrie'!$O34*(1+'Usages industrie'!$P34)^(J$248-$D$248)/1000</f>
        <v>0</v>
      </c>
      <c r="K335" s="210">
        <f>K284*'Usages industrie'!$O34*(1+'Usages industrie'!$P34)^(K$248-$D$248)/1000</f>
        <v>0</v>
      </c>
      <c r="L335" s="210">
        <f>L284*'Usages industrie'!$O34*(1+'Usages industrie'!$P34)^(L$248-$D$248)/1000</f>
        <v>0</v>
      </c>
      <c r="M335" s="210">
        <f>M284*'Usages industrie'!$O34*(1+'Usages industrie'!$P34)^(M$248-$D$248)/1000</f>
        <v>0</v>
      </c>
      <c r="N335" s="210">
        <f>N284*'Usages industrie'!$O34*(1+'Usages industrie'!$P34)^(N$248-$D$248)/1000</f>
        <v>0</v>
      </c>
      <c r="O335" s="210">
        <f>O284*'Usages industrie'!$O34*(1+'Usages industrie'!$P34)^(O$248-$D$248)/1000</f>
        <v>0</v>
      </c>
      <c r="P335" s="210">
        <f>P284*'Usages industrie'!$O34*(1+'Usages industrie'!$P34)^(P$248-$D$248)/1000</f>
        <v>0</v>
      </c>
      <c r="Q335" s="210">
        <f>Q284*'Usages industrie'!$O34*(1+'Usages industrie'!$P34)^(Q$248-$D$248)/1000</f>
        <v>0</v>
      </c>
      <c r="R335" s="210">
        <f>R284*'Usages industrie'!$O34*(1+'Usages industrie'!$P34)^(R$248-$D$248)/1000</f>
        <v>0</v>
      </c>
    </row>
    <row r="336" spans="1:18" hidden="1" outlineLevel="2" x14ac:dyDescent="0.35">
      <c r="A336" s="209" t="str">
        <f>'Usages industrie'!A35</f>
        <v>Usage industriel n°32</v>
      </c>
      <c r="B336" s="209" t="s">
        <v>639</v>
      </c>
      <c r="C336" s="209"/>
      <c r="D336" s="210">
        <f>D285*'Usages industrie'!$O35*(1+'Usages industrie'!$P35)^(D$248-$D$248)/1000</f>
        <v>0</v>
      </c>
      <c r="E336" s="210">
        <f>E285*'Usages industrie'!$O35*(1+'Usages industrie'!$P35)^(E$248-$D$248)/1000</f>
        <v>0</v>
      </c>
      <c r="F336" s="210">
        <f>F285*'Usages industrie'!$O35*(1+'Usages industrie'!$P35)^(F$248-$D$248)/1000</f>
        <v>0</v>
      </c>
      <c r="G336" s="210">
        <f>G285*'Usages industrie'!$O35*(1+'Usages industrie'!$P35)^(G$248-$D$248)/1000</f>
        <v>0</v>
      </c>
      <c r="H336" s="210">
        <f>H285*'Usages industrie'!$O35*(1+'Usages industrie'!$P35)^(H$248-$D$248)/1000</f>
        <v>0</v>
      </c>
      <c r="I336" s="210">
        <f>I285*'Usages industrie'!$O35*(1+'Usages industrie'!$P35)^(I$248-$D$248)/1000</f>
        <v>0</v>
      </c>
      <c r="J336" s="210">
        <f>J285*'Usages industrie'!$O35*(1+'Usages industrie'!$P35)^(J$248-$D$248)/1000</f>
        <v>0</v>
      </c>
      <c r="K336" s="210">
        <f>K285*'Usages industrie'!$O35*(1+'Usages industrie'!$P35)^(K$248-$D$248)/1000</f>
        <v>0</v>
      </c>
      <c r="L336" s="210">
        <f>L285*'Usages industrie'!$O35*(1+'Usages industrie'!$P35)^(L$248-$D$248)/1000</f>
        <v>0</v>
      </c>
      <c r="M336" s="210">
        <f>M285*'Usages industrie'!$O35*(1+'Usages industrie'!$P35)^(M$248-$D$248)/1000</f>
        <v>0</v>
      </c>
      <c r="N336" s="210">
        <f>N285*'Usages industrie'!$O35*(1+'Usages industrie'!$P35)^(N$248-$D$248)/1000</f>
        <v>0</v>
      </c>
      <c r="O336" s="210">
        <f>O285*'Usages industrie'!$O35*(1+'Usages industrie'!$P35)^(O$248-$D$248)/1000</f>
        <v>0</v>
      </c>
      <c r="P336" s="210">
        <f>P285*'Usages industrie'!$O35*(1+'Usages industrie'!$P35)^(P$248-$D$248)/1000</f>
        <v>0</v>
      </c>
      <c r="Q336" s="210">
        <f>Q285*'Usages industrie'!$O35*(1+'Usages industrie'!$P35)^(Q$248-$D$248)/1000</f>
        <v>0</v>
      </c>
      <c r="R336" s="210">
        <f>R285*'Usages industrie'!$O35*(1+'Usages industrie'!$P35)^(R$248-$D$248)/1000</f>
        <v>0</v>
      </c>
    </row>
    <row r="337" spans="1:18" hidden="1" outlineLevel="2" x14ac:dyDescent="0.35">
      <c r="A337" s="209" t="str">
        <f>'Usages industrie'!A36</f>
        <v>Usage industriel n°33</v>
      </c>
      <c r="B337" s="209" t="s">
        <v>639</v>
      </c>
      <c r="C337" s="209"/>
      <c r="D337" s="210">
        <f>D286*'Usages industrie'!$O36*(1+'Usages industrie'!$P36)^(D$248-$D$248)/1000</f>
        <v>0</v>
      </c>
      <c r="E337" s="210">
        <f>E286*'Usages industrie'!$O36*(1+'Usages industrie'!$P36)^(E$248-$D$248)/1000</f>
        <v>0</v>
      </c>
      <c r="F337" s="210">
        <f>F286*'Usages industrie'!$O36*(1+'Usages industrie'!$P36)^(F$248-$D$248)/1000</f>
        <v>0</v>
      </c>
      <c r="G337" s="210">
        <f>G286*'Usages industrie'!$O36*(1+'Usages industrie'!$P36)^(G$248-$D$248)/1000</f>
        <v>0</v>
      </c>
      <c r="H337" s="210">
        <f>H286*'Usages industrie'!$O36*(1+'Usages industrie'!$P36)^(H$248-$D$248)/1000</f>
        <v>0</v>
      </c>
      <c r="I337" s="210">
        <f>I286*'Usages industrie'!$O36*(1+'Usages industrie'!$P36)^(I$248-$D$248)/1000</f>
        <v>0</v>
      </c>
      <c r="J337" s="210">
        <f>J286*'Usages industrie'!$O36*(1+'Usages industrie'!$P36)^(J$248-$D$248)/1000</f>
        <v>0</v>
      </c>
      <c r="K337" s="210">
        <f>K286*'Usages industrie'!$O36*(1+'Usages industrie'!$P36)^(K$248-$D$248)/1000</f>
        <v>0</v>
      </c>
      <c r="L337" s="210">
        <f>L286*'Usages industrie'!$O36*(1+'Usages industrie'!$P36)^(L$248-$D$248)/1000</f>
        <v>0</v>
      </c>
      <c r="M337" s="210">
        <f>M286*'Usages industrie'!$O36*(1+'Usages industrie'!$P36)^(M$248-$D$248)/1000</f>
        <v>0</v>
      </c>
      <c r="N337" s="210">
        <f>N286*'Usages industrie'!$O36*(1+'Usages industrie'!$P36)^(N$248-$D$248)/1000</f>
        <v>0</v>
      </c>
      <c r="O337" s="210">
        <f>O286*'Usages industrie'!$O36*(1+'Usages industrie'!$P36)^(O$248-$D$248)/1000</f>
        <v>0</v>
      </c>
      <c r="P337" s="210">
        <f>P286*'Usages industrie'!$O36*(1+'Usages industrie'!$P36)^(P$248-$D$248)/1000</f>
        <v>0</v>
      </c>
      <c r="Q337" s="210">
        <f>Q286*'Usages industrie'!$O36*(1+'Usages industrie'!$P36)^(Q$248-$D$248)/1000</f>
        <v>0</v>
      </c>
      <c r="R337" s="210">
        <f>R286*'Usages industrie'!$O36*(1+'Usages industrie'!$P36)^(R$248-$D$248)/1000</f>
        <v>0</v>
      </c>
    </row>
    <row r="338" spans="1:18" hidden="1" outlineLevel="2" x14ac:dyDescent="0.35">
      <c r="A338" s="209" t="str">
        <f>'Usages industrie'!A37</f>
        <v>Usage industriel n°34</v>
      </c>
      <c r="B338" s="209" t="s">
        <v>639</v>
      </c>
      <c r="C338" s="209"/>
      <c r="D338" s="210">
        <f>D287*'Usages industrie'!$O37*(1+'Usages industrie'!$P37)^(D$248-$D$248)/1000</f>
        <v>0</v>
      </c>
      <c r="E338" s="210">
        <f>E287*'Usages industrie'!$O37*(1+'Usages industrie'!$P37)^(E$248-$D$248)/1000</f>
        <v>0</v>
      </c>
      <c r="F338" s="210">
        <f>F287*'Usages industrie'!$O37*(1+'Usages industrie'!$P37)^(F$248-$D$248)/1000</f>
        <v>0</v>
      </c>
      <c r="G338" s="210">
        <f>G287*'Usages industrie'!$O37*(1+'Usages industrie'!$P37)^(G$248-$D$248)/1000</f>
        <v>0</v>
      </c>
      <c r="H338" s="210">
        <f>H287*'Usages industrie'!$O37*(1+'Usages industrie'!$P37)^(H$248-$D$248)/1000</f>
        <v>0</v>
      </c>
      <c r="I338" s="210">
        <f>I287*'Usages industrie'!$O37*(1+'Usages industrie'!$P37)^(I$248-$D$248)/1000</f>
        <v>0</v>
      </c>
      <c r="J338" s="210">
        <f>J287*'Usages industrie'!$O37*(1+'Usages industrie'!$P37)^(J$248-$D$248)/1000</f>
        <v>0</v>
      </c>
      <c r="K338" s="210">
        <f>K287*'Usages industrie'!$O37*(1+'Usages industrie'!$P37)^(K$248-$D$248)/1000</f>
        <v>0</v>
      </c>
      <c r="L338" s="210">
        <f>L287*'Usages industrie'!$O37*(1+'Usages industrie'!$P37)^(L$248-$D$248)/1000</f>
        <v>0</v>
      </c>
      <c r="M338" s="210">
        <f>M287*'Usages industrie'!$O37*(1+'Usages industrie'!$P37)^(M$248-$D$248)/1000</f>
        <v>0</v>
      </c>
      <c r="N338" s="210">
        <f>N287*'Usages industrie'!$O37*(1+'Usages industrie'!$P37)^(N$248-$D$248)/1000</f>
        <v>0</v>
      </c>
      <c r="O338" s="210">
        <f>O287*'Usages industrie'!$O37*(1+'Usages industrie'!$P37)^(O$248-$D$248)/1000</f>
        <v>0</v>
      </c>
      <c r="P338" s="210">
        <f>P287*'Usages industrie'!$O37*(1+'Usages industrie'!$P37)^(P$248-$D$248)/1000</f>
        <v>0</v>
      </c>
      <c r="Q338" s="210">
        <f>Q287*'Usages industrie'!$O37*(1+'Usages industrie'!$P37)^(Q$248-$D$248)/1000</f>
        <v>0</v>
      </c>
      <c r="R338" s="210">
        <f>R287*'Usages industrie'!$O37*(1+'Usages industrie'!$P37)^(R$248-$D$248)/1000</f>
        <v>0</v>
      </c>
    </row>
    <row r="339" spans="1:18" hidden="1" outlineLevel="2" x14ac:dyDescent="0.35">
      <c r="A339" s="209" t="str">
        <f>'Usages industrie'!A38</f>
        <v>Usage industriel n°35</v>
      </c>
      <c r="B339" s="209" t="s">
        <v>639</v>
      </c>
      <c r="C339" s="209"/>
      <c r="D339" s="210">
        <f>D288*'Usages industrie'!$O38*(1+'Usages industrie'!$P38)^(D$248-$D$248)/1000</f>
        <v>0</v>
      </c>
      <c r="E339" s="210">
        <f>E288*'Usages industrie'!$O38*(1+'Usages industrie'!$P38)^(E$248-$D$248)/1000</f>
        <v>0</v>
      </c>
      <c r="F339" s="210">
        <f>F288*'Usages industrie'!$O38*(1+'Usages industrie'!$P38)^(F$248-$D$248)/1000</f>
        <v>0</v>
      </c>
      <c r="G339" s="210">
        <f>G288*'Usages industrie'!$O38*(1+'Usages industrie'!$P38)^(G$248-$D$248)/1000</f>
        <v>0</v>
      </c>
      <c r="H339" s="210">
        <f>H288*'Usages industrie'!$O38*(1+'Usages industrie'!$P38)^(H$248-$D$248)/1000</f>
        <v>0</v>
      </c>
      <c r="I339" s="210">
        <f>I288*'Usages industrie'!$O38*(1+'Usages industrie'!$P38)^(I$248-$D$248)/1000</f>
        <v>0</v>
      </c>
      <c r="J339" s="210">
        <f>J288*'Usages industrie'!$O38*(1+'Usages industrie'!$P38)^(J$248-$D$248)/1000</f>
        <v>0</v>
      </c>
      <c r="K339" s="210">
        <f>K288*'Usages industrie'!$O38*(1+'Usages industrie'!$P38)^(K$248-$D$248)/1000</f>
        <v>0</v>
      </c>
      <c r="L339" s="210">
        <f>L288*'Usages industrie'!$O38*(1+'Usages industrie'!$P38)^(L$248-$D$248)/1000</f>
        <v>0</v>
      </c>
      <c r="M339" s="210">
        <f>M288*'Usages industrie'!$O38*(1+'Usages industrie'!$P38)^(M$248-$D$248)/1000</f>
        <v>0</v>
      </c>
      <c r="N339" s="210">
        <f>N288*'Usages industrie'!$O38*(1+'Usages industrie'!$P38)^(N$248-$D$248)/1000</f>
        <v>0</v>
      </c>
      <c r="O339" s="210">
        <f>O288*'Usages industrie'!$O38*(1+'Usages industrie'!$P38)^(O$248-$D$248)/1000</f>
        <v>0</v>
      </c>
      <c r="P339" s="210">
        <f>P288*'Usages industrie'!$O38*(1+'Usages industrie'!$P38)^(P$248-$D$248)/1000</f>
        <v>0</v>
      </c>
      <c r="Q339" s="210">
        <f>Q288*'Usages industrie'!$O38*(1+'Usages industrie'!$P38)^(Q$248-$D$248)/1000</f>
        <v>0</v>
      </c>
      <c r="R339" s="210">
        <f>R288*'Usages industrie'!$O38*(1+'Usages industrie'!$P38)^(R$248-$D$248)/1000</f>
        <v>0</v>
      </c>
    </row>
    <row r="340" spans="1:18" hidden="1" outlineLevel="2" x14ac:dyDescent="0.35">
      <c r="A340" s="209" t="str">
        <f>'Usages industrie'!A39</f>
        <v>Usage industriel n°36</v>
      </c>
      <c r="B340" s="209" t="s">
        <v>639</v>
      </c>
      <c r="C340" s="209"/>
      <c r="D340" s="210">
        <f>D289*'Usages industrie'!$O39*(1+'Usages industrie'!$P39)^(D$248-$D$248)/1000</f>
        <v>0</v>
      </c>
      <c r="E340" s="210">
        <f>E289*'Usages industrie'!$O39*(1+'Usages industrie'!$P39)^(E$248-$D$248)/1000</f>
        <v>0</v>
      </c>
      <c r="F340" s="210">
        <f>F289*'Usages industrie'!$O39*(1+'Usages industrie'!$P39)^(F$248-$D$248)/1000</f>
        <v>0</v>
      </c>
      <c r="G340" s="210">
        <f>G289*'Usages industrie'!$O39*(1+'Usages industrie'!$P39)^(G$248-$D$248)/1000</f>
        <v>0</v>
      </c>
      <c r="H340" s="210">
        <f>H289*'Usages industrie'!$O39*(1+'Usages industrie'!$P39)^(H$248-$D$248)/1000</f>
        <v>0</v>
      </c>
      <c r="I340" s="210">
        <f>I289*'Usages industrie'!$O39*(1+'Usages industrie'!$P39)^(I$248-$D$248)/1000</f>
        <v>0</v>
      </c>
      <c r="J340" s="210">
        <f>J289*'Usages industrie'!$O39*(1+'Usages industrie'!$P39)^(J$248-$D$248)/1000</f>
        <v>0</v>
      </c>
      <c r="K340" s="210">
        <f>K289*'Usages industrie'!$O39*(1+'Usages industrie'!$P39)^(K$248-$D$248)/1000</f>
        <v>0</v>
      </c>
      <c r="L340" s="210">
        <f>L289*'Usages industrie'!$O39*(1+'Usages industrie'!$P39)^(L$248-$D$248)/1000</f>
        <v>0</v>
      </c>
      <c r="M340" s="210">
        <f>M289*'Usages industrie'!$O39*(1+'Usages industrie'!$P39)^(M$248-$D$248)/1000</f>
        <v>0</v>
      </c>
      <c r="N340" s="210">
        <f>N289*'Usages industrie'!$O39*(1+'Usages industrie'!$P39)^(N$248-$D$248)/1000</f>
        <v>0</v>
      </c>
      <c r="O340" s="210">
        <f>O289*'Usages industrie'!$O39*(1+'Usages industrie'!$P39)^(O$248-$D$248)/1000</f>
        <v>0</v>
      </c>
      <c r="P340" s="210">
        <f>P289*'Usages industrie'!$O39*(1+'Usages industrie'!$P39)^(P$248-$D$248)/1000</f>
        <v>0</v>
      </c>
      <c r="Q340" s="210">
        <f>Q289*'Usages industrie'!$O39*(1+'Usages industrie'!$P39)^(Q$248-$D$248)/1000</f>
        <v>0</v>
      </c>
      <c r="R340" s="210">
        <f>R289*'Usages industrie'!$O39*(1+'Usages industrie'!$P39)^(R$248-$D$248)/1000</f>
        <v>0</v>
      </c>
    </row>
    <row r="341" spans="1:18" hidden="1" outlineLevel="2" x14ac:dyDescent="0.35">
      <c r="A341" s="209" t="str">
        <f>'Usages industrie'!A40</f>
        <v>Usage industriel n°37</v>
      </c>
      <c r="B341" s="209" t="s">
        <v>639</v>
      </c>
      <c r="C341" s="209"/>
      <c r="D341" s="210">
        <f>D290*'Usages industrie'!$O40*(1+'Usages industrie'!$P40)^(D$248-$D$248)/1000</f>
        <v>0</v>
      </c>
      <c r="E341" s="210">
        <f>E290*'Usages industrie'!$O40*(1+'Usages industrie'!$P40)^(E$248-$D$248)/1000</f>
        <v>0</v>
      </c>
      <c r="F341" s="210">
        <f>F290*'Usages industrie'!$O40*(1+'Usages industrie'!$P40)^(F$248-$D$248)/1000</f>
        <v>0</v>
      </c>
      <c r="G341" s="210">
        <f>G290*'Usages industrie'!$O40*(1+'Usages industrie'!$P40)^(G$248-$D$248)/1000</f>
        <v>0</v>
      </c>
      <c r="H341" s="210">
        <f>H290*'Usages industrie'!$O40*(1+'Usages industrie'!$P40)^(H$248-$D$248)/1000</f>
        <v>0</v>
      </c>
      <c r="I341" s="210">
        <f>I290*'Usages industrie'!$O40*(1+'Usages industrie'!$P40)^(I$248-$D$248)/1000</f>
        <v>0</v>
      </c>
      <c r="J341" s="210">
        <f>J290*'Usages industrie'!$O40*(1+'Usages industrie'!$P40)^(J$248-$D$248)/1000</f>
        <v>0</v>
      </c>
      <c r="K341" s="210">
        <f>K290*'Usages industrie'!$O40*(1+'Usages industrie'!$P40)^(K$248-$D$248)/1000</f>
        <v>0</v>
      </c>
      <c r="L341" s="210">
        <f>L290*'Usages industrie'!$O40*(1+'Usages industrie'!$P40)^(L$248-$D$248)/1000</f>
        <v>0</v>
      </c>
      <c r="M341" s="210">
        <f>M290*'Usages industrie'!$O40*(1+'Usages industrie'!$P40)^(M$248-$D$248)/1000</f>
        <v>0</v>
      </c>
      <c r="N341" s="210">
        <f>N290*'Usages industrie'!$O40*(1+'Usages industrie'!$P40)^(N$248-$D$248)/1000</f>
        <v>0</v>
      </c>
      <c r="O341" s="210">
        <f>O290*'Usages industrie'!$O40*(1+'Usages industrie'!$P40)^(O$248-$D$248)/1000</f>
        <v>0</v>
      </c>
      <c r="P341" s="210">
        <f>P290*'Usages industrie'!$O40*(1+'Usages industrie'!$P40)^(P$248-$D$248)/1000</f>
        <v>0</v>
      </c>
      <c r="Q341" s="210">
        <f>Q290*'Usages industrie'!$O40*(1+'Usages industrie'!$P40)^(Q$248-$D$248)/1000</f>
        <v>0</v>
      </c>
      <c r="R341" s="210">
        <f>R290*'Usages industrie'!$O40*(1+'Usages industrie'!$P40)^(R$248-$D$248)/1000</f>
        <v>0</v>
      </c>
    </row>
    <row r="342" spans="1:18" hidden="1" outlineLevel="2" x14ac:dyDescent="0.35">
      <c r="A342" s="209" t="str">
        <f>'Usages industrie'!A41</f>
        <v>Usage industriel n°38</v>
      </c>
      <c r="B342" s="209" t="s">
        <v>639</v>
      </c>
      <c r="C342" s="209"/>
      <c r="D342" s="210">
        <f>D291*'Usages industrie'!$O41*(1+'Usages industrie'!$P41)^(D$248-$D$248)/1000</f>
        <v>0</v>
      </c>
      <c r="E342" s="210">
        <f>E291*'Usages industrie'!$O41*(1+'Usages industrie'!$P41)^(E$248-$D$248)/1000</f>
        <v>0</v>
      </c>
      <c r="F342" s="210">
        <f>F291*'Usages industrie'!$O41*(1+'Usages industrie'!$P41)^(F$248-$D$248)/1000</f>
        <v>0</v>
      </c>
      <c r="G342" s="210">
        <f>G291*'Usages industrie'!$O41*(1+'Usages industrie'!$P41)^(G$248-$D$248)/1000</f>
        <v>0</v>
      </c>
      <c r="H342" s="210">
        <f>H291*'Usages industrie'!$O41*(1+'Usages industrie'!$P41)^(H$248-$D$248)/1000</f>
        <v>0</v>
      </c>
      <c r="I342" s="210">
        <f>I291*'Usages industrie'!$O41*(1+'Usages industrie'!$P41)^(I$248-$D$248)/1000</f>
        <v>0</v>
      </c>
      <c r="J342" s="210">
        <f>J291*'Usages industrie'!$O41*(1+'Usages industrie'!$P41)^(J$248-$D$248)/1000</f>
        <v>0</v>
      </c>
      <c r="K342" s="210">
        <f>K291*'Usages industrie'!$O41*(1+'Usages industrie'!$P41)^(K$248-$D$248)/1000</f>
        <v>0</v>
      </c>
      <c r="L342" s="210">
        <f>L291*'Usages industrie'!$O41*(1+'Usages industrie'!$P41)^(L$248-$D$248)/1000</f>
        <v>0</v>
      </c>
      <c r="M342" s="210">
        <f>M291*'Usages industrie'!$O41*(1+'Usages industrie'!$P41)^(M$248-$D$248)/1000</f>
        <v>0</v>
      </c>
      <c r="N342" s="210">
        <f>N291*'Usages industrie'!$O41*(1+'Usages industrie'!$P41)^(N$248-$D$248)/1000</f>
        <v>0</v>
      </c>
      <c r="O342" s="210">
        <f>O291*'Usages industrie'!$O41*(1+'Usages industrie'!$P41)^(O$248-$D$248)/1000</f>
        <v>0</v>
      </c>
      <c r="P342" s="210">
        <f>P291*'Usages industrie'!$O41*(1+'Usages industrie'!$P41)^(P$248-$D$248)/1000</f>
        <v>0</v>
      </c>
      <c r="Q342" s="210">
        <f>Q291*'Usages industrie'!$O41*(1+'Usages industrie'!$P41)^(Q$248-$D$248)/1000</f>
        <v>0</v>
      </c>
      <c r="R342" s="210">
        <f>R291*'Usages industrie'!$O41*(1+'Usages industrie'!$P41)^(R$248-$D$248)/1000</f>
        <v>0</v>
      </c>
    </row>
    <row r="343" spans="1:18" hidden="1" outlineLevel="2" x14ac:dyDescent="0.35">
      <c r="A343" s="209" t="str">
        <f>'Usages industrie'!A42</f>
        <v>Usage industriel n°39</v>
      </c>
      <c r="B343" s="209" t="s">
        <v>639</v>
      </c>
      <c r="C343" s="209"/>
      <c r="D343" s="210">
        <f>D292*'Usages industrie'!$O42*(1+'Usages industrie'!$P42)^(D$248-$D$248)/1000</f>
        <v>0</v>
      </c>
      <c r="E343" s="210">
        <f>E292*'Usages industrie'!$O42*(1+'Usages industrie'!$P42)^(E$248-$D$248)/1000</f>
        <v>0</v>
      </c>
      <c r="F343" s="210">
        <f>F292*'Usages industrie'!$O42*(1+'Usages industrie'!$P42)^(F$248-$D$248)/1000</f>
        <v>0</v>
      </c>
      <c r="G343" s="210">
        <f>G292*'Usages industrie'!$O42*(1+'Usages industrie'!$P42)^(G$248-$D$248)/1000</f>
        <v>0</v>
      </c>
      <c r="H343" s="210">
        <f>H292*'Usages industrie'!$O42*(1+'Usages industrie'!$P42)^(H$248-$D$248)/1000</f>
        <v>0</v>
      </c>
      <c r="I343" s="210">
        <f>I292*'Usages industrie'!$O42*(1+'Usages industrie'!$P42)^(I$248-$D$248)/1000</f>
        <v>0</v>
      </c>
      <c r="J343" s="210">
        <f>J292*'Usages industrie'!$O42*(1+'Usages industrie'!$P42)^(J$248-$D$248)/1000</f>
        <v>0</v>
      </c>
      <c r="K343" s="210">
        <f>K292*'Usages industrie'!$O42*(1+'Usages industrie'!$P42)^(K$248-$D$248)/1000</f>
        <v>0</v>
      </c>
      <c r="L343" s="210">
        <f>L292*'Usages industrie'!$O42*(1+'Usages industrie'!$P42)^(L$248-$D$248)/1000</f>
        <v>0</v>
      </c>
      <c r="M343" s="210">
        <f>M292*'Usages industrie'!$O42*(1+'Usages industrie'!$P42)^(M$248-$D$248)/1000</f>
        <v>0</v>
      </c>
      <c r="N343" s="210">
        <f>N292*'Usages industrie'!$O42*(1+'Usages industrie'!$P42)^(N$248-$D$248)/1000</f>
        <v>0</v>
      </c>
      <c r="O343" s="210">
        <f>O292*'Usages industrie'!$O42*(1+'Usages industrie'!$P42)^(O$248-$D$248)/1000</f>
        <v>0</v>
      </c>
      <c r="P343" s="210">
        <f>P292*'Usages industrie'!$O42*(1+'Usages industrie'!$P42)^(P$248-$D$248)/1000</f>
        <v>0</v>
      </c>
      <c r="Q343" s="210">
        <f>Q292*'Usages industrie'!$O42*(1+'Usages industrie'!$P42)^(Q$248-$D$248)/1000</f>
        <v>0</v>
      </c>
      <c r="R343" s="210">
        <f>R292*'Usages industrie'!$O42*(1+'Usages industrie'!$P42)^(R$248-$D$248)/1000</f>
        <v>0</v>
      </c>
    </row>
    <row r="344" spans="1:18" hidden="1" outlineLevel="2" x14ac:dyDescent="0.35">
      <c r="A344" s="209" t="str">
        <f>'Usages industrie'!A43</f>
        <v>Usage industriel n°40</v>
      </c>
      <c r="B344" s="209" t="s">
        <v>639</v>
      </c>
      <c r="C344" s="209"/>
      <c r="D344" s="210">
        <f>D293*'Usages industrie'!$O43*(1+'Usages industrie'!$P43)^(D$248-$D$248)/1000</f>
        <v>0</v>
      </c>
      <c r="E344" s="210">
        <f>E293*'Usages industrie'!$O43*(1+'Usages industrie'!$P43)^(E$248-$D$248)/1000</f>
        <v>0</v>
      </c>
      <c r="F344" s="210">
        <f>F293*'Usages industrie'!$O43*(1+'Usages industrie'!$P43)^(F$248-$D$248)/1000</f>
        <v>0</v>
      </c>
      <c r="G344" s="210">
        <f>G293*'Usages industrie'!$O43*(1+'Usages industrie'!$P43)^(G$248-$D$248)/1000</f>
        <v>0</v>
      </c>
      <c r="H344" s="210">
        <f>H293*'Usages industrie'!$O43*(1+'Usages industrie'!$P43)^(H$248-$D$248)/1000</f>
        <v>0</v>
      </c>
      <c r="I344" s="210">
        <f>I293*'Usages industrie'!$O43*(1+'Usages industrie'!$P43)^(I$248-$D$248)/1000</f>
        <v>0</v>
      </c>
      <c r="J344" s="210">
        <f>J293*'Usages industrie'!$O43*(1+'Usages industrie'!$P43)^(J$248-$D$248)/1000</f>
        <v>0</v>
      </c>
      <c r="K344" s="210">
        <f>K293*'Usages industrie'!$O43*(1+'Usages industrie'!$P43)^(K$248-$D$248)/1000</f>
        <v>0</v>
      </c>
      <c r="L344" s="210">
        <f>L293*'Usages industrie'!$O43*(1+'Usages industrie'!$P43)^(L$248-$D$248)/1000</f>
        <v>0</v>
      </c>
      <c r="M344" s="210">
        <f>M293*'Usages industrie'!$O43*(1+'Usages industrie'!$P43)^(M$248-$D$248)/1000</f>
        <v>0</v>
      </c>
      <c r="N344" s="210">
        <f>N293*'Usages industrie'!$O43*(1+'Usages industrie'!$P43)^(N$248-$D$248)/1000</f>
        <v>0</v>
      </c>
      <c r="O344" s="210">
        <f>O293*'Usages industrie'!$O43*(1+'Usages industrie'!$P43)^(O$248-$D$248)/1000</f>
        <v>0</v>
      </c>
      <c r="P344" s="210">
        <f>P293*'Usages industrie'!$O43*(1+'Usages industrie'!$P43)^(P$248-$D$248)/1000</f>
        <v>0</v>
      </c>
      <c r="Q344" s="210">
        <f>Q293*'Usages industrie'!$O43*(1+'Usages industrie'!$P43)^(Q$248-$D$248)/1000</f>
        <v>0</v>
      </c>
      <c r="R344" s="210">
        <f>R293*'Usages industrie'!$O43*(1+'Usages industrie'!$P43)^(R$248-$D$248)/1000</f>
        <v>0</v>
      </c>
    </row>
    <row r="345" spans="1:18" hidden="1" outlineLevel="2" x14ac:dyDescent="0.35">
      <c r="A345" s="209" t="str">
        <f>'Usages industrie'!A44</f>
        <v>Usage industriel n°41</v>
      </c>
      <c r="B345" s="209" t="s">
        <v>639</v>
      </c>
      <c r="C345" s="209"/>
      <c r="D345" s="210">
        <f>D294*'Usages industrie'!$O44*(1+'Usages industrie'!$P44)^(D$248-$D$248)/1000</f>
        <v>0</v>
      </c>
      <c r="E345" s="210">
        <f>E294*'Usages industrie'!$O44*(1+'Usages industrie'!$P44)^(E$248-$D$248)/1000</f>
        <v>0</v>
      </c>
      <c r="F345" s="210">
        <f>F294*'Usages industrie'!$O44*(1+'Usages industrie'!$P44)^(F$248-$D$248)/1000</f>
        <v>0</v>
      </c>
      <c r="G345" s="210">
        <f>G294*'Usages industrie'!$O44*(1+'Usages industrie'!$P44)^(G$248-$D$248)/1000</f>
        <v>0</v>
      </c>
      <c r="H345" s="210">
        <f>H294*'Usages industrie'!$O44*(1+'Usages industrie'!$P44)^(H$248-$D$248)/1000</f>
        <v>0</v>
      </c>
      <c r="I345" s="210">
        <f>I294*'Usages industrie'!$O44*(1+'Usages industrie'!$P44)^(I$248-$D$248)/1000</f>
        <v>0</v>
      </c>
      <c r="J345" s="210">
        <f>J294*'Usages industrie'!$O44*(1+'Usages industrie'!$P44)^(J$248-$D$248)/1000</f>
        <v>0</v>
      </c>
      <c r="K345" s="210">
        <f>K294*'Usages industrie'!$O44*(1+'Usages industrie'!$P44)^(K$248-$D$248)/1000</f>
        <v>0</v>
      </c>
      <c r="L345" s="210">
        <f>L294*'Usages industrie'!$O44*(1+'Usages industrie'!$P44)^(L$248-$D$248)/1000</f>
        <v>0</v>
      </c>
      <c r="M345" s="210">
        <f>M294*'Usages industrie'!$O44*(1+'Usages industrie'!$P44)^(M$248-$D$248)/1000</f>
        <v>0</v>
      </c>
      <c r="N345" s="210">
        <f>N294*'Usages industrie'!$O44*(1+'Usages industrie'!$P44)^(N$248-$D$248)/1000</f>
        <v>0</v>
      </c>
      <c r="O345" s="210">
        <f>O294*'Usages industrie'!$O44*(1+'Usages industrie'!$P44)^(O$248-$D$248)/1000</f>
        <v>0</v>
      </c>
      <c r="P345" s="210">
        <f>P294*'Usages industrie'!$O44*(1+'Usages industrie'!$P44)^(P$248-$D$248)/1000</f>
        <v>0</v>
      </c>
      <c r="Q345" s="210">
        <f>Q294*'Usages industrie'!$O44*(1+'Usages industrie'!$P44)^(Q$248-$D$248)/1000</f>
        <v>0</v>
      </c>
      <c r="R345" s="210">
        <f>R294*'Usages industrie'!$O44*(1+'Usages industrie'!$P44)^(R$248-$D$248)/1000</f>
        <v>0</v>
      </c>
    </row>
    <row r="346" spans="1:18" hidden="1" outlineLevel="2" x14ac:dyDescent="0.35">
      <c r="A346" s="209" t="str">
        <f>'Usages industrie'!A45</f>
        <v>Usage industriel n°42</v>
      </c>
      <c r="B346" s="209" t="s">
        <v>639</v>
      </c>
      <c r="C346" s="209"/>
      <c r="D346" s="210">
        <f>D295*'Usages industrie'!$O45*(1+'Usages industrie'!$P45)^(D$248-$D$248)/1000</f>
        <v>0</v>
      </c>
      <c r="E346" s="210">
        <f>E295*'Usages industrie'!$O45*(1+'Usages industrie'!$P45)^(E$248-$D$248)/1000</f>
        <v>0</v>
      </c>
      <c r="F346" s="210">
        <f>F295*'Usages industrie'!$O45*(1+'Usages industrie'!$P45)^(F$248-$D$248)/1000</f>
        <v>0</v>
      </c>
      <c r="G346" s="210">
        <f>G295*'Usages industrie'!$O45*(1+'Usages industrie'!$P45)^(G$248-$D$248)/1000</f>
        <v>0</v>
      </c>
      <c r="H346" s="210">
        <f>H295*'Usages industrie'!$O45*(1+'Usages industrie'!$P45)^(H$248-$D$248)/1000</f>
        <v>0</v>
      </c>
      <c r="I346" s="210">
        <f>I295*'Usages industrie'!$O45*(1+'Usages industrie'!$P45)^(I$248-$D$248)/1000</f>
        <v>0</v>
      </c>
      <c r="J346" s="210">
        <f>J295*'Usages industrie'!$O45*(1+'Usages industrie'!$P45)^(J$248-$D$248)/1000</f>
        <v>0</v>
      </c>
      <c r="K346" s="210">
        <f>K295*'Usages industrie'!$O45*(1+'Usages industrie'!$P45)^(K$248-$D$248)/1000</f>
        <v>0</v>
      </c>
      <c r="L346" s="210">
        <f>L295*'Usages industrie'!$O45*(1+'Usages industrie'!$P45)^(L$248-$D$248)/1000</f>
        <v>0</v>
      </c>
      <c r="M346" s="210">
        <f>M295*'Usages industrie'!$O45*(1+'Usages industrie'!$P45)^(M$248-$D$248)/1000</f>
        <v>0</v>
      </c>
      <c r="N346" s="210">
        <f>N295*'Usages industrie'!$O45*(1+'Usages industrie'!$P45)^(N$248-$D$248)/1000</f>
        <v>0</v>
      </c>
      <c r="O346" s="210">
        <f>O295*'Usages industrie'!$O45*(1+'Usages industrie'!$P45)^(O$248-$D$248)/1000</f>
        <v>0</v>
      </c>
      <c r="P346" s="210">
        <f>P295*'Usages industrie'!$O45*(1+'Usages industrie'!$P45)^(P$248-$D$248)/1000</f>
        <v>0</v>
      </c>
      <c r="Q346" s="210">
        <f>Q295*'Usages industrie'!$O45*(1+'Usages industrie'!$P45)^(Q$248-$D$248)/1000</f>
        <v>0</v>
      </c>
      <c r="R346" s="210">
        <f>R295*'Usages industrie'!$O45*(1+'Usages industrie'!$P45)^(R$248-$D$248)/1000</f>
        <v>0</v>
      </c>
    </row>
    <row r="347" spans="1:18" hidden="1" outlineLevel="2" x14ac:dyDescent="0.35">
      <c r="A347" s="209" t="str">
        <f>'Usages industrie'!A46</f>
        <v>Usage industriel n°43</v>
      </c>
      <c r="B347" s="209" t="s">
        <v>639</v>
      </c>
      <c r="C347" s="209"/>
      <c r="D347" s="210">
        <f>D296*'Usages industrie'!$O46*(1+'Usages industrie'!$P46)^(D$248-$D$248)/1000</f>
        <v>0</v>
      </c>
      <c r="E347" s="210">
        <f>E296*'Usages industrie'!$O46*(1+'Usages industrie'!$P46)^(E$248-$D$248)/1000</f>
        <v>0</v>
      </c>
      <c r="F347" s="210">
        <f>F296*'Usages industrie'!$O46*(1+'Usages industrie'!$P46)^(F$248-$D$248)/1000</f>
        <v>0</v>
      </c>
      <c r="G347" s="210">
        <f>G296*'Usages industrie'!$O46*(1+'Usages industrie'!$P46)^(G$248-$D$248)/1000</f>
        <v>0</v>
      </c>
      <c r="H347" s="210">
        <f>H296*'Usages industrie'!$O46*(1+'Usages industrie'!$P46)^(H$248-$D$248)/1000</f>
        <v>0</v>
      </c>
      <c r="I347" s="210">
        <f>I296*'Usages industrie'!$O46*(1+'Usages industrie'!$P46)^(I$248-$D$248)/1000</f>
        <v>0</v>
      </c>
      <c r="J347" s="210">
        <f>J296*'Usages industrie'!$O46*(1+'Usages industrie'!$P46)^(J$248-$D$248)/1000</f>
        <v>0</v>
      </c>
      <c r="K347" s="210">
        <f>K296*'Usages industrie'!$O46*(1+'Usages industrie'!$P46)^(K$248-$D$248)/1000</f>
        <v>0</v>
      </c>
      <c r="L347" s="210">
        <f>L296*'Usages industrie'!$O46*(1+'Usages industrie'!$P46)^(L$248-$D$248)/1000</f>
        <v>0</v>
      </c>
      <c r="M347" s="210">
        <f>M296*'Usages industrie'!$O46*(1+'Usages industrie'!$P46)^(M$248-$D$248)/1000</f>
        <v>0</v>
      </c>
      <c r="N347" s="210">
        <f>N296*'Usages industrie'!$O46*(1+'Usages industrie'!$P46)^(N$248-$D$248)/1000</f>
        <v>0</v>
      </c>
      <c r="O347" s="210">
        <f>O296*'Usages industrie'!$O46*(1+'Usages industrie'!$P46)^(O$248-$D$248)/1000</f>
        <v>0</v>
      </c>
      <c r="P347" s="210">
        <f>P296*'Usages industrie'!$O46*(1+'Usages industrie'!$P46)^(P$248-$D$248)/1000</f>
        <v>0</v>
      </c>
      <c r="Q347" s="210">
        <f>Q296*'Usages industrie'!$O46*(1+'Usages industrie'!$P46)^(Q$248-$D$248)/1000</f>
        <v>0</v>
      </c>
      <c r="R347" s="210">
        <f>R296*'Usages industrie'!$O46*(1+'Usages industrie'!$P46)^(R$248-$D$248)/1000</f>
        <v>0</v>
      </c>
    </row>
    <row r="348" spans="1:18" hidden="1" outlineLevel="2" x14ac:dyDescent="0.35">
      <c r="A348" s="209" t="str">
        <f>'Usages industrie'!A47</f>
        <v>Usage industriel n°44</v>
      </c>
      <c r="B348" s="209" t="s">
        <v>639</v>
      </c>
      <c r="C348" s="209"/>
      <c r="D348" s="210">
        <f>D297*'Usages industrie'!$O47*(1+'Usages industrie'!$P47)^(D$248-$D$248)/1000</f>
        <v>0</v>
      </c>
      <c r="E348" s="210">
        <f>E297*'Usages industrie'!$O47*(1+'Usages industrie'!$P47)^(E$248-$D$248)/1000</f>
        <v>0</v>
      </c>
      <c r="F348" s="210">
        <f>F297*'Usages industrie'!$O47*(1+'Usages industrie'!$P47)^(F$248-$D$248)/1000</f>
        <v>0</v>
      </c>
      <c r="G348" s="210">
        <f>G297*'Usages industrie'!$O47*(1+'Usages industrie'!$P47)^(G$248-$D$248)/1000</f>
        <v>0</v>
      </c>
      <c r="H348" s="210">
        <f>H297*'Usages industrie'!$O47*(1+'Usages industrie'!$P47)^(H$248-$D$248)/1000</f>
        <v>0</v>
      </c>
      <c r="I348" s="210">
        <f>I297*'Usages industrie'!$O47*(1+'Usages industrie'!$P47)^(I$248-$D$248)/1000</f>
        <v>0</v>
      </c>
      <c r="J348" s="210">
        <f>J297*'Usages industrie'!$O47*(1+'Usages industrie'!$P47)^(J$248-$D$248)/1000</f>
        <v>0</v>
      </c>
      <c r="K348" s="210">
        <f>K297*'Usages industrie'!$O47*(1+'Usages industrie'!$P47)^(K$248-$D$248)/1000</f>
        <v>0</v>
      </c>
      <c r="L348" s="210">
        <f>L297*'Usages industrie'!$O47*(1+'Usages industrie'!$P47)^(L$248-$D$248)/1000</f>
        <v>0</v>
      </c>
      <c r="M348" s="210">
        <f>M297*'Usages industrie'!$O47*(1+'Usages industrie'!$P47)^(M$248-$D$248)/1000</f>
        <v>0</v>
      </c>
      <c r="N348" s="210">
        <f>N297*'Usages industrie'!$O47*(1+'Usages industrie'!$P47)^(N$248-$D$248)/1000</f>
        <v>0</v>
      </c>
      <c r="O348" s="210">
        <f>O297*'Usages industrie'!$O47*(1+'Usages industrie'!$P47)^(O$248-$D$248)/1000</f>
        <v>0</v>
      </c>
      <c r="P348" s="210">
        <f>P297*'Usages industrie'!$O47*(1+'Usages industrie'!$P47)^(P$248-$D$248)/1000</f>
        <v>0</v>
      </c>
      <c r="Q348" s="210">
        <f>Q297*'Usages industrie'!$O47*(1+'Usages industrie'!$P47)^(Q$248-$D$248)/1000</f>
        <v>0</v>
      </c>
      <c r="R348" s="210">
        <f>R297*'Usages industrie'!$O47*(1+'Usages industrie'!$P47)^(R$248-$D$248)/1000</f>
        <v>0</v>
      </c>
    </row>
    <row r="349" spans="1:18" hidden="1" outlineLevel="2" x14ac:dyDescent="0.35">
      <c r="A349" s="209" t="str">
        <f>'Usages industrie'!A48</f>
        <v>Usage industriel n°45</v>
      </c>
      <c r="B349" s="209" t="s">
        <v>639</v>
      </c>
      <c r="C349" s="209"/>
      <c r="D349" s="210">
        <f>D298*'Usages industrie'!$O48*(1+'Usages industrie'!$P48)^(D$248-$D$248)/1000</f>
        <v>0</v>
      </c>
      <c r="E349" s="210">
        <f>E298*'Usages industrie'!$O48*(1+'Usages industrie'!$P48)^(E$248-$D$248)/1000</f>
        <v>0</v>
      </c>
      <c r="F349" s="210">
        <f>F298*'Usages industrie'!$O48*(1+'Usages industrie'!$P48)^(F$248-$D$248)/1000</f>
        <v>0</v>
      </c>
      <c r="G349" s="210">
        <f>G298*'Usages industrie'!$O48*(1+'Usages industrie'!$P48)^(G$248-$D$248)/1000</f>
        <v>0</v>
      </c>
      <c r="H349" s="210">
        <f>H298*'Usages industrie'!$O48*(1+'Usages industrie'!$P48)^(H$248-$D$248)/1000</f>
        <v>0</v>
      </c>
      <c r="I349" s="210">
        <f>I298*'Usages industrie'!$O48*(1+'Usages industrie'!$P48)^(I$248-$D$248)/1000</f>
        <v>0</v>
      </c>
      <c r="J349" s="210">
        <f>J298*'Usages industrie'!$O48*(1+'Usages industrie'!$P48)^(J$248-$D$248)/1000</f>
        <v>0</v>
      </c>
      <c r="K349" s="210">
        <f>K298*'Usages industrie'!$O48*(1+'Usages industrie'!$P48)^(K$248-$D$248)/1000</f>
        <v>0</v>
      </c>
      <c r="L349" s="210">
        <f>L298*'Usages industrie'!$O48*(1+'Usages industrie'!$P48)^(L$248-$D$248)/1000</f>
        <v>0</v>
      </c>
      <c r="M349" s="210">
        <f>M298*'Usages industrie'!$O48*(1+'Usages industrie'!$P48)^(M$248-$D$248)/1000</f>
        <v>0</v>
      </c>
      <c r="N349" s="210">
        <f>N298*'Usages industrie'!$O48*(1+'Usages industrie'!$P48)^(N$248-$D$248)/1000</f>
        <v>0</v>
      </c>
      <c r="O349" s="210">
        <f>O298*'Usages industrie'!$O48*(1+'Usages industrie'!$P48)^(O$248-$D$248)/1000</f>
        <v>0</v>
      </c>
      <c r="P349" s="210">
        <f>P298*'Usages industrie'!$O48*(1+'Usages industrie'!$P48)^(P$248-$D$248)/1000</f>
        <v>0</v>
      </c>
      <c r="Q349" s="210">
        <f>Q298*'Usages industrie'!$O48*(1+'Usages industrie'!$P48)^(Q$248-$D$248)/1000</f>
        <v>0</v>
      </c>
      <c r="R349" s="210">
        <f>R298*'Usages industrie'!$O48*(1+'Usages industrie'!$P48)^(R$248-$D$248)/1000</f>
        <v>0</v>
      </c>
    </row>
    <row r="350" spans="1:18" hidden="1" outlineLevel="2" x14ac:dyDescent="0.35">
      <c r="A350" s="209" t="str">
        <f>'Usages industrie'!A49</f>
        <v>Usage industriel n°46</v>
      </c>
      <c r="B350" s="209" t="s">
        <v>639</v>
      </c>
      <c r="C350" s="209"/>
      <c r="D350" s="210">
        <f>D299*'Usages industrie'!$O49*(1+'Usages industrie'!$P49)^(D$248-$D$248)/1000</f>
        <v>0</v>
      </c>
      <c r="E350" s="210">
        <f>E299*'Usages industrie'!$O49*(1+'Usages industrie'!$P49)^(E$248-$D$248)/1000</f>
        <v>0</v>
      </c>
      <c r="F350" s="210">
        <f>F299*'Usages industrie'!$O49*(1+'Usages industrie'!$P49)^(F$248-$D$248)/1000</f>
        <v>0</v>
      </c>
      <c r="G350" s="210">
        <f>G299*'Usages industrie'!$O49*(1+'Usages industrie'!$P49)^(G$248-$D$248)/1000</f>
        <v>0</v>
      </c>
      <c r="H350" s="210">
        <f>H299*'Usages industrie'!$O49*(1+'Usages industrie'!$P49)^(H$248-$D$248)/1000</f>
        <v>0</v>
      </c>
      <c r="I350" s="210">
        <f>I299*'Usages industrie'!$O49*(1+'Usages industrie'!$P49)^(I$248-$D$248)/1000</f>
        <v>0</v>
      </c>
      <c r="J350" s="210">
        <f>J299*'Usages industrie'!$O49*(1+'Usages industrie'!$P49)^(J$248-$D$248)/1000</f>
        <v>0</v>
      </c>
      <c r="K350" s="210">
        <f>K299*'Usages industrie'!$O49*(1+'Usages industrie'!$P49)^(K$248-$D$248)/1000</f>
        <v>0</v>
      </c>
      <c r="L350" s="210">
        <f>L299*'Usages industrie'!$O49*(1+'Usages industrie'!$P49)^(L$248-$D$248)/1000</f>
        <v>0</v>
      </c>
      <c r="M350" s="210">
        <f>M299*'Usages industrie'!$O49*(1+'Usages industrie'!$P49)^(M$248-$D$248)/1000</f>
        <v>0</v>
      </c>
      <c r="N350" s="210">
        <f>N299*'Usages industrie'!$O49*(1+'Usages industrie'!$P49)^(N$248-$D$248)/1000</f>
        <v>0</v>
      </c>
      <c r="O350" s="210">
        <f>O299*'Usages industrie'!$O49*(1+'Usages industrie'!$P49)^(O$248-$D$248)/1000</f>
        <v>0</v>
      </c>
      <c r="P350" s="210">
        <f>P299*'Usages industrie'!$O49*(1+'Usages industrie'!$P49)^(P$248-$D$248)/1000</f>
        <v>0</v>
      </c>
      <c r="Q350" s="210">
        <f>Q299*'Usages industrie'!$O49*(1+'Usages industrie'!$P49)^(Q$248-$D$248)/1000</f>
        <v>0</v>
      </c>
      <c r="R350" s="210">
        <f>R299*'Usages industrie'!$O49*(1+'Usages industrie'!$P49)^(R$248-$D$248)/1000</f>
        <v>0</v>
      </c>
    </row>
    <row r="351" spans="1:18" hidden="1" outlineLevel="2" x14ac:dyDescent="0.35">
      <c r="A351" s="209" t="str">
        <f>'Usages industrie'!A50</f>
        <v>Usage industriel n°47</v>
      </c>
      <c r="B351" s="209" t="s">
        <v>639</v>
      </c>
      <c r="C351" s="209"/>
      <c r="D351" s="210">
        <f>D300*'Usages industrie'!$O50*(1+'Usages industrie'!$P50)^(D$248-$D$248)/1000</f>
        <v>0</v>
      </c>
      <c r="E351" s="210">
        <f>E300*'Usages industrie'!$O50*(1+'Usages industrie'!$P50)^(E$248-$D$248)/1000</f>
        <v>0</v>
      </c>
      <c r="F351" s="210">
        <f>F300*'Usages industrie'!$O50*(1+'Usages industrie'!$P50)^(F$248-$D$248)/1000</f>
        <v>0</v>
      </c>
      <c r="G351" s="210">
        <f>G300*'Usages industrie'!$O50*(1+'Usages industrie'!$P50)^(G$248-$D$248)/1000</f>
        <v>0</v>
      </c>
      <c r="H351" s="210">
        <f>H300*'Usages industrie'!$O50*(1+'Usages industrie'!$P50)^(H$248-$D$248)/1000</f>
        <v>0</v>
      </c>
      <c r="I351" s="210">
        <f>I300*'Usages industrie'!$O50*(1+'Usages industrie'!$P50)^(I$248-$D$248)/1000</f>
        <v>0</v>
      </c>
      <c r="J351" s="210">
        <f>J300*'Usages industrie'!$O50*(1+'Usages industrie'!$P50)^(J$248-$D$248)/1000</f>
        <v>0</v>
      </c>
      <c r="K351" s="210">
        <f>K300*'Usages industrie'!$O50*(1+'Usages industrie'!$P50)^(K$248-$D$248)/1000</f>
        <v>0</v>
      </c>
      <c r="L351" s="210">
        <f>L300*'Usages industrie'!$O50*(1+'Usages industrie'!$P50)^(L$248-$D$248)/1000</f>
        <v>0</v>
      </c>
      <c r="M351" s="210">
        <f>M300*'Usages industrie'!$O50*(1+'Usages industrie'!$P50)^(M$248-$D$248)/1000</f>
        <v>0</v>
      </c>
      <c r="N351" s="210">
        <f>N300*'Usages industrie'!$O50*(1+'Usages industrie'!$P50)^(N$248-$D$248)/1000</f>
        <v>0</v>
      </c>
      <c r="O351" s="210">
        <f>O300*'Usages industrie'!$O50*(1+'Usages industrie'!$P50)^(O$248-$D$248)/1000</f>
        <v>0</v>
      </c>
      <c r="P351" s="210">
        <f>P300*'Usages industrie'!$O50*(1+'Usages industrie'!$P50)^(P$248-$D$248)/1000</f>
        <v>0</v>
      </c>
      <c r="Q351" s="210">
        <f>Q300*'Usages industrie'!$O50*(1+'Usages industrie'!$P50)^(Q$248-$D$248)/1000</f>
        <v>0</v>
      </c>
      <c r="R351" s="210">
        <f>R300*'Usages industrie'!$O50*(1+'Usages industrie'!$P50)^(R$248-$D$248)/1000</f>
        <v>0</v>
      </c>
    </row>
    <row r="352" spans="1:18" hidden="1" outlineLevel="2" x14ac:dyDescent="0.35">
      <c r="A352" s="209" t="str">
        <f>'Usages industrie'!A51</f>
        <v>Usage industriel n°48</v>
      </c>
      <c r="B352" s="209" t="s">
        <v>639</v>
      </c>
      <c r="C352" s="209"/>
      <c r="D352" s="210">
        <f>D301*'Usages industrie'!$O51*(1+'Usages industrie'!$P51)^(D$248-$D$248)/1000</f>
        <v>0</v>
      </c>
      <c r="E352" s="210">
        <f>E301*'Usages industrie'!$O51*(1+'Usages industrie'!$P51)^(E$248-$D$248)/1000</f>
        <v>0</v>
      </c>
      <c r="F352" s="210">
        <f>F301*'Usages industrie'!$O51*(1+'Usages industrie'!$P51)^(F$248-$D$248)/1000</f>
        <v>0</v>
      </c>
      <c r="G352" s="210">
        <f>G301*'Usages industrie'!$O51*(1+'Usages industrie'!$P51)^(G$248-$D$248)/1000</f>
        <v>0</v>
      </c>
      <c r="H352" s="210">
        <f>H301*'Usages industrie'!$O51*(1+'Usages industrie'!$P51)^(H$248-$D$248)/1000</f>
        <v>0</v>
      </c>
      <c r="I352" s="210">
        <f>I301*'Usages industrie'!$O51*(1+'Usages industrie'!$P51)^(I$248-$D$248)/1000</f>
        <v>0</v>
      </c>
      <c r="J352" s="210">
        <f>J301*'Usages industrie'!$O51*(1+'Usages industrie'!$P51)^(J$248-$D$248)/1000</f>
        <v>0</v>
      </c>
      <c r="K352" s="210">
        <f>K301*'Usages industrie'!$O51*(1+'Usages industrie'!$P51)^(K$248-$D$248)/1000</f>
        <v>0</v>
      </c>
      <c r="L352" s="210">
        <f>L301*'Usages industrie'!$O51*(1+'Usages industrie'!$P51)^(L$248-$D$248)/1000</f>
        <v>0</v>
      </c>
      <c r="M352" s="210">
        <f>M301*'Usages industrie'!$O51*(1+'Usages industrie'!$P51)^(M$248-$D$248)/1000</f>
        <v>0</v>
      </c>
      <c r="N352" s="210">
        <f>N301*'Usages industrie'!$O51*(1+'Usages industrie'!$P51)^(N$248-$D$248)/1000</f>
        <v>0</v>
      </c>
      <c r="O352" s="210">
        <f>O301*'Usages industrie'!$O51*(1+'Usages industrie'!$P51)^(O$248-$D$248)/1000</f>
        <v>0</v>
      </c>
      <c r="P352" s="210">
        <f>P301*'Usages industrie'!$O51*(1+'Usages industrie'!$P51)^(P$248-$D$248)/1000</f>
        <v>0</v>
      </c>
      <c r="Q352" s="210">
        <f>Q301*'Usages industrie'!$O51*(1+'Usages industrie'!$P51)^(Q$248-$D$248)/1000</f>
        <v>0</v>
      </c>
      <c r="R352" s="210">
        <f>R301*'Usages industrie'!$O51*(1+'Usages industrie'!$P51)^(R$248-$D$248)/1000</f>
        <v>0</v>
      </c>
    </row>
    <row r="353" spans="1:18" hidden="1" outlineLevel="2" x14ac:dyDescent="0.35">
      <c r="A353" s="209" t="str">
        <f>'Usages industrie'!A52</f>
        <v>Usage industriel n°49</v>
      </c>
      <c r="B353" s="209" t="s">
        <v>639</v>
      </c>
      <c r="C353" s="209"/>
      <c r="D353" s="210">
        <f>D302*'Usages industrie'!$O52*(1+'Usages industrie'!$P52)^(D$248-$D$248)/1000</f>
        <v>0</v>
      </c>
      <c r="E353" s="210">
        <f>E302*'Usages industrie'!$O52*(1+'Usages industrie'!$P52)^(E$248-$D$248)/1000</f>
        <v>0</v>
      </c>
      <c r="F353" s="210">
        <f>F302*'Usages industrie'!$O52*(1+'Usages industrie'!$P52)^(F$248-$D$248)/1000</f>
        <v>0</v>
      </c>
      <c r="G353" s="210">
        <f>G302*'Usages industrie'!$O52*(1+'Usages industrie'!$P52)^(G$248-$D$248)/1000</f>
        <v>0</v>
      </c>
      <c r="H353" s="210">
        <f>H302*'Usages industrie'!$O52*(1+'Usages industrie'!$P52)^(H$248-$D$248)/1000</f>
        <v>0</v>
      </c>
      <c r="I353" s="210">
        <f>I302*'Usages industrie'!$O52*(1+'Usages industrie'!$P52)^(I$248-$D$248)/1000</f>
        <v>0</v>
      </c>
      <c r="J353" s="210">
        <f>J302*'Usages industrie'!$O52*(1+'Usages industrie'!$P52)^(J$248-$D$248)/1000</f>
        <v>0</v>
      </c>
      <c r="K353" s="210">
        <f>K302*'Usages industrie'!$O52*(1+'Usages industrie'!$P52)^(K$248-$D$248)/1000</f>
        <v>0</v>
      </c>
      <c r="L353" s="210">
        <f>L302*'Usages industrie'!$O52*(1+'Usages industrie'!$P52)^(L$248-$D$248)/1000</f>
        <v>0</v>
      </c>
      <c r="M353" s="210">
        <f>M302*'Usages industrie'!$O52*(1+'Usages industrie'!$P52)^(M$248-$D$248)/1000</f>
        <v>0</v>
      </c>
      <c r="N353" s="210">
        <f>N302*'Usages industrie'!$O52*(1+'Usages industrie'!$P52)^(N$248-$D$248)/1000</f>
        <v>0</v>
      </c>
      <c r="O353" s="210">
        <f>O302*'Usages industrie'!$O52*(1+'Usages industrie'!$P52)^(O$248-$D$248)/1000</f>
        <v>0</v>
      </c>
      <c r="P353" s="210">
        <f>P302*'Usages industrie'!$O52*(1+'Usages industrie'!$P52)^(P$248-$D$248)/1000</f>
        <v>0</v>
      </c>
      <c r="Q353" s="210">
        <f>Q302*'Usages industrie'!$O52*(1+'Usages industrie'!$P52)^(Q$248-$D$248)/1000</f>
        <v>0</v>
      </c>
      <c r="R353" s="210">
        <f>R302*'Usages industrie'!$O52*(1+'Usages industrie'!$P52)^(R$248-$D$248)/1000</f>
        <v>0</v>
      </c>
    </row>
    <row r="354" spans="1:18" hidden="1" outlineLevel="2" x14ac:dyDescent="0.35">
      <c r="A354" s="209" t="str">
        <f>'Usages industrie'!A53</f>
        <v>Usage industriel n°50</v>
      </c>
      <c r="B354" s="209" t="s">
        <v>639</v>
      </c>
      <c r="C354" s="209"/>
      <c r="D354" s="210">
        <f>D303*'Usages industrie'!$O53*(1+'Usages industrie'!$P53)^(D$248-$D$248)/1000</f>
        <v>0</v>
      </c>
      <c r="E354" s="210">
        <f>E303*'Usages industrie'!$O53*(1+'Usages industrie'!$P53)^(E$248-$D$248)/1000</f>
        <v>0</v>
      </c>
      <c r="F354" s="210">
        <f>F303*'Usages industrie'!$O53*(1+'Usages industrie'!$P53)^(F$248-$D$248)/1000</f>
        <v>0</v>
      </c>
      <c r="G354" s="210">
        <f>G303*'Usages industrie'!$O53*(1+'Usages industrie'!$P53)^(G$248-$D$248)/1000</f>
        <v>0</v>
      </c>
      <c r="H354" s="210">
        <f>H303*'Usages industrie'!$O53*(1+'Usages industrie'!$P53)^(H$248-$D$248)/1000</f>
        <v>0</v>
      </c>
      <c r="I354" s="210">
        <f>I303*'Usages industrie'!$O53*(1+'Usages industrie'!$P53)^(I$248-$D$248)/1000</f>
        <v>0</v>
      </c>
      <c r="J354" s="210">
        <f>J303*'Usages industrie'!$O53*(1+'Usages industrie'!$P53)^(J$248-$D$248)/1000</f>
        <v>0</v>
      </c>
      <c r="K354" s="210">
        <f>K303*'Usages industrie'!$O53*(1+'Usages industrie'!$P53)^(K$248-$D$248)/1000</f>
        <v>0</v>
      </c>
      <c r="L354" s="210">
        <f>L303*'Usages industrie'!$O53*(1+'Usages industrie'!$P53)^(L$248-$D$248)/1000</f>
        <v>0</v>
      </c>
      <c r="M354" s="210">
        <f>M303*'Usages industrie'!$O53*(1+'Usages industrie'!$P53)^(M$248-$D$248)/1000</f>
        <v>0</v>
      </c>
      <c r="N354" s="210">
        <f>N303*'Usages industrie'!$O53*(1+'Usages industrie'!$P53)^(N$248-$D$248)/1000</f>
        <v>0</v>
      </c>
      <c r="O354" s="210">
        <f>O303*'Usages industrie'!$O53*(1+'Usages industrie'!$P53)^(O$248-$D$248)/1000</f>
        <v>0</v>
      </c>
      <c r="P354" s="210">
        <f>P303*'Usages industrie'!$O53*(1+'Usages industrie'!$P53)^(P$248-$D$248)/1000</f>
        <v>0</v>
      </c>
      <c r="Q354" s="210">
        <f>Q303*'Usages industrie'!$O53*(1+'Usages industrie'!$P53)^(Q$248-$D$248)/1000</f>
        <v>0</v>
      </c>
      <c r="R354" s="210">
        <f>R303*'Usages industrie'!$O53*(1+'Usages industrie'!$P53)^(R$248-$D$248)/1000</f>
        <v>0</v>
      </c>
    </row>
    <row r="355" spans="1:18" hidden="1" outlineLevel="1" collapsed="1" x14ac:dyDescent="0.35">
      <c r="A355" s="209" t="s">
        <v>640</v>
      </c>
      <c r="B355" s="209"/>
      <c r="C355" s="209"/>
      <c r="D355" s="210">
        <f t="shared" ref="D355:R355" si="26">SUM(D305:D354)</f>
        <v>0</v>
      </c>
      <c r="E355" s="210">
        <f t="shared" si="26"/>
        <v>0</v>
      </c>
      <c r="F355" s="210">
        <f t="shared" si="26"/>
        <v>0</v>
      </c>
      <c r="G355" s="210">
        <f t="shared" si="26"/>
        <v>0</v>
      </c>
      <c r="H355" s="210">
        <f t="shared" si="26"/>
        <v>0</v>
      </c>
      <c r="I355" s="210">
        <f t="shared" si="26"/>
        <v>0</v>
      </c>
      <c r="J355" s="210">
        <f t="shared" si="26"/>
        <v>0</v>
      </c>
      <c r="K355" s="210">
        <f t="shared" si="26"/>
        <v>0</v>
      </c>
      <c r="L355" s="210">
        <f t="shared" si="26"/>
        <v>0</v>
      </c>
      <c r="M355" s="210">
        <f t="shared" si="26"/>
        <v>0</v>
      </c>
      <c r="N355" s="210">
        <f t="shared" si="26"/>
        <v>0</v>
      </c>
      <c r="O355" s="210">
        <f t="shared" si="26"/>
        <v>0</v>
      </c>
      <c r="P355" s="210">
        <f t="shared" si="26"/>
        <v>0</v>
      </c>
      <c r="Q355" s="210">
        <f t="shared" si="26"/>
        <v>0</v>
      </c>
      <c r="R355" s="210">
        <f t="shared" si="26"/>
        <v>0</v>
      </c>
    </row>
    <row r="356" spans="1:18" hidden="1" outlineLevel="1" x14ac:dyDescent="0.35">
      <c r="A356" s="43" t="s">
        <v>641</v>
      </c>
      <c r="B356" s="43"/>
      <c r="C356" s="43"/>
      <c r="D356" s="231"/>
      <c r="E356" s="231"/>
      <c r="F356" s="231"/>
      <c r="G356" s="231"/>
      <c r="H356" s="231"/>
      <c r="I356" s="231"/>
      <c r="J356" s="231"/>
      <c r="K356" s="231"/>
      <c r="L356" s="231"/>
      <c r="M356" s="231"/>
      <c r="N356" s="231"/>
      <c r="O356" s="231"/>
      <c r="P356" s="231"/>
      <c r="Q356" s="231"/>
      <c r="R356" s="231"/>
    </row>
    <row r="357" spans="1:18" hidden="1" outlineLevel="1" x14ac:dyDescent="0.35">
      <c r="A357" s="43" t="s">
        <v>642</v>
      </c>
      <c r="B357" s="43"/>
      <c r="C357" s="43"/>
      <c r="D357" s="231"/>
      <c r="E357" s="231"/>
      <c r="F357" s="231"/>
      <c r="G357" s="231"/>
      <c r="H357" s="231"/>
      <c r="I357" s="231"/>
      <c r="J357" s="231"/>
      <c r="K357" s="231"/>
      <c r="L357" s="231"/>
      <c r="M357" s="231"/>
      <c r="N357" s="231"/>
      <c r="O357" s="231"/>
      <c r="P357" s="231"/>
      <c r="Q357" s="231"/>
      <c r="R357" s="231"/>
    </row>
    <row r="358" spans="1:18" hidden="1" outlineLevel="1" x14ac:dyDescent="0.35">
      <c r="A358" s="43" t="s">
        <v>643</v>
      </c>
      <c r="B358" s="43"/>
      <c r="C358" s="43"/>
      <c r="D358" s="231"/>
      <c r="E358" s="231"/>
      <c r="F358" s="231"/>
      <c r="G358" s="231"/>
      <c r="H358" s="231"/>
      <c r="I358" s="231"/>
      <c r="J358" s="231"/>
      <c r="K358" s="231"/>
      <c r="L358" s="231"/>
      <c r="M358" s="231"/>
      <c r="N358" s="231"/>
      <c r="O358" s="231"/>
      <c r="P358" s="231"/>
      <c r="Q358" s="231"/>
      <c r="R358" s="231"/>
    </row>
    <row r="359" spans="1:18" hidden="1" outlineLevel="1" x14ac:dyDescent="0.35">
      <c r="A359" s="43" t="s">
        <v>644</v>
      </c>
      <c r="B359" s="43"/>
      <c r="C359" s="43"/>
      <c r="D359" s="231"/>
      <c r="E359" s="231"/>
      <c r="F359" s="231"/>
      <c r="G359" s="231"/>
      <c r="H359" s="231"/>
      <c r="I359" s="231"/>
      <c r="J359" s="231"/>
      <c r="K359" s="231"/>
      <c r="L359" s="231"/>
      <c r="M359" s="231"/>
      <c r="N359" s="231"/>
      <c r="O359" s="231"/>
      <c r="P359" s="231"/>
      <c r="Q359" s="231"/>
      <c r="R359" s="231"/>
    </row>
    <row r="360" spans="1:18" hidden="1" outlineLevel="1" x14ac:dyDescent="0.35">
      <c r="A360" s="43" t="s">
        <v>645</v>
      </c>
      <c r="B360" s="43"/>
      <c r="C360" s="43"/>
      <c r="D360" s="231"/>
      <c r="E360" s="231"/>
      <c r="F360" s="231"/>
      <c r="G360" s="231"/>
      <c r="H360" s="231"/>
      <c r="I360" s="231"/>
      <c r="J360" s="231"/>
      <c r="K360" s="231"/>
      <c r="L360" s="231"/>
      <c r="M360" s="231"/>
      <c r="N360" s="231"/>
      <c r="O360" s="231"/>
      <c r="P360" s="231"/>
      <c r="Q360" s="231"/>
      <c r="R360" s="231"/>
    </row>
    <row r="361" spans="1:18" hidden="1" outlineLevel="1" x14ac:dyDescent="0.35">
      <c r="A361" s="43" t="s">
        <v>646</v>
      </c>
      <c r="B361" s="43"/>
      <c r="C361" s="43"/>
      <c r="D361" s="231"/>
      <c r="E361" s="231"/>
      <c r="F361" s="231"/>
      <c r="G361" s="231"/>
      <c r="H361" s="231"/>
      <c r="I361" s="231"/>
      <c r="J361" s="231"/>
      <c r="K361" s="231"/>
      <c r="L361" s="231"/>
      <c r="M361" s="231"/>
      <c r="N361" s="231"/>
      <c r="O361" s="231"/>
      <c r="P361" s="231"/>
      <c r="Q361" s="231"/>
      <c r="R361" s="231"/>
    </row>
    <row r="362" spans="1:18" hidden="1" outlineLevel="1" x14ac:dyDescent="0.35">
      <c r="A362" s="211" t="s">
        <v>647</v>
      </c>
      <c r="B362" s="211"/>
      <c r="C362" s="209"/>
      <c r="D362" s="210">
        <f t="shared" ref="D362:R362" si="27">D355+D357+D359+D361</f>
        <v>0</v>
      </c>
      <c r="E362" s="210">
        <f t="shared" si="27"/>
        <v>0</v>
      </c>
      <c r="F362" s="210">
        <f t="shared" si="27"/>
        <v>0</v>
      </c>
      <c r="G362" s="210">
        <f t="shared" si="27"/>
        <v>0</v>
      </c>
      <c r="H362" s="210">
        <f t="shared" si="27"/>
        <v>0</v>
      </c>
      <c r="I362" s="210">
        <f t="shared" si="27"/>
        <v>0</v>
      </c>
      <c r="J362" s="210">
        <f t="shared" si="27"/>
        <v>0</v>
      </c>
      <c r="K362" s="210">
        <f t="shared" si="27"/>
        <v>0</v>
      </c>
      <c r="L362" s="210">
        <f t="shared" si="27"/>
        <v>0</v>
      </c>
      <c r="M362" s="210">
        <f t="shared" si="27"/>
        <v>0</v>
      </c>
      <c r="N362" s="210">
        <f t="shared" si="27"/>
        <v>0</v>
      </c>
      <c r="O362" s="210">
        <f t="shared" si="27"/>
        <v>0</v>
      </c>
      <c r="P362" s="210">
        <f t="shared" si="27"/>
        <v>0</v>
      </c>
      <c r="Q362" s="210">
        <f t="shared" si="27"/>
        <v>0</v>
      </c>
      <c r="R362" s="210">
        <f t="shared" si="27"/>
        <v>0</v>
      </c>
    </row>
    <row r="363" spans="1:18" hidden="1" outlineLevel="1" x14ac:dyDescent="0.35"/>
    <row r="364" spans="1:18" hidden="1" outlineLevel="1" x14ac:dyDescent="0.35">
      <c r="A364" s="273" t="s">
        <v>648</v>
      </c>
      <c r="B364" s="212" t="s">
        <v>649</v>
      </c>
      <c r="C364" s="43"/>
      <c r="D364" s="231"/>
      <c r="E364" s="231"/>
      <c r="F364" s="231"/>
      <c r="G364" s="231"/>
      <c r="H364" s="231"/>
      <c r="I364" s="231"/>
      <c r="J364" s="231"/>
      <c r="K364" s="231"/>
      <c r="L364" s="231"/>
      <c r="M364" s="231"/>
      <c r="N364" s="231"/>
      <c r="O364" s="231"/>
      <c r="P364" s="231"/>
      <c r="Q364" s="231"/>
      <c r="R364" s="231"/>
    </row>
    <row r="365" spans="1:18" hidden="1" outlineLevel="1" x14ac:dyDescent="0.35">
      <c r="A365" s="273"/>
      <c r="B365" s="213" t="s">
        <v>650</v>
      </c>
      <c r="C365" s="209"/>
      <c r="D365" s="210">
        <f>IF($B245&lt;&gt;"",D364*(VLOOKUP($B245,Production!$G4:$P53,10)*(1+VLOOKUP($B245,Production!$G4:$Q53,11))^(D248-$D248))/1000,0)</f>
        <v>0</v>
      </c>
      <c r="E365" s="210">
        <f>IF($B245&lt;&gt;"",E364*(VLOOKUP($B245,Production!$G4:$P53,10)*(1+VLOOKUP($B245,Production!$G4:$Q53,11))^(E248-$D248))/1000,0)</f>
        <v>0</v>
      </c>
      <c r="F365" s="210">
        <f>IF($B245&lt;&gt;"",F364*(VLOOKUP($B245,Production!$G4:$P53,10)*(1+VLOOKUP($B245,Production!$G4:$Q53,11))^(F248-$D248))/1000,0)</f>
        <v>0</v>
      </c>
      <c r="G365" s="210">
        <f>IF($B245&lt;&gt;"",G364*(VLOOKUP($B245,Production!$G4:$P53,10)*(1+VLOOKUP($B245,Production!$G4:$Q53,11))^(G248-$D248))/1000,0)</f>
        <v>0</v>
      </c>
      <c r="H365" s="210">
        <f>IF($B245&lt;&gt;"",H364*(VLOOKUP($B245,Production!$G4:$P53,10)*(1+VLOOKUP($B245,Production!$G4:$Q53,11))^(H248-$D248))/1000,0)</f>
        <v>0</v>
      </c>
      <c r="I365" s="210">
        <f>IF($B245&lt;&gt;"",I364*(VLOOKUP($B245,Production!$G4:$P53,10)*(1+VLOOKUP($B245,Production!$G4:$Q53,11))^(I248-$D248))/1000,0)</f>
        <v>0</v>
      </c>
      <c r="J365" s="210">
        <f>IF($B245&lt;&gt;"",J364*(VLOOKUP($B245,Production!$G4:$P53,10)*(1+VLOOKUP($B245,Production!$G4:$Q53,11))^(J248-$D248))/1000,0)</f>
        <v>0</v>
      </c>
      <c r="K365" s="210">
        <f>IF($B245&lt;&gt;"",K364*(VLOOKUP($B245,Production!$G4:$P53,10)*(1+VLOOKUP($B245,Production!$G4:$Q53,11))^(K248-$D248))/1000,0)</f>
        <v>0</v>
      </c>
      <c r="L365" s="210">
        <f>IF($B245&lt;&gt;"",L364*(VLOOKUP($B245,Production!$G4:$P53,10)*(1+VLOOKUP($B245,Production!$G4:$Q53,11))^(L248-$D248))/1000,0)</f>
        <v>0</v>
      </c>
      <c r="M365" s="210">
        <f>IF($B245&lt;&gt;"",M364*(VLOOKUP($B245,Production!$G4:$P53,10)*(1+VLOOKUP($B245,Production!$G4:$Q53,11))^(M248-$D248))/1000,0)</f>
        <v>0</v>
      </c>
      <c r="N365" s="210">
        <f>IF($B245&lt;&gt;"",N364*(VLOOKUP($B245,Production!$G4:$P53,10)*(1+VLOOKUP($B245,Production!$G4:$Q53,11))^(N248-$D248))/1000,0)</f>
        <v>0</v>
      </c>
      <c r="O365" s="210">
        <f>IF($B245&lt;&gt;"",O364*(VLOOKUP($B245,Production!$G4:$P53,10)*(1+VLOOKUP($B245,Production!$G4:$Q53,11))^(O248-$D248))/1000,0)</f>
        <v>0</v>
      </c>
      <c r="P365" s="210">
        <f>IF($B245&lt;&gt;"",P364*(VLOOKUP($B245,Production!$G4:$P53,10)*(1+VLOOKUP($B245,Production!$G4:$Q53,11))^(P248-$D248))/1000,0)</f>
        <v>0</v>
      </c>
      <c r="Q365" s="210">
        <f>IF($B245&lt;&gt;"",Q364*(VLOOKUP($B245,Production!$G4:$P53,10)*(1+VLOOKUP($B245,Production!$G4:$Q53,11))^(Q248-$D248))/1000,0)</f>
        <v>0</v>
      </c>
      <c r="R365" s="210">
        <f>IF($B245&lt;&gt;"",R364*(VLOOKUP($B245,Production!$G4:$P53,10)*(1+VLOOKUP($B245,Production!$G4:$Q53,11))^(R248-$D248))/1000,0)</f>
        <v>0</v>
      </c>
    </row>
    <row r="366" spans="1:18" hidden="1" outlineLevel="1" x14ac:dyDescent="0.35">
      <c r="A366" s="273" t="s">
        <v>651</v>
      </c>
      <c r="B366" s="212" t="s">
        <v>652</v>
      </c>
      <c r="C366" s="43"/>
      <c r="D366" s="231"/>
      <c r="E366" s="231"/>
      <c r="F366" s="231"/>
      <c r="G366" s="231"/>
      <c r="H366" s="231"/>
      <c r="I366" s="231"/>
      <c r="J366" s="231"/>
      <c r="K366" s="231"/>
      <c r="L366" s="231"/>
      <c r="M366" s="231"/>
      <c r="N366" s="231"/>
      <c r="O366" s="231"/>
      <c r="P366" s="231"/>
      <c r="Q366" s="231"/>
      <c r="R366" s="231"/>
    </row>
    <row r="367" spans="1:18" hidden="1" outlineLevel="1" x14ac:dyDescent="0.35">
      <c r="A367" s="273"/>
      <c r="B367" s="213" t="s">
        <v>650</v>
      </c>
      <c r="C367" s="209"/>
      <c r="D367" s="210">
        <f>IF($B245&lt;&gt;"",D366*(VLOOKUP($B245,Production!$G4:$R53,10)*(1+VLOOKUP($B245,Production!$G4:$S53,11))^(D248-$D248))/1000,0)</f>
        <v>0</v>
      </c>
      <c r="E367" s="210">
        <f>IF($B245&lt;&gt;"",E366*(VLOOKUP($B245,Production!$G4:$R53,10)*(1+VLOOKUP($B245,Production!$G4:$S53,11))^(E248-$D248))/1000,0)</f>
        <v>0</v>
      </c>
      <c r="F367" s="210">
        <f>IF($B245&lt;&gt;"",F366*(VLOOKUP($B245,Production!$G4:$R53,10)*(1+VLOOKUP($B245,Production!$G4:$S53,11))^(F248-$D248))/1000,0)</f>
        <v>0</v>
      </c>
      <c r="G367" s="210">
        <f>IF($B245&lt;&gt;"",G366*(VLOOKUP($B245,Production!$G4:$R53,10)*(1+VLOOKUP($B245,Production!$G4:$S53,11))^(G248-$D248))/1000,0)</f>
        <v>0</v>
      </c>
      <c r="H367" s="210">
        <f>IF($B245&lt;&gt;"",H366*(VLOOKUP($B245,Production!$G4:$R53,10)*(1+VLOOKUP($B245,Production!$G4:$S53,11))^(H248-$D248))/1000,0)</f>
        <v>0</v>
      </c>
      <c r="I367" s="210">
        <f>IF($B245&lt;&gt;"",I366*(VLOOKUP($B245,Production!$G4:$R53,10)*(1+VLOOKUP($B245,Production!$G4:$S53,11))^(I248-$D248))/1000,0)</f>
        <v>0</v>
      </c>
      <c r="J367" s="210">
        <f>IF($B245&lt;&gt;"",J366*(VLOOKUP($B245,Production!$G4:$R53,10)*(1+VLOOKUP($B245,Production!$G4:$S53,11))^(J248-$D248))/1000,0)</f>
        <v>0</v>
      </c>
      <c r="K367" s="210">
        <f>IF($B245&lt;&gt;"",K366*(VLOOKUP($B245,Production!$G4:$R53,10)*(1+VLOOKUP($B245,Production!$G4:$S53,11))^(K248-$D248))/1000,0)</f>
        <v>0</v>
      </c>
      <c r="L367" s="210">
        <f>IF($B245&lt;&gt;"",L366*(VLOOKUP($B245,Production!$G4:$R53,10)*(1+VLOOKUP($B245,Production!$G4:$S53,11))^(L248-$D248))/1000,0)</f>
        <v>0</v>
      </c>
      <c r="M367" s="210">
        <f>IF($B245&lt;&gt;"",M366*(VLOOKUP($B245,Production!$G4:$R53,10)*(1+VLOOKUP($B245,Production!$G4:$S53,11))^(M248-$D248))/1000,0)</f>
        <v>0</v>
      </c>
      <c r="N367" s="210">
        <f>IF($B245&lt;&gt;"",N366*(VLOOKUP($B245,Production!$G4:$R53,10)*(1+VLOOKUP($B245,Production!$G4:$S53,11))^(N248-$D248))/1000,0)</f>
        <v>0</v>
      </c>
      <c r="O367" s="210">
        <f>IF($B245&lt;&gt;"",O366*(VLOOKUP($B245,Production!$G4:$R53,10)*(1+VLOOKUP($B245,Production!$G4:$S53,11))^(O248-$D248))/1000,0)</f>
        <v>0</v>
      </c>
      <c r="P367" s="210">
        <f>IF($B245&lt;&gt;"",P366*(VLOOKUP($B245,Production!$G4:$R53,10)*(1+VLOOKUP($B245,Production!$G4:$S53,11))^(P248-$D248))/1000,0)</f>
        <v>0</v>
      </c>
      <c r="Q367" s="210">
        <f>IF($B245&lt;&gt;"",Q366*(VLOOKUP($B245,Production!$G4:$R53,10)*(1+VLOOKUP($B245,Production!$G4:$S53,11))^(Q248-$D248))/1000,0)</f>
        <v>0</v>
      </c>
      <c r="R367" s="210">
        <f>IF($B245&lt;&gt;"",R366*(VLOOKUP($B245,Production!$G4:$R53,10)*(1+VLOOKUP($B245,Production!$G4:$S53,11))^(R248-$D248))/1000,0)</f>
        <v>0</v>
      </c>
    </row>
    <row r="368" spans="1:18" hidden="1" outlineLevel="1" x14ac:dyDescent="0.35">
      <c r="A368" s="212" t="s">
        <v>653</v>
      </c>
      <c r="B368" s="212"/>
      <c r="C368" s="43"/>
      <c r="D368" s="231"/>
      <c r="E368" s="231"/>
      <c r="F368" s="231"/>
      <c r="G368" s="231"/>
      <c r="H368" s="231"/>
      <c r="I368" s="231"/>
      <c r="J368" s="231"/>
      <c r="K368" s="231"/>
      <c r="L368" s="231"/>
      <c r="M368" s="231"/>
      <c r="N368" s="231"/>
      <c r="O368" s="231"/>
      <c r="P368" s="231"/>
      <c r="Q368" s="231"/>
      <c r="R368" s="231"/>
    </row>
    <row r="369" spans="1:18" hidden="1" outlineLevel="1" x14ac:dyDescent="0.35">
      <c r="A369" s="212" t="s">
        <v>654</v>
      </c>
      <c r="B369" s="212"/>
      <c r="C369" s="43"/>
      <c r="D369" s="231"/>
      <c r="E369" s="231"/>
      <c r="F369" s="231"/>
      <c r="G369" s="231"/>
      <c r="H369" s="231"/>
      <c r="I369" s="231"/>
      <c r="J369" s="231"/>
      <c r="K369" s="231"/>
      <c r="L369" s="231"/>
      <c r="M369" s="231"/>
      <c r="N369" s="231"/>
      <c r="O369" s="231"/>
      <c r="P369" s="231"/>
      <c r="Q369" s="231"/>
      <c r="R369" s="231"/>
    </row>
    <row r="370" spans="1:18" hidden="1" outlineLevel="1" x14ac:dyDescent="0.35">
      <c r="A370" s="211" t="s">
        <v>655</v>
      </c>
      <c r="B370" s="209"/>
      <c r="C370" s="209"/>
      <c r="D370" s="210">
        <f t="shared" ref="D370:R370" si="28">D365+D367+D368+D369</f>
        <v>0</v>
      </c>
      <c r="E370" s="210">
        <f t="shared" si="28"/>
        <v>0</v>
      </c>
      <c r="F370" s="210">
        <f t="shared" si="28"/>
        <v>0</v>
      </c>
      <c r="G370" s="210">
        <f t="shared" si="28"/>
        <v>0</v>
      </c>
      <c r="H370" s="210">
        <f t="shared" si="28"/>
        <v>0</v>
      </c>
      <c r="I370" s="210">
        <f t="shared" si="28"/>
        <v>0</v>
      </c>
      <c r="J370" s="210">
        <f t="shared" si="28"/>
        <v>0</v>
      </c>
      <c r="K370" s="210">
        <f t="shared" si="28"/>
        <v>0</v>
      </c>
      <c r="L370" s="210">
        <f t="shared" si="28"/>
        <v>0</v>
      </c>
      <c r="M370" s="210">
        <f t="shared" si="28"/>
        <v>0</v>
      </c>
      <c r="N370" s="210">
        <f t="shared" si="28"/>
        <v>0</v>
      </c>
      <c r="O370" s="210">
        <f t="shared" si="28"/>
        <v>0</v>
      </c>
      <c r="P370" s="210">
        <f t="shared" si="28"/>
        <v>0</v>
      </c>
      <c r="Q370" s="210">
        <f t="shared" si="28"/>
        <v>0</v>
      </c>
      <c r="R370" s="210">
        <f t="shared" si="28"/>
        <v>0</v>
      </c>
    </row>
    <row r="371" spans="1:18" hidden="1" outlineLevel="1" x14ac:dyDescent="0.35"/>
    <row r="372" spans="1:18" hidden="1" outlineLevel="1" x14ac:dyDescent="0.35">
      <c r="A372" s="209" t="s">
        <v>656</v>
      </c>
      <c r="B372" s="209"/>
      <c r="C372" s="209"/>
      <c r="D372" s="210">
        <f t="shared" ref="D372:R372" si="29">D362-D370</f>
        <v>0</v>
      </c>
      <c r="E372" s="210">
        <f t="shared" si="29"/>
        <v>0</v>
      </c>
      <c r="F372" s="210">
        <f t="shared" si="29"/>
        <v>0</v>
      </c>
      <c r="G372" s="210">
        <f t="shared" si="29"/>
        <v>0</v>
      </c>
      <c r="H372" s="210">
        <f t="shared" si="29"/>
        <v>0</v>
      </c>
      <c r="I372" s="210">
        <f t="shared" si="29"/>
        <v>0</v>
      </c>
      <c r="J372" s="210">
        <f t="shared" si="29"/>
        <v>0</v>
      </c>
      <c r="K372" s="210">
        <f t="shared" si="29"/>
        <v>0</v>
      </c>
      <c r="L372" s="210">
        <f t="shared" si="29"/>
        <v>0</v>
      </c>
      <c r="M372" s="210">
        <f t="shared" si="29"/>
        <v>0</v>
      </c>
      <c r="N372" s="210">
        <f t="shared" si="29"/>
        <v>0</v>
      </c>
      <c r="O372" s="210">
        <f t="shared" si="29"/>
        <v>0</v>
      </c>
      <c r="P372" s="210">
        <f t="shared" si="29"/>
        <v>0</v>
      </c>
      <c r="Q372" s="210">
        <f t="shared" si="29"/>
        <v>0</v>
      </c>
      <c r="R372" s="210">
        <f t="shared" si="29"/>
        <v>0</v>
      </c>
    </row>
    <row r="373" spans="1:18" hidden="1" outlineLevel="1" x14ac:dyDescent="0.35"/>
    <row r="374" spans="1:18" hidden="1" outlineLevel="1" x14ac:dyDescent="0.35">
      <c r="A374" s="43" t="s">
        <v>657</v>
      </c>
      <c r="B374" s="43"/>
      <c r="C374" s="43"/>
      <c r="D374" s="231"/>
      <c r="E374" s="231"/>
      <c r="F374" s="231"/>
      <c r="G374" s="231"/>
      <c r="H374" s="231"/>
      <c r="I374" s="231"/>
      <c r="J374" s="231"/>
      <c r="K374" s="231"/>
      <c r="L374" s="231"/>
      <c r="M374" s="231"/>
      <c r="N374" s="231"/>
      <c r="O374" s="231"/>
      <c r="P374" s="231"/>
      <c r="Q374" s="231"/>
      <c r="R374" s="231"/>
    </row>
    <row r="375" spans="1:18" hidden="1" outlineLevel="1" x14ac:dyDescent="0.35"/>
    <row r="376" spans="1:18" hidden="1" outlineLevel="1" x14ac:dyDescent="0.35">
      <c r="A376" s="209" t="s">
        <v>658</v>
      </c>
      <c r="B376" s="209"/>
      <c r="C376" s="209"/>
      <c r="D376" s="210">
        <f>D372-D374</f>
        <v>0</v>
      </c>
      <c r="E376" s="210">
        <f t="shared" ref="E376:R376" si="30">E372-E374</f>
        <v>0</v>
      </c>
      <c r="F376" s="210">
        <f t="shared" si="30"/>
        <v>0</v>
      </c>
      <c r="G376" s="210">
        <f t="shared" si="30"/>
        <v>0</v>
      </c>
      <c r="H376" s="210">
        <f t="shared" si="30"/>
        <v>0</v>
      </c>
      <c r="I376" s="210">
        <f t="shared" si="30"/>
        <v>0</v>
      </c>
      <c r="J376" s="210">
        <f t="shared" si="30"/>
        <v>0</v>
      </c>
      <c r="K376" s="210">
        <f t="shared" si="30"/>
        <v>0</v>
      </c>
      <c r="L376" s="210">
        <f t="shared" si="30"/>
        <v>0</v>
      </c>
      <c r="M376" s="210">
        <f t="shared" si="30"/>
        <v>0</v>
      </c>
      <c r="N376" s="210">
        <f t="shared" si="30"/>
        <v>0</v>
      </c>
      <c r="O376" s="210">
        <f t="shared" si="30"/>
        <v>0</v>
      </c>
      <c r="P376" s="210">
        <f t="shared" si="30"/>
        <v>0</v>
      </c>
      <c r="Q376" s="210">
        <f t="shared" si="30"/>
        <v>0</v>
      </c>
      <c r="R376" s="210">
        <f t="shared" si="30"/>
        <v>0</v>
      </c>
    </row>
    <row r="377" spans="1:18" hidden="1" outlineLevel="1" x14ac:dyDescent="0.35">
      <c r="A377" s="209" t="s">
        <v>659</v>
      </c>
      <c r="B377" s="209"/>
      <c r="C377" s="209"/>
      <c r="D377" s="210">
        <f t="shared" ref="D377:R377" si="31">$B246*D376</f>
        <v>0</v>
      </c>
      <c r="E377" s="210">
        <f t="shared" si="31"/>
        <v>0</v>
      </c>
      <c r="F377" s="210">
        <f t="shared" si="31"/>
        <v>0</v>
      </c>
      <c r="G377" s="210">
        <f t="shared" si="31"/>
        <v>0</v>
      </c>
      <c r="H377" s="210">
        <f t="shared" si="31"/>
        <v>0</v>
      </c>
      <c r="I377" s="210">
        <f t="shared" si="31"/>
        <v>0</v>
      </c>
      <c r="J377" s="210">
        <f t="shared" si="31"/>
        <v>0</v>
      </c>
      <c r="K377" s="210">
        <f t="shared" si="31"/>
        <v>0</v>
      </c>
      <c r="L377" s="210">
        <f t="shared" si="31"/>
        <v>0</v>
      </c>
      <c r="M377" s="210">
        <f t="shared" si="31"/>
        <v>0</v>
      </c>
      <c r="N377" s="210">
        <f t="shared" si="31"/>
        <v>0</v>
      </c>
      <c r="O377" s="210">
        <f t="shared" si="31"/>
        <v>0</v>
      </c>
      <c r="P377" s="210">
        <f t="shared" si="31"/>
        <v>0</v>
      </c>
      <c r="Q377" s="210">
        <f t="shared" si="31"/>
        <v>0</v>
      </c>
      <c r="R377" s="210">
        <f t="shared" si="31"/>
        <v>0</v>
      </c>
    </row>
    <row r="378" spans="1:18" hidden="1" outlineLevel="1" x14ac:dyDescent="0.35"/>
    <row r="379" spans="1:18" hidden="1" outlineLevel="1" x14ac:dyDescent="0.35">
      <c r="A379" s="209" t="s">
        <v>660</v>
      </c>
      <c r="B379" s="209"/>
      <c r="C379" s="209"/>
      <c r="D379" s="210">
        <f t="shared" ref="D379:R379" si="32">D376-D377</f>
        <v>0</v>
      </c>
      <c r="E379" s="210">
        <f t="shared" si="32"/>
        <v>0</v>
      </c>
      <c r="F379" s="210">
        <f t="shared" si="32"/>
        <v>0</v>
      </c>
      <c r="G379" s="210">
        <f t="shared" si="32"/>
        <v>0</v>
      </c>
      <c r="H379" s="210">
        <f t="shared" si="32"/>
        <v>0</v>
      </c>
      <c r="I379" s="210">
        <f t="shared" si="32"/>
        <v>0</v>
      </c>
      <c r="J379" s="210">
        <f t="shared" si="32"/>
        <v>0</v>
      </c>
      <c r="K379" s="210">
        <f t="shared" si="32"/>
        <v>0</v>
      </c>
      <c r="L379" s="210">
        <f t="shared" si="32"/>
        <v>0</v>
      </c>
      <c r="M379" s="210">
        <f t="shared" si="32"/>
        <v>0</v>
      </c>
      <c r="N379" s="210">
        <f t="shared" si="32"/>
        <v>0</v>
      </c>
      <c r="O379" s="210">
        <f t="shared" si="32"/>
        <v>0</v>
      </c>
      <c r="P379" s="210">
        <f t="shared" si="32"/>
        <v>0</v>
      </c>
      <c r="Q379" s="210">
        <f t="shared" si="32"/>
        <v>0</v>
      </c>
      <c r="R379" s="210">
        <f t="shared" si="32"/>
        <v>0</v>
      </c>
    </row>
    <row r="380" spans="1:18" hidden="1" outlineLevel="1" x14ac:dyDescent="0.35"/>
    <row r="381" spans="1:18" hidden="1" outlineLevel="1" x14ac:dyDescent="0.35">
      <c r="A381" s="208" t="s">
        <v>661</v>
      </c>
      <c r="B381" s="208"/>
      <c r="C381" s="207"/>
      <c r="D381" s="202" t="e">
        <f>IRR(D379:R379)</f>
        <v>#NUM!</v>
      </c>
    </row>
    <row r="382" spans="1:18" collapsed="1" x14ac:dyDescent="0.35"/>
    <row r="384" spans="1:18" s="156" customFormat="1" x14ac:dyDescent="0.35">
      <c r="A384" s="156" t="s">
        <v>663</v>
      </c>
    </row>
    <row r="385" spans="1:18" ht="15" hidden="1" outlineLevel="1" thickBot="1" x14ac:dyDescent="0.4"/>
    <row r="386" spans="1:18" hidden="1" outlineLevel="1" x14ac:dyDescent="0.35">
      <c r="A386" s="204" t="s">
        <v>631</v>
      </c>
      <c r="B386" s="195"/>
    </row>
    <row r="387" spans="1:18" ht="15" hidden="1" outlineLevel="1" thickBot="1" x14ac:dyDescent="0.4">
      <c r="A387" s="206" t="s">
        <v>632</v>
      </c>
      <c r="B387" s="230"/>
    </row>
    <row r="388" spans="1:18" hidden="1" outlineLevel="1" x14ac:dyDescent="0.35"/>
    <row r="389" spans="1:18" hidden="1" outlineLevel="1" x14ac:dyDescent="0.35">
      <c r="A389" s="43" t="s">
        <v>633</v>
      </c>
      <c r="B389" s="43"/>
      <c r="C389" s="210">
        <v>0</v>
      </c>
      <c r="D389" s="210">
        <v>1</v>
      </c>
      <c r="E389" s="210">
        <v>2</v>
      </c>
      <c r="F389" s="210">
        <v>3</v>
      </c>
      <c r="G389" s="210">
        <v>4</v>
      </c>
      <c r="H389" s="210">
        <v>5</v>
      </c>
      <c r="I389" s="210">
        <v>6</v>
      </c>
      <c r="J389" s="210">
        <v>7</v>
      </c>
      <c r="K389" s="210">
        <v>8</v>
      </c>
      <c r="L389" s="210">
        <v>9</v>
      </c>
      <c r="M389" s="210">
        <v>10</v>
      </c>
      <c r="N389" s="210">
        <v>11</v>
      </c>
      <c r="O389" s="210">
        <v>12</v>
      </c>
      <c r="P389" s="210">
        <v>13</v>
      </c>
      <c r="Q389" s="210">
        <v>14</v>
      </c>
      <c r="R389" s="210">
        <v>15</v>
      </c>
    </row>
    <row r="390" spans="1:18" hidden="1" outlineLevel="1" x14ac:dyDescent="0.35"/>
    <row r="391" spans="1:18" hidden="1" outlineLevel="1" x14ac:dyDescent="0.35">
      <c r="A391" s="43" t="s">
        <v>634</v>
      </c>
      <c r="B391" s="43"/>
      <c r="C391" s="231"/>
      <c r="D391" s="231"/>
      <c r="E391" s="231"/>
      <c r="F391" s="231"/>
      <c r="G391" s="231"/>
      <c r="H391" s="231"/>
      <c r="I391" s="231"/>
      <c r="J391" s="231"/>
      <c r="K391" s="231"/>
      <c r="L391" s="231"/>
      <c r="M391" s="231"/>
      <c r="N391" s="231"/>
      <c r="O391" s="231"/>
      <c r="P391" s="231"/>
      <c r="Q391" s="231"/>
      <c r="R391" s="231"/>
    </row>
    <row r="392" spans="1:18" hidden="1" outlineLevel="1" x14ac:dyDescent="0.35">
      <c r="A392" s="43" t="s">
        <v>635</v>
      </c>
      <c r="B392" s="43"/>
      <c r="C392" s="231"/>
      <c r="D392" s="231"/>
      <c r="E392" s="231"/>
      <c r="F392" s="231"/>
      <c r="G392" s="231"/>
      <c r="H392" s="231"/>
      <c r="I392" s="231"/>
      <c r="J392" s="231"/>
      <c r="K392" s="231"/>
      <c r="L392" s="231"/>
      <c r="M392" s="231"/>
      <c r="N392" s="231"/>
      <c r="O392" s="231"/>
      <c r="P392" s="231"/>
      <c r="Q392" s="231"/>
      <c r="R392" s="231"/>
    </row>
    <row r="393" spans="1:18" hidden="1" outlineLevel="1" x14ac:dyDescent="0.35">
      <c r="A393" s="43" t="s">
        <v>636</v>
      </c>
      <c r="B393" s="43"/>
      <c r="C393" s="231"/>
      <c r="D393" s="231"/>
      <c r="E393" s="231"/>
      <c r="F393" s="231"/>
      <c r="G393" s="231"/>
      <c r="H393" s="231"/>
      <c r="I393" s="231"/>
      <c r="J393" s="231"/>
      <c r="K393" s="231"/>
      <c r="L393" s="231"/>
      <c r="M393" s="231"/>
      <c r="N393" s="231"/>
      <c r="O393" s="231"/>
      <c r="P393" s="231"/>
      <c r="Q393" s="231"/>
      <c r="R393" s="231"/>
    </row>
    <row r="394" spans="1:18" hidden="1" outlineLevel="1" x14ac:dyDescent="0.35"/>
    <row r="395" spans="1:18" hidden="1" outlineLevel="2" x14ac:dyDescent="0.35">
      <c r="A395" s="209" t="str">
        <f>'Usages mobilité'!A4</f>
        <v>Usage mobilité n°1</v>
      </c>
      <c r="B395" s="209" t="s">
        <v>637</v>
      </c>
      <c r="C395" s="209"/>
      <c r="D395" s="210">
        <f>IF(B$386&lt;&gt;"",IF(B$386='Usages mobilité'!BF4,'Usages mobilité'!BD4,0),0)</f>
        <v>0</v>
      </c>
      <c r="E395" s="210">
        <f t="shared" ref="E395:R404" si="33">$D395</f>
        <v>0</v>
      </c>
      <c r="F395" s="210">
        <f t="shared" si="33"/>
        <v>0</v>
      </c>
      <c r="G395" s="210">
        <f t="shared" si="33"/>
        <v>0</v>
      </c>
      <c r="H395" s="210">
        <f t="shared" si="33"/>
        <v>0</v>
      </c>
      <c r="I395" s="210">
        <f t="shared" si="33"/>
        <v>0</v>
      </c>
      <c r="J395" s="210">
        <f t="shared" si="33"/>
        <v>0</v>
      </c>
      <c r="K395" s="210">
        <f t="shared" si="33"/>
        <v>0</v>
      </c>
      <c r="L395" s="210">
        <f t="shared" si="33"/>
        <v>0</v>
      </c>
      <c r="M395" s="210">
        <f t="shared" si="33"/>
        <v>0</v>
      </c>
      <c r="N395" s="210">
        <f t="shared" si="33"/>
        <v>0</v>
      </c>
      <c r="O395" s="210">
        <f t="shared" si="33"/>
        <v>0</v>
      </c>
      <c r="P395" s="210">
        <f t="shared" si="33"/>
        <v>0</v>
      </c>
      <c r="Q395" s="210">
        <f t="shared" si="33"/>
        <v>0</v>
      </c>
      <c r="R395" s="210">
        <f t="shared" si="33"/>
        <v>0</v>
      </c>
    </row>
    <row r="396" spans="1:18" hidden="1" outlineLevel="2" x14ac:dyDescent="0.35">
      <c r="A396" s="209" t="str">
        <f>'Usages mobilité'!A5</f>
        <v>Usage mobilité n°2</v>
      </c>
      <c r="B396" s="209" t="s">
        <v>637</v>
      </c>
      <c r="C396" s="209"/>
      <c r="D396" s="210">
        <f>IF(B$386&lt;&gt;"",IF(B$386='Usages mobilité'!BF5,'Usages mobilité'!BD5,0),0)</f>
        <v>0</v>
      </c>
      <c r="E396" s="210">
        <f t="shared" si="33"/>
        <v>0</v>
      </c>
      <c r="F396" s="210">
        <f t="shared" si="33"/>
        <v>0</v>
      </c>
      <c r="G396" s="210">
        <f t="shared" si="33"/>
        <v>0</v>
      </c>
      <c r="H396" s="210">
        <f t="shared" si="33"/>
        <v>0</v>
      </c>
      <c r="I396" s="210">
        <f t="shared" si="33"/>
        <v>0</v>
      </c>
      <c r="J396" s="210">
        <f t="shared" si="33"/>
        <v>0</v>
      </c>
      <c r="K396" s="210">
        <f t="shared" si="33"/>
        <v>0</v>
      </c>
      <c r="L396" s="210">
        <f t="shared" si="33"/>
        <v>0</v>
      </c>
      <c r="M396" s="210">
        <f t="shared" si="33"/>
        <v>0</v>
      </c>
      <c r="N396" s="210">
        <f t="shared" si="33"/>
        <v>0</v>
      </c>
      <c r="O396" s="210">
        <f t="shared" si="33"/>
        <v>0</v>
      </c>
      <c r="P396" s="210">
        <f t="shared" si="33"/>
        <v>0</v>
      </c>
      <c r="Q396" s="210">
        <f t="shared" si="33"/>
        <v>0</v>
      </c>
      <c r="R396" s="210">
        <f t="shared" si="33"/>
        <v>0</v>
      </c>
    </row>
    <row r="397" spans="1:18" hidden="1" outlineLevel="2" x14ac:dyDescent="0.35">
      <c r="A397" s="209" t="str">
        <f>'Usages mobilité'!A6</f>
        <v>Usage mobilité n°3</v>
      </c>
      <c r="B397" s="209" t="s">
        <v>637</v>
      </c>
      <c r="C397" s="209"/>
      <c r="D397" s="210">
        <f>IF(B$386&lt;&gt;"",IF(B$386='Usages mobilité'!BF6,'Usages mobilité'!BD6,0),0)</f>
        <v>0</v>
      </c>
      <c r="E397" s="210">
        <f t="shared" si="33"/>
        <v>0</v>
      </c>
      <c r="F397" s="210">
        <f t="shared" si="33"/>
        <v>0</v>
      </c>
      <c r="G397" s="210">
        <f t="shared" si="33"/>
        <v>0</v>
      </c>
      <c r="H397" s="210">
        <f t="shared" si="33"/>
        <v>0</v>
      </c>
      <c r="I397" s="210">
        <f t="shared" si="33"/>
        <v>0</v>
      </c>
      <c r="J397" s="210">
        <f t="shared" si="33"/>
        <v>0</v>
      </c>
      <c r="K397" s="210">
        <f t="shared" si="33"/>
        <v>0</v>
      </c>
      <c r="L397" s="210">
        <f t="shared" si="33"/>
        <v>0</v>
      </c>
      <c r="M397" s="210">
        <f t="shared" si="33"/>
        <v>0</v>
      </c>
      <c r="N397" s="210">
        <f t="shared" si="33"/>
        <v>0</v>
      </c>
      <c r="O397" s="210">
        <f t="shared" si="33"/>
        <v>0</v>
      </c>
      <c r="P397" s="210">
        <f t="shared" si="33"/>
        <v>0</v>
      </c>
      <c r="Q397" s="210">
        <f t="shared" si="33"/>
        <v>0</v>
      </c>
      <c r="R397" s="210">
        <f t="shared" si="33"/>
        <v>0</v>
      </c>
    </row>
    <row r="398" spans="1:18" hidden="1" outlineLevel="2" x14ac:dyDescent="0.35">
      <c r="A398" s="209" t="str">
        <f>'Usages mobilité'!A7</f>
        <v>Usage mobilité n°4</v>
      </c>
      <c r="B398" s="209" t="s">
        <v>637</v>
      </c>
      <c r="C398" s="209"/>
      <c r="D398" s="210">
        <f>IF(B$386&lt;&gt;"",IF(B$386='Usages mobilité'!BF7,'Usages mobilité'!BD7,0),0)</f>
        <v>0</v>
      </c>
      <c r="E398" s="210">
        <f t="shared" si="33"/>
        <v>0</v>
      </c>
      <c r="F398" s="210">
        <f t="shared" si="33"/>
        <v>0</v>
      </c>
      <c r="G398" s="210">
        <f t="shared" si="33"/>
        <v>0</v>
      </c>
      <c r="H398" s="210">
        <f t="shared" si="33"/>
        <v>0</v>
      </c>
      <c r="I398" s="210">
        <f t="shared" si="33"/>
        <v>0</v>
      </c>
      <c r="J398" s="210">
        <f t="shared" si="33"/>
        <v>0</v>
      </c>
      <c r="K398" s="210">
        <f t="shared" si="33"/>
        <v>0</v>
      </c>
      <c r="L398" s="210">
        <f t="shared" si="33"/>
        <v>0</v>
      </c>
      <c r="M398" s="210">
        <f t="shared" si="33"/>
        <v>0</v>
      </c>
      <c r="N398" s="210">
        <f t="shared" si="33"/>
        <v>0</v>
      </c>
      <c r="O398" s="210">
        <f t="shared" si="33"/>
        <v>0</v>
      </c>
      <c r="P398" s="210">
        <f t="shared" si="33"/>
        <v>0</v>
      </c>
      <c r="Q398" s="210">
        <f t="shared" si="33"/>
        <v>0</v>
      </c>
      <c r="R398" s="210">
        <f t="shared" si="33"/>
        <v>0</v>
      </c>
    </row>
    <row r="399" spans="1:18" hidden="1" outlineLevel="2" x14ac:dyDescent="0.35">
      <c r="A399" s="209" t="str">
        <f>'Usages mobilité'!A8</f>
        <v>Usage mobilité n°5</v>
      </c>
      <c r="B399" s="209" t="s">
        <v>637</v>
      </c>
      <c r="C399" s="209"/>
      <c r="D399" s="210">
        <f>IF(B$386&lt;&gt;"",IF(B$386='Usages mobilité'!BF8,'Usages mobilité'!BD8,0),0)</f>
        <v>0</v>
      </c>
      <c r="E399" s="210">
        <f t="shared" si="33"/>
        <v>0</v>
      </c>
      <c r="F399" s="210">
        <f t="shared" si="33"/>
        <v>0</v>
      </c>
      <c r="G399" s="210">
        <f t="shared" si="33"/>
        <v>0</v>
      </c>
      <c r="H399" s="210">
        <f t="shared" si="33"/>
        <v>0</v>
      </c>
      <c r="I399" s="210">
        <f t="shared" si="33"/>
        <v>0</v>
      </c>
      <c r="J399" s="210">
        <f t="shared" si="33"/>
        <v>0</v>
      </c>
      <c r="K399" s="210">
        <f t="shared" si="33"/>
        <v>0</v>
      </c>
      <c r="L399" s="210">
        <f t="shared" si="33"/>
        <v>0</v>
      </c>
      <c r="M399" s="210">
        <f t="shared" si="33"/>
        <v>0</v>
      </c>
      <c r="N399" s="210">
        <f t="shared" si="33"/>
        <v>0</v>
      </c>
      <c r="O399" s="210">
        <f t="shared" si="33"/>
        <v>0</v>
      </c>
      <c r="P399" s="210">
        <f t="shared" si="33"/>
        <v>0</v>
      </c>
      <c r="Q399" s="210">
        <f t="shared" si="33"/>
        <v>0</v>
      </c>
      <c r="R399" s="210">
        <f t="shared" si="33"/>
        <v>0</v>
      </c>
    </row>
    <row r="400" spans="1:18" hidden="1" outlineLevel="2" x14ac:dyDescent="0.35">
      <c r="A400" s="209" t="str">
        <f>'Usages mobilité'!A9</f>
        <v>Usage mobilité n°6</v>
      </c>
      <c r="B400" s="209" t="s">
        <v>637</v>
      </c>
      <c r="C400" s="209"/>
      <c r="D400" s="210">
        <f>IF(B$386&lt;&gt;"",IF(B$386='Usages mobilité'!BF9,'Usages mobilité'!BD9,0),0)</f>
        <v>0</v>
      </c>
      <c r="E400" s="210">
        <f t="shared" si="33"/>
        <v>0</v>
      </c>
      <c r="F400" s="210">
        <f t="shared" si="33"/>
        <v>0</v>
      </c>
      <c r="G400" s="210">
        <f t="shared" si="33"/>
        <v>0</v>
      </c>
      <c r="H400" s="210">
        <f t="shared" si="33"/>
        <v>0</v>
      </c>
      <c r="I400" s="210">
        <f t="shared" si="33"/>
        <v>0</v>
      </c>
      <c r="J400" s="210">
        <f t="shared" si="33"/>
        <v>0</v>
      </c>
      <c r="K400" s="210">
        <f t="shared" si="33"/>
        <v>0</v>
      </c>
      <c r="L400" s="210">
        <f t="shared" si="33"/>
        <v>0</v>
      </c>
      <c r="M400" s="210">
        <f t="shared" si="33"/>
        <v>0</v>
      </c>
      <c r="N400" s="210">
        <f t="shared" si="33"/>
        <v>0</v>
      </c>
      <c r="O400" s="210">
        <f t="shared" si="33"/>
        <v>0</v>
      </c>
      <c r="P400" s="210">
        <f t="shared" si="33"/>
        <v>0</v>
      </c>
      <c r="Q400" s="210">
        <f t="shared" si="33"/>
        <v>0</v>
      </c>
      <c r="R400" s="210">
        <f t="shared" si="33"/>
        <v>0</v>
      </c>
    </row>
    <row r="401" spans="1:18" hidden="1" outlineLevel="2" x14ac:dyDescent="0.35">
      <c r="A401" s="209" t="str">
        <f>'Usages mobilité'!A10</f>
        <v>Usage mobilité n°7</v>
      </c>
      <c r="B401" s="209" t="s">
        <v>637</v>
      </c>
      <c r="C401" s="209"/>
      <c r="D401" s="210">
        <f>IF(B$386&lt;&gt;"",IF(B$386='Usages mobilité'!BF10,'Usages mobilité'!BD10,0),0)</f>
        <v>0</v>
      </c>
      <c r="E401" s="210">
        <f t="shared" si="33"/>
        <v>0</v>
      </c>
      <c r="F401" s="210">
        <f t="shared" si="33"/>
        <v>0</v>
      </c>
      <c r="G401" s="210">
        <f t="shared" si="33"/>
        <v>0</v>
      </c>
      <c r="H401" s="210">
        <f t="shared" si="33"/>
        <v>0</v>
      </c>
      <c r="I401" s="210">
        <f t="shared" si="33"/>
        <v>0</v>
      </c>
      <c r="J401" s="210">
        <f t="shared" si="33"/>
        <v>0</v>
      </c>
      <c r="K401" s="210">
        <f t="shared" si="33"/>
        <v>0</v>
      </c>
      <c r="L401" s="210">
        <f t="shared" si="33"/>
        <v>0</v>
      </c>
      <c r="M401" s="210">
        <f t="shared" si="33"/>
        <v>0</v>
      </c>
      <c r="N401" s="210">
        <f t="shared" si="33"/>
        <v>0</v>
      </c>
      <c r="O401" s="210">
        <f t="shared" si="33"/>
        <v>0</v>
      </c>
      <c r="P401" s="210">
        <f t="shared" si="33"/>
        <v>0</v>
      </c>
      <c r="Q401" s="210">
        <f t="shared" si="33"/>
        <v>0</v>
      </c>
      <c r="R401" s="210">
        <f t="shared" si="33"/>
        <v>0</v>
      </c>
    </row>
    <row r="402" spans="1:18" hidden="1" outlineLevel="2" x14ac:dyDescent="0.35">
      <c r="A402" s="209" t="str">
        <f>'Usages mobilité'!A11</f>
        <v>Usage mobilité n°8</v>
      </c>
      <c r="B402" s="209" t="s">
        <v>637</v>
      </c>
      <c r="C402" s="209"/>
      <c r="D402" s="210">
        <f>IF(B$386&lt;&gt;"",IF(B$386='Usages mobilité'!BF11,'Usages mobilité'!BD11,0),0)</f>
        <v>0</v>
      </c>
      <c r="E402" s="210">
        <f t="shared" si="33"/>
        <v>0</v>
      </c>
      <c r="F402" s="210">
        <f t="shared" si="33"/>
        <v>0</v>
      </c>
      <c r="G402" s="210">
        <f t="shared" si="33"/>
        <v>0</v>
      </c>
      <c r="H402" s="210">
        <f t="shared" si="33"/>
        <v>0</v>
      </c>
      <c r="I402" s="210">
        <f t="shared" si="33"/>
        <v>0</v>
      </c>
      <c r="J402" s="210">
        <f t="shared" si="33"/>
        <v>0</v>
      </c>
      <c r="K402" s="210">
        <f t="shared" si="33"/>
        <v>0</v>
      </c>
      <c r="L402" s="210">
        <f t="shared" si="33"/>
        <v>0</v>
      </c>
      <c r="M402" s="210">
        <f t="shared" si="33"/>
        <v>0</v>
      </c>
      <c r="N402" s="210">
        <f t="shared" si="33"/>
        <v>0</v>
      </c>
      <c r="O402" s="210">
        <f t="shared" si="33"/>
        <v>0</v>
      </c>
      <c r="P402" s="210">
        <f t="shared" si="33"/>
        <v>0</v>
      </c>
      <c r="Q402" s="210">
        <f t="shared" si="33"/>
        <v>0</v>
      </c>
      <c r="R402" s="210">
        <f t="shared" si="33"/>
        <v>0</v>
      </c>
    </row>
    <row r="403" spans="1:18" hidden="1" outlineLevel="2" x14ac:dyDescent="0.35">
      <c r="A403" s="209" t="str">
        <f>'Usages mobilité'!A12</f>
        <v>Usage mobilité n°9</v>
      </c>
      <c r="B403" s="209" t="s">
        <v>637</v>
      </c>
      <c r="C403" s="209"/>
      <c r="D403" s="210">
        <f>IF(B$386&lt;&gt;"",IF(B$386='Usages mobilité'!BF12,'Usages mobilité'!BD12,0),0)</f>
        <v>0</v>
      </c>
      <c r="E403" s="210">
        <f t="shared" si="33"/>
        <v>0</v>
      </c>
      <c r="F403" s="210">
        <f t="shared" si="33"/>
        <v>0</v>
      </c>
      <c r="G403" s="210">
        <f t="shared" si="33"/>
        <v>0</v>
      </c>
      <c r="H403" s="210">
        <f t="shared" si="33"/>
        <v>0</v>
      </c>
      <c r="I403" s="210">
        <f t="shared" si="33"/>
        <v>0</v>
      </c>
      <c r="J403" s="210">
        <f t="shared" si="33"/>
        <v>0</v>
      </c>
      <c r="K403" s="210">
        <f t="shared" si="33"/>
        <v>0</v>
      </c>
      <c r="L403" s="210">
        <f t="shared" si="33"/>
        <v>0</v>
      </c>
      <c r="M403" s="210">
        <f t="shared" si="33"/>
        <v>0</v>
      </c>
      <c r="N403" s="210">
        <f t="shared" si="33"/>
        <v>0</v>
      </c>
      <c r="O403" s="210">
        <f t="shared" si="33"/>
        <v>0</v>
      </c>
      <c r="P403" s="210">
        <f t="shared" si="33"/>
        <v>0</v>
      </c>
      <c r="Q403" s="210">
        <f t="shared" si="33"/>
        <v>0</v>
      </c>
      <c r="R403" s="210">
        <f t="shared" si="33"/>
        <v>0</v>
      </c>
    </row>
    <row r="404" spans="1:18" hidden="1" outlineLevel="2" x14ac:dyDescent="0.35">
      <c r="A404" s="209" t="str">
        <f>'Usages mobilité'!A13</f>
        <v>Usage mobilité n°10</v>
      </c>
      <c r="B404" s="209" t="s">
        <v>637</v>
      </c>
      <c r="C404" s="209"/>
      <c r="D404" s="210">
        <f>IF(B$386&lt;&gt;"",IF(B$386='Usages mobilité'!BF13,'Usages mobilité'!BD13,0),0)</f>
        <v>0</v>
      </c>
      <c r="E404" s="210">
        <f t="shared" si="33"/>
        <v>0</v>
      </c>
      <c r="F404" s="210">
        <f t="shared" si="33"/>
        <v>0</v>
      </c>
      <c r="G404" s="210">
        <f t="shared" si="33"/>
        <v>0</v>
      </c>
      <c r="H404" s="210">
        <f t="shared" si="33"/>
        <v>0</v>
      </c>
      <c r="I404" s="210">
        <f t="shared" si="33"/>
        <v>0</v>
      </c>
      <c r="J404" s="210">
        <f t="shared" si="33"/>
        <v>0</v>
      </c>
      <c r="K404" s="210">
        <f t="shared" si="33"/>
        <v>0</v>
      </c>
      <c r="L404" s="210">
        <f t="shared" si="33"/>
        <v>0</v>
      </c>
      <c r="M404" s="210">
        <f t="shared" si="33"/>
        <v>0</v>
      </c>
      <c r="N404" s="210">
        <f t="shared" si="33"/>
        <v>0</v>
      </c>
      <c r="O404" s="210">
        <f t="shared" si="33"/>
        <v>0</v>
      </c>
      <c r="P404" s="210">
        <f t="shared" si="33"/>
        <v>0</v>
      </c>
      <c r="Q404" s="210">
        <f t="shared" si="33"/>
        <v>0</v>
      </c>
      <c r="R404" s="210">
        <f t="shared" si="33"/>
        <v>0</v>
      </c>
    </row>
    <row r="405" spans="1:18" hidden="1" outlineLevel="2" x14ac:dyDescent="0.35">
      <c r="A405" s="209" t="str">
        <f>'Usages mobilité'!A14</f>
        <v>Usage mobilité n°11</v>
      </c>
      <c r="B405" s="209" t="s">
        <v>637</v>
      </c>
      <c r="C405" s="209"/>
      <c r="D405" s="210">
        <f>IF(B$386&lt;&gt;"",IF(B$386='Usages mobilité'!BF14,'Usages mobilité'!BD14,0),0)</f>
        <v>0</v>
      </c>
      <c r="E405" s="210">
        <f t="shared" ref="E405:R414" si="34">$D405</f>
        <v>0</v>
      </c>
      <c r="F405" s="210">
        <f t="shared" si="34"/>
        <v>0</v>
      </c>
      <c r="G405" s="210">
        <f t="shared" si="34"/>
        <v>0</v>
      </c>
      <c r="H405" s="210">
        <f t="shared" si="34"/>
        <v>0</v>
      </c>
      <c r="I405" s="210">
        <f t="shared" si="34"/>
        <v>0</v>
      </c>
      <c r="J405" s="210">
        <f t="shared" si="34"/>
        <v>0</v>
      </c>
      <c r="K405" s="210">
        <f t="shared" si="34"/>
        <v>0</v>
      </c>
      <c r="L405" s="210">
        <f t="shared" si="34"/>
        <v>0</v>
      </c>
      <c r="M405" s="210">
        <f t="shared" si="34"/>
        <v>0</v>
      </c>
      <c r="N405" s="210">
        <f t="shared" si="34"/>
        <v>0</v>
      </c>
      <c r="O405" s="210">
        <f t="shared" si="34"/>
        <v>0</v>
      </c>
      <c r="P405" s="210">
        <f t="shared" si="34"/>
        <v>0</v>
      </c>
      <c r="Q405" s="210">
        <f t="shared" si="34"/>
        <v>0</v>
      </c>
      <c r="R405" s="210">
        <f t="shared" si="34"/>
        <v>0</v>
      </c>
    </row>
    <row r="406" spans="1:18" hidden="1" outlineLevel="2" x14ac:dyDescent="0.35">
      <c r="A406" s="209" t="str">
        <f>'Usages mobilité'!A15</f>
        <v>Usage mobilité n°12</v>
      </c>
      <c r="B406" s="209" t="s">
        <v>637</v>
      </c>
      <c r="C406" s="209"/>
      <c r="D406" s="210">
        <f>IF(B$386&lt;&gt;"",IF(B$386='Usages mobilité'!BF15,'Usages mobilité'!BD15,0),0)</f>
        <v>0</v>
      </c>
      <c r="E406" s="210">
        <f t="shared" si="34"/>
        <v>0</v>
      </c>
      <c r="F406" s="210">
        <f t="shared" si="34"/>
        <v>0</v>
      </c>
      <c r="G406" s="210">
        <f t="shared" si="34"/>
        <v>0</v>
      </c>
      <c r="H406" s="210">
        <f t="shared" si="34"/>
        <v>0</v>
      </c>
      <c r="I406" s="210">
        <f t="shared" si="34"/>
        <v>0</v>
      </c>
      <c r="J406" s="210">
        <f t="shared" si="34"/>
        <v>0</v>
      </c>
      <c r="K406" s="210">
        <f t="shared" si="34"/>
        <v>0</v>
      </c>
      <c r="L406" s="210">
        <f t="shared" si="34"/>
        <v>0</v>
      </c>
      <c r="M406" s="210">
        <f t="shared" si="34"/>
        <v>0</v>
      </c>
      <c r="N406" s="210">
        <f t="shared" si="34"/>
        <v>0</v>
      </c>
      <c r="O406" s="210">
        <f t="shared" si="34"/>
        <v>0</v>
      </c>
      <c r="P406" s="210">
        <f t="shared" si="34"/>
        <v>0</v>
      </c>
      <c r="Q406" s="210">
        <f t="shared" si="34"/>
        <v>0</v>
      </c>
      <c r="R406" s="210">
        <f t="shared" si="34"/>
        <v>0</v>
      </c>
    </row>
    <row r="407" spans="1:18" hidden="1" outlineLevel="2" x14ac:dyDescent="0.35">
      <c r="A407" s="209" t="str">
        <f>'Usages mobilité'!A16</f>
        <v>Usage mobilité n°13</v>
      </c>
      <c r="B407" s="209" t="s">
        <v>637</v>
      </c>
      <c r="C407" s="209"/>
      <c r="D407" s="210">
        <f>IF(B$386&lt;&gt;"",IF(B$386='Usages mobilité'!BF16,'Usages mobilité'!BD16,0),0)</f>
        <v>0</v>
      </c>
      <c r="E407" s="210">
        <f t="shared" si="34"/>
        <v>0</v>
      </c>
      <c r="F407" s="210">
        <f t="shared" si="34"/>
        <v>0</v>
      </c>
      <c r="G407" s="210">
        <f t="shared" si="34"/>
        <v>0</v>
      </c>
      <c r="H407" s="210">
        <f t="shared" si="34"/>
        <v>0</v>
      </c>
      <c r="I407" s="210">
        <f t="shared" si="34"/>
        <v>0</v>
      </c>
      <c r="J407" s="210">
        <f t="shared" si="34"/>
        <v>0</v>
      </c>
      <c r="K407" s="210">
        <f t="shared" si="34"/>
        <v>0</v>
      </c>
      <c r="L407" s="210">
        <f t="shared" si="34"/>
        <v>0</v>
      </c>
      <c r="M407" s="210">
        <f t="shared" si="34"/>
        <v>0</v>
      </c>
      <c r="N407" s="210">
        <f t="shared" si="34"/>
        <v>0</v>
      </c>
      <c r="O407" s="210">
        <f t="shared" si="34"/>
        <v>0</v>
      </c>
      <c r="P407" s="210">
        <f t="shared" si="34"/>
        <v>0</v>
      </c>
      <c r="Q407" s="210">
        <f t="shared" si="34"/>
        <v>0</v>
      </c>
      <c r="R407" s="210">
        <f t="shared" si="34"/>
        <v>0</v>
      </c>
    </row>
    <row r="408" spans="1:18" hidden="1" outlineLevel="2" x14ac:dyDescent="0.35">
      <c r="A408" s="209" t="str">
        <f>'Usages mobilité'!A17</f>
        <v>Usage mobilité n°14</v>
      </c>
      <c r="B408" s="209" t="s">
        <v>637</v>
      </c>
      <c r="C408" s="209"/>
      <c r="D408" s="210">
        <f>IF(B$386&lt;&gt;"",IF(B$386='Usages mobilité'!BF17,'Usages mobilité'!BD17,0),0)</f>
        <v>0</v>
      </c>
      <c r="E408" s="210">
        <f t="shared" si="34"/>
        <v>0</v>
      </c>
      <c r="F408" s="210">
        <f t="shared" si="34"/>
        <v>0</v>
      </c>
      <c r="G408" s="210">
        <f t="shared" si="34"/>
        <v>0</v>
      </c>
      <c r="H408" s="210">
        <f t="shared" si="34"/>
        <v>0</v>
      </c>
      <c r="I408" s="210">
        <f t="shared" si="34"/>
        <v>0</v>
      </c>
      <c r="J408" s="210">
        <f t="shared" si="34"/>
        <v>0</v>
      </c>
      <c r="K408" s="210">
        <f t="shared" si="34"/>
        <v>0</v>
      </c>
      <c r="L408" s="210">
        <f t="shared" si="34"/>
        <v>0</v>
      </c>
      <c r="M408" s="210">
        <f t="shared" si="34"/>
        <v>0</v>
      </c>
      <c r="N408" s="210">
        <f t="shared" si="34"/>
        <v>0</v>
      </c>
      <c r="O408" s="210">
        <f t="shared" si="34"/>
        <v>0</v>
      </c>
      <c r="P408" s="210">
        <f t="shared" si="34"/>
        <v>0</v>
      </c>
      <c r="Q408" s="210">
        <f t="shared" si="34"/>
        <v>0</v>
      </c>
      <c r="R408" s="210">
        <f t="shared" si="34"/>
        <v>0</v>
      </c>
    </row>
    <row r="409" spans="1:18" hidden="1" outlineLevel="2" x14ac:dyDescent="0.35">
      <c r="A409" s="209" t="str">
        <f>'Usages mobilité'!A18</f>
        <v>Usage mobilité n°15</v>
      </c>
      <c r="B409" s="209" t="s">
        <v>637</v>
      </c>
      <c r="C409" s="209"/>
      <c r="D409" s="210">
        <f>IF(B$386&lt;&gt;"",IF(B$386='Usages mobilité'!BF18,'Usages mobilité'!BD18,0),0)</f>
        <v>0</v>
      </c>
      <c r="E409" s="210">
        <f t="shared" si="34"/>
        <v>0</v>
      </c>
      <c r="F409" s="210">
        <f t="shared" si="34"/>
        <v>0</v>
      </c>
      <c r="G409" s="210">
        <f t="shared" si="34"/>
        <v>0</v>
      </c>
      <c r="H409" s="210">
        <f t="shared" si="34"/>
        <v>0</v>
      </c>
      <c r="I409" s="210">
        <f t="shared" si="34"/>
        <v>0</v>
      </c>
      <c r="J409" s="210">
        <f t="shared" si="34"/>
        <v>0</v>
      </c>
      <c r="K409" s="210">
        <f t="shared" si="34"/>
        <v>0</v>
      </c>
      <c r="L409" s="210">
        <f t="shared" si="34"/>
        <v>0</v>
      </c>
      <c r="M409" s="210">
        <f t="shared" si="34"/>
        <v>0</v>
      </c>
      <c r="N409" s="210">
        <f t="shared" si="34"/>
        <v>0</v>
      </c>
      <c r="O409" s="210">
        <f t="shared" si="34"/>
        <v>0</v>
      </c>
      <c r="P409" s="210">
        <f t="shared" si="34"/>
        <v>0</v>
      </c>
      <c r="Q409" s="210">
        <f t="shared" si="34"/>
        <v>0</v>
      </c>
      <c r="R409" s="210">
        <f t="shared" si="34"/>
        <v>0</v>
      </c>
    </row>
    <row r="410" spans="1:18" hidden="1" outlineLevel="2" x14ac:dyDescent="0.35">
      <c r="A410" s="209" t="str">
        <f>'Usages mobilité'!A19</f>
        <v>Usage mobilité n°16</v>
      </c>
      <c r="B410" s="209" t="s">
        <v>637</v>
      </c>
      <c r="C410" s="209"/>
      <c r="D410" s="210">
        <f>IF(B$386&lt;&gt;"",IF(B$386='Usages mobilité'!BF19,'Usages mobilité'!BD19,0),0)</f>
        <v>0</v>
      </c>
      <c r="E410" s="210">
        <f t="shared" si="34"/>
        <v>0</v>
      </c>
      <c r="F410" s="210">
        <f t="shared" si="34"/>
        <v>0</v>
      </c>
      <c r="G410" s="210">
        <f t="shared" si="34"/>
        <v>0</v>
      </c>
      <c r="H410" s="210">
        <f t="shared" si="34"/>
        <v>0</v>
      </c>
      <c r="I410" s="210">
        <f t="shared" si="34"/>
        <v>0</v>
      </c>
      <c r="J410" s="210">
        <f t="shared" si="34"/>
        <v>0</v>
      </c>
      <c r="K410" s="210">
        <f t="shared" si="34"/>
        <v>0</v>
      </c>
      <c r="L410" s="210">
        <f t="shared" si="34"/>
        <v>0</v>
      </c>
      <c r="M410" s="210">
        <f t="shared" si="34"/>
        <v>0</v>
      </c>
      <c r="N410" s="210">
        <f t="shared" si="34"/>
        <v>0</v>
      </c>
      <c r="O410" s="210">
        <f t="shared" si="34"/>
        <v>0</v>
      </c>
      <c r="P410" s="210">
        <f t="shared" si="34"/>
        <v>0</v>
      </c>
      <c r="Q410" s="210">
        <f t="shared" si="34"/>
        <v>0</v>
      </c>
      <c r="R410" s="210">
        <f t="shared" si="34"/>
        <v>0</v>
      </c>
    </row>
    <row r="411" spans="1:18" hidden="1" outlineLevel="2" x14ac:dyDescent="0.35">
      <c r="A411" s="209" t="str">
        <f>'Usages mobilité'!A20</f>
        <v>Usage mobilité n°17</v>
      </c>
      <c r="B411" s="209" t="s">
        <v>637</v>
      </c>
      <c r="C411" s="209"/>
      <c r="D411" s="210">
        <f>IF(B$386&lt;&gt;"",IF(B$386='Usages mobilité'!BF20,'Usages mobilité'!BD20,0),0)</f>
        <v>0</v>
      </c>
      <c r="E411" s="210">
        <f t="shared" si="34"/>
        <v>0</v>
      </c>
      <c r="F411" s="210">
        <f t="shared" si="34"/>
        <v>0</v>
      </c>
      <c r="G411" s="210">
        <f t="shared" si="34"/>
        <v>0</v>
      </c>
      <c r="H411" s="210">
        <f t="shared" si="34"/>
        <v>0</v>
      </c>
      <c r="I411" s="210">
        <f t="shared" si="34"/>
        <v>0</v>
      </c>
      <c r="J411" s="210">
        <f t="shared" si="34"/>
        <v>0</v>
      </c>
      <c r="K411" s="210">
        <f t="shared" si="34"/>
        <v>0</v>
      </c>
      <c r="L411" s="210">
        <f t="shared" si="34"/>
        <v>0</v>
      </c>
      <c r="M411" s="210">
        <f t="shared" si="34"/>
        <v>0</v>
      </c>
      <c r="N411" s="210">
        <f t="shared" si="34"/>
        <v>0</v>
      </c>
      <c r="O411" s="210">
        <f t="shared" si="34"/>
        <v>0</v>
      </c>
      <c r="P411" s="210">
        <f t="shared" si="34"/>
        <v>0</v>
      </c>
      <c r="Q411" s="210">
        <f t="shared" si="34"/>
        <v>0</v>
      </c>
      <c r="R411" s="210">
        <f t="shared" si="34"/>
        <v>0</v>
      </c>
    </row>
    <row r="412" spans="1:18" hidden="1" outlineLevel="2" x14ac:dyDescent="0.35">
      <c r="A412" s="209" t="str">
        <f>'Usages mobilité'!A21</f>
        <v>Usage mobilité n°18</v>
      </c>
      <c r="B412" s="209" t="s">
        <v>637</v>
      </c>
      <c r="C412" s="209"/>
      <c r="D412" s="210">
        <f>IF(B$386&lt;&gt;"",IF(B$386='Usages mobilité'!BF21,'Usages mobilité'!BD21,0),0)</f>
        <v>0</v>
      </c>
      <c r="E412" s="210">
        <f t="shared" si="34"/>
        <v>0</v>
      </c>
      <c r="F412" s="210">
        <f t="shared" si="34"/>
        <v>0</v>
      </c>
      <c r="G412" s="210">
        <f t="shared" si="34"/>
        <v>0</v>
      </c>
      <c r="H412" s="210">
        <f t="shared" si="34"/>
        <v>0</v>
      </c>
      <c r="I412" s="210">
        <f t="shared" si="34"/>
        <v>0</v>
      </c>
      <c r="J412" s="210">
        <f t="shared" si="34"/>
        <v>0</v>
      </c>
      <c r="K412" s="210">
        <f t="shared" si="34"/>
        <v>0</v>
      </c>
      <c r="L412" s="210">
        <f t="shared" si="34"/>
        <v>0</v>
      </c>
      <c r="M412" s="210">
        <f t="shared" si="34"/>
        <v>0</v>
      </c>
      <c r="N412" s="210">
        <f t="shared" si="34"/>
        <v>0</v>
      </c>
      <c r="O412" s="210">
        <f t="shared" si="34"/>
        <v>0</v>
      </c>
      <c r="P412" s="210">
        <f t="shared" si="34"/>
        <v>0</v>
      </c>
      <c r="Q412" s="210">
        <f t="shared" si="34"/>
        <v>0</v>
      </c>
      <c r="R412" s="210">
        <f t="shared" si="34"/>
        <v>0</v>
      </c>
    </row>
    <row r="413" spans="1:18" hidden="1" outlineLevel="2" x14ac:dyDescent="0.35">
      <c r="A413" s="209" t="str">
        <f>'Usages mobilité'!A22</f>
        <v>Usage mobilité n°19</v>
      </c>
      <c r="B413" s="209" t="s">
        <v>637</v>
      </c>
      <c r="C413" s="209"/>
      <c r="D413" s="210">
        <f>IF(B$386&lt;&gt;"",IF(B$386='Usages mobilité'!BF22,'Usages mobilité'!BD22,0),0)</f>
        <v>0</v>
      </c>
      <c r="E413" s="210">
        <f t="shared" si="34"/>
        <v>0</v>
      </c>
      <c r="F413" s="210">
        <f t="shared" si="34"/>
        <v>0</v>
      </c>
      <c r="G413" s="210">
        <f t="shared" si="34"/>
        <v>0</v>
      </c>
      <c r="H413" s="210">
        <f t="shared" si="34"/>
        <v>0</v>
      </c>
      <c r="I413" s="210">
        <f t="shared" si="34"/>
        <v>0</v>
      </c>
      <c r="J413" s="210">
        <f t="shared" si="34"/>
        <v>0</v>
      </c>
      <c r="K413" s="210">
        <f t="shared" si="34"/>
        <v>0</v>
      </c>
      <c r="L413" s="210">
        <f t="shared" si="34"/>
        <v>0</v>
      </c>
      <c r="M413" s="210">
        <f t="shared" si="34"/>
        <v>0</v>
      </c>
      <c r="N413" s="210">
        <f t="shared" si="34"/>
        <v>0</v>
      </c>
      <c r="O413" s="210">
        <f t="shared" si="34"/>
        <v>0</v>
      </c>
      <c r="P413" s="210">
        <f t="shared" si="34"/>
        <v>0</v>
      </c>
      <c r="Q413" s="210">
        <f t="shared" si="34"/>
        <v>0</v>
      </c>
      <c r="R413" s="210">
        <f t="shared" si="34"/>
        <v>0</v>
      </c>
    </row>
    <row r="414" spans="1:18" hidden="1" outlineLevel="2" x14ac:dyDescent="0.35">
      <c r="A414" s="209" t="str">
        <f>'Usages mobilité'!A23</f>
        <v>Usage mobilité n°20</v>
      </c>
      <c r="B414" s="209" t="s">
        <v>637</v>
      </c>
      <c r="C414" s="209"/>
      <c r="D414" s="210">
        <f>IF(B$386&lt;&gt;"",IF(B$386='Usages mobilité'!BF23,'Usages mobilité'!BD23,0),0)</f>
        <v>0</v>
      </c>
      <c r="E414" s="210">
        <f t="shared" si="34"/>
        <v>0</v>
      </c>
      <c r="F414" s="210">
        <f t="shared" si="34"/>
        <v>0</v>
      </c>
      <c r="G414" s="210">
        <f t="shared" si="34"/>
        <v>0</v>
      </c>
      <c r="H414" s="210">
        <f t="shared" si="34"/>
        <v>0</v>
      </c>
      <c r="I414" s="210">
        <f t="shared" si="34"/>
        <v>0</v>
      </c>
      <c r="J414" s="210">
        <f t="shared" si="34"/>
        <v>0</v>
      </c>
      <c r="K414" s="210">
        <f t="shared" si="34"/>
        <v>0</v>
      </c>
      <c r="L414" s="210">
        <f t="shared" si="34"/>
        <v>0</v>
      </c>
      <c r="M414" s="210">
        <f t="shared" si="34"/>
        <v>0</v>
      </c>
      <c r="N414" s="210">
        <f t="shared" si="34"/>
        <v>0</v>
      </c>
      <c r="O414" s="210">
        <f t="shared" si="34"/>
        <v>0</v>
      </c>
      <c r="P414" s="210">
        <f t="shared" si="34"/>
        <v>0</v>
      </c>
      <c r="Q414" s="210">
        <f t="shared" si="34"/>
        <v>0</v>
      </c>
      <c r="R414" s="210">
        <f t="shared" si="34"/>
        <v>0</v>
      </c>
    </row>
    <row r="415" spans="1:18" hidden="1" outlineLevel="2" x14ac:dyDescent="0.35">
      <c r="A415" s="209" t="str">
        <f>'Usages mobilité'!A24</f>
        <v>Usage mobilité n°21</v>
      </c>
      <c r="B415" s="209" t="s">
        <v>637</v>
      </c>
      <c r="C415" s="209"/>
      <c r="D415" s="210">
        <f>IF(B$386&lt;&gt;"",IF(B$386='Usages mobilité'!BF24,'Usages mobilité'!BD24,0),0)</f>
        <v>0</v>
      </c>
      <c r="E415" s="210">
        <f t="shared" ref="E415:R424" si="35">$D415</f>
        <v>0</v>
      </c>
      <c r="F415" s="210">
        <f t="shared" si="35"/>
        <v>0</v>
      </c>
      <c r="G415" s="210">
        <f t="shared" si="35"/>
        <v>0</v>
      </c>
      <c r="H415" s="210">
        <f t="shared" si="35"/>
        <v>0</v>
      </c>
      <c r="I415" s="210">
        <f t="shared" si="35"/>
        <v>0</v>
      </c>
      <c r="J415" s="210">
        <f t="shared" si="35"/>
        <v>0</v>
      </c>
      <c r="K415" s="210">
        <f t="shared" si="35"/>
        <v>0</v>
      </c>
      <c r="L415" s="210">
        <f t="shared" si="35"/>
        <v>0</v>
      </c>
      <c r="M415" s="210">
        <f t="shared" si="35"/>
        <v>0</v>
      </c>
      <c r="N415" s="210">
        <f t="shared" si="35"/>
        <v>0</v>
      </c>
      <c r="O415" s="210">
        <f t="shared" si="35"/>
        <v>0</v>
      </c>
      <c r="P415" s="210">
        <f t="shared" si="35"/>
        <v>0</v>
      </c>
      <c r="Q415" s="210">
        <f t="shared" si="35"/>
        <v>0</v>
      </c>
      <c r="R415" s="210">
        <f t="shared" si="35"/>
        <v>0</v>
      </c>
    </row>
    <row r="416" spans="1:18" hidden="1" outlineLevel="2" x14ac:dyDescent="0.35">
      <c r="A416" s="209" t="str">
        <f>'Usages mobilité'!A25</f>
        <v>Usage mobilité n°22</v>
      </c>
      <c r="B416" s="209" t="s">
        <v>637</v>
      </c>
      <c r="C416" s="209"/>
      <c r="D416" s="210">
        <f>IF(B$386&lt;&gt;"",IF(B$386='Usages mobilité'!BF25,'Usages mobilité'!BD25,0),0)</f>
        <v>0</v>
      </c>
      <c r="E416" s="210">
        <f t="shared" si="35"/>
        <v>0</v>
      </c>
      <c r="F416" s="210">
        <f t="shared" si="35"/>
        <v>0</v>
      </c>
      <c r="G416" s="210">
        <f t="shared" si="35"/>
        <v>0</v>
      </c>
      <c r="H416" s="210">
        <f t="shared" si="35"/>
        <v>0</v>
      </c>
      <c r="I416" s="210">
        <f t="shared" si="35"/>
        <v>0</v>
      </c>
      <c r="J416" s="210">
        <f t="shared" si="35"/>
        <v>0</v>
      </c>
      <c r="K416" s="210">
        <f t="shared" si="35"/>
        <v>0</v>
      </c>
      <c r="L416" s="210">
        <f t="shared" si="35"/>
        <v>0</v>
      </c>
      <c r="M416" s="210">
        <f t="shared" si="35"/>
        <v>0</v>
      </c>
      <c r="N416" s="210">
        <f t="shared" si="35"/>
        <v>0</v>
      </c>
      <c r="O416" s="210">
        <f t="shared" si="35"/>
        <v>0</v>
      </c>
      <c r="P416" s="210">
        <f t="shared" si="35"/>
        <v>0</v>
      </c>
      <c r="Q416" s="210">
        <f t="shared" si="35"/>
        <v>0</v>
      </c>
      <c r="R416" s="210">
        <f t="shared" si="35"/>
        <v>0</v>
      </c>
    </row>
    <row r="417" spans="1:18" hidden="1" outlineLevel="2" x14ac:dyDescent="0.35">
      <c r="A417" s="209" t="str">
        <f>'Usages mobilité'!A26</f>
        <v>Usage mobilité n°23</v>
      </c>
      <c r="B417" s="209" t="s">
        <v>637</v>
      </c>
      <c r="C417" s="209"/>
      <c r="D417" s="210">
        <f>IF(B$386&lt;&gt;"",IF(B$386='Usages mobilité'!BF26,'Usages mobilité'!BD26,0),0)</f>
        <v>0</v>
      </c>
      <c r="E417" s="210">
        <f t="shared" si="35"/>
        <v>0</v>
      </c>
      <c r="F417" s="210">
        <f t="shared" si="35"/>
        <v>0</v>
      </c>
      <c r="G417" s="210">
        <f t="shared" si="35"/>
        <v>0</v>
      </c>
      <c r="H417" s="210">
        <f t="shared" si="35"/>
        <v>0</v>
      </c>
      <c r="I417" s="210">
        <f t="shared" si="35"/>
        <v>0</v>
      </c>
      <c r="J417" s="210">
        <f t="shared" si="35"/>
        <v>0</v>
      </c>
      <c r="K417" s="210">
        <f t="shared" si="35"/>
        <v>0</v>
      </c>
      <c r="L417" s="210">
        <f t="shared" si="35"/>
        <v>0</v>
      </c>
      <c r="M417" s="210">
        <f t="shared" si="35"/>
        <v>0</v>
      </c>
      <c r="N417" s="210">
        <f t="shared" si="35"/>
        <v>0</v>
      </c>
      <c r="O417" s="210">
        <f t="shared" si="35"/>
        <v>0</v>
      </c>
      <c r="P417" s="210">
        <f t="shared" si="35"/>
        <v>0</v>
      </c>
      <c r="Q417" s="210">
        <f t="shared" si="35"/>
        <v>0</v>
      </c>
      <c r="R417" s="210">
        <f t="shared" si="35"/>
        <v>0</v>
      </c>
    </row>
    <row r="418" spans="1:18" hidden="1" outlineLevel="2" x14ac:dyDescent="0.35">
      <c r="A418" s="209" t="str">
        <f>'Usages mobilité'!A27</f>
        <v>Usage mobilité n°24</v>
      </c>
      <c r="B418" s="209" t="s">
        <v>637</v>
      </c>
      <c r="C418" s="209"/>
      <c r="D418" s="210">
        <f>IF(B$386&lt;&gt;"",IF(B$386='Usages mobilité'!BF27,'Usages mobilité'!BD27,0),0)</f>
        <v>0</v>
      </c>
      <c r="E418" s="210">
        <f t="shared" si="35"/>
        <v>0</v>
      </c>
      <c r="F418" s="210">
        <f t="shared" si="35"/>
        <v>0</v>
      </c>
      <c r="G418" s="210">
        <f t="shared" si="35"/>
        <v>0</v>
      </c>
      <c r="H418" s="210">
        <f t="shared" si="35"/>
        <v>0</v>
      </c>
      <c r="I418" s="210">
        <f t="shared" si="35"/>
        <v>0</v>
      </c>
      <c r="J418" s="210">
        <f t="shared" si="35"/>
        <v>0</v>
      </c>
      <c r="K418" s="210">
        <f t="shared" si="35"/>
        <v>0</v>
      </c>
      <c r="L418" s="210">
        <f t="shared" si="35"/>
        <v>0</v>
      </c>
      <c r="M418" s="210">
        <f t="shared" si="35"/>
        <v>0</v>
      </c>
      <c r="N418" s="210">
        <f t="shared" si="35"/>
        <v>0</v>
      </c>
      <c r="O418" s="210">
        <f t="shared" si="35"/>
        <v>0</v>
      </c>
      <c r="P418" s="210">
        <f t="shared" si="35"/>
        <v>0</v>
      </c>
      <c r="Q418" s="210">
        <f t="shared" si="35"/>
        <v>0</v>
      </c>
      <c r="R418" s="210">
        <f t="shared" si="35"/>
        <v>0</v>
      </c>
    </row>
    <row r="419" spans="1:18" hidden="1" outlineLevel="2" x14ac:dyDescent="0.35">
      <c r="A419" s="209" t="str">
        <f>'Usages mobilité'!A28</f>
        <v>Usage mobilité n°25</v>
      </c>
      <c r="B419" s="209" t="s">
        <v>637</v>
      </c>
      <c r="C419" s="209"/>
      <c r="D419" s="210">
        <f>IF(B$386&lt;&gt;"",IF(B$386='Usages mobilité'!BF28,'Usages mobilité'!BD28,0),0)</f>
        <v>0</v>
      </c>
      <c r="E419" s="210">
        <f t="shared" si="35"/>
        <v>0</v>
      </c>
      <c r="F419" s="210">
        <f t="shared" si="35"/>
        <v>0</v>
      </c>
      <c r="G419" s="210">
        <f t="shared" si="35"/>
        <v>0</v>
      </c>
      <c r="H419" s="210">
        <f t="shared" si="35"/>
        <v>0</v>
      </c>
      <c r="I419" s="210">
        <f t="shared" si="35"/>
        <v>0</v>
      </c>
      <c r="J419" s="210">
        <f t="shared" si="35"/>
        <v>0</v>
      </c>
      <c r="K419" s="210">
        <f t="shared" si="35"/>
        <v>0</v>
      </c>
      <c r="L419" s="210">
        <f t="shared" si="35"/>
        <v>0</v>
      </c>
      <c r="M419" s="210">
        <f t="shared" si="35"/>
        <v>0</v>
      </c>
      <c r="N419" s="210">
        <f t="shared" si="35"/>
        <v>0</v>
      </c>
      <c r="O419" s="210">
        <f t="shared" si="35"/>
        <v>0</v>
      </c>
      <c r="P419" s="210">
        <f t="shared" si="35"/>
        <v>0</v>
      </c>
      <c r="Q419" s="210">
        <f t="shared" si="35"/>
        <v>0</v>
      </c>
      <c r="R419" s="210">
        <f t="shared" si="35"/>
        <v>0</v>
      </c>
    </row>
    <row r="420" spans="1:18" hidden="1" outlineLevel="2" x14ac:dyDescent="0.35">
      <c r="A420" s="209" t="str">
        <f>'Usages mobilité'!A29</f>
        <v>Usage mobilité n°26</v>
      </c>
      <c r="B420" s="209" t="s">
        <v>637</v>
      </c>
      <c r="C420" s="209"/>
      <c r="D420" s="210">
        <f>IF(B$386&lt;&gt;"",IF(B$386='Usages mobilité'!BF29,'Usages mobilité'!BD29,0),0)</f>
        <v>0</v>
      </c>
      <c r="E420" s="210">
        <f t="shared" si="35"/>
        <v>0</v>
      </c>
      <c r="F420" s="210">
        <f t="shared" si="35"/>
        <v>0</v>
      </c>
      <c r="G420" s="210">
        <f t="shared" si="35"/>
        <v>0</v>
      </c>
      <c r="H420" s="210">
        <f t="shared" si="35"/>
        <v>0</v>
      </c>
      <c r="I420" s="210">
        <f t="shared" si="35"/>
        <v>0</v>
      </c>
      <c r="J420" s="210">
        <f t="shared" si="35"/>
        <v>0</v>
      </c>
      <c r="K420" s="210">
        <f t="shared" si="35"/>
        <v>0</v>
      </c>
      <c r="L420" s="210">
        <f t="shared" si="35"/>
        <v>0</v>
      </c>
      <c r="M420" s="210">
        <f t="shared" si="35"/>
        <v>0</v>
      </c>
      <c r="N420" s="210">
        <f t="shared" si="35"/>
        <v>0</v>
      </c>
      <c r="O420" s="210">
        <f t="shared" si="35"/>
        <v>0</v>
      </c>
      <c r="P420" s="210">
        <f t="shared" si="35"/>
        <v>0</v>
      </c>
      <c r="Q420" s="210">
        <f t="shared" si="35"/>
        <v>0</v>
      </c>
      <c r="R420" s="210">
        <f t="shared" si="35"/>
        <v>0</v>
      </c>
    </row>
    <row r="421" spans="1:18" hidden="1" outlineLevel="2" x14ac:dyDescent="0.35">
      <c r="A421" s="209" t="str">
        <f>'Usages mobilité'!A30</f>
        <v>Usage mobilité n°27</v>
      </c>
      <c r="B421" s="209" t="s">
        <v>637</v>
      </c>
      <c r="C421" s="209"/>
      <c r="D421" s="210">
        <f>IF(B$386&lt;&gt;"",IF(B$386='Usages mobilité'!BF30,'Usages mobilité'!BD30,0),0)</f>
        <v>0</v>
      </c>
      <c r="E421" s="210">
        <f t="shared" si="35"/>
        <v>0</v>
      </c>
      <c r="F421" s="210">
        <f t="shared" si="35"/>
        <v>0</v>
      </c>
      <c r="G421" s="210">
        <f t="shared" si="35"/>
        <v>0</v>
      </c>
      <c r="H421" s="210">
        <f t="shared" si="35"/>
        <v>0</v>
      </c>
      <c r="I421" s="210">
        <f t="shared" si="35"/>
        <v>0</v>
      </c>
      <c r="J421" s="210">
        <f t="shared" si="35"/>
        <v>0</v>
      </c>
      <c r="K421" s="210">
        <f t="shared" si="35"/>
        <v>0</v>
      </c>
      <c r="L421" s="210">
        <f t="shared" si="35"/>
        <v>0</v>
      </c>
      <c r="M421" s="210">
        <f t="shared" si="35"/>
        <v>0</v>
      </c>
      <c r="N421" s="210">
        <f t="shared" si="35"/>
        <v>0</v>
      </c>
      <c r="O421" s="210">
        <f t="shared" si="35"/>
        <v>0</v>
      </c>
      <c r="P421" s="210">
        <f t="shared" si="35"/>
        <v>0</v>
      </c>
      <c r="Q421" s="210">
        <f t="shared" si="35"/>
        <v>0</v>
      </c>
      <c r="R421" s="210">
        <f t="shared" si="35"/>
        <v>0</v>
      </c>
    </row>
    <row r="422" spans="1:18" hidden="1" outlineLevel="2" x14ac:dyDescent="0.35">
      <c r="A422" s="209" t="str">
        <f>'Usages mobilité'!A31</f>
        <v>Usage mobilité n°28</v>
      </c>
      <c r="B422" s="209" t="s">
        <v>637</v>
      </c>
      <c r="C422" s="209"/>
      <c r="D422" s="210">
        <f>IF(B$386&lt;&gt;"",IF(B$386='Usages mobilité'!BF31,'Usages mobilité'!BD31,0),0)</f>
        <v>0</v>
      </c>
      <c r="E422" s="210">
        <f t="shared" si="35"/>
        <v>0</v>
      </c>
      <c r="F422" s="210">
        <f t="shared" si="35"/>
        <v>0</v>
      </c>
      <c r="G422" s="210">
        <f t="shared" si="35"/>
        <v>0</v>
      </c>
      <c r="H422" s="210">
        <f t="shared" si="35"/>
        <v>0</v>
      </c>
      <c r="I422" s="210">
        <f t="shared" si="35"/>
        <v>0</v>
      </c>
      <c r="J422" s="210">
        <f t="shared" si="35"/>
        <v>0</v>
      </c>
      <c r="K422" s="210">
        <f t="shared" si="35"/>
        <v>0</v>
      </c>
      <c r="L422" s="210">
        <f t="shared" si="35"/>
        <v>0</v>
      </c>
      <c r="M422" s="210">
        <f t="shared" si="35"/>
        <v>0</v>
      </c>
      <c r="N422" s="210">
        <f t="shared" si="35"/>
        <v>0</v>
      </c>
      <c r="O422" s="210">
        <f t="shared" si="35"/>
        <v>0</v>
      </c>
      <c r="P422" s="210">
        <f t="shared" si="35"/>
        <v>0</v>
      </c>
      <c r="Q422" s="210">
        <f t="shared" si="35"/>
        <v>0</v>
      </c>
      <c r="R422" s="210">
        <f t="shared" si="35"/>
        <v>0</v>
      </c>
    </row>
    <row r="423" spans="1:18" hidden="1" outlineLevel="2" x14ac:dyDescent="0.35">
      <c r="A423" s="209" t="str">
        <f>'Usages mobilité'!A32</f>
        <v>Usage mobilité n°29</v>
      </c>
      <c r="B423" s="209" t="s">
        <v>637</v>
      </c>
      <c r="C423" s="209"/>
      <c r="D423" s="210">
        <f>IF(B$386&lt;&gt;"",IF(B$386='Usages mobilité'!BF32,'Usages mobilité'!BD32,0),0)</f>
        <v>0</v>
      </c>
      <c r="E423" s="210">
        <f t="shared" si="35"/>
        <v>0</v>
      </c>
      <c r="F423" s="210">
        <f t="shared" si="35"/>
        <v>0</v>
      </c>
      <c r="G423" s="210">
        <f t="shared" si="35"/>
        <v>0</v>
      </c>
      <c r="H423" s="210">
        <f t="shared" si="35"/>
        <v>0</v>
      </c>
      <c r="I423" s="210">
        <f t="shared" si="35"/>
        <v>0</v>
      </c>
      <c r="J423" s="210">
        <f t="shared" si="35"/>
        <v>0</v>
      </c>
      <c r="K423" s="210">
        <f t="shared" si="35"/>
        <v>0</v>
      </c>
      <c r="L423" s="210">
        <f t="shared" si="35"/>
        <v>0</v>
      </c>
      <c r="M423" s="210">
        <f t="shared" si="35"/>
        <v>0</v>
      </c>
      <c r="N423" s="210">
        <f t="shared" si="35"/>
        <v>0</v>
      </c>
      <c r="O423" s="210">
        <f t="shared" si="35"/>
        <v>0</v>
      </c>
      <c r="P423" s="210">
        <f t="shared" si="35"/>
        <v>0</v>
      </c>
      <c r="Q423" s="210">
        <f t="shared" si="35"/>
        <v>0</v>
      </c>
      <c r="R423" s="210">
        <f t="shared" si="35"/>
        <v>0</v>
      </c>
    </row>
    <row r="424" spans="1:18" hidden="1" outlineLevel="2" x14ac:dyDescent="0.35">
      <c r="A424" s="209" t="str">
        <f>'Usages mobilité'!A33</f>
        <v>Usage mobilité n°30</v>
      </c>
      <c r="B424" s="209" t="s">
        <v>637</v>
      </c>
      <c r="C424" s="209"/>
      <c r="D424" s="210">
        <f>IF(B$386&lt;&gt;"",IF(B$386='Usages mobilité'!BF33,'Usages mobilité'!BD33,0),0)</f>
        <v>0</v>
      </c>
      <c r="E424" s="210">
        <f t="shared" si="35"/>
        <v>0</v>
      </c>
      <c r="F424" s="210">
        <f t="shared" si="35"/>
        <v>0</v>
      </c>
      <c r="G424" s="210">
        <f t="shared" si="35"/>
        <v>0</v>
      </c>
      <c r="H424" s="210">
        <f t="shared" si="35"/>
        <v>0</v>
      </c>
      <c r="I424" s="210">
        <f t="shared" si="35"/>
        <v>0</v>
      </c>
      <c r="J424" s="210">
        <f t="shared" si="35"/>
        <v>0</v>
      </c>
      <c r="K424" s="210">
        <f t="shared" si="35"/>
        <v>0</v>
      </c>
      <c r="L424" s="210">
        <f t="shared" si="35"/>
        <v>0</v>
      </c>
      <c r="M424" s="210">
        <f t="shared" si="35"/>
        <v>0</v>
      </c>
      <c r="N424" s="210">
        <f t="shared" si="35"/>
        <v>0</v>
      </c>
      <c r="O424" s="210">
        <f t="shared" si="35"/>
        <v>0</v>
      </c>
      <c r="P424" s="210">
        <f t="shared" si="35"/>
        <v>0</v>
      </c>
      <c r="Q424" s="210">
        <f t="shared" si="35"/>
        <v>0</v>
      </c>
      <c r="R424" s="210">
        <f t="shared" si="35"/>
        <v>0</v>
      </c>
    </row>
    <row r="425" spans="1:18" hidden="1" outlineLevel="2" x14ac:dyDescent="0.35">
      <c r="A425" s="209" t="str">
        <f>'Usages mobilité'!A34</f>
        <v>Usage mobilité n°31</v>
      </c>
      <c r="B425" s="209" t="s">
        <v>637</v>
      </c>
      <c r="C425" s="209"/>
      <c r="D425" s="210">
        <f>IF(B$386&lt;&gt;"",IF(B$386='Usages mobilité'!BF34,'Usages mobilité'!BD34,0),0)</f>
        <v>0</v>
      </c>
      <c r="E425" s="210">
        <f t="shared" ref="E425:R434" si="36">$D425</f>
        <v>0</v>
      </c>
      <c r="F425" s="210">
        <f t="shared" si="36"/>
        <v>0</v>
      </c>
      <c r="G425" s="210">
        <f t="shared" si="36"/>
        <v>0</v>
      </c>
      <c r="H425" s="210">
        <f t="shared" si="36"/>
        <v>0</v>
      </c>
      <c r="I425" s="210">
        <f t="shared" si="36"/>
        <v>0</v>
      </c>
      <c r="J425" s="210">
        <f t="shared" si="36"/>
        <v>0</v>
      </c>
      <c r="K425" s="210">
        <f t="shared" si="36"/>
        <v>0</v>
      </c>
      <c r="L425" s="210">
        <f t="shared" si="36"/>
        <v>0</v>
      </c>
      <c r="M425" s="210">
        <f t="shared" si="36"/>
        <v>0</v>
      </c>
      <c r="N425" s="210">
        <f t="shared" si="36"/>
        <v>0</v>
      </c>
      <c r="O425" s="210">
        <f t="shared" si="36"/>
        <v>0</v>
      </c>
      <c r="P425" s="210">
        <f t="shared" si="36"/>
        <v>0</v>
      </c>
      <c r="Q425" s="210">
        <f t="shared" si="36"/>
        <v>0</v>
      </c>
      <c r="R425" s="210">
        <f t="shared" si="36"/>
        <v>0</v>
      </c>
    </row>
    <row r="426" spans="1:18" hidden="1" outlineLevel="2" x14ac:dyDescent="0.35">
      <c r="A426" s="209" t="str">
        <f>'Usages mobilité'!A35</f>
        <v>Usage mobilité n°32</v>
      </c>
      <c r="B426" s="209" t="s">
        <v>637</v>
      </c>
      <c r="C426" s="209"/>
      <c r="D426" s="210">
        <f>IF(B$386&lt;&gt;"",IF(B$386='Usages mobilité'!BF35,'Usages mobilité'!BD35,0),0)</f>
        <v>0</v>
      </c>
      <c r="E426" s="210">
        <f t="shared" si="36"/>
        <v>0</v>
      </c>
      <c r="F426" s="210">
        <f t="shared" si="36"/>
        <v>0</v>
      </c>
      <c r="G426" s="210">
        <f t="shared" si="36"/>
        <v>0</v>
      </c>
      <c r="H426" s="210">
        <f t="shared" si="36"/>
        <v>0</v>
      </c>
      <c r="I426" s="210">
        <f t="shared" si="36"/>
        <v>0</v>
      </c>
      <c r="J426" s="210">
        <f t="shared" si="36"/>
        <v>0</v>
      </c>
      <c r="K426" s="210">
        <f t="shared" si="36"/>
        <v>0</v>
      </c>
      <c r="L426" s="210">
        <f t="shared" si="36"/>
        <v>0</v>
      </c>
      <c r="M426" s="210">
        <f t="shared" si="36"/>
        <v>0</v>
      </c>
      <c r="N426" s="210">
        <f t="shared" si="36"/>
        <v>0</v>
      </c>
      <c r="O426" s="210">
        <f t="shared" si="36"/>
        <v>0</v>
      </c>
      <c r="P426" s="210">
        <f t="shared" si="36"/>
        <v>0</v>
      </c>
      <c r="Q426" s="210">
        <f t="shared" si="36"/>
        <v>0</v>
      </c>
      <c r="R426" s="210">
        <f t="shared" si="36"/>
        <v>0</v>
      </c>
    </row>
    <row r="427" spans="1:18" hidden="1" outlineLevel="2" x14ac:dyDescent="0.35">
      <c r="A427" s="209" t="str">
        <f>'Usages mobilité'!A36</f>
        <v>Usage mobilité n°33</v>
      </c>
      <c r="B427" s="209" t="s">
        <v>637</v>
      </c>
      <c r="C427" s="209"/>
      <c r="D427" s="210">
        <f>IF(B$386&lt;&gt;"",IF(B$386='Usages mobilité'!BF36,'Usages mobilité'!BD36,0),0)</f>
        <v>0</v>
      </c>
      <c r="E427" s="210">
        <f t="shared" si="36"/>
        <v>0</v>
      </c>
      <c r="F427" s="210">
        <f t="shared" si="36"/>
        <v>0</v>
      </c>
      <c r="G427" s="210">
        <f t="shared" si="36"/>
        <v>0</v>
      </c>
      <c r="H427" s="210">
        <f t="shared" si="36"/>
        <v>0</v>
      </c>
      <c r="I427" s="210">
        <f t="shared" si="36"/>
        <v>0</v>
      </c>
      <c r="J427" s="210">
        <f t="shared" si="36"/>
        <v>0</v>
      </c>
      <c r="K427" s="210">
        <f t="shared" si="36"/>
        <v>0</v>
      </c>
      <c r="L427" s="210">
        <f t="shared" si="36"/>
        <v>0</v>
      </c>
      <c r="M427" s="210">
        <f t="shared" si="36"/>
        <v>0</v>
      </c>
      <c r="N427" s="210">
        <f t="shared" si="36"/>
        <v>0</v>
      </c>
      <c r="O427" s="210">
        <f t="shared" si="36"/>
        <v>0</v>
      </c>
      <c r="P427" s="210">
        <f t="shared" si="36"/>
        <v>0</v>
      </c>
      <c r="Q427" s="210">
        <f t="shared" si="36"/>
        <v>0</v>
      </c>
      <c r="R427" s="210">
        <f t="shared" si="36"/>
        <v>0</v>
      </c>
    </row>
    <row r="428" spans="1:18" hidden="1" outlineLevel="2" x14ac:dyDescent="0.35">
      <c r="A428" s="209" t="str">
        <f>'Usages mobilité'!A37</f>
        <v>Usage mobilité n°34</v>
      </c>
      <c r="B428" s="209" t="s">
        <v>637</v>
      </c>
      <c r="C428" s="209"/>
      <c r="D428" s="210">
        <f>IF(B$386&lt;&gt;"",IF(B$386='Usages mobilité'!BF37,'Usages mobilité'!BD37,0),0)</f>
        <v>0</v>
      </c>
      <c r="E428" s="210">
        <f t="shared" si="36"/>
        <v>0</v>
      </c>
      <c r="F428" s="210">
        <f t="shared" si="36"/>
        <v>0</v>
      </c>
      <c r="G428" s="210">
        <f t="shared" si="36"/>
        <v>0</v>
      </c>
      <c r="H428" s="210">
        <f t="shared" si="36"/>
        <v>0</v>
      </c>
      <c r="I428" s="210">
        <f t="shared" si="36"/>
        <v>0</v>
      </c>
      <c r="J428" s="210">
        <f t="shared" si="36"/>
        <v>0</v>
      </c>
      <c r="K428" s="210">
        <f t="shared" si="36"/>
        <v>0</v>
      </c>
      <c r="L428" s="210">
        <f t="shared" si="36"/>
        <v>0</v>
      </c>
      <c r="M428" s="210">
        <f t="shared" si="36"/>
        <v>0</v>
      </c>
      <c r="N428" s="210">
        <f t="shared" si="36"/>
        <v>0</v>
      </c>
      <c r="O428" s="210">
        <f t="shared" si="36"/>
        <v>0</v>
      </c>
      <c r="P428" s="210">
        <f t="shared" si="36"/>
        <v>0</v>
      </c>
      <c r="Q428" s="210">
        <f t="shared" si="36"/>
        <v>0</v>
      </c>
      <c r="R428" s="210">
        <f t="shared" si="36"/>
        <v>0</v>
      </c>
    </row>
    <row r="429" spans="1:18" hidden="1" outlineLevel="2" x14ac:dyDescent="0.35">
      <c r="A429" s="209" t="str">
        <f>'Usages mobilité'!A38</f>
        <v>Usage mobilité n°35</v>
      </c>
      <c r="B429" s="209" t="s">
        <v>637</v>
      </c>
      <c r="C429" s="209"/>
      <c r="D429" s="210">
        <f>IF(B$386&lt;&gt;"",IF(B$386='Usages mobilité'!BF38,'Usages mobilité'!BD38,0),0)</f>
        <v>0</v>
      </c>
      <c r="E429" s="210">
        <f t="shared" si="36"/>
        <v>0</v>
      </c>
      <c r="F429" s="210">
        <f t="shared" si="36"/>
        <v>0</v>
      </c>
      <c r="G429" s="210">
        <f t="shared" si="36"/>
        <v>0</v>
      </c>
      <c r="H429" s="210">
        <f t="shared" si="36"/>
        <v>0</v>
      </c>
      <c r="I429" s="210">
        <f t="shared" si="36"/>
        <v>0</v>
      </c>
      <c r="J429" s="210">
        <f t="shared" si="36"/>
        <v>0</v>
      </c>
      <c r="K429" s="210">
        <f t="shared" si="36"/>
        <v>0</v>
      </c>
      <c r="L429" s="210">
        <f t="shared" si="36"/>
        <v>0</v>
      </c>
      <c r="M429" s="210">
        <f t="shared" si="36"/>
        <v>0</v>
      </c>
      <c r="N429" s="210">
        <f t="shared" si="36"/>
        <v>0</v>
      </c>
      <c r="O429" s="210">
        <f t="shared" si="36"/>
        <v>0</v>
      </c>
      <c r="P429" s="210">
        <f t="shared" si="36"/>
        <v>0</v>
      </c>
      <c r="Q429" s="210">
        <f t="shared" si="36"/>
        <v>0</v>
      </c>
      <c r="R429" s="210">
        <f t="shared" si="36"/>
        <v>0</v>
      </c>
    </row>
    <row r="430" spans="1:18" hidden="1" outlineLevel="2" x14ac:dyDescent="0.35">
      <c r="A430" s="209" t="str">
        <f>'Usages mobilité'!A39</f>
        <v>Usage mobilité n°36</v>
      </c>
      <c r="B430" s="209" t="s">
        <v>637</v>
      </c>
      <c r="C430" s="209"/>
      <c r="D430" s="210">
        <f>IF(B$386&lt;&gt;"",IF(B$386='Usages mobilité'!BF39,'Usages mobilité'!BD39,0),0)</f>
        <v>0</v>
      </c>
      <c r="E430" s="210">
        <f t="shared" si="36"/>
        <v>0</v>
      </c>
      <c r="F430" s="210">
        <f t="shared" si="36"/>
        <v>0</v>
      </c>
      <c r="G430" s="210">
        <f t="shared" si="36"/>
        <v>0</v>
      </c>
      <c r="H430" s="210">
        <f t="shared" si="36"/>
        <v>0</v>
      </c>
      <c r="I430" s="210">
        <f t="shared" si="36"/>
        <v>0</v>
      </c>
      <c r="J430" s="210">
        <f t="shared" si="36"/>
        <v>0</v>
      </c>
      <c r="K430" s="210">
        <f t="shared" si="36"/>
        <v>0</v>
      </c>
      <c r="L430" s="210">
        <f t="shared" si="36"/>
        <v>0</v>
      </c>
      <c r="M430" s="210">
        <f t="shared" si="36"/>
        <v>0</v>
      </c>
      <c r="N430" s="210">
        <f t="shared" si="36"/>
        <v>0</v>
      </c>
      <c r="O430" s="210">
        <f t="shared" si="36"/>
        <v>0</v>
      </c>
      <c r="P430" s="210">
        <f t="shared" si="36"/>
        <v>0</v>
      </c>
      <c r="Q430" s="210">
        <f t="shared" si="36"/>
        <v>0</v>
      </c>
      <c r="R430" s="210">
        <f t="shared" si="36"/>
        <v>0</v>
      </c>
    </row>
    <row r="431" spans="1:18" hidden="1" outlineLevel="2" x14ac:dyDescent="0.35">
      <c r="A431" s="209" t="str">
        <f>'Usages mobilité'!A40</f>
        <v>Usage mobilité n°37</v>
      </c>
      <c r="B431" s="209" t="s">
        <v>637</v>
      </c>
      <c r="C431" s="209"/>
      <c r="D431" s="210">
        <f>IF(B$386&lt;&gt;"",IF(B$386='Usages mobilité'!BF40,'Usages mobilité'!BD40,0),0)</f>
        <v>0</v>
      </c>
      <c r="E431" s="210">
        <f t="shared" si="36"/>
        <v>0</v>
      </c>
      <c r="F431" s="210">
        <f t="shared" si="36"/>
        <v>0</v>
      </c>
      <c r="G431" s="210">
        <f t="shared" si="36"/>
        <v>0</v>
      </c>
      <c r="H431" s="210">
        <f t="shared" si="36"/>
        <v>0</v>
      </c>
      <c r="I431" s="210">
        <f t="shared" si="36"/>
        <v>0</v>
      </c>
      <c r="J431" s="210">
        <f t="shared" si="36"/>
        <v>0</v>
      </c>
      <c r="K431" s="210">
        <f t="shared" si="36"/>
        <v>0</v>
      </c>
      <c r="L431" s="210">
        <f t="shared" si="36"/>
        <v>0</v>
      </c>
      <c r="M431" s="210">
        <f t="shared" si="36"/>
        <v>0</v>
      </c>
      <c r="N431" s="210">
        <f t="shared" si="36"/>
        <v>0</v>
      </c>
      <c r="O431" s="210">
        <f t="shared" si="36"/>
        <v>0</v>
      </c>
      <c r="P431" s="210">
        <f t="shared" si="36"/>
        <v>0</v>
      </c>
      <c r="Q431" s="210">
        <f t="shared" si="36"/>
        <v>0</v>
      </c>
      <c r="R431" s="210">
        <f t="shared" si="36"/>
        <v>0</v>
      </c>
    </row>
    <row r="432" spans="1:18" hidden="1" outlineLevel="2" x14ac:dyDescent="0.35">
      <c r="A432" s="209" t="str">
        <f>'Usages mobilité'!A41</f>
        <v>Usage mobilité n°38</v>
      </c>
      <c r="B432" s="209" t="s">
        <v>637</v>
      </c>
      <c r="C432" s="209"/>
      <c r="D432" s="210">
        <f>IF(B$386&lt;&gt;"",IF(B$386='Usages mobilité'!BF41,'Usages mobilité'!BD41,0),0)</f>
        <v>0</v>
      </c>
      <c r="E432" s="210">
        <f t="shared" si="36"/>
        <v>0</v>
      </c>
      <c r="F432" s="210">
        <f t="shared" si="36"/>
        <v>0</v>
      </c>
      <c r="G432" s="210">
        <f t="shared" si="36"/>
        <v>0</v>
      </c>
      <c r="H432" s="210">
        <f t="shared" si="36"/>
        <v>0</v>
      </c>
      <c r="I432" s="210">
        <f t="shared" si="36"/>
        <v>0</v>
      </c>
      <c r="J432" s="210">
        <f t="shared" si="36"/>
        <v>0</v>
      </c>
      <c r="K432" s="210">
        <f t="shared" si="36"/>
        <v>0</v>
      </c>
      <c r="L432" s="210">
        <f t="shared" si="36"/>
        <v>0</v>
      </c>
      <c r="M432" s="210">
        <f t="shared" si="36"/>
        <v>0</v>
      </c>
      <c r="N432" s="210">
        <f t="shared" si="36"/>
        <v>0</v>
      </c>
      <c r="O432" s="210">
        <f t="shared" si="36"/>
        <v>0</v>
      </c>
      <c r="P432" s="210">
        <f t="shared" si="36"/>
        <v>0</v>
      </c>
      <c r="Q432" s="210">
        <f t="shared" si="36"/>
        <v>0</v>
      </c>
      <c r="R432" s="210">
        <f t="shared" si="36"/>
        <v>0</v>
      </c>
    </row>
    <row r="433" spans="1:18" hidden="1" outlineLevel="2" x14ac:dyDescent="0.35">
      <c r="A433" s="209" t="str">
        <f>'Usages mobilité'!A42</f>
        <v>Usage mobilité n°39</v>
      </c>
      <c r="B433" s="209" t="s">
        <v>637</v>
      </c>
      <c r="C433" s="209"/>
      <c r="D433" s="210">
        <f>IF(B$386&lt;&gt;"",IF(B$386='Usages mobilité'!BF42,'Usages mobilité'!BD42,0),0)</f>
        <v>0</v>
      </c>
      <c r="E433" s="210">
        <f t="shared" si="36"/>
        <v>0</v>
      </c>
      <c r="F433" s="210">
        <f t="shared" si="36"/>
        <v>0</v>
      </c>
      <c r="G433" s="210">
        <f t="shared" si="36"/>
        <v>0</v>
      </c>
      <c r="H433" s="210">
        <f t="shared" si="36"/>
        <v>0</v>
      </c>
      <c r="I433" s="210">
        <f t="shared" si="36"/>
        <v>0</v>
      </c>
      <c r="J433" s="210">
        <f t="shared" si="36"/>
        <v>0</v>
      </c>
      <c r="K433" s="210">
        <f t="shared" si="36"/>
        <v>0</v>
      </c>
      <c r="L433" s="210">
        <f t="shared" si="36"/>
        <v>0</v>
      </c>
      <c r="M433" s="210">
        <f t="shared" si="36"/>
        <v>0</v>
      </c>
      <c r="N433" s="210">
        <f t="shared" si="36"/>
        <v>0</v>
      </c>
      <c r="O433" s="210">
        <f t="shared" si="36"/>
        <v>0</v>
      </c>
      <c r="P433" s="210">
        <f t="shared" si="36"/>
        <v>0</v>
      </c>
      <c r="Q433" s="210">
        <f t="shared" si="36"/>
        <v>0</v>
      </c>
      <c r="R433" s="210">
        <f t="shared" si="36"/>
        <v>0</v>
      </c>
    </row>
    <row r="434" spans="1:18" hidden="1" outlineLevel="2" x14ac:dyDescent="0.35">
      <c r="A434" s="209" t="str">
        <f>'Usages mobilité'!A43</f>
        <v>Usage mobilité n°40</v>
      </c>
      <c r="B434" s="209" t="s">
        <v>637</v>
      </c>
      <c r="C434" s="209"/>
      <c r="D434" s="210">
        <f>IF(B$386&lt;&gt;"",IF(B$386='Usages mobilité'!BF43,'Usages mobilité'!BD43,0),0)</f>
        <v>0</v>
      </c>
      <c r="E434" s="210">
        <f t="shared" si="36"/>
        <v>0</v>
      </c>
      <c r="F434" s="210">
        <f t="shared" si="36"/>
        <v>0</v>
      </c>
      <c r="G434" s="210">
        <f t="shared" si="36"/>
        <v>0</v>
      </c>
      <c r="H434" s="210">
        <f t="shared" si="36"/>
        <v>0</v>
      </c>
      <c r="I434" s="210">
        <f t="shared" si="36"/>
        <v>0</v>
      </c>
      <c r="J434" s="210">
        <f t="shared" si="36"/>
        <v>0</v>
      </c>
      <c r="K434" s="210">
        <f t="shared" si="36"/>
        <v>0</v>
      </c>
      <c r="L434" s="210">
        <f t="shared" si="36"/>
        <v>0</v>
      </c>
      <c r="M434" s="210">
        <f t="shared" si="36"/>
        <v>0</v>
      </c>
      <c r="N434" s="210">
        <f t="shared" si="36"/>
        <v>0</v>
      </c>
      <c r="O434" s="210">
        <f t="shared" si="36"/>
        <v>0</v>
      </c>
      <c r="P434" s="210">
        <f t="shared" si="36"/>
        <v>0</v>
      </c>
      <c r="Q434" s="210">
        <f t="shared" si="36"/>
        <v>0</v>
      </c>
      <c r="R434" s="210">
        <f t="shared" si="36"/>
        <v>0</v>
      </c>
    </row>
    <row r="435" spans="1:18" hidden="1" outlineLevel="2" x14ac:dyDescent="0.35">
      <c r="A435" s="209" t="str">
        <f>'Usages mobilité'!A44</f>
        <v>Usage mobilité n°41</v>
      </c>
      <c r="B435" s="209" t="s">
        <v>637</v>
      </c>
      <c r="C435" s="209"/>
      <c r="D435" s="210">
        <f>IF(B$386&lt;&gt;"",IF(B$386='Usages mobilité'!BF44,'Usages mobilité'!BD44,0),0)</f>
        <v>0</v>
      </c>
      <c r="E435" s="210">
        <f t="shared" ref="E435:R444" si="37">$D435</f>
        <v>0</v>
      </c>
      <c r="F435" s="210">
        <f t="shared" si="37"/>
        <v>0</v>
      </c>
      <c r="G435" s="210">
        <f t="shared" si="37"/>
        <v>0</v>
      </c>
      <c r="H435" s="210">
        <f t="shared" si="37"/>
        <v>0</v>
      </c>
      <c r="I435" s="210">
        <f t="shared" si="37"/>
        <v>0</v>
      </c>
      <c r="J435" s="210">
        <f t="shared" si="37"/>
        <v>0</v>
      </c>
      <c r="K435" s="210">
        <f t="shared" si="37"/>
        <v>0</v>
      </c>
      <c r="L435" s="210">
        <f t="shared" si="37"/>
        <v>0</v>
      </c>
      <c r="M435" s="210">
        <f t="shared" si="37"/>
        <v>0</v>
      </c>
      <c r="N435" s="210">
        <f t="shared" si="37"/>
        <v>0</v>
      </c>
      <c r="O435" s="210">
        <f t="shared" si="37"/>
        <v>0</v>
      </c>
      <c r="P435" s="210">
        <f t="shared" si="37"/>
        <v>0</v>
      </c>
      <c r="Q435" s="210">
        <f t="shared" si="37"/>
        <v>0</v>
      </c>
      <c r="R435" s="210">
        <f t="shared" si="37"/>
        <v>0</v>
      </c>
    </row>
    <row r="436" spans="1:18" hidden="1" outlineLevel="2" x14ac:dyDescent="0.35">
      <c r="A436" s="209" t="str">
        <f>'Usages mobilité'!A45</f>
        <v>Usage mobilité n°42</v>
      </c>
      <c r="B436" s="209" t="s">
        <v>637</v>
      </c>
      <c r="C436" s="209"/>
      <c r="D436" s="210">
        <f>IF(B$386&lt;&gt;"",IF(B$386='Usages mobilité'!BF45,'Usages mobilité'!BD45,0),0)</f>
        <v>0</v>
      </c>
      <c r="E436" s="210">
        <f t="shared" si="37"/>
        <v>0</v>
      </c>
      <c r="F436" s="210">
        <f t="shared" si="37"/>
        <v>0</v>
      </c>
      <c r="G436" s="210">
        <f t="shared" si="37"/>
        <v>0</v>
      </c>
      <c r="H436" s="210">
        <f t="shared" si="37"/>
        <v>0</v>
      </c>
      <c r="I436" s="210">
        <f t="shared" si="37"/>
        <v>0</v>
      </c>
      <c r="J436" s="210">
        <f t="shared" si="37"/>
        <v>0</v>
      </c>
      <c r="K436" s="210">
        <f t="shared" si="37"/>
        <v>0</v>
      </c>
      <c r="L436" s="210">
        <f t="shared" si="37"/>
        <v>0</v>
      </c>
      <c r="M436" s="210">
        <f t="shared" si="37"/>
        <v>0</v>
      </c>
      <c r="N436" s="210">
        <f t="shared" si="37"/>
        <v>0</v>
      </c>
      <c r="O436" s="210">
        <f t="shared" si="37"/>
        <v>0</v>
      </c>
      <c r="P436" s="210">
        <f t="shared" si="37"/>
        <v>0</v>
      </c>
      <c r="Q436" s="210">
        <f t="shared" si="37"/>
        <v>0</v>
      </c>
      <c r="R436" s="210">
        <f t="shared" si="37"/>
        <v>0</v>
      </c>
    </row>
    <row r="437" spans="1:18" hidden="1" outlineLevel="2" x14ac:dyDescent="0.35">
      <c r="A437" s="209" t="str">
        <f>'Usages mobilité'!A46</f>
        <v>Usage mobilité n°43</v>
      </c>
      <c r="B437" s="209" t="s">
        <v>637</v>
      </c>
      <c r="C437" s="209"/>
      <c r="D437" s="210">
        <f>IF(B$386&lt;&gt;"",IF(B$386='Usages mobilité'!BF46,'Usages mobilité'!BD46,0),0)</f>
        <v>0</v>
      </c>
      <c r="E437" s="210">
        <f t="shared" si="37"/>
        <v>0</v>
      </c>
      <c r="F437" s="210">
        <f t="shared" si="37"/>
        <v>0</v>
      </c>
      <c r="G437" s="210">
        <f t="shared" si="37"/>
        <v>0</v>
      </c>
      <c r="H437" s="210">
        <f t="shared" si="37"/>
        <v>0</v>
      </c>
      <c r="I437" s="210">
        <f t="shared" si="37"/>
        <v>0</v>
      </c>
      <c r="J437" s="210">
        <f t="shared" si="37"/>
        <v>0</v>
      </c>
      <c r="K437" s="210">
        <f t="shared" si="37"/>
        <v>0</v>
      </c>
      <c r="L437" s="210">
        <f t="shared" si="37"/>
        <v>0</v>
      </c>
      <c r="M437" s="210">
        <f t="shared" si="37"/>
        <v>0</v>
      </c>
      <c r="N437" s="210">
        <f t="shared" si="37"/>
        <v>0</v>
      </c>
      <c r="O437" s="210">
        <f t="shared" si="37"/>
        <v>0</v>
      </c>
      <c r="P437" s="210">
        <f t="shared" si="37"/>
        <v>0</v>
      </c>
      <c r="Q437" s="210">
        <f t="shared" si="37"/>
        <v>0</v>
      </c>
      <c r="R437" s="210">
        <f t="shared" si="37"/>
        <v>0</v>
      </c>
    </row>
    <row r="438" spans="1:18" hidden="1" outlineLevel="2" x14ac:dyDescent="0.35">
      <c r="A438" s="209" t="str">
        <f>'Usages mobilité'!A47</f>
        <v>Usage mobilité n°44</v>
      </c>
      <c r="B438" s="209" t="s">
        <v>637</v>
      </c>
      <c r="C438" s="209"/>
      <c r="D438" s="210">
        <f>IF(B$386&lt;&gt;"",IF(B$386='Usages mobilité'!BF47,'Usages mobilité'!BD47,0),0)</f>
        <v>0</v>
      </c>
      <c r="E438" s="210">
        <f t="shared" si="37"/>
        <v>0</v>
      </c>
      <c r="F438" s="210">
        <f t="shared" si="37"/>
        <v>0</v>
      </c>
      <c r="G438" s="210">
        <f t="shared" si="37"/>
        <v>0</v>
      </c>
      <c r="H438" s="210">
        <f t="shared" si="37"/>
        <v>0</v>
      </c>
      <c r="I438" s="210">
        <f t="shared" si="37"/>
        <v>0</v>
      </c>
      <c r="J438" s="210">
        <f t="shared" si="37"/>
        <v>0</v>
      </c>
      <c r="K438" s="210">
        <f t="shared" si="37"/>
        <v>0</v>
      </c>
      <c r="L438" s="210">
        <f t="shared" si="37"/>
        <v>0</v>
      </c>
      <c r="M438" s="210">
        <f t="shared" si="37"/>
        <v>0</v>
      </c>
      <c r="N438" s="210">
        <f t="shared" si="37"/>
        <v>0</v>
      </c>
      <c r="O438" s="210">
        <f t="shared" si="37"/>
        <v>0</v>
      </c>
      <c r="P438" s="210">
        <f t="shared" si="37"/>
        <v>0</v>
      </c>
      <c r="Q438" s="210">
        <f t="shared" si="37"/>
        <v>0</v>
      </c>
      <c r="R438" s="210">
        <f t="shared" si="37"/>
        <v>0</v>
      </c>
    </row>
    <row r="439" spans="1:18" hidden="1" outlineLevel="2" x14ac:dyDescent="0.35">
      <c r="A439" s="209" t="str">
        <f>'Usages mobilité'!A48</f>
        <v>Usage mobilité n°45</v>
      </c>
      <c r="B439" s="209" t="s">
        <v>637</v>
      </c>
      <c r="C439" s="209"/>
      <c r="D439" s="210">
        <f>IF(B$386&lt;&gt;"",IF(B$386='Usages mobilité'!BF48,'Usages mobilité'!BD48,0),0)</f>
        <v>0</v>
      </c>
      <c r="E439" s="210">
        <f t="shared" si="37"/>
        <v>0</v>
      </c>
      <c r="F439" s="210">
        <f t="shared" si="37"/>
        <v>0</v>
      </c>
      <c r="G439" s="210">
        <f t="shared" si="37"/>
        <v>0</v>
      </c>
      <c r="H439" s="210">
        <f t="shared" si="37"/>
        <v>0</v>
      </c>
      <c r="I439" s="210">
        <f t="shared" si="37"/>
        <v>0</v>
      </c>
      <c r="J439" s="210">
        <f t="shared" si="37"/>
        <v>0</v>
      </c>
      <c r="K439" s="210">
        <f t="shared" si="37"/>
        <v>0</v>
      </c>
      <c r="L439" s="210">
        <f t="shared" si="37"/>
        <v>0</v>
      </c>
      <c r="M439" s="210">
        <f t="shared" si="37"/>
        <v>0</v>
      </c>
      <c r="N439" s="210">
        <f t="shared" si="37"/>
        <v>0</v>
      </c>
      <c r="O439" s="210">
        <f t="shared" si="37"/>
        <v>0</v>
      </c>
      <c r="P439" s="210">
        <f t="shared" si="37"/>
        <v>0</v>
      </c>
      <c r="Q439" s="210">
        <f t="shared" si="37"/>
        <v>0</v>
      </c>
      <c r="R439" s="210">
        <f t="shared" si="37"/>
        <v>0</v>
      </c>
    </row>
    <row r="440" spans="1:18" hidden="1" outlineLevel="2" x14ac:dyDescent="0.35">
      <c r="A440" s="209" t="str">
        <f>'Usages mobilité'!A49</f>
        <v>Usage mobilité n°46</v>
      </c>
      <c r="B440" s="209" t="s">
        <v>637</v>
      </c>
      <c r="C440" s="209"/>
      <c r="D440" s="210">
        <f>IF(B$386&lt;&gt;"",IF(B$386='Usages mobilité'!BF49,'Usages mobilité'!BD49,0),0)</f>
        <v>0</v>
      </c>
      <c r="E440" s="210">
        <f t="shared" si="37"/>
        <v>0</v>
      </c>
      <c r="F440" s="210">
        <f t="shared" si="37"/>
        <v>0</v>
      </c>
      <c r="G440" s="210">
        <f t="shared" si="37"/>
        <v>0</v>
      </c>
      <c r="H440" s="210">
        <f t="shared" si="37"/>
        <v>0</v>
      </c>
      <c r="I440" s="210">
        <f t="shared" si="37"/>
        <v>0</v>
      </c>
      <c r="J440" s="210">
        <f t="shared" si="37"/>
        <v>0</v>
      </c>
      <c r="K440" s="210">
        <f t="shared" si="37"/>
        <v>0</v>
      </c>
      <c r="L440" s="210">
        <f t="shared" si="37"/>
        <v>0</v>
      </c>
      <c r="M440" s="210">
        <f t="shared" si="37"/>
        <v>0</v>
      </c>
      <c r="N440" s="210">
        <f t="shared" si="37"/>
        <v>0</v>
      </c>
      <c r="O440" s="210">
        <f t="shared" si="37"/>
        <v>0</v>
      </c>
      <c r="P440" s="210">
        <f t="shared" si="37"/>
        <v>0</v>
      </c>
      <c r="Q440" s="210">
        <f t="shared" si="37"/>
        <v>0</v>
      </c>
      <c r="R440" s="210">
        <f t="shared" si="37"/>
        <v>0</v>
      </c>
    </row>
    <row r="441" spans="1:18" hidden="1" outlineLevel="2" x14ac:dyDescent="0.35">
      <c r="A441" s="209" t="str">
        <f>'Usages mobilité'!A50</f>
        <v>Usage mobilité n°47</v>
      </c>
      <c r="B441" s="209" t="s">
        <v>637</v>
      </c>
      <c r="C441" s="209"/>
      <c r="D441" s="210">
        <f>IF(B$386&lt;&gt;"",IF(B$386='Usages mobilité'!BF50,'Usages mobilité'!BD50,0),0)</f>
        <v>0</v>
      </c>
      <c r="E441" s="210">
        <f t="shared" si="37"/>
        <v>0</v>
      </c>
      <c r="F441" s="210">
        <f t="shared" si="37"/>
        <v>0</v>
      </c>
      <c r="G441" s="210">
        <f t="shared" si="37"/>
        <v>0</v>
      </c>
      <c r="H441" s="210">
        <f t="shared" si="37"/>
        <v>0</v>
      </c>
      <c r="I441" s="210">
        <f t="shared" si="37"/>
        <v>0</v>
      </c>
      <c r="J441" s="210">
        <f t="shared" si="37"/>
        <v>0</v>
      </c>
      <c r="K441" s="210">
        <f t="shared" si="37"/>
        <v>0</v>
      </c>
      <c r="L441" s="210">
        <f t="shared" si="37"/>
        <v>0</v>
      </c>
      <c r="M441" s="210">
        <f t="shared" si="37"/>
        <v>0</v>
      </c>
      <c r="N441" s="210">
        <f t="shared" si="37"/>
        <v>0</v>
      </c>
      <c r="O441" s="210">
        <f t="shared" si="37"/>
        <v>0</v>
      </c>
      <c r="P441" s="210">
        <f t="shared" si="37"/>
        <v>0</v>
      </c>
      <c r="Q441" s="210">
        <f t="shared" si="37"/>
        <v>0</v>
      </c>
      <c r="R441" s="210">
        <f t="shared" si="37"/>
        <v>0</v>
      </c>
    </row>
    <row r="442" spans="1:18" hidden="1" outlineLevel="2" x14ac:dyDescent="0.35">
      <c r="A442" s="209" t="str">
        <f>'Usages mobilité'!A51</f>
        <v>Usage mobilité n°48</v>
      </c>
      <c r="B442" s="209" t="s">
        <v>637</v>
      </c>
      <c r="C442" s="209"/>
      <c r="D442" s="210">
        <f>IF(B$386&lt;&gt;"",IF(B$386='Usages mobilité'!BF51,'Usages mobilité'!BD51,0),0)</f>
        <v>0</v>
      </c>
      <c r="E442" s="210">
        <f t="shared" si="37"/>
        <v>0</v>
      </c>
      <c r="F442" s="210">
        <f t="shared" si="37"/>
        <v>0</v>
      </c>
      <c r="G442" s="210">
        <f t="shared" si="37"/>
        <v>0</v>
      </c>
      <c r="H442" s="210">
        <f t="shared" si="37"/>
        <v>0</v>
      </c>
      <c r="I442" s="210">
        <f t="shared" si="37"/>
        <v>0</v>
      </c>
      <c r="J442" s="210">
        <f t="shared" si="37"/>
        <v>0</v>
      </c>
      <c r="K442" s="210">
        <f t="shared" si="37"/>
        <v>0</v>
      </c>
      <c r="L442" s="210">
        <f t="shared" si="37"/>
        <v>0</v>
      </c>
      <c r="M442" s="210">
        <f t="shared" si="37"/>
        <v>0</v>
      </c>
      <c r="N442" s="210">
        <f t="shared" si="37"/>
        <v>0</v>
      </c>
      <c r="O442" s="210">
        <f t="shared" si="37"/>
        <v>0</v>
      </c>
      <c r="P442" s="210">
        <f t="shared" si="37"/>
        <v>0</v>
      </c>
      <c r="Q442" s="210">
        <f t="shared" si="37"/>
        <v>0</v>
      </c>
      <c r="R442" s="210">
        <f t="shared" si="37"/>
        <v>0</v>
      </c>
    </row>
    <row r="443" spans="1:18" hidden="1" outlineLevel="2" x14ac:dyDescent="0.35">
      <c r="A443" s="209" t="str">
        <f>'Usages mobilité'!A52</f>
        <v>Usage mobilité n°49</v>
      </c>
      <c r="B443" s="209" t="s">
        <v>637</v>
      </c>
      <c r="C443" s="209"/>
      <c r="D443" s="210">
        <f>IF(B$386&lt;&gt;"",IF(B$386='Usages mobilité'!BF52,'Usages mobilité'!BD52,0),0)</f>
        <v>0</v>
      </c>
      <c r="E443" s="210">
        <f t="shared" si="37"/>
        <v>0</v>
      </c>
      <c r="F443" s="210">
        <f t="shared" si="37"/>
        <v>0</v>
      </c>
      <c r="G443" s="210">
        <f t="shared" si="37"/>
        <v>0</v>
      </c>
      <c r="H443" s="210">
        <f t="shared" si="37"/>
        <v>0</v>
      </c>
      <c r="I443" s="210">
        <f t="shared" si="37"/>
        <v>0</v>
      </c>
      <c r="J443" s="210">
        <f t="shared" si="37"/>
        <v>0</v>
      </c>
      <c r="K443" s="210">
        <f t="shared" si="37"/>
        <v>0</v>
      </c>
      <c r="L443" s="210">
        <f t="shared" si="37"/>
        <v>0</v>
      </c>
      <c r="M443" s="210">
        <f t="shared" si="37"/>
        <v>0</v>
      </c>
      <c r="N443" s="210">
        <f t="shared" si="37"/>
        <v>0</v>
      </c>
      <c r="O443" s="210">
        <f t="shared" si="37"/>
        <v>0</v>
      </c>
      <c r="P443" s="210">
        <f t="shared" si="37"/>
        <v>0</v>
      </c>
      <c r="Q443" s="210">
        <f t="shared" si="37"/>
        <v>0</v>
      </c>
      <c r="R443" s="210">
        <f t="shared" si="37"/>
        <v>0</v>
      </c>
    </row>
    <row r="444" spans="1:18" hidden="1" outlineLevel="2" x14ac:dyDescent="0.35">
      <c r="A444" s="209" t="str">
        <f>'Usages mobilité'!A53</f>
        <v>Usage mobilité n°50</v>
      </c>
      <c r="B444" s="209" t="s">
        <v>637</v>
      </c>
      <c r="C444" s="209"/>
      <c r="D444" s="210">
        <f>IF(B$386&lt;&gt;"",IF(B$386='Usages mobilité'!BF53,'Usages mobilité'!BD53,0),0)</f>
        <v>0</v>
      </c>
      <c r="E444" s="210">
        <f t="shared" si="37"/>
        <v>0</v>
      </c>
      <c r="F444" s="210">
        <f t="shared" si="37"/>
        <v>0</v>
      </c>
      <c r="G444" s="210">
        <f t="shared" si="37"/>
        <v>0</v>
      </c>
      <c r="H444" s="210">
        <f t="shared" si="37"/>
        <v>0</v>
      </c>
      <c r="I444" s="210">
        <f t="shared" si="37"/>
        <v>0</v>
      </c>
      <c r="J444" s="210">
        <f t="shared" si="37"/>
        <v>0</v>
      </c>
      <c r="K444" s="210">
        <f t="shared" si="37"/>
        <v>0</v>
      </c>
      <c r="L444" s="210">
        <f t="shared" si="37"/>
        <v>0</v>
      </c>
      <c r="M444" s="210">
        <f t="shared" si="37"/>
        <v>0</v>
      </c>
      <c r="N444" s="210">
        <f t="shared" si="37"/>
        <v>0</v>
      </c>
      <c r="O444" s="210">
        <f t="shared" si="37"/>
        <v>0</v>
      </c>
      <c r="P444" s="210">
        <f t="shared" si="37"/>
        <v>0</v>
      </c>
      <c r="Q444" s="210">
        <f t="shared" si="37"/>
        <v>0</v>
      </c>
      <c r="R444" s="210">
        <f t="shared" si="37"/>
        <v>0</v>
      </c>
    </row>
    <row r="445" spans="1:18" hidden="1" outlineLevel="1" collapsed="1" x14ac:dyDescent="0.35">
      <c r="A445" s="209" t="s">
        <v>643</v>
      </c>
      <c r="B445" s="209"/>
      <c r="C445" s="209"/>
      <c r="D445" s="210">
        <f t="shared" ref="D445:R445" si="38">SUM(D395:D444)</f>
        <v>0</v>
      </c>
      <c r="E445" s="210">
        <f t="shared" si="38"/>
        <v>0</v>
      </c>
      <c r="F445" s="210">
        <f t="shared" si="38"/>
        <v>0</v>
      </c>
      <c r="G445" s="210">
        <f t="shared" si="38"/>
        <v>0</v>
      </c>
      <c r="H445" s="210">
        <f t="shared" si="38"/>
        <v>0</v>
      </c>
      <c r="I445" s="210">
        <f t="shared" si="38"/>
        <v>0</v>
      </c>
      <c r="J445" s="210">
        <f t="shared" si="38"/>
        <v>0</v>
      </c>
      <c r="K445" s="210">
        <f t="shared" si="38"/>
        <v>0</v>
      </c>
      <c r="L445" s="210">
        <f t="shared" si="38"/>
        <v>0</v>
      </c>
      <c r="M445" s="210">
        <f t="shared" si="38"/>
        <v>0</v>
      </c>
      <c r="N445" s="210">
        <f t="shared" si="38"/>
        <v>0</v>
      </c>
      <c r="O445" s="210">
        <f t="shared" si="38"/>
        <v>0</v>
      </c>
      <c r="P445" s="210">
        <f t="shared" si="38"/>
        <v>0</v>
      </c>
      <c r="Q445" s="210">
        <f t="shared" si="38"/>
        <v>0</v>
      </c>
      <c r="R445" s="210">
        <f t="shared" si="38"/>
        <v>0</v>
      </c>
    </row>
    <row r="446" spans="1:18" hidden="1" outlineLevel="2" x14ac:dyDescent="0.35">
      <c r="A446" s="209" t="str">
        <f>'Usages mobilité'!A4</f>
        <v>Usage mobilité n°1</v>
      </c>
      <c r="B446" s="209" t="s">
        <v>639</v>
      </c>
      <c r="C446" s="209"/>
      <c r="D446" s="210">
        <f>D395*'Usages mobilité'!$BG4*(1+'Usages mobilité'!$BH4)^(D$389-$D$389)/1000</f>
        <v>0</v>
      </c>
      <c r="E446" s="210">
        <f>E395*'Usages mobilité'!$BG4*(1+'Usages mobilité'!$BH4)^(E$389-$D$389)/1000</f>
        <v>0</v>
      </c>
      <c r="F446" s="210">
        <f>F395*'Usages mobilité'!$BG4*(1+'Usages mobilité'!$BH4)^(F$389-$D$389)/1000</f>
        <v>0</v>
      </c>
      <c r="G446" s="210">
        <f>G395*'Usages mobilité'!$BG4*(1+'Usages mobilité'!$BH4)^(G$389-$D$389)/1000</f>
        <v>0</v>
      </c>
      <c r="H446" s="210">
        <f>H395*'Usages mobilité'!$BG4*(1+'Usages mobilité'!$BH4)^(H$389-$D$389)/1000</f>
        <v>0</v>
      </c>
      <c r="I446" s="210">
        <f>I395*'Usages mobilité'!$BG4*(1+'Usages mobilité'!$BH4)^(I$389-$D$389)/1000</f>
        <v>0</v>
      </c>
      <c r="J446" s="210">
        <f>J395*'Usages mobilité'!$BG4*(1+'Usages mobilité'!$BH4)^(J$389-$D$389)/1000</f>
        <v>0</v>
      </c>
      <c r="K446" s="210">
        <f>K395*'Usages mobilité'!$BG4*(1+'Usages mobilité'!$BH4)^(K$389-$D$389)/1000</f>
        <v>0</v>
      </c>
      <c r="L446" s="210">
        <f>L395*'Usages mobilité'!$BG4*(1+'Usages mobilité'!$BH4)^(L$389-$D$389)/1000</f>
        <v>0</v>
      </c>
      <c r="M446" s="210">
        <f>M395*'Usages mobilité'!$BG4*(1+'Usages mobilité'!$BH4)^(M$389-$D$389)/1000</f>
        <v>0</v>
      </c>
      <c r="N446" s="210">
        <f>N395*'Usages mobilité'!$BG4*(1+'Usages mobilité'!$BH4)^(N$389-$D$389)/1000</f>
        <v>0</v>
      </c>
      <c r="O446" s="210">
        <f>O395*'Usages mobilité'!$BG4*(1+'Usages mobilité'!$BH4)^(O$389-$D$389)/1000</f>
        <v>0</v>
      </c>
      <c r="P446" s="210">
        <f>P395*'Usages mobilité'!$BG4*(1+'Usages mobilité'!$BH4)^(P$389-$D$389)/1000</f>
        <v>0</v>
      </c>
      <c r="Q446" s="210">
        <f>Q395*'Usages mobilité'!$BG4*(1+'Usages mobilité'!$BH4)^(Q$389-$D$389)/1000</f>
        <v>0</v>
      </c>
      <c r="R446" s="210">
        <f>R395*'Usages mobilité'!$BG4*(1+'Usages mobilité'!$BH4)^(R$389-$D$389)/1000</f>
        <v>0</v>
      </c>
    </row>
    <row r="447" spans="1:18" hidden="1" outlineLevel="2" x14ac:dyDescent="0.35">
      <c r="A447" s="209" t="str">
        <f>'Usages mobilité'!A5</f>
        <v>Usage mobilité n°2</v>
      </c>
      <c r="B447" s="209" t="s">
        <v>639</v>
      </c>
      <c r="C447" s="209"/>
      <c r="D447" s="210">
        <f>D396*'Usages mobilité'!$BG5*(1+'Usages mobilité'!$BH5)^(D$389-$D$389)/1000</f>
        <v>0</v>
      </c>
      <c r="E447" s="210">
        <f>E396*'Usages mobilité'!$BG5*(1+'Usages mobilité'!$BH5)^(E$389-$D$389)/1000</f>
        <v>0</v>
      </c>
      <c r="F447" s="210">
        <f>F396*'Usages mobilité'!$BG5*(1+'Usages mobilité'!$BH5)^(F$389-$D$389)/1000</f>
        <v>0</v>
      </c>
      <c r="G447" s="210">
        <f>G396*'Usages mobilité'!$BG5*(1+'Usages mobilité'!$BH5)^(G$389-$D$389)/1000</f>
        <v>0</v>
      </c>
      <c r="H447" s="210">
        <f>H396*'Usages mobilité'!$BG5*(1+'Usages mobilité'!$BH5)^(H$389-$D$389)/1000</f>
        <v>0</v>
      </c>
      <c r="I447" s="210">
        <f>I396*'Usages mobilité'!$BG5*(1+'Usages mobilité'!$BH5)^(I$389-$D$389)/1000</f>
        <v>0</v>
      </c>
      <c r="J447" s="210">
        <f>J396*'Usages mobilité'!$BG5*(1+'Usages mobilité'!$BH5)^(J$389-$D$389)/1000</f>
        <v>0</v>
      </c>
      <c r="K447" s="210">
        <f>K396*'Usages mobilité'!$BG5*(1+'Usages mobilité'!$BH5)^(K$389-$D$389)/1000</f>
        <v>0</v>
      </c>
      <c r="L447" s="210">
        <f>L396*'Usages mobilité'!$BG5*(1+'Usages mobilité'!$BH5)^(L$389-$D$389)/1000</f>
        <v>0</v>
      </c>
      <c r="M447" s="210">
        <f>M396*'Usages mobilité'!$BG5*(1+'Usages mobilité'!$BH5)^(M$389-$D$389)/1000</f>
        <v>0</v>
      </c>
      <c r="N447" s="210">
        <f>N396*'Usages mobilité'!$BG5*(1+'Usages mobilité'!$BH5)^(N$389-$D$389)/1000</f>
        <v>0</v>
      </c>
      <c r="O447" s="210">
        <f>O396*'Usages mobilité'!$BG5*(1+'Usages mobilité'!$BH5)^(O$389-$D$389)/1000</f>
        <v>0</v>
      </c>
      <c r="P447" s="210">
        <f>P396*'Usages mobilité'!$BG5*(1+'Usages mobilité'!$BH5)^(P$389-$D$389)/1000</f>
        <v>0</v>
      </c>
      <c r="Q447" s="210">
        <f>Q396*'Usages mobilité'!$BG5*(1+'Usages mobilité'!$BH5)^(Q$389-$D$389)/1000</f>
        <v>0</v>
      </c>
      <c r="R447" s="210">
        <f>R396*'Usages mobilité'!$BG5*(1+'Usages mobilité'!$BH5)^(R$389-$D$389)/1000</f>
        <v>0</v>
      </c>
    </row>
    <row r="448" spans="1:18" hidden="1" outlineLevel="2" x14ac:dyDescent="0.35">
      <c r="A448" s="209" t="str">
        <f>'Usages mobilité'!A6</f>
        <v>Usage mobilité n°3</v>
      </c>
      <c r="B448" s="209" t="s">
        <v>639</v>
      </c>
      <c r="C448" s="209"/>
      <c r="D448" s="210">
        <f>D397*'Usages mobilité'!$BG6*(1+'Usages mobilité'!$BH6)^(D$389-$D$389)/1000</f>
        <v>0</v>
      </c>
      <c r="E448" s="210">
        <f>E397*'Usages mobilité'!$BG6*(1+'Usages mobilité'!$BH6)^(E$389-$D$389)/1000</f>
        <v>0</v>
      </c>
      <c r="F448" s="210">
        <f>F397*'Usages mobilité'!$BG6*(1+'Usages mobilité'!$BH6)^(F$389-$D$389)/1000</f>
        <v>0</v>
      </c>
      <c r="G448" s="210">
        <f>G397*'Usages mobilité'!$BG6*(1+'Usages mobilité'!$BH6)^(G$389-$D$389)/1000</f>
        <v>0</v>
      </c>
      <c r="H448" s="210">
        <f>H397*'Usages mobilité'!$BG6*(1+'Usages mobilité'!$BH6)^(H$389-$D$389)/1000</f>
        <v>0</v>
      </c>
      <c r="I448" s="210">
        <f>I397*'Usages mobilité'!$BG6*(1+'Usages mobilité'!$BH6)^(I$389-$D$389)/1000</f>
        <v>0</v>
      </c>
      <c r="J448" s="210">
        <f>J397*'Usages mobilité'!$BG6*(1+'Usages mobilité'!$BH6)^(J$389-$D$389)/1000</f>
        <v>0</v>
      </c>
      <c r="K448" s="210">
        <f>K397*'Usages mobilité'!$BG6*(1+'Usages mobilité'!$BH6)^(K$389-$D$389)/1000</f>
        <v>0</v>
      </c>
      <c r="L448" s="210">
        <f>L397*'Usages mobilité'!$BG6*(1+'Usages mobilité'!$BH6)^(L$389-$D$389)/1000</f>
        <v>0</v>
      </c>
      <c r="M448" s="210">
        <f>M397*'Usages mobilité'!$BG6*(1+'Usages mobilité'!$BH6)^(M$389-$D$389)/1000</f>
        <v>0</v>
      </c>
      <c r="N448" s="210">
        <f>N397*'Usages mobilité'!$BG6*(1+'Usages mobilité'!$BH6)^(N$389-$D$389)/1000</f>
        <v>0</v>
      </c>
      <c r="O448" s="210">
        <f>O397*'Usages mobilité'!$BG6*(1+'Usages mobilité'!$BH6)^(O$389-$D$389)/1000</f>
        <v>0</v>
      </c>
      <c r="P448" s="210">
        <f>P397*'Usages mobilité'!$BG6*(1+'Usages mobilité'!$BH6)^(P$389-$D$389)/1000</f>
        <v>0</v>
      </c>
      <c r="Q448" s="210">
        <f>Q397*'Usages mobilité'!$BG6*(1+'Usages mobilité'!$BH6)^(Q$389-$D$389)/1000</f>
        <v>0</v>
      </c>
      <c r="R448" s="210">
        <f>R397*'Usages mobilité'!$BG6*(1+'Usages mobilité'!$BH6)^(R$389-$D$389)/1000</f>
        <v>0</v>
      </c>
    </row>
    <row r="449" spans="1:18" hidden="1" outlineLevel="2" x14ac:dyDescent="0.35">
      <c r="A449" s="209" t="str">
        <f>'Usages mobilité'!A7</f>
        <v>Usage mobilité n°4</v>
      </c>
      <c r="B449" s="209" t="s">
        <v>639</v>
      </c>
      <c r="C449" s="209"/>
      <c r="D449" s="210">
        <f>D398*'Usages mobilité'!$BG7*(1+'Usages mobilité'!$BH7)^(D$389-$D$389)/1000</f>
        <v>0</v>
      </c>
      <c r="E449" s="210">
        <f>E398*'Usages mobilité'!$BG7*(1+'Usages mobilité'!$BH7)^(E$389-$D$389)/1000</f>
        <v>0</v>
      </c>
      <c r="F449" s="210">
        <f>F398*'Usages mobilité'!$BG7*(1+'Usages mobilité'!$BH7)^(F$389-$D$389)/1000</f>
        <v>0</v>
      </c>
      <c r="G449" s="210">
        <f>G398*'Usages mobilité'!$BG7*(1+'Usages mobilité'!$BH7)^(G$389-$D$389)/1000</f>
        <v>0</v>
      </c>
      <c r="H449" s="210">
        <f>H398*'Usages mobilité'!$BG7*(1+'Usages mobilité'!$BH7)^(H$389-$D$389)/1000</f>
        <v>0</v>
      </c>
      <c r="I449" s="210">
        <f>I398*'Usages mobilité'!$BG7*(1+'Usages mobilité'!$BH7)^(I$389-$D$389)/1000</f>
        <v>0</v>
      </c>
      <c r="J449" s="210">
        <f>J398*'Usages mobilité'!$BG7*(1+'Usages mobilité'!$BH7)^(J$389-$D$389)/1000</f>
        <v>0</v>
      </c>
      <c r="K449" s="210">
        <f>K398*'Usages mobilité'!$BG7*(1+'Usages mobilité'!$BH7)^(K$389-$D$389)/1000</f>
        <v>0</v>
      </c>
      <c r="L449" s="210">
        <f>L398*'Usages mobilité'!$BG7*(1+'Usages mobilité'!$BH7)^(L$389-$D$389)/1000</f>
        <v>0</v>
      </c>
      <c r="M449" s="210">
        <f>M398*'Usages mobilité'!$BG7*(1+'Usages mobilité'!$BH7)^(M$389-$D$389)/1000</f>
        <v>0</v>
      </c>
      <c r="N449" s="210">
        <f>N398*'Usages mobilité'!$BG7*(1+'Usages mobilité'!$BH7)^(N$389-$D$389)/1000</f>
        <v>0</v>
      </c>
      <c r="O449" s="210">
        <f>O398*'Usages mobilité'!$BG7*(1+'Usages mobilité'!$BH7)^(O$389-$D$389)/1000</f>
        <v>0</v>
      </c>
      <c r="P449" s="210">
        <f>P398*'Usages mobilité'!$BG7*(1+'Usages mobilité'!$BH7)^(P$389-$D$389)/1000</f>
        <v>0</v>
      </c>
      <c r="Q449" s="210">
        <f>Q398*'Usages mobilité'!$BG7*(1+'Usages mobilité'!$BH7)^(Q$389-$D$389)/1000</f>
        <v>0</v>
      </c>
      <c r="R449" s="210">
        <f>R398*'Usages mobilité'!$BG7*(1+'Usages mobilité'!$BH7)^(R$389-$D$389)/1000</f>
        <v>0</v>
      </c>
    </row>
    <row r="450" spans="1:18" hidden="1" outlineLevel="2" x14ac:dyDescent="0.35">
      <c r="A450" s="209" t="str">
        <f>'Usages mobilité'!A8</f>
        <v>Usage mobilité n°5</v>
      </c>
      <c r="B450" s="209" t="s">
        <v>639</v>
      </c>
      <c r="C450" s="209"/>
      <c r="D450" s="210">
        <f>D399*'Usages mobilité'!$BG8*(1+'Usages mobilité'!$BH8)^(D$389-$D$389)/1000</f>
        <v>0</v>
      </c>
      <c r="E450" s="210">
        <f>E399*'Usages mobilité'!$BG8*(1+'Usages mobilité'!$BH8)^(E$389-$D$389)/1000</f>
        <v>0</v>
      </c>
      <c r="F450" s="210">
        <f>F399*'Usages mobilité'!$BG8*(1+'Usages mobilité'!$BH8)^(F$389-$D$389)/1000</f>
        <v>0</v>
      </c>
      <c r="G450" s="210">
        <f>G399*'Usages mobilité'!$BG8*(1+'Usages mobilité'!$BH8)^(G$389-$D$389)/1000</f>
        <v>0</v>
      </c>
      <c r="H450" s="210">
        <f>H399*'Usages mobilité'!$BG8*(1+'Usages mobilité'!$BH8)^(H$389-$D$389)/1000</f>
        <v>0</v>
      </c>
      <c r="I450" s="210">
        <f>I399*'Usages mobilité'!$BG8*(1+'Usages mobilité'!$BH8)^(I$389-$D$389)/1000</f>
        <v>0</v>
      </c>
      <c r="J450" s="210">
        <f>J399*'Usages mobilité'!$BG8*(1+'Usages mobilité'!$BH8)^(J$389-$D$389)/1000</f>
        <v>0</v>
      </c>
      <c r="K450" s="210">
        <f>K399*'Usages mobilité'!$BG8*(1+'Usages mobilité'!$BH8)^(K$389-$D$389)/1000</f>
        <v>0</v>
      </c>
      <c r="L450" s="210">
        <f>L399*'Usages mobilité'!$BG8*(1+'Usages mobilité'!$BH8)^(L$389-$D$389)/1000</f>
        <v>0</v>
      </c>
      <c r="M450" s="210">
        <f>M399*'Usages mobilité'!$BG8*(1+'Usages mobilité'!$BH8)^(M$389-$D$389)/1000</f>
        <v>0</v>
      </c>
      <c r="N450" s="210">
        <f>N399*'Usages mobilité'!$BG8*(1+'Usages mobilité'!$BH8)^(N$389-$D$389)/1000</f>
        <v>0</v>
      </c>
      <c r="O450" s="210">
        <f>O399*'Usages mobilité'!$BG8*(1+'Usages mobilité'!$BH8)^(O$389-$D$389)/1000</f>
        <v>0</v>
      </c>
      <c r="P450" s="210">
        <f>P399*'Usages mobilité'!$BG8*(1+'Usages mobilité'!$BH8)^(P$389-$D$389)/1000</f>
        <v>0</v>
      </c>
      <c r="Q450" s="210">
        <f>Q399*'Usages mobilité'!$BG8*(1+'Usages mobilité'!$BH8)^(Q$389-$D$389)/1000</f>
        <v>0</v>
      </c>
      <c r="R450" s="210">
        <f>R399*'Usages mobilité'!$BG8*(1+'Usages mobilité'!$BH8)^(R$389-$D$389)/1000</f>
        <v>0</v>
      </c>
    </row>
    <row r="451" spans="1:18" hidden="1" outlineLevel="2" x14ac:dyDescent="0.35">
      <c r="A451" s="209" t="str">
        <f>'Usages mobilité'!A9</f>
        <v>Usage mobilité n°6</v>
      </c>
      <c r="B451" s="209" t="s">
        <v>639</v>
      </c>
      <c r="C451" s="209"/>
      <c r="D451" s="210">
        <f>D400*'Usages mobilité'!$BG9*(1+'Usages mobilité'!$BH9)^(D$389-$D$389)/1000</f>
        <v>0</v>
      </c>
      <c r="E451" s="210">
        <f>E400*'Usages mobilité'!$BG9*(1+'Usages mobilité'!$BH9)^(E$389-$D$389)/1000</f>
        <v>0</v>
      </c>
      <c r="F451" s="210">
        <f>F400*'Usages mobilité'!$BG9*(1+'Usages mobilité'!$BH9)^(F$389-$D$389)/1000</f>
        <v>0</v>
      </c>
      <c r="G451" s="210">
        <f>G400*'Usages mobilité'!$BG9*(1+'Usages mobilité'!$BH9)^(G$389-$D$389)/1000</f>
        <v>0</v>
      </c>
      <c r="H451" s="210">
        <f>H400*'Usages mobilité'!$BG9*(1+'Usages mobilité'!$BH9)^(H$389-$D$389)/1000</f>
        <v>0</v>
      </c>
      <c r="I451" s="210">
        <f>I400*'Usages mobilité'!$BG9*(1+'Usages mobilité'!$BH9)^(I$389-$D$389)/1000</f>
        <v>0</v>
      </c>
      <c r="J451" s="210">
        <f>J400*'Usages mobilité'!$BG9*(1+'Usages mobilité'!$BH9)^(J$389-$D$389)/1000</f>
        <v>0</v>
      </c>
      <c r="K451" s="210">
        <f>K400*'Usages mobilité'!$BG9*(1+'Usages mobilité'!$BH9)^(K$389-$D$389)/1000</f>
        <v>0</v>
      </c>
      <c r="L451" s="210">
        <f>L400*'Usages mobilité'!$BG9*(1+'Usages mobilité'!$BH9)^(L$389-$D$389)/1000</f>
        <v>0</v>
      </c>
      <c r="M451" s="210">
        <f>M400*'Usages mobilité'!$BG9*(1+'Usages mobilité'!$BH9)^(M$389-$D$389)/1000</f>
        <v>0</v>
      </c>
      <c r="N451" s="210">
        <f>N400*'Usages mobilité'!$BG9*(1+'Usages mobilité'!$BH9)^(N$389-$D$389)/1000</f>
        <v>0</v>
      </c>
      <c r="O451" s="210">
        <f>O400*'Usages mobilité'!$BG9*(1+'Usages mobilité'!$BH9)^(O$389-$D$389)/1000</f>
        <v>0</v>
      </c>
      <c r="P451" s="210">
        <f>P400*'Usages mobilité'!$BG9*(1+'Usages mobilité'!$BH9)^(P$389-$D$389)/1000</f>
        <v>0</v>
      </c>
      <c r="Q451" s="210">
        <f>Q400*'Usages mobilité'!$BG9*(1+'Usages mobilité'!$BH9)^(Q$389-$D$389)/1000</f>
        <v>0</v>
      </c>
      <c r="R451" s="210">
        <f>R400*'Usages mobilité'!$BG9*(1+'Usages mobilité'!$BH9)^(R$389-$D$389)/1000</f>
        <v>0</v>
      </c>
    </row>
    <row r="452" spans="1:18" hidden="1" outlineLevel="2" x14ac:dyDescent="0.35">
      <c r="A452" s="209" t="str">
        <f>'Usages mobilité'!A10</f>
        <v>Usage mobilité n°7</v>
      </c>
      <c r="B452" s="209" t="s">
        <v>639</v>
      </c>
      <c r="C452" s="209"/>
      <c r="D452" s="210">
        <f>D401*'Usages mobilité'!$BG10*(1+'Usages mobilité'!$BH10)^(D$389-$D$389)/1000</f>
        <v>0</v>
      </c>
      <c r="E452" s="210">
        <f>E401*'Usages mobilité'!$BG10*(1+'Usages mobilité'!$BH10)^(E$389-$D$389)/1000</f>
        <v>0</v>
      </c>
      <c r="F452" s="210">
        <f>F401*'Usages mobilité'!$BG10*(1+'Usages mobilité'!$BH10)^(F$389-$D$389)/1000</f>
        <v>0</v>
      </c>
      <c r="G452" s="210">
        <f>G401*'Usages mobilité'!$BG10*(1+'Usages mobilité'!$BH10)^(G$389-$D$389)/1000</f>
        <v>0</v>
      </c>
      <c r="H452" s="210">
        <f>H401*'Usages mobilité'!$BG10*(1+'Usages mobilité'!$BH10)^(H$389-$D$389)/1000</f>
        <v>0</v>
      </c>
      <c r="I452" s="210">
        <f>I401*'Usages mobilité'!$BG10*(1+'Usages mobilité'!$BH10)^(I$389-$D$389)/1000</f>
        <v>0</v>
      </c>
      <c r="J452" s="210">
        <f>J401*'Usages mobilité'!$BG10*(1+'Usages mobilité'!$BH10)^(J$389-$D$389)/1000</f>
        <v>0</v>
      </c>
      <c r="K452" s="210">
        <f>K401*'Usages mobilité'!$BG10*(1+'Usages mobilité'!$BH10)^(K$389-$D$389)/1000</f>
        <v>0</v>
      </c>
      <c r="L452" s="210">
        <f>L401*'Usages mobilité'!$BG10*(1+'Usages mobilité'!$BH10)^(L$389-$D$389)/1000</f>
        <v>0</v>
      </c>
      <c r="M452" s="210">
        <f>M401*'Usages mobilité'!$BG10*(1+'Usages mobilité'!$BH10)^(M$389-$D$389)/1000</f>
        <v>0</v>
      </c>
      <c r="N452" s="210">
        <f>N401*'Usages mobilité'!$BG10*(1+'Usages mobilité'!$BH10)^(N$389-$D$389)/1000</f>
        <v>0</v>
      </c>
      <c r="O452" s="210">
        <f>O401*'Usages mobilité'!$BG10*(1+'Usages mobilité'!$BH10)^(O$389-$D$389)/1000</f>
        <v>0</v>
      </c>
      <c r="P452" s="210">
        <f>P401*'Usages mobilité'!$BG10*(1+'Usages mobilité'!$BH10)^(P$389-$D$389)/1000</f>
        <v>0</v>
      </c>
      <c r="Q452" s="210">
        <f>Q401*'Usages mobilité'!$BG10*(1+'Usages mobilité'!$BH10)^(Q$389-$D$389)/1000</f>
        <v>0</v>
      </c>
      <c r="R452" s="210">
        <f>R401*'Usages mobilité'!$BG10*(1+'Usages mobilité'!$BH10)^(R$389-$D$389)/1000</f>
        <v>0</v>
      </c>
    </row>
    <row r="453" spans="1:18" hidden="1" outlineLevel="2" x14ac:dyDescent="0.35">
      <c r="A453" s="209" t="str">
        <f>'Usages mobilité'!A11</f>
        <v>Usage mobilité n°8</v>
      </c>
      <c r="B453" s="209" t="s">
        <v>639</v>
      </c>
      <c r="C453" s="209"/>
      <c r="D453" s="210">
        <f>D402*'Usages mobilité'!$BG11*(1+'Usages mobilité'!$BH11)^(D$389-$D$389)/1000</f>
        <v>0</v>
      </c>
      <c r="E453" s="210">
        <f>E402*'Usages mobilité'!$BG11*(1+'Usages mobilité'!$BH11)^(E$389-$D$389)/1000</f>
        <v>0</v>
      </c>
      <c r="F453" s="210">
        <f>F402*'Usages mobilité'!$BG11*(1+'Usages mobilité'!$BH11)^(F$389-$D$389)/1000</f>
        <v>0</v>
      </c>
      <c r="G453" s="210">
        <f>G402*'Usages mobilité'!$BG11*(1+'Usages mobilité'!$BH11)^(G$389-$D$389)/1000</f>
        <v>0</v>
      </c>
      <c r="H453" s="210">
        <f>H402*'Usages mobilité'!$BG11*(1+'Usages mobilité'!$BH11)^(H$389-$D$389)/1000</f>
        <v>0</v>
      </c>
      <c r="I453" s="210">
        <f>I402*'Usages mobilité'!$BG11*(1+'Usages mobilité'!$BH11)^(I$389-$D$389)/1000</f>
        <v>0</v>
      </c>
      <c r="J453" s="210">
        <f>J402*'Usages mobilité'!$BG11*(1+'Usages mobilité'!$BH11)^(J$389-$D$389)/1000</f>
        <v>0</v>
      </c>
      <c r="K453" s="210">
        <f>K402*'Usages mobilité'!$BG11*(1+'Usages mobilité'!$BH11)^(K$389-$D$389)/1000</f>
        <v>0</v>
      </c>
      <c r="L453" s="210">
        <f>L402*'Usages mobilité'!$BG11*(1+'Usages mobilité'!$BH11)^(L$389-$D$389)/1000</f>
        <v>0</v>
      </c>
      <c r="M453" s="210">
        <f>M402*'Usages mobilité'!$BG11*(1+'Usages mobilité'!$BH11)^(M$389-$D$389)/1000</f>
        <v>0</v>
      </c>
      <c r="N453" s="210">
        <f>N402*'Usages mobilité'!$BG11*(1+'Usages mobilité'!$BH11)^(N$389-$D$389)/1000</f>
        <v>0</v>
      </c>
      <c r="O453" s="210">
        <f>O402*'Usages mobilité'!$BG11*(1+'Usages mobilité'!$BH11)^(O$389-$D$389)/1000</f>
        <v>0</v>
      </c>
      <c r="P453" s="210">
        <f>P402*'Usages mobilité'!$BG11*(1+'Usages mobilité'!$BH11)^(P$389-$D$389)/1000</f>
        <v>0</v>
      </c>
      <c r="Q453" s="210">
        <f>Q402*'Usages mobilité'!$BG11*(1+'Usages mobilité'!$BH11)^(Q$389-$D$389)/1000</f>
        <v>0</v>
      </c>
      <c r="R453" s="210">
        <f>R402*'Usages mobilité'!$BG11*(1+'Usages mobilité'!$BH11)^(R$389-$D$389)/1000</f>
        <v>0</v>
      </c>
    </row>
    <row r="454" spans="1:18" hidden="1" outlineLevel="2" x14ac:dyDescent="0.35">
      <c r="A454" s="209" t="str">
        <f>'Usages mobilité'!A12</f>
        <v>Usage mobilité n°9</v>
      </c>
      <c r="B454" s="209" t="s">
        <v>639</v>
      </c>
      <c r="C454" s="209"/>
      <c r="D454" s="210">
        <f>D403*'Usages mobilité'!$BG12*(1+'Usages mobilité'!$BH12)^(D$389-$D$389)/1000</f>
        <v>0</v>
      </c>
      <c r="E454" s="210">
        <f>E403*'Usages mobilité'!$BG12*(1+'Usages mobilité'!$BH12)^(E$389-$D$389)/1000</f>
        <v>0</v>
      </c>
      <c r="F454" s="210">
        <f>F403*'Usages mobilité'!$BG12*(1+'Usages mobilité'!$BH12)^(F$389-$D$389)/1000</f>
        <v>0</v>
      </c>
      <c r="G454" s="210">
        <f>G403*'Usages mobilité'!$BG12*(1+'Usages mobilité'!$BH12)^(G$389-$D$389)/1000</f>
        <v>0</v>
      </c>
      <c r="H454" s="210">
        <f>H403*'Usages mobilité'!$BG12*(1+'Usages mobilité'!$BH12)^(H$389-$D$389)/1000</f>
        <v>0</v>
      </c>
      <c r="I454" s="210">
        <f>I403*'Usages mobilité'!$BG12*(1+'Usages mobilité'!$BH12)^(I$389-$D$389)/1000</f>
        <v>0</v>
      </c>
      <c r="J454" s="210">
        <f>J403*'Usages mobilité'!$BG12*(1+'Usages mobilité'!$BH12)^(J$389-$D$389)/1000</f>
        <v>0</v>
      </c>
      <c r="K454" s="210">
        <f>K403*'Usages mobilité'!$BG12*(1+'Usages mobilité'!$BH12)^(K$389-$D$389)/1000</f>
        <v>0</v>
      </c>
      <c r="L454" s="210">
        <f>L403*'Usages mobilité'!$BG12*(1+'Usages mobilité'!$BH12)^(L$389-$D$389)/1000</f>
        <v>0</v>
      </c>
      <c r="M454" s="210">
        <f>M403*'Usages mobilité'!$BG12*(1+'Usages mobilité'!$BH12)^(M$389-$D$389)/1000</f>
        <v>0</v>
      </c>
      <c r="N454" s="210">
        <f>N403*'Usages mobilité'!$BG12*(1+'Usages mobilité'!$BH12)^(N$389-$D$389)/1000</f>
        <v>0</v>
      </c>
      <c r="O454" s="210">
        <f>O403*'Usages mobilité'!$BG12*(1+'Usages mobilité'!$BH12)^(O$389-$D$389)/1000</f>
        <v>0</v>
      </c>
      <c r="P454" s="210">
        <f>P403*'Usages mobilité'!$BG12*(1+'Usages mobilité'!$BH12)^(P$389-$D$389)/1000</f>
        <v>0</v>
      </c>
      <c r="Q454" s="210">
        <f>Q403*'Usages mobilité'!$BG12*(1+'Usages mobilité'!$BH12)^(Q$389-$D$389)/1000</f>
        <v>0</v>
      </c>
      <c r="R454" s="210">
        <f>R403*'Usages mobilité'!$BG12*(1+'Usages mobilité'!$BH12)^(R$389-$D$389)/1000</f>
        <v>0</v>
      </c>
    </row>
    <row r="455" spans="1:18" hidden="1" outlineLevel="2" x14ac:dyDescent="0.35">
      <c r="A455" s="209" t="str">
        <f>'Usages mobilité'!A13</f>
        <v>Usage mobilité n°10</v>
      </c>
      <c r="B455" s="209" t="s">
        <v>639</v>
      </c>
      <c r="C455" s="209"/>
      <c r="D455" s="210">
        <f>D404*'Usages mobilité'!$BG13*(1+'Usages mobilité'!$BH13)^(D$389-$D$389)/1000</f>
        <v>0</v>
      </c>
      <c r="E455" s="210">
        <f>E404*'Usages mobilité'!$BG13*(1+'Usages mobilité'!$BH13)^(E$389-$D$389)/1000</f>
        <v>0</v>
      </c>
      <c r="F455" s="210">
        <f>F404*'Usages mobilité'!$BG13*(1+'Usages mobilité'!$BH13)^(F$389-$D$389)/1000</f>
        <v>0</v>
      </c>
      <c r="G455" s="210">
        <f>G404*'Usages mobilité'!$BG13*(1+'Usages mobilité'!$BH13)^(G$389-$D$389)/1000</f>
        <v>0</v>
      </c>
      <c r="H455" s="210">
        <f>H404*'Usages mobilité'!$BG13*(1+'Usages mobilité'!$BH13)^(H$389-$D$389)/1000</f>
        <v>0</v>
      </c>
      <c r="I455" s="210">
        <f>I404*'Usages mobilité'!$BG13*(1+'Usages mobilité'!$BH13)^(I$389-$D$389)/1000</f>
        <v>0</v>
      </c>
      <c r="J455" s="210">
        <f>J404*'Usages mobilité'!$BG13*(1+'Usages mobilité'!$BH13)^(J$389-$D$389)/1000</f>
        <v>0</v>
      </c>
      <c r="K455" s="210">
        <f>K404*'Usages mobilité'!$BG13*(1+'Usages mobilité'!$BH13)^(K$389-$D$389)/1000</f>
        <v>0</v>
      </c>
      <c r="L455" s="210">
        <f>L404*'Usages mobilité'!$BG13*(1+'Usages mobilité'!$BH13)^(L$389-$D$389)/1000</f>
        <v>0</v>
      </c>
      <c r="M455" s="210">
        <f>M404*'Usages mobilité'!$BG13*(1+'Usages mobilité'!$BH13)^(M$389-$D$389)/1000</f>
        <v>0</v>
      </c>
      <c r="N455" s="210">
        <f>N404*'Usages mobilité'!$BG13*(1+'Usages mobilité'!$BH13)^(N$389-$D$389)/1000</f>
        <v>0</v>
      </c>
      <c r="O455" s="210">
        <f>O404*'Usages mobilité'!$BG13*(1+'Usages mobilité'!$BH13)^(O$389-$D$389)/1000</f>
        <v>0</v>
      </c>
      <c r="P455" s="210">
        <f>P404*'Usages mobilité'!$BG13*(1+'Usages mobilité'!$BH13)^(P$389-$D$389)/1000</f>
        <v>0</v>
      </c>
      <c r="Q455" s="210">
        <f>Q404*'Usages mobilité'!$BG13*(1+'Usages mobilité'!$BH13)^(Q$389-$D$389)/1000</f>
        <v>0</v>
      </c>
      <c r="R455" s="210">
        <f>R404*'Usages mobilité'!$BG13*(1+'Usages mobilité'!$BH13)^(R$389-$D$389)/1000</f>
        <v>0</v>
      </c>
    </row>
    <row r="456" spans="1:18" hidden="1" outlineLevel="2" x14ac:dyDescent="0.35">
      <c r="A456" s="209" t="str">
        <f>'Usages mobilité'!A14</f>
        <v>Usage mobilité n°11</v>
      </c>
      <c r="B456" s="209" t="s">
        <v>639</v>
      </c>
      <c r="C456" s="209"/>
      <c r="D456" s="210">
        <f>D405*'Usages mobilité'!$BG14*(1+'Usages mobilité'!$BH14)^(D$389-$D$389)/1000</f>
        <v>0</v>
      </c>
      <c r="E456" s="210">
        <f>E405*'Usages mobilité'!$BG14*(1+'Usages mobilité'!$BH14)^(E$389-$D$389)/1000</f>
        <v>0</v>
      </c>
      <c r="F456" s="210">
        <f>F405*'Usages mobilité'!$BG14*(1+'Usages mobilité'!$BH14)^(F$389-$D$389)/1000</f>
        <v>0</v>
      </c>
      <c r="G456" s="210">
        <f>G405*'Usages mobilité'!$BG14*(1+'Usages mobilité'!$BH14)^(G$389-$D$389)/1000</f>
        <v>0</v>
      </c>
      <c r="H456" s="210">
        <f>H405*'Usages mobilité'!$BG14*(1+'Usages mobilité'!$BH14)^(H$389-$D$389)/1000</f>
        <v>0</v>
      </c>
      <c r="I456" s="210">
        <f>I405*'Usages mobilité'!$BG14*(1+'Usages mobilité'!$BH14)^(I$389-$D$389)/1000</f>
        <v>0</v>
      </c>
      <c r="J456" s="210">
        <f>J405*'Usages mobilité'!$BG14*(1+'Usages mobilité'!$BH14)^(J$389-$D$389)/1000</f>
        <v>0</v>
      </c>
      <c r="K456" s="210">
        <f>K405*'Usages mobilité'!$BG14*(1+'Usages mobilité'!$BH14)^(K$389-$D$389)/1000</f>
        <v>0</v>
      </c>
      <c r="L456" s="210">
        <f>L405*'Usages mobilité'!$BG14*(1+'Usages mobilité'!$BH14)^(L$389-$D$389)/1000</f>
        <v>0</v>
      </c>
      <c r="M456" s="210">
        <f>M405*'Usages mobilité'!$BG14*(1+'Usages mobilité'!$BH14)^(M$389-$D$389)/1000</f>
        <v>0</v>
      </c>
      <c r="N456" s="210">
        <f>N405*'Usages mobilité'!$BG14*(1+'Usages mobilité'!$BH14)^(N$389-$D$389)/1000</f>
        <v>0</v>
      </c>
      <c r="O456" s="210">
        <f>O405*'Usages mobilité'!$BG14*(1+'Usages mobilité'!$BH14)^(O$389-$D$389)/1000</f>
        <v>0</v>
      </c>
      <c r="P456" s="210">
        <f>P405*'Usages mobilité'!$BG14*(1+'Usages mobilité'!$BH14)^(P$389-$D$389)/1000</f>
        <v>0</v>
      </c>
      <c r="Q456" s="210">
        <f>Q405*'Usages mobilité'!$BG14*(1+'Usages mobilité'!$BH14)^(Q$389-$D$389)/1000</f>
        <v>0</v>
      </c>
      <c r="R456" s="210">
        <f>R405*'Usages mobilité'!$BG14*(1+'Usages mobilité'!$BH14)^(R$389-$D$389)/1000</f>
        <v>0</v>
      </c>
    </row>
    <row r="457" spans="1:18" hidden="1" outlineLevel="2" x14ac:dyDescent="0.35">
      <c r="A457" s="209" t="str">
        <f>'Usages mobilité'!A15</f>
        <v>Usage mobilité n°12</v>
      </c>
      <c r="B457" s="209" t="s">
        <v>639</v>
      </c>
      <c r="C457" s="209"/>
      <c r="D457" s="210">
        <f>D406*'Usages mobilité'!$BG15*(1+'Usages mobilité'!$BH15)^(D$389-$D$389)/1000</f>
        <v>0</v>
      </c>
      <c r="E457" s="210">
        <f>E406*'Usages mobilité'!$BG15*(1+'Usages mobilité'!$BH15)^(E$389-$D$389)/1000</f>
        <v>0</v>
      </c>
      <c r="F457" s="210">
        <f>F406*'Usages mobilité'!$BG15*(1+'Usages mobilité'!$BH15)^(F$389-$D$389)/1000</f>
        <v>0</v>
      </c>
      <c r="G457" s="210">
        <f>G406*'Usages mobilité'!$BG15*(1+'Usages mobilité'!$BH15)^(G$389-$D$389)/1000</f>
        <v>0</v>
      </c>
      <c r="H457" s="210">
        <f>H406*'Usages mobilité'!$BG15*(1+'Usages mobilité'!$BH15)^(H$389-$D$389)/1000</f>
        <v>0</v>
      </c>
      <c r="I457" s="210">
        <f>I406*'Usages mobilité'!$BG15*(1+'Usages mobilité'!$BH15)^(I$389-$D$389)/1000</f>
        <v>0</v>
      </c>
      <c r="J457" s="210">
        <f>J406*'Usages mobilité'!$BG15*(1+'Usages mobilité'!$BH15)^(J$389-$D$389)/1000</f>
        <v>0</v>
      </c>
      <c r="K457" s="210">
        <f>K406*'Usages mobilité'!$BG15*(1+'Usages mobilité'!$BH15)^(K$389-$D$389)/1000</f>
        <v>0</v>
      </c>
      <c r="L457" s="210">
        <f>L406*'Usages mobilité'!$BG15*(1+'Usages mobilité'!$BH15)^(L$389-$D$389)/1000</f>
        <v>0</v>
      </c>
      <c r="M457" s="210">
        <f>M406*'Usages mobilité'!$BG15*(1+'Usages mobilité'!$BH15)^(M$389-$D$389)/1000</f>
        <v>0</v>
      </c>
      <c r="N457" s="210">
        <f>N406*'Usages mobilité'!$BG15*(1+'Usages mobilité'!$BH15)^(N$389-$D$389)/1000</f>
        <v>0</v>
      </c>
      <c r="O457" s="210">
        <f>O406*'Usages mobilité'!$BG15*(1+'Usages mobilité'!$BH15)^(O$389-$D$389)/1000</f>
        <v>0</v>
      </c>
      <c r="P457" s="210">
        <f>P406*'Usages mobilité'!$BG15*(1+'Usages mobilité'!$BH15)^(P$389-$D$389)/1000</f>
        <v>0</v>
      </c>
      <c r="Q457" s="210">
        <f>Q406*'Usages mobilité'!$BG15*(1+'Usages mobilité'!$BH15)^(Q$389-$D$389)/1000</f>
        <v>0</v>
      </c>
      <c r="R457" s="210">
        <f>R406*'Usages mobilité'!$BG15*(1+'Usages mobilité'!$BH15)^(R$389-$D$389)/1000</f>
        <v>0</v>
      </c>
    </row>
    <row r="458" spans="1:18" hidden="1" outlineLevel="2" x14ac:dyDescent="0.35">
      <c r="A458" s="209" t="str">
        <f>'Usages mobilité'!A16</f>
        <v>Usage mobilité n°13</v>
      </c>
      <c r="B458" s="209" t="s">
        <v>639</v>
      </c>
      <c r="C458" s="209"/>
      <c r="D458" s="210">
        <f>D407*'Usages mobilité'!$BG16*(1+'Usages mobilité'!$BH16)^(D$389-$D$389)/1000</f>
        <v>0</v>
      </c>
      <c r="E458" s="210">
        <f>E407*'Usages mobilité'!$BG16*(1+'Usages mobilité'!$BH16)^(E$389-$D$389)/1000</f>
        <v>0</v>
      </c>
      <c r="F458" s="210">
        <f>F407*'Usages mobilité'!$BG16*(1+'Usages mobilité'!$BH16)^(F$389-$D$389)/1000</f>
        <v>0</v>
      </c>
      <c r="G458" s="210">
        <f>G407*'Usages mobilité'!$BG16*(1+'Usages mobilité'!$BH16)^(G$389-$D$389)/1000</f>
        <v>0</v>
      </c>
      <c r="H458" s="210">
        <f>H407*'Usages mobilité'!$BG16*(1+'Usages mobilité'!$BH16)^(H$389-$D$389)/1000</f>
        <v>0</v>
      </c>
      <c r="I458" s="210">
        <f>I407*'Usages mobilité'!$BG16*(1+'Usages mobilité'!$BH16)^(I$389-$D$389)/1000</f>
        <v>0</v>
      </c>
      <c r="J458" s="210">
        <f>J407*'Usages mobilité'!$BG16*(1+'Usages mobilité'!$BH16)^(J$389-$D$389)/1000</f>
        <v>0</v>
      </c>
      <c r="K458" s="210">
        <f>K407*'Usages mobilité'!$BG16*(1+'Usages mobilité'!$BH16)^(K$389-$D$389)/1000</f>
        <v>0</v>
      </c>
      <c r="L458" s="210">
        <f>L407*'Usages mobilité'!$BG16*(1+'Usages mobilité'!$BH16)^(L$389-$D$389)/1000</f>
        <v>0</v>
      </c>
      <c r="M458" s="210">
        <f>M407*'Usages mobilité'!$BG16*(1+'Usages mobilité'!$BH16)^(M$389-$D$389)/1000</f>
        <v>0</v>
      </c>
      <c r="N458" s="210">
        <f>N407*'Usages mobilité'!$BG16*(1+'Usages mobilité'!$BH16)^(N$389-$D$389)/1000</f>
        <v>0</v>
      </c>
      <c r="O458" s="210">
        <f>O407*'Usages mobilité'!$BG16*(1+'Usages mobilité'!$BH16)^(O$389-$D$389)/1000</f>
        <v>0</v>
      </c>
      <c r="P458" s="210">
        <f>P407*'Usages mobilité'!$BG16*(1+'Usages mobilité'!$BH16)^(P$389-$D$389)/1000</f>
        <v>0</v>
      </c>
      <c r="Q458" s="210">
        <f>Q407*'Usages mobilité'!$BG16*(1+'Usages mobilité'!$BH16)^(Q$389-$D$389)/1000</f>
        <v>0</v>
      </c>
      <c r="R458" s="210">
        <f>R407*'Usages mobilité'!$BG16*(1+'Usages mobilité'!$BH16)^(R$389-$D$389)/1000</f>
        <v>0</v>
      </c>
    </row>
    <row r="459" spans="1:18" hidden="1" outlineLevel="2" x14ac:dyDescent="0.35">
      <c r="A459" s="209" t="str">
        <f>'Usages mobilité'!A17</f>
        <v>Usage mobilité n°14</v>
      </c>
      <c r="B459" s="209" t="s">
        <v>639</v>
      </c>
      <c r="C459" s="209"/>
      <c r="D459" s="210">
        <f>D408*'Usages mobilité'!$BG17*(1+'Usages mobilité'!$BH17)^(D$389-$D$389)/1000</f>
        <v>0</v>
      </c>
      <c r="E459" s="210">
        <f>E408*'Usages mobilité'!$BG17*(1+'Usages mobilité'!$BH17)^(E$389-$D$389)/1000</f>
        <v>0</v>
      </c>
      <c r="F459" s="210">
        <f>F408*'Usages mobilité'!$BG17*(1+'Usages mobilité'!$BH17)^(F$389-$D$389)/1000</f>
        <v>0</v>
      </c>
      <c r="G459" s="210">
        <f>G408*'Usages mobilité'!$BG17*(1+'Usages mobilité'!$BH17)^(G$389-$D$389)/1000</f>
        <v>0</v>
      </c>
      <c r="H459" s="210">
        <f>H408*'Usages mobilité'!$BG17*(1+'Usages mobilité'!$BH17)^(H$389-$D$389)/1000</f>
        <v>0</v>
      </c>
      <c r="I459" s="210">
        <f>I408*'Usages mobilité'!$BG17*(1+'Usages mobilité'!$BH17)^(I$389-$D$389)/1000</f>
        <v>0</v>
      </c>
      <c r="J459" s="210">
        <f>J408*'Usages mobilité'!$BG17*(1+'Usages mobilité'!$BH17)^(J$389-$D$389)/1000</f>
        <v>0</v>
      </c>
      <c r="K459" s="210">
        <f>K408*'Usages mobilité'!$BG17*(1+'Usages mobilité'!$BH17)^(K$389-$D$389)/1000</f>
        <v>0</v>
      </c>
      <c r="L459" s="210">
        <f>L408*'Usages mobilité'!$BG17*(1+'Usages mobilité'!$BH17)^(L$389-$D$389)/1000</f>
        <v>0</v>
      </c>
      <c r="M459" s="210">
        <f>M408*'Usages mobilité'!$BG17*(1+'Usages mobilité'!$BH17)^(M$389-$D$389)/1000</f>
        <v>0</v>
      </c>
      <c r="N459" s="210">
        <f>N408*'Usages mobilité'!$BG17*(1+'Usages mobilité'!$BH17)^(N$389-$D$389)/1000</f>
        <v>0</v>
      </c>
      <c r="O459" s="210">
        <f>O408*'Usages mobilité'!$BG17*(1+'Usages mobilité'!$BH17)^(O$389-$D$389)/1000</f>
        <v>0</v>
      </c>
      <c r="P459" s="210">
        <f>P408*'Usages mobilité'!$BG17*(1+'Usages mobilité'!$BH17)^(P$389-$D$389)/1000</f>
        <v>0</v>
      </c>
      <c r="Q459" s="210">
        <f>Q408*'Usages mobilité'!$BG17*(1+'Usages mobilité'!$BH17)^(Q$389-$D$389)/1000</f>
        <v>0</v>
      </c>
      <c r="R459" s="210">
        <f>R408*'Usages mobilité'!$BG17*(1+'Usages mobilité'!$BH17)^(R$389-$D$389)/1000</f>
        <v>0</v>
      </c>
    </row>
    <row r="460" spans="1:18" hidden="1" outlineLevel="2" x14ac:dyDescent="0.35">
      <c r="A460" s="209" t="str">
        <f>'Usages mobilité'!A18</f>
        <v>Usage mobilité n°15</v>
      </c>
      <c r="B460" s="209" t="s">
        <v>639</v>
      </c>
      <c r="C460" s="209"/>
      <c r="D460" s="210">
        <f>D409*'Usages mobilité'!$BG18*(1+'Usages mobilité'!$BH18)^(D$389-$D$389)/1000</f>
        <v>0</v>
      </c>
      <c r="E460" s="210">
        <f>E409*'Usages mobilité'!$BG18*(1+'Usages mobilité'!$BH18)^(E$389-$D$389)/1000</f>
        <v>0</v>
      </c>
      <c r="F460" s="210">
        <f>F409*'Usages mobilité'!$BG18*(1+'Usages mobilité'!$BH18)^(F$389-$D$389)/1000</f>
        <v>0</v>
      </c>
      <c r="G460" s="210">
        <f>G409*'Usages mobilité'!$BG18*(1+'Usages mobilité'!$BH18)^(G$389-$D$389)/1000</f>
        <v>0</v>
      </c>
      <c r="H460" s="210">
        <f>H409*'Usages mobilité'!$BG18*(1+'Usages mobilité'!$BH18)^(H$389-$D$389)/1000</f>
        <v>0</v>
      </c>
      <c r="I460" s="210">
        <f>I409*'Usages mobilité'!$BG18*(1+'Usages mobilité'!$BH18)^(I$389-$D$389)/1000</f>
        <v>0</v>
      </c>
      <c r="J460" s="210">
        <f>J409*'Usages mobilité'!$BG18*(1+'Usages mobilité'!$BH18)^(J$389-$D$389)/1000</f>
        <v>0</v>
      </c>
      <c r="K460" s="210">
        <f>K409*'Usages mobilité'!$BG18*(1+'Usages mobilité'!$BH18)^(K$389-$D$389)/1000</f>
        <v>0</v>
      </c>
      <c r="L460" s="210">
        <f>L409*'Usages mobilité'!$BG18*(1+'Usages mobilité'!$BH18)^(L$389-$D$389)/1000</f>
        <v>0</v>
      </c>
      <c r="M460" s="210">
        <f>M409*'Usages mobilité'!$BG18*(1+'Usages mobilité'!$BH18)^(M$389-$D$389)/1000</f>
        <v>0</v>
      </c>
      <c r="N460" s="210">
        <f>N409*'Usages mobilité'!$BG18*(1+'Usages mobilité'!$BH18)^(N$389-$D$389)/1000</f>
        <v>0</v>
      </c>
      <c r="O460" s="210">
        <f>O409*'Usages mobilité'!$BG18*(1+'Usages mobilité'!$BH18)^(O$389-$D$389)/1000</f>
        <v>0</v>
      </c>
      <c r="P460" s="210">
        <f>P409*'Usages mobilité'!$BG18*(1+'Usages mobilité'!$BH18)^(P$389-$D$389)/1000</f>
        <v>0</v>
      </c>
      <c r="Q460" s="210">
        <f>Q409*'Usages mobilité'!$BG18*(1+'Usages mobilité'!$BH18)^(Q$389-$D$389)/1000</f>
        <v>0</v>
      </c>
      <c r="R460" s="210">
        <f>R409*'Usages mobilité'!$BG18*(1+'Usages mobilité'!$BH18)^(R$389-$D$389)/1000</f>
        <v>0</v>
      </c>
    </row>
    <row r="461" spans="1:18" hidden="1" outlineLevel="2" x14ac:dyDescent="0.35">
      <c r="A461" s="209" t="str">
        <f>'Usages mobilité'!A19</f>
        <v>Usage mobilité n°16</v>
      </c>
      <c r="B461" s="209" t="s">
        <v>639</v>
      </c>
      <c r="C461" s="209"/>
      <c r="D461" s="210">
        <f>D410*'Usages mobilité'!$BG19*(1+'Usages mobilité'!$BH19)^(D$389-$D$389)/1000</f>
        <v>0</v>
      </c>
      <c r="E461" s="210">
        <f>E410*'Usages mobilité'!$BG19*(1+'Usages mobilité'!$BH19)^(E$389-$D$389)/1000</f>
        <v>0</v>
      </c>
      <c r="F461" s="210">
        <f>F410*'Usages mobilité'!$BG19*(1+'Usages mobilité'!$BH19)^(F$389-$D$389)/1000</f>
        <v>0</v>
      </c>
      <c r="G461" s="210">
        <f>G410*'Usages mobilité'!$BG19*(1+'Usages mobilité'!$BH19)^(G$389-$D$389)/1000</f>
        <v>0</v>
      </c>
      <c r="H461" s="210">
        <f>H410*'Usages mobilité'!$BG19*(1+'Usages mobilité'!$BH19)^(H$389-$D$389)/1000</f>
        <v>0</v>
      </c>
      <c r="I461" s="210">
        <f>I410*'Usages mobilité'!$BG19*(1+'Usages mobilité'!$BH19)^(I$389-$D$389)/1000</f>
        <v>0</v>
      </c>
      <c r="J461" s="210">
        <f>J410*'Usages mobilité'!$BG19*(1+'Usages mobilité'!$BH19)^(J$389-$D$389)/1000</f>
        <v>0</v>
      </c>
      <c r="K461" s="210">
        <f>K410*'Usages mobilité'!$BG19*(1+'Usages mobilité'!$BH19)^(K$389-$D$389)/1000</f>
        <v>0</v>
      </c>
      <c r="L461" s="210">
        <f>L410*'Usages mobilité'!$BG19*(1+'Usages mobilité'!$BH19)^(L$389-$D$389)/1000</f>
        <v>0</v>
      </c>
      <c r="M461" s="210">
        <f>M410*'Usages mobilité'!$BG19*(1+'Usages mobilité'!$BH19)^(M$389-$D$389)/1000</f>
        <v>0</v>
      </c>
      <c r="N461" s="210">
        <f>N410*'Usages mobilité'!$BG19*(1+'Usages mobilité'!$BH19)^(N$389-$D$389)/1000</f>
        <v>0</v>
      </c>
      <c r="O461" s="210">
        <f>O410*'Usages mobilité'!$BG19*(1+'Usages mobilité'!$BH19)^(O$389-$D$389)/1000</f>
        <v>0</v>
      </c>
      <c r="P461" s="210">
        <f>P410*'Usages mobilité'!$BG19*(1+'Usages mobilité'!$BH19)^(P$389-$D$389)/1000</f>
        <v>0</v>
      </c>
      <c r="Q461" s="210">
        <f>Q410*'Usages mobilité'!$BG19*(1+'Usages mobilité'!$BH19)^(Q$389-$D$389)/1000</f>
        <v>0</v>
      </c>
      <c r="R461" s="210">
        <f>R410*'Usages mobilité'!$BG19*(1+'Usages mobilité'!$BH19)^(R$389-$D$389)/1000</f>
        <v>0</v>
      </c>
    </row>
    <row r="462" spans="1:18" hidden="1" outlineLevel="2" x14ac:dyDescent="0.35">
      <c r="A462" s="209" t="str">
        <f>'Usages mobilité'!A20</f>
        <v>Usage mobilité n°17</v>
      </c>
      <c r="B462" s="209" t="s">
        <v>639</v>
      </c>
      <c r="C462" s="209"/>
      <c r="D462" s="210">
        <f>D411*'Usages mobilité'!$BG20*(1+'Usages mobilité'!$BH20)^(D$389-$D$389)/1000</f>
        <v>0</v>
      </c>
      <c r="E462" s="210">
        <f>E411*'Usages mobilité'!$BG20*(1+'Usages mobilité'!$BH20)^(E$389-$D$389)/1000</f>
        <v>0</v>
      </c>
      <c r="F462" s="210">
        <f>F411*'Usages mobilité'!$BG20*(1+'Usages mobilité'!$BH20)^(F$389-$D$389)/1000</f>
        <v>0</v>
      </c>
      <c r="G462" s="210">
        <f>G411*'Usages mobilité'!$BG20*(1+'Usages mobilité'!$BH20)^(G$389-$D$389)/1000</f>
        <v>0</v>
      </c>
      <c r="H462" s="210">
        <f>H411*'Usages mobilité'!$BG20*(1+'Usages mobilité'!$BH20)^(H$389-$D$389)/1000</f>
        <v>0</v>
      </c>
      <c r="I462" s="210">
        <f>I411*'Usages mobilité'!$BG20*(1+'Usages mobilité'!$BH20)^(I$389-$D$389)/1000</f>
        <v>0</v>
      </c>
      <c r="J462" s="210">
        <f>J411*'Usages mobilité'!$BG20*(1+'Usages mobilité'!$BH20)^(J$389-$D$389)/1000</f>
        <v>0</v>
      </c>
      <c r="K462" s="210">
        <f>K411*'Usages mobilité'!$BG20*(1+'Usages mobilité'!$BH20)^(K$389-$D$389)/1000</f>
        <v>0</v>
      </c>
      <c r="L462" s="210">
        <f>L411*'Usages mobilité'!$BG20*(1+'Usages mobilité'!$BH20)^(L$389-$D$389)/1000</f>
        <v>0</v>
      </c>
      <c r="M462" s="210">
        <f>M411*'Usages mobilité'!$BG20*(1+'Usages mobilité'!$BH20)^(M$389-$D$389)/1000</f>
        <v>0</v>
      </c>
      <c r="N462" s="210">
        <f>N411*'Usages mobilité'!$BG20*(1+'Usages mobilité'!$BH20)^(N$389-$D$389)/1000</f>
        <v>0</v>
      </c>
      <c r="O462" s="210">
        <f>O411*'Usages mobilité'!$BG20*(1+'Usages mobilité'!$BH20)^(O$389-$D$389)/1000</f>
        <v>0</v>
      </c>
      <c r="P462" s="210">
        <f>P411*'Usages mobilité'!$BG20*(1+'Usages mobilité'!$BH20)^(P$389-$D$389)/1000</f>
        <v>0</v>
      </c>
      <c r="Q462" s="210">
        <f>Q411*'Usages mobilité'!$BG20*(1+'Usages mobilité'!$BH20)^(Q$389-$D$389)/1000</f>
        <v>0</v>
      </c>
      <c r="R462" s="210">
        <f>R411*'Usages mobilité'!$BG20*(1+'Usages mobilité'!$BH20)^(R$389-$D$389)/1000</f>
        <v>0</v>
      </c>
    </row>
    <row r="463" spans="1:18" hidden="1" outlineLevel="2" x14ac:dyDescent="0.35">
      <c r="A463" s="209" t="str">
        <f>'Usages mobilité'!A21</f>
        <v>Usage mobilité n°18</v>
      </c>
      <c r="B463" s="209" t="s">
        <v>639</v>
      </c>
      <c r="C463" s="209"/>
      <c r="D463" s="210">
        <f>D412*'Usages mobilité'!$BG21*(1+'Usages mobilité'!$BH21)^(D$389-$D$389)/1000</f>
        <v>0</v>
      </c>
      <c r="E463" s="210">
        <f>E412*'Usages mobilité'!$BG21*(1+'Usages mobilité'!$BH21)^(E$389-$D$389)/1000</f>
        <v>0</v>
      </c>
      <c r="F463" s="210">
        <f>F412*'Usages mobilité'!$BG21*(1+'Usages mobilité'!$BH21)^(F$389-$D$389)/1000</f>
        <v>0</v>
      </c>
      <c r="G463" s="210">
        <f>G412*'Usages mobilité'!$BG21*(1+'Usages mobilité'!$BH21)^(G$389-$D$389)/1000</f>
        <v>0</v>
      </c>
      <c r="H463" s="210">
        <f>H412*'Usages mobilité'!$BG21*(1+'Usages mobilité'!$BH21)^(H$389-$D$389)/1000</f>
        <v>0</v>
      </c>
      <c r="I463" s="210">
        <f>I412*'Usages mobilité'!$BG21*(1+'Usages mobilité'!$BH21)^(I$389-$D$389)/1000</f>
        <v>0</v>
      </c>
      <c r="J463" s="210">
        <f>J412*'Usages mobilité'!$BG21*(1+'Usages mobilité'!$BH21)^(J$389-$D$389)/1000</f>
        <v>0</v>
      </c>
      <c r="K463" s="210">
        <f>K412*'Usages mobilité'!$BG21*(1+'Usages mobilité'!$BH21)^(K$389-$D$389)/1000</f>
        <v>0</v>
      </c>
      <c r="L463" s="210">
        <f>L412*'Usages mobilité'!$BG21*(1+'Usages mobilité'!$BH21)^(L$389-$D$389)/1000</f>
        <v>0</v>
      </c>
      <c r="M463" s="210">
        <f>M412*'Usages mobilité'!$BG21*(1+'Usages mobilité'!$BH21)^(M$389-$D$389)/1000</f>
        <v>0</v>
      </c>
      <c r="N463" s="210">
        <f>N412*'Usages mobilité'!$BG21*(1+'Usages mobilité'!$BH21)^(N$389-$D$389)/1000</f>
        <v>0</v>
      </c>
      <c r="O463" s="210">
        <f>O412*'Usages mobilité'!$BG21*(1+'Usages mobilité'!$BH21)^(O$389-$D$389)/1000</f>
        <v>0</v>
      </c>
      <c r="P463" s="210">
        <f>P412*'Usages mobilité'!$BG21*(1+'Usages mobilité'!$BH21)^(P$389-$D$389)/1000</f>
        <v>0</v>
      </c>
      <c r="Q463" s="210">
        <f>Q412*'Usages mobilité'!$BG21*(1+'Usages mobilité'!$BH21)^(Q$389-$D$389)/1000</f>
        <v>0</v>
      </c>
      <c r="R463" s="210">
        <f>R412*'Usages mobilité'!$BG21*(1+'Usages mobilité'!$BH21)^(R$389-$D$389)/1000</f>
        <v>0</v>
      </c>
    </row>
    <row r="464" spans="1:18" hidden="1" outlineLevel="2" x14ac:dyDescent="0.35">
      <c r="A464" s="209" t="str">
        <f>'Usages mobilité'!A22</f>
        <v>Usage mobilité n°19</v>
      </c>
      <c r="B464" s="209" t="s">
        <v>639</v>
      </c>
      <c r="C464" s="209"/>
      <c r="D464" s="210">
        <f>D413*'Usages mobilité'!$BG22*(1+'Usages mobilité'!$BH22)^(D$389-$D$389)/1000</f>
        <v>0</v>
      </c>
      <c r="E464" s="210">
        <f>E413*'Usages mobilité'!$BG22*(1+'Usages mobilité'!$BH22)^(E$389-$D$389)/1000</f>
        <v>0</v>
      </c>
      <c r="F464" s="210">
        <f>F413*'Usages mobilité'!$BG22*(1+'Usages mobilité'!$BH22)^(F$389-$D$389)/1000</f>
        <v>0</v>
      </c>
      <c r="G464" s="210">
        <f>G413*'Usages mobilité'!$BG22*(1+'Usages mobilité'!$BH22)^(G$389-$D$389)/1000</f>
        <v>0</v>
      </c>
      <c r="H464" s="210">
        <f>H413*'Usages mobilité'!$BG22*(1+'Usages mobilité'!$BH22)^(H$389-$D$389)/1000</f>
        <v>0</v>
      </c>
      <c r="I464" s="210">
        <f>I413*'Usages mobilité'!$BG22*(1+'Usages mobilité'!$BH22)^(I$389-$D$389)/1000</f>
        <v>0</v>
      </c>
      <c r="J464" s="210">
        <f>J413*'Usages mobilité'!$BG22*(1+'Usages mobilité'!$BH22)^(J$389-$D$389)/1000</f>
        <v>0</v>
      </c>
      <c r="K464" s="210">
        <f>K413*'Usages mobilité'!$BG22*(1+'Usages mobilité'!$BH22)^(K$389-$D$389)/1000</f>
        <v>0</v>
      </c>
      <c r="L464" s="210">
        <f>L413*'Usages mobilité'!$BG22*(1+'Usages mobilité'!$BH22)^(L$389-$D$389)/1000</f>
        <v>0</v>
      </c>
      <c r="M464" s="210">
        <f>M413*'Usages mobilité'!$BG22*(1+'Usages mobilité'!$BH22)^(M$389-$D$389)/1000</f>
        <v>0</v>
      </c>
      <c r="N464" s="210">
        <f>N413*'Usages mobilité'!$BG22*(1+'Usages mobilité'!$BH22)^(N$389-$D$389)/1000</f>
        <v>0</v>
      </c>
      <c r="O464" s="210">
        <f>O413*'Usages mobilité'!$BG22*(1+'Usages mobilité'!$BH22)^(O$389-$D$389)/1000</f>
        <v>0</v>
      </c>
      <c r="P464" s="210">
        <f>P413*'Usages mobilité'!$BG22*(1+'Usages mobilité'!$BH22)^(P$389-$D$389)/1000</f>
        <v>0</v>
      </c>
      <c r="Q464" s="210">
        <f>Q413*'Usages mobilité'!$BG22*(1+'Usages mobilité'!$BH22)^(Q$389-$D$389)/1000</f>
        <v>0</v>
      </c>
      <c r="R464" s="210">
        <f>R413*'Usages mobilité'!$BG22*(1+'Usages mobilité'!$BH22)^(R$389-$D$389)/1000</f>
        <v>0</v>
      </c>
    </row>
    <row r="465" spans="1:18" hidden="1" outlineLevel="2" x14ac:dyDescent="0.35">
      <c r="A465" s="209" t="str">
        <f>'Usages mobilité'!A23</f>
        <v>Usage mobilité n°20</v>
      </c>
      <c r="B465" s="209" t="s">
        <v>639</v>
      </c>
      <c r="C465" s="209"/>
      <c r="D465" s="210">
        <f>D414*'Usages mobilité'!$BG23*(1+'Usages mobilité'!$BH23)^(D$389-$D$389)/1000</f>
        <v>0</v>
      </c>
      <c r="E465" s="210">
        <f>E414*'Usages mobilité'!$BG23*(1+'Usages mobilité'!$BH23)^(E$389-$D$389)/1000</f>
        <v>0</v>
      </c>
      <c r="F465" s="210">
        <f>F414*'Usages mobilité'!$BG23*(1+'Usages mobilité'!$BH23)^(F$389-$D$389)/1000</f>
        <v>0</v>
      </c>
      <c r="G465" s="210">
        <f>G414*'Usages mobilité'!$BG23*(1+'Usages mobilité'!$BH23)^(G$389-$D$389)/1000</f>
        <v>0</v>
      </c>
      <c r="H465" s="210">
        <f>H414*'Usages mobilité'!$BG23*(1+'Usages mobilité'!$BH23)^(H$389-$D$389)/1000</f>
        <v>0</v>
      </c>
      <c r="I465" s="210">
        <f>I414*'Usages mobilité'!$BG23*(1+'Usages mobilité'!$BH23)^(I$389-$D$389)/1000</f>
        <v>0</v>
      </c>
      <c r="J465" s="210">
        <f>J414*'Usages mobilité'!$BG23*(1+'Usages mobilité'!$BH23)^(J$389-$D$389)/1000</f>
        <v>0</v>
      </c>
      <c r="K465" s="210">
        <f>K414*'Usages mobilité'!$BG23*(1+'Usages mobilité'!$BH23)^(K$389-$D$389)/1000</f>
        <v>0</v>
      </c>
      <c r="L465" s="210">
        <f>L414*'Usages mobilité'!$BG23*(1+'Usages mobilité'!$BH23)^(L$389-$D$389)/1000</f>
        <v>0</v>
      </c>
      <c r="M465" s="210">
        <f>M414*'Usages mobilité'!$BG23*(1+'Usages mobilité'!$BH23)^(M$389-$D$389)/1000</f>
        <v>0</v>
      </c>
      <c r="N465" s="210">
        <f>N414*'Usages mobilité'!$BG23*(1+'Usages mobilité'!$BH23)^(N$389-$D$389)/1000</f>
        <v>0</v>
      </c>
      <c r="O465" s="210">
        <f>O414*'Usages mobilité'!$BG23*(1+'Usages mobilité'!$BH23)^(O$389-$D$389)/1000</f>
        <v>0</v>
      </c>
      <c r="P465" s="210">
        <f>P414*'Usages mobilité'!$BG23*(1+'Usages mobilité'!$BH23)^(P$389-$D$389)/1000</f>
        <v>0</v>
      </c>
      <c r="Q465" s="210">
        <f>Q414*'Usages mobilité'!$BG23*(1+'Usages mobilité'!$BH23)^(Q$389-$D$389)/1000</f>
        <v>0</v>
      </c>
      <c r="R465" s="210">
        <f>R414*'Usages mobilité'!$BG23*(1+'Usages mobilité'!$BH23)^(R$389-$D$389)/1000</f>
        <v>0</v>
      </c>
    </row>
    <row r="466" spans="1:18" hidden="1" outlineLevel="2" x14ac:dyDescent="0.35">
      <c r="A466" s="209" t="str">
        <f>'Usages mobilité'!A24</f>
        <v>Usage mobilité n°21</v>
      </c>
      <c r="B466" s="209" t="s">
        <v>639</v>
      </c>
      <c r="C466" s="209"/>
      <c r="D466" s="210">
        <f>D415*'Usages mobilité'!$BG24*(1+'Usages mobilité'!$BH24)^(D$389-$D$389)/1000</f>
        <v>0</v>
      </c>
      <c r="E466" s="210">
        <f>E415*'Usages mobilité'!$BG24*(1+'Usages mobilité'!$BH24)^(E$389-$D$389)/1000</f>
        <v>0</v>
      </c>
      <c r="F466" s="210">
        <f>F415*'Usages mobilité'!$BG24*(1+'Usages mobilité'!$BH24)^(F$389-$D$389)/1000</f>
        <v>0</v>
      </c>
      <c r="G466" s="210">
        <f>G415*'Usages mobilité'!$BG24*(1+'Usages mobilité'!$BH24)^(G$389-$D$389)/1000</f>
        <v>0</v>
      </c>
      <c r="H466" s="210">
        <f>H415*'Usages mobilité'!$BG24*(1+'Usages mobilité'!$BH24)^(H$389-$D$389)/1000</f>
        <v>0</v>
      </c>
      <c r="I466" s="210">
        <f>I415*'Usages mobilité'!$BG24*(1+'Usages mobilité'!$BH24)^(I$389-$D$389)/1000</f>
        <v>0</v>
      </c>
      <c r="J466" s="210">
        <f>J415*'Usages mobilité'!$BG24*(1+'Usages mobilité'!$BH24)^(J$389-$D$389)/1000</f>
        <v>0</v>
      </c>
      <c r="K466" s="210">
        <f>K415*'Usages mobilité'!$BG24*(1+'Usages mobilité'!$BH24)^(K$389-$D$389)/1000</f>
        <v>0</v>
      </c>
      <c r="L466" s="210">
        <f>L415*'Usages mobilité'!$BG24*(1+'Usages mobilité'!$BH24)^(L$389-$D$389)/1000</f>
        <v>0</v>
      </c>
      <c r="M466" s="210">
        <f>M415*'Usages mobilité'!$BG24*(1+'Usages mobilité'!$BH24)^(M$389-$D$389)/1000</f>
        <v>0</v>
      </c>
      <c r="N466" s="210">
        <f>N415*'Usages mobilité'!$BG24*(1+'Usages mobilité'!$BH24)^(N$389-$D$389)/1000</f>
        <v>0</v>
      </c>
      <c r="O466" s="210">
        <f>O415*'Usages mobilité'!$BG24*(1+'Usages mobilité'!$BH24)^(O$389-$D$389)/1000</f>
        <v>0</v>
      </c>
      <c r="P466" s="210">
        <f>P415*'Usages mobilité'!$BG24*(1+'Usages mobilité'!$BH24)^(P$389-$D$389)/1000</f>
        <v>0</v>
      </c>
      <c r="Q466" s="210">
        <f>Q415*'Usages mobilité'!$BG24*(1+'Usages mobilité'!$BH24)^(Q$389-$D$389)/1000</f>
        <v>0</v>
      </c>
      <c r="R466" s="210">
        <f>R415*'Usages mobilité'!$BG24*(1+'Usages mobilité'!$BH24)^(R$389-$D$389)/1000</f>
        <v>0</v>
      </c>
    </row>
    <row r="467" spans="1:18" hidden="1" outlineLevel="2" x14ac:dyDescent="0.35">
      <c r="A467" s="209" t="str">
        <f>'Usages mobilité'!A25</f>
        <v>Usage mobilité n°22</v>
      </c>
      <c r="B467" s="209" t="s">
        <v>639</v>
      </c>
      <c r="C467" s="209"/>
      <c r="D467" s="210">
        <f>D416*'Usages mobilité'!$BG25*(1+'Usages mobilité'!$BH25)^(D$389-$D$389)/1000</f>
        <v>0</v>
      </c>
      <c r="E467" s="210">
        <f>E416*'Usages mobilité'!$BG25*(1+'Usages mobilité'!$BH25)^(E$389-$D$389)/1000</f>
        <v>0</v>
      </c>
      <c r="F467" s="210">
        <f>F416*'Usages mobilité'!$BG25*(1+'Usages mobilité'!$BH25)^(F$389-$D$389)/1000</f>
        <v>0</v>
      </c>
      <c r="G467" s="210">
        <f>G416*'Usages mobilité'!$BG25*(1+'Usages mobilité'!$BH25)^(G$389-$D$389)/1000</f>
        <v>0</v>
      </c>
      <c r="H467" s="210">
        <f>H416*'Usages mobilité'!$BG25*(1+'Usages mobilité'!$BH25)^(H$389-$D$389)/1000</f>
        <v>0</v>
      </c>
      <c r="I467" s="210">
        <f>I416*'Usages mobilité'!$BG25*(1+'Usages mobilité'!$BH25)^(I$389-$D$389)/1000</f>
        <v>0</v>
      </c>
      <c r="J467" s="210">
        <f>J416*'Usages mobilité'!$BG25*(1+'Usages mobilité'!$BH25)^(J$389-$D$389)/1000</f>
        <v>0</v>
      </c>
      <c r="K467" s="210">
        <f>K416*'Usages mobilité'!$BG25*(1+'Usages mobilité'!$BH25)^(K$389-$D$389)/1000</f>
        <v>0</v>
      </c>
      <c r="L467" s="210">
        <f>L416*'Usages mobilité'!$BG25*(1+'Usages mobilité'!$BH25)^(L$389-$D$389)/1000</f>
        <v>0</v>
      </c>
      <c r="M467" s="210">
        <f>M416*'Usages mobilité'!$BG25*(1+'Usages mobilité'!$BH25)^(M$389-$D$389)/1000</f>
        <v>0</v>
      </c>
      <c r="N467" s="210">
        <f>N416*'Usages mobilité'!$BG25*(1+'Usages mobilité'!$BH25)^(N$389-$D$389)/1000</f>
        <v>0</v>
      </c>
      <c r="O467" s="210">
        <f>O416*'Usages mobilité'!$BG25*(1+'Usages mobilité'!$BH25)^(O$389-$D$389)/1000</f>
        <v>0</v>
      </c>
      <c r="P467" s="210">
        <f>P416*'Usages mobilité'!$BG25*(1+'Usages mobilité'!$BH25)^(P$389-$D$389)/1000</f>
        <v>0</v>
      </c>
      <c r="Q467" s="210">
        <f>Q416*'Usages mobilité'!$BG25*(1+'Usages mobilité'!$BH25)^(Q$389-$D$389)/1000</f>
        <v>0</v>
      </c>
      <c r="R467" s="210">
        <f>R416*'Usages mobilité'!$BG25*(1+'Usages mobilité'!$BH25)^(R$389-$D$389)/1000</f>
        <v>0</v>
      </c>
    </row>
    <row r="468" spans="1:18" hidden="1" outlineLevel="2" x14ac:dyDescent="0.35">
      <c r="A468" s="209" t="str">
        <f>'Usages mobilité'!A26</f>
        <v>Usage mobilité n°23</v>
      </c>
      <c r="B468" s="209" t="s">
        <v>639</v>
      </c>
      <c r="C468" s="209"/>
      <c r="D468" s="210">
        <f>D417*'Usages mobilité'!$BG26*(1+'Usages mobilité'!$BH26)^(D$389-$D$389)/1000</f>
        <v>0</v>
      </c>
      <c r="E468" s="210">
        <f>E417*'Usages mobilité'!$BG26*(1+'Usages mobilité'!$BH26)^(E$389-$D$389)/1000</f>
        <v>0</v>
      </c>
      <c r="F468" s="210">
        <f>F417*'Usages mobilité'!$BG26*(1+'Usages mobilité'!$BH26)^(F$389-$D$389)/1000</f>
        <v>0</v>
      </c>
      <c r="G468" s="210">
        <f>G417*'Usages mobilité'!$BG26*(1+'Usages mobilité'!$BH26)^(G$389-$D$389)/1000</f>
        <v>0</v>
      </c>
      <c r="H468" s="210">
        <f>H417*'Usages mobilité'!$BG26*(1+'Usages mobilité'!$BH26)^(H$389-$D$389)/1000</f>
        <v>0</v>
      </c>
      <c r="I468" s="210">
        <f>I417*'Usages mobilité'!$BG26*(1+'Usages mobilité'!$BH26)^(I$389-$D$389)/1000</f>
        <v>0</v>
      </c>
      <c r="J468" s="210">
        <f>J417*'Usages mobilité'!$BG26*(1+'Usages mobilité'!$BH26)^(J$389-$D$389)/1000</f>
        <v>0</v>
      </c>
      <c r="K468" s="210">
        <f>K417*'Usages mobilité'!$BG26*(1+'Usages mobilité'!$BH26)^(K$389-$D$389)/1000</f>
        <v>0</v>
      </c>
      <c r="L468" s="210">
        <f>L417*'Usages mobilité'!$BG26*(1+'Usages mobilité'!$BH26)^(L$389-$D$389)/1000</f>
        <v>0</v>
      </c>
      <c r="M468" s="210">
        <f>M417*'Usages mobilité'!$BG26*(1+'Usages mobilité'!$BH26)^(M$389-$D$389)/1000</f>
        <v>0</v>
      </c>
      <c r="N468" s="210">
        <f>N417*'Usages mobilité'!$BG26*(1+'Usages mobilité'!$BH26)^(N$389-$D$389)/1000</f>
        <v>0</v>
      </c>
      <c r="O468" s="210">
        <f>O417*'Usages mobilité'!$BG26*(1+'Usages mobilité'!$BH26)^(O$389-$D$389)/1000</f>
        <v>0</v>
      </c>
      <c r="P468" s="210">
        <f>P417*'Usages mobilité'!$BG26*(1+'Usages mobilité'!$BH26)^(P$389-$D$389)/1000</f>
        <v>0</v>
      </c>
      <c r="Q468" s="210">
        <f>Q417*'Usages mobilité'!$BG26*(1+'Usages mobilité'!$BH26)^(Q$389-$D$389)/1000</f>
        <v>0</v>
      </c>
      <c r="R468" s="210">
        <f>R417*'Usages mobilité'!$BG26*(1+'Usages mobilité'!$BH26)^(R$389-$D$389)/1000</f>
        <v>0</v>
      </c>
    </row>
    <row r="469" spans="1:18" hidden="1" outlineLevel="2" x14ac:dyDescent="0.35">
      <c r="A469" s="209" t="str">
        <f>'Usages mobilité'!A27</f>
        <v>Usage mobilité n°24</v>
      </c>
      <c r="B469" s="209" t="s">
        <v>639</v>
      </c>
      <c r="C469" s="209"/>
      <c r="D469" s="210">
        <f>D418*'Usages mobilité'!$BG27*(1+'Usages mobilité'!$BH27)^(D$389-$D$389)/1000</f>
        <v>0</v>
      </c>
      <c r="E469" s="210">
        <f>E418*'Usages mobilité'!$BG27*(1+'Usages mobilité'!$BH27)^(E$389-$D$389)/1000</f>
        <v>0</v>
      </c>
      <c r="F469" s="210">
        <f>F418*'Usages mobilité'!$BG27*(1+'Usages mobilité'!$BH27)^(F$389-$D$389)/1000</f>
        <v>0</v>
      </c>
      <c r="G469" s="210">
        <f>G418*'Usages mobilité'!$BG27*(1+'Usages mobilité'!$BH27)^(G$389-$D$389)/1000</f>
        <v>0</v>
      </c>
      <c r="H469" s="210">
        <f>H418*'Usages mobilité'!$BG27*(1+'Usages mobilité'!$BH27)^(H$389-$D$389)/1000</f>
        <v>0</v>
      </c>
      <c r="I469" s="210">
        <f>I418*'Usages mobilité'!$BG27*(1+'Usages mobilité'!$BH27)^(I$389-$D$389)/1000</f>
        <v>0</v>
      </c>
      <c r="J469" s="210">
        <f>J418*'Usages mobilité'!$BG27*(1+'Usages mobilité'!$BH27)^(J$389-$D$389)/1000</f>
        <v>0</v>
      </c>
      <c r="K469" s="210">
        <f>K418*'Usages mobilité'!$BG27*(1+'Usages mobilité'!$BH27)^(K$389-$D$389)/1000</f>
        <v>0</v>
      </c>
      <c r="L469" s="210">
        <f>L418*'Usages mobilité'!$BG27*(1+'Usages mobilité'!$BH27)^(L$389-$D$389)/1000</f>
        <v>0</v>
      </c>
      <c r="M469" s="210">
        <f>M418*'Usages mobilité'!$BG27*(1+'Usages mobilité'!$BH27)^(M$389-$D$389)/1000</f>
        <v>0</v>
      </c>
      <c r="N469" s="210">
        <f>N418*'Usages mobilité'!$BG27*(1+'Usages mobilité'!$BH27)^(N$389-$D$389)/1000</f>
        <v>0</v>
      </c>
      <c r="O469" s="210">
        <f>O418*'Usages mobilité'!$BG27*(1+'Usages mobilité'!$BH27)^(O$389-$D$389)/1000</f>
        <v>0</v>
      </c>
      <c r="P469" s="210">
        <f>P418*'Usages mobilité'!$BG27*(1+'Usages mobilité'!$BH27)^(P$389-$D$389)/1000</f>
        <v>0</v>
      </c>
      <c r="Q469" s="210">
        <f>Q418*'Usages mobilité'!$BG27*(1+'Usages mobilité'!$BH27)^(Q$389-$D$389)/1000</f>
        <v>0</v>
      </c>
      <c r="R469" s="210">
        <f>R418*'Usages mobilité'!$BG27*(1+'Usages mobilité'!$BH27)^(R$389-$D$389)/1000</f>
        <v>0</v>
      </c>
    </row>
    <row r="470" spans="1:18" hidden="1" outlineLevel="2" x14ac:dyDescent="0.35">
      <c r="A470" s="209" t="str">
        <f>'Usages mobilité'!A28</f>
        <v>Usage mobilité n°25</v>
      </c>
      <c r="B470" s="209" t="s">
        <v>639</v>
      </c>
      <c r="C470" s="209"/>
      <c r="D470" s="210">
        <f>D419*'Usages mobilité'!$BG28*(1+'Usages mobilité'!$BH28)^(D$389-$D$389)/1000</f>
        <v>0</v>
      </c>
      <c r="E470" s="210">
        <f>E419*'Usages mobilité'!$BG28*(1+'Usages mobilité'!$BH28)^(E$389-$D$389)/1000</f>
        <v>0</v>
      </c>
      <c r="F470" s="210">
        <f>F419*'Usages mobilité'!$BG28*(1+'Usages mobilité'!$BH28)^(F$389-$D$389)/1000</f>
        <v>0</v>
      </c>
      <c r="G470" s="210">
        <f>G419*'Usages mobilité'!$BG28*(1+'Usages mobilité'!$BH28)^(G$389-$D$389)/1000</f>
        <v>0</v>
      </c>
      <c r="H470" s="210">
        <f>H419*'Usages mobilité'!$BG28*(1+'Usages mobilité'!$BH28)^(H$389-$D$389)/1000</f>
        <v>0</v>
      </c>
      <c r="I470" s="210">
        <f>I419*'Usages mobilité'!$BG28*(1+'Usages mobilité'!$BH28)^(I$389-$D$389)/1000</f>
        <v>0</v>
      </c>
      <c r="J470" s="210">
        <f>J419*'Usages mobilité'!$BG28*(1+'Usages mobilité'!$BH28)^(J$389-$D$389)/1000</f>
        <v>0</v>
      </c>
      <c r="K470" s="210">
        <f>K419*'Usages mobilité'!$BG28*(1+'Usages mobilité'!$BH28)^(K$389-$D$389)/1000</f>
        <v>0</v>
      </c>
      <c r="L470" s="210">
        <f>L419*'Usages mobilité'!$BG28*(1+'Usages mobilité'!$BH28)^(L$389-$D$389)/1000</f>
        <v>0</v>
      </c>
      <c r="M470" s="210">
        <f>M419*'Usages mobilité'!$BG28*(1+'Usages mobilité'!$BH28)^(M$389-$D$389)/1000</f>
        <v>0</v>
      </c>
      <c r="N470" s="210">
        <f>N419*'Usages mobilité'!$BG28*(1+'Usages mobilité'!$BH28)^(N$389-$D$389)/1000</f>
        <v>0</v>
      </c>
      <c r="O470" s="210">
        <f>O419*'Usages mobilité'!$BG28*(1+'Usages mobilité'!$BH28)^(O$389-$D$389)/1000</f>
        <v>0</v>
      </c>
      <c r="P470" s="210">
        <f>P419*'Usages mobilité'!$BG28*(1+'Usages mobilité'!$BH28)^(P$389-$D$389)/1000</f>
        <v>0</v>
      </c>
      <c r="Q470" s="210">
        <f>Q419*'Usages mobilité'!$BG28*(1+'Usages mobilité'!$BH28)^(Q$389-$D$389)/1000</f>
        <v>0</v>
      </c>
      <c r="R470" s="210">
        <f>R419*'Usages mobilité'!$BG28*(1+'Usages mobilité'!$BH28)^(R$389-$D$389)/1000</f>
        <v>0</v>
      </c>
    </row>
    <row r="471" spans="1:18" hidden="1" outlineLevel="2" x14ac:dyDescent="0.35">
      <c r="A471" s="209" t="str">
        <f>'Usages mobilité'!A29</f>
        <v>Usage mobilité n°26</v>
      </c>
      <c r="B471" s="209" t="s">
        <v>639</v>
      </c>
      <c r="C471" s="209"/>
      <c r="D471" s="210">
        <f>D420*'Usages mobilité'!$BG29*(1+'Usages mobilité'!$BH29)^(D$389-$D$389)/1000</f>
        <v>0</v>
      </c>
      <c r="E471" s="210">
        <f>E420*'Usages mobilité'!$BG29*(1+'Usages mobilité'!$BH29)^(E$389-$D$389)/1000</f>
        <v>0</v>
      </c>
      <c r="F471" s="210">
        <f>F420*'Usages mobilité'!$BG29*(1+'Usages mobilité'!$BH29)^(F$389-$D$389)/1000</f>
        <v>0</v>
      </c>
      <c r="G471" s="210">
        <f>G420*'Usages mobilité'!$BG29*(1+'Usages mobilité'!$BH29)^(G$389-$D$389)/1000</f>
        <v>0</v>
      </c>
      <c r="H471" s="210">
        <f>H420*'Usages mobilité'!$BG29*(1+'Usages mobilité'!$BH29)^(H$389-$D$389)/1000</f>
        <v>0</v>
      </c>
      <c r="I471" s="210">
        <f>I420*'Usages mobilité'!$BG29*(1+'Usages mobilité'!$BH29)^(I$389-$D$389)/1000</f>
        <v>0</v>
      </c>
      <c r="J471" s="210">
        <f>J420*'Usages mobilité'!$BG29*(1+'Usages mobilité'!$BH29)^(J$389-$D$389)/1000</f>
        <v>0</v>
      </c>
      <c r="K471" s="210">
        <f>K420*'Usages mobilité'!$BG29*(1+'Usages mobilité'!$BH29)^(K$389-$D$389)/1000</f>
        <v>0</v>
      </c>
      <c r="L471" s="210">
        <f>L420*'Usages mobilité'!$BG29*(1+'Usages mobilité'!$BH29)^(L$389-$D$389)/1000</f>
        <v>0</v>
      </c>
      <c r="M471" s="210">
        <f>M420*'Usages mobilité'!$BG29*(1+'Usages mobilité'!$BH29)^(M$389-$D$389)/1000</f>
        <v>0</v>
      </c>
      <c r="N471" s="210">
        <f>N420*'Usages mobilité'!$BG29*(1+'Usages mobilité'!$BH29)^(N$389-$D$389)/1000</f>
        <v>0</v>
      </c>
      <c r="O471" s="210">
        <f>O420*'Usages mobilité'!$BG29*(1+'Usages mobilité'!$BH29)^(O$389-$D$389)/1000</f>
        <v>0</v>
      </c>
      <c r="P471" s="210">
        <f>P420*'Usages mobilité'!$BG29*(1+'Usages mobilité'!$BH29)^(P$389-$D$389)/1000</f>
        <v>0</v>
      </c>
      <c r="Q471" s="210">
        <f>Q420*'Usages mobilité'!$BG29*(1+'Usages mobilité'!$BH29)^(Q$389-$D$389)/1000</f>
        <v>0</v>
      </c>
      <c r="R471" s="210">
        <f>R420*'Usages mobilité'!$BG29*(1+'Usages mobilité'!$BH29)^(R$389-$D$389)/1000</f>
        <v>0</v>
      </c>
    </row>
    <row r="472" spans="1:18" hidden="1" outlineLevel="2" x14ac:dyDescent="0.35">
      <c r="A472" s="209" t="str">
        <f>'Usages mobilité'!A30</f>
        <v>Usage mobilité n°27</v>
      </c>
      <c r="B472" s="209" t="s">
        <v>639</v>
      </c>
      <c r="C472" s="209"/>
      <c r="D472" s="210">
        <f>D421*'Usages mobilité'!$BG30*(1+'Usages mobilité'!$BH30)^(D$389-$D$389)/1000</f>
        <v>0</v>
      </c>
      <c r="E472" s="210">
        <f>E421*'Usages mobilité'!$BG30*(1+'Usages mobilité'!$BH30)^(E$389-$D$389)/1000</f>
        <v>0</v>
      </c>
      <c r="F472" s="210">
        <f>F421*'Usages mobilité'!$BG30*(1+'Usages mobilité'!$BH30)^(F$389-$D$389)/1000</f>
        <v>0</v>
      </c>
      <c r="G472" s="210">
        <f>G421*'Usages mobilité'!$BG30*(1+'Usages mobilité'!$BH30)^(G$389-$D$389)/1000</f>
        <v>0</v>
      </c>
      <c r="H472" s="210">
        <f>H421*'Usages mobilité'!$BG30*(1+'Usages mobilité'!$BH30)^(H$389-$D$389)/1000</f>
        <v>0</v>
      </c>
      <c r="I472" s="210">
        <f>I421*'Usages mobilité'!$BG30*(1+'Usages mobilité'!$BH30)^(I$389-$D$389)/1000</f>
        <v>0</v>
      </c>
      <c r="J472" s="210">
        <f>J421*'Usages mobilité'!$BG30*(1+'Usages mobilité'!$BH30)^(J$389-$D$389)/1000</f>
        <v>0</v>
      </c>
      <c r="K472" s="210">
        <f>K421*'Usages mobilité'!$BG30*(1+'Usages mobilité'!$BH30)^(K$389-$D$389)/1000</f>
        <v>0</v>
      </c>
      <c r="L472" s="210">
        <f>L421*'Usages mobilité'!$BG30*(1+'Usages mobilité'!$BH30)^(L$389-$D$389)/1000</f>
        <v>0</v>
      </c>
      <c r="M472" s="210">
        <f>M421*'Usages mobilité'!$BG30*(1+'Usages mobilité'!$BH30)^(M$389-$D$389)/1000</f>
        <v>0</v>
      </c>
      <c r="N472" s="210">
        <f>N421*'Usages mobilité'!$BG30*(1+'Usages mobilité'!$BH30)^(N$389-$D$389)/1000</f>
        <v>0</v>
      </c>
      <c r="O472" s="210">
        <f>O421*'Usages mobilité'!$BG30*(1+'Usages mobilité'!$BH30)^(O$389-$D$389)/1000</f>
        <v>0</v>
      </c>
      <c r="P472" s="210">
        <f>P421*'Usages mobilité'!$BG30*(1+'Usages mobilité'!$BH30)^(P$389-$D$389)/1000</f>
        <v>0</v>
      </c>
      <c r="Q472" s="210">
        <f>Q421*'Usages mobilité'!$BG30*(1+'Usages mobilité'!$BH30)^(Q$389-$D$389)/1000</f>
        <v>0</v>
      </c>
      <c r="R472" s="210">
        <f>R421*'Usages mobilité'!$BG30*(1+'Usages mobilité'!$BH30)^(R$389-$D$389)/1000</f>
        <v>0</v>
      </c>
    </row>
    <row r="473" spans="1:18" hidden="1" outlineLevel="2" x14ac:dyDescent="0.35">
      <c r="A473" s="209" t="str">
        <f>'Usages mobilité'!A31</f>
        <v>Usage mobilité n°28</v>
      </c>
      <c r="B473" s="209" t="s">
        <v>639</v>
      </c>
      <c r="C473" s="209"/>
      <c r="D473" s="210">
        <f>D422*'Usages mobilité'!$BG31*(1+'Usages mobilité'!$BH31)^(D$389-$D$389)/1000</f>
        <v>0</v>
      </c>
      <c r="E473" s="210">
        <f>E422*'Usages mobilité'!$BG31*(1+'Usages mobilité'!$BH31)^(E$389-$D$389)/1000</f>
        <v>0</v>
      </c>
      <c r="F473" s="210">
        <f>F422*'Usages mobilité'!$BG31*(1+'Usages mobilité'!$BH31)^(F$389-$D$389)/1000</f>
        <v>0</v>
      </c>
      <c r="G473" s="210">
        <f>G422*'Usages mobilité'!$BG31*(1+'Usages mobilité'!$BH31)^(G$389-$D$389)/1000</f>
        <v>0</v>
      </c>
      <c r="H473" s="210">
        <f>H422*'Usages mobilité'!$BG31*(1+'Usages mobilité'!$BH31)^(H$389-$D$389)/1000</f>
        <v>0</v>
      </c>
      <c r="I473" s="210">
        <f>I422*'Usages mobilité'!$BG31*(1+'Usages mobilité'!$BH31)^(I$389-$D$389)/1000</f>
        <v>0</v>
      </c>
      <c r="J473" s="210">
        <f>J422*'Usages mobilité'!$BG31*(1+'Usages mobilité'!$BH31)^(J$389-$D$389)/1000</f>
        <v>0</v>
      </c>
      <c r="K473" s="210">
        <f>K422*'Usages mobilité'!$BG31*(1+'Usages mobilité'!$BH31)^(K$389-$D$389)/1000</f>
        <v>0</v>
      </c>
      <c r="L473" s="210">
        <f>L422*'Usages mobilité'!$BG31*(1+'Usages mobilité'!$BH31)^(L$389-$D$389)/1000</f>
        <v>0</v>
      </c>
      <c r="M473" s="210">
        <f>M422*'Usages mobilité'!$BG31*(1+'Usages mobilité'!$BH31)^(M$389-$D$389)/1000</f>
        <v>0</v>
      </c>
      <c r="N473" s="210">
        <f>N422*'Usages mobilité'!$BG31*(1+'Usages mobilité'!$BH31)^(N$389-$D$389)/1000</f>
        <v>0</v>
      </c>
      <c r="O473" s="210">
        <f>O422*'Usages mobilité'!$BG31*(1+'Usages mobilité'!$BH31)^(O$389-$D$389)/1000</f>
        <v>0</v>
      </c>
      <c r="P473" s="210">
        <f>P422*'Usages mobilité'!$BG31*(1+'Usages mobilité'!$BH31)^(P$389-$D$389)/1000</f>
        <v>0</v>
      </c>
      <c r="Q473" s="210">
        <f>Q422*'Usages mobilité'!$BG31*(1+'Usages mobilité'!$BH31)^(Q$389-$D$389)/1000</f>
        <v>0</v>
      </c>
      <c r="R473" s="210">
        <f>R422*'Usages mobilité'!$BG31*(1+'Usages mobilité'!$BH31)^(R$389-$D$389)/1000</f>
        <v>0</v>
      </c>
    </row>
    <row r="474" spans="1:18" hidden="1" outlineLevel="2" x14ac:dyDescent="0.35">
      <c r="A474" s="209" t="str">
        <f>'Usages mobilité'!A32</f>
        <v>Usage mobilité n°29</v>
      </c>
      <c r="B474" s="209" t="s">
        <v>639</v>
      </c>
      <c r="C474" s="209"/>
      <c r="D474" s="210">
        <f>D423*'Usages mobilité'!$BG32*(1+'Usages mobilité'!$BH32)^(D$389-$D$389)/1000</f>
        <v>0</v>
      </c>
      <c r="E474" s="210">
        <f>E423*'Usages mobilité'!$BG32*(1+'Usages mobilité'!$BH32)^(E$389-$D$389)/1000</f>
        <v>0</v>
      </c>
      <c r="F474" s="210">
        <f>F423*'Usages mobilité'!$BG32*(1+'Usages mobilité'!$BH32)^(F$389-$D$389)/1000</f>
        <v>0</v>
      </c>
      <c r="G474" s="210">
        <f>G423*'Usages mobilité'!$BG32*(1+'Usages mobilité'!$BH32)^(G$389-$D$389)/1000</f>
        <v>0</v>
      </c>
      <c r="H474" s="210">
        <f>H423*'Usages mobilité'!$BG32*(1+'Usages mobilité'!$BH32)^(H$389-$D$389)/1000</f>
        <v>0</v>
      </c>
      <c r="I474" s="210">
        <f>I423*'Usages mobilité'!$BG32*(1+'Usages mobilité'!$BH32)^(I$389-$D$389)/1000</f>
        <v>0</v>
      </c>
      <c r="J474" s="210">
        <f>J423*'Usages mobilité'!$BG32*(1+'Usages mobilité'!$BH32)^(J$389-$D$389)/1000</f>
        <v>0</v>
      </c>
      <c r="K474" s="210">
        <f>K423*'Usages mobilité'!$BG32*(1+'Usages mobilité'!$BH32)^(K$389-$D$389)/1000</f>
        <v>0</v>
      </c>
      <c r="L474" s="210">
        <f>L423*'Usages mobilité'!$BG32*(1+'Usages mobilité'!$BH32)^(L$389-$D$389)/1000</f>
        <v>0</v>
      </c>
      <c r="M474" s="210">
        <f>M423*'Usages mobilité'!$BG32*(1+'Usages mobilité'!$BH32)^(M$389-$D$389)/1000</f>
        <v>0</v>
      </c>
      <c r="N474" s="210">
        <f>N423*'Usages mobilité'!$BG32*(1+'Usages mobilité'!$BH32)^(N$389-$D$389)/1000</f>
        <v>0</v>
      </c>
      <c r="O474" s="210">
        <f>O423*'Usages mobilité'!$BG32*(1+'Usages mobilité'!$BH32)^(O$389-$D$389)/1000</f>
        <v>0</v>
      </c>
      <c r="P474" s="210">
        <f>P423*'Usages mobilité'!$BG32*(1+'Usages mobilité'!$BH32)^(P$389-$D$389)/1000</f>
        <v>0</v>
      </c>
      <c r="Q474" s="210">
        <f>Q423*'Usages mobilité'!$BG32*(1+'Usages mobilité'!$BH32)^(Q$389-$D$389)/1000</f>
        <v>0</v>
      </c>
      <c r="R474" s="210">
        <f>R423*'Usages mobilité'!$BG32*(1+'Usages mobilité'!$BH32)^(R$389-$D$389)/1000</f>
        <v>0</v>
      </c>
    </row>
    <row r="475" spans="1:18" hidden="1" outlineLevel="2" x14ac:dyDescent="0.35">
      <c r="A475" s="209" t="str">
        <f>'Usages mobilité'!A33</f>
        <v>Usage mobilité n°30</v>
      </c>
      <c r="B475" s="209" t="s">
        <v>639</v>
      </c>
      <c r="C475" s="209"/>
      <c r="D475" s="210">
        <f>D424*'Usages mobilité'!$BG33*(1+'Usages mobilité'!$BH33)^(D$389-$D$389)/1000</f>
        <v>0</v>
      </c>
      <c r="E475" s="210">
        <f>E424*'Usages mobilité'!$BG33*(1+'Usages mobilité'!$BH33)^(E$389-$D$389)/1000</f>
        <v>0</v>
      </c>
      <c r="F475" s="210">
        <f>F424*'Usages mobilité'!$BG33*(1+'Usages mobilité'!$BH33)^(F$389-$D$389)/1000</f>
        <v>0</v>
      </c>
      <c r="G475" s="210">
        <f>G424*'Usages mobilité'!$BG33*(1+'Usages mobilité'!$BH33)^(G$389-$D$389)/1000</f>
        <v>0</v>
      </c>
      <c r="H475" s="210">
        <f>H424*'Usages mobilité'!$BG33*(1+'Usages mobilité'!$BH33)^(H$389-$D$389)/1000</f>
        <v>0</v>
      </c>
      <c r="I475" s="210">
        <f>I424*'Usages mobilité'!$BG33*(1+'Usages mobilité'!$BH33)^(I$389-$D$389)/1000</f>
        <v>0</v>
      </c>
      <c r="J475" s="210">
        <f>J424*'Usages mobilité'!$BG33*(1+'Usages mobilité'!$BH33)^(J$389-$D$389)/1000</f>
        <v>0</v>
      </c>
      <c r="K475" s="210">
        <f>K424*'Usages mobilité'!$BG33*(1+'Usages mobilité'!$BH33)^(K$389-$D$389)/1000</f>
        <v>0</v>
      </c>
      <c r="L475" s="210">
        <f>L424*'Usages mobilité'!$BG33*(1+'Usages mobilité'!$BH33)^(L$389-$D$389)/1000</f>
        <v>0</v>
      </c>
      <c r="M475" s="210">
        <f>M424*'Usages mobilité'!$BG33*(1+'Usages mobilité'!$BH33)^(M$389-$D$389)/1000</f>
        <v>0</v>
      </c>
      <c r="N475" s="210">
        <f>N424*'Usages mobilité'!$BG33*(1+'Usages mobilité'!$BH33)^(N$389-$D$389)/1000</f>
        <v>0</v>
      </c>
      <c r="O475" s="210">
        <f>O424*'Usages mobilité'!$BG33*(1+'Usages mobilité'!$BH33)^(O$389-$D$389)/1000</f>
        <v>0</v>
      </c>
      <c r="P475" s="210">
        <f>P424*'Usages mobilité'!$BG33*(1+'Usages mobilité'!$BH33)^(P$389-$D$389)/1000</f>
        <v>0</v>
      </c>
      <c r="Q475" s="210">
        <f>Q424*'Usages mobilité'!$BG33*(1+'Usages mobilité'!$BH33)^(Q$389-$D$389)/1000</f>
        <v>0</v>
      </c>
      <c r="R475" s="210">
        <f>R424*'Usages mobilité'!$BG33*(1+'Usages mobilité'!$BH33)^(R$389-$D$389)/1000</f>
        <v>0</v>
      </c>
    </row>
    <row r="476" spans="1:18" hidden="1" outlineLevel="2" x14ac:dyDescent="0.35">
      <c r="A476" s="209" t="str">
        <f>'Usages mobilité'!A34</f>
        <v>Usage mobilité n°31</v>
      </c>
      <c r="B476" s="209" t="s">
        <v>639</v>
      </c>
      <c r="C476" s="209"/>
      <c r="D476" s="210">
        <f>D425*'Usages mobilité'!$BG34*(1+'Usages mobilité'!$BH34)^(D$389-$D$389)/1000</f>
        <v>0</v>
      </c>
      <c r="E476" s="210">
        <f>E425*'Usages mobilité'!$BG34*(1+'Usages mobilité'!$BH34)^(E$389-$D$389)/1000</f>
        <v>0</v>
      </c>
      <c r="F476" s="210">
        <f>F425*'Usages mobilité'!$BG34*(1+'Usages mobilité'!$BH34)^(F$389-$D$389)/1000</f>
        <v>0</v>
      </c>
      <c r="G476" s="210">
        <f>G425*'Usages mobilité'!$BG34*(1+'Usages mobilité'!$BH34)^(G$389-$D$389)/1000</f>
        <v>0</v>
      </c>
      <c r="H476" s="210">
        <f>H425*'Usages mobilité'!$BG34*(1+'Usages mobilité'!$BH34)^(H$389-$D$389)/1000</f>
        <v>0</v>
      </c>
      <c r="I476" s="210">
        <f>I425*'Usages mobilité'!$BG34*(1+'Usages mobilité'!$BH34)^(I$389-$D$389)/1000</f>
        <v>0</v>
      </c>
      <c r="J476" s="210">
        <f>J425*'Usages mobilité'!$BG34*(1+'Usages mobilité'!$BH34)^(J$389-$D$389)/1000</f>
        <v>0</v>
      </c>
      <c r="K476" s="210">
        <f>K425*'Usages mobilité'!$BG34*(1+'Usages mobilité'!$BH34)^(K$389-$D$389)/1000</f>
        <v>0</v>
      </c>
      <c r="L476" s="210">
        <f>L425*'Usages mobilité'!$BG34*(1+'Usages mobilité'!$BH34)^(L$389-$D$389)/1000</f>
        <v>0</v>
      </c>
      <c r="M476" s="210">
        <f>M425*'Usages mobilité'!$BG34*(1+'Usages mobilité'!$BH34)^(M$389-$D$389)/1000</f>
        <v>0</v>
      </c>
      <c r="N476" s="210">
        <f>N425*'Usages mobilité'!$BG34*(1+'Usages mobilité'!$BH34)^(N$389-$D$389)/1000</f>
        <v>0</v>
      </c>
      <c r="O476" s="210">
        <f>O425*'Usages mobilité'!$BG34*(1+'Usages mobilité'!$BH34)^(O$389-$D$389)/1000</f>
        <v>0</v>
      </c>
      <c r="P476" s="210">
        <f>P425*'Usages mobilité'!$BG34*(1+'Usages mobilité'!$BH34)^(P$389-$D$389)/1000</f>
        <v>0</v>
      </c>
      <c r="Q476" s="210">
        <f>Q425*'Usages mobilité'!$BG34*(1+'Usages mobilité'!$BH34)^(Q$389-$D$389)/1000</f>
        <v>0</v>
      </c>
      <c r="R476" s="210">
        <f>R425*'Usages mobilité'!$BG34*(1+'Usages mobilité'!$BH34)^(R$389-$D$389)/1000</f>
        <v>0</v>
      </c>
    </row>
    <row r="477" spans="1:18" hidden="1" outlineLevel="2" x14ac:dyDescent="0.35">
      <c r="A477" s="209" t="str">
        <f>'Usages mobilité'!A35</f>
        <v>Usage mobilité n°32</v>
      </c>
      <c r="B477" s="209" t="s">
        <v>639</v>
      </c>
      <c r="C477" s="209"/>
      <c r="D477" s="210">
        <f>D426*'Usages mobilité'!$BG35*(1+'Usages mobilité'!$BH35)^(D$389-$D$389)/1000</f>
        <v>0</v>
      </c>
      <c r="E477" s="210">
        <f>E426*'Usages mobilité'!$BG35*(1+'Usages mobilité'!$BH35)^(E$389-$D$389)/1000</f>
        <v>0</v>
      </c>
      <c r="F477" s="210">
        <f>F426*'Usages mobilité'!$BG35*(1+'Usages mobilité'!$BH35)^(F$389-$D$389)/1000</f>
        <v>0</v>
      </c>
      <c r="G477" s="210">
        <f>G426*'Usages mobilité'!$BG35*(1+'Usages mobilité'!$BH35)^(G$389-$D$389)/1000</f>
        <v>0</v>
      </c>
      <c r="H477" s="210">
        <f>H426*'Usages mobilité'!$BG35*(1+'Usages mobilité'!$BH35)^(H$389-$D$389)/1000</f>
        <v>0</v>
      </c>
      <c r="I477" s="210">
        <f>I426*'Usages mobilité'!$BG35*(1+'Usages mobilité'!$BH35)^(I$389-$D$389)/1000</f>
        <v>0</v>
      </c>
      <c r="J477" s="210">
        <f>J426*'Usages mobilité'!$BG35*(1+'Usages mobilité'!$BH35)^(J$389-$D$389)/1000</f>
        <v>0</v>
      </c>
      <c r="K477" s="210">
        <f>K426*'Usages mobilité'!$BG35*(1+'Usages mobilité'!$BH35)^(K$389-$D$389)/1000</f>
        <v>0</v>
      </c>
      <c r="L477" s="210">
        <f>L426*'Usages mobilité'!$BG35*(1+'Usages mobilité'!$BH35)^(L$389-$D$389)/1000</f>
        <v>0</v>
      </c>
      <c r="M477" s="210">
        <f>M426*'Usages mobilité'!$BG35*(1+'Usages mobilité'!$BH35)^(M$389-$D$389)/1000</f>
        <v>0</v>
      </c>
      <c r="N477" s="210">
        <f>N426*'Usages mobilité'!$BG35*(1+'Usages mobilité'!$BH35)^(N$389-$D$389)/1000</f>
        <v>0</v>
      </c>
      <c r="O477" s="210">
        <f>O426*'Usages mobilité'!$BG35*(1+'Usages mobilité'!$BH35)^(O$389-$D$389)/1000</f>
        <v>0</v>
      </c>
      <c r="P477" s="210">
        <f>P426*'Usages mobilité'!$BG35*(1+'Usages mobilité'!$BH35)^(P$389-$D$389)/1000</f>
        <v>0</v>
      </c>
      <c r="Q477" s="210">
        <f>Q426*'Usages mobilité'!$BG35*(1+'Usages mobilité'!$BH35)^(Q$389-$D$389)/1000</f>
        <v>0</v>
      </c>
      <c r="R477" s="210">
        <f>R426*'Usages mobilité'!$BG35*(1+'Usages mobilité'!$BH35)^(R$389-$D$389)/1000</f>
        <v>0</v>
      </c>
    </row>
    <row r="478" spans="1:18" hidden="1" outlineLevel="2" x14ac:dyDescent="0.35">
      <c r="A478" s="209" t="str">
        <f>'Usages mobilité'!A36</f>
        <v>Usage mobilité n°33</v>
      </c>
      <c r="B478" s="209" t="s">
        <v>639</v>
      </c>
      <c r="C478" s="209"/>
      <c r="D478" s="210">
        <f>D427*'Usages mobilité'!$BG36*(1+'Usages mobilité'!$BH36)^(D$389-$D$389)/1000</f>
        <v>0</v>
      </c>
      <c r="E478" s="210">
        <f>E427*'Usages mobilité'!$BG36*(1+'Usages mobilité'!$BH36)^(E$389-$D$389)/1000</f>
        <v>0</v>
      </c>
      <c r="F478" s="210">
        <f>F427*'Usages mobilité'!$BG36*(1+'Usages mobilité'!$BH36)^(F$389-$D$389)/1000</f>
        <v>0</v>
      </c>
      <c r="G478" s="210">
        <f>G427*'Usages mobilité'!$BG36*(1+'Usages mobilité'!$BH36)^(G$389-$D$389)/1000</f>
        <v>0</v>
      </c>
      <c r="H478" s="210">
        <f>H427*'Usages mobilité'!$BG36*(1+'Usages mobilité'!$BH36)^(H$389-$D$389)/1000</f>
        <v>0</v>
      </c>
      <c r="I478" s="210">
        <f>I427*'Usages mobilité'!$BG36*(1+'Usages mobilité'!$BH36)^(I$389-$D$389)/1000</f>
        <v>0</v>
      </c>
      <c r="J478" s="210">
        <f>J427*'Usages mobilité'!$BG36*(1+'Usages mobilité'!$BH36)^(J$389-$D$389)/1000</f>
        <v>0</v>
      </c>
      <c r="K478" s="210">
        <f>K427*'Usages mobilité'!$BG36*(1+'Usages mobilité'!$BH36)^(K$389-$D$389)/1000</f>
        <v>0</v>
      </c>
      <c r="L478" s="210">
        <f>L427*'Usages mobilité'!$BG36*(1+'Usages mobilité'!$BH36)^(L$389-$D$389)/1000</f>
        <v>0</v>
      </c>
      <c r="M478" s="210">
        <f>M427*'Usages mobilité'!$BG36*(1+'Usages mobilité'!$BH36)^(M$389-$D$389)/1000</f>
        <v>0</v>
      </c>
      <c r="N478" s="210">
        <f>N427*'Usages mobilité'!$BG36*(1+'Usages mobilité'!$BH36)^(N$389-$D$389)/1000</f>
        <v>0</v>
      </c>
      <c r="O478" s="210">
        <f>O427*'Usages mobilité'!$BG36*(1+'Usages mobilité'!$BH36)^(O$389-$D$389)/1000</f>
        <v>0</v>
      </c>
      <c r="P478" s="210">
        <f>P427*'Usages mobilité'!$BG36*(1+'Usages mobilité'!$BH36)^(P$389-$D$389)/1000</f>
        <v>0</v>
      </c>
      <c r="Q478" s="210">
        <f>Q427*'Usages mobilité'!$BG36*(1+'Usages mobilité'!$BH36)^(Q$389-$D$389)/1000</f>
        <v>0</v>
      </c>
      <c r="R478" s="210">
        <f>R427*'Usages mobilité'!$BG36*(1+'Usages mobilité'!$BH36)^(R$389-$D$389)/1000</f>
        <v>0</v>
      </c>
    </row>
    <row r="479" spans="1:18" hidden="1" outlineLevel="2" x14ac:dyDescent="0.35">
      <c r="A479" s="209" t="str">
        <f>'Usages mobilité'!A37</f>
        <v>Usage mobilité n°34</v>
      </c>
      <c r="B479" s="209" t="s">
        <v>639</v>
      </c>
      <c r="C479" s="209"/>
      <c r="D479" s="210">
        <f>D428*'Usages mobilité'!$BG37*(1+'Usages mobilité'!$BH37)^(D$389-$D$389)/1000</f>
        <v>0</v>
      </c>
      <c r="E479" s="210">
        <f>E428*'Usages mobilité'!$BG37*(1+'Usages mobilité'!$BH37)^(E$389-$D$389)/1000</f>
        <v>0</v>
      </c>
      <c r="F479" s="210">
        <f>F428*'Usages mobilité'!$BG37*(1+'Usages mobilité'!$BH37)^(F$389-$D$389)/1000</f>
        <v>0</v>
      </c>
      <c r="G479" s="210">
        <f>G428*'Usages mobilité'!$BG37*(1+'Usages mobilité'!$BH37)^(G$389-$D$389)/1000</f>
        <v>0</v>
      </c>
      <c r="H479" s="210">
        <f>H428*'Usages mobilité'!$BG37*(1+'Usages mobilité'!$BH37)^(H$389-$D$389)/1000</f>
        <v>0</v>
      </c>
      <c r="I479" s="210">
        <f>I428*'Usages mobilité'!$BG37*(1+'Usages mobilité'!$BH37)^(I$389-$D$389)/1000</f>
        <v>0</v>
      </c>
      <c r="J479" s="210">
        <f>J428*'Usages mobilité'!$BG37*(1+'Usages mobilité'!$BH37)^(J$389-$D$389)/1000</f>
        <v>0</v>
      </c>
      <c r="K479" s="210">
        <f>K428*'Usages mobilité'!$BG37*(1+'Usages mobilité'!$BH37)^(K$389-$D$389)/1000</f>
        <v>0</v>
      </c>
      <c r="L479" s="210">
        <f>L428*'Usages mobilité'!$BG37*(1+'Usages mobilité'!$BH37)^(L$389-$D$389)/1000</f>
        <v>0</v>
      </c>
      <c r="M479" s="210">
        <f>M428*'Usages mobilité'!$BG37*(1+'Usages mobilité'!$BH37)^(M$389-$D$389)/1000</f>
        <v>0</v>
      </c>
      <c r="N479" s="210">
        <f>N428*'Usages mobilité'!$BG37*(1+'Usages mobilité'!$BH37)^(N$389-$D$389)/1000</f>
        <v>0</v>
      </c>
      <c r="O479" s="210">
        <f>O428*'Usages mobilité'!$BG37*(1+'Usages mobilité'!$BH37)^(O$389-$D$389)/1000</f>
        <v>0</v>
      </c>
      <c r="P479" s="210">
        <f>P428*'Usages mobilité'!$BG37*(1+'Usages mobilité'!$BH37)^(P$389-$D$389)/1000</f>
        <v>0</v>
      </c>
      <c r="Q479" s="210">
        <f>Q428*'Usages mobilité'!$BG37*(1+'Usages mobilité'!$BH37)^(Q$389-$D$389)/1000</f>
        <v>0</v>
      </c>
      <c r="R479" s="210">
        <f>R428*'Usages mobilité'!$BG37*(1+'Usages mobilité'!$BH37)^(R$389-$D$389)/1000</f>
        <v>0</v>
      </c>
    </row>
    <row r="480" spans="1:18" hidden="1" outlineLevel="2" x14ac:dyDescent="0.35">
      <c r="A480" s="209" t="str">
        <f>'Usages mobilité'!A38</f>
        <v>Usage mobilité n°35</v>
      </c>
      <c r="B480" s="209" t="s">
        <v>639</v>
      </c>
      <c r="C480" s="209"/>
      <c r="D480" s="210">
        <f>D429*'Usages mobilité'!$BG38*(1+'Usages mobilité'!$BH38)^(D$389-$D$389)/1000</f>
        <v>0</v>
      </c>
      <c r="E480" s="210">
        <f>E429*'Usages mobilité'!$BG38*(1+'Usages mobilité'!$BH38)^(E$389-$D$389)/1000</f>
        <v>0</v>
      </c>
      <c r="F480" s="210">
        <f>F429*'Usages mobilité'!$BG38*(1+'Usages mobilité'!$BH38)^(F$389-$D$389)/1000</f>
        <v>0</v>
      </c>
      <c r="G480" s="210">
        <f>G429*'Usages mobilité'!$BG38*(1+'Usages mobilité'!$BH38)^(G$389-$D$389)/1000</f>
        <v>0</v>
      </c>
      <c r="H480" s="210">
        <f>H429*'Usages mobilité'!$BG38*(1+'Usages mobilité'!$BH38)^(H$389-$D$389)/1000</f>
        <v>0</v>
      </c>
      <c r="I480" s="210">
        <f>I429*'Usages mobilité'!$BG38*(1+'Usages mobilité'!$BH38)^(I$389-$D$389)/1000</f>
        <v>0</v>
      </c>
      <c r="J480" s="210">
        <f>J429*'Usages mobilité'!$BG38*(1+'Usages mobilité'!$BH38)^(J$389-$D$389)/1000</f>
        <v>0</v>
      </c>
      <c r="K480" s="210">
        <f>K429*'Usages mobilité'!$BG38*(1+'Usages mobilité'!$BH38)^(K$389-$D$389)/1000</f>
        <v>0</v>
      </c>
      <c r="L480" s="210">
        <f>L429*'Usages mobilité'!$BG38*(1+'Usages mobilité'!$BH38)^(L$389-$D$389)/1000</f>
        <v>0</v>
      </c>
      <c r="M480" s="210">
        <f>M429*'Usages mobilité'!$BG38*(1+'Usages mobilité'!$BH38)^(M$389-$D$389)/1000</f>
        <v>0</v>
      </c>
      <c r="N480" s="210">
        <f>N429*'Usages mobilité'!$BG38*(1+'Usages mobilité'!$BH38)^(N$389-$D$389)/1000</f>
        <v>0</v>
      </c>
      <c r="O480" s="210">
        <f>O429*'Usages mobilité'!$BG38*(1+'Usages mobilité'!$BH38)^(O$389-$D$389)/1000</f>
        <v>0</v>
      </c>
      <c r="P480" s="210">
        <f>P429*'Usages mobilité'!$BG38*(1+'Usages mobilité'!$BH38)^(P$389-$D$389)/1000</f>
        <v>0</v>
      </c>
      <c r="Q480" s="210">
        <f>Q429*'Usages mobilité'!$BG38*(1+'Usages mobilité'!$BH38)^(Q$389-$D$389)/1000</f>
        <v>0</v>
      </c>
      <c r="R480" s="210">
        <f>R429*'Usages mobilité'!$BG38*(1+'Usages mobilité'!$BH38)^(R$389-$D$389)/1000</f>
        <v>0</v>
      </c>
    </row>
    <row r="481" spans="1:18" hidden="1" outlineLevel="2" x14ac:dyDescent="0.35">
      <c r="A481" s="209" t="str">
        <f>'Usages mobilité'!A39</f>
        <v>Usage mobilité n°36</v>
      </c>
      <c r="B481" s="209" t="s">
        <v>639</v>
      </c>
      <c r="C481" s="209"/>
      <c r="D481" s="210">
        <f>D430*'Usages mobilité'!$BG39*(1+'Usages mobilité'!$BH39)^(D$389-$D$389)/1000</f>
        <v>0</v>
      </c>
      <c r="E481" s="210">
        <f>E430*'Usages mobilité'!$BG39*(1+'Usages mobilité'!$BH39)^(E$389-$D$389)/1000</f>
        <v>0</v>
      </c>
      <c r="F481" s="210">
        <f>F430*'Usages mobilité'!$BG39*(1+'Usages mobilité'!$BH39)^(F$389-$D$389)/1000</f>
        <v>0</v>
      </c>
      <c r="G481" s="210">
        <f>G430*'Usages mobilité'!$BG39*(1+'Usages mobilité'!$BH39)^(G$389-$D$389)/1000</f>
        <v>0</v>
      </c>
      <c r="H481" s="210">
        <f>H430*'Usages mobilité'!$BG39*(1+'Usages mobilité'!$BH39)^(H$389-$D$389)/1000</f>
        <v>0</v>
      </c>
      <c r="I481" s="210">
        <f>I430*'Usages mobilité'!$BG39*(1+'Usages mobilité'!$BH39)^(I$389-$D$389)/1000</f>
        <v>0</v>
      </c>
      <c r="J481" s="210">
        <f>J430*'Usages mobilité'!$BG39*(1+'Usages mobilité'!$BH39)^(J$389-$D$389)/1000</f>
        <v>0</v>
      </c>
      <c r="K481" s="210">
        <f>K430*'Usages mobilité'!$BG39*(1+'Usages mobilité'!$BH39)^(K$389-$D$389)/1000</f>
        <v>0</v>
      </c>
      <c r="L481" s="210">
        <f>L430*'Usages mobilité'!$BG39*(1+'Usages mobilité'!$BH39)^(L$389-$D$389)/1000</f>
        <v>0</v>
      </c>
      <c r="M481" s="210">
        <f>M430*'Usages mobilité'!$BG39*(1+'Usages mobilité'!$BH39)^(M$389-$D$389)/1000</f>
        <v>0</v>
      </c>
      <c r="N481" s="210">
        <f>N430*'Usages mobilité'!$BG39*(1+'Usages mobilité'!$BH39)^(N$389-$D$389)/1000</f>
        <v>0</v>
      </c>
      <c r="O481" s="210">
        <f>O430*'Usages mobilité'!$BG39*(1+'Usages mobilité'!$BH39)^(O$389-$D$389)/1000</f>
        <v>0</v>
      </c>
      <c r="P481" s="210">
        <f>P430*'Usages mobilité'!$BG39*(1+'Usages mobilité'!$BH39)^(P$389-$D$389)/1000</f>
        <v>0</v>
      </c>
      <c r="Q481" s="210">
        <f>Q430*'Usages mobilité'!$BG39*(1+'Usages mobilité'!$BH39)^(Q$389-$D$389)/1000</f>
        <v>0</v>
      </c>
      <c r="R481" s="210">
        <f>R430*'Usages mobilité'!$BG39*(1+'Usages mobilité'!$BH39)^(R$389-$D$389)/1000</f>
        <v>0</v>
      </c>
    </row>
    <row r="482" spans="1:18" hidden="1" outlineLevel="2" x14ac:dyDescent="0.35">
      <c r="A482" s="209" t="str">
        <f>'Usages mobilité'!A40</f>
        <v>Usage mobilité n°37</v>
      </c>
      <c r="B482" s="209" t="s">
        <v>639</v>
      </c>
      <c r="C482" s="209"/>
      <c r="D482" s="210">
        <f>D431*'Usages mobilité'!$BG40*(1+'Usages mobilité'!$BH40)^(D$389-$D$389)/1000</f>
        <v>0</v>
      </c>
      <c r="E482" s="210">
        <f>E431*'Usages mobilité'!$BG40*(1+'Usages mobilité'!$BH40)^(E$389-$D$389)/1000</f>
        <v>0</v>
      </c>
      <c r="F482" s="210">
        <f>F431*'Usages mobilité'!$BG40*(1+'Usages mobilité'!$BH40)^(F$389-$D$389)/1000</f>
        <v>0</v>
      </c>
      <c r="G482" s="210">
        <f>G431*'Usages mobilité'!$BG40*(1+'Usages mobilité'!$BH40)^(G$389-$D$389)/1000</f>
        <v>0</v>
      </c>
      <c r="H482" s="210">
        <f>H431*'Usages mobilité'!$BG40*(1+'Usages mobilité'!$BH40)^(H$389-$D$389)/1000</f>
        <v>0</v>
      </c>
      <c r="I482" s="210">
        <f>I431*'Usages mobilité'!$BG40*(1+'Usages mobilité'!$BH40)^(I$389-$D$389)/1000</f>
        <v>0</v>
      </c>
      <c r="J482" s="210">
        <f>J431*'Usages mobilité'!$BG40*(1+'Usages mobilité'!$BH40)^(J$389-$D$389)/1000</f>
        <v>0</v>
      </c>
      <c r="K482" s="210">
        <f>K431*'Usages mobilité'!$BG40*(1+'Usages mobilité'!$BH40)^(K$389-$D$389)/1000</f>
        <v>0</v>
      </c>
      <c r="L482" s="210">
        <f>L431*'Usages mobilité'!$BG40*(1+'Usages mobilité'!$BH40)^(L$389-$D$389)/1000</f>
        <v>0</v>
      </c>
      <c r="M482" s="210">
        <f>M431*'Usages mobilité'!$BG40*(1+'Usages mobilité'!$BH40)^(M$389-$D$389)/1000</f>
        <v>0</v>
      </c>
      <c r="N482" s="210">
        <f>N431*'Usages mobilité'!$BG40*(1+'Usages mobilité'!$BH40)^(N$389-$D$389)/1000</f>
        <v>0</v>
      </c>
      <c r="O482" s="210">
        <f>O431*'Usages mobilité'!$BG40*(1+'Usages mobilité'!$BH40)^(O$389-$D$389)/1000</f>
        <v>0</v>
      </c>
      <c r="P482" s="210">
        <f>P431*'Usages mobilité'!$BG40*(1+'Usages mobilité'!$BH40)^(P$389-$D$389)/1000</f>
        <v>0</v>
      </c>
      <c r="Q482" s="210">
        <f>Q431*'Usages mobilité'!$BG40*(1+'Usages mobilité'!$BH40)^(Q$389-$D$389)/1000</f>
        <v>0</v>
      </c>
      <c r="R482" s="210">
        <f>R431*'Usages mobilité'!$BG40*(1+'Usages mobilité'!$BH40)^(R$389-$D$389)/1000</f>
        <v>0</v>
      </c>
    </row>
    <row r="483" spans="1:18" hidden="1" outlineLevel="2" x14ac:dyDescent="0.35">
      <c r="A483" s="209" t="str">
        <f>'Usages mobilité'!A41</f>
        <v>Usage mobilité n°38</v>
      </c>
      <c r="B483" s="209" t="s">
        <v>639</v>
      </c>
      <c r="C483" s="209"/>
      <c r="D483" s="210">
        <f>D432*'Usages mobilité'!$BG41*(1+'Usages mobilité'!$BH41)^(D$389-$D$389)/1000</f>
        <v>0</v>
      </c>
      <c r="E483" s="210">
        <f>E432*'Usages mobilité'!$BG41*(1+'Usages mobilité'!$BH41)^(E$389-$D$389)/1000</f>
        <v>0</v>
      </c>
      <c r="F483" s="210">
        <f>F432*'Usages mobilité'!$BG41*(1+'Usages mobilité'!$BH41)^(F$389-$D$389)/1000</f>
        <v>0</v>
      </c>
      <c r="G483" s="210">
        <f>G432*'Usages mobilité'!$BG41*(1+'Usages mobilité'!$BH41)^(G$389-$D$389)/1000</f>
        <v>0</v>
      </c>
      <c r="H483" s="210">
        <f>H432*'Usages mobilité'!$BG41*(1+'Usages mobilité'!$BH41)^(H$389-$D$389)/1000</f>
        <v>0</v>
      </c>
      <c r="I483" s="210">
        <f>I432*'Usages mobilité'!$BG41*(1+'Usages mobilité'!$BH41)^(I$389-$D$389)/1000</f>
        <v>0</v>
      </c>
      <c r="J483" s="210">
        <f>J432*'Usages mobilité'!$BG41*(1+'Usages mobilité'!$BH41)^(J$389-$D$389)/1000</f>
        <v>0</v>
      </c>
      <c r="K483" s="210">
        <f>K432*'Usages mobilité'!$BG41*(1+'Usages mobilité'!$BH41)^(K$389-$D$389)/1000</f>
        <v>0</v>
      </c>
      <c r="L483" s="210">
        <f>L432*'Usages mobilité'!$BG41*(1+'Usages mobilité'!$BH41)^(L$389-$D$389)/1000</f>
        <v>0</v>
      </c>
      <c r="M483" s="210">
        <f>M432*'Usages mobilité'!$BG41*(1+'Usages mobilité'!$BH41)^(M$389-$D$389)/1000</f>
        <v>0</v>
      </c>
      <c r="N483" s="210">
        <f>N432*'Usages mobilité'!$BG41*(1+'Usages mobilité'!$BH41)^(N$389-$D$389)/1000</f>
        <v>0</v>
      </c>
      <c r="O483" s="210">
        <f>O432*'Usages mobilité'!$BG41*(1+'Usages mobilité'!$BH41)^(O$389-$D$389)/1000</f>
        <v>0</v>
      </c>
      <c r="P483" s="210">
        <f>P432*'Usages mobilité'!$BG41*(1+'Usages mobilité'!$BH41)^(P$389-$D$389)/1000</f>
        <v>0</v>
      </c>
      <c r="Q483" s="210">
        <f>Q432*'Usages mobilité'!$BG41*(1+'Usages mobilité'!$BH41)^(Q$389-$D$389)/1000</f>
        <v>0</v>
      </c>
      <c r="R483" s="210">
        <f>R432*'Usages mobilité'!$BG41*(1+'Usages mobilité'!$BH41)^(R$389-$D$389)/1000</f>
        <v>0</v>
      </c>
    </row>
    <row r="484" spans="1:18" hidden="1" outlineLevel="2" x14ac:dyDescent="0.35">
      <c r="A484" s="209" t="str">
        <f>'Usages mobilité'!A42</f>
        <v>Usage mobilité n°39</v>
      </c>
      <c r="B484" s="209" t="s">
        <v>639</v>
      </c>
      <c r="C484" s="209"/>
      <c r="D484" s="210">
        <f>D433*'Usages mobilité'!$BG42*(1+'Usages mobilité'!$BH42)^(D$389-$D$389)/1000</f>
        <v>0</v>
      </c>
      <c r="E484" s="210">
        <f>E433*'Usages mobilité'!$BG42*(1+'Usages mobilité'!$BH42)^(E$389-$D$389)/1000</f>
        <v>0</v>
      </c>
      <c r="F484" s="210">
        <f>F433*'Usages mobilité'!$BG42*(1+'Usages mobilité'!$BH42)^(F$389-$D$389)/1000</f>
        <v>0</v>
      </c>
      <c r="G484" s="210">
        <f>G433*'Usages mobilité'!$BG42*(1+'Usages mobilité'!$BH42)^(G$389-$D$389)/1000</f>
        <v>0</v>
      </c>
      <c r="H484" s="210">
        <f>H433*'Usages mobilité'!$BG42*(1+'Usages mobilité'!$BH42)^(H$389-$D$389)/1000</f>
        <v>0</v>
      </c>
      <c r="I484" s="210">
        <f>I433*'Usages mobilité'!$BG42*(1+'Usages mobilité'!$BH42)^(I$389-$D$389)/1000</f>
        <v>0</v>
      </c>
      <c r="J484" s="210">
        <f>J433*'Usages mobilité'!$BG42*(1+'Usages mobilité'!$BH42)^(J$389-$D$389)/1000</f>
        <v>0</v>
      </c>
      <c r="K484" s="210">
        <f>K433*'Usages mobilité'!$BG42*(1+'Usages mobilité'!$BH42)^(K$389-$D$389)/1000</f>
        <v>0</v>
      </c>
      <c r="L484" s="210">
        <f>L433*'Usages mobilité'!$BG42*(1+'Usages mobilité'!$BH42)^(L$389-$D$389)/1000</f>
        <v>0</v>
      </c>
      <c r="M484" s="210">
        <f>M433*'Usages mobilité'!$BG42*(1+'Usages mobilité'!$BH42)^(M$389-$D$389)/1000</f>
        <v>0</v>
      </c>
      <c r="N484" s="210">
        <f>N433*'Usages mobilité'!$BG42*(1+'Usages mobilité'!$BH42)^(N$389-$D$389)/1000</f>
        <v>0</v>
      </c>
      <c r="O484" s="210">
        <f>O433*'Usages mobilité'!$BG42*(1+'Usages mobilité'!$BH42)^(O$389-$D$389)/1000</f>
        <v>0</v>
      </c>
      <c r="P484" s="210">
        <f>P433*'Usages mobilité'!$BG42*(1+'Usages mobilité'!$BH42)^(P$389-$D$389)/1000</f>
        <v>0</v>
      </c>
      <c r="Q484" s="210">
        <f>Q433*'Usages mobilité'!$BG42*(1+'Usages mobilité'!$BH42)^(Q$389-$D$389)/1000</f>
        <v>0</v>
      </c>
      <c r="R484" s="210">
        <f>R433*'Usages mobilité'!$BG42*(1+'Usages mobilité'!$BH42)^(R$389-$D$389)/1000</f>
        <v>0</v>
      </c>
    </row>
    <row r="485" spans="1:18" hidden="1" outlineLevel="2" x14ac:dyDescent="0.35">
      <c r="A485" s="209" t="str">
        <f>'Usages mobilité'!A43</f>
        <v>Usage mobilité n°40</v>
      </c>
      <c r="B485" s="209" t="s">
        <v>639</v>
      </c>
      <c r="C485" s="209"/>
      <c r="D485" s="210">
        <f>D434*'Usages mobilité'!$BG43*(1+'Usages mobilité'!$BH43)^(D$389-$D$389)/1000</f>
        <v>0</v>
      </c>
      <c r="E485" s="210">
        <f>E434*'Usages mobilité'!$BG43*(1+'Usages mobilité'!$BH43)^(E$389-$D$389)/1000</f>
        <v>0</v>
      </c>
      <c r="F485" s="210">
        <f>F434*'Usages mobilité'!$BG43*(1+'Usages mobilité'!$BH43)^(F$389-$D$389)/1000</f>
        <v>0</v>
      </c>
      <c r="G485" s="210">
        <f>G434*'Usages mobilité'!$BG43*(1+'Usages mobilité'!$BH43)^(G$389-$D$389)/1000</f>
        <v>0</v>
      </c>
      <c r="H485" s="210">
        <f>H434*'Usages mobilité'!$BG43*(1+'Usages mobilité'!$BH43)^(H$389-$D$389)/1000</f>
        <v>0</v>
      </c>
      <c r="I485" s="210">
        <f>I434*'Usages mobilité'!$BG43*(1+'Usages mobilité'!$BH43)^(I$389-$D$389)/1000</f>
        <v>0</v>
      </c>
      <c r="J485" s="210">
        <f>J434*'Usages mobilité'!$BG43*(1+'Usages mobilité'!$BH43)^(J$389-$D$389)/1000</f>
        <v>0</v>
      </c>
      <c r="K485" s="210">
        <f>K434*'Usages mobilité'!$BG43*(1+'Usages mobilité'!$BH43)^(K$389-$D$389)/1000</f>
        <v>0</v>
      </c>
      <c r="L485" s="210">
        <f>L434*'Usages mobilité'!$BG43*(1+'Usages mobilité'!$BH43)^(L$389-$D$389)/1000</f>
        <v>0</v>
      </c>
      <c r="M485" s="210">
        <f>M434*'Usages mobilité'!$BG43*(1+'Usages mobilité'!$BH43)^(M$389-$D$389)/1000</f>
        <v>0</v>
      </c>
      <c r="N485" s="210">
        <f>N434*'Usages mobilité'!$BG43*(1+'Usages mobilité'!$BH43)^(N$389-$D$389)/1000</f>
        <v>0</v>
      </c>
      <c r="O485" s="210">
        <f>O434*'Usages mobilité'!$BG43*(1+'Usages mobilité'!$BH43)^(O$389-$D$389)/1000</f>
        <v>0</v>
      </c>
      <c r="P485" s="210">
        <f>P434*'Usages mobilité'!$BG43*(1+'Usages mobilité'!$BH43)^(P$389-$D$389)/1000</f>
        <v>0</v>
      </c>
      <c r="Q485" s="210">
        <f>Q434*'Usages mobilité'!$BG43*(1+'Usages mobilité'!$BH43)^(Q$389-$D$389)/1000</f>
        <v>0</v>
      </c>
      <c r="R485" s="210">
        <f>R434*'Usages mobilité'!$BG43*(1+'Usages mobilité'!$BH43)^(R$389-$D$389)/1000</f>
        <v>0</v>
      </c>
    </row>
    <row r="486" spans="1:18" hidden="1" outlineLevel="2" x14ac:dyDescent="0.35">
      <c r="A486" s="209" t="str">
        <f>'Usages mobilité'!A44</f>
        <v>Usage mobilité n°41</v>
      </c>
      <c r="B486" s="209" t="s">
        <v>639</v>
      </c>
      <c r="C486" s="209"/>
      <c r="D486" s="210">
        <f>D435*'Usages mobilité'!$BG44*(1+'Usages mobilité'!$BH44)^(D$389-$D$389)/1000</f>
        <v>0</v>
      </c>
      <c r="E486" s="210">
        <f>E435*'Usages mobilité'!$BG44*(1+'Usages mobilité'!$BH44)^(E$389-$D$389)/1000</f>
        <v>0</v>
      </c>
      <c r="F486" s="210">
        <f>F435*'Usages mobilité'!$BG44*(1+'Usages mobilité'!$BH44)^(F$389-$D$389)/1000</f>
        <v>0</v>
      </c>
      <c r="G486" s="210">
        <f>G435*'Usages mobilité'!$BG44*(1+'Usages mobilité'!$BH44)^(G$389-$D$389)/1000</f>
        <v>0</v>
      </c>
      <c r="H486" s="210">
        <f>H435*'Usages mobilité'!$BG44*(1+'Usages mobilité'!$BH44)^(H$389-$D$389)/1000</f>
        <v>0</v>
      </c>
      <c r="I486" s="210">
        <f>I435*'Usages mobilité'!$BG44*(1+'Usages mobilité'!$BH44)^(I$389-$D$389)/1000</f>
        <v>0</v>
      </c>
      <c r="J486" s="210">
        <f>J435*'Usages mobilité'!$BG44*(1+'Usages mobilité'!$BH44)^(J$389-$D$389)/1000</f>
        <v>0</v>
      </c>
      <c r="K486" s="210">
        <f>K435*'Usages mobilité'!$BG44*(1+'Usages mobilité'!$BH44)^(K$389-$D$389)/1000</f>
        <v>0</v>
      </c>
      <c r="L486" s="210">
        <f>L435*'Usages mobilité'!$BG44*(1+'Usages mobilité'!$BH44)^(L$389-$D$389)/1000</f>
        <v>0</v>
      </c>
      <c r="M486" s="210">
        <f>M435*'Usages mobilité'!$BG44*(1+'Usages mobilité'!$BH44)^(M$389-$D$389)/1000</f>
        <v>0</v>
      </c>
      <c r="N486" s="210">
        <f>N435*'Usages mobilité'!$BG44*(1+'Usages mobilité'!$BH44)^(N$389-$D$389)/1000</f>
        <v>0</v>
      </c>
      <c r="O486" s="210">
        <f>O435*'Usages mobilité'!$BG44*(1+'Usages mobilité'!$BH44)^(O$389-$D$389)/1000</f>
        <v>0</v>
      </c>
      <c r="P486" s="210">
        <f>P435*'Usages mobilité'!$BG44*(1+'Usages mobilité'!$BH44)^(P$389-$D$389)/1000</f>
        <v>0</v>
      </c>
      <c r="Q486" s="210">
        <f>Q435*'Usages mobilité'!$BG44*(1+'Usages mobilité'!$BH44)^(Q$389-$D$389)/1000</f>
        <v>0</v>
      </c>
      <c r="R486" s="210">
        <f>R435*'Usages mobilité'!$BG44*(1+'Usages mobilité'!$BH44)^(R$389-$D$389)/1000</f>
        <v>0</v>
      </c>
    </row>
    <row r="487" spans="1:18" hidden="1" outlineLevel="2" x14ac:dyDescent="0.35">
      <c r="A487" s="209" t="str">
        <f>'Usages mobilité'!A45</f>
        <v>Usage mobilité n°42</v>
      </c>
      <c r="B487" s="209" t="s">
        <v>639</v>
      </c>
      <c r="C487" s="209"/>
      <c r="D487" s="210">
        <f>D436*'Usages mobilité'!$BG45*(1+'Usages mobilité'!$BH45)^(D$389-$D$389)/1000</f>
        <v>0</v>
      </c>
      <c r="E487" s="210">
        <f>E436*'Usages mobilité'!$BG45*(1+'Usages mobilité'!$BH45)^(E$389-$D$389)/1000</f>
        <v>0</v>
      </c>
      <c r="F487" s="210">
        <f>F436*'Usages mobilité'!$BG45*(1+'Usages mobilité'!$BH45)^(F$389-$D$389)/1000</f>
        <v>0</v>
      </c>
      <c r="G487" s="210">
        <f>G436*'Usages mobilité'!$BG45*(1+'Usages mobilité'!$BH45)^(G$389-$D$389)/1000</f>
        <v>0</v>
      </c>
      <c r="H487" s="210">
        <f>H436*'Usages mobilité'!$BG45*(1+'Usages mobilité'!$BH45)^(H$389-$D$389)/1000</f>
        <v>0</v>
      </c>
      <c r="I487" s="210">
        <f>I436*'Usages mobilité'!$BG45*(1+'Usages mobilité'!$BH45)^(I$389-$D$389)/1000</f>
        <v>0</v>
      </c>
      <c r="J487" s="210">
        <f>J436*'Usages mobilité'!$BG45*(1+'Usages mobilité'!$BH45)^(J$389-$D$389)/1000</f>
        <v>0</v>
      </c>
      <c r="K487" s="210">
        <f>K436*'Usages mobilité'!$BG45*(1+'Usages mobilité'!$BH45)^(K$389-$D$389)/1000</f>
        <v>0</v>
      </c>
      <c r="L487" s="210">
        <f>L436*'Usages mobilité'!$BG45*(1+'Usages mobilité'!$BH45)^(L$389-$D$389)/1000</f>
        <v>0</v>
      </c>
      <c r="M487" s="210">
        <f>M436*'Usages mobilité'!$BG45*(1+'Usages mobilité'!$BH45)^(M$389-$D$389)/1000</f>
        <v>0</v>
      </c>
      <c r="N487" s="210">
        <f>N436*'Usages mobilité'!$BG45*(1+'Usages mobilité'!$BH45)^(N$389-$D$389)/1000</f>
        <v>0</v>
      </c>
      <c r="O487" s="210">
        <f>O436*'Usages mobilité'!$BG45*(1+'Usages mobilité'!$BH45)^(O$389-$D$389)/1000</f>
        <v>0</v>
      </c>
      <c r="P487" s="210">
        <f>P436*'Usages mobilité'!$BG45*(1+'Usages mobilité'!$BH45)^(P$389-$D$389)/1000</f>
        <v>0</v>
      </c>
      <c r="Q487" s="210">
        <f>Q436*'Usages mobilité'!$BG45*(1+'Usages mobilité'!$BH45)^(Q$389-$D$389)/1000</f>
        <v>0</v>
      </c>
      <c r="R487" s="210">
        <f>R436*'Usages mobilité'!$BG45*(1+'Usages mobilité'!$BH45)^(R$389-$D$389)/1000</f>
        <v>0</v>
      </c>
    </row>
    <row r="488" spans="1:18" hidden="1" outlineLevel="2" x14ac:dyDescent="0.35">
      <c r="A488" s="209" t="str">
        <f>'Usages mobilité'!A46</f>
        <v>Usage mobilité n°43</v>
      </c>
      <c r="B488" s="209" t="s">
        <v>639</v>
      </c>
      <c r="C488" s="209"/>
      <c r="D488" s="210">
        <f>D437*'Usages mobilité'!$BG46*(1+'Usages mobilité'!$BH46)^(D$389-$D$389)/1000</f>
        <v>0</v>
      </c>
      <c r="E488" s="210">
        <f>E437*'Usages mobilité'!$BG46*(1+'Usages mobilité'!$BH46)^(E$389-$D$389)/1000</f>
        <v>0</v>
      </c>
      <c r="F488" s="210">
        <f>F437*'Usages mobilité'!$BG46*(1+'Usages mobilité'!$BH46)^(F$389-$D$389)/1000</f>
        <v>0</v>
      </c>
      <c r="G488" s="210">
        <f>G437*'Usages mobilité'!$BG46*(1+'Usages mobilité'!$BH46)^(G$389-$D$389)/1000</f>
        <v>0</v>
      </c>
      <c r="H488" s="210">
        <f>H437*'Usages mobilité'!$BG46*(1+'Usages mobilité'!$BH46)^(H$389-$D$389)/1000</f>
        <v>0</v>
      </c>
      <c r="I488" s="210">
        <f>I437*'Usages mobilité'!$BG46*(1+'Usages mobilité'!$BH46)^(I$389-$D$389)/1000</f>
        <v>0</v>
      </c>
      <c r="J488" s="210">
        <f>J437*'Usages mobilité'!$BG46*(1+'Usages mobilité'!$BH46)^(J$389-$D$389)/1000</f>
        <v>0</v>
      </c>
      <c r="K488" s="210">
        <f>K437*'Usages mobilité'!$BG46*(1+'Usages mobilité'!$BH46)^(K$389-$D$389)/1000</f>
        <v>0</v>
      </c>
      <c r="L488" s="210">
        <f>L437*'Usages mobilité'!$BG46*(1+'Usages mobilité'!$BH46)^(L$389-$D$389)/1000</f>
        <v>0</v>
      </c>
      <c r="M488" s="210">
        <f>M437*'Usages mobilité'!$BG46*(1+'Usages mobilité'!$BH46)^(M$389-$D$389)/1000</f>
        <v>0</v>
      </c>
      <c r="N488" s="210">
        <f>N437*'Usages mobilité'!$BG46*(1+'Usages mobilité'!$BH46)^(N$389-$D$389)/1000</f>
        <v>0</v>
      </c>
      <c r="O488" s="210">
        <f>O437*'Usages mobilité'!$BG46*(1+'Usages mobilité'!$BH46)^(O$389-$D$389)/1000</f>
        <v>0</v>
      </c>
      <c r="P488" s="210">
        <f>P437*'Usages mobilité'!$BG46*(1+'Usages mobilité'!$BH46)^(P$389-$D$389)/1000</f>
        <v>0</v>
      </c>
      <c r="Q488" s="210">
        <f>Q437*'Usages mobilité'!$BG46*(1+'Usages mobilité'!$BH46)^(Q$389-$D$389)/1000</f>
        <v>0</v>
      </c>
      <c r="R488" s="210">
        <f>R437*'Usages mobilité'!$BG46*(1+'Usages mobilité'!$BH46)^(R$389-$D$389)/1000</f>
        <v>0</v>
      </c>
    </row>
    <row r="489" spans="1:18" hidden="1" outlineLevel="2" x14ac:dyDescent="0.35">
      <c r="A489" s="209" t="str">
        <f>'Usages mobilité'!A47</f>
        <v>Usage mobilité n°44</v>
      </c>
      <c r="B489" s="209" t="s">
        <v>639</v>
      </c>
      <c r="C489" s="209"/>
      <c r="D489" s="210">
        <f>D438*'Usages mobilité'!$BG47*(1+'Usages mobilité'!$BH47)^(D$389-$D$389)/1000</f>
        <v>0</v>
      </c>
      <c r="E489" s="210">
        <f>E438*'Usages mobilité'!$BG47*(1+'Usages mobilité'!$BH47)^(E$389-$D$389)/1000</f>
        <v>0</v>
      </c>
      <c r="F489" s="210">
        <f>F438*'Usages mobilité'!$BG47*(1+'Usages mobilité'!$BH47)^(F$389-$D$389)/1000</f>
        <v>0</v>
      </c>
      <c r="G489" s="210">
        <f>G438*'Usages mobilité'!$BG47*(1+'Usages mobilité'!$BH47)^(G$389-$D$389)/1000</f>
        <v>0</v>
      </c>
      <c r="H489" s="210">
        <f>H438*'Usages mobilité'!$BG47*(1+'Usages mobilité'!$BH47)^(H$389-$D$389)/1000</f>
        <v>0</v>
      </c>
      <c r="I489" s="210">
        <f>I438*'Usages mobilité'!$BG47*(1+'Usages mobilité'!$BH47)^(I$389-$D$389)/1000</f>
        <v>0</v>
      </c>
      <c r="J489" s="210">
        <f>J438*'Usages mobilité'!$BG47*(1+'Usages mobilité'!$BH47)^(J$389-$D$389)/1000</f>
        <v>0</v>
      </c>
      <c r="K489" s="210">
        <f>K438*'Usages mobilité'!$BG47*(1+'Usages mobilité'!$BH47)^(K$389-$D$389)/1000</f>
        <v>0</v>
      </c>
      <c r="L489" s="210">
        <f>L438*'Usages mobilité'!$BG47*(1+'Usages mobilité'!$BH47)^(L$389-$D$389)/1000</f>
        <v>0</v>
      </c>
      <c r="M489" s="210">
        <f>M438*'Usages mobilité'!$BG47*(1+'Usages mobilité'!$BH47)^(M$389-$D$389)/1000</f>
        <v>0</v>
      </c>
      <c r="N489" s="210">
        <f>N438*'Usages mobilité'!$BG47*(1+'Usages mobilité'!$BH47)^(N$389-$D$389)/1000</f>
        <v>0</v>
      </c>
      <c r="O489" s="210">
        <f>O438*'Usages mobilité'!$BG47*(1+'Usages mobilité'!$BH47)^(O$389-$D$389)/1000</f>
        <v>0</v>
      </c>
      <c r="P489" s="210">
        <f>P438*'Usages mobilité'!$BG47*(1+'Usages mobilité'!$BH47)^(P$389-$D$389)/1000</f>
        <v>0</v>
      </c>
      <c r="Q489" s="210">
        <f>Q438*'Usages mobilité'!$BG47*(1+'Usages mobilité'!$BH47)^(Q$389-$D$389)/1000</f>
        <v>0</v>
      </c>
      <c r="R489" s="210">
        <f>R438*'Usages mobilité'!$BG47*(1+'Usages mobilité'!$BH47)^(R$389-$D$389)/1000</f>
        <v>0</v>
      </c>
    </row>
    <row r="490" spans="1:18" hidden="1" outlineLevel="2" x14ac:dyDescent="0.35">
      <c r="A490" s="209" t="str">
        <f>'Usages mobilité'!A48</f>
        <v>Usage mobilité n°45</v>
      </c>
      <c r="B490" s="209" t="s">
        <v>639</v>
      </c>
      <c r="C490" s="209"/>
      <c r="D490" s="210">
        <f>D439*'Usages mobilité'!$BG48*(1+'Usages mobilité'!$BH48)^(D$389-$D$389)/1000</f>
        <v>0</v>
      </c>
      <c r="E490" s="210">
        <f>E439*'Usages mobilité'!$BG48*(1+'Usages mobilité'!$BH48)^(E$389-$D$389)/1000</f>
        <v>0</v>
      </c>
      <c r="F490" s="210">
        <f>F439*'Usages mobilité'!$BG48*(1+'Usages mobilité'!$BH48)^(F$389-$D$389)/1000</f>
        <v>0</v>
      </c>
      <c r="G490" s="210">
        <f>G439*'Usages mobilité'!$BG48*(1+'Usages mobilité'!$BH48)^(G$389-$D$389)/1000</f>
        <v>0</v>
      </c>
      <c r="H490" s="210">
        <f>H439*'Usages mobilité'!$BG48*(1+'Usages mobilité'!$BH48)^(H$389-$D$389)/1000</f>
        <v>0</v>
      </c>
      <c r="I490" s="210">
        <f>I439*'Usages mobilité'!$BG48*(1+'Usages mobilité'!$BH48)^(I$389-$D$389)/1000</f>
        <v>0</v>
      </c>
      <c r="J490" s="210">
        <f>J439*'Usages mobilité'!$BG48*(1+'Usages mobilité'!$BH48)^(J$389-$D$389)/1000</f>
        <v>0</v>
      </c>
      <c r="K490" s="210">
        <f>K439*'Usages mobilité'!$BG48*(1+'Usages mobilité'!$BH48)^(K$389-$D$389)/1000</f>
        <v>0</v>
      </c>
      <c r="L490" s="210">
        <f>L439*'Usages mobilité'!$BG48*(1+'Usages mobilité'!$BH48)^(L$389-$D$389)/1000</f>
        <v>0</v>
      </c>
      <c r="M490" s="210">
        <f>M439*'Usages mobilité'!$BG48*(1+'Usages mobilité'!$BH48)^(M$389-$D$389)/1000</f>
        <v>0</v>
      </c>
      <c r="N490" s="210">
        <f>N439*'Usages mobilité'!$BG48*(1+'Usages mobilité'!$BH48)^(N$389-$D$389)/1000</f>
        <v>0</v>
      </c>
      <c r="O490" s="210">
        <f>O439*'Usages mobilité'!$BG48*(1+'Usages mobilité'!$BH48)^(O$389-$D$389)/1000</f>
        <v>0</v>
      </c>
      <c r="P490" s="210">
        <f>P439*'Usages mobilité'!$BG48*(1+'Usages mobilité'!$BH48)^(P$389-$D$389)/1000</f>
        <v>0</v>
      </c>
      <c r="Q490" s="210">
        <f>Q439*'Usages mobilité'!$BG48*(1+'Usages mobilité'!$BH48)^(Q$389-$D$389)/1000</f>
        <v>0</v>
      </c>
      <c r="R490" s="210">
        <f>R439*'Usages mobilité'!$BG48*(1+'Usages mobilité'!$BH48)^(R$389-$D$389)/1000</f>
        <v>0</v>
      </c>
    </row>
    <row r="491" spans="1:18" hidden="1" outlineLevel="2" x14ac:dyDescent="0.35">
      <c r="A491" s="209" t="str">
        <f>'Usages mobilité'!A49</f>
        <v>Usage mobilité n°46</v>
      </c>
      <c r="B491" s="209" t="s">
        <v>639</v>
      </c>
      <c r="C491" s="209"/>
      <c r="D491" s="210">
        <f>D440*'Usages mobilité'!$BG49*(1+'Usages mobilité'!$BH49)^(D$389-$D$389)/1000</f>
        <v>0</v>
      </c>
      <c r="E491" s="210">
        <f>E440*'Usages mobilité'!$BG49*(1+'Usages mobilité'!$BH49)^(E$389-$D$389)/1000</f>
        <v>0</v>
      </c>
      <c r="F491" s="210">
        <f>F440*'Usages mobilité'!$BG49*(1+'Usages mobilité'!$BH49)^(F$389-$D$389)/1000</f>
        <v>0</v>
      </c>
      <c r="G491" s="210">
        <f>G440*'Usages mobilité'!$BG49*(1+'Usages mobilité'!$BH49)^(G$389-$D$389)/1000</f>
        <v>0</v>
      </c>
      <c r="H491" s="210">
        <f>H440*'Usages mobilité'!$BG49*(1+'Usages mobilité'!$BH49)^(H$389-$D$389)/1000</f>
        <v>0</v>
      </c>
      <c r="I491" s="210">
        <f>I440*'Usages mobilité'!$BG49*(1+'Usages mobilité'!$BH49)^(I$389-$D$389)/1000</f>
        <v>0</v>
      </c>
      <c r="J491" s="210">
        <f>J440*'Usages mobilité'!$BG49*(1+'Usages mobilité'!$BH49)^(J$389-$D$389)/1000</f>
        <v>0</v>
      </c>
      <c r="K491" s="210">
        <f>K440*'Usages mobilité'!$BG49*(1+'Usages mobilité'!$BH49)^(K$389-$D$389)/1000</f>
        <v>0</v>
      </c>
      <c r="L491" s="210">
        <f>L440*'Usages mobilité'!$BG49*(1+'Usages mobilité'!$BH49)^(L$389-$D$389)/1000</f>
        <v>0</v>
      </c>
      <c r="M491" s="210">
        <f>M440*'Usages mobilité'!$BG49*(1+'Usages mobilité'!$BH49)^(M$389-$D$389)/1000</f>
        <v>0</v>
      </c>
      <c r="N491" s="210">
        <f>N440*'Usages mobilité'!$BG49*(1+'Usages mobilité'!$BH49)^(N$389-$D$389)/1000</f>
        <v>0</v>
      </c>
      <c r="O491" s="210">
        <f>O440*'Usages mobilité'!$BG49*(1+'Usages mobilité'!$BH49)^(O$389-$D$389)/1000</f>
        <v>0</v>
      </c>
      <c r="P491" s="210">
        <f>P440*'Usages mobilité'!$BG49*(1+'Usages mobilité'!$BH49)^(P$389-$D$389)/1000</f>
        <v>0</v>
      </c>
      <c r="Q491" s="210">
        <f>Q440*'Usages mobilité'!$BG49*(1+'Usages mobilité'!$BH49)^(Q$389-$D$389)/1000</f>
        <v>0</v>
      </c>
      <c r="R491" s="210">
        <f>R440*'Usages mobilité'!$BG49*(1+'Usages mobilité'!$BH49)^(R$389-$D$389)/1000</f>
        <v>0</v>
      </c>
    </row>
    <row r="492" spans="1:18" hidden="1" outlineLevel="2" x14ac:dyDescent="0.35">
      <c r="A492" s="209" t="str">
        <f>'Usages mobilité'!A50</f>
        <v>Usage mobilité n°47</v>
      </c>
      <c r="B492" s="209" t="s">
        <v>639</v>
      </c>
      <c r="C492" s="209"/>
      <c r="D492" s="210">
        <f>D441*'Usages mobilité'!$BG50*(1+'Usages mobilité'!$BH50)^(D$389-$D$389)/1000</f>
        <v>0</v>
      </c>
      <c r="E492" s="210">
        <f>E441*'Usages mobilité'!$BG50*(1+'Usages mobilité'!$BH50)^(E$389-$D$389)/1000</f>
        <v>0</v>
      </c>
      <c r="F492" s="210">
        <f>F441*'Usages mobilité'!$BG50*(1+'Usages mobilité'!$BH50)^(F$389-$D$389)/1000</f>
        <v>0</v>
      </c>
      <c r="G492" s="210">
        <f>G441*'Usages mobilité'!$BG50*(1+'Usages mobilité'!$BH50)^(G$389-$D$389)/1000</f>
        <v>0</v>
      </c>
      <c r="H492" s="210">
        <f>H441*'Usages mobilité'!$BG50*(1+'Usages mobilité'!$BH50)^(H$389-$D$389)/1000</f>
        <v>0</v>
      </c>
      <c r="I492" s="210">
        <f>I441*'Usages mobilité'!$BG50*(1+'Usages mobilité'!$BH50)^(I$389-$D$389)/1000</f>
        <v>0</v>
      </c>
      <c r="J492" s="210">
        <f>J441*'Usages mobilité'!$BG50*(1+'Usages mobilité'!$BH50)^(J$389-$D$389)/1000</f>
        <v>0</v>
      </c>
      <c r="K492" s="210">
        <f>K441*'Usages mobilité'!$BG50*(1+'Usages mobilité'!$BH50)^(K$389-$D$389)/1000</f>
        <v>0</v>
      </c>
      <c r="L492" s="210">
        <f>L441*'Usages mobilité'!$BG50*(1+'Usages mobilité'!$BH50)^(L$389-$D$389)/1000</f>
        <v>0</v>
      </c>
      <c r="M492" s="210">
        <f>M441*'Usages mobilité'!$BG50*(1+'Usages mobilité'!$BH50)^(M$389-$D$389)/1000</f>
        <v>0</v>
      </c>
      <c r="N492" s="210">
        <f>N441*'Usages mobilité'!$BG50*(1+'Usages mobilité'!$BH50)^(N$389-$D$389)/1000</f>
        <v>0</v>
      </c>
      <c r="O492" s="210">
        <f>O441*'Usages mobilité'!$BG50*(1+'Usages mobilité'!$BH50)^(O$389-$D$389)/1000</f>
        <v>0</v>
      </c>
      <c r="P492" s="210">
        <f>P441*'Usages mobilité'!$BG50*(1+'Usages mobilité'!$BH50)^(P$389-$D$389)/1000</f>
        <v>0</v>
      </c>
      <c r="Q492" s="210">
        <f>Q441*'Usages mobilité'!$BG50*(1+'Usages mobilité'!$BH50)^(Q$389-$D$389)/1000</f>
        <v>0</v>
      </c>
      <c r="R492" s="210">
        <f>R441*'Usages mobilité'!$BG50*(1+'Usages mobilité'!$BH50)^(R$389-$D$389)/1000</f>
        <v>0</v>
      </c>
    </row>
    <row r="493" spans="1:18" hidden="1" outlineLevel="2" x14ac:dyDescent="0.35">
      <c r="A493" s="209" t="str">
        <f>'Usages mobilité'!A51</f>
        <v>Usage mobilité n°48</v>
      </c>
      <c r="B493" s="209" t="s">
        <v>639</v>
      </c>
      <c r="C493" s="209"/>
      <c r="D493" s="210">
        <f>D442*'Usages mobilité'!$BG51*(1+'Usages mobilité'!$BH51)^(D$389-$D$389)/1000</f>
        <v>0</v>
      </c>
      <c r="E493" s="210">
        <f>E442*'Usages mobilité'!$BG51*(1+'Usages mobilité'!$BH51)^(E$389-$D$389)/1000</f>
        <v>0</v>
      </c>
      <c r="F493" s="210">
        <f>F442*'Usages mobilité'!$BG51*(1+'Usages mobilité'!$BH51)^(F$389-$D$389)/1000</f>
        <v>0</v>
      </c>
      <c r="G493" s="210">
        <f>G442*'Usages mobilité'!$BG51*(1+'Usages mobilité'!$BH51)^(G$389-$D$389)/1000</f>
        <v>0</v>
      </c>
      <c r="H493" s="210">
        <f>H442*'Usages mobilité'!$BG51*(1+'Usages mobilité'!$BH51)^(H$389-$D$389)/1000</f>
        <v>0</v>
      </c>
      <c r="I493" s="210">
        <f>I442*'Usages mobilité'!$BG51*(1+'Usages mobilité'!$BH51)^(I$389-$D$389)/1000</f>
        <v>0</v>
      </c>
      <c r="J493" s="210">
        <f>J442*'Usages mobilité'!$BG51*(1+'Usages mobilité'!$BH51)^(J$389-$D$389)/1000</f>
        <v>0</v>
      </c>
      <c r="K493" s="210">
        <f>K442*'Usages mobilité'!$BG51*(1+'Usages mobilité'!$BH51)^(K$389-$D$389)/1000</f>
        <v>0</v>
      </c>
      <c r="L493" s="210">
        <f>L442*'Usages mobilité'!$BG51*(1+'Usages mobilité'!$BH51)^(L$389-$D$389)/1000</f>
        <v>0</v>
      </c>
      <c r="M493" s="210">
        <f>M442*'Usages mobilité'!$BG51*(1+'Usages mobilité'!$BH51)^(M$389-$D$389)/1000</f>
        <v>0</v>
      </c>
      <c r="N493" s="210">
        <f>N442*'Usages mobilité'!$BG51*(1+'Usages mobilité'!$BH51)^(N$389-$D$389)/1000</f>
        <v>0</v>
      </c>
      <c r="O493" s="210">
        <f>O442*'Usages mobilité'!$BG51*(1+'Usages mobilité'!$BH51)^(O$389-$D$389)/1000</f>
        <v>0</v>
      </c>
      <c r="P493" s="210">
        <f>P442*'Usages mobilité'!$BG51*(1+'Usages mobilité'!$BH51)^(P$389-$D$389)/1000</f>
        <v>0</v>
      </c>
      <c r="Q493" s="210">
        <f>Q442*'Usages mobilité'!$BG51*(1+'Usages mobilité'!$BH51)^(Q$389-$D$389)/1000</f>
        <v>0</v>
      </c>
      <c r="R493" s="210">
        <f>R442*'Usages mobilité'!$BG51*(1+'Usages mobilité'!$BH51)^(R$389-$D$389)/1000</f>
        <v>0</v>
      </c>
    </row>
    <row r="494" spans="1:18" hidden="1" outlineLevel="2" x14ac:dyDescent="0.35">
      <c r="A494" s="209" t="str">
        <f>'Usages mobilité'!A52</f>
        <v>Usage mobilité n°49</v>
      </c>
      <c r="B494" s="209" t="s">
        <v>639</v>
      </c>
      <c r="C494" s="209"/>
      <c r="D494" s="210">
        <f>D443*'Usages mobilité'!$BG52*(1+'Usages mobilité'!$BH52)^(D$389-$D$389)/1000</f>
        <v>0</v>
      </c>
      <c r="E494" s="210">
        <f>E443*'Usages mobilité'!$BG52*(1+'Usages mobilité'!$BH52)^(E$389-$D$389)/1000</f>
        <v>0</v>
      </c>
      <c r="F494" s="210">
        <f>F443*'Usages mobilité'!$BG52*(1+'Usages mobilité'!$BH52)^(F$389-$D$389)/1000</f>
        <v>0</v>
      </c>
      <c r="G494" s="210">
        <f>G443*'Usages mobilité'!$BG52*(1+'Usages mobilité'!$BH52)^(G$389-$D$389)/1000</f>
        <v>0</v>
      </c>
      <c r="H494" s="210">
        <f>H443*'Usages mobilité'!$BG52*(1+'Usages mobilité'!$BH52)^(H$389-$D$389)/1000</f>
        <v>0</v>
      </c>
      <c r="I494" s="210">
        <f>I443*'Usages mobilité'!$BG52*(1+'Usages mobilité'!$BH52)^(I$389-$D$389)/1000</f>
        <v>0</v>
      </c>
      <c r="J494" s="210">
        <f>J443*'Usages mobilité'!$BG52*(1+'Usages mobilité'!$BH52)^(J$389-$D$389)/1000</f>
        <v>0</v>
      </c>
      <c r="K494" s="210">
        <f>K443*'Usages mobilité'!$BG52*(1+'Usages mobilité'!$BH52)^(K$389-$D$389)/1000</f>
        <v>0</v>
      </c>
      <c r="L494" s="210">
        <f>L443*'Usages mobilité'!$BG52*(1+'Usages mobilité'!$BH52)^(L$389-$D$389)/1000</f>
        <v>0</v>
      </c>
      <c r="M494" s="210">
        <f>M443*'Usages mobilité'!$BG52*(1+'Usages mobilité'!$BH52)^(M$389-$D$389)/1000</f>
        <v>0</v>
      </c>
      <c r="N494" s="210">
        <f>N443*'Usages mobilité'!$BG52*(1+'Usages mobilité'!$BH52)^(N$389-$D$389)/1000</f>
        <v>0</v>
      </c>
      <c r="O494" s="210">
        <f>O443*'Usages mobilité'!$BG52*(1+'Usages mobilité'!$BH52)^(O$389-$D$389)/1000</f>
        <v>0</v>
      </c>
      <c r="P494" s="210">
        <f>P443*'Usages mobilité'!$BG52*(1+'Usages mobilité'!$BH52)^(P$389-$D$389)/1000</f>
        <v>0</v>
      </c>
      <c r="Q494" s="210">
        <f>Q443*'Usages mobilité'!$BG52*(1+'Usages mobilité'!$BH52)^(Q$389-$D$389)/1000</f>
        <v>0</v>
      </c>
      <c r="R494" s="210">
        <f>R443*'Usages mobilité'!$BG52*(1+'Usages mobilité'!$BH52)^(R$389-$D$389)/1000</f>
        <v>0</v>
      </c>
    </row>
    <row r="495" spans="1:18" hidden="1" outlineLevel="2" x14ac:dyDescent="0.35">
      <c r="A495" s="209" t="str">
        <f>'Usages mobilité'!A53</f>
        <v>Usage mobilité n°50</v>
      </c>
      <c r="B495" s="209" t="s">
        <v>639</v>
      </c>
      <c r="C495" s="209"/>
      <c r="D495" s="210">
        <f>D444*'Usages mobilité'!$BG53*(1+'Usages mobilité'!$BH53)^(D$389-$D$389)/1000</f>
        <v>0</v>
      </c>
      <c r="E495" s="210">
        <f>E444*'Usages mobilité'!$BG53*(1+'Usages mobilité'!$BH53)^(E$389-$D$389)/1000</f>
        <v>0</v>
      </c>
      <c r="F495" s="210">
        <f>F444*'Usages mobilité'!$BG53*(1+'Usages mobilité'!$BH53)^(F$389-$D$389)/1000</f>
        <v>0</v>
      </c>
      <c r="G495" s="210">
        <f>G444*'Usages mobilité'!$BG53*(1+'Usages mobilité'!$BH53)^(G$389-$D$389)/1000</f>
        <v>0</v>
      </c>
      <c r="H495" s="210">
        <f>H444*'Usages mobilité'!$BG53*(1+'Usages mobilité'!$BH53)^(H$389-$D$389)/1000</f>
        <v>0</v>
      </c>
      <c r="I495" s="210">
        <f>I444*'Usages mobilité'!$BG53*(1+'Usages mobilité'!$BH53)^(I$389-$D$389)/1000</f>
        <v>0</v>
      </c>
      <c r="J495" s="210">
        <f>J444*'Usages mobilité'!$BG53*(1+'Usages mobilité'!$BH53)^(J$389-$D$389)/1000</f>
        <v>0</v>
      </c>
      <c r="K495" s="210">
        <f>K444*'Usages mobilité'!$BG53*(1+'Usages mobilité'!$BH53)^(K$389-$D$389)/1000</f>
        <v>0</v>
      </c>
      <c r="L495" s="210">
        <f>L444*'Usages mobilité'!$BG53*(1+'Usages mobilité'!$BH53)^(L$389-$D$389)/1000</f>
        <v>0</v>
      </c>
      <c r="M495" s="210">
        <f>M444*'Usages mobilité'!$BG53*(1+'Usages mobilité'!$BH53)^(M$389-$D$389)/1000</f>
        <v>0</v>
      </c>
      <c r="N495" s="210">
        <f>N444*'Usages mobilité'!$BG53*(1+'Usages mobilité'!$BH53)^(N$389-$D$389)/1000</f>
        <v>0</v>
      </c>
      <c r="O495" s="210">
        <f>O444*'Usages mobilité'!$BG53*(1+'Usages mobilité'!$BH53)^(O$389-$D$389)/1000</f>
        <v>0</v>
      </c>
      <c r="P495" s="210">
        <f>P444*'Usages mobilité'!$BG53*(1+'Usages mobilité'!$BH53)^(P$389-$D$389)/1000</f>
        <v>0</v>
      </c>
      <c r="Q495" s="210">
        <f>Q444*'Usages mobilité'!$BG53*(1+'Usages mobilité'!$BH53)^(Q$389-$D$389)/1000</f>
        <v>0</v>
      </c>
      <c r="R495" s="210">
        <f>R444*'Usages mobilité'!$BG53*(1+'Usages mobilité'!$BH53)^(R$389-$D$389)/1000</f>
        <v>0</v>
      </c>
    </row>
    <row r="496" spans="1:18" hidden="1" outlineLevel="1" collapsed="1" x14ac:dyDescent="0.35">
      <c r="A496" s="209" t="s">
        <v>644</v>
      </c>
      <c r="B496" s="209"/>
      <c r="C496" s="209"/>
      <c r="D496" s="210">
        <f t="shared" ref="D496:R496" si="39">SUM(D446:D495)</f>
        <v>0</v>
      </c>
      <c r="E496" s="210">
        <f t="shared" si="39"/>
        <v>0</v>
      </c>
      <c r="F496" s="210">
        <f t="shared" si="39"/>
        <v>0</v>
      </c>
      <c r="G496" s="210">
        <f t="shared" si="39"/>
        <v>0</v>
      </c>
      <c r="H496" s="210">
        <f t="shared" si="39"/>
        <v>0</v>
      </c>
      <c r="I496" s="210">
        <f t="shared" si="39"/>
        <v>0</v>
      </c>
      <c r="J496" s="210">
        <f t="shared" si="39"/>
        <v>0</v>
      </c>
      <c r="K496" s="210">
        <f t="shared" si="39"/>
        <v>0</v>
      </c>
      <c r="L496" s="210">
        <f t="shared" si="39"/>
        <v>0</v>
      </c>
      <c r="M496" s="210">
        <f t="shared" si="39"/>
        <v>0</v>
      </c>
      <c r="N496" s="210">
        <f t="shared" si="39"/>
        <v>0</v>
      </c>
      <c r="O496" s="210">
        <f t="shared" si="39"/>
        <v>0</v>
      </c>
      <c r="P496" s="210">
        <f t="shared" si="39"/>
        <v>0</v>
      </c>
      <c r="Q496" s="210">
        <f t="shared" si="39"/>
        <v>0</v>
      </c>
      <c r="R496" s="210">
        <f t="shared" si="39"/>
        <v>0</v>
      </c>
    </row>
    <row r="497" spans="1:18" hidden="1" outlineLevel="1" x14ac:dyDescent="0.35">
      <c r="A497" s="43" t="s">
        <v>645</v>
      </c>
      <c r="B497" s="43"/>
      <c r="C497" s="43"/>
      <c r="D497" s="231"/>
      <c r="E497" s="231"/>
      <c r="F497" s="231"/>
      <c r="G497" s="231"/>
      <c r="H497" s="231"/>
      <c r="I497" s="231"/>
      <c r="J497" s="231"/>
      <c r="K497" s="231"/>
      <c r="L497" s="231"/>
      <c r="M497" s="231"/>
      <c r="N497" s="231"/>
      <c r="O497" s="231"/>
      <c r="P497" s="231"/>
      <c r="Q497" s="231"/>
      <c r="R497" s="231"/>
    </row>
    <row r="498" spans="1:18" hidden="1" outlineLevel="1" x14ac:dyDescent="0.35">
      <c r="A498" s="43" t="s">
        <v>646</v>
      </c>
      <c r="B498" s="43"/>
      <c r="C498" s="43"/>
      <c r="D498" s="231"/>
      <c r="E498" s="231"/>
      <c r="F498" s="231"/>
      <c r="G498" s="231"/>
      <c r="H498" s="231"/>
      <c r="I498" s="231"/>
      <c r="J498" s="231"/>
      <c r="K498" s="231"/>
      <c r="L498" s="231"/>
      <c r="M498" s="231"/>
      <c r="N498" s="231"/>
      <c r="O498" s="231"/>
      <c r="P498" s="231"/>
      <c r="Q498" s="231"/>
      <c r="R498" s="231"/>
    </row>
    <row r="499" spans="1:18" hidden="1" outlineLevel="1" x14ac:dyDescent="0.35">
      <c r="A499" s="43" t="s">
        <v>647</v>
      </c>
      <c r="B499" s="43"/>
      <c r="C499" s="43"/>
      <c r="D499" s="210">
        <f t="shared" ref="D499:R499" si="40">D496+D498</f>
        <v>0</v>
      </c>
      <c r="E499" s="210">
        <f t="shared" si="40"/>
        <v>0</v>
      </c>
      <c r="F499" s="210">
        <f t="shared" si="40"/>
        <v>0</v>
      </c>
      <c r="G499" s="210">
        <f t="shared" si="40"/>
        <v>0</v>
      </c>
      <c r="H499" s="210">
        <f t="shared" si="40"/>
        <v>0</v>
      </c>
      <c r="I499" s="210">
        <f t="shared" si="40"/>
        <v>0</v>
      </c>
      <c r="J499" s="210">
        <f t="shared" si="40"/>
        <v>0</v>
      </c>
      <c r="K499" s="210">
        <f t="shared" si="40"/>
        <v>0</v>
      </c>
      <c r="L499" s="210">
        <f t="shared" si="40"/>
        <v>0</v>
      </c>
      <c r="M499" s="210">
        <f t="shared" si="40"/>
        <v>0</v>
      </c>
      <c r="N499" s="210">
        <f t="shared" si="40"/>
        <v>0</v>
      </c>
      <c r="O499" s="210">
        <f t="shared" si="40"/>
        <v>0</v>
      </c>
      <c r="P499" s="210">
        <f t="shared" si="40"/>
        <v>0</v>
      </c>
      <c r="Q499" s="210">
        <f t="shared" si="40"/>
        <v>0</v>
      </c>
      <c r="R499" s="210">
        <f t="shared" si="40"/>
        <v>0</v>
      </c>
    </row>
    <row r="500" spans="1:18" hidden="1" outlineLevel="1" x14ac:dyDescent="0.35"/>
    <row r="501" spans="1:18" hidden="1" outlineLevel="1" x14ac:dyDescent="0.35">
      <c r="A501" s="273" t="s">
        <v>648</v>
      </c>
      <c r="B501" s="212" t="s">
        <v>649</v>
      </c>
      <c r="C501" s="43"/>
      <c r="D501" s="231"/>
      <c r="E501" s="231"/>
      <c r="F501" s="231"/>
      <c r="G501" s="231"/>
      <c r="H501" s="231"/>
      <c r="I501" s="231"/>
      <c r="J501" s="231"/>
      <c r="K501" s="231"/>
      <c r="L501" s="231"/>
      <c r="M501" s="231"/>
      <c r="N501" s="231"/>
      <c r="O501" s="231"/>
      <c r="P501" s="231"/>
      <c r="Q501" s="231"/>
      <c r="R501" s="231"/>
    </row>
    <row r="502" spans="1:18" hidden="1" outlineLevel="1" x14ac:dyDescent="0.35">
      <c r="A502" s="273"/>
      <c r="B502" s="213" t="s">
        <v>650</v>
      </c>
      <c r="C502" s="209"/>
      <c r="D502" s="210">
        <f>IF($B386&lt;&gt;"",D501*(VLOOKUP($B386,Distribution!$H4:$Y53,18)*(1+VLOOKUP($B386,Distribution!$H4:$Z53,19))^(D389-$D389))/1000,0)</f>
        <v>0</v>
      </c>
      <c r="E502" s="210">
        <f>IF($B386&lt;&gt;"",E501*(VLOOKUP($B386,Distribution!$H4:$Y53,18)*(1+VLOOKUP($B386,Distribution!$H4:$Z53,19))^(E389-$D389))/1000,0)</f>
        <v>0</v>
      </c>
      <c r="F502" s="210">
        <f>IF($B386&lt;&gt;"",F501*(VLOOKUP($B386,Distribution!$H4:$Y53,18)*(1+VLOOKUP($B386,Distribution!$H4:$Z53,19))^(F389-$D389))/1000,0)</f>
        <v>0</v>
      </c>
      <c r="G502" s="210">
        <f>IF($B386&lt;&gt;"",G501*(VLOOKUP($B386,Distribution!$H4:$Y53,18)*(1+VLOOKUP($B386,Distribution!$H4:$Z53,19))^(G389-$D389))/1000,0)</f>
        <v>0</v>
      </c>
      <c r="H502" s="210">
        <f>IF($B386&lt;&gt;"",H501*(VLOOKUP($B386,Distribution!$H4:$Y53,18)*(1+VLOOKUP($B386,Distribution!$H4:$Z53,19))^(H389-$D389))/1000,0)</f>
        <v>0</v>
      </c>
      <c r="I502" s="210">
        <f>IF($B386&lt;&gt;"",I501*(VLOOKUP($B386,Distribution!$H4:$Y53,18)*(1+VLOOKUP($B386,Distribution!$H4:$Z53,19))^(I389-$D389))/1000,0)</f>
        <v>0</v>
      </c>
      <c r="J502" s="210">
        <f>IF($B386&lt;&gt;"",J501*(VLOOKUP($B386,Distribution!$H4:$Y53,18)*(1+VLOOKUP($B386,Distribution!$H4:$Z53,19))^(J389-$D389))/1000,0)</f>
        <v>0</v>
      </c>
      <c r="K502" s="210">
        <f>IF($B386&lt;&gt;"",K501*(VLOOKUP($B386,Distribution!$H4:$Y53,18)*(1+VLOOKUP($B386,Distribution!$H4:$Z53,19))^(K389-$D389))/1000,0)</f>
        <v>0</v>
      </c>
      <c r="L502" s="210">
        <f>IF($B386&lt;&gt;"",L501*(VLOOKUP($B386,Distribution!$H4:$Y53,18)*(1+VLOOKUP($B386,Distribution!$H4:$Z53,19))^(L389-$D389))/1000,0)</f>
        <v>0</v>
      </c>
      <c r="M502" s="210">
        <f>IF($B386&lt;&gt;"",M501*(VLOOKUP($B386,Distribution!$H4:$Y53,18)*(1+VLOOKUP($B386,Distribution!$H4:$Z53,19))^(M389-$D389))/1000,0)</f>
        <v>0</v>
      </c>
      <c r="N502" s="210">
        <f>IF($B386&lt;&gt;"",N501*(VLOOKUP($B386,Distribution!$H4:$Y53,18)*(1+VLOOKUP($B386,Distribution!$H4:$Z53,19))^(N389-$D389))/1000,0)</f>
        <v>0</v>
      </c>
      <c r="O502" s="210">
        <f>IF($B386&lt;&gt;"",O501*(VLOOKUP($B386,Distribution!$H4:$Y53,18)*(1+VLOOKUP($B386,Distribution!$H4:$Z53,19))^(O389-$D389))/1000,0)</f>
        <v>0</v>
      </c>
      <c r="P502" s="210">
        <f>IF($B386&lt;&gt;"",P501*(VLOOKUP($B386,Distribution!$H4:$Y53,18)*(1+VLOOKUP($B386,Distribution!$H4:$Z53,19))^(P389-$D389))/1000,0)</f>
        <v>0</v>
      </c>
      <c r="Q502" s="210">
        <f>IF($B386&lt;&gt;"",Q501*(VLOOKUP($B386,Distribution!$H4:$Y53,18)*(1+VLOOKUP($B386,Distribution!$H4:$Z53,19))^(Q389-$D389))/1000,0)</f>
        <v>0</v>
      </c>
      <c r="R502" s="210">
        <f>IF($B386&lt;&gt;"",R501*(VLOOKUP($B386,Distribution!$H4:$Y53,18)*(1+VLOOKUP($B386,Distribution!$H4:$Z53,19))^(R389-$D389))/1000,0)</f>
        <v>0</v>
      </c>
    </row>
    <row r="503" spans="1:18" hidden="1" outlineLevel="1" x14ac:dyDescent="0.35">
      <c r="A503" s="273" t="s">
        <v>664</v>
      </c>
      <c r="B503" s="212" t="s">
        <v>665</v>
      </c>
      <c r="C503" s="43"/>
      <c r="D503" s="231"/>
      <c r="E503" s="231"/>
      <c r="F503" s="231"/>
      <c r="G503" s="231"/>
      <c r="H503" s="231"/>
      <c r="I503" s="231"/>
      <c r="J503" s="231"/>
      <c r="K503" s="231"/>
      <c r="L503" s="231"/>
      <c r="M503" s="231"/>
      <c r="N503" s="231"/>
      <c r="O503" s="231"/>
      <c r="P503" s="231"/>
      <c r="Q503" s="231"/>
      <c r="R503" s="231"/>
    </row>
    <row r="504" spans="1:18" hidden="1" outlineLevel="1" x14ac:dyDescent="0.35">
      <c r="A504" s="273"/>
      <c r="B504" s="212" t="s">
        <v>650</v>
      </c>
      <c r="C504" s="43"/>
      <c r="D504" s="231"/>
      <c r="E504" s="231"/>
      <c r="F504" s="231"/>
      <c r="G504" s="231"/>
      <c r="H504" s="231"/>
      <c r="I504" s="231"/>
      <c r="J504" s="231"/>
      <c r="K504" s="231"/>
      <c r="L504" s="231"/>
      <c r="M504" s="231"/>
      <c r="N504" s="231"/>
      <c r="O504" s="231"/>
      <c r="P504" s="231"/>
      <c r="Q504" s="231"/>
      <c r="R504" s="231"/>
    </row>
    <row r="505" spans="1:18" hidden="1" outlineLevel="1" x14ac:dyDescent="0.35">
      <c r="A505" s="212" t="s">
        <v>653</v>
      </c>
      <c r="B505" s="212"/>
      <c r="C505" s="43"/>
      <c r="D505" s="231"/>
      <c r="E505" s="231"/>
      <c r="F505" s="231"/>
      <c r="G505" s="231"/>
      <c r="H505" s="231"/>
      <c r="I505" s="231"/>
      <c r="J505" s="231"/>
      <c r="K505" s="231"/>
      <c r="L505" s="231"/>
      <c r="M505" s="231"/>
      <c r="N505" s="231"/>
      <c r="O505" s="231"/>
      <c r="P505" s="231"/>
      <c r="Q505" s="231"/>
      <c r="R505" s="231"/>
    </row>
    <row r="506" spans="1:18" hidden="1" outlineLevel="1" x14ac:dyDescent="0.35">
      <c r="A506" s="212" t="s">
        <v>654</v>
      </c>
      <c r="B506" s="212"/>
      <c r="C506" s="43"/>
      <c r="D506" s="231"/>
      <c r="E506" s="231"/>
      <c r="F506" s="231"/>
      <c r="G506" s="231"/>
      <c r="H506" s="231"/>
      <c r="I506" s="231"/>
      <c r="J506" s="231"/>
      <c r="K506" s="231"/>
      <c r="L506" s="231"/>
      <c r="M506" s="231"/>
      <c r="N506" s="231"/>
      <c r="O506" s="231"/>
      <c r="P506" s="231"/>
      <c r="Q506" s="231"/>
      <c r="R506" s="231"/>
    </row>
    <row r="507" spans="1:18" hidden="1" outlineLevel="1" x14ac:dyDescent="0.35">
      <c r="A507" s="211" t="s">
        <v>655</v>
      </c>
      <c r="B507" s="211"/>
      <c r="C507" s="209"/>
      <c r="D507" s="210">
        <f t="shared" ref="D507:R507" si="41">D502+D504+D505+D506</f>
        <v>0</v>
      </c>
      <c r="E507" s="210">
        <f t="shared" si="41"/>
        <v>0</v>
      </c>
      <c r="F507" s="210">
        <f t="shared" si="41"/>
        <v>0</v>
      </c>
      <c r="G507" s="210">
        <f t="shared" si="41"/>
        <v>0</v>
      </c>
      <c r="H507" s="210">
        <f t="shared" si="41"/>
        <v>0</v>
      </c>
      <c r="I507" s="210">
        <f t="shared" si="41"/>
        <v>0</v>
      </c>
      <c r="J507" s="210">
        <f t="shared" si="41"/>
        <v>0</v>
      </c>
      <c r="K507" s="210">
        <f t="shared" si="41"/>
        <v>0</v>
      </c>
      <c r="L507" s="210">
        <f t="shared" si="41"/>
        <v>0</v>
      </c>
      <c r="M507" s="210">
        <f t="shared" si="41"/>
        <v>0</v>
      </c>
      <c r="N507" s="210">
        <f t="shared" si="41"/>
        <v>0</v>
      </c>
      <c r="O507" s="210">
        <f t="shared" si="41"/>
        <v>0</v>
      </c>
      <c r="P507" s="210">
        <f t="shared" si="41"/>
        <v>0</v>
      </c>
      <c r="Q507" s="210">
        <f t="shared" si="41"/>
        <v>0</v>
      </c>
      <c r="R507" s="210">
        <f t="shared" si="41"/>
        <v>0</v>
      </c>
    </row>
    <row r="508" spans="1:18" hidden="1" outlineLevel="1" x14ac:dyDescent="0.35"/>
    <row r="509" spans="1:18" hidden="1" outlineLevel="1" x14ac:dyDescent="0.35">
      <c r="A509" s="209" t="s">
        <v>656</v>
      </c>
      <c r="B509" s="209"/>
      <c r="C509" s="209"/>
      <c r="D509" s="210">
        <f t="shared" ref="D509:R509" si="42">D499-D507</f>
        <v>0</v>
      </c>
      <c r="E509" s="210">
        <f t="shared" si="42"/>
        <v>0</v>
      </c>
      <c r="F509" s="210">
        <f t="shared" si="42"/>
        <v>0</v>
      </c>
      <c r="G509" s="210">
        <f t="shared" si="42"/>
        <v>0</v>
      </c>
      <c r="H509" s="210">
        <f t="shared" si="42"/>
        <v>0</v>
      </c>
      <c r="I509" s="210">
        <f t="shared" si="42"/>
        <v>0</v>
      </c>
      <c r="J509" s="210">
        <f t="shared" si="42"/>
        <v>0</v>
      </c>
      <c r="K509" s="210">
        <f t="shared" si="42"/>
        <v>0</v>
      </c>
      <c r="L509" s="210">
        <f t="shared" si="42"/>
        <v>0</v>
      </c>
      <c r="M509" s="210">
        <f t="shared" si="42"/>
        <v>0</v>
      </c>
      <c r="N509" s="210">
        <f t="shared" si="42"/>
        <v>0</v>
      </c>
      <c r="O509" s="210">
        <f t="shared" si="42"/>
        <v>0</v>
      </c>
      <c r="P509" s="210">
        <f t="shared" si="42"/>
        <v>0</v>
      </c>
      <c r="Q509" s="210">
        <f t="shared" si="42"/>
        <v>0</v>
      </c>
      <c r="R509" s="210">
        <f t="shared" si="42"/>
        <v>0</v>
      </c>
    </row>
    <row r="510" spans="1:18" hidden="1" outlineLevel="1" x14ac:dyDescent="0.35"/>
    <row r="511" spans="1:18" hidden="1" outlineLevel="1" x14ac:dyDescent="0.35">
      <c r="A511" s="43" t="s">
        <v>657</v>
      </c>
      <c r="B511" s="43"/>
      <c r="C511" s="43"/>
      <c r="D511" s="231"/>
      <c r="E511" s="231"/>
      <c r="F511" s="231"/>
      <c r="G511" s="231"/>
      <c r="H511" s="231"/>
      <c r="I511" s="231"/>
      <c r="J511" s="231"/>
      <c r="K511" s="231"/>
      <c r="L511" s="231"/>
      <c r="M511" s="231"/>
      <c r="N511" s="231"/>
      <c r="O511" s="231"/>
      <c r="P511" s="231"/>
      <c r="Q511" s="231"/>
      <c r="R511" s="231"/>
    </row>
    <row r="512" spans="1:18" hidden="1" outlineLevel="1" x14ac:dyDescent="0.35"/>
    <row r="513" spans="1:18" hidden="1" outlineLevel="1" x14ac:dyDescent="0.35">
      <c r="A513" s="209" t="s">
        <v>658</v>
      </c>
      <c r="B513" s="209"/>
      <c r="C513" s="209"/>
      <c r="D513" s="210">
        <f>D509-D511</f>
        <v>0</v>
      </c>
      <c r="E513" s="210">
        <f t="shared" ref="E513:R513" si="43">E509-E511</f>
        <v>0</v>
      </c>
      <c r="F513" s="210">
        <f t="shared" si="43"/>
        <v>0</v>
      </c>
      <c r="G513" s="210">
        <f t="shared" si="43"/>
        <v>0</v>
      </c>
      <c r="H513" s="210">
        <f t="shared" si="43"/>
        <v>0</v>
      </c>
      <c r="I513" s="210">
        <f t="shared" si="43"/>
        <v>0</v>
      </c>
      <c r="J513" s="210">
        <f t="shared" si="43"/>
        <v>0</v>
      </c>
      <c r="K513" s="210">
        <f t="shared" si="43"/>
        <v>0</v>
      </c>
      <c r="L513" s="210">
        <f t="shared" si="43"/>
        <v>0</v>
      </c>
      <c r="M513" s="210">
        <f t="shared" si="43"/>
        <v>0</v>
      </c>
      <c r="N513" s="210">
        <f t="shared" si="43"/>
        <v>0</v>
      </c>
      <c r="O513" s="210">
        <f t="shared" si="43"/>
        <v>0</v>
      </c>
      <c r="P513" s="210">
        <f t="shared" si="43"/>
        <v>0</v>
      </c>
      <c r="Q513" s="210">
        <f t="shared" si="43"/>
        <v>0</v>
      </c>
      <c r="R513" s="210">
        <f t="shared" si="43"/>
        <v>0</v>
      </c>
    </row>
    <row r="514" spans="1:18" hidden="1" outlineLevel="1" x14ac:dyDescent="0.35">
      <c r="A514" s="209" t="s">
        <v>659</v>
      </c>
      <c r="B514" s="209"/>
      <c r="C514" s="209"/>
      <c r="D514" s="210">
        <f t="shared" ref="D514:R514" si="44">$B387*D513</f>
        <v>0</v>
      </c>
      <c r="E514" s="210">
        <f t="shared" si="44"/>
        <v>0</v>
      </c>
      <c r="F514" s="210">
        <f t="shared" si="44"/>
        <v>0</v>
      </c>
      <c r="G514" s="210">
        <f t="shared" si="44"/>
        <v>0</v>
      </c>
      <c r="H514" s="210">
        <f t="shared" si="44"/>
        <v>0</v>
      </c>
      <c r="I514" s="210">
        <f t="shared" si="44"/>
        <v>0</v>
      </c>
      <c r="J514" s="210">
        <f t="shared" si="44"/>
        <v>0</v>
      </c>
      <c r="K514" s="210">
        <f t="shared" si="44"/>
        <v>0</v>
      </c>
      <c r="L514" s="210">
        <f t="shared" si="44"/>
        <v>0</v>
      </c>
      <c r="M514" s="210">
        <f t="shared" si="44"/>
        <v>0</v>
      </c>
      <c r="N514" s="210">
        <f t="shared" si="44"/>
        <v>0</v>
      </c>
      <c r="O514" s="210">
        <f t="shared" si="44"/>
        <v>0</v>
      </c>
      <c r="P514" s="210">
        <f t="shared" si="44"/>
        <v>0</v>
      </c>
      <c r="Q514" s="210">
        <f t="shared" si="44"/>
        <v>0</v>
      </c>
      <c r="R514" s="210">
        <f t="shared" si="44"/>
        <v>0</v>
      </c>
    </row>
    <row r="515" spans="1:18" hidden="1" outlineLevel="1" x14ac:dyDescent="0.35"/>
    <row r="516" spans="1:18" hidden="1" outlineLevel="1" x14ac:dyDescent="0.35">
      <c r="A516" s="209" t="s">
        <v>660</v>
      </c>
      <c r="B516" s="209"/>
      <c r="C516" s="209"/>
      <c r="D516" s="210">
        <f t="shared" ref="D516:R516" si="45">D513-D514</f>
        <v>0</v>
      </c>
      <c r="E516" s="210">
        <f t="shared" si="45"/>
        <v>0</v>
      </c>
      <c r="F516" s="210">
        <f t="shared" si="45"/>
        <v>0</v>
      </c>
      <c r="G516" s="210">
        <f t="shared" si="45"/>
        <v>0</v>
      </c>
      <c r="H516" s="210">
        <f t="shared" si="45"/>
        <v>0</v>
      </c>
      <c r="I516" s="210">
        <f t="shared" si="45"/>
        <v>0</v>
      </c>
      <c r="J516" s="210">
        <f t="shared" si="45"/>
        <v>0</v>
      </c>
      <c r="K516" s="210">
        <f t="shared" si="45"/>
        <v>0</v>
      </c>
      <c r="L516" s="210">
        <f t="shared" si="45"/>
        <v>0</v>
      </c>
      <c r="M516" s="210">
        <f t="shared" si="45"/>
        <v>0</v>
      </c>
      <c r="N516" s="210">
        <f t="shared" si="45"/>
        <v>0</v>
      </c>
      <c r="O516" s="210">
        <f t="shared" si="45"/>
        <v>0</v>
      </c>
      <c r="P516" s="210">
        <f t="shared" si="45"/>
        <v>0</v>
      </c>
      <c r="Q516" s="210">
        <f t="shared" si="45"/>
        <v>0</v>
      </c>
      <c r="R516" s="210">
        <f t="shared" si="45"/>
        <v>0</v>
      </c>
    </row>
    <row r="517" spans="1:18" hidden="1" outlineLevel="1" x14ac:dyDescent="0.35"/>
    <row r="518" spans="1:18" hidden="1" outlineLevel="1" x14ac:dyDescent="0.35">
      <c r="A518" s="211" t="s">
        <v>661</v>
      </c>
      <c r="B518" s="209"/>
      <c r="C518" s="209"/>
      <c r="D518" s="214" t="e">
        <f>IRR(D516:R516)</f>
        <v>#NUM!</v>
      </c>
    </row>
    <row r="519" spans="1:18" collapsed="1" x14ac:dyDescent="0.35"/>
    <row r="522" spans="1:18" s="156" customFormat="1" x14ac:dyDescent="0.35">
      <c r="A522" s="156" t="s">
        <v>666</v>
      </c>
    </row>
    <row r="523" spans="1:18" ht="15" hidden="1" outlineLevel="1" thickBot="1" x14ac:dyDescent="0.4"/>
    <row r="524" spans="1:18" hidden="1" outlineLevel="1" x14ac:dyDescent="0.35">
      <c r="A524" s="204" t="s">
        <v>596</v>
      </c>
      <c r="B524" s="195"/>
    </row>
    <row r="525" spans="1:18" hidden="1" outlineLevel="1" x14ac:dyDescent="0.35">
      <c r="A525" s="205" t="s">
        <v>631</v>
      </c>
      <c r="B525" s="196"/>
    </row>
    <row r="526" spans="1:18" ht="15" hidden="1" outlineLevel="1" thickBot="1" x14ac:dyDescent="0.4">
      <c r="A526" s="206" t="s">
        <v>632</v>
      </c>
      <c r="B526" s="230"/>
    </row>
    <row r="527" spans="1:18" hidden="1" outlineLevel="1" x14ac:dyDescent="0.35"/>
    <row r="528" spans="1:18" hidden="1" outlineLevel="1" x14ac:dyDescent="0.35">
      <c r="A528" s="43" t="s">
        <v>633</v>
      </c>
      <c r="B528" s="43"/>
      <c r="C528" s="210">
        <v>0</v>
      </c>
      <c r="D528" s="210">
        <v>1</v>
      </c>
      <c r="E528" s="210">
        <v>2</v>
      </c>
      <c r="F528" s="210">
        <v>3</v>
      </c>
      <c r="G528" s="210">
        <v>4</v>
      </c>
      <c r="H528" s="210">
        <v>5</v>
      </c>
      <c r="I528" s="210">
        <v>6</v>
      </c>
      <c r="J528" s="210">
        <v>7</v>
      </c>
      <c r="K528" s="210">
        <v>8</v>
      </c>
      <c r="L528" s="210">
        <v>9</v>
      </c>
      <c r="M528" s="210">
        <v>10</v>
      </c>
      <c r="N528" s="210">
        <v>11</v>
      </c>
      <c r="O528" s="210">
        <v>12</v>
      </c>
      <c r="P528" s="210">
        <v>13</v>
      </c>
      <c r="Q528" s="210">
        <v>14</v>
      </c>
      <c r="R528" s="210">
        <v>15</v>
      </c>
    </row>
    <row r="529" spans="1:18" hidden="1" outlineLevel="1" x14ac:dyDescent="0.35"/>
    <row r="530" spans="1:18" hidden="1" outlineLevel="1" x14ac:dyDescent="0.35">
      <c r="A530" s="43" t="s">
        <v>634</v>
      </c>
      <c r="B530" s="43"/>
      <c r="C530" s="231"/>
      <c r="D530" s="231"/>
      <c r="E530" s="231"/>
      <c r="F530" s="231"/>
      <c r="G530" s="231"/>
      <c r="H530" s="231"/>
      <c r="I530" s="231"/>
      <c r="J530" s="231"/>
      <c r="K530" s="231"/>
      <c r="L530" s="231"/>
      <c r="M530" s="231"/>
      <c r="N530" s="231"/>
      <c r="O530" s="231"/>
      <c r="P530" s="231"/>
      <c r="Q530" s="231"/>
      <c r="R530" s="231"/>
    </row>
    <row r="531" spans="1:18" hidden="1" outlineLevel="1" x14ac:dyDescent="0.35">
      <c r="A531" s="43" t="s">
        <v>635</v>
      </c>
      <c r="B531" s="43"/>
      <c r="C531" s="231"/>
      <c r="D531" s="231"/>
      <c r="E531" s="231"/>
      <c r="F531" s="231"/>
      <c r="G531" s="231"/>
      <c r="H531" s="231"/>
      <c r="I531" s="231"/>
      <c r="J531" s="231"/>
      <c r="K531" s="231"/>
      <c r="L531" s="231"/>
      <c r="M531" s="231"/>
      <c r="N531" s="231"/>
      <c r="O531" s="231"/>
      <c r="P531" s="231"/>
      <c r="Q531" s="231"/>
      <c r="R531" s="231"/>
    </row>
    <row r="532" spans="1:18" hidden="1" outlineLevel="1" x14ac:dyDescent="0.35">
      <c r="A532" s="43" t="s">
        <v>636</v>
      </c>
      <c r="B532" s="43"/>
      <c r="C532" s="231"/>
      <c r="D532" s="231"/>
      <c r="E532" s="231"/>
      <c r="F532" s="231"/>
      <c r="G532" s="231"/>
      <c r="H532" s="231"/>
      <c r="I532" s="231"/>
      <c r="J532" s="231"/>
      <c r="K532" s="231"/>
      <c r="L532" s="231"/>
      <c r="M532" s="231"/>
      <c r="N532" s="231"/>
      <c r="O532" s="231"/>
      <c r="P532" s="231"/>
      <c r="Q532" s="231"/>
      <c r="R532" s="231"/>
    </row>
    <row r="533" spans="1:18" hidden="1" outlineLevel="1" x14ac:dyDescent="0.35"/>
    <row r="534" spans="1:18" hidden="1" outlineLevel="2" x14ac:dyDescent="0.35">
      <c r="A534" s="209" t="str">
        <f>'Usages industrie'!A4</f>
        <v>Usage industriel n°1</v>
      </c>
      <c r="B534" s="209" t="s">
        <v>637</v>
      </c>
      <c r="C534" s="209"/>
      <c r="D534" s="210">
        <f>IF(B$524&lt;&gt;"",IF(B$524='Usages industrie'!$K4,'Usages industrie'!J4,0),0)</f>
        <v>0</v>
      </c>
      <c r="E534" s="210">
        <f t="shared" ref="E534:R543" si="46">$D534</f>
        <v>0</v>
      </c>
      <c r="F534" s="210">
        <f t="shared" si="46"/>
        <v>0</v>
      </c>
      <c r="G534" s="210">
        <f t="shared" si="46"/>
        <v>0</v>
      </c>
      <c r="H534" s="210">
        <f t="shared" si="46"/>
        <v>0</v>
      </c>
      <c r="I534" s="210">
        <f t="shared" si="46"/>
        <v>0</v>
      </c>
      <c r="J534" s="210">
        <f t="shared" si="46"/>
        <v>0</v>
      </c>
      <c r="K534" s="210">
        <f t="shared" si="46"/>
        <v>0</v>
      </c>
      <c r="L534" s="210">
        <f t="shared" si="46"/>
        <v>0</v>
      </c>
      <c r="M534" s="210">
        <f t="shared" si="46"/>
        <v>0</v>
      </c>
      <c r="N534" s="210">
        <f t="shared" si="46"/>
        <v>0</v>
      </c>
      <c r="O534" s="210">
        <f t="shared" si="46"/>
        <v>0</v>
      </c>
      <c r="P534" s="210">
        <f t="shared" si="46"/>
        <v>0</v>
      </c>
      <c r="Q534" s="210">
        <f t="shared" si="46"/>
        <v>0</v>
      </c>
      <c r="R534" s="210">
        <f t="shared" si="46"/>
        <v>0</v>
      </c>
    </row>
    <row r="535" spans="1:18" hidden="1" outlineLevel="2" x14ac:dyDescent="0.35">
      <c r="A535" s="209" t="str">
        <f>'Usages industrie'!A5</f>
        <v>Usage industriel n°2</v>
      </c>
      <c r="B535" s="209" t="s">
        <v>637</v>
      </c>
      <c r="C535" s="209"/>
      <c r="D535" s="210">
        <f>IF(B$524&lt;&gt;"",IF(B$524='Usages industrie'!$K5,'Usages industrie'!J5,0),0)</f>
        <v>0</v>
      </c>
      <c r="E535" s="210">
        <f t="shared" si="46"/>
        <v>0</v>
      </c>
      <c r="F535" s="210">
        <f t="shared" si="46"/>
        <v>0</v>
      </c>
      <c r="G535" s="210">
        <f t="shared" si="46"/>
        <v>0</v>
      </c>
      <c r="H535" s="210">
        <f t="shared" si="46"/>
        <v>0</v>
      </c>
      <c r="I535" s="210">
        <f t="shared" si="46"/>
        <v>0</v>
      </c>
      <c r="J535" s="210">
        <f t="shared" si="46"/>
        <v>0</v>
      </c>
      <c r="K535" s="210">
        <f t="shared" si="46"/>
        <v>0</v>
      </c>
      <c r="L535" s="210">
        <f t="shared" si="46"/>
        <v>0</v>
      </c>
      <c r="M535" s="210">
        <f t="shared" si="46"/>
        <v>0</v>
      </c>
      <c r="N535" s="210">
        <f t="shared" si="46"/>
        <v>0</v>
      </c>
      <c r="O535" s="210">
        <f t="shared" si="46"/>
        <v>0</v>
      </c>
      <c r="P535" s="210">
        <f t="shared" si="46"/>
        <v>0</v>
      </c>
      <c r="Q535" s="210">
        <f t="shared" si="46"/>
        <v>0</v>
      </c>
      <c r="R535" s="210">
        <f t="shared" si="46"/>
        <v>0</v>
      </c>
    </row>
    <row r="536" spans="1:18" hidden="1" outlineLevel="2" x14ac:dyDescent="0.35">
      <c r="A536" s="209" t="str">
        <f>'Usages industrie'!A6</f>
        <v>Usage industriel n°3</v>
      </c>
      <c r="B536" s="209" t="s">
        <v>637</v>
      </c>
      <c r="C536" s="209"/>
      <c r="D536" s="210">
        <f>IF(B$524&lt;&gt;"",IF(B$524='Usages industrie'!$K6,'Usages industrie'!J6,0),0)</f>
        <v>0</v>
      </c>
      <c r="E536" s="210">
        <f t="shared" si="46"/>
        <v>0</v>
      </c>
      <c r="F536" s="210">
        <f t="shared" si="46"/>
        <v>0</v>
      </c>
      <c r="G536" s="210">
        <f t="shared" si="46"/>
        <v>0</v>
      </c>
      <c r="H536" s="210">
        <f t="shared" si="46"/>
        <v>0</v>
      </c>
      <c r="I536" s="210">
        <f t="shared" si="46"/>
        <v>0</v>
      </c>
      <c r="J536" s="210">
        <f t="shared" si="46"/>
        <v>0</v>
      </c>
      <c r="K536" s="210">
        <f t="shared" si="46"/>
        <v>0</v>
      </c>
      <c r="L536" s="210">
        <f t="shared" si="46"/>
        <v>0</v>
      </c>
      <c r="M536" s="210">
        <f t="shared" si="46"/>
        <v>0</v>
      </c>
      <c r="N536" s="210">
        <f t="shared" si="46"/>
        <v>0</v>
      </c>
      <c r="O536" s="210">
        <f t="shared" si="46"/>
        <v>0</v>
      </c>
      <c r="P536" s="210">
        <f t="shared" si="46"/>
        <v>0</v>
      </c>
      <c r="Q536" s="210">
        <f t="shared" si="46"/>
        <v>0</v>
      </c>
      <c r="R536" s="210">
        <f t="shared" si="46"/>
        <v>0</v>
      </c>
    </row>
    <row r="537" spans="1:18" hidden="1" outlineLevel="2" x14ac:dyDescent="0.35">
      <c r="A537" s="209" t="str">
        <f>'Usages industrie'!A7</f>
        <v>Usage industriel n°4</v>
      </c>
      <c r="B537" s="209" t="s">
        <v>637</v>
      </c>
      <c r="C537" s="209"/>
      <c r="D537" s="210">
        <f>IF(B$524&lt;&gt;"",IF(B$524='Usages industrie'!$K7,'Usages industrie'!J7,0),0)</f>
        <v>0</v>
      </c>
      <c r="E537" s="210">
        <f t="shared" si="46"/>
        <v>0</v>
      </c>
      <c r="F537" s="210">
        <f t="shared" si="46"/>
        <v>0</v>
      </c>
      <c r="G537" s="210">
        <f t="shared" si="46"/>
        <v>0</v>
      </c>
      <c r="H537" s="210">
        <f t="shared" si="46"/>
        <v>0</v>
      </c>
      <c r="I537" s="210">
        <f t="shared" si="46"/>
        <v>0</v>
      </c>
      <c r="J537" s="210">
        <f t="shared" si="46"/>
        <v>0</v>
      </c>
      <c r="K537" s="210">
        <f t="shared" si="46"/>
        <v>0</v>
      </c>
      <c r="L537" s="210">
        <f t="shared" si="46"/>
        <v>0</v>
      </c>
      <c r="M537" s="210">
        <f t="shared" si="46"/>
        <v>0</v>
      </c>
      <c r="N537" s="210">
        <f t="shared" si="46"/>
        <v>0</v>
      </c>
      <c r="O537" s="210">
        <f t="shared" si="46"/>
        <v>0</v>
      </c>
      <c r="P537" s="210">
        <f t="shared" si="46"/>
        <v>0</v>
      </c>
      <c r="Q537" s="210">
        <f t="shared" si="46"/>
        <v>0</v>
      </c>
      <c r="R537" s="210">
        <f t="shared" si="46"/>
        <v>0</v>
      </c>
    </row>
    <row r="538" spans="1:18" hidden="1" outlineLevel="2" x14ac:dyDescent="0.35">
      <c r="A538" s="209" t="str">
        <f>'Usages industrie'!A8</f>
        <v>Usage industriel n°5</v>
      </c>
      <c r="B538" s="209" t="s">
        <v>637</v>
      </c>
      <c r="C538" s="209"/>
      <c r="D538" s="210">
        <f>IF(B$524&lt;&gt;"",IF(B$524='Usages industrie'!$K8,'Usages industrie'!J8,0),0)</f>
        <v>0</v>
      </c>
      <c r="E538" s="210">
        <f t="shared" si="46"/>
        <v>0</v>
      </c>
      <c r="F538" s="210">
        <f t="shared" si="46"/>
        <v>0</v>
      </c>
      <c r="G538" s="210">
        <f t="shared" si="46"/>
        <v>0</v>
      </c>
      <c r="H538" s="210">
        <f t="shared" si="46"/>
        <v>0</v>
      </c>
      <c r="I538" s="210">
        <f t="shared" si="46"/>
        <v>0</v>
      </c>
      <c r="J538" s="210">
        <f t="shared" si="46"/>
        <v>0</v>
      </c>
      <c r="K538" s="210">
        <f t="shared" si="46"/>
        <v>0</v>
      </c>
      <c r="L538" s="210">
        <f t="shared" si="46"/>
        <v>0</v>
      </c>
      <c r="M538" s="210">
        <f t="shared" si="46"/>
        <v>0</v>
      </c>
      <c r="N538" s="210">
        <f t="shared" si="46"/>
        <v>0</v>
      </c>
      <c r="O538" s="210">
        <f t="shared" si="46"/>
        <v>0</v>
      </c>
      <c r="P538" s="210">
        <f t="shared" si="46"/>
        <v>0</v>
      </c>
      <c r="Q538" s="210">
        <f t="shared" si="46"/>
        <v>0</v>
      </c>
      <c r="R538" s="210">
        <f t="shared" si="46"/>
        <v>0</v>
      </c>
    </row>
    <row r="539" spans="1:18" hidden="1" outlineLevel="2" x14ac:dyDescent="0.35">
      <c r="A539" s="209" t="str">
        <f>'Usages industrie'!A9</f>
        <v>Usage industriel n°6</v>
      </c>
      <c r="B539" s="209" t="s">
        <v>637</v>
      </c>
      <c r="C539" s="209"/>
      <c r="D539" s="210">
        <f>IF(B$524&lt;&gt;"",IF(B$524='Usages industrie'!$K9,'Usages industrie'!J9,0),0)</f>
        <v>0</v>
      </c>
      <c r="E539" s="210">
        <f t="shared" si="46"/>
        <v>0</v>
      </c>
      <c r="F539" s="210">
        <f t="shared" si="46"/>
        <v>0</v>
      </c>
      <c r="G539" s="210">
        <f t="shared" si="46"/>
        <v>0</v>
      </c>
      <c r="H539" s="210">
        <f t="shared" si="46"/>
        <v>0</v>
      </c>
      <c r="I539" s="210">
        <f t="shared" si="46"/>
        <v>0</v>
      </c>
      <c r="J539" s="210">
        <f t="shared" si="46"/>
        <v>0</v>
      </c>
      <c r="K539" s="210">
        <f t="shared" si="46"/>
        <v>0</v>
      </c>
      <c r="L539" s="210">
        <f t="shared" si="46"/>
        <v>0</v>
      </c>
      <c r="M539" s="210">
        <f t="shared" si="46"/>
        <v>0</v>
      </c>
      <c r="N539" s="210">
        <f t="shared" si="46"/>
        <v>0</v>
      </c>
      <c r="O539" s="210">
        <f t="shared" si="46"/>
        <v>0</v>
      </c>
      <c r="P539" s="210">
        <f t="shared" si="46"/>
        <v>0</v>
      </c>
      <c r="Q539" s="210">
        <f t="shared" si="46"/>
        <v>0</v>
      </c>
      <c r="R539" s="210">
        <f t="shared" si="46"/>
        <v>0</v>
      </c>
    </row>
    <row r="540" spans="1:18" hidden="1" outlineLevel="2" x14ac:dyDescent="0.35">
      <c r="A540" s="209" t="str">
        <f>'Usages industrie'!A10</f>
        <v>Usage industriel n°7</v>
      </c>
      <c r="B540" s="209" t="s">
        <v>637</v>
      </c>
      <c r="C540" s="209"/>
      <c r="D540" s="210">
        <f>IF(B$524&lt;&gt;"",IF(B$524='Usages industrie'!$K10,'Usages industrie'!J10,0),0)</f>
        <v>0</v>
      </c>
      <c r="E540" s="210">
        <f t="shared" si="46"/>
        <v>0</v>
      </c>
      <c r="F540" s="210">
        <f t="shared" si="46"/>
        <v>0</v>
      </c>
      <c r="G540" s="210">
        <f t="shared" si="46"/>
        <v>0</v>
      </c>
      <c r="H540" s="210">
        <f t="shared" si="46"/>
        <v>0</v>
      </c>
      <c r="I540" s="210">
        <f t="shared" si="46"/>
        <v>0</v>
      </c>
      <c r="J540" s="210">
        <f t="shared" si="46"/>
        <v>0</v>
      </c>
      <c r="K540" s="210">
        <f t="shared" si="46"/>
        <v>0</v>
      </c>
      <c r="L540" s="210">
        <f t="shared" si="46"/>
        <v>0</v>
      </c>
      <c r="M540" s="210">
        <f t="shared" si="46"/>
        <v>0</v>
      </c>
      <c r="N540" s="210">
        <f t="shared" si="46"/>
        <v>0</v>
      </c>
      <c r="O540" s="210">
        <f t="shared" si="46"/>
        <v>0</v>
      </c>
      <c r="P540" s="210">
        <f t="shared" si="46"/>
        <v>0</v>
      </c>
      <c r="Q540" s="210">
        <f t="shared" si="46"/>
        <v>0</v>
      </c>
      <c r="R540" s="210">
        <f t="shared" si="46"/>
        <v>0</v>
      </c>
    </row>
    <row r="541" spans="1:18" hidden="1" outlineLevel="2" x14ac:dyDescent="0.35">
      <c r="A541" s="209" t="str">
        <f>'Usages industrie'!A11</f>
        <v>Usage industriel n°8</v>
      </c>
      <c r="B541" s="209" t="s">
        <v>637</v>
      </c>
      <c r="C541" s="209"/>
      <c r="D541" s="210">
        <f>IF(B$524&lt;&gt;"",IF(B$524='Usages industrie'!$K11,'Usages industrie'!J11,0),0)</f>
        <v>0</v>
      </c>
      <c r="E541" s="210">
        <f t="shared" si="46"/>
        <v>0</v>
      </c>
      <c r="F541" s="210">
        <f t="shared" si="46"/>
        <v>0</v>
      </c>
      <c r="G541" s="210">
        <f t="shared" si="46"/>
        <v>0</v>
      </c>
      <c r="H541" s="210">
        <f t="shared" si="46"/>
        <v>0</v>
      </c>
      <c r="I541" s="210">
        <f t="shared" si="46"/>
        <v>0</v>
      </c>
      <c r="J541" s="210">
        <f t="shared" si="46"/>
        <v>0</v>
      </c>
      <c r="K541" s="210">
        <f t="shared" si="46"/>
        <v>0</v>
      </c>
      <c r="L541" s="210">
        <f t="shared" si="46"/>
        <v>0</v>
      </c>
      <c r="M541" s="210">
        <f t="shared" si="46"/>
        <v>0</v>
      </c>
      <c r="N541" s="210">
        <f t="shared" si="46"/>
        <v>0</v>
      </c>
      <c r="O541" s="210">
        <f t="shared" si="46"/>
        <v>0</v>
      </c>
      <c r="P541" s="210">
        <f t="shared" si="46"/>
        <v>0</v>
      </c>
      <c r="Q541" s="210">
        <f t="shared" si="46"/>
        <v>0</v>
      </c>
      <c r="R541" s="210">
        <f t="shared" si="46"/>
        <v>0</v>
      </c>
    </row>
    <row r="542" spans="1:18" hidden="1" outlineLevel="2" x14ac:dyDescent="0.35">
      <c r="A542" s="209" t="str">
        <f>'Usages industrie'!A12</f>
        <v>Usage industriel n°9</v>
      </c>
      <c r="B542" s="209" t="s">
        <v>637</v>
      </c>
      <c r="C542" s="209"/>
      <c r="D542" s="210">
        <f>IF(B$524&lt;&gt;"",IF(B$524='Usages industrie'!$K12,'Usages industrie'!J12,0),0)</f>
        <v>0</v>
      </c>
      <c r="E542" s="210">
        <f t="shared" si="46"/>
        <v>0</v>
      </c>
      <c r="F542" s="210">
        <f t="shared" si="46"/>
        <v>0</v>
      </c>
      <c r="G542" s="210">
        <f t="shared" si="46"/>
        <v>0</v>
      </c>
      <c r="H542" s="210">
        <f t="shared" si="46"/>
        <v>0</v>
      </c>
      <c r="I542" s="210">
        <f t="shared" si="46"/>
        <v>0</v>
      </c>
      <c r="J542" s="210">
        <f t="shared" si="46"/>
        <v>0</v>
      </c>
      <c r="K542" s="210">
        <f t="shared" si="46"/>
        <v>0</v>
      </c>
      <c r="L542" s="210">
        <f t="shared" si="46"/>
        <v>0</v>
      </c>
      <c r="M542" s="210">
        <f t="shared" si="46"/>
        <v>0</v>
      </c>
      <c r="N542" s="210">
        <f t="shared" si="46"/>
        <v>0</v>
      </c>
      <c r="O542" s="210">
        <f t="shared" si="46"/>
        <v>0</v>
      </c>
      <c r="P542" s="210">
        <f t="shared" si="46"/>
        <v>0</v>
      </c>
      <c r="Q542" s="210">
        <f t="shared" si="46"/>
        <v>0</v>
      </c>
      <c r="R542" s="210">
        <f t="shared" si="46"/>
        <v>0</v>
      </c>
    </row>
    <row r="543" spans="1:18" hidden="1" outlineLevel="2" x14ac:dyDescent="0.35">
      <c r="A543" s="209" t="str">
        <f>'Usages industrie'!A13</f>
        <v>Usage industriel n°10</v>
      </c>
      <c r="B543" s="209" t="s">
        <v>637</v>
      </c>
      <c r="C543" s="209"/>
      <c r="D543" s="210">
        <f>IF(B$524&lt;&gt;"",IF(B$524='Usages industrie'!$K13,'Usages industrie'!J13,0),0)</f>
        <v>0</v>
      </c>
      <c r="E543" s="210">
        <f t="shared" si="46"/>
        <v>0</v>
      </c>
      <c r="F543" s="210">
        <f t="shared" si="46"/>
        <v>0</v>
      </c>
      <c r="G543" s="210">
        <f t="shared" si="46"/>
        <v>0</v>
      </c>
      <c r="H543" s="210">
        <f t="shared" si="46"/>
        <v>0</v>
      </c>
      <c r="I543" s="210">
        <f t="shared" si="46"/>
        <v>0</v>
      </c>
      <c r="J543" s="210">
        <f t="shared" si="46"/>
        <v>0</v>
      </c>
      <c r="K543" s="210">
        <f t="shared" si="46"/>
        <v>0</v>
      </c>
      <c r="L543" s="210">
        <f t="shared" si="46"/>
        <v>0</v>
      </c>
      <c r="M543" s="210">
        <f t="shared" si="46"/>
        <v>0</v>
      </c>
      <c r="N543" s="210">
        <f t="shared" si="46"/>
        <v>0</v>
      </c>
      <c r="O543" s="210">
        <f t="shared" si="46"/>
        <v>0</v>
      </c>
      <c r="P543" s="210">
        <f t="shared" si="46"/>
        <v>0</v>
      </c>
      <c r="Q543" s="210">
        <f t="shared" si="46"/>
        <v>0</v>
      </c>
      <c r="R543" s="210">
        <f t="shared" si="46"/>
        <v>0</v>
      </c>
    </row>
    <row r="544" spans="1:18" hidden="1" outlineLevel="2" x14ac:dyDescent="0.35">
      <c r="A544" s="209" t="str">
        <f>'Usages industrie'!A14</f>
        <v>Usage industriel n°11</v>
      </c>
      <c r="B544" s="209" t="s">
        <v>637</v>
      </c>
      <c r="C544" s="209"/>
      <c r="D544" s="210">
        <f>IF(B$524&lt;&gt;"",IF(B$524='Usages industrie'!$K14,'Usages industrie'!J14,0),0)</f>
        <v>0</v>
      </c>
      <c r="E544" s="210">
        <f t="shared" ref="E544:R553" si="47">$D544</f>
        <v>0</v>
      </c>
      <c r="F544" s="210">
        <f t="shared" si="47"/>
        <v>0</v>
      </c>
      <c r="G544" s="210">
        <f t="shared" si="47"/>
        <v>0</v>
      </c>
      <c r="H544" s="210">
        <f t="shared" si="47"/>
        <v>0</v>
      </c>
      <c r="I544" s="210">
        <f t="shared" si="47"/>
        <v>0</v>
      </c>
      <c r="J544" s="210">
        <f t="shared" si="47"/>
        <v>0</v>
      </c>
      <c r="K544" s="210">
        <f t="shared" si="47"/>
        <v>0</v>
      </c>
      <c r="L544" s="210">
        <f t="shared" si="47"/>
        <v>0</v>
      </c>
      <c r="M544" s="210">
        <f t="shared" si="47"/>
        <v>0</v>
      </c>
      <c r="N544" s="210">
        <f t="shared" si="47"/>
        <v>0</v>
      </c>
      <c r="O544" s="210">
        <f t="shared" si="47"/>
        <v>0</v>
      </c>
      <c r="P544" s="210">
        <f t="shared" si="47"/>
        <v>0</v>
      </c>
      <c r="Q544" s="210">
        <f t="shared" si="47"/>
        <v>0</v>
      </c>
      <c r="R544" s="210">
        <f t="shared" si="47"/>
        <v>0</v>
      </c>
    </row>
    <row r="545" spans="1:18" hidden="1" outlineLevel="2" x14ac:dyDescent="0.35">
      <c r="A545" s="209" t="str">
        <f>'Usages industrie'!A15</f>
        <v>Usage industriel n°12</v>
      </c>
      <c r="B545" s="209" t="s">
        <v>637</v>
      </c>
      <c r="C545" s="209"/>
      <c r="D545" s="210">
        <f>IF(B$524&lt;&gt;"",IF(B$524='Usages industrie'!$K15,'Usages industrie'!J15,0),0)</f>
        <v>0</v>
      </c>
      <c r="E545" s="210">
        <f t="shared" si="47"/>
        <v>0</v>
      </c>
      <c r="F545" s="210">
        <f t="shared" si="47"/>
        <v>0</v>
      </c>
      <c r="G545" s="210">
        <f t="shared" si="47"/>
        <v>0</v>
      </c>
      <c r="H545" s="210">
        <f t="shared" si="47"/>
        <v>0</v>
      </c>
      <c r="I545" s="210">
        <f t="shared" si="47"/>
        <v>0</v>
      </c>
      <c r="J545" s="210">
        <f t="shared" si="47"/>
        <v>0</v>
      </c>
      <c r="K545" s="210">
        <f t="shared" si="47"/>
        <v>0</v>
      </c>
      <c r="L545" s="210">
        <f t="shared" si="47"/>
        <v>0</v>
      </c>
      <c r="M545" s="210">
        <f t="shared" si="47"/>
        <v>0</v>
      </c>
      <c r="N545" s="210">
        <f t="shared" si="47"/>
        <v>0</v>
      </c>
      <c r="O545" s="210">
        <f t="shared" si="47"/>
        <v>0</v>
      </c>
      <c r="P545" s="210">
        <f t="shared" si="47"/>
        <v>0</v>
      </c>
      <c r="Q545" s="210">
        <f t="shared" si="47"/>
        <v>0</v>
      </c>
      <c r="R545" s="210">
        <f t="shared" si="47"/>
        <v>0</v>
      </c>
    </row>
    <row r="546" spans="1:18" hidden="1" outlineLevel="2" x14ac:dyDescent="0.35">
      <c r="A546" s="209" t="str">
        <f>'Usages industrie'!A16</f>
        <v>Usage industriel n°13</v>
      </c>
      <c r="B546" s="209" t="s">
        <v>637</v>
      </c>
      <c r="C546" s="209"/>
      <c r="D546" s="210">
        <f>IF(B$524&lt;&gt;"",IF(B$524='Usages industrie'!$K16,'Usages industrie'!J16,0),0)</f>
        <v>0</v>
      </c>
      <c r="E546" s="210">
        <f t="shared" si="47"/>
        <v>0</v>
      </c>
      <c r="F546" s="210">
        <f t="shared" si="47"/>
        <v>0</v>
      </c>
      <c r="G546" s="210">
        <f t="shared" si="47"/>
        <v>0</v>
      </c>
      <c r="H546" s="210">
        <f t="shared" si="47"/>
        <v>0</v>
      </c>
      <c r="I546" s="210">
        <f t="shared" si="47"/>
        <v>0</v>
      </c>
      <c r="J546" s="210">
        <f t="shared" si="47"/>
        <v>0</v>
      </c>
      <c r="K546" s="210">
        <f t="shared" si="47"/>
        <v>0</v>
      </c>
      <c r="L546" s="210">
        <f t="shared" si="47"/>
        <v>0</v>
      </c>
      <c r="M546" s="210">
        <f t="shared" si="47"/>
        <v>0</v>
      </c>
      <c r="N546" s="210">
        <f t="shared" si="47"/>
        <v>0</v>
      </c>
      <c r="O546" s="210">
        <f t="shared" si="47"/>
        <v>0</v>
      </c>
      <c r="P546" s="210">
        <f t="shared" si="47"/>
        <v>0</v>
      </c>
      <c r="Q546" s="210">
        <f t="shared" si="47"/>
        <v>0</v>
      </c>
      <c r="R546" s="210">
        <f t="shared" si="47"/>
        <v>0</v>
      </c>
    </row>
    <row r="547" spans="1:18" hidden="1" outlineLevel="2" x14ac:dyDescent="0.35">
      <c r="A547" s="209" t="str">
        <f>'Usages industrie'!A17</f>
        <v>Usage industriel n°14</v>
      </c>
      <c r="B547" s="209" t="s">
        <v>637</v>
      </c>
      <c r="C547" s="209"/>
      <c r="D547" s="210">
        <f>IF(B$524&lt;&gt;"",IF(B$524='Usages industrie'!$K17,'Usages industrie'!J17,0),0)</f>
        <v>0</v>
      </c>
      <c r="E547" s="210">
        <f t="shared" si="47"/>
        <v>0</v>
      </c>
      <c r="F547" s="210">
        <f t="shared" si="47"/>
        <v>0</v>
      </c>
      <c r="G547" s="210">
        <f t="shared" si="47"/>
        <v>0</v>
      </c>
      <c r="H547" s="210">
        <f t="shared" si="47"/>
        <v>0</v>
      </c>
      <c r="I547" s="210">
        <f t="shared" si="47"/>
        <v>0</v>
      </c>
      <c r="J547" s="210">
        <f t="shared" si="47"/>
        <v>0</v>
      </c>
      <c r="K547" s="210">
        <f t="shared" si="47"/>
        <v>0</v>
      </c>
      <c r="L547" s="210">
        <f t="shared" si="47"/>
        <v>0</v>
      </c>
      <c r="M547" s="210">
        <f t="shared" si="47"/>
        <v>0</v>
      </c>
      <c r="N547" s="210">
        <f t="shared" si="47"/>
        <v>0</v>
      </c>
      <c r="O547" s="210">
        <f t="shared" si="47"/>
        <v>0</v>
      </c>
      <c r="P547" s="210">
        <f t="shared" si="47"/>
        <v>0</v>
      </c>
      <c r="Q547" s="210">
        <f t="shared" si="47"/>
        <v>0</v>
      </c>
      <c r="R547" s="210">
        <f t="shared" si="47"/>
        <v>0</v>
      </c>
    </row>
    <row r="548" spans="1:18" hidden="1" outlineLevel="2" x14ac:dyDescent="0.35">
      <c r="A548" s="209" t="str">
        <f>'Usages industrie'!A18</f>
        <v>Usage industriel n°15</v>
      </c>
      <c r="B548" s="209" t="s">
        <v>637</v>
      </c>
      <c r="C548" s="209"/>
      <c r="D548" s="210">
        <f>IF(B$524&lt;&gt;"",IF(B$524='Usages industrie'!$K18,'Usages industrie'!J18,0),0)</f>
        <v>0</v>
      </c>
      <c r="E548" s="210">
        <f t="shared" si="47"/>
        <v>0</v>
      </c>
      <c r="F548" s="210">
        <f t="shared" si="47"/>
        <v>0</v>
      </c>
      <c r="G548" s="210">
        <f t="shared" si="47"/>
        <v>0</v>
      </c>
      <c r="H548" s="210">
        <f t="shared" si="47"/>
        <v>0</v>
      </c>
      <c r="I548" s="210">
        <f t="shared" si="47"/>
        <v>0</v>
      </c>
      <c r="J548" s="210">
        <f t="shared" si="47"/>
        <v>0</v>
      </c>
      <c r="K548" s="210">
        <f t="shared" si="47"/>
        <v>0</v>
      </c>
      <c r="L548" s="210">
        <f t="shared" si="47"/>
        <v>0</v>
      </c>
      <c r="M548" s="210">
        <f t="shared" si="47"/>
        <v>0</v>
      </c>
      <c r="N548" s="210">
        <f t="shared" si="47"/>
        <v>0</v>
      </c>
      <c r="O548" s="210">
        <f t="shared" si="47"/>
        <v>0</v>
      </c>
      <c r="P548" s="210">
        <f t="shared" si="47"/>
        <v>0</v>
      </c>
      <c r="Q548" s="210">
        <f t="shared" si="47"/>
        <v>0</v>
      </c>
      <c r="R548" s="210">
        <f t="shared" si="47"/>
        <v>0</v>
      </c>
    </row>
    <row r="549" spans="1:18" hidden="1" outlineLevel="2" x14ac:dyDescent="0.35">
      <c r="A549" s="209" t="str">
        <f>'Usages industrie'!A19</f>
        <v>Usage industriel n°16</v>
      </c>
      <c r="B549" s="209" t="s">
        <v>637</v>
      </c>
      <c r="C549" s="209"/>
      <c r="D549" s="210">
        <f>IF(B$524&lt;&gt;"",IF(B$524='Usages industrie'!$K19,'Usages industrie'!J19,0),0)</f>
        <v>0</v>
      </c>
      <c r="E549" s="210">
        <f t="shared" si="47"/>
        <v>0</v>
      </c>
      <c r="F549" s="210">
        <f t="shared" si="47"/>
        <v>0</v>
      </c>
      <c r="G549" s="210">
        <f t="shared" si="47"/>
        <v>0</v>
      </c>
      <c r="H549" s="210">
        <f t="shared" si="47"/>
        <v>0</v>
      </c>
      <c r="I549" s="210">
        <f t="shared" si="47"/>
        <v>0</v>
      </c>
      <c r="J549" s="210">
        <f t="shared" si="47"/>
        <v>0</v>
      </c>
      <c r="K549" s="210">
        <f t="shared" si="47"/>
        <v>0</v>
      </c>
      <c r="L549" s="210">
        <f t="shared" si="47"/>
        <v>0</v>
      </c>
      <c r="M549" s="210">
        <f t="shared" si="47"/>
        <v>0</v>
      </c>
      <c r="N549" s="210">
        <f t="shared" si="47"/>
        <v>0</v>
      </c>
      <c r="O549" s="210">
        <f t="shared" si="47"/>
        <v>0</v>
      </c>
      <c r="P549" s="210">
        <f t="shared" si="47"/>
        <v>0</v>
      </c>
      <c r="Q549" s="210">
        <f t="shared" si="47"/>
        <v>0</v>
      </c>
      <c r="R549" s="210">
        <f t="shared" si="47"/>
        <v>0</v>
      </c>
    </row>
    <row r="550" spans="1:18" hidden="1" outlineLevel="2" x14ac:dyDescent="0.35">
      <c r="A550" s="209" t="str">
        <f>'Usages industrie'!A20</f>
        <v>Usage industriel n°17</v>
      </c>
      <c r="B550" s="209" t="s">
        <v>637</v>
      </c>
      <c r="C550" s="209"/>
      <c r="D550" s="210">
        <f>IF(B$524&lt;&gt;"",IF(B$524='Usages industrie'!$K20,'Usages industrie'!J20,0),0)</f>
        <v>0</v>
      </c>
      <c r="E550" s="210">
        <f t="shared" si="47"/>
        <v>0</v>
      </c>
      <c r="F550" s="210">
        <f t="shared" si="47"/>
        <v>0</v>
      </c>
      <c r="G550" s="210">
        <f t="shared" si="47"/>
        <v>0</v>
      </c>
      <c r="H550" s="210">
        <f t="shared" si="47"/>
        <v>0</v>
      </c>
      <c r="I550" s="210">
        <f t="shared" si="47"/>
        <v>0</v>
      </c>
      <c r="J550" s="210">
        <f t="shared" si="47"/>
        <v>0</v>
      </c>
      <c r="K550" s="210">
        <f t="shared" si="47"/>
        <v>0</v>
      </c>
      <c r="L550" s="210">
        <f t="shared" si="47"/>
        <v>0</v>
      </c>
      <c r="M550" s="210">
        <f t="shared" si="47"/>
        <v>0</v>
      </c>
      <c r="N550" s="210">
        <f t="shared" si="47"/>
        <v>0</v>
      </c>
      <c r="O550" s="210">
        <f t="shared" si="47"/>
        <v>0</v>
      </c>
      <c r="P550" s="210">
        <f t="shared" si="47"/>
        <v>0</v>
      </c>
      <c r="Q550" s="210">
        <f t="shared" si="47"/>
        <v>0</v>
      </c>
      <c r="R550" s="210">
        <f t="shared" si="47"/>
        <v>0</v>
      </c>
    </row>
    <row r="551" spans="1:18" hidden="1" outlineLevel="2" x14ac:dyDescent="0.35">
      <c r="A551" s="209" t="str">
        <f>'Usages industrie'!A21</f>
        <v>Usage industriel n°18</v>
      </c>
      <c r="B551" s="209" t="s">
        <v>637</v>
      </c>
      <c r="C551" s="209"/>
      <c r="D551" s="210">
        <f>IF(B$524&lt;&gt;"",IF(B$524='Usages industrie'!$K21,'Usages industrie'!J21,0),0)</f>
        <v>0</v>
      </c>
      <c r="E551" s="210">
        <f t="shared" si="47"/>
        <v>0</v>
      </c>
      <c r="F551" s="210">
        <f t="shared" si="47"/>
        <v>0</v>
      </c>
      <c r="G551" s="210">
        <f t="shared" si="47"/>
        <v>0</v>
      </c>
      <c r="H551" s="210">
        <f t="shared" si="47"/>
        <v>0</v>
      </c>
      <c r="I551" s="210">
        <f t="shared" si="47"/>
        <v>0</v>
      </c>
      <c r="J551" s="210">
        <f t="shared" si="47"/>
        <v>0</v>
      </c>
      <c r="K551" s="210">
        <f t="shared" si="47"/>
        <v>0</v>
      </c>
      <c r="L551" s="210">
        <f t="shared" si="47"/>
        <v>0</v>
      </c>
      <c r="M551" s="210">
        <f t="shared" si="47"/>
        <v>0</v>
      </c>
      <c r="N551" s="210">
        <f t="shared" si="47"/>
        <v>0</v>
      </c>
      <c r="O551" s="210">
        <f t="shared" si="47"/>
        <v>0</v>
      </c>
      <c r="P551" s="210">
        <f t="shared" si="47"/>
        <v>0</v>
      </c>
      <c r="Q551" s="210">
        <f t="shared" si="47"/>
        <v>0</v>
      </c>
      <c r="R551" s="210">
        <f t="shared" si="47"/>
        <v>0</v>
      </c>
    </row>
    <row r="552" spans="1:18" hidden="1" outlineLevel="2" x14ac:dyDescent="0.35">
      <c r="A552" s="209" t="str">
        <f>'Usages industrie'!A22</f>
        <v>Usage industriel n°19</v>
      </c>
      <c r="B552" s="209" t="s">
        <v>637</v>
      </c>
      <c r="C552" s="209"/>
      <c r="D552" s="210">
        <f>IF(B$524&lt;&gt;"",IF(B$524='Usages industrie'!$K22,'Usages industrie'!J22,0),0)</f>
        <v>0</v>
      </c>
      <c r="E552" s="210">
        <f t="shared" si="47"/>
        <v>0</v>
      </c>
      <c r="F552" s="210">
        <f t="shared" si="47"/>
        <v>0</v>
      </c>
      <c r="G552" s="210">
        <f t="shared" si="47"/>
        <v>0</v>
      </c>
      <c r="H552" s="210">
        <f t="shared" si="47"/>
        <v>0</v>
      </c>
      <c r="I552" s="210">
        <f t="shared" si="47"/>
        <v>0</v>
      </c>
      <c r="J552" s="210">
        <f t="shared" si="47"/>
        <v>0</v>
      </c>
      <c r="K552" s="210">
        <f t="shared" si="47"/>
        <v>0</v>
      </c>
      <c r="L552" s="210">
        <f t="shared" si="47"/>
        <v>0</v>
      </c>
      <c r="M552" s="210">
        <f t="shared" si="47"/>
        <v>0</v>
      </c>
      <c r="N552" s="210">
        <f t="shared" si="47"/>
        <v>0</v>
      </c>
      <c r="O552" s="210">
        <f t="shared" si="47"/>
        <v>0</v>
      </c>
      <c r="P552" s="210">
        <f t="shared" si="47"/>
        <v>0</v>
      </c>
      <c r="Q552" s="210">
        <f t="shared" si="47"/>
        <v>0</v>
      </c>
      <c r="R552" s="210">
        <f t="shared" si="47"/>
        <v>0</v>
      </c>
    </row>
    <row r="553" spans="1:18" hidden="1" outlineLevel="2" x14ac:dyDescent="0.35">
      <c r="A553" s="209" t="str">
        <f>'Usages industrie'!A23</f>
        <v>Usage industriel n°20</v>
      </c>
      <c r="B553" s="209" t="s">
        <v>637</v>
      </c>
      <c r="C553" s="209"/>
      <c r="D553" s="210">
        <f>IF(B$524&lt;&gt;"",IF(B$524='Usages industrie'!$K23,'Usages industrie'!J23,0),0)</f>
        <v>0</v>
      </c>
      <c r="E553" s="210">
        <f t="shared" si="47"/>
        <v>0</v>
      </c>
      <c r="F553" s="210">
        <f t="shared" si="47"/>
        <v>0</v>
      </c>
      <c r="G553" s="210">
        <f t="shared" si="47"/>
        <v>0</v>
      </c>
      <c r="H553" s="210">
        <f t="shared" si="47"/>
        <v>0</v>
      </c>
      <c r="I553" s="210">
        <f t="shared" si="47"/>
        <v>0</v>
      </c>
      <c r="J553" s="210">
        <f t="shared" si="47"/>
        <v>0</v>
      </c>
      <c r="K553" s="210">
        <f t="shared" si="47"/>
        <v>0</v>
      </c>
      <c r="L553" s="210">
        <f t="shared" si="47"/>
        <v>0</v>
      </c>
      <c r="M553" s="210">
        <f t="shared" si="47"/>
        <v>0</v>
      </c>
      <c r="N553" s="210">
        <f t="shared" si="47"/>
        <v>0</v>
      </c>
      <c r="O553" s="210">
        <f t="shared" si="47"/>
        <v>0</v>
      </c>
      <c r="P553" s="210">
        <f t="shared" si="47"/>
        <v>0</v>
      </c>
      <c r="Q553" s="210">
        <f t="shared" si="47"/>
        <v>0</v>
      </c>
      <c r="R553" s="210">
        <f t="shared" si="47"/>
        <v>0</v>
      </c>
    </row>
    <row r="554" spans="1:18" hidden="1" outlineLevel="2" x14ac:dyDescent="0.35">
      <c r="A554" s="209" t="str">
        <f>'Usages industrie'!A24</f>
        <v>Usage industriel n°21</v>
      </c>
      <c r="B554" s="209" t="s">
        <v>637</v>
      </c>
      <c r="C554" s="209"/>
      <c r="D554" s="210">
        <f>IF(B$524&lt;&gt;"",IF(B$524='Usages industrie'!$K24,'Usages industrie'!J24,0),0)</f>
        <v>0</v>
      </c>
      <c r="E554" s="210">
        <f t="shared" ref="E554:R563" si="48">$D554</f>
        <v>0</v>
      </c>
      <c r="F554" s="210">
        <f t="shared" si="48"/>
        <v>0</v>
      </c>
      <c r="G554" s="210">
        <f t="shared" si="48"/>
        <v>0</v>
      </c>
      <c r="H554" s="210">
        <f t="shared" si="48"/>
        <v>0</v>
      </c>
      <c r="I554" s="210">
        <f t="shared" si="48"/>
        <v>0</v>
      </c>
      <c r="J554" s="210">
        <f t="shared" si="48"/>
        <v>0</v>
      </c>
      <c r="K554" s="210">
        <f t="shared" si="48"/>
        <v>0</v>
      </c>
      <c r="L554" s="210">
        <f t="shared" si="48"/>
        <v>0</v>
      </c>
      <c r="M554" s="210">
        <f t="shared" si="48"/>
        <v>0</v>
      </c>
      <c r="N554" s="210">
        <f t="shared" si="48"/>
        <v>0</v>
      </c>
      <c r="O554" s="210">
        <f t="shared" si="48"/>
        <v>0</v>
      </c>
      <c r="P554" s="210">
        <f t="shared" si="48"/>
        <v>0</v>
      </c>
      <c r="Q554" s="210">
        <f t="shared" si="48"/>
        <v>0</v>
      </c>
      <c r="R554" s="210">
        <f t="shared" si="48"/>
        <v>0</v>
      </c>
    </row>
    <row r="555" spans="1:18" hidden="1" outlineLevel="2" x14ac:dyDescent="0.35">
      <c r="A555" s="209" t="str">
        <f>'Usages industrie'!A25</f>
        <v>Usage industriel n°22</v>
      </c>
      <c r="B555" s="209" t="s">
        <v>637</v>
      </c>
      <c r="C555" s="209"/>
      <c r="D555" s="210">
        <f>IF(B$524&lt;&gt;"",IF(B$524='Usages industrie'!$K25,'Usages industrie'!J25,0),0)</f>
        <v>0</v>
      </c>
      <c r="E555" s="210">
        <f t="shared" si="48"/>
        <v>0</v>
      </c>
      <c r="F555" s="210">
        <f t="shared" si="48"/>
        <v>0</v>
      </c>
      <c r="G555" s="210">
        <f t="shared" si="48"/>
        <v>0</v>
      </c>
      <c r="H555" s="210">
        <f t="shared" si="48"/>
        <v>0</v>
      </c>
      <c r="I555" s="210">
        <f t="shared" si="48"/>
        <v>0</v>
      </c>
      <c r="J555" s="210">
        <f t="shared" si="48"/>
        <v>0</v>
      </c>
      <c r="K555" s="210">
        <f t="shared" si="48"/>
        <v>0</v>
      </c>
      <c r="L555" s="210">
        <f t="shared" si="48"/>
        <v>0</v>
      </c>
      <c r="M555" s="210">
        <f t="shared" si="48"/>
        <v>0</v>
      </c>
      <c r="N555" s="210">
        <f t="shared" si="48"/>
        <v>0</v>
      </c>
      <c r="O555" s="210">
        <f t="shared" si="48"/>
        <v>0</v>
      </c>
      <c r="P555" s="210">
        <f t="shared" si="48"/>
        <v>0</v>
      </c>
      <c r="Q555" s="210">
        <f t="shared" si="48"/>
        <v>0</v>
      </c>
      <c r="R555" s="210">
        <f t="shared" si="48"/>
        <v>0</v>
      </c>
    </row>
    <row r="556" spans="1:18" hidden="1" outlineLevel="2" x14ac:dyDescent="0.35">
      <c r="A556" s="209" t="str">
        <f>'Usages industrie'!A26</f>
        <v>Usage industriel n°23</v>
      </c>
      <c r="B556" s="209" t="s">
        <v>637</v>
      </c>
      <c r="C556" s="209"/>
      <c r="D556" s="210">
        <f>IF(B$524&lt;&gt;"",IF(B$524='Usages industrie'!$K26,'Usages industrie'!J26,0),0)</f>
        <v>0</v>
      </c>
      <c r="E556" s="210">
        <f t="shared" si="48"/>
        <v>0</v>
      </c>
      <c r="F556" s="210">
        <f t="shared" si="48"/>
        <v>0</v>
      </c>
      <c r="G556" s="210">
        <f t="shared" si="48"/>
        <v>0</v>
      </c>
      <c r="H556" s="210">
        <f t="shared" si="48"/>
        <v>0</v>
      </c>
      <c r="I556" s="210">
        <f t="shared" si="48"/>
        <v>0</v>
      </c>
      <c r="J556" s="210">
        <f t="shared" si="48"/>
        <v>0</v>
      </c>
      <c r="K556" s="210">
        <f t="shared" si="48"/>
        <v>0</v>
      </c>
      <c r="L556" s="210">
        <f t="shared" si="48"/>
        <v>0</v>
      </c>
      <c r="M556" s="210">
        <f t="shared" si="48"/>
        <v>0</v>
      </c>
      <c r="N556" s="210">
        <f t="shared" si="48"/>
        <v>0</v>
      </c>
      <c r="O556" s="210">
        <f t="shared" si="48"/>
        <v>0</v>
      </c>
      <c r="P556" s="210">
        <f t="shared" si="48"/>
        <v>0</v>
      </c>
      <c r="Q556" s="210">
        <f t="shared" si="48"/>
        <v>0</v>
      </c>
      <c r="R556" s="210">
        <f t="shared" si="48"/>
        <v>0</v>
      </c>
    </row>
    <row r="557" spans="1:18" hidden="1" outlineLevel="2" x14ac:dyDescent="0.35">
      <c r="A557" s="209" t="str">
        <f>'Usages industrie'!A27</f>
        <v>Usage industriel n°24</v>
      </c>
      <c r="B557" s="209" t="s">
        <v>637</v>
      </c>
      <c r="C557" s="209"/>
      <c r="D557" s="210">
        <f>IF(B$524&lt;&gt;"",IF(B$524='Usages industrie'!$K27,'Usages industrie'!J27,0),0)</f>
        <v>0</v>
      </c>
      <c r="E557" s="210">
        <f t="shared" si="48"/>
        <v>0</v>
      </c>
      <c r="F557" s="210">
        <f t="shared" si="48"/>
        <v>0</v>
      </c>
      <c r="G557" s="210">
        <f t="shared" si="48"/>
        <v>0</v>
      </c>
      <c r="H557" s="210">
        <f t="shared" si="48"/>
        <v>0</v>
      </c>
      <c r="I557" s="210">
        <f t="shared" si="48"/>
        <v>0</v>
      </c>
      <c r="J557" s="210">
        <f t="shared" si="48"/>
        <v>0</v>
      </c>
      <c r="K557" s="210">
        <f t="shared" si="48"/>
        <v>0</v>
      </c>
      <c r="L557" s="210">
        <f t="shared" si="48"/>
        <v>0</v>
      </c>
      <c r="M557" s="210">
        <f t="shared" si="48"/>
        <v>0</v>
      </c>
      <c r="N557" s="210">
        <f t="shared" si="48"/>
        <v>0</v>
      </c>
      <c r="O557" s="210">
        <f t="shared" si="48"/>
        <v>0</v>
      </c>
      <c r="P557" s="210">
        <f t="shared" si="48"/>
        <v>0</v>
      </c>
      <c r="Q557" s="210">
        <f t="shared" si="48"/>
        <v>0</v>
      </c>
      <c r="R557" s="210">
        <f t="shared" si="48"/>
        <v>0</v>
      </c>
    </row>
    <row r="558" spans="1:18" hidden="1" outlineLevel="2" x14ac:dyDescent="0.35">
      <c r="A558" s="209" t="str">
        <f>'Usages industrie'!A28</f>
        <v>Usage industriel n°25</v>
      </c>
      <c r="B558" s="209" t="s">
        <v>637</v>
      </c>
      <c r="C558" s="209"/>
      <c r="D558" s="210">
        <f>IF(B$524&lt;&gt;"",IF(B$524='Usages industrie'!$K28,'Usages industrie'!J28,0),0)</f>
        <v>0</v>
      </c>
      <c r="E558" s="210">
        <f t="shared" si="48"/>
        <v>0</v>
      </c>
      <c r="F558" s="210">
        <f t="shared" si="48"/>
        <v>0</v>
      </c>
      <c r="G558" s="210">
        <f t="shared" si="48"/>
        <v>0</v>
      </c>
      <c r="H558" s="210">
        <f t="shared" si="48"/>
        <v>0</v>
      </c>
      <c r="I558" s="210">
        <f t="shared" si="48"/>
        <v>0</v>
      </c>
      <c r="J558" s="210">
        <f t="shared" si="48"/>
        <v>0</v>
      </c>
      <c r="K558" s="210">
        <f t="shared" si="48"/>
        <v>0</v>
      </c>
      <c r="L558" s="210">
        <f t="shared" si="48"/>
        <v>0</v>
      </c>
      <c r="M558" s="210">
        <f t="shared" si="48"/>
        <v>0</v>
      </c>
      <c r="N558" s="210">
        <f t="shared" si="48"/>
        <v>0</v>
      </c>
      <c r="O558" s="210">
        <f t="shared" si="48"/>
        <v>0</v>
      </c>
      <c r="P558" s="210">
        <f t="shared" si="48"/>
        <v>0</v>
      </c>
      <c r="Q558" s="210">
        <f t="shared" si="48"/>
        <v>0</v>
      </c>
      <c r="R558" s="210">
        <f t="shared" si="48"/>
        <v>0</v>
      </c>
    </row>
    <row r="559" spans="1:18" hidden="1" outlineLevel="2" x14ac:dyDescent="0.35">
      <c r="A559" s="209" t="str">
        <f>'Usages industrie'!A29</f>
        <v>Usage industriel n°26</v>
      </c>
      <c r="B559" s="209" t="s">
        <v>637</v>
      </c>
      <c r="C559" s="209"/>
      <c r="D559" s="210">
        <f>IF(B$524&lt;&gt;"",IF(B$524='Usages industrie'!$K29,'Usages industrie'!J29,0),0)</f>
        <v>0</v>
      </c>
      <c r="E559" s="210">
        <f t="shared" si="48"/>
        <v>0</v>
      </c>
      <c r="F559" s="210">
        <f t="shared" si="48"/>
        <v>0</v>
      </c>
      <c r="G559" s="210">
        <f t="shared" si="48"/>
        <v>0</v>
      </c>
      <c r="H559" s="210">
        <f t="shared" si="48"/>
        <v>0</v>
      </c>
      <c r="I559" s="210">
        <f t="shared" si="48"/>
        <v>0</v>
      </c>
      <c r="J559" s="210">
        <f t="shared" si="48"/>
        <v>0</v>
      </c>
      <c r="K559" s="210">
        <f t="shared" si="48"/>
        <v>0</v>
      </c>
      <c r="L559" s="210">
        <f t="shared" si="48"/>
        <v>0</v>
      </c>
      <c r="M559" s="210">
        <f t="shared" si="48"/>
        <v>0</v>
      </c>
      <c r="N559" s="210">
        <f t="shared" si="48"/>
        <v>0</v>
      </c>
      <c r="O559" s="210">
        <f t="shared" si="48"/>
        <v>0</v>
      </c>
      <c r="P559" s="210">
        <f t="shared" si="48"/>
        <v>0</v>
      </c>
      <c r="Q559" s="210">
        <f t="shared" si="48"/>
        <v>0</v>
      </c>
      <c r="R559" s="210">
        <f t="shared" si="48"/>
        <v>0</v>
      </c>
    </row>
    <row r="560" spans="1:18" hidden="1" outlineLevel="2" x14ac:dyDescent="0.35">
      <c r="A560" s="209" t="str">
        <f>'Usages industrie'!A30</f>
        <v>Usage industriel n°27</v>
      </c>
      <c r="B560" s="209" t="s">
        <v>637</v>
      </c>
      <c r="C560" s="209"/>
      <c r="D560" s="210">
        <f>IF(B$524&lt;&gt;"",IF(B$524='Usages industrie'!$K30,'Usages industrie'!J30,0),0)</f>
        <v>0</v>
      </c>
      <c r="E560" s="210">
        <f t="shared" si="48"/>
        <v>0</v>
      </c>
      <c r="F560" s="210">
        <f t="shared" si="48"/>
        <v>0</v>
      </c>
      <c r="G560" s="210">
        <f t="shared" si="48"/>
        <v>0</v>
      </c>
      <c r="H560" s="210">
        <f t="shared" si="48"/>
        <v>0</v>
      </c>
      <c r="I560" s="210">
        <f t="shared" si="48"/>
        <v>0</v>
      </c>
      <c r="J560" s="210">
        <f t="shared" si="48"/>
        <v>0</v>
      </c>
      <c r="K560" s="210">
        <f t="shared" si="48"/>
        <v>0</v>
      </c>
      <c r="L560" s="210">
        <f t="shared" si="48"/>
        <v>0</v>
      </c>
      <c r="M560" s="210">
        <f t="shared" si="48"/>
        <v>0</v>
      </c>
      <c r="N560" s="210">
        <f t="shared" si="48"/>
        <v>0</v>
      </c>
      <c r="O560" s="210">
        <f t="shared" si="48"/>
        <v>0</v>
      </c>
      <c r="P560" s="210">
        <f t="shared" si="48"/>
        <v>0</v>
      </c>
      <c r="Q560" s="210">
        <f t="shared" si="48"/>
        <v>0</v>
      </c>
      <c r="R560" s="210">
        <f t="shared" si="48"/>
        <v>0</v>
      </c>
    </row>
    <row r="561" spans="1:18" hidden="1" outlineLevel="2" x14ac:dyDescent="0.35">
      <c r="A561" s="209" t="str">
        <f>'Usages industrie'!A31</f>
        <v>Usage industriel n°28</v>
      </c>
      <c r="B561" s="209" t="s">
        <v>637</v>
      </c>
      <c r="C561" s="209"/>
      <c r="D561" s="210">
        <f>IF(B$524&lt;&gt;"",IF(B$524='Usages industrie'!$K31,'Usages industrie'!J31,0),0)</f>
        <v>0</v>
      </c>
      <c r="E561" s="210">
        <f t="shared" si="48"/>
        <v>0</v>
      </c>
      <c r="F561" s="210">
        <f t="shared" si="48"/>
        <v>0</v>
      </c>
      <c r="G561" s="210">
        <f t="shared" si="48"/>
        <v>0</v>
      </c>
      <c r="H561" s="210">
        <f t="shared" si="48"/>
        <v>0</v>
      </c>
      <c r="I561" s="210">
        <f t="shared" si="48"/>
        <v>0</v>
      </c>
      <c r="J561" s="210">
        <f t="shared" si="48"/>
        <v>0</v>
      </c>
      <c r="K561" s="210">
        <f t="shared" si="48"/>
        <v>0</v>
      </c>
      <c r="L561" s="210">
        <f t="shared" si="48"/>
        <v>0</v>
      </c>
      <c r="M561" s="210">
        <f t="shared" si="48"/>
        <v>0</v>
      </c>
      <c r="N561" s="210">
        <f t="shared" si="48"/>
        <v>0</v>
      </c>
      <c r="O561" s="210">
        <f t="shared" si="48"/>
        <v>0</v>
      </c>
      <c r="P561" s="210">
        <f t="shared" si="48"/>
        <v>0</v>
      </c>
      <c r="Q561" s="210">
        <f t="shared" si="48"/>
        <v>0</v>
      </c>
      <c r="R561" s="210">
        <f t="shared" si="48"/>
        <v>0</v>
      </c>
    </row>
    <row r="562" spans="1:18" hidden="1" outlineLevel="2" x14ac:dyDescent="0.35">
      <c r="A562" s="209" t="str">
        <f>'Usages industrie'!A32</f>
        <v>Usage industriel n°29</v>
      </c>
      <c r="B562" s="209" t="s">
        <v>637</v>
      </c>
      <c r="C562" s="209"/>
      <c r="D562" s="210">
        <f>IF(B$524&lt;&gt;"",IF(B$524='Usages industrie'!$K32,'Usages industrie'!J32,0),0)</f>
        <v>0</v>
      </c>
      <c r="E562" s="210">
        <f t="shared" si="48"/>
        <v>0</v>
      </c>
      <c r="F562" s="210">
        <f t="shared" si="48"/>
        <v>0</v>
      </c>
      <c r="G562" s="210">
        <f t="shared" si="48"/>
        <v>0</v>
      </c>
      <c r="H562" s="210">
        <f t="shared" si="48"/>
        <v>0</v>
      </c>
      <c r="I562" s="210">
        <f t="shared" si="48"/>
        <v>0</v>
      </c>
      <c r="J562" s="210">
        <f t="shared" si="48"/>
        <v>0</v>
      </c>
      <c r="K562" s="210">
        <f t="shared" si="48"/>
        <v>0</v>
      </c>
      <c r="L562" s="210">
        <f t="shared" si="48"/>
        <v>0</v>
      </c>
      <c r="M562" s="210">
        <f t="shared" si="48"/>
        <v>0</v>
      </c>
      <c r="N562" s="210">
        <f t="shared" si="48"/>
        <v>0</v>
      </c>
      <c r="O562" s="210">
        <f t="shared" si="48"/>
        <v>0</v>
      </c>
      <c r="P562" s="210">
        <f t="shared" si="48"/>
        <v>0</v>
      </c>
      <c r="Q562" s="210">
        <f t="shared" si="48"/>
        <v>0</v>
      </c>
      <c r="R562" s="210">
        <f t="shared" si="48"/>
        <v>0</v>
      </c>
    </row>
    <row r="563" spans="1:18" hidden="1" outlineLevel="2" x14ac:dyDescent="0.35">
      <c r="A563" s="209" t="str">
        <f>'Usages industrie'!A33</f>
        <v>Usage industriel n°30</v>
      </c>
      <c r="B563" s="209" t="s">
        <v>637</v>
      </c>
      <c r="C563" s="209"/>
      <c r="D563" s="210">
        <f>IF(B$524&lt;&gt;"",IF(B$524='Usages industrie'!$K33,'Usages industrie'!J33,0),0)</f>
        <v>0</v>
      </c>
      <c r="E563" s="210">
        <f t="shared" si="48"/>
        <v>0</v>
      </c>
      <c r="F563" s="210">
        <f t="shared" si="48"/>
        <v>0</v>
      </c>
      <c r="G563" s="210">
        <f t="shared" si="48"/>
        <v>0</v>
      </c>
      <c r="H563" s="210">
        <f t="shared" si="48"/>
        <v>0</v>
      </c>
      <c r="I563" s="210">
        <f t="shared" si="48"/>
        <v>0</v>
      </c>
      <c r="J563" s="210">
        <f t="shared" si="48"/>
        <v>0</v>
      </c>
      <c r="K563" s="210">
        <f t="shared" si="48"/>
        <v>0</v>
      </c>
      <c r="L563" s="210">
        <f t="shared" si="48"/>
        <v>0</v>
      </c>
      <c r="M563" s="210">
        <f t="shared" si="48"/>
        <v>0</v>
      </c>
      <c r="N563" s="210">
        <f t="shared" si="48"/>
        <v>0</v>
      </c>
      <c r="O563" s="210">
        <f t="shared" si="48"/>
        <v>0</v>
      </c>
      <c r="P563" s="210">
        <f t="shared" si="48"/>
        <v>0</v>
      </c>
      <c r="Q563" s="210">
        <f t="shared" si="48"/>
        <v>0</v>
      </c>
      <c r="R563" s="210">
        <f t="shared" si="48"/>
        <v>0</v>
      </c>
    </row>
    <row r="564" spans="1:18" hidden="1" outlineLevel="2" x14ac:dyDescent="0.35">
      <c r="A564" s="209" t="str">
        <f>'Usages industrie'!A34</f>
        <v>Usage industriel n°31</v>
      </c>
      <c r="B564" s="209" t="s">
        <v>637</v>
      </c>
      <c r="C564" s="209"/>
      <c r="D564" s="210">
        <f>IF(B$524&lt;&gt;"",IF(B$524='Usages industrie'!$K34,'Usages industrie'!J34,0),0)</f>
        <v>0</v>
      </c>
      <c r="E564" s="210">
        <f t="shared" ref="E564:R573" si="49">$D564</f>
        <v>0</v>
      </c>
      <c r="F564" s="210">
        <f t="shared" si="49"/>
        <v>0</v>
      </c>
      <c r="G564" s="210">
        <f t="shared" si="49"/>
        <v>0</v>
      </c>
      <c r="H564" s="210">
        <f t="shared" si="49"/>
        <v>0</v>
      </c>
      <c r="I564" s="210">
        <f t="shared" si="49"/>
        <v>0</v>
      </c>
      <c r="J564" s="210">
        <f t="shared" si="49"/>
        <v>0</v>
      </c>
      <c r="K564" s="210">
        <f t="shared" si="49"/>
        <v>0</v>
      </c>
      <c r="L564" s="210">
        <f t="shared" si="49"/>
        <v>0</v>
      </c>
      <c r="M564" s="210">
        <f t="shared" si="49"/>
        <v>0</v>
      </c>
      <c r="N564" s="210">
        <f t="shared" si="49"/>
        <v>0</v>
      </c>
      <c r="O564" s="210">
        <f t="shared" si="49"/>
        <v>0</v>
      </c>
      <c r="P564" s="210">
        <f t="shared" si="49"/>
        <v>0</v>
      </c>
      <c r="Q564" s="210">
        <f t="shared" si="49"/>
        <v>0</v>
      </c>
      <c r="R564" s="210">
        <f t="shared" si="49"/>
        <v>0</v>
      </c>
    </row>
    <row r="565" spans="1:18" hidden="1" outlineLevel="2" x14ac:dyDescent="0.35">
      <c r="A565" s="209" t="str">
        <f>'Usages industrie'!A35</f>
        <v>Usage industriel n°32</v>
      </c>
      <c r="B565" s="209" t="s">
        <v>637</v>
      </c>
      <c r="C565" s="209"/>
      <c r="D565" s="210">
        <f>IF(B$524&lt;&gt;"",IF(B$524='Usages industrie'!$K35,'Usages industrie'!J35,0),0)</f>
        <v>0</v>
      </c>
      <c r="E565" s="210">
        <f t="shared" si="49"/>
        <v>0</v>
      </c>
      <c r="F565" s="210">
        <f t="shared" si="49"/>
        <v>0</v>
      </c>
      <c r="G565" s="210">
        <f t="shared" si="49"/>
        <v>0</v>
      </c>
      <c r="H565" s="210">
        <f t="shared" si="49"/>
        <v>0</v>
      </c>
      <c r="I565" s="210">
        <f t="shared" si="49"/>
        <v>0</v>
      </c>
      <c r="J565" s="210">
        <f t="shared" si="49"/>
        <v>0</v>
      </c>
      <c r="K565" s="210">
        <f t="shared" si="49"/>
        <v>0</v>
      </c>
      <c r="L565" s="210">
        <f t="shared" si="49"/>
        <v>0</v>
      </c>
      <c r="M565" s="210">
        <f t="shared" si="49"/>
        <v>0</v>
      </c>
      <c r="N565" s="210">
        <f t="shared" si="49"/>
        <v>0</v>
      </c>
      <c r="O565" s="210">
        <f t="shared" si="49"/>
        <v>0</v>
      </c>
      <c r="P565" s="210">
        <f t="shared" si="49"/>
        <v>0</v>
      </c>
      <c r="Q565" s="210">
        <f t="shared" si="49"/>
        <v>0</v>
      </c>
      <c r="R565" s="210">
        <f t="shared" si="49"/>
        <v>0</v>
      </c>
    </row>
    <row r="566" spans="1:18" hidden="1" outlineLevel="2" x14ac:dyDescent="0.35">
      <c r="A566" s="209" t="str">
        <f>'Usages industrie'!A36</f>
        <v>Usage industriel n°33</v>
      </c>
      <c r="B566" s="209" t="s">
        <v>637</v>
      </c>
      <c r="C566" s="209"/>
      <c r="D566" s="210">
        <f>IF(B$524&lt;&gt;"",IF(B$524='Usages industrie'!$K36,'Usages industrie'!J36,0),0)</f>
        <v>0</v>
      </c>
      <c r="E566" s="210">
        <f t="shared" si="49"/>
        <v>0</v>
      </c>
      <c r="F566" s="210">
        <f t="shared" si="49"/>
        <v>0</v>
      </c>
      <c r="G566" s="210">
        <f t="shared" si="49"/>
        <v>0</v>
      </c>
      <c r="H566" s="210">
        <f t="shared" si="49"/>
        <v>0</v>
      </c>
      <c r="I566" s="210">
        <f t="shared" si="49"/>
        <v>0</v>
      </c>
      <c r="J566" s="210">
        <f t="shared" si="49"/>
        <v>0</v>
      </c>
      <c r="K566" s="210">
        <f t="shared" si="49"/>
        <v>0</v>
      </c>
      <c r="L566" s="210">
        <f t="shared" si="49"/>
        <v>0</v>
      </c>
      <c r="M566" s="210">
        <f t="shared" si="49"/>
        <v>0</v>
      </c>
      <c r="N566" s="210">
        <f t="shared" si="49"/>
        <v>0</v>
      </c>
      <c r="O566" s="210">
        <f t="shared" si="49"/>
        <v>0</v>
      </c>
      <c r="P566" s="210">
        <f t="shared" si="49"/>
        <v>0</v>
      </c>
      <c r="Q566" s="210">
        <f t="shared" si="49"/>
        <v>0</v>
      </c>
      <c r="R566" s="210">
        <f t="shared" si="49"/>
        <v>0</v>
      </c>
    </row>
    <row r="567" spans="1:18" hidden="1" outlineLevel="2" x14ac:dyDescent="0.35">
      <c r="A567" s="209" t="str">
        <f>'Usages industrie'!A37</f>
        <v>Usage industriel n°34</v>
      </c>
      <c r="B567" s="209" t="s">
        <v>637</v>
      </c>
      <c r="C567" s="209"/>
      <c r="D567" s="210">
        <f>IF(B$524&lt;&gt;"",IF(B$524='Usages industrie'!$K37,'Usages industrie'!J37,0),0)</f>
        <v>0</v>
      </c>
      <c r="E567" s="210">
        <f t="shared" si="49"/>
        <v>0</v>
      </c>
      <c r="F567" s="210">
        <f t="shared" si="49"/>
        <v>0</v>
      </c>
      <c r="G567" s="210">
        <f t="shared" si="49"/>
        <v>0</v>
      </c>
      <c r="H567" s="210">
        <f t="shared" si="49"/>
        <v>0</v>
      </c>
      <c r="I567" s="210">
        <f t="shared" si="49"/>
        <v>0</v>
      </c>
      <c r="J567" s="210">
        <f t="shared" si="49"/>
        <v>0</v>
      </c>
      <c r="K567" s="210">
        <f t="shared" si="49"/>
        <v>0</v>
      </c>
      <c r="L567" s="210">
        <f t="shared" si="49"/>
        <v>0</v>
      </c>
      <c r="M567" s="210">
        <f t="shared" si="49"/>
        <v>0</v>
      </c>
      <c r="N567" s="210">
        <f t="shared" si="49"/>
        <v>0</v>
      </c>
      <c r="O567" s="210">
        <f t="shared" si="49"/>
        <v>0</v>
      </c>
      <c r="P567" s="210">
        <f t="shared" si="49"/>
        <v>0</v>
      </c>
      <c r="Q567" s="210">
        <f t="shared" si="49"/>
        <v>0</v>
      </c>
      <c r="R567" s="210">
        <f t="shared" si="49"/>
        <v>0</v>
      </c>
    </row>
    <row r="568" spans="1:18" hidden="1" outlineLevel="2" x14ac:dyDescent="0.35">
      <c r="A568" s="209" t="str">
        <f>'Usages industrie'!A38</f>
        <v>Usage industriel n°35</v>
      </c>
      <c r="B568" s="209" t="s">
        <v>637</v>
      </c>
      <c r="C568" s="209"/>
      <c r="D568" s="210">
        <f>IF(B$524&lt;&gt;"",IF(B$524='Usages industrie'!$K38,'Usages industrie'!J38,0),0)</f>
        <v>0</v>
      </c>
      <c r="E568" s="210">
        <f t="shared" si="49"/>
        <v>0</v>
      </c>
      <c r="F568" s="210">
        <f t="shared" si="49"/>
        <v>0</v>
      </c>
      <c r="G568" s="210">
        <f t="shared" si="49"/>
        <v>0</v>
      </c>
      <c r="H568" s="210">
        <f t="shared" si="49"/>
        <v>0</v>
      </c>
      <c r="I568" s="210">
        <f t="shared" si="49"/>
        <v>0</v>
      </c>
      <c r="J568" s="210">
        <f t="shared" si="49"/>
        <v>0</v>
      </c>
      <c r="K568" s="210">
        <f t="shared" si="49"/>
        <v>0</v>
      </c>
      <c r="L568" s="210">
        <f t="shared" si="49"/>
        <v>0</v>
      </c>
      <c r="M568" s="210">
        <f t="shared" si="49"/>
        <v>0</v>
      </c>
      <c r="N568" s="210">
        <f t="shared" si="49"/>
        <v>0</v>
      </c>
      <c r="O568" s="210">
        <f t="shared" si="49"/>
        <v>0</v>
      </c>
      <c r="P568" s="210">
        <f t="shared" si="49"/>
        <v>0</v>
      </c>
      <c r="Q568" s="210">
        <f t="shared" si="49"/>
        <v>0</v>
      </c>
      <c r="R568" s="210">
        <f t="shared" si="49"/>
        <v>0</v>
      </c>
    </row>
    <row r="569" spans="1:18" hidden="1" outlineLevel="2" x14ac:dyDescent="0.35">
      <c r="A569" s="209" t="str">
        <f>'Usages industrie'!A39</f>
        <v>Usage industriel n°36</v>
      </c>
      <c r="B569" s="209" t="s">
        <v>637</v>
      </c>
      <c r="C569" s="209"/>
      <c r="D569" s="210">
        <f>IF(B$524&lt;&gt;"",IF(B$524='Usages industrie'!$K39,'Usages industrie'!J39,0),0)</f>
        <v>0</v>
      </c>
      <c r="E569" s="210">
        <f t="shared" si="49"/>
        <v>0</v>
      </c>
      <c r="F569" s="210">
        <f t="shared" si="49"/>
        <v>0</v>
      </c>
      <c r="G569" s="210">
        <f t="shared" si="49"/>
        <v>0</v>
      </c>
      <c r="H569" s="210">
        <f t="shared" si="49"/>
        <v>0</v>
      </c>
      <c r="I569" s="210">
        <f t="shared" si="49"/>
        <v>0</v>
      </c>
      <c r="J569" s="210">
        <f t="shared" si="49"/>
        <v>0</v>
      </c>
      <c r="K569" s="210">
        <f t="shared" si="49"/>
        <v>0</v>
      </c>
      <c r="L569" s="210">
        <f t="shared" si="49"/>
        <v>0</v>
      </c>
      <c r="M569" s="210">
        <f t="shared" si="49"/>
        <v>0</v>
      </c>
      <c r="N569" s="210">
        <f t="shared" si="49"/>
        <v>0</v>
      </c>
      <c r="O569" s="210">
        <f t="shared" si="49"/>
        <v>0</v>
      </c>
      <c r="P569" s="210">
        <f t="shared" si="49"/>
        <v>0</v>
      </c>
      <c r="Q569" s="210">
        <f t="shared" si="49"/>
        <v>0</v>
      </c>
      <c r="R569" s="210">
        <f t="shared" si="49"/>
        <v>0</v>
      </c>
    </row>
    <row r="570" spans="1:18" hidden="1" outlineLevel="2" x14ac:dyDescent="0.35">
      <c r="A570" s="209" t="str">
        <f>'Usages industrie'!A40</f>
        <v>Usage industriel n°37</v>
      </c>
      <c r="B570" s="209" t="s">
        <v>637</v>
      </c>
      <c r="C570" s="209"/>
      <c r="D570" s="210">
        <f>IF(B$524&lt;&gt;"",IF(B$524='Usages industrie'!$K40,'Usages industrie'!J40,0),0)</f>
        <v>0</v>
      </c>
      <c r="E570" s="210">
        <f t="shared" si="49"/>
        <v>0</v>
      </c>
      <c r="F570" s="210">
        <f t="shared" si="49"/>
        <v>0</v>
      </c>
      <c r="G570" s="210">
        <f t="shared" si="49"/>
        <v>0</v>
      </c>
      <c r="H570" s="210">
        <f t="shared" si="49"/>
        <v>0</v>
      </c>
      <c r="I570" s="210">
        <f t="shared" si="49"/>
        <v>0</v>
      </c>
      <c r="J570" s="210">
        <f t="shared" si="49"/>
        <v>0</v>
      </c>
      <c r="K570" s="210">
        <f t="shared" si="49"/>
        <v>0</v>
      </c>
      <c r="L570" s="210">
        <f t="shared" si="49"/>
        <v>0</v>
      </c>
      <c r="M570" s="210">
        <f t="shared" si="49"/>
        <v>0</v>
      </c>
      <c r="N570" s="210">
        <f t="shared" si="49"/>
        <v>0</v>
      </c>
      <c r="O570" s="210">
        <f t="shared" si="49"/>
        <v>0</v>
      </c>
      <c r="P570" s="210">
        <f t="shared" si="49"/>
        <v>0</v>
      </c>
      <c r="Q570" s="210">
        <f t="shared" si="49"/>
        <v>0</v>
      </c>
      <c r="R570" s="210">
        <f t="shared" si="49"/>
        <v>0</v>
      </c>
    </row>
    <row r="571" spans="1:18" hidden="1" outlineLevel="2" x14ac:dyDescent="0.35">
      <c r="A571" s="209" t="str">
        <f>'Usages industrie'!A41</f>
        <v>Usage industriel n°38</v>
      </c>
      <c r="B571" s="209" t="s">
        <v>637</v>
      </c>
      <c r="C571" s="209"/>
      <c r="D571" s="210">
        <f>IF(B$524&lt;&gt;"",IF(B$524='Usages industrie'!$K41,'Usages industrie'!J41,0),0)</f>
        <v>0</v>
      </c>
      <c r="E571" s="210">
        <f t="shared" si="49"/>
        <v>0</v>
      </c>
      <c r="F571" s="210">
        <f t="shared" si="49"/>
        <v>0</v>
      </c>
      <c r="G571" s="210">
        <f t="shared" si="49"/>
        <v>0</v>
      </c>
      <c r="H571" s="210">
        <f t="shared" si="49"/>
        <v>0</v>
      </c>
      <c r="I571" s="210">
        <f t="shared" si="49"/>
        <v>0</v>
      </c>
      <c r="J571" s="210">
        <f t="shared" si="49"/>
        <v>0</v>
      </c>
      <c r="K571" s="210">
        <f t="shared" si="49"/>
        <v>0</v>
      </c>
      <c r="L571" s="210">
        <f t="shared" si="49"/>
        <v>0</v>
      </c>
      <c r="M571" s="210">
        <f t="shared" si="49"/>
        <v>0</v>
      </c>
      <c r="N571" s="210">
        <f t="shared" si="49"/>
        <v>0</v>
      </c>
      <c r="O571" s="210">
        <f t="shared" si="49"/>
        <v>0</v>
      </c>
      <c r="P571" s="210">
        <f t="shared" si="49"/>
        <v>0</v>
      </c>
      <c r="Q571" s="210">
        <f t="shared" si="49"/>
        <v>0</v>
      </c>
      <c r="R571" s="210">
        <f t="shared" si="49"/>
        <v>0</v>
      </c>
    </row>
    <row r="572" spans="1:18" hidden="1" outlineLevel="2" x14ac:dyDescent="0.35">
      <c r="A572" s="209" t="str">
        <f>'Usages industrie'!A42</f>
        <v>Usage industriel n°39</v>
      </c>
      <c r="B572" s="209" t="s">
        <v>637</v>
      </c>
      <c r="C572" s="209"/>
      <c r="D572" s="210">
        <f>IF(B$524&lt;&gt;"",IF(B$524='Usages industrie'!$K42,'Usages industrie'!J42,0),0)</f>
        <v>0</v>
      </c>
      <c r="E572" s="210">
        <f t="shared" si="49"/>
        <v>0</v>
      </c>
      <c r="F572" s="210">
        <f t="shared" si="49"/>
        <v>0</v>
      </c>
      <c r="G572" s="210">
        <f t="shared" si="49"/>
        <v>0</v>
      </c>
      <c r="H572" s="210">
        <f t="shared" si="49"/>
        <v>0</v>
      </c>
      <c r="I572" s="210">
        <f t="shared" si="49"/>
        <v>0</v>
      </c>
      <c r="J572" s="210">
        <f t="shared" si="49"/>
        <v>0</v>
      </c>
      <c r="K572" s="210">
        <f t="shared" si="49"/>
        <v>0</v>
      </c>
      <c r="L572" s="210">
        <f t="shared" si="49"/>
        <v>0</v>
      </c>
      <c r="M572" s="210">
        <f t="shared" si="49"/>
        <v>0</v>
      </c>
      <c r="N572" s="210">
        <f t="shared" si="49"/>
        <v>0</v>
      </c>
      <c r="O572" s="210">
        <f t="shared" si="49"/>
        <v>0</v>
      </c>
      <c r="P572" s="210">
        <f t="shared" si="49"/>
        <v>0</v>
      </c>
      <c r="Q572" s="210">
        <f t="shared" si="49"/>
        <v>0</v>
      </c>
      <c r="R572" s="210">
        <f t="shared" si="49"/>
        <v>0</v>
      </c>
    </row>
    <row r="573" spans="1:18" hidden="1" outlineLevel="2" x14ac:dyDescent="0.35">
      <c r="A573" s="209" t="str">
        <f>'Usages industrie'!A43</f>
        <v>Usage industriel n°40</v>
      </c>
      <c r="B573" s="209" t="s">
        <v>637</v>
      </c>
      <c r="C573" s="209"/>
      <c r="D573" s="210">
        <f>IF(B$524&lt;&gt;"",IF(B$524='Usages industrie'!$K43,'Usages industrie'!J43,0),0)</f>
        <v>0</v>
      </c>
      <c r="E573" s="210">
        <f t="shared" si="49"/>
        <v>0</v>
      </c>
      <c r="F573" s="210">
        <f t="shared" si="49"/>
        <v>0</v>
      </c>
      <c r="G573" s="210">
        <f t="shared" si="49"/>
        <v>0</v>
      </c>
      <c r="H573" s="210">
        <f t="shared" si="49"/>
        <v>0</v>
      </c>
      <c r="I573" s="210">
        <f t="shared" si="49"/>
        <v>0</v>
      </c>
      <c r="J573" s="210">
        <f t="shared" si="49"/>
        <v>0</v>
      </c>
      <c r="K573" s="210">
        <f t="shared" si="49"/>
        <v>0</v>
      </c>
      <c r="L573" s="210">
        <f t="shared" si="49"/>
        <v>0</v>
      </c>
      <c r="M573" s="210">
        <f t="shared" si="49"/>
        <v>0</v>
      </c>
      <c r="N573" s="210">
        <f t="shared" si="49"/>
        <v>0</v>
      </c>
      <c r="O573" s="210">
        <f t="shared" si="49"/>
        <v>0</v>
      </c>
      <c r="P573" s="210">
        <f t="shared" si="49"/>
        <v>0</v>
      </c>
      <c r="Q573" s="210">
        <f t="shared" si="49"/>
        <v>0</v>
      </c>
      <c r="R573" s="210">
        <f t="shared" si="49"/>
        <v>0</v>
      </c>
    </row>
    <row r="574" spans="1:18" hidden="1" outlineLevel="2" x14ac:dyDescent="0.35">
      <c r="A574" s="209" t="str">
        <f>'Usages industrie'!A44</f>
        <v>Usage industriel n°41</v>
      </c>
      <c r="B574" s="209" t="s">
        <v>637</v>
      </c>
      <c r="C574" s="209"/>
      <c r="D574" s="210">
        <f>IF(B$524&lt;&gt;"",IF(B$524='Usages industrie'!$K44,'Usages industrie'!J44,0),0)</f>
        <v>0</v>
      </c>
      <c r="E574" s="210">
        <f t="shared" ref="E574:R583" si="50">$D574</f>
        <v>0</v>
      </c>
      <c r="F574" s="210">
        <f t="shared" si="50"/>
        <v>0</v>
      </c>
      <c r="G574" s="210">
        <f t="shared" si="50"/>
        <v>0</v>
      </c>
      <c r="H574" s="210">
        <f t="shared" si="50"/>
        <v>0</v>
      </c>
      <c r="I574" s="210">
        <f t="shared" si="50"/>
        <v>0</v>
      </c>
      <c r="J574" s="210">
        <f t="shared" si="50"/>
        <v>0</v>
      </c>
      <c r="K574" s="210">
        <f t="shared" si="50"/>
        <v>0</v>
      </c>
      <c r="L574" s="210">
        <f t="shared" si="50"/>
        <v>0</v>
      </c>
      <c r="M574" s="210">
        <f t="shared" si="50"/>
        <v>0</v>
      </c>
      <c r="N574" s="210">
        <f t="shared" si="50"/>
        <v>0</v>
      </c>
      <c r="O574" s="210">
        <f t="shared" si="50"/>
        <v>0</v>
      </c>
      <c r="P574" s="210">
        <f t="shared" si="50"/>
        <v>0</v>
      </c>
      <c r="Q574" s="210">
        <f t="shared" si="50"/>
        <v>0</v>
      </c>
      <c r="R574" s="210">
        <f t="shared" si="50"/>
        <v>0</v>
      </c>
    </row>
    <row r="575" spans="1:18" hidden="1" outlineLevel="2" x14ac:dyDescent="0.35">
      <c r="A575" s="209" t="str">
        <f>'Usages industrie'!A45</f>
        <v>Usage industriel n°42</v>
      </c>
      <c r="B575" s="209" t="s">
        <v>637</v>
      </c>
      <c r="C575" s="209"/>
      <c r="D575" s="210">
        <f>IF(B$524&lt;&gt;"",IF(B$524='Usages industrie'!$K45,'Usages industrie'!J45,0),0)</f>
        <v>0</v>
      </c>
      <c r="E575" s="210">
        <f t="shared" si="50"/>
        <v>0</v>
      </c>
      <c r="F575" s="210">
        <f t="shared" si="50"/>
        <v>0</v>
      </c>
      <c r="G575" s="210">
        <f t="shared" si="50"/>
        <v>0</v>
      </c>
      <c r="H575" s="210">
        <f t="shared" si="50"/>
        <v>0</v>
      </c>
      <c r="I575" s="210">
        <f t="shared" si="50"/>
        <v>0</v>
      </c>
      <c r="J575" s="210">
        <f t="shared" si="50"/>
        <v>0</v>
      </c>
      <c r="K575" s="210">
        <f t="shared" si="50"/>
        <v>0</v>
      </c>
      <c r="L575" s="210">
        <f t="shared" si="50"/>
        <v>0</v>
      </c>
      <c r="M575" s="210">
        <f t="shared" si="50"/>
        <v>0</v>
      </c>
      <c r="N575" s="210">
        <f t="shared" si="50"/>
        <v>0</v>
      </c>
      <c r="O575" s="210">
        <f t="shared" si="50"/>
        <v>0</v>
      </c>
      <c r="P575" s="210">
        <f t="shared" si="50"/>
        <v>0</v>
      </c>
      <c r="Q575" s="210">
        <f t="shared" si="50"/>
        <v>0</v>
      </c>
      <c r="R575" s="210">
        <f t="shared" si="50"/>
        <v>0</v>
      </c>
    </row>
    <row r="576" spans="1:18" hidden="1" outlineLevel="2" x14ac:dyDescent="0.35">
      <c r="A576" s="209" t="str">
        <f>'Usages industrie'!A46</f>
        <v>Usage industriel n°43</v>
      </c>
      <c r="B576" s="209" t="s">
        <v>637</v>
      </c>
      <c r="C576" s="209"/>
      <c r="D576" s="210">
        <f>IF(B$524&lt;&gt;"",IF(B$524='Usages industrie'!$K46,'Usages industrie'!J46,0),0)</f>
        <v>0</v>
      </c>
      <c r="E576" s="210">
        <f t="shared" si="50"/>
        <v>0</v>
      </c>
      <c r="F576" s="210">
        <f t="shared" si="50"/>
        <v>0</v>
      </c>
      <c r="G576" s="210">
        <f t="shared" si="50"/>
        <v>0</v>
      </c>
      <c r="H576" s="210">
        <f t="shared" si="50"/>
        <v>0</v>
      </c>
      <c r="I576" s="210">
        <f t="shared" si="50"/>
        <v>0</v>
      </c>
      <c r="J576" s="210">
        <f t="shared" si="50"/>
        <v>0</v>
      </c>
      <c r="K576" s="210">
        <f t="shared" si="50"/>
        <v>0</v>
      </c>
      <c r="L576" s="210">
        <f t="shared" si="50"/>
        <v>0</v>
      </c>
      <c r="M576" s="210">
        <f t="shared" si="50"/>
        <v>0</v>
      </c>
      <c r="N576" s="210">
        <f t="shared" si="50"/>
        <v>0</v>
      </c>
      <c r="O576" s="210">
        <f t="shared" si="50"/>
        <v>0</v>
      </c>
      <c r="P576" s="210">
        <f t="shared" si="50"/>
        <v>0</v>
      </c>
      <c r="Q576" s="210">
        <f t="shared" si="50"/>
        <v>0</v>
      </c>
      <c r="R576" s="210">
        <f t="shared" si="50"/>
        <v>0</v>
      </c>
    </row>
    <row r="577" spans="1:18" hidden="1" outlineLevel="2" x14ac:dyDescent="0.35">
      <c r="A577" s="209" t="str">
        <f>'Usages industrie'!A47</f>
        <v>Usage industriel n°44</v>
      </c>
      <c r="B577" s="209" t="s">
        <v>637</v>
      </c>
      <c r="C577" s="209"/>
      <c r="D577" s="210">
        <f>IF(B$524&lt;&gt;"",IF(B$524='Usages industrie'!$K47,'Usages industrie'!J47,0),0)</f>
        <v>0</v>
      </c>
      <c r="E577" s="210">
        <f t="shared" si="50"/>
        <v>0</v>
      </c>
      <c r="F577" s="210">
        <f t="shared" si="50"/>
        <v>0</v>
      </c>
      <c r="G577" s="210">
        <f t="shared" si="50"/>
        <v>0</v>
      </c>
      <c r="H577" s="210">
        <f t="shared" si="50"/>
        <v>0</v>
      </c>
      <c r="I577" s="210">
        <f t="shared" si="50"/>
        <v>0</v>
      </c>
      <c r="J577" s="210">
        <f t="shared" si="50"/>
        <v>0</v>
      </c>
      <c r="K577" s="210">
        <f t="shared" si="50"/>
        <v>0</v>
      </c>
      <c r="L577" s="210">
        <f t="shared" si="50"/>
        <v>0</v>
      </c>
      <c r="M577" s="210">
        <f t="shared" si="50"/>
        <v>0</v>
      </c>
      <c r="N577" s="210">
        <f t="shared" si="50"/>
        <v>0</v>
      </c>
      <c r="O577" s="210">
        <f t="shared" si="50"/>
        <v>0</v>
      </c>
      <c r="P577" s="210">
        <f t="shared" si="50"/>
        <v>0</v>
      </c>
      <c r="Q577" s="210">
        <f t="shared" si="50"/>
        <v>0</v>
      </c>
      <c r="R577" s="210">
        <f t="shared" si="50"/>
        <v>0</v>
      </c>
    </row>
    <row r="578" spans="1:18" hidden="1" outlineLevel="2" x14ac:dyDescent="0.35">
      <c r="A578" s="209" t="str">
        <f>'Usages industrie'!A48</f>
        <v>Usage industriel n°45</v>
      </c>
      <c r="B578" s="209" t="s">
        <v>637</v>
      </c>
      <c r="C578" s="209"/>
      <c r="D578" s="210">
        <f>IF(B$524&lt;&gt;"",IF(B$524='Usages industrie'!$K48,'Usages industrie'!J48,0),0)</f>
        <v>0</v>
      </c>
      <c r="E578" s="210">
        <f t="shared" si="50"/>
        <v>0</v>
      </c>
      <c r="F578" s="210">
        <f t="shared" si="50"/>
        <v>0</v>
      </c>
      <c r="G578" s="210">
        <f t="shared" si="50"/>
        <v>0</v>
      </c>
      <c r="H578" s="210">
        <f t="shared" si="50"/>
        <v>0</v>
      </c>
      <c r="I578" s="210">
        <f t="shared" si="50"/>
        <v>0</v>
      </c>
      <c r="J578" s="210">
        <f t="shared" si="50"/>
        <v>0</v>
      </c>
      <c r="K578" s="210">
        <f t="shared" si="50"/>
        <v>0</v>
      </c>
      <c r="L578" s="210">
        <f t="shared" si="50"/>
        <v>0</v>
      </c>
      <c r="M578" s="210">
        <f t="shared" si="50"/>
        <v>0</v>
      </c>
      <c r="N578" s="210">
        <f t="shared" si="50"/>
        <v>0</v>
      </c>
      <c r="O578" s="210">
        <f t="shared" si="50"/>
        <v>0</v>
      </c>
      <c r="P578" s="210">
        <f t="shared" si="50"/>
        <v>0</v>
      </c>
      <c r="Q578" s="210">
        <f t="shared" si="50"/>
        <v>0</v>
      </c>
      <c r="R578" s="210">
        <f t="shared" si="50"/>
        <v>0</v>
      </c>
    </row>
    <row r="579" spans="1:18" hidden="1" outlineLevel="2" x14ac:dyDescent="0.35">
      <c r="A579" s="209" t="str">
        <f>'Usages industrie'!A49</f>
        <v>Usage industriel n°46</v>
      </c>
      <c r="B579" s="209" t="s">
        <v>637</v>
      </c>
      <c r="C579" s="209"/>
      <c r="D579" s="210">
        <f>IF(B$524&lt;&gt;"",IF(B$524='Usages industrie'!$K49,'Usages industrie'!J49,0),0)</f>
        <v>0</v>
      </c>
      <c r="E579" s="210">
        <f t="shared" si="50"/>
        <v>0</v>
      </c>
      <c r="F579" s="210">
        <f t="shared" si="50"/>
        <v>0</v>
      </c>
      <c r="G579" s="210">
        <f t="shared" si="50"/>
        <v>0</v>
      </c>
      <c r="H579" s="210">
        <f t="shared" si="50"/>
        <v>0</v>
      </c>
      <c r="I579" s="210">
        <f t="shared" si="50"/>
        <v>0</v>
      </c>
      <c r="J579" s="210">
        <f t="shared" si="50"/>
        <v>0</v>
      </c>
      <c r="K579" s="210">
        <f t="shared" si="50"/>
        <v>0</v>
      </c>
      <c r="L579" s="210">
        <f t="shared" si="50"/>
        <v>0</v>
      </c>
      <c r="M579" s="210">
        <f t="shared" si="50"/>
        <v>0</v>
      </c>
      <c r="N579" s="210">
        <f t="shared" si="50"/>
        <v>0</v>
      </c>
      <c r="O579" s="210">
        <f t="shared" si="50"/>
        <v>0</v>
      </c>
      <c r="P579" s="210">
        <f t="shared" si="50"/>
        <v>0</v>
      </c>
      <c r="Q579" s="210">
        <f t="shared" si="50"/>
        <v>0</v>
      </c>
      <c r="R579" s="210">
        <f t="shared" si="50"/>
        <v>0</v>
      </c>
    </row>
    <row r="580" spans="1:18" hidden="1" outlineLevel="2" x14ac:dyDescent="0.35">
      <c r="A580" s="209" t="str">
        <f>'Usages industrie'!A50</f>
        <v>Usage industriel n°47</v>
      </c>
      <c r="B580" s="209" t="s">
        <v>637</v>
      </c>
      <c r="C580" s="209"/>
      <c r="D580" s="210">
        <f>IF(B$524&lt;&gt;"",IF(B$524='Usages industrie'!$K50,'Usages industrie'!J50,0),0)</f>
        <v>0</v>
      </c>
      <c r="E580" s="210">
        <f t="shared" si="50"/>
        <v>0</v>
      </c>
      <c r="F580" s="210">
        <f t="shared" si="50"/>
        <v>0</v>
      </c>
      <c r="G580" s="210">
        <f t="shared" si="50"/>
        <v>0</v>
      </c>
      <c r="H580" s="210">
        <f t="shared" si="50"/>
        <v>0</v>
      </c>
      <c r="I580" s="210">
        <f t="shared" si="50"/>
        <v>0</v>
      </c>
      <c r="J580" s="210">
        <f t="shared" si="50"/>
        <v>0</v>
      </c>
      <c r="K580" s="210">
        <f t="shared" si="50"/>
        <v>0</v>
      </c>
      <c r="L580" s="210">
        <f t="shared" si="50"/>
        <v>0</v>
      </c>
      <c r="M580" s="210">
        <f t="shared" si="50"/>
        <v>0</v>
      </c>
      <c r="N580" s="210">
        <f t="shared" si="50"/>
        <v>0</v>
      </c>
      <c r="O580" s="210">
        <f t="shared" si="50"/>
        <v>0</v>
      </c>
      <c r="P580" s="210">
        <f t="shared" si="50"/>
        <v>0</v>
      </c>
      <c r="Q580" s="210">
        <f t="shared" si="50"/>
        <v>0</v>
      </c>
      <c r="R580" s="210">
        <f t="shared" si="50"/>
        <v>0</v>
      </c>
    </row>
    <row r="581" spans="1:18" hidden="1" outlineLevel="2" x14ac:dyDescent="0.35">
      <c r="A581" s="209" t="str">
        <f>'Usages industrie'!A51</f>
        <v>Usage industriel n°48</v>
      </c>
      <c r="B581" s="209" t="s">
        <v>637</v>
      </c>
      <c r="C581" s="209"/>
      <c r="D581" s="210">
        <f>IF(B$524&lt;&gt;"",IF(B$524='Usages industrie'!$K51,'Usages industrie'!J51,0),0)</f>
        <v>0</v>
      </c>
      <c r="E581" s="210">
        <f t="shared" si="50"/>
        <v>0</v>
      </c>
      <c r="F581" s="210">
        <f t="shared" si="50"/>
        <v>0</v>
      </c>
      <c r="G581" s="210">
        <f t="shared" si="50"/>
        <v>0</v>
      </c>
      <c r="H581" s="210">
        <f t="shared" si="50"/>
        <v>0</v>
      </c>
      <c r="I581" s="210">
        <f t="shared" si="50"/>
        <v>0</v>
      </c>
      <c r="J581" s="210">
        <f t="shared" si="50"/>
        <v>0</v>
      </c>
      <c r="K581" s="210">
        <f t="shared" si="50"/>
        <v>0</v>
      </c>
      <c r="L581" s="210">
        <f t="shared" si="50"/>
        <v>0</v>
      </c>
      <c r="M581" s="210">
        <f t="shared" si="50"/>
        <v>0</v>
      </c>
      <c r="N581" s="210">
        <f t="shared" si="50"/>
        <v>0</v>
      </c>
      <c r="O581" s="210">
        <f t="shared" si="50"/>
        <v>0</v>
      </c>
      <c r="P581" s="210">
        <f t="shared" si="50"/>
        <v>0</v>
      </c>
      <c r="Q581" s="210">
        <f t="shared" si="50"/>
        <v>0</v>
      </c>
      <c r="R581" s="210">
        <f t="shared" si="50"/>
        <v>0</v>
      </c>
    </row>
    <row r="582" spans="1:18" hidden="1" outlineLevel="2" x14ac:dyDescent="0.35">
      <c r="A582" s="209" t="str">
        <f>'Usages industrie'!A52</f>
        <v>Usage industriel n°49</v>
      </c>
      <c r="B582" s="209" t="s">
        <v>637</v>
      </c>
      <c r="C582" s="209"/>
      <c r="D582" s="210">
        <f>IF(B$524&lt;&gt;"",IF(B$524='Usages industrie'!$K52,'Usages industrie'!J52,0),0)</f>
        <v>0</v>
      </c>
      <c r="E582" s="210">
        <f t="shared" si="50"/>
        <v>0</v>
      </c>
      <c r="F582" s="210">
        <f t="shared" si="50"/>
        <v>0</v>
      </c>
      <c r="G582" s="210">
        <f t="shared" si="50"/>
        <v>0</v>
      </c>
      <c r="H582" s="210">
        <f t="shared" si="50"/>
        <v>0</v>
      </c>
      <c r="I582" s="210">
        <f t="shared" si="50"/>
        <v>0</v>
      </c>
      <c r="J582" s="210">
        <f t="shared" si="50"/>
        <v>0</v>
      </c>
      <c r="K582" s="210">
        <f t="shared" si="50"/>
        <v>0</v>
      </c>
      <c r="L582" s="210">
        <f t="shared" si="50"/>
        <v>0</v>
      </c>
      <c r="M582" s="210">
        <f t="shared" si="50"/>
        <v>0</v>
      </c>
      <c r="N582" s="210">
        <f t="shared" si="50"/>
        <v>0</v>
      </c>
      <c r="O582" s="210">
        <f t="shared" si="50"/>
        <v>0</v>
      </c>
      <c r="P582" s="210">
        <f t="shared" si="50"/>
        <v>0</v>
      </c>
      <c r="Q582" s="210">
        <f t="shared" si="50"/>
        <v>0</v>
      </c>
      <c r="R582" s="210">
        <f t="shared" si="50"/>
        <v>0</v>
      </c>
    </row>
    <row r="583" spans="1:18" hidden="1" outlineLevel="2" x14ac:dyDescent="0.35">
      <c r="A583" s="209" t="str">
        <f>'Usages industrie'!A53</f>
        <v>Usage industriel n°50</v>
      </c>
      <c r="B583" s="209" t="s">
        <v>637</v>
      </c>
      <c r="C583" s="209"/>
      <c r="D583" s="210">
        <f>IF(B$524&lt;&gt;"",IF(B$524='Usages industrie'!$K53,'Usages industrie'!J53,0),0)</f>
        <v>0</v>
      </c>
      <c r="E583" s="210">
        <f t="shared" si="50"/>
        <v>0</v>
      </c>
      <c r="F583" s="210">
        <f t="shared" si="50"/>
        <v>0</v>
      </c>
      <c r="G583" s="210">
        <f t="shared" si="50"/>
        <v>0</v>
      </c>
      <c r="H583" s="210">
        <f t="shared" si="50"/>
        <v>0</v>
      </c>
      <c r="I583" s="210">
        <f t="shared" si="50"/>
        <v>0</v>
      </c>
      <c r="J583" s="210">
        <f t="shared" si="50"/>
        <v>0</v>
      </c>
      <c r="K583" s="210">
        <f t="shared" si="50"/>
        <v>0</v>
      </c>
      <c r="L583" s="210">
        <f t="shared" si="50"/>
        <v>0</v>
      </c>
      <c r="M583" s="210">
        <f t="shared" si="50"/>
        <v>0</v>
      </c>
      <c r="N583" s="210">
        <f t="shared" si="50"/>
        <v>0</v>
      </c>
      <c r="O583" s="210">
        <f t="shared" si="50"/>
        <v>0</v>
      </c>
      <c r="P583" s="210">
        <f t="shared" si="50"/>
        <v>0</v>
      </c>
      <c r="Q583" s="210">
        <f t="shared" si="50"/>
        <v>0</v>
      </c>
      <c r="R583" s="210">
        <f t="shared" si="50"/>
        <v>0</v>
      </c>
    </row>
    <row r="584" spans="1:18" hidden="1" outlineLevel="1" collapsed="1" x14ac:dyDescent="0.35">
      <c r="A584" s="209" t="s">
        <v>638</v>
      </c>
      <c r="B584" s="209"/>
      <c r="C584" s="209"/>
      <c r="D584" s="210">
        <f t="shared" ref="D584:R584" si="51">SUM(D534:D583)</f>
        <v>0</v>
      </c>
      <c r="E584" s="210">
        <f t="shared" si="51"/>
        <v>0</v>
      </c>
      <c r="F584" s="210">
        <f t="shared" si="51"/>
        <v>0</v>
      </c>
      <c r="G584" s="210">
        <f t="shared" si="51"/>
        <v>0</v>
      </c>
      <c r="H584" s="210">
        <f t="shared" si="51"/>
        <v>0</v>
      </c>
      <c r="I584" s="210">
        <f t="shared" si="51"/>
        <v>0</v>
      </c>
      <c r="J584" s="210">
        <f t="shared" si="51"/>
        <v>0</v>
      </c>
      <c r="K584" s="210">
        <f t="shared" si="51"/>
        <v>0</v>
      </c>
      <c r="L584" s="210">
        <f t="shared" si="51"/>
        <v>0</v>
      </c>
      <c r="M584" s="210">
        <f t="shared" si="51"/>
        <v>0</v>
      </c>
      <c r="N584" s="210">
        <f t="shared" si="51"/>
        <v>0</v>
      </c>
      <c r="O584" s="210">
        <f t="shared" si="51"/>
        <v>0</v>
      </c>
      <c r="P584" s="210">
        <f t="shared" si="51"/>
        <v>0</v>
      </c>
      <c r="Q584" s="210">
        <f t="shared" si="51"/>
        <v>0</v>
      </c>
      <c r="R584" s="210">
        <f t="shared" si="51"/>
        <v>0</v>
      </c>
    </row>
    <row r="585" spans="1:18" hidden="1" outlineLevel="2" x14ac:dyDescent="0.35">
      <c r="A585" s="209" t="str">
        <f>'Usages industrie'!A4</f>
        <v>Usage industriel n°1</v>
      </c>
      <c r="B585" s="209" t="s">
        <v>639</v>
      </c>
      <c r="C585" s="209"/>
      <c r="D585" s="210">
        <f>D534*'Usages industrie'!$O4*(1+'Usages industrie'!$P4)^(D$528-$D$528)/1000</f>
        <v>0</v>
      </c>
      <c r="E585" s="210">
        <f>E534*'Usages industrie'!$O4*(1+'Usages industrie'!$P4)^(E$528-$D$528)/1000</f>
        <v>0</v>
      </c>
      <c r="F585" s="210">
        <f>F534*'Usages industrie'!$O4*(1+'Usages industrie'!$P4)^(F$528-$D$528)/1000</f>
        <v>0</v>
      </c>
      <c r="G585" s="210">
        <f>G534*'Usages industrie'!$O4*(1+'Usages industrie'!$P4)^(G$528-$D$528)/1000</f>
        <v>0</v>
      </c>
      <c r="H585" s="210">
        <f>H534*'Usages industrie'!$O4*(1+'Usages industrie'!$P4)^(H$528-$D$528)/1000</f>
        <v>0</v>
      </c>
      <c r="I585" s="210">
        <f>I534*'Usages industrie'!$O4*(1+'Usages industrie'!$P4)^(I$528-$D$528)/1000</f>
        <v>0</v>
      </c>
      <c r="J585" s="210">
        <f>J534*'Usages industrie'!$O4*(1+'Usages industrie'!$P4)^(J$528-$D$528)/1000</f>
        <v>0</v>
      </c>
      <c r="K585" s="210">
        <f>K534*'Usages industrie'!$O4*(1+'Usages industrie'!$P4)^(K$528-$D$528)/1000</f>
        <v>0</v>
      </c>
      <c r="L585" s="210">
        <f>L534*'Usages industrie'!$O4*(1+'Usages industrie'!$P4)^(L$528-$D$528)/1000</f>
        <v>0</v>
      </c>
      <c r="M585" s="210">
        <f>M534*'Usages industrie'!$O4*(1+'Usages industrie'!$P4)^(M$528-$D$528)/1000</f>
        <v>0</v>
      </c>
      <c r="N585" s="210">
        <f>N534*'Usages industrie'!$O4*(1+'Usages industrie'!$P4)^(N$528-$D$528)/1000</f>
        <v>0</v>
      </c>
      <c r="O585" s="210">
        <f>O534*'Usages industrie'!$O4*(1+'Usages industrie'!$P4)^(O$528-$D$528)/1000</f>
        <v>0</v>
      </c>
      <c r="P585" s="210">
        <f>P534*'Usages industrie'!$O4*(1+'Usages industrie'!$P4)^(P$528-$D$528)/1000</f>
        <v>0</v>
      </c>
      <c r="Q585" s="210">
        <f>Q534*'Usages industrie'!$O4*(1+'Usages industrie'!$P4)^(Q$528-$D$528)/1000</f>
        <v>0</v>
      </c>
      <c r="R585" s="210">
        <f>R534*'Usages industrie'!$O4*(1+'Usages industrie'!$P4)^(R$528-$D$528)/1000</f>
        <v>0</v>
      </c>
    </row>
    <row r="586" spans="1:18" hidden="1" outlineLevel="2" x14ac:dyDescent="0.35">
      <c r="A586" s="209" t="str">
        <f>'Usages industrie'!A5</f>
        <v>Usage industriel n°2</v>
      </c>
      <c r="B586" s="209" t="s">
        <v>639</v>
      </c>
      <c r="C586" s="209"/>
      <c r="D586" s="210">
        <f>D535*'Usages industrie'!$O5*(1+'Usages industrie'!$P5)^(D$528-$D$528)/1000</f>
        <v>0</v>
      </c>
      <c r="E586" s="210">
        <f>E535*'Usages industrie'!$O5*(1+'Usages industrie'!$P5)^(E$528-$D$528)/1000</f>
        <v>0</v>
      </c>
      <c r="F586" s="210">
        <f>F535*'Usages industrie'!$O5*(1+'Usages industrie'!$P5)^(F$528-$D$528)/1000</f>
        <v>0</v>
      </c>
      <c r="G586" s="210">
        <f>G535*'Usages industrie'!$O5*(1+'Usages industrie'!$P5)^(G$528-$D$528)/1000</f>
        <v>0</v>
      </c>
      <c r="H586" s="210">
        <f>H535*'Usages industrie'!$O5*(1+'Usages industrie'!$P5)^(H$528-$D$528)/1000</f>
        <v>0</v>
      </c>
      <c r="I586" s="210">
        <f>I535*'Usages industrie'!$O5*(1+'Usages industrie'!$P5)^(I$528-$D$528)/1000</f>
        <v>0</v>
      </c>
      <c r="J586" s="210">
        <f>J535*'Usages industrie'!$O5*(1+'Usages industrie'!$P5)^(J$528-$D$528)/1000</f>
        <v>0</v>
      </c>
      <c r="K586" s="210">
        <f>K535*'Usages industrie'!$O5*(1+'Usages industrie'!$P5)^(K$528-$D$528)/1000</f>
        <v>0</v>
      </c>
      <c r="L586" s="210">
        <f>L535*'Usages industrie'!$O5*(1+'Usages industrie'!$P5)^(L$528-$D$528)/1000</f>
        <v>0</v>
      </c>
      <c r="M586" s="210">
        <f>M535*'Usages industrie'!$O5*(1+'Usages industrie'!$P5)^(M$528-$D$528)/1000</f>
        <v>0</v>
      </c>
      <c r="N586" s="210">
        <f>N535*'Usages industrie'!$O5*(1+'Usages industrie'!$P5)^(N$528-$D$528)/1000</f>
        <v>0</v>
      </c>
      <c r="O586" s="210">
        <f>O535*'Usages industrie'!$O5*(1+'Usages industrie'!$P5)^(O$528-$D$528)/1000</f>
        <v>0</v>
      </c>
      <c r="P586" s="210">
        <f>P535*'Usages industrie'!$O5*(1+'Usages industrie'!$P5)^(P$528-$D$528)/1000</f>
        <v>0</v>
      </c>
      <c r="Q586" s="210">
        <f>Q535*'Usages industrie'!$O5*(1+'Usages industrie'!$P5)^(Q$528-$D$528)/1000</f>
        <v>0</v>
      </c>
      <c r="R586" s="210">
        <f>R535*'Usages industrie'!$O5*(1+'Usages industrie'!$P5)^(R$528-$D$528)/1000</f>
        <v>0</v>
      </c>
    </row>
    <row r="587" spans="1:18" hidden="1" outlineLevel="2" x14ac:dyDescent="0.35">
      <c r="A587" s="209" t="str">
        <f>'Usages industrie'!A6</f>
        <v>Usage industriel n°3</v>
      </c>
      <c r="B587" s="209" t="s">
        <v>639</v>
      </c>
      <c r="C587" s="209"/>
      <c r="D587" s="210">
        <f>D536*'Usages industrie'!$O6*(1+'Usages industrie'!$P6)^(D$528-$D$528)/1000</f>
        <v>0</v>
      </c>
      <c r="E587" s="210">
        <f>E536*'Usages industrie'!$O6*(1+'Usages industrie'!$P6)^(E$528-$D$528)/1000</f>
        <v>0</v>
      </c>
      <c r="F587" s="210">
        <f>F536*'Usages industrie'!$O6*(1+'Usages industrie'!$P6)^(F$528-$D$528)/1000</f>
        <v>0</v>
      </c>
      <c r="G587" s="210">
        <f>G536*'Usages industrie'!$O6*(1+'Usages industrie'!$P6)^(G$528-$D$528)/1000</f>
        <v>0</v>
      </c>
      <c r="H587" s="210">
        <f>H536*'Usages industrie'!$O6*(1+'Usages industrie'!$P6)^(H$528-$D$528)/1000</f>
        <v>0</v>
      </c>
      <c r="I587" s="210">
        <f>I536*'Usages industrie'!$O6*(1+'Usages industrie'!$P6)^(I$528-$D$528)/1000</f>
        <v>0</v>
      </c>
      <c r="J587" s="210">
        <f>J536*'Usages industrie'!$O6*(1+'Usages industrie'!$P6)^(J$528-$D$528)/1000</f>
        <v>0</v>
      </c>
      <c r="K587" s="210">
        <f>K536*'Usages industrie'!$O6*(1+'Usages industrie'!$P6)^(K$528-$D$528)/1000</f>
        <v>0</v>
      </c>
      <c r="L587" s="210">
        <f>L536*'Usages industrie'!$O6*(1+'Usages industrie'!$P6)^(L$528-$D$528)/1000</f>
        <v>0</v>
      </c>
      <c r="M587" s="210">
        <f>M536*'Usages industrie'!$O6*(1+'Usages industrie'!$P6)^(M$528-$D$528)/1000</f>
        <v>0</v>
      </c>
      <c r="N587" s="210">
        <f>N536*'Usages industrie'!$O6*(1+'Usages industrie'!$P6)^(N$528-$D$528)/1000</f>
        <v>0</v>
      </c>
      <c r="O587" s="210">
        <f>O536*'Usages industrie'!$O6*(1+'Usages industrie'!$P6)^(O$528-$D$528)/1000</f>
        <v>0</v>
      </c>
      <c r="P587" s="210">
        <f>P536*'Usages industrie'!$O6*(1+'Usages industrie'!$P6)^(P$528-$D$528)/1000</f>
        <v>0</v>
      </c>
      <c r="Q587" s="210">
        <f>Q536*'Usages industrie'!$O6*(1+'Usages industrie'!$P6)^(Q$528-$D$528)/1000</f>
        <v>0</v>
      </c>
      <c r="R587" s="210">
        <f>R536*'Usages industrie'!$O6*(1+'Usages industrie'!$P6)^(R$528-$D$528)/1000</f>
        <v>0</v>
      </c>
    </row>
    <row r="588" spans="1:18" hidden="1" outlineLevel="2" x14ac:dyDescent="0.35">
      <c r="A588" s="209" t="str">
        <f>'Usages industrie'!A7</f>
        <v>Usage industriel n°4</v>
      </c>
      <c r="B588" s="209" t="s">
        <v>639</v>
      </c>
      <c r="C588" s="209"/>
      <c r="D588" s="210">
        <f>D537*'Usages industrie'!$O7*(1+'Usages industrie'!$P7)^(D$528-$D$528)/1000</f>
        <v>0</v>
      </c>
      <c r="E588" s="210">
        <f>E537*'Usages industrie'!$O7*(1+'Usages industrie'!$P7)^(E$528-$D$528)/1000</f>
        <v>0</v>
      </c>
      <c r="F588" s="210">
        <f>F537*'Usages industrie'!$O7*(1+'Usages industrie'!$P7)^(F$528-$D$528)/1000</f>
        <v>0</v>
      </c>
      <c r="G588" s="210">
        <f>G537*'Usages industrie'!$O7*(1+'Usages industrie'!$P7)^(G$528-$D$528)/1000</f>
        <v>0</v>
      </c>
      <c r="H588" s="210">
        <f>H537*'Usages industrie'!$O7*(1+'Usages industrie'!$P7)^(H$528-$D$528)/1000</f>
        <v>0</v>
      </c>
      <c r="I588" s="210">
        <f>I537*'Usages industrie'!$O7*(1+'Usages industrie'!$P7)^(I$528-$D$528)/1000</f>
        <v>0</v>
      </c>
      <c r="J588" s="210">
        <f>J537*'Usages industrie'!$O7*(1+'Usages industrie'!$P7)^(J$528-$D$528)/1000</f>
        <v>0</v>
      </c>
      <c r="K588" s="210">
        <f>K537*'Usages industrie'!$O7*(1+'Usages industrie'!$P7)^(K$528-$D$528)/1000</f>
        <v>0</v>
      </c>
      <c r="L588" s="210">
        <f>L537*'Usages industrie'!$O7*(1+'Usages industrie'!$P7)^(L$528-$D$528)/1000</f>
        <v>0</v>
      </c>
      <c r="M588" s="210">
        <f>M537*'Usages industrie'!$O7*(1+'Usages industrie'!$P7)^(M$528-$D$528)/1000</f>
        <v>0</v>
      </c>
      <c r="N588" s="210">
        <f>N537*'Usages industrie'!$O7*(1+'Usages industrie'!$P7)^(N$528-$D$528)/1000</f>
        <v>0</v>
      </c>
      <c r="O588" s="210">
        <f>O537*'Usages industrie'!$O7*(1+'Usages industrie'!$P7)^(O$528-$D$528)/1000</f>
        <v>0</v>
      </c>
      <c r="P588" s="210">
        <f>P537*'Usages industrie'!$O7*(1+'Usages industrie'!$P7)^(P$528-$D$528)/1000</f>
        <v>0</v>
      </c>
      <c r="Q588" s="210">
        <f>Q537*'Usages industrie'!$O7*(1+'Usages industrie'!$P7)^(Q$528-$D$528)/1000</f>
        <v>0</v>
      </c>
      <c r="R588" s="210">
        <f>R537*'Usages industrie'!$O7*(1+'Usages industrie'!$P7)^(R$528-$D$528)/1000</f>
        <v>0</v>
      </c>
    </row>
    <row r="589" spans="1:18" hidden="1" outlineLevel="2" x14ac:dyDescent="0.35">
      <c r="A589" s="209" t="str">
        <f>'Usages industrie'!A8</f>
        <v>Usage industriel n°5</v>
      </c>
      <c r="B589" s="209" t="s">
        <v>639</v>
      </c>
      <c r="C589" s="209"/>
      <c r="D589" s="210">
        <f>D538*'Usages industrie'!$O8*(1+'Usages industrie'!$P8)^(D$528-$D$528)/1000</f>
        <v>0</v>
      </c>
      <c r="E589" s="210">
        <f>E538*'Usages industrie'!$O8*(1+'Usages industrie'!$P8)^(E$528-$D$528)/1000</f>
        <v>0</v>
      </c>
      <c r="F589" s="210">
        <f>F538*'Usages industrie'!$O8*(1+'Usages industrie'!$P8)^(F$528-$D$528)/1000</f>
        <v>0</v>
      </c>
      <c r="G589" s="210">
        <f>G538*'Usages industrie'!$O8*(1+'Usages industrie'!$P8)^(G$528-$D$528)/1000</f>
        <v>0</v>
      </c>
      <c r="H589" s="210">
        <f>H538*'Usages industrie'!$O8*(1+'Usages industrie'!$P8)^(H$528-$D$528)/1000</f>
        <v>0</v>
      </c>
      <c r="I589" s="210">
        <f>I538*'Usages industrie'!$O8*(1+'Usages industrie'!$P8)^(I$528-$D$528)/1000</f>
        <v>0</v>
      </c>
      <c r="J589" s="210">
        <f>J538*'Usages industrie'!$O8*(1+'Usages industrie'!$P8)^(J$528-$D$528)/1000</f>
        <v>0</v>
      </c>
      <c r="K589" s="210">
        <f>K538*'Usages industrie'!$O8*(1+'Usages industrie'!$P8)^(K$528-$D$528)/1000</f>
        <v>0</v>
      </c>
      <c r="L589" s="210">
        <f>L538*'Usages industrie'!$O8*(1+'Usages industrie'!$P8)^(L$528-$D$528)/1000</f>
        <v>0</v>
      </c>
      <c r="M589" s="210">
        <f>M538*'Usages industrie'!$O8*(1+'Usages industrie'!$P8)^(M$528-$D$528)/1000</f>
        <v>0</v>
      </c>
      <c r="N589" s="210">
        <f>N538*'Usages industrie'!$O8*(1+'Usages industrie'!$P8)^(N$528-$D$528)/1000</f>
        <v>0</v>
      </c>
      <c r="O589" s="210">
        <f>O538*'Usages industrie'!$O8*(1+'Usages industrie'!$P8)^(O$528-$D$528)/1000</f>
        <v>0</v>
      </c>
      <c r="P589" s="210">
        <f>P538*'Usages industrie'!$O8*(1+'Usages industrie'!$P8)^(P$528-$D$528)/1000</f>
        <v>0</v>
      </c>
      <c r="Q589" s="210">
        <f>Q538*'Usages industrie'!$O8*(1+'Usages industrie'!$P8)^(Q$528-$D$528)/1000</f>
        <v>0</v>
      </c>
      <c r="R589" s="210">
        <f>R538*'Usages industrie'!$O8*(1+'Usages industrie'!$P8)^(R$528-$D$528)/1000</f>
        <v>0</v>
      </c>
    </row>
    <row r="590" spans="1:18" hidden="1" outlineLevel="2" x14ac:dyDescent="0.35">
      <c r="A590" s="209" t="str">
        <f>'Usages industrie'!A9</f>
        <v>Usage industriel n°6</v>
      </c>
      <c r="B590" s="209" t="s">
        <v>639</v>
      </c>
      <c r="C590" s="209"/>
      <c r="D590" s="210">
        <f>D539*'Usages industrie'!$O9*(1+'Usages industrie'!$P9)^(D$528-$D$528)/1000</f>
        <v>0</v>
      </c>
      <c r="E590" s="210">
        <f>E539*'Usages industrie'!$O9*(1+'Usages industrie'!$P9)^(E$528-$D$528)/1000</f>
        <v>0</v>
      </c>
      <c r="F590" s="210">
        <f>F539*'Usages industrie'!$O9*(1+'Usages industrie'!$P9)^(F$528-$D$528)/1000</f>
        <v>0</v>
      </c>
      <c r="G590" s="210">
        <f>G539*'Usages industrie'!$O9*(1+'Usages industrie'!$P9)^(G$528-$D$528)/1000</f>
        <v>0</v>
      </c>
      <c r="H590" s="210">
        <f>H539*'Usages industrie'!$O9*(1+'Usages industrie'!$P9)^(H$528-$D$528)/1000</f>
        <v>0</v>
      </c>
      <c r="I590" s="210">
        <f>I539*'Usages industrie'!$O9*(1+'Usages industrie'!$P9)^(I$528-$D$528)/1000</f>
        <v>0</v>
      </c>
      <c r="J590" s="210">
        <f>J539*'Usages industrie'!$O9*(1+'Usages industrie'!$P9)^(J$528-$D$528)/1000</f>
        <v>0</v>
      </c>
      <c r="K590" s="210">
        <f>K539*'Usages industrie'!$O9*(1+'Usages industrie'!$P9)^(K$528-$D$528)/1000</f>
        <v>0</v>
      </c>
      <c r="L590" s="210">
        <f>L539*'Usages industrie'!$O9*(1+'Usages industrie'!$P9)^(L$528-$D$528)/1000</f>
        <v>0</v>
      </c>
      <c r="M590" s="210">
        <f>M539*'Usages industrie'!$O9*(1+'Usages industrie'!$P9)^(M$528-$D$528)/1000</f>
        <v>0</v>
      </c>
      <c r="N590" s="210">
        <f>N539*'Usages industrie'!$O9*(1+'Usages industrie'!$P9)^(N$528-$D$528)/1000</f>
        <v>0</v>
      </c>
      <c r="O590" s="210">
        <f>O539*'Usages industrie'!$O9*(1+'Usages industrie'!$P9)^(O$528-$D$528)/1000</f>
        <v>0</v>
      </c>
      <c r="P590" s="210">
        <f>P539*'Usages industrie'!$O9*(1+'Usages industrie'!$P9)^(P$528-$D$528)/1000</f>
        <v>0</v>
      </c>
      <c r="Q590" s="210">
        <f>Q539*'Usages industrie'!$O9*(1+'Usages industrie'!$P9)^(Q$528-$D$528)/1000</f>
        <v>0</v>
      </c>
      <c r="R590" s="210">
        <f>R539*'Usages industrie'!$O9*(1+'Usages industrie'!$P9)^(R$528-$D$528)/1000</f>
        <v>0</v>
      </c>
    </row>
    <row r="591" spans="1:18" hidden="1" outlineLevel="2" x14ac:dyDescent="0.35">
      <c r="A591" s="209" t="str">
        <f>'Usages industrie'!A10</f>
        <v>Usage industriel n°7</v>
      </c>
      <c r="B591" s="209" t="s">
        <v>639</v>
      </c>
      <c r="C591" s="209"/>
      <c r="D591" s="210">
        <f>D540*'Usages industrie'!$O10*(1+'Usages industrie'!$P10)^(D$528-$D$528)/1000</f>
        <v>0</v>
      </c>
      <c r="E591" s="210">
        <f>E540*'Usages industrie'!$O10*(1+'Usages industrie'!$P10)^(E$528-$D$528)/1000</f>
        <v>0</v>
      </c>
      <c r="F591" s="210">
        <f>F540*'Usages industrie'!$O10*(1+'Usages industrie'!$P10)^(F$528-$D$528)/1000</f>
        <v>0</v>
      </c>
      <c r="G591" s="210">
        <f>G540*'Usages industrie'!$O10*(1+'Usages industrie'!$P10)^(G$528-$D$528)/1000</f>
        <v>0</v>
      </c>
      <c r="H591" s="210">
        <f>H540*'Usages industrie'!$O10*(1+'Usages industrie'!$P10)^(H$528-$D$528)/1000</f>
        <v>0</v>
      </c>
      <c r="I591" s="210">
        <f>I540*'Usages industrie'!$O10*(1+'Usages industrie'!$P10)^(I$528-$D$528)/1000</f>
        <v>0</v>
      </c>
      <c r="J591" s="210">
        <f>J540*'Usages industrie'!$O10*(1+'Usages industrie'!$P10)^(J$528-$D$528)/1000</f>
        <v>0</v>
      </c>
      <c r="K591" s="210">
        <f>K540*'Usages industrie'!$O10*(1+'Usages industrie'!$P10)^(K$528-$D$528)/1000</f>
        <v>0</v>
      </c>
      <c r="L591" s="210">
        <f>L540*'Usages industrie'!$O10*(1+'Usages industrie'!$P10)^(L$528-$D$528)/1000</f>
        <v>0</v>
      </c>
      <c r="M591" s="210">
        <f>M540*'Usages industrie'!$O10*(1+'Usages industrie'!$P10)^(M$528-$D$528)/1000</f>
        <v>0</v>
      </c>
      <c r="N591" s="210">
        <f>N540*'Usages industrie'!$O10*(1+'Usages industrie'!$P10)^(N$528-$D$528)/1000</f>
        <v>0</v>
      </c>
      <c r="O591" s="210">
        <f>O540*'Usages industrie'!$O10*(1+'Usages industrie'!$P10)^(O$528-$D$528)/1000</f>
        <v>0</v>
      </c>
      <c r="P591" s="210">
        <f>P540*'Usages industrie'!$O10*(1+'Usages industrie'!$P10)^(P$528-$D$528)/1000</f>
        <v>0</v>
      </c>
      <c r="Q591" s="210">
        <f>Q540*'Usages industrie'!$O10*(1+'Usages industrie'!$P10)^(Q$528-$D$528)/1000</f>
        <v>0</v>
      </c>
      <c r="R591" s="210">
        <f>R540*'Usages industrie'!$O10*(1+'Usages industrie'!$P10)^(R$528-$D$528)/1000</f>
        <v>0</v>
      </c>
    </row>
    <row r="592" spans="1:18" hidden="1" outlineLevel="2" x14ac:dyDescent="0.35">
      <c r="A592" s="209" t="str">
        <f>'Usages industrie'!A11</f>
        <v>Usage industriel n°8</v>
      </c>
      <c r="B592" s="209" t="s">
        <v>639</v>
      </c>
      <c r="C592" s="209"/>
      <c r="D592" s="210">
        <f>D541*'Usages industrie'!$O11*(1+'Usages industrie'!$P11)^(D$528-$D$528)/1000</f>
        <v>0</v>
      </c>
      <c r="E592" s="210">
        <f>E541*'Usages industrie'!$O11*(1+'Usages industrie'!$P11)^(E$528-$D$528)/1000</f>
        <v>0</v>
      </c>
      <c r="F592" s="210">
        <f>F541*'Usages industrie'!$O11*(1+'Usages industrie'!$P11)^(F$528-$D$528)/1000</f>
        <v>0</v>
      </c>
      <c r="G592" s="210">
        <f>G541*'Usages industrie'!$O11*(1+'Usages industrie'!$P11)^(G$528-$D$528)/1000</f>
        <v>0</v>
      </c>
      <c r="H592" s="210">
        <f>H541*'Usages industrie'!$O11*(1+'Usages industrie'!$P11)^(H$528-$D$528)/1000</f>
        <v>0</v>
      </c>
      <c r="I592" s="210">
        <f>I541*'Usages industrie'!$O11*(1+'Usages industrie'!$P11)^(I$528-$D$528)/1000</f>
        <v>0</v>
      </c>
      <c r="J592" s="210">
        <f>J541*'Usages industrie'!$O11*(1+'Usages industrie'!$P11)^(J$528-$D$528)/1000</f>
        <v>0</v>
      </c>
      <c r="K592" s="210">
        <f>K541*'Usages industrie'!$O11*(1+'Usages industrie'!$P11)^(K$528-$D$528)/1000</f>
        <v>0</v>
      </c>
      <c r="L592" s="210">
        <f>L541*'Usages industrie'!$O11*(1+'Usages industrie'!$P11)^(L$528-$D$528)/1000</f>
        <v>0</v>
      </c>
      <c r="M592" s="210">
        <f>M541*'Usages industrie'!$O11*(1+'Usages industrie'!$P11)^(M$528-$D$528)/1000</f>
        <v>0</v>
      </c>
      <c r="N592" s="210">
        <f>N541*'Usages industrie'!$O11*(1+'Usages industrie'!$P11)^(N$528-$D$528)/1000</f>
        <v>0</v>
      </c>
      <c r="O592" s="210">
        <f>O541*'Usages industrie'!$O11*(1+'Usages industrie'!$P11)^(O$528-$D$528)/1000</f>
        <v>0</v>
      </c>
      <c r="P592" s="210">
        <f>P541*'Usages industrie'!$O11*(1+'Usages industrie'!$P11)^(P$528-$D$528)/1000</f>
        <v>0</v>
      </c>
      <c r="Q592" s="210">
        <f>Q541*'Usages industrie'!$O11*(1+'Usages industrie'!$P11)^(Q$528-$D$528)/1000</f>
        <v>0</v>
      </c>
      <c r="R592" s="210">
        <f>R541*'Usages industrie'!$O11*(1+'Usages industrie'!$P11)^(R$528-$D$528)/1000</f>
        <v>0</v>
      </c>
    </row>
    <row r="593" spans="1:18" hidden="1" outlineLevel="2" x14ac:dyDescent="0.35">
      <c r="A593" s="209" t="str">
        <f>'Usages industrie'!A12</f>
        <v>Usage industriel n°9</v>
      </c>
      <c r="B593" s="209" t="s">
        <v>639</v>
      </c>
      <c r="C593" s="209"/>
      <c r="D593" s="210">
        <f>D542*'Usages industrie'!$O12*(1+'Usages industrie'!$P12)^(D$528-$D$528)/1000</f>
        <v>0</v>
      </c>
      <c r="E593" s="210">
        <f>E542*'Usages industrie'!$O12*(1+'Usages industrie'!$P12)^(E$528-$D$528)/1000</f>
        <v>0</v>
      </c>
      <c r="F593" s="210">
        <f>F542*'Usages industrie'!$O12*(1+'Usages industrie'!$P12)^(F$528-$D$528)/1000</f>
        <v>0</v>
      </c>
      <c r="G593" s="210">
        <f>G542*'Usages industrie'!$O12*(1+'Usages industrie'!$P12)^(G$528-$D$528)/1000</f>
        <v>0</v>
      </c>
      <c r="H593" s="210">
        <f>H542*'Usages industrie'!$O12*(1+'Usages industrie'!$P12)^(H$528-$D$528)/1000</f>
        <v>0</v>
      </c>
      <c r="I593" s="210">
        <f>I542*'Usages industrie'!$O12*(1+'Usages industrie'!$P12)^(I$528-$D$528)/1000</f>
        <v>0</v>
      </c>
      <c r="J593" s="210">
        <f>J542*'Usages industrie'!$O12*(1+'Usages industrie'!$P12)^(J$528-$D$528)/1000</f>
        <v>0</v>
      </c>
      <c r="K593" s="210">
        <f>K542*'Usages industrie'!$O12*(1+'Usages industrie'!$P12)^(K$528-$D$528)/1000</f>
        <v>0</v>
      </c>
      <c r="L593" s="210">
        <f>L542*'Usages industrie'!$O12*(1+'Usages industrie'!$P12)^(L$528-$D$528)/1000</f>
        <v>0</v>
      </c>
      <c r="M593" s="210">
        <f>M542*'Usages industrie'!$O12*(1+'Usages industrie'!$P12)^(M$528-$D$528)/1000</f>
        <v>0</v>
      </c>
      <c r="N593" s="210">
        <f>N542*'Usages industrie'!$O12*(1+'Usages industrie'!$P12)^(N$528-$D$528)/1000</f>
        <v>0</v>
      </c>
      <c r="O593" s="210">
        <f>O542*'Usages industrie'!$O12*(1+'Usages industrie'!$P12)^(O$528-$D$528)/1000</f>
        <v>0</v>
      </c>
      <c r="P593" s="210">
        <f>P542*'Usages industrie'!$O12*(1+'Usages industrie'!$P12)^(P$528-$D$528)/1000</f>
        <v>0</v>
      </c>
      <c r="Q593" s="210">
        <f>Q542*'Usages industrie'!$O12*(1+'Usages industrie'!$P12)^(Q$528-$D$528)/1000</f>
        <v>0</v>
      </c>
      <c r="R593" s="210">
        <f>R542*'Usages industrie'!$O12*(1+'Usages industrie'!$P12)^(R$528-$D$528)/1000</f>
        <v>0</v>
      </c>
    </row>
    <row r="594" spans="1:18" hidden="1" outlineLevel="2" x14ac:dyDescent="0.35">
      <c r="A594" s="209" t="str">
        <f>'Usages industrie'!A13</f>
        <v>Usage industriel n°10</v>
      </c>
      <c r="B594" s="209" t="s">
        <v>639</v>
      </c>
      <c r="C594" s="209"/>
      <c r="D594" s="210">
        <f>D543*'Usages industrie'!$O13*(1+'Usages industrie'!$P13)^(D$528-$D$528)/1000</f>
        <v>0</v>
      </c>
      <c r="E594" s="210">
        <f>E543*'Usages industrie'!$O13*(1+'Usages industrie'!$P13)^(E$528-$D$528)/1000</f>
        <v>0</v>
      </c>
      <c r="F594" s="210">
        <f>F543*'Usages industrie'!$O13*(1+'Usages industrie'!$P13)^(F$528-$D$528)/1000</f>
        <v>0</v>
      </c>
      <c r="G594" s="210">
        <f>G543*'Usages industrie'!$O13*(1+'Usages industrie'!$P13)^(G$528-$D$528)/1000</f>
        <v>0</v>
      </c>
      <c r="H594" s="210">
        <f>H543*'Usages industrie'!$O13*(1+'Usages industrie'!$P13)^(H$528-$D$528)/1000</f>
        <v>0</v>
      </c>
      <c r="I594" s="210">
        <f>I543*'Usages industrie'!$O13*(1+'Usages industrie'!$P13)^(I$528-$D$528)/1000</f>
        <v>0</v>
      </c>
      <c r="J594" s="210">
        <f>J543*'Usages industrie'!$O13*(1+'Usages industrie'!$P13)^(J$528-$D$528)/1000</f>
        <v>0</v>
      </c>
      <c r="K594" s="210">
        <f>K543*'Usages industrie'!$O13*(1+'Usages industrie'!$P13)^(K$528-$D$528)/1000</f>
        <v>0</v>
      </c>
      <c r="L594" s="210">
        <f>L543*'Usages industrie'!$O13*(1+'Usages industrie'!$P13)^(L$528-$D$528)/1000</f>
        <v>0</v>
      </c>
      <c r="M594" s="210">
        <f>M543*'Usages industrie'!$O13*(1+'Usages industrie'!$P13)^(M$528-$D$528)/1000</f>
        <v>0</v>
      </c>
      <c r="N594" s="210">
        <f>N543*'Usages industrie'!$O13*(1+'Usages industrie'!$P13)^(N$528-$D$528)/1000</f>
        <v>0</v>
      </c>
      <c r="O594" s="210">
        <f>O543*'Usages industrie'!$O13*(1+'Usages industrie'!$P13)^(O$528-$D$528)/1000</f>
        <v>0</v>
      </c>
      <c r="P594" s="210">
        <f>P543*'Usages industrie'!$O13*(1+'Usages industrie'!$P13)^(P$528-$D$528)/1000</f>
        <v>0</v>
      </c>
      <c r="Q594" s="210">
        <f>Q543*'Usages industrie'!$O13*(1+'Usages industrie'!$P13)^(Q$528-$D$528)/1000</f>
        <v>0</v>
      </c>
      <c r="R594" s="210">
        <f>R543*'Usages industrie'!$O13*(1+'Usages industrie'!$P13)^(R$528-$D$528)/1000</f>
        <v>0</v>
      </c>
    </row>
    <row r="595" spans="1:18" hidden="1" outlineLevel="2" x14ac:dyDescent="0.35">
      <c r="A595" s="209" t="str">
        <f>'Usages industrie'!A14</f>
        <v>Usage industriel n°11</v>
      </c>
      <c r="B595" s="209" t="s">
        <v>639</v>
      </c>
      <c r="C595" s="209"/>
      <c r="D595" s="210">
        <f>D544*'Usages industrie'!$O14*(1+'Usages industrie'!$P14)^(D$528-$D$528)/1000</f>
        <v>0</v>
      </c>
      <c r="E595" s="210">
        <f>E544*'Usages industrie'!$O14*(1+'Usages industrie'!$P14)^(E$528-$D$528)/1000</f>
        <v>0</v>
      </c>
      <c r="F595" s="210">
        <f>F544*'Usages industrie'!$O14*(1+'Usages industrie'!$P14)^(F$528-$D$528)/1000</f>
        <v>0</v>
      </c>
      <c r="G595" s="210">
        <f>G544*'Usages industrie'!$O14*(1+'Usages industrie'!$P14)^(G$528-$D$528)/1000</f>
        <v>0</v>
      </c>
      <c r="H595" s="210">
        <f>H544*'Usages industrie'!$O14*(1+'Usages industrie'!$P14)^(H$528-$D$528)/1000</f>
        <v>0</v>
      </c>
      <c r="I595" s="210">
        <f>I544*'Usages industrie'!$O14*(1+'Usages industrie'!$P14)^(I$528-$D$528)/1000</f>
        <v>0</v>
      </c>
      <c r="J595" s="210">
        <f>J544*'Usages industrie'!$O14*(1+'Usages industrie'!$P14)^(J$528-$D$528)/1000</f>
        <v>0</v>
      </c>
      <c r="K595" s="210">
        <f>K544*'Usages industrie'!$O14*(1+'Usages industrie'!$P14)^(K$528-$D$528)/1000</f>
        <v>0</v>
      </c>
      <c r="L595" s="210">
        <f>L544*'Usages industrie'!$O14*(1+'Usages industrie'!$P14)^(L$528-$D$528)/1000</f>
        <v>0</v>
      </c>
      <c r="M595" s="210">
        <f>M544*'Usages industrie'!$O14*(1+'Usages industrie'!$P14)^(M$528-$D$528)/1000</f>
        <v>0</v>
      </c>
      <c r="N595" s="210">
        <f>N544*'Usages industrie'!$O14*(1+'Usages industrie'!$P14)^(N$528-$D$528)/1000</f>
        <v>0</v>
      </c>
      <c r="O595" s="210">
        <f>O544*'Usages industrie'!$O14*(1+'Usages industrie'!$P14)^(O$528-$D$528)/1000</f>
        <v>0</v>
      </c>
      <c r="P595" s="210">
        <f>P544*'Usages industrie'!$O14*(1+'Usages industrie'!$P14)^(P$528-$D$528)/1000</f>
        <v>0</v>
      </c>
      <c r="Q595" s="210">
        <f>Q544*'Usages industrie'!$O14*(1+'Usages industrie'!$P14)^(Q$528-$D$528)/1000</f>
        <v>0</v>
      </c>
      <c r="R595" s="210">
        <f>R544*'Usages industrie'!$O14*(1+'Usages industrie'!$P14)^(R$528-$D$528)/1000</f>
        <v>0</v>
      </c>
    </row>
    <row r="596" spans="1:18" hidden="1" outlineLevel="2" x14ac:dyDescent="0.35">
      <c r="A596" s="209" t="str">
        <f>'Usages industrie'!A15</f>
        <v>Usage industriel n°12</v>
      </c>
      <c r="B596" s="209" t="s">
        <v>639</v>
      </c>
      <c r="C596" s="209"/>
      <c r="D596" s="210">
        <f>D545*'Usages industrie'!$O15*(1+'Usages industrie'!$P15)^(D$528-$D$528)/1000</f>
        <v>0</v>
      </c>
      <c r="E596" s="210">
        <f>E545*'Usages industrie'!$O15*(1+'Usages industrie'!$P15)^(E$528-$D$528)/1000</f>
        <v>0</v>
      </c>
      <c r="F596" s="210">
        <f>F545*'Usages industrie'!$O15*(1+'Usages industrie'!$P15)^(F$528-$D$528)/1000</f>
        <v>0</v>
      </c>
      <c r="G596" s="210">
        <f>G545*'Usages industrie'!$O15*(1+'Usages industrie'!$P15)^(G$528-$D$528)/1000</f>
        <v>0</v>
      </c>
      <c r="H596" s="210">
        <f>H545*'Usages industrie'!$O15*(1+'Usages industrie'!$P15)^(H$528-$D$528)/1000</f>
        <v>0</v>
      </c>
      <c r="I596" s="210">
        <f>I545*'Usages industrie'!$O15*(1+'Usages industrie'!$P15)^(I$528-$D$528)/1000</f>
        <v>0</v>
      </c>
      <c r="J596" s="210">
        <f>J545*'Usages industrie'!$O15*(1+'Usages industrie'!$P15)^(J$528-$D$528)/1000</f>
        <v>0</v>
      </c>
      <c r="K596" s="210">
        <f>K545*'Usages industrie'!$O15*(1+'Usages industrie'!$P15)^(K$528-$D$528)/1000</f>
        <v>0</v>
      </c>
      <c r="L596" s="210">
        <f>L545*'Usages industrie'!$O15*(1+'Usages industrie'!$P15)^(L$528-$D$528)/1000</f>
        <v>0</v>
      </c>
      <c r="M596" s="210">
        <f>M545*'Usages industrie'!$O15*(1+'Usages industrie'!$P15)^(M$528-$D$528)/1000</f>
        <v>0</v>
      </c>
      <c r="N596" s="210">
        <f>N545*'Usages industrie'!$O15*(1+'Usages industrie'!$P15)^(N$528-$D$528)/1000</f>
        <v>0</v>
      </c>
      <c r="O596" s="210">
        <f>O545*'Usages industrie'!$O15*(1+'Usages industrie'!$P15)^(O$528-$D$528)/1000</f>
        <v>0</v>
      </c>
      <c r="P596" s="210">
        <f>P545*'Usages industrie'!$O15*(1+'Usages industrie'!$P15)^(P$528-$D$528)/1000</f>
        <v>0</v>
      </c>
      <c r="Q596" s="210">
        <f>Q545*'Usages industrie'!$O15*(1+'Usages industrie'!$P15)^(Q$528-$D$528)/1000</f>
        <v>0</v>
      </c>
      <c r="R596" s="210">
        <f>R545*'Usages industrie'!$O15*(1+'Usages industrie'!$P15)^(R$528-$D$528)/1000</f>
        <v>0</v>
      </c>
    </row>
    <row r="597" spans="1:18" hidden="1" outlineLevel="2" x14ac:dyDescent="0.35">
      <c r="A597" s="209" t="str">
        <f>'Usages industrie'!A16</f>
        <v>Usage industriel n°13</v>
      </c>
      <c r="B597" s="209" t="s">
        <v>639</v>
      </c>
      <c r="C597" s="209"/>
      <c r="D597" s="210">
        <f>D546*'Usages industrie'!$O16*(1+'Usages industrie'!$P16)^(D$528-$D$528)/1000</f>
        <v>0</v>
      </c>
      <c r="E597" s="210">
        <f>E546*'Usages industrie'!$O16*(1+'Usages industrie'!$P16)^(E$528-$D$528)/1000</f>
        <v>0</v>
      </c>
      <c r="F597" s="210">
        <f>F546*'Usages industrie'!$O16*(1+'Usages industrie'!$P16)^(F$528-$D$528)/1000</f>
        <v>0</v>
      </c>
      <c r="G597" s="210">
        <f>G546*'Usages industrie'!$O16*(1+'Usages industrie'!$P16)^(G$528-$D$528)/1000</f>
        <v>0</v>
      </c>
      <c r="H597" s="210">
        <f>H546*'Usages industrie'!$O16*(1+'Usages industrie'!$P16)^(H$528-$D$528)/1000</f>
        <v>0</v>
      </c>
      <c r="I597" s="210">
        <f>I546*'Usages industrie'!$O16*(1+'Usages industrie'!$P16)^(I$528-$D$528)/1000</f>
        <v>0</v>
      </c>
      <c r="J597" s="210">
        <f>J546*'Usages industrie'!$O16*(1+'Usages industrie'!$P16)^(J$528-$D$528)/1000</f>
        <v>0</v>
      </c>
      <c r="K597" s="210">
        <f>K546*'Usages industrie'!$O16*(1+'Usages industrie'!$P16)^(K$528-$D$528)/1000</f>
        <v>0</v>
      </c>
      <c r="L597" s="210">
        <f>L546*'Usages industrie'!$O16*(1+'Usages industrie'!$P16)^(L$528-$D$528)/1000</f>
        <v>0</v>
      </c>
      <c r="M597" s="210">
        <f>M546*'Usages industrie'!$O16*(1+'Usages industrie'!$P16)^(M$528-$D$528)/1000</f>
        <v>0</v>
      </c>
      <c r="N597" s="210">
        <f>N546*'Usages industrie'!$O16*(1+'Usages industrie'!$P16)^(N$528-$D$528)/1000</f>
        <v>0</v>
      </c>
      <c r="O597" s="210">
        <f>O546*'Usages industrie'!$O16*(1+'Usages industrie'!$P16)^(O$528-$D$528)/1000</f>
        <v>0</v>
      </c>
      <c r="P597" s="210">
        <f>P546*'Usages industrie'!$O16*(1+'Usages industrie'!$P16)^(P$528-$D$528)/1000</f>
        <v>0</v>
      </c>
      <c r="Q597" s="210">
        <f>Q546*'Usages industrie'!$O16*(1+'Usages industrie'!$P16)^(Q$528-$D$528)/1000</f>
        <v>0</v>
      </c>
      <c r="R597" s="210">
        <f>R546*'Usages industrie'!$O16*(1+'Usages industrie'!$P16)^(R$528-$D$528)/1000</f>
        <v>0</v>
      </c>
    </row>
    <row r="598" spans="1:18" hidden="1" outlineLevel="2" x14ac:dyDescent="0.35">
      <c r="A598" s="209" t="str">
        <f>'Usages industrie'!A17</f>
        <v>Usage industriel n°14</v>
      </c>
      <c r="B598" s="209" t="s">
        <v>639</v>
      </c>
      <c r="C598" s="209"/>
      <c r="D598" s="210">
        <f>D547*'Usages industrie'!$O17*(1+'Usages industrie'!$P17)^(D$528-$D$528)/1000</f>
        <v>0</v>
      </c>
      <c r="E598" s="210">
        <f>E547*'Usages industrie'!$O17*(1+'Usages industrie'!$P17)^(E$528-$D$528)/1000</f>
        <v>0</v>
      </c>
      <c r="F598" s="210">
        <f>F547*'Usages industrie'!$O17*(1+'Usages industrie'!$P17)^(F$528-$D$528)/1000</f>
        <v>0</v>
      </c>
      <c r="G598" s="210">
        <f>G547*'Usages industrie'!$O17*(1+'Usages industrie'!$P17)^(G$528-$D$528)/1000</f>
        <v>0</v>
      </c>
      <c r="H598" s="210">
        <f>H547*'Usages industrie'!$O17*(1+'Usages industrie'!$P17)^(H$528-$D$528)/1000</f>
        <v>0</v>
      </c>
      <c r="I598" s="210">
        <f>I547*'Usages industrie'!$O17*(1+'Usages industrie'!$P17)^(I$528-$D$528)/1000</f>
        <v>0</v>
      </c>
      <c r="J598" s="210">
        <f>J547*'Usages industrie'!$O17*(1+'Usages industrie'!$P17)^(J$528-$D$528)/1000</f>
        <v>0</v>
      </c>
      <c r="K598" s="210">
        <f>K547*'Usages industrie'!$O17*(1+'Usages industrie'!$P17)^(K$528-$D$528)/1000</f>
        <v>0</v>
      </c>
      <c r="L598" s="210">
        <f>L547*'Usages industrie'!$O17*(1+'Usages industrie'!$P17)^(L$528-$D$528)/1000</f>
        <v>0</v>
      </c>
      <c r="M598" s="210">
        <f>M547*'Usages industrie'!$O17*(1+'Usages industrie'!$P17)^(M$528-$D$528)/1000</f>
        <v>0</v>
      </c>
      <c r="N598" s="210">
        <f>N547*'Usages industrie'!$O17*(1+'Usages industrie'!$P17)^(N$528-$D$528)/1000</f>
        <v>0</v>
      </c>
      <c r="O598" s="210">
        <f>O547*'Usages industrie'!$O17*(1+'Usages industrie'!$P17)^(O$528-$D$528)/1000</f>
        <v>0</v>
      </c>
      <c r="P598" s="210">
        <f>P547*'Usages industrie'!$O17*(1+'Usages industrie'!$P17)^(P$528-$D$528)/1000</f>
        <v>0</v>
      </c>
      <c r="Q598" s="210">
        <f>Q547*'Usages industrie'!$O17*(1+'Usages industrie'!$P17)^(Q$528-$D$528)/1000</f>
        <v>0</v>
      </c>
      <c r="R598" s="210">
        <f>R547*'Usages industrie'!$O17*(1+'Usages industrie'!$P17)^(R$528-$D$528)/1000</f>
        <v>0</v>
      </c>
    </row>
    <row r="599" spans="1:18" hidden="1" outlineLevel="2" x14ac:dyDescent="0.35">
      <c r="A599" s="209" t="str">
        <f>'Usages industrie'!A18</f>
        <v>Usage industriel n°15</v>
      </c>
      <c r="B599" s="209" t="s">
        <v>639</v>
      </c>
      <c r="C599" s="209"/>
      <c r="D599" s="210">
        <f>D548*'Usages industrie'!$O18*(1+'Usages industrie'!$P18)^(D$528-$D$528)/1000</f>
        <v>0</v>
      </c>
      <c r="E599" s="210">
        <f>E548*'Usages industrie'!$O18*(1+'Usages industrie'!$P18)^(E$528-$D$528)/1000</f>
        <v>0</v>
      </c>
      <c r="F599" s="210">
        <f>F548*'Usages industrie'!$O18*(1+'Usages industrie'!$P18)^(F$528-$D$528)/1000</f>
        <v>0</v>
      </c>
      <c r="G599" s="210">
        <f>G548*'Usages industrie'!$O18*(1+'Usages industrie'!$P18)^(G$528-$D$528)/1000</f>
        <v>0</v>
      </c>
      <c r="H599" s="210">
        <f>H548*'Usages industrie'!$O18*(1+'Usages industrie'!$P18)^(H$528-$D$528)/1000</f>
        <v>0</v>
      </c>
      <c r="I599" s="210">
        <f>I548*'Usages industrie'!$O18*(1+'Usages industrie'!$P18)^(I$528-$D$528)/1000</f>
        <v>0</v>
      </c>
      <c r="J599" s="210">
        <f>J548*'Usages industrie'!$O18*(1+'Usages industrie'!$P18)^(J$528-$D$528)/1000</f>
        <v>0</v>
      </c>
      <c r="K599" s="210">
        <f>K548*'Usages industrie'!$O18*(1+'Usages industrie'!$P18)^(K$528-$D$528)/1000</f>
        <v>0</v>
      </c>
      <c r="L599" s="210">
        <f>L548*'Usages industrie'!$O18*(1+'Usages industrie'!$P18)^(L$528-$D$528)/1000</f>
        <v>0</v>
      </c>
      <c r="M599" s="210">
        <f>M548*'Usages industrie'!$O18*(1+'Usages industrie'!$P18)^(M$528-$D$528)/1000</f>
        <v>0</v>
      </c>
      <c r="N599" s="210">
        <f>N548*'Usages industrie'!$O18*(1+'Usages industrie'!$P18)^(N$528-$D$528)/1000</f>
        <v>0</v>
      </c>
      <c r="O599" s="210">
        <f>O548*'Usages industrie'!$O18*(1+'Usages industrie'!$P18)^(O$528-$D$528)/1000</f>
        <v>0</v>
      </c>
      <c r="P599" s="210">
        <f>P548*'Usages industrie'!$O18*(1+'Usages industrie'!$P18)^(P$528-$D$528)/1000</f>
        <v>0</v>
      </c>
      <c r="Q599" s="210">
        <f>Q548*'Usages industrie'!$O18*(1+'Usages industrie'!$P18)^(Q$528-$D$528)/1000</f>
        <v>0</v>
      </c>
      <c r="R599" s="210">
        <f>R548*'Usages industrie'!$O18*(1+'Usages industrie'!$P18)^(R$528-$D$528)/1000</f>
        <v>0</v>
      </c>
    </row>
    <row r="600" spans="1:18" hidden="1" outlineLevel="2" x14ac:dyDescent="0.35">
      <c r="A600" s="209" t="str">
        <f>'Usages industrie'!A19</f>
        <v>Usage industriel n°16</v>
      </c>
      <c r="B600" s="209" t="s">
        <v>639</v>
      </c>
      <c r="C600" s="209"/>
      <c r="D600" s="210">
        <f>D549*'Usages industrie'!$O19*(1+'Usages industrie'!$P19)^(D$528-$D$528)/1000</f>
        <v>0</v>
      </c>
      <c r="E600" s="210">
        <f>E549*'Usages industrie'!$O19*(1+'Usages industrie'!$P19)^(E$528-$D$528)/1000</f>
        <v>0</v>
      </c>
      <c r="F600" s="210">
        <f>F549*'Usages industrie'!$O19*(1+'Usages industrie'!$P19)^(F$528-$D$528)/1000</f>
        <v>0</v>
      </c>
      <c r="G600" s="210">
        <f>G549*'Usages industrie'!$O19*(1+'Usages industrie'!$P19)^(G$528-$D$528)/1000</f>
        <v>0</v>
      </c>
      <c r="H600" s="210">
        <f>H549*'Usages industrie'!$O19*(1+'Usages industrie'!$P19)^(H$528-$D$528)/1000</f>
        <v>0</v>
      </c>
      <c r="I600" s="210">
        <f>I549*'Usages industrie'!$O19*(1+'Usages industrie'!$P19)^(I$528-$D$528)/1000</f>
        <v>0</v>
      </c>
      <c r="J600" s="210">
        <f>J549*'Usages industrie'!$O19*(1+'Usages industrie'!$P19)^(J$528-$D$528)/1000</f>
        <v>0</v>
      </c>
      <c r="K600" s="210">
        <f>K549*'Usages industrie'!$O19*(1+'Usages industrie'!$P19)^(K$528-$D$528)/1000</f>
        <v>0</v>
      </c>
      <c r="L600" s="210">
        <f>L549*'Usages industrie'!$O19*(1+'Usages industrie'!$P19)^(L$528-$D$528)/1000</f>
        <v>0</v>
      </c>
      <c r="M600" s="210">
        <f>M549*'Usages industrie'!$O19*(1+'Usages industrie'!$P19)^(M$528-$D$528)/1000</f>
        <v>0</v>
      </c>
      <c r="N600" s="210">
        <f>N549*'Usages industrie'!$O19*(1+'Usages industrie'!$P19)^(N$528-$D$528)/1000</f>
        <v>0</v>
      </c>
      <c r="O600" s="210">
        <f>O549*'Usages industrie'!$O19*(1+'Usages industrie'!$P19)^(O$528-$D$528)/1000</f>
        <v>0</v>
      </c>
      <c r="P600" s="210">
        <f>P549*'Usages industrie'!$O19*(1+'Usages industrie'!$P19)^(P$528-$D$528)/1000</f>
        <v>0</v>
      </c>
      <c r="Q600" s="210">
        <f>Q549*'Usages industrie'!$O19*(1+'Usages industrie'!$P19)^(Q$528-$D$528)/1000</f>
        <v>0</v>
      </c>
      <c r="R600" s="210">
        <f>R549*'Usages industrie'!$O19*(1+'Usages industrie'!$P19)^(R$528-$D$528)/1000</f>
        <v>0</v>
      </c>
    </row>
    <row r="601" spans="1:18" hidden="1" outlineLevel="2" x14ac:dyDescent="0.35">
      <c r="A601" s="209" t="str">
        <f>'Usages industrie'!A20</f>
        <v>Usage industriel n°17</v>
      </c>
      <c r="B601" s="209" t="s">
        <v>639</v>
      </c>
      <c r="C601" s="209"/>
      <c r="D601" s="210">
        <f>D550*'Usages industrie'!$O20*(1+'Usages industrie'!$P20)^(D$528-$D$528)/1000</f>
        <v>0</v>
      </c>
      <c r="E601" s="210">
        <f>E550*'Usages industrie'!$O20*(1+'Usages industrie'!$P20)^(E$528-$D$528)/1000</f>
        <v>0</v>
      </c>
      <c r="F601" s="210">
        <f>F550*'Usages industrie'!$O20*(1+'Usages industrie'!$P20)^(F$528-$D$528)/1000</f>
        <v>0</v>
      </c>
      <c r="G601" s="210">
        <f>G550*'Usages industrie'!$O20*(1+'Usages industrie'!$P20)^(G$528-$D$528)/1000</f>
        <v>0</v>
      </c>
      <c r="H601" s="210">
        <f>H550*'Usages industrie'!$O20*(1+'Usages industrie'!$P20)^(H$528-$D$528)/1000</f>
        <v>0</v>
      </c>
      <c r="I601" s="210">
        <f>I550*'Usages industrie'!$O20*(1+'Usages industrie'!$P20)^(I$528-$D$528)/1000</f>
        <v>0</v>
      </c>
      <c r="J601" s="210">
        <f>J550*'Usages industrie'!$O20*(1+'Usages industrie'!$P20)^(J$528-$D$528)/1000</f>
        <v>0</v>
      </c>
      <c r="K601" s="210">
        <f>K550*'Usages industrie'!$O20*(1+'Usages industrie'!$P20)^(K$528-$D$528)/1000</f>
        <v>0</v>
      </c>
      <c r="L601" s="210">
        <f>L550*'Usages industrie'!$O20*(1+'Usages industrie'!$P20)^(L$528-$D$528)/1000</f>
        <v>0</v>
      </c>
      <c r="M601" s="210">
        <f>M550*'Usages industrie'!$O20*(1+'Usages industrie'!$P20)^(M$528-$D$528)/1000</f>
        <v>0</v>
      </c>
      <c r="N601" s="210">
        <f>N550*'Usages industrie'!$O20*(1+'Usages industrie'!$P20)^(N$528-$D$528)/1000</f>
        <v>0</v>
      </c>
      <c r="O601" s="210">
        <f>O550*'Usages industrie'!$O20*(1+'Usages industrie'!$P20)^(O$528-$D$528)/1000</f>
        <v>0</v>
      </c>
      <c r="P601" s="210">
        <f>P550*'Usages industrie'!$O20*(1+'Usages industrie'!$P20)^(P$528-$D$528)/1000</f>
        <v>0</v>
      </c>
      <c r="Q601" s="210">
        <f>Q550*'Usages industrie'!$O20*(1+'Usages industrie'!$P20)^(Q$528-$D$528)/1000</f>
        <v>0</v>
      </c>
      <c r="R601" s="210">
        <f>R550*'Usages industrie'!$O20*(1+'Usages industrie'!$P20)^(R$528-$D$528)/1000</f>
        <v>0</v>
      </c>
    </row>
    <row r="602" spans="1:18" hidden="1" outlineLevel="2" x14ac:dyDescent="0.35">
      <c r="A602" s="209" t="str">
        <f>'Usages industrie'!A21</f>
        <v>Usage industriel n°18</v>
      </c>
      <c r="B602" s="209" t="s">
        <v>639</v>
      </c>
      <c r="C602" s="209"/>
      <c r="D602" s="210">
        <f>D551*'Usages industrie'!$O21*(1+'Usages industrie'!$P21)^(D$528-$D$528)/1000</f>
        <v>0</v>
      </c>
      <c r="E602" s="210">
        <f>E551*'Usages industrie'!$O21*(1+'Usages industrie'!$P21)^(E$528-$D$528)/1000</f>
        <v>0</v>
      </c>
      <c r="F602" s="210">
        <f>F551*'Usages industrie'!$O21*(1+'Usages industrie'!$P21)^(F$528-$D$528)/1000</f>
        <v>0</v>
      </c>
      <c r="G602" s="210">
        <f>G551*'Usages industrie'!$O21*(1+'Usages industrie'!$P21)^(G$528-$D$528)/1000</f>
        <v>0</v>
      </c>
      <c r="H602" s="210">
        <f>H551*'Usages industrie'!$O21*(1+'Usages industrie'!$P21)^(H$528-$D$528)/1000</f>
        <v>0</v>
      </c>
      <c r="I602" s="210">
        <f>I551*'Usages industrie'!$O21*(1+'Usages industrie'!$P21)^(I$528-$D$528)/1000</f>
        <v>0</v>
      </c>
      <c r="J602" s="210">
        <f>J551*'Usages industrie'!$O21*(1+'Usages industrie'!$P21)^(J$528-$D$528)/1000</f>
        <v>0</v>
      </c>
      <c r="K602" s="210">
        <f>K551*'Usages industrie'!$O21*(1+'Usages industrie'!$P21)^(K$528-$D$528)/1000</f>
        <v>0</v>
      </c>
      <c r="L602" s="210">
        <f>L551*'Usages industrie'!$O21*(1+'Usages industrie'!$P21)^(L$528-$D$528)/1000</f>
        <v>0</v>
      </c>
      <c r="M602" s="210">
        <f>M551*'Usages industrie'!$O21*(1+'Usages industrie'!$P21)^(M$528-$D$528)/1000</f>
        <v>0</v>
      </c>
      <c r="N602" s="210">
        <f>N551*'Usages industrie'!$O21*(1+'Usages industrie'!$P21)^(N$528-$D$528)/1000</f>
        <v>0</v>
      </c>
      <c r="O602" s="210">
        <f>O551*'Usages industrie'!$O21*(1+'Usages industrie'!$P21)^(O$528-$D$528)/1000</f>
        <v>0</v>
      </c>
      <c r="P602" s="210">
        <f>P551*'Usages industrie'!$O21*(1+'Usages industrie'!$P21)^(P$528-$D$528)/1000</f>
        <v>0</v>
      </c>
      <c r="Q602" s="210">
        <f>Q551*'Usages industrie'!$O21*(1+'Usages industrie'!$P21)^(Q$528-$D$528)/1000</f>
        <v>0</v>
      </c>
      <c r="R602" s="210">
        <f>R551*'Usages industrie'!$O21*(1+'Usages industrie'!$P21)^(R$528-$D$528)/1000</f>
        <v>0</v>
      </c>
    </row>
    <row r="603" spans="1:18" hidden="1" outlineLevel="2" x14ac:dyDescent="0.35">
      <c r="A603" s="209" t="str">
        <f>'Usages industrie'!A22</f>
        <v>Usage industriel n°19</v>
      </c>
      <c r="B603" s="209" t="s">
        <v>639</v>
      </c>
      <c r="C603" s="209"/>
      <c r="D603" s="210">
        <f>D552*'Usages industrie'!$O22*(1+'Usages industrie'!$P22)^(D$528-$D$528)/1000</f>
        <v>0</v>
      </c>
      <c r="E603" s="210">
        <f>E552*'Usages industrie'!$O22*(1+'Usages industrie'!$P22)^(E$528-$D$528)/1000</f>
        <v>0</v>
      </c>
      <c r="F603" s="210">
        <f>F552*'Usages industrie'!$O22*(1+'Usages industrie'!$P22)^(F$528-$D$528)/1000</f>
        <v>0</v>
      </c>
      <c r="G603" s="210">
        <f>G552*'Usages industrie'!$O22*(1+'Usages industrie'!$P22)^(G$528-$D$528)/1000</f>
        <v>0</v>
      </c>
      <c r="H603" s="210">
        <f>H552*'Usages industrie'!$O22*(1+'Usages industrie'!$P22)^(H$528-$D$528)/1000</f>
        <v>0</v>
      </c>
      <c r="I603" s="210">
        <f>I552*'Usages industrie'!$O22*(1+'Usages industrie'!$P22)^(I$528-$D$528)/1000</f>
        <v>0</v>
      </c>
      <c r="J603" s="210">
        <f>J552*'Usages industrie'!$O22*(1+'Usages industrie'!$P22)^(J$528-$D$528)/1000</f>
        <v>0</v>
      </c>
      <c r="K603" s="210">
        <f>K552*'Usages industrie'!$O22*(1+'Usages industrie'!$P22)^(K$528-$D$528)/1000</f>
        <v>0</v>
      </c>
      <c r="L603" s="210">
        <f>L552*'Usages industrie'!$O22*(1+'Usages industrie'!$P22)^(L$528-$D$528)/1000</f>
        <v>0</v>
      </c>
      <c r="M603" s="210">
        <f>M552*'Usages industrie'!$O22*(1+'Usages industrie'!$P22)^(M$528-$D$528)/1000</f>
        <v>0</v>
      </c>
      <c r="N603" s="210">
        <f>N552*'Usages industrie'!$O22*(1+'Usages industrie'!$P22)^(N$528-$D$528)/1000</f>
        <v>0</v>
      </c>
      <c r="O603" s="210">
        <f>O552*'Usages industrie'!$O22*(1+'Usages industrie'!$P22)^(O$528-$D$528)/1000</f>
        <v>0</v>
      </c>
      <c r="P603" s="210">
        <f>P552*'Usages industrie'!$O22*(1+'Usages industrie'!$P22)^(P$528-$D$528)/1000</f>
        <v>0</v>
      </c>
      <c r="Q603" s="210">
        <f>Q552*'Usages industrie'!$O22*(1+'Usages industrie'!$P22)^(Q$528-$D$528)/1000</f>
        <v>0</v>
      </c>
      <c r="R603" s="210">
        <f>R552*'Usages industrie'!$O22*(1+'Usages industrie'!$P22)^(R$528-$D$528)/1000</f>
        <v>0</v>
      </c>
    </row>
    <row r="604" spans="1:18" hidden="1" outlineLevel="2" x14ac:dyDescent="0.35">
      <c r="A604" s="209" t="str">
        <f>'Usages industrie'!A23</f>
        <v>Usage industriel n°20</v>
      </c>
      <c r="B604" s="209" t="s">
        <v>639</v>
      </c>
      <c r="C604" s="209"/>
      <c r="D604" s="210">
        <f>D553*'Usages industrie'!$O23*(1+'Usages industrie'!$P23)^(D$528-$D$528)/1000</f>
        <v>0</v>
      </c>
      <c r="E604" s="210">
        <f>E553*'Usages industrie'!$O23*(1+'Usages industrie'!$P23)^(E$528-$D$528)/1000</f>
        <v>0</v>
      </c>
      <c r="F604" s="210">
        <f>F553*'Usages industrie'!$O23*(1+'Usages industrie'!$P23)^(F$528-$D$528)/1000</f>
        <v>0</v>
      </c>
      <c r="G604" s="210">
        <f>G553*'Usages industrie'!$O23*(1+'Usages industrie'!$P23)^(G$528-$D$528)/1000</f>
        <v>0</v>
      </c>
      <c r="H604" s="210">
        <f>H553*'Usages industrie'!$O23*(1+'Usages industrie'!$P23)^(H$528-$D$528)/1000</f>
        <v>0</v>
      </c>
      <c r="I604" s="210">
        <f>I553*'Usages industrie'!$O23*(1+'Usages industrie'!$P23)^(I$528-$D$528)/1000</f>
        <v>0</v>
      </c>
      <c r="J604" s="210">
        <f>J553*'Usages industrie'!$O23*(1+'Usages industrie'!$P23)^(J$528-$D$528)/1000</f>
        <v>0</v>
      </c>
      <c r="K604" s="210">
        <f>K553*'Usages industrie'!$O23*(1+'Usages industrie'!$P23)^(K$528-$D$528)/1000</f>
        <v>0</v>
      </c>
      <c r="L604" s="210">
        <f>L553*'Usages industrie'!$O23*(1+'Usages industrie'!$P23)^(L$528-$D$528)/1000</f>
        <v>0</v>
      </c>
      <c r="M604" s="210">
        <f>M553*'Usages industrie'!$O23*(1+'Usages industrie'!$P23)^(M$528-$D$528)/1000</f>
        <v>0</v>
      </c>
      <c r="N604" s="210">
        <f>N553*'Usages industrie'!$O23*(1+'Usages industrie'!$P23)^(N$528-$D$528)/1000</f>
        <v>0</v>
      </c>
      <c r="O604" s="210">
        <f>O553*'Usages industrie'!$O23*(1+'Usages industrie'!$P23)^(O$528-$D$528)/1000</f>
        <v>0</v>
      </c>
      <c r="P604" s="210">
        <f>P553*'Usages industrie'!$O23*(1+'Usages industrie'!$P23)^(P$528-$D$528)/1000</f>
        <v>0</v>
      </c>
      <c r="Q604" s="210">
        <f>Q553*'Usages industrie'!$O23*(1+'Usages industrie'!$P23)^(Q$528-$D$528)/1000</f>
        <v>0</v>
      </c>
      <c r="R604" s="210">
        <f>R553*'Usages industrie'!$O23*(1+'Usages industrie'!$P23)^(R$528-$D$528)/1000</f>
        <v>0</v>
      </c>
    </row>
    <row r="605" spans="1:18" hidden="1" outlineLevel="2" x14ac:dyDescent="0.35">
      <c r="A605" s="209" t="str">
        <f>'Usages industrie'!A24</f>
        <v>Usage industriel n°21</v>
      </c>
      <c r="B605" s="209" t="s">
        <v>639</v>
      </c>
      <c r="C605" s="209"/>
      <c r="D605" s="210">
        <f>D554*'Usages industrie'!$O24*(1+'Usages industrie'!$P24)^(D$528-$D$528)/1000</f>
        <v>0</v>
      </c>
      <c r="E605" s="210">
        <f>E554*'Usages industrie'!$O24*(1+'Usages industrie'!$P24)^(E$528-$D$528)/1000</f>
        <v>0</v>
      </c>
      <c r="F605" s="210">
        <f>F554*'Usages industrie'!$O24*(1+'Usages industrie'!$P24)^(F$528-$D$528)/1000</f>
        <v>0</v>
      </c>
      <c r="G605" s="210">
        <f>G554*'Usages industrie'!$O24*(1+'Usages industrie'!$P24)^(G$528-$D$528)/1000</f>
        <v>0</v>
      </c>
      <c r="H605" s="210">
        <f>H554*'Usages industrie'!$O24*(1+'Usages industrie'!$P24)^(H$528-$D$528)/1000</f>
        <v>0</v>
      </c>
      <c r="I605" s="210">
        <f>I554*'Usages industrie'!$O24*(1+'Usages industrie'!$P24)^(I$528-$D$528)/1000</f>
        <v>0</v>
      </c>
      <c r="J605" s="210">
        <f>J554*'Usages industrie'!$O24*(1+'Usages industrie'!$P24)^(J$528-$D$528)/1000</f>
        <v>0</v>
      </c>
      <c r="K605" s="210">
        <f>K554*'Usages industrie'!$O24*(1+'Usages industrie'!$P24)^(K$528-$D$528)/1000</f>
        <v>0</v>
      </c>
      <c r="L605" s="210">
        <f>L554*'Usages industrie'!$O24*(1+'Usages industrie'!$P24)^(L$528-$D$528)/1000</f>
        <v>0</v>
      </c>
      <c r="M605" s="210">
        <f>M554*'Usages industrie'!$O24*(1+'Usages industrie'!$P24)^(M$528-$D$528)/1000</f>
        <v>0</v>
      </c>
      <c r="N605" s="210">
        <f>N554*'Usages industrie'!$O24*(1+'Usages industrie'!$P24)^(N$528-$D$528)/1000</f>
        <v>0</v>
      </c>
      <c r="O605" s="210">
        <f>O554*'Usages industrie'!$O24*(1+'Usages industrie'!$P24)^(O$528-$D$528)/1000</f>
        <v>0</v>
      </c>
      <c r="P605" s="210">
        <f>P554*'Usages industrie'!$O24*(1+'Usages industrie'!$P24)^(P$528-$D$528)/1000</f>
        <v>0</v>
      </c>
      <c r="Q605" s="210">
        <f>Q554*'Usages industrie'!$O24*(1+'Usages industrie'!$P24)^(Q$528-$D$528)/1000</f>
        <v>0</v>
      </c>
      <c r="R605" s="210">
        <f>R554*'Usages industrie'!$O24*(1+'Usages industrie'!$P24)^(R$528-$D$528)/1000</f>
        <v>0</v>
      </c>
    </row>
    <row r="606" spans="1:18" hidden="1" outlineLevel="2" x14ac:dyDescent="0.35">
      <c r="A606" s="209" t="str">
        <f>'Usages industrie'!A25</f>
        <v>Usage industriel n°22</v>
      </c>
      <c r="B606" s="209" t="s">
        <v>639</v>
      </c>
      <c r="C606" s="209"/>
      <c r="D606" s="210">
        <f>D555*'Usages industrie'!$O25*(1+'Usages industrie'!$P25)^(D$528-$D$528)/1000</f>
        <v>0</v>
      </c>
      <c r="E606" s="210">
        <f>E555*'Usages industrie'!$O25*(1+'Usages industrie'!$P25)^(E$528-$D$528)/1000</f>
        <v>0</v>
      </c>
      <c r="F606" s="210">
        <f>F555*'Usages industrie'!$O25*(1+'Usages industrie'!$P25)^(F$528-$D$528)/1000</f>
        <v>0</v>
      </c>
      <c r="G606" s="210">
        <f>G555*'Usages industrie'!$O25*(1+'Usages industrie'!$P25)^(G$528-$D$528)/1000</f>
        <v>0</v>
      </c>
      <c r="H606" s="210">
        <f>H555*'Usages industrie'!$O25*(1+'Usages industrie'!$P25)^(H$528-$D$528)/1000</f>
        <v>0</v>
      </c>
      <c r="I606" s="210">
        <f>I555*'Usages industrie'!$O25*(1+'Usages industrie'!$P25)^(I$528-$D$528)/1000</f>
        <v>0</v>
      </c>
      <c r="J606" s="210">
        <f>J555*'Usages industrie'!$O25*(1+'Usages industrie'!$P25)^(J$528-$D$528)/1000</f>
        <v>0</v>
      </c>
      <c r="K606" s="210">
        <f>K555*'Usages industrie'!$O25*(1+'Usages industrie'!$P25)^(K$528-$D$528)/1000</f>
        <v>0</v>
      </c>
      <c r="L606" s="210">
        <f>L555*'Usages industrie'!$O25*(1+'Usages industrie'!$P25)^(L$528-$D$528)/1000</f>
        <v>0</v>
      </c>
      <c r="M606" s="210">
        <f>M555*'Usages industrie'!$O25*(1+'Usages industrie'!$P25)^(M$528-$D$528)/1000</f>
        <v>0</v>
      </c>
      <c r="N606" s="210">
        <f>N555*'Usages industrie'!$O25*(1+'Usages industrie'!$P25)^(N$528-$D$528)/1000</f>
        <v>0</v>
      </c>
      <c r="O606" s="210">
        <f>O555*'Usages industrie'!$O25*(1+'Usages industrie'!$P25)^(O$528-$D$528)/1000</f>
        <v>0</v>
      </c>
      <c r="P606" s="210">
        <f>P555*'Usages industrie'!$O25*(1+'Usages industrie'!$P25)^(P$528-$D$528)/1000</f>
        <v>0</v>
      </c>
      <c r="Q606" s="210">
        <f>Q555*'Usages industrie'!$O25*(1+'Usages industrie'!$P25)^(Q$528-$D$528)/1000</f>
        <v>0</v>
      </c>
      <c r="R606" s="210">
        <f>R555*'Usages industrie'!$O25*(1+'Usages industrie'!$P25)^(R$528-$D$528)/1000</f>
        <v>0</v>
      </c>
    </row>
    <row r="607" spans="1:18" hidden="1" outlineLevel="2" x14ac:dyDescent="0.35">
      <c r="A607" s="209" t="str">
        <f>'Usages industrie'!A26</f>
        <v>Usage industriel n°23</v>
      </c>
      <c r="B607" s="209" t="s">
        <v>639</v>
      </c>
      <c r="C607" s="209"/>
      <c r="D607" s="210">
        <f>D556*'Usages industrie'!$O26*(1+'Usages industrie'!$P26)^(D$528-$D$528)/1000</f>
        <v>0</v>
      </c>
      <c r="E607" s="210">
        <f>E556*'Usages industrie'!$O26*(1+'Usages industrie'!$P26)^(E$528-$D$528)/1000</f>
        <v>0</v>
      </c>
      <c r="F607" s="210">
        <f>F556*'Usages industrie'!$O26*(1+'Usages industrie'!$P26)^(F$528-$D$528)/1000</f>
        <v>0</v>
      </c>
      <c r="G607" s="210">
        <f>G556*'Usages industrie'!$O26*(1+'Usages industrie'!$P26)^(G$528-$D$528)/1000</f>
        <v>0</v>
      </c>
      <c r="H607" s="210">
        <f>H556*'Usages industrie'!$O26*(1+'Usages industrie'!$P26)^(H$528-$D$528)/1000</f>
        <v>0</v>
      </c>
      <c r="I607" s="210">
        <f>I556*'Usages industrie'!$O26*(1+'Usages industrie'!$P26)^(I$528-$D$528)/1000</f>
        <v>0</v>
      </c>
      <c r="J607" s="210">
        <f>J556*'Usages industrie'!$O26*(1+'Usages industrie'!$P26)^(J$528-$D$528)/1000</f>
        <v>0</v>
      </c>
      <c r="K607" s="210">
        <f>K556*'Usages industrie'!$O26*(1+'Usages industrie'!$P26)^(K$528-$D$528)/1000</f>
        <v>0</v>
      </c>
      <c r="L607" s="210">
        <f>L556*'Usages industrie'!$O26*(1+'Usages industrie'!$P26)^(L$528-$D$528)/1000</f>
        <v>0</v>
      </c>
      <c r="M607" s="210">
        <f>M556*'Usages industrie'!$O26*(1+'Usages industrie'!$P26)^(M$528-$D$528)/1000</f>
        <v>0</v>
      </c>
      <c r="N607" s="210">
        <f>N556*'Usages industrie'!$O26*(1+'Usages industrie'!$P26)^(N$528-$D$528)/1000</f>
        <v>0</v>
      </c>
      <c r="O607" s="210">
        <f>O556*'Usages industrie'!$O26*(1+'Usages industrie'!$P26)^(O$528-$D$528)/1000</f>
        <v>0</v>
      </c>
      <c r="P607" s="210">
        <f>P556*'Usages industrie'!$O26*(1+'Usages industrie'!$P26)^(P$528-$D$528)/1000</f>
        <v>0</v>
      </c>
      <c r="Q607" s="210">
        <f>Q556*'Usages industrie'!$O26*(1+'Usages industrie'!$P26)^(Q$528-$D$528)/1000</f>
        <v>0</v>
      </c>
      <c r="R607" s="210">
        <f>R556*'Usages industrie'!$O26*(1+'Usages industrie'!$P26)^(R$528-$D$528)/1000</f>
        <v>0</v>
      </c>
    </row>
    <row r="608" spans="1:18" hidden="1" outlineLevel="2" x14ac:dyDescent="0.35">
      <c r="A608" s="209" t="str">
        <f>'Usages industrie'!A27</f>
        <v>Usage industriel n°24</v>
      </c>
      <c r="B608" s="209" t="s">
        <v>639</v>
      </c>
      <c r="C608" s="209"/>
      <c r="D608" s="210">
        <f>D557*'Usages industrie'!$O27*(1+'Usages industrie'!$P27)^(D$528-$D$528)/1000</f>
        <v>0</v>
      </c>
      <c r="E608" s="210">
        <f>E557*'Usages industrie'!$O27*(1+'Usages industrie'!$P27)^(E$528-$D$528)/1000</f>
        <v>0</v>
      </c>
      <c r="F608" s="210">
        <f>F557*'Usages industrie'!$O27*(1+'Usages industrie'!$P27)^(F$528-$D$528)/1000</f>
        <v>0</v>
      </c>
      <c r="G608" s="210">
        <f>G557*'Usages industrie'!$O27*(1+'Usages industrie'!$P27)^(G$528-$D$528)/1000</f>
        <v>0</v>
      </c>
      <c r="H608" s="210">
        <f>H557*'Usages industrie'!$O27*(1+'Usages industrie'!$P27)^(H$528-$D$528)/1000</f>
        <v>0</v>
      </c>
      <c r="I608" s="210">
        <f>I557*'Usages industrie'!$O27*(1+'Usages industrie'!$P27)^(I$528-$D$528)/1000</f>
        <v>0</v>
      </c>
      <c r="J608" s="210">
        <f>J557*'Usages industrie'!$O27*(1+'Usages industrie'!$P27)^(J$528-$D$528)/1000</f>
        <v>0</v>
      </c>
      <c r="K608" s="210">
        <f>K557*'Usages industrie'!$O27*(1+'Usages industrie'!$P27)^(K$528-$D$528)/1000</f>
        <v>0</v>
      </c>
      <c r="L608" s="210">
        <f>L557*'Usages industrie'!$O27*(1+'Usages industrie'!$P27)^(L$528-$D$528)/1000</f>
        <v>0</v>
      </c>
      <c r="M608" s="210">
        <f>M557*'Usages industrie'!$O27*(1+'Usages industrie'!$P27)^(M$528-$D$528)/1000</f>
        <v>0</v>
      </c>
      <c r="N608" s="210">
        <f>N557*'Usages industrie'!$O27*(1+'Usages industrie'!$P27)^(N$528-$D$528)/1000</f>
        <v>0</v>
      </c>
      <c r="O608" s="210">
        <f>O557*'Usages industrie'!$O27*(1+'Usages industrie'!$P27)^(O$528-$D$528)/1000</f>
        <v>0</v>
      </c>
      <c r="P608" s="210">
        <f>P557*'Usages industrie'!$O27*(1+'Usages industrie'!$P27)^(P$528-$D$528)/1000</f>
        <v>0</v>
      </c>
      <c r="Q608" s="210">
        <f>Q557*'Usages industrie'!$O27*(1+'Usages industrie'!$P27)^(Q$528-$D$528)/1000</f>
        <v>0</v>
      </c>
      <c r="R608" s="210">
        <f>R557*'Usages industrie'!$O27*(1+'Usages industrie'!$P27)^(R$528-$D$528)/1000</f>
        <v>0</v>
      </c>
    </row>
    <row r="609" spans="1:18" hidden="1" outlineLevel="2" x14ac:dyDescent="0.35">
      <c r="A609" s="209" t="str">
        <f>'Usages industrie'!A28</f>
        <v>Usage industriel n°25</v>
      </c>
      <c r="B609" s="209" t="s">
        <v>639</v>
      </c>
      <c r="C609" s="209"/>
      <c r="D609" s="210">
        <f>D558*'Usages industrie'!$O28*(1+'Usages industrie'!$P28)^(D$528-$D$528)/1000</f>
        <v>0</v>
      </c>
      <c r="E609" s="210">
        <f>E558*'Usages industrie'!$O28*(1+'Usages industrie'!$P28)^(E$528-$D$528)/1000</f>
        <v>0</v>
      </c>
      <c r="F609" s="210">
        <f>F558*'Usages industrie'!$O28*(1+'Usages industrie'!$P28)^(F$528-$D$528)/1000</f>
        <v>0</v>
      </c>
      <c r="G609" s="210">
        <f>G558*'Usages industrie'!$O28*(1+'Usages industrie'!$P28)^(G$528-$D$528)/1000</f>
        <v>0</v>
      </c>
      <c r="H609" s="210">
        <f>H558*'Usages industrie'!$O28*(1+'Usages industrie'!$P28)^(H$528-$D$528)/1000</f>
        <v>0</v>
      </c>
      <c r="I609" s="210">
        <f>I558*'Usages industrie'!$O28*(1+'Usages industrie'!$P28)^(I$528-$D$528)/1000</f>
        <v>0</v>
      </c>
      <c r="J609" s="210">
        <f>J558*'Usages industrie'!$O28*(1+'Usages industrie'!$P28)^(J$528-$D$528)/1000</f>
        <v>0</v>
      </c>
      <c r="K609" s="210">
        <f>K558*'Usages industrie'!$O28*(1+'Usages industrie'!$P28)^(K$528-$D$528)/1000</f>
        <v>0</v>
      </c>
      <c r="L609" s="210">
        <f>L558*'Usages industrie'!$O28*(1+'Usages industrie'!$P28)^(L$528-$D$528)/1000</f>
        <v>0</v>
      </c>
      <c r="M609" s="210">
        <f>M558*'Usages industrie'!$O28*(1+'Usages industrie'!$P28)^(M$528-$D$528)/1000</f>
        <v>0</v>
      </c>
      <c r="N609" s="210">
        <f>N558*'Usages industrie'!$O28*(1+'Usages industrie'!$P28)^(N$528-$D$528)/1000</f>
        <v>0</v>
      </c>
      <c r="O609" s="210">
        <f>O558*'Usages industrie'!$O28*(1+'Usages industrie'!$P28)^(O$528-$D$528)/1000</f>
        <v>0</v>
      </c>
      <c r="P609" s="210">
        <f>P558*'Usages industrie'!$O28*(1+'Usages industrie'!$P28)^(P$528-$D$528)/1000</f>
        <v>0</v>
      </c>
      <c r="Q609" s="210">
        <f>Q558*'Usages industrie'!$O28*(1+'Usages industrie'!$P28)^(Q$528-$D$528)/1000</f>
        <v>0</v>
      </c>
      <c r="R609" s="210">
        <f>R558*'Usages industrie'!$O28*(1+'Usages industrie'!$P28)^(R$528-$D$528)/1000</f>
        <v>0</v>
      </c>
    </row>
    <row r="610" spans="1:18" hidden="1" outlineLevel="2" x14ac:dyDescent="0.35">
      <c r="A610" s="209" t="str">
        <f>'Usages industrie'!A29</f>
        <v>Usage industriel n°26</v>
      </c>
      <c r="B610" s="209" t="s">
        <v>639</v>
      </c>
      <c r="C610" s="209"/>
      <c r="D610" s="210">
        <f>D559*'Usages industrie'!$O29*(1+'Usages industrie'!$P29)^(D$528-$D$528)/1000</f>
        <v>0</v>
      </c>
      <c r="E610" s="210">
        <f>E559*'Usages industrie'!$O29*(1+'Usages industrie'!$P29)^(E$528-$D$528)/1000</f>
        <v>0</v>
      </c>
      <c r="F610" s="210">
        <f>F559*'Usages industrie'!$O29*(1+'Usages industrie'!$P29)^(F$528-$D$528)/1000</f>
        <v>0</v>
      </c>
      <c r="G610" s="210">
        <f>G559*'Usages industrie'!$O29*(1+'Usages industrie'!$P29)^(G$528-$D$528)/1000</f>
        <v>0</v>
      </c>
      <c r="H610" s="210">
        <f>H559*'Usages industrie'!$O29*(1+'Usages industrie'!$P29)^(H$528-$D$528)/1000</f>
        <v>0</v>
      </c>
      <c r="I610" s="210">
        <f>I559*'Usages industrie'!$O29*(1+'Usages industrie'!$P29)^(I$528-$D$528)/1000</f>
        <v>0</v>
      </c>
      <c r="J610" s="210">
        <f>J559*'Usages industrie'!$O29*(1+'Usages industrie'!$P29)^(J$528-$D$528)/1000</f>
        <v>0</v>
      </c>
      <c r="K610" s="210">
        <f>K559*'Usages industrie'!$O29*(1+'Usages industrie'!$P29)^(K$528-$D$528)/1000</f>
        <v>0</v>
      </c>
      <c r="L610" s="210">
        <f>L559*'Usages industrie'!$O29*(1+'Usages industrie'!$P29)^(L$528-$D$528)/1000</f>
        <v>0</v>
      </c>
      <c r="M610" s="210">
        <f>M559*'Usages industrie'!$O29*(1+'Usages industrie'!$P29)^(M$528-$D$528)/1000</f>
        <v>0</v>
      </c>
      <c r="N610" s="210">
        <f>N559*'Usages industrie'!$O29*(1+'Usages industrie'!$P29)^(N$528-$D$528)/1000</f>
        <v>0</v>
      </c>
      <c r="O610" s="210">
        <f>O559*'Usages industrie'!$O29*(1+'Usages industrie'!$P29)^(O$528-$D$528)/1000</f>
        <v>0</v>
      </c>
      <c r="P610" s="210">
        <f>P559*'Usages industrie'!$O29*(1+'Usages industrie'!$P29)^(P$528-$D$528)/1000</f>
        <v>0</v>
      </c>
      <c r="Q610" s="210">
        <f>Q559*'Usages industrie'!$O29*(1+'Usages industrie'!$P29)^(Q$528-$D$528)/1000</f>
        <v>0</v>
      </c>
      <c r="R610" s="210">
        <f>R559*'Usages industrie'!$O29*(1+'Usages industrie'!$P29)^(R$528-$D$528)/1000</f>
        <v>0</v>
      </c>
    </row>
    <row r="611" spans="1:18" hidden="1" outlineLevel="2" x14ac:dyDescent="0.35">
      <c r="A611" s="209" t="str">
        <f>'Usages industrie'!A30</f>
        <v>Usage industriel n°27</v>
      </c>
      <c r="B611" s="209" t="s">
        <v>639</v>
      </c>
      <c r="C611" s="209"/>
      <c r="D611" s="210">
        <f>D560*'Usages industrie'!$O30*(1+'Usages industrie'!$P30)^(D$528-$D$528)/1000</f>
        <v>0</v>
      </c>
      <c r="E611" s="210">
        <f>E560*'Usages industrie'!$O30*(1+'Usages industrie'!$P30)^(E$528-$D$528)/1000</f>
        <v>0</v>
      </c>
      <c r="F611" s="210">
        <f>F560*'Usages industrie'!$O30*(1+'Usages industrie'!$P30)^(F$528-$D$528)/1000</f>
        <v>0</v>
      </c>
      <c r="G611" s="210">
        <f>G560*'Usages industrie'!$O30*(1+'Usages industrie'!$P30)^(G$528-$D$528)/1000</f>
        <v>0</v>
      </c>
      <c r="H611" s="210">
        <f>H560*'Usages industrie'!$O30*(1+'Usages industrie'!$P30)^(H$528-$D$528)/1000</f>
        <v>0</v>
      </c>
      <c r="I611" s="210">
        <f>I560*'Usages industrie'!$O30*(1+'Usages industrie'!$P30)^(I$528-$D$528)/1000</f>
        <v>0</v>
      </c>
      <c r="J611" s="210">
        <f>J560*'Usages industrie'!$O30*(1+'Usages industrie'!$P30)^(J$528-$D$528)/1000</f>
        <v>0</v>
      </c>
      <c r="K611" s="210">
        <f>K560*'Usages industrie'!$O30*(1+'Usages industrie'!$P30)^(K$528-$D$528)/1000</f>
        <v>0</v>
      </c>
      <c r="L611" s="210">
        <f>L560*'Usages industrie'!$O30*(1+'Usages industrie'!$P30)^(L$528-$D$528)/1000</f>
        <v>0</v>
      </c>
      <c r="M611" s="210">
        <f>M560*'Usages industrie'!$O30*(1+'Usages industrie'!$P30)^(M$528-$D$528)/1000</f>
        <v>0</v>
      </c>
      <c r="N611" s="210">
        <f>N560*'Usages industrie'!$O30*(1+'Usages industrie'!$P30)^(N$528-$D$528)/1000</f>
        <v>0</v>
      </c>
      <c r="O611" s="210">
        <f>O560*'Usages industrie'!$O30*(1+'Usages industrie'!$P30)^(O$528-$D$528)/1000</f>
        <v>0</v>
      </c>
      <c r="P611" s="210">
        <f>P560*'Usages industrie'!$O30*(1+'Usages industrie'!$P30)^(P$528-$D$528)/1000</f>
        <v>0</v>
      </c>
      <c r="Q611" s="210">
        <f>Q560*'Usages industrie'!$O30*(1+'Usages industrie'!$P30)^(Q$528-$D$528)/1000</f>
        <v>0</v>
      </c>
      <c r="R611" s="210">
        <f>R560*'Usages industrie'!$O30*(1+'Usages industrie'!$P30)^(R$528-$D$528)/1000</f>
        <v>0</v>
      </c>
    </row>
    <row r="612" spans="1:18" hidden="1" outlineLevel="2" x14ac:dyDescent="0.35">
      <c r="A612" s="209" t="str">
        <f>'Usages industrie'!A31</f>
        <v>Usage industriel n°28</v>
      </c>
      <c r="B612" s="209" t="s">
        <v>639</v>
      </c>
      <c r="C612" s="209"/>
      <c r="D612" s="210">
        <f>D561*'Usages industrie'!$O31*(1+'Usages industrie'!$P31)^(D$528-$D$528)/1000</f>
        <v>0</v>
      </c>
      <c r="E612" s="210">
        <f>E561*'Usages industrie'!$O31*(1+'Usages industrie'!$P31)^(E$528-$D$528)/1000</f>
        <v>0</v>
      </c>
      <c r="F612" s="210">
        <f>F561*'Usages industrie'!$O31*(1+'Usages industrie'!$P31)^(F$528-$D$528)/1000</f>
        <v>0</v>
      </c>
      <c r="G612" s="210">
        <f>G561*'Usages industrie'!$O31*(1+'Usages industrie'!$P31)^(G$528-$D$528)/1000</f>
        <v>0</v>
      </c>
      <c r="H612" s="210">
        <f>H561*'Usages industrie'!$O31*(1+'Usages industrie'!$P31)^(H$528-$D$528)/1000</f>
        <v>0</v>
      </c>
      <c r="I612" s="210">
        <f>I561*'Usages industrie'!$O31*(1+'Usages industrie'!$P31)^(I$528-$D$528)/1000</f>
        <v>0</v>
      </c>
      <c r="J612" s="210">
        <f>J561*'Usages industrie'!$O31*(1+'Usages industrie'!$P31)^(J$528-$D$528)/1000</f>
        <v>0</v>
      </c>
      <c r="K612" s="210">
        <f>K561*'Usages industrie'!$O31*(1+'Usages industrie'!$P31)^(K$528-$D$528)/1000</f>
        <v>0</v>
      </c>
      <c r="L612" s="210">
        <f>L561*'Usages industrie'!$O31*(1+'Usages industrie'!$P31)^(L$528-$D$528)/1000</f>
        <v>0</v>
      </c>
      <c r="M612" s="210">
        <f>M561*'Usages industrie'!$O31*(1+'Usages industrie'!$P31)^(M$528-$D$528)/1000</f>
        <v>0</v>
      </c>
      <c r="N612" s="210">
        <f>N561*'Usages industrie'!$O31*(1+'Usages industrie'!$P31)^(N$528-$D$528)/1000</f>
        <v>0</v>
      </c>
      <c r="O612" s="210">
        <f>O561*'Usages industrie'!$O31*(1+'Usages industrie'!$P31)^(O$528-$D$528)/1000</f>
        <v>0</v>
      </c>
      <c r="P612" s="210">
        <f>P561*'Usages industrie'!$O31*(1+'Usages industrie'!$P31)^(P$528-$D$528)/1000</f>
        <v>0</v>
      </c>
      <c r="Q612" s="210">
        <f>Q561*'Usages industrie'!$O31*(1+'Usages industrie'!$P31)^(Q$528-$D$528)/1000</f>
        <v>0</v>
      </c>
      <c r="R612" s="210">
        <f>R561*'Usages industrie'!$O31*(1+'Usages industrie'!$P31)^(R$528-$D$528)/1000</f>
        <v>0</v>
      </c>
    </row>
    <row r="613" spans="1:18" hidden="1" outlineLevel="2" x14ac:dyDescent="0.35">
      <c r="A613" s="209" t="str">
        <f>'Usages industrie'!A32</f>
        <v>Usage industriel n°29</v>
      </c>
      <c r="B613" s="209" t="s">
        <v>639</v>
      </c>
      <c r="C613" s="209"/>
      <c r="D613" s="210">
        <f>D562*'Usages industrie'!$O32*(1+'Usages industrie'!$P32)^(D$528-$D$528)/1000</f>
        <v>0</v>
      </c>
      <c r="E613" s="210">
        <f>E562*'Usages industrie'!$O32*(1+'Usages industrie'!$P32)^(E$528-$D$528)/1000</f>
        <v>0</v>
      </c>
      <c r="F613" s="210">
        <f>F562*'Usages industrie'!$O32*(1+'Usages industrie'!$P32)^(F$528-$D$528)/1000</f>
        <v>0</v>
      </c>
      <c r="G613" s="210">
        <f>G562*'Usages industrie'!$O32*(1+'Usages industrie'!$P32)^(G$528-$D$528)/1000</f>
        <v>0</v>
      </c>
      <c r="H613" s="210">
        <f>H562*'Usages industrie'!$O32*(1+'Usages industrie'!$P32)^(H$528-$D$528)/1000</f>
        <v>0</v>
      </c>
      <c r="I613" s="210">
        <f>I562*'Usages industrie'!$O32*(1+'Usages industrie'!$P32)^(I$528-$D$528)/1000</f>
        <v>0</v>
      </c>
      <c r="J613" s="210">
        <f>J562*'Usages industrie'!$O32*(1+'Usages industrie'!$P32)^(J$528-$D$528)/1000</f>
        <v>0</v>
      </c>
      <c r="K613" s="210">
        <f>K562*'Usages industrie'!$O32*(1+'Usages industrie'!$P32)^(K$528-$D$528)/1000</f>
        <v>0</v>
      </c>
      <c r="L613" s="210">
        <f>L562*'Usages industrie'!$O32*(1+'Usages industrie'!$P32)^(L$528-$D$528)/1000</f>
        <v>0</v>
      </c>
      <c r="M613" s="210">
        <f>M562*'Usages industrie'!$O32*(1+'Usages industrie'!$P32)^(M$528-$D$528)/1000</f>
        <v>0</v>
      </c>
      <c r="N613" s="210">
        <f>N562*'Usages industrie'!$O32*(1+'Usages industrie'!$P32)^(N$528-$D$528)/1000</f>
        <v>0</v>
      </c>
      <c r="O613" s="210">
        <f>O562*'Usages industrie'!$O32*(1+'Usages industrie'!$P32)^(O$528-$D$528)/1000</f>
        <v>0</v>
      </c>
      <c r="P613" s="210">
        <f>P562*'Usages industrie'!$O32*(1+'Usages industrie'!$P32)^(P$528-$D$528)/1000</f>
        <v>0</v>
      </c>
      <c r="Q613" s="210">
        <f>Q562*'Usages industrie'!$O32*(1+'Usages industrie'!$P32)^(Q$528-$D$528)/1000</f>
        <v>0</v>
      </c>
      <c r="R613" s="210">
        <f>R562*'Usages industrie'!$O32*(1+'Usages industrie'!$P32)^(R$528-$D$528)/1000</f>
        <v>0</v>
      </c>
    </row>
    <row r="614" spans="1:18" hidden="1" outlineLevel="2" x14ac:dyDescent="0.35">
      <c r="A614" s="209" t="str">
        <f>'Usages industrie'!A33</f>
        <v>Usage industriel n°30</v>
      </c>
      <c r="B614" s="209" t="s">
        <v>639</v>
      </c>
      <c r="C614" s="209"/>
      <c r="D614" s="210">
        <f>D563*'Usages industrie'!$O33*(1+'Usages industrie'!$P33)^(D$528-$D$528)/1000</f>
        <v>0</v>
      </c>
      <c r="E614" s="210">
        <f>E563*'Usages industrie'!$O33*(1+'Usages industrie'!$P33)^(E$528-$D$528)/1000</f>
        <v>0</v>
      </c>
      <c r="F614" s="210">
        <f>F563*'Usages industrie'!$O33*(1+'Usages industrie'!$P33)^(F$528-$D$528)/1000</f>
        <v>0</v>
      </c>
      <c r="G614" s="210">
        <f>G563*'Usages industrie'!$O33*(1+'Usages industrie'!$P33)^(G$528-$D$528)/1000</f>
        <v>0</v>
      </c>
      <c r="H614" s="210">
        <f>H563*'Usages industrie'!$O33*(1+'Usages industrie'!$P33)^(H$528-$D$528)/1000</f>
        <v>0</v>
      </c>
      <c r="I614" s="210">
        <f>I563*'Usages industrie'!$O33*(1+'Usages industrie'!$P33)^(I$528-$D$528)/1000</f>
        <v>0</v>
      </c>
      <c r="J614" s="210">
        <f>J563*'Usages industrie'!$O33*(1+'Usages industrie'!$P33)^(J$528-$D$528)/1000</f>
        <v>0</v>
      </c>
      <c r="K614" s="210">
        <f>K563*'Usages industrie'!$O33*(1+'Usages industrie'!$P33)^(K$528-$D$528)/1000</f>
        <v>0</v>
      </c>
      <c r="L614" s="210">
        <f>L563*'Usages industrie'!$O33*(1+'Usages industrie'!$P33)^(L$528-$D$528)/1000</f>
        <v>0</v>
      </c>
      <c r="M614" s="210">
        <f>M563*'Usages industrie'!$O33*(1+'Usages industrie'!$P33)^(M$528-$D$528)/1000</f>
        <v>0</v>
      </c>
      <c r="N614" s="210">
        <f>N563*'Usages industrie'!$O33*(1+'Usages industrie'!$P33)^(N$528-$D$528)/1000</f>
        <v>0</v>
      </c>
      <c r="O614" s="210">
        <f>O563*'Usages industrie'!$O33*(1+'Usages industrie'!$P33)^(O$528-$D$528)/1000</f>
        <v>0</v>
      </c>
      <c r="P614" s="210">
        <f>P563*'Usages industrie'!$O33*(1+'Usages industrie'!$P33)^(P$528-$D$528)/1000</f>
        <v>0</v>
      </c>
      <c r="Q614" s="210">
        <f>Q563*'Usages industrie'!$O33*(1+'Usages industrie'!$P33)^(Q$528-$D$528)/1000</f>
        <v>0</v>
      </c>
      <c r="R614" s="210">
        <f>R563*'Usages industrie'!$O33*(1+'Usages industrie'!$P33)^(R$528-$D$528)/1000</f>
        <v>0</v>
      </c>
    </row>
    <row r="615" spans="1:18" hidden="1" outlineLevel="2" x14ac:dyDescent="0.35">
      <c r="A615" s="209" t="str">
        <f>'Usages industrie'!A34</f>
        <v>Usage industriel n°31</v>
      </c>
      <c r="B615" s="209" t="s">
        <v>639</v>
      </c>
      <c r="C615" s="209"/>
      <c r="D615" s="210">
        <f>D564*'Usages industrie'!$O34*(1+'Usages industrie'!$P34)^(D$528-$D$528)/1000</f>
        <v>0</v>
      </c>
      <c r="E615" s="210">
        <f>E564*'Usages industrie'!$O34*(1+'Usages industrie'!$P34)^(E$528-$D$528)/1000</f>
        <v>0</v>
      </c>
      <c r="F615" s="210">
        <f>F564*'Usages industrie'!$O34*(1+'Usages industrie'!$P34)^(F$528-$D$528)/1000</f>
        <v>0</v>
      </c>
      <c r="G615" s="210">
        <f>G564*'Usages industrie'!$O34*(1+'Usages industrie'!$P34)^(G$528-$D$528)/1000</f>
        <v>0</v>
      </c>
      <c r="H615" s="210">
        <f>H564*'Usages industrie'!$O34*(1+'Usages industrie'!$P34)^(H$528-$D$528)/1000</f>
        <v>0</v>
      </c>
      <c r="I615" s="210">
        <f>I564*'Usages industrie'!$O34*(1+'Usages industrie'!$P34)^(I$528-$D$528)/1000</f>
        <v>0</v>
      </c>
      <c r="J615" s="210">
        <f>J564*'Usages industrie'!$O34*(1+'Usages industrie'!$P34)^(J$528-$D$528)/1000</f>
        <v>0</v>
      </c>
      <c r="K615" s="210">
        <f>K564*'Usages industrie'!$O34*(1+'Usages industrie'!$P34)^(K$528-$D$528)/1000</f>
        <v>0</v>
      </c>
      <c r="L615" s="210">
        <f>L564*'Usages industrie'!$O34*(1+'Usages industrie'!$P34)^(L$528-$D$528)/1000</f>
        <v>0</v>
      </c>
      <c r="M615" s="210">
        <f>M564*'Usages industrie'!$O34*(1+'Usages industrie'!$P34)^(M$528-$D$528)/1000</f>
        <v>0</v>
      </c>
      <c r="N615" s="210">
        <f>N564*'Usages industrie'!$O34*(1+'Usages industrie'!$P34)^(N$528-$D$528)/1000</f>
        <v>0</v>
      </c>
      <c r="O615" s="210">
        <f>O564*'Usages industrie'!$O34*(1+'Usages industrie'!$P34)^(O$528-$D$528)/1000</f>
        <v>0</v>
      </c>
      <c r="P615" s="210">
        <f>P564*'Usages industrie'!$O34*(1+'Usages industrie'!$P34)^(P$528-$D$528)/1000</f>
        <v>0</v>
      </c>
      <c r="Q615" s="210">
        <f>Q564*'Usages industrie'!$O34*(1+'Usages industrie'!$P34)^(Q$528-$D$528)/1000</f>
        <v>0</v>
      </c>
      <c r="R615" s="210">
        <f>R564*'Usages industrie'!$O34*(1+'Usages industrie'!$P34)^(R$528-$D$528)/1000</f>
        <v>0</v>
      </c>
    </row>
    <row r="616" spans="1:18" hidden="1" outlineLevel="2" x14ac:dyDescent="0.35">
      <c r="A616" s="209" t="str">
        <f>'Usages industrie'!A35</f>
        <v>Usage industriel n°32</v>
      </c>
      <c r="B616" s="209" t="s">
        <v>639</v>
      </c>
      <c r="C616" s="209"/>
      <c r="D616" s="210">
        <f>D565*'Usages industrie'!$O35*(1+'Usages industrie'!$P35)^(D$528-$D$528)/1000</f>
        <v>0</v>
      </c>
      <c r="E616" s="210">
        <f>E565*'Usages industrie'!$O35*(1+'Usages industrie'!$P35)^(E$528-$D$528)/1000</f>
        <v>0</v>
      </c>
      <c r="F616" s="210">
        <f>F565*'Usages industrie'!$O35*(1+'Usages industrie'!$P35)^(F$528-$D$528)/1000</f>
        <v>0</v>
      </c>
      <c r="G616" s="210">
        <f>G565*'Usages industrie'!$O35*(1+'Usages industrie'!$P35)^(G$528-$D$528)/1000</f>
        <v>0</v>
      </c>
      <c r="H616" s="210">
        <f>H565*'Usages industrie'!$O35*(1+'Usages industrie'!$P35)^(H$528-$D$528)/1000</f>
        <v>0</v>
      </c>
      <c r="I616" s="210">
        <f>I565*'Usages industrie'!$O35*(1+'Usages industrie'!$P35)^(I$528-$D$528)/1000</f>
        <v>0</v>
      </c>
      <c r="J616" s="210">
        <f>J565*'Usages industrie'!$O35*(1+'Usages industrie'!$P35)^(J$528-$D$528)/1000</f>
        <v>0</v>
      </c>
      <c r="K616" s="210">
        <f>K565*'Usages industrie'!$O35*(1+'Usages industrie'!$P35)^(K$528-$D$528)/1000</f>
        <v>0</v>
      </c>
      <c r="L616" s="210">
        <f>L565*'Usages industrie'!$O35*(1+'Usages industrie'!$P35)^(L$528-$D$528)/1000</f>
        <v>0</v>
      </c>
      <c r="M616" s="210">
        <f>M565*'Usages industrie'!$O35*(1+'Usages industrie'!$P35)^(M$528-$D$528)/1000</f>
        <v>0</v>
      </c>
      <c r="N616" s="210">
        <f>N565*'Usages industrie'!$O35*(1+'Usages industrie'!$P35)^(N$528-$D$528)/1000</f>
        <v>0</v>
      </c>
      <c r="O616" s="210">
        <f>O565*'Usages industrie'!$O35*(1+'Usages industrie'!$P35)^(O$528-$D$528)/1000</f>
        <v>0</v>
      </c>
      <c r="P616" s="210">
        <f>P565*'Usages industrie'!$O35*(1+'Usages industrie'!$P35)^(P$528-$D$528)/1000</f>
        <v>0</v>
      </c>
      <c r="Q616" s="210">
        <f>Q565*'Usages industrie'!$O35*(1+'Usages industrie'!$P35)^(Q$528-$D$528)/1000</f>
        <v>0</v>
      </c>
      <c r="R616" s="210">
        <f>R565*'Usages industrie'!$O35*(1+'Usages industrie'!$P35)^(R$528-$D$528)/1000</f>
        <v>0</v>
      </c>
    </row>
    <row r="617" spans="1:18" hidden="1" outlineLevel="2" x14ac:dyDescent="0.35">
      <c r="A617" s="209" t="str">
        <f>'Usages industrie'!A36</f>
        <v>Usage industriel n°33</v>
      </c>
      <c r="B617" s="209" t="s">
        <v>639</v>
      </c>
      <c r="C617" s="209"/>
      <c r="D617" s="210">
        <f>D566*'Usages industrie'!$O36*(1+'Usages industrie'!$P36)^(D$528-$D$528)/1000</f>
        <v>0</v>
      </c>
      <c r="E617" s="210">
        <f>E566*'Usages industrie'!$O36*(1+'Usages industrie'!$P36)^(E$528-$D$528)/1000</f>
        <v>0</v>
      </c>
      <c r="F617" s="210">
        <f>F566*'Usages industrie'!$O36*(1+'Usages industrie'!$P36)^(F$528-$D$528)/1000</f>
        <v>0</v>
      </c>
      <c r="G617" s="210">
        <f>G566*'Usages industrie'!$O36*(1+'Usages industrie'!$P36)^(G$528-$D$528)/1000</f>
        <v>0</v>
      </c>
      <c r="H617" s="210">
        <f>H566*'Usages industrie'!$O36*(1+'Usages industrie'!$P36)^(H$528-$D$528)/1000</f>
        <v>0</v>
      </c>
      <c r="I617" s="210">
        <f>I566*'Usages industrie'!$O36*(1+'Usages industrie'!$P36)^(I$528-$D$528)/1000</f>
        <v>0</v>
      </c>
      <c r="J617" s="210">
        <f>J566*'Usages industrie'!$O36*(1+'Usages industrie'!$P36)^(J$528-$D$528)/1000</f>
        <v>0</v>
      </c>
      <c r="K617" s="210">
        <f>K566*'Usages industrie'!$O36*(1+'Usages industrie'!$P36)^(K$528-$D$528)/1000</f>
        <v>0</v>
      </c>
      <c r="L617" s="210">
        <f>L566*'Usages industrie'!$O36*(1+'Usages industrie'!$P36)^(L$528-$D$528)/1000</f>
        <v>0</v>
      </c>
      <c r="M617" s="210">
        <f>M566*'Usages industrie'!$O36*(1+'Usages industrie'!$P36)^(M$528-$D$528)/1000</f>
        <v>0</v>
      </c>
      <c r="N617" s="210">
        <f>N566*'Usages industrie'!$O36*(1+'Usages industrie'!$P36)^(N$528-$D$528)/1000</f>
        <v>0</v>
      </c>
      <c r="O617" s="210">
        <f>O566*'Usages industrie'!$O36*(1+'Usages industrie'!$P36)^(O$528-$D$528)/1000</f>
        <v>0</v>
      </c>
      <c r="P617" s="210">
        <f>P566*'Usages industrie'!$O36*(1+'Usages industrie'!$P36)^(P$528-$D$528)/1000</f>
        <v>0</v>
      </c>
      <c r="Q617" s="210">
        <f>Q566*'Usages industrie'!$O36*(1+'Usages industrie'!$P36)^(Q$528-$D$528)/1000</f>
        <v>0</v>
      </c>
      <c r="R617" s="210">
        <f>R566*'Usages industrie'!$O36*(1+'Usages industrie'!$P36)^(R$528-$D$528)/1000</f>
        <v>0</v>
      </c>
    </row>
    <row r="618" spans="1:18" hidden="1" outlineLevel="2" x14ac:dyDescent="0.35">
      <c r="A618" s="209" t="str">
        <f>'Usages industrie'!A37</f>
        <v>Usage industriel n°34</v>
      </c>
      <c r="B618" s="209" t="s">
        <v>639</v>
      </c>
      <c r="C618" s="209"/>
      <c r="D618" s="210">
        <f>D567*'Usages industrie'!$O37*(1+'Usages industrie'!$P37)^(D$528-$D$528)/1000</f>
        <v>0</v>
      </c>
      <c r="E618" s="210">
        <f>E567*'Usages industrie'!$O37*(1+'Usages industrie'!$P37)^(E$528-$D$528)/1000</f>
        <v>0</v>
      </c>
      <c r="F618" s="210">
        <f>F567*'Usages industrie'!$O37*(1+'Usages industrie'!$P37)^(F$528-$D$528)/1000</f>
        <v>0</v>
      </c>
      <c r="G618" s="210">
        <f>G567*'Usages industrie'!$O37*(1+'Usages industrie'!$P37)^(G$528-$D$528)/1000</f>
        <v>0</v>
      </c>
      <c r="H618" s="210">
        <f>H567*'Usages industrie'!$O37*(1+'Usages industrie'!$P37)^(H$528-$D$528)/1000</f>
        <v>0</v>
      </c>
      <c r="I618" s="210">
        <f>I567*'Usages industrie'!$O37*(1+'Usages industrie'!$P37)^(I$528-$D$528)/1000</f>
        <v>0</v>
      </c>
      <c r="J618" s="210">
        <f>J567*'Usages industrie'!$O37*(1+'Usages industrie'!$P37)^(J$528-$D$528)/1000</f>
        <v>0</v>
      </c>
      <c r="K618" s="210">
        <f>K567*'Usages industrie'!$O37*(1+'Usages industrie'!$P37)^(K$528-$D$528)/1000</f>
        <v>0</v>
      </c>
      <c r="L618" s="210">
        <f>L567*'Usages industrie'!$O37*(1+'Usages industrie'!$P37)^(L$528-$D$528)/1000</f>
        <v>0</v>
      </c>
      <c r="M618" s="210">
        <f>M567*'Usages industrie'!$O37*(1+'Usages industrie'!$P37)^(M$528-$D$528)/1000</f>
        <v>0</v>
      </c>
      <c r="N618" s="210">
        <f>N567*'Usages industrie'!$O37*(1+'Usages industrie'!$P37)^(N$528-$D$528)/1000</f>
        <v>0</v>
      </c>
      <c r="O618" s="210">
        <f>O567*'Usages industrie'!$O37*(1+'Usages industrie'!$P37)^(O$528-$D$528)/1000</f>
        <v>0</v>
      </c>
      <c r="P618" s="210">
        <f>P567*'Usages industrie'!$O37*(1+'Usages industrie'!$P37)^(P$528-$D$528)/1000</f>
        <v>0</v>
      </c>
      <c r="Q618" s="210">
        <f>Q567*'Usages industrie'!$O37*(1+'Usages industrie'!$P37)^(Q$528-$D$528)/1000</f>
        <v>0</v>
      </c>
      <c r="R618" s="210">
        <f>R567*'Usages industrie'!$O37*(1+'Usages industrie'!$P37)^(R$528-$D$528)/1000</f>
        <v>0</v>
      </c>
    </row>
    <row r="619" spans="1:18" hidden="1" outlineLevel="2" x14ac:dyDescent="0.35">
      <c r="A619" s="209" t="str">
        <f>'Usages industrie'!A38</f>
        <v>Usage industriel n°35</v>
      </c>
      <c r="B619" s="209" t="s">
        <v>639</v>
      </c>
      <c r="C619" s="209"/>
      <c r="D619" s="210">
        <f>D568*'Usages industrie'!$O38*(1+'Usages industrie'!$P38)^(D$528-$D$528)/1000</f>
        <v>0</v>
      </c>
      <c r="E619" s="210">
        <f>E568*'Usages industrie'!$O38*(1+'Usages industrie'!$P38)^(E$528-$D$528)/1000</f>
        <v>0</v>
      </c>
      <c r="F619" s="210">
        <f>F568*'Usages industrie'!$O38*(1+'Usages industrie'!$P38)^(F$528-$D$528)/1000</f>
        <v>0</v>
      </c>
      <c r="G619" s="210">
        <f>G568*'Usages industrie'!$O38*(1+'Usages industrie'!$P38)^(G$528-$D$528)/1000</f>
        <v>0</v>
      </c>
      <c r="H619" s="210">
        <f>H568*'Usages industrie'!$O38*(1+'Usages industrie'!$P38)^(H$528-$D$528)/1000</f>
        <v>0</v>
      </c>
      <c r="I619" s="210">
        <f>I568*'Usages industrie'!$O38*(1+'Usages industrie'!$P38)^(I$528-$D$528)/1000</f>
        <v>0</v>
      </c>
      <c r="J619" s="210">
        <f>J568*'Usages industrie'!$O38*(1+'Usages industrie'!$P38)^(J$528-$D$528)/1000</f>
        <v>0</v>
      </c>
      <c r="K619" s="210">
        <f>K568*'Usages industrie'!$O38*(1+'Usages industrie'!$P38)^(K$528-$D$528)/1000</f>
        <v>0</v>
      </c>
      <c r="L619" s="210">
        <f>L568*'Usages industrie'!$O38*(1+'Usages industrie'!$P38)^(L$528-$D$528)/1000</f>
        <v>0</v>
      </c>
      <c r="M619" s="210">
        <f>M568*'Usages industrie'!$O38*(1+'Usages industrie'!$P38)^(M$528-$D$528)/1000</f>
        <v>0</v>
      </c>
      <c r="N619" s="210">
        <f>N568*'Usages industrie'!$O38*(1+'Usages industrie'!$P38)^(N$528-$D$528)/1000</f>
        <v>0</v>
      </c>
      <c r="O619" s="210">
        <f>O568*'Usages industrie'!$O38*(1+'Usages industrie'!$P38)^(O$528-$D$528)/1000</f>
        <v>0</v>
      </c>
      <c r="P619" s="210">
        <f>P568*'Usages industrie'!$O38*(1+'Usages industrie'!$P38)^(P$528-$D$528)/1000</f>
        <v>0</v>
      </c>
      <c r="Q619" s="210">
        <f>Q568*'Usages industrie'!$O38*(1+'Usages industrie'!$P38)^(Q$528-$D$528)/1000</f>
        <v>0</v>
      </c>
      <c r="R619" s="210">
        <f>R568*'Usages industrie'!$O38*(1+'Usages industrie'!$P38)^(R$528-$D$528)/1000</f>
        <v>0</v>
      </c>
    </row>
    <row r="620" spans="1:18" hidden="1" outlineLevel="2" x14ac:dyDescent="0.35">
      <c r="A620" s="209" t="str">
        <f>'Usages industrie'!A39</f>
        <v>Usage industriel n°36</v>
      </c>
      <c r="B620" s="209" t="s">
        <v>639</v>
      </c>
      <c r="C620" s="209"/>
      <c r="D620" s="210">
        <f>D569*'Usages industrie'!$O39*(1+'Usages industrie'!$P39)^(D$528-$D$528)/1000</f>
        <v>0</v>
      </c>
      <c r="E620" s="210">
        <f>E569*'Usages industrie'!$O39*(1+'Usages industrie'!$P39)^(E$528-$D$528)/1000</f>
        <v>0</v>
      </c>
      <c r="F620" s="210">
        <f>F569*'Usages industrie'!$O39*(1+'Usages industrie'!$P39)^(F$528-$D$528)/1000</f>
        <v>0</v>
      </c>
      <c r="G620" s="210">
        <f>G569*'Usages industrie'!$O39*(1+'Usages industrie'!$P39)^(G$528-$D$528)/1000</f>
        <v>0</v>
      </c>
      <c r="H620" s="210">
        <f>H569*'Usages industrie'!$O39*(1+'Usages industrie'!$P39)^(H$528-$D$528)/1000</f>
        <v>0</v>
      </c>
      <c r="I620" s="210">
        <f>I569*'Usages industrie'!$O39*(1+'Usages industrie'!$P39)^(I$528-$D$528)/1000</f>
        <v>0</v>
      </c>
      <c r="J620" s="210">
        <f>J569*'Usages industrie'!$O39*(1+'Usages industrie'!$P39)^(J$528-$D$528)/1000</f>
        <v>0</v>
      </c>
      <c r="K620" s="210">
        <f>K569*'Usages industrie'!$O39*(1+'Usages industrie'!$P39)^(K$528-$D$528)/1000</f>
        <v>0</v>
      </c>
      <c r="L620" s="210">
        <f>L569*'Usages industrie'!$O39*(1+'Usages industrie'!$P39)^(L$528-$D$528)/1000</f>
        <v>0</v>
      </c>
      <c r="M620" s="210">
        <f>M569*'Usages industrie'!$O39*(1+'Usages industrie'!$P39)^(M$528-$D$528)/1000</f>
        <v>0</v>
      </c>
      <c r="N620" s="210">
        <f>N569*'Usages industrie'!$O39*(1+'Usages industrie'!$P39)^(N$528-$D$528)/1000</f>
        <v>0</v>
      </c>
      <c r="O620" s="210">
        <f>O569*'Usages industrie'!$O39*(1+'Usages industrie'!$P39)^(O$528-$D$528)/1000</f>
        <v>0</v>
      </c>
      <c r="P620" s="210">
        <f>P569*'Usages industrie'!$O39*(1+'Usages industrie'!$P39)^(P$528-$D$528)/1000</f>
        <v>0</v>
      </c>
      <c r="Q620" s="210">
        <f>Q569*'Usages industrie'!$O39*(1+'Usages industrie'!$P39)^(Q$528-$D$528)/1000</f>
        <v>0</v>
      </c>
      <c r="R620" s="210">
        <f>R569*'Usages industrie'!$O39*(1+'Usages industrie'!$P39)^(R$528-$D$528)/1000</f>
        <v>0</v>
      </c>
    </row>
    <row r="621" spans="1:18" hidden="1" outlineLevel="2" x14ac:dyDescent="0.35">
      <c r="A621" s="209" t="str">
        <f>'Usages industrie'!A40</f>
        <v>Usage industriel n°37</v>
      </c>
      <c r="B621" s="209" t="s">
        <v>639</v>
      </c>
      <c r="C621" s="209"/>
      <c r="D621" s="210">
        <f>D570*'Usages industrie'!$O40*(1+'Usages industrie'!$P40)^(D$528-$D$528)/1000</f>
        <v>0</v>
      </c>
      <c r="E621" s="210">
        <f>E570*'Usages industrie'!$O40*(1+'Usages industrie'!$P40)^(E$528-$D$528)/1000</f>
        <v>0</v>
      </c>
      <c r="F621" s="210">
        <f>F570*'Usages industrie'!$O40*(1+'Usages industrie'!$P40)^(F$528-$D$528)/1000</f>
        <v>0</v>
      </c>
      <c r="G621" s="210">
        <f>G570*'Usages industrie'!$O40*(1+'Usages industrie'!$P40)^(G$528-$D$528)/1000</f>
        <v>0</v>
      </c>
      <c r="H621" s="210">
        <f>H570*'Usages industrie'!$O40*(1+'Usages industrie'!$P40)^(H$528-$D$528)/1000</f>
        <v>0</v>
      </c>
      <c r="I621" s="210">
        <f>I570*'Usages industrie'!$O40*(1+'Usages industrie'!$P40)^(I$528-$D$528)/1000</f>
        <v>0</v>
      </c>
      <c r="J621" s="210">
        <f>J570*'Usages industrie'!$O40*(1+'Usages industrie'!$P40)^(J$528-$D$528)/1000</f>
        <v>0</v>
      </c>
      <c r="K621" s="210">
        <f>K570*'Usages industrie'!$O40*(1+'Usages industrie'!$P40)^(K$528-$D$528)/1000</f>
        <v>0</v>
      </c>
      <c r="L621" s="210">
        <f>L570*'Usages industrie'!$O40*(1+'Usages industrie'!$P40)^(L$528-$D$528)/1000</f>
        <v>0</v>
      </c>
      <c r="M621" s="210">
        <f>M570*'Usages industrie'!$O40*(1+'Usages industrie'!$P40)^(M$528-$D$528)/1000</f>
        <v>0</v>
      </c>
      <c r="N621" s="210">
        <f>N570*'Usages industrie'!$O40*(1+'Usages industrie'!$P40)^(N$528-$D$528)/1000</f>
        <v>0</v>
      </c>
      <c r="O621" s="210">
        <f>O570*'Usages industrie'!$O40*(1+'Usages industrie'!$P40)^(O$528-$D$528)/1000</f>
        <v>0</v>
      </c>
      <c r="P621" s="210">
        <f>P570*'Usages industrie'!$O40*(1+'Usages industrie'!$P40)^(P$528-$D$528)/1000</f>
        <v>0</v>
      </c>
      <c r="Q621" s="210">
        <f>Q570*'Usages industrie'!$O40*(1+'Usages industrie'!$P40)^(Q$528-$D$528)/1000</f>
        <v>0</v>
      </c>
      <c r="R621" s="210">
        <f>R570*'Usages industrie'!$O40*(1+'Usages industrie'!$P40)^(R$528-$D$528)/1000</f>
        <v>0</v>
      </c>
    </row>
    <row r="622" spans="1:18" hidden="1" outlineLevel="2" x14ac:dyDescent="0.35">
      <c r="A622" s="209" t="str">
        <f>'Usages industrie'!A41</f>
        <v>Usage industriel n°38</v>
      </c>
      <c r="B622" s="209" t="s">
        <v>639</v>
      </c>
      <c r="C622" s="209"/>
      <c r="D622" s="210">
        <f>D571*'Usages industrie'!$O41*(1+'Usages industrie'!$P41)^(D$528-$D$528)/1000</f>
        <v>0</v>
      </c>
      <c r="E622" s="210">
        <f>E571*'Usages industrie'!$O41*(1+'Usages industrie'!$P41)^(E$528-$D$528)/1000</f>
        <v>0</v>
      </c>
      <c r="F622" s="210">
        <f>F571*'Usages industrie'!$O41*(1+'Usages industrie'!$P41)^(F$528-$D$528)/1000</f>
        <v>0</v>
      </c>
      <c r="G622" s="210">
        <f>G571*'Usages industrie'!$O41*(1+'Usages industrie'!$P41)^(G$528-$D$528)/1000</f>
        <v>0</v>
      </c>
      <c r="H622" s="210">
        <f>H571*'Usages industrie'!$O41*(1+'Usages industrie'!$P41)^(H$528-$D$528)/1000</f>
        <v>0</v>
      </c>
      <c r="I622" s="210">
        <f>I571*'Usages industrie'!$O41*(1+'Usages industrie'!$P41)^(I$528-$D$528)/1000</f>
        <v>0</v>
      </c>
      <c r="J622" s="210">
        <f>J571*'Usages industrie'!$O41*(1+'Usages industrie'!$P41)^(J$528-$D$528)/1000</f>
        <v>0</v>
      </c>
      <c r="K622" s="210">
        <f>K571*'Usages industrie'!$O41*(1+'Usages industrie'!$P41)^(K$528-$D$528)/1000</f>
        <v>0</v>
      </c>
      <c r="L622" s="210">
        <f>L571*'Usages industrie'!$O41*(1+'Usages industrie'!$P41)^(L$528-$D$528)/1000</f>
        <v>0</v>
      </c>
      <c r="M622" s="210">
        <f>M571*'Usages industrie'!$O41*(1+'Usages industrie'!$P41)^(M$528-$D$528)/1000</f>
        <v>0</v>
      </c>
      <c r="N622" s="210">
        <f>N571*'Usages industrie'!$O41*(1+'Usages industrie'!$P41)^(N$528-$D$528)/1000</f>
        <v>0</v>
      </c>
      <c r="O622" s="210">
        <f>O571*'Usages industrie'!$O41*(1+'Usages industrie'!$P41)^(O$528-$D$528)/1000</f>
        <v>0</v>
      </c>
      <c r="P622" s="210">
        <f>P571*'Usages industrie'!$O41*(1+'Usages industrie'!$P41)^(P$528-$D$528)/1000</f>
        <v>0</v>
      </c>
      <c r="Q622" s="210">
        <f>Q571*'Usages industrie'!$O41*(1+'Usages industrie'!$P41)^(Q$528-$D$528)/1000</f>
        <v>0</v>
      </c>
      <c r="R622" s="210">
        <f>R571*'Usages industrie'!$O41*(1+'Usages industrie'!$P41)^(R$528-$D$528)/1000</f>
        <v>0</v>
      </c>
    </row>
    <row r="623" spans="1:18" hidden="1" outlineLevel="2" x14ac:dyDescent="0.35">
      <c r="A623" s="209" t="str">
        <f>'Usages industrie'!A42</f>
        <v>Usage industriel n°39</v>
      </c>
      <c r="B623" s="209" t="s">
        <v>639</v>
      </c>
      <c r="C623" s="209"/>
      <c r="D623" s="210">
        <f>D572*'Usages industrie'!$O42*(1+'Usages industrie'!$P42)^(D$528-$D$528)/1000</f>
        <v>0</v>
      </c>
      <c r="E623" s="210">
        <f>E572*'Usages industrie'!$O42*(1+'Usages industrie'!$P42)^(E$528-$D$528)/1000</f>
        <v>0</v>
      </c>
      <c r="F623" s="210">
        <f>F572*'Usages industrie'!$O42*(1+'Usages industrie'!$P42)^(F$528-$D$528)/1000</f>
        <v>0</v>
      </c>
      <c r="G623" s="210">
        <f>G572*'Usages industrie'!$O42*(1+'Usages industrie'!$P42)^(G$528-$D$528)/1000</f>
        <v>0</v>
      </c>
      <c r="H623" s="210">
        <f>H572*'Usages industrie'!$O42*(1+'Usages industrie'!$P42)^(H$528-$D$528)/1000</f>
        <v>0</v>
      </c>
      <c r="I623" s="210">
        <f>I572*'Usages industrie'!$O42*(1+'Usages industrie'!$P42)^(I$528-$D$528)/1000</f>
        <v>0</v>
      </c>
      <c r="J623" s="210">
        <f>J572*'Usages industrie'!$O42*(1+'Usages industrie'!$P42)^(J$528-$D$528)/1000</f>
        <v>0</v>
      </c>
      <c r="K623" s="210">
        <f>K572*'Usages industrie'!$O42*(1+'Usages industrie'!$P42)^(K$528-$D$528)/1000</f>
        <v>0</v>
      </c>
      <c r="L623" s="210">
        <f>L572*'Usages industrie'!$O42*(1+'Usages industrie'!$P42)^(L$528-$D$528)/1000</f>
        <v>0</v>
      </c>
      <c r="M623" s="210">
        <f>M572*'Usages industrie'!$O42*(1+'Usages industrie'!$P42)^(M$528-$D$528)/1000</f>
        <v>0</v>
      </c>
      <c r="N623" s="210">
        <f>N572*'Usages industrie'!$O42*(1+'Usages industrie'!$P42)^(N$528-$D$528)/1000</f>
        <v>0</v>
      </c>
      <c r="O623" s="210">
        <f>O572*'Usages industrie'!$O42*(1+'Usages industrie'!$P42)^(O$528-$D$528)/1000</f>
        <v>0</v>
      </c>
      <c r="P623" s="210">
        <f>P572*'Usages industrie'!$O42*(1+'Usages industrie'!$P42)^(P$528-$D$528)/1000</f>
        <v>0</v>
      </c>
      <c r="Q623" s="210">
        <f>Q572*'Usages industrie'!$O42*(1+'Usages industrie'!$P42)^(Q$528-$D$528)/1000</f>
        <v>0</v>
      </c>
      <c r="R623" s="210">
        <f>R572*'Usages industrie'!$O42*(1+'Usages industrie'!$P42)^(R$528-$D$528)/1000</f>
        <v>0</v>
      </c>
    </row>
    <row r="624" spans="1:18" hidden="1" outlineLevel="2" x14ac:dyDescent="0.35">
      <c r="A624" s="209" t="str">
        <f>'Usages industrie'!A43</f>
        <v>Usage industriel n°40</v>
      </c>
      <c r="B624" s="209" t="s">
        <v>639</v>
      </c>
      <c r="C624" s="209"/>
      <c r="D624" s="210">
        <f>D573*'Usages industrie'!$O43*(1+'Usages industrie'!$P43)^(D$528-$D$528)/1000</f>
        <v>0</v>
      </c>
      <c r="E624" s="210">
        <f>E573*'Usages industrie'!$O43*(1+'Usages industrie'!$P43)^(E$528-$D$528)/1000</f>
        <v>0</v>
      </c>
      <c r="F624" s="210">
        <f>F573*'Usages industrie'!$O43*(1+'Usages industrie'!$P43)^(F$528-$D$528)/1000</f>
        <v>0</v>
      </c>
      <c r="G624" s="210">
        <f>G573*'Usages industrie'!$O43*(1+'Usages industrie'!$P43)^(G$528-$D$528)/1000</f>
        <v>0</v>
      </c>
      <c r="H624" s="210">
        <f>H573*'Usages industrie'!$O43*(1+'Usages industrie'!$P43)^(H$528-$D$528)/1000</f>
        <v>0</v>
      </c>
      <c r="I624" s="210">
        <f>I573*'Usages industrie'!$O43*(1+'Usages industrie'!$P43)^(I$528-$D$528)/1000</f>
        <v>0</v>
      </c>
      <c r="J624" s="210">
        <f>J573*'Usages industrie'!$O43*(1+'Usages industrie'!$P43)^(J$528-$D$528)/1000</f>
        <v>0</v>
      </c>
      <c r="K624" s="210">
        <f>K573*'Usages industrie'!$O43*(1+'Usages industrie'!$P43)^(K$528-$D$528)/1000</f>
        <v>0</v>
      </c>
      <c r="L624" s="210">
        <f>L573*'Usages industrie'!$O43*(1+'Usages industrie'!$P43)^(L$528-$D$528)/1000</f>
        <v>0</v>
      </c>
      <c r="M624" s="210">
        <f>M573*'Usages industrie'!$O43*(1+'Usages industrie'!$P43)^(M$528-$D$528)/1000</f>
        <v>0</v>
      </c>
      <c r="N624" s="210">
        <f>N573*'Usages industrie'!$O43*(1+'Usages industrie'!$P43)^(N$528-$D$528)/1000</f>
        <v>0</v>
      </c>
      <c r="O624" s="210">
        <f>O573*'Usages industrie'!$O43*(1+'Usages industrie'!$P43)^(O$528-$D$528)/1000</f>
        <v>0</v>
      </c>
      <c r="P624" s="210">
        <f>P573*'Usages industrie'!$O43*(1+'Usages industrie'!$P43)^(P$528-$D$528)/1000</f>
        <v>0</v>
      </c>
      <c r="Q624" s="210">
        <f>Q573*'Usages industrie'!$O43*(1+'Usages industrie'!$P43)^(Q$528-$D$528)/1000</f>
        <v>0</v>
      </c>
      <c r="R624" s="210">
        <f>R573*'Usages industrie'!$O43*(1+'Usages industrie'!$P43)^(R$528-$D$528)/1000</f>
        <v>0</v>
      </c>
    </row>
    <row r="625" spans="1:18" hidden="1" outlineLevel="2" x14ac:dyDescent="0.35">
      <c r="A625" s="209" t="str">
        <f>'Usages industrie'!A44</f>
        <v>Usage industriel n°41</v>
      </c>
      <c r="B625" s="209" t="s">
        <v>639</v>
      </c>
      <c r="C625" s="209"/>
      <c r="D625" s="210">
        <f>D574*'Usages industrie'!$O44*(1+'Usages industrie'!$P44)^(D$528-$D$528)/1000</f>
        <v>0</v>
      </c>
      <c r="E625" s="210">
        <f>E574*'Usages industrie'!$O44*(1+'Usages industrie'!$P44)^(E$528-$D$528)/1000</f>
        <v>0</v>
      </c>
      <c r="F625" s="210">
        <f>F574*'Usages industrie'!$O44*(1+'Usages industrie'!$P44)^(F$528-$D$528)/1000</f>
        <v>0</v>
      </c>
      <c r="G625" s="210">
        <f>G574*'Usages industrie'!$O44*(1+'Usages industrie'!$P44)^(G$528-$D$528)/1000</f>
        <v>0</v>
      </c>
      <c r="H625" s="210">
        <f>H574*'Usages industrie'!$O44*(1+'Usages industrie'!$P44)^(H$528-$D$528)/1000</f>
        <v>0</v>
      </c>
      <c r="I625" s="210">
        <f>I574*'Usages industrie'!$O44*(1+'Usages industrie'!$P44)^(I$528-$D$528)/1000</f>
        <v>0</v>
      </c>
      <c r="J625" s="210">
        <f>J574*'Usages industrie'!$O44*(1+'Usages industrie'!$P44)^(J$528-$D$528)/1000</f>
        <v>0</v>
      </c>
      <c r="K625" s="210">
        <f>K574*'Usages industrie'!$O44*(1+'Usages industrie'!$P44)^(K$528-$D$528)/1000</f>
        <v>0</v>
      </c>
      <c r="L625" s="210">
        <f>L574*'Usages industrie'!$O44*(1+'Usages industrie'!$P44)^(L$528-$D$528)/1000</f>
        <v>0</v>
      </c>
      <c r="M625" s="210">
        <f>M574*'Usages industrie'!$O44*(1+'Usages industrie'!$P44)^(M$528-$D$528)/1000</f>
        <v>0</v>
      </c>
      <c r="N625" s="210">
        <f>N574*'Usages industrie'!$O44*(1+'Usages industrie'!$P44)^(N$528-$D$528)/1000</f>
        <v>0</v>
      </c>
      <c r="O625" s="210">
        <f>O574*'Usages industrie'!$O44*(1+'Usages industrie'!$P44)^(O$528-$D$528)/1000</f>
        <v>0</v>
      </c>
      <c r="P625" s="210">
        <f>P574*'Usages industrie'!$O44*(1+'Usages industrie'!$P44)^(P$528-$D$528)/1000</f>
        <v>0</v>
      </c>
      <c r="Q625" s="210">
        <f>Q574*'Usages industrie'!$O44*(1+'Usages industrie'!$P44)^(Q$528-$D$528)/1000</f>
        <v>0</v>
      </c>
      <c r="R625" s="210">
        <f>R574*'Usages industrie'!$O44*(1+'Usages industrie'!$P44)^(R$528-$D$528)/1000</f>
        <v>0</v>
      </c>
    </row>
    <row r="626" spans="1:18" hidden="1" outlineLevel="2" x14ac:dyDescent="0.35">
      <c r="A626" s="209" t="str">
        <f>'Usages industrie'!A45</f>
        <v>Usage industriel n°42</v>
      </c>
      <c r="B626" s="209" t="s">
        <v>639</v>
      </c>
      <c r="C626" s="209"/>
      <c r="D626" s="210">
        <f>D575*'Usages industrie'!$O45*(1+'Usages industrie'!$P45)^(D$528-$D$528)/1000</f>
        <v>0</v>
      </c>
      <c r="E626" s="210">
        <f>E575*'Usages industrie'!$O45*(1+'Usages industrie'!$P45)^(E$528-$D$528)/1000</f>
        <v>0</v>
      </c>
      <c r="F626" s="210">
        <f>F575*'Usages industrie'!$O45*(1+'Usages industrie'!$P45)^(F$528-$D$528)/1000</f>
        <v>0</v>
      </c>
      <c r="G626" s="210">
        <f>G575*'Usages industrie'!$O45*(1+'Usages industrie'!$P45)^(G$528-$D$528)/1000</f>
        <v>0</v>
      </c>
      <c r="H626" s="210">
        <f>H575*'Usages industrie'!$O45*(1+'Usages industrie'!$P45)^(H$528-$D$528)/1000</f>
        <v>0</v>
      </c>
      <c r="I626" s="210">
        <f>I575*'Usages industrie'!$O45*(1+'Usages industrie'!$P45)^(I$528-$D$528)/1000</f>
        <v>0</v>
      </c>
      <c r="J626" s="210">
        <f>J575*'Usages industrie'!$O45*(1+'Usages industrie'!$P45)^(J$528-$D$528)/1000</f>
        <v>0</v>
      </c>
      <c r="K626" s="210">
        <f>K575*'Usages industrie'!$O45*(1+'Usages industrie'!$P45)^(K$528-$D$528)/1000</f>
        <v>0</v>
      </c>
      <c r="L626" s="210">
        <f>L575*'Usages industrie'!$O45*(1+'Usages industrie'!$P45)^(L$528-$D$528)/1000</f>
        <v>0</v>
      </c>
      <c r="M626" s="210">
        <f>M575*'Usages industrie'!$O45*(1+'Usages industrie'!$P45)^(M$528-$D$528)/1000</f>
        <v>0</v>
      </c>
      <c r="N626" s="210">
        <f>N575*'Usages industrie'!$O45*(1+'Usages industrie'!$P45)^(N$528-$D$528)/1000</f>
        <v>0</v>
      </c>
      <c r="O626" s="210">
        <f>O575*'Usages industrie'!$O45*(1+'Usages industrie'!$P45)^(O$528-$D$528)/1000</f>
        <v>0</v>
      </c>
      <c r="P626" s="210">
        <f>P575*'Usages industrie'!$O45*(1+'Usages industrie'!$P45)^(P$528-$D$528)/1000</f>
        <v>0</v>
      </c>
      <c r="Q626" s="210">
        <f>Q575*'Usages industrie'!$O45*(1+'Usages industrie'!$P45)^(Q$528-$D$528)/1000</f>
        <v>0</v>
      </c>
      <c r="R626" s="210">
        <f>R575*'Usages industrie'!$O45*(1+'Usages industrie'!$P45)^(R$528-$D$528)/1000</f>
        <v>0</v>
      </c>
    </row>
    <row r="627" spans="1:18" hidden="1" outlineLevel="2" x14ac:dyDescent="0.35">
      <c r="A627" s="209" t="str">
        <f>'Usages industrie'!A46</f>
        <v>Usage industriel n°43</v>
      </c>
      <c r="B627" s="209" t="s">
        <v>639</v>
      </c>
      <c r="C627" s="209"/>
      <c r="D627" s="210">
        <f>D576*'Usages industrie'!$O46*(1+'Usages industrie'!$P46)^(D$528-$D$528)/1000</f>
        <v>0</v>
      </c>
      <c r="E627" s="210">
        <f>E576*'Usages industrie'!$O46*(1+'Usages industrie'!$P46)^(E$528-$D$528)/1000</f>
        <v>0</v>
      </c>
      <c r="F627" s="210">
        <f>F576*'Usages industrie'!$O46*(1+'Usages industrie'!$P46)^(F$528-$D$528)/1000</f>
        <v>0</v>
      </c>
      <c r="G627" s="210">
        <f>G576*'Usages industrie'!$O46*(1+'Usages industrie'!$P46)^(G$528-$D$528)/1000</f>
        <v>0</v>
      </c>
      <c r="H627" s="210">
        <f>H576*'Usages industrie'!$O46*(1+'Usages industrie'!$P46)^(H$528-$D$528)/1000</f>
        <v>0</v>
      </c>
      <c r="I627" s="210">
        <f>I576*'Usages industrie'!$O46*(1+'Usages industrie'!$P46)^(I$528-$D$528)/1000</f>
        <v>0</v>
      </c>
      <c r="J627" s="210">
        <f>J576*'Usages industrie'!$O46*(1+'Usages industrie'!$P46)^(J$528-$D$528)/1000</f>
        <v>0</v>
      </c>
      <c r="K627" s="210">
        <f>K576*'Usages industrie'!$O46*(1+'Usages industrie'!$P46)^(K$528-$D$528)/1000</f>
        <v>0</v>
      </c>
      <c r="L627" s="210">
        <f>L576*'Usages industrie'!$O46*(1+'Usages industrie'!$P46)^(L$528-$D$528)/1000</f>
        <v>0</v>
      </c>
      <c r="M627" s="210">
        <f>M576*'Usages industrie'!$O46*(1+'Usages industrie'!$P46)^(M$528-$D$528)/1000</f>
        <v>0</v>
      </c>
      <c r="N627" s="210">
        <f>N576*'Usages industrie'!$O46*(1+'Usages industrie'!$P46)^(N$528-$D$528)/1000</f>
        <v>0</v>
      </c>
      <c r="O627" s="210">
        <f>O576*'Usages industrie'!$O46*(1+'Usages industrie'!$P46)^(O$528-$D$528)/1000</f>
        <v>0</v>
      </c>
      <c r="P627" s="210">
        <f>P576*'Usages industrie'!$O46*(1+'Usages industrie'!$P46)^(P$528-$D$528)/1000</f>
        <v>0</v>
      </c>
      <c r="Q627" s="210">
        <f>Q576*'Usages industrie'!$O46*(1+'Usages industrie'!$P46)^(Q$528-$D$528)/1000</f>
        <v>0</v>
      </c>
      <c r="R627" s="210">
        <f>R576*'Usages industrie'!$O46*(1+'Usages industrie'!$P46)^(R$528-$D$528)/1000</f>
        <v>0</v>
      </c>
    </row>
    <row r="628" spans="1:18" hidden="1" outlineLevel="2" x14ac:dyDescent="0.35">
      <c r="A628" s="209" t="str">
        <f>'Usages industrie'!A47</f>
        <v>Usage industriel n°44</v>
      </c>
      <c r="B628" s="209" t="s">
        <v>639</v>
      </c>
      <c r="C628" s="209"/>
      <c r="D628" s="210">
        <f>D577*'Usages industrie'!$O47*(1+'Usages industrie'!$P47)^(D$528-$D$528)/1000</f>
        <v>0</v>
      </c>
      <c r="E628" s="210">
        <f>E577*'Usages industrie'!$O47*(1+'Usages industrie'!$P47)^(E$528-$D$528)/1000</f>
        <v>0</v>
      </c>
      <c r="F628" s="210">
        <f>F577*'Usages industrie'!$O47*(1+'Usages industrie'!$P47)^(F$528-$D$528)/1000</f>
        <v>0</v>
      </c>
      <c r="G628" s="210">
        <f>G577*'Usages industrie'!$O47*(1+'Usages industrie'!$P47)^(G$528-$D$528)/1000</f>
        <v>0</v>
      </c>
      <c r="H628" s="210">
        <f>H577*'Usages industrie'!$O47*(1+'Usages industrie'!$P47)^(H$528-$D$528)/1000</f>
        <v>0</v>
      </c>
      <c r="I628" s="210">
        <f>I577*'Usages industrie'!$O47*(1+'Usages industrie'!$P47)^(I$528-$D$528)/1000</f>
        <v>0</v>
      </c>
      <c r="J628" s="210">
        <f>J577*'Usages industrie'!$O47*(1+'Usages industrie'!$P47)^(J$528-$D$528)/1000</f>
        <v>0</v>
      </c>
      <c r="K628" s="210">
        <f>K577*'Usages industrie'!$O47*(1+'Usages industrie'!$P47)^(K$528-$D$528)/1000</f>
        <v>0</v>
      </c>
      <c r="L628" s="210">
        <f>L577*'Usages industrie'!$O47*(1+'Usages industrie'!$P47)^(L$528-$D$528)/1000</f>
        <v>0</v>
      </c>
      <c r="M628" s="210">
        <f>M577*'Usages industrie'!$O47*(1+'Usages industrie'!$P47)^(M$528-$D$528)/1000</f>
        <v>0</v>
      </c>
      <c r="N628" s="210">
        <f>N577*'Usages industrie'!$O47*(1+'Usages industrie'!$P47)^(N$528-$D$528)/1000</f>
        <v>0</v>
      </c>
      <c r="O628" s="210">
        <f>O577*'Usages industrie'!$O47*(1+'Usages industrie'!$P47)^(O$528-$D$528)/1000</f>
        <v>0</v>
      </c>
      <c r="P628" s="210">
        <f>P577*'Usages industrie'!$O47*(1+'Usages industrie'!$P47)^(P$528-$D$528)/1000</f>
        <v>0</v>
      </c>
      <c r="Q628" s="210">
        <f>Q577*'Usages industrie'!$O47*(1+'Usages industrie'!$P47)^(Q$528-$D$528)/1000</f>
        <v>0</v>
      </c>
      <c r="R628" s="210">
        <f>R577*'Usages industrie'!$O47*(1+'Usages industrie'!$P47)^(R$528-$D$528)/1000</f>
        <v>0</v>
      </c>
    </row>
    <row r="629" spans="1:18" hidden="1" outlineLevel="2" x14ac:dyDescent="0.35">
      <c r="A629" s="209" t="str">
        <f>'Usages industrie'!A48</f>
        <v>Usage industriel n°45</v>
      </c>
      <c r="B629" s="209" t="s">
        <v>639</v>
      </c>
      <c r="C629" s="209"/>
      <c r="D629" s="210">
        <f>D578*'Usages industrie'!$O48*(1+'Usages industrie'!$P48)^(D$528-$D$528)/1000</f>
        <v>0</v>
      </c>
      <c r="E629" s="210">
        <f>E578*'Usages industrie'!$O48*(1+'Usages industrie'!$P48)^(E$528-$D$528)/1000</f>
        <v>0</v>
      </c>
      <c r="F629" s="210">
        <f>F578*'Usages industrie'!$O48*(1+'Usages industrie'!$P48)^(F$528-$D$528)/1000</f>
        <v>0</v>
      </c>
      <c r="G629" s="210">
        <f>G578*'Usages industrie'!$O48*(1+'Usages industrie'!$P48)^(G$528-$D$528)/1000</f>
        <v>0</v>
      </c>
      <c r="H629" s="210">
        <f>H578*'Usages industrie'!$O48*(1+'Usages industrie'!$P48)^(H$528-$D$528)/1000</f>
        <v>0</v>
      </c>
      <c r="I629" s="210">
        <f>I578*'Usages industrie'!$O48*(1+'Usages industrie'!$P48)^(I$528-$D$528)/1000</f>
        <v>0</v>
      </c>
      <c r="J629" s="210">
        <f>J578*'Usages industrie'!$O48*(1+'Usages industrie'!$P48)^(J$528-$D$528)/1000</f>
        <v>0</v>
      </c>
      <c r="K629" s="210">
        <f>K578*'Usages industrie'!$O48*(1+'Usages industrie'!$P48)^(K$528-$D$528)/1000</f>
        <v>0</v>
      </c>
      <c r="L629" s="210">
        <f>L578*'Usages industrie'!$O48*(1+'Usages industrie'!$P48)^(L$528-$D$528)/1000</f>
        <v>0</v>
      </c>
      <c r="M629" s="210">
        <f>M578*'Usages industrie'!$O48*(1+'Usages industrie'!$P48)^(M$528-$D$528)/1000</f>
        <v>0</v>
      </c>
      <c r="N629" s="210">
        <f>N578*'Usages industrie'!$O48*(1+'Usages industrie'!$P48)^(N$528-$D$528)/1000</f>
        <v>0</v>
      </c>
      <c r="O629" s="210">
        <f>O578*'Usages industrie'!$O48*(1+'Usages industrie'!$P48)^(O$528-$D$528)/1000</f>
        <v>0</v>
      </c>
      <c r="P629" s="210">
        <f>P578*'Usages industrie'!$O48*(1+'Usages industrie'!$P48)^(P$528-$D$528)/1000</f>
        <v>0</v>
      </c>
      <c r="Q629" s="210">
        <f>Q578*'Usages industrie'!$O48*(1+'Usages industrie'!$P48)^(Q$528-$D$528)/1000</f>
        <v>0</v>
      </c>
      <c r="R629" s="210">
        <f>R578*'Usages industrie'!$O48*(1+'Usages industrie'!$P48)^(R$528-$D$528)/1000</f>
        <v>0</v>
      </c>
    </row>
    <row r="630" spans="1:18" hidden="1" outlineLevel="2" x14ac:dyDescent="0.35">
      <c r="A630" s="209" t="str">
        <f>'Usages industrie'!A49</f>
        <v>Usage industriel n°46</v>
      </c>
      <c r="B630" s="209" t="s">
        <v>639</v>
      </c>
      <c r="C630" s="209"/>
      <c r="D630" s="210">
        <f>D579*'Usages industrie'!$O49*(1+'Usages industrie'!$P49)^(D$528-$D$528)/1000</f>
        <v>0</v>
      </c>
      <c r="E630" s="210">
        <f>E579*'Usages industrie'!$O49*(1+'Usages industrie'!$P49)^(E$528-$D$528)/1000</f>
        <v>0</v>
      </c>
      <c r="F630" s="210">
        <f>F579*'Usages industrie'!$O49*(1+'Usages industrie'!$P49)^(F$528-$D$528)/1000</f>
        <v>0</v>
      </c>
      <c r="G630" s="210">
        <f>G579*'Usages industrie'!$O49*(1+'Usages industrie'!$P49)^(G$528-$D$528)/1000</f>
        <v>0</v>
      </c>
      <c r="H630" s="210">
        <f>H579*'Usages industrie'!$O49*(1+'Usages industrie'!$P49)^(H$528-$D$528)/1000</f>
        <v>0</v>
      </c>
      <c r="I630" s="210">
        <f>I579*'Usages industrie'!$O49*(1+'Usages industrie'!$P49)^(I$528-$D$528)/1000</f>
        <v>0</v>
      </c>
      <c r="J630" s="210">
        <f>J579*'Usages industrie'!$O49*(1+'Usages industrie'!$P49)^(J$528-$D$528)/1000</f>
        <v>0</v>
      </c>
      <c r="K630" s="210">
        <f>K579*'Usages industrie'!$O49*(1+'Usages industrie'!$P49)^(K$528-$D$528)/1000</f>
        <v>0</v>
      </c>
      <c r="L630" s="210">
        <f>L579*'Usages industrie'!$O49*(1+'Usages industrie'!$P49)^(L$528-$D$528)/1000</f>
        <v>0</v>
      </c>
      <c r="M630" s="210">
        <f>M579*'Usages industrie'!$O49*(1+'Usages industrie'!$P49)^(M$528-$D$528)/1000</f>
        <v>0</v>
      </c>
      <c r="N630" s="210">
        <f>N579*'Usages industrie'!$O49*(1+'Usages industrie'!$P49)^(N$528-$D$528)/1000</f>
        <v>0</v>
      </c>
      <c r="O630" s="210">
        <f>O579*'Usages industrie'!$O49*(1+'Usages industrie'!$P49)^(O$528-$D$528)/1000</f>
        <v>0</v>
      </c>
      <c r="P630" s="210">
        <f>P579*'Usages industrie'!$O49*(1+'Usages industrie'!$P49)^(P$528-$D$528)/1000</f>
        <v>0</v>
      </c>
      <c r="Q630" s="210">
        <f>Q579*'Usages industrie'!$O49*(1+'Usages industrie'!$P49)^(Q$528-$D$528)/1000</f>
        <v>0</v>
      </c>
      <c r="R630" s="210">
        <f>R579*'Usages industrie'!$O49*(1+'Usages industrie'!$P49)^(R$528-$D$528)/1000</f>
        <v>0</v>
      </c>
    </row>
    <row r="631" spans="1:18" hidden="1" outlineLevel="2" x14ac:dyDescent="0.35">
      <c r="A631" s="209" t="str">
        <f>'Usages industrie'!A50</f>
        <v>Usage industriel n°47</v>
      </c>
      <c r="B631" s="209" t="s">
        <v>639</v>
      </c>
      <c r="C631" s="209"/>
      <c r="D631" s="210">
        <f>D580*'Usages industrie'!$O50*(1+'Usages industrie'!$P50)^(D$528-$D$528)/1000</f>
        <v>0</v>
      </c>
      <c r="E631" s="210">
        <f>E580*'Usages industrie'!$O50*(1+'Usages industrie'!$P50)^(E$528-$D$528)/1000</f>
        <v>0</v>
      </c>
      <c r="F631" s="210">
        <f>F580*'Usages industrie'!$O50*(1+'Usages industrie'!$P50)^(F$528-$D$528)/1000</f>
        <v>0</v>
      </c>
      <c r="G631" s="210">
        <f>G580*'Usages industrie'!$O50*(1+'Usages industrie'!$P50)^(G$528-$D$528)/1000</f>
        <v>0</v>
      </c>
      <c r="H631" s="210">
        <f>H580*'Usages industrie'!$O50*(1+'Usages industrie'!$P50)^(H$528-$D$528)/1000</f>
        <v>0</v>
      </c>
      <c r="I631" s="210">
        <f>I580*'Usages industrie'!$O50*(1+'Usages industrie'!$P50)^(I$528-$D$528)/1000</f>
        <v>0</v>
      </c>
      <c r="J631" s="210">
        <f>J580*'Usages industrie'!$O50*(1+'Usages industrie'!$P50)^(J$528-$D$528)/1000</f>
        <v>0</v>
      </c>
      <c r="K631" s="210">
        <f>K580*'Usages industrie'!$O50*(1+'Usages industrie'!$P50)^(K$528-$D$528)/1000</f>
        <v>0</v>
      </c>
      <c r="L631" s="210">
        <f>L580*'Usages industrie'!$O50*(1+'Usages industrie'!$P50)^(L$528-$D$528)/1000</f>
        <v>0</v>
      </c>
      <c r="M631" s="210">
        <f>M580*'Usages industrie'!$O50*(1+'Usages industrie'!$P50)^(M$528-$D$528)/1000</f>
        <v>0</v>
      </c>
      <c r="N631" s="210">
        <f>N580*'Usages industrie'!$O50*(1+'Usages industrie'!$P50)^(N$528-$D$528)/1000</f>
        <v>0</v>
      </c>
      <c r="O631" s="210">
        <f>O580*'Usages industrie'!$O50*(1+'Usages industrie'!$P50)^(O$528-$D$528)/1000</f>
        <v>0</v>
      </c>
      <c r="P631" s="210">
        <f>P580*'Usages industrie'!$O50*(1+'Usages industrie'!$P50)^(P$528-$D$528)/1000</f>
        <v>0</v>
      </c>
      <c r="Q631" s="210">
        <f>Q580*'Usages industrie'!$O50*(1+'Usages industrie'!$P50)^(Q$528-$D$528)/1000</f>
        <v>0</v>
      </c>
      <c r="R631" s="210">
        <f>R580*'Usages industrie'!$O50*(1+'Usages industrie'!$P50)^(R$528-$D$528)/1000</f>
        <v>0</v>
      </c>
    </row>
    <row r="632" spans="1:18" hidden="1" outlineLevel="2" x14ac:dyDescent="0.35">
      <c r="A632" s="209" t="str">
        <f>'Usages industrie'!A51</f>
        <v>Usage industriel n°48</v>
      </c>
      <c r="B632" s="209" t="s">
        <v>639</v>
      </c>
      <c r="C632" s="209"/>
      <c r="D632" s="210">
        <f>D581*'Usages industrie'!$O51*(1+'Usages industrie'!$P51)^(D$528-$D$528)/1000</f>
        <v>0</v>
      </c>
      <c r="E632" s="210">
        <f>E581*'Usages industrie'!$O51*(1+'Usages industrie'!$P51)^(E$528-$D$528)/1000</f>
        <v>0</v>
      </c>
      <c r="F632" s="210">
        <f>F581*'Usages industrie'!$O51*(1+'Usages industrie'!$P51)^(F$528-$D$528)/1000</f>
        <v>0</v>
      </c>
      <c r="G632" s="210">
        <f>G581*'Usages industrie'!$O51*(1+'Usages industrie'!$P51)^(G$528-$D$528)/1000</f>
        <v>0</v>
      </c>
      <c r="H632" s="210">
        <f>H581*'Usages industrie'!$O51*(1+'Usages industrie'!$P51)^(H$528-$D$528)/1000</f>
        <v>0</v>
      </c>
      <c r="I632" s="210">
        <f>I581*'Usages industrie'!$O51*(1+'Usages industrie'!$P51)^(I$528-$D$528)/1000</f>
        <v>0</v>
      </c>
      <c r="J632" s="210">
        <f>J581*'Usages industrie'!$O51*(1+'Usages industrie'!$P51)^(J$528-$D$528)/1000</f>
        <v>0</v>
      </c>
      <c r="K632" s="210">
        <f>K581*'Usages industrie'!$O51*(1+'Usages industrie'!$P51)^(K$528-$D$528)/1000</f>
        <v>0</v>
      </c>
      <c r="L632" s="210">
        <f>L581*'Usages industrie'!$O51*(1+'Usages industrie'!$P51)^(L$528-$D$528)/1000</f>
        <v>0</v>
      </c>
      <c r="M632" s="210">
        <f>M581*'Usages industrie'!$O51*(1+'Usages industrie'!$P51)^(M$528-$D$528)/1000</f>
        <v>0</v>
      </c>
      <c r="N632" s="210">
        <f>N581*'Usages industrie'!$O51*(1+'Usages industrie'!$P51)^(N$528-$D$528)/1000</f>
        <v>0</v>
      </c>
      <c r="O632" s="210">
        <f>O581*'Usages industrie'!$O51*(1+'Usages industrie'!$P51)^(O$528-$D$528)/1000</f>
        <v>0</v>
      </c>
      <c r="P632" s="210">
        <f>P581*'Usages industrie'!$O51*(1+'Usages industrie'!$P51)^(P$528-$D$528)/1000</f>
        <v>0</v>
      </c>
      <c r="Q632" s="210">
        <f>Q581*'Usages industrie'!$O51*(1+'Usages industrie'!$P51)^(Q$528-$D$528)/1000</f>
        <v>0</v>
      </c>
      <c r="R632" s="210">
        <f>R581*'Usages industrie'!$O51*(1+'Usages industrie'!$P51)^(R$528-$D$528)/1000</f>
        <v>0</v>
      </c>
    </row>
    <row r="633" spans="1:18" hidden="1" outlineLevel="2" x14ac:dyDescent="0.35">
      <c r="A633" s="209" t="str">
        <f>'Usages industrie'!A52</f>
        <v>Usage industriel n°49</v>
      </c>
      <c r="B633" s="209" t="s">
        <v>639</v>
      </c>
      <c r="C633" s="209"/>
      <c r="D633" s="210">
        <f>D582*'Usages industrie'!$O52*(1+'Usages industrie'!$P52)^(D$528-$D$528)/1000</f>
        <v>0</v>
      </c>
      <c r="E633" s="210">
        <f>E582*'Usages industrie'!$O52*(1+'Usages industrie'!$P52)^(E$528-$D$528)/1000</f>
        <v>0</v>
      </c>
      <c r="F633" s="210">
        <f>F582*'Usages industrie'!$O52*(1+'Usages industrie'!$P52)^(F$528-$D$528)/1000</f>
        <v>0</v>
      </c>
      <c r="G633" s="210">
        <f>G582*'Usages industrie'!$O52*(1+'Usages industrie'!$P52)^(G$528-$D$528)/1000</f>
        <v>0</v>
      </c>
      <c r="H633" s="210">
        <f>H582*'Usages industrie'!$O52*(1+'Usages industrie'!$P52)^(H$528-$D$528)/1000</f>
        <v>0</v>
      </c>
      <c r="I633" s="210">
        <f>I582*'Usages industrie'!$O52*(1+'Usages industrie'!$P52)^(I$528-$D$528)/1000</f>
        <v>0</v>
      </c>
      <c r="J633" s="210">
        <f>J582*'Usages industrie'!$O52*(1+'Usages industrie'!$P52)^(J$528-$D$528)/1000</f>
        <v>0</v>
      </c>
      <c r="K633" s="210">
        <f>K582*'Usages industrie'!$O52*(1+'Usages industrie'!$P52)^(K$528-$D$528)/1000</f>
        <v>0</v>
      </c>
      <c r="L633" s="210">
        <f>L582*'Usages industrie'!$O52*(1+'Usages industrie'!$P52)^(L$528-$D$528)/1000</f>
        <v>0</v>
      </c>
      <c r="M633" s="210">
        <f>M582*'Usages industrie'!$O52*(1+'Usages industrie'!$P52)^(M$528-$D$528)/1000</f>
        <v>0</v>
      </c>
      <c r="N633" s="210">
        <f>N582*'Usages industrie'!$O52*(1+'Usages industrie'!$P52)^(N$528-$D$528)/1000</f>
        <v>0</v>
      </c>
      <c r="O633" s="210">
        <f>O582*'Usages industrie'!$O52*(1+'Usages industrie'!$P52)^(O$528-$D$528)/1000</f>
        <v>0</v>
      </c>
      <c r="P633" s="210">
        <f>P582*'Usages industrie'!$O52*(1+'Usages industrie'!$P52)^(P$528-$D$528)/1000</f>
        <v>0</v>
      </c>
      <c r="Q633" s="210">
        <f>Q582*'Usages industrie'!$O52*(1+'Usages industrie'!$P52)^(Q$528-$D$528)/1000</f>
        <v>0</v>
      </c>
      <c r="R633" s="210">
        <f>R582*'Usages industrie'!$O52*(1+'Usages industrie'!$P52)^(R$528-$D$528)/1000</f>
        <v>0</v>
      </c>
    </row>
    <row r="634" spans="1:18" hidden="1" outlineLevel="2" x14ac:dyDescent="0.35">
      <c r="A634" s="209" t="str">
        <f>'Usages industrie'!A53</f>
        <v>Usage industriel n°50</v>
      </c>
      <c r="B634" s="209" t="s">
        <v>639</v>
      </c>
      <c r="C634" s="209"/>
      <c r="D634" s="210">
        <f>D583*'Usages industrie'!$O53*(1+'Usages industrie'!$P53)^(D$528-$D$528)/1000</f>
        <v>0</v>
      </c>
      <c r="E634" s="210">
        <f>E583*'Usages industrie'!$O53*(1+'Usages industrie'!$P53)^(E$528-$D$528)/1000</f>
        <v>0</v>
      </c>
      <c r="F634" s="210">
        <f>F583*'Usages industrie'!$O53*(1+'Usages industrie'!$P53)^(F$528-$D$528)/1000</f>
        <v>0</v>
      </c>
      <c r="G634" s="210">
        <f>G583*'Usages industrie'!$O53*(1+'Usages industrie'!$P53)^(G$528-$D$528)/1000</f>
        <v>0</v>
      </c>
      <c r="H634" s="210">
        <f>H583*'Usages industrie'!$O53*(1+'Usages industrie'!$P53)^(H$528-$D$528)/1000</f>
        <v>0</v>
      </c>
      <c r="I634" s="210">
        <f>I583*'Usages industrie'!$O53*(1+'Usages industrie'!$P53)^(I$528-$D$528)/1000</f>
        <v>0</v>
      </c>
      <c r="J634" s="210">
        <f>J583*'Usages industrie'!$O53*(1+'Usages industrie'!$P53)^(J$528-$D$528)/1000</f>
        <v>0</v>
      </c>
      <c r="K634" s="210">
        <f>K583*'Usages industrie'!$O53*(1+'Usages industrie'!$P53)^(K$528-$D$528)/1000</f>
        <v>0</v>
      </c>
      <c r="L634" s="210">
        <f>L583*'Usages industrie'!$O53*(1+'Usages industrie'!$P53)^(L$528-$D$528)/1000</f>
        <v>0</v>
      </c>
      <c r="M634" s="210">
        <f>M583*'Usages industrie'!$O53*(1+'Usages industrie'!$P53)^(M$528-$D$528)/1000</f>
        <v>0</v>
      </c>
      <c r="N634" s="210">
        <f>N583*'Usages industrie'!$O53*(1+'Usages industrie'!$P53)^(N$528-$D$528)/1000</f>
        <v>0</v>
      </c>
      <c r="O634" s="210">
        <f>O583*'Usages industrie'!$O53*(1+'Usages industrie'!$P53)^(O$528-$D$528)/1000</f>
        <v>0</v>
      </c>
      <c r="P634" s="210">
        <f>P583*'Usages industrie'!$O53*(1+'Usages industrie'!$P53)^(P$528-$D$528)/1000</f>
        <v>0</v>
      </c>
      <c r="Q634" s="210">
        <f>Q583*'Usages industrie'!$O53*(1+'Usages industrie'!$P53)^(Q$528-$D$528)/1000</f>
        <v>0</v>
      </c>
      <c r="R634" s="210">
        <f>R583*'Usages industrie'!$O53*(1+'Usages industrie'!$P53)^(R$528-$D$528)/1000</f>
        <v>0</v>
      </c>
    </row>
    <row r="635" spans="1:18" hidden="1" outlineLevel="1" collapsed="1" x14ac:dyDescent="0.35">
      <c r="A635" s="209" t="s">
        <v>640</v>
      </c>
      <c r="B635" s="209"/>
      <c r="C635" s="209"/>
      <c r="D635" s="210">
        <f t="shared" ref="D635:R635" si="52">SUM(D585:D634)</f>
        <v>0</v>
      </c>
      <c r="E635" s="210">
        <f t="shared" si="52"/>
        <v>0</v>
      </c>
      <c r="F635" s="210">
        <f t="shared" si="52"/>
        <v>0</v>
      </c>
      <c r="G635" s="210">
        <f t="shared" si="52"/>
        <v>0</v>
      </c>
      <c r="H635" s="210">
        <f t="shared" si="52"/>
        <v>0</v>
      </c>
      <c r="I635" s="210">
        <f t="shared" si="52"/>
        <v>0</v>
      </c>
      <c r="J635" s="210">
        <f t="shared" si="52"/>
        <v>0</v>
      </c>
      <c r="K635" s="210">
        <f t="shared" si="52"/>
        <v>0</v>
      </c>
      <c r="L635" s="210">
        <f t="shared" si="52"/>
        <v>0</v>
      </c>
      <c r="M635" s="210">
        <f t="shared" si="52"/>
        <v>0</v>
      </c>
      <c r="N635" s="210">
        <f t="shared" si="52"/>
        <v>0</v>
      </c>
      <c r="O635" s="210">
        <f t="shared" si="52"/>
        <v>0</v>
      </c>
      <c r="P635" s="210">
        <f t="shared" si="52"/>
        <v>0</v>
      </c>
      <c r="Q635" s="210">
        <f t="shared" si="52"/>
        <v>0</v>
      </c>
      <c r="R635" s="210">
        <f t="shared" si="52"/>
        <v>0</v>
      </c>
    </row>
    <row r="636" spans="1:18" hidden="1" outlineLevel="1" x14ac:dyDescent="0.35">
      <c r="A636" s="43" t="s">
        <v>641</v>
      </c>
      <c r="B636" s="43"/>
      <c r="C636" s="232"/>
      <c r="D636" s="231"/>
      <c r="E636" s="231"/>
      <c r="F636" s="231"/>
      <c r="G636" s="231"/>
      <c r="H636" s="231"/>
      <c r="I636" s="231"/>
      <c r="J636" s="231"/>
      <c r="K636" s="231"/>
      <c r="L636" s="231"/>
      <c r="M636" s="231"/>
      <c r="N636" s="231"/>
      <c r="O636" s="231"/>
      <c r="P636" s="231"/>
      <c r="Q636" s="231"/>
      <c r="R636" s="231"/>
    </row>
    <row r="637" spans="1:18" hidden="1" outlineLevel="1" x14ac:dyDescent="0.35">
      <c r="A637" s="43" t="s">
        <v>642</v>
      </c>
      <c r="B637" s="43"/>
      <c r="C637" s="232"/>
      <c r="D637" s="231"/>
      <c r="E637" s="231"/>
      <c r="F637" s="231"/>
      <c r="G637" s="231"/>
      <c r="H637" s="231"/>
      <c r="I637" s="231"/>
      <c r="J637" s="231"/>
      <c r="K637" s="231"/>
      <c r="L637" s="231"/>
      <c r="M637" s="231"/>
      <c r="N637" s="231"/>
      <c r="O637" s="231"/>
      <c r="P637" s="231"/>
      <c r="Q637" s="231"/>
      <c r="R637" s="231"/>
    </row>
    <row r="638" spans="1:18" hidden="1" outlineLevel="2" x14ac:dyDescent="0.35">
      <c r="A638" s="209" t="str">
        <f>'Usages mobilité'!A4</f>
        <v>Usage mobilité n°1</v>
      </c>
      <c r="B638" s="209" t="s">
        <v>637</v>
      </c>
      <c r="C638" s="209"/>
      <c r="D638" s="210">
        <f>IF(B$525&lt;&gt;"",IF(B$525='Usages mobilité'!BF4,'Usages mobilité'!BD4,0),0)</f>
        <v>0</v>
      </c>
      <c r="E638" s="210">
        <f t="shared" ref="E638:R647" si="53">$D638</f>
        <v>0</v>
      </c>
      <c r="F638" s="210">
        <f t="shared" si="53"/>
        <v>0</v>
      </c>
      <c r="G638" s="210">
        <f t="shared" si="53"/>
        <v>0</v>
      </c>
      <c r="H638" s="210">
        <f t="shared" si="53"/>
        <v>0</v>
      </c>
      <c r="I638" s="210">
        <f t="shared" si="53"/>
        <v>0</v>
      </c>
      <c r="J638" s="210">
        <f t="shared" si="53"/>
        <v>0</v>
      </c>
      <c r="K638" s="210">
        <f t="shared" si="53"/>
        <v>0</v>
      </c>
      <c r="L638" s="210">
        <f t="shared" si="53"/>
        <v>0</v>
      </c>
      <c r="M638" s="210">
        <f t="shared" si="53"/>
        <v>0</v>
      </c>
      <c r="N638" s="210">
        <f t="shared" si="53"/>
        <v>0</v>
      </c>
      <c r="O638" s="210">
        <f t="shared" si="53"/>
        <v>0</v>
      </c>
      <c r="P638" s="210">
        <f t="shared" si="53"/>
        <v>0</v>
      </c>
      <c r="Q638" s="210">
        <f t="shared" si="53"/>
        <v>0</v>
      </c>
      <c r="R638" s="210">
        <f t="shared" si="53"/>
        <v>0</v>
      </c>
    </row>
    <row r="639" spans="1:18" hidden="1" outlineLevel="2" x14ac:dyDescent="0.35">
      <c r="A639" s="209" t="str">
        <f>'Usages mobilité'!A5</f>
        <v>Usage mobilité n°2</v>
      </c>
      <c r="B639" s="209" t="s">
        <v>637</v>
      </c>
      <c r="C639" s="209"/>
      <c r="D639" s="210">
        <f>IF(B$525&lt;&gt;"",IF(B$525='Usages mobilité'!BF5,'Usages mobilité'!BD5,0),0)</f>
        <v>0</v>
      </c>
      <c r="E639" s="210">
        <f t="shared" si="53"/>
        <v>0</v>
      </c>
      <c r="F639" s="210">
        <f t="shared" si="53"/>
        <v>0</v>
      </c>
      <c r="G639" s="210">
        <f t="shared" si="53"/>
        <v>0</v>
      </c>
      <c r="H639" s="210">
        <f t="shared" si="53"/>
        <v>0</v>
      </c>
      <c r="I639" s="210">
        <f t="shared" si="53"/>
        <v>0</v>
      </c>
      <c r="J639" s="210">
        <f t="shared" si="53"/>
        <v>0</v>
      </c>
      <c r="K639" s="210">
        <f t="shared" si="53"/>
        <v>0</v>
      </c>
      <c r="L639" s="210">
        <f t="shared" si="53"/>
        <v>0</v>
      </c>
      <c r="M639" s="210">
        <f t="shared" si="53"/>
        <v>0</v>
      </c>
      <c r="N639" s="210">
        <f t="shared" si="53"/>
        <v>0</v>
      </c>
      <c r="O639" s="210">
        <f t="shared" si="53"/>
        <v>0</v>
      </c>
      <c r="P639" s="210">
        <f t="shared" si="53"/>
        <v>0</v>
      </c>
      <c r="Q639" s="210">
        <f t="shared" si="53"/>
        <v>0</v>
      </c>
      <c r="R639" s="210">
        <f t="shared" si="53"/>
        <v>0</v>
      </c>
    </row>
    <row r="640" spans="1:18" hidden="1" outlineLevel="2" x14ac:dyDescent="0.35">
      <c r="A640" s="209" t="str">
        <f>'Usages mobilité'!A6</f>
        <v>Usage mobilité n°3</v>
      </c>
      <c r="B640" s="209" t="s">
        <v>637</v>
      </c>
      <c r="C640" s="209"/>
      <c r="D640" s="210">
        <f>IF(B$525&lt;&gt;"",IF(B$525='Usages mobilité'!BF6,'Usages mobilité'!BD6,0),0)</f>
        <v>0</v>
      </c>
      <c r="E640" s="210">
        <f t="shared" si="53"/>
        <v>0</v>
      </c>
      <c r="F640" s="210">
        <f t="shared" si="53"/>
        <v>0</v>
      </c>
      <c r="G640" s="210">
        <f t="shared" si="53"/>
        <v>0</v>
      </c>
      <c r="H640" s="210">
        <f t="shared" si="53"/>
        <v>0</v>
      </c>
      <c r="I640" s="210">
        <f t="shared" si="53"/>
        <v>0</v>
      </c>
      <c r="J640" s="210">
        <f t="shared" si="53"/>
        <v>0</v>
      </c>
      <c r="K640" s="210">
        <f t="shared" si="53"/>
        <v>0</v>
      </c>
      <c r="L640" s="210">
        <f t="shared" si="53"/>
        <v>0</v>
      </c>
      <c r="M640" s="210">
        <f t="shared" si="53"/>
        <v>0</v>
      </c>
      <c r="N640" s="210">
        <f t="shared" si="53"/>
        <v>0</v>
      </c>
      <c r="O640" s="210">
        <f t="shared" si="53"/>
        <v>0</v>
      </c>
      <c r="P640" s="210">
        <f t="shared" si="53"/>
        <v>0</v>
      </c>
      <c r="Q640" s="210">
        <f t="shared" si="53"/>
        <v>0</v>
      </c>
      <c r="R640" s="210">
        <f t="shared" si="53"/>
        <v>0</v>
      </c>
    </row>
    <row r="641" spans="1:18" hidden="1" outlineLevel="2" x14ac:dyDescent="0.35">
      <c r="A641" s="209" t="str">
        <f>'Usages mobilité'!A7</f>
        <v>Usage mobilité n°4</v>
      </c>
      <c r="B641" s="209" t="s">
        <v>637</v>
      </c>
      <c r="C641" s="209"/>
      <c r="D641" s="210">
        <f>IF(B$525&lt;&gt;"",IF(B$525='Usages mobilité'!BF7,'Usages mobilité'!BD7,0),0)</f>
        <v>0</v>
      </c>
      <c r="E641" s="210">
        <f t="shared" si="53"/>
        <v>0</v>
      </c>
      <c r="F641" s="210">
        <f t="shared" si="53"/>
        <v>0</v>
      </c>
      <c r="G641" s="210">
        <f t="shared" si="53"/>
        <v>0</v>
      </c>
      <c r="H641" s="210">
        <f t="shared" si="53"/>
        <v>0</v>
      </c>
      <c r="I641" s="210">
        <f t="shared" si="53"/>
        <v>0</v>
      </c>
      <c r="J641" s="210">
        <f t="shared" si="53"/>
        <v>0</v>
      </c>
      <c r="K641" s="210">
        <f t="shared" si="53"/>
        <v>0</v>
      </c>
      <c r="L641" s="210">
        <f t="shared" si="53"/>
        <v>0</v>
      </c>
      <c r="M641" s="210">
        <f t="shared" si="53"/>
        <v>0</v>
      </c>
      <c r="N641" s="210">
        <f t="shared" si="53"/>
        <v>0</v>
      </c>
      <c r="O641" s="210">
        <f t="shared" si="53"/>
        <v>0</v>
      </c>
      <c r="P641" s="210">
        <f t="shared" si="53"/>
        <v>0</v>
      </c>
      <c r="Q641" s="210">
        <f t="shared" si="53"/>
        <v>0</v>
      </c>
      <c r="R641" s="210">
        <f t="shared" si="53"/>
        <v>0</v>
      </c>
    </row>
    <row r="642" spans="1:18" hidden="1" outlineLevel="2" x14ac:dyDescent="0.35">
      <c r="A642" s="209" t="str">
        <f>'Usages mobilité'!A8</f>
        <v>Usage mobilité n°5</v>
      </c>
      <c r="B642" s="209" t="s">
        <v>637</v>
      </c>
      <c r="C642" s="209"/>
      <c r="D642" s="210">
        <f>IF(B$525&lt;&gt;"",IF(B$525='Usages mobilité'!BF8,'Usages mobilité'!BD8,0),0)</f>
        <v>0</v>
      </c>
      <c r="E642" s="210">
        <f t="shared" si="53"/>
        <v>0</v>
      </c>
      <c r="F642" s="210">
        <f t="shared" si="53"/>
        <v>0</v>
      </c>
      <c r="G642" s="210">
        <f t="shared" si="53"/>
        <v>0</v>
      </c>
      <c r="H642" s="210">
        <f t="shared" si="53"/>
        <v>0</v>
      </c>
      <c r="I642" s="210">
        <f t="shared" si="53"/>
        <v>0</v>
      </c>
      <c r="J642" s="210">
        <f t="shared" si="53"/>
        <v>0</v>
      </c>
      <c r="K642" s="210">
        <f t="shared" si="53"/>
        <v>0</v>
      </c>
      <c r="L642" s="210">
        <f t="shared" si="53"/>
        <v>0</v>
      </c>
      <c r="M642" s="210">
        <f t="shared" si="53"/>
        <v>0</v>
      </c>
      <c r="N642" s="210">
        <f t="shared" si="53"/>
        <v>0</v>
      </c>
      <c r="O642" s="210">
        <f t="shared" si="53"/>
        <v>0</v>
      </c>
      <c r="P642" s="210">
        <f t="shared" si="53"/>
        <v>0</v>
      </c>
      <c r="Q642" s="210">
        <f t="shared" si="53"/>
        <v>0</v>
      </c>
      <c r="R642" s="210">
        <f t="shared" si="53"/>
        <v>0</v>
      </c>
    </row>
    <row r="643" spans="1:18" hidden="1" outlineLevel="2" x14ac:dyDescent="0.35">
      <c r="A643" s="209" t="str">
        <f>'Usages mobilité'!A9</f>
        <v>Usage mobilité n°6</v>
      </c>
      <c r="B643" s="209" t="s">
        <v>637</v>
      </c>
      <c r="C643" s="209"/>
      <c r="D643" s="210">
        <f>IF(B$525&lt;&gt;"",IF(B$525='Usages mobilité'!BF9,'Usages mobilité'!BD9,0),0)</f>
        <v>0</v>
      </c>
      <c r="E643" s="210">
        <f t="shared" si="53"/>
        <v>0</v>
      </c>
      <c r="F643" s="210">
        <f t="shared" si="53"/>
        <v>0</v>
      </c>
      <c r="G643" s="210">
        <f t="shared" si="53"/>
        <v>0</v>
      </c>
      <c r="H643" s="210">
        <f t="shared" si="53"/>
        <v>0</v>
      </c>
      <c r="I643" s="210">
        <f t="shared" si="53"/>
        <v>0</v>
      </c>
      <c r="J643" s="210">
        <f t="shared" si="53"/>
        <v>0</v>
      </c>
      <c r="K643" s="210">
        <f t="shared" si="53"/>
        <v>0</v>
      </c>
      <c r="L643" s="210">
        <f t="shared" si="53"/>
        <v>0</v>
      </c>
      <c r="M643" s="210">
        <f t="shared" si="53"/>
        <v>0</v>
      </c>
      <c r="N643" s="210">
        <f t="shared" si="53"/>
        <v>0</v>
      </c>
      <c r="O643" s="210">
        <f t="shared" si="53"/>
        <v>0</v>
      </c>
      <c r="P643" s="210">
        <f t="shared" si="53"/>
        <v>0</v>
      </c>
      <c r="Q643" s="210">
        <f t="shared" si="53"/>
        <v>0</v>
      </c>
      <c r="R643" s="210">
        <f t="shared" si="53"/>
        <v>0</v>
      </c>
    </row>
    <row r="644" spans="1:18" hidden="1" outlineLevel="2" x14ac:dyDescent="0.35">
      <c r="A644" s="209" t="str">
        <f>'Usages mobilité'!A10</f>
        <v>Usage mobilité n°7</v>
      </c>
      <c r="B644" s="209" t="s">
        <v>637</v>
      </c>
      <c r="C644" s="209"/>
      <c r="D644" s="210">
        <f>IF(B$525&lt;&gt;"",IF(B$525='Usages mobilité'!BF10,'Usages mobilité'!BD10,0),0)</f>
        <v>0</v>
      </c>
      <c r="E644" s="210">
        <f t="shared" si="53"/>
        <v>0</v>
      </c>
      <c r="F644" s="210">
        <f t="shared" si="53"/>
        <v>0</v>
      </c>
      <c r="G644" s="210">
        <f t="shared" si="53"/>
        <v>0</v>
      </c>
      <c r="H644" s="210">
        <f t="shared" si="53"/>
        <v>0</v>
      </c>
      <c r="I644" s="210">
        <f t="shared" si="53"/>
        <v>0</v>
      </c>
      <c r="J644" s="210">
        <f t="shared" si="53"/>
        <v>0</v>
      </c>
      <c r="K644" s="210">
        <f t="shared" si="53"/>
        <v>0</v>
      </c>
      <c r="L644" s="210">
        <f t="shared" si="53"/>
        <v>0</v>
      </c>
      <c r="M644" s="210">
        <f t="shared" si="53"/>
        <v>0</v>
      </c>
      <c r="N644" s="210">
        <f t="shared" si="53"/>
        <v>0</v>
      </c>
      <c r="O644" s="210">
        <f t="shared" si="53"/>
        <v>0</v>
      </c>
      <c r="P644" s="210">
        <f t="shared" si="53"/>
        <v>0</v>
      </c>
      <c r="Q644" s="210">
        <f t="shared" si="53"/>
        <v>0</v>
      </c>
      <c r="R644" s="210">
        <f t="shared" si="53"/>
        <v>0</v>
      </c>
    </row>
    <row r="645" spans="1:18" hidden="1" outlineLevel="2" x14ac:dyDescent="0.35">
      <c r="A645" s="209" t="str">
        <f>'Usages mobilité'!A11</f>
        <v>Usage mobilité n°8</v>
      </c>
      <c r="B645" s="209" t="s">
        <v>637</v>
      </c>
      <c r="C645" s="209"/>
      <c r="D645" s="210">
        <f>IF(B$525&lt;&gt;"",IF(B$525='Usages mobilité'!BF11,'Usages mobilité'!BD11,0),0)</f>
        <v>0</v>
      </c>
      <c r="E645" s="210">
        <f t="shared" si="53"/>
        <v>0</v>
      </c>
      <c r="F645" s="210">
        <f t="shared" si="53"/>
        <v>0</v>
      </c>
      <c r="G645" s="210">
        <f t="shared" si="53"/>
        <v>0</v>
      </c>
      <c r="H645" s="210">
        <f t="shared" si="53"/>
        <v>0</v>
      </c>
      <c r="I645" s="210">
        <f t="shared" si="53"/>
        <v>0</v>
      </c>
      <c r="J645" s="210">
        <f t="shared" si="53"/>
        <v>0</v>
      </c>
      <c r="K645" s="210">
        <f t="shared" si="53"/>
        <v>0</v>
      </c>
      <c r="L645" s="210">
        <f t="shared" si="53"/>
        <v>0</v>
      </c>
      <c r="M645" s="210">
        <f t="shared" si="53"/>
        <v>0</v>
      </c>
      <c r="N645" s="210">
        <f t="shared" si="53"/>
        <v>0</v>
      </c>
      <c r="O645" s="210">
        <f t="shared" si="53"/>
        <v>0</v>
      </c>
      <c r="P645" s="210">
        <f t="shared" si="53"/>
        <v>0</v>
      </c>
      <c r="Q645" s="210">
        <f t="shared" si="53"/>
        <v>0</v>
      </c>
      <c r="R645" s="210">
        <f t="shared" si="53"/>
        <v>0</v>
      </c>
    </row>
    <row r="646" spans="1:18" hidden="1" outlineLevel="2" x14ac:dyDescent="0.35">
      <c r="A646" s="209" t="str">
        <f>'Usages mobilité'!A12</f>
        <v>Usage mobilité n°9</v>
      </c>
      <c r="B646" s="209" t="s">
        <v>637</v>
      </c>
      <c r="C646" s="209"/>
      <c r="D646" s="210">
        <f>IF(B$525&lt;&gt;"",IF(B$525='Usages mobilité'!BF12,'Usages mobilité'!BD12,0),0)</f>
        <v>0</v>
      </c>
      <c r="E646" s="210">
        <f t="shared" si="53"/>
        <v>0</v>
      </c>
      <c r="F646" s="210">
        <f t="shared" si="53"/>
        <v>0</v>
      </c>
      <c r="G646" s="210">
        <f t="shared" si="53"/>
        <v>0</v>
      </c>
      <c r="H646" s="210">
        <f t="shared" si="53"/>
        <v>0</v>
      </c>
      <c r="I646" s="210">
        <f t="shared" si="53"/>
        <v>0</v>
      </c>
      <c r="J646" s="210">
        <f t="shared" si="53"/>
        <v>0</v>
      </c>
      <c r="K646" s="210">
        <f t="shared" si="53"/>
        <v>0</v>
      </c>
      <c r="L646" s="210">
        <f t="shared" si="53"/>
        <v>0</v>
      </c>
      <c r="M646" s="210">
        <f t="shared" si="53"/>
        <v>0</v>
      </c>
      <c r="N646" s="210">
        <f t="shared" si="53"/>
        <v>0</v>
      </c>
      <c r="O646" s="210">
        <f t="shared" si="53"/>
        <v>0</v>
      </c>
      <c r="P646" s="210">
        <f t="shared" si="53"/>
        <v>0</v>
      </c>
      <c r="Q646" s="210">
        <f t="shared" si="53"/>
        <v>0</v>
      </c>
      <c r="R646" s="210">
        <f t="shared" si="53"/>
        <v>0</v>
      </c>
    </row>
    <row r="647" spans="1:18" hidden="1" outlineLevel="2" x14ac:dyDescent="0.35">
      <c r="A647" s="209" t="str">
        <f>'Usages mobilité'!A13</f>
        <v>Usage mobilité n°10</v>
      </c>
      <c r="B647" s="209" t="s">
        <v>637</v>
      </c>
      <c r="C647" s="209"/>
      <c r="D647" s="210">
        <f>IF(B$525&lt;&gt;"",IF(B$525='Usages mobilité'!BF13,'Usages mobilité'!BD13,0),0)</f>
        <v>0</v>
      </c>
      <c r="E647" s="210">
        <f t="shared" si="53"/>
        <v>0</v>
      </c>
      <c r="F647" s="210">
        <f t="shared" si="53"/>
        <v>0</v>
      </c>
      <c r="G647" s="210">
        <f t="shared" si="53"/>
        <v>0</v>
      </c>
      <c r="H647" s="210">
        <f t="shared" si="53"/>
        <v>0</v>
      </c>
      <c r="I647" s="210">
        <f t="shared" si="53"/>
        <v>0</v>
      </c>
      <c r="J647" s="210">
        <f t="shared" si="53"/>
        <v>0</v>
      </c>
      <c r="K647" s="210">
        <f t="shared" si="53"/>
        <v>0</v>
      </c>
      <c r="L647" s="210">
        <f t="shared" si="53"/>
        <v>0</v>
      </c>
      <c r="M647" s="210">
        <f t="shared" si="53"/>
        <v>0</v>
      </c>
      <c r="N647" s="210">
        <f t="shared" si="53"/>
        <v>0</v>
      </c>
      <c r="O647" s="210">
        <f t="shared" si="53"/>
        <v>0</v>
      </c>
      <c r="P647" s="210">
        <f t="shared" si="53"/>
        <v>0</v>
      </c>
      <c r="Q647" s="210">
        <f t="shared" si="53"/>
        <v>0</v>
      </c>
      <c r="R647" s="210">
        <f t="shared" si="53"/>
        <v>0</v>
      </c>
    </row>
    <row r="648" spans="1:18" hidden="1" outlineLevel="2" x14ac:dyDescent="0.35">
      <c r="A648" s="209" t="str">
        <f>'Usages mobilité'!A14</f>
        <v>Usage mobilité n°11</v>
      </c>
      <c r="B648" s="209" t="s">
        <v>637</v>
      </c>
      <c r="C648" s="209"/>
      <c r="D648" s="210">
        <f>IF(B$525&lt;&gt;"",IF(B$525='Usages mobilité'!BF14,'Usages mobilité'!BD14,0),0)</f>
        <v>0</v>
      </c>
      <c r="E648" s="210">
        <f t="shared" ref="E648:R657" si="54">$D648</f>
        <v>0</v>
      </c>
      <c r="F648" s="210">
        <f t="shared" si="54"/>
        <v>0</v>
      </c>
      <c r="G648" s="210">
        <f t="shared" si="54"/>
        <v>0</v>
      </c>
      <c r="H648" s="210">
        <f t="shared" si="54"/>
        <v>0</v>
      </c>
      <c r="I648" s="210">
        <f t="shared" si="54"/>
        <v>0</v>
      </c>
      <c r="J648" s="210">
        <f t="shared" si="54"/>
        <v>0</v>
      </c>
      <c r="K648" s="210">
        <f t="shared" si="54"/>
        <v>0</v>
      </c>
      <c r="L648" s="210">
        <f t="shared" si="54"/>
        <v>0</v>
      </c>
      <c r="M648" s="210">
        <f t="shared" si="54"/>
        <v>0</v>
      </c>
      <c r="N648" s="210">
        <f t="shared" si="54"/>
        <v>0</v>
      </c>
      <c r="O648" s="210">
        <f t="shared" si="54"/>
        <v>0</v>
      </c>
      <c r="P648" s="210">
        <f t="shared" si="54"/>
        <v>0</v>
      </c>
      <c r="Q648" s="210">
        <f t="shared" si="54"/>
        <v>0</v>
      </c>
      <c r="R648" s="210">
        <f t="shared" si="54"/>
        <v>0</v>
      </c>
    </row>
    <row r="649" spans="1:18" hidden="1" outlineLevel="2" x14ac:dyDescent="0.35">
      <c r="A649" s="209" t="str">
        <f>'Usages mobilité'!A15</f>
        <v>Usage mobilité n°12</v>
      </c>
      <c r="B649" s="209" t="s">
        <v>637</v>
      </c>
      <c r="C649" s="209"/>
      <c r="D649" s="210">
        <f>IF(B$525&lt;&gt;"",IF(B$525='Usages mobilité'!BF15,'Usages mobilité'!BD15,0),0)</f>
        <v>0</v>
      </c>
      <c r="E649" s="210">
        <f t="shared" si="54"/>
        <v>0</v>
      </c>
      <c r="F649" s="210">
        <f t="shared" si="54"/>
        <v>0</v>
      </c>
      <c r="G649" s="210">
        <f t="shared" si="54"/>
        <v>0</v>
      </c>
      <c r="H649" s="210">
        <f t="shared" si="54"/>
        <v>0</v>
      </c>
      <c r="I649" s="210">
        <f t="shared" si="54"/>
        <v>0</v>
      </c>
      <c r="J649" s="210">
        <f t="shared" si="54"/>
        <v>0</v>
      </c>
      <c r="K649" s="210">
        <f t="shared" si="54"/>
        <v>0</v>
      </c>
      <c r="L649" s="210">
        <f t="shared" si="54"/>
        <v>0</v>
      </c>
      <c r="M649" s="210">
        <f t="shared" si="54"/>
        <v>0</v>
      </c>
      <c r="N649" s="210">
        <f t="shared" si="54"/>
        <v>0</v>
      </c>
      <c r="O649" s="210">
        <f t="shared" si="54"/>
        <v>0</v>
      </c>
      <c r="P649" s="210">
        <f t="shared" si="54"/>
        <v>0</v>
      </c>
      <c r="Q649" s="210">
        <f t="shared" si="54"/>
        <v>0</v>
      </c>
      <c r="R649" s="210">
        <f t="shared" si="54"/>
        <v>0</v>
      </c>
    </row>
    <row r="650" spans="1:18" hidden="1" outlineLevel="2" x14ac:dyDescent="0.35">
      <c r="A650" s="209" t="str">
        <f>'Usages mobilité'!A16</f>
        <v>Usage mobilité n°13</v>
      </c>
      <c r="B650" s="209" t="s">
        <v>637</v>
      </c>
      <c r="C650" s="209"/>
      <c r="D650" s="210">
        <f>IF(B$525&lt;&gt;"",IF(B$525='Usages mobilité'!BF16,'Usages mobilité'!BD16,0),0)</f>
        <v>0</v>
      </c>
      <c r="E650" s="210">
        <f t="shared" si="54"/>
        <v>0</v>
      </c>
      <c r="F650" s="210">
        <f t="shared" si="54"/>
        <v>0</v>
      </c>
      <c r="G650" s="210">
        <f t="shared" si="54"/>
        <v>0</v>
      </c>
      <c r="H650" s="210">
        <f t="shared" si="54"/>
        <v>0</v>
      </c>
      <c r="I650" s="210">
        <f t="shared" si="54"/>
        <v>0</v>
      </c>
      <c r="J650" s="210">
        <f t="shared" si="54"/>
        <v>0</v>
      </c>
      <c r="K650" s="210">
        <f t="shared" si="54"/>
        <v>0</v>
      </c>
      <c r="L650" s="210">
        <f t="shared" si="54"/>
        <v>0</v>
      </c>
      <c r="M650" s="210">
        <f t="shared" si="54"/>
        <v>0</v>
      </c>
      <c r="N650" s="210">
        <f t="shared" si="54"/>
        <v>0</v>
      </c>
      <c r="O650" s="210">
        <f t="shared" si="54"/>
        <v>0</v>
      </c>
      <c r="P650" s="210">
        <f t="shared" si="54"/>
        <v>0</v>
      </c>
      <c r="Q650" s="210">
        <f t="shared" si="54"/>
        <v>0</v>
      </c>
      <c r="R650" s="210">
        <f t="shared" si="54"/>
        <v>0</v>
      </c>
    </row>
    <row r="651" spans="1:18" hidden="1" outlineLevel="2" x14ac:dyDescent="0.35">
      <c r="A651" s="209" t="str">
        <f>'Usages mobilité'!A17</f>
        <v>Usage mobilité n°14</v>
      </c>
      <c r="B651" s="209" t="s">
        <v>637</v>
      </c>
      <c r="C651" s="209"/>
      <c r="D651" s="210">
        <f>IF(B$525&lt;&gt;"",IF(B$525='Usages mobilité'!BF17,'Usages mobilité'!BD17,0),0)</f>
        <v>0</v>
      </c>
      <c r="E651" s="210">
        <f t="shared" si="54"/>
        <v>0</v>
      </c>
      <c r="F651" s="210">
        <f t="shared" si="54"/>
        <v>0</v>
      </c>
      <c r="G651" s="210">
        <f t="shared" si="54"/>
        <v>0</v>
      </c>
      <c r="H651" s="210">
        <f t="shared" si="54"/>
        <v>0</v>
      </c>
      <c r="I651" s="210">
        <f t="shared" si="54"/>
        <v>0</v>
      </c>
      <c r="J651" s="210">
        <f t="shared" si="54"/>
        <v>0</v>
      </c>
      <c r="K651" s="210">
        <f t="shared" si="54"/>
        <v>0</v>
      </c>
      <c r="L651" s="210">
        <f t="shared" si="54"/>
        <v>0</v>
      </c>
      <c r="M651" s="210">
        <f t="shared" si="54"/>
        <v>0</v>
      </c>
      <c r="N651" s="210">
        <f t="shared" si="54"/>
        <v>0</v>
      </c>
      <c r="O651" s="210">
        <f t="shared" si="54"/>
        <v>0</v>
      </c>
      <c r="P651" s="210">
        <f t="shared" si="54"/>
        <v>0</v>
      </c>
      <c r="Q651" s="210">
        <f t="shared" si="54"/>
        <v>0</v>
      </c>
      <c r="R651" s="210">
        <f t="shared" si="54"/>
        <v>0</v>
      </c>
    </row>
    <row r="652" spans="1:18" hidden="1" outlineLevel="2" x14ac:dyDescent="0.35">
      <c r="A652" s="209" t="str">
        <f>'Usages mobilité'!A18</f>
        <v>Usage mobilité n°15</v>
      </c>
      <c r="B652" s="209" t="s">
        <v>637</v>
      </c>
      <c r="C652" s="209"/>
      <c r="D652" s="210">
        <f>IF(B$525&lt;&gt;"",IF(B$525='Usages mobilité'!BF18,'Usages mobilité'!BD18,0),0)</f>
        <v>0</v>
      </c>
      <c r="E652" s="210">
        <f t="shared" si="54"/>
        <v>0</v>
      </c>
      <c r="F652" s="210">
        <f t="shared" si="54"/>
        <v>0</v>
      </c>
      <c r="G652" s="210">
        <f t="shared" si="54"/>
        <v>0</v>
      </c>
      <c r="H652" s="210">
        <f t="shared" si="54"/>
        <v>0</v>
      </c>
      <c r="I652" s="210">
        <f t="shared" si="54"/>
        <v>0</v>
      </c>
      <c r="J652" s="210">
        <f t="shared" si="54"/>
        <v>0</v>
      </c>
      <c r="K652" s="210">
        <f t="shared" si="54"/>
        <v>0</v>
      </c>
      <c r="L652" s="210">
        <f t="shared" si="54"/>
        <v>0</v>
      </c>
      <c r="M652" s="210">
        <f t="shared" si="54"/>
        <v>0</v>
      </c>
      <c r="N652" s="210">
        <f t="shared" si="54"/>
        <v>0</v>
      </c>
      <c r="O652" s="210">
        <f t="shared" si="54"/>
        <v>0</v>
      </c>
      <c r="P652" s="210">
        <f t="shared" si="54"/>
        <v>0</v>
      </c>
      <c r="Q652" s="210">
        <f t="shared" si="54"/>
        <v>0</v>
      </c>
      <c r="R652" s="210">
        <f t="shared" si="54"/>
        <v>0</v>
      </c>
    </row>
    <row r="653" spans="1:18" hidden="1" outlineLevel="2" x14ac:dyDescent="0.35">
      <c r="A653" s="209" t="str">
        <f>'Usages mobilité'!A19</f>
        <v>Usage mobilité n°16</v>
      </c>
      <c r="B653" s="209" t="s">
        <v>637</v>
      </c>
      <c r="C653" s="209"/>
      <c r="D653" s="210">
        <f>IF(B$525&lt;&gt;"",IF(B$525='Usages mobilité'!BF19,'Usages mobilité'!BD19,0),0)</f>
        <v>0</v>
      </c>
      <c r="E653" s="210">
        <f t="shared" si="54"/>
        <v>0</v>
      </c>
      <c r="F653" s="210">
        <f t="shared" si="54"/>
        <v>0</v>
      </c>
      <c r="G653" s="210">
        <f t="shared" si="54"/>
        <v>0</v>
      </c>
      <c r="H653" s="210">
        <f t="shared" si="54"/>
        <v>0</v>
      </c>
      <c r="I653" s="210">
        <f t="shared" si="54"/>
        <v>0</v>
      </c>
      <c r="J653" s="210">
        <f t="shared" si="54"/>
        <v>0</v>
      </c>
      <c r="K653" s="210">
        <f t="shared" si="54"/>
        <v>0</v>
      </c>
      <c r="L653" s="210">
        <f t="shared" si="54"/>
        <v>0</v>
      </c>
      <c r="M653" s="210">
        <f t="shared" si="54"/>
        <v>0</v>
      </c>
      <c r="N653" s="210">
        <f t="shared" si="54"/>
        <v>0</v>
      </c>
      <c r="O653" s="210">
        <f t="shared" si="54"/>
        <v>0</v>
      </c>
      <c r="P653" s="210">
        <f t="shared" si="54"/>
        <v>0</v>
      </c>
      <c r="Q653" s="210">
        <f t="shared" si="54"/>
        <v>0</v>
      </c>
      <c r="R653" s="210">
        <f t="shared" si="54"/>
        <v>0</v>
      </c>
    </row>
    <row r="654" spans="1:18" hidden="1" outlineLevel="2" x14ac:dyDescent="0.35">
      <c r="A654" s="209" t="str">
        <f>'Usages mobilité'!A20</f>
        <v>Usage mobilité n°17</v>
      </c>
      <c r="B654" s="209" t="s">
        <v>637</v>
      </c>
      <c r="C654" s="209"/>
      <c r="D654" s="210">
        <f>IF(B$525&lt;&gt;"",IF(B$525='Usages mobilité'!BF20,'Usages mobilité'!BD20,0),0)</f>
        <v>0</v>
      </c>
      <c r="E654" s="210">
        <f t="shared" si="54"/>
        <v>0</v>
      </c>
      <c r="F654" s="210">
        <f t="shared" si="54"/>
        <v>0</v>
      </c>
      <c r="G654" s="210">
        <f t="shared" si="54"/>
        <v>0</v>
      </c>
      <c r="H654" s="210">
        <f t="shared" si="54"/>
        <v>0</v>
      </c>
      <c r="I654" s="210">
        <f t="shared" si="54"/>
        <v>0</v>
      </c>
      <c r="J654" s="210">
        <f t="shared" si="54"/>
        <v>0</v>
      </c>
      <c r="K654" s="210">
        <f t="shared" si="54"/>
        <v>0</v>
      </c>
      <c r="L654" s="210">
        <f t="shared" si="54"/>
        <v>0</v>
      </c>
      <c r="M654" s="210">
        <f t="shared" si="54"/>
        <v>0</v>
      </c>
      <c r="N654" s="210">
        <f t="shared" si="54"/>
        <v>0</v>
      </c>
      <c r="O654" s="210">
        <f t="shared" si="54"/>
        <v>0</v>
      </c>
      <c r="P654" s="210">
        <f t="shared" si="54"/>
        <v>0</v>
      </c>
      <c r="Q654" s="210">
        <f t="shared" si="54"/>
        <v>0</v>
      </c>
      <c r="R654" s="210">
        <f t="shared" si="54"/>
        <v>0</v>
      </c>
    </row>
    <row r="655" spans="1:18" hidden="1" outlineLevel="2" x14ac:dyDescent="0.35">
      <c r="A655" s="209" t="str">
        <f>'Usages mobilité'!A21</f>
        <v>Usage mobilité n°18</v>
      </c>
      <c r="B655" s="209" t="s">
        <v>637</v>
      </c>
      <c r="C655" s="209"/>
      <c r="D655" s="210">
        <f>IF(B$525&lt;&gt;"",IF(B$525='Usages mobilité'!BF21,'Usages mobilité'!BD21,0),0)</f>
        <v>0</v>
      </c>
      <c r="E655" s="210">
        <f t="shared" si="54"/>
        <v>0</v>
      </c>
      <c r="F655" s="210">
        <f t="shared" si="54"/>
        <v>0</v>
      </c>
      <c r="G655" s="210">
        <f t="shared" si="54"/>
        <v>0</v>
      </c>
      <c r="H655" s="210">
        <f t="shared" si="54"/>
        <v>0</v>
      </c>
      <c r="I655" s="210">
        <f t="shared" si="54"/>
        <v>0</v>
      </c>
      <c r="J655" s="210">
        <f t="shared" si="54"/>
        <v>0</v>
      </c>
      <c r="K655" s="210">
        <f t="shared" si="54"/>
        <v>0</v>
      </c>
      <c r="L655" s="210">
        <f t="shared" si="54"/>
        <v>0</v>
      </c>
      <c r="M655" s="210">
        <f t="shared" si="54"/>
        <v>0</v>
      </c>
      <c r="N655" s="210">
        <f t="shared" si="54"/>
        <v>0</v>
      </c>
      <c r="O655" s="210">
        <f t="shared" si="54"/>
        <v>0</v>
      </c>
      <c r="P655" s="210">
        <f t="shared" si="54"/>
        <v>0</v>
      </c>
      <c r="Q655" s="210">
        <f t="shared" si="54"/>
        <v>0</v>
      </c>
      <c r="R655" s="210">
        <f t="shared" si="54"/>
        <v>0</v>
      </c>
    </row>
    <row r="656" spans="1:18" hidden="1" outlineLevel="2" x14ac:dyDescent="0.35">
      <c r="A656" s="209" t="str">
        <f>'Usages mobilité'!A22</f>
        <v>Usage mobilité n°19</v>
      </c>
      <c r="B656" s="209" t="s">
        <v>637</v>
      </c>
      <c r="C656" s="209"/>
      <c r="D656" s="210">
        <f>IF(B$525&lt;&gt;"",IF(B$525='Usages mobilité'!BF22,'Usages mobilité'!BD22,0),0)</f>
        <v>0</v>
      </c>
      <c r="E656" s="210">
        <f t="shared" si="54"/>
        <v>0</v>
      </c>
      <c r="F656" s="210">
        <f t="shared" si="54"/>
        <v>0</v>
      </c>
      <c r="G656" s="210">
        <f t="shared" si="54"/>
        <v>0</v>
      </c>
      <c r="H656" s="210">
        <f t="shared" si="54"/>
        <v>0</v>
      </c>
      <c r="I656" s="210">
        <f t="shared" si="54"/>
        <v>0</v>
      </c>
      <c r="J656" s="210">
        <f t="shared" si="54"/>
        <v>0</v>
      </c>
      <c r="K656" s="210">
        <f t="shared" si="54"/>
        <v>0</v>
      </c>
      <c r="L656" s="210">
        <f t="shared" si="54"/>
        <v>0</v>
      </c>
      <c r="M656" s="210">
        <f t="shared" si="54"/>
        <v>0</v>
      </c>
      <c r="N656" s="210">
        <f t="shared" si="54"/>
        <v>0</v>
      </c>
      <c r="O656" s="210">
        <f t="shared" si="54"/>
        <v>0</v>
      </c>
      <c r="P656" s="210">
        <f t="shared" si="54"/>
        <v>0</v>
      </c>
      <c r="Q656" s="210">
        <f t="shared" si="54"/>
        <v>0</v>
      </c>
      <c r="R656" s="210">
        <f t="shared" si="54"/>
        <v>0</v>
      </c>
    </row>
    <row r="657" spans="1:18" hidden="1" outlineLevel="2" x14ac:dyDescent="0.35">
      <c r="A657" s="209" t="str">
        <f>'Usages mobilité'!A23</f>
        <v>Usage mobilité n°20</v>
      </c>
      <c r="B657" s="209" t="s">
        <v>637</v>
      </c>
      <c r="C657" s="209"/>
      <c r="D657" s="210">
        <f>IF(B$525&lt;&gt;"",IF(B$525='Usages mobilité'!BF23,'Usages mobilité'!BD23,0),0)</f>
        <v>0</v>
      </c>
      <c r="E657" s="210">
        <f t="shared" si="54"/>
        <v>0</v>
      </c>
      <c r="F657" s="210">
        <f t="shared" si="54"/>
        <v>0</v>
      </c>
      <c r="G657" s="210">
        <f t="shared" si="54"/>
        <v>0</v>
      </c>
      <c r="H657" s="210">
        <f t="shared" si="54"/>
        <v>0</v>
      </c>
      <c r="I657" s="210">
        <f t="shared" si="54"/>
        <v>0</v>
      </c>
      <c r="J657" s="210">
        <f t="shared" si="54"/>
        <v>0</v>
      </c>
      <c r="K657" s="210">
        <f t="shared" si="54"/>
        <v>0</v>
      </c>
      <c r="L657" s="210">
        <f t="shared" si="54"/>
        <v>0</v>
      </c>
      <c r="M657" s="210">
        <f t="shared" si="54"/>
        <v>0</v>
      </c>
      <c r="N657" s="210">
        <f t="shared" si="54"/>
        <v>0</v>
      </c>
      <c r="O657" s="210">
        <f t="shared" si="54"/>
        <v>0</v>
      </c>
      <c r="P657" s="210">
        <f t="shared" si="54"/>
        <v>0</v>
      </c>
      <c r="Q657" s="210">
        <f t="shared" si="54"/>
        <v>0</v>
      </c>
      <c r="R657" s="210">
        <f t="shared" si="54"/>
        <v>0</v>
      </c>
    </row>
    <row r="658" spans="1:18" hidden="1" outlineLevel="2" x14ac:dyDescent="0.35">
      <c r="A658" s="209" t="str">
        <f>'Usages mobilité'!A24</f>
        <v>Usage mobilité n°21</v>
      </c>
      <c r="B658" s="209" t="s">
        <v>637</v>
      </c>
      <c r="C658" s="209"/>
      <c r="D658" s="210">
        <f>IF(B$525&lt;&gt;"",IF(B$525='Usages mobilité'!BF24,'Usages mobilité'!BD24,0),0)</f>
        <v>0</v>
      </c>
      <c r="E658" s="210">
        <f t="shared" ref="E658:R667" si="55">$D658</f>
        <v>0</v>
      </c>
      <c r="F658" s="210">
        <f t="shared" si="55"/>
        <v>0</v>
      </c>
      <c r="G658" s="210">
        <f t="shared" si="55"/>
        <v>0</v>
      </c>
      <c r="H658" s="210">
        <f t="shared" si="55"/>
        <v>0</v>
      </c>
      <c r="I658" s="210">
        <f t="shared" si="55"/>
        <v>0</v>
      </c>
      <c r="J658" s="210">
        <f t="shared" si="55"/>
        <v>0</v>
      </c>
      <c r="K658" s="210">
        <f t="shared" si="55"/>
        <v>0</v>
      </c>
      <c r="L658" s="210">
        <f t="shared" si="55"/>
        <v>0</v>
      </c>
      <c r="M658" s="210">
        <f t="shared" si="55"/>
        <v>0</v>
      </c>
      <c r="N658" s="210">
        <f t="shared" si="55"/>
        <v>0</v>
      </c>
      <c r="O658" s="210">
        <f t="shared" si="55"/>
        <v>0</v>
      </c>
      <c r="P658" s="210">
        <f t="shared" si="55"/>
        <v>0</v>
      </c>
      <c r="Q658" s="210">
        <f t="shared" si="55"/>
        <v>0</v>
      </c>
      <c r="R658" s="210">
        <f t="shared" si="55"/>
        <v>0</v>
      </c>
    </row>
    <row r="659" spans="1:18" hidden="1" outlineLevel="2" x14ac:dyDescent="0.35">
      <c r="A659" s="209" t="str">
        <f>'Usages mobilité'!A25</f>
        <v>Usage mobilité n°22</v>
      </c>
      <c r="B659" s="209" t="s">
        <v>637</v>
      </c>
      <c r="C659" s="209"/>
      <c r="D659" s="210">
        <f>IF(B$525&lt;&gt;"",IF(B$525='Usages mobilité'!BF25,'Usages mobilité'!BD25,0),0)</f>
        <v>0</v>
      </c>
      <c r="E659" s="210">
        <f t="shared" si="55"/>
        <v>0</v>
      </c>
      <c r="F659" s="210">
        <f t="shared" si="55"/>
        <v>0</v>
      </c>
      <c r="G659" s="210">
        <f t="shared" si="55"/>
        <v>0</v>
      </c>
      <c r="H659" s="210">
        <f t="shared" si="55"/>
        <v>0</v>
      </c>
      <c r="I659" s="210">
        <f t="shared" si="55"/>
        <v>0</v>
      </c>
      <c r="J659" s="210">
        <f t="shared" si="55"/>
        <v>0</v>
      </c>
      <c r="K659" s="210">
        <f t="shared" si="55"/>
        <v>0</v>
      </c>
      <c r="L659" s="210">
        <f t="shared" si="55"/>
        <v>0</v>
      </c>
      <c r="M659" s="210">
        <f t="shared" si="55"/>
        <v>0</v>
      </c>
      <c r="N659" s="210">
        <f t="shared" si="55"/>
        <v>0</v>
      </c>
      <c r="O659" s="210">
        <f t="shared" si="55"/>
        <v>0</v>
      </c>
      <c r="P659" s="210">
        <f t="shared" si="55"/>
        <v>0</v>
      </c>
      <c r="Q659" s="210">
        <f t="shared" si="55"/>
        <v>0</v>
      </c>
      <c r="R659" s="210">
        <f t="shared" si="55"/>
        <v>0</v>
      </c>
    </row>
    <row r="660" spans="1:18" hidden="1" outlineLevel="2" x14ac:dyDescent="0.35">
      <c r="A660" s="209" t="str">
        <f>'Usages mobilité'!A26</f>
        <v>Usage mobilité n°23</v>
      </c>
      <c r="B660" s="209" t="s">
        <v>637</v>
      </c>
      <c r="C660" s="209"/>
      <c r="D660" s="210">
        <f>IF(B$525&lt;&gt;"",IF(B$525='Usages mobilité'!BF26,'Usages mobilité'!BD26,0),0)</f>
        <v>0</v>
      </c>
      <c r="E660" s="210">
        <f t="shared" si="55"/>
        <v>0</v>
      </c>
      <c r="F660" s="210">
        <f t="shared" si="55"/>
        <v>0</v>
      </c>
      <c r="G660" s="210">
        <f t="shared" si="55"/>
        <v>0</v>
      </c>
      <c r="H660" s="210">
        <f t="shared" si="55"/>
        <v>0</v>
      </c>
      <c r="I660" s="210">
        <f t="shared" si="55"/>
        <v>0</v>
      </c>
      <c r="J660" s="210">
        <f t="shared" si="55"/>
        <v>0</v>
      </c>
      <c r="K660" s="210">
        <f t="shared" si="55"/>
        <v>0</v>
      </c>
      <c r="L660" s="210">
        <f t="shared" si="55"/>
        <v>0</v>
      </c>
      <c r="M660" s="210">
        <f t="shared" si="55"/>
        <v>0</v>
      </c>
      <c r="N660" s="210">
        <f t="shared" si="55"/>
        <v>0</v>
      </c>
      <c r="O660" s="210">
        <f t="shared" si="55"/>
        <v>0</v>
      </c>
      <c r="P660" s="210">
        <f t="shared" si="55"/>
        <v>0</v>
      </c>
      <c r="Q660" s="210">
        <f t="shared" si="55"/>
        <v>0</v>
      </c>
      <c r="R660" s="210">
        <f t="shared" si="55"/>
        <v>0</v>
      </c>
    </row>
    <row r="661" spans="1:18" hidden="1" outlineLevel="2" x14ac:dyDescent="0.35">
      <c r="A661" s="209" t="str">
        <f>'Usages mobilité'!A27</f>
        <v>Usage mobilité n°24</v>
      </c>
      <c r="B661" s="209" t="s">
        <v>637</v>
      </c>
      <c r="C661" s="209"/>
      <c r="D661" s="210">
        <f>IF(B$525&lt;&gt;"",IF(B$525='Usages mobilité'!BF27,'Usages mobilité'!BD27,0),0)</f>
        <v>0</v>
      </c>
      <c r="E661" s="210">
        <f t="shared" si="55"/>
        <v>0</v>
      </c>
      <c r="F661" s="210">
        <f t="shared" si="55"/>
        <v>0</v>
      </c>
      <c r="G661" s="210">
        <f t="shared" si="55"/>
        <v>0</v>
      </c>
      <c r="H661" s="210">
        <f t="shared" si="55"/>
        <v>0</v>
      </c>
      <c r="I661" s="210">
        <f t="shared" si="55"/>
        <v>0</v>
      </c>
      <c r="J661" s="210">
        <f t="shared" si="55"/>
        <v>0</v>
      </c>
      <c r="K661" s="210">
        <f t="shared" si="55"/>
        <v>0</v>
      </c>
      <c r="L661" s="210">
        <f t="shared" si="55"/>
        <v>0</v>
      </c>
      <c r="M661" s="210">
        <f t="shared" si="55"/>
        <v>0</v>
      </c>
      <c r="N661" s="210">
        <f t="shared" si="55"/>
        <v>0</v>
      </c>
      <c r="O661" s="210">
        <f t="shared" si="55"/>
        <v>0</v>
      </c>
      <c r="P661" s="210">
        <f t="shared" si="55"/>
        <v>0</v>
      </c>
      <c r="Q661" s="210">
        <f t="shared" si="55"/>
        <v>0</v>
      </c>
      <c r="R661" s="210">
        <f t="shared" si="55"/>
        <v>0</v>
      </c>
    </row>
    <row r="662" spans="1:18" hidden="1" outlineLevel="2" x14ac:dyDescent="0.35">
      <c r="A662" s="209" t="str">
        <f>'Usages mobilité'!A28</f>
        <v>Usage mobilité n°25</v>
      </c>
      <c r="B662" s="209" t="s">
        <v>637</v>
      </c>
      <c r="C662" s="209"/>
      <c r="D662" s="210">
        <f>IF(B$525&lt;&gt;"",IF(B$525='Usages mobilité'!BF28,'Usages mobilité'!BD28,0),0)</f>
        <v>0</v>
      </c>
      <c r="E662" s="210">
        <f t="shared" si="55"/>
        <v>0</v>
      </c>
      <c r="F662" s="210">
        <f t="shared" si="55"/>
        <v>0</v>
      </c>
      <c r="G662" s="210">
        <f t="shared" si="55"/>
        <v>0</v>
      </c>
      <c r="H662" s="210">
        <f t="shared" si="55"/>
        <v>0</v>
      </c>
      <c r="I662" s="210">
        <f t="shared" si="55"/>
        <v>0</v>
      </c>
      <c r="J662" s="210">
        <f t="shared" si="55"/>
        <v>0</v>
      </c>
      <c r="K662" s="210">
        <f t="shared" si="55"/>
        <v>0</v>
      </c>
      <c r="L662" s="210">
        <f t="shared" si="55"/>
        <v>0</v>
      </c>
      <c r="M662" s="210">
        <f t="shared" si="55"/>
        <v>0</v>
      </c>
      <c r="N662" s="210">
        <f t="shared" si="55"/>
        <v>0</v>
      </c>
      <c r="O662" s="210">
        <f t="shared" si="55"/>
        <v>0</v>
      </c>
      <c r="P662" s="210">
        <f t="shared" si="55"/>
        <v>0</v>
      </c>
      <c r="Q662" s="210">
        <f t="shared" si="55"/>
        <v>0</v>
      </c>
      <c r="R662" s="210">
        <f t="shared" si="55"/>
        <v>0</v>
      </c>
    </row>
    <row r="663" spans="1:18" hidden="1" outlineLevel="2" x14ac:dyDescent="0.35">
      <c r="A663" s="209" t="str">
        <f>'Usages mobilité'!A29</f>
        <v>Usage mobilité n°26</v>
      </c>
      <c r="B663" s="209" t="s">
        <v>637</v>
      </c>
      <c r="C663" s="209"/>
      <c r="D663" s="210">
        <f>IF(B$525&lt;&gt;"",IF(B$525='Usages mobilité'!BF29,'Usages mobilité'!BD29,0),0)</f>
        <v>0</v>
      </c>
      <c r="E663" s="210">
        <f t="shared" si="55"/>
        <v>0</v>
      </c>
      <c r="F663" s="210">
        <f t="shared" si="55"/>
        <v>0</v>
      </c>
      <c r="G663" s="210">
        <f t="shared" si="55"/>
        <v>0</v>
      </c>
      <c r="H663" s="210">
        <f t="shared" si="55"/>
        <v>0</v>
      </c>
      <c r="I663" s="210">
        <f t="shared" si="55"/>
        <v>0</v>
      </c>
      <c r="J663" s="210">
        <f t="shared" si="55"/>
        <v>0</v>
      </c>
      <c r="K663" s="210">
        <f t="shared" si="55"/>
        <v>0</v>
      </c>
      <c r="L663" s="210">
        <f t="shared" si="55"/>
        <v>0</v>
      </c>
      <c r="M663" s="210">
        <f t="shared" si="55"/>
        <v>0</v>
      </c>
      <c r="N663" s="210">
        <f t="shared" si="55"/>
        <v>0</v>
      </c>
      <c r="O663" s="210">
        <f t="shared" si="55"/>
        <v>0</v>
      </c>
      <c r="P663" s="210">
        <f t="shared" si="55"/>
        <v>0</v>
      </c>
      <c r="Q663" s="210">
        <f t="shared" si="55"/>
        <v>0</v>
      </c>
      <c r="R663" s="210">
        <f t="shared" si="55"/>
        <v>0</v>
      </c>
    </row>
    <row r="664" spans="1:18" hidden="1" outlineLevel="2" x14ac:dyDescent="0.35">
      <c r="A664" s="209" t="str">
        <f>'Usages mobilité'!A30</f>
        <v>Usage mobilité n°27</v>
      </c>
      <c r="B664" s="209" t="s">
        <v>637</v>
      </c>
      <c r="C664" s="209"/>
      <c r="D664" s="210">
        <f>IF(B$525&lt;&gt;"",IF(B$525='Usages mobilité'!BF30,'Usages mobilité'!BD30,0),0)</f>
        <v>0</v>
      </c>
      <c r="E664" s="210">
        <f t="shared" si="55"/>
        <v>0</v>
      </c>
      <c r="F664" s="210">
        <f t="shared" si="55"/>
        <v>0</v>
      </c>
      <c r="G664" s="210">
        <f t="shared" si="55"/>
        <v>0</v>
      </c>
      <c r="H664" s="210">
        <f t="shared" si="55"/>
        <v>0</v>
      </c>
      <c r="I664" s="210">
        <f t="shared" si="55"/>
        <v>0</v>
      </c>
      <c r="J664" s="210">
        <f t="shared" si="55"/>
        <v>0</v>
      </c>
      <c r="K664" s="210">
        <f t="shared" si="55"/>
        <v>0</v>
      </c>
      <c r="L664" s="210">
        <f t="shared" si="55"/>
        <v>0</v>
      </c>
      <c r="M664" s="210">
        <f t="shared" si="55"/>
        <v>0</v>
      </c>
      <c r="N664" s="210">
        <f t="shared" si="55"/>
        <v>0</v>
      </c>
      <c r="O664" s="210">
        <f t="shared" si="55"/>
        <v>0</v>
      </c>
      <c r="P664" s="210">
        <f t="shared" si="55"/>
        <v>0</v>
      </c>
      <c r="Q664" s="210">
        <f t="shared" si="55"/>
        <v>0</v>
      </c>
      <c r="R664" s="210">
        <f t="shared" si="55"/>
        <v>0</v>
      </c>
    </row>
    <row r="665" spans="1:18" hidden="1" outlineLevel="2" x14ac:dyDescent="0.35">
      <c r="A665" s="209" t="str">
        <f>'Usages mobilité'!A31</f>
        <v>Usage mobilité n°28</v>
      </c>
      <c r="B665" s="209" t="s">
        <v>637</v>
      </c>
      <c r="C665" s="209"/>
      <c r="D665" s="210">
        <f>IF(B$525&lt;&gt;"",IF(B$525='Usages mobilité'!BF31,'Usages mobilité'!BD31,0),0)</f>
        <v>0</v>
      </c>
      <c r="E665" s="210">
        <f t="shared" si="55"/>
        <v>0</v>
      </c>
      <c r="F665" s="210">
        <f t="shared" si="55"/>
        <v>0</v>
      </c>
      <c r="G665" s="210">
        <f t="shared" si="55"/>
        <v>0</v>
      </c>
      <c r="H665" s="210">
        <f t="shared" si="55"/>
        <v>0</v>
      </c>
      <c r="I665" s="210">
        <f t="shared" si="55"/>
        <v>0</v>
      </c>
      <c r="J665" s="210">
        <f t="shared" si="55"/>
        <v>0</v>
      </c>
      <c r="K665" s="210">
        <f t="shared" si="55"/>
        <v>0</v>
      </c>
      <c r="L665" s="210">
        <f t="shared" si="55"/>
        <v>0</v>
      </c>
      <c r="M665" s="210">
        <f t="shared" si="55"/>
        <v>0</v>
      </c>
      <c r="N665" s="210">
        <f t="shared" si="55"/>
        <v>0</v>
      </c>
      <c r="O665" s="210">
        <f t="shared" si="55"/>
        <v>0</v>
      </c>
      <c r="P665" s="210">
        <f t="shared" si="55"/>
        <v>0</v>
      </c>
      <c r="Q665" s="210">
        <f t="shared" si="55"/>
        <v>0</v>
      </c>
      <c r="R665" s="210">
        <f t="shared" si="55"/>
        <v>0</v>
      </c>
    </row>
    <row r="666" spans="1:18" hidden="1" outlineLevel="2" x14ac:dyDescent="0.35">
      <c r="A666" s="209" t="str">
        <f>'Usages mobilité'!A32</f>
        <v>Usage mobilité n°29</v>
      </c>
      <c r="B666" s="209" t="s">
        <v>637</v>
      </c>
      <c r="C666" s="209"/>
      <c r="D666" s="210">
        <f>IF(B$525&lt;&gt;"",IF(B$525='Usages mobilité'!BF32,'Usages mobilité'!BD32,0),0)</f>
        <v>0</v>
      </c>
      <c r="E666" s="210">
        <f t="shared" si="55"/>
        <v>0</v>
      </c>
      <c r="F666" s="210">
        <f t="shared" si="55"/>
        <v>0</v>
      </c>
      <c r="G666" s="210">
        <f t="shared" si="55"/>
        <v>0</v>
      </c>
      <c r="H666" s="210">
        <f t="shared" si="55"/>
        <v>0</v>
      </c>
      <c r="I666" s="210">
        <f t="shared" si="55"/>
        <v>0</v>
      </c>
      <c r="J666" s="210">
        <f t="shared" si="55"/>
        <v>0</v>
      </c>
      <c r="K666" s="210">
        <f t="shared" si="55"/>
        <v>0</v>
      </c>
      <c r="L666" s="210">
        <f t="shared" si="55"/>
        <v>0</v>
      </c>
      <c r="M666" s="210">
        <f t="shared" si="55"/>
        <v>0</v>
      </c>
      <c r="N666" s="210">
        <f t="shared" si="55"/>
        <v>0</v>
      </c>
      <c r="O666" s="210">
        <f t="shared" si="55"/>
        <v>0</v>
      </c>
      <c r="P666" s="210">
        <f t="shared" si="55"/>
        <v>0</v>
      </c>
      <c r="Q666" s="210">
        <f t="shared" si="55"/>
        <v>0</v>
      </c>
      <c r="R666" s="210">
        <f t="shared" si="55"/>
        <v>0</v>
      </c>
    </row>
    <row r="667" spans="1:18" hidden="1" outlineLevel="2" x14ac:dyDescent="0.35">
      <c r="A667" s="209" t="str">
        <f>'Usages mobilité'!A33</f>
        <v>Usage mobilité n°30</v>
      </c>
      <c r="B667" s="209" t="s">
        <v>637</v>
      </c>
      <c r="C667" s="209"/>
      <c r="D667" s="210">
        <f>IF(B$525&lt;&gt;"",IF(B$525='Usages mobilité'!BF33,'Usages mobilité'!BD33,0),0)</f>
        <v>0</v>
      </c>
      <c r="E667" s="210">
        <f t="shared" si="55"/>
        <v>0</v>
      </c>
      <c r="F667" s="210">
        <f t="shared" si="55"/>
        <v>0</v>
      </c>
      <c r="G667" s="210">
        <f t="shared" si="55"/>
        <v>0</v>
      </c>
      <c r="H667" s="210">
        <f t="shared" si="55"/>
        <v>0</v>
      </c>
      <c r="I667" s="210">
        <f t="shared" si="55"/>
        <v>0</v>
      </c>
      <c r="J667" s="210">
        <f t="shared" si="55"/>
        <v>0</v>
      </c>
      <c r="K667" s="210">
        <f t="shared" si="55"/>
        <v>0</v>
      </c>
      <c r="L667" s="210">
        <f t="shared" si="55"/>
        <v>0</v>
      </c>
      <c r="M667" s="210">
        <f t="shared" si="55"/>
        <v>0</v>
      </c>
      <c r="N667" s="210">
        <f t="shared" si="55"/>
        <v>0</v>
      </c>
      <c r="O667" s="210">
        <f t="shared" si="55"/>
        <v>0</v>
      </c>
      <c r="P667" s="210">
        <f t="shared" si="55"/>
        <v>0</v>
      </c>
      <c r="Q667" s="210">
        <f t="shared" si="55"/>
        <v>0</v>
      </c>
      <c r="R667" s="210">
        <f t="shared" si="55"/>
        <v>0</v>
      </c>
    </row>
    <row r="668" spans="1:18" hidden="1" outlineLevel="2" x14ac:dyDescent="0.35">
      <c r="A668" s="209" t="str">
        <f>'Usages mobilité'!A34</f>
        <v>Usage mobilité n°31</v>
      </c>
      <c r="B668" s="209" t="s">
        <v>637</v>
      </c>
      <c r="C668" s="209"/>
      <c r="D668" s="210">
        <f>IF(B$525&lt;&gt;"",IF(B$525='Usages mobilité'!BF34,'Usages mobilité'!BD34,0),0)</f>
        <v>0</v>
      </c>
      <c r="E668" s="210">
        <f t="shared" ref="E668:R677" si="56">$D668</f>
        <v>0</v>
      </c>
      <c r="F668" s="210">
        <f t="shared" si="56"/>
        <v>0</v>
      </c>
      <c r="G668" s="210">
        <f t="shared" si="56"/>
        <v>0</v>
      </c>
      <c r="H668" s="210">
        <f t="shared" si="56"/>
        <v>0</v>
      </c>
      <c r="I668" s="210">
        <f t="shared" si="56"/>
        <v>0</v>
      </c>
      <c r="J668" s="210">
        <f t="shared" si="56"/>
        <v>0</v>
      </c>
      <c r="K668" s="210">
        <f t="shared" si="56"/>
        <v>0</v>
      </c>
      <c r="L668" s="210">
        <f t="shared" si="56"/>
        <v>0</v>
      </c>
      <c r="M668" s="210">
        <f t="shared" si="56"/>
        <v>0</v>
      </c>
      <c r="N668" s="210">
        <f t="shared" si="56"/>
        <v>0</v>
      </c>
      <c r="O668" s="210">
        <f t="shared" si="56"/>
        <v>0</v>
      </c>
      <c r="P668" s="210">
        <f t="shared" si="56"/>
        <v>0</v>
      </c>
      <c r="Q668" s="210">
        <f t="shared" si="56"/>
        <v>0</v>
      </c>
      <c r="R668" s="210">
        <f t="shared" si="56"/>
        <v>0</v>
      </c>
    </row>
    <row r="669" spans="1:18" hidden="1" outlineLevel="2" x14ac:dyDescent="0.35">
      <c r="A669" s="209" t="str">
        <f>'Usages mobilité'!A35</f>
        <v>Usage mobilité n°32</v>
      </c>
      <c r="B669" s="209" t="s">
        <v>637</v>
      </c>
      <c r="C669" s="209"/>
      <c r="D669" s="210">
        <f>IF(B$525&lt;&gt;"",IF(B$525='Usages mobilité'!BF35,'Usages mobilité'!BD35,0),0)</f>
        <v>0</v>
      </c>
      <c r="E669" s="210">
        <f t="shared" si="56"/>
        <v>0</v>
      </c>
      <c r="F669" s="210">
        <f t="shared" si="56"/>
        <v>0</v>
      </c>
      <c r="G669" s="210">
        <f t="shared" si="56"/>
        <v>0</v>
      </c>
      <c r="H669" s="210">
        <f t="shared" si="56"/>
        <v>0</v>
      </c>
      <c r="I669" s="210">
        <f t="shared" si="56"/>
        <v>0</v>
      </c>
      <c r="J669" s="210">
        <f t="shared" si="56"/>
        <v>0</v>
      </c>
      <c r="K669" s="210">
        <f t="shared" si="56"/>
        <v>0</v>
      </c>
      <c r="L669" s="210">
        <f t="shared" si="56"/>
        <v>0</v>
      </c>
      <c r="M669" s="210">
        <f t="shared" si="56"/>
        <v>0</v>
      </c>
      <c r="N669" s="210">
        <f t="shared" si="56"/>
        <v>0</v>
      </c>
      <c r="O669" s="210">
        <f t="shared" si="56"/>
        <v>0</v>
      </c>
      <c r="P669" s="210">
        <f t="shared" si="56"/>
        <v>0</v>
      </c>
      <c r="Q669" s="210">
        <f t="shared" si="56"/>
        <v>0</v>
      </c>
      <c r="R669" s="210">
        <f t="shared" si="56"/>
        <v>0</v>
      </c>
    </row>
    <row r="670" spans="1:18" hidden="1" outlineLevel="2" x14ac:dyDescent="0.35">
      <c r="A670" s="209" t="str">
        <f>'Usages mobilité'!A36</f>
        <v>Usage mobilité n°33</v>
      </c>
      <c r="B670" s="209" t="s">
        <v>637</v>
      </c>
      <c r="C670" s="209"/>
      <c r="D670" s="210">
        <f>IF(B$525&lt;&gt;"",IF(B$525='Usages mobilité'!BF36,'Usages mobilité'!BD36,0),0)</f>
        <v>0</v>
      </c>
      <c r="E670" s="210">
        <f t="shared" si="56"/>
        <v>0</v>
      </c>
      <c r="F670" s="210">
        <f t="shared" si="56"/>
        <v>0</v>
      </c>
      <c r="G670" s="210">
        <f t="shared" si="56"/>
        <v>0</v>
      </c>
      <c r="H670" s="210">
        <f t="shared" si="56"/>
        <v>0</v>
      </c>
      <c r="I670" s="210">
        <f t="shared" si="56"/>
        <v>0</v>
      </c>
      <c r="J670" s="210">
        <f t="shared" si="56"/>
        <v>0</v>
      </c>
      <c r="K670" s="210">
        <f t="shared" si="56"/>
        <v>0</v>
      </c>
      <c r="L670" s="210">
        <f t="shared" si="56"/>
        <v>0</v>
      </c>
      <c r="M670" s="210">
        <f t="shared" si="56"/>
        <v>0</v>
      </c>
      <c r="N670" s="210">
        <f t="shared" si="56"/>
        <v>0</v>
      </c>
      <c r="O670" s="210">
        <f t="shared" si="56"/>
        <v>0</v>
      </c>
      <c r="P670" s="210">
        <f t="shared" si="56"/>
        <v>0</v>
      </c>
      <c r="Q670" s="210">
        <f t="shared" si="56"/>
        <v>0</v>
      </c>
      <c r="R670" s="210">
        <f t="shared" si="56"/>
        <v>0</v>
      </c>
    </row>
    <row r="671" spans="1:18" hidden="1" outlineLevel="2" x14ac:dyDescent="0.35">
      <c r="A671" s="209" t="str">
        <f>'Usages mobilité'!A37</f>
        <v>Usage mobilité n°34</v>
      </c>
      <c r="B671" s="209" t="s">
        <v>637</v>
      </c>
      <c r="C671" s="209"/>
      <c r="D671" s="210">
        <f>IF(B$525&lt;&gt;"",IF(B$525='Usages mobilité'!BF37,'Usages mobilité'!BD37,0),0)</f>
        <v>0</v>
      </c>
      <c r="E671" s="210">
        <f t="shared" si="56"/>
        <v>0</v>
      </c>
      <c r="F671" s="210">
        <f t="shared" si="56"/>
        <v>0</v>
      </c>
      <c r="G671" s="210">
        <f t="shared" si="56"/>
        <v>0</v>
      </c>
      <c r="H671" s="210">
        <f t="shared" si="56"/>
        <v>0</v>
      </c>
      <c r="I671" s="210">
        <f t="shared" si="56"/>
        <v>0</v>
      </c>
      <c r="J671" s="210">
        <f t="shared" si="56"/>
        <v>0</v>
      </c>
      <c r="K671" s="210">
        <f t="shared" si="56"/>
        <v>0</v>
      </c>
      <c r="L671" s="210">
        <f t="shared" si="56"/>
        <v>0</v>
      </c>
      <c r="M671" s="210">
        <f t="shared" si="56"/>
        <v>0</v>
      </c>
      <c r="N671" s="210">
        <f t="shared" si="56"/>
        <v>0</v>
      </c>
      <c r="O671" s="210">
        <f t="shared" si="56"/>
        <v>0</v>
      </c>
      <c r="P671" s="210">
        <f t="shared" si="56"/>
        <v>0</v>
      </c>
      <c r="Q671" s="210">
        <f t="shared" si="56"/>
        <v>0</v>
      </c>
      <c r="R671" s="210">
        <f t="shared" si="56"/>
        <v>0</v>
      </c>
    </row>
    <row r="672" spans="1:18" hidden="1" outlineLevel="2" x14ac:dyDescent="0.35">
      <c r="A672" s="209" t="str">
        <f>'Usages mobilité'!A38</f>
        <v>Usage mobilité n°35</v>
      </c>
      <c r="B672" s="209" t="s">
        <v>637</v>
      </c>
      <c r="C672" s="209"/>
      <c r="D672" s="210">
        <f>IF(B$525&lt;&gt;"",IF(B$525='Usages mobilité'!BF38,'Usages mobilité'!BD38,0),0)</f>
        <v>0</v>
      </c>
      <c r="E672" s="210">
        <f t="shared" si="56"/>
        <v>0</v>
      </c>
      <c r="F672" s="210">
        <f t="shared" si="56"/>
        <v>0</v>
      </c>
      <c r="G672" s="210">
        <f t="shared" si="56"/>
        <v>0</v>
      </c>
      <c r="H672" s="210">
        <f t="shared" si="56"/>
        <v>0</v>
      </c>
      <c r="I672" s="210">
        <f t="shared" si="56"/>
        <v>0</v>
      </c>
      <c r="J672" s="210">
        <f t="shared" si="56"/>
        <v>0</v>
      </c>
      <c r="K672" s="210">
        <f t="shared" si="56"/>
        <v>0</v>
      </c>
      <c r="L672" s="210">
        <f t="shared" si="56"/>
        <v>0</v>
      </c>
      <c r="M672" s="210">
        <f t="shared" si="56"/>
        <v>0</v>
      </c>
      <c r="N672" s="210">
        <f t="shared" si="56"/>
        <v>0</v>
      </c>
      <c r="O672" s="210">
        <f t="shared" si="56"/>
        <v>0</v>
      </c>
      <c r="P672" s="210">
        <f t="shared" si="56"/>
        <v>0</v>
      </c>
      <c r="Q672" s="210">
        <f t="shared" si="56"/>
        <v>0</v>
      </c>
      <c r="R672" s="210">
        <f t="shared" si="56"/>
        <v>0</v>
      </c>
    </row>
    <row r="673" spans="1:18" hidden="1" outlineLevel="2" x14ac:dyDescent="0.35">
      <c r="A673" s="209" t="str">
        <f>'Usages mobilité'!A39</f>
        <v>Usage mobilité n°36</v>
      </c>
      <c r="B673" s="209" t="s">
        <v>637</v>
      </c>
      <c r="C673" s="209"/>
      <c r="D673" s="210">
        <f>IF(B$525&lt;&gt;"",IF(B$525='Usages mobilité'!BF39,'Usages mobilité'!BD39,0),0)</f>
        <v>0</v>
      </c>
      <c r="E673" s="210">
        <f t="shared" si="56"/>
        <v>0</v>
      </c>
      <c r="F673" s="210">
        <f t="shared" si="56"/>
        <v>0</v>
      </c>
      <c r="G673" s="210">
        <f t="shared" si="56"/>
        <v>0</v>
      </c>
      <c r="H673" s="210">
        <f t="shared" si="56"/>
        <v>0</v>
      </c>
      <c r="I673" s="210">
        <f t="shared" si="56"/>
        <v>0</v>
      </c>
      <c r="J673" s="210">
        <f t="shared" si="56"/>
        <v>0</v>
      </c>
      <c r="K673" s="210">
        <f t="shared" si="56"/>
        <v>0</v>
      </c>
      <c r="L673" s="210">
        <f t="shared" si="56"/>
        <v>0</v>
      </c>
      <c r="M673" s="210">
        <f t="shared" si="56"/>
        <v>0</v>
      </c>
      <c r="N673" s="210">
        <f t="shared" si="56"/>
        <v>0</v>
      </c>
      <c r="O673" s="210">
        <f t="shared" si="56"/>
        <v>0</v>
      </c>
      <c r="P673" s="210">
        <f t="shared" si="56"/>
        <v>0</v>
      </c>
      <c r="Q673" s="210">
        <f t="shared" si="56"/>
        <v>0</v>
      </c>
      <c r="R673" s="210">
        <f t="shared" si="56"/>
        <v>0</v>
      </c>
    </row>
    <row r="674" spans="1:18" hidden="1" outlineLevel="2" x14ac:dyDescent="0.35">
      <c r="A674" s="209" t="str">
        <f>'Usages mobilité'!A40</f>
        <v>Usage mobilité n°37</v>
      </c>
      <c r="B674" s="209" t="s">
        <v>637</v>
      </c>
      <c r="C674" s="209"/>
      <c r="D674" s="210">
        <f>IF(B$525&lt;&gt;"",IF(B$525='Usages mobilité'!BF40,'Usages mobilité'!BD40,0),0)</f>
        <v>0</v>
      </c>
      <c r="E674" s="210">
        <f t="shared" si="56"/>
        <v>0</v>
      </c>
      <c r="F674" s="210">
        <f t="shared" si="56"/>
        <v>0</v>
      </c>
      <c r="G674" s="210">
        <f t="shared" si="56"/>
        <v>0</v>
      </c>
      <c r="H674" s="210">
        <f t="shared" si="56"/>
        <v>0</v>
      </c>
      <c r="I674" s="210">
        <f t="shared" si="56"/>
        <v>0</v>
      </c>
      <c r="J674" s="210">
        <f t="shared" si="56"/>
        <v>0</v>
      </c>
      <c r="K674" s="210">
        <f t="shared" si="56"/>
        <v>0</v>
      </c>
      <c r="L674" s="210">
        <f t="shared" si="56"/>
        <v>0</v>
      </c>
      <c r="M674" s="210">
        <f t="shared" si="56"/>
        <v>0</v>
      </c>
      <c r="N674" s="210">
        <f t="shared" si="56"/>
        <v>0</v>
      </c>
      <c r="O674" s="210">
        <f t="shared" si="56"/>
        <v>0</v>
      </c>
      <c r="P674" s="210">
        <f t="shared" si="56"/>
        <v>0</v>
      </c>
      <c r="Q674" s="210">
        <f t="shared" si="56"/>
        <v>0</v>
      </c>
      <c r="R674" s="210">
        <f t="shared" si="56"/>
        <v>0</v>
      </c>
    </row>
    <row r="675" spans="1:18" hidden="1" outlineLevel="2" x14ac:dyDescent="0.35">
      <c r="A675" s="209" t="str">
        <f>'Usages mobilité'!A41</f>
        <v>Usage mobilité n°38</v>
      </c>
      <c r="B675" s="209" t="s">
        <v>637</v>
      </c>
      <c r="C675" s="209"/>
      <c r="D675" s="210">
        <f>IF(B$525&lt;&gt;"",IF(B$525='Usages mobilité'!BF41,'Usages mobilité'!BD41,0),0)</f>
        <v>0</v>
      </c>
      <c r="E675" s="210">
        <f t="shared" si="56"/>
        <v>0</v>
      </c>
      <c r="F675" s="210">
        <f t="shared" si="56"/>
        <v>0</v>
      </c>
      <c r="G675" s="210">
        <f t="shared" si="56"/>
        <v>0</v>
      </c>
      <c r="H675" s="210">
        <f t="shared" si="56"/>
        <v>0</v>
      </c>
      <c r="I675" s="210">
        <f t="shared" si="56"/>
        <v>0</v>
      </c>
      <c r="J675" s="210">
        <f t="shared" si="56"/>
        <v>0</v>
      </c>
      <c r="K675" s="210">
        <f t="shared" si="56"/>
        <v>0</v>
      </c>
      <c r="L675" s="210">
        <f t="shared" si="56"/>
        <v>0</v>
      </c>
      <c r="M675" s="210">
        <f t="shared" si="56"/>
        <v>0</v>
      </c>
      <c r="N675" s="210">
        <f t="shared" si="56"/>
        <v>0</v>
      </c>
      <c r="O675" s="210">
        <f t="shared" si="56"/>
        <v>0</v>
      </c>
      <c r="P675" s="210">
        <f t="shared" si="56"/>
        <v>0</v>
      </c>
      <c r="Q675" s="210">
        <f t="shared" si="56"/>
        <v>0</v>
      </c>
      <c r="R675" s="210">
        <f t="shared" si="56"/>
        <v>0</v>
      </c>
    </row>
    <row r="676" spans="1:18" hidden="1" outlineLevel="2" x14ac:dyDescent="0.35">
      <c r="A676" s="209" t="str">
        <f>'Usages mobilité'!A42</f>
        <v>Usage mobilité n°39</v>
      </c>
      <c r="B676" s="209" t="s">
        <v>637</v>
      </c>
      <c r="C676" s="209"/>
      <c r="D676" s="210">
        <f>IF(B$525&lt;&gt;"",IF(B$525='Usages mobilité'!BF42,'Usages mobilité'!BD42,0),0)</f>
        <v>0</v>
      </c>
      <c r="E676" s="210">
        <f t="shared" si="56"/>
        <v>0</v>
      </c>
      <c r="F676" s="210">
        <f t="shared" si="56"/>
        <v>0</v>
      </c>
      <c r="G676" s="210">
        <f t="shared" si="56"/>
        <v>0</v>
      </c>
      <c r="H676" s="210">
        <f t="shared" si="56"/>
        <v>0</v>
      </c>
      <c r="I676" s="210">
        <f t="shared" si="56"/>
        <v>0</v>
      </c>
      <c r="J676" s="210">
        <f t="shared" si="56"/>
        <v>0</v>
      </c>
      <c r="K676" s="210">
        <f t="shared" si="56"/>
        <v>0</v>
      </c>
      <c r="L676" s="210">
        <f t="shared" si="56"/>
        <v>0</v>
      </c>
      <c r="M676" s="210">
        <f t="shared" si="56"/>
        <v>0</v>
      </c>
      <c r="N676" s="210">
        <f t="shared" si="56"/>
        <v>0</v>
      </c>
      <c r="O676" s="210">
        <f t="shared" si="56"/>
        <v>0</v>
      </c>
      <c r="P676" s="210">
        <f t="shared" si="56"/>
        <v>0</v>
      </c>
      <c r="Q676" s="210">
        <f t="shared" si="56"/>
        <v>0</v>
      </c>
      <c r="R676" s="210">
        <f t="shared" si="56"/>
        <v>0</v>
      </c>
    </row>
    <row r="677" spans="1:18" hidden="1" outlineLevel="2" x14ac:dyDescent="0.35">
      <c r="A677" s="209" t="str">
        <f>'Usages mobilité'!A43</f>
        <v>Usage mobilité n°40</v>
      </c>
      <c r="B677" s="209" t="s">
        <v>637</v>
      </c>
      <c r="C677" s="209"/>
      <c r="D677" s="210">
        <f>IF(B$525&lt;&gt;"",IF(B$525='Usages mobilité'!BF43,'Usages mobilité'!BD43,0),0)</f>
        <v>0</v>
      </c>
      <c r="E677" s="210">
        <f t="shared" si="56"/>
        <v>0</v>
      </c>
      <c r="F677" s="210">
        <f t="shared" si="56"/>
        <v>0</v>
      </c>
      <c r="G677" s="210">
        <f t="shared" si="56"/>
        <v>0</v>
      </c>
      <c r="H677" s="210">
        <f t="shared" si="56"/>
        <v>0</v>
      </c>
      <c r="I677" s="210">
        <f t="shared" si="56"/>
        <v>0</v>
      </c>
      <c r="J677" s="210">
        <f t="shared" si="56"/>
        <v>0</v>
      </c>
      <c r="K677" s="210">
        <f t="shared" si="56"/>
        <v>0</v>
      </c>
      <c r="L677" s="210">
        <f t="shared" si="56"/>
        <v>0</v>
      </c>
      <c r="M677" s="210">
        <f t="shared" si="56"/>
        <v>0</v>
      </c>
      <c r="N677" s="210">
        <f t="shared" si="56"/>
        <v>0</v>
      </c>
      <c r="O677" s="210">
        <f t="shared" si="56"/>
        <v>0</v>
      </c>
      <c r="P677" s="210">
        <f t="shared" si="56"/>
        <v>0</v>
      </c>
      <c r="Q677" s="210">
        <f t="shared" si="56"/>
        <v>0</v>
      </c>
      <c r="R677" s="210">
        <f t="shared" si="56"/>
        <v>0</v>
      </c>
    </row>
    <row r="678" spans="1:18" hidden="1" outlineLevel="2" x14ac:dyDescent="0.35">
      <c r="A678" s="209" t="str">
        <f>'Usages mobilité'!A44</f>
        <v>Usage mobilité n°41</v>
      </c>
      <c r="B678" s="209" t="s">
        <v>637</v>
      </c>
      <c r="C678" s="209"/>
      <c r="D678" s="210">
        <f>IF(B$525&lt;&gt;"",IF(B$525='Usages mobilité'!BF44,'Usages mobilité'!BD44,0),0)</f>
        <v>0</v>
      </c>
      <c r="E678" s="210">
        <f t="shared" ref="E678:R687" si="57">$D678</f>
        <v>0</v>
      </c>
      <c r="F678" s="210">
        <f t="shared" si="57"/>
        <v>0</v>
      </c>
      <c r="G678" s="210">
        <f t="shared" si="57"/>
        <v>0</v>
      </c>
      <c r="H678" s="210">
        <f t="shared" si="57"/>
        <v>0</v>
      </c>
      <c r="I678" s="210">
        <f t="shared" si="57"/>
        <v>0</v>
      </c>
      <c r="J678" s="210">
        <f t="shared" si="57"/>
        <v>0</v>
      </c>
      <c r="K678" s="210">
        <f t="shared" si="57"/>
        <v>0</v>
      </c>
      <c r="L678" s="210">
        <f t="shared" si="57"/>
        <v>0</v>
      </c>
      <c r="M678" s="210">
        <f t="shared" si="57"/>
        <v>0</v>
      </c>
      <c r="N678" s="210">
        <f t="shared" si="57"/>
        <v>0</v>
      </c>
      <c r="O678" s="210">
        <f t="shared" si="57"/>
        <v>0</v>
      </c>
      <c r="P678" s="210">
        <f t="shared" si="57"/>
        <v>0</v>
      </c>
      <c r="Q678" s="210">
        <f t="shared" si="57"/>
        <v>0</v>
      </c>
      <c r="R678" s="210">
        <f t="shared" si="57"/>
        <v>0</v>
      </c>
    </row>
    <row r="679" spans="1:18" hidden="1" outlineLevel="2" x14ac:dyDescent="0.35">
      <c r="A679" s="209" t="str">
        <f>'Usages mobilité'!A45</f>
        <v>Usage mobilité n°42</v>
      </c>
      <c r="B679" s="209" t="s">
        <v>637</v>
      </c>
      <c r="C679" s="209"/>
      <c r="D679" s="210">
        <f>IF(B$525&lt;&gt;"",IF(B$525='Usages mobilité'!BF45,'Usages mobilité'!BD45,0),0)</f>
        <v>0</v>
      </c>
      <c r="E679" s="210">
        <f t="shared" si="57"/>
        <v>0</v>
      </c>
      <c r="F679" s="210">
        <f t="shared" si="57"/>
        <v>0</v>
      </c>
      <c r="G679" s="210">
        <f t="shared" si="57"/>
        <v>0</v>
      </c>
      <c r="H679" s="210">
        <f t="shared" si="57"/>
        <v>0</v>
      </c>
      <c r="I679" s="210">
        <f t="shared" si="57"/>
        <v>0</v>
      </c>
      <c r="J679" s="210">
        <f t="shared" si="57"/>
        <v>0</v>
      </c>
      <c r="K679" s="210">
        <f t="shared" si="57"/>
        <v>0</v>
      </c>
      <c r="L679" s="210">
        <f t="shared" si="57"/>
        <v>0</v>
      </c>
      <c r="M679" s="210">
        <f t="shared" si="57"/>
        <v>0</v>
      </c>
      <c r="N679" s="210">
        <f t="shared" si="57"/>
        <v>0</v>
      </c>
      <c r="O679" s="210">
        <f t="shared" si="57"/>
        <v>0</v>
      </c>
      <c r="P679" s="210">
        <f t="shared" si="57"/>
        <v>0</v>
      </c>
      <c r="Q679" s="210">
        <f t="shared" si="57"/>
        <v>0</v>
      </c>
      <c r="R679" s="210">
        <f t="shared" si="57"/>
        <v>0</v>
      </c>
    </row>
    <row r="680" spans="1:18" hidden="1" outlineLevel="2" x14ac:dyDescent="0.35">
      <c r="A680" s="209" t="str">
        <f>'Usages mobilité'!A46</f>
        <v>Usage mobilité n°43</v>
      </c>
      <c r="B680" s="209" t="s">
        <v>637</v>
      </c>
      <c r="C680" s="209"/>
      <c r="D680" s="210">
        <f>IF(B$525&lt;&gt;"",IF(B$525='Usages mobilité'!BF46,'Usages mobilité'!BD46,0),0)</f>
        <v>0</v>
      </c>
      <c r="E680" s="210">
        <f t="shared" si="57"/>
        <v>0</v>
      </c>
      <c r="F680" s="210">
        <f t="shared" si="57"/>
        <v>0</v>
      </c>
      <c r="G680" s="210">
        <f t="shared" si="57"/>
        <v>0</v>
      </c>
      <c r="H680" s="210">
        <f t="shared" si="57"/>
        <v>0</v>
      </c>
      <c r="I680" s="210">
        <f t="shared" si="57"/>
        <v>0</v>
      </c>
      <c r="J680" s="210">
        <f t="shared" si="57"/>
        <v>0</v>
      </c>
      <c r="K680" s="210">
        <f t="shared" si="57"/>
        <v>0</v>
      </c>
      <c r="L680" s="210">
        <f t="shared" si="57"/>
        <v>0</v>
      </c>
      <c r="M680" s="210">
        <f t="shared" si="57"/>
        <v>0</v>
      </c>
      <c r="N680" s="210">
        <f t="shared" si="57"/>
        <v>0</v>
      </c>
      <c r="O680" s="210">
        <f t="shared" si="57"/>
        <v>0</v>
      </c>
      <c r="P680" s="210">
        <f t="shared" si="57"/>
        <v>0</v>
      </c>
      <c r="Q680" s="210">
        <f t="shared" si="57"/>
        <v>0</v>
      </c>
      <c r="R680" s="210">
        <f t="shared" si="57"/>
        <v>0</v>
      </c>
    </row>
    <row r="681" spans="1:18" hidden="1" outlineLevel="2" x14ac:dyDescent="0.35">
      <c r="A681" s="209" t="str">
        <f>'Usages mobilité'!A47</f>
        <v>Usage mobilité n°44</v>
      </c>
      <c r="B681" s="209" t="s">
        <v>637</v>
      </c>
      <c r="C681" s="209"/>
      <c r="D681" s="210">
        <f>IF(B$525&lt;&gt;"",IF(B$525='Usages mobilité'!BF47,'Usages mobilité'!BD47,0),0)</f>
        <v>0</v>
      </c>
      <c r="E681" s="210">
        <f t="shared" si="57"/>
        <v>0</v>
      </c>
      <c r="F681" s="210">
        <f t="shared" si="57"/>
        <v>0</v>
      </c>
      <c r="G681" s="210">
        <f t="shared" si="57"/>
        <v>0</v>
      </c>
      <c r="H681" s="210">
        <f t="shared" si="57"/>
        <v>0</v>
      </c>
      <c r="I681" s="210">
        <f t="shared" si="57"/>
        <v>0</v>
      </c>
      <c r="J681" s="210">
        <f t="shared" si="57"/>
        <v>0</v>
      </c>
      <c r="K681" s="210">
        <f t="shared" si="57"/>
        <v>0</v>
      </c>
      <c r="L681" s="210">
        <f t="shared" si="57"/>
        <v>0</v>
      </c>
      <c r="M681" s="210">
        <f t="shared" si="57"/>
        <v>0</v>
      </c>
      <c r="N681" s="210">
        <f t="shared" si="57"/>
        <v>0</v>
      </c>
      <c r="O681" s="210">
        <f t="shared" si="57"/>
        <v>0</v>
      </c>
      <c r="P681" s="210">
        <f t="shared" si="57"/>
        <v>0</v>
      </c>
      <c r="Q681" s="210">
        <f t="shared" si="57"/>
        <v>0</v>
      </c>
      <c r="R681" s="210">
        <f t="shared" si="57"/>
        <v>0</v>
      </c>
    </row>
    <row r="682" spans="1:18" hidden="1" outlineLevel="2" x14ac:dyDescent="0.35">
      <c r="A682" s="209" t="str">
        <f>'Usages mobilité'!A48</f>
        <v>Usage mobilité n°45</v>
      </c>
      <c r="B682" s="209" t="s">
        <v>637</v>
      </c>
      <c r="C682" s="209"/>
      <c r="D682" s="210">
        <f>IF(B$525&lt;&gt;"",IF(B$525='Usages mobilité'!BF48,'Usages mobilité'!BD48,0),0)</f>
        <v>0</v>
      </c>
      <c r="E682" s="210">
        <f t="shared" si="57"/>
        <v>0</v>
      </c>
      <c r="F682" s="210">
        <f t="shared" si="57"/>
        <v>0</v>
      </c>
      <c r="G682" s="210">
        <f t="shared" si="57"/>
        <v>0</v>
      </c>
      <c r="H682" s="210">
        <f t="shared" si="57"/>
        <v>0</v>
      </c>
      <c r="I682" s="210">
        <f t="shared" si="57"/>
        <v>0</v>
      </c>
      <c r="J682" s="210">
        <f t="shared" si="57"/>
        <v>0</v>
      </c>
      <c r="K682" s="210">
        <f t="shared" si="57"/>
        <v>0</v>
      </c>
      <c r="L682" s="210">
        <f t="shared" si="57"/>
        <v>0</v>
      </c>
      <c r="M682" s="210">
        <f t="shared" si="57"/>
        <v>0</v>
      </c>
      <c r="N682" s="210">
        <f t="shared" si="57"/>
        <v>0</v>
      </c>
      <c r="O682" s="210">
        <f t="shared" si="57"/>
        <v>0</v>
      </c>
      <c r="P682" s="210">
        <f t="shared" si="57"/>
        <v>0</v>
      </c>
      <c r="Q682" s="210">
        <f t="shared" si="57"/>
        <v>0</v>
      </c>
      <c r="R682" s="210">
        <f t="shared" si="57"/>
        <v>0</v>
      </c>
    </row>
    <row r="683" spans="1:18" hidden="1" outlineLevel="2" x14ac:dyDescent="0.35">
      <c r="A683" s="209" t="str">
        <f>'Usages mobilité'!A49</f>
        <v>Usage mobilité n°46</v>
      </c>
      <c r="B683" s="209" t="s">
        <v>637</v>
      </c>
      <c r="C683" s="209"/>
      <c r="D683" s="210">
        <f>IF(B$525&lt;&gt;"",IF(B$525='Usages mobilité'!BF49,'Usages mobilité'!BD49,0),0)</f>
        <v>0</v>
      </c>
      <c r="E683" s="210">
        <f t="shared" si="57"/>
        <v>0</v>
      </c>
      <c r="F683" s="210">
        <f t="shared" si="57"/>
        <v>0</v>
      </c>
      <c r="G683" s="210">
        <f t="shared" si="57"/>
        <v>0</v>
      </c>
      <c r="H683" s="210">
        <f t="shared" si="57"/>
        <v>0</v>
      </c>
      <c r="I683" s="210">
        <f t="shared" si="57"/>
        <v>0</v>
      </c>
      <c r="J683" s="210">
        <f t="shared" si="57"/>
        <v>0</v>
      </c>
      <c r="K683" s="210">
        <f t="shared" si="57"/>
        <v>0</v>
      </c>
      <c r="L683" s="210">
        <f t="shared" si="57"/>
        <v>0</v>
      </c>
      <c r="M683" s="210">
        <f t="shared" si="57"/>
        <v>0</v>
      </c>
      <c r="N683" s="210">
        <f t="shared" si="57"/>
        <v>0</v>
      </c>
      <c r="O683" s="210">
        <f t="shared" si="57"/>
        <v>0</v>
      </c>
      <c r="P683" s="210">
        <f t="shared" si="57"/>
        <v>0</v>
      </c>
      <c r="Q683" s="210">
        <f t="shared" si="57"/>
        <v>0</v>
      </c>
      <c r="R683" s="210">
        <f t="shared" si="57"/>
        <v>0</v>
      </c>
    </row>
    <row r="684" spans="1:18" hidden="1" outlineLevel="2" x14ac:dyDescent="0.35">
      <c r="A684" s="209" t="str">
        <f>'Usages mobilité'!A50</f>
        <v>Usage mobilité n°47</v>
      </c>
      <c r="B684" s="209" t="s">
        <v>637</v>
      </c>
      <c r="C684" s="209"/>
      <c r="D684" s="210">
        <f>IF(B$525&lt;&gt;"",IF(B$525='Usages mobilité'!BF50,'Usages mobilité'!BD50,0),0)</f>
        <v>0</v>
      </c>
      <c r="E684" s="210">
        <f t="shared" si="57"/>
        <v>0</v>
      </c>
      <c r="F684" s="210">
        <f t="shared" si="57"/>
        <v>0</v>
      </c>
      <c r="G684" s="210">
        <f t="shared" si="57"/>
        <v>0</v>
      </c>
      <c r="H684" s="210">
        <f t="shared" si="57"/>
        <v>0</v>
      </c>
      <c r="I684" s="210">
        <f t="shared" si="57"/>
        <v>0</v>
      </c>
      <c r="J684" s="210">
        <f t="shared" si="57"/>
        <v>0</v>
      </c>
      <c r="K684" s="210">
        <f t="shared" si="57"/>
        <v>0</v>
      </c>
      <c r="L684" s="210">
        <f t="shared" si="57"/>
        <v>0</v>
      </c>
      <c r="M684" s="210">
        <f t="shared" si="57"/>
        <v>0</v>
      </c>
      <c r="N684" s="210">
        <f t="shared" si="57"/>
        <v>0</v>
      </c>
      <c r="O684" s="210">
        <f t="shared" si="57"/>
        <v>0</v>
      </c>
      <c r="P684" s="210">
        <f t="shared" si="57"/>
        <v>0</v>
      </c>
      <c r="Q684" s="210">
        <f t="shared" si="57"/>
        <v>0</v>
      </c>
      <c r="R684" s="210">
        <f t="shared" si="57"/>
        <v>0</v>
      </c>
    </row>
    <row r="685" spans="1:18" hidden="1" outlineLevel="2" x14ac:dyDescent="0.35">
      <c r="A685" s="209" t="str">
        <f>'Usages mobilité'!A51</f>
        <v>Usage mobilité n°48</v>
      </c>
      <c r="B685" s="209" t="s">
        <v>637</v>
      </c>
      <c r="C685" s="209"/>
      <c r="D685" s="210">
        <f>IF(B$525&lt;&gt;"",IF(B$525='Usages mobilité'!BF51,'Usages mobilité'!BD51,0),0)</f>
        <v>0</v>
      </c>
      <c r="E685" s="210">
        <f t="shared" si="57"/>
        <v>0</v>
      </c>
      <c r="F685" s="210">
        <f t="shared" si="57"/>
        <v>0</v>
      </c>
      <c r="G685" s="210">
        <f t="shared" si="57"/>
        <v>0</v>
      </c>
      <c r="H685" s="210">
        <f t="shared" si="57"/>
        <v>0</v>
      </c>
      <c r="I685" s="210">
        <f t="shared" si="57"/>
        <v>0</v>
      </c>
      <c r="J685" s="210">
        <f t="shared" si="57"/>
        <v>0</v>
      </c>
      <c r="K685" s="210">
        <f t="shared" si="57"/>
        <v>0</v>
      </c>
      <c r="L685" s="210">
        <f t="shared" si="57"/>
        <v>0</v>
      </c>
      <c r="M685" s="210">
        <f t="shared" si="57"/>
        <v>0</v>
      </c>
      <c r="N685" s="210">
        <f t="shared" si="57"/>
        <v>0</v>
      </c>
      <c r="O685" s="210">
        <f t="shared" si="57"/>
        <v>0</v>
      </c>
      <c r="P685" s="210">
        <f t="shared" si="57"/>
        <v>0</v>
      </c>
      <c r="Q685" s="210">
        <f t="shared" si="57"/>
        <v>0</v>
      </c>
      <c r="R685" s="210">
        <f t="shared" si="57"/>
        <v>0</v>
      </c>
    </row>
    <row r="686" spans="1:18" hidden="1" outlineLevel="2" x14ac:dyDescent="0.35">
      <c r="A686" s="209" t="str">
        <f>'Usages mobilité'!A52</f>
        <v>Usage mobilité n°49</v>
      </c>
      <c r="B686" s="209" t="s">
        <v>637</v>
      </c>
      <c r="C686" s="209"/>
      <c r="D686" s="210">
        <f>IF(B$525&lt;&gt;"",IF(B$525='Usages mobilité'!BF52,'Usages mobilité'!BD52,0),0)</f>
        <v>0</v>
      </c>
      <c r="E686" s="210">
        <f t="shared" si="57"/>
        <v>0</v>
      </c>
      <c r="F686" s="210">
        <f t="shared" si="57"/>
        <v>0</v>
      </c>
      <c r="G686" s="210">
        <f t="shared" si="57"/>
        <v>0</v>
      </c>
      <c r="H686" s="210">
        <f t="shared" si="57"/>
        <v>0</v>
      </c>
      <c r="I686" s="210">
        <f t="shared" si="57"/>
        <v>0</v>
      </c>
      <c r="J686" s="210">
        <f t="shared" si="57"/>
        <v>0</v>
      </c>
      <c r="K686" s="210">
        <f t="shared" si="57"/>
        <v>0</v>
      </c>
      <c r="L686" s="210">
        <f t="shared" si="57"/>
        <v>0</v>
      </c>
      <c r="M686" s="210">
        <f t="shared" si="57"/>
        <v>0</v>
      </c>
      <c r="N686" s="210">
        <f t="shared" si="57"/>
        <v>0</v>
      </c>
      <c r="O686" s="210">
        <f t="shared" si="57"/>
        <v>0</v>
      </c>
      <c r="P686" s="210">
        <f t="shared" si="57"/>
        <v>0</v>
      </c>
      <c r="Q686" s="210">
        <f t="shared" si="57"/>
        <v>0</v>
      </c>
      <c r="R686" s="210">
        <f t="shared" si="57"/>
        <v>0</v>
      </c>
    </row>
    <row r="687" spans="1:18" hidden="1" outlineLevel="2" x14ac:dyDescent="0.35">
      <c r="A687" s="209" t="str">
        <f>'Usages mobilité'!A53</f>
        <v>Usage mobilité n°50</v>
      </c>
      <c r="B687" s="209" t="s">
        <v>637</v>
      </c>
      <c r="C687" s="209"/>
      <c r="D687" s="210">
        <f>IF(B$525&lt;&gt;"",IF(B$525='Usages mobilité'!BF53,'Usages mobilité'!BD53,0),0)</f>
        <v>0</v>
      </c>
      <c r="E687" s="210">
        <f t="shared" si="57"/>
        <v>0</v>
      </c>
      <c r="F687" s="210">
        <f t="shared" si="57"/>
        <v>0</v>
      </c>
      <c r="G687" s="210">
        <f t="shared" si="57"/>
        <v>0</v>
      </c>
      <c r="H687" s="210">
        <f t="shared" si="57"/>
        <v>0</v>
      </c>
      <c r="I687" s="210">
        <f t="shared" si="57"/>
        <v>0</v>
      </c>
      <c r="J687" s="210">
        <f t="shared" si="57"/>
        <v>0</v>
      </c>
      <c r="K687" s="210">
        <f t="shared" si="57"/>
        <v>0</v>
      </c>
      <c r="L687" s="210">
        <f t="shared" si="57"/>
        <v>0</v>
      </c>
      <c r="M687" s="210">
        <f t="shared" si="57"/>
        <v>0</v>
      </c>
      <c r="N687" s="210">
        <f t="shared" si="57"/>
        <v>0</v>
      </c>
      <c r="O687" s="210">
        <f t="shared" si="57"/>
        <v>0</v>
      </c>
      <c r="P687" s="210">
        <f t="shared" si="57"/>
        <v>0</v>
      </c>
      <c r="Q687" s="210">
        <f t="shared" si="57"/>
        <v>0</v>
      </c>
      <c r="R687" s="210">
        <f t="shared" si="57"/>
        <v>0</v>
      </c>
    </row>
    <row r="688" spans="1:18" hidden="1" outlineLevel="1" collapsed="1" x14ac:dyDescent="0.35">
      <c r="A688" s="209" t="s">
        <v>643</v>
      </c>
      <c r="B688" s="209"/>
      <c r="C688" s="209"/>
      <c r="D688" s="210">
        <f t="shared" ref="D688:R688" si="58">SUM(D638:D687)</f>
        <v>0</v>
      </c>
      <c r="E688" s="210">
        <f t="shared" si="58"/>
        <v>0</v>
      </c>
      <c r="F688" s="210">
        <f t="shared" si="58"/>
        <v>0</v>
      </c>
      <c r="G688" s="210">
        <f t="shared" si="58"/>
        <v>0</v>
      </c>
      <c r="H688" s="210">
        <f t="shared" si="58"/>
        <v>0</v>
      </c>
      <c r="I688" s="210">
        <f t="shared" si="58"/>
        <v>0</v>
      </c>
      <c r="J688" s="210">
        <f t="shared" si="58"/>
        <v>0</v>
      </c>
      <c r="K688" s="210">
        <f t="shared" si="58"/>
        <v>0</v>
      </c>
      <c r="L688" s="210">
        <f t="shared" si="58"/>
        <v>0</v>
      </c>
      <c r="M688" s="210">
        <f t="shared" si="58"/>
        <v>0</v>
      </c>
      <c r="N688" s="210">
        <f t="shared" si="58"/>
        <v>0</v>
      </c>
      <c r="O688" s="210">
        <f t="shared" si="58"/>
        <v>0</v>
      </c>
      <c r="P688" s="210">
        <f t="shared" si="58"/>
        <v>0</v>
      </c>
      <c r="Q688" s="210">
        <f t="shared" si="58"/>
        <v>0</v>
      </c>
      <c r="R688" s="210">
        <f t="shared" si="58"/>
        <v>0</v>
      </c>
    </row>
    <row r="689" spans="1:18" hidden="1" outlineLevel="2" x14ac:dyDescent="0.35">
      <c r="A689" s="209" t="str">
        <f>'Usages mobilité'!A4</f>
        <v>Usage mobilité n°1</v>
      </c>
      <c r="B689" s="209" t="s">
        <v>639</v>
      </c>
      <c r="C689" s="209"/>
      <c r="D689" s="210">
        <f>D638*'Usages mobilité'!$BG4*(1+'Usages mobilité'!$BH4)^(D$528-$D$528)/1000</f>
        <v>0</v>
      </c>
      <c r="E689" s="210">
        <f>E638*'Usages mobilité'!$BG4*(1+'Usages mobilité'!$BH4)^(E$528-$D$528)/1000</f>
        <v>0</v>
      </c>
      <c r="F689" s="210">
        <f>F638*'Usages mobilité'!$BG4*(1+'Usages mobilité'!$BH4)^(F$528-$D$528)/1000</f>
        <v>0</v>
      </c>
      <c r="G689" s="210">
        <f>G638*'Usages mobilité'!$BG4*(1+'Usages mobilité'!$BH4)^(G$528-$D$528)/1000</f>
        <v>0</v>
      </c>
      <c r="H689" s="210">
        <f>H638*'Usages mobilité'!$BG4*(1+'Usages mobilité'!$BH4)^(H$528-$D$528)/1000</f>
        <v>0</v>
      </c>
      <c r="I689" s="210">
        <f>I638*'Usages mobilité'!$BG4*(1+'Usages mobilité'!$BH4)^(I$528-$D$528)/1000</f>
        <v>0</v>
      </c>
      <c r="J689" s="210">
        <f>J638*'Usages mobilité'!$BG4*(1+'Usages mobilité'!$BH4)^(J$528-$D$528)/1000</f>
        <v>0</v>
      </c>
      <c r="K689" s="210">
        <f>K638*'Usages mobilité'!$BG4*(1+'Usages mobilité'!$BH4)^(K$528-$D$528)/1000</f>
        <v>0</v>
      </c>
      <c r="L689" s="210">
        <f>L638*'Usages mobilité'!$BG4*(1+'Usages mobilité'!$BH4)^(L$528-$D$528)/1000</f>
        <v>0</v>
      </c>
      <c r="M689" s="210">
        <f>M638*'Usages mobilité'!$BG4*(1+'Usages mobilité'!$BH4)^(M$528-$D$528)/1000</f>
        <v>0</v>
      </c>
      <c r="N689" s="210">
        <f>N638*'Usages mobilité'!$BG4*(1+'Usages mobilité'!$BH4)^(N$528-$D$528)/1000</f>
        <v>0</v>
      </c>
      <c r="O689" s="210">
        <f>O638*'Usages mobilité'!$BG4*(1+'Usages mobilité'!$BH4)^(O$528-$D$528)/1000</f>
        <v>0</v>
      </c>
      <c r="P689" s="210">
        <f>P638*'Usages mobilité'!$BG4*(1+'Usages mobilité'!$BH4)^(P$528-$D$528)/1000</f>
        <v>0</v>
      </c>
      <c r="Q689" s="210">
        <f>Q638*'Usages mobilité'!$BG4*(1+'Usages mobilité'!$BH4)^(Q$528-$D$528)/1000</f>
        <v>0</v>
      </c>
      <c r="R689" s="210">
        <f>R638*'Usages mobilité'!$BG4*(1+'Usages mobilité'!$BH4)^(R$528-$D$528)/1000</f>
        <v>0</v>
      </c>
    </row>
    <row r="690" spans="1:18" hidden="1" outlineLevel="2" x14ac:dyDescent="0.35">
      <c r="A690" s="209" t="str">
        <f>'Usages mobilité'!A5</f>
        <v>Usage mobilité n°2</v>
      </c>
      <c r="B690" s="209" t="s">
        <v>639</v>
      </c>
      <c r="C690" s="209"/>
      <c r="D690" s="210">
        <f>D639*'Usages mobilité'!$BG5*(1+'Usages mobilité'!$BH5)^(D$528-$D$528)/1000</f>
        <v>0</v>
      </c>
      <c r="E690" s="210">
        <f>E639*'Usages mobilité'!$BG5*(1+'Usages mobilité'!$BH5)^(E$528-$D$528)/1000</f>
        <v>0</v>
      </c>
      <c r="F690" s="210">
        <f>F639*'Usages mobilité'!$BG5*(1+'Usages mobilité'!$BH5)^(F$528-$D$528)/1000</f>
        <v>0</v>
      </c>
      <c r="G690" s="210">
        <f>G639*'Usages mobilité'!$BG5*(1+'Usages mobilité'!$BH5)^(G$528-$D$528)/1000</f>
        <v>0</v>
      </c>
      <c r="H690" s="210">
        <f>H639*'Usages mobilité'!$BG5*(1+'Usages mobilité'!$BH5)^(H$528-$D$528)/1000</f>
        <v>0</v>
      </c>
      <c r="I690" s="210">
        <f>I639*'Usages mobilité'!$BG5*(1+'Usages mobilité'!$BH5)^(I$528-$D$528)/1000</f>
        <v>0</v>
      </c>
      <c r="J690" s="210">
        <f>J639*'Usages mobilité'!$BG5*(1+'Usages mobilité'!$BH5)^(J$528-$D$528)/1000</f>
        <v>0</v>
      </c>
      <c r="K690" s="210">
        <f>K639*'Usages mobilité'!$BG5*(1+'Usages mobilité'!$BH5)^(K$528-$D$528)/1000</f>
        <v>0</v>
      </c>
      <c r="L690" s="210">
        <f>L639*'Usages mobilité'!$BG5*(1+'Usages mobilité'!$BH5)^(L$528-$D$528)/1000</f>
        <v>0</v>
      </c>
      <c r="M690" s="210">
        <f>M639*'Usages mobilité'!$BG5*(1+'Usages mobilité'!$BH5)^(M$528-$D$528)/1000</f>
        <v>0</v>
      </c>
      <c r="N690" s="210">
        <f>N639*'Usages mobilité'!$BG5*(1+'Usages mobilité'!$BH5)^(N$528-$D$528)/1000</f>
        <v>0</v>
      </c>
      <c r="O690" s="210">
        <f>O639*'Usages mobilité'!$BG5*(1+'Usages mobilité'!$BH5)^(O$528-$D$528)/1000</f>
        <v>0</v>
      </c>
      <c r="P690" s="210">
        <f>P639*'Usages mobilité'!$BG5*(1+'Usages mobilité'!$BH5)^(P$528-$D$528)/1000</f>
        <v>0</v>
      </c>
      <c r="Q690" s="210">
        <f>Q639*'Usages mobilité'!$BG5*(1+'Usages mobilité'!$BH5)^(Q$528-$D$528)/1000</f>
        <v>0</v>
      </c>
      <c r="R690" s="210">
        <f>R639*'Usages mobilité'!$BG5*(1+'Usages mobilité'!$BH5)^(R$528-$D$528)/1000</f>
        <v>0</v>
      </c>
    </row>
    <row r="691" spans="1:18" hidden="1" outlineLevel="2" x14ac:dyDescent="0.35">
      <c r="A691" s="209" t="str">
        <f>'Usages mobilité'!A6</f>
        <v>Usage mobilité n°3</v>
      </c>
      <c r="B691" s="209" t="s">
        <v>639</v>
      </c>
      <c r="C691" s="209"/>
      <c r="D691" s="210">
        <f>D640*'Usages mobilité'!$BG6*(1+'Usages mobilité'!$BH6)^(D$528-$D$528)/1000</f>
        <v>0</v>
      </c>
      <c r="E691" s="210">
        <f>E640*'Usages mobilité'!$BG6*(1+'Usages mobilité'!$BH6)^(E$528-$D$528)/1000</f>
        <v>0</v>
      </c>
      <c r="F691" s="210">
        <f>F640*'Usages mobilité'!$BG6*(1+'Usages mobilité'!$BH6)^(F$528-$D$528)/1000</f>
        <v>0</v>
      </c>
      <c r="G691" s="210">
        <f>G640*'Usages mobilité'!$BG6*(1+'Usages mobilité'!$BH6)^(G$528-$D$528)/1000</f>
        <v>0</v>
      </c>
      <c r="H691" s="210">
        <f>H640*'Usages mobilité'!$BG6*(1+'Usages mobilité'!$BH6)^(H$528-$D$528)/1000</f>
        <v>0</v>
      </c>
      <c r="I691" s="210">
        <f>I640*'Usages mobilité'!$BG6*(1+'Usages mobilité'!$BH6)^(I$528-$D$528)/1000</f>
        <v>0</v>
      </c>
      <c r="J691" s="210">
        <f>J640*'Usages mobilité'!$BG6*(1+'Usages mobilité'!$BH6)^(J$528-$D$528)/1000</f>
        <v>0</v>
      </c>
      <c r="K691" s="210">
        <f>K640*'Usages mobilité'!$BG6*(1+'Usages mobilité'!$BH6)^(K$528-$D$528)/1000</f>
        <v>0</v>
      </c>
      <c r="L691" s="210">
        <f>L640*'Usages mobilité'!$BG6*(1+'Usages mobilité'!$BH6)^(L$528-$D$528)/1000</f>
        <v>0</v>
      </c>
      <c r="M691" s="210">
        <f>M640*'Usages mobilité'!$BG6*(1+'Usages mobilité'!$BH6)^(M$528-$D$528)/1000</f>
        <v>0</v>
      </c>
      <c r="N691" s="210">
        <f>N640*'Usages mobilité'!$BG6*(1+'Usages mobilité'!$BH6)^(N$528-$D$528)/1000</f>
        <v>0</v>
      </c>
      <c r="O691" s="210">
        <f>O640*'Usages mobilité'!$BG6*(1+'Usages mobilité'!$BH6)^(O$528-$D$528)/1000</f>
        <v>0</v>
      </c>
      <c r="P691" s="210">
        <f>P640*'Usages mobilité'!$BG6*(1+'Usages mobilité'!$BH6)^(P$528-$D$528)/1000</f>
        <v>0</v>
      </c>
      <c r="Q691" s="210">
        <f>Q640*'Usages mobilité'!$BG6*(1+'Usages mobilité'!$BH6)^(Q$528-$D$528)/1000</f>
        <v>0</v>
      </c>
      <c r="R691" s="210">
        <f>R640*'Usages mobilité'!$BG6*(1+'Usages mobilité'!$BH6)^(R$528-$D$528)/1000</f>
        <v>0</v>
      </c>
    </row>
    <row r="692" spans="1:18" hidden="1" outlineLevel="2" x14ac:dyDescent="0.35">
      <c r="A692" s="209" t="str">
        <f>'Usages mobilité'!A7</f>
        <v>Usage mobilité n°4</v>
      </c>
      <c r="B692" s="209" t="s">
        <v>639</v>
      </c>
      <c r="C692" s="209"/>
      <c r="D692" s="210">
        <f>D641*'Usages mobilité'!$BG7*(1+'Usages mobilité'!$BH7)^(D$528-$D$528)/1000</f>
        <v>0</v>
      </c>
      <c r="E692" s="210">
        <f>E641*'Usages mobilité'!$BG7*(1+'Usages mobilité'!$BH7)^(E$528-$D$528)/1000</f>
        <v>0</v>
      </c>
      <c r="F692" s="210">
        <f>F641*'Usages mobilité'!$BG7*(1+'Usages mobilité'!$BH7)^(F$528-$D$528)/1000</f>
        <v>0</v>
      </c>
      <c r="G692" s="210">
        <f>G641*'Usages mobilité'!$BG7*(1+'Usages mobilité'!$BH7)^(G$528-$D$528)/1000</f>
        <v>0</v>
      </c>
      <c r="H692" s="210">
        <f>H641*'Usages mobilité'!$BG7*(1+'Usages mobilité'!$BH7)^(H$528-$D$528)/1000</f>
        <v>0</v>
      </c>
      <c r="I692" s="210">
        <f>I641*'Usages mobilité'!$BG7*(1+'Usages mobilité'!$BH7)^(I$528-$D$528)/1000</f>
        <v>0</v>
      </c>
      <c r="J692" s="210">
        <f>J641*'Usages mobilité'!$BG7*(1+'Usages mobilité'!$BH7)^(J$528-$D$528)/1000</f>
        <v>0</v>
      </c>
      <c r="K692" s="210">
        <f>K641*'Usages mobilité'!$BG7*(1+'Usages mobilité'!$BH7)^(K$528-$D$528)/1000</f>
        <v>0</v>
      </c>
      <c r="L692" s="210">
        <f>L641*'Usages mobilité'!$BG7*(1+'Usages mobilité'!$BH7)^(L$528-$D$528)/1000</f>
        <v>0</v>
      </c>
      <c r="M692" s="210">
        <f>M641*'Usages mobilité'!$BG7*(1+'Usages mobilité'!$BH7)^(M$528-$D$528)/1000</f>
        <v>0</v>
      </c>
      <c r="N692" s="210">
        <f>N641*'Usages mobilité'!$BG7*(1+'Usages mobilité'!$BH7)^(N$528-$D$528)/1000</f>
        <v>0</v>
      </c>
      <c r="O692" s="210">
        <f>O641*'Usages mobilité'!$BG7*(1+'Usages mobilité'!$BH7)^(O$528-$D$528)/1000</f>
        <v>0</v>
      </c>
      <c r="P692" s="210">
        <f>P641*'Usages mobilité'!$BG7*(1+'Usages mobilité'!$BH7)^(P$528-$D$528)/1000</f>
        <v>0</v>
      </c>
      <c r="Q692" s="210">
        <f>Q641*'Usages mobilité'!$BG7*(1+'Usages mobilité'!$BH7)^(Q$528-$D$528)/1000</f>
        <v>0</v>
      </c>
      <c r="R692" s="210">
        <f>R641*'Usages mobilité'!$BG7*(1+'Usages mobilité'!$BH7)^(R$528-$D$528)/1000</f>
        <v>0</v>
      </c>
    </row>
    <row r="693" spans="1:18" hidden="1" outlineLevel="2" x14ac:dyDescent="0.35">
      <c r="A693" s="209" t="str">
        <f>'Usages mobilité'!A8</f>
        <v>Usage mobilité n°5</v>
      </c>
      <c r="B693" s="209" t="s">
        <v>639</v>
      </c>
      <c r="C693" s="209"/>
      <c r="D693" s="210">
        <f>D642*'Usages mobilité'!$BG8*(1+'Usages mobilité'!$BH8)^(D$528-$D$528)/1000</f>
        <v>0</v>
      </c>
      <c r="E693" s="210">
        <f>E642*'Usages mobilité'!$BG8*(1+'Usages mobilité'!$BH8)^(E$528-$D$528)/1000</f>
        <v>0</v>
      </c>
      <c r="F693" s="210">
        <f>F642*'Usages mobilité'!$BG8*(1+'Usages mobilité'!$BH8)^(F$528-$D$528)/1000</f>
        <v>0</v>
      </c>
      <c r="G693" s="210">
        <f>G642*'Usages mobilité'!$BG8*(1+'Usages mobilité'!$BH8)^(G$528-$D$528)/1000</f>
        <v>0</v>
      </c>
      <c r="H693" s="210">
        <f>H642*'Usages mobilité'!$BG8*(1+'Usages mobilité'!$BH8)^(H$528-$D$528)/1000</f>
        <v>0</v>
      </c>
      <c r="I693" s="210">
        <f>I642*'Usages mobilité'!$BG8*(1+'Usages mobilité'!$BH8)^(I$528-$D$528)/1000</f>
        <v>0</v>
      </c>
      <c r="J693" s="210">
        <f>J642*'Usages mobilité'!$BG8*(1+'Usages mobilité'!$BH8)^(J$528-$D$528)/1000</f>
        <v>0</v>
      </c>
      <c r="K693" s="210">
        <f>K642*'Usages mobilité'!$BG8*(1+'Usages mobilité'!$BH8)^(K$528-$D$528)/1000</f>
        <v>0</v>
      </c>
      <c r="L693" s="210">
        <f>L642*'Usages mobilité'!$BG8*(1+'Usages mobilité'!$BH8)^(L$528-$D$528)/1000</f>
        <v>0</v>
      </c>
      <c r="M693" s="210">
        <f>M642*'Usages mobilité'!$BG8*(1+'Usages mobilité'!$BH8)^(M$528-$D$528)/1000</f>
        <v>0</v>
      </c>
      <c r="N693" s="210">
        <f>N642*'Usages mobilité'!$BG8*(1+'Usages mobilité'!$BH8)^(N$528-$D$528)/1000</f>
        <v>0</v>
      </c>
      <c r="O693" s="210">
        <f>O642*'Usages mobilité'!$BG8*(1+'Usages mobilité'!$BH8)^(O$528-$D$528)/1000</f>
        <v>0</v>
      </c>
      <c r="P693" s="210">
        <f>P642*'Usages mobilité'!$BG8*(1+'Usages mobilité'!$BH8)^(P$528-$D$528)/1000</f>
        <v>0</v>
      </c>
      <c r="Q693" s="210">
        <f>Q642*'Usages mobilité'!$BG8*(1+'Usages mobilité'!$BH8)^(Q$528-$D$528)/1000</f>
        <v>0</v>
      </c>
      <c r="R693" s="210">
        <f>R642*'Usages mobilité'!$BG8*(1+'Usages mobilité'!$BH8)^(R$528-$D$528)/1000</f>
        <v>0</v>
      </c>
    </row>
    <row r="694" spans="1:18" hidden="1" outlineLevel="2" x14ac:dyDescent="0.35">
      <c r="A694" s="209" t="str">
        <f>'Usages mobilité'!A9</f>
        <v>Usage mobilité n°6</v>
      </c>
      <c r="B694" s="209" t="s">
        <v>639</v>
      </c>
      <c r="C694" s="209"/>
      <c r="D694" s="210">
        <f>D643*'Usages mobilité'!$BG9*(1+'Usages mobilité'!$BH9)^(D$528-$D$528)/1000</f>
        <v>0</v>
      </c>
      <c r="E694" s="210">
        <f>E643*'Usages mobilité'!$BG9*(1+'Usages mobilité'!$BH9)^(E$528-$D$528)/1000</f>
        <v>0</v>
      </c>
      <c r="F694" s="210">
        <f>F643*'Usages mobilité'!$BG9*(1+'Usages mobilité'!$BH9)^(F$528-$D$528)/1000</f>
        <v>0</v>
      </c>
      <c r="G694" s="210">
        <f>G643*'Usages mobilité'!$BG9*(1+'Usages mobilité'!$BH9)^(G$528-$D$528)/1000</f>
        <v>0</v>
      </c>
      <c r="H694" s="210">
        <f>H643*'Usages mobilité'!$BG9*(1+'Usages mobilité'!$BH9)^(H$528-$D$528)/1000</f>
        <v>0</v>
      </c>
      <c r="I694" s="210">
        <f>I643*'Usages mobilité'!$BG9*(1+'Usages mobilité'!$BH9)^(I$528-$D$528)/1000</f>
        <v>0</v>
      </c>
      <c r="J694" s="210">
        <f>J643*'Usages mobilité'!$BG9*(1+'Usages mobilité'!$BH9)^(J$528-$D$528)/1000</f>
        <v>0</v>
      </c>
      <c r="K694" s="210">
        <f>K643*'Usages mobilité'!$BG9*(1+'Usages mobilité'!$BH9)^(K$528-$D$528)/1000</f>
        <v>0</v>
      </c>
      <c r="L694" s="210">
        <f>L643*'Usages mobilité'!$BG9*(1+'Usages mobilité'!$BH9)^(L$528-$D$528)/1000</f>
        <v>0</v>
      </c>
      <c r="M694" s="210">
        <f>M643*'Usages mobilité'!$BG9*(1+'Usages mobilité'!$BH9)^(M$528-$D$528)/1000</f>
        <v>0</v>
      </c>
      <c r="N694" s="210">
        <f>N643*'Usages mobilité'!$BG9*(1+'Usages mobilité'!$BH9)^(N$528-$D$528)/1000</f>
        <v>0</v>
      </c>
      <c r="O694" s="210">
        <f>O643*'Usages mobilité'!$BG9*(1+'Usages mobilité'!$BH9)^(O$528-$D$528)/1000</f>
        <v>0</v>
      </c>
      <c r="P694" s="210">
        <f>P643*'Usages mobilité'!$BG9*(1+'Usages mobilité'!$BH9)^(P$528-$D$528)/1000</f>
        <v>0</v>
      </c>
      <c r="Q694" s="210">
        <f>Q643*'Usages mobilité'!$BG9*(1+'Usages mobilité'!$BH9)^(Q$528-$D$528)/1000</f>
        <v>0</v>
      </c>
      <c r="R694" s="210">
        <f>R643*'Usages mobilité'!$BG9*(1+'Usages mobilité'!$BH9)^(R$528-$D$528)/1000</f>
        <v>0</v>
      </c>
    </row>
    <row r="695" spans="1:18" hidden="1" outlineLevel="2" x14ac:dyDescent="0.35">
      <c r="A695" s="209" t="str">
        <f>'Usages mobilité'!A10</f>
        <v>Usage mobilité n°7</v>
      </c>
      <c r="B695" s="209" t="s">
        <v>639</v>
      </c>
      <c r="C695" s="209"/>
      <c r="D695" s="210">
        <f>D644*'Usages mobilité'!$BG10*(1+'Usages mobilité'!$BH10)^(D$528-$D$528)/1000</f>
        <v>0</v>
      </c>
      <c r="E695" s="210">
        <f>E644*'Usages mobilité'!$BG10*(1+'Usages mobilité'!$BH10)^(E$528-$D$528)/1000</f>
        <v>0</v>
      </c>
      <c r="F695" s="210">
        <f>F644*'Usages mobilité'!$BG10*(1+'Usages mobilité'!$BH10)^(F$528-$D$528)/1000</f>
        <v>0</v>
      </c>
      <c r="G695" s="210">
        <f>G644*'Usages mobilité'!$BG10*(1+'Usages mobilité'!$BH10)^(G$528-$D$528)/1000</f>
        <v>0</v>
      </c>
      <c r="H695" s="210">
        <f>H644*'Usages mobilité'!$BG10*(1+'Usages mobilité'!$BH10)^(H$528-$D$528)/1000</f>
        <v>0</v>
      </c>
      <c r="I695" s="210">
        <f>I644*'Usages mobilité'!$BG10*(1+'Usages mobilité'!$BH10)^(I$528-$D$528)/1000</f>
        <v>0</v>
      </c>
      <c r="J695" s="210">
        <f>J644*'Usages mobilité'!$BG10*(1+'Usages mobilité'!$BH10)^(J$528-$D$528)/1000</f>
        <v>0</v>
      </c>
      <c r="K695" s="210">
        <f>K644*'Usages mobilité'!$BG10*(1+'Usages mobilité'!$BH10)^(K$528-$D$528)/1000</f>
        <v>0</v>
      </c>
      <c r="L695" s="210">
        <f>L644*'Usages mobilité'!$BG10*(1+'Usages mobilité'!$BH10)^(L$528-$D$528)/1000</f>
        <v>0</v>
      </c>
      <c r="M695" s="210">
        <f>M644*'Usages mobilité'!$BG10*(1+'Usages mobilité'!$BH10)^(M$528-$D$528)/1000</f>
        <v>0</v>
      </c>
      <c r="N695" s="210">
        <f>N644*'Usages mobilité'!$BG10*(1+'Usages mobilité'!$BH10)^(N$528-$D$528)/1000</f>
        <v>0</v>
      </c>
      <c r="O695" s="210">
        <f>O644*'Usages mobilité'!$BG10*(1+'Usages mobilité'!$BH10)^(O$528-$D$528)/1000</f>
        <v>0</v>
      </c>
      <c r="P695" s="210">
        <f>P644*'Usages mobilité'!$BG10*(1+'Usages mobilité'!$BH10)^(P$528-$D$528)/1000</f>
        <v>0</v>
      </c>
      <c r="Q695" s="210">
        <f>Q644*'Usages mobilité'!$BG10*(1+'Usages mobilité'!$BH10)^(Q$528-$D$528)/1000</f>
        <v>0</v>
      </c>
      <c r="R695" s="210">
        <f>R644*'Usages mobilité'!$BG10*(1+'Usages mobilité'!$BH10)^(R$528-$D$528)/1000</f>
        <v>0</v>
      </c>
    </row>
    <row r="696" spans="1:18" hidden="1" outlineLevel="2" x14ac:dyDescent="0.35">
      <c r="A696" s="209" t="str">
        <f>'Usages mobilité'!A11</f>
        <v>Usage mobilité n°8</v>
      </c>
      <c r="B696" s="209" t="s">
        <v>639</v>
      </c>
      <c r="C696" s="209"/>
      <c r="D696" s="210">
        <f>D645*'Usages mobilité'!$BG11*(1+'Usages mobilité'!$BH11)^(D$528-$D$528)/1000</f>
        <v>0</v>
      </c>
      <c r="E696" s="210">
        <f>E645*'Usages mobilité'!$BG11*(1+'Usages mobilité'!$BH11)^(E$528-$D$528)/1000</f>
        <v>0</v>
      </c>
      <c r="F696" s="210">
        <f>F645*'Usages mobilité'!$BG11*(1+'Usages mobilité'!$BH11)^(F$528-$D$528)/1000</f>
        <v>0</v>
      </c>
      <c r="G696" s="210">
        <f>G645*'Usages mobilité'!$BG11*(1+'Usages mobilité'!$BH11)^(G$528-$D$528)/1000</f>
        <v>0</v>
      </c>
      <c r="H696" s="210">
        <f>H645*'Usages mobilité'!$BG11*(1+'Usages mobilité'!$BH11)^(H$528-$D$528)/1000</f>
        <v>0</v>
      </c>
      <c r="I696" s="210">
        <f>I645*'Usages mobilité'!$BG11*(1+'Usages mobilité'!$BH11)^(I$528-$D$528)/1000</f>
        <v>0</v>
      </c>
      <c r="J696" s="210">
        <f>J645*'Usages mobilité'!$BG11*(1+'Usages mobilité'!$BH11)^(J$528-$D$528)/1000</f>
        <v>0</v>
      </c>
      <c r="K696" s="210">
        <f>K645*'Usages mobilité'!$BG11*(1+'Usages mobilité'!$BH11)^(K$528-$D$528)/1000</f>
        <v>0</v>
      </c>
      <c r="L696" s="210">
        <f>L645*'Usages mobilité'!$BG11*(1+'Usages mobilité'!$BH11)^(L$528-$D$528)/1000</f>
        <v>0</v>
      </c>
      <c r="M696" s="210">
        <f>M645*'Usages mobilité'!$BG11*(1+'Usages mobilité'!$BH11)^(M$528-$D$528)/1000</f>
        <v>0</v>
      </c>
      <c r="N696" s="210">
        <f>N645*'Usages mobilité'!$BG11*(1+'Usages mobilité'!$BH11)^(N$528-$D$528)/1000</f>
        <v>0</v>
      </c>
      <c r="O696" s="210">
        <f>O645*'Usages mobilité'!$BG11*(1+'Usages mobilité'!$BH11)^(O$528-$D$528)/1000</f>
        <v>0</v>
      </c>
      <c r="P696" s="210">
        <f>P645*'Usages mobilité'!$BG11*(1+'Usages mobilité'!$BH11)^(P$528-$D$528)/1000</f>
        <v>0</v>
      </c>
      <c r="Q696" s="210">
        <f>Q645*'Usages mobilité'!$BG11*(1+'Usages mobilité'!$BH11)^(Q$528-$D$528)/1000</f>
        <v>0</v>
      </c>
      <c r="R696" s="210">
        <f>R645*'Usages mobilité'!$BG11*(1+'Usages mobilité'!$BH11)^(R$528-$D$528)/1000</f>
        <v>0</v>
      </c>
    </row>
    <row r="697" spans="1:18" hidden="1" outlineLevel="2" x14ac:dyDescent="0.35">
      <c r="A697" s="209" t="str">
        <f>'Usages mobilité'!A12</f>
        <v>Usage mobilité n°9</v>
      </c>
      <c r="B697" s="209" t="s">
        <v>639</v>
      </c>
      <c r="C697" s="209"/>
      <c r="D697" s="210">
        <f>D646*'Usages mobilité'!$BG12*(1+'Usages mobilité'!$BH12)^(D$528-$D$528)/1000</f>
        <v>0</v>
      </c>
      <c r="E697" s="210">
        <f>E646*'Usages mobilité'!$BG12*(1+'Usages mobilité'!$BH12)^(E$528-$D$528)/1000</f>
        <v>0</v>
      </c>
      <c r="F697" s="210">
        <f>F646*'Usages mobilité'!$BG12*(1+'Usages mobilité'!$BH12)^(F$528-$D$528)/1000</f>
        <v>0</v>
      </c>
      <c r="G697" s="210">
        <f>G646*'Usages mobilité'!$BG12*(1+'Usages mobilité'!$BH12)^(G$528-$D$528)/1000</f>
        <v>0</v>
      </c>
      <c r="H697" s="210">
        <f>H646*'Usages mobilité'!$BG12*(1+'Usages mobilité'!$BH12)^(H$528-$D$528)/1000</f>
        <v>0</v>
      </c>
      <c r="I697" s="210">
        <f>I646*'Usages mobilité'!$BG12*(1+'Usages mobilité'!$BH12)^(I$528-$D$528)/1000</f>
        <v>0</v>
      </c>
      <c r="J697" s="210">
        <f>J646*'Usages mobilité'!$BG12*(1+'Usages mobilité'!$BH12)^(J$528-$D$528)/1000</f>
        <v>0</v>
      </c>
      <c r="K697" s="210">
        <f>K646*'Usages mobilité'!$BG12*(1+'Usages mobilité'!$BH12)^(K$528-$D$528)/1000</f>
        <v>0</v>
      </c>
      <c r="L697" s="210">
        <f>L646*'Usages mobilité'!$BG12*(1+'Usages mobilité'!$BH12)^(L$528-$D$528)/1000</f>
        <v>0</v>
      </c>
      <c r="M697" s="210">
        <f>M646*'Usages mobilité'!$BG12*(1+'Usages mobilité'!$BH12)^(M$528-$D$528)/1000</f>
        <v>0</v>
      </c>
      <c r="N697" s="210">
        <f>N646*'Usages mobilité'!$BG12*(1+'Usages mobilité'!$BH12)^(N$528-$D$528)/1000</f>
        <v>0</v>
      </c>
      <c r="O697" s="210">
        <f>O646*'Usages mobilité'!$BG12*(1+'Usages mobilité'!$BH12)^(O$528-$D$528)/1000</f>
        <v>0</v>
      </c>
      <c r="P697" s="210">
        <f>P646*'Usages mobilité'!$BG12*(1+'Usages mobilité'!$BH12)^(P$528-$D$528)/1000</f>
        <v>0</v>
      </c>
      <c r="Q697" s="210">
        <f>Q646*'Usages mobilité'!$BG12*(1+'Usages mobilité'!$BH12)^(Q$528-$D$528)/1000</f>
        <v>0</v>
      </c>
      <c r="R697" s="210">
        <f>R646*'Usages mobilité'!$BG12*(1+'Usages mobilité'!$BH12)^(R$528-$D$528)/1000</f>
        <v>0</v>
      </c>
    </row>
    <row r="698" spans="1:18" hidden="1" outlineLevel="2" x14ac:dyDescent="0.35">
      <c r="A698" s="209" t="str">
        <f>'Usages mobilité'!A13</f>
        <v>Usage mobilité n°10</v>
      </c>
      <c r="B698" s="209" t="s">
        <v>639</v>
      </c>
      <c r="C698" s="209"/>
      <c r="D698" s="210">
        <f>D647*'Usages mobilité'!$BG13*(1+'Usages mobilité'!$BH13)^(D$528-$D$528)/1000</f>
        <v>0</v>
      </c>
      <c r="E698" s="210">
        <f>E647*'Usages mobilité'!$BG13*(1+'Usages mobilité'!$BH13)^(E$528-$D$528)/1000</f>
        <v>0</v>
      </c>
      <c r="F698" s="210">
        <f>F647*'Usages mobilité'!$BG13*(1+'Usages mobilité'!$BH13)^(F$528-$D$528)/1000</f>
        <v>0</v>
      </c>
      <c r="G698" s="210">
        <f>G647*'Usages mobilité'!$BG13*(1+'Usages mobilité'!$BH13)^(G$528-$D$528)/1000</f>
        <v>0</v>
      </c>
      <c r="H698" s="210">
        <f>H647*'Usages mobilité'!$BG13*(1+'Usages mobilité'!$BH13)^(H$528-$D$528)/1000</f>
        <v>0</v>
      </c>
      <c r="I698" s="210">
        <f>I647*'Usages mobilité'!$BG13*(1+'Usages mobilité'!$BH13)^(I$528-$D$528)/1000</f>
        <v>0</v>
      </c>
      <c r="J698" s="210">
        <f>J647*'Usages mobilité'!$BG13*(1+'Usages mobilité'!$BH13)^(J$528-$D$528)/1000</f>
        <v>0</v>
      </c>
      <c r="K698" s="210">
        <f>K647*'Usages mobilité'!$BG13*(1+'Usages mobilité'!$BH13)^(K$528-$D$528)/1000</f>
        <v>0</v>
      </c>
      <c r="L698" s="210">
        <f>L647*'Usages mobilité'!$BG13*(1+'Usages mobilité'!$BH13)^(L$528-$D$528)/1000</f>
        <v>0</v>
      </c>
      <c r="M698" s="210">
        <f>M647*'Usages mobilité'!$BG13*(1+'Usages mobilité'!$BH13)^(M$528-$D$528)/1000</f>
        <v>0</v>
      </c>
      <c r="N698" s="210">
        <f>N647*'Usages mobilité'!$BG13*(1+'Usages mobilité'!$BH13)^(N$528-$D$528)/1000</f>
        <v>0</v>
      </c>
      <c r="O698" s="210">
        <f>O647*'Usages mobilité'!$BG13*(1+'Usages mobilité'!$BH13)^(O$528-$D$528)/1000</f>
        <v>0</v>
      </c>
      <c r="P698" s="210">
        <f>P647*'Usages mobilité'!$BG13*(1+'Usages mobilité'!$BH13)^(P$528-$D$528)/1000</f>
        <v>0</v>
      </c>
      <c r="Q698" s="210">
        <f>Q647*'Usages mobilité'!$BG13*(1+'Usages mobilité'!$BH13)^(Q$528-$D$528)/1000</f>
        <v>0</v>
      </c>
      <c r="R698" s="210">
        <f>R647*'Usages mobilité'!$BG13*(1+'Usages mobilité'!$BH13)^(R$528-$D$528)/1000</f>
        <v>0</v>
      </c>
    </row>
    <row r="699" spans="1:18" hidden="1" outlineLevel="2" x14ac:dyDescent="0.35">
      <c r="A699" s="209" t="str">
        <f>'Usages mobilité'!A14</f>
        <v>Usage mobilité n°11</v>
      </c>
      <c r="B699" s="209" t="s">
        <v>639</v>
      </c>
      <c r="C699" s="209"/>
      <c r="D699" s="210">
        <f>D648*'Usages mobilité'!$BG14*(1+'Usages mobilité'!$BH14)^(D$528-$D$528)/1000</f>
        <v>0</v>
      </c>
      <c r="E699" s="210">
        <f>E648*'Usages mobilité'!$BG14*(1+'Usages mobilité'!$BH14)^(E$528-$D$528)/1000</f>
        <v>0</v>
      </c>
      <c r="F699" s="210">
        <f>F648*'Usages mobilité'!$BG14*(1+'Usages mobilité'!$BH14)^(F$528-$D$528)/1000</f>
        <v>0</v>
      </c>
      <c r="G699" s="210">
        <f>G648*'Usages mobilité'!$BG14*(1+'Usages mobilité'!$BH14)^(G$528-$D$528)/1000</f>
        <v>0</v>
      </c>
      <c r="H699" s="210">
        <f>H648*'Usages mobilité'!$BG14*(1+'Usages mobilité'!$BH14)^(H$528-$D$528)/1000</f>
        <v>0</v>
      </c>
      <c r="I699" s="210">
        <f>I648*'Usages mobilité'!$BG14*(1+'Usages mobilité'!$BH14)^(I$528-$D$528)/1000</f>
        <v>0</v>
      </c>
      <c r="J699" s="210">
        <f>J648*'Usages mobilité'!$BG14*(1+'Usages mobilité'!$BH14)^(J$528-$D$528)/1000</f>
        <v>0</v>
      </c>
      <c r="K699" s="210">
        <f>K648*'Usages mobilité'!$BG14*(1+'Usages mobilité'!$BH14)^(K$528-$D$528)/1000</f>
        <v>0</v>
      </c>
      <c r="L699" s="210">
        <f>L648*'Usages mobilité'!$BG14*(1+'Usages mobilité'!$BH14)^(L$528-$D$528)/1000</f>
        <v>0</v>
      </c>
      <c r="M699" s="210">
        <f>M648*'Usages mobilité'!$BG14*(1+'Usages mobilité'!$BH14)^(M$528-$D$528)/1000</f>
        <v>0</v>
      </c>
      <c r="N699" s="210">
        <f>N648*'Usages mobilité'!$BG14*(1+'Usages mobilité'!$BH14)^(N$528-$D$528)/1000</f>
        <v>0</v>
      </c>
      <c r="O699" s="210">
        <f>O648*'Usages mobilité'!$BG14*(1+'Usages mobilité'!$BH14)^(O$528-$D$528)/1000</f>
        <v>0</v>
      </c>
      <c r="P699" s="210">
        <f>P648*'Usages mobilité'!$BG14*(1+'Usages mobilité'!$BH14)^(P$528-$D$528)/1000</f>
        <v>0</v>
      </c>
      <c r="Q699" s="210">
        <f>Q648*'Usages mobilité'!$BG14*(1+'Usages mobilité'!$BH14)^(Q$528-$D$528)/1000</f>
        <v>0</v>
      </c>
      <c r="R699" s="210">
        <f>R648*'Usages mobilité'!$BG14*(1+'Usages mobilité'!$BH14)^(R$528-$D$528)/1000</f>
        <v>0</v>
      </c>
    </row>
    <row r="700" spans="1:18" hidden="1" outlineLevel="2" x14ac:dyDescent="0.35">
      <c r="A700" s="209" t="str">
        <f>'Usages mobilité'!A15</f>
        <v>Usage mobilité n°12</v>
      </c>
      <c r="B700" s="209" t="s">
        <v>639</v>
      </c>
      <c r="C700" s="209"/>
      <c r="D700" s="210">
        <f>D649*'Usages mobilité'!$BG15*(1+'Usages mobilité'!$BH15)^(D$528-$D$528)/1000</f>
        <v>0</v>
      </c>
      <c r="E700" s="210">
        <f>E649*'Usages mobilité'!$BG15*(1+'Usages mobilité'!$BH15)^(E$528-$D$528)/1000</f>
        <v>0</v>
      </c>
      <c r="F700" s="210">
        <f>F649*'Usages mobilité'!$BG15*(1+'Usages mobilité'!$BH15)^(F$528-$D$528)/1000</f>
        <v>0</v>
      </c>
      <c r="G700" s="210">
        <f>G649*'Usages mobilité'!$BG15*(1+'Usages mobilité'!$BH15)^(G$528-$D$528)/1000</f>
        <v>0</v>
      </c>
      <c r="H700" s="210">
        <f>H649*'Usages mobilité'!$BG15*(1+'Usages mobilité'!$BH15)^(H$528-$D$528)/1000</f>
        <v>0</v>
      </c>
      <c r="I700" s="210">
        <f>I649*'Usages mobilité'!$BG15*(1+'Usages mobilité'!$BH15)^(I$528-$D$528)/1000</f>
        <v>0</v>
      </c>
      <c r="J700" s="210">
        <f>J649*'Usages mobilité'!$BG15*(1+'Usages mobilité'!$BH15)^(J$528-$D$528)/1000</f>
        <v>0</v>
      </c>
      <c r="K700" s="210">
        <f>K649*'Usages mobilité'!$BG15*(1+'Usages mobilité'!$BH15)^(K$528-$D$528)/1000</f>
        <v>0</v>
      </c>
      <c r="L700" s="210">
        <f>L649*'Usages mobilité'!$BG15*(1+'Usages mobilité'!$BH15)^(L$528-$D$528)/1000</f>
        <v>0</v>
      </c>
      <c r="M700" s="210">
        <f>M649*'Usages mobilité'!$BG15*(1+'Usages mobilité'!$BH15)^(M$528-$D$528)/1000</f>
        <v>0</v>
      </c>
      <c r="N700" s="210">
        <f>N649*'Usages mobilité'!$BG15*(1+'Usages mobilité'!$BH15)^(N$528-$D$528)/1000</f>
        <v>0</v>
      </c>
      <c r="O700" s="210">
        <f>O649*'Usages mobilité'!$BG15*(1+'Usages mobilité'!$BH15)^(O$528-$D$528)/1000</f>
        <v>0</v>
      </c>
      <c r="P700" s="210">
        <f>P649*'Usages mobilité'!$BG15*(1+'Usages mobilité'!$BH15)^(P$528-$D$528)/1000</f>
        <v>0</v>
      </c>
      <c r="Q700" s="210">
        <f>Q649*'Usages mobilité'!$BG15*(1+'Usages mobilité'!$BH15)^(Q$528-$D$528)/1000</f>
        <v>0</v>
      </c>
      <c r="R700" s="210">
        <f>R649*'Usages mobilité'!$BG15*(1+'Usages mobilité'!$BH15)^(R$528-$D$528)/1000</f>
        <v>0</v>
      </c>
    </row>
    <row r="701" spans="1:18" hidden="1" outlineLevel="2" x14ac:dyDescent="0.35">
      <c r="A701" s="209" t="str">
        <f>'Usages mobilité'!A16</f>
        <v>Usage mobilité n°13</v>
      </c>
      <c r="B701" s="209" t="s">
        <v>639</v>
      </c>
      <c r="C701" s="209"/>
      <c r="D701" s="210">
        <f>D650*'Usages mobilité'!$BG16*(1+'Usages mobilité'!$BH16)^(D$528-$D$528)/1000</f>
        <v>0</v>
      </c>
      <c r="E701" s="210">
        <f>E650*'Usages mobilité'!$BG16*(1+'Usages mobilité'!$BH16)^(E$528-$D$528)/1000</f>
        <v>0</v>
      </c>
      <c r="F701" s="210">
        <f>F650*'Usages mobilité'!$BG16*(1+'Usages mobilité'!$BH16)^(F$528-$D$528)/1000</f>
        <v>0</v>
      </c>
      <c r="G701" s="210">
        <f>G650*'Usages mobilité'!$BG16*(1+'Usages mobilité'!$BH16)^(G$528-$D$528)/1000</f>
        <v>0</v>
      </c>
      <c r="H701" s="210">
        <f>H650*'Usages mobilité'!$BG16*(1+'Usages mobilité'!$BH16)^(H$528-$D$528)/1000</f>
        <v>0</v>
      </c>
      <c r="I701" s="210">
        <f>I650*'Usages mobilité'!$BG16*(1+'Usages mobilité'!$BH16)^(I$528-$D$528)/1000</f>
        <v>0</v>
      </c>
      <c r="J701" s="210">
        <f>J650*'Usages mobilité'!$BG16*(1+'Usages mobilité'!$BH16)^(J$528-$D$528)/1000</f>
        <v>0</v>
      </c>
      <c r="K701" s="210">
        <f>K650*'Usages mobilité'!$BG16*(1+'Usages mobilité'!$BH16)^(K$528-$D$528)/1000</f>
        <v>0</v>
      </c>
      <c r="L701" s="210">
        <f>L650*'Usages mobilité'!$BG16*(1+'Usages mobilité'!$BH16)^(L$528-$D$528)/1000</f>
        <v>0</v>
      </c>
      <c r="M701" s="210">
        <f>M650*'Usages mobilité'!$BG16*(1+'Usages mobilité'!$BH16)^(M$528-$D$528)/1000</f>
        <v>0</v>
      </c>
      <c r="N701" s="210">
        <f>N650*'Usages mobilité'!$BG16*(1+'Usages mobilité'!$BH16)^(N$528-$D$528)/1000</f>
        <v>0</v>
      </c>
      <c r="O701" s="210">
        <f>O650*'Usages mobilité'!$BG16*(1+'Usages mobilité'!$BH16)^(O$528-$D$528)/1000</f>
        <v>0</v>
      </c>
      <c r="P701" s="210">
        <f>P650*'Usages mobilité'!$BG16*(1+'Usages mobilité'!$BH16)^(P$528-$D$528)/1000</f>
        <v>0</v>
      </c>
      <c r="Q701" s="210">
        <f>Q650*'Usages mobilité'!$BG16*(1+'Usages mobilité'!$BH16)^(Q$528-$D$528)/1000</f>
        <v>0</v>
      </c>
      <c r="R701" s="210">
        <f>R650*'Usages mobilité'!$BG16*(1+'Usages mobilité'!$BH16)^(R$528-$D$528)/1000</f>
        <v>0</v>
      </c>
    </row>
    <row r="702" spans="1:18" hidden="1" outlineLevel="2" x14ac:dyDescent="0.35">
      <c r="A702" s="209" t="str">
        <f>'Usages mobilité'!A17</f>
        <v>Usage mobilité n°14</v>
      </c>
      <c r="B702" s="209" t="s">
        <v>639</v>
      </c>
      <c r="C702" s="209"/>
      <c r="D702" s="210">
        <f>D651*'Usages mobilité'!$BG17*(1+'Usages mobilité'!$BH17)^(D$528-$D$528)/1000</f>
        <v>0</v>
      </c>
      <c r="E702" s="210">
        <f>E651*'Usages mobilité'!$BG17*(1+'Usages mobilité'!$BH17)^(E$528-$D$528)/1000</f>
        <v>0</v>
      </c>
      <c r="F702" s="210">
        <f>F651*'Usages mobilité'!$BG17*(1+'Usages mobilité'!$BH17)^(F$528-$D$528)/1000</f>
        <v>0</v>
      </c>
      <c r="G702" s="210">
        <f>G651*'Usages mobilité'!$BG17*(1+'Usages mobilité'!$BH17)^(G$528-$D$528)/1000</f>
        <v>0</v>
      </c>
      <c r="H702" s="210">
        <f>H651*'Usages mobilité'!$BG17*(1+'Usages mobilité'!$BH17)^(H$528-$D$528)/1000</f>
        <v>0</v>
      </c>
      <c r="I702" s="210">
        <f>I651*'Usages mobilité'!$BG17*(1+'Usages mobilité'!$BH17)^(I$528-$D$528)/1000</f>
        <v>0</v>
      </c>
      <c r="J702" s="210">
        <f>J651*'Usages mobilité'!$BG17*(1+'Usages mobilité'!$BH17)^(J$528-$D$528)/1000</f>
        <v>0</v>
      </c>
      <c r="K702" s="210">
        <f>K651*'Usages mobilité'!$BG17*(1+'Usages mobilité'!$BH17)^(K$528-$D$528)/1000</f>
        <v>0</v>
      </c>
      <c r="L702" s="210">
        <f>L651*'Usages mobilité'!$BG17*(1+'Usages mobilité'!$BH17)^(L$528-$D$528)/1000</f>
        <v>0</v>
      </c>
      <c r="M702" s="210">
        <f>M651*'Usages mobilité'!$BG17*(1+'Usages mobilité'!$BH17)^(M$528-$D$528)/1000</f>
        <v>0</v>
      </c>
      <c r="N702" s="210">
        <f>N651*'Usages mobilité'!$BG17*(1+'Usages mobilité'!$BH17)^(N$528-$D$528)/1000</f>
        <v>0</v>
      </c>
      <c r="O702" s="210">
        <f>O651*'Usages mobilité'!$BG17*(1+'Usages mobilité'!$BH17)^(O$528-$D$528)/1000</f>
        <v>0</v>
      </c>
      <c r="P702" s="210">
        <f>P651*'Usages mobilité'!$BG17*(1+'Usages mobilité'!$BH17)^(P$528-$D$528)/1000</f>
        <v>0</v>
      </c>
      <c r="Q702" s="210">
        <f>Q651*'Usages mobilité'!$BG17*(1+'Usages mobilité'!$BH17)^(Q$528-$D$528)/1000</f>
        <v>0</v>
      </c>
      <c r="R702" s="210">
        <f>R651*'Usages mobilité'!$BG17*(1+'Usages mobilité'!$BH17)^(R$528-$D$528)/1000</f>
        <v>0</v>
      </c>
    </row>
    <row r="703" spans="1:18" hidden="1" outlineLevel="2" x14ac:dyDescent="0.35">
      <c r="A703" s="209" t="str">
        <f>'Usages mobilité'!A18</f>
        <v>Usage mobilité n°15</v>
      </c>
      <c r="B703" s="209" t="s">
        <v>639</v>
      </c>
      <c r="C703" s="209"/>
      <c r="D703" s="210">
        <f>D652*'Usages mobilité'!$BG18*(1+'Usages mobilité'!$BH18)^(D$528-$D$528)/1000</f>
        <v>0</v>
      </c>
      <c r="E703" s="210">
        <f>E652*'Usages mobilité'!$BG18*(1+'Usages mobilité'!$BH18)^(E$528-$D$528)/1000</f>
        <v>0</v>
      </c>
      <c r="F703" s="210">
        <f>F652*'Usages mobilité'!$BG18*(1+'Usages mobilité'!$BH18)^(F$528-$D$528)/1000</f>
        <v>0</v>
      </c>
      <c r="G703" s="210">
        <f>G652*'Usages mobilité'!$BG18*(1+'Usages mobilité'!$BH18)^(G$528-$D$528)/1000</f>
        <v>0</v>
      </c>
      <c r="H703" s="210">
        <f>H652*'Usages mobilité'!$BG18*(1+'Usages mobilité'!$BH18)^(H$528-$D$528)/1000</f>
        <v>0</v>
      </c>
      <c r="I703" s="210">
        <f>I652*'Usages mobilité'!$BG18*(1+'Usages mobilité'!$BH18)^(I$528-$D$528)/1000</f>
        <v>0</v>
      </c>
      <c r="J703" s="210">
        <f>J652*'Usages mobilité'!$BG18*(1+'Usages mobilité'!$BH18)^(J$528-$D$528)/1000</f>
        <v>0</v>
      </c>
      <c r="K703" s="210">
        <f>K652*'Usages mobilité'!$BG18*(1+'Usages mobilité'!$BH18)^(K$528-$D$528)/1000</f>
        <v>0</v>
      </c>
      <c r="L703" s="210">
        <f>L652*'Usages mobilité'!$BG18*(1+'Usages mobilité'!$BH18)^(L$528-$D$528)/1000</f>
        <v>0</v>
      </c>
      <c r="M703" s="210">
        <f>M652*'Usages mobilité'!$BG18*(1+'Usages mobilité'!$BH18)^(M$528-$D$528)/1000</f>
        <v>0</v>
      </c>
      <c r="N703" s="210">
        <f>N652*'Usages mobilité'!$BG18*(1+'Usages mobilité'!$BH18)^(N$528-$D$528)/1000</f>
        <v>0</v>
      </c>
      <c r="O703" s="210">
        <f>O652*'Usages mobilité'!$BG18*(1+'Usages mobilité'!$BH18)^(O$528-$D$528)/1000</f>
        <v>0</v>
      </c>
      <c r="P703" s="210">
        <f>P652*'Usages mobilité'!$BG18*(1+'Usages mobilité'!$BH18)^(P$528-$D$528)/1000</f>
        <v>0</v>
      </c>
      <c r="Q703" s="210">
        <f>Q652*'Usages mobilité'!$BG18*(1+'Usages mobilité'!$BH18)^(Q$528-$D$528)/1000</f>
        <v>0</v>
      </c>
      <c r="R703" s="210">
        <f>R652*'Usages mobilité'!$BG18*(1+'Usages mobilité'!$BH18)^(R$528-$D$528)/1000</f>
        <v>0</v>
      </c>
    </row>
    <row r="704" spans="1:18" hidden="1" outlineLevel="2" x14ac:dyDescent="0.35">
      <c r="A704" s="209" t="str">
        <f>'Usages mobilité'!A19</f>
        <v>Usage mobilité n°16</v>
      </c>
      <c r="B704" s="209" t="s">
        <v>639</v>
      </c>
      <c r="C704" s="209"/>
      <c r="D704" s="210">
        <f>D653*'Usages mobilité'!$BG19*(1+'Usages mobilité'!$BH19)^(D$528-$D$528)/1000</f>
        <v>0</v>
      </c>
      <c r="E704" s="210">
        <f>E653*'Usages mobilité'!$BG19*(1+'Usages mobilité'!$BH19)^(E$528-$D$528)/1000</f>
        <v>0</v>
      </c>
      <c r="F704" s="210">
        <f>F653*'Usages mobilité'!$BG19*(1+'Usages mobilité'!$BH19)^(F$528-$D$528)/1000</f>
        <v>0</v>
      </c>
      <c r="G704" s="210">
        <f>G653*'Usages mobilité'!$BG19*(1+'Usages mobilité'!$BH19)^(G$528-$D$528)/1000</f>
        <v>0</v>
      </c>
      <c r="H704" s="210">
        <f>H653*'Usages mobilité'!$BG19*(1+'Usages mobilité'!$BH19)^(H$528-$D$528)/1000</f>
        <v>0</v>
      </c>
      <c r="I704" s="210">
        <f>I653*'Usages mobilité'!$BG19*(1+'Usages mobilité'!$BH19)^(I$528-$D$528)/1000</f>
        <v>0</v>
      </c>
      <c r="J704" s="210">
        <f>J653*'Usages mobilité'!$BG19*(1+'Usages mobilité'!$BH19)^(J$528-$D$528)/1000</f>
        <v>0</v>
      </c>
      <c r="K704" s="210">
        <f>K653*'Usages mobilité'!$BG19*(1+'Usages mobilité'!$BH19)^(K$528-$D$528)/1000</f>
        <v>0</v>
      </c>
      <c r="L704" s="210">
        <f>L653*'Usages mobilité'!$BG19*(1+'Usages mobilité'!$BH19)^(L$528-$D$528)/1000</f>
        <v>0</v>
      </c>
      <c r="M704" s="210">
        <f>M653*'Usages mobilité'!$BG19*(1+'Usages mobilité'!$BH19)^(M$528-$D$528)/1000</f>
        <v>0</v>
      </c>
      <c r="N704" s="210">
        <f>N653*'Usages mobilité'!$BG19*(1+'Usages mobilité'!$BH19)^(N$528-$D$528)/1000</f>
        <v>0</v>
      </c>
      <c r="O704" s="210">
        <f>O653*'Usages mobilité'!$BG19*(1+'Usages mobilité'!$BH19)^(O$528-$D$528)/1000</f>
        <v>0</v>
      </c>
      <c r="P704" s="210">
        <f>P653*'Usages mobilité'!$BG19*(1+'Usages mobilité'!$BH19)^(P$528-$D$528)/1000</f>
        <v>0</v>
      </c>
      <c r="Q704" s="210">
        <f>Q653*'Usages mobilité'!$BG19*(1+'Usages mobilité'!$BH19)^(Q$528-$D$528)/1000</f>
        <v>0</v>
      </c>
      <c r="R704" s="210">
        <f>R653*'Usages mobilité'!$BG19*(1+'Usages mobilité'!$BH19)^(R$528-$D$528)/1000</f>
        <v>0</v>
      </c>
    </row>
    <row r="705" spans="1:18" hidden="1" outlineLevel="2" x14ac:dyDescent="0.35">
      <c r="A705" s="209" t="str">
        <f>'Usages mobilité'!A20</f>
        <v>Usage mobilité n°17</v>
      </c>
      <c r="B705" s="209" t="s">
        <v>639</v>
      </c>
      <c r="C705" s="209"/>
      <c r="D705" s="210">
        <f>D654*'Usages mobilité'!$BG20*(1+'Usages mobilité'!$BH20)^(D$528-$D$528)/1000</f>
        <v>0</v>
      </c>
      <c r="E705" s="210">
        <f>E654*'Usages mobilité'!$BG20*(1+'Usages mobilité'!$BH20)^(E$528-$D$528)/1000</f>
        <v>0</v>
      </c>
      <c r="F705" s="210">
        <f>F654*'Usages mobilité'!$BG20*(1+'Usages mobilité'!$BH20)^(F$528-$D$528)/1000</f>
        <v>0</v>
      </c>
      <c r="G705" s="210">
        <f>G654*'Usages mobilité'!$BG20*(1+'Usages mobilité'!$BH20)^(G$528-$D$528)/1000</f>
        <v>0</v>
      </c>
      <c r="H705" s="210">
        <f>H654*'Usages mobilité'!$BG20*(1+'Usages mobilité'!$BH20)^(H$528-$D$528)/1000</f>
        <v>0</v>
      </c>
      <c r="I705" s="210">
        <f>I654*'Usages mobilité'!$BG20*(1+'Usages mobilité'!$BH20)^(I$528-$D$528)/1000</f>
        <v>0</v>
      </c>
      <c r="J705" s="210">
        <f>J654*'Usages mobilité'!$BG20*(1+'Usages mobilité'!$BH20)^(J$528-$D$528)/1000</f>
        <v>0</v>
      </c>
      <c r="K705" s="210">
        <f>K654*'Usages mobilité'!$BG20*(1+'Usages mobilité'!$BH20)^(K$528-$D$528)/1000</f>
        <v>0</v>
      </c>
      <c r="L705" s="210">
        <f>L654*'Usages mobilité'!$BG20*(1+'Usages mobilité'!$BH20)^(L$528-$D$528)/1000</f>
        <v>0</v>
      </c>
      <c r="M705" s="210">
        <f>M654*'Usages mobilité'!$BG20*(1+'Usages mobilité'!$BH20)^(M$528-$D$528)/1000</f>
        <v>0</v>
      </c>
      <c r="N705" s="210">
        <f>N654*'Usages mobilité'!$BG20*(1+'Usages mobilité'!$BH20)^(N$528-$D$528)/1000</f>
        <v>0</v>
      </c>
      <c r="O705" s="210">
        <f>O654*'Usages mobilité'!$BG20*(1+'Usages mobilité'!$BH20)^(O$528-$D$528)/1000</f>
        <v>0</v>
      </c>
      <c r="P705" s="210">
        <f>P654*'Usages mobilité'!$BG20*(1+'Usages mobilité'!$BH20)^(P$528-$D$528)/1000</f>
        <v>0</v>
      </c>
      <c r="Q705" s="210">
        <f>Q654*'Usages mobilité'!$BG20*(1+'Usages mobilité'!$BH20)^(Q$528-$D$528)/1000</f>
        <v>0</v>
      </c>
      <c r="R705" s="210">
        <f>R654*'Usages mobilité'!$BG20*(1+'Usages mobilité'!$BH20)^(R$528-$D$528)/1000</f>
        <v>0</v>
      </c>
    </row>
    <row r="706" spans="1:18" hidden="1" outlineLevel="2" x14ac:dyDescent="0.35">
      <c r="A706" s="209" t="str">
        <f>'Usages mobilité'!A21</f>
        <v>Usage mobilité n°18</v>
      </c>
      <c r="B706" s="209" t="s">
        <v>639</v>
      </c>
      <c r="C706" s="209"/>
      <c r="D706" s="210">
        <f>D655*'Usages mobilité'!$BG21*(1+'Usages mobilité'!$BH21)^(D$528-$D$528)/1000</f>
        <v>0</v>
      </c>
      <c r="E706" s="210">
        <f>E655*'Usages mobilité'!$BG21*(1+'Usages mobilité'!$BH21)^(E$528-$D$528)/1000</f>
        <v>0</v>
      </c>
      <c r="F706" s="210">
        <f>F655*'Usages mobilité'!$BG21*(1+'Usages mobilité'!$BH21)^(F$528-$D$528)/1000</f>
        <v>0</v>
      </c>
      <c r="G706" s="210">
        <f>G655*'Usages mobilité'!$BG21*(1+'Usages mobilité'!$BH21)^(G$528-$D$528)/1000</f>
        <v>0</v>
      </c>
      <c r="H706" s="210">
        <f>H655*'Usages mobilité'!$BG21*(1+'Usages mobilité'!$BH21)^(H$528-$D$528)/1000</f>
        <v>0</v>
      </c>
      <c r="I706" s="210">
        <f>I655*'Usages mobilité'!$BG21*(1+'Usages mobilité'!$BH21)^(I$528-$D$528)/1000</f>
        <v>0</v>
      </c>
      <c r="J706" s="210">
        <f>J655*'Usages mobilité'!$BG21*(1+'Usages mobilité'!$BH21)^(J$528-$D$528)/1000</f>
        <v>0</v>
      </c>
      <c r="K706" s="210">
        <f>K655*'Usages mobilité'!$BG21*(1+'Usages mobilité'!$BH21)^(K$528-$D$528)/1000</f>
        <v>0</v>
      </c>
      <c r="L706" s="210">
        <f>L655*'Usages mobilité'!$BG21*(1+'Usages mobilité'!$BH21)^(L$528-$D$528)/1000</f>
        <v>0</v>
      </c>
      <c r="M706" s="210">
        <f>M655*'Usages mobilité'!$BG21*(1+'Usages mobilité'!$BH21)^(M$528-$D$528)/1000</f>
        <v>0</v>
      </c>
      <c r="N706" s="210">
        <f>N655*'Usages mobilité'!$BG21*(1+'Usages mobilité'!$BH21)^(N$528-$D$528)/1000</f>
        <v>0</v>
      </c>
      <c r="O706" s="210">
        <f>O655*'Usages mobilité'!$BG21*(1+'Usages mobilité'!$BH21)^(O$528-$D$528)/1000</f>
        <v>0</v>
      </c>
      <c r="P706" s="210">
        <f>P655*'Usages mobilité'!$BG21*(1+'Usages mobilité'!$BH21)^(P$528-$D$528)/1000</f>
        <v>0</v>
      </c>
      <c r="Q706" s="210">
        <f>Q655*'Usages mobilité'!$BG21*(1+'Usages mobilité'!$BH21)^(Q$528-$D$528)/1000</f>
        <v>0</v>
      </c>
      <c r="R706" s="210">
        <f>R655*'Usages mobilité'!$BG21*(1+'Usages mobilité'!$BH21)^(R$528-$D$528)/1000</f>
        <v>0</v>
      </c>
    </row>
    <row r="707" spans="1:18" hidden="1" outlineLevel="2" x14ac:dyDescent="0.35">
      <c r="A707" s="209" t="str">
        <f>'Usages mobilité'!A22</f>
        <v>Usage mobilité n°19</v>
      </c>
      <c r="B707" s="209" t="s">
        <v>639</v>
      </c>
      <c r="C707" s="209"/>
      <c r="D707" s="210">
        <f>D656*'Usages mobilité'!$BG22*(1+'Usages mobilité'!$BH22)^(D$528-$D$528)/1000</f>
        <v>0</v>
      </c>
      <c r="E707" s="210">
        <f>E656*'Usages mobilité'!$BG22*(1+'Usages mobilité'!$BH22)^(E$528-$D$528)/1000</f>
        <v>0</v>
      </c>
      <c r="F707" s="210">
        <f>F656*'Usages mobilité'!$BG22*(1+'Usages mobilité'!$BH22)^(F$528-$D$528)/1000</f>
        <v>0</v>
      </c>
      <c r="G707" s="210">
        <f>G656*'Usages mobilité'!$BG22*(1+'Usages mobilité'!$BH22)^(G$528-$D$528)/1000</f>
        <v>0</v>
      </c>
      <c r="H707" s="210">
        <f>H656*'Usages mobilité'!$BG22*(1+'Usages mobilité'!$BH22)^(H$528-$D$528)/1000</f>
        <v>0</v>
      </c>
      <c r="I707" s="210">
        <f>I656*'Usages mobilité'!$BG22*(1+'Usages mobilité'!$BH22)^(I$528-$D$528)/1000</f>
        <v>0</v>
      </c>
      <c r="J707" s="210">
        <f>J656*'Usages mobilité'!$BG22*(1+'Usages mobilité'!$BH22)^(J$528-$D$528)/1000</f>
        <v>0</v>
      </c>
      <c r="K707" s="210">
        <f>K656*'Usages mobilité'!$BG22*(1+'Usages mobilité'!$BH22)^(K$528-$D$528)/1000</f>
        <v>0</v>
      </c>
      <c r="L707" s="210">
        <f>L656*'Usages mobilité'!$BG22*(1+'Usages mobilité'!$BH22)^(L$528-$D$528)/1000</f>
        <v>0</v>
      </c>
      <c r="M707" s="210">
        <f>M656*'Usages mobilité'!$BG22*(1+'Usages mobilité'!$BH22)^(M$528-$D$528)/1000</f>
        <v>0</v>
      </c>
      <c r="N707" s="210">
        <f>N656*'Usages mobilité'!$BG22*(1+'Usages mobilité'!$BH22)^(N$528-$D$528)/1000</f>
        <v>0</v>
      </c>
      <c r="O707" s="210">
        <f>O656*'Usages mobilité'!$BG22*(1+'Usages mobilité'!$BH22)^(O$528-$D$528)/1000</f>
        <v>0</v>
      </c>
      <c r="P707" s="210">
        <f>P656*'Usages mobilité'!$BG22*(1+'Usages mobilité'!$BH22)^(P$528-$D$528)/1000</f>
        <v>0</v>
      </c>
      <c r="Q707" s="210">
        <f>Q656*'Usages mobilité'!$BG22*(1+'Usages mobilité'!$BH22)^(Q$528-$D$528)/1000</f>
        <v>0</v>
      </c>
      <c r="R707" s="210">
        <f>R656*'Usages mobilité'!$BG22*(1+'Usages mobilité'!$BH22)^(R$528-$D$528)/1000</f>
        <v>0</v>
      </c>
    </row>
    <row r="708" spans="1:18" hidden="1" outlineLevel="2" x14ac:dyDescent="0.35">
      <c r="A708" s="209" t="str">
        <f>'Usages mobilité'!A23</f>
        <v>Usage mobilité n°20</v>
      </c>
      <c r="B708" s="209" t="s">
        <v>639</v>
      </c>
      <c r="C708" s="209"/>
      <c r="D708" s="210">
        <f>D657*'Usages mobilité'!$BG23*(1+'Usages mobilité'!$BH23)^(D$528-$D$528)/1000</f>
        <v>0</v>
      </c>
      <c r="E708" s="210">
        <f>E657*'Usages mobilité'!$BG23*(1+'Usages mobilité'!$BH23)^(E$528-$D$528)/1000</f>
        <v>0</v>
      </c>
      <c r="F708" s="210">
        <f>F657*'Usages mobilité'!$BG23*(1+'Usages mobilité'!$BH23)^(F$528-$D$528)/1000</f>
        <v>0</v>
      </c>
      <c r="G708" s="210">
        <f>G657*'Usages mobilité'!$BG23*(1+'Usages mobilité'!$BH23)^(G$528-$D$528)/1000</f>
        <v>0</v>
      </c>
      <c r="H708" s="210">
        <f>H657*'Usages mobilité'!$BG23*(1+'Usages mobilité'!$BH23)^(H$528-$D$528)/1000</f>
        <v>0</v>
      </c>
      <c r="I708" s="210">
        <f>I657*'Usages mobilité'!$BG23*(1+'Usages mobilité'!$BH23)^(I$528-$D$528)/1000</f>
        <v>0</v>
      </c>
      <c r="J708" s="210">
        <f>J657*'Usages mobilité'!$BG23*(1+'Usages mobilité'!$BH23)^(J$528-$D$528)/1000</f>
        <v>0</v>
      </c>
      <c r="K708" s="210">
        <f>K657*'Usages mobilité'!$BG23*(1+'Usages mobilité'!$BH23)^(K$528-$D$528)/1000</f>
        <v>0</v>
      </c>
      <c r="L708" s="210">
        <f>L657*'Usages mobilité'!$BG23*(1+'Usages mobilité'!$BH23)^(L$528-$D$528)/1000</f>
        <v>0</v>
      </c>
      <c r="M708" s="210">
        <f>M657*'Usages mobilité'!$BG23*(1+'Usages mobilité'!$BH23)^(M$528-$D$528)/1000</f>
        <v>0</v>
      </c>
      <c r="N708" s="210">
        <f>N657*'Usages mobilité'!$BG23*(1+'Usages mobilité'!$BH23)^(N$528-$D$528)/1000</f>
        <v>0</v>
      </c>
      <c r="O708" s="210">
        <f>O657*'Usages mobilité'!$BG23*(1+'Usages mobilité'!$BH23)^(O$528-$D$528)/1000</f>
        <v>0</v>
      </c>
      <c r="P708" s="210">
        <f>P657*'Usages mobilité'!$BG23*(1+'Usages mobilité'!$BH23)^(P$528-$D$528)/1000</f>
        <v>0</v>
      </c>
      <c r="Q708" s="210">
        <f>Q657*'Usages mobilité'!$BG23*(1+'Usages mobilité'!$BH23)^(Q$528-$D$528)/1000</f>
        <v>0</v>
      </c>
      <c r="R708" s="210">
        <f>R657*'Usages mobilité'!$BG23*(1+'Usages mobilité'!$BH23)^(R$528-$D$528)/1000</f>
        <v>0</v>
      </c>
    </row>
    <row r="709" spans="1:18" hidden="1" outlineLevel="2" x14ac:dyDescent="0.35">
      <c r="A709" s="209" t="str">
        <f>'Usages mobilité'!A24</f>
        <v>Usage mobilité n°21</v>
      </c>
      <c r="B709" s="209" t="s">
        <v>639</v>
      </c>
      <c r="C709" s="209"/>
      <c r="D709" s="210">
        <f>D658*'Usages mobilité'!$BG24*(1+'Usages mobilité'!$BH24)^(D$528-$D$528)/1000</f>
        <v>0</v>
      </c>
      <c r="E709" s="210">
        <f>E658*'Usages mobilité'!$BG24*(1+'Usages mobilité'!$BH24)^(E$528-$D$528)/1000</f>
        <v>0</v>
      </c>
      <c r="F709" s="210">
        <f>F658*'Usages mobilité'!$BG24*(1+'Usages mobilité'!$BH24)^(F$528-$D$528)/1000</f>
        <v>0</v>
      </c>
      <c r="G709" s="210">
        <f>G658*'Usages mobilité'!$BG24*(1+'Usages mobilité'!$BH24)^(G$528-$D$528)/1000</f>
        <v>0</v>
      </c>
      <c r="H709" s="210">
        <f>H658*'Usages mobilité'!$BG24*(1+'Usages mobilité'!$BH24)^(H$528-$D$528)/1000</f>
        <v>0</v>
      </c>
      <c r="I709" s="210">
        <f>I658*'Usages mobilité'!$BG24*(1+'Usages mobilité'!$BH24)^(I$528-$D$528)/1000</f>
        <v>0</v>
      </c>
      <c r="J709" s="210">
        <f>J658*'Usages mobilité'!$BG24*(1+'Usages mobilité'!$BH24)^(J$528-$D$528)/1000</f>
        <v>0</v>
      </c>
      <c r="K709" s="210">
        <f>K658*'Usages mobilité'!$BG24*(1+'Usages mobilité'!$BH24)^(K$528-$D$528)/1000</f>
        <v>0</v>
      </c>
      <c r="L709" s="210">
        <f>L658*'Usages mobilité'!$BG24*(1+'Usages mobilité'!$BH24)^(L$528-$D$528)/1000</f>
        <v>0</v>
      </c>
      <c r="M709" s="210">
        <f>M658*'Usages mobilité'!$BG24*(1+'Usages mobilité'!$BH24)^(M$528-$D$528)/1000</f>
        <v>0</v>
      </c>
      <c r="N709" s="210">
        <f>N658*'Usages mobilité'!$BG24*(1+'Usages mobilité'!$BH24)^(N$528-$D$528)/1000</f>
        <v>0</v>
      </c>
      <c r="O709" s="210">
        <f>O658*'Usages mobilité'!$BG24*(1+'Usages mobilité'!$BH24)^(O$528-$D$528)/1000</f>
        <v>0</v>
      </c>
      <c r="P709" s="210">
        <f>P658*'Usages mobilité'!$BG24*(1+'Usages mobilité'!$BH24)^(P$528-$D$528)/1000</f>
        <v>0</v>
      </c>
      <c r="Q709" s="210">
        <f>Q658*'Usages mobilité'!$BG24*(1+'Usages mobilité'!$BH24)^(Q$528-$D$528)/1000</f>
        <v>0</v>
      </c>
      <c r="R709" s="210">
        <f>R658*'Usages mobilité'!$BG24*(1+'Usages mobilité'!$BH24)^(R$528-$D$528)/1000</f>
        <v>0</v>
      </c>
    </row>
    <row r="710" spans="1:18" hidden="1" outlineLevel="2" x14ac:dyDescent="0.35">
      <c r="A710" s="209" t="str">
        <f>'Usages mobilité'!A25</f>
        <v>Usage mobilité n°22</v>
      </c>
      <c r="B710" s="209" t="s">
        <v>639</v>
      </c>
      <c r="C710" s="209"/>
      <c r="D710" s="210">
        <f>D659*'Usages mobilité'!$BG25*(1+'Usages mobilité'!$BH25)^(D$528-$D$528)/1000</f>
        <v>0</v>
      </c>
      <c r="E710" s="210">
        <f>E659*'Usages mobilité'!$BG25*(1+'Usages mobilité'!$BH25)^(E$528-$D$528)/1000</f>
        <v>0</v>
      </c>
      <c r="F710" s="210">
        <f>F659*'Usages mobilité'!$BG25*(1+'Usages mobilité'!$BH25)^(F$528-$D$528)/1000</f>
        <v>0</v>
      </c>
      <c r="G710" s="210">
        <f>G659*'Usages mobilité'!$BG25*(1+'Usages mobilité'!$BH25)^(G$528-$D$528)/1000</f>
        <v>0</v>
      </c>
      <c r="H710" s="210">
        <f>H659*'Usages mobilité'!$BG25*(1+'Usages mobilité'!$BH25)^(H$528-$D$528)/1000</f>
        <v>0</v>
      </c>
      <c r="I710" s="210">
        <f>I659*'Usages mobilité'!$BG25*(1+'Usages mobilité'!$BH25)^(I$528-$D$528)/1000</f>
        <v>0</v>
      </c>
      <c r="J710" s="210">
        <f>J659*'Usages mobilité'!$BG25*(1+'Usages mobilité'!$BH25)^(J$528-$D$528)/1000</f>
        <v>0</v>
      </c>
      <c r="K710" s="210">
        <f>K659*'Usages mobilité'!$BG25*(1+'Usages mobilité'!$BH25)^(K$528-$D$528)/1000</f>
        <v>0</v>
      </c>
      <c r="L710" s="210">
        <f>L659*'Usages mobilité'!$BG25*(1+'Usages mobilité'!$BH25)^(L$528-$D$528)/1000</f>
        <v>0</v>
      </c>
      <c r="M710" s="210">
        <f>M659*'Usages mobilité'!$BG25*(1+'Usages mobilité'!$BH25)^(M$528-$D$528)/1000</f>
        <v>0</v>
      </c>
      <c r="N710" s="210">
        <f>N659*'Usages mobilité'!$BG25*(1+'Usages mobilité'!$BH25)^(N$528-$D$528)/1000</f>
        <v>0</v>
      </c>
      <c r="O710" s="210">
        <f>O659*'Usages mobilité'!$BG25*(1+'Usages mobilité'!$BH25)^(O$528-$D$528)/1000</f>
        <v>0</v>
      </c>
      <c r="P710" s="210">
        <f>P659*'Usages mobilité'!$BG25*(1+'Usages mobilité'!$BH25)^(P$528-$D$528)/1000</f>
        <v>0</v>
      </c>
      <c r="Q710" s="210">
        <f>Q659*'Usages mobilité'!$BG25*(1+'Usages mobilité'!$BH25)^(Q$528-$D$528)/1000</f>
        <v>0</v>
      </c>
      <c r="R710" s="210">
        <f>R659*'Usages mobilité'!$BG25*(1+'Usages mobilité'!$BH25)^(R$528-$D$528)/1000</f>
        <v>0</v>
      </c>
    </row>
    <row r="711" spans="1:18" hidden="1" outlineLevel="2" x14ac:dyDescent="0.35">
      <c r="A711" s="209" t="str">
        <f>'Usages mobilité'!A26</f>
        <v>Usage mobilité n°23</v>
      </c>
      <c r="B711" s="209" t="s">
        <v>639</v>
      </c>
      <c r="C711" s="209"/>
      <c r="D711" s="210">
        <f>D660*'Usages mobilité'!$BG26*(1+'Usages mobilité'!$BH26)^(D$528-$D$528)/1000</f>
        <v>0</v>
      </c>
      <c r="E711" s="210">
        <f>E660*'Usages mobilité'!$BG26*(1+'Usages mobilité'!$BH26)^(E$528-$D$528)/1000</f>
        <v>0</v>
      </c>
      <c r="F711" s="210">
        <f>F660*'Usages mobilité'!$BG26*(1+'Usages mobilité'!$BH26)^(F$528-$D$528)/1000</f>
        <v>0</v>
      </c>
      <c r="G711" s="210">
        <f>G660*'Usages mobilité'!$BG26*(1+'Usages mobilité'!$BH26)^(G$528-$D$528)/1000</f>
        <v>0</v>
      </c>
      <c r="H711" s="210">
        <f>H660*'Usages mobilité'!$BG26*(1+'Usages mobilité'!$BH26)^(H$528-$D$528)/1000</f>
        <v>0</v>
      </c>
      <c r="I711" s="210">
        <f>I660*'Usages mobilité'!$BG26*(1+'Usages mobilité'!$BH26)^(I$528-$D$528)/1000</f>
        <v>0</v>
      </c>
      <c r="J711" s="210">
        <f>J660*'Usages mobilité'!$BG26*(1+'Usages mobilité'!$BH26)^(J$528-$D$528)/1000</f>
        <v>0</v>
      </c>
      <c r="K711" s="210">
        <f>K660*'Usages mobilité'!$BG26*(1+'Usages mobilité'!$BH26)^(K$528-$D$528)/1000</f>
        <v>0</v>
      </c>
      <c r="L711" s="210">
        <f>L660*'Usages mobilité'!$BG26*(1+'Usages mobilité'!$BH26)^(L$528-$D$528)/1000</f>
        <v>0</v>
      </c>
      <c r="M711" s="210">
        <f>M660*'Usages mobilité'!$BG26*(1+'Usages mobilité'!$BH26)^(M$528-$D$528)/1000</f>
        <v>0</v>
      </c>
      <c r="N711" s="210">
        <f>N660*'Usages mobilité'!$BG26*(1+'Usages mobilité'!$BH26)^(N$528-$D$528)/1000</f>
        <v>0</v>
      </c>
      <c r="O711" s="210">
        <f>O660*'Usages mobilité'!$BG26*(1+'Usages mobilité'!$BH26)^(O$528-$D$528)/1000</f>
        <v>0</v>
      </c>
      <c r="P711" s="210">
        <f>P660*'Usages mobilité'!$BG26*(1+'Usages mobilité'!$BH26)^(P$528-$D$528)/1000</f>
        <v>0</v>
      </c>
      <c r="Q711" s="210">
        <f>Q660*'Usages mobilité'!$BG26*(1+'Usages mobilité'!$BH26)^(Q$528-$D$528)/1000</f>
        <v>0</v>
      </c>
      <c r="R711" s="210">
        <f>R660*'Usages mobilité'!$BG26*(1+'Usages mobilité'!$BH26)^(R$528-$D$528)/1000</f>
        <v>0</v>
      </c>
    </row>
    <row r="712" spans="1:18" hidden="1" outlineLevel="2" x14ac:dyDescent="0.35">
      <c r="A712" s="209" t="str">
        <f>'Usages mobilité'!A27</f>
        <v>Usage mobilité n°24</v>
      </c>
      <c r="B712" s="209" t="s">
        <v>639</v>
      </c>
      <c r="C712" s="209"/>
      <c r="D712" s="210">
        <f>D661*'Usages mobilité'!$BG27*(1+'Usages mobilité'!$BH27)^(D$528-$D$528)/1000</f>
        <v>0</v>
      </c>
      <c r="E712" s="210">
        <f>E661*'Usages mobilité'!$BG27*(1+'Usages mobilité'!$BH27)^(E$528-$D$528)/1000</f>
        <v>0</v>
      </c>
      <c r="F712" s="210">
        <f>F661*'Usages mobilité'!$BG27*(1+'Usages mobilité'!$BH27)^(F$528-$D$528)/1000</f>
        <v>0</v>
      </c>
      <c r="G712" s="210">
        <f>G661*'Usages mobilité'!$BG27*(1+'Usages mobilité'!$BH27)^(G$528-$D$528)/1000</f>
        <v>0</v>
      </c>
      <c r="H712" s="210">
        <f>H661*'Usages mobilité'!$BG27*(1+'Usages mobilité'!$BH27)^(H$528-$D$528)/1000</f>
        <v>0</v>
      </c>
      <c r="I712" s="210">
        <f>I661*'Usages mobilité'!$BG27*(1+'Usages mobilité'!$BH27)^(I$528-$D$528)/1000</f>
        <v>0</v>
      </c>
      <c r="J712" s="210">
        <f>J661*'Usages mobilité'!$BG27*(1+'Usages mobilité'!$BH27)^(J$528-$D$528)/1000</f>
        <v>0</v>
      </c>
      <c r="K712" s="210">
        <f>K661*'Usages mobilité'!$BG27*(1+'Usages mobilité'!$BH27)^(K$528-$D$528)/1000</f>
        <v>0</v>
      </c>
      <c r="L712" s="210">
        <f>L661*'Usages mobilité'!$BG27*(1+'Usages mobilité'!$BH27)^(L$528-$D$528)/1000</f>
        <v>0</v>
      </c>
      <c r="M712" s="210">
        <f>M661*'Usages mobilité'!$BG27*(1+'Usages mobilité'!$BH27)^(M$528-$D$528)/1000</f>
        <v>0</v>
      </c>
      <c r="N712" s="210">
        <f>N661*'Usages mobilité'!$BG27*(1+'Usages mobilité'!$BH27)^(N$528-$D$528)/1000</f>
        <v>0</v>
      </c>
      <c r="O712" s="210">
        <f>O661*'Usages mobilité'!$BG27*(1+'Usages mobilité'!$BH27)^(O$528-$D$528)/1000</f>
        <v>0</v>
      </c>
      <c r="P712" s="210">
        <f>P661*'Usages mobilité'!$BG27*(1+'Usages mobilité'!$BH27)^(P$528-$D$528)/1000</f>
        <v>0</v>
      </c>
      <c r="Q712" s="210">
        <f>Q661*'Usages mobilité'!$BG27*(1+'Usages mobilité'!$BH27)^(Q$528-$D$528)/1000</f>
        <v>0</v>
      </c>
      <c r="R712" s="210">
        <f>R661*'Usages mobilité'!$BG27*(1+'Usages mobilité'!$BH27)^(R$528-$D$528)/1000</f>
        <v>0</v>
      </c>
    </row>
    <row r="713" spans="1:18" hidden="1" outlineLevel="2" x14ac:dyDescent="0.35">
      <c r="A713" s="209" t="str">
        <f>'Usages mobilité'!A28</f>
        <v>Usage mobilité n°25</v>
      </c>
      <c r="B713" s="209" t="s">
        <v>639</v>
      </c>
      <c r="C713" s="209"/>
      <c r="D713" s="210">
        <f>D662*'Usages mobilité'!$BG28*(1+'Usages mobilité'!$BH28)^(D$528-$D$528)/1000</f>
        <v>0</v>
      </c>
      <c r="E713" s="210">
        <f>E662*'Usages mobilité'!$BG28*(1+'Usages mobilité'!$BH28)^(E$528-$D$528)/1000</f>
        <v>0</v>
      </c>
      <c r="F713" s="210">
        <f>F662*'Usages mobilité'!$BG28*(1+'Usages mobilité'!$BH28)^(F$528-$D$528)/1000</f>
        <v>0</v>
      </c>
      <c r="G713" s="210">
        <f>G662*'Usages mobilité'!$BG28*(1+'Usages mobilité'!$BH28)^(G$528-$D$528)/1000</f>
        <v>0</v>
      </c>
      <c r="H713" s="210">
        <f>H662*'Usages mobilité'!$BG28*(1+'Usages mobilité'!$BH28)^(H$528-$D$528)/1000</f>
        <v>0</v>
      </c>
      <c r="I713" s="210">
        <f>I662*'Usages mobilité'!$BG28*(1+'Usages mobilité'!$BH28)^(I$528-$D$528)/1000</f>
        <v>0</v>
      </c>
      <c r="J713" s="210">
        <f>J662*'Usages mobilité'!$BG28*(1+'Usages mobilité'!$BH28)^(J$528-$D$528)/1000</f>
        <v>0</v>
      </c>
      <c r="K713" s="210">
        <f>K662*'Usages mobilité'!$BG28*(1+'Usages mobilité'!$BH28)^(K$528-$D$528)/1000</f>
        <v>0</v>
      </c>
      <c r="L713" s="210">
        <f>L662*'Usages mobilité'!$BG28*(1+'Usages mobilité'!$BH28)^(L$528-$D$528)/1000</f>
        <v>0</v>
      </c>
      <c r="M713" s="210">
        <f>M662*'Usages mobilité'!$BG28*(1+'Usages mobilité'!$BH28)^(M$528-$D$528)/1000</f>
        <v>0</v>
      </c>
      <c r="N713" s="210">
        <f>N662*'Usages mobilité'!$BG28*(1+'Usages mobilité'!$BH28)^(N$528-$D$528)/1000</f>
        <v>0</v>
      </c>
      <c r="O713" s="210">
        <f>O662*'Usages mobilité'!$BG28*(1+'Usages mobilité'!$BH28)^(O$528-$D$528)/1000</f>
        <v>0</v>
      </c>
      <c r="P713" s="210">
        <f>P662*'Usages mobilité'!$BG28*(1+'Usages mobilité'!$BH28)^(P$528-$D$528)/1000</f>
        <v>0</v>
      </c>
      <c r="Q713" s="210">
        <f>Q662*'Usages mobilité'!$BG28*(1+'Usages mobilité'!$BH28)^(Q$528-$D$528)/1000</f>
        <v>0</v>
      </c>
      <c r="R713" s="210">
        <f>R662*'Usages mobilité'!$BG28*(1+'Usages mobilité'!$BH28)^(R$528-$D$528)/1000</f>
        <v>0</v>
      </c>
    </row>
    <row r="714" spans="1:18" hidden="1" outlineLevel="2" x14ac:dyDescent="0.35">
      <c r="A714" s="209" t="str">
        <f>'Usages mobilité'!A29</f>
        <v>Usage mobilité n°26</v>
      </c>
      <c r="B714" s="209" t="s">
        <v>639</v>
      </c>
      <c r="C714" s="209"/>
      <c r="D714" s="210">
        <f>D663*'Usages mobilité'!$BG29*(1+'Usages mobilité'!$BH29)^(D$528-$D$528)/1000</f>
        <v>0</v>
      </c>
      <c r="E714" s="210">
        <f>E663*'Usages mobilité'!$BG29*(1+'Usages mobilité'!$BH29)^(E$528-$D$528)/1000</f>
        <v>0</v>
      </c>
      <c r="F714" s="210">
        <f>F663*'Usages mobilité'!$BG29*(1+'Usages mobilité'!$BH29)^(F$528-$D$528)/1000</f>
        <v>0</v>
      </c>
      <c r="G714" s="210">
        <f>G663*'Usages mobilité'!$BG29*(1+'Usages mobilité'!$BH29)^(G$528-$D$528)/1000</f>
        <v>0</v>
      </c>
      <c r="H714" s="210">
        <f>H663*'Usages mobilité'!$BG29*(1+'Usages mobilité'!$BH29)^(H$528-$D$528)/1000</f>
        <v>0</v>
      </c>
      <c r="I714" s="210">
        <f>I663*'Usages mobilité'!$BG29*(1+'Usages mobilité'!$BH29)^(I$528-$D$528)/1000</f>
        <v>0</v>
      </c>
      <c r="J714" s="210">
        <f>J663*'Usages mobilité'!$BG29*(1+'Usages mobilité'!$BH29)^(J$528-$D$528)/1000</f>
        <v>0</v>
      </c>
      <c r="K714" s="210">
        <f>K663*'Usages mobilité'!$BG29*(1+'Usages mobilité'!$BH29)^(K$528-$D$528)/1000</f>
        <v>0</v>
      </c>
      <c r="L714" s="210">
        <f>L663*'Usages mobilité'!$BG29*(1+'Usages mobilité'!$BH29)^(L$528-$D$528)/1000</f>
        <v>0</v>
      </c>
      <c r="M714" s="210">
        <f>M663*'Usages mobilité'!$BG29*(1+'Usages mobilité'!$BH29)^(M$528-$D$528)/1000</f>
        <v>0</v>
      </c>
      <c r="N714" s="210">
        <f>N663*'Usages mobilité'!$BG29*(1+'Usages mobilité'!$BH29)^(N$528-$D$528)/1000</f>
        <v>0</v>
      </c>
      <c r="O714" s="210">
        <f>O663*'Usages mobilité'!$BG29*(1+'Usages mobilité'!$BH29)^(O$528-$D$528)/1000</f>
        <v>0</v>
      </c>
      <c r="P714" s="210">
        <f>P663*'Usages mobilité'!$BG29*(1+'Usages mobilité'!$BH29)^(P$528-$D$528)/1000</f>
        <v>0</v>
      </c>
      <c r="Q714" s="210">
        <f>Q663*'Usages mobilité'!$BG29*(1+'Usages mobilité'!$BH29)^(Q$528-$D$528)/1000</f>
        <v>0</v>
      </c>
      <c r="R714" s="210">
        <f>R663*'Usages mobilité'!$BG29*(1+'Usages mobilité'!$BH29)^(R$528-$D$528)/1000</f>
        <v>0</v>
      </c>
    </row>
    <row r="715" spans="1:18" hidden="1" outlineLevel="2" x14ac:dyDescent="0.35">
      <c r="A715" s="209" t="str">
        <f>'Usages mobilité'!A30</f>
        <v>Usage mobilité n°27</v>
      </c>
      <c r="B715" s="209" t="s">
        <v>639</v>
      </c>
      <c r="C715" s="209"/>
      <c r="D715" s="210">
        <f>D664*'Usages mobilité'!$BG30*(1+'Usages mobilité'!$BH30)^(D$528-$D$528)/1000</f>
        <v>0</v>
      </c>
      <c r="E715" s="210">
        <f>E664*'Usages mobilité'!$BG30*(1+'Usages mobilité'!$BH30)^(E$528-$D$528)/1000</f>
        <v>0</v>
      </c>
      <c r="F715" s="210">
        <f>F664*'Usages mobilité'!$BG30*(1+'Usages mobilité'!$BH30)^(F$528-$D$528)/1000</f>
        <v>0</v>
      </c>
      <c r="G715" s="210">
        <f>G664*'Usages mobilité'!$BG30*(1+'Usages mobilité'!$BH30)^(G$528-$D$528)/1000</f>
        <v>0</v>
      </c>
      <c r="H715" s="210">
        <f>H664*'Usages mobilité'!$BG30*(1+'Usages mobilité'!$BH30)^(H$528-$D$528)/1000</f>
        <v>0</v>
      </c>
      <c r="I715" s="210">
        <f>I664*'Usages mobilité'!$BG30*(1+'Usages mobilité'!$BH30)^(I$528-$D$528)/1000</f>
        <v>0</v>
      </c>
      <c r="J715" s="210">
        <f>J664*'Usages mobilité'!$BG30*(1+'Usages mobilité'!$BH30)^(J$528-$D$528)/1000</f>
        <v>0</v>
      </c>
      <c r="K715" s="210">
        <f>K664*'Usages mobilité'!$BG30*(1+'Usages mobilité'!$BH30)^(K$528-$D$528)/1000</f>
        <v>0</v>
      </c>
      <c r="L715" s="210">
        <f>L664*'Usages mobilité'!$BG30*(1+'Usages mobilité'!$BH30)^(L$528-$D$528)/1000</f>
        <v>0</v>
      </c>
      <c r="M715" s="210">
        <f>M664*'Usages mobilité'!$BG30*(1+'Usages mobilité'!$BH30)^(M$528-$D$528)/1000</f>
        <v>0</v>
      </c>
      <c r="N715" s="210">
        <f>N664*'Usages mobilité'!$BG30*(1+'Usages mobilité'!$BH30)^(N$528-$D$528)/1000</f>
        <v>0</v>
      </c>
      <c r="O715" s="210">
        <f>O664*'Usages mobilité'!$BG30*(1+'Usages mobilité'!$BH30)^(O$528-$D$528)/1000</f>
        <v>0</v>
      </c>
      <c r="P715" s="210">
        <f>P664*'Usages mobilité'!$BG30*(1+'Usages mobilité'!$BH30)^(P$528-$D$528)/1000</f>
        <v>0</v>
      </c>
      <c r="Q715" s="210">
        <f>Q664*'Usages mobilité'!$BG30*(1+'Usages mobilité'!$BH30)^(Q$528-$D$528)/1000</f>
        <v>0</v>
      </c>
      <c r="R715" s="210">
        <f>R664*'Usages mobilité'!$BG30*(1+'Usages mobilité'!$BH30)^(R$528-$D$528)/1000</f>
        <v>0</v>
      </c>
    </row>
    <row r="716" spans="1:18" hidden="1" outlineLevel="2" x14ac:dyDescent="0.35">
      <c r="A716" s="209" t="str">
        <f>'Usages mobilité'!A31</f>
        <v>Usage mobilité n°28</v>
      </c>
      <c r="B716" s="209" t="s">
        <v>639</v>
      </c>
      <c r="C716" s="209"/>
      <c r="D716" s="210">
        <f>D665*'Usages mobilité'!$BG31*(1+'Usages mobilité'!$BH31)^(D$528-$D$528)/1000</f>
        <v>0</v>
      </c>
      <c r="E716" s="210">
        <f>E665*'Usages mobilité'!$BG31*(1+'Usages mobilité'!$BH31)^(E$528-$D$528)/1000</f>
        <v>0</v>
      </c>
      <c r="F716" s="210">
        <f>F665*'Usages mobilité'!$BG31*(1+'Usages mobilité'!$BH31)^(F$528-$D$528)/1000</f>
        <v>0</v>
      </c>
      <c r="G716" s="210">
        <f>G665*'Usages mobilité'!$BG31*(1+'Usages mobilité'!$BH31)^(G$528-$D$528)/1000</f>
        <v>0</v>
      </c>
      <c r="H716" s="210">
        <f>H665*'Usages mobilité'!$BG31*(1+'Usages mobilité'!$BH31)^(H$528-$D$528)/1000</f>
        <v>0</v>
      </c>
      <c r="I716" s="210">
        <f>I665*'Usages mobilité'!$BG31*(1+'Usages mobilité'!$BH31)^(I$528-$D$528)/1000</f>
        <v>0</v>
      </c>
      <c r="J716" s="210">
        <f>J665*'Usages mobilité'!$BG31*(1+'Usages mobilité'!$BH31)^(J$528-$D$528)/1000</f>
        <v>0</v>
      </c>
      <c r="K716" s="210">
        <f>K665*'Usages mobilité'!$BG31*(1+'Usages mobilité'!$BH31)^(K$528-$D$528)/1000</f>
        <v>0</v>
      </c>
      <c r="L716" s="210">
        <f>L665*'Usages mobilité'!$BG31*(1+'Usages mobilité'!$BH31)^(L$528-$D$528)/1000</f>
        <v>0</v>
      </c>
      <c r="M716" s="210">
        <f>M665*'Usages mobilité'!$BG31*(1+'Usages mobilité'!$BH31)^(M$528-$D$528)/1000</f>
        <v>0</v>
      </c>
      <c r="N716" s="210">
        <f>N665*'Usages mobilité'!$BG31*(1+'Usages mobilité'!$BH31)^(N$528-$D$528)/1000</f>
        <v>0</v>
      </c>
      <c r="O716" s="210">
        <f>O665*'Usages mobilité'!$BG31*(1+'Usages mobilité'!$BH31)^(O$528-$D$528)/1000</f>
        <v>0</v>
      </c>
      <c r="P716" s="210">
        <f>P665*'Usages mobilité'!$BG31*(1+'Usages mobilité'!$BH31)^(P$528-$D$528)/1000</f>
        <v>0</v>
      </c>
      <c r="Q716" s="210">
        <f>Q665*'Usages mobilité'!$BG31*(1+'Usages mobilité'!$BH31)^(Q$528-$D$528)/1000</f>
        <v>0</v>
      </c>
      <c r="R716" s="210">
        <f>R665*'Usages mobilité'!$BG31*(1+'Usages mobilité'!$BH31)^(R$528-$D$528)/1000</f>
        <v>0</v>
      </c>
    </row>
    <row r="717" spans="1:18" hidden="1" outlineLevel="2" x14ac:dyDescent="0.35">
      <c r="A717" s="209" t="str">
        <f>'Usages mobilité'!A32</f>
        <v>Usage mobilité n°29</v>
      </c>
      <c r="B717" s="209" t="s">
        <v>639</v>
      </c>
      <c r="C717" s="209"/>
      <c r="D717" s="210">
        <f>D666*'Usages mobilité'!$BG32*(1+'Usages mobilité'!$BH32)^(D$528-$D$528)/1000</f>
        <v>0</v>
      </c>
      <c r="E717" s="210">
        <f>E666*'Usages mobilité'!$BG32*(1+'Usages mobilité'!$BH32)^(E$528-$D$528)/1000</f>
        <v>0</v>
      </c>
      <c r="F717" s="210">
        <f>F666*'Usages mobilité'!$BG32*(1+'Usages mobilité'!$BH32)^(F$528-$D$528)/1000</f>
        <v>0</v>
      </c>
      <c r="G717" s="210">
        <f>G666*'Usages mobilité'!$BG32*(1+'Usages mobilité'!$BH32)^(G$528-$D$528)/1000</f>
        <v>0</v>
      </c>
      <c r="H717" s="210">
        <f>H666*'Usages mobilité'!$BG32*(1+'Usages mobilité'!$BH32)^(H$528-$D$528)/1000</f>
        <v>0</v>
      </c>
      <c r="I717" s="210">
        <f>I666*'Usages mobilité'!$BG32*(1+'Usages mobilité'!$BH32)^(I$528-$D$528)/1000</f>
        <v>0</v>
      </c>
      <c r="J717" s="210">
        <f>J666*'Usages mobilité'!$BG32*(1+'Usages mobilité'!$BH32)^(J$528-$D$528)/1000</f>
        <v>0</v>
      </c>
      <c r="K717" s="210">
        <f>K666*'Usages mobilité'!$BG32*(1+'Usages mobilité'!$BH32)^(K$528-$D$528)/1000</f>
        <v>0</v>
      </c>
      <c r="L717" s="210">
        <f>L666*'Usages mobilité'!$BG32*(1+'Usages mobilité'!$BH32)^(L$528-$D$528)/1000</f>
        <v>0</v>
      </c>
      <c r="M717" s="210">
        <f>M666*'Usages mobilité'!$BG32*(1+'Usages mobilité'!$BH32)^(M$528-$D$528)/1000</f>
        <v>0</v>
      </c>
      <c r="N717" s="210">
        <f>N666*'Usages mobilité'!$BG32*(1+'Usages mobilité'!$BH32)^(N$528-$D$528)/1000</f>
        <v>0</v>
      </c>
      <c r="O717" s="210">
        <f>O666*'Usages mobilité'!$BG32*(1+'Usages mobilité'!$BH32)^(O$528-$D$528)/1000</f>
        <v>0</v>
      </c>
      <c r="P717" s="210">
        <f>P666*'Usages mobilité'!$BG32*(1+'Usages mobilité'!$BH32)^(P$528-$D$528)/1000</f>
        <v>0</v>
      </c>
      <c r="Q717" s="210">
        <f>Q666*'Usages mobilité'!$BG32*(1+'Usages mobilité'!$BH32)^(Q$528-$D$528)/1000</f>
        <v>0</v>
      </c>
      <c r="R717" s="210">
        <f>R666*'Usages mobilité'!$BG32*(1+'Usages mobilité'!$BH32)^(R$528-$D$528)/1000</f>
        <v>0</v>
      </c>
    </row>
    <row r="718" spans="1:18" hidden="1" outlineLevel="2" x14ac:dyDescent="0.35">
      <c r="A718" s="209" t="str">
        <f>'Usages mobilité'!A33</f>
        <v>Usage mobilité n°30</v>
      </c>
      <c r="B718" s="209" t="s">
        <v>639</v>
      </c>
      <c r="C718" s="209"/>
      <c r="D718" s="210">
        <f>D667*'Usages mobilité'!$BG33*(1+'Usages mobilité'!$BH33)^(D$528-$D$528)/1000</f>
        <v>0</v>
      </c>
      <c r="E718" s="210">
        <f>E667*'Usages mobilité'!$BG33*(1+'Usages mobilité'!$BH33)^(E$528-$D$528)/1000</f>
        <v>0</v>
      </c>
      <c r="F718" s="210">
        <f>F667*'Usages mobilité'!$BG33*(1+'Usages mobilité'!$BH33)^(F$528-$D$528)/1000</f>
        <v>0</v>
      </c>
      <c r="G718" s="210">
        <f>G667*'Usages mobilité'!$BG33*(1+'Usages mobilité'!$BH33)^(G$528-$D$528)/1000</f>
        <v>0</v>
      </c>
      <c r="H718" s="210">
        <f>H667*'Usages mobilité'!$BG33*(1+'Usages mobilité'!$BH33)^(H$528-$D$528)/1000</f>
        <v>0</v>
      </c>
      <c r="I718" s="210">
        <f>I667*'Usages mobilité'!$BG33*(1+'Usages mobilité'!$BH33)^(I$528-$D$528)/1000</f>
        <v>0</v>
      </c>
      <c r="J718" s="210">
        <f>J667*'Usages mobilité'!$BG33*(1+'Usages mobilité'!$BH33)^(J$528-$D$528)/1000</f>
        <v>0</v>
      </c>
      <c r="K718" s="210">
        <f>K667*'Usages mobilité'!$BG33*(1+'Usages mobilité'!$BH33)^(K$528-$D$528)/1000</f>
        <v>0</v>
      </c>
      <c r="L718" s="210">
        <f>L667*'Usages mobilité'!$BG33*(1+'Usages mobilité'!$BH33)^(L$528-$D$528)/1000</f>
        <v>0</v>
      </c>
      <c r="M718" s="210">
        <f>M667*'Usages mobilité'!$BG33*(1+'Usages mobilité'!$BH33)^(M$528-$D$528)/1000</f>
        <v>0</v>
      </c>
      <c r="N718" s="210">
        <f>N667*'Usages mobilité'!$BG33*(1+'Usages mobilité'!$BH33)^(N$528-$D$528)/1000</f>
        <v>0</v>
      </c>
      <c r="O718" s="210">
        <f>O667*'Usages mobilité'!$BG33*(1+'Usages mobilité'!$BH33)^(O$528-$D$528)/1000</f>
        <v>0</v>
      </c>
      <c r="P718" s="210">
        <f>P667*'Usages mobilité'!$BG33*(1+'Usages mobilité'!$BH33)^(P$528-$D$528)/1000</f>
        <v>0</v>
      </c>
      <c r="Q718" s="210">
        <f>Q667*'Usages mobilité'!$BG33*(1+'Usages mobilité'!$BH33)^(Q$528-$D$528)/1000</f>
        <v>0</v>
      </c>
      <c r="R718" s="210">
        <f>R667*'Usages mobilité'!$BG33*(1+'Usages mobilité'!$BH33)^(R$528-$D$528)/1000</f>
        <v>0</v>
      </c>
    </row>
    <row r="719" spans="1:18" hidden="1" outlineLevel="2" x14ac:dyDescent="0.35">
      <c r="A719" s="209" t="str">
        <f>'Usages mobilité'!A34</f>
        <v>Usage mobilité n°31</v>
      </c>
      <c r="B719" s="209" t="s">
        <v>639</v>
      </c>
      <c r="C719" s="209"/>
      <c r="D719" s="210">
        <f>D668*'Usages mobilité'!$BG34*(1+'Usages mobilité'!$BH34)^(D$528-$D$528)/1000</f>
        <v>0</v>
      </c>
      <c r="E719" s="210">
        <f>E668*'Usages mobilité'!$BG34*(1+'Usages mobilité'!$BH34)^(E$528-$D$528)/1000</f>
        <v>0</v>
      </c>
      <c r="F719" s="210">
        <f>F668*'Usages mobilité'!$BG34*(1+'Usages mobilité'!$BH34)^(F$528-$D$528)/1000</f>
        <v>0</v>
      </c>
      <c r="G719" s="210">
        <f>G668*'Usages mobilité'!$BG34*(1+'Usages mobilité'!$BH34)^(G$528-$D$528)/1000</f>
        <v>0</v>
      </c>
      <c r="H719" s="210">
        <f>H668*'Usages mobilité'!$BG34*(1+'Usages mobilité'!$BH34)^(H$528-$D$528)/1000</f>
        <v>0</v>
      </c>
      <c r="I719" s="210">
        <f>I668*'Usages mobilité'!$BG34*(1+'Usages mobilité'!$BH34)^(I$528-$D$528)/1000</f>
        <v>0</v>
      </c>
      <c r="J719" s="210">
        <f>J668*'Usages mobilité'!$BG34*(1+'Usages mobilité'!$BH34)^(J$528-$D$528)/1000</f>
        <v>0</v>
      </c>
      <c r="K719" s="210">
        <f>K668*'Usages mobilité'!$BG34*(1+'Usages mobilité'!$BH34)^(K$528-$D$528)/1000</f>
        <v>0</v>
      </c>
      <c r="L719" s="210">
        <f>L668*'Usages mobilité'!$BG34*(1+'Usages mobilité'!$BH34)^(L$528-$D$528)/1000</f>
        <v>0</v>
      </c>
      <c r="M719" s="210">
        <f>M668*'Usages mobilité'!$BG34*(1+'Usages mobilité'!$BH34)^(M$528-$D$528)/1000</f>
        <v>0</v>
      </c>
      <c r="N719" s="210">
        <f>N668*'Usages mobilité'!$BG34*(1+'Usages mobilité'!$BH34)^(N$528-$D$528)/1000</f>
        <v>0</v>
      </c>
      <c r="O719" s="210">
        <f>O668*'Usages mobilité'!$BG34*(1+'Usages mobilité'!$BH34)^(O$528-$D$528)/1000</f>
        <v>0</v>
      </c>
      <c r="P719" s="210">
        <f>P668*'Usages mobilité'!$BG34*(1+'Usages mobilité'!$BH34)^(P$528-$D$528)/1000</f>
        <v>0</v>
      </c>
      <c r="Q719" s="210">
        <f>Q668*'Usages mobilité'!$BG34*(1+'Usages mobilité'!$BH34)^(Q$528-$D$528)/1000</f>
        <v>0</v>
      </c>
      <c r="R719" s="210">
        <f>R668*'Usages mobilité'!$BG34*(1+'Usages mobilité'!$BH34)^(R$528-$D$528)/1000</f>
        <v>0</v>
      </c>
    </row>
    <row r="720" spans="1:18" hidden="1" outlineLevel="2" x14ac:dyDescent="0.35">
      <c r="A720" s="209" t="str">
        <f>'Usages mobilité'!A35</f>
        <v>Usage mobilité n°32</v>
      </c>
      <c r="B720" s="209" t="s">
        <v>639</v>
      </c>
      <c r="C720" s="209"/>
      <c r="D720" s="210">
        <f>D669*'Usages mobilité'!$BG35*(1+'Usages mobilité'!$BH35)^(D$528-$D$528)/1000</f>
        <v>0</v>
      </c>
      <c r="E720" s="210">
        <f>E669*'Usages mobilité'!$BG35*(1+'Usages mobilité'!$BH35)^(E$528-$D$528)/1000</f>
        <v>0</v>
      </c>
      <c r="F720" s="210">
        <f>F669*'Usages mobilité'!$BG35*(1+'Usages mobilité'!$BH35)^(F$528-$D$528)/1000</f>
        <v>0</v>
      </c>
      <c r="G720" s="210">
        <f>G669*'Usages mobilité'!$BG35*(1+'Usages mobilité'!$BH35)^(G$528-$D$528)/1000</f>
        <v>0</v>
      </c>
      <c r="H720" s="210">
        <f>H669*'Usages mobilité'!$BG35*(1+'Usages mobilité'!$BH35)^(H$528-$D$528)/1000</f>
        <v>0</v>
      </c>
      <c r="I720" s="210">
        <f>I669*'Usages mobilité'!$BG35*(1+'Usages mobilité'!$BH35)^(I$528-$D$528)/1000</f>
        <v>0</v>
      </c>
      <c r="J720" s="210">
        <f>J669*'Usages mobilité'!$BG35*(1+'Usages mobilité'!$BH35)^(J$528-$D$528)/1000</f>
        <v>0</v>
      </c>
      <c r="K720" s="210">
        <f>K669*'Usages mobilité'!$BG35*(1+'Usages mobilité'!$BH35)^(K$528-$D$528)/1000</f>
        <v>0</v>
      </c>
      <c r="L720" s="210">
        <f>L669*'Usages mobilité'!$BG35*(1+'Usages mobilité'!$BH35)^(L$528-$D$528)/1000</f>
        <v>0</v>
      </c>
      <c r="M720" s="210">
        <f>M669*'Usages mobilité'!$BG35*(1+'Usages mobilité'!$BH35)^(M$528-$D$528)/1000</f>
        <v>0</v>
      </c>
      <c r="N720" s="210">
        <f>N669*'Usages mobilité'!$BG35*(1+'Usages mobilité'!$BH35)^(N$528-$D$528)/1000</f>
        <v>0</v>
      </c>
      <c r="O720" s="210">
        <f>O669*'Usages mobilité'!$BG35*(1+'Usages mobilité'!$BH35)^(O$528-$D$528)/1000</f>
        <v>0</v>
      </c>
      <c r="P720" s="210">
        <f>P669*'Usages mobilité'!$BG35*(1+'Usages mobilité'!$BH35)^(P$528-$D$528)/1000</f>
        <v>0</v>
      </c>
      <c r="Q720" s="210">
        <f>Q669*'Usages mobilité'!$BG35*(1+'Usages mobilité'!$BH35)^(Q$528-$D$528)/1000</f>
        <v>0</v>
      </c>
      <c r="R720" s="210">
        <f>R669*'Usages mobilité'!$BG35*(1+'Usages mobilité'!$BH35)^(R$528-$D$528)/1000</f>
        <v>0</v>
      </c>
    </row>
    <row r="721" spans="1:18" hidden="1" outlineLevel="2" x14ac:dyDescent="0.35">
      <c r="A721" s="209" t="str">
        <f>'Usages mobilité'!A36</f>
        <v>Usage mobilité n°33</v>
      </c>
      <c r="B721" s="209" t="s">
        <v>639</v>
      </c>
      <c r="C721" s="209"/>
      <c r="D721" s="210">
        <f>D670*'Usages mobilité'!$BG36*(1+'Usages mobilité'!$BH36)^(D$528-$D$528)/1000</f>
        <v>0</v>
      </c>
      <c r="E721" s="210">
        <f>E670*'Usages mobilité'!$BG36*(1+'Usages mobilité'!$BH36)^(E$528-$D$528)/1000</f>
        <v>0</v>
      </c>
      <c r="F721" s="210">
        <f>F670*'Usages mobilité'!$BG36*(1+'Usages mobilité'!$BH36)^(F$528-$D$528)/1000</f>
        <v>0</v>
      </c>
      <c r="G721" s="210">
        <f>G670*'Usages mobilité'!$BG36*(1+'Usages mobilité'!$BH36)^(G$528-$D$528)/1000</f>
        <v>0</v>
      </c>
      <c r="H721" s="210">
        <f>H670*'Usages mobilité'!$BG36*(1+'Usages mobilité'!$BH36)^(H$528-$D$528)/1000</f>
        <v>0</v>
      </c>
      <c r="I721" s="210">
        <f>I670*'Usages mobilité'!$BG36*(1+'Usages mobilité'!$BH36)^(I$528-$D$528)/1000</f>
        <v>0</v>
      </c>
      <c r="J721" s="210">
        <f>J670*'Usages mobilité'!$BG36*(1+'Usages mobilité'!$BH36)^(J$528-$D$528)/1000</f>
        <v>0</v>
      </c>
      <c r="K721" s="210">
        <f>K670*'Usages mobilité'!$BG36*(1+'Usages mobilité'!$BH36)^(K$528-$D$528)/1000</f>
        <v>0</v>
      </c>
      <c r="L721" s="210">
        <f>L670*'Usages mobilité'!$BG36*(1+'Usages mobilité'!$BH36)^(L$528-$D$528)/1000</f>
        <v>0</v>
      </c>
      <c r="M721" s="210">
        <f>M670*'Usages mobilité'!$BG36*(1+'Usages mobilité'!$BH36)^(M$528-$D$528)/1000</f>
        <v>0</v>
      </c>
      <c r="N721" s="210">
        <f>N670*'Usages mobilité'!$BG36*(1+'Usages mobilité'!$BH36)^(N$528-$D$528)/1000</f>
        <v>0</v>
      </c>
      <c r="O721" s="210">
        <f>O670*'Usages mobilité'!$BG36*(1+'Usages mobilité'!$BH36)^(O$528-$D$528)/1000</f>
        <v>0</v>
      </c>
      <c r="P721" s="210">
        <f>P670*'Usages mobilité'!$BG36*(1+'Usages mobilité'!$BH36)^(P$528-$D$528)/1000</f>
        <v>0</v>
      </c>
      <c r="Q721" s="210">
        <f>Q670*'Usages mobilité'!$BG36*(1+'Usages mobilité'!$BH36)^(Q$528-$D$528)/1000</f>
        <v>0</v>
      </c>
      <c r="R721" s="210">
        <f>R670*'Usages mobilité'!$BG36*(1+'Usages mobilité'!$BH36)^(R$528-$D$528)/1000</f>
        <v>0</v>
      </c>
    </row>
    <row r="722" spans="1:18" hidden="1" outlineLevel="2" x14ac:dyDescent="0.35">
      <c r="A722" s="209" t="str">
        <f>'Usages mobilité'!A37</f>
        <v>Usage mobilité n°34</v>
      </c>
      <c r="B722" s="209" t="s">
        <v>639</v>
      </c>
      <c r="C722" s="209"/>
      <c r="D722" s="210">
        <f>D671*'Usages mobilité'!$BG37*(1+'Usages mobilité'!$BH37)^(D$528-$D$528)/1000</f>
        <v>0</v>
      </c>
      <c r="E722" s="210">
        <f>E671*'Usages mobilité'!$BG37*(1+'Usages mobilité'!$BH37)^(E$528-$D$528)/1000</f>
        <v>0</v>
      </c>
      <c r="F722" s="210">
        <f>F671*'Usages mobilité'!$BG37*(1+'Usages mobilité'!$BH37)^(F$528-$D$528)/1000</f>
        <v>0</v>
      </c>
      <c r="G722" s="210">
        <f>G671*'Usages mobilité'!$BG37*(1+'Usages mobilité'!$BH37)^(G$528-$D$528)/1000</f>
        <v>0</v>
      </c>
      <c r="H722" s="210">
        <f>H671*'Usages mobilité'!$BG37*(1+'Usages mobilité'!$BH37)^(H$528-$D$528)/1000</f>
        <v>0</v>
      </c>
      <c r="I722" s="210">
        <f>I671*'Usages mobilité'!$BG37*(1+'Usages mobilité'!$BH37)^(I$528-$D$528)/1000</f>
        <v>0</v>
      </c>
      <c r="J722" s="210">
        <f>J671*'Usages mobilité'!$BG37*(1+'Usages mobilité'!$BH37)^(J$528-$D$528)/1000</f>
        <v>0</v>
      </c>
      <c r="K722" s="210">
        <f>K671*'Usages mobilité'!$BG37*(1+'Usages mobilité'!$BH37)^(K$528-$D$528)/1000</f>
        <v>0</v>
      </c>
      <c r="L722" s="210">
        <f>L671*'Usages mobilité'!$BG37*(1+'Usages mobilité'!$BH37)^(L$528-$D$528)/1000</f>
        <v>0</v>
      </c>
      <c r="M722" s="210">
        <f>M671*'Usages mobilité'!$BG37*(1+'Usages mobilité'!$BH37)^(M$528-$D$528)/1000</f>
        <v>0</v>
      </c>
      <c r="N722" s="210">
        <f>N671*'Usages mobilité'!$BG37*(1+'Usages mobilité'!$BH37)^(N$528-$D$528)/1000</f>
        <v>0</v>
      </c>
      <c r="O722" s="210">
        <f>O671*'Usages mobilité'!$BG37*(1+'Usages mobilité'!$BH37)^(O$528-$D$528)/1000</f>
        <v>0</v>
      </c>
      <c r="P722" s="210">
        <f>P671*'Usages mobilité'!$BG37*(1+'Usages mobilité'!$BH37)^(P$528-$D$528)/1000</f>
        <v>0</v>
      </c>
      <c r="Q722" s="210">
        <f>Q671*'Usages mobilité'!$BG37*(1+'Usages mobilité'!$BH37)^(Q$528-$D$528)/1000</f>
        <v>0</v>
      </c>
      <c r="R722" s="210">
        <f>R671*'Usages mobilité'!$BG37*(1+'Usages mobilité'!$BH37)^(R$528-$D$528)/1000</f>
        <v>0</v>
      </c>
    </row>
    <row r="723" spans="1:18" hidden="1" outlineLevel="2" x14ac:dyDescent="0.35">
      <c r="A723" s="209" t="str">
        <f>'Usages mobilité'!A38</f>
        <v>Usage mobilité n°35</v>
      </c>
      <c r="B723" s="209" t="s">
        <v>639</v>
      </c>
      <c r="C723" s="209"/>
      <c r="D723" s="210">
        <f>D672*'Usages mobilité'!$BG38*(1+'Usages mobilité'!$BH38)^(D$528-$D$528)/1000</f>
        <v>0</v>
      </c>
      <c r="E723" s="210">
        <f>E672*'Usages mobilité'!$BG38*(1+'Usages mobilité'!$BH38)^(E$528-$D$528)/1000</f>
        <v>0</v>
      </c>
      <c r="F723" s="210">
        <f>F672*'Usages mobilité'!$BG38*(1+'Usages mobilité'!$BH38)^(F$528-$D$528)/1000</f>
        <v>0</v>
      </c>
      <c r="G723" s="210">
        <f>G672*'Usages mobilité'!$BG38*(1+'Usages mobilité'!$BH38)^(G$528-$D$528)/1000</f>
        <v>0</v>
      </c>
      <c r="H723" s="210">
        <f>H672*'Usages mobilité'!$BG38*(1+'Usages mobilité'!$BH38)^(H$528-$D$528)/1000</f>
        <v>0</v>
      </c>
      <c r="I723" s="210">
        <f>I672*'Usages mobilité'!$BG38*(1+'Usages mobilité'!$BH38)^(I$528-$D$528)/1000</f>
        <v>0</v>
      </c>
      <c r="J723" s="210">
        <f>J672*'Usages mobilité'!$BG38*(1+'Usages mobilité'!$BH38)^(J$528-$D$528)/1000</f>
        <v>0</v>
      </c>
      <c r="K723" s="210">
        <f>K672*'Usages mobilité'!$BG38*(1+'Usages mobilité'!$BH38)^(K$528-$D$528)/1000</f>
        <v>0</v>
      </c>
      <c r="L723" s="210">
        <f>L672*'Usages mobilité'!$BG38*(1+'Usages mobilité'!$BH38)^(L$528-$D$528)/1000</f>
        <v>0</v>
      </c>
      <c r="M723" s="210">
        <f>M672*'Usages mobilité'!$BG38*(1+'Usages mobilité'!$BH38)^(M$528-$D$528)/1000</f>
        <v>0</v>
      </c>
      <c r="N723" s="210">
        <f>N672*'Usages mobilité'!$BG38*(1+'Usages mobilité'!$BH38)^(N$528-$D$528)/1000</f>
        <v>0</v>
      </c>
      <c r="O723" s="210">
        <f>O672*'Usages mobilité'!$BG38*(1+'Usages mobilité'!$BH38)^(O$528-$D$528)/1000</f>
        <v>0</v>
      </c>
      <c r="P723" s="210">
        <f>P672*'Usages mobilité'!$BG38*(1+'Usages mobilité'!$BH38)^(P$528-$D$528)/1000</f>
        <v>0</v>
      </c>
      <c r="Q723" s="210">
        <f>Q672*'Usages mobilité'!$BG38*(1+'Usages mobilité'!$BH38)^(Q$528-$D$528)/1000</f>
        <v>0</v>
      </c>
      <c r="R723" s="210">
        <f>R672*'Usages mobilité'!$BG38*(1+'Usages mobilité'!$BH38)^(R$528-$D$528)/1000</f>
        <v>0</v>
      </c>
    </row>
    <row r="724" spans="1:18" hidden="1" outlineLevel="2" x14ac:dyDescent="0.35">
      <c r="A724" s="209" t="str">
        <f>'Usages mobilité'!A39</f>
        <v>Usage mobilité n°36</v>
      </c>
      <c r="B724" s="209" t="s">
        <v>639</v>
      </c>
      <c r="C724" s="209"/>
      <c r="D724" s="210">
        <f>D673*'Usages mobilité'!$BG39*(1+'Usages mobilité'!$BH39)^(D$528-$D$528)/1000</f>
        <v>0</v>
      </c>
      <c r="E724" s="210">
        <f>E673*'Usages mobilité'!$BG39*(1+'Usages mobilité'!$BH39)^(E$528-$D$528)/1000</f>
        <v>0</v>
      </c>
      <c r="F724" s="210">
        <f>F673*'Usages mobilité'!$BG39*(1+'Usages mobilité'!$BH39)^(F$528-$D$528)/1000</f>
        <v>0</v>
      </c>
      <c r="G724" s="210">
        <f>G673*'Usages mobilité'!$BG39*(1+'Usages mobilité'!$BH39)^(G$528-$D$528)/1000</f>
        <v>0</v>
      </c>
      <c r="H724" s="210">
        <f>H673*'Usages mobilité'!$BG39*(1+'Usages mobilité'!$BH39)^(H$528-$D$528)/1000</f>
        <v>0</v>
      </c>
      <c r="I724" s="210">
        <f>I673*'Usages mobilité'!$BG39*(1+'Usages mobilité'!$BH39)^(I$528-$D$528)/1000</f>
        <v>0</v>
      </c>
      <c r="J724" s="210">
        <f>J673*'Usages mobilité'!$BG39*(1+'Usages mobilité'!$BH39)^(J$528-$D$528)/1000</f>
        <v>0</v>
      </c>
      <c r="K724" s="210">
        <f>K673*'Usages mobilité'!$BG39*(1+'Usages mobilité'!$BH39)^(K$528-$D$528)/1000</f>
        <v>0</v>
      </c>
      <c r="L724" s="210">
        <f>L673*'Usages mobilité'!$BG39*(1+'Usages mobilité'!$BH39)^(L$528-$D$528)/1000</f>
        <v>0</v>
      </c>
      <c r="M724" s="210">
        <f>M673*'Usages mobilité'!$BG39*(1+'Usages mobilité'!$BH39)^(M$528-$D$528)/1000</f>
        <v>0</v>
      </c>
      <c r="N724" s="210">
        <f>N673*'Usages mobilité'!$BG39*(1+'Usages mobilité'!$BH39)^(N$528-$D$528)/1000</f>
        <v>0</v>
      </c>
      <c r="O724" s="210">
        <f>O673*'Usages mobilité'!$BG39*(1+'Usages mobilité'!$BH39)^(O$528-$D$528)/1000</f>
        <v>0</v>
      </c>
      <c r="P724" s="210">
        <f>P673*'Usages mobilité'!$BG39*(1+'Usages mobilité'!$BH39)^(P$528-$D$528)/1000</f>
        <v>0</v>
      </c>
      <c r="Q724" s="210">
        <f>Q673*'Usages mobilité'!$BG39*(1+'Usages mobilité'!$BH39)^(Q$528-$D$528)/1000</f>
        <v>0</v>
      </c>
      <c r="R724" s="210">
        <f>R673*'Usages mobilité'!$BG39*(1+'Usages mobilité'!$BH39)^(R$528-$D$528)/1000</f>
        <v>0</v>
      </c>
    </row>
    <row r="725" spans="1:18" hidden="1" outlineLevel="2" x14ac:dyDescent="0.35">
      <c r="A725" s="209" t="str">
        <f>'Usages mobilité'!A40</f>
        <v>Usage mobilité n°37</v>
      </c>
      <c r="B725" s="209" t="s">
        <v>639</v>
      </c>
      <c r="C725" s="209"/>
      <c r="D725" s="210">
        <f>D674*'Usages mobilité'!$BG40*(1+'Usages mobilité'!$BH40)^(D$528-$D$528)/1000</f>
        <v>0</v>
      </c>
      <c r="E725" s="210">
        <f>E674*'Usages mobilité'!$BG40*(1+'Usages mobilité'!$BH40)^(E$528-$D$528)/1000</f>
        <v>0</v>
      </c>
      <c r="F725" s="210">
        <f>F674*'Usages mobilité'!$BG40*(1+'Usages mobilité'!$BH40)^(F$528-$D$528)/1000</f>
        <v>0</v>
      </c>
      <c r="G725" s="210">
        <f>G674*'Usages mobilité'!$BG40*(1+'Usages mobilité'!$BH40)^(G$528-$D$528)/1000</f>
        <v>0</v>
      </c>
      <c r="H725" s="210">
        <f>H674*'Usages mobilité'!$BG40*(1+'Usages mobilité'!$BH40)^(H$528-$D$528)/1000</f>
        <v>0</v>
      </c>
      <c r="I725" s="210">
        <f>I674*'Usages mobilité'!$BG40*(1+'Usages mobilité'!$BH40)^(I$528-$D$528)/1000</f>
        <v>0</v>
      </c>
      <c r="J725" s="210">
        <f>J674*'Usages mobilité'!$BG40*(1+'Usages mobilité'!$BH40)^(J$528-$D$528)/1000</f>
        <v>0</v>
      </c>
      <c r="K725" s="210">
        <f>K674*'Usages mobilité'!$BG40*(1+'Usages mobilité'!$BH40)^(K$528-$D$528)/1000</f>
        <v>0</v>
      </c>
      <c r="L725" s="210">
        <f>L674*'Usages mobilité'!$BG40*(1+'Usages mobilité'!$BH40)^(L$528-$D$528)/1000</f>
        <v>0</v>
      </c>
      <c r="M725" s="210">
        <f>M674*'Usages mobilité'!$BG40*(1+'Usages mobilité'!$BH40)^(M$528-$D$528)/1000</f>
        <v>0</v>
      </c>
      <c r="N725" s="210">
        <f>N674*'Usages mobilité'!$BG40*(1+'Usages mobilité'!$BH40)^(N$528-$D$528)/1000</f>
        <v>0</v>
      </c>
      <c r="O725" s="210">
        <f>O674*'Usages mobilité'!$BG40*(1+'Usages mobilité'!$BH40)^(O$528-$D$528)/1000</f>
        <v>0</v>
      </c>
      <c r="P725" s="210">
        <f>P674*'Usages mobilité'!$BG40*(1+'Usages mobilité'!$BH40)^(P$528-$D$528)/1000</f>
        <v>0</v>
      </c>
      <c r="Q725" s="210">
        <f>Q674*'Usages mobilité'!$BG40*(1+'Usages mobilité'!$BH40)^(Q$528-$D$528)/1000</f>
        <v>0</v>
      </c>
      <c r="R725" s="210">
        <f>R674*'Usages mobilité'!$BG40*(1+'Usages mobilité'!$BH40)^(R$528-$D$528)/1000</f>
        <v>0</v>
      </c>
    </row>
    <row r="726" spans="1:18" hidden="1" outlineLevel="2" x14ac:dyDescent="0.35">
      <c r="A726" s="209" t="str">
        <f>'Usages mobilité'!A41</f>
        <v>Usage mobilité n°38</v>
      </c>
      <c r="B726" s="209" t="s">
        <v>639</v>
      </c>
      <c r="C726" s="209"/>
      <c r="D726" s="210">
        <f>D675*'Usages mobilité'!$BG41*(1+'Usages mobilité'!$BH41)^(D$528-$D$528)/1000</f>
        <v>0</v>
      </c>
      <c r="E726" s="210">
        <f>E675*'Usages mobilité'!$BG41*(1+'Usages mobilité'!$BH41)^(E$528-$D$528)/1000</f>
        <v>0</v>
      </c>
      <c r="F726" s="210">
        <f>F675*'Usages mobilité'!$BG41*(1+'Usages mobilité'!$BH41)^(F$528-$D$528)/1000</f>
        <v>0</v>
      </c>
      <c r="G726" s="210">
        <f>G675*'Usages mobilité'!$BG41*(1+'Usages mobilité'!$BH41)^(G$528-$D$528)/1000</f>
        <v>0</v>
      </c>
      <c r="H726" s="210">
        <f>H675*'Usages mobilité'!$BG41*(1+'Usages mobilité'!$BH41)^(H$528-$D$528)/1000</f>
        <v>0</v>
      </c>
      <c r="I726" s="210">
        <f>I675*'Usages mobilité'!$BG41*(1+'Usages mobilité'!$BH41)^(I$528-$D$528)/1000</f>
        <v>0</v>
      </c>
      <c r="J726" s="210">
        <f>J675*'Usages mobilité'!$BG41*(1+'Usages mobilité'!$BH41)^(J$528-$D$528)/1000</f>
        <v>0</v>
      </c>
      <c r="K726" s="210">
        <f>K675*'Usages mobilité'!$BG41*(1+'Usages mobilité'!$BH41)^(K$528-$D$528)/1000</f>
        <v>0</v>
      </c>
      <c r="L726" s="210">
        <f>L675*'Usages mobilité'!$BG41*(1+'Usages mobilité'!$BH41)^(L$528-$D$528)/1000</f>
        <v>0</v>
      </c>
      <c r="M726" s="210">
        <f>M675*'Usages mobilité'!$BG41*(1+'Usages mobilité'!$BH41)^(M$528-$D$528)/1000</f>
        <v>0</v>
      </c>
      <c r="N726" s="210">
        <f>N675*'Usages mobilité'!$BG41*(1+'Usages mobilité'!$BH41)^(N$528-$D$528)/1000</f>
        <v>0</v>
      </c>
      <c r="O726" s="210">
        <f>O675*'Usages mobilité'!$BG41*(1+'Usages mobilité'!$BH41)^(O$528-$D$528)/1000</f>
        <v>0</v>
      </c>
      <c r="P726" s="210">
        <f>P675*'Usages mobilité'!$BG41*(1+'Usages mobilité'!$BH41)^(P$528-$D$528)/1000</f>
        <v>0</v>
      </c>
      <c r="Q726" s="210">
        <f>Q675*'Usages mobilité'!$BG41*(1+'Usages mobilité'!$BH41)^(Q$528-$D$528)/1000</f>
        <v>0</v>
      </c>
      <c r="R726" s="210">
        <f>R675*'Usages mobilité'!$BG41*(1+'Usages mobilité'!$BH41)^(R$528-$D$528)/1000</f>
        <v>0</v>
      </c>
    </row>
    <row r="727" spans="1:18" hidden="1" outlineLevel="2" x14ac:dyDescent="0.35">
      <c r="A727" s="209" t="str">
        <f>'Usages mobilité'!A42</f>
        <v>Usage mobilité n°39</v>
      </c>
      <c r="B727" s="209" t="s">
        <v>639</v>
      </c>
      <c r="C727" s="209"/>
      <c r="D727" s="210">
        <f>D676*'Usages mobilité'!$BG42*(1+'Usages mobilité'!$BH42)^(D$528-$D$528)/1000</f>
        <v>0</v>
      </c>
      <c r="E727" s="210">
        <f>E676*'Usages mobilité'!$BG42*(1+'Usages mobilité'!$BH42)^(E$528-$D$528)/1000</f>
        <v>0</v>
      </c>
      <c r="F727" s="210">
        <f>F676*'Usages mobilité'!$BG42*(1+'Usages mobilité'!$BH42)^(F$528-$D$528)/1000</f>
        <v>0</v>
      </c>
      <c r="G727" s="210">
        <f>G676*'Usages mobilité'!$BG42*(1+'Usages mobilité'!$BH42)^(G$528-$D$528)/1000</f>
        <v>0</v>
      </c>
      <c r="H727" s="210">
        <f>H676*'Usages mobilité'!$BG42*(1+'Usages mobilité'!$BH42)^(H$528-$D$528)/1000</f>
        <v>0</v>
      </c>
      <c r="I727" s="210">
        <f>I676*'Usages mobilité'!$BG42*(1+'Usages mobilité'!$BH42)^(I$528-$D$528)/1000</f>
        <v>0</v>
      </c>
      <c r="J727" s="210">
        <f>J676*'Usages mobilité'!$BG42*(1+'Usages mobilité'!$BH42)^(J$528-$D$528)/1000</f>
        <v>0</v>
      </c>
      <c r="K727" s="210">
        <f>K676*'Usages mobilité'!$BG42*(1+'Usages mobilité'!$BH42)^(K$528-$D$528)/1000</f>
        <v>0</v>
      </c>
      <c r="L727" s="210">
        <f>L676*'Usages mobilité'!$BG42*(1+'Usages mobilité'!$BH42)^(L$528-$D$528)/1000</f>
        <v>0</v>
      </c>
      <c r="M727" s="210">
        <f>M676*'Usages mobilité'!$BG42*(1+'Usages mobilité'!$BH42)^(M$528-$D$528)/1000</f>
        <v>0</v>
      </c>
      <c r="N727" s="210">
        <f>N676*'Usages mobilité'!$BG42*(1+'Usages mobilité'!$BH42)^(N$528-$D$528)/1000</f>
        <v>0</v>
      </c>
      <c r="O727" s="210">
        <f>O676*'Usages mobilité'!$BG42*(1+'Usages mobilité'!$BH42)^(O$528-$D$528)/1000</f>
        <v>0</v>
      </c>
      <c r="P727" s="210">
        <f>P676*'Usages mobilité'!$BG42*(1+'Usages mobilité'!$BH42)^(P$528-$D$528)/1000</f>
        <v>0</v>
      </c>
      <c r="Q727" s="210">
        <f>Q676*'Usages mobilité'!$BG42*(1+'Usages mobilité'!$BH42)^(Q$528-$D$528)/1000</f>
        <v>0</v>
      </c>
      <c r="R727" s="210">
        <f>R676*'Usages mobilité'!$BG42*(1+'Usages mobilité'!$BH42)^(R$528-$D$528)/1000</f>
        <v>0</v>
      </c>
    </row>
    <row r="728" spans="1:18" hidden="1" outlineLevel="2" x14ac:dyDescent="0.35">
      <c r="A728" s="209" t="str">
        <f>'Usages mobilité'!A43</f>
        <v>Usage mobilité n°40</v>
      </c>
      <c r="B728" s="209" t="s">
        <v>639</v>
      </c>
      <c r="C728" s="209"/>
      <c r="D728" s="210">
        <f>D677*'Usages mobilité'!$BG43*(1+'Usages mobilité'!$BH43)^(D$528-$D$528)/1000</f>
        <v>0</v>
      </c>
      <c r="E728" s="210">
        <f>E677*'Usages mobilité'!$BG43*(1+'Usages mobilité'!$BH43)^(E$528-$D$528)/1000</f>
        <v>0</v>
      </c>
      <c r="F728" s="210">
        <f>F677*'Usages mobilité'!$BG43*(1+'Usages mobilité'!$BH43)^(F$528-$D$528)/1000</f>
        <v>0</v>
      </c>
      <c r="G728" s="210">
        <f>G677*'Usages mobilité'!$BG43*(1+'Usages mobilité'!$BH43)^(G$528-$D$528)/1000</f>
        <v>0</v>
      </c>
      <c r="H728" s="210">
        <f>H677*'Usages mobilité'!$BG43*(1+'Usages mobilité'!$BH43)^(H$528-$D$528)/1000</f>
        <v>0</v>
      </c>
      <c r="I728" s="210">
        <f>I677*'Usages mobilité'!$BG43*(1+'Usages mobilité'!$BH43)^(I$528-$D$528)/1000</f>
        <v>0</v>
      </c>
      <c r="J728" s="210">
        <f>J677*'Usages mobilité'!$BG43*(1+'Usages mobilité'!$BH43)^(J$528-$D$528)/1000</f>
        <v>0</v>
      </c>
      <c r="K728" s="210">
        <f>K677*'Usages mobilité'!$BG43*(1+'Usages mobilité'!$BH43)^(K$528-$D$528)/1000</f>
        <v>0</v>
      </c>
      <c r="L728" s="210">
        <f>L677*'Usages mobilité'!$BG43*(1+'Usages mobilité'!$BH43)^(L$528-$D$528)/1000</f>
        <v>0</v>
      </c>
      <c r="M728" s="210">
        <f>M677*'Usages mobilité'!$BG43*(1+'Usages mobilité'!$BH43)^(M$528-$D$528)/1000</f>
        <v>0</v>
      </c>
      <c r="N728" s="210">
        <f>N677*'Usages mobilité'!$BG43*(1+'Usages mobilité'!$BH43)^(N$528-$D$528)/1000</f>
        <v>0</v>
      </c>
      <c r="O728" s="210">
        <f>O677*'Usages mobilité'!$BG43*(1+'Usages mobilité'!$BH43)^(O$528-$D$528)/1000</f>
        <v>0</v>
      </c>
      <c r="P728" s="210">
        <f>P677*'Usages mobilité'!$BG43*(1+'Usages mobilité'!$BH43)^(P$528-$D$528)/1000</f>
        <v>0</v>
      </c>
      <c r="Q728" s="210">
        <f>Q677*'Usages mobilité'!$BG43*(1+'Usages mobilité'!$BH43)^(Q$528-$D$528)/1000</f>
        <v>0</v>
      </c>
      <c r="R728" s="210">
        <f>R677*'Usages mobilité'!$BG43*(1+'Usages mobilité'!$BH43)^(R$528-$D$528)/1000</f>
        <v>0</v>
      </c>
    </row>
    <row r="729" spans="1:18" hidden="1" outlineLevel="2" x14ac:dyDescent="0.35">
      <c r="A729" s="209" t="str">
        <f>'Usages mobilité'!A44</f>
        <v>Usage mobilité n°41</v>
      </c>
      <c r="B729" s="209" t="s">
        <v>639</v>
      </c>
      <c r="C729" s="209"/>
      <c r="D729" s="210">
        <f>D678*'Usages mobilité'!$BG44*(1+'Usages mobilité'!$BH44)^(D$528-$D$528)/1000</f>
        <v>0</v>
      </c>
      <c r="E729" s="210">
        <f>E678*'Usages mobilité'!$BG44*(1+'Usages mobilité'!$BH44)^(E$528-$D$528)/1000</f>
        <v>0</v>
      </c>
      <c r="F729" s="210">
        <f>F678*'Usages mobilité'!$BG44*(1+'Usages mobilité'!$BH44)^(F$528-$D$528)/1000</f>
        <v>0</v>
      </c>
      <c r="G729" s="210">
        <f>G678*'Usages mobilité'!$BG44*(1+'Usages mobilité'!$BH44)^(G$528-$D$528)/1000</f>
        <v>0</v>
      </c>
      <c r="H729" s="210">
        <f>H678*'Usages mobilité'!$BG44*(1+'Usages mobilité'!$BH44)^(H$528-$D$528)/1000</f>
        <v>0</v>
      </c>
      <c r="I729" s="210">
        <f>I678*'Usages mobilité'!$BG44*(1+'Usages mobilité'!$BH44)^(I$528-$D$528)/1000</f>
        <v>0</v>
      </c>
      <c r="J729" s="210">
        <f>J678*'Usages mobilité'!$BG44*(1+'Usages mobilité'!$BH44)^(J$528-$D$528)/1000</f>
        <v>0</v>
      </c>
      <c r="K729" s="210">
        <f>K678*'Usages mobilité'!$BG44*(1+'Usages mobilité'!$BH44)^(K$528-$D$528)/1000</f>
        <v>0</v>
      </c>
      <c r="L729" s="210">
        <f>L678*'Usages mobilité'!$BG44*(1+'Usages mobilité'!$BH44)^(L$528-$D$528)/1000</f>
        <v>0</v>
      </c>
      <c r="M729" s="210">
        <f>M678*'Usages mobilité'!$BG44*(1+'Usages mobilité'!$BH44)^(M$528-$D$528)/1000</f>
        <v>0</v>
      </c>
      <c r="N729" s="210">
        <f>N678*'Usages mobilité'!$BG44*(1+'Usages mobilité'!$BH44)^(N$528-$D$528)/1000</f>
        <v>0</v>
      </c>
      <c r="O729" s="210">
        <f>O678*'Usages mobilité'!$BG44*(1+'Usages mobilité'!$BH44)^(O$528-$D$528)/1000</f>
        <v>0</v>
      </c>
      <c r="P729" s="210">
        <f>P678*'Usages mobilité'!$BG44*(1+'Usages mobilité'!$BH44)^(P$528-$D$528)/1000</f>
        <v>0</v>
      </c>
      <c r="Q729" s="210">
        <f>Q678*'Usages mobilité'!$BG44*(1+'Usages mobilité'!$BH44)^(Q$528-$D$528)/1000</f>
        <v>0</v>
      </c>
      <c r="R729" s="210">
        <f>R678*'Usages mobilité'!$BG44*(1+'Usages mobilité'!$BH44)^(R$528-$D$528)/1000</f>
        <v>0</v>
      </c>
    </row>
    <row r="730" spans="1:18" hidden="1" outlineLevel="2" x14ac:dyDescent="0.35">
      <c r="A730" s="209" t="str">
        <f>'Usages mobilité'!A45</f>
        <v>Usage mobilité n°42</v>
      </c>
      <c r="B730" s="209" t="s">
        <v>639</v>
      </c>
      <c r="C730" s="209"/>
      <c r="D730" s="210">
        <f>D679*'Usages mobilité'!$BG45*(1+'Usages mobilité'!$BH45)^(D$528-$D$528)/1000</f>
        <v>0</v>
      </c>
      <c r="E730" s="210">
        <f>E679*'Usages mobilité'!$BG45*(1+'Usages mobilité'!$BH45)^(E$528-$D$528)/1000</f>
        <v>0</v>
      </c>
      <c r="F730" s="210">
        <f>F679*'Usages mobilité'!$BG45*(1+'Usages mobilité'!$BH45)^(F$528-$D$528)/1000</f>
        <v>0</v>
      </c>
      <c r="G730" s="210">
        <f>G679*'Usages mobilité'!$BG45*(1+'Usages mobilité'!$BH45)^(G$528-$D$528)/1000</f>
        <v>0</v>
      </c>
      <c r="H730" s="210">
        <f>H679*'Usages mobilité'!$BG45*(1+'Usages mobilité'!$BH45)^(H$528-$D$528)/1000</f>
        <v>0</v>
      </c>
      <c r="I730" s="210">
        <f>I679*'Usages mobilité'!$BG45*(1+'Usages mobilité'!$BH45)^(I$528-$D$528)/1000</f>
        <v>0</v>
      </c>
      <c r="J730" s="210">
        <f>J679*'Usages mobilité'!$BG45*(1+'Usages mobilité'!$BH45)^(J$528-$D$528)/1000</f>
        <v>0</v>
      </c>
      <c r="K730" s="210">
        <f>K679*'Usages mobilité'!$BG45*(1+'Usages mobilité'!$BH45)^(K$528-$D$528)/1000</f>
        <v>0</v>
      </c>
      <c r="L730" s="210">
        <f>L679*'Usages mobilité'!$BG45*(1+'Usages mobilité'!$BH45)^(L$528-$D$528)/1000</f>
        <v>0</v>
      </c>
      <c r="M730" s="210">
        <f>M679*'Usages mobilité'!$BG45*(1+'Usages mobilité'!$BH45)^(M$528-$D$528)/1000</f>
        <v>0</v>
      </c>
      <c r="N730" s="210">
        <f>N679*'Usages mobilité'!$BG45*(1+'Usages mobilité'!$BH45)^(N$528-$D$528)/1000</f>
        <v>0</v>
      </c>
      <c r="O730" s="210">
        <f>O679*'Usages mobilité'!$BG45*(1+'Usages mobilité'!$BH45)^(O$528-$D$528)/1000</f>
        <v>0</v>
      </c>
      <c r="P730" s="210">
        <f>P679*'Usages mobilité'!$BG45*(1+'Usages mobilité'!$BH45)^(P$528-$D$528)/1000</f>
        <v>0</v>
      </c>
      <c r="Q730" s="210">
        <f>Q679*'Usages mobilité'!$BG45*(1+'Usages mobilité'!$BH45)^(Q$528-$D$528)/1000</f>
        <v>0</v>
      </c>
      <c r="R730" s="210">
        <f>R679*'Usages mobilité'!$BG45*(1+'Usages mobilité'!$BH45)^(R$528-$D$528)/1000</f>
        <v>0</v>
      </c>
    </row>
    <row r="731" spans="1:18" hidden="1" outlineLevel="2" x14ac:dyDescent="0.35">
      <c r="A731" s="209" t="str">
        <f>'Usages mobilité'!A46</f>
        <v>Usage mobilité n°43</v>
      </c>
      <c r="B731" s="209" t="s">
        <v>639</v>
      </c>
      <c r="C731" s="209"/>
      <c r="D731" s="210">
        <f>D680*'Usages mobilité'!$BG46*(1+'Usages mobilité'!$BH46)^(D$528-$D$528)/1000</f>
        <v>0</v>
      </c>
      <c r="E731" s="210">
        <f>E680*'Usages mobilité'!$BG46*(1+'Usages mobilité'!$BH46)^(E$528-$D$528)/1000</f>
        <v>0</v>
      </c>
      <c r="F731" s="210">
        <f>F680*'Usages mobilité'!$BG46*(1+'Usages mobilité'!$BH46)^(F$528-$D$528)/1000</f>
        <v>0</v>
      </c>
      <c r="G731" s="210">
        <f>G680*'Usages mobilité'!$BG46*(1+'Usages mobilité'!$BH46)^(G$528-$D$528)/1000</f>
        <v>0</v>
      </c>
      <c r="H731" s="210">
        <f>H680*'Usages mobilité'!$BG46*(1+'Usages mobilité'!$BH46)^(H$528-$D$528)/1000</f>
        <v>0</v>
      </c>
      <c r="I731" s="210">
        <f>I680*'Usages mobilité'!$BG46*(1+'Usages mobilité'!$BH46)^(I$528-$D$528)/1000</f>
        <v>0</v>
      </c>
      <c r="J731" s="210">
        <f>J680*'Usages mobilité'!$BG46*(1+'Usages mobilité'!$BH46)^(J$528-$D$528)/1000</f>
        <v>0</v>
      </c>
      <c r="K731" s="210">
        <f>K680*'Usages mobilité'!$BG46*(1+'Usages mobilité'!$BH46)^(K$528-$D$528)/1000</f>
        <v>0</v>
      </c>
      <c r="L731" s="210">
        <f>L680*'Usages mobilité'!$BG46*(1+'Usages mobilité'!$BH46)^(L$528-$D$528)/1000</f>
        <v>0</v>
      </c>
      <c r="M731" s="210">
        <f>M680*'Usages mobilité'!$BG46*(1+'Usages mobilité'!$BH46)^(M$528-$D$528)/1000</f>
        <v>0</v>
      </c>
      <c r="N731" s="210">
        <f>N680*'Usages mobilité'!$BG46*(1+'Usages mobilité'!$BH46)^(N$528-$D$528)/1000</f>
        <v>0</v>
      </c>
      <c r="O731" s="210">
        <f>O680*'Usages mobilité'!$BG46*(1+'Usages mobilité'!$BH46)^(O$528-$D$528)/1000</f>
        <v>0</v>
      </c>
      <c r="P731" s="210">
        <f>P680*'Usages mobilité'!$BG46*(1+'Usages mobilité'!$BH46)^(P$528-$D$528)/1000</f>
        <v>0</v>
      </c>
      <c r="Q731" s="210">
        <f>Q680*'Usages mobilité'!$BG46*(1+'Usages mobilité'!$BH46)^(Q$528-$D$528)/1000</f>
        <v>0</v>
      </c>
      <c r="R731" s="210">
        <f>R680*'Usages mobilité'!$BG46*(1+'Usages mobilité'!$BH46)^(R$528-$D$528)/1000</f>
        <v>0</v>
      </c>
    </row>
    <row r="732" spans="1:18" hidden="1" outlineLevel="2" x14ac:dyDescent="0.35">
      <c r="A732" s="209" t="str">
        <f>'Usages mobilité'!A47</f>
        <v>Usage mobilité n°44</v>
      </c>
      <c r="B732" s="209" t="s">
        <v>639</v>
      </c>
      <c r="C732" s="209"/>
      <c r="D732" s="210">
        <f>D681*'Usages mobilité'!$BG47*(1+'Usages mobilité'!$BH47)^(D$528-$D$528)/1000</f>
        <v>0</v>
      </c>
      <c r="E732" s="210">
        <f>E681*'Usages mobilité'!$BG47*(1+'Usages mobilité'!$BH47)^(E$528-$D$528)/1000</f>
        <v>0</v>
      </c>
      <c r="F732" s="210">
        <f>F681*'Usages mobilité'!$BG47*(1+'Usages mobilité'!$BH47)^(F$528-$D$528)/1000</f>
        <v>0</v>
      </c>
      <c r="G732" s="210">
        <f>G681*'Usages mobilité'!$BG47*(1+'Usages mobilité'!$BH47)^(G$528-$D$528)/1000</f>
        <v>0</v>
      </c>
      <c r="H732" s="210">
        <f>H681*'Usages mobilité'!$BG47*(1+'Usages mobilité'!$BH47)^(H$528-$D$528)/1000</f>
        <v>0</v>
      </c>
      <c r="I732" s="210">
        <f>I681*'Usages mobilité'!$BG47*(1+'Usages mobilité'!$BH47)^(I$528-$D$528)/1000</f>
        <v>0</v>
      </c>
      <c r="J732" s="210">
        <f>J681*'Usages mobilité'!$BG47*(1+'Usages mobilité'!$BH47)^(J$528-$D$528)/1000</f>
        <v>0</v>
      </c>
      <c r="K732" s="210">
        <f>K681*'Usages mobilité'!$BG47*(1+'Usages mobilité'!$BH47)^(K$528-$D$528)/1000</f>
        <v>0</v>
      </c>
      <c r="L732" s="210">
        <f>L681*'Usages mobilité'!$BG47*(1+'Usages mobilité'!$BH47)^(L$528-$D$528)/1000</f>
        <v>0</v>
      </c>
      <c r="M732" s="210">
        <f>M681*'Usages mobilité'!$BG47*(1+'Usages mobilité'!$BH47)^(M$528-$D$528)/1000</f>
        <v>0</v>
      </c>
      <c r="N732" s="210">
        <f>N681*'Usages mobilité'!$BG47*(1+'Usages mobilité'!$BH47)^(N$528-$D$528)/1000</f>
        <v>0</v>
      </c>
      <c r="O732" s="210">
        <f>O681*'Usages mobilité'!$BG47*(1+'Usages mobilité'!$BH47)^(O$528-$D$528)/1000</f>
        <v>0</v>
      </c>
      <c r="P732" s="210">
        <f>P681*'Usages mobilité'!$BG47*(1+'Usages mobilité'!$BH47)^(P$528-$D$528)/1000</f>
        <v>0</v>
      </c>
      <c r="Q732" s="210">
        <f>Q681*'Usages mobilité'!$BG47*(1+'Usages mobilité'!$BH47)^(Q$528-$D$528)/1000</f>
        <v>0</v>
      </c>
      <c r="R732" s="210">
        <f>R681*'Usages mobilité'!$BG47*(1+'Usages mobilité'!$BH47)^(R$528-$D$528)/1000</f>
        <v>0</v>
      </c>
    </row>
    <row r="733" spans="1:18" hidden="1" outlineLevel="2" x14ac:dyDescent="0.35">
      <c r="A733" s="209" t="str">
        <f>'Usages mobilité'!A48</f>
        <v>Usage mobilité n°45</v>
      </c>
      <c r="B733" s="209" t="s">
        <v>639</v>
      </c>
      <c r="C733" s="209"/>
      <c r="D733" s="210">
        <f>D682*'Usages mobilité'!$BG48*(1+'Usages mobilité'!$BH48)^(D$528-$D$528)/1000</f>
        <v>0</v>
      </c>
      <c r="E733" s="210">
        <f>E682*'Usages mobilité'!$BG48*(1+'Usages mobilité'!$BH48)^(E$528-$D$528)/1000</f>
        <v>0</v>
      </c>
      <c r="F733" s="210">
        <f>F682*'Usages mobilité'!$BG48*(1+'Usages mobilité'!$BH48)^(F$528-$D$528)/1000</f>
        <v>0</v>
      </c>
      <c r="G733" s="210">
        <f>G682*'Usages mobilité'!$BG48*(1+'Usages mobilité'!$BH48)^(G$528-$D$528)/1000</f>
        <v>0</v>
      </c>
      <c r="H733" s="210">
        <f>H682*'Usages mobilité'!$BG48*(1+'Usages mobilité'!$BH48)^(H$528-$D$528)/1000</f>
        <v>0</v>
      </c>
      <c r="I733" s="210">
        <f>I682*'Usages mobilité'!$BG48*(1+'Usages mobilité'!$BH48)^(I$528-$D$528)/1000</f>
        <v>0</v>
      </c>
      <c r="J733" s="210">
        <f>J682*'Usages mobilité'!$BG48*(1+'Usages mobilité'!$BH48)^(J$528-$D$528)/1000</f>
        <v>0</v>
      </c>
      <c r="K733" s="210">
        <f>K682*'Usages mobilité'!$BG48*(1+'Usages mobilité'!$BH48)^(K$528-$D$528)/1000</f>
        <v>0</v>
      </c>
      <c r="L733" s="210">
        <f>L682*'Usages mobilité'!$BG48*(1+'Usages mobilité'!$BH48)^(L$528-$D$528)/1000</f>
        <v>0</v>
      </c>
      <c r="M733" s="210">
        <f>M682*'Usages mobilité'!$BG48*(1+'Usages mobilité'!$BH48)^(M$528-$D$528)/1000</f>
        <v>0</v>
      </c>
      <c r="N733" s="210">
        <f>N682*'Usages mobilité'!$BG48*(1+'Usages mobilité'!$BH48)^(N$528-$D$528)/1000</f>
        <v>0</v>
      </c>
      <c r="O733" s="210">
        <f>O682*'Usages mobilité'!$BG48*(1+'Usages mobilité'!$BH48)^(O$528-$D$528)/1000</f>
        <v>0</v>
      </c>
      <c r="P733" s="210">
        <f>P682*'Usages mobilité'!$BG48*(1+'Usages mobilité'!$BH48)^(P$528-$D$528)/1000</f>
        <v>0</v>
      </c>
      <c r="Q733" s="210">
        <f>Q682*'Usages mobilité'!$BG48*(1+'Usages mobilité'!$BH48)^(Q$528-$D$528)/1000</f>
        <v>0</v>
      </c>
      <c r="R733" s="210">
        <f>R682*'Usages mobilité'!$BG48*(1+'Usages mobilité'!$BH48)^(R$528-$D$528)/1000</f>
        <v>0</v>
      </c>
    </row>
    <row r="734" spans="1:18" hidden="1" outlineLevel="2" x14ac:dyDescent="0.35">
      <c r="A734" s="209" t="str">
        <f>'Usages mobilité'!A49</f>
        <v>Usage mobilité n°46</v>
      </c>
      <c r="B734" s="209" t="s">
        <v>639</v>
      </c>
      <c r="C734" s="209"/>
      <c r="D734" s="210">
        <f>D683*'Usages mobilité'!$BG49*(1+'Usages mobilité'!$BH49)^(D$528-$D$528)/1000</f>
        <v>0</v>
      </c>
      <c r="E734" s="210">
        <f>E683*'Usages mobilité'!$BG49*(1+'Usages mobilité'!$BH49)^(E$528-$D$528)/1000</f>
        <v>0</v>
      </c>
      <c r="F734" s="210">
        <f>F683*'Usages mobilité'!$BG49*(1+'Usages mobilité'!$BH49)^(F$528-$D$528)/1000</f>
        <v>0</v>
      </c>
      <c r="G734" s="210">
        <f>G683*'Usages mobilité'!$BG49*(1+'Usages mobilité'!$BH49)^(G$528-$D$528)/1000</f>
        <v>0</v>
      </c>
      <c r="H734" s="210">
        <f>H683*'Usages mobilité'!$BG49*(1+'Usages mobilité'!$BH49)^(H$528-$D$528)/1000</f>
        <v>0</v>
      </c>
      <c r="I734" s="210">
        <f>I683*'Usages mobilité'!$BG49*(1+'Usages mobilité'!$BH49)^(I$528-$D$528)/1000</f>
        <v>0</v>
      </c>
      <c r="J734" s="210">
        <f>J683*'Usages mobilité'!$BG49*(1+'Usages mobilité'!$BH49)^(J$528-$D$528)/1000</f>
        <v>0</v>
      </c>
      <c r="K734" s="210">
        <f>K683*'Usages mobilité'!$BG49*(1+'Usages mobilité'!$BH49)^(K$528-$D$528)/1000</f>
        <v>0</v>
      </c>
      <c r="L734" s="210">
        <f>L683*'Usages mobilité'!$BG49*(1+'Usages mobilité'!$BH49)^(L$528-$D$528)/1000</f>
        <v>0</v>
      </c>
      <c r="M734" s="210">
        <f>M683*'Usages mobilité'!$BG49*(1+'Usages mobilité'!$BH49)^(M$528-$D$528)/1000</f>
        <v>0</v>
      </c>
      <c r="N734" s="210">
        <f>N683*'Usages mobilité'!$BG49*(1+'Usages mobilité'!$BH49)^(N$528-$D$528)/1000</f>
        <v>0</v>
      </c>
      <c r="O734" s="210">
        <f>O683*'Usages mobilité'!$BG49*(1+'Usages mobilité'!$BH49)^(O$528-$D$528)/1000</f>
        <v>0</v>
      </c>
      <c r="P734" s="210">
        <f>P683*'Usages mobilité'!$BG49*(1+'Usages mobilité'!$BH49)^(P$528-$D$528)/1000</f>
        <v>0</v>
      </c>
      <c r="Q734" s="210">
        <f>Q683*'Usages mobilité'!$BG49*(1+'Usages mobilité'!$BH49)^(Q$528-$D$528)/1000</f>
        <v>0</v>
      </c>
      <c r="R734" s="210">
        <f>R683*'Usages mobilité'!$BG49*(1+'Usages mobilité'!$BH49)^(R$528-$D$528)/1000</f>
        <v>0</v>
      </c>
    </row>
    <row r="735" spans="1:18" hidden="1" outlineLevel="2" x14ac:dyDescent="0.35">
      <c r="A735" s="209" t="str">
        <f>'Usages mobilité'!A50</f>
        <v>Usage mobilité n°47</v>
      </c>
      <c r="B735" s="209" t="s">
        <v>639</v>
      </c>
      <c r="C735" s="209"/>
      <c r="D735" s="210">
        <f>D684*'Usages mobilité'!$BG50*(1+'Usages mobilité'!$BH50)^(D$528-$D$528)/1000</f>
        <v>0</v>
      </c>
      <c r="E735" s="210">
        <f>E684*'Usages mobilité'!$BG50*(1+'Usages mobilité'!$BH50)^(E$528-$D$528)/1000</f>
        <v>0</v>
      </c>
      <c r="F735" s="210">
        <f>F684*'Usages mobilité'!$BG50*(1+'Usages mobilité'!$BH50)^(F$528-$D$528)/1000</f>
        <v>0</v>
      </c>
      <c r="G735" s="210">
        <f>G684*'Usages mobilité'!$BG50*(1+'Usages mobilité'!$BH50)^(G$528-$D$528)/1000</f>
        <v>0</v>
      </c>
      <c r="H735" s="210">
        <f>H684*'Usages mobilité'!$BG50*(1+'Usages mobilité'!$BH50)^(H$528-$D$528)/1000</f>
        <v>0</v>
      </c>
      <c r="I735" s="210">
        <f>I684*'Usages mobilité'!$BG50*(1+'Usages mobilité'!$BH50)^(I$528-$D$528)/1000</f>
        <v>0</v>
      </c>
      <c r="J735" s="210">
        <f>J684*'Usages mobilité'!$BG50*(1+'Usages mobilité'!$BH50)^(J$528-$D$528)/1000</f>
        <v>0</v>
      </c>
      <c r="K735" s="210">
        <f>K684*'Usages mobilité'!$BG50*(1+'Usages mobilité'!$BH50)^(K$528-$D$528)/1000</f>
        <v>0</v>
      </c>
      <c r="L735" s="210">
        <f>L684*'Usages mobilité'!$BG50*(1+'Usages mobilité'!$BH50)^(L$528-$D$528)/1000</f>
        <v>0</v>
      </c>
      <c r="M735" s="210">
        <f>M684*'Usages mobilité'!$BG50*(1+'Usages mobilité'!$BH50)^(M$528-$D$528)/1000</f>
        <v>0</v>
      </c>
      <c r="N735" s="210">
        <f>N684*'Usages mobilité'!$BG50*(1+'Usages mobilité'!$BH50)^(N$528-$D$528)/1000</f>
        <v>0</v>
      </c>
      <c r="O735" s="210">
        <f>O684*'Usages mobilité'!$BG50*(1+'Usages mobilité'!$BH50)^(O$528-$D$528)/1000</f>
        <v>0</v>
      </c>
      <c r="P735" s="210">
        <f>P684*'Usages mobilité'!$BG50*(1+'Usages mobilité'!$BH50)^(P$528-$D$528)/1000</f>
        <v>0</v>
      </c>
      <c r="Q735" s="210">
        <f>Q684*'Usages mobilité'!$BG50*(1+'Usages mobilité'!$BH50)^(Q$528-$D$528)/1000</f>
        <v>0</v>
      </c>
      <c r="R735" s="210">
        <f>R684*'Usages mobilité'!$BG50*(1+'Usages mobilité'!$BH50)^(R$528-$D$528)/1000</f>
        <v>0</v>
      </c>
    </row>
    <row r="736" spans="1:18" hidden="1" outlineLevel="2" x14ac:dyDescent="0.35">
      <c r="A736" s="209" t="str">
        <f>'Usages mobilité'!A51</f>
        <v>Usage mobilité n°48</v>
      </c>
      <c r="B736" s="209" t="s">
        <v>639</v>
      </c>
      <c r="C736" s="209"/>
      <c r="D736" s="210">
        <f>D685*'Usages mobilité'!$BG51*(1+'Usages mobilité'!$BH51)^(D$528-$D$528)/1000</f>
        <v>0</v>
      </c>
      <c r="E736" s="210">
        <f>E685*'Usages mobilité'!$BG51*(1+'Usages mobilité'!$BH51)^(E$528-$D$528)/1000</f>
        <v>0</v>
      </c>
      <c r="F736" s="210">
        <f>F685*'Usages mobilité'!$BG51*(1+'Usages mobilité'!$BH51)^(F$528-$D$528)/1000</f>
        <v>0</v>
      </c>
      <c r="G736" s="210">
        <f>G685*'Usages mobilité'!$BG51*(1+'Usages mobilité'!$BH51)^(G$528-$D$528)/1000</f>
        <v>0</v>
      </c>
      <c r="H736" s="210">
        <f>H685*'Usages mobilité'!$BG51*(1+'Usages mobilité'!$BH51)^(H$528-$D$528)/1000</f>
        <v>0</v>
      </c>
      <c r="I736" s="210">
        <f>I685*'Usages mobilité'!$BG51*(1+'Usages mobilité'!$BH51)^(I$528-$D$528)/1000</f>
        <v>0</v>
      </c>
      <c r="J736" s="210">
        <f>J685*'Usages mobilité'!$BG51*(1+'Usages mobilité'!$BH51)^(J$528-$D$528)/1000</f>
        <v>0</v>
      </c>
      <c r="K736" s="210">
        <f>K685*'Usages mobilité'!$BG51*(1+'Usages mobilité'!$BH51)^(K$528-$D$528)/1000</f>
        <v>0</v>
      </c>
      <c r="L736" s="210">
        <f>L685*'Usages mobilité'!$BG51*(1+'Usages mobilité'!$BH51)^(L$528-$D$528)/1000</f>
        <v>0</v>
      </c>
      <c r="M736" s="210">
        <f>M685*'Usages mobilité'!$BG51*(1+'Usages mobilité'!$BH51)^(M$528-$D$528)/1000</f>
        <v>0</v>
      </c>
      <c r="N736" s="210">
        <f>N685*'Usages mobilité'!$BG51*(1+'Usages mobilité'!$BH51)^(N$528-$D$528)/1000</f>
        <v>0</v>
      </c>
      <c r="O736" s="210">
        <f>O685*'Usages mobilité'!$BG51*(1+'Usages mobilité'!$BH51)^(O$528-$D$528)/1000</f>
        <v>0</v>
      </c>
      <c r="P736" s="210">
        <f>P685*'Usages mobilité'!$BG51*(1+'Usages mobilité'!$BH51)^(P$528-$D$528)/1000</f>
        <v>0</v>
      </c>
      <c r="Q736" s="210">
        <f>Q685*'Usages mobilité'!$BG51*(1+'Usages mobilité'!$BH51)^(Q$528-$D$528)/1000</f>
        <v>0</v>
      </c>
      <c r="R736" s="210">
        <f>R685*'Usages mobilité'!$BG51*(1+'Usages mobilité'!$BH51)^(R$528-$D$528)/1000</f>
        <v>0</v>
      </c>
    </row>
    <row r="737" spans="1:18" hidden="1" outlineLevel="2" x14ac:dyDescent="0.35">
      <c r="A737" s="209" t="str">
        <f>'Usages mobilité'!A52</f>
        <v>Usage mobilité n°49</v>
      </c>
      <c r="B737" s="209" t="s">
        <v>639</v>
      </c>
      <c r="C737" s="209"/>
      <c r="D737" s="210">
        <f>D686*'Usages mobilité'!$BG52*(1+'Usages mobilité'!$BH52)^(D$528-$D$528)/1000</f>
        <v>0</v>
      </c>
      <c r="E737" s="210">
        <f>E686*'Usages mobilité'!$BG52*(1+'Usages mobilité'!$BH52)^(E$528-$D$528)/1000</f>
        <v>0</v>
      </c>
      <c r="F737" s="210">
        <f>F686*'Usages mobilité'!$BG52*(1+'Usages mobilité'!$BH52)^(F$528-$D$528)/1000</f>
        <v>0</v>
      </c>
      <c r="G737" s="210">
        <f>G686*'Usages mobilité'!$BG52*(1+'Usages mobilité'!$BH52)^(G$528-$D$528)/1000</f>
        <v>0</v>
      </c>
      <c r="H737" s="210">
        <f>H686*'Usages mobilité'!$BG52*(1+'Usages mobilité'!$BH52)^(H$528-$D$528)/1000</f>
        <v>0</v>
      </c>
      <c r="I737" s="210">
        <f>I686*'Usages mobilité'!$BG52*(1+'Usages mobilité'!$BH52)^(I$528-$D$528)/1000</f>
        <v>0</v>
      </c>
      <c r="J737" s="210">
        <f>J686*'Usages mobilité'!$BG52*(1+'Usages mobilité'!$BH52)^(J$528-$D$528)/1000</f>
        <v>0</v>
      </c>
      <c r="K737" s="210">
        <f>K686*'Usages mobilité'!$BG52*(1+'Usages mobilité'!$BH52)^(K$528-$D$528)/1000</f>
        <v>0</v>
      </c>
      <c r="L737" s="210">
        <f>L686*'Usages mobilité'!$BG52*(1+'Usages mobilité'!$BH52)^(L$528-$D$528)/1000</f>
        <v>0</v>
      </c>
      <c r="M737" s="210">
        <f>M686*'Usages mobilité'!$BG52*(1+'Usages mobilité'!$BH52)^(M$528-$D$528)/1000</f>
        <v>0</v>
      </c>
      <c r="N737" s="210">
        <f>N686*'Usages mobilité'!$BG52*(1+'Usages mobilité'!$BH52)^(N$528-$D$528)/1000</f>
        <v>0</v>
      </c>
      <c r="O737" s="210">
        <f>O686*'Usages mobilité'!$BG52*(1+'Usages mobilité'!$BH52)^(O$528-$D$528)/1000</f>
        <v>0</v>
      </c>
      <c r="P737" s="210">
        <f>P686*'Usages mobilité'!$BG52*(1+'Usages mobilité'!$BH52)^(P$528-$D$528)/1000</f>
        <v>0</v>
      </c>
      <c r="Q737" s="210">
        <f>Q686*'Usages mobilité'!$BG52*(1+'Usages mobilité'!$BH52)^(Q$528-$D$528)/1000</f>
        <v>0</v>
      </c>
      <c r="R737" s="210">
        <f>R686*'Usages mobilité'!$BG52*(1+'Usages mobilité'!$BH52)^(R$528-$D$528)/1000</f>
        <v>0</v>
      </c>
    </row>
    <row r="738" spans="1:18" hidden="1" outlineLevel="2" x14ac:dyDescent="0.35">
      <c r="A738" s="209" t="str">
        <f>'Usages mobilité'!A53</f>
        <v>Usage mobilité n°50</v>
      </c>
      <c r="B738" s="209" t="s">
        <v>639</v>
      </c>
      <c r="C738" s="209"/>
      <c r="D738" s="210">
        <f>D687*'Usages mobilité'!$BG53*(1+'Usages mobilité'!$BH53)^(D$528-$D$528)/1000</f>
        <v>0</v>
      </c>
      <c r="E738" s="210">
        <f>E687*'Usages mobilité'!$BG53*(1+'Usages mobilité'!$BH53)^(E$528-$D$528)/1000</f>
        <v>0</v>
      </c>
      <c r="F738" s="210">
        <f>F687*'Usages mobilité'!$BG53*(1+'Usages mobilité'!$BH53)^(F$528-$D$528)/1000</f>
        <v>0</v>
      </c>
      <c r="G738" s="210">
        <f>G687*'Usages mobilité'!$BG53*(1+'Usages mobilité'!$BH53)^(G$528-$D$528)/1000</f>
        <v>0</v>
      </c>
      <c r="H738" s="210">
        <f>H687*'Usages mobilité'!$BG53*(1+'Usages mobilité'!$BH53)^(H$528-$D$528)/1000</f>
        <v>0</v>
      </c>
      <c r="I738" s="210">
        <f>I687*'Usages mobilité'!$BG53*(1+'Usages mobilité'!$BH53)^(I$528-$D$528)/1000</f>
        <v>0</v>
      </c>
      <c r="J738" s="210">
        <f>J687*'Usages mobilité'!$BG53*(1+'Usages mobilité'!$BH53)^(J$528-$D$528)/1000</f>
        <v>0</v>
      </c>
      <c r="K738" s="210">
        <f>K687*'Usages mobilité'!$BG53*(1+'Usages mobilité'!$BH53)^(K$528-$D$528)/1000</f>
        <v>0</v>
      </c>
      <c r="L738" s="210">
        <f>L687*'Usages mobilité'!$BG53*(1+'Usages mobilité'!$BH53)^(L$528-$D$528)/1000</f>
        <v>0</v>
      </c>
      <c r="M738" s="210">
        <f>M687*'Usages mobilité'!$BG53*(1+'Usages mobilité'!$BH53)^(M$528-$D$528)/1000</f>
        <v>0</v>
      </c>
      <c r="N738" s="210">
        <f>N687*'Usages mobilité'!$BG53*(1+'Usages mobilité'!$BH53)^(N$528-$D$528)/1000</f>
        <v>0</v>
      </c>
      <c r="O738" s="210">
        <f>O687*'Usages mobilité'!$BG53*(1+'Usages mobilité'!$BH53)^(O$528-$D$528)/1000</f>
        <v>0</v>
      </c>
      <c r="P738" s="210">
        <f>P687*'Usages mobilité'!$BG53*(1+'Usages mobilité'!$BH53)^(P$528-$D$528)/1000</f>
        <v>0</v>
      </c>
      <c r="Q738" s="210">
        <f>Q687*'Usages mobilité'!$BG53*(1+'Usages mobilité'!$BH53)^(Q$528-$D$528)/1000</f>
        <v>0</v>
      </c>
      <c r="R738" s="210">
        <f>R687*'Usages mobilité'!$BG53*(1+'Usages mobilité'!$BH53)^(R$528-$D$528)/1000</f>
        <v>0</v>
      </c>
    </row>
    <row r="739" spans="1:18" hidden="1" outlineLevel="1" collapsed="1" x14ac:dyDescent="0.35">
      <c r="A739" s="209" t="s">
        <v>644</v>
      </c>
      <c r="B739" s="209"/>
      <c r="C739" s="209"/>
      <c r="D739" s="210">
        <f t="shared" ref="D739:R739" si="59">SUM(D689:D738)</f>
        <v>0</v>
      </c>
      <c r="E739" s="210">
        <f t="shared" si="59"/>
        <v>0</v>
      </c>
      <c r="F739" s="210">
        <f t="shared" si="59"/>
        <v>0</v>
      </c>
      <c r="G739" s="210">
        <f t="shared" si="59"/>
        <v>0</v>
      </c>
      <c r="H739" s="210">
        <f t="shared" si="59"/>
        <v>0</v>
      </c>
      <c r="I739" s="210">
        <f t="shared" si="59"/>
        <v>0</v>
      </c>
      <c r="J739" s="210">
        <f t="shared" si="59"/>
        <v>0</v>
      </c>
      <c r="K739" s="210">
        <f t="shared" si="59"/>
        <v>0</v>
      </c>
      <c r="L739" s="210">
        <f t="shared" si="59"/>
        <v>0</v>
      </c>
      <c r="M739" s="210">
        <f t="shared" si="59"/>
        <v>0</v>
      </c>
      <c r="N739" s="210">
        <f t="shared" si="59"/>
        <v>0</v>
      </c>
      <c r="O739" s="210">
        <f t="shared" si="59"/>
        <v>0</v>
      </c>
      <c r="P739" s="210">
        <f t="shared" si="59"/>
        <v>0</v>
      </c>
      <c r="Q739" s="210">
        <f t="shared" si="59"/>
        <v>0</v>
      </c>
      <c r="R739" s="210">
        <f t="shared" si="59"/>
        <v>0</v>
      </c>
    </row>
    <row r="740" spans="1:18" hidden="1" outlineLevel="1" x14ac:dyDescent="0.35">
      <c r="A740" s="43" t="s">
        <v>645</v>
      </c>
      <c r="B740" s="43"/>
      <c r="C740" s="43"/>
      <c r="D740" s="231"/>
      <c r="E740" s="231"/>
      <c r="F740" s="231"/>
      <c r="G740" s="231"/>
      <c r="H740" s="231"/>
      <c r="I740" s="231"/>
      <c r="J740" s="231"/>
      <c r="K740" s="231"/>
      <c r="L740" s="231"/>
      <c r="M740" s="231"/>
      <c r="N740" s="231"/>
      <c r="O740" s="231"/>
      <c r="P740" s="231"/>
      <c r="Q740" s="231"/>
      <c r="R740" s="231"/>
    </row>
    <row r="741" spans="1:18" hidden="1" outlineLevel="1" x14ac:dyDescent="0.35">
      <c r="A741" s="43" t="s">
        <v>646</v>
      </c>
      <c r="B741" s="43"/>
      <c r="C741" s="43"/>
      <c r="D741" s="231"/>
      <c r="E741" s="231"/>
      <c r="F741" s="231"/>
      <c r="G741" s="231"/>
      <c r="H741" s="231"/>
      <c r="I741" s="231"/>
      <c r="J741" s="231"/>
      <c r="K741" s="231"/>
      <c r="L741" s="231"/>
      <c r="M741" s="231"/>
      <c r="N741" s="231"/>
      <c r="O741" s="231"/>
      <c r="P741" s="231"/>
      <c r="Q741" s="231"/>
      <c r="R741" s="231"/>
    </row>
    <row r="742" spans="1:18" hidden="1" outlineLevel="1" x14ac:dyDescent="0.35">
      <c r="A742" s="211" t="s">
        <v>647</v>
      </c>
      <c r="B742" s="209"/>
      <c r="C742" s="209"/>
      <c r="D742" s="210">
        <f t="shared" ref="D742:R742" si="60">D635+D637+D739+D741</f>
        <v>0</v>
      </c>
      <c r="E742" s="210">
        <f t="shared" si="60"/>
        <v>0</v>
      </c>
      <c r="F742" s="210">
        <f t="shared" si="60"/>
        <v>0</v>
      </c>
      <c r="G742" s="210">
        <f t="shared" si="60"/>
        <v>0</v>
      </c>
      <c r="H742" s="210">
        <f t="shared" si="60"/>
        <v>0</v>
      </c>
      <c r="I742" s="210">
        <f t="shared" si="60"/>
        <v>0</v>
      </c>
      <c r="J742" s="210">
        <f t="shared" si="60"/>
        <v>0</v>
      </c>
      <c r="K742" s="210">
        <f t="shared" si="60"/>
        <v>0</v>
      </c>
      <c r="L742" s="210">
        <f t="shared" si="60"/>
        <v>0</v>
      </c>
      <c r="M742" s="210">
        <f t="shared" si="60"/>
        <v>0</v>
      </c>
      <c r="N742" s="210">
        <f t="shared" si="60"/>
        <v>0</v>
      </c>
      <c r="O742" s="210">
        <f t="shared" si="60"/>
        <v>0</v>
      </c>
      <c r="P742" s="210">
        <f t="shared" si="60"/>
        <v>0</v>
      </c>
      <c r="Q742" s="210">
        <f t="shared" si="60"/>
        <v>0</v>
      </c>
      <c r="R742" s="210">
        <f t="shared" si="60"/>
        <v>0</v>
      </c>
    </row>
    <row r="743" spans="1:18" s="23" customFormat="1" hidden="1" outlineLevel="1" x14ac:dyDescent="0.35"/>
    <row r="744" spans="1:18" hidden="1" outlineLevel="1" x14ac:dyDescent="0.35">
      <c r="A744" s="273" t="s">
        <v>648</v>
      </c>
      <c r="B744" s="212" t="s">
        <v>649</v>
      </c>
      <c r="C744" s="43"/>
      <c r="D744" s="231"/>
      <c r="E744" s="231"/>
      <c r="F744" s="231"/>
      <c r="G744" s="231"/>
      <c r="H744" s="231"/>
      <c r="I744" s="231"/>
      <c r="J744" s="231"/>
      <c r="K744" s="231"/>
      <c r="L744" s="231"/>
      <c r="M744" s="231"/>
      <c r="N744" s="231"/>
      <c r="O744" s="231"/>
      <c r="P744" s="231"/>
      <c r="Q744" s="231"/>
      <c r="R744" s="231"/>
    </row>
    <row r="745" spans="1:18" hidden="1" outlineLevel="1" x14ac:dyDescent="0.35">
      <c r="A745" s="273"/>
      <c r="B745" s="213" t="s">
        <v>650</v>
      </c>
      <c r="C745" s="209"/>
      <c r="D745" s="210">
        <f>IF(AND($B524&lt;&gt;"",$B525&lt;&gt;""),D744*(VLOOKUP($B524,Production!$G4:$P53,10)*(1+VLOOKUP($B524,Production!$G4:$Q53,11))^(D528-$D528))/1000,0)</f>
        <v>0</v>
      </c>
      <c r="E745" s="210">
        <f>IF(AND($B524&lt;&gt;"",$B525&lt;&gt;""),E744*(VLOOKUP($B524,Production!$G4:$P53,10)*(1+VLOOKUP($B524,Production!$G4:$Q53,11))^(E528-$D528))/1000,0)</f>
        <v>0</v>
      </c>
      <c r="F745" s="210">
        <f>IF(AND($B524&lt;&gt;"",$B525&lt;&gt;""),F744*(VLOOKUP($B524,Production!$G4:$P53,10)*(1+VLOOKUP($B524,Production!$G4:$Q53,11))^(F528-$D528))/1000,0)</f>
        <v>0</v>
      </c>
      <c r="G745" s="210">
        <f>IF(AND($B524&lt;&gt;"",$B525&lt;&gt;""),G744*(VLOOKUP($B524,Production!$G4:$P53,10)*(1+VLOOKUP($B524,Production!$G4:$Q53,11))^(G528-$D528))/1000,0)</f>
        <v>0</v>
      </c>
      <c r="H745" s="210">
        <f>IF(AND($B524&lt;&gt;"",$B525&lt;&gt;""),H744*(VLOOKUP($B524,Production!$G4:$P53,10)*(1+VLOOKUP($B524,Production!$G4:$Q53,11))^(H528-$D528))/1000,0)</f>
        <v>0</v>
      </c>
      <c r="I745" s="210">
        <f>IF(AND($B524&lt;&gt;"",$B525&lt;&gt;""),I744*(VLOOKUP($B524,Production!$G4:$P53,10)*(1+VLOOKUP($B524,Production!$G4:$Q53,11))^(I528-$D528))/1000,0)</f>
        <v>0</v>
      </c>
      <c r="J745" s="210">
        <f>IF(AND($B524&lt;&gt;"",$B525&lt;&gt;""),J744*(VLOOKUP($B524,Production!$G4:$P53,10)*(1+VLOOKUP($B524,Production!$G4:$Q53,11))^(J528-$D528))/1000,0)</f>
        <v>0</v>
      </c>
      <c r="K745" s="210">
        <f>IF(AND($B524&lt;&gt;"",$B525&lt;&gt;""),K744*(VLOOKUP($B524,Production!$G4:$P53,10)*(1+VLOOKUP($B524,Production!$G4:$Q53,11))^(K528-$D528))/1000,0)</f>
        <v>0</v>
      </c>
      <c r="L745" s="210">
        <f>IF(AND($B524&lt;&gt;"",$B525&lt;&gt;""),L744*(VLOOKUP($B524,Production!$G4:$P53,10)*(1+VLOOKUP($B524,Production!$G4:$Q53,11))^(L528-$D528))/1000,0)</f>
        <v>0</v>
      </c>
      <c r="M745" s="210">
        <f>IF(AND($B524&lt;&gt;"",$B525&lt;&gt;""),M744*(VLOOKUP($B524,Production!$G4:$P53,10)*(1+VLOOKUP($B524,Production!$G4:$Q53,11))^(M528-$D528))/1000,0)</f>
        <v>0</v>
      </c>
      <c r="N745" s="210">
        <f>IF(AND($B524&lt;&gt;"",$B525&lt;&gt;""),N744*(VLOOKUP($B524,Production!$G4:$P53,10)*(1+VLOOKUP($B524,Production!$G4:$Q53,11))^(N528-$D528))/1000,0)</f>
        <v>0</v>
      </c>
      <c r="O745" s="210">
        <f>IF(AND($B524&lt;&gt;"",$B525&lt;&gt;""),O744*(VLOOKUP($B524,Production!$G4:$P53,10)*(1+VLOOKUP($B524,Production!$G4:$Q53,11))^(O528-$D528))/1000,0)</f>
        <v>0</v>
      </c>
      <c r="P745" s="210">
        <f>IF(AND($B524&lt;&gt;"",$B525&lt;&gt;""),P744*(VLOOKUP($B524,Production!$G4:$P53,10)*(1+VLOOKUP($B524,Production!$G4:$Q53,11))^(P528-$D528))/1000,0)</f>
        <v>0</v>
      </c>
      <c r="Q745" s="210">
        <f>IF(AND($B524&lt;&gt;"",$B525&lt;&gt;""),Q744*(VLOOKUP($B524,Production!$G4:$P53,10)*(1+VLOOKUP($B524,Production!$G4:$Q53,11))^(Q528-$D528))/1000,0)</f>
        <v>0</v>
      </c>
      <c r="R745" s="210">
        <f>IF(AND($B524&lt;&gt;"",$B525&lt;&gt;""),R744*(VLOOKUP($B524,Production!$G4:$P53,10)*(1+VLOOKUP($B524,Production!$G4:$Q53,11))^(R528-$D528))/1000,0)</f>
        <v>0</v>
      </c>
    </row>
    <row r="746" spans="1:18" hidden="1" outlineLevel="1" x14ac:dyDescent="0.35">
      <c r="A746" s="273" t="s">
        <v>651</v>
      </c>
      <c r="B746" s="212" t="s">
        <v>652</v>
      </c>
      <c r="C746" s="43"/>
      <c r="D746" s="231"/>
      <c r="E746" s="231"/>
      <c r="F746" s="231"/>
      <c r="G746" s="231"/>
      <c r="H746" s="231"/>
      <c r="I746" s="231"/>
      <c r="J746" s="231"/>
      <c r="K746" s="231"/>
      <c r="L746" s="231"/>
      <c r="M746" s="231"/>
      <c r="N746" s="231"/>
      <c r="O746" s="231"/>
      <c r="P746" s="231"/>
      <c r="Q746" s="231"/>
      <c r="R746" s="231"/>
    </row>
    <row r="747" spans="1:18" hidden="1" outlineLevel="1" x14ac:dyDescent="0.35">
      <c r="A747" s="273"/>
      <c r="B747" s="213" t="s">
        <v>650</v>
      </c>
      <c r="C747" s="209"/>
      <c r="D747" s="210">
        <f>IF($B524&lt;&gt;"",D746*(VLOOKUP($B524,Production!$G4:$R53,12)*(1+VLOOKUP($B524,Production!$G4:$S53,13))^(D528-$D528))/1000,0)</f>
        <v>0</v>
      </c>
      <c r="E747" s="210">
        <f>IF($B524&lt;&gt;"",E746*(VLOOKUP($B524,Production!$G4:$R53,12)*(1+VLOOKUP($B524,Production!$G4:$S53,13))^(E528-$D528))/1000,0)</f>
        <v>0</v>
      </c>
      <c r="F747" s="210">
        <f>IF($B524&lt;&gt;"",F746*(VLOOKUP($B524,Production!$G4:$R53,12)*(1+VLOOKUP($B524,Production!$G4:$S53,13))^(F528-$D528))/1000,0)</f>
        <v>0</v>
      </c>
      <c r="G747" s="210">
        <f>IF($B524&lt;&gt;"",G746*(VLOOKUP($B524,Production!$G4:$R53,12)*(1+VLOOKUP($B524,Production!$G4:$S53,13))^(G528-$D528))/1000,0)</f>
        <v>0</v>
      </c>
      <c r="H747" s="210">
        <f>IF($B524&lt;&gt;"",H746*(VLOOKUP($B524,Production!$G4:$R53,12)*(1+VLOOKUP($B524,Production!$G4:$S53,13))^(H528-$D528))/1000,0)</f>
        <v>0</v>
      </c>
      <c r="I747" s="210">
        <f>IF($B524&lt;&gt;"",I746*(VLOOKUP($B524,Production!$G4:$R53,12)*(1+VLOOKUP($B524,Production!$G4:$S53,13))^(I528-$D528))/1000,0)</f>
        <v>0</v>
      </c>
      <c r="J747" s="210">
        <f>IF($B524&lt;&gt;"",J746*(VLOOKUP($B524,Production!$G4:$R53,12)*(1+VLOOKUP($B524,Production!$G4:$S53,13))^(J528-$D528))/1000,0)</f>
        <v>0</v>
      </c>
      <c r="K747" s="210">
        <f>IF($B524&lt;&gt;"",K746*(VLOOKUP($B524,Production!$G4:$R53,12)*(1+VLOOKUP($B524,Production!$G4:$S53,13))^(K528-$D528))/1000,0)</f>
        <v>0</v>
      </c>
      <c r="L747" s="210">
        <f>IF($B524&lt;&gt;"",L746*(VLOOKUP($B524,Production!$G4:$R53,12)*(1+VLOOKUP($B524,Production!$G4:$S53,13))^(L528-$D528))/1000,0)</f>
        <v>0</v>
      </c>
      <c r="M747" s="210">
        <f>IF($B524&lt;&gt;"",M746*(VLOOKUP($B524,Production!$G4:$R53,12)*(1+VLOOKUP($B524,Production!$G4:$S53,13))^(M528-$D528))/1000,0)</f>
        <v>0</v>
      </c>
      <c r="N747" s="210">
        <f>IF($B524&lt;&gt;"",N746*(VLOOKUP($B524,Production!$G4:$R53,12)*(1+VLOOKUP($B524,Production!$G4:$S53,13))^(N528-$D528))/1000,0)</f>
        <v>0</v>
      </c>
      <c r="O747" s="210">
        <f>IF($B524&lt;&gt;"",O746*(VLOOKUP($B524,Production!$G4:$R53,12)*(1+VLOOKUP($B524,Production!$G4:$S53,13))^(O528-$D528))/1000,0)</f>
        <v>0</v>
      </c>
      <c r="P747" s="210">
        <f>IF($B524&lt;&gt;"",P746*(VLOOKUP($B524,Production!$G4:$R53,12)*(1+VLOOKUP($B524,Production!$G4:$S53,13))^(P528-$D528))/1000,0)</f>
        <v>0</v>
      </c>
      <c r="Q747" s="210">
        <f>IF($B524&lt;&gt;"",Q746*(VLOOKUP($B524,Production!$G4:$R53,12)*(1+VLOOKUP($B524,Production!$G4:$S53,13))^(Q528-$D528))/1000,0)</f>
        <v>0</v>
      </c>
      <c r="R747" s="210">
        <f>IF($B524&lt;&gt;"",R746*(VLOOKUP($B524,Production!$G4:$R53,12)*(1+VLOOKUP($B524,Production!$G4:$S53,13))^(R528-$D528))/1000,0)</f>
        <v>0</v>
      </c>
    </row>
    <row r="748" spans="1:18" hidden="1" outlineLevel="1" x14ac:dyDescent="0.35">
      <c r="A748" s="212" t="s">
        <v>653</v>
      </c>
      <c r="B748" s="212"/>
      <c r="C748" s="43"/>
      <c r="D748" s="231"/>
      <c r="E748" s="231"/>
      <c r="F748" s="231"/>
      <c r="G748" s="231"/>
      <c r="H748" s="231"/>
      <c r="I748" s="231"/>
      <c r="J748" s="231"/>
      <c r="K748" s="231"/>
      <c r="L748" s="231"/>
      <c r="M748" s="231"/>
      <c r="N748" s="231"/>
      <c r="O748" s="231"/>
      <c r="P748" s="231"/>
      <c r="Q748" s="231"/>
      <c r="R748" s="231"/>
    </row>
    <row r="749" spans="1:18" hidden="1" outlineLevel="1" x14ac:dyDescent="0.35">
      <c r="A749" s="212" t="s">
        <v>654</v>
      </c>
      <c r="B749" s="212"/>
      <c r="C749" s="43"/>
      <c r="D749" s="231"/>
      <c r="E749" s="231"/>
      <c r="F749" s="231"/>
      <c r="G749" s="231"/>
      <c r="H749" s="231"/>
      <c r="I749" s="231"/>
      <c r="J749" s="231"/>
      <c r="K749" s="231"/>
      <c r="L749" s="231"/>
      <c r="M749" s="231"/>
      <c r="N749" s="231"/>
      <c r="O749" s="231"/>
      <c r="P749" s="231"/>
      <c r="Q749" s="231"/>
      <c r="R749" s="231"/>
    </row>
    <row r="750" spans="1:18" hidden="1" outlineLevel="1" x14ac:dyDescent="0.35">
      <c r="A750" s="211" t="s">
        <v>655</v>
      </c>
      <c r="B750" s="209"/>
      <c r="C750" s="209"/>
      <c r="D750" s="210">
        <f t="shared" ref="D750:R750" si="61">D745+D747+D748+D749</f>
        <v>0</v>
      </c>
      <c r="E750" s="210">
        <f t="shared" si="61"/>
        <v>0</v>
      </c>
      <c r="F750" s="210">
        <f t="shared" si="61"/>
        <v>0</v>
      </c>
      <c r="G750" s="210">
        <f t="shared" si="61"/>
        <v>0</v>
      </c>
      <c r="H750" s="210">
        <f t="shared" si="61"/>
        <v>0</v>
      </c>
      <c r="I750" s="210">
        <f t="shared" si="61"/>
        <v>0</v>
      </c>
      <c r="J750" s="210">
        <f t="shared" si="61"/>
        <v>0</v>
      </c>
      <c r="K750" s="210">
        <f t="shared" si="61"/>
        <v>0</v>
      </c>
      <c r="L750" s="210">
        <f t="shared" si="61"/>
        <v>0</v>
      </c>
      <c r="M750" s="210">
        <f t="shared" si="61"/>
        <v>0</v>
      </c>
      <c r="N750" s="210">
        <f t="shared" si="61"/>
        <v>0</v>
      </c>
      <c r="O750" s="210">
        <f t="shared" si="61"/>
        <v>0</v>
      </c>
      <c r="P750" s="210">
        <f t="shared" si="61"/>
        <v>0</v>
      </c>
      <c r="Q750" s="210">
        <f t="shared" si="61"/>
        <v>0</v>
      </c>
      <c r="R750" s="210">
        <f t="shared" si="61"/>
        <v>0</v>
      </c>
    </row>
    <row r="751" spans="1:18" s="23" customFormat="1" hidden="1" outlineLevel="1" x14ac:dyDescent="0.35"/>
    <row r="752" spans="1:18" hidden="1" outlineLevel="1" x14ac:dyDescent="0.35">
      <c r="A752" s="209" t="s">
        <v>656</v>
      </c>
      <c r="B752" s="209"/>
      <c r="C752" s="209"/>
      <c r="D752" s="210">
        <f t="shared" ref="D752:R752" si="62">D742-D750</f>
        <v>0</v>
      </c>
      <c r="E752" s="210">
        <f t="shared" si="62"/>
        <v>0</v>
      </c>
      <c r="F752" s="210">
        <f t="shared" si="62"/>
        <v>0</v>
      </c>
      <c r="G752" s="210">
        <f t="shared" si="62"/>
        <v>0</v>
      </c>
      <c r="H752" s="210">
        <f t="shared" si="62"/>
        <v>0</v>
      </c>
      <c r="I752" s="210">
        <f t="shared" si="62"/>
        <v>0</v>
      </c>
      <c r="J752" s="210">
        <f t="shared" si="62"/>
        <v>0</v>
      </c>
      <c r="K752" s="210">
        <f t="shared" si="62"/>
        <v>0</v>
      </c>
      <c r="L752" s="210">
        <f t="shared" si="62"/>
        <v>0</v>
      </c>
      <c r="M752" s="210">
        <f t="shared" si="62"/>
        <v>0</v>
      </c>
      <c r="N752" s="210">
        <f t="shared" si="62"/>
        <v>0</v>
      </c>
      <c r="O752" s="210">
        <f t="shared" si="62"/>
        <v>0</v>
      </c>
      <c r="P752" s="210">
        <f t="shared" si="62"/>
        <v>0</v>
      </c>
      <c r="Q752" s="210">
        <f t="shared" si="62"/>
        <v>0</v>
      </c>
      <c r="R752" s="210">
        <f t="shared" si="62"/>
        <v>0</v>
      </c>
    </row>
    <row r="753" spans="1:18" hidden="1" outlineLevel="1" x14ac:dyDescent="0.35"/>
    <row r="754" spans="1:18" hidden="1" outlineLevel="1" x14ac:dyDescent="0.35">
      <c r="A754" s="43" t="s">
        <v>657</v>
      </c>
      <c r="B754" s="43"/>
      <c r="C754" s="43"/>
      <c r="D754" s="231"/>
      <c r="E754" s="231"/>
      <c r="F754" s="231"/>
      <c r="G754" s="231"/>
      <c r="H754" s="231"/>
      <c r="I754" s="231"/>
      <c r="J754" s="231"/>
      <c r="K754" s="231"/>
      <c r="L754" s="231"/>
      <c r="M754" s="231"/>
      <c r="N754" s="231"/>
      <c r="O754" s="231"/>
      <c r="P754" s="231"/>
      <c r="Q754" s="231"/>
      <c r="R754" s="231"/>
    </row>
    <row r="755" spans="1:18" hidden="1" outlineLevel="1" x14ac:dyDescent="0.35"/>
    <row r="756" spans="1:18" hidden="1" outlineLevel="1" x14ac:dyDescent="0.35">
      <c r="A756" s="209" t="s">
        <v>658</v>
      </c>
      <c r="B756" s="209"/>
      <c r="C756" s="209"/>
      <c r="D756" s="210">
        <f t="shared" ref="D756:R756" si="63">D752-D754</f>
        <v>0</v>
      </c>
      <c r="E756" s="210">
        <f t="shared" si="63"/>
        <v>0</v>
      </c>
      <c r="F756" s="210">
        <f t="shared" si="63"/>
        <v>0</v>
      </c>
      <c r="G756" s="210">
        <f t="shared" si="63"/>
        <v>0</v>
      </c>
      <c r="H756" s="210">
        <f t="shared" si="63"/>
        <v>0</v>
      </c>
      <c r="I756" s="210">
        <f t="shared" si="63"/>
        <v>0</v>
      </c>
      <c r="J756" s="210">
        <f t="shared" si="63"/>
        <v>0</v>
      </c>
      <c r="K756" s="210">
        <f t="shared" si="63"/>
        <v>0</v>
      </c>
      <c r="L756" s="210">
        <f t="shared" si="63"/>
        <v>0</v>
      </c>
      <c r="M756" s="210">
        <f t="shared" si="63"/>
        <v>0</v>
      </c>
      <c r="N756" s="210">
        <f t="shared" si="63"/>
        <v>0</v>
      </c>
      <c r="O756" s="210">
        <f t="shared" si="63"/>
        <v>0</v>
      </c>
      <c r="P756" s="210">
        <f t="shared" si="63"/>
        <v>0</v>
      </c>
      <c r="Q756" s="210">
        <f t="shared" si="63"/>
        <v>0</v>
      </c>
      <c r="R756" s="210">
        <f t="shared" si="63"/>
        <v>0</v>
      </c>
    </row>
    <row r="757" spans="1:18" hidden="1" outlineLevel="1" x14ac:dyDescent="0.35">
      <c r="A757" s="209" t="s">
        <v>659</v>
      </c>
      <c r="B757" s="209"/>
      <c r="C757" s="209"/>
      <c r="D757" s="210">
        <f t="shared" ref="D757:R757" si="64">$B526*D756</f>
        <v>0</v>
      </c>
      <c r="E757" s="210">
        <f t="shared" si="64"/>
        <v>0</v>
      </c>
      <c r="F757" s="210">
        <f t="shared" si="64"/>
        <v>0</v>
      </c>
      <c r="G757" s="210">
        <f t="shared" si="64"/>
        <v>0</v>
      </c>
      <c r="H757" s="210">
        <f t="shared" si="64"/>
        <v>0</v>
      </c>
      <c r="I757" s="210">
        <f t="shared" si="64"/>
        <v>0</v>
      </c>
      <c r="J757" s="210">
        <f t="shared" si="64"/>
        <v>0</v>
      </c>
      <c r="K757" s="210">
        <f t="shared" si="64"/>
        <v>0</v>
      </c>
      <c r="L757" s="210">
        <f t="shared" si="64"/>
        <v>0</v>
      </c>
      <c r="M757" s="210">
        <f t="shared" si="64"/>
        <v>0</v>
      </c>
      <c r="N757" s="210">
        <f t="shared" si="64"/>
        <v>0</v>
      </c>
      <c r="O757" s="210">
        <f t="shared" si="64"/>
        <v>0</v>
      </c>
      <c r="P757" s="210">
        <f t="shared" si="64"/>
        <v>0</v>
      </c>
      <c r="Q757" s="210">
        <f t="shared" si="64"/>
        <v>0</v>
      </c>
      <c r="R757" s="210">
        <f t="shared" si="64"/>
        <v>0</v>
      </c>
    </row>
    <row r="758" spans="1:18" hidden="1" outlineLevel="1" x14ac:dyDescent="0.35"/>
    <row r="759" spans="1:18" hidden="1" outlineLevel="1" x14ac:dyDescent="0.35">
      <c r="A759" s="211" t="s">
        <v>660</v>
      </c>
      <c r="B759" s="209"/>
      <c r="C759" s="209"/>
      <c r="D759" s="210">
        <f t="shared" ref="D759:R759" si="65">D756-D757</f>
        <v>0</v>
      </c>
      <c r="E759" s="210">
        <f t="shared" si="65"/>
        <v>0</v>
      </c>
      <c r="F759" s="210">
        <f t="shared" si="65"/>
        <v>0</v>
      </c>
      <c r="G759" s="210">
        <f t="shared" si="65"/>
        <v>0</v>
      </c>
      <c r="H759" s="210">
        <f t="shared" si="65"/>
        <v>0</v>
      </c>
      <c r="I759" s="210">
        <f t="shared" si="65"/>
        <v>0</v>
      </c>
      <c r="J759" s="210">
        <f t="shared" si="65"/>
        <v>0</v>
      </c>
      <c r="K759" s="210">
        <f t="shared" si="65"/>
        <v>0</v>
      </c>
      <c r="L759" s="210">
        <f t="shared" si="65"/>
        <v>0</v>
      </c>
      <c r="M759" s="210">
        <f t="shared" si="65"/>
        <v>0</v>
      </c>
      <c r="N759" s="210">
        <f t="shared" si="65"/>
        <v>0</v>
      </c>
      <c r="O759" s="210">
        <f t="shared" si="65"/>
        <v>0</v>
      </c>
      <c r="P759" s="210">
        <f t="shared" si="65"/>
        <v>0</v>
      </c>
      <c r="Q759" s="210">
        <f t="shared" si="65"/>
        <v>0</v>
      </c>
      <c r="R759" s="210">
        <f t="shared" si="65"/>
        <v>0</v>
      </c>
    </row>
    <row r="760" spans="1:18" hidden="1" outlineLevel="1" x14ac:dyDescent="0.35"/>
    <row r="761" spans="1:18" hidden="1" outlineLevel="1" x14ac:dyDescent="0.35">
      <c r="A761" s="211" t="s">
        <v>661</v>
      </c>
      <c r="B761" s="209"/>
      <c r="C761" s="209"/>
      <c r="D761" s="214" t="e">
        <f>IRR(D759:R759)</f>
        <v>#NUM!</v>
      </c>
    </row>
    <row r="762" spans="1:18" collapsed="1" x14ac:dyDescent="0.35"/>
    <row r="764" spans="1:18" s="156" customFormat="1" x14ac:dyDescent="0.35">
      <c r="A764" s="156" t="s">
        <v>667</v>
      </c>
    </row>
    <row r="765" spans="1:18" hidden="1" outlineLevel="1" x14ac:dyDescent="0.35"/>
    <row r="766" spans="1:18" hidden="1" outlineLevel="1" x14ac:dyDescent="0.35">
      <c r="A766" s="204" t="s">
        <v>596</v>
      </c>
      <c r="B766" s="195"/>
    </row>
    <row r="767" spans="1:18" ht="15" hidden="1" outlineLevel="1" thickBot="1" x14ac:dyDescent="0.4">
      <c r="A767" s="206" t="s">
        <v>632</v>
      </c>
      <c r="B767" s="230"/>
    </row>
    <row r="768" spans="1:18" hidden="1" outlineLevel="1" x14ac:dyDescent="0.35"/>
    <row r="769" spans="1:18" hidden="1" outlineLevel="1" x14ac:dyDescent="0.35">
      <c r="A769" s="43" t="s">
        <v>633</v>
      </c>
      <c r="B769" s="43"/>
      <c r="C769" s="210">
        <v>0</v>
      </c>
      <c r="D769" s="210">
        <v>1</v>
      </c>
      <c r="E769" s="210">
        <v>2</v>
      </c>
      <c r="F769" s="210">
        <v>3</v>
      </c>
      <c r="G769" s="210">
        <v>4</v>
      </c>
      <c r="H769" s="210">
        <v>5</v>
      </c>
      <c r="I769" s="210">
        <v>6</v>
      </c>
      <c r="J769" s="210">
        <v>7</v>
      </c>
      <c r="K769" s="210">
        <v>8</v>
      </c>
      <c r="L769" s="210">
        <v>9</v>
      </c>
      <c r="M769" s="210">
        <v>10</v>
      </c>
      <c r="N769" s="210">
        <v>11</v>
      </c>
      <c r="O769" s="210">
        <v>12</v>
      </c>
      <c r="P769" s="210">
        <v>13</v>
      </c>
      <c r="Q769" s="210">
        <v>14</v>
      </c>
      <c r="R769" s="210">
        <v>15</v>
      </c>
    </row>
    <row r="770" spans="1:18" hidden="1" outlineLevel="1" x14ac:dyDescent="0.35"/>
    <row r="771" spans="1:18" hidden="1" outlineLevel="1" x14ac:dyDescent="0.35">
      <c r="A771" s="43" t="s">
        <v>634</v>
      </c>
      <c r="B771" s="43"/>
      <c r="C771" s="231"/>
      <c r="D771" s="231"/>
      <c r="E771" s="231"/>
      <c r="F771" s="231"/>
      <c r="G771" s="231"/>
      <c r="H771" s="231"/>
      <c r="I771" s="231"/>
      <c r="J771" s="231"/>
      <c r="K771" s="231"/>
      <c r="L771" s="231"/>
      <c r="M771" s="231"/>
      <c r="N771" s="231"/>
      <c r="O771" s="231"/>
      <c r="P771" s="231"/>
      <c r="Q771" s="231"/>
      <c r="R771" s="231"/>
    </row>
    <row r="772" spans="1:18" hidden="1" outlineLevel="1" x14ac:dyDescent="0.35">
      <c r="A772" s="43" t="s">
        <v>635</v>
      </c>
      <c r="B772" s="43"/>
      <c r="C772" s="231"/>
      <c r="D772" s="231"/>
      <c r="E772" s="231"/>
      <c r="F772" s="231"/>
      <c r="G772" s="231"/>
      <c r="H772" s="231"/>
      <c r="I772" s="231"/>
      <c r="J772" s="231"/>
      <c r="K772" s="231"/>
      <c r="L772" s="231"/>
      <c r="M772" s="231"/>
      <c r="N772" s="231"/>
      <c r="O772" s="231"/>
      <c r="P772" s="231"/>
      <c r="Q772" s="231"/>
      <c r="R772" s="231"/>
    </row>
    <row r="773" spans="1:18" hidden="1" outlineLevel="1" x14ac:dyDescent="0.35">
      <c r="A773" s="43" t="s">
        <v>636</v>
      </c>
      <c r="B773" s="43"/>
      <c r="C773" s="231"/>
      <c r="D773" s="231"/>
      <c r="E773" s="231"/>
      <c r="F773" s="231"/>
      <c r="G773" s="231"/>
      <c r="H773" s="231"/>
      <c r="I773" s="231"/>
      <c r="J773" s="231"/>
      <c r="K773" s="231"/>
      <c r="L773" s="231"/>
      <c r="M773" s="231"/>
      <c r="N773" s="231"/>
      <c r="O773" s="231"/>
      <c r="P773" s="231"/>
      <c r="Q773" s="231"/>
      <c r="R773" s="231"/>
    </row>
    <row r="774" spans="1:18" hidden="1" outlineLevel="1" x14ac:dyDescent="0.35"/>
    <row r="775" spans="1:18" hidden="1" outlineLevel="2" x14ac:dyDescent="0.35">
      <c r="A775" s="209" t="str">
        <f>'Usages industrie'!A4</f>
        <v>Usage industriel n°1</v>
      </c>
      <c r="B775" s="209" t="s">
        <v>637</v>
      </c>
      <c r="C775" s="209"/>
      <c r="D775" s="210">
        <f>IF(B$766&lt;&gt;"",IF(B$766='Usages industrie'!$K4,'Usages industrie'!J4,0),0)</f>
        <v>0</v>
      </c>
      <c r="E775" s="210">
        <f t="shared" ref="E775:R784" si="66">$D775</f>
        <v>0</v>
      </c>
      <c r="F775" s="210">
        <f t="shared" si="66"/>
        <v>0</v>
      </c>
      <c r="G775" s="210">
        <f t="shared" si="66"/>
        <v>0</v>
      </c>
      <c r="H775" s="210">
        <f t="shared" si="66"/>
        <v>0</v>
      </c>
      <c r="I775" s="210">
        <f t="shared" si="66"/>
        <v>0</v>
      </c>
      <c r="J775" s="210">
        <f t="shared" si="66"/>
        <v>0</v>
      </c>
      <c r="K775" s="210">
        <f t="shared" si="66"/>
        <v>0</v>
      </c>
      <c r="L775" s="210">
        <f t="shared" si="66"/>
        <v>0</v>
      </c>
      <c r="M775" s="210">
        <f t="shared" si="66"/>
        <v>0</v>
      </c>
      <c r="N775" s="210">
        <f t="shared" si="66"/>
        <v>0</v>
      </c>
      <c r="O775" s="210">
        <f t="shared" si="66"/>
        <v>0</v>
      </c>
      <c r="P775" s="210">
        <f t="shared" si="66"/>
        <v>0</v>
      </c>
      <c r="Q775" s="210">
        <f t="shared" si="66"/>
        <v>0</v>
      </c>
      <c r="R775" s="210">
        <f t="shared" si="66"/>
        <v>0</v>
      </c>
    </row>
    <row r="776" spans="1:18" hidden="1" outlineLevel="2" x14ac:dyDescent="0.35">
      <c r="A776" s="209" t="str">
        <f>'Usages industrie'!A5</f>
        <v>Usage industriel n°2</v>
      </c>
      <c r="B776" s="209" t="s">
        <v>637</v>
      </c>
      <c r="C776" s="209"/>
      <c r="D776" s="210">
        <f>IF(B$766&lt;&gt;"",IF(B$766='Usages industrie'!$K5,'Usages industrie'!J5,0),0)</f>
        <v>0</v>
      </c>
      <c r="E776" s="210">
        <f t="shared" si="66"/>
        <v>0</v>
      </c>
      <c r="F776" s="210">
        <f t="shared" si="66"/>
        <v>0</v>
      </c>
      <c r="G776" s="210">
        <f t="shared" si="66"/>
        <v>0</v>
      </c>
      <c r="H776" s="210">
        <f t="shared" si="66"/>
        <v>0</v>
      </c>
      <c r="I776" s="210">
        <f t="shared" si="66"/>
        <v>0</v>
      </c>
      <c r="J776" s="210">
        <f t="shared" si="66"/>
        <v>0</v>
      </c>
      <c r="K776" s="210">
        <f t="shared" si="66"/>
        <v>0</v>
      </c>
      <c r="L776" s="210">
        <f t="shared" si="66"/>
        <v>0</v>
      </c>
      <c r="M776" s="210">
        <f t="shared" si="66"/>
        <v>0</v>
      </c>
      <c r="N776" s="210">
        <f t="shared" si="66"/>
        <v>0</v>
      </c>
      <c r="O776" s="210">
        <f t="shared" si="66"/>
        <v>0</v>
      </c>
      <c r="P776" s="210">
        <f t="shared" si="66"/>
        <v>0</v>
      </c>
      <c r="Q776" s="210">
        <f t="shared" si="66"/>
        <v>0</v>
      </c>
      <c r="R776" s="210">
        <f t="shared" si="66"/>
        <v>0</v>
      </c>
    </row>
    <row r="777" spans="1:18" hidden="1" outlineLevel="2" x14ac:dyDescent="0.35">
      <c r="A777" s="209" t="str">
        <f>'Usages industrie'!A6</f>
        <v>Usage industriel n°3</v>
      </c>
      <c r="B777" s="209" t="s">
        <v>637</v>
      </c>
      <c r="C777" s="209"/>
      <c r="D777" s="210">
        <f>IF(B$766&lt;&gt;"",IF(B$766='Usages industrie'!$K6,'Usages industrie'!J6,0),0)</f>
        <v>0</v>
      </c>
      <c r="E777" s="210">
        <f t="shared" si="66"/>
        <v>0</v>
      </c>
      <c r="F777" s="210">
        <f t="shared" si="66"/>
        <v>0</v>
      </c>
      <c r="G777" s="210">
        <f t="shared" si="66"/>
        <v>0</v>
      </c>
      <c r="H777" s="210">
        <f t="shared" si="66"/>
        <v>0</v>
      </c>
      <c r="I777" s="210">
        <f t="shared" si="66"/>
        <v>0</v>
      </c>
      <c r="J777" s="210">
        <f t="shared" si="66"/>
        <v>0</v>
      </c>
      <c r="K777" s="210">
        <f t="shared" si="66"/>
        <v>0</v>
      </c>
      <c r="L777" s="210">
        <f t="shared" si="66"/>
        <v>0</v>
      </c>
      <c r="M777" s="210">
        <f t="shared" si="66"/>
        <v>0</v>
      </c>
      <c r="N777" s="210">
        <f t="shared" si="66"/>
        <v>0</v>
      </c>
      <c r="O777" s="210">
        <f t="shared" si="66"/>
        <v>0</v>
      </c>
      <c r="P777" s="210">
        <f t="shared" si="66"/>
        <v>0</v>
      </c>
      <c r="Q777" s="210">
        <f t="shared" si="66"/>
        <v>0</v>
      </c>
      <c r="R777" s="210">
        <f t="shared" si="66"/>
        <v>0</v>
      </c>
    </row>
    <row r="778" spans="1:18" hidden="1" outlineLevel="2" x14ac:dyDescent="0.35">
      <c r="A778" s="209" t="str">
        <f>'Usages industrie'!A7</f>
        <v>Usage industriel n°4</v>
      </c>
      <c r="B778" s="209" t="s">
        <v>637</v>
      </c>
      <c r="C778" s="209"/>
      <c r="D778" s="210">
        <f>IF(B$766&lt;&gt;"",IF(B$766='Usages industrie'!$K7,'Usages industrie'!J7,0),0)</f>
        <v>0</v>
      </c>
      <c r="E778" s="210">
        <f t="shared" si="66"/>
        <v>0</v>
      </c>
      <c r="F778" s="210">
        <f t="shared" si="66"/>
        <v>0</v>
      </c>
      <c r="G778" s="210">
        <f t="shared" si="66"/>
        <v>0</v>
      </c>
      <c r="H778" s="210">
        <f t="shared" si="66"/>
        <v>0</v>
      </c>
      <c r="I778" s="210">
        <f t="shared" si="66"/>
        <v>0</v>
      </c>
      <c r="J778" s="210">
        <f t="shared" si="66"/>
        <v>0</v>
      </c>
      <c r="K778" s="210">
        <f t="shared" si="66"/>
        <v>0</v>
      </c>
      <c r="L778" s="210">
        <f t="shared" si="66"/>
        <v>0</v>
      </c>
      <c r="M778" s="210">
        <f t="shared" si="66"/>
        <v>0</v>
      </c>
      <c r="N778" s="210">
        <f t="shared" si="66"/>
        <v>0</v>
      </c>
      <c r="O778" s="210">
        <f t="shared" si="66"/>
        <v>0</v>
      </c>
      <c r="P778" s="210">
        <f t="shared" si="66"/>
        <v>0</v>
      </c>
      <c r="Q778" s="210">
        <f t="shared" si="66"/>
        <v>0</v>
      </c>
      <c r="R778" s="210">
        <f t="shared" si="66"/>
        <v>0</v>
      </c>
    </row>
    <row r="779" spans="1:18" hidden="1" outlineLevel="2" x14ac:dyDescent="0.35">
      <c r="A779" s="209" t="str">
        <f>'Usages industrie'!A8</f>
        <v>Usage industriel n°5</v>
      </c>
      <c r="B779" s="209" t="s">
        <v>637</v>
      </c>
      <c r="C779" s="209"/>
      <c r="D779" s="210">
        <f>IF(B$766&lt;&gt;"",IF(B$766='Usages industrie'!$K8,'Usages industrie'!J8,0),0)</f>
        <v>0</v>
      </c>
      <c r="E779" s="210">
        <f t="shared" si="66"/>
        <v>0</v>
      </c>
      <c r="F779" s="210">
        <f t="shared" si="66"/>
        <v>0</v>
      </c>
      <c r="G779" s="210">
        <f t="shared" si="66"/>
        <v>0</v>
      </c>
      <c r="H779" s="210">
        <f t="shared" si="66"/>
        <v>0</v>
      </c>
      <c r="I779" s="210">
        <f t="shared" si="66"/>
        <v>0</v>
      </c>
      <c r="J779" s="210">
        <f t="shared" si="66"/>
        <v>0</v>
      </c>
      <c r="K779" s="210">
        <f t="shared" si="66"/>
        <v>0</v>
      </c>
      <c r="L779" s="210">
        <f t="shared" si="66"/>
        <v>0</v>
      </c>
      <c r="M779" s="210">
        <f t="shared" si="66"/>
        <v>0</v>
      </c>
      <c r="N779" s="210">
        <f t="shared" si="66"/>
        <v>0</v>
      </c>
      <c r="O779" s="210">
        <f t="shared" si="66"/>
        <v>0</v>
      </c>
      <c r="P779" s="210">
        <f t="shared" si="66"/>
        <v>0</v>
      </c>
      <c r="Q779" s="210">
        <f t="shared" si="66"/>
        <v>0</v>
      </c>
      <c r="R779" s="210">
        <f t="shared" si="66"/>
        <v>0</v>
      </c>
    </row>
    <row r="780" spans="1:18" hidden="1" outlineLevel="2" x14ac:dyDescent="0.35">
      <c r="A780" s="209" t="str">
        <f>'Usages industrie'!A9</f>
        <v>Usage industriel n°6</v>
      </c>
      <c r="B780" s="209" t="s">
        <v>637</v>
      </c>
      <c r="C780" s="209"/>
      <c r="D780" s="210">
        <f>IF(B$766&lt;&gt;"",IF(B$766='Usages industrie'!$K9,'Usages industrie'!J9,0),0)</f>
        <v>0</v>
      </c>
      <c r="E780" s="210">
        <f t="shared" si="66"/>
        <v>0</v>
      </c>
      <c r="F780" s="210">
        <f t="shared" si="66"/>
        <v>0</v>
      </c>
      <c r="G780" s="210">
        <f t="shared" si="66"/>
        <v>0</v>
      </c>
      <c r="H780" s="210">
        <f t="shared" si="66"/>
        <v>0</v>
      </c>
      <c r="I780" s="210">
        <f t="shared" si="66"/>
        <v>0</v>
      </c>
      <c r="J780" s="210">
        <f t="shared" si="66"/>
        <v>0</v>
      </c>
      <c r="K780" s="210">
        <f t="shared" si="66"/>
        <v>0</v>
      </c>
      <c r="L780" s="210">
        <f t="shared" si="66"/>
        <v>0</v>
      </c>
      <c r="M780" s="210">
        <f t="shared" si="66"/>
        <v>0</v>
      </c>
      <c r="N780" s="210">
        <f t="shared" si="66"/>
        <v>0</v>
      </c>
      <c r="O780" s="210">
        <f t="shared" si="66"/>
        <v>0</v>
      </c>
      <c r="P780" s="210">
        <f t="shared" si="66"/>
        <v>0</v>
      </c>
      <c r="Q780" s="210">
        <f t="shared" si="66"/>
        <v>0</v>
      </c>
      <c r="R780" s="210">
        <f t="shared" si="66"/>
        <v>0</v>
      </c>
    </row>
    <row r="781" spans="1:18" hidden="1" outlineLevel="2" x14ac:dyDescent="0.35">
      <c r="A781" s="209" t="str">
        <f>'Usages industrie'!A10</f>
        <v>Usage industriel n°7</v>
      </c>
      <c r="B781" s="209" t="s">
        <v>637</v>
      </c>
      <c r="C781" s="209"/>
      <c r="D781" s="210">
        <f>IF(B$766&lt;&gt;"",IF(B$766='Usages industrie'!$K10,'Usages industrie'!J10,0),0)</f>
        <v>0</v>
      </c>
      <c r="E781" s="210">
        <f t="shared" si="66"/>
        <v>0</v>
      </c>
      <c r="F781" s="210">
        <f t="shared" si="66"/>
        <v>0</v>
      </c>
      <c r="G781" s="210">
        <f t="shared" si="66"/>
        <v>0</v>
      </c>
      <c r="H781" s="210">
        <f t="shared" si="66"/>
        <v>0</v>
      </c>
      <c r="I781" s="210">
        <f t="shared" si="66"/>
        <v>0</v>
      </c>
      <c r="J781" s="210">
        <f t="shared" si="66"/>
        <v>0</v>
      </c>
      <c r="K781" s="210">
        <f t="shared" si="66"/>
        <v>0</v>
      </c>
      <c r="L781" s="210">
        <f t="shared" si="66"/>
        <v>0</v>
      </c>
      <c r="M781" s="210">
        <f t="shared" si="66"/>
        <v>0</v>
      </c>
      <c r="N781" s="210">
        <f t="shared" si="66"/>
        <v>0</v>
      </c>
      <c r="O781" s="210">
        <f t="shared" si="66"/>
        <v>0</v>
      </c>
      <c r="P781" s="210">
        <f t="shared" si="66"/>
        <v>0</v>
      </c>
      <c r="Q781" s="210">
        <f t="shared" si="66"/>
        <v>0</v>
      </c>
      <c r="R781" s="210">
        <f t="shared" si="66"/>
        <v>0</v>
      </c>
    </row>
    <row r="782" spans="1:18" hidden="1" outlineLevel="2" x14ac:dyDescent="0.35">
      <c r="A782" s="209" t="str">
        <f>'Usages industrie'!A11</f>
        <v>Usage industriel n°8</v>
      </c>
      <c r="B782" s="209" t="s">
        <v>637</v>
      </c>
      <c r="C782" s="209"/>
      <c r="D782" s="210">
        <f>IF(B$766&lt;&gt;"",IF(B$766='Usages industrie'!$K11,'Usages industrie'!J11,0),0)</f>
        <v>0</v>
      </c>
      <c r="E782" s="210">
        <f t="shared" si="66"/>
        <v>0</v>
      </c>
      <c r="F782" s="210">
        <f t="shared" si="66"/>
        <v>0</v>
      </c>
      <c r="G782" s="210">
        <f t="shared" si="66"/>
        <v>0</v>
      </c>
      <c r="H782" s="210">
        <f t="shared" si="66"/>
        <v>0</v>
      </c>
      <c r="I782" s="210">
        <f t="shared" si="66"/>
        <v>0</v>
      </c>
      <c r="J782" s="210">
        <f t="shared" si="66"/>
        <v>0</v>
      </c>
      <c r="K782" s="210">
        <f t="shared" si="66"/>
        <v>0</v>
      </c>
      <c r="L782" s="210">
        <f t="shared" si="66"/>
        <v>0</v>
      </c>
      <c r="M782" s="210">
        <f t="shared" si="66"/>
        <v>0</v>
      </c>
      <c r="N782" s="210">
        <f t="shared" si="66"/>
        <v>0</v>
      </c>
      <c r="O782" s="210">
        <f t="shared" si="66"/>
        <v>0</v>
      </c>
      <c r="P782" s="210">
        <f t="shared" si="66"/>
        <v>0</v>
      </c>
      <c r="Q782" s="210">
        <f t="shared" si="66"/>
        <v>0</v>
      </c>
      <c r="R782" s="210">
        <f t="shared" si="66"/>
        <v>0</v>
      </c>
    </row>
    <row r="783" spans="1:18" hidden="1" outlineLevel="2" x14ac:dyDescent="0.35">
      <c r="A783" s="209" t="str">
        <f>'Usages industrie'!A12</f>
        <v>Usage industriel n°9</v>
      </c>
      <c r="B783" s="209" t="s">
        <v>637</v>
      </c>
      <c r="C783" s="209"/>
      <c r="D783" s="210">
        <f>IF(B$766&lt;&gt;"",IF(B$766='Usages industrie'!$K12,'Usages industrie'!J12,0),0)</f>
        <v>0</v>
      </c>
      <c r="E783" s="210">
        <f t="shared" si="66"/>
        <v>0</v>
      </c>
      <c r="F783" s="210">
        <f t="shared" si="66"/>
        <v>0</v>
      </c>
      <c r="G783" s="210">
        <f t="shared" si="66"/>
        <v>0</v>
      </c>
      <c r="H783" s="210">
        <f t="shared" si="66"/>
        <v>0</v>
      </c>
      <c r="I783" s="210">
        <f t="shared" si="66"/>
        <v>0</v>
      </c>
      <c r="J783" s="210">
        <f t="shared" si="66"/>
        <v>0</v>
      </c>
      <c r="K783" s="210">
        <f t="shared" si="66"/>
        <v>0</v>
      </c>
      <c r="L783" s="210">
        <f t="shared" si="66"/>
        <v>0</v>
      </c>
      <c r="M783" s="210">
        <f t="shared" si="66"/>
        <v>0</v>
      </c>
      <c r="N783" s="210">
        <f t="shared" si="66"/>
        <v>0</v>
      </c>
      <c r="O783" s="210">
        <f t="shared" si="66"/>
        <v>0</v>
      </c>
      <c r="P783" s="210">
        <f t="shared" si="66"/>
        <v>0</v>
      </c>
      <c r="Q783" s="210">
        <f t="shared" si="66"/>
        <v>0</v>
      </c>
      <c r="R783" s="210">
        <f t="shared" si="66"/>
        <v>0</v>
      </c>
    </row>
    <row r="784" spans="1:18" hidden="1" outlineLevel="2" x14ac:dyDescent="0.35">
      <c r="A784" s="209" t="str">
        <f>'Usages industrie'!A13</f>
        <v>Usage industriel n°10</v>
      </c>
      <c r="B784" s="209" t="s">
        <v>637</v>
      </c>
      <c r="C784" s="209"/>
      <c r="D784" s="210">
        <f>IF(B$766&lt;&gt;"",IF(B$766='Usages industrie'!$K13,'Usages industrie'!J13,0),0)</f>
        <v>0</v>
      </c>
      <c r="E784" s="210">
        <f t="shared" si="66"/>
        <v>0</v>
      </c>
      <c r="F784" s="210">
        <f t="shared" si="66"/>
        <v>0</v>
      </c>
      <c r="G784" s="210">
        <f t="shared" si="66"/>
        <v>0</v>
      </c>
      <c r="H784" s="210">
        <f t="shared" si="66"/>
        <v>0</v>
      </c>
      <c r="I784" s="210">
        <f t="shared" si="66"/>
        <v>0</v>
      </c>
      <c r="J784" s="210">
        <f t="shared" si="66"/>
        <v>0</v>
      </c>
      <c r="K784" s="210">
        <f t="shared" si="66"/>
        <v>0</v>
      </c>
      <c r="L784" s="210">
        <f t="shared" si="66"/>
        <v>0</v>
      </c>
      <c r="M784" s="210">
        <f t="shared" si="66"/>
        <v>0</v>
      </c>
      <c r="N784" s="210">
        <f t="shared" si="66"/>
        <v>0</v>
      </c>
      <c r="O784" s="210">
        <f t="shared" si="66"/>
        <v>0</v>
      </c>
      <c r="P784" s="210">
        <f t="shared" si="66"/>
        <v>0</v>
      </c>
      <c r="Q784" s="210">
        <f t="shared" si="66"/>
        <v>0</v>
      </c>
      <c r="R784" s="210">
        <f t="shared" si="66"/>
        <v>0</v>
      </c>
    </row>
    <row r="785" spans="1:18" hidden="1" outlineLevel="2" x14ac:dyDescent="0.35">
      <c r="A785" s="209" t="str">
        <f>'Usages industrie'!A14</f>
        <v>Usage industriel n°11</v>
      </c>
      <c r="B785" s="209" t="s">
        <v>637</v>
      </c>
      <c r="C785" s="209"/>
      <c r="D785" s="210">
        <f>IF(B$766&lt;&gt;"",IF(B$766='Usages industrie'!$K14,'Usages industrie'!J14,0),0)</f>
        <v>0</v>
      </c>
      <c r="E785" s="210">
        <f t="shared" ref="E785:R794" si="67">$D785</f>
        <v>0</v>
      </c>
      <c r="F785" s="210">
        <f t="shared" si="67"/>
        <v>0</v>
      </c>
      <c r="G785" s="210">
        <f t="shared" si="67"/>
        <v>0</v>
      </c>
      <c r="H785" s="210">
        <f t="shared" si="67"/>
        <v>0</v>
      </c>
      <c r="I785" s="210">
        <f t="shared" si="67"/>
        <v>0</v>
      </c>
      <c r="J785" s="210">
        <f t="shared" si="67"/>
        <v>0</v>
      </c>
      <c r="K785" s="210">
        <f t="shared" si="67"/>
        <v>0</v>
      </c>
      <c r="L785" s="210">
        <f t="shared" si="67"/>
        <v>0</v>
      </c>
      <c r="M785" s="210">
        <f t="shared" si="67"/>
        <v>0</v>
      </c>
      <c r="N785" s="210">
        <f t="shared" si="67"/>
        <v>0</v>
      </c>
      <c r="O785" s="210">
        <f t="shared" si="67"/>
        <v>0</v>
      </c>
      <c r="P785" s="210">
        <f t="shared" si="67"/>
        <v>0</v>
      </c>
      <c r="Q785" s="210">
        <f t="shared" si="67"/>
        <v>0</v>
      </c>
      <c r="R785" s="210">
        <f t="shared" si="67"/>
        <v>0</v>
      </c>
    </row>
    <row r="786" spans="1:18" hidden="1" outlineLevel="2" x14ac:dyDescent="0.35">
      <c r="A786" s="209" t="str">
        <f>'Usages industrie'!A15</f>
        <v>Usage industriel n°12</v>
      </c>
      <c r="B786" s="209" t="s">
        <v>637</v>
      </c>
      <c r="C786" s="209"/>
      <c r="D786" s="210">
        <f>IF(B$766&lt;&gt;"",IF(B$766='Usages industrie'!$K15,'Usages industrie'!J15,0),0)</f>
        <v>0</v>
      </c>
      <c r="E786" s="210">
        <f t="shared" si="67"/>
        <v>0</v>
      </c>
      <c r="F786" s="210">
        <f t="shared" si="67"/>
        <v>0</v>
      </c>
      <c r="G786" s="210">
        <f t="shared" si="67"/>
        <v>0</v>
      </c>
      <c r="H786" s="210">
        <f t="shared" si="67"/>
        <v>0</v>
      </c>
      <c r="I786" s="210">
        <f t="shared" si="67"/>
        <v>0</v>
      </c>
      <c r="J786" s="210">
        <f t="shared" si="67"/>
        <v>0</v>
      </c>
      <c r="K786" s="210">
        <f t="shared" si="67"/>
        <v>0</v>
      </c>
      <c r="L786" s="210">
        <f t="shared" si="67"/>
        <v>0</v>
      </c>
      <c r="M786" s="210">
        <f t="shared" si="67"/>
        <v>0</v>
      </c>
      <c r="N786" s="210">
        <f t="shared" si="67"/>
        <v>0</v>
      </c>
      <c r="O786" s="210">
        <f t="shared" si="67"/>
        <v>0</v>
      </c>
      <c r="P786" s="210">
        <f t="shared" si="67"/>
        <v>0</v>
      </c>
      <c r="Q786" s="210">
        <f t="shared" si="67"/>
        <v>0</v>
      </c>
      <c r="R786" s="210">
        <f t="shared" si="67"/>
        <v>0</v>
      </c>
    </row>
    <row r="787" spans="1:18" hidden="1" outlineLevel="2" x14ac:dyDescent="0.35">
      <c r="A787" s="209" t="str">
        <f>'Usages industrie'!A16</f>
        <v>Usage industriel n°13</v>
      </c>
      <c r="B787" s="209" t="s">
        <v>637</v>
      </c>
      <c r="C787" s="209"/>
      <c r="D787" s="210">
        <f>IF(B$766&lt;&gt;"",IF(B$766='Usages industrie'!$K16,'Usages industrie'!J16,0),0)</f>
        <v>0</v>
      </c>
      <c r="E787" s="210">
        <f t="shared" si="67"/>
        <v>0</v>
      </c>
      <c r="F787" s="210">
        <f t="shared" si="67"/>
        <v>0</v>
      </c>
      <c r="G787" s="210">
        <f t="shared" si="67"/>
        <v>0</v>
      </c>
      <c r="H787" s="210">
        <f t="shared" si="67"/>
        <v>0</v>
      </c>
      <c r="I787" s="210">
        <f t="shared" si="67"/>
        <v>0</v>
      </c>
      <c r="J787" s="210">
        <f t="shared" si="67"/>
        <v>0</v>
      </c>
      <c r="K787" s="210">
        <f t="shared" si="67"/>
        <v>0</v>
      </c>
      <c r="L787" s="210">
        <f t="shared" si="67"/>
        <v>0</v>
      </c>
      <c r="M787" s="210">
        <f t="shared" si="67"/>
        <v>0</v>
      </c>
      <c r="N787" s="210">
        <f t="shared" si="67"/>
        <v>0</v>
      </c>
      <c r="O787" s="210">
        <f t="shared" si="67"/>
        <v>0</v>
      </c>
      <c r="P787" s="210">
        <f t="shared" si="67"/>
        <v>0</v>
      </c>
      <c r="Q787" s="210">
        <f t="shared" si="67"/>
        <v>0</v>
      </c>
      <c r="R787" s="210">
        <f t="shared" si="67"/>
        <v>0</v>
      </c>
    </row>
    <row r="788" spans="1:18" hidden="1" outlineLevel="2" x14ac:dyDescent="0.35">
      <c r="A788" s="209" t="str">
        <f>'Usages industrie'!A17</f>
        <v>Usage industriel n°14</v>
      </c>
      <c r="B788" s="209" t="s">
        <v>637</v>
      </c>
      <c r="C788" s="209"/>
      <c r="D788" s="210">
        <f>IF(B$766&lt;&gt;"",IF(B$766='Usages industrie'!$K17,'Usages industrie'!J17,0),0)</f>
        <v>0</v>
      </c>
      <c r="E788" s="210">
        <f t="shared" si="67"/>
        <v>0</v>
      </c>
      <c r="F788" s="210">
        <f t="shared" si="67"/>
        <v>0</v>
      </c>
      <c r="G788" s="210">
        <f t="shared" si="67"/>
        <v>0</v>
      </c>
      <c r="H788" s="210">
        <f t="shared" si="67"/>
        <v>0</v>
      </c>
      <c r="I788" s="210">
        <f t="shared" si="67"/>
        <v>0</v>
      </c>
      <c r="J788" s="210">
        <f t="shared" si="67"/>
        <v>0</v>
      </c>
      <c r="K788" s="210">
        <f t="shared" si="67"/>
        <v>0</v>
      </c>
      <c r="L788" s="210">
        <f t="shared" si="67"/>
        <v>0</v>
      </c>
      <c r="M788" s="210">
        <f t="shared" si="67"/>
        <v>0</v>
      </c>
      <c r="N788" s="210">
        <f t="shared" si="67"/>
        <v>0</v>
      </c>
      <c r="O788" s="210">
        <f t="shared" si="67"/>
        <v>0</v>
      </c>
      <c r="P788" s="210">
        <f t="shared" si="67"/>
        <v>0</v>
      </c>
      <c r="Q788" s="210">
        <f t="shared" si="67"/>
        <v>0</v>
      </c>
      <c r="R788" s="210">
        <f t="shared" si="67"/>
        <v>0</v>
      </c>
    </row>
    <row r="789" spans="1:18" hidden="1" outlineLevel="2" x14ac:dyDescent="0.35">
      <c r="A789" s="209" t="str">
        <f>'Usages industrie'!A18</f>
        <v>Usage industriel n°15</v>
      </c>
      <c r="B789" s="209" t="s">
        <v>637</v>
      </c>
      <c r="C789" s="209"/>
      <c r="D789" s="210">
        <f>IF(B$766&lt;&gt;"",IF(B$766='Usages industrie'!$K18,'Usages industrie'!J18,0),0)</f>
        <v>0</v>
      </c>
      <c r="E789" s="210">
        <f t="shared" si="67"/>
        <v>0</v>
      </c>
      <c r="F789" s="210">
        <f t="shared" si="67"/>
        <v>0</v>
      </c>
      <c r="G789" s="210">
        <f t="shared" si="67"/>
        <v>0</v>
      </c>
      <c r="H789" s="210">
        <f t="shared" si="67"/>
        <v>0</v>
      </c>
      <c r="I789" s="210">
        <f t="shared" si="67"/>
        <v>0</v>
      </c>
      <c r="J789" s="210">
        <f t="shared" si="67"/>
        <v>0</v>
      </c>
      <c r="K789" s="210">
        <f t="shared" si="67"/>
        <v>0</v>
      </c>
      <c r="L789" s="210">
        <f t="shared" si="67"/>
        <v>0</v>
      </c>
      <c r="M789" s="210">
        <f t="shared" si="67"/>
        <v>0</v>
      </c>
      <c r="N789" s="210">
        <f t="shared" si="67"/>
        <v>0</v>
      </c>
      <c r="O789" s="210">
        <f t="shared" si="67"/>
        <v>0</v>
      </c>
      <c r="P789" s="210">
        <f t="shared" si="67"/>
        <v>0</v>
      </c>
      <c r="Q789" s="210">
        <f t="shared" si="67"/>
        <v>0</v>
      </c>
      <c r="R789" s="210">
        <f t="shared" si="67"/>
        <v>0</v>
      </c>
    </row>
    <row r="790" spans="1:18" hidden="1" outlineLevel="2" x14ac:dyDescent="0.35">
      <c r="A790" s="209" t="str">
        <f>'Usages industrie'!A19</f>
        <v>Usage industriel n°16</v>
      </c>
      <c r="B790" s="209" t="s">
        <v>637</v>
      </c>
      <c r="C790" s="209"/>
      <c r="D790" s="210">
        <f>IF(B$766&lt;&gt;"",IF(B$766='Usages industrie'!$K19,'Usages industrie'!J19,0),0)</f>
        <v>0</v>
      </c>
      <c r="E790" s="210">
        <f t="shared" si="67"/>
        <v>0</v>
      </c>
      <c r="F790" s="210">
        <f t="shared" si="67"/>
        <v>0</v>
      </c>
      <c r="G790" s="210">
        <f t="shared" si="67"/>
        <v>0</v>
      </c>
      <c r="H790" s="210">
        <f t="shared" si="67"/>
        <v>0</v>
      </c>
      <c r="I790" s="210">
        <f t="shared" si="67"/>
        <v>0</v>
      </c>
      <c r="J790" s="210">
        <f t="shared" si="67"/>
        <v>0</v>
      </c>
      <c r="K790" s="210">
        <f t="shared" si="67"/>
        <v>0</v>
      </c>
      <c r="L790" s="210">
        <f t="shared" si="67"/>
        <v>0</v>
      </c>
      <c r="M790" s="210">
        <f t="shared" si="67"/>
        <v>0</v>
      </c>
      <c r="N790" s="210">
        <f t="shared" si="67"/>
        <v>0</v>
      </c>
      <c r="O790" s="210">
        <f t="shared" si="67"/>
        <v>0</v>
      </c>
      <c r="P790" s="210">
        <f t="shared" si="67"/>
        <v>0</v>
      </c>
      <c r="Q790" s="210">
        <f t="shared" si="67"/>
        <v>0</v>
      </c>
      <c r="R790" s="210">
        <f t="shared" si="67"/>
        <v>0</v>
      </c>
    </row>
    <row r="791" spans="1:18" hidden="1" outlineLevel="2" x14ac:dyDescent="0.35">
      <c r="A791" s="209" t="str">
        <f>'Usages industrie'!A20</f>
        <v>Usage industriel n°17</v>
      </c>
      <c r="B791" s="209" t="s">
        <v>637</v>
      </c>
      <c r="C791" s="209"/>
      <c r="D791" s="210">
        <f>IF(B$766&lt;&gt;"",IF(B$766='Usages industrie'!$K20,'Usages industrie'!J20,0),0)</f>
        <v>0</v>
      </c>
      <c r="E791" s="210">
        <f t="shared" si="67"/>
        <v>0</v>
      </c>
      <c r="F791" s="210">
        <f t="shared" si="67"/>
        <v>0</v>
      </c>
      <c r="G791" s="210">
        <f t="shared" si="67"/>
        <v>0</v>
      </c>
      <c r="H791" s="210">
        <f t="shared" si="67"/>
        <v>0</v>
      </c>
      <c r="I791" s="210">
        <f t="shared" si="67"/>
        <v>0</v>
      </c>
      <c r="J791" s="210">
        <f t="shared" si="67"/>
        <v>0</v>
      </c>
      <c r="K791" s="210">
        <f t="shared" si="67"/>
        <v>0</v>
      </c>
      <c r="L791" s="210">
        <f t="shared" si="67"/>
        <v>0</v>
      </c>
      <c r="M791" s="210">
        <f t="shared" si="67"/>
        <v>0</v>
      </c>
      <c r="N791" s="210">
        <f t="shared" si="67"/>
        <v>0</v>
      </c>
      <c r="O791" s="210">
        <f t="shared" si="67"/>
        <v>0</v>
      </c>
      <c r="P791" s="210">
        <f t="shared" si="67"/>
        <v>0</v>
      </c>
      <c r="Q791" s="210">
        <f t="shared" si="67"/>
        <v>0</v>
      </c>
      <c r="R791" s="210">
        <f t="shared" si="67"/>
        <v>0</v>
      </c>
    </row>
    <row r="792" spans="1:18" hidden="1" outlineLevel="2" x14ac:dyDescent="0.35">
      <c r="A792" s="209" t="str">
        <f>'Usages industrie'!A21</f>
        <v>Usage industriel n°18</v>
      </c>
      <c r="B792" s="209" t="s">
        <v>637</v>
      </c>
      <c r="C792" s="209"/>
      <c r="D792" s="210">
        <f>IF(B$766&lt;&gt;"",IF(B$766='Usages industrie'!$K21,'Usages industrie'!J21,0),0)</f>
        <v>0</v>
      </c>
      <c r="E792" s="210">
        <f t="shared" si="67"/>
        <v>0</v>
      </c>
      <c r="F792" s="210">
        <f t="shared" si="67"/>
        <v>0</v>
      </c>
      <c r="G792" s="210">
        <f t="shared" si="67"/>
        <v>0</v>
      </c>
      <c r="H792" s="210">
        <f t="shared" si="67"/>
        <v>0</v>
      </c>
      <c r="I792" s="210">
        <f t="shared" si="67"/>
        <v>0</v>
      </c>
      <c r="J792" s="210">
        <f t="shared" si="67"/>
        <v>0</v>
      </c>
      <c r="K792" s="210">
        <f t="shared" si="67"/>
        <v>0</v>
      </c>
      <c r="L792" s="210">
        <f t="shared" si="67"/>
        <v>0</v>
      </c>
      <c r="M792" s="210">
        <f t="shared" si="67"/>
        <v>0</v>
      </c>
      <c r="N792" s="210">
        <f t="shared" si="67"/>
        <v>0</v>
      </c>
      <c r="O792" s="210">
        <f t="shared" si="67"/>
        <v>0</v>
      </c>
      <c r="P792" s="210">
        <f t="shared" si="67"/>
        <v>0</v>
      </c>
      <c r="Q792" s="210">
        <f t="shared" si="67"/>
        <v>0</v>
      </c>
      <c r="R792" s="210">
        <f t="shared" si="67"/>
        <v>0</v>
      </c>
    </row>
    <row r="793" spans="1:18" hidden="1" outlineLevel="2" x14ac:dyDescent="0.35">
      <c r="A793" s="209" t="str">
        <f>'Usages industrie'!A22</f>
        <v>Usage industriel n°19</v>
      </c>
      <c r="B793" s="209" t="s">
        <v>637</v>
      </c>
      <c r="C793" s="209"/>
      <c r="D793" s="210">
        <f>IF(B$766&lt;&gt;"",IF(B$766='Usages industrie'!$K22,'Usages industrie'!J22,0),0)</f>
        <v>0</v>
      </c>
      <c r="E793" s="210">
        <f t="shared" si="67"/>
        <v>0</v>
      </c>
      <c r="F793" s="210">
        <f t="shared" si="67"/>
        <v>0</v>
      </c>
      <c r="G793" s="210">
        <f t="shared" si="67"/>
        <v>0</v>
      </c>
      <c r="H793" s="210">
        <f t="shared" si="67"/>
        <v>0</v>
      </c>
      <c r="I793" s="210">
        <f t="shared" si="67"/>
        <v>0</v>
      </c>
      <c r="J793" s="210">
        <f t="shared" si="67"/>
        <v>0</v>
      </c>
      <c r="K793" s="210">
        <f t="shared" si="67"/>
        <v>0</v>
      </c>
      <c r="L793" s="210">
        <f t="shared" si="67"/>
        <v>0</v>
      </c>
      <c r="M793" s="210">
        <f t="shared" si="67"/>
        <v>0</v>
      </c>
      <c r="N793" s="210">
        <f t="shared" si="67"/>
        <v>0</v>
      </c>
      <c r="O793" s="210">
        <f t="shared" si="67"/>
        <v>0</v>
      </c>
      <c r="P793" s="210">
        <f t="shared" si="67"/>
        <v>0</v>
      </c>
      <c r="Q793" s="210">
        <f t="shared" si="67"/>
        <v>0</v>
      </c>
      <c r="R793" s="210">
        <f t="shared" si="67"/>
        <v>0</v>
      </c>
    </row>
    <row r="794" spans="1:18" hidden="1" outlineLevel="2" x14ac:dyDescent="0.35">
      <c r="A794" s="209" t="str">
        <f>'Usages industrie'!A23</f>
        <v>Usage industriel n°20</v>
      </c>
      <c r="B794" s="209" t="s">
        <v>637</v>
      </c>
      <c r="C794" s="209"/>
      <c r="D794" s="210">
        <f>IF(B$766&lt;&gt;"",IF(B$766='Usages industrie'!$K23,'Usages industrie'!J23,0),0)</f>
        <v>0</v>
      </c>
      <c r="E794" s="210">
        <f t="shared" si="67"/>
        <v>0</v>
      </c>
      <c r="F794" s="210">
        <f t="shared" si="67"/>
        <v>0</v>
      </c>
      <c r="G794" s="210">
        <f t="shared" si="67"/>
        <v>0</v>
      </c>
      <c r="H794" s="210">
        <f t="shared" si="67"/>
        <v>0</v>
      </c>
      <c r="I794" s="210">
        <f t="shared" si="67"/>
        <v>0</v>
      </c>
      <c r="J794" s="210">
        <f t="shared" si="67"/>
        <v>0</v>
      </c>
      <c r="K794" s="210">
        <f t="shared" si="67"/>
        <v>0</v>
      </c>
      <c r="L794" s="210">
        <f t="shared" si="67"/>
        <v>0</v>
      </c>
      <c r="M794" s="210">
        <f t="shared" si="67"/>
        <v>0</v>
      </c>
      <c r="N794" s="210">
        <f t="shared" si="67"/>
        <v>0</v>
      </c>
      <c r="O794" s="210">
        <f t="shared" si="67"/>
        <v>0</v>
      </c>
      <c r="P794" s="210">
        <f t="shared" si="67"/>
        <v>0</v>
      </c>
      <c r="Q794" s="210">
        <f t="shared" si="67"/>
        <v>0</v>
      </c>
      <c r="R794" s="210">
        <f t="shared" si="67"/>
        <v>0</v>
      </c>
    </row>
    <row r="795" spans="1:18" hidden="1" outlineLevel="2" x14ac:dyDescent="0.35">
      <c r="A795" s="209" t="str">
        <f>'Usages industrie'!A24</f>
        <v>Usage industriel n°21</v>
      </c>
      <c r="B795" s="209" t="s">
        <v>637</v>
      </c>
      <c r="C795" s="209"/>
      <c r="D795" s="210">
        <f>IF(B$766&lt;&gt;"",IF(B$766='Usages industrie'!$K24,'Usages industrie'!J24,0),0)</f>
        <v>0</v>
      </c>
      <c r="E795" s="210">
        <f t="shared" ref="E795:R804" si="68">$D795</f>
        <v>0</v>
      </c>
      <c r="F795" s="210">
        <f t="shared" si="68"/>
        <v>0</v>
      </c>
      <c r="G795" s="210">
        <f t="shared" si="68"/>
        <v>0</v>
      </c>
      <c r="H795" s="210">
        <f t="shared" si="68"/>
        <v>0</v>
      </c>
      <c r="I795" s="210">
        <f t="shared" si="68"/>
        <v>0</v>
      </c>
      <c r="J795" s="210">
        <f t="shared" si="68"/>
        <v>0</v>
      </c>
      <c r="K795" s="210">
        <f t="shared" si="68"/>
        <v>0</v>
      </c>
      <c r="L795" s="210">
        <f t="shared" si="68"/>
        <v>0</v>
      </c>
      <c r="M795" s="210">
        <f t="shared" si="68"/>
        <v>0</v>
      </c>
      <c r="N795" s="210">
        <f t="shared" si="68"/>
        <v>0</v>
      </c>
      <c r="O795" s="210">
        <f t="shared" si="68"/>
        <v>0</v>
      </c>
      <c r="P795" s="210">
        <f t="shared" si="68"/>
        <v>0</v>
      </c>
      <c r="Q795" s="210">
        <f t="shared" si="68"/>
        <v>0</v>
      </c>
      <c r="R795" s="210">
        <f t="shared" si="68"/>
        <v>0</v>
      </c>
    </row>
    <row r="796" spans="1:18" hidden="1" outlineLevel="2" x14ac:dyDescent="0.35">
      <c r="A796" s="209" t="str">
        <f>'Usages industrie'!A25</f>
        <v>Usage industriel n°22</v>
      </c>
      <c r="B796" s="209" t="s">
        <v>637</v>
      </c>
      <c r="C796" s="209"/>
      <c r="D796" s="210">
        <f>IF(B$766&lt;&gt;"",IF(B$766='Usages industrie'!$K25,'Usages industrie'!J25,0),0)</f>
        <v>0</v>
      </c>
      <c r="E796" s="210">
        <f t="shared" si="68"/>
        <v>0</v>
      </c>
      <c r="F796" s="210">
        <f t="shared" si="68"/>
        <v>0</v>
      </c>
      <c r="G796" s="210">
        <f t="shared" si="68"/>
        <v>0</v>
      </c>
      <c r="H796" s="210">
        <f t="shared" si="68"/>
        <v>0</v>
      </c>
      <c r="I796" s="210">
        <f t="shared" si="68"/>
        <v>0</v>
      </c>
      <c r="J796" s="210">
        <f t="shared" si="68"/>
        <v>0</v>
      </c>
      <c r="K796" s="210">
        <f t="shared" si="68"/>
        <v>0</v>
      </c>
      <c r="L796" s="210">
        <f t="shared" si="68"/>
        <v>0</v>
      </c>
      <c r="M796" s="210">
        <f t="shared" si="68"/>
        <v>0</v>
      </c>
      <c r="N796" s="210">
        <f t="shared" si="68"/>
        <v>0</v>
      </c>
      <c r="O796" s="210">
        <f t="shared" si="68"/>
        <v>0</v>
      </c>
      <c r="P796" s="210">
        <f t="shared" si="68"/>
        <v>0</v>
      </c>
      <c r="Q796" s="210">
        <f t="shared" si="68"/>
        <v>0</v>
      </c>
      <c r="R796" s="210">
        <f t="shared" si="68"/>
        <v>0</v>
      </c>
    </row>
    <row r="797" spans="1:18" hidden="1" outlineLevel="2" x14ac:dyDescent="0.35">
      <c r="A797" s="209" t="str">
        <f>'Usages industrie'!A26</f>
        <v>Usage industriel n°23</v>
      </c>
      <c r="B797" s="209" t="s">
        <v>637</v>
      </c>
      <c r="C797" s="209"/>
      <c r="D797" s="210">
        <f>IF(B$766&lt;&gt;"",IF(B$766='Usages industrie'!$K26,'Usages industrie'!J26,0),0)</f>
        <v>0</v>
      </c>
      <c r="E797" s="210">
        <f t="shared" si="68"/>
        <v>0</v>
      </c>
      <c r="F797" s="210">
        <f t="shared" si="68"/>
        <v>0</v>
      </c>
      <c r="G797" s="210">
        <f t="shared" si="68"/>
        <v>0</v>
      </c>
      <c r="H797" s="210">
        <f t="shared" si="68"/>
        <v>0</v>
      </c>
      <c r="I797" s="210">
        <f t="shared" si="68"/>
        <v>0</v>
      </c>
      <c r="J797" s="210">
        <f t="shared" si="68"/>
        <v>0</v>
      </c>
      <c r="K797" s="210">
        <f t="shared" si="68"/>
        <v>0</v>
      </c>
      <c r="L797" s="210">
        <f t="shared" si="68"/>
        <v>0</v>
      </c>
      <c r="M797" s="210">
        <f t="shared" si="68"/>
        <v>0</v>
      </c>
      <c r="N797" s="210">
        <f t="shared" si="68"/>
        <v>0</v>
      </c>
      <c r="O797" s="210">
        <f t="shared" si="68"/>
        <v>0</v>
      </c>
      <c r="P797" s="210">
        <f t="shared" si="68"/>
        <v>0</v>
      </c>
      <c r="Q797" s="210">
        <f t="shared" si="68"/>
        <v>0</v>
      </c>
      <c r="R797" s="210">
        <f t="shared" si="68"/>
        <v>0</v>
      </c>
    </row>
    <row r="798" spans="1:18" hidden="1" outlineLevel="2" x14ac:dyDescent="0.35">
      <c r="A798" s="209" t="str">
        <f>'Usages industrie'!A27</f>
        <v>Usage industriel n°24</v>
      </c>
      <c r="B798" s="209" t="s">
        <v>637</v>
      </c>
      <c r="C798" s="209"/>
      <c r="D798" s="210">
        <f>IF(B$766&lt;&gt;"",IF(B$766='Usages industrie'!$K27,'Usages industrie'!J27,0),0)</f>
        <v>0</v>
      </c>
      <c r="E798" s="210">
        <f t="shared" si="68"/>
        <v>0</v>
      </c>
      <c r="F798" s="210">
        <f t="shared" si="68"/>
        <v>0</v>
      </c>
      <c r="G798" s="210">
        <f t="shared" si="68"/>
        <v>0</v>
      </c>
      <c r="H798" s="210">
        <f t="shared" si="68"/>
        <v>0</v>
      </c>
      <c r="I798" s="210">
        <f t="shared" si="68"/>
        <v>0</v>
      </c>
      <c r="J798" s="210">
        <f t="shared" si="68"/>
        <v>0</v>
      </c>
      <c r="K798" s="210">
        <f t="shared" si="68"/>
        <v>0</v>
      </c>
      <c r="L798" s="210">
        <f t="shared" si="68"/>
        <v>0</v>
      </c>
      <c r="M798" s="210">
        <f t="shared" si="68"/>
        <v>0</v>
      </c>
      <c r="N798" s="210">
        <f t="shared" si="68"/>
        <v>0</v>
      </c>
      <c r="O798" s="210">
        <f t="shared" si="68"/>
        <v>0</v>
      </c>
      <c r="P798" s="210">
        <f t="shared" si="68"/>
        <v>0</v>
      </c>
      <c r="Q798" s="210">
        <f t="shared" si="68"/>
        <v>0</v>
      </c>
      <c r="R798" s="210">
        <f t="shared" si="68"/>
        <v>0</v>
      </c>
    </row>
    <row r="799" spans="1:18" hidden="1" outlineLevel="2" x14ac:dyDescent="0.35">
      <c r="A799" s="209" t="str">
        <f>'Usages industrie'!A28</f>
        <v>Usage industriel n°25</v>
      </c>
      <c r="B799" s="209" t="s">
        <v>637</v>
      </c>
      <c r="C799" s="209"/>
      <c r="D799" s="210">
        <f>IF(B$766&lt;&gt;"",IF(B$766='Usages industrie'!$K28,'Usages industrie'!J28,0),0)</f>
        <v>0</v>
      </c>
      <c r="E799" s="210">
        <f t="shared" si="68"/>
        <v>0</v>
      </c>
      <c r="F799" s="210">
        <f t="shared" si="68"/>
        <v>0</v>
      </c>
      <c r="G799" s="210">
        <f t="shared" si="68"/>
        <v>0</v>
      </c>
      <c r="H799" s="210">
        <f t="shared" si="68"/>
        <v>0</v>
      </c>
      <c r="I799" s="210">
        <f t="shared" si="68"/>
        <v>0</v>
      </c>
      <c r="J799" s="210">
        <f t="shared" si="68"/>
        <v>0</v>
      </c>
      <c r="K799" s="210">
        <f t="shared" si="68"/>
        <v>0</v>
      </c>
      <c r="L799" s="210">
        <f t="shared" si="68"/>
        <v>0</v>
      </c>
      <c r="M799" s="210">
        <f t="shared" si="68"/>
        <v>0</v>
      </c>
      <c r="N799" s="210">
        <f t="shared" si="68"/>
        <v>0</v>
      </c>
      <c r="O799" s="210">
        <f t="shared" si="68"/>
        <v>0</v>
      </c>
      <c r="P799" s="210">
        <f t="shared" si="68"/>
        <v>0</v>
      </c>
      <c r="Q799" s="210">
        <f t="shared" si="68"/>
        <v>0</v>
      </c>
      <c r="R799" s="210">
        <f t="shared" si="68"/>
        <v>0</v>
      </c>
    </row>
    <row r="800" spans="1:18" hidden="1" outlineLevel="2" x14ac:dyDescent="0.35">
      <c r="A800" s="209" t="str">
        <f>'Usages industrie'!A29</f>
        <v>Usage industriel n°26</v>
      </c>
      <c r="B800" s="209" t="s">
        <v>637</v>
      </c>
      <c r="C800" s="209"/>
      <c r="D800" s="210">
        <f>IF(B$766&lt;&gt;"",IF(B$766='Usages industrie'!$K29,'Usages industrie'!J29,0),0)</f>
        <v>0</v>
      </c>
      <c r="E800" s="210">
        <f t="shared" si="68"/>
        <v>0</v>
      </c>
      <c r="F800" s="210">
        <f t="shared" si="68"/>
        <v>0</v>
      </c>
      <c r="G800" s="210">
        <f t="shared" si="68"/>
        <v>0</v>
      </c>
      <c r="H800" s="210">
        <f t="shared" si="68"/>
        <v>0</v>
      </c>
      <c r="I800" s="210">
        <f t="shared" si="68"/>
        <v>0</v>
      </c>
      <c r="J800" s="210">
        <f t="shared" si="68"/>
        <v>0</v>
      </c>
      <c r="K800" s="210">
        <f t="shared" si="68"/>
        <v>0</v>
      </c>
      <c r="L800" s="210">
        <f t="shared" si="68"/>
        <v>0</v>
      </c>
      <c r="M800" s="210">
        <f t="shared" si="68"/>
        <v>0</v>
      </c>
      <c r="N800" s="210">
        <f t="shared" si="68"/>
        <v>0</v>
      </c>
      <c r="O800" s="210">
        <f t="shared" si="68"/>
        <v>0</v>
      </c>
      <c r="P800" s="210">
        <f t="shared" si="68"/>
        <v>0</v>
      </c>
      <c r="Q800" s="210">
        <f t="shared" si="68"/>
        <v>0</v>
      </c>
      <c r="R800" s="210">
        <f t="shared" si="68"/>
        <v>0</v>
      </c>
    </row>
    <row r="801" spans="1:18" hidden="1" outlineLevel="2" x14ac:dyDescent="0.35">
      <c r="A801" s="209" t="str">
        <f>'Usages industrie'!A30</f>
        <v>Usage industriel n°27</v>
      </c>
      <c r="B801" s="209" t="s">
        <v>637</v>
      </c>
      <c r="C801" s="209"/>
      <c r="D801" s="210">
        <f>IF(B$766&lt;&gt;"",IF(B$766='Usages industrie'!$K30,'Usages industrie'!J30,0),0)</f>
        <v>0</v>
      </c>
      <c r="E801" s="210">
        <f t="shared" si="68"/>
        <v>0</v>
      </c>
      <c r="F801" s="210">
        <f t="shared" si="68"/>
        <v>0</v>
      </c>
      <c r="G801" s="210">
        <f t="shared" si="68"/>
        <v>0</v>
      </c>
      <c r="H801" s="210">
        <f t="shared" si="68"/>
        <v>0</v>
      </c>
      <c r="I801" s="210">
        <f t="shared" si="68"/>
        <v>0</v>
      </c>
      <c r="J801" s="210">
        <f t="shared" si="68"/>
        <v>0</v>
      </c>
      <c r="K801" s="210">
        <f t="shared" si="68"/>
        <v>0</v>
      </c>
      <c r="L801" s="210">
        <f t="shared" si="68"/>
        <v>0</v>
      </c>
      <c r="M801" s="210">
        <f t="shared" si="68"/>
        <v>0</v>
      </c>
      <c r="N801" s="210">
        <f t="shared" si="68"/>
        <v>0</v>
      </c>
      <c r="O801" s="210">
        <f t="shared" si="68"/>
        <v>0</v>
      </c>
      <c r="P801" s="210">
        <f t="shared" si="68"/>
        <v>0</v>
      </c>
      <c r="Q801" s="210">
        <f t="shared" si="68"/>
        <v>0</v>
      </c>
      <c r="R801" s="210">
        <f t="shared" si="68"/>
        <v>0</v>
      </c>
    </row>
    <row r="802" spans="1:18" hidden="1" outlineLevel="2" x14ac:dyDescent="0.35">
      <c r="A802" s="209" t="str">
        <f>'Usages industrie'!A31</f>
        <v>Usage industriel n°28</v>
      </c>
      <c r="B802" s="209" t="s">
        <v>637</v>
      </c>
      <c r="C802" s="209"/>
      <c r="D802" s="210">
        <f>IF(B$766&lt;&gt;"",IF(B$766='Usages industrie'!$K31,'Usages industrie'!J31,0),0)</f>
        <v>0</v>
      </c>
      <c r="E802" s="210">
        <f t="shared" si="68"/>
        <v>0</v>
      </c>
      <c r="F802" s="210">
        <f t="shared" si="68"/>
        <v>0</v>
      </c>
      <c r="G802" s="210">
        <f t="shared" si="68"/>
        <v>0</v>
      </c>
      <c r="H802" s="210">
        <f t="shared" si="68"/>
        <v>0</v>
      </c>
      <c r="I802" s="210">
        <f t="shared" si="68"/>
        <v>0</v>
      </c>
      <c r="J802" s="210">
        <f t="shared" si="68"/>
        <v>0</v>
      </c>
      <c r="K802" s="210">
        <f t="shared" si="68"/>
        <v>0</v>
      </c>
      <c r="L802" s="210">
        <f t="shared" si="68"/>
        <v>0</v>
      </c>
      <c r="M802" s="210">
        <f t="shared" si="68"/>
        <v>0</v>
      </c>
      <c r="N802" s="210">
        <f t="shared" si="68"/>
        <v>0</v>
      </c>
      <c r="O802" s="210">
        <f t="shared" si="68"/>
        <v>0</v>
      </c>
      <c r="P802" s="210">
        <f t="shared" si="68"/>
        <v>0</v>
      </c>
      <c r="Q802" s="210">
        <f t="shared" si="68"/>
        <v>0</v>
      </c>
      <c r="R802" s="210">
        <f t="shared" si="68"/>
        <v>0</v>
      </c>
    </row>
    <row r="803" spans="1:18" hidden="1" outlineLevel="2" x14ac:dyDescent="0.35">
      <c r="A803" s="209" t="str">
        <f>'Usages industrie'!A32</f>
        <v>Usage industriel n°29</v>
      </c>
      <c r="B803" s="209" t="s">
        <v>637</v>
      </c>
      <c r="C803" s="209"/>
      <c r="D803" s="210">
        <f>IF(B$766&lt;&gt;"",IF(B$766='Usages industrie'!$K32,'Usages industrie'!J32,0),0)</f>
        <v>0</v>
      </c>
      <c r="E803" s="210">
        <f t="shared" si="68"/>
        <v>0</v>
      </c>
      <c r="F803" s="210">
        <f t="shared" si="68"/>
        <v>0</v>
      </c>
      <c r="G803" s="210">
        <f t="shared" si="68"/>
        <v>0</v>
      </c>
      <c r="H803" s="210">
        <f t="shared" si="68"/>
        <v>0</v>
      </c>
      <c r="I803" s="210">
        <f t="shared" si="68"/>
        <v>0</v>
      </c>
      <c r="J803" s="210">
        <f t="shared" si="68"/>
        <v>0</v>
      </c>
      <c r="K803" s="210">
        <f t="shared" si="68"/>
        <v>0</v>
      </c>
      <c r="L803" s="210">
        <f t="shared" si="68"/>
        <v>0</v>
      </c>
      <c r="M803" s="210">
        <f t="shared" si="68"/>
        <v>0</v>
      </c>
      <c r="N803" s="210">
        <f t="shared" si="68"/>
        <v>0</v>
      </c>
      <c r="O803" s="210">
        <f t="shared" si="68"/>
        <v>0</v>
      </c>
      <c r="P803" s="210">
        <f t="shared" si="68"/>
        <v>0</v>
      </c>
      <c r="Q803" s="210">
        <f t="shared" si="68"/>
        <v>0</v>
      </c>
      <c r="R803" s="210">
        <f t="shared" si="68"/>
        <v>0</v>
      </c>
    </row>
    <row r="804" spans="1:18" hidden="1" outlineLevel="2" x14ac:dyDescent="0.35">
      <c r="A804" s="209" t="str">
        <f>'Usages industrie'!A33</f>
        <v>Usage industriel n°30</v>
      </c>
      <c r="B804" s="209" t="s">
        <v>637</v>
      </c>
      <c r="C804" s="209"/>
      <c r="D804" s="210">
        <f>IF(B$766&lt;&gt;"",IF(B$766='Usages industrie'!$K33,'Usages industrie'!J33,0),0)</f>
        <v>0</v>
      </c>
      <c r="E804" s="210">
        <f t="shared" si="68"/>
        <v>0</v>
      </c>
      <c r="F804" s="210">
        <f t="shared" si="68"/>
        <v>0</v>
      </c>
      <c r="G804" s="210">
        <f t="shared" si="68"/>
        <v>0</v>
      </c>
      <c r="H804" s="210">
        <f t="shared" si="68"/>
        <v>0</v>
      </c>
      <c r="I804" s="210">
        <f t="shared" si="68"/>
        <v>0</v>
      </c>
      <c r="J804" s="210">
        <f t="shared" si="68"/>
        <v>0</v>
      </c>
      <c r="K804" s="210">
        <f t="shared" si="68"/>
        <v>0</v>
      </c>
      <c r="L804" s="210">
        <f t="shared" si="68"/>
        <v>0</v>
      </c>
      <c r="M804" s="210">
        <f t="shared" si="68"/>
        <v>0</v>
      </c>
      <c r="N804" s="210">
        <f t="shared" si="68"/>
        <v>0</v>
      </c>
      <c r="O804" s="210">
        <f t="shared" si="68"/>
        <v>0</v>
      </c>
      <c r="P804" s="210">
        <f t="shared" si="68"/>
        <v>0</v>
      </c>
      <c r="Q804" s="210">
        <f t="shared" si="68"/>
        <v>0</v>
      </c>
      <c r="R804" s="210">
        <f t="shared" si="68"/>
        <v>0</v>
      </c>
    </row>
    <row r="805" spans="1:18" hidden="1" outlineLevel="2" x14ac:dyDescent="0.35">
      <c r="A805" s="209" t="str">
        <f>'Usages industrie'!A34</f>
        <v>Usage industriel n°31</v>
      </c>
      <c r="B805" s="209" t="s">
        <v>637</v>
      </c>
      <c r="C805" s="209"/>
      <c r="D805" s="210">
        <f>IF(B$766&lt;&gt;"",IF(B$766='Usages industrie'!$K34,'Usages industrie'!J34,0),0)</f>
        <v>0</v>
      </c>
      <c r="E805" s="210">
        <f t="shared" ref="E805:R814" si="69">$D805</f>
        <v>0</v>
      </c>
      <c r="F805" s="210">
        <f t="shared" si="69"/>
        <v>0</v>
      </c>
      <c r="G805" s="210">
        <f t="shared" si="69"/>
        <v>0</v>
      </c>
      <c r="H805" s="210">
        <f t="shared" si="69"/>
        <v>0</v>
      </c>
      <c r="I805" s="210">
        <f t="shared" si="69"/>
        <v>0</v>
      </c>
      <c r="J805" s="210">
        <f t="shared" si="69"/>
        <v>0</v>
      </c>
      <c r="K805" s="210">
        <f t="shared" si="69"/>
        <v>0</v>
      </c>
      <c r="L805" s="210">
        <f t="shared" si="69"/>
        <v>0</v>
      </c>
      <c r="M805" s="210">
        <f t="shared" si="69"/>
        <v>0</v>
      </c>
      <c r="N805" s="210">
        <f t="shared" si="69"/>
        <v>0</v>
      </c>
      <c r="O805" s="210">
        <f t="shared" si="69"/>
        <v>0</v>
      </c>
      <c r="P805" s="210">
        <f t="shared" si="69"/>
        <v>0</v>
      </c>
      <c r="Q805" s="210">
        <f t="shared" si="69"/>
        <v>0</v>
      </c>
      <c r="R805" s="210">
        <f t="shared" si="69"/>
        <v>0</v>
      </c>
    </row>
    <row r="806" spans="1:18" hidden="1" outlineLevel="2" x14ac:dyDescent="0.35">
      <c r="A806" s="209" t="str">
        <f>'Usages industrie'!A35</f>
        <v>Usage industriel n°32</v>
      </c>
      <c r="B806" s="209" t="s">
        <v>637</v>
      </c>
      <c r="C806" s="209"/>
      <c r="D806" s="210">
        <f>IF(B$766&lt;&gt;"",IF(B$766='Usages industrie'!$K35,'Usages industrie'!J35,0),0)</f>
        <v>0</v>
      </c>
      <c r="E806" s="210">
        <f t="shared" si="69"/>
        <v>0</v>
      </c>
      <c r="F806" s="210">
        <f t="shared" si="69"/>
        <v>0</v>
      </c>
      <c r="G806" s="210">
        <f t="shared" si="69"/>
        <v>0</v>
      </c>
      <c r="H806" s="210">
        <f t="shared" si="69"/>
        <v>0</v>
      </c>
      <c r="I806" s="210">
        <f t="shared" si="69"/>
        <v>0</v>
      </c>
      <c r="J806" s="210">
        <f t="shared" si="69"/>
        <v>0</v>
      </c>
      <c r="K806" s="210">
        <f t="shared" si="69"/>
        <v>0</v>
      </c>
      <c r="L806" s="210">
        <f t="shared" si="69"/>
        <v>0</v>
      </c>
      <c r="M806" s="210">
        <f t="shared" si="69"/>
        <v>0</v>
      </c>
      <c r="N806" s="210">
        <f t="shared" si="69"/>
        <v>0</v>
      </c>
      <c r="O806" s="210">
        <f t="shared" si="69"/>
        <v>0</v>
      </c>
      <c r="P806" s="210">
        <f t="shared" si="69"/>
        <v>0</v>
      </c>
      <c r="Q806" s="210">
        <f t="shared" si="69"/>
        <v>0</v>
      </c>
      <c r="R806" s="210">
        <f t="shared" si="69"/>
        <v>0</v>
      </c>
    </row>
    <row r="807" spans="1:18" hidden="1" outlineLevel="2" x14ac:dyDescent="0.35">
      <c r="A807" s="209" t="str">
        <f>'Usages industrie'!A36</f>
        <v>Usage industriel n°33</v>
      </c>
      <c r="B807" s="209" t="s">
        <v>637</v>
      </c>
      <c r="C807" s="209"/>
      <c r="D807" s="210">
        <f>IF(B$766&lt;&gt;"",IF(B$766='Usages industrie'!$K36,'Usages industrie'!J36,0),0)</f>
        <v>0</v>
      </c>
      <c r="E807" s="210">
        <f t="shared" si="69"/>
        <v>0</v>
      </c>
      <c r="F807" s="210">
        <f t="shared" si="69"/>
        <v>0</v>
      </c>
      <c r="G807" s="210">
        <f t="shared" si="69"/>
        <v>0</v>
      </c>
      <c r="H807" s="210">
        <f t="shared" si="69"/>
        <v>0</v>
      </c>
      <c r="I807" s="210">
        <f t="shared" si="69"/>
        <v>0</v>
      </c>
      <c r="J807" s="210">
        <f t="shared" si="69"/>
        <v>0</v>
      </c>
      <c r="K807" s="210">
        <f t="shared" si="69"/>
        <v>0</v>
      </c>
      <c r="L807" s="210">
        <f t="shared" si="69"/>
        <v>0</v>
      </c>
      <c r="M807" s="210">
        <f t="shared" si="69"/>
        <v>0</v>
      </c>
      <c r="N807" s="210">
        <f t="shared" si="69"/>
        <v>0</v>
      </c>
      <c r="O807" s="210">
        <f t="shared" si="69"/>
        <v>0</v>
      </c>
      <c r="P807" s="210">
        <f t="shared" si="69"/>
        <v>0</v>
      </c>
      <c r="Q807" s="210">
        <f t="shared" si="69"/>
        <v>0</v>
      </c>
      <c r="R807" s="210">
        <f t="shared" si="69"/>
        <v>0</v>
      </c>
    </row>
    <row r="808" spans="1:18" hidden="1" outlineLevel="2" x14ac:dyDescent="0.35">
      <c r="A808" s="209" t="str">
        <f>'Usages industrie'!A37</f>
        <v>Usage industriel n°34</v>
      </c>
      <c r="B808" s="209" t="s">
        <v>637</v>
      </c>
      <c r="C808" s="209"/>
      <c r="D808" s="210">
        <f>IF(B$766&lt;&gt;"",IF(B$766='Usages industrie'!$K37,'Usages industrie'!J37,0),0)</f>
        <v>0</v>
      </c>
      <c r="E808" s="210">
        <f t="shared" si="69"/>
        <v>0</v>
      </c>
      <c r="F808" s="210">
        <f t="shared" si="69"/>
        <v>0</v>
      </c>
      <c r="G808" s="210">
        <f t="shared" si="69"/>
        <v>0</v>
      </c>
      <c r="H808" s="210">
        <f t="shared" si="69"/>
        <v>0</v>
      </c>
      <c r="I808" s="210">
        <f t="shared" si="69"/>
        <v>0</v>
      </c>
      <c r="J808" s="210">
        <f t="shared" si="69"/>
        <v>0</v>
      </c>
      <c r="K808" s="210">
        <f t="shared" si="69"/>
        <v>0</v>
      </c>
      <c r="L808" s="210">
        <f t="shared" si="69"/>
        <v>0</v>
      </c>
      <c r="M808" s="210">
        <f t="shared" si="69"/>
        <v>0</v>
      </c>
      <c r="N808" s="210">
        <f t="shared" si="69"/>
        <v>0</v>
      </c>
      <c r="O808" s="210">
        <f t="shared" si="69"/>
        <v>0</v>
      </c>
      <c r="P808" s="210">
        <f t="shared" si="69"/>
        <v>0</v>
      </c>
      <c r="Q808" s="210">
        <f t="shared" si="69"/>
        <v>0</v>
      </c>
      <c r="R808" s="210">
        <f t="shared" si="69"/>
        <v>0</v>
      </c>
    </row>
    <row r="809" spans="1:18" hidden="1" outlineLevel="2" x14ac:dyDescent="0.35">
      <c r="A809" s="209" t="str">
        <f>'Usages industrie'!A38</f>
        <v>Usage industriel n°35</v>
      </c>
      <c r="B809" s="209" t="s">
        <v>637</v>
      </c>
      <c r="C809" s="209"/>
      <c r="D809" s="210">
        <f>IF(B$766&lt;&gt;"",IF(B$766='Usages industrie'!$K38,'Usages industrie'!J38,0),0)</f>
        <v>0</v>
      </c>
      <c r="E809" s="210">
        <f t="shared" si="69"/>
        <v>0</v>
      </c>
      <c r="F809" s="210">
        <f t="shared" si="69"/>
        <v>0</v>
      </c>
      <c r="G809" s="210">
        <f t="shared" si="69"/>
        <v>0</v>
      </c>
      <c r="H809" s="210">
        <f t="shared" si="69"/>
        <v>0</v>
      </c>
      <c r="I809" s="210">
        <f t="shared" si="69"/>
        <v>0</v>
      </c>
      <c r="J809" s="210">
        <f t="shared" si="69"/>
        <v>0</v>
      </c>
      <c r="K809" s="210">
        <f t="shared" si="69"/>
        <v>0</v>
      </c>
      <c r="L809" s="210">
        <f t="shared" si="69"/>
        <v>0</v>
      </c>
      <c r="M809" s="210">
        <f t="shared" si="69"/>
        <v>0</v>
      </c>
      <c r="N809" s="210">
        <f t="shared" si="69"/>
        <v>0</v>
      </c>
      <c r="O809" s="210">
        <f t="shared" si="69"/>
        <v>0</v>
      </c>
      <c r="P809" s="210">
        <f t="shared" si="69"/>
        <v>0</v>
      </c>
      <c r="Q809" s="210">
        <f t="shared" si="69"/>
        <v>0</v>
      </c>
      <c r="R809" s="210">
        <f t="shared" si="69"/>
        <v>0</v>
      </c>
    </row>
    <row r="810" spans="1:18" hidden="1" outlineLevel="2" x14ac:dyDescent="0.35">
      <c r="A810" s="209" t="str">
        <f>'Usages industrie'!A39</f>
        <v>Usage industriel n°36</v>
      </c>
      <c r="B810" s="209" t="s">
        <v>637</v>
      </c>
      <c r="C810" s="209"/>
      <c r="D810" s="210">
        <f>IF(B$766&lt;&gt;"",IF(B$766='Usages industrie'!$K39,'Usages industrie'!J39,0),0)</f>
        <v>0</v>
      </c>
      <c r="E810" s="210">
        <f t="shared" si="69"/>
        <v>0</v>
      </c>
      <c r="F810" s="210">
        <f t="shared" si="69"/>
        <v>0</v>
      </c>
      <c r="G810" s="210">
        <f t="shared" si="69"/>
        <v>0</v>
      </c>
      <c r="H810" s="210">
        <f t="shared" si="69"/>
        <v>0</v>
      </c>
      <c r="I810" s="210">
        <f t="shared" si="69"/>
        <v>0</v>
      </c>
      <c r="J810" s="210">
        <f t="shared" si="69"/>
        <v>0</v>
      </c>
      <c r="K810" s="210">
        <f t="shared" si="69"/>
        <v>0</v>
      </c>
      <c r="L810" s="210">
        <f t="shared" si="69"/>
        <v>0</v>
      </c>
      <c r="M810" s="210">
        <f t="shared" si="69"/>
        <v>0</v>
      </c>
      <c r="N810" s="210">
        <f t="shared" si="69"/>
        <v>0</v>
      </c>
      <c r="O810" s="210">
        <f t="shared" si="69"/>
        <v>0</v>
      </c>
      <c r="P810" s="210">
        <f t="shared" si="69"/>
        <v>0</v>
      </c>
      <c r="Q810" s="210">
        <f t="shared" si="69"/>
        <v>0</v>
      </c>
      <c r="R810" s="210">
        <f t="shared" si="69"/>
        <v>0</v>
      </c>
    </row>
    <row r="811" spans="1:18" hidden="1" outlineLevel="2" x14ac:dyDescent="0.35">
      <c r="A811" s="209" t="str">
        <f>'Usages industrie'!A40</f>
        <v>Usage industriel n°37</v>
      </c>
      <c r="B811" s="209" t="s">
        <v>637</v>
      </c>
      <c r="C811" s="209"/>
      <c r="D811" s="210">
        <f>IF(B$766&lt;&gt;"",IF(B$766='Usages industrie'!$K40,'Usages industrie'!J40,0),0)</f>
        <v>0</v>
      </c>
      <c r="E811" s="210">
        <f t="shared" si="69"/>
        <v>0</v>
      </c>
      <c r="F811" s="210">
        <f t="shared" si="69"/>
        <v>0</v>
      </c>
      <c r="G811" s="210">
        <f t="shared" si="69"/>
        <v>0</v>
      </c>
      <c r="H811" s="210">
        <f t="shared" si="69"/>
        <v>0</v>
      </c>
      <c r="I811" s="210">
        <f t="shared" si="69"/>
        <v>0</v>
      </c>
      <c r="J811" s="210">
        <f t="shared" si="69"/>
        <v>0</v>
      </c>
      <c r="K811" s="210">
        <f t="shared" si="69"/>
        <v>0</v>
      </c>
      <c r="L811" s="210">
        <f t="shared" si="69"/>
        <v>0</v>
      </c>
      <c r="M811" s="210">
        <f t="shared" si="69"/>
        <v>0</v>
      </c>
      <c r="N811" s="210">
        <f t="shared" si="69"/>
        <v>0</v>
      </c>
      <c r="O811" s="210">
        <f t="shared" si="69"/>
        <v>0</v>
      </c>
      <c r="P811" s="210">
        <f t="shared" si="69"/>
        <v>0</v>
      </c>
      <c r="Q811" s="210">
        <f t="shared" si="69"/>
        <v>0</v>
      </c>
      <c r="R811" s="210">
        <f t="shared" si="69"/>
        <v>0</v>
      </c>
    </row>
    <row r="812" spans="1:18" hidden="1" outlineLevel="2" x14ac:dyDescent="0.35">
      <c r="A812" s="209" t="str">
        <f>'Usages industrie'!A41</f>
        <v>Usage industriel n°38</v>
      </c>
      <c r="B812" s="209" t="s">
        <v>637</v>
      </c>
      <c r="C812" s="209"/>
      <c r="D812" s="210">
        <f>IF(B$766&lt;&gt;"",IF(B$766='Usages industrie'!$K41,'Usages industrie'!J41,0),0)</f>
        <v>0</v>
      </c>
      <c r="E812" s="210">
        <f t="shared" si="69"/>
        <v>0</v>
      </c>
      <c r="F812" s="210">
        <f t="shared" si="69"/>
        <v>0</v>
      </c>
      <c r="G812" s="210">
        <f t="shared" si="69"/>
        <v>0</v>
      </c>
      <c r="H812" s="210">
        <f t="shared" si="69"/>
        <v>0</v>
      </c>
      <c r="I812" s="210">
        <f t="shared" si="69"/>
        <v>0</v>
      </c>
      <c r="J812" s="210">
        <f t="shared" si="69"/>
        <v>0</v>
      </c>
      <c r="K812" s="210">
        <f t="shared" si="69"/>
        <v>0</v>
      </c>
      <c r="L812" s="210">
        <f t="shared" si="69"/>
        <v>0</v>
      </c>
      <c r="M812" s="210">
        <f t="shared" si="69"/>
        <v>0</v>
      </c>
      <c r="N812" s="210">
        <f t="shared" si="69"/>
        <v>0</v>
      </c>
      <c r="O812" s="210">
        <f t="shared" si="69"/>
        <v>0</v>
      </c>
      <c r="P812" s="210">
        <f t="shared" si="69"/>
        <v>0</v>
      </c>
      <c r="Q812" s="210">
        <f t="shared" si="69"/>
        <v>0</v>
      </c>
      <c r="R812" s="210">
        <f t="shared" si="69"/>
        <v>0</v>
      </c>
    </row>
    <row r="813" spans="1:18" hidden="1" outlineLevel="2" x14ac:dyDescent="0.35">
      <c r="A813" s="209" t="str">
        <f>'Usages industrie'!A42</f>
        <v>Usage industriel n°39</v>
      </c>
      <c r="B813" s="209" t="s">
        <v>637</v>
      </c>
      <c r="C813" s="209"/>
      <c r="D813" s="210">
        <f>IF(B$766&lt;&gt;"",IF(B$766='Usages industrie'!$K42,'Usages industrie'!J42,0),0)</f>
        <v>0</v>
      </c>
      <c r="E813" s="210">
        <f t="shared" si="69"/>
        <v>0</v>
      </c>
      <c r="F813" s="210">
        <f t="shared" si="69"/>
        <v>0</v>
      </c>
      <c r="G813" s="210">
        <f t="shared" si="69"/>
        <v>0</v>
      </c>
      <c r="H813" s="210">
        <f t="shared" si="69"/>
        <v>0</v>
      </c>
      <c r="I813" s="210">
        <f t="shared" si="69"/>
        <v>0</v>
      </c>
      <c r="J813" s="210">
        <f t="shared" si="69"/>
        <v>0</v>
      </c>
      <c r="K813" s="210">
        <f t="shared" si="69"/>
        <v>0</v>
      </c>
      <c r="L813" s="210">
        <f t="shared" si="69"/>
        <v>0</v>
      </c>
      <c r="M813" s="210">
        <f t="shared" si="69"/>
        <v>0</v>
      </c>
      <c r="N813" s="210">
        <f t="shared" si="69"/>
        <v>0</v>
      </c>
      <c r="O813" s="210">
        <f t="shared" si="69"/>
        <v>0</v>
      </c>
      <c r="P813" s="210">
        <f t="shared" si="69"/>
        <v>0</v>
      </c>
      <c r="Q813" s="210">
        <f t="shared" si="69"/>
        <v>0</v>
      </c>
      <c r="R813" s="210">
        <f t="shared" si="69"/>
        <v>0</v>
      </c>
    </row>
    <row r="814" spans="1:18" hidden="1" outlineLevel="2" x14ac:dyDescent="0.35">
      <c r="A814" s="209" t="str">
        <f>'Usages industrie'!A43</f>
        <v>Usage industriel n°40</v>
      </c>
      <c r="B814" s="209" t="s">
        <v>637</v>
      </c>
      <c r="C814" s="209"/>
      <c r="D814" s="210">
        <f>IF(B$766&lt;&gt;"",IF(B$766='Usages industrie'!$K43,'Usages industrie'!J43,0),0)</f>
        <v>0</v>
      </c>
      <c r="E814" s="210">
        <f t="shared" si="69"/>
        <v>0</v>
      </c>
      <c r="F814" s="210">
        <f t="shared" si="69"/>
        <v>0</v>
      </c>
      <c r="G814" s="210">
        <f t="shared" si="69"/>
        <v>0</v>
      </c>
      <c r="H814" s="210">
        <f t="shared" si="69"/>
        <v>0</v>
      </c>
      <c r="I814" s="210">
        <f t="shared" si="69"/>
        <v>0</v>
      </c>
      <c r="J814" s="210">
        <f t="shared" si="69"/>
        <v>0</v>
      </c>
      <c r="K814" s="210">
        <f t="shared" si="69"/>
        <v>0</v>
      </c>
      <c r="L814" s="210">
        <f t="shared" si="69"/>
        <v>0</v>
      </c>
      <c r="M814" s="210">
        <f t="shared" si="69"/>
        <v>0</v>
      </c>
      <c r="N814" s="210">
        <f t="shared" si="69"/>
        <v>0</v>
      </c>
      <c r="O814" s="210">
        <f t="shared" si="69"/>
        <v>0</v>
      </c>
      <c r="P814" s="210">
        <f t="shared" si="69"/>
        <v>0</v>
      </c>
      <c r="Q814" s="210">
        <f t="shared" si="69"/>
        <v>0</v>
      </c>
      <c r="R814" s="210">
        <f t="shared" si="69"/>
        <v>0</v>
      </c>
    </row>
    <row r="815" spans="1:18" hidden="1" outlineLevel="2" x14ac:dyDescent="0.35">
      <c r="A815" s="209" t="str">
        <f>'Usages industrie'!A44</f>
        <v>Usage industriel n°41</v>
      </c>
      <c r="B815" s="209" t="s">
        <v>637</v>
      </c>
      <c r="C815" s="209"/>
      <c r="D815" s="210">
        <f>IF(B$766&lt;&gt;"",IF(B$766='Usages industrie'!$K44,'Usages industrie'!J44,0),0)</f>
        <v>0</v>
      </c>
      <c r="E815" s="210">
        <f t="shared" ref="E815:R824" si="70">$D815</f>
        <v>0</v>
      </c>
      <c r="F815" s="210">
        <f t="shared" si="70"/>
        <v>0</v>
      </c>
      <c r="G815" s="210">
        <f t="shared" si="70"/>
        <v>0</v>
      </c>
      <c r="H815" s="210">
        <f t="shared" si="70"/>
        <v>0</v>
      </c>
      <c r="I815" s="210">
        <f t="shared" si="70"/>
        <v>0</v>
      </c>
      <c r="J815" s="210">
        <f t="shared" si="70"/>
        <v>0</v>
      </c>
      <c r="K815" s="210">
        <f t="shared" si="70"/>
        <v>0</v>
      </c>
      <c r="L815" s="210">
        <f t="shared" si="70"/>
        <v>0</v>
      </c>
      <c r="M815" s="210">
        <f t="shared" si="70"/>
        <v>0</v>
      </c>
      <c r="N815" s="210">
        <f t="shared" si="70"/>
        <v>0</v>
      </c>
      <c r="O815" s="210">
        <f t="shared" si="70"/>
        <v>0</v>
      </c>
      <c r="P815" s="210">
        <f t="shared" si="70"/>
        <v>0</v>
      </c>
      <c r="Q815" s="210">
        <f t="shared" si="70"/>
        <v>0</v>
      </c>
      <c r="R815" s="210">
        <f t="shared" si="70"/>
        <v>0</v>
      </c>
    </row>
    <row r="816" spans="1:18" hidden="1" outlineLevel="2" x14ac:dyDescent="0.35">
      <c r="A816" s="209" t="str">
        <f>'Usages industrie'!A45</f>
        <v>Usage industriel n°42</v>
      </c>
      <c r="B816" s="209" t="s">
        <v>637</v>
      </c>
      <c r="C816" s="209"/>
      <c r="D816" s="210">
        <f>IF(B$766&lt;&gt;"",IF(B$766='Usages industrie'!$K45,'Usages industrie'!J45,0),0)</f>
        <v>0</v>
      </c>
      <c r="E816" s="210">
        <f t="shared" si="70"/>
        <v>0</v>
      </c>
      <c r="F816" s="210">
        <f t="shared" si="70"/>
        <v>0</v>
      </c>
      <c r="G816" s="210">
        <f t="shared" si="70"/>
        <v>0</v>
      </c>
      <c r="H816" s="210">
        <f t="shared" si="70"/>
        <v>0</v>
      </c>
      <c r="I816" s="210">
        <f t="shared" si="70"/>
        <v>0</v>
      </c>
      <c r="J816" s="210">
        <f t="shared" si="70"/>
        <v>0</v>
      </c>
      <c r="K816" s="210">
        <f t="shared" si="70"/>
        <v>0</v>
      </c>
      <c r="L816" s="210">
        <f t="shared" si="70"/>
        <v>0</v>
      </c>
      <c r="M816" s="210">
        <f t="shared" si="70"/>
        <v>0</v>
      </c>
      <c r="N816" s="210">
        <f t="shared" si="70"/>
        <v>0</v>
      </c>
      <c r="O816" s="210">
        <f t="shared" si="70"/>
        <v>0</v>
      </c>
      <c r="P816" s="210">
        <f t="shared" si="70"/>
        <v>0</v>
      </c>
      <c r="Q816" s="210">
        <f t="shared" si="70"/>
        <v>0</v>
      </c>
      <c r="R816" s="210">
        <f t="shared" si="70"/>
        <v>0</v>
      </c>
    </row>
    <row r="817" spans="1:18" hidden="1" outlineLevel="2" x14ac:dyDescent="0.35">
      <c r="A817" s="209" t="str">
        <f>'Usages industrie'!A46</f>
        <v>Usage industriel n°43</v>
      </c>
      <c r="B817" s="209" t="s">
        <v>637</v>
      </c>
      <c r="C817" s="209"/>
      <c r="D817" s="210">
        <f>IF(B$766&lt;&gt;"",IF(B$766='Usages industrie'!$K46,'Usages industrie'!J46,0),0)</f>
        <v>0</v>
      </c>
      <c r="E817" s="210">
        <f t="shared" si="70"/>
        <v>0</v>
      </c>
      <c r="F817" s="210">
        <f t="shared" si="70"/>
        <v>0</v>
      </c>
      <c r="G817" s="210">
        <f t="shared" si="70"/>
        <v>0</v>
      </c>
      <c r="H817" s="210">
        <f t="shared" si="70"/>
        <v>0</v>
      </c>
      <c r="I817" s="210">
        <f t="shared" si="70"/>
        <v>0</v>
      </c>
      <c r="J817" s="210">
        <f t="shared" si="70"/>
        <v>0</v>
      </c>
      <c r="K817" s="210">
        <f t="shared" si="70"/>
        <v>0</v>
      </c>
      <c r="L817" s="210">
        <f t="shared" si="70"/>
        <v>0</v>
      </c>
      <c r="M817" s="210">
        <f t="shared" si="70"/>
        <v>0</v>
      </c>
      <c r="N817" s="210">
        <f t="shared" si="70"/>
        <v>0</v>
      </c>
      <c r="O817" s="210">
        <f t="shared" si="70"/>
        <v>0</v>
      </c>
      <c r="P817" s="210">
        <f t="shared" si="70"/>
        <v>0</v>
      </c>
      <c r="Q817" s="210">
        <f t="shared" si="70"/>
        <v>0</v>
      </c>
      <c r="R817" s="210">
        <f t="shared" si="70"/>
        <v>0</v>
      </c>
    </row>
    <row r="818" spans="1:18" hidden="1" outlineLevel="2" x14ac:dyDescent="0.35">
      <c r="A818" s="209" t="str">
        <f>'Usages industrie'!A47</f>
        <v>Usage industriel n°44</v>
      </c>
      <c r="B818" s="209" t="s">
        <v>637</v>
      </c>
      <c r="C818" s="209"/>
      <c r="D818" s="210">
        <f>IF(B$766&lt;&gt;"",IF(B$766='Usages industrie'!$K47,'Usages industrie'!J47,0),0)</f>
        <v>0</v>
      </c>
      <c r="E818" s="210">
        <f t="shared" si="70"/>
        <v>0</v>
      </c>
      <c r="F818" s="210">
        <f t="shared" si="70"/>
        <v>0</v>
      </c>
      <c r="G818" s="210">
        <f t="shared" si="70"/>
        <v>0</v>
      </c>
      <c r="H818" s="210">
        <f t="shared" si="70"/>
        <v>0</v>
      </c>
      <c r="I818" s="210">
        <f t="shared" si="70"/>
        <v>0</v>
      </c>
      <c r="J818" s="210">
        <f t="shared" si="70"/>
        <v>0</v>
      </c>
      <c r="K818" s="210">
        <f t="shared" si="70"/>
        <v>0</v>
      </c>
      <c r="L818" s="210">
        <f t="shared" si="70"/>
        <v>0</v>
      </c>
      <c r="M818" s="210">
        <f t="shared" si="70"/>
        <v>0</v>
      </c>
      <c r="N818" s="210">
        <f t="shared" si="70"/>
        <v>0</v>
      </c>
      <c r="O818" s="210">
        <f t="shared" si="70"/>
        <v>0</v>
      </c>
      <c r="P818" s="210">
        <f t="shared" si="70"/>
        <v>0</v>
      </c>
      <c r="Q818" s="210">
        <f t="shared" si="70"/>
        <v>0</v>
      </c>
      <c r="R818" s="210">
        <f t="shared" si="70"/>
        <v>0</v>
      </c>
    </row>
    <row r="819" spans="1:18" hidden="1" outlineLevel="2" x14ac:dyDescent="0.35">
      <c r="A819" s="209" t="str">
        <f>'Usages industrie'!A48</f>
        <v>Usage industriel n°45</v>
      </c>
      <c r="B819" s="209" t="s">
        <v>637</v>
      </c>
      <c r="C819" s="209"/>
      <c r="D819" s="210">
        <f>IF(B$766&lt;&gt;"",IF(B$766='Usages industrie'!$K48,'Usages industrie'!J48,0),0)</f>
        <v>0</v>
      </c>
      <c r="E819" s="210">
        <f t="shared" si="70"/>
        <v>0</v>
      </c>
      <c r="F819" s="210">
        <f t="shared" si="70"/>
        <v>0</v>
      </c>
      <c r="G819" s="210">
        <f t="shared" si="70"/>
        <v>0</v>
      </c>
      <c r="H819" s="210">
        <f t="shared" si="70"/>
        <v>0</v>
      </c>
      <c r="I819" s="210">
        <f t="shared" si="70"/>
        <v>0</v>
      </c>
      <c r="J819" s="210">
        <f t="shared" si="70"/>
        <v>0</v>
      </c>
      <c r="K819" s="210">
        <f t="shared" si="70"/>
        <v>0</v>
      </c>
      <c r="L819" s="210">
        <f t="shared" si="70"/>
        <v>0</v>
      </c>
      <c r="M819" s="210">
        <f t="shared" si="70"/>
        <v>0</v>
      </c>
      <c r="N819" s="210">
        <f t="shared" si="70"/>
        <v>0</v>
      </c>
      <c r="O819" s="210">
        <f t="shared" si="70"/>
        <v>0</v>
      </c>
      <c r="P819" s="210">
        <f t="shared" si="70"/>
        <v>0</v>
      </c>
      <c r="Q819" s="210">
        <f t="shared" si="70"/>
        <v>0</v>
      </c>
      <c r="R819" s="210">
        <f t="shared" si="70"/>
        <v>0</v>
      </c>
    </row>
    <row r="820" spans="1:18" hidden="1" outlineLevel="2" x14ac:dyDescent="0.35">
      <c r="A820" s="209" t="str">
        <f>'Usages industrie'!A49</f>
        <v>Usage industriel n°46</v>
      </c>
      <c r="B820" s="209" t="s">
        <v>637</v>
      </c>
      <c r="C820" s="209"/>
      <c r="D820" s="210">
        <f>IF(B$766&lt;&gt;"",IF(B$766='Usages industrie'!$K49,'Usages industrie'!J49,0),0)</f>
        <v>0</v>
      </c>
      <c r="E820" s="210">
        <f t="shared" si="70"/>
        <v>0</v>
      </c>
      <c r="F820" s="210">
        <f t="shared" si="70"/>
        <v>0</v>
      </c>
      <c r="G820" s="210">
        <f t="shared" si="70"/>
        <v>0</v>
      </c>
      <c r="H820" s="210">
        <f t="shared" si="70"/>
        <v>0</v>
      </c>
      <c r="I820" s="210">
        <f t="shared" si="70"/>
        <v>0</v>
      </c>
      <c r="J820" s="210">
        <f t="shared" si="70"/>
        <v>0</v>
      </c>
      <c r="K820" s="210">
        <f t="shared" si="70"/>
        <v>0</v>
      </c>
      <c r="L820" s="210">
        <f t="shared" si="70"/>
        <v>0</v>
      </c>
      <c r="M820" s="210">
        <f t="shared" si="70"/>
        <v>0</v>
      </c>
      <c r="N820" s="210">
        <f t="shared" si="70"/>
        <v>0</v>
      </c>
      <c r="O820" s="210">
        <f t="shared" si="70"/>
        <v>0</v>
      </c>
      <c r="P820" s="210">
        <f t="shared" si="70"/>
        <v>0</v>
      </c>
      <c r="Q820" s="210">
        <f t="shared" si="70"/>
        <v>0</v>
      </c>
      <c r="R820" s="210">
        <f t="shared" si="70"/>
        <v>0</v>
      </c>
    </row>
    <row r="821" spans="1:18" hidden="1" outlineLevel="2" x14ac:dyDescent="0.35">
      <c r="A821" s="209" t="str">
        <f>'Usages industrie'!A50</f>
        <v>Usage industriel n°47</v>
      </c>
      <c r="B821" s="209" t="s">
        <v>637</v>
      </c>
      <c r="C821" s="209"/>
      <c r="D821" s="210">
        <f>IF(B$766&lt;&gt;"",IF(B$766='Usages industrie'!$K50,'Usages industrie'!J50,0),0)</f>
        <v>0</v>
      </c>
      <c r="E821" s="210">
        <f t="shared" si="70"/>
        <v>0</v>
      </c>
      <c r="F821" s="210">
        <f t="shared" si="70"/>
        <v>0</v>
      </c>
      <c r="G821" s="210">
        <f t="shared" si="70"/>
        <v>0</v>
      </c>
      <c r="H821" s="210">
        <f t="shared" si="70"/>
        <v>0</v>
      </c>
      <c r="I821" s="210">
        <f t="shared" si="70"/>
        <v>0</v>
      </c>
      <c r="J821" s="210">
        <f t="shared" si="70"/>
        <v>0</v>
      </c>
      <c r="K821" s="210">
        <f t="shared" si="70"/>
        <v>0</v>
      </c>
      <c r="L821" s="210">
        <f t="shared" si="70"/>
        <v>0</v>
      </c>
      <c r="M821" s="210">
        <f t="shared" si="70"/>
        <v>0</v>
      </c>
      <c r="N821" s="210">
        <f t="shared" si="70"/>
        <v>0</v>
      </c>
      <c r="O821" s="210">
        <f t="shared" si="70"/>
        <v>0</v>
      </c>
      <c r="P821" s="210">
        <f t="shared" si="70"/>
        <v>0</v>
      </c>
      <c r="Q821" s="210">
        <f t="shared" si="70"/>
        <v>0</v>
      </c>
      <c r="R821" s="210">
        <f t="shared" si="70"/>
        <v>0</v>
      </c>
    </row>
    <row r="822" spans="1:18" hidden="1" outlineLevel="2" x14ac:dyDescent="0.35">
      <c r="A822" s="209" t="str">
        <f>'Usages industrie'!A51</f>
        <v>Usage industriel n°48</v>
      </c>
      <c r="B822" s="209" t="s">
        <v>637</v>
      </c>
      <c r="C822" s="209"/>
      <c r="D822" s="210">
        <f>IF(B$766&lt;&gt;"",IF(B$766='Usages industrie'!$K51,'Usages industrie'!J51,0),0)</f>
        <v>0</v>
      </c>
      <c r="E822" s="210">
        <f t="shared" si="70"/>
        <v>0</v>
      </c>
      <c r="F822" s="210">
        <f t="shared" si="70"/>
        <v>0</v>
      </c>
      <c r="G822" s="210">
        <f t="shared" si="70"/>
        <v>0</v>
      </c>
      <c r="H822" s="210">
        <f t="shared" si="70"/>
        <v>0</v>
      </c>
      <c r="I822" s="210">
        <f t="shared" si="70"/>
        <v>0</v>
      </c>
      <c r="J822" s="210">
        <f t="shared" si="70"/>
        <v>0</v>
      </c>
      <c r="K822" s="210">
        <f t="shared" si="70"/>
        <v>0</v>
      </c>
      <c r="L822" s="210">
        <f t="shared" si="70"/>
        <v>0</v>
      </c>
      <c r="M822" s="210">
        <f t="shared" si="70"/>
        <v>0</v>
      </c>
      <c r="N822" s="210">
        <f t="shared" si="70"/>
        <v>0</v>
      </c>
      <c r="O822" s="210">
        <f t="shared" si="70"/>
        <v>0</v>
      </c>
      <c r="P822" s="210">
        <f t="shared" si="70"/>
        <v>0</v>
      </c>
      <c r="Q822" s="210">
        <f t="shared" si="70"/>
        <v>0</v>
      </c>
      <c r="R822" s="210">
        <f t="shared" si="70"/>
        <v>0</v>
      </c>
    </row>
    <row r="823" spans="1:18" hidden="1" outlineLevel="2" x14ac:dyDescent="0.35">
      <c r="A823" s="209" t="str">
        <f>'Usages industrie'!A52</f>
        <v>Usage industriel n°49</v>
      </c>
      <c r="B823" s="209" t="s">
        <v>637</v>
      </c>
      <c r="C823" s="209"/>
      <c r="D823" s="210">
        <f>IF(B$766&lt;&gt;"",IF(B$766='Usages industrie'!$K52,'Usages industrie'!J52,0),0)</f>
        <v>0</v>
      </c>
      <c r="E823" s="210">
        <f t="shared" si="70"/>
        <v>0</v>
      </c>
      <c r="F823" s="210">
        <f t="shared" si="70"/>
        <v>0</v>
      </c>
      <c r="G823" s="210">
        <f t="shared" si="70"/>
        <v>0</v>
      </c>
      <c r="H823" s="210">
        <f t="shared" si="70"/>
        <v>0</v>
      </c>
      <c r="I823" s="210">
        <f t="shared" si="70"/>
        <v>0</v>
      </c>
      <c r="J823" s="210">
        <f t="shared" si="70"/>
        <v>0</v>
      </c>
      <c r="K823" s="210">
        <f t="shared" si="70"/>
        <v>0</v>
      </c>
      <c r="L823" s="210">
        <f t="shared" si="70"/>
        <v>0</v>
      </c>
      <c r="M823" s="210">
        <f t="shared" si="70"/>
        <v>0</v>
      </c>
      <c r="N823" s="210">
        <f t="shared" si="70"/>
        <v>0</v>
      </c>
      <c r="O823" s="210">
        <f t="shared" si="70"/>
        <v>0</v>
      </c>
      <c r="P823" s="210">
        <f t="shared" si="70"/>
        <v>0</v>
      </c>
      <c r="Q823" s="210">
        <f t="shared" si="70"/>
        <v>0</v>
      </c>
      <c r="R823" s="210">
        <f t="shared" si="70"/>
        <v>0</v>
      </c>
    </row>
    <row r="824" spans="1:18" hidden="1" outlineLevel="2" x14ac:dyDescent="0.35">
      <c r="A824" s="209" t="str">
        <f>'Usages industrie'!A53</f>
        <v>Usage industriel n°50</v>
      </c>
      <c r="B824" s="209" t="s">
        <v>637</v>
      </c>
      <c r="C824" s="209"/>
      <c r="D824" s="210">
        <f>IF(B$766&lt;&gt;"",IF(B$766='Usages industrie'!$K53,'Usages industrie'!J53,0),0)</f>
        <v>0</v>
      </c>
      <c r="E824" s="210">
        <f t="shared" si="70"/>
        <v>0</v>
      </c>
      <c r="F824" s="210">
        <f t="shared" si="70"/>
        <v>0</v>
      </c>
      <c r="G824" s="210">
        <f t="shared" si="70"/>
        <v>0</v>
      </c>
      <c r="H824" s="210">
        <f t="shared" si="70"/>
        <v>0</v>
      </c>
      <c r="I824" s="210">
        <f t="shared" si="70"/>
        <v>0</v>
      </c>
      <c r="J824" s="210">
        <f t="shared" si="70"/>
        <v>0</v>
      </c>
      <c r="K824" s="210">
        <f t="shared" si="70"/>
        <v>0</v>
      </c>
      <c r="L824" s="210">
        <f t="shared" si="70"/>
        <v>0</v>
      </c>
      <c r="M824" s="210">
        <f t="shared" si="70"/>
        <v>0</v>
      </c>
      <c r="N824" s="210">
        <f t="shared" si="70"/>
        <v>0</v>
      </c>
      <c r="O824" s="210">
        <f t="shared" si="70"/>
        <v>0</v>
      </c>
      <c r="P824" s="210">
        <f t="shared" si="70"/>
        <v>0</v>
      </c>
      <c r="Q824" s="210">
        <f t="shared" si="70"/>
        <v>0</v>
      </c>
      <c r="R824" s="210">
        <f t="shared" si="70"/>
        <v>0</v>
      </c>
    </row>
    <row r="825" spans="1:18" hidden="1" outlineLevel="1" collapsed="1" x14ac:dyDescent="0.35">
      <c r="A825" s="209" t="s">
        <v>638</v>
      </c>
      <c r="B825" s="209"/>
      <c r="C825" s="209"/>
      <c r="D825" s="210">
        <f t="shared" ref="D825:R825" si="71">SUM(D775:D824)</f>
        <v>0</v>
      </c>
      <c r="E825" s="210">
        <f t="shared" si="71"/>
        <v>0</v>
      </c>
      <c r="F825" s="210">
        <f t="shared" si="71"/>
        <v>0</v>
      </c>
      <c r="G825" s="210">
        <f t="shared" si="71"/>
        <v>0</v>
      </c>
      <c r="H825" s="210">
        <f t="shared" si="71"/>
        <v>0</v>
      </c>
      <c r="I825" s="210">
        <f t="shared" si="71"/>
        <v>0</v>
      </c>
      <c r="J825" s="210">
        <f t="shared" si="71"/>
        <v>0</v>
      </c>
      <c r="K825" s="210">
        <f t="shared" si="71"/>
        <v>0</v>
      </c>
      <c r="L825" s="210">
        <f t="shared" si="71"/>
        <v>0</v>
      </c>
      <c r="M825" s="210">
        <f t="shared" si="71"/>
        <v>0</v>
      </c>
      <c r="N825" s="210">
        <f t="shared" si="71"/>
        <v>0</v>
      </c>
      <c r="O825" s="210">
        <f t="shared" si="71"/>
        <v>0</v>
      </c>
      <c r="P825" s="210">
        <f t="shared" si="71"/>
        <v>0</v>
      </c>
      <c r="Q825" s="210">
        <f t="shared" si="71"/>
        <v>0</v>
      </c>
      <c r="R825" s="210">
        <f t="shared" si="71"/>
        <v>0</v>
      </c>
    </row>
    <row r="826" spans="1:18" hidden="1" outlineLevel="2" x14ac:dyDescent="0.35">
      <c r="A826" s="209" t="str">
        <f>'Usages industrie'!A4</f>
        <v>Usage industriel n°1</v>
      </c>
      <c r="B826" s="209" t="s">
        <v>639</v>
      </c>
      <c r="C826" s="209"/>
      <c r="D826" s="210">
        <f>D775*'Usages industrie'!$O4*(1+'Usages industrie'!$P4)^(D$769-$D$769)/1000</f>
        <v>0</v>
      </c>
      <c r="E826" s="210">
        <f>E775*'Usages industrie'!$O4*(1+'Usages industrie'!$P4)^(E$769-$D$769)/1000</f>
        <v>0</v>
      </c>
      <c r="F826" s="210">
        <f>F775*'Usages industrie'!$O4*(1+'Usages industrie'!$P4)^(F$769-$D$769)/1000</f>
        <v>0</v>
      </c>
      <c r="G826" s="210">
        <f>G775*'Usages industrie'!$O4*(1+'Usages industrie'!$P4)^(G$769-$D$769)/1000</f>
        <v>0</v>
      </c>
      <c r="H826" s="210">
        <f>H775*'Usages industrie'!$O4*(1+'Usages industrie'!$P4)^(H$769-$D$769)/1000</f>
        <v>0</v>
      </c>
      <c r="I826" s="210">
        <f>I775*'Usages industrie'!$O4*(1+'Usages industrie'!$P4)^(I$769-$D$769)/1000</f>
        <v>0</v>
      </c>
      <c r="J826" s="210">
        <f>J775*'Usages industrie'!$O4*(1+'Usages industrie'!$P4)^(J$769-$D$769)/1000</f>
        <v>0</v>
      </c>
      <c r="K826" s="210">
        <f>K775*'Usages industrie'!$O4*(1+'Usages industrie'!$P4)^(K$769-$D$769)/1000</f>
        <v>0</v>
      </c>
      <c r="L826" s="210">
        <f>L775*'Usages industrie'!$O4*(1+'Usages industrie'!$P4)^(L$769-$D$769)/1000</f>
        <v>0</v>
      </c>
      <c r="M826" s="210">
        <f>M775*'Usages industrie'!$O4*(1+'Usages industrie'!$P4)^(M$769-$D$769)/1000</f>
        <v>0</v>
      </c>
      <c r="N826" s="210">
        <f>N775*'Usages industrie'!$O4*(1+'Usages industrie'!$P4)^(N$769-$D$769)/1000</f>
        <v>0</v>
      </c>
      <c r="O826" s="210">
        <f>O775*'Usages industrie'!$O4*(1+'Usages industrie'!$P4)^(O$769-$D$769)/1000</f>
        <v>0</v>
      </c>
      <c r="P826" s="210">
        <f>P775*'Usages industrie'!$O4*(1+'Usages industrie'!$P4)^(P$769-$D$769)/1000</f>
        <v>0</v>
      </c>
      <c r="Q826" s="210">
        <f>Q775*'Usages industrie'!$O4*(1+'Usages industrie'!$P4)^(Q$769-$D$769)/1000</f>
        <v>0</v>
      </c>
      <c r="R826" s="210">
        <f>R775*'Usages industrie'!$O4*(1+'Usages industrie'!$P4)^(R$769-$D$769)/1000</f>
        <v>0</v>
      </c>
    </row>
    <row r="827" spans="1:18" hidden="1" outlineLevel="2" x14ac:dyDescent="0.35">
      <c r="A827" s="209" t="str">
        <f>'Usages industrie'!A5</f>
        <v>Usage industriel n°2</v>
      </c>
      <c r="B827" s="209" t="s">
        <v>639</v>
      </c>
      <c r="C827" s="209"/>
      <c r="D827" s="210">
        <f>D776*'Usages industrie'!$O5*(1+'Usages industrie'!$P5)^(D$769-$D$769)/1000</f>
        <v>0</v>
      </c>
      <c r="E827" s="210">
        <f>E776*'Usages industrie'!$O5*(1+'Usages industrie'!$P5)^(E$769-$D$769)/1000</f>
        <v>0</v>
      </c>
      <c r="F827" s="210">
        <f>F776*'Usages industrie'!$O5*(1+'Usages industrie'!$P5)^(F$769-$D$769)/1000</f>
        <v>0</v>
      </c>
      <c r="G827" s="210">
        <f>G776*'Usages industrie'!$O5*(1+'Usages industrie'!$P5)^(G$769-$D$769)/1000</f>
        <v>0</v>
      </c>
      <c r="H827" s="210">
        <f>H776*'Usages industrie'!$O5*(1+'Usages industrie'!$P5)^(H$769-$D$769)/1000</f>
        <v>0</v>
      </c>
      <c r="I827" s="210">
        <f>I776*'Usages industrie'!$O5*(1+'Usages industrie'!$P5)^(I$769-$D$769)/1000</f>
        <v>0</v>
      </c>
      <c r="J827" s="210">
        <f>J776*'Usages industrie'!$O5*(1+'Usages industrie'!$P5)^(J$769-$D$769)/1000</f>
        <v>0</v>
      </c>
      <c r="K827" s="210">
        <f>K776*'Usages industrie'!$O5*(1+'Usages industrie'!$P5)^(K$769-$D$769)/1000</f>
        <v>0</v>
      </c>
      <c r="L827" s="210">
        <f>L776*'Usages industrie'!$O5*(1+'Usages industrie'!$P5)^(L$769-$D$769)/1000</f>
        <v>0</v>
      </c>
      <c r="M827" s="210">
        <f>M776*'Usages industrie'!$O5*(1+'Usages industrie'!$P5)^(M$769-$D$769)/1000</f>
        <v>0</v>
      </c>
      <c r="N827" s="210">
        <f>N776*'Usages industrie'!$O5*(1+'Usages industrie'!$P5)^(N$769-$D$769)/1000</f>
        <v>0</v>
      </c>
      <c r="O827" s="210">
        <f>O776*'Usages industrie'!$O5*(1+'Usages industrie'!$P5)^(O$769-$D$769)/1000</f>
        <v>0</v>
      </c>
      <c r="P827" s="210">
        <f>P776*'Usages industrie'!$O5*(1+'Usages industrie'!$P5)^(P$769-$D$769)/1000</f>
        <v>0</v>
      </c>
      <c r="Q827" s="210">
        <f>Q776*'Usages industrie'!$O5*(1+'Usages industrie'!$P5)^(Q$769-$D$769)/1000</f>
        <v>0</v>
      </c>
      <c r="R827" s="210">
        <f>R776*'Usages industrie'!$O5*(1+'Usages industrie'!$P5)^(R$769-$D$769)/1000</f>
        <v>0</v>
      </c>
    </row>
    <row r="828" spans="1:18" hidden="1" outlineLevel="2" x14ac:dyDescent="0.35">
      <c r="A828" s="209" t="str">
        <f>'Usages industrie'!A6</f>
        <v>Usage industriel n°3</v>
      </c>
      <c r="B828" s="209" t="s">
        <v>639</v>
      </c>
      <c r="C828" s="209"/>
      <c r="D828" s="210">
        <f>D777*'Usages industrie'!$O6*(1+'Usages industrie'!$P6)^(D$769-$D$769)/1000</f>
        <v>0</v>
      </c>
      <c r="E828" s="210">
        <f>E777*'Usages industrie'!$O6*(1+'Usages industrie'!$P6)^(E$769-$D$769)/1000</f>
        <v>0</v>
      </c>
      <c r="F828" s="210">
        <f>F777*'Usages industrie'!$O6*(1+'Usages industrie'!$P6)^(F$769-$D$769)/1000</f>
        <v>0</v>
      </c>
      <c r="G828" s="210">
        <f>G777*'Usages industrie'!$O6*(1+'Usages industrie'!$P6)^(G$769-$D$769)/1000</f>
        <v>0</v>
      </c>
      <c r="H828" s="210">
        <f>H777*'Usages industrie'!$O6*(1+'Usages industrie'!$P6)^(H$769-$D$769)/1000</f>
        <v>0</v>
      </c>
      <c r="I828" s="210">
        <f>I777*'Usages industrie'!$O6*(1+'Usages industrie'!$P6)^(I$769-$D$769)/1000</f>
        <v>0</v>
      </c>
      <c r="J828" s="210">
        <f>J777*'Usages industrie'!$O6*(1+'Usages industrie'!$P6)^(J$769-$D$769)/1000</f>
        <v>0</v>
      </c>
      <c r="K828" s="210">
        <f>K777*'Usages industrie'!$O6*(1+'Usages industrie'!$P6)^(K$769-$D$769)/1000</f>
        <v>0</v>
      </c>
      <c r="L828" s="210">
        <f>L777*'Usages industrie'!$O6*(1+'Usages industrie'!$P6)^(L$769-$D$769)/1000</f>
        <v>0</v>
      </c>
      <c r="M828" s="210">
        <f>M777*'Usages industrie'!$O6*(1+'Usages industrie'!$P6)^(M$769-$D$769)/1000</f>
        <v>0</v>
      </c>
      <c r="N828" s="210">
        <f>N777*'Usages industrie'!$O6*(1+'Usages industrie'!$P6)^(N$769-$D$769)/1000</f>
        <v>0</v>
      </c>
      <c r="O828" s="210">
        <f>O777*'Usages industrie'!$O6*(1+'Usages industrie'!$P6)^(O$769-$D$769)/1000</f>
        <v>0</v>
      </c>
      <c r="P828" s="210">
        <f>P777*'Usages industrie'!$O6*(1+'Usages industrie'!$P6)^(P$769-$D$769)/1000</f>
        <v>0</v>
      </c>
      <c r="Q828" s="210">
        <f>Q777*'Usages industrie'!$O6*(1+'Usages industrie'!$P6)^(Q$769-$D$769)/1000</f>
        <v>0</v>
      </c>
      <c r="R828" s="210">
        <f>R777*'Usages industrie'!$O6*(1+'Usages industrie'!$P6)^(R$769-$D$769)/1000</f>
        <v>0</v>
      </c>
    </row>
    <row r="829" spans="1:18" hidden="1" outlineLevel="2" x14ac:dyDescent="0.35">
      <c r="A829" s="209" t="str">
        <f>'Usages industrie'!A7</f>
        <v>Usage industriel n°4</v>
      </c>
      <c r="B829" s="209" t="s">
        <v>639</v>
      </c>
      <c r="C829" s="209"/>
      <c r="D829" s="210">
        <f>D778*'Usages industrie'!$O7*(1+'Usages industrie'!$P7)^(D$769-$D$769)/1000</f>
        <v>0</v>
      </c>
      <c r="E829" s="210">
        <f>E778*'Usages industrie'!$O7*(1+'Usages industrie'!$P7)^(E$769-$D$769)/1000</f>
        <v>0</v>
      </c>
      <c r="F829" s="210">
        <f>F778*'Usages industrie'!$O7*(1+'Usages industrie'!$P7)^(F$769-$D$769)/1000</f>
        <v>0</v>
      </c>
      <c r="G829" s="210">
        <f>G778*'Usages industrie'!$O7*(1+'Usages industrie'!$P7)^(G$769-$D$769)/1000</f>
        <v>0</v>
      </c>
      <c r="H829" s="210">
        <f>H778*'Usages industrie'!$O7*(1+'Usages industrie'!$P7)^(H$769-$D$769)/1000</f>
        <v>0</v>
      </c>
      <c r="I829" s="210">
        <f>I778*'Usages industrie'!$O7*(1+'Usages industrie'!$P7)^(I$769-$D$769)/1000</f>
        <v>0</v>
      </c>
      <c r="J829" s="210">
        <f>J778*'Usages industrie'!$O7*(1+'Usages industrie'!$P7)^(J$769-$D$769)/1000</f>
        <v>0</v>
      </c>
      <c r="K829" s="210">
        <f>K778*'Usages industrie'!$O7*(1+'Usages industrie'!$P7)^(K$769-$D$769)/1000</f>
        <v>0</v>
      </c>
      <c r="L829" s="210">
        <f>L778*'Usages industrie'!$O7*(1+'Usages industrie'!$P7)^(L$769-$D$769)/1000</f>
        <v>0</v>
      </c>
      <c r="M829" s="210">
        <f>M778*'Usages industrie'!$O7*(1+'Usages industrie'!$P7)^(M$769-$D$769)/1000</f>
        <v>0</v>
      </c>
      <c r="N829" s="210">
        <f>N778*'Usages industrie'!$O7*(1+'Usages industrie'!$P7)^(N$769-$D$769)/1000</f>
        <v>0</v>
      </c>
      <c r="O829" s="210">
        <f>O778*'Usages industrie'!$O7*(1+'Usages industrie'!$P7)^(O$769-$D$769)/1000</f>
        <v>0</v>
      </c>
      <c r="P829" s="210">
        <f>P778*'Usages industrie'!$O7*(1+'Usages industrie'!$P7)^(P$769-$D$769)/1000</f>
        <v>0</v>
      </c>
      <c r="Q829" s="210">
        <f>Q778*'Usages industrie'!$O7*(1+'Usages industrie'!$P7)^(Q$769-$D$769)/1000</f>
        <v>0</v>
      </c>
      <c r="R829" s="210">
        <f>R778*'Usages industrie'!$O7*(1+'Usages industrie'!$P7)^(R$769-$D$769)/1000</f>
        <v>0</v>
      </c>
    </row>
    <row r="830" spans="1:18" hidden="1" outlineLevel="2" x14ac:dyDescent="0.35">
      <c r="A830" s="209" t="str">
        <f>'Usages industrie'!A8</f>
        <v>Usage industriel n°5</v>
      </c>
      <c r="B830" s="209" t="s">
        <v>639</v>
      </c>
      <c r="C830" s="209"/>
      <c r="D830" s="210">
        <f>D779*'Usages industrie'!$O8*(1+'Usages industrie'!$P8)^(D$769-$D$769)/1000</f>
        <v>0</v>
      </c>
      <c r="E830" s="210">
        <f>E779*'Usages industrie'!$O8*(1+'Usages industrie'!$P8)^(E$769-$D$769)/1000</f>
        <v>0</v>
      </c>
      <c r="F830" s="210">
        <f>F779*'Usages industrie'!$O8*(1+'Usages industrie'!$P8)^(F$769-$D$769)/1000</f>
        <v>0</v>
      </c>
      <c r="G830" s="210">
        <f>G779*'Usages industrie'!$O8*(1+'Usages industrie'!$P8)^(G$769-$D$769)/1000</f>
        <v>0</v>
      </c>
      <c r="H830" s="210">
        <f>H779*'Usages industrie'!$O8*(1+'Usages industrie'!$P8)^(H$769-$D$769)/1000</f>
        <v>0</v>
      </c>
      <c r="I830" s="210">
        <f>I779*'Usages industrie'!$O8*(1+'Usages industrie'!$P8)^(I$769-$D$769)/1000</f>
        <v>0</v>
      </c>
      <c r="J830" s="210">
        <f>J779*'Usages industrie'!$O8*(1+'Usages industrie'!$P8)^(J$769-$D$769)/1000</f>
        <v>0</v>
      </c>
      <c r="K830" s="210">
        <f>K779*'Usages industrie'!$O8*(1+'Usages industrie'!$P8)^(K$769-$D$769)/1000</f>
        <v>0</v>
      </c>
      <c r="L830" s="210">
        <f>L779*'Usages industrie'!$O8*(1+'Usages industrie'!$P8)^(L$769-$D$769)/1000</f>
        <v>0</v>
      </c>
      <c r="M830" s="210">
        <f>M779*'Usages industrie'!$O8*(1+'Usages industrie'!$P8)^(M$769-$D$769)/1000</f>
        <v>0</v>
      </c>
      <c r="N830" s="210">
        <f>N779*'Usages industrie'!$O8*(1+'Usages industrie'!$P8)^(N$769-$D$769)/1000</f>
        <v>0</v>
      </c>
      <c r="O830" s="210">
        <f>O779*'Usages industrie'!$O8*(1+'Usages industrie'!$P8)^(O$769-$D$769)/1000</f>
        <v>0</v>
      </c>
      <c r="P830" s="210">
        <f>P779*'Usages industrie'!$O8*(1+'Usages industrie'!$P8)^(P$769-$D$769)/1000</f>
        <v>0</v>
      </c>
      <c r="Q830" s="210">
        <f>Q779*'Usages industrie'!$O8*(1+'Usages industrie'!$P8)^(Q$769-$D$769)/1000</f>
        <v>0</v>
      </c>
      <c r="R830" s="210">
        <f>R779*'Usages industrie'!$O8*(1+'Usages industrie'!$P8)^(R$769-$D$769)/1000</f>
        <v>0</v>
      </c>
    </row>
    <row r="831" spans="1:18" hidden="1" outlineLevel="2" x14ac:dyDescent="0.35">
      <c r="A831" s="209" t="str">
        <f>'Usages industrie'!A9</f>
        <v>Usage industriel n°6</v>
      </c>
      <c r="B831" s="209" t="s">
        <v>639</v>
      </c>
      <c r="C831" s="209"/>
      <c r="D831" s="210">
        <f>D780*'Usages industrie'!$O9*(1+'Usages industrie'!$P9)^(D$769-$D$769)/1000</f>
        <v>0</v>
      </c>
      <c r="E831" s="210">
        <f>E780*'Usages industrie'!$O9*(1+'Usages industrie'!$P9)^(E$769-$D$769)/1000</f>
        <v>0</v>
      </c>
      <c r="F831" s="210">
        <f>F780*'Usages industrie'!$O9*(1+'Usages industrie'!$P9)^(F$769-$D$769)/1000</f>
        <v>0</v>
      </c>
      <c r="G831" s="210">
        <f>G780*'Usages industrie'!$O9*(1+'Usages industrie'!$P9)^(G$769-$D$769)/1000</f>
        <v>0</v>
      </c>
      <c r="H831" s="210">
        <f>H780*'Usages industrie'!$O9*(1+'Usages industrie'!$P9)^(H$769-$D$769)/1000</f>
        <v>0</v>
      </c>
      <c r="I831" s="210">
        <f>I780*'Usages industrie'!$O9*(1+'Usages industrie'!$P9)^(I$769-$D$769)/1000</f>
        <v>0</v>
      </c>
      <c r="J831" s="210">
        <f>J780*'Usages industrie'!$O9*(1+'Usages industrie'!$P9)^(J$769-$D$769)/1000</f>
        <v>0</v>
      </c>
      <c r="K831" s="210">
        <f>K780*'Usages industrie'!$O9*(1+'Usages industrie'!$P9)^(K$769-$D$769)/1000</f>
        <v>0</v>
      </c>
      <c r="L831" s="210">
        <f>L780*'Usages industrie'!$O9*(1+'Usages industrie'!$P9)^(L$769-$D$769)/1000</f>
        <v>0</v>
      </c>
      <c r="M831" s="210">
        <f>M780*'Usages industrie'!$O9*(1+'Usages industrie'!$P9)^(M$769-$D$769)/1000</f>
        <v>0</v>
      </c>
      <c r="N831" s="210">
        <f>N780*'Usages industrie'!$O9*(1+'Usages industrie'!$P9)^(N$769-$D$769)/1000</f>
        <v>0</v>
      </c>
      <c r="O831" s="210">
        <f>O780*'Usages industrie'!$O9*(1+'Usages industrie'!$P9)^(O$769-$D$769)/1000</f>
        <v>0</v>
      </c>
      <c r="P831" s="210">
        <f>P780*'Usages industrie'!$O9*(1+'Usages industrie'!$P9)^(P$769-$D$769)/1000</f>
        <v>0</v>
      </c>
      <c r="Q831" s="210">
        <f>Q780*'Usages industrie'!$O9*(1+'Usages industrie'!$P9)^(Q$769-$D$769)/1000</f>
        <v>0</v>
      </c>
      <c r="R831" s="210">
        <f>R780*'Usages industrie'!$O9*(1+'Usages industrie'!$P9)^(R$769-$D$769)/1000</f>
        <v>0</v>
      </c>
    </row>
    <row r="832" spans="1:18" hidden="1" outlineLevel="2" x14ac:dyDescent="0.35">
      <c r="A832" s="209" t="str">
        <f>'Usages industrie'!A10</f>
        <v>Usage industriel n°7</v>
      </c>
      <c r="B832" s="209" t="s">
        <v>639</v>
      </c>
      <c r="C832" s="209"/>
      <c r="D832" s="210">
        <f>D781*'Usages industrie'!$O10*(1+'Usages industrie'!$P10)^(D$769-$D$769)/1000</f>
        <v>0</v>
      </c>
      <c r="E832" s="210">
        <f>E781*'Usages industrie'!$O10*(1+'Usages industrie'!$P10)^(E$769-$D$769)/1000</f>
        <v>0</v>
      </c>
      <c r="F832" s="210">
        <f>F781*'Usages industrie'!$O10*(1+'Usages industrie'!$P10)^(F$769-$D$769)/1000</f>
        <v>0</v>
      </c>
      <c r="G832" s="210">
        <f>G781*'Usages industrie'!$O10*(1+'Usages industrie'!$P10)^(G$769-$D$769)/1000</f>
        <v>0</v>
      </c>
      <c r="H832" s="210">
        <f>H781*'Usages industrie'!$O10*(1+'Usages industrie'!$P10)^(H$769-$D$769)/1000</f>
        <v>0</v>
      </c>
      <c r="I832" s="210">
        <f>I781*'Usages industrie'!$O10*(1+'Usages industrie'!$P10)^(I$769-$D$769)/1000</f>
        <v>0</v>
      </c>
      <c r="J832" s="210">
        <f>J781*'Usages industrie'!$O10*(1+'Usages industrie'!$P10)^(J$769-$D$769)/1000</f>
        <v>0</v>
      </c>
      <c r="K832" s="210">
        <f>K781*'Usages industrie'!$O10*(1+'Usages industrie'!$P10)^(K$769-$D$769)/1000</f>
        <v>0</v>
      </c>
      <c r="L832" s="210">
        <f>L781*'Usages industrie'!$O10*(1+'Usages industrie'!$P10)^(L$769-$D$769)/1000</f>
        <v>0</v>
      </c>
      <c r="M832" s="210">
        <f>M781*'Usages industrie'!$O10*(1+'Usages industrie'!$P10)^(M$769-$D$769)/1000</f>
        <v>0</v>
      </c>
      <c r="N832" s="210">
        <f>N781*'Usages industrie'!$O10*(1+'Usages industrie'!$P10)^(N$769-$D$769)/1000</f>
        <v>0</v>
      </c>
      <c r="O832" s="210">
        <f>O781*'Usages industrie'!$O10*(1+'Usages industrie'!$P10)^(O$769-$D$769)/1000</f>
        <v>0</v>
      </c>
      <c r="P832" s="210">
        <f>P781*'Usages industrie'!$O10*(1+'Usages industrie'!$P10)^(P$769-$D$769)/1000</f>
        <v>0</v>
      </c>
      <c r="Q832" s="210">
        <f>Q781*'Usages industrie'!$O10*(1+'Usages industrie'!$P10)^(Q$769-$D$769)/1000</f>
        <v>0</v>
      </c>
      <c r="R832" s="210">
        <f>R781*'Usages industrie'!$O10*(1+'Usages industrie'!$P10)^(R$769-$D$769)/1000</f>
        <v>0</v>
      </c>
    </row>
    <row r="833" spans="1:18" hidden="1" outlineLevel="2" x14ac:dyDescent="0.35">
      <c r="A833" s="209" t="str">
        <f>'Usages industrie'!A11</f>
        <v>Usage industriel n°8</v>
      </c>
      <c r="B833" s="209" t="s">
        <v>639</v>
      </c>
      <c r="C833" s="209"/>
      <c r="D833" s="210">
        <f>D782*'Usages industrie'!$O11*(1+'Usages industrie'!$P11)^(D$769-$D$769)/1000</f>
        <v>0</v>
      </c>
      <c r="E833" s="210">
        <f>E782*'Usages industrie'!$O11*(1+'Usages industrie'!$P11)^(E$769-$D$769)/1000</f>
        <v>0</v>
      </c>
      <c r="F833" s="210">
        <f>F782*'Usages industrie'!$O11*(1+'Usages industrie'!$P11)^(F$769-$D$769)/1000</f>
        <v>0</v>
      </c>
      <c r="G833" s="210">
        <f>G782*'Usages industrie'!$O11*(1+'Usages industrie'!$P11)^(G$769-$D$769)/1000</f>
        <v>0</v>
      </c>
      <c r="H833" s="210">
        <f>H782*'Usages industrie'!$O11*(1+'Usages industrie'!$P11)^(H$769-$D$769)/1000</f>
        <v>0</v>
      </c>
      <c r="I833" s="210">
        <f>I782*'Usages industrie'!$O11*(1+'Usages industrie'!$P11)^(I$769-$D$769)/1000</f>
        <v>0</v>
      </c>
      <c r="J833" s="210">
        <f>J782*'Usages industrie'!$O11*(1+'Usages industrie'!$P11)^(J$769-$D$769)/1000</f>
        <v>0</v>
      </c>
      <c r="K833" s="210">
        <f>K782*'Usages industrie'!$O11*(1+'Usages industrie'!$P11)^(K$769-$D$769)/1000</f>
        <v>0</v>
      </c>
      <c r="L833" s="210">
        <f>L782*'Usages industrie'!$O11*(1+'Usages industrie'!$P11)^(L$769-$D$769)/1000</f>
        <v>0</v>
      </c>
      <c r="M833" s="210">
        <f>M782*'Usages industrie'!$O11*(1+'Usages industrie'!$P11)^(M$769-$D$769)/1000</f>
        <v>0</v>
      </c>
      <c r="N833" s="210">
        <f>N782*'Usages industrie'!$O11*(1+'Usages industrie'!$P11)^(N$769-$D$769)/1000</f>
        <v>0</v>
      </c>
      <c r="O833" s="210">
        <f>O782*'Usages industrie'!$O11*(1+'Usages industrie'!$P11)^(O$769-$D$769)/1000</f>
        <v>0</v>
      </c>
      <c r="P833" s="210">
        <f>P782*'Usages industrie'!$O11*(1+'Usages industrie'!$P11)^(P$769-$D$769)/1000</f>
        <v>0</v>
      </c>
      <c r="Q833" s="210">
        <f>Q782*'Usages industrie'!$O11*(1+'Usages industrie'!$P11)^(Q$769-$D$769)/1000</f>
        <v>0</v>
      </c>
      <c r="R833" s="210">
        <f>R782*'Usages industrie'!$O11*(1+'Usages industrie'!$P11)^(R$769-$D$769)/1000</f>
        <v>0</v>
      </c>
    </row>
    <row r="834" spans="1:18" hidden="1" outlineLevel="2" x14ac:dyDescent="0.35">
      <c r="A834" s="209" t="str">
        <f>'Usages industrie'!A12</f>
        <v>Usage industriel n°9</v>
      </c>
      <c r="B834" s="209" t="s">
        <v>639</v>
      </c>
      <c r="C834" s="209"/>
      <c r="D834" s="210">
        <f>D783*'Usages industrie'!$O12*(1+'Usages industrie'!$P12)^(D$769-$D$769)/1000</f>
        <v>0</v>
      </c>
      <c r="E834" s="210">
        <f>E783*'Usages industrie'!$O12*(1+'Usages industrie'!$P12)^(E$769-$D$769)/1000</f>
        <v>0</v>
      </c>
      <c r="F834" s="210">
        <f>F783*'Usages industrie'!$O12*(1+'Usages industrie'!$P12)^(F$769-$D$769)/1000</f>
        <v>0</v>
      </c>
      <c r="G834" s="210">
        <f>G783*'Usages industrie'!$O12*(1+'Usages industrie'!$P12)^(G$769-$D$769)/1000</f>
        <v>0</v>
      </c>
      <c r="H834" s="210">
        <f>H783*'Usages industrie'!$O12*(1+'Usages industrie'!$P12)^(H$769-$D$769)/1000</f>
        <v>0</v>
      </c>
      <c r="I834" s="210">
        <f>I783*'Usages industrie'!$O12*(1+'Usages industrie'!$P12)^(I$769-$D$769)/1000</f>
        <v>0</v>
      </c>
      <c r="J834" s="210">
        <f>J783*'Usages industrie'!$O12*(1+'Usages industrie'!$P12)^(J$769-$D$769)/1000</f>
        <v>0</v>
      </c>
      <c r="K834" s="210">
        <f>K783*'Usages industrie'!$O12*(1+'Usages industrie'!$P12)^(K$769-$D$769)/1000</f>
        <v>0</v>
      </c>
      <c r="L834" s="210">
        <f>L783*'Usages industrie'!$O12*(1+'Usages industrie'!$P12)^(L$769-$D$769)/1000</f>
        <v>0</v>
      </c>
      <c r="M834" s="210">
        <f>M783*'Usages industrie'!$O12*(1+'Usages industrie'!$P12)^(M$769-$D$769)/1000</f>
        <v>0</v>
      </c>
      <c r="N834" s="210">
        <f>N783*'Usages industrie'!$O12*(1+'Usages industrie'!$P12)^(N$769-$D$769)/1000</f>
        <v>0</v>
      </c>
      <c r="O834" s="210">
        <f>O783*'Usages industrie'!$O12*(1+'Usages industrie'!$P12)^(O$769-$D$769)/1000</f>
        <v>0</v>
      </c>
      <c r="P834" s="210">
        <f>P783*'Usages industrie'!$O12*(1+'Usages industrie'!$P12)^(P$769-$D$769)/1000</f>
        <v>0</v>
      </c>
      <c r="Q834" s="210">
        <f>Q783*'Usages industrie'!$O12*(1+'Usages industrie'!$P12)^(Q$769-$D$769)/1000</f>
        <v>0</v>
      </c>
      <c r="R834" s="210">
        <f>R783*'Usages industrie'!$O12*(1+'Usages industrie'!$P12)^(R$769-$D$769)/1000</f>
        <v>0</v>
      </c>
    </row>
    <row r="835" spans="1:18" hidden="1" outlineLevel="2" x14ac:dyDescent="0.35">
      <c r="A835" s="209" t="str">
        <f>'Usages industrie'!A13</f>
        <v>Usage industriel n°10</v>
      </c>
      <c r="B835" s="209" t="s">
        <v>639</v>
      </c>
      <c r="C835" s="209"/>
      <c r="D835" s="210">
        <f>D784*'Usages industrie'!$O13*(1+'Usages industrie'!$P13)^(D$769-$D$769)/1000</f>
        <v>0</v>
      </c>
      <c r="E835" s="210">
        <f>E784*'Usages industrie'!$O13*(1+'Usages industrie'!$P13)^(E$769-$D$769)/1000</f>
        <v>0</v>
      </c>
      <c r="F835" s="210">
        <f>F784*'Usages industrie'!$O13*(1+'Usages industrie'!$P13)^(F$769-$D$769)/1000</f>
        <v>0</v>
      </c>
      <c r="G835" s="210">
        <f>G784*'Usages industrie'!$O13*(1+'Usages industrie'!$P13)^(G$769-$D$769)/1000</f>
        <v>0</v>
      </c>
      <c r="H835" s="210">
        <f>H784*'Usages industrie'!$O13*(1+'Usages industrie'!$P13)^(H$769-$D$769)/1000</f>
        <v>0</v>
      </c>
      <c r="I835" s="210">
        <f>I784*'Usages industrie'!$O13*(1+'Usages industrie'!$P13)^(I$769-$D$769)/1000</f>
        <v>0</v>
      </c>
      <c r="J835" s="210">
        <f>J784*'Usages industrie'!$O13*(1+'Usages industrie'!$P13)^(J$769-$D$769)/1000</f>
        <v>0</v>
      </c>
      <c r="K835" s="210">
        <f>K784*'Usages industrie'!$O13*(1+'Usages industrie'!$P13)^(K$769-$D$769)/1000</f>
        <v>0</v>
      </c>
      <c r="L835" s="210">
        <f>L784*'Usages industrie'!$O13*(1+'Usages industrie'!$P13)^(L$769-$D$769)/1000</f>
        <v>0</v>
      </c>
      <c r="M835" s="210">
        <f>M784*'Usages industrie'!$O13*(1+'Usages industrie'!$P13)^(M$769-$D$769)/1000</f>
        <v>0</v>
      </c>
      <c r="N835" s="210">
        <f>N784*'Usages industrie'!$O13*(1+'Usages industrie'!$P13)^(N$769-$D$769)/1000</f>
        <v>0</v>
      </c>
      <c r="O835" s="210">
        <f>O784*'Usages industrie'!$O13*(1+'Usages industrie'!$P13)^(O$769-$D$769)/1000</f>
        <v>0</v>
      </c>
      <c r="P835" s="210">
        <f>P784*'Usages industrie'!$O13*(1+'Usages industrie'!$P13)^(P$769-$D$769)/1000</f>
        <v>0</v>
      </c>
      <c r="Q835" s="210">
        <f>Q784*'Usages industrie'!$O13*(1+'Usages industrie'!$P13)^(Q$769-$D$769)/1000</f>
        <v>0</v>
      </c>
      <c r="R835" s="210">
        <f>R784*'Usages industrie'!$O13*(1+'Usages industrie'!$P13)^(R$769-$D$769)/1000</f>
        <v>0</v>
      </c>
    </row>
    <row r="836" spans="1:18" hidden="1" outlineLevel="2" x14ac:dyDescent="0.35">
      <c r="A836" s="209" t="str">
        <f>'Usages industrie'!A14</f>
        <v>Usage industriel n°11</v>
      </c>
      <c r="B836" s="209" t="s">
        <v>639</v>
      </c>
      <c r="C836" s="209"/>
      <c r="D836" s="210">
        <f>D785*'Usages industrie'!$O14*(1+'Usages industrie'!$P14)^(D$769-$D$769)/1000</f>
        <v>0</v>
      </c>
      <c r="E836" s="210">
        <f>E785*'Usages industrie'!$O14*(1+'Usages industrie'!$P14)^(E$769-$D$769)/1000</f>
        <v>0</v>
      </c>
      <c r="F836" s="210">
        <f>F785*'Usages industrie'!$O14*(1+'Usages industrie'!$P14)^(F$769-$D$769)/1000</f>
        <v>0</v>
      </c>
      <c r="G836" s="210">
        <f>G785*'Usages industrie'!$O14*(1+'Usages industrie'!$P14)^(G$769-$D$769)/1000</f>
        <v>0</v>
      </c>
      <c r="H836" s="210">
        <f>H785*'Usages industrie'!$O14*(1+'Usages industrie'!$P14)^(H$769-$D$769)/1000</f>
        <v>0</v>
      </c>
      <c r="I836" s="210">
        <f>I785*'Usages industrie'!$O14*(1+'Usages industrie'!$P14)^(I$769-$D$769)/1000</f>
        <v>0</v>
      </c>
      <c r="J836" s="210">
        <f>J785*'Usages industrie'!$O14*(1+'Usages industrie'!$P14)^(J$769-$D$769)/1000</f>
        <v>0</v>
      </c>
      <c r="K836" s="210">
        <f>K785*'Usages industrie'!$O14*(1+'Usages industrie'!$P14)^(K$769-$D$769)/1000</f>
        <v>0</v>
      </c>
      <c r="L836" s="210">
        <f>L785*'Usages industrie'!$O14*(1+'Usages industrie'!$P14)^(L$769-$D$769)/1000</f>
        <v>0</v>
      </c>
      <c r="M836" s="210">
        <f>M785*'Usages industrie'!$O14*(1+'Usages industrie'!$P14)^(M$769-$D$769)/1000</f>
        <v>0</v>
      </c>
      <c r="N836" s="210">
        <f>N785*'Usages industrie'!$O14*(1+'Usages industrie'!$P14)^(N$769-$D$769)/1000</f>
        <v>0</v>
      </c>
      <c r="O836" s="210">
        <f>O785*'Usages industrie'!$O14*(1+'Usages industrie'!$P14)^(O$769-$D$769)/1000</f>
        <v>0</v>
      </c>
      <c r="P836" s="210">
        <f>P785*'Usages industrie'!$O14*(1+'Usages industrie'!$P14)^(P$769-$D$769)/1000</f>
        <v>0</v>
      </c>
      <c r="Q836" s="210">
        <f>Q785*'Usages industrie'!$O14*(1+'Usages industrie'!$P14)^(Q$769-$D$769)/1000</f>
        <v>0</v>
      </c>
      <c r="R836" s="210">
        <f>R785*'Usages industrie'!$O14*(1+'Usages industrie'!$P14)^(R$769-$D$769)/1000</f>
        <v>0</v>
      </c>
    </row>
    <row r="837" spans="1:18" hidden="1" outlineLevel="2" x14ac:dyDescent="0.35">
      <c r="A837" s="209" t="str">
        <f>'Usages industrie'!A15</f>
        <v>Usage industriel n°12</v>
      </c>
      <c r="B837" s="209" t="s">
        <v>639</v>
      </c>
      <c r="C837" s="209"/>
      <c r="D837" s="210">
        <f>D786*'Usages industrie'!$O15*(1+'Usages industrie'!$P15)^(D$769-$D$769)/1000</f>
        <v>0</v>
      </c>
      <c r="E837" s="210">
        <f>E786*'Usages industrie'!$O15*(1+'Usages industrie'!$P15)^(E$769-$D$769)/1000</f>
        <v>0</v>
      </c>
      <c r="F837" s="210">
        <f>F786*'Usages industrie'!$O15*(1+'Usages industrie'!$P15)^(F$769-$D$769)/1000</f>
        <v>0</v>
      </c>
      <c r="G837" s="210">
        <f>G786*'Usages industrie'!$O15*(1+'Usages industrie'!$P15)^(G$769-$D$769)/1000</f>
        <v>0</v>
      </c>
      <c r="H837" s="210">
        <f>H786*'Usages industrie'!$O15*(1+'Usages industrie'!$P15)^(H$769-$D$769)/1000</f>
        <v>0</v>
      </c>
      <c r="I837" s="210">
        <f>I786*'Usages industrie'!$O15*(1+'Usages industrie'!$P15)^(I$769-$D$769)/1000</f>
        <v>0</v>
      </c>
      <c r="J837" s="210">
        <f>J786*'Usages industrie'!$O15*(1+'Usages industrie'!$P15)^(J$769-$D$769)/1000</f>
        <v>0</v>
      </c>
      <c r="K837" s="210">
        <f>K786*'Usages industrie'!$O15*(1+'Usages industrie'!$P15)^(K$769-$D$769)/1000</f>
        <v>0</v>
      </c>
      <c r="L837" s="210">
        <f>L786*'Usages industrie'!$O15*(1+'Usages industrie'!$P15)^(L$769-$D$769)/1000</f>
        <v>0</v>
      </c>
      <c r="M837" s="210">
        <f>M786*'Usages industrie'!$O15*(1+'Usages industrie'!$P15)^(M$769-$D$769)/1000</f>
        <v>0</v>
      </c>
      <c r="N837" s="210">
        <f>N786*'Usages industrie'!$O15*(1+'Usages industrie'!$P15)^(N$769-$D$769)/1000</f>
        <v>0</v>
      </c>
      <c r="O837" s="210">
        <f>O786*'Usages industrie'!$O15*(1+'Usages industrie'!$P15)^(O$769-$D$769)/1000</f>
        <v>0</v>
      </c>
      <c r="P837" s="210">
        <f>P786*'Usages industrie'!$O15*(1+'Usages industrie'!$P15)^(P$769-$D$769)/1000</f>
        <v>0</v>
      </c>
      <c r="Q837" s="210">
        <f>Q786*'Usages industrie'!$O15*(1+'Usages industrie'!$P15)^(Q$769-$D$769)/1000</f>
        <v>0</v>
      </c>
      <c r="R837" s="210">
        <f>R786*'Usages industrie'!$O15*(1+'Usages industrie'!$P15)^(R$769-$D$769)/1000</f>
        <v>0</v>
      </c>
    </row>
    <row r="838" spans="1:18" hidden="1" outlineLevel="2" x14ac:dyDescent="0.35">
      <c r="A838" s="209" t="str">
        <f>'Usages industrie'!A16</f>
        <v>Usage industriel n°13</v>
      </c>
      <c r="B838" s="209" t="s">
        <v>639</v>
      </c>
      <c r="C838" s="209"/>
      <c r="D838" s="210">
        <f>D787*'Usages industrie'!$O16*(1+'Usages industrie'!$P16)^(D$769-$D$769)/1000</f>
        <v>0</v>
      </c>
      <c r="E838" s="210">
        <f>E787*'Usages industrie'!$O16*(1+'Usages industrie'!$P16)^(E$769-$D$769)/1000</f>
        <v>0</v>
      </c>
      <c r="F838" s="210">
        <f>F787*'Usages industrie'!$O16*(1+'Usages industrie'!$P16)^(F$769-$D$769)/1000</f>
        <v>0</v>
      </c>
      <c r="G838" s="210">
        <f>G787*'Usages industrie'!$O16*(1+'Usages industrie'!$P16)^(G$769-$D$769)/1000</f>
        <v>0</v>
      </c>
      <c r="H838" s="210">
        <f>H787*'Usages industrie'!$O16*(1+'Usages industrie'!$P16)^(H$769-$D$769)/1000</f>
        <v>0</v>
      </c>
      <c r="I838" s="210">
        <f>I787*'Usages industrie'!$O16*(1+'Usages industrie'!$P16)^(I$769-$D$769)/1000</f>
        <v>0</v>
      </c>
      <c r="J838" s="210">
        <f>J787*'Usages industrie'!$O16*(1+'Usages industrie'!$P16)^(J$769-$D$769)/1000</f>
        <v>0</v>
      </c>
      <c r="K838" s="210">
        <f>K787*'Usages industrie'!$O16*(1+'Usages industrie'!$P16)^(K$769-$D$769)/1000</f>
        <v>0</v>
      </c>
      <c r="L838" s="210">
        <f>L787*'Usages industrie'!$O16*(1+'Usages industrie'!$P16)^(L$769-$D$769)/1000</f>
        <v>0</v>
      </c>
      <c r="M838" s="210">
        <f>M787*'Usages industrie'!$O16*(1+'Usages industrie'!$P16)^(M$769-$D$769)/1000</f>
        <v>0</v>
      </c>
      <c r="N838" s="210">
        <f>N787*'Usages industrie'!$O16*(1+'Usages industrie'!$P16)^(N$769-$D$769)/1000</f>
        <v>0</v>
      </c>
      <c r="O838" s="210">
        <f>O787*'Usages industrie'!$O16*(1+'Usages industrie'!$P16)^(O$769-$D$769)/1000</f>
        <v>0</v>
      </c>
      <c r="P838" s="210">
        <f>P787*'Usages industrie'!$O16*(1+'Usages industrie'!$P16)^(P$769-$D$769)/1000</f>
        <v>0</v>
      </c>
      <c r="Q838" s="210">
        <f>Q787*'Usages industrie'!$O16*(1+'Usages industrie'!$P16)^(Q$769-$D$769)/1000</f>
        <v>0</v>
      </c>
      <c r="R838" s="210">
        <f>R787*'Usages industrie'!$O16*(1+'Usages industrie'!$P16)^(R$769-$D$769)/1000</f>
        <v>0</v>
      </c>
    </row>
    <row r="839" spans="1:18" hidden="1" outlineLevel="2" x14ac:dyDescent="0.35">
      <c r="A839" s="209" t="str">
        <f>'Usages industrie'!A17</f>
        <v>Usage industriel n°14</v>
      </c>
      <c r="B839" s="209" t="s">
        <v>639</v>
      </c>
      <c r="C839" s="209"/>
      <c r="D839" s="210">
        <f>D788*'Usages industrie'!$O17*(1+'Usages industrie'!$P17)^(D$769-$D$769)/1000</f>
        <v>0</v>
      </c>
      <c r="E839" s="210">
        <f>E788*'Usages industrie'!$O17*(1+'Usages industrie'!$P17)^(E$769-$D$769)/1000</f>
        <v>0</v>
      </c>
      <c r="F839" s="210">
        <f>F788*'Usages industrie'!$O17*(1+'Usages industrie'!$P17)^(F$769-$D$769)/1000</f>
        <v>0</v>
      </c>
      <c r="G839" s="210">
        <f>G788*'Usages industrie'!$O17*(1+'Usages industrie'!$P17)^(G$769-$D$769)/1000</f>
        <v>0</v>
      </c>
      <c r="H839" s="210">
        <f>H788*'Usages industrie'!$O17*(1+'Usages industrie'!$P17)^(H$769-$D$769)/1000</f>
        <v>0</v>
      </c>
      <c r="I839" s="210">
        <f>I788*'Usages industrie'!$O17*(1+'Usages industrie'!$P17)^(I$769-$D$769)/1000</f>
        <v>0</v>
      </c>
      <c r="J839" s="210">
        <f>J788*'Usages industrie'!$O17*(1+'Usages industrie'!$P17)^(J$769-$D$769)/1000</f>
        <v>0</v>
      </c>
      <c r="K839" s="210">
        <f>K788*'Usages industrie'!$O17*(1+'Usages industrie'!$P17)^(K$769-$D$769)/1000</f>
        <v>0</v>
      </c>
      <c r="L839" s="210">
        <f>L788*'Usages industrie'!$O17*(1+'Usages industrie'!$P17)^(L$769-$D$769)/1000</f>
        <v>0</v>
      </c>
      <c r="M839" s="210">
        <f>M788*'Usages industrie'!$O17*(1+'Usages industrie'!$P17)^(M$769-$D$769)/1000</f>
        <v>0</v>
      </c>
      <c r="N839" s="210">
        <f>N788*'Usages industrie'!$O17*(1+'Usages industrie'!$P17)^(N$769-$D$769)/1000</f>
        <v>0</v>
      </c>
      <c r="O839" s="210">
        <f>O788*'Usages industrie'!$O17*(1+'Usages industrie'!$P17)^(O$769-$D$769)/1000</f>
        <v>0</v>
      </c>
      <c r="P839" s="210">
        <f>P788*'Usages industrie'!$O17*(1+'Usages industrie'!$P17)^(P$769-$D$769)/1000</f>
        <v>0</v>
      </c>
      <c r="Q839" s="210">
        <f>Q788*'Usages industrie'!$O17*(1+'Usages industrie'!$P17)^(Q$769-$D$769)/1000</f>
        <v>0</v>
      </c>
      <c r="R839" s="210">
        <f>R788*'Usages industrie'!$O17*(1+'Usages industrie'!$P17)^(R$769-$D$769)/1000</f>
        <v>0</v>
      </c>
    </row>
    <row r="840" spans="1:18" hidden="1" outlineLevel="2" x14ac:dyDescent="0.35">
      <c r="A840" s="209" t="str">
        <f>'Usages industrie'!A18</f>
        <v>Usage industriel n°15</v>
      </c>
      <c r="B840" s="209" t="s">
        <v>639</v>
      </c>
      <c r="C840" s="209"/>
      <c r="D840" s="210">
        <f>D789*'Usages industrie'!$O18*(1+'Usages industrie'!$P18)^(D$769-$D$769)/1000</f>
        <v>0</v>
      </c>
      <c r="E840" s="210">
        <f>E789*'Usages industrie'!$O18*(1+'Usages industrie'!$P18)^(E$769-$D$769)/1000</f>
        <v>0</v>
      </c>
      <c r="F840" s="210">
        <f>F789*'Usages industrie'!$O18*(1+'Usages industrie'!$P18)^(F$769-$D$769)/1000</f>
        <v>0</v>
      </c>
      <c r="G840" s="210">
        <f>G789*'Usages industrie'!$O18*(1+'Usages industrie'!$P18)^(G$769-$D$769)/1000</f>
        <v>0</v>
      </c>
      <c r="H840" s="210">
        <f>H789*'Usages industrie'!$O18*(1+'Usages industrie'!$P18)^(H$769-$D$769)/1000</f>
        <v>0</v>
      </c>
      <c r="I840" s="210">
        <f>I789*'Usages industrie'!$O18*(1+'Usages industrie'!$P18)^(I$769-$D$769)/1000</f>
        <v>0</v>
      </c>
      <c r="J840" s="210">
        <f>J789*'Usages industrie'!$O18*(1+'Usages industrie'!$P18)^(J$769-$D$769)/1000</f>
        <v>0</v>
      </c>
      <c r="K840" s="210">
        <f>K789*'Usages industrie'!$O18*(1+'Usages industrie'!$P18)^(K$769-$D$769)/1000</f>
        <v>0</v>
      </c>
      <c r="L840" s="210">
        <f>L789*'Usages industrie'!$O18*(1+'Usages industrie'!$P18)^(L$769-$D$769)/1000</f>
        <v>0</v>
      </c>
      <c r="M840" s="210">
        <f>M789*'Usages industrie'!$O18*(1+'Usages industrie'!$P18)^(M$769-$D$769)/1000</f>
        <v>0</v>
      </c>
      <c r="N840" s="210">
        <f>N789*'Usages industrie'!$O18*(1+'Usages industrie'!$P18)^(N$769-$D$769)/1000</f>
        <v>0</v>
      </c>
      <c r="O840" s="210">
        <f>O789*'Usages industrie'!$O18*(1+'Usages industrie'!$P18)^(O$769-$D$769)/1000</f>
        <v>0</v>
      </c>
      <c r="P840" s="210">
        <f>P789*'Usages industrie'!$O18*(1+'Usages industrie'!$P18)^(P$769-$D$769)/1000</f>
        <v>0</v>
      </c>
      <c r="Q840" s="210">
        <f>Q789*'Usages industrie'!$O18*(1+'Usages industrie'!$P18)^(Q$769-$D$769)/1000</f>
        <v>0</v>
      </c>
      <c r="R840" s="210">
        <f>R789*'Usages industrie'!$O18*(1+'Usages industrie'!$P18)^(R$769-$D$769)/1000</f>
        <v>0</v>
      </c>
    </row>
    <row r="841" spans="1:18" hidden="1" outlineLevel="2" x14ac:dyDescent="0.35">
      <c r="A841" s="209" t="str">
        <f>'Usages industrie'!A19</f>
        <v>Usage industriel n°16</v>
      </c>
      <c r="B841" s="209" t="s">
        <v>639</v>
      </c>
      <c r="C841" s="209"/>
      <c r="D841" s="210">
        <f>D790*'Usages industrie'!$O19*(1+'Usages industrie'!$P19)^(D$769-$D$769)/1000</f>
        <v>0</v>
      </c>
      <c r="E841" s="210">
        <f>E790*'Usages industrie'!$O19*(1+'Usages industrie'!$P19)^(E$769-$D$769)/1000</f>
        <v>0</v>
      </c>
      <c r="F841" s="210">
        <f>F790*'Usages industrie'!$O19*(1+'Usages industrie'!$P19)^(F$769-$D$769)/1000</f>
        <v>0</v>
      </c>
      <c r="G841" s="210">
        <f>G790*'Usages industrie'!$O19*(1+'Usages industrie'!$P19)^(G$769-$D$769)/1000</f>
        <v>0</v>
      </c>
      <c r="H841" s="210">
        <f>H790*'Usages industrie'!$O19*(1+'Usages industrie'!$P19)^(H$769-$D$769)/1000</f>
        <v>0</v>
      </c>
      <c r="I841" s="210">
        <f>I790*'Usages industrie'!$O19*(1+'Usages industrie'!$P19)^(I$769-$D$769)/1000</f>
        <v>0</v>
      </c>
      <c r="J841" s="210">
        <f>J790*'Usages industrie'!$O19*(1+'Usages industrie'!$P19)^(J$769-$D$769)/1000</f>
        <v>0</v>
      </c>
      <c r="K841" s="210">
        <f>K790*'Usages industrie'!$O19*(1+'Usages industrie'!$P19)^(K$769-$D$769)/1000</f>
        <v>0</v>
      </c>
      <c r="L841" s="210">
        <f>L790*'Usages industrie'!$O19*(1+'Usages industrie'!$P19)^(L$769-$D$769)/1000</f>
        <v>0</v>
      </c>
      <c r="M841" s="210">
        <f>M790*'Usages industrie'!$O19*(1+'Usages industrie'!$P19)^(M$769-$D$769)/1000</f>
        <v>0</v>
      </c>
      <c r="N841" s="210">
        <f>N790*'Usages industrie'!$O19*(1+'Usages industrie'!$P19)^(N$769-$D$769)/1000</f>
        <v>0</v>
      </c>
      <c r="O841" s="210">
        <f>O790*'Usages industrie'!$O19*(1+'Usages industrie'!$P19)^(O$769-$D$769)/1000</f>
        <v>0</v>
      </c>
      <c r="P841" s="210">
        <f>P790*'Usages industrie'!$O19*(1+'Usages industrie'!$P19)^(P$769-$D$769)/1000</f>
        <v>0</v>
      </c>
      <c r="Q841" s="210">
        <f>Q790*'Usages industrie'!$O19*(1+'Usages industrie'!$P19)^(Q$769-$D$769)/1000</f>
        <v>0</v>
      </c>
      <c r="R841" s="210">
        <f>R790*'Usages industrie'!$O19*(1+'Usages industrie'!$P19)^(R$769-$D$769)/1000</f>
        <v>0</v>
      </c>
    </row>
    <row r="842" spans="1:18" hidden="1" outlineLevel="2" x14ac:dyDescent="0.35">
      <c r="A842" s="209" t="str">
        <f>'Usages industrie'!A20</f>
        <v>Usage industriel n°17</v>
      </c>
      <c r="B842" s="209" t="s">
        <v>639</v>
      </c>
      <c r="C842" s="209"/>
      <c r="D842" s="210">
        <f>D791*'Usages industrie'!$O20*(1+'Usages industrie'!$P20)^(D$769-$D$769)/1000</f>
        <v>0</v>
      </c>
      <c r="E842" s="210">
        <f>E791*'Usages industrie'!$O20*(1+'Usages industrie'!$P20)^(E$769-$D$769)/1000</f>
        <v>0</v>
      </c>
      <c r="F842" s="210">
        <f>F791*'Usages industrie'!$O20*(1+'Usages industrie'!$P20)^(F$769-$D$769)/1000</f>
        <v>0</v>
      </c>
      <c r="G842" s="210">
        <f>G791*'Usages industrie'!$O20*(1+'Usages industrie'!$P20)^(G$769-$D$769)/1000</f>
        <v>0</v>
      </c>
      <c r="H842" s="210">
        <f>H791*'Usages industrie'!$O20*(1+'Usages industrie'!$P20)^(H$769-$D$769)/1000</f>
        <v>0</v>
      </c>
      <c r="I842" s="210">
        <f>I791*'Usages industrie'!$O20*(1+'Usages industrie'!$P20)^(I$769-$D$769)/1000</f>
        <v>0</v>
      </c>
      <c r="J842" s="210">
        <f>J791*'Usages industrie'!$O20*(1+'Usages industrie'!$P20)^(J$769-$D$769)/1000</f>
        <v>0</v>
      </c>
      <c r="K842" s="210">
        <f>K791*'Usages industrie'!$O20*(1+'Usages industrie'!$P20)^(K$769-$D$769)/1000</f>
        <v>0</v>
      </c>
      <c r="L842" s="210">
        <f>L791*'Usages industrie'!$O20*(1+'Usages industrie'!$P20)^(L$769-$D$769)/1000</f>
        <v>0</v>
      </c>
      <c r="M842" s="210">
        <f>M791*'Usages industrie'!$O20*(1+'Usages industrie'!$P20)^(M$769-$D$769)/1000</f>
        <v>0</v>
      </c>
      <c r="N842" s="210">
        <f>N791*'Usages industrie'!$O20*(1+'Usages industrie'!$P20)^(N$769-$D$769)/1000</f>
        <v>0</v>
      </c>
      <c r="O842" s="210">
        <f>O791*'Usages industrie'!$O20*(1+'Usages industrie'!$P20)^(O$769-$D$769)/1000</f>
        <v>0</v>
      </c>
      <c r="P842" s="210">
        <f>P791*'Usages industrie'!$O20*(1+'Usages industrie'!$P20)^(P$769-$D$769)/1000</f>
        <v>0</v>
      </c>
      <c r="Q842" s="210">
        <f>Q791*'Usages industrie'!$O20*(1+'Usages industrie'!$P20)^(Q$769-$D$769)/1000</f>
        <v>0</v>
      </c>
      <c r="R842" s="210">
        <f>R791*'Usages industrie'!$O20*(1+'Usages industrie'!$P20)^(R$769-$D$769)/1000</f>
        <v>0</v>
      </c>
    </row>
    <row r="843" spans="1:18" hidden="1" outlineLevel="2" x14ac:dyDescent="0.35">
      <c r="A843" s="209" t="str">
        <f>'Usages industrie'!A21</f>
        <v>Usage industriel n°18</v>
      </c>
      <c r="B843" s="209" t="s">
        <v>639</v>
      </c>
      <c r="C843" s="209"/>
      <c r="D843" s="210">
        <f>D792*'Usages industrie'!$O21*(1+'Usages industrie'!$P21)^(D$769-$D$769)/1000</f>
        <v>0</v>
      </c>
      <c r="E843" s="210">
        <f>E792*'Usages industrie'!$O21*(1+'Usages industrie'!$P21)^(E$769-$D$769)/1000</f>
        <v>0</v>
      </c>
      <c r="F843" s="210">
        <f>F792*'Usages industrie'!$O21*(1+'Usages industrie'!$P21)^(F$769-$D$769)/1000</f>
        <v>0</v>
      </c>
      <c r="G843" s="210">
        <f>G792*'Usages industrie'!$O21*(1+'Usages industrie'!$P21)^(G$769-$D$769)/1000</f>
        <v>0</v>
      </c>
      <c r="H843" s="210">
        <f>H792*'Usages industrie'!$O21*(1+'Usages industrie'!$P21)^(H$769-$D$769)/1000</f>
        <v>0</v>
      </c>
      <c r="I843" s="210">
        <f>I792*'Usages industrie'!$O21*(1+'Usages industrie'!$P21)^(I$769-$D$769)/1000</f>
        <v>0</v>
      </c>
      <c r="J843" s="210">
        <f>J792*'Usages industrie'!$O21*(1+'Usages industrie'!$P21)^(J$769-$D$769)/1000</f>
        <v>0</v>
      </c>
      <c r="K843" s="210">
        <f>K792*'Usages industrie'!$O21*(1+'Usages industrie'!$P21)^(K$769-$D$769)/1000</f>
        <v>0</v>
      </c>
      <c r="L843" s="210">
        <f>L792*'Usages industrie'!$O21*(1+'Usages industrie'!$P21)^(L$769-$D$769)/1000</f>
        <v>0</v>
      </c>
      <c r="M843" s="210">
        <f>M792*'Usages industrie'!$O21*(1+'Usages industrie'!$P21)^(M$769-$D$769)/1000</f>
        <v>0</v>
      </c>
      <c r="N843" s="210">
        <f>N792*'Usages industrie'!$O21*(1+'Usages industrie'!$P21)^(N$769-$D$769)/1000</f>
        <v>0</v>
      </c>
      <c r="O843" s="210">
        <f>O792*'Usages industrie'!$O21*(1+'Usages industrie'!$P21)^(O$769-$D$769)/1000</f>
        <v>0</v>
      </c>
      <c r="P843" s="210">
        <f>P792*'Usages industrie'!$O21*(1+'Usages industrie'!$P21)^(P$769-$D$769)/1000</f>
        <v>0</v>
      </c>
      <c r="Q843" s="210">
        <f>Q792*'Usages industrie'!$O21*(1+'Usages industrie'!$P21)^(Q$769-$D$769)/1000</f>
        <v>0</v>
      </c>
      <c r="R843" s="210">
        <f>R792*'Usages industrie'!$O21*(1+'Usages industrie'!$P21)^(R$769-$D$769)/1000</f>
        <v>0</v>
      </c>
    </row>
    <row r="844" spans="1:18" hidden="1" outlineLevel="2" x14ac:dyDescent="0.35">
      <c r="A844" s="209" t="str">
        <f>'Usages industrie'!A22</f>
        <v>Usage industriel n°19</v>
      </c>
      <c r="B844" s="209" t="s">
        <v>639</v>
      </c>
      <c r="C844" s="209"/>
      <c r="D844" s="210">
        <f>D793*'Usages industrie'!$O22*(1+'Usages industrie'!$P22)^(D$769-$D$769)/1000</f>
        <v>0</v>
      </c>
      <c r="E844" s="210">
        <f>E793*'Usages industrie'!$O22*(1+'Usages industrie'!$P22)^(E$769-$D$769)/1000</f>
        <v>0</v>
      </c>
      <c r="F844" s="210">
        <f>F793*'Usages industrie'!$O22*(1+'Usages industrie'!$P22)^(F$769-$D$769)/1000</f>
        <v>0</v>
      </c>
      <c r="G844" s="210">
        <f>G793*'Usages industrie'!$O22*(1+'Usages industrie'!$P22)^(G$769-$D$769)/1000</f>
        <v>0</v>
      </c>
      <c r="H844" s="210">
        <f>H793*'Usages industrie'!$O22*(1+'Usages industrie'!$P22)^(H$769-$D$769)/1000</f>
        <v>0</v>
      </c>
      <c r="I844" s="210">
        <f>I793*'Usages industrie'!$O22*(1+'Usages industrie'!$P22)^(I$769-$D$769)/1000</f>
        <v>0</v>
      </c>
      <c r="J844" s="210">
        <f>J793*'Usages industrie'!$O22*(1+'Usages industrie'!$P22)^(J$769-$D$769)/1000</f>
        <v>0</v>
      </c>
      <c r="K844" s="210">
        <f>K793*'Usages industrie'!$O22*(1+'Usages industrie'!$P22)^(K$769-$D$769)/1000</f>
        <v>0</v>
      </c>
      <c r="L844" s="210">
        <f>L793*'Usages industrie'!$O22*(1+'Usages industrie'!$P22)^(L$769-$D$769)/1000</f>
        <v>0</v>
      </c>
      <c r="M844" s="210">
        <f>M793*'Usages industrie'!$O22*(1+'Usages industrie'!$P22)^(M$769-$D$769)/1000</f>
        <v>0</v>
      </c>
      <c r="N844" s="210">
        <f>N793*'Usages industrie'!$O22*(1+'Usages industrie'!$P22)^(N$769-$D$769)/1000</f>
        <v>0</v>
      </c>
      <c r="O844" s="210">
        <f>O793*'Usages industrie'!$O22*(1+'Usages industrie'!$P22)^(O$769-$D$769)/1000</f>
        <v>0</v>
      </c>
      <c r="P844" s="210">
        <f>P793*'Usages industrie'!$O22*(1+'Usages industrie'!$P22)^(P$769-$D$769)/1000</f>
        <v>0</v>
      </c>
      <c r="Q844" s="210">
        <f>Q793*'Usages industrie'!$O22*(1+'Usages industrie'!$P22)^(Q$769-$D$769)/1000</f>
        <v>0</v>
      </c>
      <c r="R844" s="210">
        <f>R793*'Usages industrie'!$O22*(1+'Usages industrie'!$P22)^(R$769-$D$769)/1000</f>
        <v>0</v>
      </c>
    </row>
    <row r="845" spans="1:18" hidden="1" outlineLevel="2" x14ac:dyDescent="0.35">
      <c r="A845" s="209" t="str">
        <f>'Usages industrie'!A23</f>
        <v>Usage industriel n°20</v>
      </c>
      <c r="B845" s="209" t="s">
        <v>639</v>
      </c>
      <c r="C845" s="209"/>
      <c r="D845" s="210">
        <f>D794*'Usages industrie'!$O23*(1+'Usages industrie'!$P23)^(D$769-$D$769)/1000</f>
        <v>0</v>
      </c>
      <c r="E845" s="210">
        <f>E794*'Usages industrie'!$O23*(1+'Usages industrie'!$P23)^(E$769-$D$769)/1000</f>
        <v>0</v>
      </c>
      <c r="F845" s="210">
        <f>F794*'Usages industrie'!$O23*(1+'Usages industrie'!$P23)^(F$769-$D$769)/1000</f>
        <v>0</v>
      </c>
      <c r="G845" s="210">
        <f>G794*'Usages industrie'!$O23*(1+'Usages industrie'!$P23)^(G$769-$D$769)/1000</f>
        <v>0</v>
      </c>
      <c r="H845" s="210">
        <f>H794*'Usages industrie'!$O23*(1+'Usages industrie'!$P23)^(H$769-$D$769)/1000</f>
        <v>0</v>
      </c>
      <c r="I845" s="210">
        <f>I794*'Usages industrie'!$O23*(1+'Usages industrie'!$P23)^(I$769-$D$769)/1000</f>
        <v>0</v>
      </c>
      <c r="J845" s="210">
        <f>J794*'Usages industrie'!$O23*(1+'Usages industrie'!$P23)^(J$769-$D$769)/1000</f>
        <v>0</v>
      </c>
      <c r="K845" s="210">
        <f>K794*'Usages industrie'!$O23*(1+'Usages industrie'!$P23)^(K$769-$D$769)/1000</f>
        <v>0</v>
      </c>
      <c r="L845" s="210">
        <f>L794*'Usages industrie'!$O23*(1+'Usages industrie'!$P23)^(L$769-$D$769)/1000</f>
        <v>0</v>
      </c>
      <c r="M845" s="210">
        <f>M794*'Usages industrie'!$O23*(1+'Usages industrie'!$P23)^(M$769-$D$769)/1000</f>
        <v>0</v>
      </c>
      <c r="N845" s="210">
        <f>N794*'Usages industrie'!$O23*(1+'Usages industrie'!$P23)^(N$769-$D$769)/1000</f>
        <v>0</v>
      </c>
      <c r="O845" s="210">
        <f>O794*'Usages industrie'!$O23*(1+'Usages industrie'!$P23)^(O$769-$D$769)/1000</f>
        <v>0</v>
      </c>
      <c r="P845" s="210">
        <f>P794*'Usages industrie'!$O23*(1+'Usages industrie'!$P23)^(P$769-$D$769)/1000</f>
        <v>0</v>
      </c>
      <c r="Q845" s="210">
        <f>Q794*'Usages industrie'!$O23*(1+'Usages industrie'!$P23)^(Q$769-$D$769)/1000</f>
        <v>0</v>
      </c>
      <c r="R845" s="210">
        <f>R794*'Usages industrie'!$O23*(1+'Usages industrie'!$P23)^(R$769-$D$769)/1000</f>
        <v>0</v>
      </c>
    </row>
    <row r="846" spans="1:18" hidden="1" outlineLevel="2" x14ac:dyDescent="0.35">
      <c r="A846" s="209" t="str">
        <f>'Usages industrie'!A24</f>
        <v>Usage industriel n°21</v>
      </c>
      <c r="B846" s="209" t="s">
        <v>639</v>
      </c>
      <c r="C846" s="209"/>
      <c r="D846" s="210">
        <f>D795*'Usages industrie'!$O24*(1+'Usages industrie'!$P24)^(D$769-$D$769)/1000</f>
        <v>0</v>
      </c>
      <c r="E846" s="210">
        <f>E795*'Usages industrie'!$O24*(1+'Usages industrie'!$P24)^(E$769-$D$769)/1000</f>
        <v>0</v>
      </c>
      <c r="F846" s="210">
        <f>F795*'Usages industrie'!$O24*(1+'Usages industrie'!$P24)^(F$769-$D$769)/1000</f>
        <v>0</v>
      </c>
      <c r="G846" s="210">
        <f>G795*'Usages industrie'!$O24*(1+'Usages industrie'!$P24)^(G$769-$D$769)/1000</f>
        <v>0</v>
      </c>
      <c r="H846" s="210">
        <f>H795*'Usages industrie'!$O24*(1+'Usages industrie'!$P24)^(H$769-$D$769)/1000</f>
        <v>0</v>
      </c>
      <c r="I846" s="210">
        <f>I795*'Usages industrie'!$O24*(1+'Usages industrie'!$P24)^(I$769-$D$769)/1000</f>
        <v>0</v>
      </c>
      <c r="J846" s="210">
        <f>J795*'Usages industrie'!$O24*(1+'Usages industrie'!$P24)^(J$769-$D$769)/1000</f>
        <v>0</v>
      </c>
      <c r="K846" s="210">
        <f>K795*'Usages industrie'!$O24*(1+'Usages industrie'!$P24)^(K$769-$D$769)/1000</f>
        <v>0</v>
      </c>
      <c r="L846" s="210">
        <f>L795*'Usages industrie'!$O24*(1+'Usages industrie'!$P24)^(L$769-$D$769)/1000</f>
        <v>0</v>
      </c>
      <c r="M846" s="210">
        <f>M795*'Usages industrie'!$O24*(1+'Usages industrie'!$P24)^(M$769-$D$769)/1000</f>
        <v>0</v>
      </c>
      <c r="N846" s="210">
        <f>N795*'Usages industrie'!$O24*(1+'Usages industrie'!$P24)^(N$769-$D$769)/1000</f>
        <v>0</v>
      </c>
      <c r="O846" s="210">
        <f>O795*'Usages industrie'!$O24*(1+'Usages industrie'!$P24)^(O$769-$D$769)/1000</f>
        <v>0</v>
      </c>
      <c r="P846" s="210">
        <f>P795*'Usages industrie'!$O24*(1+'Usages industrie'!$P24)^(P$769-$D$769)/1000</f>
        <v>0</v>
      </c>
      <c r="Q846" s="210">
        <f>Q795*'Usages industrie'!$O24*(1+'Usages industrie'!$P24)^(Q$769-$D$769)/1000</f>
        <v>0</v>
      </c>
      <c r="R846" s="210">
        <f>R795*'Usages industrie'!$O24*(1+'Usages industrie'!$P24)^(R$769-$D$769)/1000</f>
        <v>0</v>
      </c>
    </row>
    <row r="847" spans="1:18" hidden="1" outlineLevel="2" x14ac:dyDescent="0.35">
      <c r="A847" s="209" t="str">
        <f>'Usages industrie'!A25</f>
        <v>Usage industriel n°22</v>
      </c>
      <c r="B847" s="209" t="s">
        <v>639</v>
      </c>
      <c r="C847" s="209"/>
      <c r="D847" s="210">
        <f>D796*'Usages industrie'!$O25*(1+'Usages industrie'!$P25)^(D$769-$D$769)/1000</f>
        <v>0</v>
      </c>
      <c r="E847" s="210">
        <f>E796*'Usages industrie'!$O25*(1+'Usages industrie'!$P25)^(E$769-$D$769)/1000</f>
        <v>0</v>
      </c>
      <c r="F847" s="210">
        <f>F796*'Usages industrie'!$O25*(1+'Usages industrie'!$P25)^(F$769-$D$769)/1000</f>
        <v>0</v>
      </c>
      <c r="G847" s="210">
        <f>G796*'Usages industrie'!$O25*(1+'Usages industrie'!$P25)^(G$769-$D$769)/1000</f>
        <v>0</v>
      </c>
      <c r="H847" s="210">
        <f>H796*'Usages industrie'!$O25*(1+'Usages industrie'!$P25)^(H$769-$D$769)/1000</f>
        <v>0</v>
      </c>
      <c r="I847" s="210">
        <f>I796*'Usages industrie'!$O25*(1+'Usages industrie'!$P25)^(I$769-$D$769)/1000</f>
        <v>0</v>
      </c>
      <c r="J847" s="210">
        <f>J796*'Usages industrie'!$O25*(1+'Usages industrie'!$P25)^(J$769-$D$769)/1000</f>
        <v>0</v>
      </c>
      <c r="K847" s="210">
        <f>K796*'Usages industrie'!$O25*(1+'Usages industrie'!$P25)^(K$769-$D$769)/1000</f>
        <v>0</v>
      </c>
      <c r="L847" s="210">
        <f>L796*'Usages industrie'!$O25*(1+'Usages industrie'!$P25)^(L$769-$D$769)/1000</f>
        <v>0</v>
      </c>
      <c r="M847" s="210">
        <f>M796*'Usages industrie'!$O25*(1+'Usages industrie'!$P25)^(M$769-$D$769)/1000</f>
        <v>0</v>
      </c>
      <c r="N847" s="210">
        <f>N796*'Usages industrie'!$O25*(1+'Usages industrie'!$P25)^(N$769-$D$769)/1000</f>
        <v>0</v>
      </c>
      <c r="O847" s="210">
        <f>O796*'Usages industrie'!$O25*(1+'Usages industrie'!$P25)^(O$769-$D$769)/1000</f>
        <v>0</v>
      </c>
      <c r="P847" s="210">
        <f>P796*'Usages industrie'!$O25*(1+'Usages industrie'!$P25)^(P$769-$D$769)/1000</f>
        <v>0</v>
      </c>
      <c r="Q847" s="210">
        <f>Q796*'Usages industrie'!$O25*(1+'Usages industrie'!$P25)^(Q$769-$D$769)/1000</f>
        <v>0</v>
      </c>
      <c r="R847" s="210">
        <f>R796*'Usages industrie'!$O25*(1+'Usages industrie'!$P25)^(R$769-$D$769)/1000</f>
        <v>0</v>
      </c>
    </row>
    <row r="848" spans="1:18" hidden="1" outlineLevel="2" x14ac:dyDescent="0.35">
      <c r="A848" s="209" t="str">
        <f>'Usages industrie'!A26</f>
        <v>Usage industriel n°23</v>
      </c>
      <c r="B848" s="209" t="s">
        <v>639</v>
      </c>
      <c r="C848" s="209"/>
      <c r="D848" s="210">
        <f>D797*'Usages industrie'!$O26*(1+'Usages industrie'!$P26)^(D$769-$D$769)/1000</f>
        <v>0</v>
      </c>
      <c r="E848" s="210">
        <f>E797*'Usages industrie'!$O26*(1+'Usages industrie'!$P26)^(E$769-$D$769)/1000</f>
        <v>0</v>
      </c>
      <c r="F848" s="210">
        <f>F797*'Usages industrie'!$O26*(1+'Usages industrie'!$P26)^(F$769-$D$769)/1000</f>
        <v>0</v>
      </c>
      <c r="G848" s="210">
        <f>G797*'Usages industrie'!$O26*(1+'Usages industrie'!$P26)^(G$769-$D$769)/1000</f>
        <v>0</v>
      </c>
      <c r="H848" s="210">
        <f>H797*'Usages industrie'!$O26*(1+'Usages industrie'!$P26)^(H$769-$D$769)/1000</f>
        <v>0</v>
      </c>
      <c r="I848" s="210">
        <f>I797*'Usages industrie'!$O26*(1+'Usages industrie'!$P26)^(I$769-$D$769)/1000</f>
        <v>0</v>
      </c>
      <c r="J848" s="210">
        <f>J797*'Usages industrie'!$O26*(1+'Usages industrie'!$P26)^(J$769-$D$769)/1000</f>
        <v>0</v>
      </c>
      <c r="K848" s="210">
        <f>K797*'Usages industrie'!$O26*(1+'Usages industrie'!$P26)^(K$769-$D$769)/1000</f>
        <v>0</v>
      </c>
      <c r="L848" s="210">
        <f>L797*'Usages industrie'!$O26*(1+'Usages industrie'!$P26)^(L$769-$D$769)/1000</f>
        <v>0</v>
      </c>
      <c r="M848" s="210">
        <f>M797*'Usages industrie'!$O26*(1+'Usages industrie'!$P26)^(M$769-$D$769)/1000</f>
        <v>0</v>
      </c>
      <c r="N848" s="210">
        <f>N797*'Usages industrie'!$O26*(1+'Usages industrie'!$P26)^(N$769-$D$769)/1000</f>
        <v>0</v>
      </c>
      <c r="O848" s="210">
        <f>O797*'Usages industrie'!$O26*(1+'Usages industrie'!$P26)^(O$769-$D$769)/1000</f>
        <v>0</v>
      </c>
      <c r="P848" s="210">
        <f>P797*'Usages industrie'!$O26*(1+'Usages industrie'!$P26)^(P$769-$D$769)/1000</f>
        <v>0</v>
      </c>
      <c r="Q848" s="210">
        <f>Q797*'Usages industrie'!$O26*(1+'Usages industrie'!$P26)^(Q$769-$D$769)/1000</f>
        <v>0</v>
      </c>
      <c r="R848" s="210">
        <f>R797*'Usages industrie'!$O26*(1+'Usages industrie'!$P26)^(R$769-$D$769)/1000</f>
        <v>0</v>
      </c>
    </row>
    <row r="849" spans="1:18" hidden="1" outlineLevel="2" x14ac:dyDescent="0.35">
      <c r="A849" s="209" t="str">
        <f>'Usages industrie'!A27</f>
        <v>Usage industriel n°24</v>
      </c>
      <c r="B849" s="209" t="s">
        <v>639</v>
      </c>
      <c r="C849" s="209"/>
      <c r="D849" s="210">
        <f>D798*'Usages industrie'!$O27*(1+'Usages industrie'!$P27)^(D$769-$D$769)/1000</f>
        <v>0</v>
      </c>
      <c r="E849" s="210">
        <f>E798*'Usages industrie'!$O27*(1+'Usages industrie'!$P27)^(E$769-$D$769)/1000</f>
        <v>0</v>
      </c>
      <c r="F849" s="210">
        <f>F798*'Usages industrie'!$O27*(1+'Usages industrie'!$P27)^(F$769-$D$769)/1000</f>
        <v>0</v>
      </c>
      <c r="G849" s="210">
        <f>G798*'Usages industrie'!$O27*(1+'Usages industrie'!$P27)^(G$769-$D$769)/1000</f>
        <v>0</v>
      </c>
      <c r="H849" s="210">
        <f>H798*'Usages industrie'!$O27*(1+'Usages industrie'!$P27)^(H$769-$D$769)/1000</f>
        <v>0</v>
      </c>
      <c r="I849" s="210">
        <f>I798*'Usages industrie'!$O27*(1+'Usages industrie'!$P27)^(I$769-$D$769)/1000</f>
        <v>0</v>
      </c>
      <c r="J849" s="210">
        <f>J798*'Usages industrie'!$O27*(1+'Usages industrie'!$P27)^(J$769-$D$769)/1000</f>
        <v>0</v>
      </c>
      <c r="K849" s="210">
        <f>K798*'Usages industrie'!$O27*(1+'Usages industrie'!$P27)^(K$769-$D$769)/1000</f>
        <v>0</v>
      </c>
      <c r="L849" s="210">
        <f>L798*'Usages industrie'!$O27*(1+'Usages industrie'!$P27)^(L$769-$D$769)/1000</f>
        <v>0</v>
      </c>
      <c r="M849" s="210">
        <f>M798*'Usages industrie'!$O27*(1+'Usages industrie'!$P27)^(M$769-$D$769)/1000</f>
        <v>0</v>
      </c>
      <c r="N849" s="210">
        <f>N798*'Usages industrie'!$O27*(1+'Usages industrie'!$P27)^(N$769-$D$769)/1000</f>
        <v>0</v>
      </c>
      <c r="O849" s="210">
        <f>O798*'Usages industrie'!$O27*(1+'Usages industrie'!$P27)^(O$769-$D$769)/1000</f>
        <v>0</v>
      </c>
      <c r="P849" s="210">
        <f>P798*'Usages industrie'!$O27*(1+'Usages industrie'!$P27)^(P$769-$D$769)/1000</f>
        <v>0</v>
      </c>
      <c r="Q849" s="210">
        <f>Q798*'Usages industrie'!$O27*(1+'Usages industrie'!$P27)^(Q$769-$D$769)/1000</f>
        <v>0</v>
      </c>
      <c r="R849" s="210">
        <f>R798*'Usages industrie'!$O27*(1+'Usages industrie'!$P27)^(R$769-$D$769)/1000</f>
        <v>0</v>
      </c>
    </row>
    <row r="850" spans="1:18" hidden="1" outlineLevel="2" x14ac:dyDescent="0.35">
      <c r="A850" s="209" t="str">
        <f>'Usages industrie'!A28</f>
        <v>Usage industriel n°25</v>
      </c>
      <c r="B850" s="209" t="s">
        <v>639</v>
      </c>
      <c r="C850" s="209"/>
      <c r="D850" s="210">
        <f>D799*'Usages industrie'!$O28*(1+'Usages industrie'!$P28)^(D$769-$D$769)/1000</f>
        <v>0</v>
      </c>
      <c r="E850" s="210">
        <f>E799*'Usages industrie'!$O28*(1+'Usages industrie'!$P28)^(E$769-$D$769)/1000</f>
        <v>0</v>
      </c>
      <c r="F850" s="210">
        <f>F799*'Usages industrie'!$O28*(1+'Usages industrie'!$P28)^(F$769-$D$769)/1000</f>
        <v>0</v>
      </c>
      <c r="G850" s="210">
        <f>G799*'Usages industrie'!$O28*(1+'Usages industrie'!$P28)^(G$769-$D$769)/1000</f>
        <v>0</v>
      </c>
      <c r="H850" s="210">
        <f>H799*'Usages industrie'!$O28*(1+'Usages industrie'!$P28)^(H$769-$D$769)/1000</f>
        <v>0</v>
      </c>
      <c r="I850" s="210">
        <f>I799*'Usages industrie'!$O28*(1+'Usages industrie'!$P28)^(I$769-$D$769)/1000</f>
        <v>0</v>
      </c>
      <c r="J850" s="210">
        <f>J799*'Usages industrie'!$O28*(1+'Usages industrie'!$P28)^(J$769-$D$769)/1000</f>
        <v>0</v>
      </c>
      <c r="K850" s="210">
        <f>K799*'Usages industrie'!$O28*(1+'Usages industrie'!$P28)^(K$769-$D$769)/1000</f>
        <v>0</v>
      </c>
      <c r="L850" s="210">
        <f>L799*'Usages industrie'!$O28*(1+'Usages industrie'!$P28)^(L$769-$D$769)/1000</f>
        <v>0</v>
      </c>
      <c r="M850" s="210">
        <f>M799*'Usages industrie'!$O28*(1+'Usages industrie'!$P28)^(M$769-$D$769)/1000</f>
        <v>0</v>
      </c>
      <c r="N850" s="210">
        <f>N799*'Usages industrie'!$O28*(1+'Usages industrie'!$P28)^(N$769-$D$769)/1000</f>
        <v>0</v>
      </c>
      <c r="O850" s="210">
        <f>O799*'Usages industrie'!$O28*(1+'Usages industrie'!$P28)^(O$769-$D$769)/1000</f>
        <v>0</v>
      </c>
      <c r="P850" s="210">
        <f>P799*'Usages industrie'!$O28*(1+'Usages industrie'!$P28)^(P$769-$D$769)/1000</f>
        <v>0</v>
      </c>
      <c r="Q850" s="210">
        <f>Q799*'Usages industrie'!$O28*(1+'Usages industrie'!$P28)^(Q$769-$D$769)/1000</f>
        <v>0</v>
      </c>
      <c r="R850" s="210">
        <f>R799*'Usages industrie'!$O28*(1+'Usages industrie'!$P28)^(R$769-$D$769)/1000</f>
        <v>0</v>
      </c>
    </row>
    <row r="851" spans="1:18" hidden="1" outlineLevel="2" x14ac:dyDescent="0.35">
      <c r="A851" s="209" t="str">
        <f>'Usages industrie'!A29</f>
        <v>Usage industriel n°26</v>
      </c>
      <c r="B851" s="209" t="s">
        <v>639</v>
      </c>
      <c r="C851" s="209"/>
      <c r="D851" s="210">
        <f>D800*'Usages industrie'!$O29*(1+'Usages industrie'!$P29)^(D$769-$D$769)/1000</f>
        <v>0</v>
      </c>
      <c r="E851" s="210">
        <f>E800*'Usages industrie'!$O29*(1+'Usages industrie'!$P29)^(E$769-$D$769)/1000</f>
        <v>0</v>
      </c>
      <c r="F851" s="210">
        <f>F800*'Usages industrie'!$O29*(1+'Usages industrie'!$P29)^(F$769-$D$769)/1000</f>
        <v>0</v>
      </c>
      <c r="G851" s="210">
        <f>G800*'Usages industrie'!$O29*(1+'Usages industrie'!$P29)^(G$769-$D$769)/1000</f>
        <v>0</v>
      </c>
      <c r="H851" s="210">
        <f>H800*'Usages industrie'!$O29*(1+'Usages industrie'!$P29)^(H$769-$D$769)/1000</f>
        <v>0</v>
      </c>
      <c r="I851" s="210">
        <f>I800*'Usages industrie'!$O29*(1+'Usages industrie'!$P29)^(I$769-$D$769)/1000</f>
        <v>0</v>
      </c>
      <c r="J851" s="210">
        <f>J800*'Usages industrie'!$O29*(1+'Usages industrie'!$P29)^(J$769-$D$769)/1000</f>
        <v>0</v>
      </c>
      <c r="K851" s="210">
        <f>K800*'Usages industrie'!$O29*(1+'Usages industrie'!$P29)^(K$769-$D$769)/1000</f>
        <v>0</v>
      </c>
      <c r="L851" s="210">
        <f>L800*'Usages industrie'!$O29*(1+'Usages industrie'!$P29)^(L$769-$D$769)/1000</f>
        <v>0</v>
      </c>
      <c r="M851" s="210">
        <f>M800*'Usages industrie'!$O29*(1+'Usages industrie'!$P29)^(M$769-$D$769)/1000</f>
        <v>0</v>
      </c>
      <c r="N851" s="210">
        <f>N800*'Usages industrie'!$O29*(1+'Usages industrie'!$P29)^(N$769-$D$769)/1000</f>
        <v>0</v>
      </c>
      <c r="O851" s="210">
        <f>O800*'Usages industrie'!$O29*(1+'Usages industrie'!$P29)^(O$769-$D$769)/1000</f>
        <v>0</v>
      </c>
      <c r="P851" s="210">
        <f>P800*'Usages industrie'!$O29*(1+'Usages industrie'!$P29)^(P$769-$D$769)/1000</f>
        <v>0</v>
      </c>
      <c r="Q851" s="210">
        <f>Q800*'Usages industrie'!$O29*(1+'Usages industrie'!$P29)^(Q$769-$D$769)/1000</f>
        <v>0</v>
      </c>
      <c r="R851" s="210">
        <f>R800*'Usages industrie'!$O29*(1+'Usages industrie'!$P29)^(R$769-$D$769)/1000</f>
        <v>0</v>
      </c>
    </row>
    <row r="852" spans="1:18" hidden="1" outlineLevel="2" x14ac:dyDescent="0.35">
      <c r="A852" s="209" t="str">
        <f>'Usages industrie'!A30</f>
        <v>Usage industriel n°27</v>
      </c>
      <c r="B852" s="209" t="s">
        <v>639</v>
      </c>
      <c r="C852" s="209"/>
      <c r="D852" s="210">
        <f>D801*'Usages industrie'!$O30*(1+'Usages industrie'!$P30)^(D$769-$D$769)/1000</f>
        <v>0</v>
      </c>
      <c r="E852" s="210">
        <f>E801*'Usages industrie'!$O30*(1+'Usages industrie'!$P30)^(E$769-$D$769)/1000</f>
        <v>0</v>
      </c>
      <c r="F852" s="210">
        <f>F801*'Usages industrie'!$O30*(1+'Usages industrie'!$P30)^(F$769-$D$769)/1000</f>
        <v>0</v>
      </c>
      <c r="G852" s="210">
        <f>G801*'Usages industrie'!$O30*(1+'Usages industrie'!$P30)^(G$769-$D$769)/1000</f>
        <v>0</v>
      </c>
      <c r="H852" s="210">
        <f>H801*'Usages industrie'!$O30*(1+'Usages industrie'!$P30)^(H$769-$D$769)/1000</f>
        <v>0</v>
      </c>
      <c r="I852" s="210">
        <f>I801*'Usages industrie'!$O30*(1+'Usages industrie'!$P30)^(I$769-$D$769)/1000</f>
        <v>0</v>
      </c>
      <c r="J852" s="210">
        <f>J801*'Usages industrie'!$O30*(1+'Usages industrie'!$P30)^(J$769-$D$769)/1000</f>
        <v>0</v>
      </c>
      <c r="K852" s="210">
        <f>K801*'Usages industrie'!$O30*(1+'Usages industrie'!$P30)^(K$769-$D$769)/1000</f>
        <v>0</v>
      </c>
      <c r="L852" s="210">
        <f>L801*'Usages industrie'!$O30*(1+'Usages industrie'!$P30)^(L$769-$D$769)/1000</f>
        <v>0</v>
      </c>
      <c r="M852" s="210">
        <f>M801*'Usages industrie'!$O30*(1+'Usages industrie'!$P30)^(M$769-$D$769)/1000</f>
        <v>0</v>
      </c>
      <c r="N852" s="210">
        <f>N801*'Usages industrie'!$O30*(1+'Usages industrie'!$P30)^(N$769-$D$769)/1000</f>
        <v>0</v>
      </c>
      <c r="O852" s="210">
        <f>O801*'Usages industrie'!$O30*(1+'Usages industrie'!$P30)^(O$769-$D$769)/1000</f>
        <v>0</v>
      </c>
      <c r="P852" s="210">
        <f>P801*'Usages industrie'!$O30*(1+'Usages industrie'!$P30)^(P$769-$D$769)/1000</f>
        <v>0</v>
      </c>
      <c r="Q852" s="210">
        <f>Q801*'Usages industrie'!$O30*(1+'Usages industrie'!$P30)^(Q$769-$D$769)/1000</f>
        <v>0</v>
      </c>
      <c r="R852" s="210">
        <f>R801*'Usages industrie'!$O30*(1+'Usages industrie'!$P30)^(R$769-$D$769)/1000</f>
        <v>0</v>
      </c>
    </row>
    <row r="853" spans="1:18" hidden="1" outlineLevel="2" x14ac:dyDescent="0.35">
      <c r="A853" s="209" t="str">
        <f>'Usages industrie'!A31</f>
        <v>Usage industriel n°28</v>
      </c>
      <c r="B853" s="209" t="s">
        <v>639</v>
      </c>
      <c r="C853" s="209"/>
      <c r="D853" s="210">
        <f>D802*'Usages industrie'!$O31*(1+'Usages industrie'!$P31)^(D$769-$D$769)/1000</f>
        <v>0</v>
      </c>
      <c r="E853" s="210">
        <f>E802*'Usages industrie'!$O31*(1+'Usages industrie'!$P31)^(E$769-$D$769)/1000</f>
        <v>0</v>
      </c>
      <c r="F853" s="210">
        <f>F802*'Usages industrie'!$O31*(1+'Usages industrie'!$P31)^(F$769-$D$769)/1000</f>
        <v>0</v>
      </c>
      <c r="G853" s="210">
        <f>G802*'Usages industrie'!$O31*(1+'Usages industrie'!$P31)^(G$769-$D$769)/1000</f>
        <v>0</v>
      </c>
      <c r="H853" s="210">
        <f>H802*'Usages industrie'!$O31*(1+'Usages industrie'!$P31)^(H$769-$D$769)/1000</f>
        <v>0</v>
      </c>
      <c r="I853" s="210">
        <f>I802*'Usages industrie'!$O31*(1+'Usages industrie'!$P31)^(I$769-$D$769)/1000</f>
        <v>0</v>
      </c>
      <c r="J853" s="210">
        <f>J802*'Usages industrie'!$O31*(1+'Usages industrie'!$P31)^(J$769-$D$769)/1000</f>
        <v>0</v>
      </c>
      <c r="K853" s="210">
        <f>K802*'Usages industrie'!$O31*(1+'Usages industrie'!$P31)^(K$769-$D$769)/1000</f>
        <v>0</v>
      </c>
      <c r="L853" s="210">
        <f>L802*'Usages industrie'!$O31*(1+'Usages industrie'!$P31)^(L$769-$D$769)/1000</f>
        <v>0</v>
      </c>
      <c r="M853" s="210">
        <f>M802*'Usages industrie'!$O31*(1+'Usages industrie'!$P31)^(M$769-$D$769)/1000</f>
        <v>0</v>
      </c>
      <c r="N853" s="210">
        <f>N802*'Usages industrie'!$O31*(1+'Usages industrie'!$P31)^(N$769-$D$769)/1000</f>
        <v>0</v>
      </c>
      <c r="O853" s="210">
        <f>O802*'Usages industrie'!$O31*(1+'Usages industrie'!$P31)^(O$769-$D$769)/1000</f>
        <v>0</v>
      </c>
      <c r="P853" s="210">
        <f>P802*'Usages industrie'!$O31*(1+'Usages industrie'!$P31)^(P$769-$D$769)/1000</f>
        <v>0</v>
      </c>
      <c r="Q853" s="210">
        <f>Q802*'Usages industrie'!$O31*(1+'Usages industrie'!$P31)^(Q$769-$D$769)/1000</f>
        <v>0</v>
      </c>
      <c r="R853" s="210">
        <f>R802*'Usages industrie'!$O31*(1+'Usages industrie'!$P31)^(R$769-$D$769)/1000</f>
        <v>0</v>
      </c>
    </row>
    <row r="854" spans="1:18" hidden="1" outlineLevel="2" x14ac:dyDescent="0.35">
      <c r="A854" s="209" t="str">
        <f>'Usages industrie'!A32</f>
        <v>Usage industriel n°29</v>
      </c>
      <c r="B854" s="209" t="s">
        <v>639</v>
      </c>
      <c r="C854" s="209"/>
      <c r="D854" s="210">
        <f>D803*'Usages industrie'!$O32*(1+'Usages industrie'!$P32)^(D$769-$D$769)/1000</f>
        <v>0</v>
      </c>
      <c r="E854" s="210">
        <f>E803*'Usages industrie'!$O32*(1+'Usages industrie'!$P32)^(E$769-$D$769)/1000</f>
        <v>0</v>
      </c>
      <c r="F854" s="210">
        <f>F803*'Usages industrie'!$O32*(1+'Usages industrie'!$P32)^(F$769-$D$769)/1000</f>
        <v>0</v>
      </c>
      <c r="G854" s="210">
        <f>G803*'Usages industrie'!$O32*(1+'Usages industrie'!$P32)^(G$769-$D$769)/1000</f>
        <v>0</v>
      </c>
      <c r="H854" s="210">
        <f>H803*'Usages industrie'!$O32*(1+'Usages industrie'!$P32)^(H$769-$D$769)/1000</f>
        <v>0</v>
      </c>
      <c r="I854" s="210">
        <f>I803*'Usages industrie'!$O32*(1+'Usages industrie'!$P32)^(I$769-$D$769)/1000</f>
        <v>0</v>
      </c>
      <c r="J854" s="210">
        <f>J803*'Usages industrie'!$O32*(1+'Usages industrie'!$P32)^(J$769-$D$769)/1000</f>
        <v>0</v>
      </c>
      <c r="K854" s="210">
        <f>K803*'Usages industrie'!$O32*(1+'Usages industrie'!$P32)^(K$769-$D$769)/1000</f>
        <v>0</v>
      </c>
      <c r="L854" s="210">
        <f>L803*'Usages industrie'!$O32*(1+'Usages industrie'!$P32)^(L$769-$D$769)/1000</f>
        <v>0</v>
      </c>
      <c r="M854" s="210">
        <f>M803*'Usages industrie'!$O32*(1+'Usages industrie'!$P32)^(M$769-$D$769)/1000</f>
        <v>0</v>
      </c>
      <c r="N854" s="210">
        <f>N803*'Usages industrie'!$O32*(1+'Usages industrie'!$P32)^(N$769-$D$769)/1000</f>
        <v>0</v>
      </c>
      <c r="O854" s="210">
        <f>O803*'Usages industrie'!$O32*(1+'Usages industrie'!$P32)^(O$769-$D$769)/1000</f>
        <v>0</v>
      </c>
      <c r="P854" s="210">
        <f>P803*'Usages industrie'!$O32*(1+'Usages industrie'!$P32)^(P$769-$D$769)/1000</f>
        <v>0</v>
      </c>
      <c r="Q854" s="210">
        <f>Q803*'Usages industrie'!$O32*(1+'Usages industrie'!$P32)^(Q$769-$D$769)/1000</f>
        <v>0</v>
      </c>
      <c r="R854" s="210">
        <f>R803*'Usages industrie'!$O32*(1+'Usages industrie'!$P32)^(R$769-$D$769)/1000</f>
        <v>0</v>
      </c>
    </row>
    <row r="855" spans="1:18" hidden="1" outlineLevel="2" x14ac:dyDescent="0.35">
      <c r="A855" s="209" t="str">
        <f>'Usages industrie'!A33</f>
        <v>Usage industriel n°30</v>
      </c>
      <c r="B855" s="209" t="s">
        <v>639</v>
      </c>
      <c r="C855" s="209"/>
      <c r="D855" s="210">
        <f>D804*'Usages industrie'!$O33*(1+'Usages industrie'!$P33)^(D$769-$D$769)/1000</f>
        <v>0</v>
      </c>
      <c r="E855" s="210">
        <f>E804*'Usages industrie'!$O33*(1+'Usages industrie'!$P33)^(E$769-$D$769)/1000</f>
        <v>0</v>
      </c>
      <c r="F855" s="210">
        <f>F804*'Usages industrie'!$O33*(1+'Usages industrie'!$P33)^(F$769-$D$769)/1000</f>
        <v>0</v>
      </c>
      <c r="G855" s="210">
        <f>G804*'Usages industrie'!$O33*(1+'Usages industrie'!$P33)^(G$769-$D$769)/1000</f>
        <v>0</v>
      </c>
      <c r="H855" s="210">
        <f>H804*'Usages industrie'!$O33*(1+'Usages industrie'!$P33)^(H$769-$D$769)/1000</f>
        <v>0</v>
      </c>
      <c r="I855" s="210">
        <f>I804*'Usages industrie'!$O33*(1+'Usages industrie'!$P33)^(I$769-$D$769)/1000</f>
        <v>0</v>
      </c>
      <c r="J855" s="210">
        <f>J804*'Usages industrie'!$O33*(1+'Usages industrie'!$P33)^(J$769-$D$769)/1000</f>
        <v>0</v>
      </c>
      <c r="K855" s="210">
        <f>K804*'Usages industrie'!$O33*(1+'Usages industrie'!$P33)^(K$769-$D$769)/1000</f>
        <v>0</v>
      </c>
      <c r="L855" s="210">
        <f>L804*'Usages industrie'!$O33*(1+'Usages industrie'!$P33)^(L$769-$D$769)/1000</f>
        <v>0</v>
      </c>
      <c r="M855" s="210">
        <f>M804*'Usages industrie'!$O33*(1+'Usages industrie'!$P33)^(M$769-$D$769)/1000</f>
        <v>0</v>
      </c>
      <c r="N855" s="210">
        <f>N804*'Usages industrie'!$O33*(1+'Usages industrie'!$P33)^(N$769-$D$769)/1000</f>
        <v>0</v>
      </c>
      <c r="O855" s="210">
        <f>O804*'Usages industrie'!$O33*(1+'Usages industrie'!$P33)^(O$769-$D$769)/1000</f>
        <v>0</v>
      </c>
      <c r="P855" s="210">
        <f>P804*'Usages industrie'!$O33*(1+'Usages industrie'!$P33)^(P$769-$D$769)/1000</f>
        <v>0</v>
      </c>
      <c r="Q855" s="210">
        <f>Q804*'Usages industrie'!$O33*(1+'Usages industrie'!$P33)^(Q$769-$D$769)/1000</f>
        <v>0</v>
      </c>
      <c r="R855" s="210">
        <f>R804*'Usages industrie'!$O33*(1+'Usages industrie'!$P33)^(R$769-$D$769)/1000</f>
        <v>0</v>
      </c>
    </row>
    <row r="856" spans="1:18" hidden="1" outlineLevel="2" x14ac:dyDescent="0.35">
      <c r="A856" s="209" t="str">
        <f>'Usages industrie'!A34</f>
        <v>Usage industriel n°31</v>
      </c>
      <c r="B856" s="209" t="s">
        <v>639</v>
      </c>
      <c r="C856" s="209"/>
      <c r="D856" s="210">
        <f>D805*'Usages industrie'!$O34*(1+'Usages industrie'!$P34)^(D$769-$D$769)/1000</f>
        <v>0</v>
      </c>
      <c r="E856" s="210">
        <f>E805*'Usages industrie'!$O34*(1+'Usages industrie'!$P34)^(E$769-$D$769)/1000</f>
        <v>0</v>
      </c>
      <c r="F856" s="210">
        <f>F805*'Usages industrie'!$O34*(1+'Usages industrie'!$P34)^(F$769-$D$769)/1000</f>
        <v>0</v>
      </c>
      <c r="G856" s="210">
        <f>G805*'Usages industrie'!$O34*(1+'Usages industrie'!$P34)^(G$769-$D$769)/1000</f>
        <v>0</v>
      </c>
      <c r="H856" s="210">
        <f>H805*'Usages industrie'!$O34*(1+'Usages industrie'!$P34)^(H$769-$D$769)/1000</f>
        <v>0</v>
      </c>
      <c r="I856" s="210">
        <f>I805*'Usages industrie'!$O34*(1+'Usages industrie'!$P34)^(I$769-$D$769)/1000</f>
        <v>0</v>
      </c>
      <c r="J856" s="210">
        <f>J805*'Usages industrie'!$O34*(1+'Usages industrie'!$P34)^(J$769-$D$769)/1000</f>
        <v>0</v>
      </c>
      <c r="K856" s="210">
        <f>K805*'Usages industrie'!$O34*(1+'Usages industrie'!$P34)^(K$769-$D$769)/1000</f>
        <v>0</v>
      </c>
      <c r="L856" s="210">
        <f>L805*'Usages industrie'!$O34*(1+'Usages industrie'!$P34)^(L$769-$D$769)/1000</f>
        <v>0</v>
      </c>
      <c r="M856" s="210">
        <f>M805*'Usages industrie'!$O34*(1+'Usages industrie'!$P34)^(M$769-$D$769)/1000</f>
        <v>0</v>
      </c>
      <c r="N856" s="210">
        <f>N805*'Usages industrie'!$O34*(1+'Usages industrie'!$P34)^(N$769-$D$769)/1000</f>
        <v>0</v>
      </c>
      <c r="O856" s="210">
        <f>O805*'Usages industrie'!$O34*(1+'Usages industrie'!$P34)^(O$769-$D$769)/1000</f>
        <v>0</v>
      </c>
      <c r="P856" s="210">
        <f>P805*'Usages industrie'!$O34*(1+'Usages industrie'!$P34)^(P$769-$D$769)/1000</f>
        <v>0</v>
      </c>
      <c r="Q856" s="210">
        <f>Q805*'Usages industrie'!$O34*(1+'Usages industrie'!$P34)^(Q$769-$D$769)/1000</f>
        <v>0</v>
      </c>
      <c r="R856" s="210">
        <f>R805*'Usages industrie'!$O34*(1+'Usages industrie'!$P34)^(R$769-$D$769)/1000</f>
        <v>0</v>
      </c>
    </row>
    <row r="857" spans="1:18" hidden="1" outlineLevel="2" x14ac:dyDescent="0.35">
      <c r="A857" s="209" t="str">
        <f>'Usages industrie'!A35</f>
        <v>Usage industriel n°32</v>
      </c>
      <c r="B857" s="209" t="s">
        <v>639</v>
      </c>
      <c r="C857" s="209"/>
      <c r="D857" s="210">
        <f>D806*'Usages industrie'!$O35*(1+'Usages industrie'!$P35)^(D$769-$D$769)/1000</f>
        <v>0</v>
      </c>
      <c r="E857" s="210">
        <f>E806*'Usages industrie'!$O35*(1+'Usages industrie'!$P35)^(E$769-$D$769)/1000</f>
        <v>0</v>
      </c>
      <c r="F857" s="210">
        <f>F806*'Usages industrie'!$O35*(1+'Usages industrie'!$P35)^(F$769-$D$769)/1000</f>
        <v>0</v>
      </c>
      <c r="G857" s="210">
        <f>G806*'Usages industrie'!$O35*(1+'Usages industrie'!$P35)^(G$769-$D$769)/1000</f>
        <v>0</v>
      </c>
      <c r="H857" s="210">
        <f>H806*'Usages industrie'!$O35*(1+'Usages industrie'!$P35)^(H$769-$D$769)/1000</f>
        <v>0</v>
      </c>
      <c r="I857" s="210">
        <f>I806*'Usages industrie'!$O35*(1+'Usages industrie'!$P35)^(I$769-$D$769)/1000</f>
        <v>0</v>
      </c>
      <c r="J857" s="210">
        <f>J806*'Usages industrie'!$O35*(1+'Usages industrie'!$P35)^(J$769-$D$769)/1000</f>
        <v>0</v>
      </c>
      <c r="K857" s="210">
        <f>K806*'Usages industrie'!$O35*(1+'Usages industrie'!$P35)^(K$769-$D$769)/1000</f>
        <v>0</v>
      </c>
      <c r="L857" s="210">
        <f>L806*'Usages industrie'!$O35*(1+'Usages industrie'!$P35)^(L$769-$D$769)/1000</f>
        <v>0</v>
      </c>
      <c r="M857" s="210">
        <f>M806*'Usages industrie'!$O35*(1+'Usages industrie'!$P35)^(M$769-$D$769)/1000</f>
        <v>0</v>
      </c>
      <c r="N857" s="210">
        <f>N806*'Usages industrie'!$O35*(1+'Usages industrie'!$P35)^(N$769-$D$769)/1000</f>
        <v>0</v>
      </c>
      <c r="O857" s="210">
        <f>O806*'Usages industrie'!$O35*(1+'Usages industrie'!$P35)^(O$769-$D$769)/1000</f>
        <v>0</v>
      </c>
      <c r="P857" s="210">
        <f>P806*'Usages industrie'!$O35*(1+'Usages industrie'!$P35)^(P$769-$D$769)/1000</f>
        <v>0</v>
      </c>
      <c r="Q857" s="210">
        <f>Q806*'Usages industrie'!$O35*(1+'Usages industrie'!$P35)^(Q$769-$D$769)/1000</f>
        <v>0</v>
      </c>
      <c r="R857" s="210">
        <f>R806*'Usages industrie'!$O35*(1+'Usages industrie'!$P35)^(R$769-$D$769)/1000</f>
        <v>0</v>
      </c>
    </row>
    <row r="858" spans="1:18" hidden="1" outlineLevel="2" x14ac:dyDescent="0.35">
      <c r="A858" s="209" t="str">
        <f>'Usages industrie'!A36</f>
        <v>Usage industriel n°33</v>
      </c>
      <c r="B858" s="209" t="s">
        <v>639</v>
      </c>
      <c r="C858" s="209"/>
      <c r="D858" s="210">
        <f>D807*'Usages industrie'!$O36*(1+'Usages industrie'!$P36)^(D$769-$D$769)/1000</f>
        <v>0</v>
      </c>
      <c r="E858" s="210">
        <f>E807*'Usages industrie'!$O36*(1+'Usages industrie'!$P36)^(E$769-$D$769)/1000</f>
        <v>0</v>
      </c>
      <c r="F858" s="210">
        <f>F807*'Usages industrie'!$O36*(1+'Usages industrie'!$P36)^(F$769-$D$769)/1000</f>
        <v>0</v>
      </c>
      <c r="G858" s="210">
        <f>G807*'Usages industrie'!$O36*(1+'Usages industrie'!$P36)^(G$769-$D$769)/1000</f>
        <v>0</v>
      </c>
      <c r="H858" s="210">
        <f>H807*'Usages industrie'!$O36*(1+'Usages industrie'!$P36)^(H$769-$D$769)/1000</f>
        <v>0</v>
      </c>
      <c r="I858" s="210">
        <f>I807*'Usages industrie'!$O36*(1+'Usages industrie'!$P36)^(I$769-$D$769)/1000</f>
        <v>0</v>
      </c>
      <c r="J858" s="210">
        <f>J807*'Usages industrie'!$O36*(1+'Usages industrie'!$P36)^(J$769-$D$769)/1000</f>
        <v>0</v>
      </c>
      <c r="K858" s="210">
        <f>K807*'Usages industrie'!$O36*(1+'Usages industrie'!$P36)^(K$769-$D$769)/1000</f>
        <v>0</v>
      </c>
      <c r="L858" s="210">
        <f>L807*'Usages industrie'!$O36*(1+'Usages industrie'!$P36)^(L$769-$D$769)/1000</f>
        <v>0</v>
      </c>
      <c r="M858" s="210">
        <f>M807*'Usages industrie'!$O36*(1+'Usages industrie'!$P36)^(M$769-$D$769)/1000</f>
        <v>0</v>
      </c>
      <c r="N858" s="210">
        <f>N807*'Usages industrie'!$O36*(1+'Usages industrie'!$P36)^(N$769-$D$769)/1000</f>
        <v>0</v>
      </c>
      <c r="O858" s="210">
        <f>O807*'Usages industrie'!$O36*(1+'Usages industrie'!$P36)^(O$769-$D$769)/1000</f>
        <v>0</v>
      </c>
      <c r="P858" s="210">
        <f>P807*'Usages industrie'!$O36*(1+'Usages industrie'!$P36)^(P$769-$D$769)/1000</f>
        <v>0</v>
      </c>
      <c r="Q858" s="210">
        <f>Q807*'Usages industrie'!$O36*(1+'Usages industrie'!$P36)^(Q$769-$D$769)/1000</f>
        <v>0</v>
      </c>
      <c r="R858" s="210">
        <f>R807*'Usages industrie'!$O36*(1+'Usages industrie'!$P36)^(R$769-$D$769)/1000</f>
        <v>0</v>
      </c>
    </row>
    <row r="859" spans="1:18" hidden="1" outlineLevel="2" x14ac:dyDescent="0.35">
      <c r="A859" s="209" t="str">
        <f>'Usages industrie'!A37</f>
        <v>Usage industriel n°34</v>
      </c>
      <c r="B859" s="209" t="s">
        <v>639</v>
      </c>
      <c r="C859" s="209"/>
      <c r="D859" s="210">
        <f>D808*'Usages industrie'!$O37*(1+'Usages industrie'!$P37)^(D$769-$D$769)/1000</f>
        <v>0</v>
      </c>
      <c r="E859" s="210">
        <f>E808*'Usages industrie'!$O37*(1+'Usages industrie'!$P37)^(E$769-$D$769)/1000</f>
        <v>0</v>
      </c>
      <c r="F859" s="210">
        <f>F808*'Usages industrie'!$O37*(1+'Usages industrie'!$P37)^(F$769-$D$769)/1000</f>
        <v>0</v>
      </c>
      <c r="G859" s="210">
        <f>G808*'Usages industrie'!$O37*(1+'Usages industrie'!$P37)^(G$769-$D$769)/1000</f>
        <v>0</v>
      </c>
      <c r="H859" s="210">
        <f>H808*'Usages industrie'!$O37*(1+'Usages industrie'!$P37)^(H$769-$D$769)/1000</f>
        <v>0</v>
      </c>
      <c r="I859" s="210">
        <f>I808*'Usages industrie'!$O37*(1+'Usages industrie'!$P37)^(I$769-$D$769)/1000</f>
        <v>0</v>
      </c>
      <c r="J859" s="210">
        <f>J808*'Usages industrie'!$O37*(1+'Usages industrie'!$P37)^(J$769-$D$769)/1000</f>
        <v>0</v>
      </c>
      <c r="K859" s="210">
        <f>K808*'Usages industrie'!$O37*(1+'Usages industrie'!$P37)^(K$769-$D$769)/1000</f>
        <v>0</v>
      </c>
      <c r="L859" s="210">
        <f>L808*'Usages industrie'!$O37*(1+'Usages industrie'!$P37)^(L$769-$D$769)/1000</f>
        <v>0</v>
      </c>
      <c r="M859" s="210">
        <f>M808*'Usages industrie'!$O37*(1+'Usages industrie'!$P37)^(M$769-$D$769)/1000</f>
        <v>0</v>
      </c>
      <c r="N859" s="210">
        <f>N808*'Usages industrie'!$O37*(1+'Usages industrie'!$P37)^(N$769-$D$769)/1000</f>
        <v>0</v>
      </c>
      <c r="O859" s="210">
        <f>O808*'Usages industrie'!$O37*(1+'Usages industrie'!$P37)^(O$769-$D$769)/1000</f>
        <v>0</v>
      </c>
      <c r="P859" s="210">
        <f>P808*'Usages industrie'!$O37*(1+'Usages industrie'!$P37)^(P$769-$D$769)/1000</f>
        <v>0</v>
      </c>
      <c r="Q859" s="210">
        <f>Q808*'Usages industrie'!$O37*(1+'Usages industrie'!$P37)^(Q$769-$D$769)/1000</f>
        <v>0</v>
      </c>
      <c r="R859" s="210">
        <f>R808*'Usages industrie'!$O37*(1+'Usages industrie'!$P37)^(R$769-$D$769)/1000</f>
        <v>0</v>
      </c>
    </row>
    <row r="860" spans="1:18" hidden="1" outlineLevel="2" x14ac:dyDescent="0.35">
      <c r="A860" s="209" t="str">
        <f>'Usages industrie'!A38</f>
        <v>Usage industriel n°35</v>
      </c>
      <c r="B860" s="209" t="s">
        <v>639</v>
      </c>
      <c r="C860" s="209"/>
      <c r="D860" s="210">
        <f>D809*'Usages industrie'!$O38*(1+'Usages industrie'!$P38)^(D$769-$D$769)/1000</f>
        <v>0</v>
      </c>
      <c r="E860" s="210">
        <f>E809*'Usages industrie'!$O38*(1+'Usages industrie'!$P38)^(E$769-$D$769)/1000</f>
        <v>0</v>
      </c>
      <c r="F860" s="210">
        <f>F809*'Usages industrie'!$O38*(1+'Usages industrie'!$P38)^(F$769-$D$769)/1000</f>
        <v>0</v>
      </c>
      <c r="G860" s="210">
        <f>G809*'Usages industrie'!$O38*(1+'Usages industrie'!$P38)^(G$769-$D$769)/1000</f>
        <v>0</v>
      </c>
      <c r="H860" s="210">
        <f>H809*'Usages industrie'!$O38*(1+'Usages industrie'!$P38)^(H$769-$D$769)/1000</f>
        <v>0</v>
      </c>
      <c r="I860" s="210">
        <f>I809*'Usages industrie'!$O38*(1+'Usages industrie'!$P38)^(I$769-$D$769)/1000</f>
        <v>0</v>
      </c>
      <c r="J860" s="210">
        <f>J809*'Usages industrie'!$O38*(1+'Usages industrie'!$P38)^(J$769-$D$769)/1000</f>
        <v>0</v>
      </c>
      <c r="K860" s="210">
        <f>K809*'Usages industrie'!$O38*(1+'Usages industrie'!$P38)^(K$769-$D$769)/1000</f>
        <v>0</v>
      </c>
      <c r="L860" s="210">
        <f>L809*'Usages industrie'!$O38*(1+'Usages industrie'!$P38)^(L$769-$D$769)/1000</f>
        <v>0</v>
      </c>
      <c r="M860" s="210">
        <f>M809*'Usages industrie'!$O38*(1+'Usages industrie'!$P38)^(M$769-$D$769)/1000</f>
        <v>0</v>
      </c>
      <c r="N860" s="210">
        <f>N809*'Usages industrie'!$O38*(1+'Usages industrie'!$P38)^(N$769-$D$769)/1000</f>
        <v>0</v>
      </c>
      <c r="O860" s="210">
        <f>O809*'Usages industrie'!$O38*(1+'Usages industrie'!$P38)^(O$769-$D$769)/1000</f>
        <v>0</v>
      </c>
      <c r="P860" s="210">
        <f>P809*'Usages industrie'!$O38*(1+'Usages industrie'!$P38)^(P$769-$D$769)/1000</f>
        <v>0</v>
      </c>
      <c r="Q860" s="210">
        <f>Q809*'Usages industrie'!$O38*(1+'Usages industrie'!$P38)^(Q$769-$D$769)/1000</f>
        <v>0</v>
      </c>
      <c r="R860" s="210">
        <f>R809*'Usages industrie'!$O38*(1+'Usages industrie'!$P38)^(R$769-$D$769)/1000</f>
        <v>0</v>
      </c>
    </row>
    <row r="861" spans="1:18" hidden="1" outlineLevel="2" x14ac:dyDescent="0.35">
      <c r="A861" s="209" t="str">
        <f>'Usages industrie'!A39</f>
        <v>Usage industriel n°36</v>
      </c>
      <c r="B861" s="209" t="s">
        <v>639</v>
      </c>
      <c r="C861" s="209"/>
      <c r="D861" s="210">
        <f>D810*'Usages industrie'!$O39*(1+'Usages industrie'!$P39)^(D$769-$D$769)/1000</f>
        <v>0</v>
      </c>
      <c r="E861" s="210">
        <f>E810*'Usages industrie'!$O39*(1+'Usages industrie'!$P39)^(E$769-$D$769)/1000</f>
        <v>0</v>
      </c>
      <c r="F861" s="210">
        <f>F810*'Usages industrie'!$O39*(1+'Usages industrie'!$P39)^(F$769-$D$769)/1000</f>
        <v>0</v>
      </c>
      <c r="G861" s="210">
        <f>G810*'Usages industrie'!$O39*(1+'Usages industrie'!$P39)^(G$769-$D$769)/1000</f>
        <v>0</v>
      </c>
      <c r="H861" s="210">
        <f>H810*'Usages industrie'!$O39*(1+'Usages industrie'!$P39)^(H$769-$D$769)/1000</f>
        <v>0</v>
      </c>
      <c r="I861" s="210">
        <f>I810*'Usages industrie'!$O39*(1+'Usages industrie'!$P39)^(I$769-$D$769)/1000</f>
        <v>0</v>
      </c>
      <c r="J861" s="210">
        <f>J810*'Usages industrie'!$O39*(1+'Usages industrie'!$P39)^(J$769-$D$769)/1000</f>
        <v>0</v>
      </c>
      <c r="K861" s="210">
        <f>K810*'Usages industrie'!$O39*(1+'Usages industrie'!$P39)^(K$769-$D$769)/1000</f>
        <v>0</v>
      </c>
      <c r="L861" s="210">
        <f>L810*'Usages industrie'!$O39*(1+'Usages industrie'!$P39)^(L$769-$D$769)/1000</f>
        <v>0</v>
      </c>
      <c r="M861" s="210">
        <f>M810*'Usages industrie'!$O39*(1+'Usages industrie'!$P39)^(M$769-$D$769)/1000</f>
        <v>0</v>
      </c>
      <c r="N861" s="210">
        <f>N810*'Usages industrie'!$O39*(1+'Usages industrie'!$P39)^(N$769-$D$769)/1000</f>
        <v>0</v>
      </c>
      <c r="O861" s="210">
        <f>O810*'Usages industrie'!$O39*(1+'Usages industrie'!$P39)^(O$769-$D$769)/1000</f>
        <v>0</v>
      </c>
      <c r="P861" s="210">
        <f>P810*'Usages industrie'!$O39*(1+'Usages industrie'!$P39)^(P$769-$D$769)/1000</f>
        <v>0</v>
      </c>
      <c r="Q861" s="210">
        <f>Q810*'Usages industrie'!$O39*(1+'Usages industrie'!$P39)^(Q$769-$D$769)/1000</f>
        <v>0</v>
      </c>
      <c r="R861" s="210">
        <f>R810*'Usages industrie'!$O39*(1+'Usages industrie'!$P39)^(R$769-$D$769)/1000</f>
        <v>0</v>
      </c>
    </row>
    <row r="862" spans="1:18" hidden="1" outlineLevel="2" x14ac:dyDescent="0.35">
      <c r="A862" s="209" t="str">
        <f>'Usages industrie'!A40</f>
        <v>Usage industriel n°37</v>
      </c>
      <c r="B862" s="209" t="s">
        <v>639</v>
      </c>
      <c r="C862" s="209"/>
      <c r="D862" s="210">
        <f>D811*'Usages industrie'!$O40*(1+'Usages industrie'!$P40)^(D$769-$D$769)/1000</f>
        <v>0</v>
      </c>
      <c r="E862" s="210">
        <f>E811*'Usages industrie'!$O40*(1+'Usages industrie'!$P40)^(E$769-$D$769)/1000</f>
        <v>0</v>
      </c>
      <c r="F862" s="210">
        <f>F811*'Usages industrie'!$O40*(1+'Usages industrie'!$P40)^(F$769-$D$769)/1000</f>
        <v>0</v>
      </c>
      <c r="G862" s="210">
        <f>G811*'Usages industrie'!$O40*(1+'Usages industrie'!$P40)^(G$769-$D$769)/1000</f>
        <v>0</v>
      </c>
      <c r="H862" s="210">
        <f>H811*'Usages industrie'!$O40*(1+'Usages industrie'!$P40)^(H$769-$D$769)/1000</f>
        <v>0</v>
      </c>
      <c r="I862" s="210">
        <f>I811*'Usages industrie'!$O40*(1+'Usages industrie'!$P40)^(I$769-$D$769)/1000</f>
        <v>0</v>
      </c>
      <c r="J862" s="210">
        <f>J811*'Usages industrie'!$O40*(1+'Usages industrie'!$P40)^(J$769-$D$769)/1000</f>
        <v>0</v>
      </c>
      <c r="K862" s="210">
        <f>K811*'Usages industrie'!$O40*(1+'Usages industrie'!$P40)^(K$769-$D$769)/1000</f>
        <v>0</v>
      </c>
      <c r="L862" s="210">
        <f>L811*'Usages industrie'!$O40*(1+'Usages industrie'!$P40)^(L$769-$D$769)/1000</f>
        <v>0</v>
      </c>
      <c r="M862" s="210">
        <f>M811*'Usages industrie'!$O40*(1+'Usages industrie'!$P40)^(M$769-$D$769)/1000</f>
        <v>0</v>
      </c>
      <c r="N862" s="210">
        <f>N811*'Usages industrie'!$O40*(1+'Usages industrie'!$P40)^(N$769-$D$769)/1000</f>
        <v>0</v>
      </c>
      <c r="O862" s="210">
        <f>O811*'Usages industrie'!$O40*(1+'Usages industrie'!$P40)^(O$769-$D$769)/1000</f>
        <v>0</v>
      </c>
      <c r="P862" s="210">
        <f>P811*'Usages industrie'!$O40*(1+'Usages industrie'!$P40)^(P$769-$D$769)/1000</f>
        <v>0</v>
      </c>
      <c r="Q862" s="210">
        <f>Q811*'Usages industrie'!$O40*(1+'Usages industrie'!$P40)^(Q$769-$D$769)/1000</f>
        <v>0</v>
      </c>
      <c r="R862" s="210">
        <f>R811*'Usages industrie'!$O40*(1+'Usages industrie'!$P40)^(R$769-$D$769)/1000</f>
        <v>0</v>
      </c>
    </row>
    <row r="863" spans="1:18" hidden="1" outlineLevel="2" x14ac:dyDescent="0.35">
      <c r="A863" s="209" t="str">
        <f>'Usages industrie'!A41</f>
        <v>Usage industriel n°38</v>
      </c>
      <c r="B863" s="209" t="s">
        <v>639</v>
      </c>
      <c r="C863" s="209"/>
      <c r="D863" s="210">
        <f>D812*'Usages industrie'!$O41*(1+'Usages industrie'!$P41)^(D$769-$D$769)/1000</f>
        <v>0</v>
      </c>
      <c r="E863" s="210">
        <f>E812*'Usages industrie'!$O41*(1+'Usages industrie'!$P41)^(E$769-$D$769)/1000</f>
        <v>0</v>
      </c>
      <c r="F863" s="210">
        <f>F812*'Usages industrie'!$O41*(1+'Usages industrie'!$P41)^(F$769-$D$769)/1000</f>
        <v>0</v>
      </c>
      <c r="G863" s="210">
        <f>G812*'Usages industrie'!$O41*(1+'Usages industrie'!$P41)^(G$769-$D$769)/1000</f>
        <v>0</v>
      </c>
      <c r="H863" s="210">
        <f>H812*'Usages industrie'!$O41*(1+'Usages industrie'!$P41)^(H$769-$D$769)/1000</f>
        <v>0</v>
      </c>
      <c r="I863" s="210">
        <f>I812*'Usages industrie'!$O41*(1+'Usages industrie'!$P41)^(I$769-$D$769)/1000</f>
        <v>0</v>
      </c>
      <c r="J863" s="210">
        <f>J812*'Usages industrie'!$O41*(1+'Usages industrie'!$P41)^(J$769-$D$769)/1000</f>
        <v>0</v>
      </c>
      <c r="K863" s="210">
        <f>K812*'Usages industrie'!$O41*(1+'Usages industrie'!$P41)^(K$769-$D$769)/1000</f>
        <v>0</v>
      </c>
      <c r="L863" s="210">
        <f>L812*'Usages industrie'!$O41*(1+'Usages industrie'!$P41)^(L$769-$D$769)/1000</f>
        <v>0</v>
      </c>
      <c r="M863" s="210">
        <f>M812*'Usages industrie'!$O41*(1+'Usages industrie'!$P41)^(M$769-$D$769)/1000</f>
        <v>0</v>
      </c>
      <c r="N863" s="210">
        <f>N812*'Usages industrie'!$O41*(1+'Usages industrie'!$P41)^(N$769-$D$769)/1000</f>
        <v>0</v>
      </c>
      <c r="O863" s="210">
        <f>O812*'Usages industrie'!$O41*(1+'Usages industrie'!$P41)^(O$769-$D$769)/1000</f>
        <v>0</v>
      </c>
      <c r="P863" s="210">
        <f>P812*'Usages industrie'!$O41*(1+'Usages industrie'!$P41)^(P$769-$D$769)/1000</f>
        <v>0</v>
      </c>
      <c r="Q863" s="210">
        <f>Q812*'Usages industrie'!$O41*(1+'Usages industrie'!$P41)^(Q$769-$D$769)/1000</f>
        <v>0</v>
      </c>
      <c r="R863" s="210">
        <f>R812*'Usages industrie'!$O41*(1+'Usages industrie'!$P41)^(R$769-$D$769)/1000</f>
        <v>0</v>
      </c>
    </row>
    <row r="864" spans="1:18" hidden="1" outlineLevel="2" x14ac:dyDescent="0.35">
      <c r="A864" s="209" t="str">
        <f>'Usages industrie'!A42</f>
        <v>Usage industriel n°39</v>
      </c>
      <c r="B864" s="209" t="s">
        <v>639</v>
      </c>
      <c r="C864" s="209"/>
      <c r="D864" s="210">
        <f>D813*'Usages industrie'!$O42*(1+'Usages industrie'!$P42)^(D$769-$D$769)/1000</f>
        <v>0</v>
      </c>
      <c r="E864" s="210">
        <f>E813*'Usages industrie'!$O42*(1+'Usages industrie'!$P42)^(E$769-$D$769)/1000</f>
        <v>0</v>
      </c>
      <c r="F864" s="210">
        <f>F813*'Usages industrie'!$O42*(1+'Usages industrie'!$P42)^(F$769-$D$769)/1000</f>
        <v>0</v>
      </c>
      <c r="G864" s="210">
        <f>G813*'Usages industrie'!$O42*(1+'Usages industrie'!$P42)^(G$769-$D$769)/1000</f>
        <v>0</v>
      </c>
      <c r="H864" s="210">
        <f>H813*'Usages industrie'!$O42*(1+'Usages industrie'!$P42)^(H$769-$D$769)/1000</f>
        <v>0</v>
      </c>
      <c r="I864" s="210">
        <f>I813*'Usages industrie'!$O42*(1+'Usages industrie'!$P42)^(I$769-$D$769)/1000</f>
        <v>0</v>
      </c>
      <c r="J864" s="210">
        <f>J813*'Usages industrie'!$O42*(1+'Usages industrie'!$P42)^(J$769-$D$769)/1000</f>
        <v>0</v>
      </c>
      <c r="K864" s="210">
        <f>K813*'Usages industrie'!$O42*(1+'Usages industrie'!$P42)^(K$769-$D$769)/1000</f>
        <v>0</v>
      </c>
      <c r="L864" s="210">
        <f>L813*'Usages industrie'!$O42*(1+'Usages industrie'!$P42)^(L$769-$D$769)/1000</f>
        <v>0</v>
      </c>
      <c r="M864" s="210">
        <f>M813*'Usages industrie'!$O42*(1+'Usages industrie'!$P42)^(M$769-$D$769)/1000</f>
        <v>0</v>
      </c>
      <c r="N864" s="210">
        <f>N813*'Usages industrie'!$O42*(1+'Usages industrie'!$P42)^(N$769-$D$769)/1000</f>
        <v>0</v>
      </c>
      <c r="O864" s="210">
        <f>O813*'Usages industrie'!$O42*(1+'Usages industrie'!$P42)^(O$769-$D$769)/1000</f>
        <v>0</v>
      </c>
      <c r="P864" s="210">
        <f>P813*'Usages industrie'!$O42*(1+'Usages industrie'!$P42)^(P$769-$D$769)/1000</f>
        <v>0</v>
      </c>
      <c r="Q864" s="210">
        <f>Q813*'Usages industrie'!$O42*(1+'Usages industrie'!$P42)^(Q$769-$D$769)/1000</f>
        <v>0</v>
      </c>
      <c r="R864" s="210">
        <f>R813*'Usages industrie'!$O42*(1+'Usages industrie'!$P42)^(R$769-$D$769)/1000</f>
        <v>0</v>
      </c>
    </row>
    <row r="865" spans="1:18" hidden="1" outlineLevel="2" x14ac:dyDescent="0.35">
      <c r="A865" s="209" t="str">
        <f>'Usages industrie'!A43</f>
        <v>Usage industriel n°40</v>
      </c>
      <c r="B865" s="209" t="s">
        <v>639</v>
      </c>
      <c r="C865" s="209"/>
      <c r="D865" s="210">
        <f>D814*'Usages industrie'!$O43*(1+'Usages industrie'!$P43)^(D$769-$D$769)/1000</f>
        <v>0</v>
      </c>
      <c r="E865" s="210">
        <f>E814*'Usages industrie'!$O43*(1+'Usages industrie'!$P43)^(E$769-$D$769)/1000</f>
        <v>0</v>
      </c>
      <c r="F865" s="210">
        <f>F814*'Usages industrie'!$O43*(1+'Usages industrie'!$P43)^(F$769-$D$769)/1000</f>
        <v>0</v>
      </c>
      <c r="G865" s="210">
        <f>G814*'Usages industrie'!$O43*(1+'Usages industrie'!$P43)^(G$769-$D$769)/1000</f>
        <v>0</v>
      </c>
      <c r="H865" s="210">
        <f>H814*'Usages industrie'!$O43*(1+'Usages industrie'!$P43)^(H$769-$D$769)/1000</f>
        <v>0</v>
      </c>
      <c r="I865" s="210">
        <f>I814*'Usages industrie'!$O43*(1+'Usages industrie'!$P43)^(I$769-$D$769)/1000</f>
        <v>0</v>
      </c>
      <c r="J865" s="210">
        <f>J814*'Usages industrie'!$O43*(1+'Usages industrie'!$P43)^(J$769-$D$769)/1000</f>
        <v>0</v>
      </c>
      <c r="K865" s="210">
        <f>K814*'Usages industrie'!$O43*(1+'Usages industrie'!$P43)^(K$769-$D$769)/1000</f>
        <v>0</v>
      </c>
      <c r="L865" s="210">
        <f>L814*'Usages industrie'!$O43*(1+'Usages industrie'!$P43)^(L$769-$D$769)/1000</f>
        <v>0</v>
      </c>
      <c r="M865" s="210">
        <f>M814*'Usages industrie'!$O43*(1+'Usages industrie'!$P43)^(M$769-$D$769)/1000</f>
        <v>0</v>
      </c>
      <c r="N865" s="210">
        <f>N814*'Usages industrie'!$O43*(1+'Usages industrie'!$P43)^(N$769-$D$769)/1000</f>
        <v>0</v>
      </c>
      <c r="O865" s="210">
        <f>O814*'Usages industrie'!$O43*(1+'Usages industrie'!$P43)^(O$769-$D$769)/1000</f>
        <v>0</v>
      </c>
      <c r="P865" s="210">
        <f>P814*'Usages industrie'!$O43*(1+'Usages industrie'!$P43)^(P$769-$D$769)/1000</f>
        <v>0</v>
      </c>
      <c r="Q865" s="210">
        <f>Q814*'Usages industrie'!$O43*(1+'Usages industrie'!$P43)^(Q$769-$D$769)/1000</f>
        <v>0</v>
      </c>
      <c r="R865" s="210">
        <f>R814*'Usages industrie'!$O43*(1+'Usages industrie'!$P43)^(R$769-$D$769)/1000</f>
        <v>0</v>
      </c>
    </row>
    <row r="866" spans="1:18" hidden="1" outlineLevel="2" x14ac:dyDescent="0.35">
      <c r="A866" s="209" t="str">
        <f>'Usages industrie'!A44</f>
        <v>Usage industriel n°41</v>
      </c>
      <c r="B866" s="209" t="s">
        <v>639</v>
      </c>
      <c r="C866" s="209"/>
      <c r="D866" s="210">
        <f>D815*'Usages industrie'!$O44*(1+'Usages industrie'!$P44)^(D$769-$D$769)/1000</f>
        <v>0</v>
      </c>
      <c r="E866" s="210">
        <f>E815*'Usages industrie'!$O44*(1+'Usages industrie'!$P44)^(E$769-$D$769)/1000</f>
        <v>0</v>
      </c>
      <c r="F866" s="210">
        <f>F815*'Usages industrie'!$O44*(1+'Usages industrie'!$P44)^(F$769-$D$769)/1000</f>
        <v>0</v>
      </c>
      <c r="G866" s="210">
        <f>G815*'Usages industrie'!$O44*(1+'Usages industrie'!$P44)^(G$769-$D$769)/1000</f>
        <v>0</v>
      </c>
      <c r="H866" s="210">
        <f>H815*'Usages industrie'!$O44*(1+'Usages industrie'!$P44)^(H$769-$D$769)/1000</f>
        <v>0</v>
      </c>
      <c r="I866" s="210">
        <f>I815*'Usages industrie'!$O44*(1+'Usages industrie'!$P44)^(I$769-$D$769)/1000</f>
        <v>0</v>
      </c>
      <c r="J866" s="210">
        <f>J815*'Usages industrie'!$O44*(1+'Usages industrie'!$P44)^(J$769-$D$769)/1000</f>
        <v>0</v>
      </c>
      <c r="K866" s="210">
        <f>K815*'Usages industrie'!$O44*(1+'Usages industrie'!$P44)^(K$769-$D$769)/1000</f>
        <v>0</v>
      </c>
      <c r="L866" s="210">
        <f>L815*'Usages industrie'!$O44*(1+'Usages industrie'!$P44)^(L$769-$D$769)/1000</f>
        <v>0</v>
      </c>
      <c r="M866" s="210">
        <f>M815*'Usages industrie'!$O44*(1+'Usages industrie'!$P44)^(M$769-$D$769)/1000</f>
        <v>0</v>
      </c>
      <c r="N866" s="210">
        <f>N815*'Usages industrie'!$O44*(1+'Usages industrie'!$P44)^(N$769-$D$769)/1000</f>
        <v>0</v>
      </c>
      <c r="O866" s="210">
        <f>O815*'Usages industrie'!$O44*(1+'Usages industrie'!$P44)^(O$769-$D$769)/1000</f>
        <v>0</v>
      </c>
      <c r="P866" s="210">
        <f>P815*'Usages industrie'!$O44*(1+'Usages industrie'!$P44)^(P$769-$D$769)/1000</f>
        <v>0</v>
      </c>
      <c r="Q866" s="210">
        <f>Q815*'Usages industrie'!$O44*(1+'Usages industrie'!$P44)^(Q$769-$D$769)/1000</f>
        <v>0</v>
      </c>
      <c r="R866" s="210">
        <f>R815*'Usages industrie'!$O44*(1+'Usages industrie'!$P44)^(R$769-$D$769)/1000</f>
        <v>0</v>
      </c>
    </row>
    <row r="867" spans="1:18" hidden="1" outlineLevel="2" x14ac:dyDescent="0.35">
      <c r="A867" s="209" t="str">
        <f>'Usages industrie'!A45</f>
        <v>Usage industriel n°42</v>
      </c>
      <c r="B867" s="209" t="s">
        <v>639</v>
      </c>
      <c r="C867" s="209"/>
      <c r="D867" s="210">
        <f>D816*'Usages industrie'!$O45*(1+'Usages industrie'!$P45)^(D$769-$D$769)/1000</f>
        <v>0</v>
      </c>
      <c r="E867" s="210">
        <f>E816*'Usages industrie'!$O45*(1+'Usages industrie'!$P45)^(E$769-$D$769)/1000</f>
        <v>0</v>
      </c>
      <c r="F867" s="210">
        <f>F816*'Usages industrie'!$O45*(1+'Usages industrie'!$P45)^(F$769-$D$769)/1000</f>
        <v>0</v>
      </c>
      <c r="G867" s="210">
        <f>G816*'Usages industrie'!$O45*(1+'Usages industrie'!$P45)^(G$769-$D$769)/1000</f>
        <v>0</v>
      </c>
      <c r="H867" s="210">
        <f>H816*'Usages industrie'!$O45*(1+'Usages industrie'!$P45)^(H$769-$D$769)/1000</f>
        <v>0</v>
      </c>
      <c r="I867" s="210">
        <f>I816*'Usages industrie'!$O45*(1+'Usages industrie'!$P45)^(I$769-$D$769)/1000</f>
        <v>0</v>
      </c>
      <c r="J867" s="210">
        <f>J816*'Usages industrie'!$O45*(1+'Usages industrie'!$P45)^(J$769-$D$769)/1000</f>
        <v>0</v>
      </c>
      <c r="K867" s="210">
        <f>K816*'Usages industrie'!$O45*(1+'Usages industrie'!$P45)^(K$769-$D$769)/1000</f>
        <v>0</v>
      </c>
      <c r="L867" s="210">
        <f>L816*'Usages industrie'!$O45*(1+'Usages industrie'!$P45)^(L$769-$D$769)/1000</f>
        <v>0</v>
      </c>
      <c r="M867" s="210">
        <f>M816*'Usages industrie'!$O45*(1+'Usages industrie'!$P45)^(M$769-$D$769)/1000</f>
        <v>0</v>
      </c>
      <c r="N867" s="210">
        <f>N816*'Usages industrie'!$O45*(1+'Usages industrie'!$P45)^(N$769-$D$769)/1000</f>
        <v>0</v>
      </c>
      <c r="O867" s="210">
        <f>O816*'Usages industrie'!$O45*(1+'Usages industrie'!$P45)^(O$769-$D$769)/1000</f>
        <v>0</v>
      </c>
      <c r="P867" s="210">
        <f>P816*'Usages industrie'!$O45*(1+'Usages industrie'!$P45)^(P$769-$D$769)/1000</f>
        <v>0</v>
      </c>
      <c r="Q867" s="210">
        <f>Q816*'Usages industrie'!$O45*(1+'Usages industrie'!$P45)^(Q$769-$D$769)/1000</f>
        <v>0</v>
      </c>
      <c r="R867" s="210">
        <f>R816*'Usages industrie'!$O45*(1+'Usages industrie'!$P45)^(R$769-$D$769)/1000</f>
        <v>0</v>
      </c>
    </row>
    <row r="868" spans="1:18" hidden="1" outlineLevel="2" x14ac:dyDescent="0.35">
      <c r="A868" s="209" t="str">
        <f>'Usages industrie'!A46</f>
        <v>Usage industriel n°43</v>
      </c>
      <c r="B868" s="209" t="s">
        <v>639</v>
      </c>
      <c r="C868" s="209"/>
      <c r="D868" s="210">
        <f>D817*'Usages industrie'!$O46*(1+'Usages industrie'!$P46)^(D$769-$D$769)/1000</f>
        <v>0</v>
      </c>
      <c r="E868" s="210">
        <f>E817*'Usages industrie'!$O46*(1+'Usages industrie'!$P46)^(E$769-$D$769)/1000</f>
        <v>0</v>
      </c>
      <c r="F868" s="210">
        <f>F817*'Usages industrie'!$O46*(1+'Usages industrie'!$P46)^(F$769-$D$769)/1000</f>
        <v>0</v>
      </c>
      <c r="G868" s="210">
        <f>G817*'Usages industrie'!$O46*(1+'Usages industrie'!$P46)^(G$769-$D$769)/1000</f>
        <v>0</v>
      </c>
      <c r="H868" s="210">
        <f>H817*'Usages industrie'!$O46*(1+'Usages industrie'!$P46)^(H$769-$D$769)/1000</f>
        <v>0</v>
      </c>
      <c r="I868" s="210">
        <f>I817*'Usages industrie'!$O46*(1+'Usages industrie'!$P46)^(I$769-$D$769)/1000</f>
        <v>0</v>
      </c>
      <c r="J868" s="210">
        <f>J817*'Usages industrie'!$O46*(1+'Usages industrie'!$P46)^(J$769-$D$769)/1000</f>
        <v>0</v>
      </c>
      <c r="K868" s="210">
        <f>K817*'Usages industrie'!$O46*(1+'Usages industrie'!$P46)^(K$769-$D$769)/1000</f>
        <v>0</v>
      </c>
      <c r="L868" s="210">
        <f>L817*'Usages industrie'!$O46*(1+'Usages industrie'!$P46)^(L$769-$D$769)/1000</f>
        <v>0</v>
      </c>
      <c r="M868" s="210">
        <f>M817*'Usages industrie'!$O46*(1+'Usages industrie'!$P46)^(M$769-$D$769)/1000</f>
        <v>0</v>
      </c>
      <c r="N868" s="210">
        <f>N817*'Usages industrie'!$O46*(1+'Usages industrie'!$P46)^(N$769-$D$769)/1000</f>
        <v>0</v>
      </c>
      <c r="O868" s="210">
        <f>O817*'Usages industrie'!$O46*(1+'Usages industrie'!$P46)^(O$769-$D$769)/1000</f>
        <v>0</v>
      </c>
      <c r="P868" s="210">
        <f>P817*'Usages industrie'!$O46*(1+'Usages industrie'!$P46)^(P$769-$D$769)/1000</f>
        <v>0</v>
      </c>
      <c r="Q868" s="210">
        <f>Q817*'Usages industrie'!$O46*(1+'Usages industrie'!$P46)^(Q$769-$D$769)/1000</f>
        <v>0</v>
      </c>
      <c r="R868" s="210">
        <f>R817*'Usages industrie'!$O46*(1+'Usages industrie'!$P46)^(R$769-$D$769)/1000</f>
        <v>0</v>
      </c>
    </row>
    <row r="869" spans="1:18" hidden="1" outlineLevel="2" x14ac:dyDescent="0.35">
      <c r="A869" s="209" t="str">
        <f>'Usages industrie'!A47</f>
        <v>Usage industriel n°44</v>
      </c>
      <c r="B869" s="209" t="s">
        <v>639</v>
      </c>
      <c r="C869" s="209"/>
      <c r="D869" s="210">
        <f>D818*'Usages industrie'!$O47*(1+'Usages industrie'!$P47)^(D$769-$D$769)/1000</f>
        <v>0</v>
      </c>
      <c r="E869" s="210">
        <f>E818*'Usages industrie'!$O47*(1+'Usages industrie'!$P47)^(E$769-$D$769)/1000</f>
        <v>0</v>
      </c>
      <c r="F869" s="210">
        <f>F818*'Usages industrie'!$O47*(1+'Usages industrie'!$P47)^(F$769-$D$769)/1000</f>
        <v>0</v>
      </c>
      <c r="G869" s="210">
        <f>G818*'Usages industrie'!$O47*(1+'Usages industrie'!$P47)^(G$769-$D$769)/1000</f>
        <v>0</v>
      </c>
      <c r="H869" s="210">
        <f>H818*'Usages industrie'!$O47*(1+'Usages industrie'!$P47)^(H$769-$D$769)/1000</f>
        <v>0</v>
      </c>
      <c r="I869" s="210">
        <f>I818*'Usages industrie'!$O47*(1+'Usages industrie'!$P47)^(I$769-$D$769)/1000</f>
        <v>0</v>
      </c>
      <c r="J869" s="210">
        <f>J818*'Usages industrie'!$O47*(1+'Usages industrie'!$P47)^(J$769-$D$769)/1000</f>
        <v>0</v>
      </c>
      <c r="K869" s="210">
        <f>K818*'Usages industrie'!$O47*(1+'Usages industrie'!$P47)^(K$769-$D$769)/1000</f>
        <v>0</v>
      </c>
      <c r="L869" s="210">
        <f>L818*'Usages industrie'!$O47*(1+'Usages industrie'!$P47)^(L$769-$D$769)/1000</f>
        <v>0</v>
      </c>
      <c r="M869" s="210">
        <f>M818*'Usages industrie'!$O47*(1+'Usages industrie'!$P47)^(M$769-$D$769)/1000</f>
        <v>0</v>
      </c>
      <c r="N869" s="210">
        <f>N818*'Usages industrie'!$O47*(1+'Usages industrie'!$P47)^(N$769-$D$769)/1000</f>
        <v>0</v>
      </c>
      <c r="O869" s="210">
        <f>O818*'Usages industrie'!$O47*(1+'Usages industrie'!$P47)^(O$769-$D$769)/1000</f>
        <v>0</v>
      </c>
      <c r="P869" s="210">
        <f>P818*'Usages industrie'!$O47*(1+'Usages industrie'!$P47)^(P$769-$D$769)/1000</f>
        <v>0</v>
      </c>
      <c r="Q869" s="210">
        <f>Q818*'Usages industrie'!$O47*(1+'Usages industrie'!$P47)^(Q$769-$D$769)/1000</f>
        <v>0</v>
      </c>
      <c r="R869" s="210">
        <f>R818*'Usages industrie'!$O47*(1+'Usages industrie'!$P47)^(R$769-$D$769)/1000</f>
        <v>0</v>
      </c>
    </row>
    <row r="870" spans="1:18" hidden="1" outlineLevel="2" x14ac:dyDescent="0.35">
      <c r="A870" s="209" t="str">
        <f>'Usages industrie'!A48</f>
        <v>Usage industriel n°45</v>
      </c>
      <c r="B870" s="209" t="s">
        <v>639</v>
      </c>
      <c r="C870" s="209"/>
      <c r="D870" s="210">
        <f>D819*'Usages industrie'!$O48*(1+'Usages industrie'!$P48)^(D$769-$D$769)/1000</f>
        <v>0</v>
      </c>
      <c r="E870" s="210">
        <f>E819*'Usages industrie'!$O48*(1+'Usages industrie'!$P48)^(E$769-$D$769)/1000</f>
        <v>0</v>
      </c>
      <c r="F870" s="210">
        <f>F819*'Usages industrie'!$O48*(1+'Usages industrie'!$P48)^(F$769-$D$769)/1000</f>
        <v>0</v>
      </c>
      <c r="G870" s="210">
        <f>G819*'Usages industrie'!$O48*(1+'Usages industrie'!$P48)^(G$769-$D$769)/1000</f>
        <v>0</v>
      </c>
      <c r="H870" s="210">
        <f>H819*'Usages industrie'!$O48*(1+'Usages industrie'!$P48)^(H$769-$D$769)/1000</f>
        <v>0</v>
      </c>
      <c r="I870" s="210">
        <f>I819*'Usages industrie'!$O48*(1+'Usages industrie'!$P48)^(I$769-$D$769)/1000</f>
        <v>0</v>
      </c>
      <c r="J870" s="210">
        <f>J819*'Usages industrie'!$O48*(1+'Usages industrie'!$P48)^(J$769-$D$769)/1000</f>
        <v>0</v>
      </c>
      <c r="K870" s="210">
        <f>K819*'Usages industrie'!$O48*(1+'Usages industrie'!$P48)^(K$769-$D$769)/1000</f>
        <v>0</v>
      </c>
      <c r="L870" s="210">
        <f>L819*'Usages industrie'!$O48*(1+'Usages industrie'!$P48)^(L$769-$D$769)/1000</f>
        <v>0</v>
      </c>
      <c r="M870" s="210">
        <f>M819*'Usages industrie'!$O48*(1+'Usages industrie'!$P48)^(M$769-$D$769)/1000</f>
        <v>0</v>
      </c>
      <c r="N870" s="210">
        <f>N819*'Usages industrie'!$O48*(1+'Usages industrie'!$P48)^(N$769-$D$769)/1000</f>
        <v>0</v>
      </c>
      <c r="O870" s="210">
        <f>O819*'Usages industrie'!$O48*(1+'Usages industrie'!$P48)^(O$769-$D$769)/1000</f>
        <v>0</v>
      </c>
      <c r="P870" s="210">
        <f>P819*'Usages industrie'!$O48*(1+'Usages industrie'!$P48)^(P$769-$D$769)/1000</f>
        <v>0</v>
      </c>
      <c r="Q870" s="210">
        <f>Q819*'Usages industrie'!$O48*(1+'Usages industrie'!$P48)^(Q$769-$D$769)/1000</f>
        <v>0</v>
      </c>
      <c r="R870" s="210">
        <f>R819*'Usages industrie'!$O48*(1+'Usages industrie'!$P48)^(R$769-$D$769)/1000</f>
        <v>0</v>
      </c>
    </row>
    <row r="871" spans="1:18" hidden="1" outlineLevel="2" x14ac:dyDescent="0.35">
      <c r="A871" s="209" t="str">
        <f>'Usages industrie'!A49</f>
        <v>Usage industriel n°46</v>
      </c>
      <c r="B871" s="209" t="s">
        <v>639</v>
      </c>
      <c r="C871" s="209"/>
      <c r="D871" s="210">
        <f>D820*'Usages industrie'!$O49*(1+'Usages industrie'!$P49)^(D$769-$D$769)/1000</f>
        <v>0</v>
      </c>
      <c r="E871" s="210">
        <f>E820*'Usages industrie'!$O49*(1+'Usages industrie'!$P49)^(E$769-$D$769)/1000</f>
        <v>0</v>
      </c>
      <c r="F871" s="210">
        <f>F820*'Usages industrie'!$O49*(1+'Usages industrie'!$P49)^(F$769-$D$769)/1000</f>
        <v>0</v>
      </c>
      <c r="G871" s="210">
        <f>G820*'Usages industrie'!$O49*(1+'Usages industrie'!$P49)^(G$769-$D$769)/1000</f>
        <v>0</v>
      </c>
      <c r="H871" s="210">
        <f>H820*'Usages industrie'!$O49*(1+'Usages industrie'!$P49)^(H$769-$D$769)/1000</f>
        <v>0</v>
      </c>
      <c r="I871" s="210">
        <f>I820*'Usages industrie'!$O49*(1+'Usages industrie'!$P49)^(I$769-$D$769)/1000</f>
        <v>0</v>
      </c>
      <c r="J871" s="210">
        <f>J820*'Usages industrie'!$O49*(1+'Usages industrie'!$P49)^(J$769-$D$769)/1000</f>
        <v>0</v>
      </c>
      <c r="K871" s="210">
        <f>K820*'Usages industrie'!$O49*(1+'Usages industrie'!$P49)^(K$769-$D$769)/1000</f>
        <v>0</v>
      </c>
      <c r="L871" s="210">
        <f>L820*'Usages industrie'!$O49*(1+'Usages industrie'!$P49)^(L$769-$D$769)/1000</f>
        <v>0</v>
      </c>
      <c r="M871" s="210">
        <f>M820*'Usages industrie'!$O49*(1+'Usages industrie'!$P49)^(M$769-$D$769)/1000</f>
        <v>0</v>
      </c>
      <c r="N871" s="210">
        <f>N820*'Usages industrie'!$O49*(1+'Usages industrie'!$P49)^(N$769-$D$769)/1000</f>
        <v>0</v>
      </c>
      <c r="O871" s="210">
        <f>O820*'Usages industrie'!$O49*(1+'Usages industrie'!$P49)^(O$769-$D$769)/1000</f>
        <v>0</v>
      </c>
      <c r="P871" s="210">
        <f>P820*'Usages industrie'!$O49*(1+'Usages industrie'!$P49)^(P$769-$D$769)/1000</f>
        <v>0</v>
      </c>
      <c r="Q871" s="210">
        <f>Q820*'Usages industrie'!$O49*(1+'Usages industrie'!$P49)^(Q$769-$D$769)/1000</f>
        <v>0</v>
      </c>
      <c r="R871" s="210">
        <f>R820*'Usages industrie'!$O49*(1+'Usages industrie'!$P49)^(R$769-$D$769)/1000</f>
        <v>0</v>
      </c>
    </row>
    <row r="872" spans="1:18" hidden="1" outlineLevel="2" x14ac:dyDescent="0.35">
      <c r="A872" s="209" t="str">
        <f>'Usages industrie'!A50</f>
        <v>Usage industriel n°47</v>
      </c>
      <c r="B872" s="209" t="s">
        <v>639</v>
      </c>
      <c r="C872" s="209"/>
      <c r="D872" s="210">
        <f>D821*'Usages industrie'!$O50*(1+'Usages industrie'!$P50)^(D$769-$D$769)/1000</f>
        <v>0</v>
      </c>
      <c r="E872" s="210">
        <f>E821*'Usages industrie'!$O50*(1+'Usages industrie'!$P50)^(E$769-$D$769)/1000</f>
        <v>0</v>
      </c>
      <c r="F872" s="210">
        <f>F821*'Usages industrie'!$O50*(1+'Usages industrie'!$P50)^(F$769-$D$769)/1000</f>
        <v>0</v>
      </c>
      <c r="G872" s="210">
        <f>G821*'Usages industrie'!$O50*(1+'Usages industrie'!$P50)^(G$769-$D$769)/1000</f>
        <v>0</v>
      </c>
      <c r="H872" s="210">
        <f>H821*'Usages industrie'!$O50*(1+'Usages industrie'!$P50)^(H$769-$D$769)/1000</f>
        <v>0</v>
      </c>
      <c r="I872" s="210">
        <f>I821*'Usages industrie'!$O50*(1+'Usages industrie'!$P50)^(I$769-$D$769)/1000</f>
        <v>0</v>
      </c>
      <c r="J872" s="210">
        <f>J821*'Usages industrie'!$O50*(1+'Usages industrie'!$P50)^(J$769-$D$769)/1000</f>
        <v>0</v>
      </c>
      <c r="K872" s="210">
        <f>K821*'Usages industrie'!$O50*(1+'Usages industrie'!$P50)^(K$769-$D$769)/1000</f>
        <v>0</v>
      </c>
      <c r="L872" s="210">
        <f>L821*'Usages industrie'!$O50*(1+'Usages industrie'!$P50)^(L$769-$D$769)/1000</f>
        <v>0</v>
      </c>
      <c r="M872" s="210">
        <f>M821*'Usages industrie'!$O50*(1+'Usages industrie'!$P50)^(M$769-$D$769)/1000</f>
        <v>0</v>
      </c>
      <c r="N872" s="210">
        <f>N821*'Usages industrie'!$O50*(1+'Usages industrie'!$P50)^(N$769-$D$769)/1000</f>
        <v>0</v>
      </c>
      <c r="O872" s="210">
        <f>O821*'Usages industrie'!$O50*(1+'Usages industrie'!$P50)^(O$769-$D$769)/1000</f>
        <v>0</v>
      </c>
      <c r="P872" s="210">
        <f>P821*'Usages industrie'!$O50*(1+'Usages industrie'!$P50)^(P$769-$D$769)/1000</f>
        <v>0</v>
      </c>
      <c r="Q872" s="210">
        <f>Q821*'Usages industrie'!$O50*(1+'Usages industrie'!$P50)^(Q$769-$D$769)/1000</f>
        <v>0</v>
      </c>
      <c r="R872" s="210">
        <f>R821*'Usages industrie'!$O50*(1+'Usages industrie'!$P50)^(R$769-$D$769)/1000</f>
        <v>0</v>
      </c>
    </row>
    <row r="873" spans="1:18" hidden="1" outlineLevel="2" x14ac:dyDescent="0.35">
      <c r="A873" s="209" t="str">
        <f>'Usages industrie'!A51</f>
        <v>Usage industriel n°48</v>
      </c>
      <c r="B873" s="209" t="s">
        <v>639</v>
      </c>
      <c r="C873" s="209"/>
      <c r="D873" s="210">
        <f>D822*'Usages industrie'!$O51*(1+'Usages industrie'!$P51)^(D$769-$D$769)/1000</f>
        <v>0</v>
      </c>
      <c r="E873" s="210">
        <f>E822*'Usages industrie'!$O51*(1+'Usages industrie'!$P51)^(E$769-$D$769)/1000</f>
        <v>0</v>
      </c>
      <c r="F873" s="210">
        <f>F822*'Usages industrie'!$O51*(1+'Usages industrie'!$P51)^(F$769-$D$769)/1000</f>
        <v>0</v>
      </c>
      <c r="G873" s="210">
        <f>G822*'Usages industrie'!$O51*(1+'Usages industrie'!$P51)^(G$769-$D$769)/1000</f>
        <v>0</v>
      </c>
      <c r="H873" s="210">
        <f>H822*'Usages industrie'!$O51*(1+'Usages industrie'!$P51)^(H$769-$D$769)/1000</f>
        <v>0</v>
      </c>
      <c r="I873" s="210">
        <f>I822*'Usages industrie'!$O51*(1+'Usages industrie'!$P51)^(I$769-$D$769)/1000</f>
        <v>0</v>
      </c>
      <c r="J873" s="210">
        <f>J822*'Usages industrie'!$O51*(1+'Usages industrie'!$P51)^(J$769-$D$769)/1000</f>
        <v>0</v>
      </c>
      <c r="K873" s="210">
        <f>K822*'Usages industrie'!$O51*(1+'Usages industrie'!$P51)^(K$769-$D$769)/1000</f>
        <v>0</v>
      </c>
      <c r="L873" s="210">
        <f>L822*'Usages industrie'!$O51*(1+'Usages industrie'!$P51)^(L$769-$D$769)/1000</f>
        <v>0</v>
      </c>
      <c r="M873" s="210">
        <f>M822*'Usages industrie'!$O51*(1+'Usages industrie'!$P51)^(M$769-$D$769)/1000</f>
        <v>0</v>
      </c>
      <c r="N873" s="210">
        <f>N822*'Usages industrie'!$O51*(1+'Usages industrie'!$P51)^(N$769-$D$769)/1000</f>
        <v>0</v>
      </c>
      <c r="O873" s="210">
        <f>O822*'Usages industrie'!$O51*(1+'Usages industrie'!$P51)^(O$769-$D$769)/1000</f>
        <v>0</v>
      </c>
      <c r="P873" s="210">
        <f>P822*'Usages industrie'!$O51*(1+'Usages industrie'!$P51)^(P$769-$D$769)/1000</f>
        <v>0</v>
      </c>
      <c r="Q873" s="210">
        <f>Q822*'Usages industrie'!$O51*(1+'Usages industrie'!$P51)^(Q$769-$D$769)/1000</f>
        <v>0</v>
      </c>
      <c r="R873" s="210">
        <f>R822*'Usages industrie'!$O51*(1+'Usages industrie'!$P51)^(R$769-$D$769)/1000</f>
        <v>0</v>
      </c>
    </row>
    <row r="874" spans="1:18" hidden="1" outlineLevel="2" x14ac:dyDescent="0.35">
      <c r="A874" s="209" t="str">
        <f>'Usages industrie'!A52</f>
        <v>Usage industriel n°49</v>
      </c>
      <c r="B874" s="209" t="s">
        <v>639</v>
      </c>
      <c r="C874" s="209"/>
      <c r="D874" s="210">
        <f>D823*'Usages industrie'!$O52*(1+'Usages industrie'!$P52)^(D$769-$D$769)/1000</f>
        <v>0</v>
      </c>
      <c r="E874" s="210">
        <f>E823*'Usages industrie'!$O52*(1+'Usages industrie'!$P52)^(E$769-$D$769)/1000</f>
        <v>0</v>
      </c>
      <c r="F874" s="210">
        <f>F823*'Usages industrie'!$O52*(1+'Usages industrie'!$P52)^(F$769-$D$769)/1000</f>
        <v>0</v>
      </c>
      <c r="G874" s="210">
        <f>G823*'Usages industrie'!$O52*(1+'Usages industrie'!$P52)^(G$769-$D$769)/1000</f>
        <v>0</v>
      </c>
      <c r="H874" s="210">
        <f>H823*'Usages industrie'!$O52*(1+'Usages industrie'!$P52)^(H$769-$D$769)/1000</f>
        <v>0</v>
      </c>
      <c r="I874" s="210">
        <f>I823*'Usages industrie'!$O52*(1+'Usages industrie'!$P52)^(I$769-$D$769)/1000</f>
        <v>0</v>
      </c>
      <c r="J874" s="210">
        <f>J823*'Usages industrie'!$O52*(1+'Usages industrie'!$P52)^(J$769-$D$769)/1000</f>
        <v>0</v>
      </c>
      <c r="K874" s="210">
        <f>K823*'Usages industrie'!$O52*(1+'Usages industrie'!$P52)^(K$769-$D$769)/1000</f>
        <v>0</v>
      </c>
      <c r="L874" s="210">
        <f>L823*'Usages industrie'!$O52*(1+'Usages industrie'!$P52)^(L$769-$D$769)/1000</f>
        <v>0</v>
      </c>
      <c r="M874" s="210">
        <f>M823*'Usages industrie'!$O52*(1+'Usages industrie'!$P52)^(M$769-$D$769)/1000</f>
        <v>0</v>
      </c>
      <c r="N874" s="210">
        <f>N823*'Usages industrie'!$O52*(1+'Usages industrie'!$P52)^(N$769-$D$769)/1000</f>
        <v>0</v>
      </c>
      <c r="O874" s="210">
        <f>O823*'Usages industrie'!$O52*(1+'Usages industrie'!$P52)^(O$769-$D$769)/1000</f>
        <v>0</v>
      </c>
      <c r="P874" s="210">
        <f>P823*'Usages industrie'!$O52*(1+'Usages industrie'!$P52)^(P$769-$D$769)/1000</f>
        <v>0</v>
      </c>
      <c r="Q874" s="210">
        <f>Q823*'Usages industrie'!$O52*(1+'Usages industrie'!$P52)^(Q$769-$D$769)/1000</f>
        <v>0</v>
      </c>
      <c r="R874" s="210">
        <f>R823*'Usages industrie'!$O52*(1+'Usages industrie'!$P52)^(R$769-$D$769)/1000</f>
        <v>0</v>
      </c>
    </row>
    <row r="875" spans="1:18" hidden="1" outlineLevel="2" x14ac:dyDescent="0.35">
      <c r="A875" s="209" t="str">
        <f>'Usages industrie'!A53</f>
        <v>Usage industriel n°50</v>
      </c>
      <c r="B875" s="209" t="s">
        <v>639</v>
      </c>
      <c r="C875" s="209"/>
      <c r="D875" s="210">
        <f>D824*'Usages industrie'!$O53*(1+'Usages industrie'!$P53)^(D$769-$D$769)/1000</f>
        <v>0</v>
      </c>
      <c r="E875" s="210">
        <f>E824*'Usages industrie'!$O53*(1+'Usages industrie'!$P53)^(E$769-$D$769)/1000</f>
        <v>0</v>
      </c>
      <c r="F875" s="210">
        <f>F824*'Usages industrie'!$O53*(1+'Usages industrie'!$P53)^(F$769-$D$769)/1000</f>
        <v>0</v>
      </c>
      <c r="G875" s="210">
        <f>G824*'Usages industrie'!$O53*(1+'Usages industrie'!$P53)^(G$769-$D$769)/1000</f>
        <v>0</v>
      </c>
      <c r="H875" s="210">
        <f>H824*'Usages industrie'!$O53*(1+'Usages industrie'!$P53)^(H$769-$D$769)/1000</f>
        <v>0</v>
      </c>
      <c r="I875" s="210">
        <f>I824*'Usages industrie'!$O53*(1+'Usages industrie'!$P53)^(I$769-$D$769)/1000</f>
        <v>0</v>
      </c>
      <c r="J875" s="210">
        <f>J824*'Usages industrie'!$O53*(1+'Usages industrie'!$P53)^(J$769-$D$769)/1000</f>
        <v>0</v>
      </c>
      <c r="K875" s="210">
        <f>K824*'Usages industrie'!$O53*(1+'Usages industrie'!$P53)^(K$769-$D$769)/1000</f>
        <v>0</v>
      </c>
      <c r="L875" s="210">
        <f>L824*'Usages industrie'!$O53*(1+'Usages industrie'!$P53)^(L$769-$D$769)/1000</f>
        <v>0</v>
      </c>
      <c r="M875" s="210">
        <f>M824*'Usages industrie'!$O53*(1+'Usages industrie'!$P53)^(M$769-$D$769)/1000</f>
        <v>0</v>
      </c>
      <c r="N875" s="210">
        <f>N824*'Usages industrie'!$O53*(1+'Usages industrie'!$P53)^(N$769-$D$769)/1000</f>
        <v>0</v>
      </c>
      <c r="O875" s="210">
        <f>O824*'Usages industrie'!$O53*(1+'Usages industrie'!$P53)^(O$769-$D$769)/1000</f>
        <v>0</v>
      </c>
      <c r="P875" s="210">
        <f>P824*'Usages industrie'!$O53*(1+'Usages industrie'!$P53)^(P$769-$D$769)/1000</f>
        <v>0</v>
      </c>
      <c r="Q875" s="210">
        <f>Q824*'Usages industrie'!$O53*(1+'Usages industrie'!$P53)^(Q$769-$D$769)/1000</f>
        <v>0</v>
      </c>
      <c r="R875" s="210">
        <f>R824*'Usages industrie'!$O53*(1+'Usages industrie'!$P53)^(R$769-$D$769)/1000</f>
        <v>0</v>
      </c>
    </row>
    <row r="876" spans="1:18" hidden="1" outlineLevel="1" collapsed="1" x14ac:dyDescent="0.35">
      <c r="A876" s="209" t="s">
        <v>640</v>
      </c>
      <c r="B876" s="209"/>
      <c r="C876" s="209"/>
      <c r="D876" s="210">
        <f t="shared" ref="D876:R876" si="72">SUM(D826:D875)</f>
        <v>0</v>
      </c>
      <c r="E876" s="210">
        <f t="shared" si="72"/>
        <v>0</v>
      </c>
      <c r="F876" s="210">
        <f t="shared" si="72"/>
        <v>0</v>
      </c>
      <c r="G876" s="210">
        <f t="shared" si="72"/>
        <v>0</v>
      </c>
      <c r="H876" s="210">
        <f t="shared" si="72"/>
        <v>0</v>
      </c>
      <c r="I876" s="210">
        <f t="shared" si="72"/>
        <v>0</v>
      </c>
      <c r="J876" s="210">
        <f t="shared" si="72"/>
        <v>0</v>
      </c>
      <c r="K876" s="210">
        <f t="shared" si="72"/>
        <v>0</v>
      </c>
      <c r="L876" s="210">
        <f t="shared" si="72"/>
        <v>0</v>
      </c>
      <c r="M876" s="210">
        <f t="shared" si="72"/>
        <v>0</v>
      </c>
      <c r="N876" s="210">
        <f t="shared" si="72"/>
        <v>0</v>
      </c>
      <c r="O876" s="210">
        <f t="shared" si="72"/>
        <v>0</v>
      </c>
      <c r="P876" s="210">
        <f t="shared" si="72"/>
        <v>0</v>
      </c>
      <c r="Q876" s="210">
        <f t="shared" si="72"/>
        <v>0</v>
      </c>
      <c r="R876" s="210">
        <f t="shared" si="72"/>
        <v>0</v>
      </c>
    </row>
    <row r="877" spans="1:18" hidden="1" outlineLevel="1" x14ac:dyDescent="0.35">
      <c r="A877" s="43" t="s">
        <v>641</v>
      </c>
      <c r="B877" s="43"/>
      <c r="C877" s="43"/>
      <c r="D877" s="231"/>
      <c r="E877" s="231"/>
      <c r="F877" s="231"/>
      <c r="G877" s="231"/>
      <c r="H877" s="231"/>
      <c r="I877" s="231"/>
      <c r="J877" s="231"/>
      <c r="K877" s="231"/>
      <c r="L877" s="231"/>
      <c r="M877" s="231"/>
      <c r="N877" s="231"/>
      <c r="O877" s="231"/>
      <c r="P877" s="231"/>
      <c r="Q877" s="231"/>
      <c r="R877" s="231"/>
    </row>
    <row r="878" spans="1:18" hidden="1" outlineLevel="1" x14ac:dyDescent="0.35">
      <c r="A878" s="43" t="s">
        <v>642</v>
      </c>
      <c r="B878" s="43"/>
      <c r="C878" s="43"/>
      <c r="D878" s="231"/>
      <c r="E878" s="231"/>
      <c r="F878" s="231"/>
      <c r="G878" s="231"/>
      <c r="H878" s="231"/>
      <c r="I878" s="231"/>
      <c r="J878" s="231"/>
      <c r="K878" s="231"/>
      <c r="L878" s="231"/>
      <c r="M878" s="231"/>
      <c r="N878" s="231"/>
      <c r="O878" s="231"/>
      <c r="P878" s="231"/>
      <c r="Q878" s="231"/>
      <c r="R878" s="231"/>
    </row>
    <row r="879" spans="1:18" hidden="1" outlineLevel="1" x14ac:dyDescent="0.35">
      <c r="A879" s="43" t="s">
        <v>643</v>
      </c>
      <c r="B879" s="43"/>
      <c r="C879" s="43"/>
      <c r="D879" s="231"/>
      <c r="E879" s="231"/>
      <c r="F879" s="231"/>
      <c r="G879" s="231"/>
      <c r="H879" s="231"/>
      <c r="I879" s="231"/>
      <c r="J879" s="231"/>
      <c r="K879" s="231"/>
      <c r="L879" s="231"/>
      <c r="M879" s="231"/>
      <c r="N879" s="231"/>
      <c r="O879" s="231"/>
      <c r="P879" s="231"/>
      <c r="Q879" s="231"/>
      <c r="R879" s="231"/>
    </row>
    <row r="880" spans="1:18" hidden="1" outlineLevel="1" x14ac:dyDescent="0.35">
      <c r="A880" s="43" t="s">
        <v>644</v>
      </c>
      <c r="B880" s="43"/>
      <c r="C880" s="43"/>
      <c r="D880" s="231"/>
      <c r="E880" s="231"/>
      <c r="F880" s="231"/>
      <c r="G880" s="231"/>
      <c r="H880" s="231"/>
      <c r="I880" s="231"/>
      <c r="J880" s="231"/>
      <c r="K880" s="231"/>
      <c r="L880" s="231"/>
      <c r="M880" s="231"/>
      <c r="N880" s="231"/>
      <c r="O880" s="231"/>
      <c r="P880" s="231"/>
      <c r="Q880" s="231"/>
      <c r="R880" s="231"/>
    </row>
    <row r="881" spans="1:18" hidden="1" outlineLevel="1" x14ac:dyDescent="0.35">
      <c r="A881" s="43" t="s">
        <v>645</v>
      </c>
      <c r="B881" s="43"/>
      <c r="C881" s="43"/>
      <c r="D881" s="231"/>
      <c r="E881" s="231"/>
      <c r="F881" s="231"/>
      <c r="G881" s="231"/>
      <c r="H881" s="231"/>
      <c r="I881" s="231"/>
      <c r="J881" s="231"/>
      <c r="K881" s="231"/>
      <c r="L881" s="231"/>
      <c r="M881" s="231"/>
      <c r="N881" s="231"/>
      <c r="O881" s="231"/>
      <c r="P881" s="231"/>
      <c r="Q881" s="231"/>
      <c r="R881" s="231"/>
    </row>
    <row r="882" spans="1:18" hidden="1" outlineLevel="1" x14ac:dyDescent="0.35">
      <c r="A882" s="43" t="s">
        <v>646</v>
      </c>
      <c r="B882" s="43"/>
      <c r="C882" s="43"/>
      <c r="D882" s="231"/>
      <c r="E882" s="231"/>
      <c r="F882" s="231"/>
      <c r="G882" s="231"/>
      <c r="H882" s="231"/>
      <c r="I882" s="231"/>
      <c r="J882" s="231"/>
      <c r="K882" s="231"/>
      <c r="L882" s="231"/>
      <c r="M882" s="231"/>
      <c r="N882" s="231"/>
      <c r="O882" s="231"/>
      <c r="P882" s="231"/>
      <c r="Q882" s="231"/>
      <c r="R882" s="231"/>
    </row>
    <row r="883" spans="1:18" hidden="1" outlineLevel="1" x14ac:dyDescent="0.35">
      <c r="A883" s="211" t="s">
        <v>647</v>
      </c>
      <c r="B883" s="211"/>
      <c r="C883" s="209"/>
      <c r="D883" s="210">
        <f t="shared" ref="D883:R883" si="73">D876+D878+D880+D882</f>
        <v>0</v>
      </c>
      <c r="E883" s="210">
        <f t="shared" si="73"/>
        <v>0</v>
      </c>
      <c r="F883" s="210">
        <f t="shared" si="73"/>
        <v>0</v>
      </c>
      <c r="G883" s="210">
        <f t="shared" si="73"/>
        <v>0</v>
      </c>
      <c r="H883" s="210">
        <f t="shared" si="73"/>
        <v>0</v>
      </c>
      <c r="I883" s="210">
        <f t="shared" si="73"/>
        <v>0</v>
      </c>
      <c r="J883" s="210">
        <f t="shared" si="73"/>
        <v>0</v>
      </c>
      <c r="K883" s="210">
        <f t="shared" si="73"/>
        <v>0</v>
      </c>
      <c r="L883" s="210">
        <f t="shared" si="73"/>
        <v>0</v>
      </c>
      <c r="M883" s="210">
        <f t="shared" si="73"/>
        <v>0</v>
      </c>
      <c r="N883" s="210">
        <f t="shared" si="73"/>
        <v>0</v>
      </c>
      <c r="O883" s="210">
        <f t="shared" si="73"/>
        <v>0</v>
      </c>
      <c r="P883" s="210">
        <f t="shared" si="73"/>
        <v>0</v>
      </c>
      <c r="Q883" s="210">
        <f t="shared" si="73"/>
        <v>0</v>
      </c>
      <c r="R883" s="210">
        <f t="shared" si="73"/>
        <v>0</v>
      </c>
    </row>
    <row r="884" spans="1:18" hidden="1" outlineLevel="1" x14ac:dyDescent="0.35"/>
    <row r="885" spans="1:18" hidden="1" outlineLevel="1" x14ac:dyDescent="0.35">
      <c r="A885" s="273" t="s">
        <v>648</v>
      </c>
      <c r="B885" s="212" t="s">
        <v>649</v>
      </c>
      <c r="C885" s="43"/>
      <c r="D885" s="231">
        <v>10000</v>
      </c>
      <c r="E885" s="231">
        <v>10000</v>
      </c>
      <c r="F885" s="231"/>
      <c r="G885" s="231"/>
      <c r="H885" s="231"/>
      <c r="I885" s="231"/>
      <c r="J885" s="231"/>
      <c r="K885" s="231"/>
      <c r="L885" s="231"/>
      <c r="M885" s="231"/>
      <c r="N885" s="231"/>
      <c r="O885" s="231"/>
      <c r="P885" s="231"/>
      <c r="Q885" s="231"/>
      <c r="R885" s="231"/>
    </row>
    <row r="886" spans="1:18" hidden="1" outlineLevel="1" x14ac:dyDescent="0.35">
      <c r="A886" s="273"/>
      <c r="B886" s="213" t="s">
        <v>650</v>
      </c>
      <c r="C886" s="209"/>
      <c r="D886" s="210">
        <f>IF($B766&lt;&gt;"",D885*(VLOOKUP($B766,Production!$G4:$P53,10)*(1+VLOOKUP($B766,Production!$G4:$Q53,11))^(D769-$D769))/1000,0)</f>
        <v>0</v>
      </c>
      <c r="E886" s="210">
        <f>IF($B766&lt;&gt;"",E885*(VLOOKUP($B766,Production!$G4:$P53,10)*(1+VLOOKUP($B766,Production!$G4:$Q53,11))^(E769-$D769))/1000,0)</f>
        <v>0</v>
      </c>
      <c r="F886" s="210">
        <f>IF($B766&lt;&gt;"",F885*(VLOOKUP($B766,Production!$G4:$P53,10)*(1+VLOOKUP($B766,Production!$G4:$Q53,11))^(F769-$D769))/1000,0)</f>
        <v>0</v>
      </c>
      <c r="G886" s="210">
        <f>IF($B766&lt;&gt;"",G885*(VLOOKUP($B766,Production!$G4:$P53,10)*(1+VLOOKUP($B766,Production!$G4:$Q53,11))^(G769-$D769))/1000,0)</f>
        <v>0</v>
      </c>
      <c r="H886" s="210">
        <f>IF($B766&lt;&gt;"",H885*(VLOOKUP($B766,Production!$G4:$P53,10)*(1+VLOOKUP($B766,Production!$G4:$Q53,11))^(H769-$D769))/1000,0)</f>
        <v>0</v>
      </c>
      <c r="I886" s="210">
        <f>IF($B766&lt;&gt;"",I885*(VLOOKUP($B766,Production!$G4:$P53,10)*(1+VLOOKUP($B766,Production!$G4:$Q53,11))^(I769-$D769))/1000,0)</f>
        <v>0</v>
      </c>
      <c r="J886" s="210">
        <f>IF($B766&lt;&gt;"",J885*(VLOOKUP($B766,Production!$G4:$P53,10)*(1+VLOOKUP($B766,Production!$G4:$Q53,11))^(J769-$D769))/1000,0)</f>
        <v>0</v>
      </c>
      <c r="K886" s="210">
        <f>IF($B766&lt;&gt;"",K885*(VLOOKUP($B766,Production!$G4:$P53,10)*(1+VLOOKUP($B766,Production!$G4:$Q53,11))^(K769-$D769))/1000,0)</f>
        <v>0</v>
      </c>
      <c r="L886" s="210">
        <f>IF($B766&lt;&gt;"",L885*(VLOOKUP($B766,Production!$G4:$P53,10)*(1+VLOOKUP($B766,Production!$G4:$Q53,11))^(L769-$D769))/1000,0)</f>
        <v>0</v>
      </c>
      <c r="M886" s="210">
        <f>IF($B766&lt;&gt;"",M885*(VLOOKUP($B766,Production!$G4:$P53,10)*(1+VLOOKUP($B766,Production!$G4:$Q53,11))^(M769-$D769))/1000,0)</f>
        <v>0</v>
      </c>
      <c r="N886" s="210">
        <f>IF($B766&lt;&gt;"",N885*(VLOOKUP($B766,Production!$G4:$P53,10)*(1+VLOOKUP($B766,Production!$G4:$Q53,11))^(N769-$D769))/1000,0)</f>
        <v>0</v>
      </c>
      <c r="O886" s="210">
        <f>IF($B766&lt;&gt;"",O885*(VLOOKUP($B766,Production!$G4:$P53,10)*(1+VLOOKUP($B766,Production!$G4:$Q53,11))^(O769-$D769))/1000,0)</f>
        <v>0</v>
      </c>
      <c r="P886" s="210">
        <f>IF($B766&lt;&gt;"",P885*(VLOOKUP($B766,Production!$G4:$P53,10)*(1+VLOOKUP($B766,Production!$G4:$Q53,11))^(P769-$D769))/1000,0)</f>
        <v>0</v>
      </c>
      <c r="Q886" s="210">
        <f>IF($B766&lt;&gt;"",Q885*(VLOOKUP($B766,Production!$G4:$P53,10)*(1+VLOOKUP($B766,Production!$G4:$Q53,11))^(Q769-$D769))/1000,0)</f>
        <v>0</v>
      </c>
      <c r="R886" s="210">
        <f>IF($B766&lt;&gt;"",R885*(VLOOKUP($B766,Production!$G4:$P53,10)*(1+VLOOKUP($B766,Production!$G4:$Q53,11))^(R769-$D769))/1000,0)</f>
        <v>0</v>
      </c>
    </row>
    <row r="887" spans="1:18" hidden="1" outlineLevel="1" x14ac:dyDescent="0.35">
      <c r="A887" s="273" t="s">
        <v>651</v>
      </c>
      <c r="B887" s="212" t="s">
        <v>652</v>
      </c>
      <c r="C887" s="43"/>
      <c r="D887" s="231">
        <v>10000</v>
      </c>
      <c r="E887" s="231">
        <v>10000</v>
      </c>
      <c r="F887" s="231"/>
      <c r="G887" s="231"/>
      <c r="H887" s="231"/>
      <c r="I887" s="231"/>
      <c r="J887" s="231"/>
      <c r="K887" s="231"/>
      <c r="L887" s="231"/>
      <c r="M887" s="231"/>
      <c r="N887" s="231"/>
      <c r="O887" s="231"/>
      <c r="P887" s="231"/>
      <c r="Q887" s="231"/>
      <c r="R887" s="231"/>
    </row>
    <row r="888" spans="1:18" hidden="1" outlineLevel="1" x14ac:dyDescent="0.35">
      <c r="A888" s="273"/>
      <c r="B888" s="213" t="s">
        <v>650</v>
      </c>
      <c r="C888" s="209"/>
      <c r="D888" s="210">
        <f>IF($B766&lt;&gt;"",D887*(VLOOKUP($B766,Production!$G4:$R53,10)*(1+VLOOKUP($B766,Production!$G4:$S53,11))^(D769-$D769))/1000,0)</f>
        <v>0</v>
      </c>
      <c r="E888" s="210">
        <f>IF($B766&lt;&gt;"",E887*(VLOOKUP($B766,Production!$G4:$R53,10)*(1+VLOOKUP($B766,Production!$G4:$S53,11))^(E769-$D769))/1000,0)</f>
        <v>0</v>
      </c>
      <c r="F888" s="210">
        <f>IF($B766&lt;&gt;"",F887*(VLOOKUP($B766,Production!$G4:$R53,10)*(1+VLOOKUP($B766,Production!$G4:$S53,11))^(F769-$D769))/1000,0)</f>
        <v>0</v>
      </c>
      <c r="G888" s="210">
        <f>IF($B766&lt;&gt;"",G887*(VLOOKUP($B766,Production!$G4:$R53,10)*(1+VLOOKUP($B766,Production!$G4:$S53,11))^(G769-$D769))/1000,0)</f>
        <v>0</v>
      </c>
      <c r="H888" s="210">
        <f>IF($B766&lt;&gt;"",H887*(VLOOKUP($B766,Production!$G4:$R53,10)*(1+VLOOKUP($B766,Production!$G4:$S53,11))^(H769-$D769))/1000,0)</f>
        <v>0</v>
      </c>
      <c r="I888" s="210">
        <f>IF($B766&lt;&gt;"",I887*(VLOOKUP($B766,Production!$G4:$R53,10)*(1+VLOOKUP($B766,Production!$G4:$S53,11))^(I769-$D769))/1000,0)</f>
        <v>0</v>
      </c>
      <c r="J888" s="210">
        <f>IF($B766&lt;&gt;"",J887*(VLOOKUP($B766,Production!$G4:$R53,10)*(1+VLOOKUP($B766,Production!$G4:$S53,11))^(J769-$D769))/1000,0)</f>
        <v>0</v>
      </c>
      <c r="K888" s="210">
        <f>IF($B766&lt;&gt;"",K887*(VLOOKUP($B766,Production!$G4:$R53,10)*(1+VLOOKUP($B766,Production!$G4:$S53,11))^(K769-$D769))/1000,0)</f>
        <v>0</v>
      </c>
      <c r="L888" s="210">
        <f>IF($B766&lt;&gt;"",L887*(VLOOKUP($B766,Production!$G4:$R53,10)*(1+VLOOKUP($B766,Production!$G4:$S53,11))^(L769-$D769))/1000,0)</f>
        <v>0</v>
      </c>
      <c r="M888" s="210">
        <f>IF($B766&lt;&gt;"",M887*(VLOOKUP($B766,Production!$G4:$R53,10)*(1+VLOOKUP($B766,Production!$G4:$S53,11))^(M769-$D769))/1000,0)</f>
        <v>0</v>
      </c>
      <c r="N888" s="210">
        <f>IF($B766&lt;&gt;"",N887*(VLOOKUP($B766,Production!$G4:$R53,10)*(1+VLOOKUP($B766,Production!$G4:$S53,11))^(N769-$D769))/1000,0)</f>
        <v>0</v>
      </c>
      <c r="O888" s="210">
        <f>IF($B766&lt;&gt;"",O887*(VLOOKUP($B766,Production!$G4:$R53,10)*(1+VLOOKUP($B766,Production!$G4:$S53,11))^(O769-$D769))/1000,0)</f>
        <v>0</v>
      </c>
      <c r="P888" s="210">
        <f>IF($B766&lt;&gt;"",P887*(VLOOKUP($B766,Production!$G4:$R53,10)*(1+VLOOKUP($B766,Production!$G4:$S53,11))^(P769-$D769))/1000,0)</f>
        <v>0</v>
      </c>
      <c r="Q888" s="210">
        <f>IF($B766&lt;&gt;"",Q887*(VLOOKUP($B766,Production!$G4:$R53,10)*(1+VLOOKUP($B766,Production!$G4:$S53,11))^(Q769-$D769))/1000,0)</f>
        <v>0</v>
      </c>
      <c r="R888" s="210">
        <f>IF($B766&lt;&gt;"",R887*(VLOOKUP($B766,Production!$G4:$R53,10)*(1+VLOOKUP($B766,Production!$G4:$S53,11))^(R769-$D769))/1000,0)</f>
        <v>0</v>
      </c>
    </row>
    <row r="889" spans="1:18" hidden="1" outlineLevel="1" x14ac:dyDescent="0.35">
      <c r="A889" s="212" t="s">
        <v>653</v>
      </c>
      <c r="B889" s="212"/>
      <c r="C889" s="43"/>
      <c r="D889" s="231"/>
      <c r="E889" s="231"/>
      <c r="F889" s="231"/>
      <c r="G889" s="231"/>
      <c r="H889" s="231"/>
      <c r="I889" s="231"/>
      <c r="J889" s="231"/>
      <c r="K889" s="231"/>
      <c r="L889" s="231"/>
      <c r="M889" s="231"/>
      <c r="N889" s="231"/>
      <c r="O889" s="231"/>
      <c r="P889" s="231"/>
      <c r="Q889" s="231"/>
      <c r="R889" s="231"/>
    </row>
    <row r="890" spans="1:18" hidden="1" outlineLevel="1" x14ac:dyDescent="0.35">
      <c r="A890" s="212" t="s">
        <v>654</v>
      </c>
      <c r="B890" s="212"/>
      <c r="C890" s="43"/>
      <c r="D890" s="231"/>
      <c r="E890" s="231"/>
      <c r="F890" s="231"/>
      <c r="G890" s="231"/>
      <c r="H890" s="231"/>
      <c r="I890" s="231"/>
      <c r="J890" s="231"/>
      <c r="K890" s="231"/>
      <c r="L890" s="231"/>
      <c r="M890" s="231"/>
      <c r="N890" s="231"/>
      <c r="O890" s="231"/>
      <c r="P890" s="231"/>
      <c r="Q890" s="231"/>
      <c r="R890" s="231"/>
    </row>
    <row r="891" spans="1:18" hidden="1" outlineLevel="1" x14ac:dyDescent="0.35">
      <c r="A891" s="211" t="s">
        <v>655</v>
      </c>
      <c r="B891" s="209"/>
      <c r="C891" s="209"/>
      <c r="D891" s="210">
        <f t="shared" ref="D891:R891" si="74">D886+D888+D889+D890</f>
        <v>0</v>
      </c>
      <c r="E891" s="210">
        <f t="shared" si="74"/>
        <v>0</v>
      </c>
      <c r="F891" s="210">
        <f t="shared" si="74"/>
        <v>0</v>
      </c>
      <c r="G891" s="210">
        <f t="shared" si="74"/>
        <v>0</v>
      </c>
      <c r="H891" s="210">
        <f t="shared" si="74"/>
        <v>0</v>
      </c>
      <c r="I891" s="210">
        <f t="shared" si="74"/>
        <v>0</v>
      </c>
      <c r="J891" s="210">
        <f t="shared" si="74"/>
        <v>0</v>
      </c>
      <c r="K891" s="210">
        <f t="shared" si="74"/>
        <v>0</v>
      </c>
      <c r="L891" s="210">
        <f t="shared" si="74"/>
        <v>0</v>
      </c>
      <c r="M891" s="210">
        <f t="shared" si="74"/>
        <v>0</v>
      </c>
      <c r="N891" s="210">
        <f t="shared" si="74"/>
        <v>0</v>
      </c>
      <c r="O891" s="210">
        <f t="shared" si="74"/>
        <v>0</v>
      </c>
      <c r="P891" s="210">
        <f t="shared" si="74"/>
        <v>0</v>
      </c>
      <c r="Q891" s="210">
        <f t="shared" si="74"/>
        <v>0</v>
      </c>
      <c r="R891" s="210">
        <f t="shared" si="74"/>
        <v>0</v>
      </c>
    </row>
    <row r="892" spans="1:18" hidden="1" outlineLevel="1" x14ac:dyDescent="0.35"/>
    <row r="893" spans="1:18" hidden="1" outlineLevel="1" x14ac:dyDescent="0.35">
      <c r="A893" s="209" t="s">
        <v>656</v>
      </c>
      <c r="B893" s="209"/>
      <c r="C893" s="209"/>
      <c r="D893" s="210">
        <f t="shared" ref="D893:R893" si="75">D883-D891</f>
        <v>0</v>
      </c>
      <c r="E893" s="210">
        <f t="shared" si="75"/>
        <v>0</v>
      </c>
      <c r="F893" s="210">
        <f t="shared" si="75"/>
        <v>0</v>
      </c>
      <c r="G893" s="210">
        <f t="shared" si="75"/>
        <v>0</v>
      </c>
      <c r="H893" s="210">
        <f t="shared" si="75"/>
        <v>0</v>
      </c>
      <c r="I893" s="210">
        <f t="shared" si="75"/>
        <v>0</v>
      </c>
      <c r="J893" s="210">
        <f t="shared" si="75"/>
        <v>0</v>
      </c>
      <c r="K893" s="210">
        <f t="shared" si="75"/>
        <v>0</v>
      </c>
      <c r="L893" s="210">
        <f t="shared" si="75"/>
        <v>0</v>
      </c>
      <c r="M893" s="210">
        <f t="shared" si="75"/>
        <v>0</v>
      </c>
      <c r="N893" s="210">
        <f t="shared" si="75"/>
        <v>0</v>
      </c>
      <c r="O893" s="210">
        <f t="shared" si="75"/>
        <v>0</v>
      </c>
      <c r="P893" s="210">
        <f t="shared" si="75"/>
        <v>0</v>
      </c>
      <c r="Q893" s="210">
        <f t="shared" si="75"/>
        <v>0</v>
      </c>
      <c r="R893" s="210">
        <f t="shared" si="75"/>
        <v>0</v>
      </c>
    </row>
    <row r="894" spans="1:18" hidden="1" outlineLevel="1" x14ac:dyDescent="0.35"/>
    <row r="895" spans="1:18" hidden="1" outlineLevel="1" x14ac:dyDescent="0.35">
      <c r="A895" s="43" t="s">
        <v>657</v>
      </c>
      <c r="B895" s="43"/>
      <c r="C895" s="43"/>
      <c r="D895" s="231"/>
      <c r="E895" s="231"/>
      <c r="F895" s="231"/>
      <c r="G895" s="231"/>
      <c r="H895" s="231"/>
      <c r="I895" s="231"/>
      <c r="J895" s="231"/>
      <c r="K895" s="231"/>
      <c r="L895" s="231"/>
      <c r="M895" s="231"/>
      <c r="N895" s="231"/>
      <c r="O895" s="231"/>
      <c r="P895" s="231"/>
      <c r="Q895" s="231"/>
      <c r="R895" s="231"/>
    </row>
    <row r="896" spans="1:18" hidden="1" outlineLevel="1" x14ac:dyDescent="0.35"/>
    <row r="897" spans="1:18" hidden="1" outlineLevel="1" x14ac:dyDescent="0.35">
      <c r="A897" s="209" t="s">
        <v>658</v>
      </c>
      <c r="B897" s="209"/>
      <c r="C897" s="209"/>
      <c r="D897" s="210">
        <f t="shared" ref="D897:R897" si="76">D893-D895</f>
        <v>0</v>
      </c>
      <c r="E897" s="210">
        <f t="shared" si="76"/>
        <v>0</v>
      </c>
      <c r="F897" s="210">
        <f t="shared" si="76"/>
        <v>0</v>
      </c>
      <c r="G897" s="210">
        <f t="shared" si="76"/>
        <v>0</v>
      </c>
      <c r="H897" s="210">
        <f t="shared" si="76"/>
        <v>0</v>
      </c>
      <c r="I897" s="210">
        <f t="shared" si="76"/>
        <v>0</v>
      </c>
      <c r="J897" s="210">
        <f t="shared" si="76"/>
        <v>0</v>
      </c>
      <c r="K897" s="210">
        <f t="shared" si="76"/>
        <v>0</v>
      </c>
      <c r="L897" s="210">
        <f t="shared" si="76"/>
        <v>0</v>
      </c>
      <c r="M897" s="210">
        <f t="shared" si="76"/>
        <v>0</v>
      </c>
      <c r="N897" s="210">
        <f t="shared" si="76"/>
        <v>0</v>
      </c>
      <c r="O897" s="210">
        <f t="shared" si="76"/>
        <v>0</v>
      </c>
      <c r="P897" s="210">
        <f t="shared" si="76"/>
        <v>0</v>
      </c>
      <c r="Q897" s="210">
        <f t="shared" si="76"/>
        <v>0</v>
      </c>
      <c r="R897" s="210">
        <f t="shared" si="76"/>
        <v>0</v>
      </c>
    </row>
    <row r="898" spans="1:18" hidden="1" outlineLevel="1" x14ac:dyDescent="0.35">
      <c r="A898" s="209" t="s">
        <v>659</v>
      </c>
      <c r="B898" s="209"/>
      <c r="C898" s="209"/>
      <c r="D898" s="210">
        <f t="shared" ref="D898:R898" si="77">$B767*D897</f>
        <v>0</v>
      </c>
      <c r="E898" s="210">
        <f t="shared" si="77"/>
        <v>0</v>
      </c>
      <c r="F898" s="210">
        <f t="shared" si="77"/>
        <v>0</v>
      </c>
      <c r="G898" s="210">
        <f t="shared" si="77"/>
        <v>0</v>
      </c>
      <c r="H898" s="210">
        <f t="shared" si="77"/>
        <v>0</v>
      </c>
      <c r="I898" s="210">
        <f t="shared" si="77"/>
        <v>0</v>
      </c>
      <c r="J898" s="210">
        <f t="shared" si="77"/>
        <v>0</v>
      </c>
      <c r="K898" s="210">
        <f t="shared" si="77"/>
        <v>0</v>
      </c>
      <c r="L898" s="210">
        <f t="shared" si="77"/>
        <v>0</v>
      </c>
      <c r="M898" s="210">
        <f t="shared" si="77"/>
        <v>0</v>
      </c>
      <c r="N898" s="210">
        <f t="shared" si="77"/>
        <v>0</v>
      </c>
      <c r="O898" s="210">
        <f t="shared" si="77"/>
        <v>0</v>
      </c>
      <c r="P898" s="210">
        <f t="shared" si="77"/>
        <v>0</v>
      </c>
      <c r="Q898" s="210">
        <f t="shared" si="77"/>
        <v>0</v>
      </c>
      <c r="R898" s="210">
        <f t="shared" si="77"/>
        <v>0</v>
      </c>
    </row>
    <row r="899" spans="1:18" hidden="1" outlineLevel="1" x14ac:dyDescent="0.35"/>
    <row r="900" spans="1:18" hidden="1" outlineLevel="1" x14ac:dyDescent="0.35">
      <c r="A900" s="209" t="s">
        <v>660</v>
      </c>
      <c r="B900" s="209"/>
      <c r="C900" s="209"/>
      <c r="D900" s="210">
        <f t="shared" ref="D900:R900" si="78">D897-D898</f>
        <v>0</v>
      </c>
      <c r="E900" s="210">
        <f t="shared" si="78"/>
        <v>0</v>
      </c>
      <c r="F900" s="210">
        <f t="shared" si="78"/>
        <v>0</v>
      </c>
      <c r="G900" s="210">
        <f t="shared" si="78"/>
        <v>0</v>
      </c>
      <c r="H900" s="210">
        <f t="shared" si="78"/>
        <v>0</v>
      </c>
      <c r="I900" s="210">
        <f t="shared" si="78"/>
        <v>0</v>
      </c>
      <c r="J900" s="210">
        <f t="shared" si="78"/>
        <v>0</v>
      </c>
      <c r="K900" s="210">
        <f t="shared" si="78"/>
        <v>0</v>
      </c>
      <c r="L900" s="210">
        <f t="shared" si="78"/>
        <v>0</v>
      </c>
      <c r="M900" s="210">
        <f t="shared" si="78"/>
        <v>0</v>
      </c>
      <c r="N900" s="210">
        <f t="shared" si="78"/>
        <v>0</v>
      </c>
      <c r="O900" s="210">
        <f t="shared" si="78"/>
        <v>0</v>
      </c>
      <c r="P900" s="210">
        <f t="shared" si="78"/>
        <v>0</v>
      </c>
      <c r="Q900" s="210">
        <f t="shared" si="78"/>
        <v>0</v>
      </c>
      <c r="R900" s="210">
        <f t="shared" si="78"/>
        <v>0</v>
      </c>
    </row>
    <row r="901" spans="1:18" hidden="1" outlineLevel="1" x14ac:dyDescent="0.35"/>
    <row r="902" spans="1:18" hidden="1" outlineLevel="1" x14ac:dyDescent="0.35">
      <c r="A902" s="208" t="s">
        <v>661</v>
      </c>
      <c r="B902" s="208"/>
      <c r="C902" s="207"/>
      <c r="D902" s="202" t="e">
        <f>IRR(D900:R900)</f>
        <v>#NUM!</v>
      </c>
    </row>
    <row r="903" spans="1:18" collapsed="1" x14ac:dyDescent="0.35"/>
    <row r="905" spans="1:18" s="156" customFormat="1" x14ac:dyDescent="0.35">
      <c r="A905" s="156" t="s">
        <v>668</v>
      </c>
    </row>
    <row r="906" spans="1:18" hidden="1" outlineLevel="1" x14ac:dyDescent="0.35"/>
    <row r="907" spans="1:18" hidden="1" outlineLevel="1" x14ac:dyDescent="0.35">
      <c r="A907" s="204" t="s">
        <v>631</v>
      </c>
      <c r="B907" s="195"/>
    </row>
    <row r="908" spans="1:18" ht="15" hidden="1" outlineLevel="1" thickBot="1" x14ac:dyDescent="0.4">
      <c r="A908" s="206" t="s">
        <v>632</v>
      </c>
      <c r="B908" s="230"/>
    </row>
    <row r="909" spans="1:18" hidden="1" outlineLevel="1" x14ac:dyDescent="0.35"/>
    <row r="910" spans="1:18" hidden="1" outlineLevel="1" x14ac:dyDescent="0.35">
      <c r="A910" s="43" t="s">
        <v>633</v>
      </c>
      <c r="B910" s="43"/>
      <c r="C910" s="210">
        <v>0</v>
      </c>
      <c r="D910" s="210">
        <v>1</v>
      </c>
      <c r="E910" s="210">
        <v>2</v>
      </c>
      <c r="F910" s="210">
        <v>3</v>
      </c>
      <c r="G910" s="210">
        <v>4</v>
      </c>
      <c r="H910" s="210">
        <v>5</v>
      </c>
      <c r="I910" s="210">
        <v>6</v>
      </c>
      <c r="J910" s="210">
        <v>7</v>
      </c>
      <c r="K910" s="210">
        <v>8</v>
      </c>
      <c r="L910" s="210">
        <v>9</v>
      </c>
      <c r="M910" s="210">
        <v>10</v>
      </c>
      <c r="N910" s="210">
        <v>11</v>
      </c>
      <c r="O910" s="210">
        <v>12</v>
      </c>
      <c r="P910" s="210">
        <v>13</v>
      </c>
      <c r="Q910" s="210">
        <v>14</v>
      </c>
      <c r="R910" s="210">
        <v>15</v>
      </c>
    </row>
    <row r="911" spans="1:18" hidden="1" outlineLevel="1" x14ac:dyDescent="0.35"/>
    <row r="912" spans="1:18" hidden="1" outlineLevel="1" x14ac:dyDescent="0.35">
      <c r="A912" s="43" t="s">
        <v>634</v>
      </c>
      <c r="B912" s="43"/>
      <c r="C912" s="231"/>
      <c r="D912" s="231"/>
      <c r="E912" s="231"/>
      <c r="F912" s="231"/>
      <c r="G912" s="231"/>
      <c r="H912" s="231"/>
      <c r="I912" s="231"/>
      <c r="J912" s="231"/>
      <c r="K912" s="231"/>
      <c r="L912" s="231"/>
      <c r="M912" s="231"/>
      <c r="N912" s="231"/>
      <c r="O912" s="231"/>
      <c r="P912" s="231"/>
      <c r="Q912" s="231"/>
      <c r="R912" s="231"/>
    </row>
    <row r="913" spans="1:18" hidden="1" outlineLevel="1" x14ac:dyDescent="0.35">
      <c r="A913" s="43" t="s">
        <v>635</v>
      </c>
      <c r="B913" s="43"/>
      <c r="C913" s="231"/>
      <c r="D913" s="231"/>
      <c r="E913" s="231"/>
      <c r="F913" s="231"/>
      <c r="G913" s="231"/>
      <c r="H913" s="231"/>
      <c r="I913" s="231"/>
      <c r="J913" s="231"/>
      <c r="K913" s="231"/>
      <c r="L913" s="231"/>
      <c r="M913" s="231"/>
      <c r="N913" s="231"/>
      <c r="O913" s="231"/>
      <c r="P913" s="231"/>
      <c r="Q913" s="231"/>
      <c r="R913" s="231"/>
    </row>
    <row r="914" spans="1:18" hidden="1" outlineLevel="1" x14ac:dyDescent="0.35">
      <c r="A914" s="43" t="s">
        <v>636</v>
      </c>
      <c r="B914" s="43"/>
      <c r="C914" s="231"/>
      <c r="D914" s="231"/>
      <c r="E914" s="231"/>
      <c r="F914" s="231"/>
      <c r="G914" s="231"/>
      <c r="H914" s="231"/>
      <c r="I914" s="231"/>
      <c r="J914" s="231"/>
      <c r="K914" s="231"/>
      <c r="L914" s="231"/>
      <c r="M914" s="231"/>
      <c r="N914" s="231"/>
      <c r="O914" s="231"/>
      <c r="P914" s="231"/>
      <c r="Q914" s="231"/>
      <c r="R914" s="231"/>
    </row>
    <row r="915" spans="1:18" hidden="1" outlineLevel="1" x14ac:dyDescent="0.35"/>
    <row r="916" spans="1:18" hidden="1" outlineLevel="2" x14ac:dyDescent="0.35">
      <c r="A916" s="209" t="str">
        <f>'Usages mobilité'!A4</f>
        <v>Usage mobilité n°1</v>
      </c>
      <c r="B916" s="209" t="s">
        <v>637</v>
      </c>
      <c r="C916" s="209"/>
      <c r="D916" s="210">
        <f>IF(B$907&lt;&gt;"",IF(B$907='Usages mobilité'!BF4,'Usages mobilité'!BD4,0),0)</f>
        <v>0</v>
      </c>
      <c r="E916" s="210">
        <f t="shared" ref="E916:R925" si="79">$D916</f>
        <v>0</v>
      </c>
      <c r="F916" s="210">
        <f t="shared" si="79"/>
        <v>0</v>
      </c>
      <c r="G916" s="210">
        <f t="shared" si="79"/>
        <v>0</v>
      </c>
      <c r="H916" s="210">
        <f t="shared" si="79"/>
        <v>0</v>
      </c>
      <c r="I916" s="210">
        <f t="shared" si="79"/>
        <v>0</v>
      </c>
      <c r="J916" s="210">
        <f t="shared" si="79"/>
        <v>0</v>
      </c>
      <c r="K916" s="210">
        <f t="shared" si="79"/>
        <v>0</v>
      </c>
      <c r="L916" s="210">
        <f t="shared" si="79"/>
        <v>0</v>
      </c>
      <c r="M916" s="210">
        <f t="shared" si="79"/>
        <v>0</v>
      </c>
      <c r="N916" s="210">
        <f t="shared" si="79"/>
        <v>0</v>
      </c>
      <c r="O916" s="210">
        <f t="shared" si="79"/>
        <v>0</v>
      </c>
      <c r="P916" s="210">
        <f t="shared" si="79"/>
        <v>0</v>
      </c>
      <c r="Q916" s="210">
        <f t="shared" si="79"/>
        <v>0</v>
      </c>
      <c r="R916" s="210">
        <f t="shared" si="79"/>
        <v>0</v>
      </c>
    </row>
    <row r="917" spans="1:18" hidden="1" outlineLevel="2" x14ac:dyDescent="0.35">
      <c r="A917" s="209" t="str">
        <f>'Usages mobilité'!A5</f>
        <v>Usage mobilité n°2</v>
      </c>
      <c r="B917" s="209" t="s">
        <v>637</v>
      </c>
      <c r="C917" s="209"/>
      <c r="D917" s="210">
        <f>IF(B$907&lt;&gt;"",IF(B$907='Usages mobilité'!BF5,'Usages mobilité'!BD5,0),0)</f>
        <v>0</v>
      </c>
      <c r="E917" s="210">
        <f t="shared" si="79"/>
        <v>0</v>
      </c>
      <c r="F917" s="210">
        <f t="shared" si="79"/>
        <v>0</v>
      </c>
      <c r="G917" s="210">
        <f t="shared" si="79"/>
        <v>0</v>
      </c>
      <c r="H917" s="210">
        <f t="shared" si="79"/>
        <v>0</v>
      </c>
      <c r="I917" s="210">
        <f t="shared" si="79"/>
        <v>0</v>
      </c>
      <c r="J917" s="210">
        <f t="shared" si="79"/>
        <v>0</v>
      </c>
      <c r="K917" s="210">
        <f t="shared" si="79"/>
        <v>0</v>
      </c>
      <c r="L917" s="210">
        <f t="shared" si="79"/>
        <v>0</v>
      </c>
      <c r="M917" s="210">
        <f t="shared" si="79"/>
        <v>0</v>
      </c>
      <c r="N917" s="210">
        <f t="shared" si="79"/>
        <v>0</v>
      </c>
      <c r="O917" s="210">
        <f t="shared" si="79"/>
        <v>0</v>
      </c>
      <c r="P917" s="210">
        <f t="shared" si="79"/>
        <v>0</v>
      </c>
      <c r="Q917" s="210">
        <f t="shared" si="79"/>
        <v>0</v>
      </c>
      <c r="R917" s="210">
        <f t="shared" si="79"/>
        <v>0</v>
      </c>
    </row>
    <row r="918" spans="1:18" hidden="1" outlineLevel="2" x14ac:dyDescent="0.35">
      <c r="A918" s="209" t="str">
        <f>'Usages mobilité'!A6</f>
        <v>Usage mobilité n°3</v>
      </c>
      <c r="B918" s="209" t="s">
        <v>637</v>
      </c>
      <c r="C918" s="209"/>
      <c r="D918" s="210">
        <f>IF(B$907&lt;&gt;"",IF(B$907='Usages mobilité'!BF6,'Usages mobilité'!BD6,0),0)</f>
        <v>0</v>
      </c>
      <c r="E918" s="210">
        <f t="shared" si="79"/>
        <v>0</v>
      </c>
      <c r="F918" s="210">
        <f t="shared" si="79"/>
        <v>0</v>
      </c>
      <c r="G918" s="210">
        <f t="shared" si="79"/>
        <v>0</v>
      </c>
      <c r="H918" s="210">
        <f t="shared" si="79"/>
        <v>0</v>
      </c>
      <c r="I918" s="210">
        <f t="shared" si="79"/>
        <v>0</v>
      </c>
      <c r="J918" s="210">
        <f t="shared" si="79"/>
        <v>0</v>
      </c>
      <c r="K918" s="210">
        <f t="shared" si="79"/>
        <v>0</v>
      </c>
      <c r="L918" s="210">
        <f t="shared" si="79"/>
        <v>0</v>
      </c>
      <c r="M918" s="210">
        <f t="shared" si="79"/>
        <v>0</v>
      </c>
      <c r="N918" s="210">
        <f t="shared" si="79"/>
        <v>0</v>
      </c>
      <c r="O918" s="210">
        <f t="shared" si="79"/>
        <v>0</v>
      </c>
      <c r="P918" s="210">
        <f t="shared" si="79"/>
        <v>0</v>
      </c>
      <c r="Q918" s="210">
        <f t="shared" si="79"/>
        <v>0</v>
      </c>
      <c r="R918" s="210">
        <f t="shared" si="79"/>
        <v>0</v>
      </c>
    </row>
    <row r="919" spans="1:18" hidden="1" outlineLevel="2" x14ac:dyDescent="0.35">
      <c r="A919" s="209" t="str">
        <f>'Usages mobilité'!A7</f>
        <v>Usage mobilité n°4</v>
      </c>
      <c r="B919" s="209" t="s">
        <v>637</v>
      </c>
      <c r="C919" s="209"/>
      <c r="D919" s="210">
        <f>IF(B$907&lt;&gt;"",IF(B$907='Usages mobilité'!BF7,'Usages mobilité'!BD7,0),0)</f>
        <v>0</v>
      </c>
      <c r="E919" s="210">
        <f t="shared" si="79"/>
        <v>0</v>
      </c>
      <c r="F919" s="210">
        <f t="shared" si="79"/>
        <v>0</v>
      </c>
      <c r="G919" s="210">
        <f t="shared" si="79"/>
        <v>0</v>
      </c>
      <c r="H919" s="210">
        <f t="shared" si="79"/>
        <v>0</v>
      </c>
      <c r="I919" s="210">
        <f t="shared" si="79"/>
        <v>0</v>
      </c>
      <c r="J919" s="210">
        <f t="shared" si="79"/>
        <v>0</v>
      </c>
      <c r="K919" s="210">
        <f t="shared" si="79"/>
        <v>0</v>
      </c>
      <c r="L919" s="210">
        <f t="shared" si="79"/>
        <v>0</v>
      </c>
      <c r="M919" s="210">
        <f t="shared" si="79"/>
        <v>0</v>
      </c>
      <c r="N919" s="210">
        <f t="shared" si="79"/>
        <v>0</v>
      </c>
      <c r="O919" s="210">
        <f t="shared" si="79"/>
        <v>0</v>
      </c>
      <c r="P919" s="210">
        <f t="shared" si="79"/>
        <v>0</v>
      </c>
      <c r="Q919" s="210">
        <f t="shared" si="79"/>
        <v>0</v>
      </c>
      <c r="R919" s="210">
        <f t="shared" si="79"/>
        <v>0</v>
      </c>
    </row>
    <row r="920" spans="1:18" hidden="1" outlineLevel="2" x14ac:dyDescent="0.35">
      <c r="A920" s="209" t="str">
        <f>'Usages mobilité'!A8</f>
        <v>Usage mobilité n°5</v>
      </c>
      <c r="B920" s="209" t="s">
        <v>637</v>
      </c>
      <c r="C920" s="209"/>
      <c r="D920" s="210">
        <f>IF(B$907&lt;&gt;"",IF(B$907='Usages mobilité'!BF8,'Usages mobilité'!BD8,0),0)</f>
        <v>0</v>
      </c>
      <c r="E920" s="210">
        <f t="shared" si="79"/>
        <v>0</v>
      </c>
      <c r="F920" s="210">
        <f t="shared" si="79"/>
        <v>0</v>
      </c>
      <c r="G920" s="210">
        <f t="shared" si="79"/>
        <v>0</v>
      </c>
      <c r="H920" s="210">
        <f t="shared" si="79"/>
        <v>0</v>
      </c>
      <c r="I920" s="210">
        <f t="shared" si="79"/>
        <v>0</v>
      </c>
      <c r="J920" s="210">
        <f t="shared" si="79"/>
        <v>0</v>
      </c>
      <c r="K920" s="210">
        <f t="shared" si="79"/>
        <v>0</v>
      </c>
      <c r="L920" s="210">
        <f t="shared" si="79"/>
        <v>0</v>
      </c>
      <c r="M920" s="210">
        <f t="shared" si="79"/>
        <v>0</v>
      </c>
      <c r="N920" s="210">
        <f t="shared" si="79"/>
        <v>0</v>
      </c>
      <c r="O920" s="210">
        <f t="shared" si="79"/>
        <v>0</v>
      </c>
      <c r="P920" s="210">
        <f t="shared" si="79"/>
        <v>0</v>
      </c>
      <c r="Q920" s="210">
        <f t="shared" si="79"/>
        <v>0</v>
      </c>
      <c r="R920" s="210">
        <f t="shared" si="79"/>
        <v>0</v>
      </c>
    </row>
    <row r="921" spans="1:18" hidden="1" outlineLevel="2" x14ac:dyDescent="0.35">
      <c r="A921" s="209" t="str">
        <f>'Usages mobilité'!A9</f>
        <v>Usage mobilité n°6</v>
      </c>
      <c r="B921" s="209" t="s">
        <v>637</v>
      </c>
      <c r="C921" s="209"/>
      <c r="D921" s="210">
        <f>IF(B$907&lt;&gt;"",IF(B$907='Usages mobilité'!BF9,'Usages mobilité'!BD9,0),0)</f>
        <v>0</v>
      </c>
      <c r="E921" s="210">
        <f t="shared" si="79"/>
        <v>0</v>
      </c>
      <c r="F921" s="210">
        <f t="shared" si="79"/>
        <v>0</v>
      </c>
      <c r="G921" s="210">
        <f t="shared" si="79"/>
        <v>0</v>
      </c>
      <c r="H921" s="210">
        <f t="shared" si="79"/>
        <v>0</v>
      </c>
      <c r="I921" s="210">
        <f t="shared" si="79"/>
        <v>0</v>
      </c>
      <c r="J921" s="210">
        <f t="shared" si="79"/>
        <v>0</v>
      </c>
      <c r="K921" s="210">
        <f t="shared" si="79"/>
        <v>0</v>
      </c>
      <c r="L921" s="210">
        <f t="shared" si="79"/>
        <v>0</v>
      </c>
      <c r="M921" s="210">
        <f t="shared" si="79"/>
        <v>0</v>
      </c>
      <c r="N921" s="210">
        <f t="shared" si="79"/>
        <v>0</v>
      </c>
      <c r="O921" s="210">
        <f t="shared" si="79"/>
        <v>0</v>
      </c>
      <c r="P921" s="210">
        <f t="shared" si="79"/>
        <v>0</v>
      </c>
      <c r="Q921" s="210">
        <f t="shared" si="79"/>
        <v>0</v>
      </c>
      <c r="R921" s="210">
        <f t="shared" si="79"/>
        <v>0</v>
      </c>
    </row>
    <row r="922" spans="1:18" hidden="1" outlineLevel="2" x14ac:dyDescent="0.35">
      <c r="A922" s="209" t="str">
        <f>'Usages mobilité'!A10</f>
        <v>Usage mobilité n°7</v>
      </c>
      <c r="B922" s="209" t="s">
        <v>637</v>
      </c>
      <c r="C922" s="209"/>
      <c r="D922" s="210">
        <f>IF(B$907&lt;&gt;"",IF(B$907='Usages mobilité'!BF10,'Usages mobilité'!BD10,0),0)</f>
        <v>0</v>
      </c>
      <c r="E922" s="210">
        <f t="shared" si="79"/>
        <v>0</v>
      </c>
      <c r="F922" s="210">
        <f t="shared" si="79"/>
        <v>0</v>
      </c>
      <c r="G922" s="210">
        <f t="shared" si="79"/>
        <v>0</v>
      </c>
      <c r="H922" s="210">
        <f t="shared" si="79"/>
        <v>0</v>
      </c>
      <c r="I922" s="210">
        <f t="shared" si="79"/>
        <v>0</v>
      </c>
      <c r="J922" s="210">
        <f t="shared" si="79"/>
        <v>0</v>
      </c>
      <c r="K922" s="210">
        <f t="shared" si="79"/>
        <v>0</v>
      </c>
      <c r="L922" s="210">
        <f t="shared" si="79"/>
        <v>0</v>
      </c>
      <c r="M922" s="210">
        <f t="shared" si="79"/>
        <v>0</v>
      </c>
      <c r="N922" s="210">
        <f t="shared" si="79"/>
        <v>0</v>
      </c>
      <c r="O922" s="210">
        <f t="shared" si="79"/>
        <v>0</v>
      </c>
      <c r="P922" s="210">
        <f t="shared" si="79"/>
        <v>0</v>
      </c>
      <c r="Q922" s="210">
        <f t="shared" si="79"/>
        <v>0</v>
      </c>
      <c r="R922" s="210">
        <f t="shared" si="79"/>
        <v>0</v>
      </c>
    </row>
    <row r="923" spans="1:18" hidden="1" outlineLevel="2" x14ac:dyDescent="0.35">
      <c r="A923" s="209" t="str">
        <f>'Usages mobilité'!A11</f>
        <v>Usage mobilité n°8</v>
      </c>
      <c r="B923" s="209" t="s">
        <v>637</v>
      </c>
      <c r="C923" s="209"/>
      <c r="D923" s="210">
        <f>IF(B$907&lt;&gt;"",IF(B$907='Usages mobilité'!BF11,'Usages mobilité'!BD11,0),0)</f>
        <v>0</v>
      </c>
      <c r="E923" s="210">
        <f t="shared" si="79"/>
        <v>0</v>
      </c>
      <c r="F923" s="210">
        <f t="shared" si="79"/>
        <v>0</v>
      </c>
      <c r="G923" s="210">
        <f t="shared" si="79"/>
        <v>0</v>
      </c>
      <c r="H923" s="210">
        <f t="shared" si="79"/>
        <v>0</v>
      </c>
      <c r="I923" s="210">
        <f t="shared" si="79"/>
        <v>0</v>
      </c>
      <c r="J923" s="210">
        <f t="shared" si="79"/>
        <v>0</v>
      </c>
      <c r="K923" s="210">
        <f t="shared" si="79"/>
        <v>0</v>
      </c>
      <c r="L923" s="210">
        <f t="shared" si="79"/>
        <v>0</v>
      </c>
      <c r="M923" s="210">
        <f t="shared" si="79"/>
        <v>0</v>
      </c>
      <c r="N923" s="210">
        <f t="shared" si="79"/>
        <v>0</v>
      </c>
      <c r="O923" s="210">
        <f t="shared" si="79"/>
        <v>0</v>
      </c>
      <c r="P923" s="210">
        <f t="shared" si="79"/>
        <v>0</v>
      </c>
      <c r="Q923" s="210">
        <f t="shared" si="79"/>
        <v>0</v>
      </c>
      <c r="R923" s="210">
        <f t="shared" si="79"/>
        <v>0</v>
      </c>
    </row>
    <row r="924" spans="1:18" hidden="1" outlineLevel="2" x14ac:dyDescent="0.35">
      <c r="A924" s="209" t="str">
        <f>'Usages mobilité'!A12</f>
        <v>Usage mobilité n°9</v>
      </c>
      <c r="B924" s="209" t="s">
        <v>637</v>
      </c>
      <c r="C924" s="209"/>
      <c r="D924" s="210">
        <f>IF(B$907&lt;&gt;"",IF(B$907='Usages mobilité'!BF12,'Usages mobilité'!BD12,0),0)</f>
        <v>0</v>
      </c>
      <c r="E924" s="210">
        <f t="shared" si="79"/>
        <v>0</v>
      </c>
      <c r="F924" s="210">
        <f t="shared" si="79"/>
        <v>0</v>
      </c>
      <c r="G924" s="210">
        <f t="shared" si="79"/>
        <v>0</v>
      </c>
      <c r="H924" s="210">
        <f t="shared" si="79"/>
        <v>0</v>
      </c>
      <c r="I924" s="210">
        <f t="shared" si="79"/>
        <v>0</v>
      </c>
      <c r="J924" s="210">
        <f t="shared" si="79"/>
        <v>0</v>
      </c>
      <c r="K924" s="210">
        <f t="shared" si="79"/>
        <v>0</v>
      </c>
      <c r="L924" s="210">
        <f t="shared" si="79"/>
        <v>0</v>
      </c>
      <c r="M924" s="210">
        <f t="shared" si="79"/>
        <v>0</v>
      </c>
      <c r="N924" s="210">
        <f t="shared" si="79"/>
        <v>0</v>
      </c>
      <c r="O924" s="210">
        <f t="shared" si="79"/>
        <v>0</v>
      </c>
      <c r="P924" s="210">
        <f t="shared" si="79"/>
        <v>0</v>
      </c>
      <c r="Q924" s="210">
        <f t="shared" si="79"/>
        <v>0</v>
      </c>
      <c r="R924" s="210">
        <f t="shared" si="79"/>
        <v>0</v>
      </c>
    </row>
    <row r="925" spans="1:18" hidden="1" outlineLevel="2" x14ac:dyDescent="0.35">
      <c r="A925" s="209" t="str">
        <f>'Usages mobilité'!A13</f>
        <v>Usage mobilité n°10</v>
      </c>
      <c r="B925" s="209" t="s">
        <v>637</v>
      </c>
      <c r="C925" s="209"/>
      <c r="D925" s="210">
        <f>IF(B$907&lt;&gt;"",IF(B$907='Usages mobilité'!BF13,'Usages mobilité'!BD13,0),0)</f>
        <v>0</v>
      </c>
      <c r="E925" s="210">
        <f t="shared" si="79"/>
        <v>0</v>
      </c>
      <c r="F925" s="210">
        <f t="shared" si="79"/>
        <v>0</v>
      </c>
      <c r="G925" s="210">
        <f t="shared" si="79"/>
        <v>0</v>
      </c>
      <c r="H925" s="210">
        <f t="shared" si="79"/>
        <v>0</v>
      </c>
      <c r="I925" s="210">
        <f t="shared" si="79"/>
        <v>0</v>
      </c>
      <c r="J925" s="210">
        <f t="shared" si="79"/>
        <v>0</v>
      </c>
      <c r="K925" s="210">
        <f t="shared" si="79"/>
        <v>0</v>
      </c>
      <c r="L925" s="210">
        <f t="shared" si="79"/>
        <v>0</v>
      </c>
      <c r="M925" s="210">
        <f t="shared" si="79"/>
        <v>0</v>
      </c>
      <c r="N925" s="210">
        <f t="shared" si="79"/>
        <v>0</v>
      </c>
      <c r="O925" s="210">
        <f t="shared" si="79"/>
        <v>0</v>
      </c>
      <c r="P925" s="210">
        <f t="shared" si="79"/>
        <v>0</v>
      </c>
      <c r="Q925" s="210">
        <f t="shared" si="79"/>
        <v>0</v>
      </c>
      <c r="R925" s="210">
        <f t="shared" si="79"/>
        <v>0</v>
      </c>
    </row>
    <row r="926" spans="1:18" hidden="1" outlineLevel="2" x14ac:dyDescent="0.35">
      <c r="A926" s="209" t="str">
        <f>'Usages mobilité'!A14</f>
        <v>Usage mobilité n°11</v>
      </c>
      <c r="B926" s="209" t="s">
        <v>637</v>
      </c>
      <c r="C926" s="209"/>
      <c r="D926" s="210">
        <f>IF(B$907&lt;&gt;"",IF(B$907='Usages mobilité'!BF14,'Usages mobilité'!BD14,0),0)</f>
        <v>0</v>
      </c>
      <c r="E926" s="210">
        <f t="shared" ref="E926:R935" si="80">$D926</f>
        <v>0</v>
      </c>
      <c r="F926" s="210">
        <f t="shared" si="80"/>
        <v>0</v>
      </c>
      <c r="G926" s="210">
        <f t="shared" si="80"/>
        <v>0</v>
      </c>
      <c r="H926" s="210">
        <f t="shared" si="80"/>
        <v>0</v>
      </c>
      <c r="I926" s="210">
        <f t="shared" si="80"/>
        <v>0</v>
      </c>
      <c r="J926" s="210">
        <f t="shared" si="80"/>
        <v>0</v>
      </c>
      <c r="K926" s="210">
        <f t="shared" si="80"/>
        <v>0</v>
      </c>
      <c r="L926" s="210">
        <f t="shared" si="80"/>
        <v>0</v>
      </c>
      <c r="M926" s="210">
        <f t="shared" si="80"/>
        <v>0</v>
      </c>
      <c r="N926" s="210">
        <f t="shared" si="80"/>
        <v>0</v>
      </c>
      <c r="O926" s="210">
        <f t="shared" si="80"/>
        <v>0</v>
      </c>
      <c r="P926" s="210">
        <f t="shared" si="80"/>
        <v>0</v>
      </c>
      <c r="Q926" s="210">
        <f t="shared" si="80"/>
        <v>0</v>
      </c>
      <c r="R926" s="210">
        <f t="shared" si="80"/>
        <v>0</v>
      </c>
    </row>
    <row r="927" spans="1:18" hidden="1" outlineLevel="2" x14ac:dyDescent="0.35">
      <c r="A927" s="209" t="str">
        <f>'Usages mobilité'!A15</f>
        <v>Usage mobilité n°12</v>
      </c>
      <c r="B927" s="209" t="s">
        <v>637</v>
      </c>
      <c r="C927" s="209"/>
      <c r="D927" s="210">
        <f>IF(B$907&lt;&gt;"",IF(B$907='Usages mobilité'!BF15,'Usages mobilité'!BD15,0),0)</f>
        <v>0</v>
      </c>
      <c r="E927" s="210">
        <f t="shared" si="80"/>
        <v>0</v>
      </c>
      <c r="F927" s="210">
        <f t="shared" si="80"/>
        <v>0</v>
      </c>
      <c r="G927" s="210">
        <f t="shared" si="80"/>
        <v>0</v>
      </c>
      <c r="H927" s="210">
        <f t="shared" si="80"/>
        <v>0</v>
      </c>
      <c r="I927" s="210">
        <f t="shared" si="80"/>
        <v>0</v>
      </c>
      <c r="J927" s="210">
        <f t="shared" si="80"/>
        <v>0</v>
      </c>
      <c r="K927" s="210">
        <f t="shared" si="80"/>
        <v>0</v>
      </c>
      <c r="L927" s="210">
        <f t="shared" si="80"/>
        <v>0</v>
      </c>
      <c r="M927" s="210">
        <f t="shared" si="80"/>
        <v>0</v>
      </c>
      <c r="N927" s="210">
        <f t="shared" si="80"/>
        <v>0</v>
      </c>
      <c r="O927" s="210">
        <f t="shared" si="80"/>
        <v>0</v>
      </c>
      <c r="P927" s="210">
        <f t="shared" si="80"/>
        <v>0</v>
      </c>
      <c r="Q927" s="210">
        <f t="shared" si="80"/>
        <v>0</v>
      </c>
      <c r="R927" s="210">
        <f t="shared" si="80"/>
        <v>0</v>
      </c>
    </row>
    <row r="928" spans="1:18" hidden="1" outlineLevel="2" x14ac:dyDescent="0.35">
      <c r="A928" s="209" t="str">
        <f>'Usages mobilité'!A16</f>
        <v>Usage mobilité n°13</v>
      </c>
      <c r="B928" s="209" t="s">
        <v>637</v>
      </c>
      <c r="C928" s="209"/>
      <c r="D928" s="210">
        <f>IF(B$907&lt;&gt;"",IF(B$907='Usages mobilité'!BF16,'Usages mobilité'!BD16,0),0)</f>
        <v>0</v>
      </c>
      <c r="E928" s="210">
        <f t="shared" si="80"/>
        <v>0</v>
      </c>
      <c r="F928" s="210">
        <f t="shared" si="80"/>
        <v>0</v>
      </c>
      <c r="G928" s="210">
        <f t="shared" si="80"/>
        <v>0</v>
      </c>
      <c r="H928" s="210">
        <f t="shared" si="80"/>
        <v>0</v>
      </c>
      <c r="I928" s="210">
        <f t="shared" si="80"/>
        <v>0</v>
      </c>
      <c r="J928" s="210">
        <f t="shared" si="80"/>
        <v>0</v>
      </c>
      <c r="K928" s="210">
        <f t="shared" si="80"/>
        <v>0</v>
      </c>
      <c r="L928" s="210">
        <f t="shared" si="80"/>
        <v>0</v>
      </c>
      <c r="M928" s="210">
        <f t="shared" si="80"/>
        <v>0</v>
      </c>
      <c r="N928" s="210">
        <f t="shared" si="80"/>
        <v>0</v>
      </c>
      <c r="O928" s="210">
        <f t="shared" si="80"/>
        <v>0</v>
      </c>
      <c r="P928" s="210">
        <f t="shared" si="80"/>
        <v>0</v>
      </c>
      <c r="Q928" s="210">
        <f t="shared" si="80"/>
        <v>0</v>
      </c>
      <c r="R928" s="210">
        <f t="shared" si="80"/>
        <v>0</v>
      </c>
    </row>
    <row r="929" spans="1:18" hidden="1" outlineLevel="2" x14ac:dyDescent="0.35">
      <c r="A929" s="209" t="str">
        <f>'Usages mobilité'!A17</f>
        <v>Usage mobilité n°14</v>
      </c>
      <c r="B929" s="209" t="s">
        <v>637</v>
      </c>
      <c r="C929" s="209"/>
      <c r="D929" s="210">
        <f>IF(B$907&lt;&gt;"",IF(B$907='Usages mobilité'!BF17,'Usages mobilité'!BD17,0),0)</f>
        <v>0</v>
      </c>
      <c r="E929" s="210">
        <f t="shared" si="80"/>
        <v>0</v>
      </c>
      <c r="F929" s="210">
        <f t="shared" si="80"/>
        <v>0</v>
      </c>
      <c r="G929" s="210">
        <f t="shared" si="80"/>
        <v>0</v>
      </c>
      <c r="H929" s="210">
        <f t="shared" si="80"/>
        <v>0</v>
      </c>
      <c r="I929" s="210">
        <f t="shared" si="80"/>
        <v>0</v>
      </c>
      <c r="J929" s="210">
        <f t="shared" si="80"/>
        <v>0</v>
      </c>
      <c r="K929" s="210">
        <f t="shared" si="80"/>
        <v>0</v>
      </c>
      <c r="L929" s="210">
        <f t="shared" si="80"/>
        <v>0</v>
      </c>
      <c r="M929" s="210">
        <f t="shared" si="80"/>
        <v>0</v>
      </c>
      <c r="N929" s="210">
        <f t="shared" si="80"/>
        <v>0</v>
      </c>
      <c r="O929" s="210">
        <f t="shared" si="80"/>
        <v>0</v>
      </c>
      <c r="P929" s="210">
        <f t="shared" si="80"/>
        <v>0</v>
      </c>
      <c r="Q929" s="210">
        <f t="shared" si="80"/>
        <v>0</v>
      </c>
      <c r="R929" s="210">
        <f t="shared" si="80"/>
        <v>0</v>
      </c>
    </row>
    <row r="930" spans="1:18" hidden="1" outlineLevel="2" x14ac:dyDescent="0.35">
      <c r="A930" s="209" t="str">
        <f>'Usages mobilité'!A18</f>
        <v>Usage mobilité n°15</v>
      </c>
      <c r="B930" s="209" t="s">
        <v>637</v>
      </c>
      <c r="C930" s="209"/>
      <c r="D930" s="210">
        <f>IF(B$907&lt;&gt;"",IF(B$907='Usages mobilité'!BF18,'Usages mobilité'!BD18,0),0)</f>
        <v>0</v>
      </c>
      <c r="E930" s="210">
        <f t="shared" si="80"/>
        <v>0</v>
      </c>
      <c r="F930" s="210">
        <f t="shared" si="80"/>
        <v>0</v>
      </c>
      <c r="G930" s="210">
        <f t="shared" si="80"/>
        <v>0</v>
      </c>
      <c r="H930" s="210">
        <f t="shared" si="80"/>
        <v>0</v>
      </c>
      <c r="I930" s="210">
        <f t="shared" si="80"/>
        <v>0</v>
      </c>
      <c r="J930" s="210">
        <f t="shared" si="80"/>
        <v>0</v>
      </c>
      <c r="K930" s="210">
        <f t="shared" si="80"/>
        <v>0</v>
      </c>
      <c r="L930" s="210">
        <f t="shared" si="80"/>
        <v>0</v>
      </c>
      <c r="M930" s="210">
        <f t="shared" si="80"/>
        <v>0</v>
      </c>
      <c r="N930" s="210">
        <f t="shared" si="80"/>
        <v>0</v>
      </c>
      <c r="O930" s="210">
        <f t="shared" si="80"/>
        <v>0</v>
      </c>
      <c r="P930" s="210">
        <f t="shared" si="80"/>
        <v>0</v>
      </c>
      <c r="Q930" s="210">
        <f t="shared" si="80"/>
        <v>0</v>
      </c>
      <c r="R930" s="210">
        <f t="shared" si="80"/>
        <v>0</v>
      </c>
    </row>
    <row r="931" spans="1:18" hidden="1" outlineLevel="2" x14ac:dyDescent="0.35">
      <c r="A931" s="209" t="str">
        <f>'Usages mobilité'!A19</f>
        <v>Usage mobilité n°16</v>
      </c>
      <c r="B931" s="209" t="s">
        <v>637</v>
      </c>
      <c r="C931" s="209"/>
      <c r="D931" s="210">
        <f>IF(B$907&lt;&gt;"",IF(B$907='Usages mobilité'!BF19,'Usages mobilité'!BD19,0),0)</f>
        <v>0</v>
      </c>
      <c r="E931" s="210">
        <f t="shared" si="80"/>
        <v>0</v>
      </c>
      <c r="F931" s="210">
        <f t="shared" si="80"/>
        <v>0</v>
      </c>
      <c r="G931" s="210">
        <f t="shared" si="80"/>
        <v>0</v>
      </c>
      <c r="H931" s="210">
        <f t="shared" si="80"/>
        <v>0</v>
      </c>
      <c r="I931" s="210">
        <f t="shared" si="80"/>
        <v>0</v>
      </c>
      <c r="J931" s="210">
        <f t="shared" si="80"/>
        <v>0</v>
      </c>
      <c r="K931" s="210">
        <f t="shared" si="80"/>
        <v>0</v>
      </c>
      <c r="L931" s="210">
        <f t="shared" si="80"/>
        <v>0</v>
      </c>
      <c r="M931" s="210">
        <f t="shared" si="80"/>
        <v>0</v>
      </c>
      <c r="N931" s="210">
        <f t="shared" si="80"/>
        <v>0</v>
      </c>
      <c r="O931" s="210">
        <f t="shared" si="80"/>
        <v>0</v>
      </c>
      <c r="P931" s="210">
        <f t="shared" si="80"/>
        <v>0</v>
      </c>
      <c r="Q931" s="210">
        <f t="shared" si="80"/>
        <v>0</v>
      </c>
      <c r="R931" s="210">
        <f t="shared" si="80"/>
        <v>0</v>
      </c>
    </row>
    <row r="932" spans="1:18" hidden="1" outlineLevel="2" x14ac:dyDescent="0.35">
      <c r="A932" s="209" t="str">
        <f>'Usages mobilité'!A20</f>
        <v>Usage mobilité n°17</v>
      </c>
      <c r="B932" s="209" t="s">
        <v>637</v>
      </c>
      <c r="C932" s="209"/>
      <c r="D932" s="210">
        <f>IF(B$907&lt;&gt;"",IF(B$907='Usages mobilité'!BF20,'Usages mobilité'!BD20,0),0)</f>
        <v>0</v>
      </c>
      <c r="E932" s="210">
        <f t="shared" si="80"/>
        <v>0</v>
      </c>
      <c r="F932" s="210">
        <f t="shared" si="80"/>
        <v>0</v>
      </c>
      <c r="G932" s="210">
        <f t="shared" si="80"/>
        <v>0</v>
      </c>
      <c r="H932" s="210">
        <f t="shared" si="80"/>
        <v>0</v>
      </c>
      <c r="I932" s="210">
        <f t="shared" si="80"/>
        <v>0</v>
      </c>
      <c r="J932" s="210">
        <f t="shared" si="80"/>
        <v>0</v>
      </c>
      <c r="K932" s="210">
        <f t="shared" si="80"/>
        <v>0</v>
      </c>
      <c r="L932" s="210">
        <f t="shared" si="80"/>
        <v>0</v>
      </c>
      <c r="M932" s="210">
        <f t="shared" si="80"/>
        <v>0</v>
      </c>
      <c r="N932" s="210">
        <f t="shared" si="80"/>
        <v>0</v>
      </c>
      <c r="O932" s="210">
        <f t="shared" si="80"/>
        <v>0</v>
      </c>
      <c r="P932" s="210">
        <f t="shared" si="80"/>
        <v>0</v>
      </c>
      <c r="Q932" s="210">
        <f t="shared" si="80"/>
        <v>0</v>
      </c>
      <c r="R932" s="210">
        <f t="shared" si="80"/>
        <v>0</v>
      </c>
    </row>
    <row r="933" spans="1:18" hidden="1" outlineLevel="2" x14ac:dyDescent="0.35">
      <c r="A933" s="209" t="str">
        <f>'Usages mobilité'!A21</f>
        <v>Usage mobilité n°18</v>
      </c>
      <c r="B933" s="209" t="s">
        <v>637</v>
      </c>
      <c r="C933" s="209"/>
      <c r="D933" s="210">
        <f>IF(B$907&lt;&gt;"",IF(B$907='Usages mobilité'!BF21,'Usages mobilité'!BD21,0),0)</f>
        <v>0</v>
      </c>
      <c r="E933" s="210">
        <f t="shared" si="80"/>
        <v>0</v>
      </c>
      <c r="F933" s="210">
        <f t="shared" si="80"/>
        <v>0</v>
      </c>
      <c r="G933" s="210">
        <f t="shared" si="80"/>
        <v>0</v>
      </c>
      <c r="H933" s="210">
        <f t="shared" si="80"/>
        <v>0</v>
      </c>
      <c r="I933" s="210">
        <f t="shared" si="80"/>
        <v>0</v>
      </c>
      <c r="J933" s="210">
        <f t="shared" si="80"/>
        <v>0</v>
      </c>
      <c r="K933" s="210">
        <f t="shared" si="80"/>
        <v>0</v>
      </c>
      <c r="L933" s="210">
        <f t="shared" si="80"/>
        <v>0</v>
      </c>
      <c r="M933" s="210">
        <f t="shared" si="80"/>
        <v>0</v>
      </c>
      <c r="N933" s="210">
        <f t="shared" si="80"/>
        <v>0</v>
      </c>
      <c r="O933" s="210">
        <f t="shared" si="80"/>
        <v>0</v>
      </c>
      <c r="P933" s="210">
        <f t="shared" si="80"/>
        <v>0</v>
      </c>
      <c r="Q933" s="210">
        <f t="shared" si="80"/>
        <v>0</v>
      </c>
      <c r="R933" s="210">
        <f t="shared" si="80"/>
        <v>0</v>
      </c>
    </row>
    <row r="934" spans="1:18" hidden="1" outlineLevel="2" x14ac:dyDescent="0.35">
      <c r="A934" s="209" t="str">
        <f>'Usages mobilité'!A22</f>
        <v>Usage mobilité n°19</v>
      </c>
      <c r="B934" s="209" t="s">
        <v>637</v>
      </c>
      <c r="C934" s="209"/>
      <c r="D934" s="210">
        <f>IF(B$907&lt;&gt;"",IF(B$907='Usages mobilité'!BF22,'Usages mobilité'!BD22,0),0)</f>
        <v>0</v>
      </c>
      <c r="E934" s="210">
        <f t="shared" si="80"/>
        <v>0</v>
      </c>
      <c r="F934" s="210">
        <f t="shared" si="80"/>
        <v>0</v>
      </c>
      <c r="G934" s="210">
        <f t="shared" si="80"/>
        <v>0</v>
      </c>
      <c r="H934" s="210">
        <f t="shared" si="80"/>
        <v>0</v>
      </c>
      <c r="I934" s="210">
        <f t="shared" si="80"/>
        <v>0</v>
      </c>
      <c r="J934" s="210">
        <f t="shared" si="80"/>
        <v>0</v>
      </c>
      <c r="K934" s="210">
        <f t="shared" si="80"/>
        <v>0</v>
      </c>
      <c r="L934" s="210">
        <f t="shared" si="80"/>
        <v>0</v>
      </c>
      <c r="M934" s="210">
        <f t="shared" si="80"/>
        <v>0</v>
      </c>
      <c r="N934" s="210">
        <f t="shared" si="80"/>
        <v>0</v>
      </c>
      <c r="O934" s="210">
        <f t="shared" si="80"/>
        <v>0</v>
      </c>
      <c r="P934" s="210">
        <f t="shared" si="80"/>
        <v>0</v>
      </c>
      <c r="Q934" s="210">
        <f t="shared" si="80"/>
        <v>0</v>
      </c>
      <c r="R934" s="210">
        <f t="shared" si="80"/>
        <v>0</v>
      </c>
    </row>
    <row r="935" spans="1:18" hidden="1" outlineLevel="2" x14ac:dyDescent="0.35">
      <c r="A935" s="209" t="str">
        <f>'Usages mobilité'!A23</f>
        <v>Usage mobilité n°20</v>
      </c>
      <c r="B935" s="209" t="s">
        <v>637</v>
      </c>
      <c r="C935" s="209"/>
      <c r="D935" s="210">
        <f>IF(B$907&lt;&gt;"",IF(B$907='Usages mobilité'!BF23,'Usages mobilité'!BD23,0),0)</f>
        <v>0</v>
      </c>
      <c r="E935" s="210">
        <f t="shared" si="80"/>
        <v>0</v>
      </c>
      <c r="F935" s="210">
        <f t="shared" si="80"/>
        <v>0</v>
      </c>
      <c r="G935" s="210">
        <f t="shared" si="80"/>
        <v>0</v>
      </c>
      <c r="H935" s="210">
        <f t="shared" si="80"/>
        <v>0</v>
      </c>
      <c r="I935" s="210">
        <f t="shared" si="80"/>
        <v>0</v>
      </c>
      <c r="J935" s="210">
        <f t="shared" si="80"/>
        <v>0</v>
      </c>
      <c r="K935" s="210">
        <f t="shared" si="80"/>
        <v>0</v>
      </c>
      <c r="L935" s="210">
        <f t="shared" si="80"/>
        <v>0</v>
      </c>
      <c r="M935" s="210">
        <f t="shared" si="80"/>
        <v>0</v>
      </c>
      <c r="N935" s="210">
        <f t="shared" si="80"/>
        <v>0</v>
      </c>
      <c r="O935" s="210">
        <f t="shared" si="80"/>
        <v>0</v>
      </c>
      <c r="P935" s="210">
        <f t="shared" si="80"/>
        <v>0</v>
      </c>
      <c r="Q935" s="210">
        <f t="shared" si="80"/>
        <v>0</v>
      </c>
      <c r="R935" s="210">
        <f t="shared" si="80"/>
        <v>0</v>
      </c>
    </row>
    <row r="936" spans="1:18" hidden="1" outlineLevel="2" x14ac:dyDescent="0.35">
      <c r="A936" s="209" t="str">
        <f>'Usages mobilité'!A24</f>
        <v>Usage mobilité n°21</v>
      </c>
      <c r="B936" s="209" t="s">
        <v>637</v>
      </c>
      <c r="C936" s="209"/>
      <c r="D936" s="210">
        <f>IF(B$907&lt;&gt;"",IF(B$907='Usages mobilité'!BF24,'Usages mobilité'!BD24,0),0)</f>
        <v>0</v>
      </c>
      <c r="E936" s="210">
        <f t="shared" ref="E936:R945" si="81">$D936</f>
        <v>0</v>
      </c>
      <c r="F936" s="210">
        <f t="shared" si="81"/>
        <v>0</v>
      </c>
      <c r="G936" s="210">
        <f t="shared" si="81"/>
        <v>0</v>
      </c>
      <c r="H936" s="210">
        <f t="shared" si="81"/>
        <v>0</v>
      </c>
      <c r="I936" s="210">
        <f t="shared" si="81"/>
        <v>0</v>
      </c>
      <c r="J936" s="210">
        <f t="shared" si="81"/>
        <v>0</v>
      </c>
      <c r="K936" s="210">
        <f t="shared" si="81"/>
        <v>0</v>
      </c>
      <c r="L936" s="210">
        <f t="shared" si="81"/>
        <v>0</v>
      </c>
      <c r="M936" s="210">
        <f t="shared" si="81"/>
        <v>0</v>
      </c>
      <c r="N936" s="210">
        <f t="shared" si="81"/>
        <v>0</v>
      </c>
      <c r="O936" s="210">
        <f t="shared" si="81"/>
        <v>0</v>
      </c>
      <c r="P936" s="210">
        <f t="shared" si="81"/>
        <v>0</v>
      </c>
      <c r="Q936" s="210">
        <f t="shared" si="81"/>
        <v>0</v>
      </c>
      <c r="R936" s="210">
        <f t="shared" si="81"/>
        <v>0</v>
      </c>
    </row>
    <row r="937" spans="1:18" hidden="1" outlineLevel="2" x14ac:dyDescent="0.35">
      <c r="A937" s="209" t="str">
        <f>'Usages mobilité'!A25</f>
        <v>Usage mobilité n°22</v>
      </c>
      <c r="B937" s="209" t="s">
        <v>637</v>
      </c>
      <c r="C937" s="209"/>
      <c r="D937" s="210">
        <f>IF(B$907&lt;&gt;"",IF(B$907='Usages mobilité'!BF25,'Usages mobilité'!BD25,0),0)</f>
        <v>0</v>
      </c>
      <c r="E937" s="210">
        <f t="shared" si="81"/>
        <v>0</v>
      </c>
      <c r="F937" s="210">
        <f t="shared" si="81"/>
        <v>0</v>
      </c>
      <c r="G937" s="210">
        <f t="shared" si="81"/>
        <v>0</v>
      </c>
      <c r="H937" s="210">
        <f t="shared" si="81"/>
        <v>0</v>
      </c>
      <c r="I937" s="210">
        <f t="shared" si="81"/>
        <v>0</v>
      </c>
      <c r="J937" s="210">
        <f t="shared" si="81"/>
        <v>0</v>
      </c>
      <c r="K937" s="210">
        <f t="shared" si="81"/>
        <v>0</v>
      </c>
      <c r="L937" s="210">
        <f t="shared" si="81"/>
        <v>0</v>
      </c>
      <c r="M937" s="210">
        <f t="shared" si="81"/>
        <v>0</v>
      </c>
      <c r="N937" s="210">
        <f t="shared" si="81"/>
        <v>0</v>
      </c>
      <c r="O937" s="210">
        <f t="shared" si="81"/>
        <v>0</v>
      </c>
      <c r="P937" s="210">
        <f t="shared" si="81"/>
        <v>0</v>
      </c>
      <c r="Q937" s="210">
        <f t="shared" si="81"/>
        <v>0</v>
      </c>
      <c r="R937" s="210">
        <f t="shared" si="81"/>
        <v>0</v>
      </c>
    </row>
    <row r="938" spans="1:18" hidden="1" outlineLevel="2" x14ac:dyDescent="0.35">
      <c r="A938" s="209" t="str">
        <f>'Usages mobilité'!A26</f>
        <v>Usage mobilité n°23</v>
      </c>
      <c r="B938" s="209" t="s">
        <v>637</v>
      </c>
      <c r="C938" s="209"/>
      <c r="D938" s="210">
        <f>IF(B$907&lt;&gt;"",IF(B$907='Usages mobilité'!BF26,'Usages mobilité'!BD26,0),0)</f>
        <v>0</v>
      </c>
      <c r="E938" s="210">
        <f t="shared" si="81"/>
        <v>0</v>
      </c>
      <c r="F938" s="210">
        <f t="shared" si="81"/>
        <v>0</v>
      </c>
      <c r="G938" s="210">
        <f t="shared" si="81"/>
        <v>0</v>
      </c>
      <c r="H938" s="210">
        <f t="shared" si="81"/>
        <v>0</v>
      </c>
      <c r="I938" s="210">
        <f t="shared" si="81"/>
        <v>0</v>
      </c>
      <c r="J938" s="210">
        <f t="shared" si="81"/>
        <v>0</v>
      </c>
      <c r="K938" s="210">
        <f t="shared" si="81"/>
        <v>0</v>
      </c>
      <c r="L938" s="210">
        <f t="shared" si="81"/>
        <v>0</v>
      </c>
      <c r="M938" s="210">
        <f t="shared" si="81"/>
        <v>0</v>
      </c>
      <c r="N938" s="210">
        <f t="shared" si="81"/>
        <v>0</v>
      </c>
      <c r="O938" s="210">
        <f t="shared" si="81"/>
        <v>0</v>
      </c>
      <c r="P938" s="210">
        <f t="shared" si="81"/>
        <v>0</v>
      </c>
      <c r="Q938" s="210">
        <f t="shared" si="81"/>
        <v>0</v>
      </c>
      <c r="R938" s="210">
        <f t="shared" si="81"/>
        <v>0</v>
      </c>
    </row>
    <row r="939" spans="1:18" hidden="1" outlineLevel="2" x14ac:dyDescent="0.35">
      <c r="A939" s="209" t="str">
        <f>'Usages mobilité'!A27</f>
        <v>Usage mobilité n°24</v>
      </c>
      <c r="B939" s="209" t="s">
        <v>637</v>
      </c>
      <c r="C939" s="209"/>
      <c r="D939" s="210">
        <f>IF(B$907&lt;&gt;"",IF(B$907='Usages mobilité'!BF27,'Usages mobilité'!BD27,0),0)</f>
        <v>0</v>
      </c>
      <c r="E939" s="210">
        <f t="shared" si="81"/>
        <v>0</v>
      </c>
      <c r="F939" s="210">
        <f t="shared" si="81"/>
        <v>0</v>
      </c>
      <c r="G939" s="210">
        <f t="shared" si="81"/>
        <v>0</v>
      </c>
      <c r="H939" s="210">
        <f t="shared" si="81"/>
        <v>0</v>
      </c>
      <c r="I939" s="210">
        <f t="shared" si="81"/>
        <v>0</v>
      </c>
      <c r="J939" s="210">
        <f t="shared" si="81"/>
        <v>0</v>
      </c>
      <c r="K939" s="210">
        <f t="shared" si="81"/>
        <v>0</v>
      </c>
      <c r="L939" s="210">
        <f t="shared" si="81"/>
        <v>0</v>
      </c>
      <c r="M939" s="210">
        <f t="shared" si="81"/>
        <v>0</v>
      </c>
      <c r="N939" s="210">
        <f t="shared" si="81"/>
        <v>0</v>
      </c>
      <c r="O939" s="210">
        <f t="shared" si="81"/>
        <v>0</v>
      </c>
      <c r="P939" s="210">
        <f t="shared" si="81"/>
        <v>0</v>
      </c>
      <c r="Q939" s="210">
        <f t="shared" si="81"/>
        <v>0</v>
      </c>
      <c r="R939" s="210">
        <f t="shared" si="81"/>
        <v>0</v>
      </c>
    </row>
    <row r="940" spans="1:18" hidden="1" outlineLevel="2" x14ac:dyDescent="0.35">
      <c r="A940" s="209" t="str">
        <f>'Usages mobilité'!A28</f>
        <v>Usage mobilité n°25</v>
      </c>
      <c r="B940" s="209" t="s">
        <v>637</v>
      </c>
      <c r="C940" s="209"/>
      <c r="D940" s="210">
        <f>IF(B$907&lt;&gt;"",IF(B$907='Usages mobilité'!BF28,'Usages mobilité'!BD28,0),0)</f>
        <v>0</v>
      </c>
      <c r="E940" s="210">
        <f t="shared" si="81"/>
        <v>0</v>
      </c>
      <c r="F940" s="210">
        <f t="shared" si="81"/>
        <v>0</v>
      </c>
      <c r="G940" s="210">
        <f t="shared" si="81"/>
        <v>0</v>
      </c>
      <c r="H940" s="210">
        <f t="shared" si="81"/>
        <v>0</v>
      </c>
      <c r="I940" s="210">
        <f t="shared" si="81"/>
        <v>0</v>
      </c>
      <c r="J940" s="210">
        <f t="shared" si="81"/>
        <v>0</v>
      </c>
      <c r="K940" s="210">
        <f t="shared" si="81"/>
        <v>0</v>
      </c>
      <c r="L940" s="210">
        <f t="shared" si="81"/>
        <v>0</v>
      </c>
      <c r="M940" s="210">
        <f t="shared" si="81"/>
        <v>0</v>
      </c>
      <c r="N940" s="210">
        <f t="shared" si="81"/>
        <v>0</v>
      </c>
      <c r="O940" s="210">
        <f t="shared" si="81"/>
        <v>0</v>
      </c>
      <c r="P940" s="210">
        <f t="shared" si="81"/>
        <v>0</v>
      </c>
      <c r="Q940" s="210">
        <f t="shared" si="81"/>
        <v>0</v>
      </c>
      <c r="R940" s="210">
        <f t="shared" si="81"/>
        <v>0</v>
      </c>
    </row>
    <row r="941" spans="1:18" hidden="1" outlineLevel="2" x14ac:dyDescent="0.35">
      <c r="A941" s="209" t="str">
        <f>'Usages mobilité'!A29</f>
        <v>Usage mobilité n°26</v>
      </c>
      <c r="B941" s="209" t="s">
        <v>637</v>
      </c>
      <c r="C941" s="209"/>
      <c r="D941" s="210">
        <f>IF(B$907&lt;&gt;"",IF(B$907='Usages mobilité'!BF29,'Usages mobilité'!BD29,0),0)</f>
        <v>0</v>
      </c>
      <c r="E941" s="210">
        <f t="shared" si="81"/>
        <v>0</v>
      </c>
      <c r="F941" s="210">
        <f t="shared" si="81"/>
        <v>0</v>
      </c>
      <c r="G941" s="210">
        <f t="shared" si="81"/>
        <v>0</v>
      </c>
      <c r="H941" s="210">
        <f t="shared" si="81"/>
        <v>0</v>
      </c>
      <c r="I941" s="210">
        <f t="shared" si="81"/>
        <v>0</v>
      </c>
      <c r="J941" s="210">
        <f t="shared" si="81"/>
        <v>0</v>
      </c>
      <c r="K941" s="210">
        <f t="shared" si="81"/>
        <v>0</v>
      </c>
      <c r="L941" s="210">
        <f t="shared" si="81"/>
        <v>0</v>
      </c>
      <c r="M941" s="210">
        <f t="shared" si="81"/>
        <v>0</v>
      </c>
      <c r="N941" s="210">
        <f t="shared" si="81"/>
        <v>0</v>
      </c>
      <c r="O941" s="210">
        <f t="shared" si="81"/>
        <v>0</v>
      </c>
      <c r="P941" s="210">
        <f t="shared" si="81"/>
        <v>0</v>
      </c>
      <c r="Q941" s="210">
        <f t="shared" si="81"/>
        <v>0</v>
      </c>
      <c r="R941" s="210">
        <f t="shared" si="81"/>
        <v>0</v>
      </c>
    </row>
    <row r="942" spans="1:18" hidden="1" outlineLevel="2" x14ac:dyDescent="0.35">
      <c r="A942" s="209" t="str">
        <f>'Usages mobilité'!A30</f>
        <v>Usage mobilité n°27</v>
      </c>
      <c r="B942" s="209" t="s">
        <v>637</v>
      </c>
      <c r="C942" s="209"/>
      <c r="D942" s="210">
        <f>IF(B$907&lt;&gt;"",IF(B$907='Usages mobilité'!BF30,'Usages mobilité'!BD30,0),0)</f>
        <v>0</v>
      </c>
      <c r="E942" s="210">
        <f t="shared" si="81"/>
        <v>0</v>
      </c>
      <c r="F942" s="210">
        <f t="shared" si="81"/>
        <v>0</v>
      </c>
      <c r="G942" s="210">
        <f t="shared" si="81"/>
        <v>0</v>
      </c>
      <c r="H942" s="210">
        <f t="shared" si="81"/>
        <v>0</v>
      </c>
      <c r="I942" s="210">
        <f t="shared" si="81"/>
        <v>0</v>
      </c>
      <c r="J942" s="210">
        <f t="shared" si="81"/>
        <v>0</v>
      </c>
      <c r="K942" s="210">
        <f t="shared" si="81"/>
        <v>0</v>
      </c>
      <c r="L942" s="210">
        <f t="shared" si="81"/>
        <v>0</v>
      </c>
      <c r="M942" s="210">
        <f t="shared" si="81"/>
        <v>0</v>
      </c>
      <c r="N942" s="210">
        <f t="shared" si="81"/>
        <v>0</v>
      </c>
      <c r="O942" s="210">
        <f t="shared" si="81"/>
        <v>0</v>
      </c>
      <c r="P942" s="210">
        <f t="shared" si="81"/>
        <v>0</v>
      </c>
      <c r="Q942" s="210">
        <f t="shared" si="81"/>
        <v>0</v>
      </c>
      <c r="R942" s="210">
        <f t="shared" si="81"/>
        <v>0</v>
      </c>
    </row>
    <row r="943" spans="1:18" hidden="1" outlineLevel="2" x14ac:dyDescent="0.35">
      <c r="A943" s="209" t="str">
        <f>'Usages mobilité'!A31</f>
        <v>Usage mobilité n°28</v>
      </c>
      <c r="B943" s="209" t="s">
        <v>637</v>
      </c>
      <c r="C943" s="209"/>
      <c r="D943" s="210">
        <f>IF(B$907&lt;&gt;"",IF(B$907='Usages mobilité'!BF31,'Usages mobilité'!BD31,0),0)</f>
        <v>0</v>
      </c>
      <c r="E943" s="210">
        <f t="shared" si="81"/>
        <v>0</v>
      </c>
      <c r="F943" s="210">
        <f t="shared" si="81"/>
        <v>0</v>
      </c>
      <c r="G943" s="210">
        <f t="shared" si="81"/>
        <v>0</v>
      </c>
      <c r="H943" s="210">
        <f t="shared" si="81"/>
        <v>0</v>
      </c>
      <c r="I943" s="210">
        <f t="shared" si="81"/>
        <v>0</v>
      </c>
      <c r="J943" s="210">
        <f t="shared" si="81"/>
        <v>0</v>
      </c>
      <c r="K943" s="210">
        <f t="shared" si="81"/>
        <v>0</v>
      </c>
      <c r="L943" s="210">
        <f t="shared" si="81"/>
        <v>0</v>
      </c>
      <c r="M943" s="210">
        <f t="shared" si="81"/>
        <v>0</v>
      </c>
      <c r="N943" s="210">
        <f t="shared" si="81"/>
        <v>0</v>
      </c>
      <c r="O943" s="210">
        <f t="shared" si="81"/>
        <v>0</v>
      </c>
      <c r="P943" s="210">
        <f t="shared" si="81"/>
        <v>0</v>
      </c>
      <c r="Q943" s="210">
        <f t="shared" si="81"/>
        <v>0</v>
      </c>
      <c r="R943" s="210">
        <f t="shared" si="81"/>
        <v>0</v>
      </c>
    </row>
    <row r="944" spans="1:18" hidden="1" outlineLevel="2" x14ac:dyDescent="0.35">
      <c r="A944" s="209" t="str">
        <f>'Usages mobilité'!A32</f>
        <v>Usage mobilité n°29</v>
      </c>
      <c r="B944" s="209" t="s">
        <v>637</v>
      </c>
      <c r="C944" s="209"/>
      <c r="D944" s="210">
        <f>IF(B$907&lt;&gt;"",IF(B$907='Usages mobilité'!BF32,'Usages mobilité'!BD32,0),0)</f>
        <v>0</v>
      </c>
      <c r="E944" s="210">
        <f t="shared" si="81"/>
        <v>0</v>
      </c>
      <c r="F944" s="210">
        <f t="shared" si="81"/>
        <v>0</v>
      </c>
      <c r="G944" s="210">
        <f t="shared" si="81"/>
        <v>0</v>
      </c>
      <c r="H944" s="210">
        <f t="shared" si="81"/>
        <v>0</v>
      </c>
      <c r="I944" s="210">
        <f t="shared" si="81"/>
        <v>0</v>
      </c>
      <c r="J944" s="210">
        <f t="shared" si="81"/>
        <v>0</v>
      </c>
      <c r="K944" s="210">
        <f t="shared" si="81"/>
        <v>0</v>
      </c>
      <c r="L944" s="210">
        <f t="shared" si="81"/>
        <v>0</v>
      </c>
      <c r="M944" s="210">
        <f t="shared" si="81"/>
        <v>0</v>
      </c>
      <c r="N944" s="210">
        <f t="shared" si="81"/>
        <v>0</v>
      </c>
      <c r="O944" s="210">
        <f t="shared" si="81"/>
        <v>0</v>
      </c>
      <c r="P944" s="210">
        <f t="shared" si="81"/>
        <v>0</v>
      </c>
      <c r="Q944" s="210">
        <f t="shared" si="81"/>
        <v>0</v>
      </c>
      <c r="R944" s="210">
        <f t="shared" si="81"/>
        <v>0</v>
      </c>
    </row>
    <row r="945" spans="1:18" hidden="1" outlineLevel="2" x14ac:dyDescent="0.35">
      <c r="A945" s="209" t="str">
        <f>'Usages mobilité'!A33</f>
        <v>Usage mobilité n°30</v>
      </c>
      <c r="B945" s="209" t="s">
        <v>637</v>
      </c>
      <c r="C945" s="209"/>
      <c r="D945" s="210">
        <f>IF(B$907&lt;&gt;"",IF(B$907='Usages mobilité'!BF33,'Usages mobilité'!BD33,0),0)</f>
        <v>0</v>
      </c>
      <c r="E945" s="210">
        <f t="shared" si="81"/>
        <v>0</v>
      </c>
      <c r="F945" s="210">
        <f t="shared" si="81"/>
        <v>0</v>
      </c>
      <c r="G945" s="210">
        <f t="shared" si="81"/>
        <v>0</v>
      </c>
      <c r="H945" s="210">
        <f t="shared" si="81"/>
        <v>0</v>
      </c>
      <c r="I945" s="210">
        <f t="shared" si="81"/>
        <v>0</v>
      </c>
      <c r="J945" s="210">
        <f t="shared" si="81"/>
        <v>0</v>
      </c>
      <c r="K945" s="210">
        <f t="shared" si="81"/>
        <v>0</v>
      </c>
      <c r="L945" s="210">
        <f t="shared" si="81"/>
        <v>0</v>
      </c>
      <c r="M945" s="210">
        <f t="shared" si="81"/>
        <v>0</v>
      </c>
      <c r="N945" s="210">
        <f t="shared" si="81"/>
        <v>0</v>
      </c>
      <c r="O945" s="210">
        <f t="shared" si="81"/>
        <v>0</v>
      </c>
      <c r="P945" s="210">
        <f t="shared" si="81"/>
        <v>0</v>
      </c>
      <c r="Q945" s="210">
        <f t="shared" si="81"/>
        <v>0</v>
      </c>
      <c r="R945" s="210">
        <f t="shared" si="81"/>
        <v>0</v>
      </c>
    </row>
    <row r="946" spans="1:18" hidden="1" outlineLevel="2" x14ac:dyDescent="0.35">
      <c r="A946" s="209" t="str">
        <f>'Usages mobilité'!A34</f>
        <v>Usage mobilité n°31</v>
      </c>
      <c r="B946" s="209" t="s">
        <v>637</v>
      </c>
      <c r="C946" s="209"/>
      <c r="D946" s="210">
        <f>IF(B$907&lt;&gt;"",IF(B$907='Usages mobilité'!BF34,'Usages mobilité'!BD34,0),0)</f>
        <v>0</v>
      </c>
      <c r="E946" s="210">
        <f t="shared" ref="E946:R955" si="82">$D946</f>
        <v>0</v>
      </c>
      <c r="F946" s="210">
        <f t="shared" si="82"/>
        <v>0</v>
      </c>
      <c r="G946" s="210">
        <f t="shared" si="82"/>
        <v>0</v>
      </c>
      <c r="H946" s="210">
        <f t="shared" si="82"/>
        <v>0</v>
      </c>
      <c r="I946" s="210">
        <f t="shared" si="82"/>
        <v>0</v>
      </c>
      <c r="J946" s="210">
        <f t="shared" si="82"/>
        <v>0</v>
      </c>
      <c r="K946" s="210">
        <f t="shared" si="82"/>
        <v>0</v>
      </c>
      <c r="L946" s="210">
        <f t="shared" si="82"/>
        <v>0</v>
      </c>
      <c r="M946" s="210">
        <f t="shared" si="82"/>
        <v>0</v>
      </c>
      <c r="N946" s="210">
        <f t="shared" si="82"/>
        <v>0</v>
      </c>
      <c r="O946" s="210">
        <f t="shared" si="82"/>
        <v>0</v>
      </c>
      <c r="P946" s="210">
        <f t="shared" si="82"/>
        <v>0</v>
      </c>
      <c r="Q946" s="210">
        <f t="shared" si="82"/>
        <v>0</v>
      </c>
      <c r="R946" s="210">
        <f t="shared" si="82"/>
        <v>0</v>
      </c>
    </row>
    <row r="947" spans="1:18" hidden="1" outlineLevel="2" x14ac:dyDescent="0.35">
      <c r="A947" s="209" t="str">
        <f>'Usages mobilité'!A35</f>
        <v>Usage mobilité n°32</v>
      </c>
      <c r="B947" s="209" t="s">
        <v>637</v>
      </c>
      <c r="C947" s="209"/>
      <c r="D947" s="210">
        <f>IF(B$907&lt;&gt;"",IF(B$907='Usages mobilité'!BF35,'Usages mobilité'!BD35,0),0)</f>
        <v>0</v>
      </c>
      <c r="E947" s="210">
        <f t="shared" si="82"/>
        <v>0</v>
      </c>
      <c r="F947" s="210">
        <f t="shared" si="82"/>
        <v>0</v>
      </c>
      <c r="G947" s="210">
        <f t="shared" si="82"/>
        <v>0</v>
      </c>
      <c r="H947" s="210">
        <f t="shared" si="82"/>
        <v>0</v>
      </c>
      <c r="I947" s="210">
        <f t="shared" si="82"/>
        <v>0</v>
      </c>
      <c r="J947" s="210">
        <f t="shared" si="82"/>
        <v>0</v>
      </c>
      <c r="K947" s="210">
        <f t="shared" si="82"/>
        <v>0</v>
      </c>
      <c r="L947" s="210">
        <f t="shared" si="82"/>
        <v>0</v>
      </c>
      <c r="M947" s="210">
        <f t="shared" si="82"/>
        <v>0</v>
      </c>
      <c r="N947" s="210">
        <f t="shared" si="82"/>
        <v>0</v>
      </c>
      <c r="O947" s="210">
        <f t="shared" si="82"/>
        <v>0</v>
      </c>
      <c r="P947" s="210">
        <f t="shared" si="82"/>
        <v>0</v>
      </c>
      <c r="Q947" s="210">
        <f t="shared" si="82"/>
        <v>0</v>
      </c>
      <c r="R947" s="210">
        <f t="shared" si="82"/>
        <v>0</v>
      </c>
    </row>
    <row r="948" spans="1:18" hidden="1" outlineLevel="2" x14ac:dyDescent="0.35">
      <c r="A948" s="209" t="str">
        <f>'Usages mobilité'!A36</f>
        <v>Usage mobilité n°33</v>
      </c>
      <c r="B948" s="209" t="s">
        <v>637</v>
      </c>
      <c r="C948" s="209"/>
      <c r="D948" s="210">
        <f>IF(B$907&lt;&gt;"",IF(B$907='Usages mobilité'!BF36,'Usages mobilité'!BD36,0),0)</f>
        <v>0</v>
      </c>
      <c r="E948" s="210">
        <f t="shared" si="82"/>
        <v>0</v>
      </c>
      <c r="F948" s="210">
        <f t="shared" si="82"/>
        <v>0</v>
      </c>
      <c r="G948" s="210">
        <f t="shared" si="82"/>
        <v>0</v>
      </c>
      <c r="H948" s="210">
        <f t="shared" si="82"/>
        <v>0</v>
      </c>
      <c r="I948" s="210">
        <f t="shared" si="82"/>
        <v>0</v>
      </c>
      <c r="J948" s="210">
        <f t="shared" si="82"/>
        <v>0</v>
      </c>
      <c r="K948" s="210">
        <f t="shared" si="82"/>
        <v>0</v>
      </c>
      <c r="L948" s="210">
        <f t="shared" si="82"/>
        <v>0</v>
      </c>
      <c r="M948" s="210">
        <f t="shared" si="82"/>
        <v>0</v>
      </c>
      <c r="N948" s="210">
        <f t="shared" si="82"/>
        <v>0</v>
      </c>
      <c r="O948" s="210">
        <f t="shared" si="82"/>
        <v>0</v>
      </c>
      <c r="P948" s="210">
        <f t="shared" si="82"/>
        <v>0</v>
      </c>
      <c r="Q948" s="210">
        <f t="shared" si="82"/>
        <v>0</v>
      </c>
      <c r="R948" s="210">
        <f t="shared" si="82"/>
        <v>0</v>
      </c>
    </row>
    <row r="949" spans="1:18" hidden="1" outlineLevel="2" x14ac:dyDescent="0.35">
      <c r="A949" s="209" t="str">
        <f>'Usages mobilité'!A37</f>
        <v>Usage mobilité n°34</v>
      </c>
      <c r="B949" s="209" t="s">
        <v>637</v>
      </c>
      <c r="C949" s="209"/>
      <c r="D949" s="210">
        <f>IF(B$907&lt;&gt;"",IF(B$907='Usages mobilité'!BF37,'Usages mobilité'!BD37,0),0)</f>
        <v>0</v>
      </c>
      <c r="E949" s="210">
        <f t="shared" si="82"/>
        <v>0</v>
      </c>
      <c r="F949" s="210">
        <f t="shared" si="82"/>
        <v>0</v>
      </c>
      <c r="G949" s="210">
        <f t="shared" si="82"/>
        <v>0</v>
      </c>
      <c r="H949" s="210">
        <f t="shared" si="82"/>
        <v>0</v>
      </c>
      <c r="I949" s="210">
        <f t="shared" si="82"/>
        <v>0</v>
      </c>
      <c r="J949" s="210">
        <f t="shared" si="82"/>
        <v>0</v>
      </c>
      <c r="K949" s="210">
        <f t="shared" si="82"/>
        <v>0</v>
      </c>
      <c r="L949" s="210">
        <f t="shared" si="82"/>
        <v>0</v>
      </c>
      <c r="M949" s="210">
        <f t="shared" si="82"/>
        <v>0</v>
      </c>
      <c r="N949" s="210">
        <f t="shared" si="82"/>
        <v>0</v>
      </c>
      <c r="O949" s="210">
        <f t="shared" si="82"/>
        <v>0</v>
      </c>
      <c r="P949" s="210">
        <f t="shared" si="82"/>
        <v>0</v>
      </c>
      <c r="Q949" s="210">
        <f t="shared" si="82"/>
        <v>0</v>
      </c>
      <c r="R949" s="210">
        <f t="shared" si="82"/>
        <v>0</v>
      </c>
    </row>
    <row r="950" spans="1:18" hidden="1" outlineLevel="2" x14ac:dyDescent="0.35">
      <c r="A950" s="209" t="str">
        <f>'Usages mobilité'!A38</f>
        <v>Usage mobilité n°35</v>
      </c>
      <c r="B950" s="209" t="s">
        <v>637</v>
      </c>
      <c r="C950" s="209"/>
      <c r="D950" s="210">
        <f>IF(B$907&lt;&gt;"",IF(B$907='Usages mobilité'!BF38,'Usages mobilité'!BD38,0),0)</f>
        <v>0</v>
      </c>
      <c r="E950" s="210">
        <f t="shared" si="82"/>
        <v>0</v>
      </c>
      <c r="F950" s="210">
        <f t="shared" si="82"/>
        <v>0</v>
      </c>
      <c r="G950" s="210">
        <f t="shared" si="82"/>
        <v>0</v>
      </c>
      <c r="H950" s="210">
        <f t="shared" si="82"/>
        <v>0</v>
      </c>
      <c r="I950" s="210">
        <f t="shared" si="82"/>
        <v>0</v>
      </c>
      <c r="J950" s="210">
        <f t="shared" si="82"/>
        <v>0</v>
      </c>
      <c r="K950" s="210">
        <f t="shared" si="82"/>
        <v>0</v>
      </c>
      <c r="L950" s="210">
        <f t="shared" si="82"/>
        <v>0</v>
      </c>
      <c r="M950" s="210">
        <f t="shared" si="82"/>
        <v>0</v>
      </c>
      <c r="N950" s="210">
        <f t="shared" si="82"/>
        <v>0</v>
      </c>
      <c r="O950" s="210">
        <f t="shared" si="82"/>
        <v>0</v>
      </c>
      <c r="P950" s="210">
        <f t="shared" si="82"/>
        <v>0</v>
      </c>
      <c r="Q950" s="210">
        <f t="shared" si="82"/>
        <v>0</v>
      </c>
      <c r="R950" s="210">
        <f t="shared" si="82"/>
        <v>0</v>
      </c>
    </row>
    <row r="951" spans="1:18" hidden="1" outlineLevel="2" x14ac:dyDescent="0.35">
      <c r="A951" s="209" t="str">
        <f>'Usages mobilité'!A39</f>
        <v>Usage mobilité n°36</v>
      </c>
      <c r="B951" s="209" t="s">
        <v>637</v>
      </c>
      <c r="C951" s="209"/>
      <c r="D951" s="210">
        <f>IF(B$907&lt;&gt;"",IF(B$907='Usages mobilité'!BF39,'Usages mobilité'!BD39,0),0)</f>
        <v>0</v>
      </c>
      <c r="E951" s="210">
        <f t="shared" si="82"/>
        <v>0</v>
      </c>
      <c r="F951" s="210">
        <f t="shared" si="82"/>
        <v>0</v>
      </c>
      <c r="G951" s="210">
        <f t="shared" si="82"/>
        <v>0</v>
      </c>
      <c r="H951" s="210">
        <f t="shared" si="82"/>
        <v>0</v>
      </c>
      <c r="I951" s="210">
        <f t="shared" si="82"/>
        <v>0</v>
      </c>
      <c r="J951" s="210">
        <f t="shared" si="82"/>
        <v>0</v>
      </c>
      <c r="K951" s="210">
        <f t="shared" si="82"/>
        <v>0</v>
      </c>
      <c r="L951" s="210">
        <f t="shared" si="82"/>
        <v>0</v>
      </c>
      <c r="M951" s="210">
        <f t="shared" si="82"/>
        <v>0</v>
      </c>
      <c r="N951" s="210">
        <f t="shared" si="82"/>
        <v>0</v>
      </c>
      <c r="O951" s="210">
        <f t="shared" si="82"/>
        <v>0</v>
      </c>
      <c r="P951" s="210">
        <f t="shared" si="82"/>
        <v>0</v>
      </c>
      <c r="Q951" s="210">
        <f t="shared" si="82"/>
        <v>0</v>
      </c>
      <c r="R951" s="210">
        <f t="shared" si="82"/>
        <v>0</v>
      </c>
    </row>
    <row r="952" spans="1:18" hidden="1" outlineLevel="2" x14ac:dyDescent="0.35">
      <c r="A952" s="209" t="str">
        <f>'Usages mobilité'!A40</f>
        <v>Usage mobilité n°37</v>
      </c>
      <c r="B952" s="209" t="s">
        <v>637</v>
      </c>
      <c r="C952" s="209"/>
      <c r="D952" s="210">
        <f>IF(B$907&lt;&gt;"",IF(B$907='Usages mobilité'!BF40,'Usages mobilité'!BD40,0),0)</f>
        <v>0</v>
      </c>
      <c r="E952" s="210">
        <f t="shared" si="82"/>
        <v>0</v>
      </c>
      <c r="F952" s="210">
        <f t="shared" si="82"/>
        <v>0</v>
      </c>
      <c r="G952" s="210">
        <f t="shared" si="82"/>
        <v>0</v>
      </c>
      <c r="H952" s="210">
        <f t="shared" si="82"/>
        <v>0</v>
      </c>
      <c r="I952" s="210">
        <f t="shared" si="82"/>
        <v>0</v>
      </c>
      <c r="J952" s="210">
        <f t="shared" si="82"/>
        <v>0</v>
      </c>
      <c r="K952" s="210">
        <f t="shared" si="82"/>
        <v>0</v>
      </c>
      <c r="L952" s="210">
        <f t="shared" si="82"/>
        <v>0</v>
      </c>
      <c r="M952" s="210">
        <f t="shared" si="82"/>
        <v>0</v>
      </c>
      <c r="N952" s="210">
        <f t="shared" si="82"/>
        <v>0</v>
      </c>
      <c r="O952" s="210">
        <f t="shared" si="82"/>
        <v>0</v>
      </c>
      <c r="P952" s="210">
        <f t="shared" si="82"/>
        <v>0</v>
      </c>
      <c r="Q952" s="210">
        <f t="shared" si="82"/>
        <v>0</v>
      </c>
      <c r="R952" s="210">
        <f t="shared" si="82"/>
        <v>0</v>
      </c>
    </row>
    <row r="953" spans="1:18" hidden="1" outlineLevel="2" x14ac:dyDescent="0.35">
      <c r="A953" s="209" t="str">
        <f>'Usages mobilité'!A41</f>
        <v>Usage mobilité n°38</v>
      </c>
      <c r="B953" s="209" t="s">
        <v>637</v>
      </c>
      <c r="C953" s="209"/>
      <c r="D953" s="210">
        <f>IF(B$907&lt;&gt;"",IF(B$907='Usages mobilité'!BF41,'Usages mobilité'!BD41,0),0)</f>
        <v>0</v>
      </c>
      <c r="E953" s="210">
        <f t="shared" si="82"/>
        <v>0</v>
      </c>
      <c r="F953" s="210">
        <f t="shared" si="82"/>
        <v>0</v>
      </c>
      <c r="G953" s="210">
        <f t="shared" si="82"/>
        <v>0</v>
      </c>
      <c r="H953" s="210">
        <f t="shared" si="82"/>
        <v>0</v>
      </c>
      <c r="I953" s="210">
        <f t="shared" si="82"/>
        <v>0</v>
      </c>
      <c r="J953" s="210">
        <f t="shared" si="82"/>
        <v>0</v>
      </c>
      <c r="K953" s="210">
        <f t="shared" si="82"/>
        <v>0</v>
      </c>
      <c r="L953" s="210">
        <f t="shared" si="82"/>
        <v>0</v>
      </c>
      <c r="M953" s="210">
        <f t="shared" si="82"/>
        <v>0</v>
      </c>
      <c r="N953" s="210">
        <f t="shared" si="82"/>
        <v>0</v>
      </c>
      <c r="O953" s="210">
        <f t="shared" si="82"/>
        <v>0</v>
      </c>
      <c r="P953" s="210">
        <f t="shared" si="82"/>
        <v>0</v>
      </c>
      <c r="Q953" s="210">
        <f t="shared" si="82"/>
        <v>0</v>
      </c>
      <c r="R953" s="210">
        <f t="shared" si="82"/>
        <v>0</v>
      </c>
    </row>
    <row r="954" spans="1:18" hidden="1" outlineLevel="2" x14ac:dyDescent="0.35">
      <c r="A954" s="209" t="str">
        <f>'Usages mobilité'!A42</f>
        <v>Usage mobilité n°39</v>
      </c>
      <c r="B954" s="209" t="s">
        <v>637</v>
      </c>
      <c r="C954" s="209"/>
      <c r="D954" s="210">
        <f>IF(B$907&lt;&gt;"",IF(B$907='Usages mobilité'!BF42,'Usages mobilité'!BD42,0),0)</f>
        <v>0</v>
      </c>
      <c r="E954" s="210">
        <f t="shared" si="82"/>
        <v>0</v>
      </c>
      <c r="F954" s="210">
        <f t="shared" si="82"/>
        <v>0</v>
      </c>
      <c r="G954" s="210">
        <f t="shared" si="82"/>
        <v>0</v>
      </c>
      <c r="H954" s="210">
        <f t="shared" si="82"/>
        <v>0</v>
      </c>
      <c r="I954" s="210">
        <f t="shared" si="82"/>
        <v>0</v>
      </c>
      <c r="J954" s="210">
        <f t="shared" si="82"/>
        <v>0</v>
      </c>
      <c r="K954" s="210">
        <f t="shared" si="82"/>
        <v>0</v>
      </c>
      <c r="L954" s="210">
        <f t="shared" si="82"/>
        <v>0</v>
      </c>
      <c r="M954" s="210">
        <f t="shared" si="82"/>
        <v>0</v>
      </c>
      <c r="N954" s="210">
        <f t="shared" si="82"/>
        <v>0</v>
      </c>
      <c r="O954" s="210">
        <f t="shared" si="82"/>
        <v>0</v>
      </c>
      <c r="P954" s="210">
        <f t="shared" si="82"/>
        <v>0</v>
      </c>
      <c r="Q954" s="210">
        <f t="shared" si="82"/>
        <v>0</v>
      </c>
      <c r="R954" s="210">
        <f t="shared" si="82"/>
        <v>0</v>
      </c>
    </row>
    <row r="955" spans="1:18" hidden="1" outlineLevel="2" x14ac:dyDescent="0.35">
      <c r="A955" s="209" t="str">
        <f>'Usages mobilité'!A43</f>
        <v>Usage mobilité n°40</v>
      </c>
      <c r="B955" s="209" t="s">
        <v>637</v>
      </c>
      <c r="C955" s="209"/>
      <c r="D955" s="210">
        <f>IF(B$907&lt;&gt;"",IF(B$907='Usages mobilité'!BF43,'Usages mobilité'!BD43,0),0)</f>
        <v>0</v>
      </c>
      <c r="E955" s="210">
        <f t="shared" si="82"/>
        <v>0</v>
      </c>
      <c r="F955" s="210">
        <f t="shared" si="82"/>
        <v>0</v>
      </c>
      <c r="G955" s="210">
        <f t="shared" si="82"/>
        <v>0</v>
      </c>
      <c r="H955" s="210">
        <f t="shared" si="82"/>
        <v>0</v>
      </c>
      <c r="I955" s="210">
        <f t="shared" si="82"/>
        <v>0</v>
      </c>
      <c r="J955" s="210">
        <f t="shared" si="82"/>
        <v>0</v>
      </c>
      <c r="K955" s="210">
        <f t="shared" si="82"/>
        <v>0</v>
      </c>
      <c r="L955" s="210">
        <f t="shared" si="82"/>
        <v>0</v>
      </c>
      <c r="M955" s="210">
        <f t="shared" si="82"/>
        <v>0</v>
      </c>
      <c r="N955" s="210">
        <f t="shared" si="82"/>
        <v>0</v>
      </c>
      <c r="O955" s="210">
        <f t="shared" si="82"/>
        <v>0</v>
      </c>
      <c r="P955" s="210">
        <f t="shared" si="82"/>
        <v>0</v>
      </c>
      <c r="Q955" s="210">
        <f t="shared" si="82"/>
        <v>0</v>
      </c>
      <c r="R955" s="210">
        <f t="shared" si="82"/>
        <v>0</v>
      </c>
    </row>
    <row r="956" spans="1:18" hidden="1" outlineLevel="2" x14ac:dyDescent="0.35">
      <c r="A956" s="209" t="str">
        <f>'Usages mobilité'!A44</f>
        <v>Usage mobilité n°41</v>
      </c>
      <c r="B956" s="209" t="s">
        <v>637</v>
      </c>
      <c r="C956" s="209"/>
      <c r="D956" s="210">
        <f>IF(B$907&lt;&gt;"",IF(B$907='Usages mobilité'!BF44,'Usages mobilité'!BD44,0),0)</f>
        <v>0</v>
      </c>
      <c r="E956" s="210">
        <f t="shared" ref="E956:R965" si="83">$D956</f>
        <v>0</v>
      </c>
      <c r="F956" s="210">
        <f t="shared" si="83"/>
        <v>0</v>
      </c>
      <c r="G956" s="210">
        <f t="shared" si="83"/>
        <v>0</v>
      </c>
      <c r="H956" s="210">
        <f t="shared" si="83"/>
        <v>0</v>
      </c>
      <c r="I956" s="210">
        <f t="shared" si="83"/>
        <v>0</v>
      </c>
      <c r="J956" s="210">
        <f t="shared" si="83"/>
        <v>0</v>
      </c>
      <c r="K956" s="210">
        <f t="shared" si="83"/>
        <v>0</v>
      </c>
      <c r="L956" s="210">
        <f t="shared" si="83"/>
        <v>0</v>
      </c>
      <c r="M956" s="210">
        <f t="shared" si="83"/>
        <v>0</v>
      </c>
      <c r="N956" s="210">
        <f t="shared" si="83"/>
        <v>0</v>
      </c>
      <c r="O956" s="210">
        <f t="shared" si="83"/>
        <v>0</v>
      </c>
      <c r="P956" s="210">
        <f t="shared" si="83"/>
        <v>0</v>
      </c>
      <c r="Q956" s="210">
        <f t="shared" si="83"/>
        <v>0</v>
      </c>
      <c r="R956" s="210">
        <f t="shared" si="83"/>
        <v>0</v>
      </c>
    </row>
    <row r="957" spans="1:18" hidden="1" outlineLevel="2" x14ac:dyDescent="0.35">
      <c r="A957" s="209" t="str">
        <f>'Usages mobilité'!A45</f>
        <v>Usage mobilité n°42</v>
      </c>
      <c r="B957" s="209" t="s">
        <v>637</v>
      </c>
      <c r="C957" s="209"/>
      <c r="D957" s="210">
        <f>IF(B$907&lt;&gt;"",IF(B$907='Usages mobilité'!BF45,'Usages mobilité'!BD45,0),0)</f>
        <v>0</v>
      </c>
      <c r="E957" s="210">
        <f t="shared" si="83"/>
        <v>0</v>
      </c>
      <c r="F957" s="210">
        <f t="shared" si="83"/>
        <v>0</v>
      </c>
      <c r="G957" s="210">
        <f t="shared" si="83"/>
        <v>0</v>
      </c>
      <c r="H957" s="210">
        <f t="shared" si="83"/>
        <v>0</v>
      </c>
      <c r="I957" s="210">
        <f t="shared" si="83"/>
        <v>0</v>
      </c>
      <c r="J957" s="210">
        <f t="shared" si="83"/>
        <v>0</v>
      </c>
      <c r="K957" s="210">
        <f t="shared" si="83"/>
        <v>0</v>
      </c>
      <c r="L957" s="210">
        <f t="shared" si="83"/>
        <v>0</v>
      </c>
      <c r="M957" s="210">
        <f t="shared" si="83"/>
        <v>0</v>
      </c>
      <c r="N957" s="210">
        <f t="shared" si="83"/>
        <v>0</v>
      </c>
      <c r="O957" s="210">
        <f t="shared" si="83"/>
        <v>0</v>
      </c>
      <c r="P957" s="210">
        <f t="shared" si="83"/>
        <v>0</v>
      </c>
      <c r="Q957" s="210">
        <f t="shared" si="83"/>
        <v>0</v>
      </c>
      <c r="R957" s="210">
        <f t="shared" si="83"/>
        <v>0</v>
      </c>
    </row>
    <row r="958" spans="1:18" hidden="1" outlineLevel="2" x14ac:dyDescent="0.35">
      <c r="A958" s="209" t="str">
        <f>'Usages mobilité'!A46</f>
        <v>Usage mobilité n°43</v>
      </c>
      <c r="B958" s="209" t="s">
        <v>637</v>
      </c>
      <c r="C958" s="209"/>
      <c r="D958" s="210">
        <f>IF(B$907&lt;&gt;"",IF(B$907='Usages mobilité'!BF46,'Usages mobilité'!BD46,0),0)</f>
        <v>0</v>
      </c>
      <c r="E958" s="210">
        <f t="shared" si="83"/>
        <v>0</v>
      </c>
      <c r="F958" s="210">
        <f t="shared" si="83"/>
        <v>0</v>
      </c>
      <c r="G958" s="210">
        <f t="shared" si="83"/>
        <v>0</v>
      </c>
      <c r="H958" s="210">
        <f t="shared" si="83"/>
        <v>0</v>
      </c>
      <c r="I958" s="210">
        <f t="shared" si="83"/>
        <v>0</v>
      </c>
      <c r="J958" s="210">
        <f t="shared" si="83"/>
        <v>0</v>
      </c>
      <c r="K958" s="210">
        <f t="shared" si="83"/>
        <v>0</v>
      </c>
      <c r="L958" s="210">
        <f t="shared" si="83"/>
        <v>0</v>
      </c>
      <c r="M958" s="210">
        <f t="shared" si="83"/>
        <v>0</v>
      </c>
      <c r="N958" s="210">
        <f t="shared" si="83"/>
        <v>0</v>
      </c>
      <c r="O958" s="210">
        <f t="shared" si="83"/>
        <v>0</v>
      </c>
      <c r="P958" s="210">
        <f t="shared" si="83"/>
        <v>0</v>
      </c>
      <c r="Q958" s="210">
        <f t="shared" si="83"/>
        <v>0</v>
      </c>
      <c r="R958" s="210">
        <f t="shared" si="83"/>
        <v>0</v>
      </c>
    </row>
    <row r="959" spans="1:18" hidden="1" outlineLevel="2" x14ac:dyDescent="0.35">
      <c r="A959" s="209" t="str">
        <f>'Usages mobilité'!A47</f>
        <v>Usage mobilité n°44</v>
      </c>
      <c r="B959" s="209" t="s">
        <v>637</v>
      </c>
      <c r="C959" s="209"/>
      <c r="D959" s="210">
        <f>IF(B$907&lt;&gt;"",IF(B$907='Usages mobilité'!BF47,'Usages mobilité'!BD47,0),0)</f>
        <v>0</v>
      </c>
      <c r="E959" s="210">
        <f t="shared" si="83"/>
        <v>0</v>
      </c>
      <c r="F959" s="210">
        <f t="shared" si="83"/>
        <v>0</v>
      </c>
      <c r="G959" s="210">
        <f t="shared" si="83"/>
        <v>0</v>
      </c>
      <c r="H959" s="210">
        <f t="shared" si="83"/>
        <v>0</v>
      </c>
      <c r="I959" s="210">
        <f t="shared" si="83"/>
        <v>0</v>
      </c>
      <c r="J959" s="210">
        <f t="shared" si="83"/>
        <v>0</v>
      </c>
      <c r="K959" s="210">
        <f t="shared" si="83"/>
        <v>0</v>
      </c>
      <c r="L959" s="210">
        <f t="shared" si="83"/>
        <v>0</v>
      </c>
      <c r="M959" s="210">
        <f t="shared" si="83"/>
        <v>0</v>
      </c>
      <c r="N959" s="210">
        <f t="shared" si="83"/>
        <v>0</v>
      </c>
      <c r="O959" s="210">
        <f t="shared" si="83"/>
        <v>0</v>
      </c>
      <c r="P959" s="210">
        <f t="shared" si="83"/>
        <v>0</v>
      </c>
      <c r="Q959" s="210">
        <f t="shared" si="83"/>
        <v>0</v>
      </c>
      <c r="R959" s="210">
        <f t="shared" si="83"/>
        <v>0</v>
      </c>
    </row>
    <row r="960" spans="1:18" hidden="1" outlineLevel="2" x14ac:dyDescent="0.35">
      <c r="A960" s="209" t="str">
        <f>'Usages mobilité'!A48</f>
        <v>Usage mobilité n°45</v>
      </c>
      <c r="B960" s="209" t="s">
        <v>637</v>
      </c>
      <c r="C960" s="209"/>
      <c r="D960" s="210">
        <f>IF(B$907&lt;&gt;"",IF(B$907='Usages mobilité'!BF48,'Usages mobilité'!BD48,0),0)</f>
        <v>0</v>
      </c>
      <c r="E960" s="210">
        <f t="shared" si="83"/>
        <v>0</v>
      </c>
      <c r="F960" s="210">
        <f t="shared" si="83"/>
        <v>0</v>
      </c>
      <c r="G960" s="210">
        <f t="shared" si="83"/>
        <v>0</v>
      </c>
      <c r="H960" s="210">
        <f t="shared" si="83"/>
        <v>0</v>
      </c>
      <c r="I960" s="210">
        <f t="shared" si="83"/>
        <v>0</v>
      </c>
      <c r="J960" s="210">
        <f t="shared" si="83"/>
        <v>0</v>
      </c>
      <c r="K960" s="210">
        <f t="shared" si="83"/>
        <v>0</v>
      </c>
      <c r="L960" s="210">
        <f t="shared" si="83"/>
        <v>0</v>
      </c>
      <c r="M960" s="210">
        <f t="shared" si="83"/>
        <v>0</v>
      </c>
      <c r="N960" s="210">
        <f t="shared" si="83"/>
        <v>0</v>
      </c>
      <c r="O960" s="210">
        <f t="shared" si="83"/>
        <v>0</v>
      </c>
      <c r="P960" s="210">
        <f t="shared" si="83"/>
        <v>0</v>
      </c>
      <c r="Q960" s="210">
        <f t="shared" si="83"/>
        <v>0</v>
      </c>
      <c r="R960" s="210">
        <f t="shared" si="83"/>
        <v>0</v>
      </c>
    </row>
    <row r="961" spans="1:18" hidden="1" outlineLevel="2" x14ac:dyDescent="0.35">
      <c r="A961" s="209" t="str">
        <f>'Usages mobilité'!A49</f>
        <v>Usage mobilité n°46</v>
      </c>
      <c r="B961" s="209" t="s">
        <v>637</v>
      </c>
      <c r="C961" s="209"/>
      <c r="D961" s="210">
        <f>IF(B$907&lt;&gt;"",IF(B$907='Usages mobilité'!BF49,'Usages mobilité'!BD49,0),0)</f>
        <v>0</v>
      </c>
      <c r="E961" s="210">
        <f t="shared" si="83"/>
        <v>0</v>
      </c>
      <c r="F961" s="210">
        <f t="shared" si="83"/>
        <v>0</v>
      </c>
      <c r="G961" s="210">
        <f t="shared" si="83"/>
        <v>0</v>
      </c>
      <c r="H961" s="210">
        <f t="shared" si="83"/>
        <v>0</v>
      </c>
      <c r="I961" s="210">
        <f t="shared" si="83"/>
        <v>0</v>
      </c>
      <c r="J961" s="210">
        <f t="shared" si="83"/>
        <v>0</v>
      </c>
      <c r="K961" s="210">
        <f t="shared" si="83"/>
        <v>0</v>
      </c>
      <c r="L961" s="210">
        <f t="shared" si="83"/>
        <v>0</v>
      </c>
      <c r="M961" s="210">
        <f t="shared" si="83"/>
        <v>0</v>
      </c>
      <c r="N961" s="210">
        <f t="shared" si="83"/>
        <v>0</v>
      </c>
      <c r="O961" s="210">
        <f t="shared" si="83"/>
        <v>0</v>
      </c>
      <c r="P961" s="210">
        <f t="shared" si="83"/>
        <v>0</v>
      </c>
      <c r="Q961" s="210">
        <f t="shared" si="83"/>
        <v>0</v>
      </c>
      <c r="R961" s="210">
        <f t="shared" si="83"/>
        <v>0</v>
      </c>
    </row>
    <row r="962" spans="1:18" hidden="1" outlineLevel="2" x14ac:dyDescent="0.35">
      <c r="A962" s="209" t="str">
        <f>'Usages mobilité'!A50</f>
        <v>Usage mobilité n°47</v>
      </c>
      <c r="B962" s="209" t="s">
        <v>637</v>
      </c>
      <c r="C962" s="209"/>
      <c r="D962" s="210">
        <f>IF(B$907&lt;&gt;"",IF(B$907='Usages mobilité'!BF50,'Usages mobilité'!BD50,0),0)</f>
        <v>0</v>
      </c>
      <c r="E962" s="210">
        <f t="shared" si="83"/>
        <v>0</v>
      </c>
      <c r="F962" s="210">
        <f t="shared" si="83"/>
        <v>0</v>
      </c>
      <c r="G962" s="210">
        <f t="shared" si="83"/>
        <v>0</v>
      </c>
      <c r="H962" s="210">
        <f t="shared" si="83"/>
        <v>0</v>
      </c>
      <c r="I962" s="210">
        <f t="shared" si="83"/>
        <v>0</v>
      </c>
      <c r="J962" s="210">
        <f t="shared" si="83"/>
        <v>0</v>
      </c>
      <c r="K962" s="210">
        <f t="shared" si="83"/>
        <v>0</v>
      </c>
      <c r="L962" s="210">
        <f t="shared" si="83"/>
        <v>0</v>
      </c>
      <c r="M962" s="210">
        <f t="shared" si="83"/>
        <v>0</v>
      </c>
      <c r="N962" s="210">
        <f t="shared" si="83"/>
        <v>0</v>
      </c>
      <c r="O962" s="210">
        <f t="shared" si="83"/>
        <v>0</v>
      </c>
      <c r="P962" s="210">
        <f t="shared" si="83"/>
        <v>0</v>
      </c>
      <c r="Q962" s="210">
        <f t="shared" si="83"/>
        <v>0</v>
      </c>
      <c r="R962" s="210">
        <f t="shared" si="83"/>
        <v>0</v>
      </c>
    </row>
    <row r="963" spans="1:18" hidden="1" outlineLevel="2" x14ac:dyDescent="0.35">
      <c r="A963" s="209" t="str">
        <f>'Usages mobilité'!A51</f>
        <v>Usage mobilité n°48</v>
      </c>
      <c r="B963" s="209" t="s">
        <v>637</v>
      </c>
      <c r="C963" s="209"/>
      <c r="D963" s="210">
        <f>IF(B$907&lt;&gt;"",IF(B$907='Usages mobilité'!BF51,'Usages mobilité'!BD51,0),0)</f>
        <v>0</v>
      </c>
      <c r="E963" s="210">
        <f t="shared" si="83"/>
        <v>0</v>
      </c>
      <c r="F963" s="210">
        <f t="shared" si="83"/>
        <v>0</v>
      </c>
      <c r="G963" s="210">
        <f t="shared" si="83"/>
        <v>0</v>
      </c>
      <c r="H963" s="210">
        <f t="shared" si="83"/>
        <v>0</v>
      </c>
      <c r="I963" s="210">
        <f t="shared" si="83"/>
        <v>0</v>
      </c>
      <c r="J963" s="210">
        <f t="shared" si="83"/>
        <v>0</v>
      </c>
      <c r="K963" s="210">
        <f t="shared" si="83"/>
        <v>0</v>
      </c>
      <c r="L963" s="210">
        <f t="shared" si="83"/>
        <v>0</v>
      </c>
      <c r="M963" s="210">
        <f t="shared" si="83"/>
        <v>0</v>
      </c>
      <c r="N963" s="210">
        <f t="shared" si="83"/>
        <v>0</v>
      </c>
      <c r="O963" s="210">
        <f t="shared" si="83"/>
        <v>0</v>
      </c>
      <c r="P963" s="210">
        <f t="shared" si="83"/>
        <v>0</v>
      </c>
      <c r="Q963" s="210">
        <f t="shared" si="83"/>
        <v>0</v>
      </c>
      <c r="R963" s="210">
        <f t="shared" si="83"/>
        <v>0</v>
      </c>
    </row>
    <row r="964" spans="1:18" hidden="1" outlineLevel="2" x14ac:dyDescent="0.35">
      <c r="A964" s="209" t="str">
        <f>'Usages mobilité'!A52</f>
        <v>Usage mobilité n°49</v>
      </c>
      <c r="B964" s="209" t="s">
        <v>637</v>
      </c>
      <c r="C964" s="209"/>
      <c r="D964" s="210">
        <f>IF(B$907&lt;&gt;"",IF(B$907='Usages mobilité'!BF52,'Usages mobilité'!BD52,0),0)</f>
        <v>0</v>
      </c>
      <c r="E964" s="210">
        <f t="shared" si="83"/>
        <v>0</v>
      </c>
      <c r="F964" s="210">
        <f t="shared" si="83"/>
        <v>0</v>
      </c>
      <c r="G964" s="210">
        <f t="shared" si="83"/>
        <v>0</v>
      </c>
      <c r="H964" s="210">
        <f t="shared" si="83"/>
        <v>0</v>
      </c>
      <c r="I964" s="210">
        <f t="shared" si="83"/>
        <v>0</v>
      </c>
      <c r="J964" s="210">
        <f t="shared" si="83"/>
        <v>0</v>
      </c>
      <c r="K964" s="210">
        <f t="shared" si="83"/>
        <v>0</v>
      </c>
      <c r="L964" s="210">
        <f t="shared" si="83"/>
        <v>0</v>
      </c>
      <c r="M964" s="210">
        <f t="shared" si="83"/>
        <v>0</v>
      </c>
      <c r="N964" s="210">
        <f t="shared" si="83"/>
        <v>0</v>
      </c>
      <c r="O964" s="210">
        <f t="shared" si="83"/>
        <v>0</v>
      </c>
      <c r="P964" s="210">
        <f t="shared" si="83"/>
        <v>0</v>
      </c>
      <c r="Q964" s="210">
        <f t="shared" si="83"/>
        <v>0</v>
      </c>
      <c r="R964" s="210">
        <f t="shared" si="83"/>
        <v>0</v>
      </c>
    </row>
    <row r="965" spans="1:18" hidden="1" outlineLevel="2" x14ac:dyDescent="0.35">
      <c r="A965" s="209" t="str">
        <f>'Usages mobilité'!A53</f>
        <v>Usage mobilité n°50</v>
      </c>
      <c r="B965" s="209" t="s">
        <v>637</v>
      </c>
      <c r="C965" s="209"/>
      <c r="D965" s="210">
        <f>IF(B$907&lt;&gt;"",IF(B$907='Usages mobilité'!BF53,'Usages mobilité'!BD53,0),0)</f>
        <v>0</v>
      </c>
      <c r="E965" s="210">
        <f t="shared" si="83"/>
        <v>0</v>
      </c>
      <c r="F965" s="210">
        <f t="shared" si="83"/>
        <v>0</v>
      </c>
      <c r="G965" s="210">
        <f t="shared" si="83"/>
        <v>0</v>
      </c>
      <c r="H965" s="210">
        <f t="shared" si="83"/>
        <v>0</v>
      </c>
      <c r="I965" s="210">
        <f t="shared" si="83"/>
        <v>0</v>
      </c>
      <c r="J965" s="210">
        <f t="shared" si="83"/>
        <v>0</v>
      </c>
      <c r="K965" s="210">
        <f t="shared" si="83"/>
        <v>0</v>
      </c>
      <c r="L965" s="210">
        <f t="shared" si="83"/>
        <v>0</v>
      </c>
      <c r="M965" s="210">
        <f t="shared" si="83"/>
        <v>0</v>
      </c>
      <c r="N965" s="210">
        <f t="shared" si="83"/>
        <v>0</v>
      </c>
      <c r="O965" s="210">
        <f t="shared" si="83"/>
        <v>0</v>
      </c>
      <c r="P965" s="210">
        <f t="shared" si="83"/>
        <v>0</v>
      </c>
      <c r="Q965" s="210">
        <f t="shared" si="83"/>
        <v>0</v>
      </c>
      <c r="R965" s="210">
        <f t="shared" si="83"/>
        <v>0</v>
      </c>
    </row>
    <row r="966" spans="1:18" hidden="1" outlineLevel="1" collapsed="1" x14ac:dyDescent="0.35">
      <c r="A966" s="209" t="s">
        <v>643</v>
      </c>
      <c r="B966" s="209"/>
      <c r="C966" s="209"/>
      <c r="D966" s="210">
        <f t="shared" ref="D966:R966" si="84">SUM(D916:D965)</f>
        <v>0</v>
      </c>
      <c r="E966" s="210">
        <f t="shared" si="84"/>
        <v>0</v>
      </c>
      <c r="F966" s="210">
        <f t="shared" si="84"/>
        <v>0</v>
      </c>
      <c r="G966" s="210">
        <f t="shared" si="84"/>
        <v>0</v>
      </c>
      <c r="H966" s="210">
        <f t="shared" si="84"/>
        <v>0</v>
      </c>
      <c r="I966" s="210">
        <f t="shared" si="84"/>
        <v>0</v>
      </c>
      <c r="J966" s="210">
        <f t="shared" si="84"/>
        <v>0</v>
      </c>
      <c r="K966" s="210">
        <f t="shared" si="84"/>
        <v>0</v>
      </c>
      <c r="L966" s="210">
        <f t="shared" si="84"/>
        <v>0</v>
      </c>
      <c r="M966" s="210">
        <f t="shared" si="84"/>
        <v>0</v>
      </c>
      <c r="N966" s="210">
        <f t="shared" si="84"/>
        <v>0</v>
      </c>
      <c r="O966" s="210">
        <f t="shared" si="84"/>
        <v>0</v>
      </c>
      <c r="P966" s="210">
        <f t="shared" si="84"/>
        <v>0</v>
      </c>
      <c r="Q966" s="210">
        <f t="shared" si="84"/>
        <v>0</v>
      </c>
      <c r="R966" s="210">
        <f t="shared" si="84"/>
        <v>0</v>
      </c>
    </row>
    <row r="967" spans="1:18" hidden="1" outlineLevel="2" x14ac:dyDescent="0.35">
      <c r="A967" s="209" t="str">
        <f>'Usages mobilité'!A4</f>
        <v>Usage mobilité n°1</v>
      </c>
      <c r="B967" s="209" t="s">
        <v>639</v>
      </c>
      <c r="C967" s="209"/>
      <c r="D967" s="210">
        <f>D916*'Usages mobilité'!$BG4*(1+'Usages mobilité'!$BH4)^(D$910-$D$910)/1000</f>
        <v>0</v>
      </c>
      <c r="E967" s="210">
        <f>E916*'Usages mobilité'!$BG4*(1+'Usages mobilité'!$BH4)^(E$910-$D$910)/1000</f>
        <v>0</v>
      </c>
      <c r="F967" s="210">
        <f>F916*'Usages mobilité'!$BG4*(1+'Usages mobilité'!$BH4)^(F$910-$D$910)/1000</f>
        <v>0</v>
      </c>
      <c r="G967" s="210">
        <f>G916*'Usages mobilité'!$BG4*(1+'Usages mobilité'!$BH4)^(G$910-$D$910)/1000</f>
        <v>0</v>
      </c>
      <c r="H967" s="210">
        <f>H916*'Usages mobilité'!$BG4*(1+'Usages mobilité'!$BH4)^(H$910-$D$910)/1000</f>
        <v>0</v>
      </c>
      <c r="I967" s="210">
        <f>I916*'Usages mobilité'!$BG4*(1+'Usages mobilité'!$BH4)^(I$910-$D$910)/1000</f>
        <v>0</v>
      </c>
      <c r="J967" s="210">
        <f>J916*'Usages mobilité'!$BG4*(1+'Usages mobilité'!$BH4)^(J$910-$D$910)/1000</f>
        <v>0</v>
      </c>
      <c r="K967" s="210">
        <f>K916*'Usages mobilité'!$BG4*(1+'Usages mobilité'!$BH4)^(K$910-$D$910)/1000</f>
        <v>0</v>
      </c>
      <c r="L967" s="210">
        <f>L916*'Usages mobilité'!$BG4*(1+'Usages mobilité'!$BH4)^(L$910-$D$910)/1000</f>
        <v>0</v>
      </c>
      <c r="M967" s="210">
        <f>M916*'Usages mobilité'!$BG4*(1+'Usages mobilité'!$BH4)^(M$910-$D$910)/1000</f>
        <v>0</v>
      </c>
      <c r="N967" s="210">
        <f>N916*'Usages mobilité'!$BG4*(1+'Usages mobilité'!$BH4)^(N$910-$D$910)/1000</f>
        <v>0</v>
      </c>
      <c r="O967" s="210">
        <f>O916*'Usages mobilité'!$BG4*(1+'Usages mobilité'!$BH4)^(O$910-$D$910)/1000</f>
        <v>0</v>
      </c>
      <c r="P967" s="210">
        <f>P916*'Usages mobilité'!$BG4*(1+'Usages mobilité'!$BH4)^(P$910-$D$910)/1000</f>
        <v>0</v>
      </c>
      <c r="Q967" s="210">
        <f>Q916*'Usages mobilité'!$BG4*(1+'Usages mobilité'!$BH4)^(Q$910-$D$910)/1000</f>
        <v>0</v>
      </c>
      <c r="R967" s="210">
        <f>R916*'Usages mobilité'!$BG4*(1+'Usages mobilité'!$BH4)^(R$910-$D$910)/1000</f>
        <v>0</v>
      </c>
    </row>
    <row r="968" spans="1:18" hidden="1" outlineLevel="2" x14ac:dyDescent="0.35">
      <c r="A968" s="209" t="str">
        <f>'Usages mobilité'!A5</f>
        <v>Usage mobilité n°2</v>
      </c>
      <c r="B968" s="209" t="s">
        <v>639</v>
      </c>
      <c r="C968" s="209"/>
      <c r="D968" s="210">
        <f>D917*'Usages mobilité'!$BG5*(1+'Usages mobilité'!$BH5)^(D$910-$D$910)/1000</f>
        <v>0</v>
      </c>
      <c r="E968" s="210">
        <f>E917*'Usages mobilité'!$BG5*(1+'Usages mobilité'!$BH5)^(E$910-$D$910)/1000</f>
        <v>0</v>
      </c>
      <c r="F968" s="210">
        <f>F917*'Usages mobilité'!$BG5*(1+'Usages mobilité'!$BH5)^(F$910-$D$910)/1000</f>
        <v>0</v>
      </c>
      <c r="G968" s="210">
        <f>G917*'Usages mobilité'!$BG5*(1+'Usages mobilité'!$BH5)^(G$910-$D$910)/1000</f>
        <v>0</v>
      </c>
      <c r="H968" s="210">
        <f>H917*'Usages mobilité'!$BG5*(1+'Usages mobilité'!$BH5)^(H$910-$D$910)/1000</f>
        <v>0</v>
      </c>
      <c r="I968" s="210">
        <f>I917*'Usages mobilité'!$BG5*(1+'Usages mobilité'!$BH5)^(I$910-$D$910)/1000</f>
        <v>0</v>
      </c>
      <c r="J968" s="210">
        <f>J917*'Usages mobilité'!$BG5*(1+'Usages mobilité'!$BH5)^(J$910-$D$910)/1000</f>
        <v>0</v>
      </c>
      <c r="K968" s="210">
        <f>K917*'Usages mobilité'!$BG5*(1+'Usages mobilité'!$BH5)^(K$910-$D$910)/1000</f>
        <v>0</v>
      </c>
      <c r="L968" s="210">
        <f>L917*'Usages mobilité'!$BG5*(1+'Usages mobilité'!$BH5)^(L$910-$D$910)/1000</f>
        <v>0</v>
      </c>
      <c r="M968" s="210">
        <f>M917*'Usages mobilité'!$BG5*(1+'Usages mobilité'!$BH5)^(M$910-$D$910)/1000</f>
        <v>0</v>
      </c>
      <c r="N968" s="210">
        <f>N917*'Usages mobilité'!$BG5*(1+'Usages mobilité'!$BH5)^(N$910-$D$910)/1000</f>
        <v>0</v>
      </c>
      <c r="O968" s="210">
        <f>O917*'Usages mobilité'!$BG5*(1+'Usages mobilité'!$BH5)^(O$910-$D$910)/1000</f>
        <v>0</v>
      </c>
      <c r="P968" s="210">
        <f>P917*'Usages mobilité'!$BG5*(1+'Usages mobilité'!$BH5)^(P$910-$D$910)/1000</f>
        <v>0</v>
      </c>
      <c r="Q968" s="210">
        <f>Q917*'Usages mobilité'!$BG5*(1+'Usages mobilité'!$BH5)^(Q$910-$D$910)/1000</f>
        <v>0</v>
      </c>
      <c r="R968" s="210">
        <f>R917*'Usages mobilité'!$BG5*(1+'Usages mobilité'!$BH5)^(R$910-$D$910)/1000</f>
        <v>0</v>
      </c>
    </row>
    <row r="969" spans="1:18" hidden="1" outlineLevel="2" x14ac:dyDescent="0.35">
      <c r="A969" s="209" t="str">
        <f>'Usages mobilité'!A6</f>
        <v>Usage mobilité n°3</v>
      </c>
      <c r="B969" s="209" t="s">
        <v>639</v>
      </c>
      <c r="C969" s="209"/>
      <c r="D969" s="210">
        <f>D918*'Usages mobilité'!$BG6*(1+'Usages mobilité'!$BH6)^(D$910-$D$910)/1000</f>
        <v>0</v>
      </c>
      <c r="E969" s="210">
        <f>E918*'Usages mobilité'!$BG6*(1+'Usages mobilité'!$BH6)^(E$910-$D$910)/1000</f>
        <v>0</v>
      </c>
      <c r="F969" s="210">
        <f>F918*'Usages mobilité'!$BG6*(1+'Usages mobilité'!$BH6)^(F$910-$D$910)/1000</f>
        <v>0</v>
      </c>
      <c r="G969" s="210">
        <f>G918*'Usages mobilité'!$BG6*(1+'Usages mobilité'!$BH6)^(G$910-$D$910)/1000</f>
        <v>0</v>
      </c>
      <c r="H969" s="210">
        <f>H918*'Usages mobilité'!$BG6*(1+'Usages mobilité'!$BH6)^(H$910-$D$910)/1000</f>
        <v>0</v>
      </c>
      <c r="I969" s="210">
        <f>I918*'Usages mobilité'!$BG6*(1+'Usages mobilité'!$BH6)^(I$910-$D$910)/1000</f>
        <v>0</v>
      </c>
      <c r="J969" s="210">
        <f>J918*'Usages mobilité'!$BG6*(1+'Usages mobilité'!$BH6)^(J$910-$D$910)/1000</f>
        <v>0</v>
      </c>
      <c r="K969" s="210">
        <f>K918*'Usages mobilité'!$BG6*(1+'Usages mobilité'!$BH6)^(K$910-$D$910)/1000</f>
        <v>0</v>
      </c>
      <c r="L969" s="210">
        <f>L918*'Usages mobilité'!$BG6*(1+'Usages mobilité'!$BH6)^(L$910-$D$910)/1000</f>
        <v>0</v>
      </c>
      <c r="M969" s="210">
        <f>M918*'Usages mobilité'!$BG6*(1+'Usages mobilité'!$BH6)^(M$910-$D$910)/1000</f>
        <v>0</v>
      </c>
      <c r="N969" s="210">
        <f>N918*'Usages mobilité'!$BG6*(1+'Usages mobilité'!$BH6)^(N$910-$D$910)/1000</f>
        <v>0</v>
      </c>
      <c r="O969" s="210">
        <f>O918*'Usages mobilité'!$BG6*(1+'Usages mobilité'!$BH6)^(O$910-$D$910)/1000</f>
        <v>0</v>
      </c>
      <c r="P969" s="210">
        <f>P918*'Usages mobilité'!$BG6*(1+'Usages mobilité'!$BH6)^(P$910-$D$910)/1000</f>
        <v>0</v>
      </c>
      <c r="Q969" s="210">
        <f>Q918*'Usages mobilité'!$BG6*(1+'Usages mobilité'!$BH6)^(Q$910-$D$910)/1000</f>
        <v>0</v>
      </c>
      <c r="R969" s="210">
        <f>R918*'Usages mobilité'!$BG6*(1+'Usages mobilité'!$BH6)^(R$910-$D$910)/1000</f>
        <v>0</v>
      </c>
    </row>
    <row r="970" spans="1:18" hidden="1" outlineLevel="2" x14ac:dyDescent="0.35">
      <c r="A970" s="209" t="str">
        <f>'Usages mobilité'!A7</f>
        <v>Usage mobilité n°4</v>
      </c>
      <c r="B970" s="209" t="s">
        <v>639</v>
      </c>
      <c r="C970" s="209"/>
      <c r="D970" s="210">
        <f>D919*'Usages mobilité'!$BG7*(1+'Usages mobilité'!$BH7)^(D$910-$D$910)/1000</f>
        <v>0</v>
      </c>
      <c r="E970" s="210">
        <f>E919*'Usages mobilité'!$BG7*(1+'Usages mobilité'!$BH7)^(E$910-$D$910)/1000</f>
        <v>0</v>
      </c>
      <c r="F970" s="210">
        <f>F919*'Usages mobilité'!$BG7*(1+'Usages mobilité'!$BH7)^(F$910-$D$910)/1000</f>
        <v>0</v>
      </c>
      <c r="G970" s="210">
        <f>G919*'Usages mobilité'!$BG7*(1+'Usages mobilité'!$BH7)^(G$910-$D$910)/1000</f>
        <v>0</v>
      </c>
      <c r="H970" s="210">
        <f>H919*'Usages mobilité'!$BG7*(1+'Usages mobilité'!$BH7)^(H$910-$D$910)/1000</f>
        <v>0</v>
      </c>
      <c r="I970" s="210">
        <f>I919*'Usages mobilité'!$BG7*(1+'Usages mobilité'!$BH7)^(I$910-$D$910)/1000</f>
        <v>0</v>
      </c>
      <c r="J970" s="210">
        <f>J919*'Usages mobilité'!$BG7*(1+'Usages mobilité'!$BH7)^(J$910-$D$910)/1000</f>
        <v>0</v>
      </c>
      <c r="K970" s="210">
        <f>K919*'Usages mobilité'!$BG7*(1+'Usages mobilité'!$BH7)^(K$910-$D$910)/1000</f>
        <v>0</v>
      </c>
      <c r="L970" s="210">
        <f>L919*'Usages mobilité'!$BG7*(1+'Usages mobilité'!$BH7)^(L$910-$D$910)/1000</f>
        <v>0</v>
      </c>
      <c r="M970" s="210">
        <f>M919*'Usages mobilité'!$BG7*(1+'Usages mobilité'!$BH7)^(M$910-$D$910)/1000</f>
        <v>0</v>
      </c>
      <c r="N970" s="210">
        <f>N919*'Usages mobilité'!$BG7*(1+'Usages mobilité'!$BH7)^(N$910-$D$910)/1000</f>
        <v>0</v>
      </c>
      <c r="O970" s="210">
        <f>O919*'Usages mobilité'!$BG7*(1+'Usages mobilité'!$BH7)^(O$910-$D$910)/1000</f>
        <v>0</v>
      </c>
      <c r="P970" s="210">
        <f>P919*'Usages mobilité'!$BG7*(1+'Usages mobilité'!$BH7)^(P$910-$D$910)/1000</f>
        <v>0</v>
      </c>
      <c r="Q970" s="210">
        <f>Q919*'Usages mobilité'!$BG7*(1+'Usages mobilité'!$BH7)^(Q$910-$D$910)/1000</f>
        <v>0</v>
      </c>
      <c r="R970" s="210">
        <f>R919*'Usages mobilité'!$BG7*(1+'Usages mobilité'!$BH7)^(R$910-$D$910)/1000</f>
        <v>0</v>
      </c>
    </row>
    <row r="971" spans="1:18" hidden="1" outlineLevel="2" x14ac:dyDescent="0.35">
      <c r="A971" s="209" t="str">
        <f>'Usages mobilité'!A8</f>
        <v>Usage mobilité n°5</v>
      </c>
      <c r="B971" s="209" t="s">
        <v>639</v>
      </c>
      <c r="C971" s="209"/>
      <c r="D971" s="210">
        <f>D920*'Usages mobilité'!$BG8*(1+'Usages mobilité'!$BH8)^(D$910-$D$910)/1000</f>
        <v>0</v>
      </c>
      <c r="E971" s="210">
        <f>E920*'Usages mobilité'!$BG8*(1+'Usages mobilité'!$BH8)^(E$910-$D$910)/1000</f>
        <v>0</v>
      </c>
      <c r="F971" s="210">
        <f>F920*'Usages mobilité'!$BG8*(1+'Usages mobilité'!$BH8)^(F$910-$D$910)/1000</f>
        <v>0</v>
      </c>
      <c r="G971" s="210">
        <f>G920*'Usages mobilité'!$BG8*(1+'Usages mobilité'!$BH8)^(G$910-$D$910)/1000</f>
        <v>0</v>
      </c>
      <c r="H971" s="210">
        <f>H920*'Usages mobilité'!$BG8*(1+'Usages mobilité'!$BH8)^(H$910-$D$910)/1000</f>
        <v>0</v>
      </c>
      <c r="I971" s="210">
        <f>I920*'Usages mobilité'!$BG8*(1+'Usages mobilité'!$BH8)^(I$910-$D$910)/1000</f>
        <v>0</v>
      </c>
      <c r="J971" s="210">
        <f>J920*'Usages mobilité'!$BG8*(1+'Usages mobilité'!$BH8)^(J$910-$D$910)/1000</f>
        <v>0</v>
      </c>
      <c r="K971" s="210">
        <f>K920*'Usages mobilité'!$BG8*(1+'Usages mobilité'!$BH8)^(K$910-$D$910)/1000</f>
        <v>0</v>
      </c>
      <c r="L971" s="210">
        <f>L920*'Usages mobilité'!$BG8*(1+'Usages mobilité'!$BH8)^(L$910-$D$910)/1000</f>
        <v>0</v>
      </c>
      <c r="M971" s="210">
        <f>M920*'Usages mobilité'!$BG8*(1+'Usages mobilité'!$BH8)^(M$910-$D$910)/1000</f>
        <v>0</v>
      </c>
      <c r="N971" s="210">
        <f>N920*'Usages mobilité'!$BG8*(1+'Usages mobilité'!$BH8)^(N$910-$D$910)/1000</f>
        <v>0</v>
      </c>
      <c r="O971" s="210">
        <f>O920*'Usages mobilité'!$BG8*(1+'Usages mobilité'!$BH8)^(O$910-$D$910)/1000</f>
        <v>0</v>
      </c>
      <c r="P971" s="210">
        <f>P920*'Usages mobilité'!$BG8*(1+'Usages mobilité'!$BH8)^(P$910-$D$910)/1000</f>
        <v>0</v>
      </c>
      <c r="Q971" s="210">
        <f>Q920*'Usages mobilité'!$BG8*(1+'Usages mobilité'!$BH8)^(Q$910-$D$910)/1000</f>
        <v>0</v>
      </c>
      <c r="R971" s="210">
        <f>R920*'Usages mobilité'!$BG8*(1+'Usages mobilité'!$BH8)^(R$910-$D$910)/1000</f>
        <v>0</v>
      </c>
    </row>
    <row r="972" spans="1:18" hidden="1" outlineLevel="2" x14ac:dyDescent="0.35">
      <c r="A972" s="209" t="str">
        <f>'Usages mobilité'!A9</f>
        <v>Usage mobilité n°6</v>
      </c>
      <c r="B972" s="209" t="s">
        <v>639</v>
      </c>
      <c r="C972" s="209"/>
      <c r="D972" s="210">
        <f>D921*'Usages mobilité'!$BG9*(1+'Usages mobilité'!$BH9)^(D$910-$D$910)/1000</f>
        <v>0</v>
      </c>
      <c r="E972" s="210">
        <f>E921*'Usages mobilité'!$BG9*(1+'Usages mobilité'!$BH9)^(E$910-$D$910)/1000</f>
        <v>0</v>
      </c>
      <c r="F972" s="210">
        <f>F921*'Usages mobilité'!$BG9*(1+'Usages mobilité'!$BH9)^(F$910-$D$910)/1000</f>
        <v>0</v>
      </c>
      <c r="G972" s="210">
        <f>G921*'Usages mobilité'!$BG9*(1+'Usages mobilité'!$BH9)^(G$910-$D$910)/1000</f>
        <v>0</v>
      </c>
      <c r="H972" s="210">
        <f>H921*'Usages mobilité'!$BG9*(1+'Usages mobilité'!$BH9)^(H$910-$D$910)/1000</f>
        <v>0</v>
      </c>
      <c r="I972" s="210">
        <f>I921*'Usages mobilité'!$BG9*(1+'Usages mobilité'!$BH9)^(I$910-$D$910)/1000</f>
        <v>0</v>
      </c>
      <c r="J972" s="210">
        <f>J921*'Usages mobilité'!$BG9*(1+'Usages mobilité'!$BH9)^(J$910-$D$910)/1000</f>
        <v>0</v>
      </c>
      <c r="K972" s="210">
        <f>K921*'Usages mobilité'!$BG9*(1+'Usages mobilité'!$BH9)^(K$910-$D$910)/1000</f>
        <v>0</v>
      </c>
      <c r="L972" s="210">
        <f>L921*'Usages mobilité'!$BG9*(1+'Usages mobilité'!$BH9)^(L$910-$D$910)/1000</f>
        <v>0</v>
      </c>
      <c r="M972" s="210">
        <f>M921*'Usages mobilité'!$BG9*(1+'Usages mobilité'!$BH9)^(M$910-$D$910)/1000</f>
        <v>0</v>
      </c>
      <c r="N972" s="210">
        <f>N921*'Usages mobilité'!$BG9*(1+'Usages mobilité'!$BH9)^(N$910-$D$910)/1000</f>
        <v>0</v>
      </c>
      <c r="O972" s="210">
        <f>O921*'Usages mobilité'!$BG9*(1+'Usages mobilité'!$BH9)^(O$910-$D$910)/1000</f>
        <v>0</v>
      </c>
      <c r="P972" s="210">
        <f>P921*'Usages mobilité'!$BG9*(1+'Usages mobilité'!$BH9)^(P$910-$D$910)/1000</f>
        <v>0</v>
      </c>
      <c r="Q972" s="210">
        <f>Q921*'Usages mobilité'!$BG9*(1+'Usages mobilité'!$BH9)^(Q$910-$D$910)/1000</f>
        <v>0</v>
      </c>
      <c r="R972" s="210">
        <f>R921*'Usages mobilité'!$BG9*(1+'Usages mobilité'!$BH9)^(R$910-$D$910)/1000</f>
        <v>0</v>
      </c>
    </row>
    <row r="973" spans="1:18" hidden="1" outlineLevel="2" x14ac:dyDescent="0.35">
      <c r="A973" s="209" t="str">
        <f>'Usages mobilité'!A10</f>
        <v>Usage mobilité n°7</v>
      </c>
      <c r="B973" s="209" t="s">
        <v>639</v>
      </c>
      <c r="C973" s="209"/>
      <c r="D973" s="210">
        <f>D922*'Usages mobilité'!$BG10*(1+'Usages mobilité'!$BH10)^(D$910-$D$910)/1000</f>
        <v>0</v>
      </c>
      <c r="E973" s="210">
        <f>E922*'Usages mobilité'!$BG10*(1+'Usages mobilité'!$BH10)^(E$910-$D$910)/1000</f>
        <v>0</v>
      </c>
      <c r="F973" s="210">
        <f>F922*'Usages mobilité'!$BG10*(1+'Usages mobilité'!$BH10)^(F$910-$D$910)/1000</f>
        <v>0</v>
      </c>
      <c r="G973" s="210">
        <f>G922*'Usages mobilité'!$BG10*(1+'Usages mobilité'!$BH10)^(G$910-$D$910)/1000</f>
        <v>0</v>
      </c>
      <c r="H973" s="210">
        <f>H922*'Usages mobilité'!$BG10*(1+'Usages mobilité'!$BH10)^(H$910-$D$910)/1000</f>
        <v>0</v>
      </c>
      <c r="I973" s="210">
        <f>I922*'Usages mobilité'!$BG10*(1+'Usages mobilité'!$BH10)^(I$910-$D$910)/1000</f>
        <v>0</v>
      </c>
      <c r="J973" s="210">
        <f>J922*'Usages mobilité'!$BG10*(1+'Usages mobilité'!$BH10)^(J$910-$D$910)/1000</f>
        <v>0</v>
      </c>
      <c r="K973" s="210">
        <f>K922*'Usages mobilité'!$BG10*(1+'Usages mobilité'!$BH10)^(K$910-$D$910)/1000</f>
        <v>0</v>
      </c>
      <c r="L973" s="210">
        <f>L922*'Usages mobilité'!$BG10*(1+'Usages mobilité'!$BH10)^(L$910-$D$910)/1000</f>
        <v>0</v>
      </c>
      <c r="M973" s="210">
        <f>M922*'Usages mobilité'!$BG10*(1+'Usages mobilité'!$BH10)^(M$910-$D$910)/1000</f>
        <v>0</v>
      </c>
      <c r="N973" s="210">
        <f>N922*'Usages mobilité'!$BG10*(1+'Usages mobilité'!$BH10)^(N$910-$D$910)/1000</f>
        <v>0</v>
      </c>
      <c r="O973" s="210">
        <f>O922*'Usages mobilité'!$BG10*(1+'Usages mobilité'!$BH10)^(O$910-$D$910)/1000</f>
        <v>0</v>
      </c>
      <c r="P973" s="210">
        <f>P922*'Usages mobilité'!$BG10*(1+'Usages mobilité'!$BH10)^(P$910-$D$910)/1000</f>
        <v>0</v>
      </c>
      <c r="Q973" s="210">
        <f>Q922*'Usages mobilité'!$BG10*(1+'Usages mobilité'!$BH10)^(Q$910-$D$910)/1000</f>
        <v>0</v>
      </c>
      <c r="R973" s="210">
        <f>R922*'Usages mobilité'!$BG10*(1+'Usages mobilité'!$BH10)^(R$910-$D$910)/1000</f>
        <v>0</v>
      </c>
    </row>
    <row r="974" spans="1:18" hidden="1" outlineLevel="2" x14ac:dyDescent="0.35">
      <c r="A974" s="209" t="str">
        <f>'Usages mobilité'!A11</f>
        <v>Usage mobilité n°8</v>
      </c>
      <c r="B974" s="209" t="s">
        <v>639</v>
      </c>
      <c r="C974" s="209"/>
      <c r="D974" s="210">
        <f>D923*'Usages mobilité'!$BG11*(1+'Usages mobilité'!$BH11)^(D$910-$D$910)/1000</f>
        <v>0</v>
      </c>
      <c r="E974" s="210">
        <f>E923*'Usages mobilité'!$BG11*(1+'Usages mobilité'!$BH11)^(E$910-$D$910)/1000</f>
        <v>0</v>
      </c>
      <c r="F974" s="210">
        <f>F923*'Usages mobilité'!$BG11*(1+'Usages mobilité'!$BH11)^(F$910-$D$910)/1000</f>
        <v>0</v>
      </c>
      <c r="G974" s="210">
        <f>G923*'Usages mobilité'!$BG11*(1+'Usages mobilité'!$BH11)^(G$910-$D$910)/1000</f>
        <v>0</v>
      </c>
      <c r="H974" s="210">
        <f>H923*'Usages mobilité'!$BG11*(1+'Usages mobilité'!$BH11)^(H$910-$D$910)/1000</f>
        <v>0</v>
      </c>
      <c r="I974" s="210">
        <f>I923*'Usages mobilité'!$BG11*(1+'Usages mobilité'!$BH11)^(I$910-$D$910)/1000</f>
        <v>0</v>
      </c>
      <c r="J974" s="210">
        <f>J923*'Usages mobilité'!$BG11*(1+'Usages mobilité'!$BH11)^(J$910-$D$910)/1000</f>
        <v>0</v>
      </c>
      <c r="K974" s="210">
        <f>K923*'Usages mobilité'!$BG11*(1+'Usages mobilité'!$BH11)^(K$910-$D$910)/1000</f>
        <v>0</v>
      </c>
      <c r="L974" s="210">
        <f>L923*'Usages mobilité'!$BG11*(1+'Usages mobilité'!$BH11)^(L$910-$D$910)/1000</f>
        <v>0</v>
      </c>
      <c r="M974" s="210">
        <f>M923*'Usages mobilité'!$BG11*(1+'Usages mobilité'!$BH11)^(M$910-$D$910)/1000</f>
        <v>0</v>
      </c>
      <c r="N974" s="210">
        <f>N923*'Usages mobilité'!$BG11*(1+'Usages mobilité'!$BH11)^(N$910-$D$910)/1000</f>
        <v>0</v>
      </c>
      <c r="O974" s="210">
        <f>O923*'Usages mobilité'!$BG11*(1+'Usages mobilité'!$BH11)^(O$910-$D$910)/1000</f>
        <v>0</v>
      </c>
      <c r="P974" s="210">
        <f>P923*'Usages mobilité'!$BG11*(1+'Usages mobilité'!$BH11)^(P$910-$D$910)/1000</f>
        <v>0</v>
      </c>
      <c r="Q974" s="210">
        <f>Q923*'Usages mobilité'!$BG11*(1+'Usages mobilité'!$BH11)^(Q$910-$D$910)/1000</f>
        <v>0</v>
      </c>
      <c r="R974" s="210">
        <f>R923*'Usages mobilité'!$BG11*(1+'Usages mobilité'!$BH11)^(R$910-$D$910)/1000</f>
        <v>0</v>
      </c>
    </row>
    <row r="975" spans="1:18" hidden="1" outlineLevel="2" x14ac:dyDescent="0.35">
      <c r="A975" s="209" t="str">
        <f>'Usages mobilité'!A12</f>
        <v>Usage mobilité n°9</v>
      </c>
      <c r="B975" s="209" t="s">
        <v>639</v>
      </c>
      <c r="C975" s="209"/>
      <c r="D975" s="210">
        <f>D924*'Usages mobilité'!$BG12*(1+'Usages mobilité'!$BH12)^(D$910-$D$910)/1000</f>
        <v>0</v>
      </c>
      <c r="E975" s="210">
        <f>E924*'Usages mobilité'!$BG12*(1+'Usages mobilité'!$BH12)^(E$910-$D$910)/1000</f>
        <v>0</v>
      </c>
      <c r="F975" s="210">
        <f>F924*'Usages mobilité'!$BG12*(1+'Usages mobilité'!$BH12)^(F$910-$D$910)/1000</f>
        <v>0</v>
      </c>
      <c r="G975" s="210">
        <f>G924*'Usages mobilité'!$BG12*(1+'Usages mobilité'!$BH12)^(G$910-$D$910)/1000</f>
        <v>0</v>
      </c>
      <c r="H975" s="210">
        <f>H924*'Usages mobilité'!$BG12*(1+'Usages mobilité'!$BH12)^(H$910-$D$910)/1000</f>
        <v>0</v>
      </c>
      <c r="I975" s="210">
        <f>I924*'Usages mobilité'!$BG12*(1+'Usages mobilité'!$BH12)^(I$910-$D$910)/1000</f>
        <v>0</v>
      </c>
      <c r="J975" s="210">
        <f>J924*'Usages mobilité'!$BG12*(1+'Usages mobilité'!$BH12)^(J$910-$D$910)/1000</f>
        <v>0</v>
      </c>
      <c r="K975" s="210">
        <f>K924*'Usages mobilité'!$BG12*(1+'Usages mobilité'!$BH12)^(K$910-$D$910)/1000</f>
        <v>0</v>
      </c>
      <c r="L975" s="210">
        <f>L924*'Usages mobilité'!$BG12*(1+'Usages mobilité'!$BH12)^(L$910-$D$910)/1000</f>
        <v>0</v>
      </c>
      <c r="M975" s="210">
        <f>M924*'Usages mobilité'!$BG12*(1+'Usages mobilité'!$BH12)^(M$910-$D$910)/1000</f>
        <v>0</v>
      </c>
      <c r="N975" s="210">
        <f>N924*'Usages mobilité'!$BG12*(1+'Usages mobilité'!$BH12)^(N$910-$D$910)/1000</f>
        <v>0</v>
      </c>
      <c r="O975" s="210">
        <f>O924*'Usages mobilité'!$BG12*(1+'Usages mobilité'!$BH12)^(O$910-$D$910)/1000</f>
        <v>0</v>
      </c>
      <c r="P975" s="210">
        <f>P924*'Usages mobilité'!$BG12*(1+'Usages mobilité'!$BH12)^(P$910-$D$910)/1000</f>
        <v>0</v>
      </c>
      <c r="Q975" s="210">
        <f>Q924*'Usages mobilité'!$BG12*(1+'Usages mobilité'!$BH12)^(Q$910-$D$910)/1000</f>
        <v>0</v>
      </c>
      <c r="R975" s="210">
        <f>R924*'Usages mobilité'!$BG12*(1+'Usages mobilité'!$BH12)^(R$910-$D$910)/1000</f>
        <v>0</v>
      </c>
    </row>
    <row r="976" spans="1:18" hidden="1" outlineLevel="2" x14ac:dyDescent="0.35">
      <c r="A976" s="209" t="str">
        <f>'Usages mobilité'!A13</f>
        <v>Usage mobilité n°10</v>
      </c>
      <c r="B976" s="209" t="s">
        <v>639</v>
      </c>
      <c r="C976" s="209"/>
      <c r="D976" s="210">
        <f>D925*'Usages mobilité'!$BG13*(1+'Usages mobilité'!$BH13)^(D$910-$D$910)/1000</f>
        <v>0</v>
      </c>
      <c r="E976" s="210">
        <f>E925*'Usages mobilité'!$BG13*(1+'Usages mobilité'!$BH13)^(E$910-$D$910)/1000</f>
        <v>0</v>
      </c>
      <c r="F976" s="210">
        <f>F925*'Usages mobilité'!$BG13*(1+'Usages mobilité'!$BH13)^(F$910-$D$910)/1000</f>
        <v>0</v>
      </c>
      <c r="G976" s="210">
        <f>G925*'Usages mobilité'!$BG13*(1+'Usages mobilité'!$BH13)^(G$910-$D$910)/1000</f>
        <v>0</v>
      </c>
      <c r="H976" s="210">
        <f>H925*'Usages mobilité'!$BG13*(1+'Usages mobilité'!$BH13)^(H$910-$D$910)/1000</f>
        <v>0</v>
      </c>
      <c r="I976" s="210">
        <f>I925*'Usages mobilité'!$BG13*(1+'Usages mobilité'!$BH13)^(I$910-$D$910)/1000</f>
        <v>0</v>
      </c>
      <c r="J976" s="210">
        <f>J925*'Usages mobilité'!$BG13*(1+'Usages mobilité'!$BH13)^(J$910-$D$910)/1000</f>
        <v>0</v>
      </c>
      <c r="K976" s="210">
        <f>K925*'Usages mobilité'!$BG13*(1+'Usages mobilité'!$BH13)^(K$910-$D$910)/1000</f>
        <v>0</v>
      </c>
      <c r="L976" s="210">
        <f>L925*'Usages mobilité'!$BG13*(1+'Usages mobilité'!$BH13)^(L$910-$D$910)/1000</f>
        <v>0</v>
      </c>
      <c r="M976" s="210">
        <f>M925*'Usages mobilité'!$BG13*(1+'Usages mobilité'!$BH13)^(M$910-$D$910)/1000</f>
        <v>0</v>
      </c>
      <c r="N976" s="210">
        <f>N925*'Usages mobilité'!$BG13*(1+'Usages mobilité'!$BH13)^(N$910-$D$910)/1000</f>
        <v>0</v>
      </c>
      <c r="O976" s="210">
        <f>O925*'Usages mobilité'!$BG13*(1+'Usages mobilité'!$BH13)^(O$910-$D$910)/1000</f>
        <v>0</v>
      </c>
      <c r="P976" s="210">
        <f>P925*'Usages mobilité'!$BG13*(1+'Usages mobilité'!$BH13)^(P$910-$D$910)/1000</f>
        <v>0</v>
      </c>
      <c r="Q976" s="210">
        <f>Q925*'Usages mobilité'!$BG13*(1+'Usages mobilité'!$BH13)^(Q$910-$D$910)/1000</f>
        <v>0</v>
      </c>
      <c r="R976" s="210">
        <f>R925*'Usages mobilité'!$BG13*(1+'Usages mobilité'!$BH13)^(R$910-$D$910)/1000</f>
        <v>0</v>
      </c>
    </row>
    <row r="977" spans="1:18" hidden="1" outlineLevel="2" x14ac:dyDescent="0.35">
      <c r="A977" s="209" t="str">
        <f>'Usages mobilité'!A14</f>
        <v>Usage mobilité n°11</v>
      </c>
      <c r="B977" s="209" t="s">
        <v>639</v>
      </c>
      <c r="C977" s="209"/>
      <c r="D977" s="210">
        <f>D926*'Usages mobilité'!$BG14*(1+'Usages mobilité'!$BH14)^(D$910-$D$910)/1000</f>
        <v>0</v>
      </c>
      <c r="E977" s="210">
        <f>E926*'Usages mobilité'!$BG14*(1+'Usages mobilité'!$BH14)^(E$910-$D$910)/1000</f>
        <v>0</v>
      </c>
      <c r="F977" s="210">
        <f>F926*'Usages mobilité'!$BG14*(1+'Usages mobilité'!$BH14)^(F$910-$D$910)/1000</f>
        <v>0</v>
      </c>
      <c r="G977" s="210">
        <f>G926*'Usages mobilité'!$BG14*(1+'Usages mobilité'!$BH14)^(G$910-$D$910)/1000</f>
        <v>0</v>
      </c>
      <c r="H977" s="210">
        <f>H926*'Usages mobilité'!$BG14*(1+'Usages mobilité'!$BH14)^(H$910-$D$910)/1000</f>
        <v>0</v>
      </c>
      <c r="I977" s="210">
        <f>I926*'Usages mobilité'!$BG14*(1+'Usages mobilité'!$BH14)^(I$910-$D$910)/1000</f>
        <v>0</v>
      </c>
      <c r="J977" s="210">
        <f>J926*'Usages mobilité'!$BG14*(1+'Usages mobilité'!$BH14)^(J$910-$D$910)/1000</f>
        <v>0</v>
      </c>
      <c r="K977" s="210">
        <f>K926*'Usages mobilité'!$BG14*(1+'Usages mobilité'!$BH14)^(K$910-$D$910)/1000</f>
        <v>0</v>
      </c>
      <c r="L977" s="210">
        <f>L926*'Usages mobilité'!$BG14*(1+'Usages mobilité'!$BH14)^(L$910-$D$910)/1000</f>
        <v>0</v>
      </c>
      <c r="M977" s="210">
        <f>M926*'Usages mobilité'!$BG14*(1+'Usages mobilité'!$BH14)^(M$910-$D$910)/1000</f>
        <v>0</v>
      </c>
      <c r="N977" s="210">
        <f>N926*'Usages mobilité'!$BG14*(1+'Usages mobilité'!$BH14)^(N$910-$D$910)/1000</f>
        <v>0</v>
      </c>
      <c r="O977" s="210">
        <f>O926*'Usages mobilité'!$BG14*(1+'Usages mobilité'!$BH14)^(O$910-$D$910)/1000</f>
        <v>0</v>
      </c>
      <c r="P977" s="210">
        <f>P926*'Usages mobilité'!$BG14*(1+'Usages mobilité'!$BH14)^(P$910-$D$910)/1000</f>
        <v>0</v>
      </c>
      <c r="Q977" s="210">
        <f>Q926*'Usages mobilité'!$BG14*(1+'Usages mobilité'!$BH14)^(Q$910-$D$910)/1000</f>
        <v>0</v>
      </c>
      <c r="R977" s="210">
        <f>R926*'Usages mobilité'!$BG14*(1+'Usages mobilité'!$BH14)^(R$910-$D$910)/1000</f>
        <v>0</v>
      </c>
    </row>
    <row r="978" spans="1:18" hidden="1" outlineLevel="2" x14ac:dyDescent="0.35">
      <c r="A978" s="209" t="str">
        <f>'Usages mobilité'!A15</f>
        <v>Usage mobilité n°12</v>
      </c>
      <c r="B978" s="209" t="s">
        <v>639</v>
      </c>
      <c r="C978" s="209"/>
      <c r="D978" s="210">
        <f>D927*'Usages mobilité'!$BG15*(1+'Usages mobilité'!$BH15)^(D$910-$D$910)/1000</f>
        <v>0</v>
      </c>
      <c r="E978" s="210">
        <f>E927*'Usages mobilité'!$BG15*(1+'Usages mobilité'!$BH15)^(E$910-$D$910)/1000</f>
        <v>0</v>
      </c>
      <c r="F978" s="210">
        <f>F927*'Usages mobilité'!$BG15*(1+'Usages mobilité'!$BH15)^(F$910-$D$910)/1000</f>
        <v>0</v>
      </c>
      <c r="G978" s="210">
        <f>G927*'Usages mobilité'!$BG15*(1+'Usages mobilité'!$BH15)^(G$910-$D$910)/1000</f>
        <v>0</v>
      </c>
      <c r="H978" s="210">
        <f>H927*'Usages mobilité'!$BG15*(1+'Usages mobilité'!$BH15)^(H$910-$D$910)/1000</f>
        <v>0</v>
      </c>
      <c r="I978" s="210">
        <f>I927*'Usages mobilité'!$BG15*(1+'Usages mobilité'!$BH15)^(I$910-$D$910)/1000</f>
        <v>0</v>
      </c>
      <c r="J978" s="210">
        <f>J927*'Usages mobilité'!$BG15*(1+'Usages mobilité'!$BH15)^(J$910-$D$910)/1000</f>
        <v>0</v>
      </c>
      <c r="K978" s="210">
        <f>K927*'Usages mobilité'!$BG15*(1+'Usages mobilité'!$BH15)^(K$910-$D$910)/1000</f>
        <v>0</v>
      </c>
      <c r="L978" s="210">
        <f>L927*'Usages mobilité'!$BG15*(1+'Usages mobilité'!$BH15)^(L$910-$D$910)/1000</f>
        <v>0</v>
      </c>
      <c r="M978" s="210">
        <f>M927*'Usages mobilité'!$BG15*(1+'Usages mobilité'!$BH15)^(M$910-$D$910)/1000</f>
        <v>0</v>
      </c>
      <c r="N978" s="210">
        <f>N927*'Usages mobilité'!$BG15*(1+'Usages mobilité'!$BH15)^(N$910-$D$910)/1000</f>
        <v>0</v>
      </c>
      <c r="O978" s="210">
        <f>O927*'Usages mobilité'!$BG15*(1+'Usages mobilité'!$BH15)^(O$910-$D$910)/1000</f>
        <v>0</v>
      </c>
      <c r="P978" s="210">
        <f>P927*'Usages mobilité'!$BG15*(1+'Usages mobilité'!$BH15)^(P$910-$D$910)/1000</f>
        <v>0</v>
      </c>
      <c r="Q978" s="210">
        <f>Q927*'Usages mobilité'!$BG15*(1+'Usages mobilité'!$BH15)^(Q$910-$D$910)/1000</f>
        <v>0</v>
      </c>
      <c r="R978" s="210">
        <f>R927*'Usages mobilité'!$BG15*(1+'Usages mobilité'!$BH15)^(R$910-$D$910)/1000</f>
        <v>0</v>
      </c>
    </row>
    <row r="979" spans="1:18" hidden="1" outlineLevel="2" x14ac:dyDescent="0.35">
      <c r="A979" s="209" t="str">
        <f>'Usages mobilité'!A16</f>
        <v>Usage mobilité n°13</v>
      </c>
      <c r="B979" s="209" t="s">
        <v>639</v>
      </c>
      <c r="C979" s="209"/>
      <c r="D979" s="210">
        <f>D928*'Usages mobilité'!$BG16*(1+'Usages mobilité'!$BH16)^(D$910-$D$910)/1000</f>
        <v>0</v>
      </c>
      <c r="E979" s="210">
        <f>E928*'Usages mobilité'!$BG16*(1+'Usages mobilité'!$BH16)^(E$910-$D$910)/1000</f>
        <v>0</v>
      </c>
      <c r="F979" s="210">
        <f>F928*'Usages mobilité'!$BG16*(1+'Usages mobilité'!$BH16)^(F$910-$D$910)/1000</f>
        <v>0</v>
      </c>
      <c r="G979" s="210">
        <f>G928*'Usages mobilité'!$BG16*(1+'Usages mobilité'!$BH16)^(G$910-$D$910)/1000</f>
        <v>0</v>
      </c>
      <c r="H979" s="210">
        <f>H928*'Usages mobilité'!$BG16*(1+'Usages mobilité'!$BH16)^(H$910-$D$910)/1000</f>
        <v>0</v>
      </c>
      <c r="I979" s="210">
        <f>I928*'Usages mobilité'!$BG16*(1+'Usages mobilité'!$BH16)^(I$910-$D$910)/1000</f>
        <v>0</v>
      </c>
      <c r="J979" s="210">
        <f>J928*'Usages mobilité'!$BG16*(1+'Usages mobilité'!$BH16)^(J$910-$D$910)/1000</f>
        <v>0</v>
      </c>
      <c r="K979" s="210">
        <f>K928*'Usages mobilité'!$BG16*(1+'Usages mobilité'!$BH16)^(K$910-$D$910)/1000</f>
        <v>0</v>
      </c>
      <c r="L979" s="210">
        <f>L928*'Usages mobilité'!$BG16*(1+'Usages mobilité'!$BH16)^(L$910-$D$910)/1000</f>
        <v>0</v>
      </c>
      <c r="M979" s="210">
        <f>M928*'Usages mobilité'!$BG16*(1+'Usages mobilité'!$BH16)^(M$910-$D$910)/1000</f>
        <v>0</v>
      </c>
      <c r="N979" s="210">
        <f>N928*'Usages mobilité'!$BG16*(1+'Usages mobilité'!$BH16)^(N$910-$D$910)/1000</f>
        <v>0</v>
      </c>
      <c r="O979" s="210">
        <f>O928*'Usages mobilité'!$BG16*(1+'Usages mobilité'!$BH16)^(O$910-$D$910)/1000</f>
        <v>0</v>
      </c>
      <c r="P979" s="210">
        <f>P928*'Usages mobilité'!$BG16*(1+'Usages mobilité'!$BH16)^(P$910-$D$910)/1000</f>
        <v>0</v>
      </c>
      <c r="Q979" s="210">
        <f>Q928*'Usages mobilité'!$BG16*(1+'Usages mobilité'!$BH16)^(Q$910-$D$910)/1000</f>
        <v>0</v>
      </c>
      <c r="R979" s="210">
        <f>R928*'Usages mobilité'!$BG16*(1+'Usages mobilité'!$BH16)^(R$910-$D$910)/1000</f>
        <v>0</v>
      </c>
    </row>
    <row r="980" spans="1:18" hidden="1" outlineLevel="2" x14ac:dyDescent="0.35">
      <c r="A980" s="209" t="str">
        <f>'Usages mobilité'!A17</f>
        <v>Usage mobilité n°14</v>
      </c>
      <c r="B980" s="209" t="s">
        <v>639</v>
      </c>
      <c r="C980" s="209"/>
      <c r="D980" s="210">
        <f>D929*'Usages mobilité'!$BG17*(1+'Usages mobilité'!$BH17)^(D$910-$D$910)/1000</f>
        <v>0</v>
      </c>
      <c r="E980" s="210">
        <f>E929*'Usages mobilité'!$BG17*(1+'Usages mobilité'!$BH17)^(E$910-$D$910)/1000</f>
        <v>0</v>
      </c>
      <c r="F980" s="210">
        <f>F929*'Usages mobilité'!$BG17*(1+'Usages mobilité'!$BH17)^(F$910-$D$910)/1000</f>
        <v>0</v>
      </c>
      <c r="G980" s="210">
        <f>G929*'Usages mobilité'!$BG17*(1+'Usages mobilité'!$BH17)^(G$910-$D$910)/1000</f>
        <v>0</v>
      </c>
      <c r="H980" s="210">
        <f>H929*'Usages mobilité'!$BG17*(1+'Usages mobilité'!$BH17)^(H$910-$D$910)/1000</f>
        <v>0</v>
      </c>
      <c r="I980" s="210">
        <f>I929*'Usages mobilité'!$BG17*(1+'Usages mobilité'!$BH17)^(I$910-$D$910)/1000</f>
        <v>0</v>
      </c>
      <c r="J980" s="210">
        <f>J929*'Usages mobilité'!$BG17*(1+'Usages mobilité'!$BH17)^(J$910-$D$910)/1000</f>
        <v>0</v>
      </c>
      <c r="K980" s="210">
        <f>K929*'Usages mobilité'!$BG17*(1+'Usages mobilité'!$BH17)^(K$910-$D$910)/1000</f>
        <v>0</v>
      </c>
      <c r="L980" s="210">
        <f>L929*'Usages mobilité'!$BG17*(1+'Usages mobilité'!$BH17)^(L$910-$D$910)/1000</f>
        <v>0</v>
      </c>
      <c r="M980" s="210">
        <f>M929*'Usages mobilité'!$BG17*(1+'Usages mobilité'!$BH17)^(M$910-$D$910)/1000</f>
        <v>0</v>
      </c>
      <c r="N980" s="210">
        <f>N929*'Usages mobilité'!$BG17*(1+'Usages mobilité'!$BH17)^(N$910-$D$910)/1000</f>
        <v>0</v>
      </c>
      <c r="O980" s="210">
        <f>O929*'Usages mobilité'!$BG17*(1+'Usages mobilité'!$BH17)^(O$910-$D$910)/1000</f>
        <v>0</v>
      </c>
      <c r="P980" s="210">
        <f>P929*'Usages mobilité'!$BG17*(1+'Usages mobilité'!$BH17)^(P$910-$D$910)/1000</f>
        <v>0</v>
      </c>
      <c r="Q980" s="210">
        <f>Q929*'Usages mobilité'!$BG17*(1+'Usages mobilité'!$BH17)^(Q$910-$D$910)/1000</f>
        <v>0</v>
      </c>
      <c r="R980" s="210">
        <f>R929*'Usages mobilité'!$BG17*(1+'Usages mobilité'!$BH17)^(R$910-$D$910)/1000</f>
        <v>0</v>
      </c>
    </row>
    <row r="981" spans="1:18" hidden="1" outlineLevel="2" x14ac:dyDescent="0.35">
      <c r="A981" s="209" t="str">
        <f>'Usages mobilité'!A18</f>
        <v>Usage mobilité n°15</v>
      </c>
      <c r="B981" s="209" t="s">
        <v>639</v>
      </c>
      <c r="C981" s="209"/>
      <c r="D981" s="210">
        <f>D930*'Usages mobilité'!$BG18*(1+'Usages mobilité'!$BH18)^(D$910-$D$910)/1000</f>
        <v>0</v>
      </c>
      <c r="E981" s="210">
        <f>E930*'Usages mobilité'!$BG18*(1+'Usages mobilité'!$BH18)^(E$910-$D$910)/1000</f>
        <v>0</v>
      </c>
      <c r="F981" s="210">
        <f>F930*'Usages mobilité'!$BG18*(1+'Usages mobilité'!$BH18)^(F$910-$D$910)/1000</f>
        <v>0</v>
      </c>
      <c r="G981" s="210">
        <f>G930*'Usages mobilité'!$BG18*(1+'Usages mobilité'!$BH18)^(G$910-$D$910)/1000</f>
        <v>0</v>
      </c>
      <c r="H981" s="210">
        <f>H930*'Usages mobilité'!$BG18*(1+'Usages mobilité'!$BH18)^(H$910-$D$910)/1000</f>
        <v>0</v>
      </c>
      <c r="I981" s="210">
        <f>I930*'Usages mobilité'!$BG18*(1+'Usages mobilité'!$BH18)^(I$910-$D$910)/1000</f>
        <v>0</v>
      </c>
      <c r="J981" s="210">
        <f>J930*'Usages mobilité'!$BG18*(1+'Usages mobilité'!$BH18)^(J$910-$D$910)/1000</f>
        <v>0</v>
      </c>
      <c r="K981" s="210">
        <f>K930*'Usages mobilité'!$BG18*(1+'Usages mobilité'!$BH18)^(K$910-$D$910)/1000</f>
        <v>0</v>
      </c>
      <c r="L981" s="210">
        <f>L930*'Usages mobilité'!$BG18*(1+'Usages mobilité'!$BH18)^(L$910-$D$910)/1000</f>
        <v>0</v>
      </c>
      <c r="M981" s="210">
        <f>M930*'Usages mobilité'!$BG18*(1+'Usages mobilité'!$BH18)^(M$910-$D$910)/1000</f>
        <v>0</v>
      </c>
      <c r="N981" s="210">
        <f>N930*'Usages mobilité'!$BG18*(1+'Usages mobilité'!$BH18)^(N$910-$D$910)/1000</f>
        <v>0</v>
      </c>
      <c r="O981" s="210">
        <f>O930*'Usages mobilité'!$BG18*(1+'Usages mobilité'!$BH18)^(O$910-$D$910)/1000</f>
        <v>0</v>
      </c>
      <c r="P981" s="210">
        <f>P930*'Usages mobilité'!$BG18*(1+'Usages mobilité'!$BH18)^(P$910-$D$910)/1000</f>
        <v>0</v>
      </c>
      <c r="Q981" s="210">
        <f>Q930*'Usages mobilité'!$BG18*(1+'Usages mobilité'!$BH18)^(Q$910-$D$910)/1000</f>
        <v>0</v>
      </c>
      <c r="R981" s="210">
        <f>R930*'Usages mobilité'!$BG18*(1+'Usages mobilité'!$BH18)^(R$910-$D$910)/1000</f>
        <v>0</v>
      </c>
    </row>
    <row r="982" spans="1:18" hidden="1" outlineLevel="2" x14ac:dyDescent="0.35">
      <c r="A982" s="209" t="str">
        <f>'Usages mobilité'!A19</f>
        <v>Usage mobilité n°16</v>
      </c>
      <c r="B982" s="209" t="s">
        <v>639</v>
      </c>
      <c r="C982" s="209"/>
      <c r="D982" s="210">
        <f>D931*'Usages mobilité'!$BG19*(1+'Usages mobilité'!$BH19)^(D$910-$D$910)/1000</f>
        <v>0</v>
      </c>
      <c r="E982" s="210">
        <f>E931*'Usages mobilité'!$BG19*(1+'Usages mobilité'!$BH19)^(E$910-$D$910)/1000</f>
        <v>0</v>
      </c>
      <c r="F982" s="210">
        <f>F931*'Usages mobilité'!$BG19*(1+'Usages mobilité'!$BH19)^(F$910-$D$910)/1000</f>
        <v>0</v>
      </c>
      <c r="G982" s="210">
        <f>G931*'Usages mobilité'!$BG19*(1+'Usages mobilité'!$BH19)^(G$910-$D$910)/1000</f>
        <v>0</v>
      </c>
      <c r="H982" s="210">
        <f>H931*'Usages mobilité'!$BG19*(1+'Usages mobilité'!$BH19)^(H$910-$D$910)/1000</f>
        <v>0</v>
      </c>
      <c r="I982" s="210">
        <f>I931*'Usages mobilité'!$BG19*(1+'Usages mobilité'!$BH19)^(I$910-$D$910)/1000</f>
        <v>0</v>
      </c>
      <c r="J982" s="210">
        <f>J931*'Usages mobilité'!$BG19*(1+'Usages mobilité'!$BH19)^(J$910-$D$910)/1000</f>
        <v>0</v>
      </c>
      <c r="K982" s="210">
        <f>K931*'Usages mobilité'!$BG19*(1+'Usages mobilité'!$BH19)^(K$910-$D$910)/1000</f>
        <v>0</v>
      </c>
      <c r="L982" s="210">
        <f>L931*'Usages mobilité'!$BG19*(1+'Usages mobilité'!$BH19)^(L$910-$D$910)/1000</f>
        <v>0</v>
      </c>
      <c r="M982" s="210">
        <f>M931*'Usages mobilité'!$BG19*(1+'Usages mobilité'!$BH19)^(M$910-$D$910)/1000</f>
        <v>0</v>
      </c>
      <c r="N982" s="210">
        <f>N931*'Usages mobilité'!$BG19*(1+'Usages mobilité'!$BH19)^(N$910-$D$910)/1000</f>
        <v>0</v>
      </c>
      <c r="O982" s="210">
        <f>O931*'Usages mobilité'!$BG19*(1+'Usages mobilité'!$BH19)^(O$910-$D$910)/1000</f>
        <v>0</v>
      </c>
      <c r="P982" s="210">
        <f>P931*'Usages mobilité'!$BG19*(1+'Usages mobilité'!$BH19)^(P$910-$D$910)/1000</f>
        <v>0</v>
      </c>
      <c r="Q982" s="210">
        <f>Q931*'Usages mobilité'!$BG19*(1+'Usages mobilité'!$BH19)^(Q$910-$D$910)/1000</f>
        <v>0</v>
      </c>
      <c r="R982" s="210">
        <f>R931*'Usages mobilité'!$BG19*(1+'Usages mobilité'!$BH19)^(R$910-$D$910)/1000</f>
        <v>0</v>
      </c>
    </row>
    <row r="983" spans="1:18" hidden="1" outlineLevel="2" x14ac:dyDescent="0.35">
      <c r="A983" s="209" t="str">
        <f>'Usages mobilité'!A20</f>
        <v>Usage mobilité n°17</v>
      </c>
      <c r="B983" s="209" t="s">
        <v>639</v>
      </c>
      <c r="C983" s="209"/>
      <c r="D983" s="210">
        <f>D932*'Usages mobilité'!$BG20*(1+'Usages mobilité'!$BH20)^(D$910-$D$910)/1000</f>
        <v>0</v>
      </c>
      <c r="E983" s="210">
        <f>E932*'Usages mobilité'!$BG20*(1+'Usages mobilité'!$BH20)^(E$910-$D$910)/1000</f>
        <v>0</v>
      </c>
      <c r="F983" s="210">
        <f>F932*'Usages mobilité'!$BG20*(1+'Usages mobilité'!$BH20)^(F$910-$D$910)/1000</f>
        <v>0</v>
      </c>
      <c r="G983" s="210">
        <f>G932*'Usages mobilité'!$BG20*(1+'Usages mobilité'!$BH20)^(G$910-$D$910)/1000</f>
        <v>0</v>
      </c>
      <c r="H983" s="210">
        <f>H932*'Usages mobilité'!$BG20*(1+'Usages mobilité'!$BH20)^(H$910-$D$910)/1000</f>
        <v>0</v>
      </c>
      <c r="I983" s="210">
        <f>I932*'Usages mobilité'!$BG20*(1+'Usages mobilité'!$BH20)^(I$910-$D$910)/1000</f>
        <v>0</v>
      </c>
      <c r="J983" s="210">
        <f>J932*'Usages mobilité'!$BG20*(1+'Usages mobilité'!$BH20)^(J$910-$D$910)/1000</f>
        <v>0</v>
      </c>
      <c r="K983" s="210">
        <f>K932*'Usages mobilité'!$BG20*(1+'Usages mobilité'!$BH20)^(K$910-$D$910)/1000</f>
        <v>0</v>
      </c>
      <c r="L983" s="210">
        <f>L932*'Usages mobilité'!$BG20*(1+'Usages mobilité'!$BH20)^(L$910-$D$910)/1000</f>
        <v>0</v>
      </c>
      <c r="M983" s="210">
        <f>M932*'Usages mobilité'!$BG20*(1+'Usages mobilité'!$BH20)^(M$910-$D$910)/1000</f>
        <v>0</v>
      </c>
      <c r="N983" s="210">
        <f>N932*'Usages mobilité'!$BG20*(1+'Usages mobilité'!$BH20)^(N$910-$D$910)/1000</f>
        <v>0</v>
      </c>
      <c r="O983" s="210">
        <f>O932*'Usages mobilité'!$BG20*(1+'Usages mobilité'!$BH20)^(O$910-$D$910)/1000</f>
        <v>0</v>
      </c>
      <c r="P983" s="210">
        <f>P932*'Usages mobilité'!$BG20*(1+'Usages mobilité'!$BH20)^(P$910-$D$910)/1000</f>
        <v>0</v>
      </c>
      <c r="Q983" s="210">
        <f>Q932*'Usages mobilité'!$BG20*(1+'Usages mobilité'!$BH20)^(Q$910-$D$910)/1000</f>
        <v>0</v>
      </c>
      <c r="R983" s="210">
        <f>R932*'Usages mobilité'!$BG20*(1+'Usages mobilité'!$BH20)^(R$910-$D$910)/1000</f>
        <v>0</v>
      </c>
    </row>
    <row r="984" spans="1:18" hidden="1" outlineLevel="2" x14ac:dyDescent="0.35">
      <c r="A984" s="209" t="str">
        <f>'Usages mobilité'!A21</f>
        <v>Usage mobilité n°18</v>
      </c>
      <c r="B984" s="209" t="s">
        <v>639</v>
      </c>
      <c r="C984" s="209"/>
      <c r="D984" s="210">
        <f>D933*'Usages mobilité'!$BG21*(1+'Usages mobilité'!$BH21)^(D$910-$D$910)/1000</f>
        <v>0</v>
      </c>
      <c r="E984" s="210">
        <f>E933*'Usages mobilité'!$BG21*(1+'Usages mobilité'!$BH21)^(E$910-$D$910)/1000</f>
        <v>0</v>
      </c>
      <c r="F984" s="210">
        <f>F933*'Usages mobilité'!$BG21*(1+'Usages mobilité'!$BH21)^(F$910-$D$910)/1000</f>
        <v>0</v>
      </c>
      <c r="G984" s="210">
        <f>G933*'Usages mobilité'!$BG21*(1+'Usages mobilité'!$BH21)^(G$910-$D$910)/1000</f>
        <v>0</v>
      </c>
      <c r="H984" s="210">
        <f>H933*'Usages mobilité'!$BG21*(1+'Usages mobilité'!$BH21)^(H$910-$D$910)/1000</f>
        <v>0</v>
      </c>
      <c r="I984" s="210">
        <f>I933*'Usages mobilité'!$BG21*(1+'Usages mobilité'!$BH21)^(I$910-$D$910)/1000</f>
        <v>0</v>
      </c>
      <c r="J984" s="210">
        <f>J933*'Usages mobilité'!$BG21*(1+'Usages mobilité'!$BH21)^(J$910-$D$910)/1000</f>
        <v>0</v>
      </c>
      <c r="K984" s="210">
        <f>K933*'Usages mobilité'!$BG21*(1+'Usages mobilité'!$BH21)^(K$910-$D$910)/1000</f>
        <v>0</v>
      </c>
      <c r="L984" s="210">
        <f>L933*'Usages mobilité'!$BG21*(1+'Usages mobilité'!$BH21)^(L$910-$D$910)/1000</f>
        <v>0</v>
      </c>
      <c r="M984" s="210">
        <f>M933*'Usages mobilité'!$BG21*(1+'Usages mobilité'!$BH21)^(M$910-$D$910)/1000</f>
        <v>0</v>
      </c>
      <c r="N984" s="210">
        <f>N933*'Usages mobilité'!$BG21*(1+'Usages mobilité'!$BH21)^(N$910-$D$910)/1000</f>
        <v>0</v>
      </c>
      <c r="O984" s="210">
        <f>O933*'Usages mobilité'!$BG21*(1+'Usages mobilité'!$BH21)^(O$910-$D$910)/1000</f>
        <v>0</v>
      </c>
      <c r="P984" s="210">
        <f>P933*'Usages mobilité'!$BG21*(1+'Usages mobilité'!$BH21)^(P$910-$D$910)/1000</f>
        <v>0</v>
      </c>
      <c r="Q984" s="210">
        <f>Q933*'Usages mobilité'!$BG21*(1+'Usages mobilité'!$BH21)^(Q$910-$D$910)/1000</f>
        <v>0</v>
      </c>
      <c r="R984" s="210">
        <f>R933*'Usages mobilité'!$BG21*(1+'Usages mobilité'!$BH21)^(R$910-$D$910)/1000</f>
        <v>0</v>
      </c>
    </row>
    <row r="985" spans="1:18" hidden="1" outlineLevel="2" x14ac:dyDescent="0.35">
      <c r="A985" s="209" t="str">
        <f>'Usages mobilité'!A22</f>
        <v>Usage mobilité n°19</v>
      </c>
      <c r="B985" s="209" t="s">
        <v>639</v>
      </c>
      <c r="C985" s="209"/>
      <c r="D985" s="210">
        <f>D934*'Usages mobilité'!$BG22*(1+'Usages mobilité'!$BH22)^(D$910-$D$910)/1000</f>
        <v>0</v>
      </c>
      <c r="E985" s="210">
        <f>E934*'Usages mobilité'!$BG22*(1+'Usages mobilité'!$BH22)^(E$910-$D$910)/1000</f>
        <v>0</v>
      </c>
      <c r="F985" s="210">
        <f>F934*'Usages mobilité'!$BG22*(1+'Usages mobilité'!$BH22)^(F$910-$D$910)/1000</f>
        <v>0</v>
      </c>
      <c r="G985" s="210">
        <f>G934*'Usages mobilité'!$BG22*(1+'Usages mobilité'!$BH22)^(G$910-$D$910)/1000</f>
        <v>0</v>
      </c>
      <c r="H985" s="210">
        <f>H934*'Usages mobilité'!$BG22*(1+'Usages mobilité'!$BH22)^(H$910-$D$910)/1000</f>
        <v>0</v>
      </c>
      <c r="I985" s="210">
        <f>I934*'Usages mobilité'!$BG22*(1+'Usages mobilité'!$BH22)^(I$910-$D$910)/1000</f>
        <v>0</v>
      </c>
      <c r="J985" s="210">
        <f>J934*'Usages mobilité'!$BG22*(1+'Usages mobilité'!$BH22)^(J$910-$D$910)/1000</f>
        <v>0</v>
      </c>
      <c r="K985" s="210">
        <f>K934*'Usages mobilité'!$BG22*(1+'Usages mobilité'!$BH22)^(K$910-$D$910)/1000</f>
        <v>0</v>
      </c>
      <c r="L985" s="210">
        <f>L934*'Usages mobilité'!$BG22*(1+'Usages mobilité'!$BH22)^(L$910-$D$910)/1000</f>
        <v>0</v>
      </c>
      <c r="M985" s="210">
        <f>M934*'Usages mobilité'!$BG22*(1+'Usages mobilité'!$BH22)^(M$910-$D$910)/1000</f>
        <v>0</v>
      </c>
      <c r="N985" s="210">
        <f>N934*'Usages mobilité'!$BG22*(1+'Usages mobilité'!$BH22)^(N$910-$D$910)/1000</f>
        <v>0</v>
      </c>
      <c r="O985" s="210">
        <f>O934*'Usages mobilité'!$BG22*(1+'Usages mobilité'!$BH22)^(O$910-$D$910)/1000</f>
        <v>0</v>
      </c>
      <c r="P985" s="210">
        <f>P934*'Usages mobilité'!$BG22*(1+'Usages mobilité'!$BH22)^(P$910-$D$910)/1000</f>
        <v>0</v>
      </c>
      <c r="Q985" s="210">
        <f>Q934*'Usages mobilité'!$BG22*(1+'Usages mobilité'!$BH22)^(Q$910-$D$910)/1000</f>
        <v>0</v>
      </c>
      <c r="R985" s="210">
        <f>R934*'Usages mobilité'!$BG22*(1+'Usages mobilité'!$BH22)^(R$910-$D$910)/1000</f>
        <v>0</v>
      </c>
    </row>
    <row r="986" spans="1:18" hidden="1" outlineLevel="2" x14ac:dyDescent="0.35">
      <c r="A986" s="209" t="str">
        <f>'Usages mobilité'!A23</f>
        <v>Usage mobilité n°20</v>
      </c>
      <c r="B986" s="209" t="s">
        <v>639</v>
      </c>
      <c r="C986" s="209"/>
      <c r="D986" s="210">
        <f>D935*'Usages mobilité'!$BG23*(1+'Usages mobilité'!$BH23)^(D$910-$D$910)/1000</f>
        <v>0</v>
      </c>
      <c r="E986" s="210">
        <f>E935*'Usages mobilité'!$BG23*(1+'Usages mobilité'!$BH23)^(E$910-$D$910)/1000</f>
        <v>0</v>
      </c>
      <c r="F986" s="210">
        <f>F935*'Usages mobilité'!$BG23*(1+'Usages mobilité'!$BH23)^(F$910-$D$910)/1000</f>
        <v>0</v>
      </c>
      <c r="G986" s="210">
        <f>G935*'Usages mobilité'!$BG23*(1+'Usages mobilité'!$BH23)^(G$910-$D$910)/1000</f>
        <v>0</v>
      </c>
      <c r="H986" s="210">
        <f>H935*'Usages mobilité'!$BG23*(1+'Usages mobilité'!$BH23)^(H$910-$D$910)/1000</f>
        <v>0</v>
      </c>
      <c r="I986" s="210">
        <f>I935*'Usages mobilité'!$BG23*(1+'Usages mobilité'!$BH23)^(I$910-$D$910)/1000</f>
        <v>0</v>
      </c>
      <c r="J986" s="210">
        <f>J935*'Usages mobilité'!$BG23*(1+'Usages mobilité'!$BH23)^(J$910-$D$910)/1000</f>
        <v>0</v>
      </c>
      <c r="K986" s="210">
        <f>K935*'Usages mobilité'!$BG23*(1+'Usages mobilité'!$BH23)^(K$910-$D$910)/1000</f>
        <v>0</v>
      </c>
      <c r="L986" s="210">
        <f>L935*'Usages mobilité'!$BG23*(1+'Usages mobilité'!$BH23)^(L$910-$D$910)/1000</f>
        <v>0</v>
      </c>
      <c r="M986" s="210">
        <f>M935*'Usages mobilité'!$BG23*(1+'Usages mobilité'!$BH23)^(M$910-$D$910)/1000</f>
        <v>0</v>
      </c>
      <c r="N986" s="210">
        <f>N935*'Usages mobilité'!$BG23*(1+'Usages mobilité'!$BH23)^(N$910-$D$910)/1000</f>
        <v>0</v>
      </c>
      <c r="O986" s="210">
        <f>O935*'Usages mobilité'!$BG23*(1+'Usages mobilité'!$BH23)^(O$910-$D$910)/1000</f>
        <v>0</v>
      </c>
      <c r="P986" s="210">
        <f>P935*'Usages mobilité'!$BG23*(1+'Usages mobilité'!$BH23)^(P$910-$D$910)/1000</f>
        <v>0</v>
      </c>
      <c r="Q986" s="210">
        <f>Q935*'Usages mobilité'!$BG23*(1+'Usages mobilité'!$BH23)^(Q$910-$D$910)/1000</f>
        <v>0</v>
      </c>
      <c r="R986" s="210">
        <f>R935*'Usages mobilité'!$BG23*(1+'Usages mobilité'!$BH23)^(R$910-$D$910)/1000</f>
        <v>0</v>
      </c>
    </row>
    <row r="987" spans="1:18" hidden="1" outlineLevel="2" x14ac:dyDescent="0.35">
      <c r="A987" s="209" t="str">
        <f>'Usages mobilité'!A24</f>
        <v>Usage mobilité n°21</v>
      </c>
      <c r="B987" s="209" t="s">
        <v>639</v>
      </c>
      <c r="C987" s="209"/>
      <c r="D987" s="210">
        <f>D936*'Usages mobilité'!$BG24*(1+'Usages mobilité'!$BH24)^(D$910-$D$910)/1000</f>
        <v>0</v>
      </c>
      <c r="E987" s="210">
        <f>E936*'Usages mobilité'!$BG24*(1+'Usages mobilité'!$BH24)^(E$910-$D$910)/1000</f>
        <v>0</v>
      </c>
      <c r="F987" s="210">
        <f>F936*'Usages mobilité'!$BG24*(1+'Usages mobilité'!$BH24)^(F$910-$D$910)/1000</f>
        <v>0</v>
      </c>
      <c r="G987" s="210">
        <f>G936*'Usages mobilité'!$BG24*(1+'Usages mobilité'!$BH24)^(G$910-$D$910)/1000</f>
        <v>0</v>
      </c>
      <c r="H987" s="210">
        <f>H936*'Usages mobilité'!$BG24*(1+'Usages mobilité'!$BH24)^(H$910-$D$910)/1000</f>
        <v>0</v>
      </c>
      <c r="I987" s="210">
        <f>I936*'Usages mobilité'!$BG24*(1+'Usages mobilité'!$BH24)^(I$910-$D$910)/1000</f>
        <v>0</v>
      </c>
      <c r="J987" s="210">
        <f>J936*'Usages mobilité'!$BG24*(1+'Usages mobilité'!$BH24)^(J$910-$D$910)/1000</f>
        <v>0</v>
      </c>
      <c r="K987" s="210">
        <f>K936*'Usages mobilité'!$BG24*(1+'Usages mobilité'!$BH24)^(K$910-$D$910)/1000</f>
        <v>0</v>
      </c>
      <c r="L987" s="210">
        <f>L936*'Usages mobilité'!$BG24*(1+'Usages mobilité'!$BH24)^(L$910-$D$910)/1000</f>
        <v>0</v>
      </c>
      <c r="M987" s="210">
        <f>M936*'Usages mobilité'!$BG24*(1+'Usages mobilité'!$BH24)^(M$910-$D$910)/1000</f>
        <v>0</v>
      </c>
      <c r="N987" s="210">
        <f>N936*'Usages mobilité'!$BG24*(1+'Usages mobilité'!$BH24)^(N$910-$D$910)/1000</f>
        <v>0</v>
      </c>
      <c r="O987" s="210">
        <f>O936*'Usages mobilité'!$BG24*(1+'Usages mobilité'!$BH24)^(O$910-$D$910)/1000</f>
        <v>0</v>
      </c>
      <c r="P987" s="210">
        <f>P936*'Usages mobilité'!$BG24*(1+'Usages mobilité'!$BH24)^(P$910-$D$910)/1000</f>
        <v>0</v>
      </c>
      <c r="Q987" s="210">
        <f>Q936*'Usages mobilité'!$BG24*(1+'Usages mobilité'!$BH24)^(Q$910-$D$910)/1000</f>
        <v>0</v>
      </c>
      <c r="R987" s="210">
        <f>R936*'Usages mobilité'!$BG24*(1+'Usages mobilité'!$BH24)^(R$910-$D$910)/1000</f>
        <v>0</v>
      </c>
    </row>
    <row r="988" spans="1:18" hidden="1" outlineLevel="2" x14ac:dyDescent="0.35">
      <c r="A988" s="209" t="str">
        <f>'Usages mobilité'!A25</f>
        <v>Usage mobilité n°22</v>
      </c>
      <c r="B988" s="209" t="s">
        <v>639</v>
      </c>
      <c r="C988" s="209"/>
      <c r="D988" s="210">
        <f>D937*'Usages mobilité'!$BG25*(1+'Usages mobilité'!$BH25)^(D$910-$D$910)/1000</f>
        <v>0</v>
      </c>
      <c r="E988" s="210">
        <f>E937*'Usages mobilité'!$BG25*(1+'Usages mobilité'!$BH25)^(E$910-$D$910)/1000</f>
        <v>0</v>
      </c>
      <c r="F988" s="210">
        <f>F937*'Usages mobilité'!$BG25*(1+'Usages mobilité'!$BH25)^(F$910-$D$910)/1000</f>
        <v>0</v>
      </c>
      <c r="G988" s="210">
        <f>G937*'Usages mobilité'!$BG25*(1+'Usages mobilité'!$BH25)^(G$910-$D$910)/1000</f>
        <v>0</v>
      </c>
      <c r="H988" s="210">
        <f>H937*'Usages mobilité'!$BG25*(1+'Usages mobilité'!$BH25)^(H$910-$D$910)/1000</f>
        <v>0</v>
      </c>
      <c r="I988" s="210">
        <f>I937*'Usages mobilité'!$BG25*(1+'Usages mobilité'!$BH25)^(I$910-$D$910)/1000</f>
        <v>0</v>
      </c>
      <c r="J988" s="210">
        <f>J937*'Usages mobilité'!$BG25*(1+'Usages mobilité'!$BH25)^(J$910-$D$910)/1000</f>
        <v>0</v>
      </c>
      <c r="K988" s="210">
        <f>K937*'Usages mobilité'!$BG25*(1+'Usages mobilité'!$BH25)^(K$910-$D$910)/1000</f>
        <v>0</v>
      </c>
      <c r="L988" s="210">
        <f>L937*'Usages mobilité'!$BG25*(1+'Usages mobilité'!$BH25)^(L$910-$D$910)/1000</f>
        <v>0</v>
      </c>
      <c r="M988" s="210">
        <f>M937*'Usages mobilité'!$BG25*(1+'Usages mobilité'!$BH25)^(M$910-$D$910)/1000</f>
        <v>0</v>
      </c>
      <c r="N988" s="210">
        <f>N937*'Usages mobilité'!$BG25*(1+'Usages mobilité'!$BH25)^(N$910-$D$910)/1000</f>
        <v>0</v>
      </c>
      <c r="O988" s="210">
        <f>O937*'Usages mobilité'!$BG25*(1+'Usages mobilité'!$BH25)^(O$910-$D$910)/1000</f>
        <v>0</v>
      </c>
      <c r="P988" s="210">
        <f>P937*'Usages mobilité'!$BG25*(1+'Usages mobilité'!$BH25)^(P$910-$D$910)/1000</f>
        <v>0</v>
      </c>
      <c r="Q988" s="210">
        <f>Q937*'Usages mobilité'!$BG25*(1+'Usages mobilité'!$BH25)^(Q$910-$D$910)/1000</f>
        <v>0</v>
      </c>
      <c r="R988" s="210">
        <f>R937*'Usages mobilité'!$BG25*(1+'Usages mobilité'!$BH25)^(R$910-$D$910)/1000</f>
        <v>0</v>
      </c>
    </row>
    <row r="989" spans="1:18" hidden="1" outlineLevel="2" x14ac:dyDescent="0.35">
      <c r="A989" s="209" t="str">
        <f>'Usages mobilité'!A26</f>
        <v>Usage mobilité n°23</v>
      </c>
      <c r="B989" s="209" t="s">
        <v>639</v>
      </c>
      <c r="C989" s="209"/>
      <c r="D989" s="210">
        <f>D938*'Usages mobilité'!$BG26*(1+'Usages mobilité'!$BH26)^(D$910-$D$910)/1000</f>
        <v>0</v>
      </c>
      <c r="E989" s="210">
        <f>E938*'Usages mobilité'!$BG26*(1+'Usages mobilité'!$BH26)^(E$910-$D$910)/1000</f>
        <v>0</v>
      </c>
      <c r="F989" s="210">
        <f>F938*'Usages mobilité'!$BG26*(1+'Usages mobilité'!$BH26)^(F$910-$D$910)/1000</f>
        <v>0</v>
      </c>
      <c r="G989" s="210">
        <f>G938*'Usages mobilité'!$BG26*(1+'Usages mobilité'!$BH26)^(G$910-$D$910)/1000</f>
        <v>0</v>
      </c>
      <c r="H989" s="210">
        <f>H938*'Usages mobilité'!$BG26*(1+'Usages mobilité'!$BH26)^(H$910-$D$910)/1000</f>
        <v>0</v>
      </c>
      <c r="I989" s="210">
        <f>I938*'Usages mobilité'!$BG26*(1+'Usages mobilité'!$BH26)^(I$910-$D$910)/1000</f>
        <v>0</v>
      </c>
      <c r="J989" s="210">
        <f>J938*'Usages mobilité'!$BG26*(1+'Usages mobilité'!$BH26)^(J$910-$D$910)/1000</f>
        <v>0</v>
      </c>
      <c r="K989" s="210">
        <f>K938*'Usages mobilité'!$BG26*(1+'Usages mobilité'!$BH26)^(K$910-$D$910)/1000</f>
        <v>0</v>
      </c>
      <c r="L989" s="210">
        <f>L938*'Usages mobilité'!$BG26*(1+'Usages mobilité'!$BH26)^(L$910-$D$910)/1000</f>
        <v>0</v>
      </c>
      <c r="M989" s="210">
        <f>M938*'Usages mobilité'!$BG26*(1+'Usages mobilité'!$BH26)^(M$910-$D$910)/1000</f>
        <v>0</v>
      </c>
      <c r="N989" s="210">
        <f>N938*'Usages mobilité'!$BG26*(1+'Usages mobilité'!$BH26)^(N$910-$D$910)/1000</f>
        <v>0</v>
      </c>
      <c r="O989" s="210">
        <f>O938*'Usages mobilité'!$BG26*(1+'Usages mobilité'!$BH26)^(O$910-$D$910)/1000</f>
        <v>0</v>
      </c>
      <c r="P989" s="210">
        <f>P938*'Usages mobilité'!$BG26*(1+'Usages mobilité'!$BH26)^(P$910-$D$910)/1000</f>
        <v>0</v>
      </c>
      <c r="Q989" s="210">
        <f>Q938*'Usages mobilité'!$BG26*(1+'Usages mobilité'!$BH26)^(Q$910-$D$910)/1000</f>
        <v>0</v>
      </c>
      <c r="R989" s="210">
        <f>R938*'Usages mobilité'!$BG26*(1+'Usages mobilité'!$BH26)^(R$910-$D$910)/1000</f>
        <v>0</v>
      </c>
    </row>
    <row r="990" spans="1:18" hidden="1" outlineLevel="2" x14ac:dyDescent="0.35">
      <c r="A990" s="209" t="str">
        <f>'Usages mobilité'!A27</f>
        <v>Usage mobilité n°24</v>
      </c>
      <c r="B990" s="209" t="s">
        <v>639</v>
      </c>
      <c r="C990" s="209"/>
      <c r="D990" s="210">
        <f>D939*'Usages mobilité'!$BG27*(1+'Usages mobilité'!$BH27)^(D$910-$D$910)/1000</f>
        <v>0</v>
      </c>
      <c r="E990" s="210">
        <f>E939*'Usages mobilité'!$BG27*(1+'Usages mobilité'!$BH27)^(E$910-$D$910)/1000</f>
        <v>0</v>
      </c>
      <c r="F990" s="210">
        <f>F939*'Usages mobilité'!$BG27*(1+'Usages mobilité'!$BH27)^(F$910-$D$910)/1000</f>
        <v>0</v>
      </c>
      <c r="G990" s="210">
        <f>G939*'Usages mobilité'!$BG27*(1+'Usages mobilité'!$BH27)^(G$910-$D$910)/1000</f>
        <v>0</v>
      </c>
      <c r="H990" s="210">
        <f>H939*'Usages mobilité'!$BG27*(1+'Usages mobilité'!$BH27)^(H$910-$D$910)/1000</f>
        <v>0</v>
      </c>
      <c r="I990" s="210">
        <f>I939*'Usages mobilité'!$BG27*(1+'Usages mobilité'!$BH27)^(I$910-$D$910)/1000</f>
        <v>0</v>
      </c>
      <c r="J990" s="210">
        <f>J939*'Usages mobilité'!$BG27*(1+'Usages mobilité'!$BH27)^(J$910-$D$910)/1000</f>
        <v>0</v>
      </c>
      <c r="K990" s="210">
        <f>K939*'Usages mobilité'!$BG27*(1+'Usages mobilité'!$BH27)^(K$910-$D$910)/1000</f>
        <v>0</v>
      </c>
      <c r="L990" s="210">
        <f>L939*'Usages mobilité'!$BG27*(1+'Usages mobilité'!$BH27)^(L$910-$D$910)/1000</f>
        <v>0</v>
      </c>
      <c r="M990" s="210">
        <f>M939*'Usages mobilité'!$BG27*(1+'Usages mobilité'!$BH27)^(M$910-$D$910)/1000</f>
        <v>0</v>
      </c>
      <c r="N990" s="210">
        <f>N939*'Usages mobilité'!$BG27*(1+'Usages mobilité'!$BH27)^(N$910-$D$910)/1000</f>
        <v>0</v>
      </c>
      <c r="O990" s="210">
        <f>O939*'Usages mobilité'!$BG27*(1+'Usages mobilité'!$BH27)^(O$910-$D$910)/1000</f>
        <v>0</v>
      </c>
      <c r="P990" s="210">
        <f>P939*'Usages mobilité'!$BG27*(1+'Usages mobilité'!$BH27)^(P$910-$D$910)/1000</f>
        <v>0</v>
      </c>
      <c r="Q990" s="210">
        <f>Q939*'Usages mobilité'!$BG27*(1+'Usages mobilité'!$BH27)^(Q$910-$D$910)/1000</f>
        <v>0</v>
      </c>
      <c r="R990" s="210">
        <f>R939*'Usages mobilité'!$BG27*(1+'Usages mobilité'!$BH27)^(R$910-$D$910)/1000</f>
        <v>0</v>
      </c>
    </row>
    <row r="991" spans="1:18" hidden="1" outlineLevel="2" x14ac:dyDescent="0.35">
      <c r="A991" s="209" t="str">
        <f>'Usages mobilité'!A28</f>
        <v>Usage mobilité n°25</v>
      </c>
      <c r="B991" s="209" t="s">
        <v>639</v>
      </c>
      <c r="C991" s="209"/>
      <c r="D991" s="210">
        <f>D940*'Usages mobilité'!$BG28*(1+'Usages mobilité'!$BH28)^(D$910-$D$910)/1000</f>
        <v>0</v>
      </c>
      <c r="E991" s="210">
        <f>E940*'Usages mobilité'!$BG28*(1+'Usages mobilité'!$BH28)^(E$910-$D$910)/1000</f>
        <v>0</v>
      </c>
      <c r="F991" s="210">
        <f>F940*'Usages mobilité'!$BG28*(1+'Usages mobilité'!$BH28)^(F$910-$D$910)/1000</f>
        <v>0</v>
      </c>
      <c r="G991" s="210">
        <f>G940*'Usages mobilité'!$BG28*(1+'Usages mobilité'!$BH28)^(G$910-$D$910)/1000</f>
        <v>0</v>
      </c>
      <c r="H991" s="210">
        <f>H940*'Usages mobilité'!$BG28*(1+'Usages mobilité'!$BH28)^(H$910-$D$910)/1000</f>
        <v>0</v>
      </c>
      <c r="I991" s="210">
        <f>I940*'Usages mobilité'!$BG28*(1+'Usages mobilité'!$BH28)^(I$910-$D$910)/1000</f>
        <v>0</v>
      </c>
      <c r="J991" s="210">
        <f>J940*'Usages mobilité'!$BG28*(1+'Usages mobilité'!$BH28)^(J$910-$D$910)/1000</f>
        <v>0</v>
      </c>
      <c r="K991" s="210">
        <f>K940*'Usages mobilité'!$BG28*(1+'Usages mobilité'!$BH28)^(K$910-$D$910)/1000</f>
        <v>0</v>
      </c>
      <c r="L991" s="210">
        <f>L940*'Usages mobilité'!$BG28*(1+'Usages mobilité'!$BH28)^(L$910-$D$910)/1000</f>
        <v>0</v>
      </c>
      <c r="M991" s="210">
        <f>M940*'Usages mobilité'!$BG28*(1+'Usages mobilité'!$BH28)^(M$910-$D$910)/1000</f>
        <v>0</v>
      </c>
      <c r="N991" s="210">
        <f>N940*'Usages mobilité'!$BG28*(1+'Usages mobilité'!$BH28)^(N$910-$D$910)/1000</f>
        <v>0</v>
      </c>
      <c r="O991" s="210">
        <f>O940*'Usages mobilité'!$BG28*(1+'Usages mobilité'!$BH28)^(O$910-$D$910)/1000</f>
        <v>0</v>
      </c>
      <c r="P991" s="210">
        <f>P940*'Usages mobilité'!$BG28*(1+'Usages mobilité'!$BH28)^(P$910-$D$910)/1000</f>
        <v>0</v>
      </c>
      <c r="Q991" s="210">
        <f>Q940*'Usages mobilité'!$BG28*(1+'Usages mobilité'!$BH28)^(Q$910-$D$910)/1000</f>
        <v>0</v>
      </c>
      <c r="R991" s="210">
        <f>R940*'Usages mobilité'!$BG28*(1+'Usages mobilité'!$BH28)^(R$910-$D$910)/1000</f>
        <v>0</v>
      </c>
    </row>
    <row r="992" spans="1:18" hidden="1" outlineLevel="2" x14ac:dyDescent="0.35">
      <c r="A992" s="209" t="str">
        <f>'Usages mobilité'!A29</f>
        <v>Usage mobilité n°26</v>
      </c>
      <c r="B992" s="209" t="s">
        <v>639</v>
      </c>
      <c r="C992" s="209"/>
      <c r="D992" s="210">
        <f>D941*'Usages mobilité'!$BG29*(1+'Usages mobilité'!$BH29)^(D$910-$D$910)/1000</f>
        <v>0</v>
      </c>
      <c r="E992" s="210">
        <f>E941*'Usages mobilité'!$BG29*(1+'Usages mobilité'!$BH29)^(E$910-$D$910)/1000</f>
        <v>0</v>
      </c>
      <c r="F992" s="210">
        <f>F941*'Usages mobilité'!$BG29*(1+'Usages mobilité'!$BH29)^(F$910-$D$910)/1000</f>
        <v>0</v>
      </c>
      <c r="G992" s="210">
        <f>G941*'Usages mobilité'!$BG29*(1+'Usages mobilité'!$BH29)^(G$910-$D$910)/1000</f>
        <v>0</v>
      </c>
      <c r="H992" s="210">
        <f>H941*'Usages mobilité'!$BG29*(1+'Usages mobilité'!$BH29)^(H$910-$D$910)/1000</f>
        <v>0</v>
      </c>
      <c r="I992" s="210">
        <f>I941*'Usages mobilité'!$BG29*(1+'Usages mobilité'!$BH29)^(I$910-$D$910)/1000</f>
        <v>0</v>
      </c>
      <c r="J992" s="210">
        <f>J941*'Usages mobilité'!$BG29*(1+'Usages mobilité'!$BH29)^(J$910-$D$910)/1000</f>
        <v>0</v>
      </c>
      <c r="K992" s="210">
        <f>K941*'Usages mobilité'!$BG29*(1+'Usages mobilité'!$BH29)^(K$910-$D$910)/1000</f>
        <v>0</v>
      </c>
      <c r="L992" s="210">
        <f>L941*'Usages mobilité'!$BG29*(1+'Usages mobilité'!$BH29)^(L$910-$D$910)/1000</f>
        <v>0</v>
      </c>
      <c r="M992" s="210">
        <f>M941*'Usages mobilité'!$BG29*(1+'Usages mobilité'!$BH29)^(M$910-$D$910)/1000</f>
        <v>0</v>
      </c>
      <c r="N992" s="210">
        <f>N941*'Usages mobilité'!$BG29*(1+'Usages mobilité'!$BH29)^(N$910-$D$910)/1000</f>
        <v>0</v>
      </c>
      <c r="O992" s="210">
        <f>O941*'Usages mobilité'!$BG29*(1+'Usages mobilité'!$BH29)^(O$910-$D$910)/1000</f>
        <v>0</v>
      </c>
      <c r="P992" s="210">
        <f>P941*'Usages mobilité'!$BG29*(1+'Usages mobilité'!$BH29)^(P$910-$D$910)/1000</f>
        <v>0</v>
      </c>
      <c r="Q992" s="210">
        <f>Q941*'Usages mobilité'!$BG29*(1+'Usages mobilité'!$BH29)^(Q$910-$D$910)/1000</f>
        <v>0</v>
      </c>
      <c r="R992" s="210">
        <f>R941*'Usages mobilité'!$BG29*(1+'Usages mobilité'!$BH29)^(R$910-$D$910)/1000</f>
        <v>0</v>
      </c>
    </row>
    <row r="993" spans="1:18" hidden="1" outlineLevel="2" x14ac:dyDescent="0.35">
      <c r="A993" s="209" t="str">
        <f>'Usages mobilité'!A30</f>
        <v>Usage mobilité n°27</v>
      </c>
      <c r="B993" s="209" t="s">
        <v>639</v>
      </c>
      <c r="C993" s="209"/>
      <c r="D993" s="210">
        <f>D942*'Usages mobilité'!$BG30*(1+'Usages mobilité'!$BH30)^(D$910-$D$910)/1000</f>
        <v>0</v>
      </c>
      <c r="E993" s="210">
        <f>E942*'Usages mobilité'!$BG30*(1+'Usages mobilité'!$BH30)^(E$910-$D$910)/1000</f>
        <v>0</v>
      </c>
      <c r="F993" s="210">
        <f>F942*'Usages mobilité'!$BG30*(1+'Usages mobilité'!$BH30)^(F$910-$D$910)/1000</f>
        <v>0</v>
      </c>
      <c r="G993" s="210">
        <f>G942*'Usages mobilité'!$BG30*(1+'Usages mobilité'!$BH30)^(G$910-$D$910)/1000</f>
        <v>0</v>
      </c>
      <c r="H993" s="210">
        <f>H942*'Usages mobilité'!$BG30*(1+'Usages mobilité'!$BH30)^(H$910-$D$910)/1000</f>
        <v>0</v>
      </c>
      <c r="I993" s="210">
        <f>I942*'Usages mobilité'!$BG30*(1+'Usages mobilité'!$BH30)^(I$910-$D$910)/1000</f>
        <v>0</v>
      </c>
      <c r="J993" s="210">
        <f>J942*'Usages mobilité'!$BG30*(1+'Usages mobilité'!$BH30)^(J$910-$D$910)/1000</f>
        <v>0</v>
      </c>
      <c r="K993" s="210">
        <f>K942*'Usages mobilité'!$BG30*(1+'Usages mobilité'!$BH30)^(K$910-$D$910)/1000</f>
        <v>0</v>
      </c>
      <c r="L993" s="210">
        <f>L942*'Usages mobilité'!$BG30*(1+'Usages mobilité'!$BH30)^(L$910-$D$910)/1000</f>
        <v>0</v>
      </c>
      <c r="M993" s="210">
        <f>M942*'Usages mobilité'!$BG30*(1+'Usages mobilité'!$BH30)^(M$910-$D$910)/1000</f>
        <v>0</v>
      </c>
      <c r="N993" s="210">
        <f>N942*'Usages mobilité'!$BG30*(1+'Usages mobilité'!$BH30)^(N$910-$D$910)/1000</f>
        <v>0</v>
      </c>
      <c r="O993" s="210">
        <f>O942*'Usages mobilité'!$BG30*(1+'Usages mobilité'!$BH30)^(O$910-$D$910)/1000</f>
        <v>0</v>
      </c>
      <c r="P993" s="210">
        <f>P942*'Usages mobilité'!$BG30*(1+'Usages mobilité'!$BH30)^(P$910-$D$910)/1000</f>
        <v>0</v>
      </c>
      <c r="Q993" s="210">
        <f>Q942*'Usages mobilité'!$BG30*(1+'Usages mobilité'!$BH30)^(Q$910-$D$910)/1000</f>
        <v>0</v>
      </c>
      <c r="R993" s="210">
        <f>R942*'Usages mobilité'!$BG30*(1+'Usages mobilité'!$BH30)^(R$910-$D$910)/1000</f>
        <v>0</v>
      </c>
    </row>
    <row r="994" spans="1:18" hidden="1" outlineLevel="2" x14ac:dyDescent="0.35">
      <c r="A994" s="209" t="str">
        <f>'Usages mobilité'!A31</f>
        <v>Usage mobilité n°28</v>
      </c>
      <c r="B994" s="209" t="s">
        <v>639</v>
      </c>
      <c r="C994" s="209"/>
      <c r="D994" s="210">
        <f>D943*'Usages mobilité'!$BG31*(1+'Usages mobilité'!$BH31)^(D$910-$D$910)/1000</f>
        <v>0</v>
      </c>
      <c r="E994" s="210">
        <f>E943*'Usages mobilité'!$BG31*(1+'Usages mobilité'!$BH31)^(E$910-$D$910)/1000</f>
        <v>0</v>
      </c>
      <c r="F994" s="210">
        <f>F943*'Usages mobilité'!$BG31*(1+'Usages mobilité'!$BH31)^(F$910-$D$910)/1000</f>
        <v>0</v>
      </c>
      <c r="G994" s="210">
        <f>G943*'Usages mobilité'!$BG31*(1+'Usages mobilité'!$BH31)^(G$910-$D$910)/1000</f>
        <v>0</v>
      </c>
      <c r="H994" s="210">
        <f>H943*'Usages mobilité'!$BG31*(1+'Usages mobilité'!$BH31)^(H$910-$D$910)/1000</f>
        <v>0</v>
      </c>
      <c r="I994" s="210">
        <f>I943*'Usages mobilité'!$BG31*(1+'Usages mobilité'!$BH31)^(I$910-$D$910)/1000</f>
        <v>0</v>
      </c>
      <c r="J994" s="210">
        <f>J943*'Usages mobilité'!$BG31*(1+'Usages mobilité'!$BH31)^(J$910-$D$910)/1000</f>
        <v>0</v>
      </c>
      <c r="K994" s="210">
        <f>K943*'Usages mobilité'!$BG31*(1+'Usages mobilité'!$BH31)^(K$910-$D$910)/1000</f>
        <v>0</v>
      </c>
      <c r="L994" s="210">
        <f>L943*'Usages mobilité'!$BG31*(1+'Usages mobilité'!$BH31)^(L$910-$D$910)/1000</f>
        <v>0</v>
      </c>
      <c r="M994" s="210">
        <f>M943*'Usages mobilité'!$BG31*(1+'Usages mobilité'!$BH31)^(M$910-$D$910)/1000</f>
        <v>0</v>
      </c>
      <c r="N994" s="210">
        <f>N943*'Usages mobilité'!$BG31*(1+'Usages mobilité'!$BH31)^(N$910-$D$910)/1000</f>
        <v>0</v>
      </c>
      <c r="O994" s="210">
        <f>O943*'Usages mobilité'!$BG31*(1+'Usages mobilité'!$BH31)^(O$910-$D$910)/1000</f>
        <v>0</v>
      </c>
      <c r="P994" s="210">
        <f>P943*'Usages mobilité'!$BG31*(1+'Usages mobilité'!$BH31)^(P$910-$D$910)/1000</f>
        <v>0</v>
      </c>
      <c r="Q994" s="210">
        <f>Q943*'Usages mobilité'!$BG31*(1+'Usages mobilité'!$BH31)^(Q$910-$D$910)/1000</f>
        <v>0</v>
      </c>
      <c r="R994" s="210">
        <f>R943*'Usages mobilité'!$BG31*(1+'Usages mobilité'!$BH31)^(R$910-$D$910)/1000</f>
        <v>0</v>
      </c>
    </row>
    <row r="995" spans="1:18" hidden="1" outlineLevel="2" x14ac:dyDescent="0.35">
      <c r="A995" s="209" t="str">
        <f>'Usages mobilité'!A32</f>
        <v>Usage mobilité n°29</v>
      </c>
      <c r="B995" s="209" t="s">
        <v>639</v>
      </c>
      <c r="C995" s="209"/>
      <c r="D995" s="210">
        <f>D944*'Usages mobilité'!$BG32*(1+'Usages mobilité'!$BH32)^(D$910-$D$910)/1000</f>
        <v>0</v>
      </c>
      <c r="E995" s="210">
        <f>E944*'Usages mobilité'!$BG32*(1+'Usages mobilité'!$BH32)^(E$910-$D$910)/1000</f>
        <v>0</v>
      </c>
      <c r="F995" s="210">
        <f>F944*'Usages mobilité'!$BG32*(1+'Usages mobilité'!$BH32)^(F$910-$D$910)/1000</f>
        <v>0</v>
      </c>
      <c r="G995" s="210">
        <f>G944*'Usages mobilité'!$BG32*(1+'Usages mobilité'!$BH32)^(G$910-$D$910)/1000</f>
        <v>0</v>
      </c>
      <c r="H995" s="210">
        <f>H944*'Usages mobilité'!$BG32*(1+'Usages mobilité'!$BH32)^(H$910-$D$910)/1000</f>
        <v>0</v>
      </c>
      <c r="I995" s="210">
        <f>I944*'Usages mobilité'!$BG32*(1+'Usages mobilité'!$BH32)^(I$910-$D$910)/1000</f>
        <v>0</v>
      </c>
      <c r="J995" s="210">
        <f>J944*'Usages mobilité'!$BG32*(1+'Usages mobilité'!$BH32)^(J$910-$D$910)/1000</f>
        <v>0</v>
      </c>
      <c r="K995" s="210">
        <f>K944*'Usages mobilité'!$BG32*(1+'Usages mobilité'!$BH32)^(K$910-$D$910)/1000</f>
        <v>0</v>
      </c>
      <c r="L995" s="210">
        <f>L944*'Usages mobilité'!$BG32*(1+'Usages mobilité'!$BH32)^(L$910-$D$910)/1000</f>
        <v>0</v>
      </c>
      <c r="M995" s="210">
        <f>M944*'Usages mobilité'!$BG32*(1+'Usages mobilité'!$BH32)^(M$910-$D$910)/1000</f>
        <v>0</v>
      </c>
      <c r="N995" s="210">
        <f>N944*'Usages mobilité'!$BG32*(1+'Usages mobilité'!$BH32)^(N$910-$D$910)/1000</f>
        <v>0</v>
      </c>
      <c r="O995" s="210">
        <f>O944*'Usages mobilité'!$BG32*(1+'Usages mobilité'!$BH32)^(O$910-$D$910)/1000</f>
        <v>0</v>
      </c>
      <c r="P995" s="210">
        <f>P944*'Usages mobilité'!$BG32*(1+'Usages mobilité'!$BH32)^(P$910-$D$910)/1000</f>
        <v>0</v>
      </c>
      <c r="Q995" s="210">
        <f>Q944*'Usages mobilité'!$BG32*(1+'Usages mobilité'!$BH32)^(Q$910-$D$910)/1000</f>
        <v>0</v>
      </c>
      <c r="R995" s="210">
        <f>R944*'Usages mobilité'!$BG32*(1+'Usages mobilité'!$BH32)^(R$910-$D$910)/1000</f>
        <v>0</v>
      </c>
    </row>
    <row r="996" spans="1:18" hidden="1" outlineLevel="2" x14ac:dyDescent="0.35">
      <c r="A996" s="209" t="str">
        <f>'Usages mobilité'!A33</f>
        <v>Usage mobilité n°30</v>
      </c>
      <c r="B996" s="209" t="s">
        <v>639</v>
      </c>
      <c r="C996" s="209"/>
      <c r="D996" s="210">
        <f>D945*'Usages mobilité'!$BG33*(1+'Usages mobilité'!$BH33)^(D$910-$D$910)/1000</f>
        <v>0</v>
      </c>
      <c r="E996" s="210">
        <f>E945*'Usages mobilité'!$BG33*(1+'Usages mobilité'!$BH33)^(E$910-$D$910)/1000</f>
        <v>0</v>
      </c>
      <c r="F996" s="210">
        <f>F945*'Usages mobilité'!$BG33*(1+'Usages mobilité'!$BH33)^(F$910-$D$910)/1000</f>
        <v>0</v>
      </c>
      <c r="G996" s="210">
        <f>G945*'Usages mobilité'!$BG33*(1+'Usages mobilité'!$BH33)^(G$910-$D$910)/1000</f>
        <v>0</v>
      </c>
      <c r="H996" s="210">
        <f>H945*'Usages mobilité'!$BG33*(1+'Usages mobilité'!$BH33)^(H$910-$D$910)/1000</f>
        <v>0</v>
      </c>
      <c r="I996" s="210">
        <f>I945*'Usages mobilité'!$BG33*(1+'Usages mobilité'!$BH33)^(I$910-$D$910)/1000</f>
        <v>0</v>
      </c>
      <c r="J996" s="210">
        <f>J945*'Usages mobilité'!$BG33*(1+'Usages mobilité'!$BH33)^(J$910-$D$910)/1000</f>
        <v>0</v>
      </c>
      <c r="K996" s="210">
        <f>K945*'Usages mobilité'!$BG33*(1+'Usages mobilité'!$BH33)^(K$910-$D$910)/1000</f>
        <v>0</v>
      </c>
      <c r="L996" s="210">
        <f>L945*'Usages mobilité'!$BG33*(1+'Usages mobilité'!$BH33)^(L$910-$D$910)/1000</f>
        <v>0</v>
      </c>
      <c r="M996" s="210">
        <f>M945*'Usages mobilité'!$BG33*(1+'Usages mobilité'!$BH33)^(M$910-$D$910)/1000</f>
        <v>0</v>
      </c>
      <c r="N996" s="210">
        <f>N945*'Usages mobilité'!$BG33*(1+'Usages mobilité'!$BH33)^(N$910-$D$910)/1000</f>
        <v>0</v>
      </c>
      <c r="O996" s="210">
        <f>O945*'Usages mobilité'!$BG33*(1+'Usages mobilité'!$BH33)^(O$910-$D$910)/1000</f>
        <v>0</v>
      </c>
      <c r="P996" s="210">
        <f>P945*'Usages mobilité'!$BG33*(1+'Usages mobilité'!$BH33)^(P$910-$D$910)/1000</f>
        <v>0</v>
      </c>
      <c r="Q996" s="210">
        <f>Q945*'Usages mobilité'!$BG33*(1+'Usages mobilité'!$BH33)^(Q$910-$D$910)/1000</f>
        <v>0</v>
      </c>
      <c r="R996" s="210">
        <f>R945*'Usages mobilité'!$BG33*(1+'Usages mobilité'!$BH33)^(R$910-$D$910)/1000</f>
        <v>0</v>
      </c>
    </row>
    <row r="997" spans="1:18" hidden="1" outlineLevel="2" x14ac:dyDescent="0.35">
      <c r="A997" s="209" t="str">
        <f>'Usages mobilité'!A34</f>
        <v>Usage mobilité n°31</v>
      </c>
      <c r="B997" s="209" t="s">
        <v>639</v>
      </c>
      <c r="C997" s="209"/>
      <c r="D997" s="210">
        <f>D946*'Usages mobilité'!$BG34*(1+'Usages mobilité'!$BH34)^(D$910-$D$910)/1000</f>
        <v>0</v>
      </c>
      <c r="E997" s="210">
        <f>E946*'Usages mobilité'!$BG34*(1+'Usages mobilité'!$BH34)^(E$910-$D$910)/1000</f>
        <v>0</v>
      </c>
      <c r="F997" s="210">
        <f>F946*'Usages mobilité'!$BG34*(1+'Usages mobilité'!$BH34)^(F$910-$D$910)/1000</f>
        <v>0</v>
      </c>
      <c r="G997" s="210">
        <f>G946*'Usages mobilité'!$BG34*(1+'Usages mobilité'!$BH34)^(G$910-$D$910)/1000</f>
        <v>0</v>
      </c>
      <c r="H997" s="210">
        <f>H946*'Usages mobilité'!$BG34*(1+'Usages mobilité'!$BH34)^(H$910-$D$910)/1000</f>
        <v>0</v>
      </c>
      <c r="I997" s="210">
        <f>I946*'Usages mobilité'!$BG34*(1+'Usages mobilité'!$BH34)^(I$910-$D$910)/1000</f>
        <v>0</v>
      </c>
      <c r="J997" s="210">
        <f>J946*'Usages mobilité'!$BG34*(1+'Usages mobilité'!$BH34)^(J$910-$D$910)/1000</f>
        <v>0</v>
      </c>
      <c r="K997" s="210">
        <f>K946*'Usages mobilité'!$BG34*(1+'Usages mobilité'!$BH34)^(K$910-$D$910)/1000</f>
        <v>0</v>
      </c>
      <c r="L997" s="210">
        <f>L946*'Usages mobilité'!$BG34*(1+'Usages mobilité'!$BH34)^(L$910-$D$910)/1000</f>
        <v>0</v>
      </c>
      <c r="M997" s="210">
        <f>M946*'Usages mobilité'!$BG34*(1+'Usages mobilité'!$BH34)^(M$910-$D$910)/1000</f>
        <v>0</v>
      </c>
      <c r="N997" s="210">
        <f>N946*'Usages mobilité'!$BG34*(1+'Usages mobilité'!$BH34)^(N$910-$D$910)/1000</f>
        <v>0</v>
      </c>
      <c r="O997" s="210">
        <f>O946*'Usages mobilité'!$BG34*(1+'Usages mobilité'!$BH34)^(O$910-$D$910)/1000</f>
        <v>0</v>
      </c>
      <c r="P997" s="210">
        <f>P946*'Usages mobilité'!$BG34*(1+'Usages mobilité'!$BH34)^(P$910-$D$910)/1000</f>
        <v>0</v>
      </c>
      <c r="Q997" s="210">
        <f>Q946*'Usages mobilité'!$BG34*(1+'Usages mobilité'!$BH34)^(Q$910-$D$910)/1000</f>
        <v>0</v>
      </c>
      <c r="R997" s="210">
        <f>R946*'Usages mobilité'!$BG34*(1+'Usages mobilité'!$BH34)^(R$910-$D$910)/1000</f>
        <v>0</v>
      </c>
    </row>
    <row r="998" spans="1:18" hidden="1" outlineLevel="2" x14ac:dyDescent="0.35">
      <c r="A998" s="209" t="str">
        <f>'Usages mobilité'!A35</f>
        <v>Usage mobilité n°32</v>
      </c>
      <c r="B998" s="209" t="s">
        <v>639</v>
      </c>
      <c r="C998" s="209"/>
      <c r="D998" s="210">
        <f>D947*'Usages mobilité'!$BG35*(1+'Usages mobilité'!$BH35)^(D$910-$D$910)/1000</f>
        <v>0</v>
      </c>
      <c r="E998" s="210">
        <f>E947*'Usages mobilité'!$BG35*(1+'Usages mobilité'!$BH35)^(E$910-$D$910)/1000</f>
        <v>0</v>
      </c>
      <c r="F998" s="210">
        <f>F947*'Usages mobilité'!$BG35*(1+'Usages mobilité'!$BH35)^(F$910-$D$910)/1000</f>
        <v>0</v>
      </c>
      <c r="G998" s="210">
        <f>G947*'Usages mobilité'!$BG35*(1+'Usages mobilité'!$BH35)^(G$910-$D$910)/1000</f>
        <v>0</v>
      </c>
      <c r="H998" s="210">
        <f>H947*'Usages mobilité'!$BG35*(1+'Usages mobilité'!$BH35)^(H$910-$D$910)/1000</f>
        <v>0</v>
      </c>
      <c r="I998" s="210">
        <f>I947*'Usages mobilité'!$BG35*(1+'Usages mobilité'!$BH35)^(I$910-$D$910)/1000</f>
        <v>0</v>
      </c>
      <c r="J998" s="210">
        <f>J947*'Usages mobilité'!$BG35*(1+'Usages mobilité'!$BH35)^(J$910-$D$910)/1000</f>
        <v>0</v>
      </c>
      <c r="K998" s="210">
        <f>K947*'Usages mobilité'!$BG35*(1+'Usages mobilité'!$BH35)^(K$910-$D$910)/1000</f>
        <v>0</v>
      </c>
      <c r="L998" s="210">
        <f>L947*'Usages mobilité'!$BG35*(1+'Usages mobilité'!$BH35)^(L$910-$D$910)/1000</f>
        <v>0</v>
      </c>
      <c r="M998" s="210">
        <f>M947*'Usages mobilité'!$BG35*(1+'Usages mobilité'!$BH35)^(M$910-$D$910)/1000</f>
        <v>0</v>
      </c>
      <c r="N998" s="210">
        <f>N947*'Usages mobilité'!$BG35*(1+'Usages mobilité'!$BH35)^(N$910-$D$910)/1000</f>
        <v>0</v>
      </c>
      <c r="O998" s="210">
        <f>O947*'Usages mobilité'!$BG35*(1+'Usages mobilité'!$BH35)^(O$910-$D$910)/1000</f>
        <v>0</v>
      </c>
      <c r="P998" s="210">
        <f>P947*'Usages mobilité'!$BG35*(1+'Usages mobilité'!$BH35)^(P$910-$D$910)/1000</f>
        <v>0</v>
      </c>
      <c r="Q998" s="210">
        <f>Q947*'Usages mobilité'!$BG35*(1+'Usages mobilité'!$BH35)^(Q$910-$D$910)/1000</f>
        <v>0</v>
      </c>
      <c r="R998" s="210">
        <f>R947*'Usages mobilité'!$BG35*(1+'Usages mobilité'!$BH35)^(R$910-$D$910)/1000</f>
        <v>0</v>
      </c>
    </row>
    <row r="999" spans="1:18" hidden="1" outlineLevel="2" x14ac:dyDescent="0.35">
      <c r="A999" s="209" t="str">
        <f>'Usages mobilité'!A36</f>
        <v>Usage mobilité n°33</v>
      </c>
      <c r="B999" s="209" t="s">
        <v>639</v>
      </c>
      <c r="C999" s="209"/>
      <c r="D999" s="210">
        <f>D948*'Usages mobilité'!$BG36*(1+'Usages mobilité'!$BH36)^(D$910-$D$910)/1000</f>
        <v>0</v>
      </c>
      <c r="E999" s="210">
        <f>E948*'Usages mobilité'!$BG36*(1+'Usages mobilité'!$BH36)^(E$910-$D$910)/1000</f>
        <v>0</v>
      </c>
      <c r="F999" s="210">
        <f>F948*'Usages mobilité'!$BG36*(1+'Usages mobilité'!$BH36)^(F$910-$D$910)/1000</f>
        <v>0</v>
      </c>
      <c r="G999" s="210">
        <f>G948*'Usages mobilité'!$BG36*(1+'Usages mobilité'!$BH36)^(G$910-$D$910)/1000</f>
        <v>0</v>
      </c>
      <c r="H999" s="210">
        <f>H948*'Usages mobilité'!$BG36*(1+'Usages mobilité'!$BH36)^(H$910-$D$910)/1000</f>
        <v>0</v>
      </c>
      <c r="I999" s="210">
        <f>I948*'Usages mobilité'!$BG36*(1+'Usages mobilité'!$BH36)^(I$910-$D$910)/1000</f>
        <v>0</v>
      </c>
      <c r="J999" s="210">
        <f>J948*'Usages mobilité'!$BG36*(1+'Usages mobilité'!$BH36)^(J$910-$D$910)/1000</f>
        <v>0</v>
      </c>
      <c r="K999" s="210">
        <f>K948*'Usages mobilité'!$BG36*(1+'Usages mobilité'!$BH36)^(K$910-$D$910)/1000</f>
        <v>0</v>
      </c>
      <c r="L999" s="210">
        <f>L948*'Usages mobilité'!$BG36*(1+'Usages mobilité'!$BH36)^(L$910-$D$910)/1000</f>
        <v>0</v>
      </c>
      <c r="M999" s="210">
        <f>M948*'Usages mobilité'!$BG36*(1+'Usages mobilité'!$BH36)^(M$910-$D$910)/1000</f>
        <v>0</v>
      </c>
      <c r="N999" s="210">
        <f>N948*'Usages mobilité'!$BG36*(1+'Usages mobilité'!$BH36)^(N$910-$D$910)/1000</f>
        <v>0</v>
      </c>
      <c r="O999" s="210">
        <f>O948*'Usages mobilité'!$BG36*(1+'Usages mobilité'!$BH36)^(O$910-$D$910)/1000</f>
        <v>0</v>
      </c>
      <c r="P999" s="210">
        <f>P948*'Usages mobilité'!$BG36*(1+'Usages mobilité'!$BH36)^(P$910-$D$910)/1000</f>
        <v>0</v>
      </c>
      <c r="Q999" s="210">
        <f>Q948*'Usages mobilité'!$BG36*(1+'Usages mobilité'!$BH36)^(Q$910-$D$910)/1000</f>
        <v>0</v>
      </c>
      <c r="R999" s="210">
        <f>R948*'Usages mobilité'!$BG36*(1+'Usages mobilité'!$BH36)^(R$910-$D$910)/1000</f>
        <v>0</v>
      </c>
    </row>
    <row r="1000" spans="1:18" hidden="1" outlineLevel="2" x14ac:dyDescent="0.35">
      <c r="A1000" s="209" t="str">
        <f>'Usages mobilité'!A37</f>
        <v>Usage mobilité n°34</v>
      </c>
      <c r="B1000" s="209" t="s">
        <v>639</v>
      </c>
      <c r="C1000" s="209"/>
      <c r="D1000" s="210">
        <f>D949*'Usages mobilité'!$BG37*(1+'Usages mobilité'!$BH37)^(D$910-$D$910)/1000</f>
        <v>0</v>
      </c>
      <c r="E1000" s="210">
        <f>E949*'Usages mobilité'!$BG37*(1+'Usages mobilité'!$BH37)^(E$910-$D$910)/1000</f>
        <v>0</v>
      </c>
      <c r="F1000" s="210">
        <f>F949*'Usages mobilité'!$BG37*(1+'Usages mobilité'!$BH37)^(F$910-$D$910)/1000</f>
        <v>0</v>
      </c>
      <c r="G1000" s="210">
        <f>G949*'Usages mobilité'!$BG37*(1+'Usages mobilité'!$BH37)^(G$910-$D$910)/1000</f>
        <v>0</v>
      </c>
      <c r="H1000" s="210">
        <f>H949*'Usages mobilité'!$BG37*(1+'Usages mobilité'!$BH37)^(H$910-$D$910)/1000</f>
        <v>0</v>
      </c>
      <c r="I1000" s="210">
        <f>I949*'Usages mobilité'!$BG37*(1+'Usages mobilité'!$BH37)^(I$910-$D$910)/1000</f>
        <v>0</v>
      </c>
      <c r="J1000" s="210">
        <f>J949*'Usages mobilité'!$BG37*(1+'Usages mobilité'!$BH37)^(J$910-$D$910)/1000</f>
        <v>0</v>
      </c>
      <c r="K1000" s="210">
        <f>K949*'Usages mobilité'!$BG37*(1+'Usages mobilité'!$BH37)^(K$910-$D$910)/1000</f>
        <v>0</v>
      </c>
      <c r="L1000" s="210">
        <f>L949*'Usages mobilité'!$BG37*(1+'Usages mobilité'!$BH37)^(L$910-$D$910)/1000</f>
        <v>0</v>
      </c>
      <c r="M1000" s="210">
        <f>M949*'Usages mobilité'!$BG37*(1+'Usages mobilité'!$BH37)^(M$910-$D$910)/1000</f>
        <v>0</v>
      </c>
      <c r="N1000" s="210">
        <f>N949*'Usages mobilité'!$BG37*(1+'Usages mobilité'!$BH37)^(N$910-$D$910)/1000</f>
        <v>0</v>
      </c>
      <c r="O1000" s="210">
        <f>O949*'Usages mobilité'!$BG37*(1+'Usages mobilité'!$BH37)^(O$910-$D$910)/1000</f>
        <v>0</v>
      </c>
      <c r="P1000" s="210">
        <f>P949*'Usages mobilité'!$BG37*(1+'Usages mobilité'!$BH37)^(P$910-$D$910)/1000</f>
        <v>0</v>
      </c>
      <c r="Q1000" s="210">
        <f>Q949*'Usages mobilité'!$BG37*(1+'Usages mobilité'!$BH37)^(Q$910-$D$910)/1000</f>
        <v>0</v>
      </c>
      <c r="R1000" s="210">
        <f>R949*'Usages mobilité'!$BG37*(1+'Usages mobilité'!$BH37)^(R$910-$D$910)/1000</f>
        <v>0</v>
      </c>
    </row>
    <row r="1001" spans="1:18" hidden="1" outlineLevel="2" x14ac:dyDescent="0.35">
      <c r="A1001" s="209" t="str">
        <f>'Usages mobilité'!A38</f>
        <v>Usage mobilité n°35</v>
      </c>
      <c r="B1001" s="209" t="s">
        <v>639</v>
      </c>
      <c r="C1001" s="209"/>
      <c r="D1001" s="210">
        <f>D950*'Usages mobilité'!$BG38*(1+'Usages mobilité'!$BH38)^(D$910-$D$910)/1000</f>
        <v>0</v>
      </c>
      <c r="E1001" s="210">
        <f>E950*'Usages mobilité'!$BG38*(1+'Usages mobilité'!$BH38)^(E$910-$D$910)/1000</f>
        <v>0</v>
      </c>
      <c r="F1001" s="210">
        <f>F950*'Usages mobilité'!$BG38*(1+'Usages mobilité'!$BH38)^(F$910-$D$910)/1000</f>
        <v>0</v>
      </c>
      <c r="G1001" s="210">
        <f>G950*'Usages mobilité'!$BG38*(1+'Usages mobilité'!$BH38)^(G$910-$D$910)/1000</f>
        <v>0</v>
      </c>
      <c r="H1001" s="210">
        <f>H950*'Usages mobilité'!$BG38*(1+'Usages mobilité'!$BH38)^(H$910-$D$910)/1000</f>
        <v>0</v>
      </c>
      <c r="I1001" s="210">
        <f>I950*'Usages mobilité'!$BG38*(1+'Usages mobilité'!$BH38)^(I$910-$D$910)/1000</f>
        <v>0</v>
      </c>
      <c r="J1001" s="210">
        <f>J950*'Usages mobilité'!$BG38*(1+'Usages mobilité'!$BH38)^(J$910-$D$910)/1000</f>
        <v>0</v>
      </c>
      <c r="K1001" s="210">
        <f>K950*'Usages mobilité'!$BG38*(1+'Usages mobilité'!$BH38)^(K$910-$D$910)/1000</f>
        <v>0</v>
      </c>
      <c r="L1001" s="210">
        <f>L950*'Usages mobilité'!$BG38*(1+'Usages mobilité'!$BH38)^(L$910-$D$910)/1000</f>
        <v>0</v>
      </c>
      <c r="M1001" s="210">
        <f>M950*'Usages mobilité'!$BG38*(1+'Usages mobilité'!$BH38)^(M$910-$D$910)/1000</f>
        <v>0</v>
      </c>
      <c r="N1001" s="210">
        <f>N950*'Usages mobilité'!$BG38*(1+'Usages mobilité'!$BH38)^(N$910-$D$910)/1000</f>
        <v>0</v>
      </c>
      <c r="O1001" s="210">
        <f>O950*'Usages mobilité'!$BG38*(1+'Usages mobilité'!$BH38)^(O$910-$D$910)/1000</f>
        <v>0</v>
      </c>
      <c r="P1001" s="210">
        <f>P950*'Usages mobilité'!$BG38*(1+'Usages mobilité'!$BH38)^(P$910-$D$910)/1000</f>
        <v>0</v>
      </c>
      <c r="Q1001" s="210">
        <f>Q950*'Usages mobilité'!$BG38*(1+'Usages mobilité'!$BH38)^(Q$910-$D$910)/1000</f>
        <v>0</v>
      </c>
      <c r="R1001" s="210">
        <f>R950*'Usages mobilité'!$BG38*(1+'Usages mobilité'!$BH38)^(R$910-$D$910)/1000</f>
        <v>0</v>
      </c>
    </row>
    <row r="1002" spans="1:18" hidden="1" outlineLevel="2" x14ac:dyDescent="0.35">
      <c r="A1002" s="209" t="str">
        <f>'Usages mobilité'!A39</f>
        <v>Usage mobilité n°36</v>
      </c>
      <c r="B1002" s="209" t="s">
        <v>639</v>
      </c>
      <c r="C1002" s="209"/>
      <c r="D1002" s="210">
        <f>D951*'Usages mobilité'!$BG39*(1+'Usages mobilité'!$BH39)^(D$910-$D$910)/1000</f>
        <v>0</v>
      </c>
      <c r="E1002" s="210">
        <f>E951*'Usages mobilité'!$BG39*(1+'Usages mobilité'!$BH39)^(E$910-$D$910)/1000</f>
        <v>0</v>
      </c>
      <c r="F1002" s="210">
        <f>F951*'Usages mobilité'!$BG39*(1+'Usages mobilité'!$BH39)^(F$910-$D$910)/1000</f>
        <v>0</v>
      </c>
      <c r="G1002" s="210">
        <f>G951*'Usages mobilité'!$BG39*(1+'Usages mobilité'!$BH39)^(G$910-$D$910)/1000</f>
        <v>0</v>
      </c>
      <c r="H1002" s="210">
        <f>H951*'Usages mobilité'!$BG39*(1+'Usages mobilité'!$BH39)^(H$910-$D$910)/1000</f>
        <v>0</v>
      </c>
      <c r="I1002" s="210">
        <f>I951*'Usages mobilité'!$BG39*(1+'Usages mobilité'!$BH39)^(I$910-$D$910)/1000</f>
        <v>0</v>
      </c>
      <c r="J1002" s="210">
        <f>J951*'Usages mobilité'!$BG39*(1+'Usages mobilité'!$BH39)^(J$910-$D$910)/1000</f>
        <v>0</v>
      </c>
      <c r="K1002" s="210">
        <f>K951*'Usages mobilité'!$BG39*(1+'Usages mobilité'!$BH39)^(K$910-$D$910)/1000</f>
        <v>0</v>
      </c>
      <c r="L1002" s="210">
        <f>L951*'Usages mobilité'!$BG39*(1+'Usages mobilité'!$BH39)^(L$910-$D$910)/1000</f>
        <v>0</v>
      </c>
      <c r="M1002" s="210">
        <f>M951*'Usages mobilité'!$BG39*(1+'Usages mobilité'!$BH39)^(M$910-$D$910)/1000</f>
        <v>0</v>
      </c>
      <c r="N1002" s="210">
        <f>N951*'Usages mobilité'!$BG39*(1+'Usages mobilité'!$BH39)^(N$910-$D$910)/1000</f>
        <v>0</v>
      </c>
      <c r="O1002" s="210">
        <f>O951*'Usages mobilité'!$BG39*(1+'Usages mobilité'!$BH39)^(O$910-$D$910)/1000</f>
        <v>0</v>
      </c>
      <c r="P1002" s="210">
        <f>P951*'Usages mobilité'!$BG39*(1+'Usages mobilité'!$BH39)^(P$910-$D$910)/1000</f>
        <v>0</v>
      </c>
      <c r="Q1002" s="210">
        <f>Q951*'Usages mobilité'!$BG39*(1+'Usages mobilité'!$BH39)^(Q$910-$D$910)/1000</f>
        <v>0</v>
      </c>
      <c r="R1002" s="210">
        <f>R951*'Usages mobilité'!$BG39*(1+'Usages mobilité'!$BH39)^(R$910-$D$910)/1000</f>
        <v>0</v>
      </c>
    </row>
    <row r="1003" spans="1:18" hidden="1" outlineLevel="2" x14ac:dyDescent="0.35">
      <c r="A1003" s="209" t="str">
        <f>'Usages mobilité'!A40</f>
        <v>Usage mobilité n°37</v>
      </c>
      <c r="B1003" s="209" t="s">
        <v>639</v>
      </c>
      <c r="C1003" s="209"/>
      <c r="D1003" s="210">
        <f>D952*'Usages mobilité'!$BG40*(1+'Usages mobilité'!$BH40)^(D$910-$D$910)/1000</f>
        <v>0</v>
      </c>
      <c r="E1003" s="210">
        <f>E952*'Usages mobilité'!$BG40*(1+'Usages mobilité'!$BH40)^(E$910-$D$910)/1000</f>
        <v>0</v>
      </c>
      <c r="F1003" s="210">
        <f>F952*'Usages mobilité'!$BG40*(1+'Usages mobilité'!$BH40)^(F$910-$D$910)/1000</f>
        <v>0</v>
      </c>
      <c r="G1003" s="210">
        <f>G952*'Usages mobilité'!$BG40*(1+'Usages mobilité'!$BH40)^(G$910-$D$910)/1000</f>
        <v>0</v>
      </c>
      <c r="H1003" s="210">
        <f>H952*'Usages mobilité'!$BG40*(1+'Usages mobilité'!$BH40)^(H$910-$D$910)/1000</f>
        <v>0</v>
      </c>
      <c r="I1003" s="210">
        <f>I952*'Usages mobilité'!$BG40*(1+'Usages mobilité'!$BH40)^(I$910-$D$910)/1000</f>
        <v>0</v>
      </c>
      <c r="J1003" s="210">
        <f>J952*'Usages mobilité'!$BG40*(1+'Usages mobilité'!$BH40)^(J$910-$D$910)/1000</f>
        <v>0</v>
      </c>
      <c r="K1003" s="210">
        <f>K952*'Usages mobilité'!$BG40*(1+'Usages mobilité'!$BH40)^(K$910-$D$910)/1000</f>
        <v>0</v>
      </c>
      <c r="L1003" s="210">
        <f>L952*'Usages mobilité'!$BG40*(1+'Usages mobilité'!$BH40)^(L$910-$D$910)/1000</f>
        <v>0</v>
      </c>
      <c r="M1003" s="210">
        <f>M952*'Usages mobilité'!$BG40*(1+'Usages mobilité'!$BH40)^(M$910-$D$910)/1000</f>
        <v>0</v>
      </c>
      <c r="N1003" s="210">
        <f>N952*'Usages mobilité'!$BG40*(1+'Usages mobilité'!$BH40)^(N$910-$D$910)/1000</f>
        <v>0</v>
      </c>
      <c r="O1003" s="210">
        <f>O952*'Usages mobilité'!$BG40*(1+'Usages mobilité'!$BH40)^(O$910-$D$910)/1000</f>
        <v>0</v>
      </c>
      <c r="P1003" s="210">
        <f>P952*'Usages mobilité'!$BG40*(1+'Usages mobilité'!$BH40)^(P$910-$D$910)/1000</f>
        <v>0</v>
      </c>
      <c r="Q1003" s="210">
        <f>Q952*'Usages mobilité'!$BG40*(1+'Usages mobilité'!$BH40)^(Q$910-$D$910)/1000</f>
        <v>0</v>
      </c>
      <c r="R1003" s="210">
        <f>R952*'Usages mobilité'!$BG40*(1+'Usages mobilité'!$BH40)^(R$910-$D$910)/1000</f>
        <v>0</v>
      </c>
    </row>
    <row r="1004" spans="1:18" hidden="1" outlineLevel="2" x14ac:dyDescent="0.35">
      <c r="A1004" s="209" t="str">
        <f>'Usages mobilité'!A41</f>
        <v>Usage mobilité n°38</v>
      </c>
      <c r="B1004" s="209" t="s">
        <v>639</v>
      </c>
      <c r="C1004" s="209"/>
      <c r="D1004" s="210">
        <f>D953*'Usages mobilité'!$BG41*(1+'Usages mobilité'!$BH41)^(D$910-$D$910)/1000</f>
        <v>0</v>
      </c>
      <c r="E1004" s="210">
        <f>E953*'Usages mobilité'!$BG41*(1+'Usages mobilité'!$BH41)^(E$910-$D$910)/1000</f>
        <v>0</v>
      </c>
      <c r="F1004" s="210">
        <f>F953*'Usages mobilité'!$BG41*(1+'Usages mobilité'!$BH41)^(F$910-$D$910)/1000</f>
        <v>0</v>
      </c>
      <c r="G1004" s="210">
        <f>G953*'Usages mobilité'!$BG41*(1+'Usages mobilité'!$BH41)^(G$910-$D$910)/1000</f>
        <v>0</v>
      </c>
      <c r="H1004" s="210">
        <f>H953*'Usages mobilité'!$BG41*(1+'Usages mobilité'!$BH41)^(H$910-$D$910)/1000</f>
        <v>0</v>
      </c>
      <c r="I1004" s="210">
        <f>I953*'Usages mobilité'!$BG41*(1+'Usages mobilité'!$BH41)^(I$910-$D$910)/1000</f>
        <v>0</v>
      </c>
      <c r="J1004" s="210">
        <f>J953*'Usages mobilité'!$BG41*(1+'Usages mobilité'!$BH41)^(J$910-$D$910)/1000</f>
        <v>0</v>
      </c>
      <c r="K1004" s="210">
        <f>K953*'Usages mobilité'!$BG41*(1+'Usages mobilité'!$BH41)^(K$910-$D$910)/1000</f>
        <v>0</v>
      </c>
      <c r="L1004" s="210">
        <f>L953*'Usages mobilité'!$BG41*(1+'Usages mobilité'!$BH41)^(L$910-$D$910)/1000</f>
        <v>0</v>
      </c>
      <c r="M1004" s="210">
        <f>M953*'Usages mobilité'!$BG41*(1+'Usages mobilité'!$BH41)^(M$910-$D$910)/1000</f>
        <v>0</v>
      </c>
      <c r="N1004" s="210">
        <f>N953*'Usages mobilité'!$BG41*(1+'Usages mobilité'!$BH41)^(N$910-$D$910)/1000</f>
        <v>0</v>
      </c>
      <c r="O1004" s="210">
        <f>O953*'Usages mobilité'!$BG41*(1+'Usages mobilité'!$BH41)^(O$910-$D$910)/1000</f>
        <v>0</v>
      </c>
      <c r="P1004" s="210">
        <f>P953*'Usages mobilité'!$BG41*(1+'Usages mobilité'!$BH41)^(P$910-$D$910)/1000</f>
        <v>0</v>
      </c>
      <c r="Q1004" s="210">
        <f>Q953*'Usages mobilité'!$BG41*(1+'Usages mobilité'!$BH41)^(Q$910-$D$910)/1000</f>
        <v>0</v>
      </c>
      <c r="R1004" s="210">
        <f>R953*'Usages mobilité'!$BG41*(1+'Usages mobilité'!$BH41)^(R$910-$D$910)/1000</f>
        <v>0</v>
      </c>
    </row>
    <row r="1005" spans="1:18" hidden="1" outlineLevel="2" x14ac:dyDescent="0.35">
      <c r="A1005" s="209" t="str">
        <f>'Usages mobilité'!A42</f>
        <v>Usage mobilité n°39</v>
      </c>
      <c r="B1005" s="209" t="s">
        <v>639</v>
      </c>
      <c r="C1005" s="209"/>
      <c r="D1005" s="210">
        <f>D954*'Usages mobilité'!$BG42*(1+'Usages mobilité'!$BH42)^(D$910-$D$910)/1000</f>
        <v>0</v>
      </c>
      <c r="E1005" s="210">
        <f>E954*'Usages mobilité'!$BG42*(1+'Usages mobilité'!$BH42)^(E$910-$D$910)/1000</f>
        <v>0</v>
      </c>
      <c r="F1005" s="210">
        <f>F954*'Usages mobilité'!$BG42*(1+'Usages mobilité'!$BH42)^(F$910-$D$910)/1000</f>
        <v>0</v>
      </c>
      <c r="G1005" s="210">
        <f>G954*'Usages mobilité'!$BG42*(1+'Usages mobilité'!$BH42)^(G$910-$D$910)/1000</f>
        <v>0</v>
      </c>
      <c r="H1005" s="210">
        <f>H954*'Usages mobilité'!$BG42*(1+'Usages mobilité'!$BH42)^(H$910-$D$910)/1000</f>
        <v>0</v>
      </c>
      <c r="I1005" s="210">
        <f>I954*'Usages mobilité'!$BG42*(1+'Usages mobilité'!$BH42)^(I$910-$D$910)/1000</f>
        <v>0</v>
      </c>
      <c r="J1005" s="210">
        <f>J954*'Usages mobilité'!$BG42*(1+'Usages mobilité'!$BH42)^(J$910-$D$910)/1000</f>
        <v>0</v>
      </c>
      <c r="K1005" s="210">
        <f>K954*'Usages mobilité'!$BG42*(1+'Usages mobilité'!$BH42)^(K$910-$D$910)/1000</f>
        <v>0</v>
      </c>
      <c r="L1005" s="210">
        <f>L954*'Usages mobilité'!$BG42*(1+'Usages mobilité'!$BH42)^(L$910-$D$910)/1000</f>
        <v>0</v>
      </c>
      <c r="M1005" s="210">
        <f>M954*'Usages mobilité'!$BG42*(1+'Usages mobilité'!$BH42)^(M$910-$D$910)/1000</f>
        <v>0</v>
      </c>
      <c r="N1005" s="210">
        <f>N954*'Usages mobilité'!$BG42*(1+'Usages mobilité'!$BH42)^(N$910-$D$910)/1000</f>
        <v>0</v>
      </c>
      <c r="O1005" s="210">
        <f>O954*'Usages mobilité'!$BG42*(1+'Usages mobilité'!$BH42)^(O$910-$D$910)/1000</f>
        <v>0</v>
      </c>
      <c r="P1005" s="210">
        <f>P954*'Usages mobilité'!$BG42*(1+'Usages mobilité'!$BH42)^(P$910-$D$910)/1000</f>
        <v>0</v>
      </c>
      <c r="Q1005" s="210">
        <f>Q954*'Usages mobilité'!$BG42*(1+'Usages mobilité'!$BH42)^(Q$910-$D$910)/1000</f>
        <v>0</v>
      </c>
      <c r="R1005" s="210">
        <f>R954*'Usages mobilité'!$BG42*(1+'Usages mobilité'!$BH42)^(R$910-$D$910)/1000</f>
        <v>0</v>
      </c>
    </row>
    <row r="1006" spans="1:18" hidden="1" outlineLevel="2" x14ac:dyDescent="0.35">
      <c r="A1006" s="209" t="str">
        <f>'Usages mobilité'!A43</f>
        <v>Usage mobilité n°40</v>
      </c>
      <c r="B1006" s="209" t="s">
        <v>639</v>
      </c>
      <c r="C1006" s="209"/>
      <c r="D1006" s="210">
        <f>D955*'Usages mobilité'!$BG43*(1+'Usages mobilité'!$BH43)^(D$910-$D$910)/1000</f>
        <v>0</v>
      </c>
      <c r="E1006" s="210">
        <f>E955*'Usages mobilité'!$BG43*(1+'Usages mobilité'!$BH43)^(E$910-$D$910)/1000</f>
        <v>0</v>
      </c>
      <c r="F1006" s="210">
        <f>F955*'Usages mobilité'!$BG43*(1+'Usages mobilité'!$BH43)^(F$910-$D$910)/1000</f>
        <v>0</v>
      </c>
      <c r="G1006" s="210">
        <f>G955*'Usages mobilité'!$BG43*(1+'Usages mobilité'!$BH43)^(G$910-$D$910)/1000</f>
        <v>0</v>
      </c>
      <c r="H1006" s="210">
        <f>H955*'Usages mobilité'!$BG43*(1+'Usages mobilité'!$BH43)^(H$910-$D$910)/1000</f>
        <v>0</v>
      </c>
      <c r="I1006" s="210">
        <f>I955*'Usages mobilité'!$BG43*(1+'Usages mobilité'!$BH43)^(I$910-$D$910)/1000</f>
        <v>0</v>
      </c>
      <c r="J1006" s="210">
        <f>J955*'Usages mobilité'!$BG43*(1+'Usages mobilité'!$BH43)^(J$910-$D$910)/1000</f>
        <v>0</v>
      </c>
      <c r="K1006" s="210">
        <f>K955*'Usages mobilité'!$BG43*(1+'Usages mobilité'!$BH43)^(K$910-$D$910)/1000</f>
        <v>0</v>
      </c>
      <c r="L1006" s="210">
        <f>L955*'Usages mobilité'!$BG43*(1+'Usages mobilité'!$BH43)^(L$910-$D$910)/1000</f>
        <v>0</v>
      </c>
      <c r="M1006" s="210">
        <f>M955*'Usages mobilité'!$BG43*(1+'Usages mobilité'!$BH43)^(M$910-$D$910)/1000</f>
        <v>0</v>
      </c>
      <c r="N1006" s="210">
        <f>N955*'Usages mobilité'!$BG43*(1+'Usages mobilité'!$BH43)^(N$910-$D$910)/1000</f>
        <v>0</v>
      </c>
      <c r="O1006" s="210">
        <f>O955*'Usages mobilité'!$BG43*(1+'Usages mobilité'!$BH43)^(O$910-$D$910)/1000</f>
        <v>0</v>
      </c>
      <c r="P1006" s="210">
        <f>P955*'Usages mobilité'!$BG43*(1+'Usages mobilité'!$BH43)^(P$910-$D$910)/1000</f>
        <v>0</v>
      </c>
      <c r="Q1006" s="210">
        <f>Q955*'Usages mobilité'!$BG43*(1+'Usages mobilité'!$BH43)^(Q$910-$D$910)/1000</f>
        <v>0</v>
      </c>
      <c r="R1006" s="210">
        <f>R955*'Usages mobilité'!$BG43*(1+'Usages mobilité'!$BH43)^(R$910-$D$910)/1000</f>
        <v>0</v>
      </c>
    </row>
    <row r="1007" spans="1:18" hidden="1" outlineLevel="2" x14ac:dyDescent="0.35">
      <c r="A1007" s="209" t="str">
        <f>'Usages mobilité'!A44</f>
        <v>Usage mobilité n°41</v>
      </c>
      <c r="B1007" s="209" t="s">
        <v>639</v>
      </c>
      <c r="C1007" s="209"/>
      <c r="D1007" s="210">
        <f>D956*'Usages mobilité'!$BG44*(1+'Usages mobilité'!$BH44)^(D$910-$D$910)/1000</f>
        <v>0</v>
      </c>
      <c r="E1007" s="210">
        <f>E956*'Usages mobilité'!$BG44*(1+'Usages mobilité'!$BH44)^(E$910-$D$910)/1000</f>
        <v>0</v>
      </c>
      <c r="F1007" s="210">
        <f>F956*'Usages mobilité'!$BG44*(1+'Usages mobilité'!$BH44)^(F$910-$D$910)/1000</f>
        <v>0</v>
      </c>
      <c r="G1007" s="210">
        <f>G956*'Usages mobilité'!$BG44*(1+'Usages mobilité'!$BH44)^(G$910-$D$910)/1000</f>
        <v>0</v>
      </c>
      <c r="H1007" s="210">
        <f>H956*'Usages mobilité'!$BG44*(1+'Usages mobilité'!$BH44)^(H$910-$D$910)/1000</f>
        <v>0</v>
      </c>
      <c r="I1007" s="210">
        <f>I956*'Usages mobilité'!$BG44*(1+'Usages mobilité'!$BH44)^(I$910-$D$910)/1000</f>
        <v>0</v>
      </c>
      <c r="J1007" s="210">
        <f>J956*'Usages mobilité'!$BG44*(1+'Usages mobilité'!$BH44)^(J$910-$D$910)/1000</f>
        <v>0</v>
      </c>
      <c r="K1007" s="210">
        <f>K956*'Usages mobilité'!$BG44*(1+'Usages mobilité'!$BH44)^(K$910-$D$910)/1000</f>
        <v>0</v>
      </c>
      <c r="L1007" s="210">
        <f>L956*'Usages mobilité'!$BG44*(1+'Usages mobilité'!$BH44)^(L$910-$D$910)/1000</f>
        <v>0</v>
      </c>
      <c r="M1007" s="210">
        <f>M956*'Usages mobilité'!$BG44*(1+'Usages mobilité'!$BH44)^(M$910-$D$910)/1000</f>
        <v>0</v>
      </c>
      <c r="N1007" s="210">
        <f>N956*'Usages mobilité'!$BG44*(1+'Usages mobilité'!$BH44)^(N$910-$D$910)/1000</f>
        <v>0</v>
      </c>
      <c r="O1007" s="210">
        <f>O956*'Usages mobilité'!$BG44*(1+'Usages mobilité'!$BH44)^(O$910-$D$910)/1000</f>
        <v>0</v>
      </c>
      <c r="P1007" s="210">
        <f>P956*'Usages mobilité'!$BG44*(1+'Usages mobilité'!$BH44)^(P$910-$D$910)/1000</f>
        <v>0</v>
      </c>
      <c r="Q1007" s="210">
        <f>Q956*'Usages mobilité'!$BG44*(1+'Usages mobilité'!$BH44)^(Q$910-$D$910)/1000</f>
        <v>0</v>
      </c>
      <c r="R1007" s="210">
        <f>R956*'Usages mobilité'!$BG44*(1+'Usages mobilité'!$BH44)^(R$910-$D$910)/1000</f>
        <v>0</v>
      </c>
    </row>
    <row r="1008" spans="1:18" hidden="1" outlineLevel="2" x14ac:dyDescent="0.35">
      <c r="A1008" s="209" t="str">
        <f>'Usages mobilité'!A45</f>
        <v>Usage mobilité n°42</v>
      </c>
      <c r="B1008" s="209" t="s">
        <v>639</v>
      </c>
      <c r="C1008" s="209"/>
      <c r="D1008" s="210">
        <f>D957*'Usages mobilité'!$BG45*(1+'Usages mobilité'!$BH45)^(D$910-$D$910)/1000</f>
        <v>0</v>
      </c>
      <c r="E1008" s="210">
        <f>E957*'Usages mobilité'!$BG45*(1+'Usages mobilité'!$BH45)^(E$910-$D$910)/1000</f>
        <v>0</v>
      </c>
      <c r="F1008" s="210">
        <f>F957*'Usages mobilité'!$BG45*(1+'Usages mobilité'!$BH45)^(F$910-$D$910)/1000</f>
        <v>0</v>
      </c>
      <c r="G1008" s="210">
        <f>G957*'Usages mobilité'!$BG45*(1+'Usages mobilité'!$BH45)^(G$910-$D$910)/1000</f>
        <v>0</v>
      </c>
      <c r="H1008" s="210">
        <f>H957*'Usages mobilité'!$BG45*(1+'Usages mobilité'!$BH45)^(H$910-$D$910)/1000</f>
        <v>0</v>
      </c>
      <c r="I1008" s="210">
        <f>I957*'Usages mobilité'!$BG45*(1+'Usages mobilité'!$BH45)^(I$910-$D$910)/1000</f>
        <v>0</v>
      </c>
      <c r="J1008" s="210">
        <f>J957*'Usages mobilité'!$BG45*(1+'Usages mobilité'!$BH45)^(J$910-$D$910)/1000</f>
        <v>0</v>
      </c>
      <c r="K1008" s="210">
        <f>K957*'Usages mobilité'!$BG45*(1+'Usages mobilité'!$BH45)^(K$910-$D$910)/1000</f>
        <v>0</v>
      </c>
      <c r="L1008" s="210">
        <f>L957*'Usages mobilité'!$BG45*(1+'Usages mobilité'!$BH45)^(L$910-$D$910)/1000</f>
        <v>0</v>
      </c>
      <c r="M1008" s="210">
        <f>M957*'Usages mobilité'!$BG45*(1+'Usages mobilité'!$BH45)^(M$910-$D$910)/1000</f>
        <v>0</v>
      </c>
      <c r="N1008" s="210">
        <f>N957*'Usages mobilité'!$BG45*(1+'Usages mobilité'!$BH45)^(N$910-$D$910)/1000</f>
        <v>0</v>
      </c>
      <c r="O1008" s="210">
        <f>O957*'Usages mobilité'!$BG45*(1+'Usages mobilité'!$BH45)^(O$910-$D$910)/1000</f>
        <v>0</v>
      </c>
      <c r="P1008" s="210">
        <f>P957*'Usages mobilité'!$BG45*(1+'Usages mobilité'!$BH45)^(P$910-$D$910)/1000</f>
        <v>0</v>
      </c>
      <c r="Q1008" s="210">
        <f>Q957*'Usages mobilité'!$BG45*(1+'Usages mobilité'!$BH45)^(Q$910-$D$910)/1000</f>
        <v>0</v>
      </c>
      <c r="R1008" s="210">
        <f>R957*'Usages mobilité'!$BG45*(1+'Usages mobilité'!$BH45)^(R$910-$D$910)/1000</f>
        <v>0</v>
      </c>
    </row>
    <row r="1009" spans="1:18" hidden="1" outlineLevel="2" x14ac:dyDescent="0.35">
      <c r="A1009" s="209" t="str">
        <f>'Usages mobilité'!A46</f>
        <v>Usage mobilité n°43</v>
      </c>
      <c r="B1009" s="209" t="s">
        <v>639</v>
      </c>
      <c r="C1009" s="209"/>
      <c r="D1009" s="210">
        <f>D958*'Usages mobilité'!$BG46*(1+'Usages mobilité'!$BH46)^(D$910-$D$910)/1000</f>
        <v>0</v>
      </c>
      <c r="E1009" s="210">
        <f>E958*'Usages mobilité'!$BG46*(1+'Usages mobilité'!$BH46)^(E$910-$D$910)/1000</f>
        <v>0</v>
      </c>
      <c r="F1009" s="210">
        <f>F958*'Usages mobilité'!$BG46*(1+'Usages mobilité'!$BH46)^(F$910-$D$910)/1000</f>
        <v>0</v>
      </c>
      <c r="G1009" s="210">
        <f>G958*'Usages mobilité'!$BG46*(1+'Usages mobilité'!$BH46)^(G$910-$D$910)/1000</f>
        <v>0</v>
      </c>
      <c r="H1009" s="210">
        <f>H958*'Usages mobilité'!$BG46*(1+'Usages mobilité'!$BH46)^(H$910-$D$910)/1000</f>
        <v>0</v>
      </c>
      <c r="I1009" s="210">
        <f>I958*'Usages mobilité'!$BG46*(1+'Usages mobilité'!$BH46)^(I$910-$D$910)/1000</f>
        <v>0</v>
      </c>
      <c r="J1009" s="210">
        <f>J958*'Usages mobilité'!$BG46*(1+'Usages mobilité'!$BH46)^(J$910-$D$910)/1000</f>
        <v>0</v>
      </c>
      <c r="K1009" s="210">
        <f>K958*'Usages mobilité'!$BG46*(1+'Usages mobilité'!$BH46)^(K$910-$D$910)/1000</f>
        <v>0</v>
      </c>
      <c r="L1009" s="210">
        <f>L958*'Usages mobilité'!$BG46*(1+'Usages mobilité'!$BH46)^(L$910-$D$910)/1000</f>
        <v>0</v>
      </c>
      <c r="M1009" s="210">
        <f>M958*'Usages mobilité'!$BG46*(1+'Usages mobilité'!$BH46)^(M$910-$D$910)/1000</f>
        <v>0</v>
      </c>
      <c r="N1009" s="210">
        <f>N958*'Usages mobilité'!$BG46*(1+'Usages mobilité'!$BH46)^(N$910-$D$910)/1000</f>
        <v>0</v>
      </c>
      <c r="O1009" s="210">
        <f>O958*'Usages mobilité'!$BG46*(1+'Usages mobilité'!$BH46)^(O$910-$D$910)/1000</f>
        <v>0</v>
      </c>
      <c r="P1009" s="210">
        <f>P958*'Usages mobilité'!$BG46*(1+'Usages mobilité'!$BH46)^(P$910-$D$910)/1000</f>
        <v>0</v>
      </c>
      <c r="Q1009" s="210">
        <f>Q958*'Usages mobilité'!$BG46*(1+'Usages mobilité'!$BH46)^(Q$910-$D$910)/1000</f>
        <v>0</v>
      </c>
      <c r="R1009" s="210">
        <f>R958*'Usages mobilité'!$BG46*(1+'Usages mobilité'!$BH46)^(R$910-$D$910)/1000</f>
        <v>0</v>
      </c>
    </row>
    <row r="1010" spans="1:18" hidden="1" outlineLevel="2" x14ac:dyDescent="0.35">
      <c r="A1010" s="209" t="str">
        <f>'Usages mobilité'!A47</f>
        <v>Usage mobilité n°44</v>
      </c>
      <c r="B1010" s="209" t="s">
        <v>639</v>
      </c>
      <c r="C1010" s="209"/>
      <c r="D1010" s="210">
        <f>D959*'Usages mobilité'!$BG47*(1+'Usages mobilité'!$BH47)^(D$910-$D$910)/1000</f>
        <v>0</v>
      </c>
      <c r="E1010" s="210">
        <f>E959*'Usages mobilité'!$BG47*(1+'Usages mobilité'!$BH47)^(E$910-$D$910)/1000</f>
        <v>0</v>
      </c>
      <c r="F1010" s="210">
        <f>F959*'Usages mobilité'!$BG47*(1+'Usages mobilité'!$BH47)^(F$910-$D$910)/1000</f>
        <v>0</v>
      </c>
      <c r="G1010" s="210">
        <f>G959*'Usages mobilité'!$BG47*(1+'Usages mobilité'!$BH47)^(G$910-$D$910)/1000</f>
        <v>0</v>
      </c>
      <c r="H1010" s="210">
        <f>H959*'Usages mobilité'!$BG47*(1+'Usages mobilité'!$BH47)^(H$910-$D$910)/1000</f>
        <v>0</v>
      </c>
      <c r="I1010" s="210">
        <f>I959*'Usages mobilité'!$BG47*(1+'Usages mobilité'!$BH47)^(I$910-$D$910)/1000</f>
        <v>0</v>
      </c>
      <c r="J1010" s="210">
        <f>J959*'Usages mobilité'!$BG47*(1+'Usages mobilité'!$BH47)^(J$910-$D$910)/1000</f>
        <v>0</v>
      </c>
      <c r="K1010" s="210">
        <f>K959*'Usages mobilité'!$BG47*(1+'Usages mobilité'!$BH47)^(K$910-$D$910)/1000</f>
        <v>0</v>
      </c>
      <c r="L1010" s="210">
        <f>L959*'Usages mobilité'!$BG47*(1+'Usages mobilité'!$BH47)^(L$910-$D$910)/1000</f>
        <v>0</v>
      </c>
      <c r="M1010" s="210">
        <f>M959*'Usages mobilité'!$BG47*(1+'Usages mobilité'!$BH47)^(M$910-$D$910)/1000</f>
        <v>0</v>
      </c>
      <c r="N1010" s="210">
        <f>N959*'Usages mobilité'!$BG47*(1+'Usages mobilité'!$BH47)^(N$910-$D$910)/1000</f>
        <v>0</v>
      </c>
      <c r="O1010" s="210">
        <f>O959*'Usages mobilité'!$BG47*(1+'Usages mobilité'!$BH47)^(O$910-$D$910)/1000</f>
        <v>0</v>
      </c>
      <c r="P1010" s="210">
        <f>P959*'Usages mobilité'!$BG47*(1+'Usages mobilité'!$BH47)^(P$910-$D$910)/1000</f>
        <v>0</v>
      </c>
      <c r="Q1010" s="210">
        <f>Q959*'Usages mobilité'!$BG47*(1+'Usages mobilité'!$BH47)^(Q$910-$D$910)/1000</f>
        <v>0</v>
      </c>
      <c r="R1010" s="210">
        <f>R959*'Usages mobilité'!$BG47*(1+'Usages mobilité'!$BH47)^(R$910-$D$910)/1000</f>
        <v>0</v>
      </c>
    </row>
    <row r="1011" spans="1:18" hidden="1" outlineLevel="2" x14ac:dyDescent="0.35">
      <c r="A1011" s="209" t="str">
        <f>'Usages mobilité'!A48</f>
        <v>Usage mobilité n°45</v>
      </c>
      <c r="B1011" s="209" t="s">
        <v>639</v>
      </c>
      <c r="C1011" s="209"/>
      <c r="D1011" s="210">
        <f>D960*'Usages mobilité'!$BG48*(1+'Usages mobilité'!$BH48)^(D$910-$D$910)/1000</f>
        <v>0</v>
      </c>
      <c r="E1011" s="210">
        <f>E960*'Usages mobilité'!$BG48*(1+'Usages mobilité'!$BH48)^(E$910-$D$910)/1000</f>
        <v>0</v>
      </c>
      <c r="F1011" s="210">
        <f>F960*'Usages mobilité'!$BG48*(1+'Usages mobilité'!$BH48)^(F$910-$D$910)/1000</f>
        <v>0</v>
      </c>
      <c r="G1011" s="210">
        <f>G960*'Usages mobilité'!$BG48*(1+'Usages mobilité'!$BH48)^(G$910-$D$910)/1000</f>
        <v>0</v>
      </c>
      <c r="H1011" s="210">
        <f>H960*'Usages mobilité'!$BG48*(1+'Usages mobilité'!$BH48)^(H$910-$D$910)/1000</f>
        <v>0</v>
      </c>
      <c r="I1011" s="210">
        <f>I960*'Usages mobilité'!$BG48*(1+'Usages mobilité'!$BH48)^(I$910-$D$910)/1000</f>
        <v>0</v>
      </c>
      <c r="J1011" s="210">
        <f>J960*'Usages mobilité'!$BG48*(1+'Usages mobilité'!$BH48)^(J$910-$D$910)/1000</f>
        <v>0</v>
      </c>
      <c r="K1011" s="210">
        <f>K960*'Usages mobilité'!$BG48*(1+'Usages mobilité'!$BH48)^(K$910-$D$910)/1000</f>
        <v>0</v>
      </c>
      <c r="L1011" s="210">
        <f>L960*'Usages mobilité'!$BG48*(1+'Usages mobilité'!$BH48)^(L$910-$D$910)/1000</f>
        <v>0</v>
      </c>
      <c r="M1011" s="210">
        <f>M960*'Usages mobilité'!$BG48*(1+'Usages mobilité'!$BH48)^(M$910-$D$910)/1000</f>
        <v>0</v>
      </c>
      <c r="N1011" s="210">
        <f>N960*'Usages mobilité'!$BG48*(1+'Usages mobilité'!$BH48)^(N$910-$D$910)/1000</f>
        <v>0</v>
      </c>
      <c r="O1011" s="210">
        <f>O960*'Usages mobilité'!$BG48*(1+'Usages mobilité'!$BH48)^(O$910-$D$910)/1000</f>
        <v>0</v>
      </c>
      <c r="P1011" s="210">
        <f>P960*'Usages mobilité'!$BG48*(1+'Usages mobilité'!$BH48)^(P$910-$D$910)/1000</f>
        <v>0</v>
      </c>
      <c r="Q1011" s="210">
        <f>Q960*'Usages mobilité'!$BG48*(1+'Usages mobilité'!$BH48)^(Q$910-$D$910)/1000</f>
        <v>0</v>
      </c>
      <c r="R1011" s="210">
        <f>R960*'Usages mobilité'!$BG48*(1+'Usages mobilité'!$BH48)^(R$910-$D$910)/1000</f>
        <v>0</v>
      </c>
    </row>
    <row r="1012" spans="1:18" hidden="1" outlineLevel="2" x14ac:dyDescent="0.35">
      <c r="A1012" s="209" t="str">
        <f>'Usages mobilité'!A49</f>
        <v>Usage mobilité n°46</v>
      </c>
      <c r="B1012" s="209" t="s">
        <v>639</v>
      </c>
      <c r="C1012" s="209"/>
      <c r="D1012" s="210">
        <f>D961*'Usages mobilité'!$BG49*(1+'Usages mobilité'!$BH49)^(D$910-$D$910)/1000</f>
        <v>0</v>
      </c>
      <c r="E1012" s="210">
        <f>E961*'Usages mobilité'!$BG49*(1+'Usages mobilité'!$BH49)^(E$910-$D$910)/1000</f>
        <v>0</v>
      </c>
      <c r="F1012" s="210">
        <f>F961*'Usages mobilité'!$BG49*(1+'Usages mobilité'!$BH49)^(F$910-$D$910)/1000</f>
        <v>0</v>
      </c>
      <c r="G1012" s="210">
        <f>G961*'Usages mobilité'!$BG49*(1+'Usages mobilité'!$BH49)^(G$910-$D$910)/1000</f>
        <v>0</v>
      </c>
      <c r="H1012" s="210">
        <f>H961*'Usages mobilité'!$BG49*(1+'Usages mobilité'!$BH49)^(H$910-$D$910)/1000</f>
        <v>0</v>
      </c>
      <c r="I1012" s="210">
        <f>I961*'Usages mobilité'!$BG49*(1+'Usages mobilité'!$BH49)^(I$910-$D$910)/1000</f>
        <v>0</v>
      </c>
      <c r="J1012" s="210">
        <f>J961*'Usages mobilité'!$BG49*(1+'Usages mobilité'!$BH49)^(J$910-$D$910)/1000</f>
        <v>0</v>
      </c>
      <c r="K1012" s="210">
        <f>K961*'Usages mobilité'!$BG49*(1+'Usages mobilité'!$BH49)^(K$910-$D$910)/1000</f>
        <v>0</v>
      </c>
      <c r="L1012" s="210">
        <f>L961*'Usages mobilité'!$BG49*(1+'Usages mobilité'!$BH49)^(L$910-$D$910)/1000</f>
        <v>0</v>
      </c>
      <c r="M1012" s="210">
        <f>M961*'Usages mobilité'!$BG49*(1+'Usages mobilité'!$BH49)^(M$910-$D$910)/1000</f>
        <v>0</v>
      </c>
      <c r="N1012" s="210">
        <f>N961*'Usages mobilité'!$BG49*(1+'Usages mobilité'!$BH49)^(N$910-$D$910)/1000</f>
        <v>0</v>
      </c>
      <c r="O1012" s="210">
        <f>O961*'Usages mobilité'!$BG49*(1+'Usages mobilité'!$BH49)^(O$910-$D$910)/1000</f>
        <v>0</v>
      </c>
      <c r="P1012" s="210">
        <f>P961*'Usages mobilité'!$BG49*(1+'Usages mobilité'!$BH49)^(P$910-$D$910)/1000</f>
        <v>0</v>
      </c>
      <c r="Q1012" s="210">
        <f>Q961*'Usages mobilité'!$BG49*(1+'Usages mobilité'!$BH49)^(Q$910-$D$910)/1000</f>
        <v>0</v>
      </c>
      <c r="R1012" s="210">
        <f>R961*'Usages mobilité'!$BG49*(1+'Usages mobilité'!$BH49)^(R$910-$D$910)/1000</f>
        <v>0</v>
      </c>
    </row>
    <row r="1013" spans="1:18" hidden="1" outlineLevel="2" x14ac:dyDescent="0.35">
      <c r="A1013" s="209" t="str">
        <f>'Usages mobilité'!A50</f>
        <v>Usage mobilité n°47</v>
      </c>
      <c r="B1013" s="209" t="s">
        <v>639</v>
      </c>
      <c r="C1013" s="209"/>
      <c r="D1013" s="210">
        <f>D962*'Usages mobilité'!$BG50*(1+'Usages mobilité'!$BH50)^(D$910-$D$910)/1000</f>
        <v>0</v>
      </c>
      <c r="E1013" s="210">
        <f>E962*'Usages mobilité'!$BG50*(1+'Usages mobilité'!$BH50)^(E$910-$D$910)/1000</f>
        <v>0</v>
      </c>
      <c r="F1013" s="210">
        <f>F962*'Usages mobilité'!$BG50*(1+'Usages mobilité'!$BH50)^(F$910-$D$910)/1000</f>
        <v>0</v>
      </c>
      <c r="G1013" s="210">
        <f>G962*'Usages mobilité'!$BG50*(1+'Usages mobilité'!$BH50)^(G$910-$D$910)/1000</f>
        <v>0</v>
      </c>
      <c r="H1013" s="210">
        <f>H962*'Usages mobilité'!$BG50*(1+'Usages mobilité'!$BH50)^(H$910-$D$910)/1000</f>
        <v>0</v>
      </c>
      <c r="I1013" s="210">
        <f>I962*'Usages mobilité'!$BG50*(1+'Usages mobilité'!$BH50)^(I$910-$D$910)/1000</f>
        <v>0</v>
      </c>
      <c r="J1013" s="210">
        <f>J962*'Usages mobilité'!$BG50*(1+'Usages mobilité'!$BH50)^(J$910-$D$910)/1000</f>
        <v>0</v>
      </c>
      <c r="K1013" s="210">
        <f>K962*'Usages mobilité'!$BG50*(1+'Usages mobilité'!$BH50)^(K$910-$D$910)/1000</f>
        <v>0</v>
      </c>
      <c r="L1013" s="210">
        <f>L962*'Usages mobilité'!$BG50*(1+'Usages mobilité'!$BH50)^(L$910-$D$910)/1000</f>
        <v>0</v>
      </c>
      <c r="M1013" s="210">
        <f>M962*'Usages mobilité'!$BG50*(1+'Usages mobilité'!$BH50)^(M$910-$D$910)/1000</f>
        <v>0</v>
      </c>
      <c r="N1013" s="210">
        <f>N962*'Usages mobilité'!$BG50*(1+'Usages mobilité'!$BH50)^(N$910-$D$910)/1000</f>
        <v>0</v>
      </c>
      <c r="O1013" s="210">
        <f>O962*'Usages mobilité'!$BG50*(1+'Usages mobilité'!$BH50)^(O$910-$D$910)/1000</f>
        <v>0</v>
      </c>
      <c r="P1013" s="210">
        <f>P962*'Usages mobilité'!$BG50*(1+'Usages mobilité'!$BH50)^(P$910-$D$910)/1000</f>
        <v>0</v>
      </c>
      <c r="Q1013" s="210">
        <f>Q962*'Usages mobilité'!$BG50*(1+'Usages mobilité'!$BH50)^(Q$910-$D$910)/1000</f>
        <v>0</v>
      </c>
      <c r="R1013" s="210">
        <f>R962*'Usages mobilité'!$BG50*(1+'Usages mobilité'!$BH50)^(R$910-$D$910)/1000</f>
        <v>0</v>
      </c>
    </row>
    <row r="1014" spans="1:18" hidden="1" outlineLevel="2" x14ac:dyDescent="0.35">
      <c r="A1014" s="209" t="str">
        <f>'Usages mobilité'!A51</f>
        <v>Usage mobilité n°48</v>
      </c>
      <c r="B1014" s="209" t="s">
        <v>639</v>
      </c>
      <c r="C1014" s="209"/>
      <c r="D1014" s="210">
        <f>D963*'Usages mobilité'!$BG51*(1+'Usages mobilité'!$BH51)^(D$910-$D$910)/1000</f>
        <v>0</v>
      </c>
      <c r="E1014" s="210">
        <f>E963*'Usages mobilité'!$BG51*(1+'Usages mobilité'!$BH51)^(E$910-$D$910)/1000</f>
        <v>0</v>
      </c>
      <c r="F1014" s="210">
        <f>F963*'Usages mobilité'!$BG51*(1+'Usages mobilité'!$BH51)^(F$910-$D$910)/1000</f>
        <v>0</v>
      </c>
      <c r="G1014" s="210">
        <f>G963*'Usages mobilité'!$BG51*(1+'Usages mobilité'!$BH51)^(G$910-$D$910)/1000</f>
        <v>0</v>
      </c>
      <c r="H1014" s="210">
        <f>H963*'Usages mobilité'!$BG51*(1+'Usages mobilité'!$BH51)^(H$910-$D$910)/1000</f>
        <v>0</v>
      </c>
      <c r="I1014" s="210">
        <f>I963*'Usages mobilité'!$BG51*(1+'Usages mobilité'!$BH51)^(I$910-$D$910)/1000</f>
        <v>0</v>
      </c>
      <c r="J1014" s="210">
        <f>J963*'Usages mobilité'!$BG51*(1+'Usages mobilité'!$BH51)^(J$910-$D$910)/1000</f>
        <v>0</v>
      </c>
      <c r="K1014" s="210">
        <f>K963*'Usages mobilité'!$BG51*(1+'Usages mobilité'!$BH51)^(K$910-$D$910)/1000</f>
        <v>0</v>
      </c>
      <c r="L1014" s="210">
        <f>L963*'Usages mobilité'!$BG51*(1+'Usages mobilité'!$BH51)^(L$910-$D$910)/1000</f>
        <v>0</v>
      </c>
      <c r="M1014" s="210">
        <f>M963*'Usages mobilité'!$BG51*(1+'Usages mobilité'!$BH51)^(M$910-$D$910)/1000</f>
        <v>0</v>
      </c>
      <c r="N1014" s="210">
        <f>N963*'Usages mobilité'!$BG51*(1+'Usages mobilité'!$BH51)^(N$910-$D$910)/1000</f>
        <v>0</v>
      </c>
      <c r="O1014" s="210">
        <f>O963*'Usages mobilité'!$BG51*(1+'Usages mobilité'!$BH51)^(O$910-$D$910)/1000</f>
        <v>0</v>
      </c>
      <c r="P1014" s="210">
        <f>P963*'Usages mobilité'!$BG51*(1+'Usages mobilité'!$BH51)^(P$910-$D$910)/1000</f>
        <v>0</v>
      </c>
      <c r="Q1014" s="210">
        <f>Q963*'Usages mobilité'!$BG51*(1+'Usages mobilité'!$BH51)^(Q$910-$D$910)/1000</f>
        <v>0</v>
      </c>
      <c r="R1014" s="210">
        <f>R963*'Usages mobilité'!$BG51*(1+'Usages mobilité'!$BH51)^(R$910-$D$910)/1000</f>
        <v>0</v>
      </c>
    </row>
    <row r="1015" spans="1:18" hidden="1" outlineLevel="2" x14ac:dyDescent="0.35">
      <c r="A1015" s="209" t="str">
        <f>'Usages mobilité'!A52</f>
        <v>Usage mobilité n°49</v>
      </c>
      <c r="B1015" s="209" t="s">
        <v>639</v>
      </c>
      <c r="C1015" s="209"/>
      <c r="D1015" s="210">
        <f>D964*'Usages mobilité'!$BG52*(1+'Usages mobilité'!$BH52)^(D$910-$D$910)/1000</f>
        <v>0</v>
      </c>
      <c r="E1015" s="210">
        <f>E964*'Usages mobilité'!$BG52*(1+'Usages mobilité'!$BH52)^(E$910-$D$910)/1000</f>
        <v>0</v>
      </c>
      <c r="F1015" s="210">
        <f>F964*'Usages mobilité'!$BG52*(1+'Usages mobilité'!$BH52)^(F$910-$D$910)/1000</f>
        <v>0</v>
      </c>
      <c r="G1015" s="210">
        <f>G964*'Usages mobilité'!$BG52*(1+'Usages mobilité'!$BH52)^(G$910-$D$910)/1000</f>
        <v>0</v>
      </c>
      <c r="H1015" s="210">
        <f>H964*'Usages mobilité'!$BG52*(1+'Usages mobilité'!$BH52)^(H$910-$D$910)/1000</f>
        <v>0</v>
      </c>
      <c r="I1015" s="210">
        <f>I964*'Usages mobilité'!$BG52*(1+'Usages mobilité'!$BH52)^(I$910-$D$910)/1000</f>
        <v>0</v>
      </c>
      <c r="J1015" s="210">
        <f>J964*'Usages mobilité'!$BG52*(1+'Usages mobilité'!$BH52)^(J$910-$D$910)/1000</f>
        <v>0</v>
      </c>
      <c r="K1015" s="210">
        <f>K964*'Usages mobilité'!$BG52*(1+'Usages mobilité'!$BH52)^(K$910-$D$910)/1000</f>
        <v>0</v>
      </c>
      <c r="L1015" s="210">
        <f>L964*'Usages mobilité'!$BG52*(1+'Usages mobilité'!$BH52)^(L$910-$D$910)/1000</f>
        <v>0</v>
      </c>
      <c r="M1015" s="210">
        <f>M964*'Usages mobilité'!$BG52*(1+'Usages mobilité'!$BH52)^(M$910-$D$910)/1000</f>
        <v>0</v>
      </c>
      <c r="N1015" s="210">
        <f>N964*'Usages mobilité'!$BG52*(1+'Usages mobilité'!$BH52)^(N$910-$D$910)/1000</f>
        <v>0</v>
      </c>
      <c r="O1015" s="210">
        <f>O964*'Usages mobilité'!$BG52*(1+'Usages mobilité'!$BH52)^(O$910-$D$910)/1000</f>
        <v>0</v>
      </c>
      <c r="P1015" s="210">
        <f>P964*'Usages mobilité'!$BG52*(1+'Usages mobilité'!$BH52)^(P$910-$D$910)/1000</f>
        <v>0</v>
      </c>
      <c r="Q1015" s="210">
        <f>Q964*'Usages mobilité'!$BG52*(1+'Usages mobilité'!$BH52)^(Q$910-$D$910)/1000</f>
        <v>0</v>
      </c>
      <c r="R1015" s="210">
        <f>R964*'Usages mobilité'!$BG52*(1+'Usages mobilité'!$BH52)^(R$910-$D$910)/1000</f>
        <v>0</v>
      </c>
    </row>
    <row r="1016" spans="1:18" hidden="1" outlineLevel="2" x14ac:dyDescent="0.35">
      <c r="A1016" s="209" t="str">
        <f>'Usages mobilité'!A53</f>
        <v>Usage mobilité n°50</v>
      </c>
      <c r="B1016" s="209" t="s">
        <v>639</v>
      </c>
      <c r="C1016" s="209"/>
      <c r="D1016" s="210">
        <f>D965*'Usages mobilité'!$BG53*(1+'Usages mobilité'!$BH53)^(D$910-$D$910)/1000</f>
        <v>0</v>
      </c>
      <c r="E1016" s="210">
        <f>E965*'Usages mobilité'!$BG53*(1+'Usages mobilité'!$BH53)^(E$910-$D$910)/1000</f>
        <v>0</v>
      </c>
      <c r="F1016" s="210">
        <f>F965*'Usages mobilité'!$BG53*(1+'Usages mobilité'!$BH53)^(F$910-$D$910)/1000</f>
        <v>0</v>
      </c>
      <c r="G1016" s="210">
        <f>G965*'Usages mobilité'!$BG53*(1+'Usages mobilité'!$BH53)^(G$910-$D$910)/1000</f>
        <v>0</v>
      </c>
      <c r="H1016" s="210">
        <f>H965*'Usages mobilité'!$BG53*(1+'Usages mobilité'!$BH53)^(H$910-$D$910)/1000</f>
        <v>0</v>
      </c>
      <c r="I1016" s="210">
        <f>I965*'Usages mobilité'!$BG53*(1+'Usages mobilité'!$BH53)^(I$910-$D$910)/1000</f>
        <v>0</v>
      </c>
      <c r="J1016" s="210">
        <f>J965*'Usages mobilité'!$BG53*(1+'Usages mobilité'!$BH53)^(J$910-$D$910)/1000</f>
        <v>0</v>
      </c>
      <c r="K1016" s="210">
        <f>K965*'Usages mobilité'!$BG53*(1+'Usages mobilité'!$BH53)^(K$910-$D$910)/1000</f>
        <v>0</v>
      </c>
      <c r="L1016" s="210">
        <f>L965*'Usages mobilité'!$BG53*(1+'Usages mobilité'!$BH53)^(L$910-$D$910)/1000</f>
        <v>0</v>
      </c>
      <c r="M1016" s="210">
        <f>M965*'Usages mobilité'!$BG53*(1+'Usages mobilité'!$BH53)^(M$910-$D$910)/1000</f>
        <v>0</v>
      </c>
      <c r="N1016" s="210">
        <f>N965*'Usages mobilité'!$BG53*(1+'Usages mobilité'!$BH53)^(N$910-$D$910)/1000</f>
        <v>0</v>
      </c>
      <c r="O1016" s="210">
        <f>O965*'Usages mobilité'!$BG53*(1+'Usages mobilité'!$BH53)^(O$910-$D$910)/1000</f>
        <v>0</v>
      </c>
      <c r="P1016" s="210">
        <f>P965*'Usages mobilité'!$BG53*(1+'Usages mobilité'!$BH53)^(P$910-$D$910)/1000</f>
        <v>0</v>
      </c>
      <c r="Q1016" s="210">
        <f>Q965*'Usages mobilité'!$BG53*(1+'Usages mobilité'!$BH53)^(Q$910-$D$910)/1000</f>
        <v>0</v>
      </c>
      <c r="R1016" s="210">
        <f>R965*'Usages mobilité'!$BG53*(1+'Usages mobilité'!$BH53)^(R$910-$D$910)/1000</f>
        <v>0</v>
      </c>
    </row>
    <row r="1017" spans="1:18" hidden="1" outlineLevel="1" collapsed="1" x14ac:dyDescent="0.35">
      <c r="A1017" s="209" t="s">
        <v>644</v>
      </c>
      <c r="B1017" s="209"/>
      <c r="C1017" s="209"/>
      <c r="D1017" s="210">
        <f t="shared" ref="D1017:R1017" si="85">SUM(D967:D1016)</f>
        <v>0</v>
      </c>
      <c r="E1017" s="210">
        <f t="shared" si="85"/>
        <v>0</v>
      </c>
      <c r="F1017" s="210">
        <f t="shared" si="85"/>
        <v>0</v>
      </c>
      <c r="G1017" s="210">
        <f t="shared" si="85"/>
        <v>0</v>
      </c>
      <c r="H1017" s="210">
        <f t="shared" si="85"/>
        <v>0</v>
      </c>
      <c r="I1017" s="210">
        <f t="shared" si="85"/>
        <v>0</v>
      </c>
      <c r="J1017" s="210">
        <f t="shared" si="85"/>
        <v>0</v>
      </c>
      <c r="K1017" s="210">
        <f t="shared" si="85"/>
        <v>0</v>
      </c>
      <c r="L1017" s="210">
        <f t="shared" si="85"/>
        <v>0</v>
      </c>
      <c r="M1017" s="210">
        <f t="shared" si="85"/>
        <v>0</v>
      </c>
      <c r="N1017" s="210">
        <f t="shared" si="85"/>
        <v>0</v>
      </c>
      <c r="O1017" s="210">
        <f t="shared" si="85"/>
        <v>0</v>
      </c>
      <c r="P1017" s="210">
        <f t="shared" si="85"/>
        <v>0</v>
      </c>
      <c r="Q1017" s="210">
        <f t="shared" si="85"/>
        <v>0</v>
      </c>
      <c r="R1017" s="210">
        <f t="shared" si="85"/>
        <v>0</v>
      </c>
    </row>
    <row r="1018" spans="1:18" hidden="1" outlineLevel="1" x14ac:dyDescent="0.35">
      <c r="A1018" s="43" t="s">
        <v>645</v>
      </c>
      <c r="B1018" s="43"/>
      <c r="C1018" s="43"/>
      <c r="D1018" s="231"/>
      <c r="E1018" s="231"/>
      <c r="F1018" s="231"/>
      <c r="G1018" s="231"/>
      <c r="H1018" s="231"/>
      <c r="I1018" s="231"/>
      <c r="J1018" s="231"/>
      <c r="K1018" s="231"/>
      <c r="L1018" s="231"/>
      <c r="M1018" s="231"/>
      <c r="N1018" s="231"/>
      <c r="O1018" s="231"/>
      <c r="P1018" s="231"/>
      <c r="Q1018" s="231"/>
      <c r="R1018" s="231"/>
    </row>
    <row r="1019" spans="1:18" hidden="1" outlineLevel="1" x14ac:dyDescent="0.35">
      <c r="A1019" s="43" t="s">
        <v>646</v>
      </c>
      <c r="B1019" s="43"/>
      <c r="C1019" s="43"/>
      <c r="D1019" s="231"/>
      <c r="E1019" s="231"/>
      <c r="F1019" s="231"/>
      <c r="G1019" s="231"/>
      <c r="H1019" s="231"/>
      <c r="I1019" s="231"/>
      <c r="J1019" s="231"/>
      <c r="K1019" s="231"/>
      <c r="L1019" s="231"/>
      <c r="M1019" s="231"/>
      <c r="N1019" s="231"/>
      <c r="O1019" s="231"/>
      <c r="P1019" s="231"/>
      <c r="Q1019" s="231"/>
      <c r="R1019" s="231"/>
    </row>
    <row r="1020" spans="1:18" hidden="1" outlineLevel="1" x14ac:dyDescent="0.35">
      <c r="A1020" s="43" t="s">
        <v>647</v>
      </c>
      <c r="B1020" s="43"/>
      <c r="C1020" s="43"/>
      <c r="D1020" s="210">
        <f t="shared" ref="D1020:R1020" si="86">D1017+D1019</f>
        <v>0</v>
      </c>
      <c r="E1020" s="210">
        <f t="shared" si="86"/>
        <v>0</v>
      </c>
      <c r="F1020" s="210">
        <f t="shared" si="86"/>
        <v>0</v>
      </c>
      <c r="G1020" s="210">
        <f t="shared" si="86"/>
        <v>0</v>
      </c>
      <c r="H1020" s="210">
        <f t="shared" si="86"/>
        <v>0</v>
      </c>
      <c r="I1020" s="210">
        <f t="shared" si="86"/>
        <v>0</v>
      </c>
      <c r="J1020" s="210">
        <f t="shared" si="86"/>
        <v>0</v>
      </c>
      <c r="K1020" s="210">
        <f t="shared" si="86"/>
        <v>0</v>
      </c>
      <c r="L1020" s="210">
        <f t="shared" si="86"/>
        <v>0</v>
      </c>
      <c r="M1020" s="210">
        <f t="shared" si="86"/>
        <v>0</v>
      </c>
      <c r="N1020" s="210">
        <f t="shared" si="86"/>
        <v>0</v>
      </c>
      <c r="O1020" s="210">
        <f t="shared" si="86"/>
        <v>0</v>
      </c>
      <c r="P1020" s="210">
        <f t="shared" si="86"/>
        <v>0</v>
      </c>
      <c r="Q1020" s="210">
        <f t="shared" si="86"/>
        <v>0</v>
      </c>
      <c r="R1020" s="210">
        <f t="shared" si="86"/>
        <v>0</v>
      </c>
    </row>
    <row r="1021" spans="1:18" hidden="1" outlineLevel="1" x14ac:dyDescent="0.35"/>
    <row r="1022" spans="1:18" hidden="1" outlineLevel="1" x14ac:dyDescent="0.35">
      <c r="A1022" s="273" t="s">
        <v>648</v>
      </c>
      <c r="B1022" s="212" t="s">
        <v>649</v>
      </c>
      <c r="C1022" s="43"/>
      <c r="D1022" s="231">
        <v>10000</v>
      </c>
      <c r="E1022" s="231"/>
      <c r="F1022" s="231"/>
      <c r="G1022" s="231"/>
      <c r="H1022" s="231"/>
      <c r="I1022" s="231"/>
      <c r="J1022" s="231"/>
      <c r="K1022" s="231"/>
      <c r="L1022" s="231"/>
      <c r="M1022" s="231"/>
      <c r="N1022" s="231"/>
      <c r="O1022" s="231"/>
      <c r="P1022" s="231"/>
      <c r="Q1022" s="231"/>
      <c r="R1022" s="231"/>
    </row>
    <row r="1023" spans="1:18" hidden="1" outlineLevel="1" x14ac:dyDescent="0.35">
      <c r="A1023" s="273"/>
      <c r="B1023" s="213" t="s">
        <v>650</v>
      </c>
      <c r="C1023" s="209"/>
      <c r="D1023" s="210">
        <f>IF($B907&lt;&gt;"",D1022*(VLOOKUP($B907,Distribution!$H4:$Y53,18)*(1+VLOOKUP($B907,Distribution!$H4:$Z53,19))^(D910-$D910))/1000,0)</f>
        <v>0</v>
      </c>
      <c r="E1023" s="210">
        <f>IF($B907&lt;&gt;"",E1022*(VLOOKUP($B907,Distribution!$H4:$Y53,18)*(1+VLOOKUP($B907,Distribution!$H4:$Z53,19))^(E910-$D910))/1000,0)</f>
        <v>0</v>
      </c>
      <c r="F1023" s="210">
        <f>IF($B907&lt;&gt;"",F1022*(VLOOKUP($B907,Distribution!$H4:$Y53,18)*(1+VLOOKUP($B907,Distribution!$H4:$Z53,19))^(F910-$D910))/1000,0)</f>
        <v>0</v>
      </c>
      <c r="G1023" s="210">
        <f>IF($B907&lt;&gt;"",G1022*(VLOOKUP($B907,Distribution!$H4:$Y53,18)*(1+VLOOKUP($B907,Distribution!$H4:$Z53,19))^(G910-$D910))/1000,0)</f>
        <v>0</v>
      </c>
      <c r="H1023" s="210">
        <f>IF($B907&lt;&gt;"",H1022*(VLOOKUP($B907,Distribution!$H4:$Y53,18)*(1+VLOOKUP($B907,Distribution!$H4:$Z53,19))^(H910-$D910))/1000,0)</f>
        <v>0</v>
      </c>
      <c r="I1023" s="210">
        <f>IF($B907&lt;&gt;"",I1022*(VLOOKUP($B907,Distribution!$H4:$Y53,18)*(1+VLOOKUP($B907,Distribution!$H4:$Z53,19))^(I910-$D910))/1000,0)</f>
        <v>0</v>
      </c>
      <c r="J1023" s="210">
        <f>IF($B907&lt;&gt;"",J1022*(VLOOKUP($B907,Distribution!$H4:$Y53,18)*(1+VLOOKUP($B907,Distribution!$H4:$Z53,19))^(J910-$D910))/1000,0)</f>
        <v>0</v>
      </c>
      <c r="K1023" s="210">
        <f>IF($B907&lt;&gt;"",K1022*(VLOOKUP($B907,Distribution!$H4:$Y53,18)*(1+VLOOKUP($B907,Distribution!$H4:$Z53,19))^(K910-$D910))/1000,0)</f>
        <v>0</v>
      </c>
      <c r="L1023" s="210">
        <f>IF($B907&lt;&gt;"",L1022*(VLOOKUP($B907,Distribution!$H4:$Y53,18)*(1+VLOOKUP($B907,Distribution!$H4:$Z53,19))^(L910-$D910))/1000,0)</f>
        <v>0</v>
      </c>
      <c r="M1023" s="210">
        <f>IF($B907&lt;&gt;"",M1022*(VLOOKUP($B907,Distribution!$H4:$Y53,18)*(1+VLOOKUP($B907,Distribution!$H4:$Z53,19))^(M910-$D910))/1000,0)</f>
        <v>0</v>
      </c>
      <c r="N1023" s="210">
        <f>IF($B907&lt;&gt;"",N1022*(VLOOKUP($B907,Distribution!$H4:$Y53,18)*(1+VLOOKUP($B907,Distribution!$H4:$Z53,19))^(N910-$D910))/1000,0)</f>
        <v>0</v>
      </c>
      <c r="O1023" s="210">
        <f>IF($B907&lt;&gt;"",O1022*(VLOOKUP($B907,Distribution!$H4:$Y53,18)*(1+VLOOKUP($B907,Distribution!$H4:$Z53,19))^(O910-$D910))/1000,0)</f>
        <v>0</v>
      </c>
      <c r="P1023" s="210">
        <f>IF($B907&lt;&gt;"",P1022*(VLOOKUP($B907,Distribution!$H4:$Y53,18)*(1+VLOOKUP($B907,Distribution!$H4:$Z53,19))^(P910-$D910))/1000,0)</f>
        <v>0</v>
      </c>
      <c r="Q1023" s="210">
        <f>IF($B907&lt;&gt;"",Q1022*(VLOOKUP($B907,Distribution!$H4:$Y53,18)*(1+VLOOKUP($B907,Distribution!$H4:$Z53,19))^(Q910-$D910))/1000,0)</f>
        <v>0</v>
      </c>
      <c r="R1023" s="210">
        <f>IF($B907&lt;&gt;"",R1022*(VLOOKUP($B907,Distribution!$H4:$Y53,18)*(1+VLOOKUP($B907,Distribution!$H4:$Z53,19))^(R910-$D910))/1000,0)</f>
        <v>0</v>
      </c>
    </row>
    <row r="1024" spans="1:18" hidden="1" outlineLevel="1" x14ac:dyDescent="0.35">
      <c r="A1024" s="273" t="s">
        <v>664</v>
      </c>
      <c r="B1024" s="212" t="s">
        <v>665</v>
      </c>
      <c r="C1024" s="43"/>
      <c r="D1024" s="231"/>
      <c r="E1024" s="231"/>
      <c r="F1024" s="231"/>
      <c r="G1024" s="231"/>
      <c r="H1024" s="231"/>
      <c r="I1024" s="231"/>
      <c r="J1024" s="231"/>
      <c r="K1024" s="231"/>
      <c r="L1024" s="231"/>
      <c r="M1024" s="231"/>
      <c r="N1024" s="231"/>
      <c r="O1024" s="231"/>
      <c r="P1024" s="231"/>
      <c r="Q1024" s="231"/>
      <c r="R1024" s="231"/>
    </row>
    <row r="1025" spans="1:18" hidden="1" outlineLevel="1" x14ac:dyDescent="0.35">
      <c r="A1025" s="273"/>
      <c r="B1025" s="212" t="s">
        <v>650</v>
      </c>
      <c r="C1025" s="43"/>
      <c r="D1025" s="231"/>
      <c r="E1025" s="231"/>
      <c r="F1025" s="231"/>
      <c r="G1025" s="231"/>
      <c r="H1025" s="231"/>
      <c r="I1025" s="231"/>
      <c r="J1025" s="231"/>
      <c r="K1025" s="231"/>
      <c r="L1025" s="231"/>
      <c r="M1025" s="231"/>
      <c r="N1025" s="231"/>
      <c r="O1025" s="231"/>
      <c r="P1025" s="231"/>
      <c r="Q1025" s="231"/>
      <c r="R1025" s="231"/>
    </row>
    <row r="1026" spans="1:18" hidden="1" outlineLevel="1" x14ac:dyDescent="0.35">
      <c r="A1026" s="212" t="s">
        <v>653</v>
      </c>
      <c r="B1026" s="212"/>
      <c r="C1026" s="43"/>
      <c r="D1026" s="231"/>
      <c r="E1026" s="231"/>
      <c r="F1026" s="231"/>
      <c r="G1026" s="231"/>
      <c r="H1026" s="231"/>
      <c r="I1026" s="231"/>
      <c r="J1026" s="231"/>
      <c r="K1026" s="231"/>
      <c r="L1026" s="231"/>
      <c r="M1026" s="231"/>
      <c r="N1026" s="231"/>
      <c r="O1026" s="231"/>
      <c r="P1026" s="231"/>
      <c r="Q1026" s="231"/>
      <c r="R1026" s="231"/>
    </row>
    <row r="1027" spans="1:18" hidden="1" outlineLevel="1" x14ac:dyDescent="0.35">
      <c r="A1027" s="212" t="s">
        <v>654</v>
      </c>
      <c r="B1027" s="212"/>
      <c r="C1027" s="43"/>
      <c r="D1027" s="231"/>
      <c r="E1027" s="231"/>
      <c r="F1027" s="231"/>
      <c r="G1027" s="231"/>
      <c r="H1027" s="231"/>
      <c r="I1027" s="231"/>
      <c r="J1027" s="231"/>
      <c r="K1027" s="231"/>
      <c r="L1027" s="231"/>
      <c r="M1027" s="231"/>
      <c r="N1027" s="231"/>
      <c r="O1027" s="231"/>
      <c r="P1027" s="231"/>
      <c r="Q1027" s="231"/>
      <c r="R1027" s="231"/>
    </row>
    <row r="1028" spans="1:18" hidden="1" outlineLevel="1" x14ac:dyDescent="0.35">
      <c r="A1028" s="211" t="s">
        <v>655</v>
      </c>
      <c r="B1028" s="211"/>
      <c r="C1028" s="209"/>
      <c r="D1028" s="210">
        <f t="shared" ref="D1028:R1028" si="87">D1023+D1025+D1026+D1027</f>
        <v>0</v>
      </c>
      <c r="E1028" s="210">
        <f t="shared" si="87"/>
        <v>0</v>
      </c>
      <c r="F1028" s="210">
        <f t="shared" si="87"/>
        <v>0</v>
      </c>
      <c r="G1028" s="210">
        <f t="shared" si="87"/>
        <v>0</v>
      </c>
      <c r="H1028" s="210">
        <f t="shared" si="87"/>
        <v>0</v>
      </c>
      <c r="I1028" s="210">
        <f t="shared" si="87"/>
        <v>0</v>
      </c>
      <c r="J1028" s="210">
        <f t="shared" si="87"/>
        <v>0</v>
      </c>
      <c r="K1028" s="210">
        <f t="shared" si="87"/>
        <v>0</v>
      </c>
      <c r="L1028" s="210">
        <f t="shared" si="87"/>
        <v>0</v>
      </c>
      <c r="M1028" s="210">
        <f t="shared" si="87"/>
        <v>0</v>
      </c>
      <c r="N1028" s="210">
        <f t="shared" si="87"/>
        <v>0</v>
      </c>
      <c r="O1028" s="210">
        <f t="shared" si="87"/>
        <v>0</v>
      </c>
      <c r="P1028" s="210">
        <f t="shared" si="87"/>
        <v>0</v>
      </c>
      <c r="Q1028" s="210">
        <f t="shared" si="87"/>
        <v>0</v>
      </c>
      <c r="R1028" s="210">
        <f t="shared" si="87"/>
        <v>0</v>
      </c>
    </row>
    <row r="1029" spans="1:18" hidden="1" outlineLevel="1" x14ac:dyDescent="0.35"/>
    <row r="1030" spans="1:18" hidden="1" outlineLevel="1" x14ac:dyDescent="0.35">
      <c r="A1030" s="209" t="s">
        <v>656</v>
      </c>
      <c r="B1030" s="209"/>
      <c r="C1030" s="209"/>
      <c r="D1030" s="210">
        <f t="shared" ref="D1030:R1030" si="88">D1020-D1028</f>
        <v>0</v>
      </c>
      <c r="E1030" s="210">
        <f t="shared" si="88"/>
        <v>0</v>
      </c>
      <c r="F1030" s="210">
        <f t="shared" si="88"/>
        <v>0</v>
      </c>
      <c r="G1030" s="210">
        <f t="shared" si="88"/>
        <v>0</v>
      </c>
      <c r="H1030" s="210">
        <f t="shared" si="88"/>
        <v>0</v>
      </c>
      <c r="I1030" s="210">
        <f t="shared" si="88"/>
        <v>0</v>
      </c>
      <c r="J1030" s="210">
        <f t="shared" si="88"/>
        <v>0</v>
      </c>
      <c r="K1030" s="210">
        <f t="shared" si="88"/>
        <v>0</v>
      </c>
      <c r="L1030" s="210">
        <f t="shared" si="88"/>
        <v>0</v>
      </c>
      <c r="M1030" s="210">
        <f t="shared" si="88"/>
        <v>0</v>
      </c>
      <c r="N1030" s="210">
        <f t="shared" si="88"/>
        <v>0</v>
      </c>
      <c r="O1030" s="210">
        <f t="shared" si="88"/>
        <v>0</v>
      </c>
      <c r="P1030" s="210">
        <f t="shared" si="88"/>
        <v>0</v>
      </c>
      <c r="Q1030" s="210">
        <f t="shared" si="88"/>
        <v>0</v>
      </c>
      <c r="R1030" s="210">
        <f t="shared" si="88"/>
        <v>0</v>
      </c>
    </row>
    <row r="1031" spans="1:18" hidden="1" outlineLevel="1" x14ac:dyDescent="0.35"/>
    <row r="1032" spans="1:18" hidden="1" outlineLevel="1" x14ac:dyDescent="0.35">
      <c r="A1032" s="43" t="s">
        <v>657</v>
      </c>
      <c r="B1032" s="43"/>
      <c r="C1032" s="43"/>
      <c r="D1032" s="231"/>
      <c r="E1032" s="231"/>
      <c r="F1032" s="231"/>
      <c r="G1032" s="231"/>
      <c r="H1032" s="231"/>
      <c r="I1032" s="231"/>
      <c r="J1032" s="231"/>
      <c r="K1032" s="231"/>
      <c r="L1032" s="231"/>
      <c r="M1032" s="231"/>
      <c r="N1032" s="231"/>
      <c r="O1032" s="231"/>
      <c r="P1032" s="231"/>
      <c r="Q1032" s="231"/>
      <c r="R1032" s="231"/>
    </row>
    <row r="1033" spans="1:18" hidden="1" outlineLevel="1" x14ac:dyDescent="0.35"/>
    <row r="1034" spans="1:18" hidden="1" outlineLevel="1" x14ac:dyDescent="0.35">
      <c r="A1034" s="209" t="s">
        <v>658</v>
      </c>
      <c r="B1034" s="209"/>
      <c r="C1034" s="209"/>
      <c r="D1034" s="210">
        <f t="shared" ref="D1034:R1034" si="89">D1030-D1032</f>
        <v>0</v>
      </c>
      <c r="E1034" s="210">
        <f t="shared" si="89"/>
        <v>0</v>
      </c>
      <c r="F1034" s="210">
        <f t="shared" si="89"/>
        <v>0</v>
      </c>
      <c r="G1034" s="210">
        <f t="shared" si="89"/>
        <v>0</v>
      </c>
      <c r="H1034" s="210">
        <f t="shared" si="89"/>
        <v>0</v>
      </c>
      <c r="I1034" s="210">
        <f t="shared" si="89"/>
        <v>0</v>
      </c>
      <c r="J1034" s="210">
        <f t="shared" si="89"/>
        <v>0</v>
      </c>
      <c r="K1034" s="210">
        <f t="shared" si="89"/>
        <v>0</v>
      </c>
      <c r="L1034" s="210">
        <f t="shared" si="89"/>
        <v>0</v>
      </c>
      <c r="M1034" s="210">
        <f t="shared" si="89"/>
        <v>0</v>
      </c>
      <c r="N1034" s="210">
        <f t="shared" si="89"/>
        <v>0</v>
      </c>
      <c r="O1034" s="210">
        <f t="shared" si="89"/>
        <v>0</v>
      </c>
      <c r="P1034" s="210">
        <f t="shared" si="89"/>
        <v>0</v>
      </c>
      <c r="Q1034" s="210">
        <f t="shared" si="89"/>
        <v>0</v>
      </c>
      <c r="R1034" s="210">
        <f t="shared" si="89"/>
        <v>0</v>
      </c>
    </row>
    <row r="1035" spans="1:18" hidden="1" outlineLevel="1" x14ac:dyDescent="0.35">
      <c r="A1035" s="209" t="s">
        <v>659</v>
      </c>
      <c r="B1035" s="209"/>
      <c r="C1035" s="209"/>
      <c r="D1035" s="210">
        <f t="shared" ref="D1035:R1035" si="90">$B908*D1034</f>
        <v>0</v>
      </c>
      <c r="E1035" s="210">
        <f t="shared" si="90"/>
        <v>0</v>
      </c>
      <c r="F1035" s="210">
        <f t="shared" si="90"/>
        <v>0</v>
      </c>
      <c r="G1035" s="210">
        <f t="shared" si="90"/>
        <v>0</v>
      </c>
      <c r="H1035" s="210">
        <f t="shared" si="90"/>
        <v>0</v>
      </c>
      <c r="I1035" s="210">
        <f t="shared" si="90"/>
        <v>0</v>
      </c>
      <c r="J1035" s="210">
        <f t="shared" si="90"/>
        <v>0</v>
      </c>
      <c r="K1035" s="210">
        <f t="shared" si="90"/>
        <v>0</v>
      </c>
      <c r="L1035" s="210">
        <f t="shared" si="90"/>
        <v>0</v>
      </c>
      <c r="M1035" s="210">
        <f t="shared" si="90"/>
        <v>0</v>
      </c>
      <c r="N1035" s="210">
        <f t="shared" si="90"/>
        <v>0</v>
      </c>
      <c r="O1035" s="210">
        <f t="shared" si="90"/>
        <v>0</v>
      </c>
      <c r="P1035" s="210">
        <f t="shared" si="90"/>
        <v>0</v>
      </c>
      <c r="Q1035" s="210">
        <f t="shared" si="90"/>
        <v>0</v>
      </c>
      <c r="R1035" s="210">
        <f t="shared" si="90"/>
        <v>0</v>
      </c>
    </row>
    <row r="1036" spans="1:18" hidden="1" outlineLevel="1" x14ac:dyDescent="0.35"/>
    <row r="1037" spans="1:18" hidden="1" outlineLevel="1" x14ac:dyDescent="0.35">
      <c r="A1037" s="209" t="s">
        <v>660</v>
      </c>
      <c r="B1037" s="209"/>
      <c r="C1037" s="209"/>
      <c r="D1037" s="210">
        <f t="shared" ref="D1037:R1037" si="91">D1034-D1035</f>
        <v>0</v>
      </c>
      <c r="E1037" s="210">
        <f t="shared" si="91"/>
        <v>0</v>
      </c>
      <c r="F1037" s="210">
        <f t="shared" si="91"/>
        <v>0</v>
      </c>
      <c r="G1037" s="210">
        <f t="shared" si="91"/>
        <v>0</v>
      </c>
      <c r="H1037" s="210">
        <f t="shared" si="91"/>
        <v>0</v>
      </c>
      <c r="I1037" s="210">
        <f t="shared" si="91"/>
        <v>0</v>
      </c>
      <c r="J1037" s="210">
        <f t="shared" si="91"/>
        <v>0</v>
      </c>
      <c r="K1037" s="210">
        <f t="shared" si="91"/>
        <v>0</v>
      </c>
      <c r="L1037" s="210">
        <f t="shared" si="91"/>
        <v>0</v>
      </c>
      <c r="M1037" s="210">
        <f t="shared" si="91"/>
        <v>0</v>
      </c>
      <c r="N1037" s="210">
        <f t="shared" si="91"/>
        <v>0</v>
      </c>
      <c r="O1037" s="210">
        <f t="shared" si="91"/>
        <v>0</v>
      </c>
      <c r="P1037" s="210">
        <f t="shared" si="91"/>
        <v>0</v>
      </c>
      <c r="Q1037" s="210">
        <f t="shared" si="91"/>
        <v>0</v>
      </c>
      <c r="R1037" s="210">
        <f t="shared" si="91"/>
        <v>0</v>
      </c>
    </row>
    <row r="1038" spans="1:18" hidden="1" outlineLevel="1" x14ac:dyDescent="0.35"/>
    <row r="1039" spans="1:18" hidden="1" outlineLevel="1" x14ac:dyDescent="0.35">
      <c r="A1039" s="211" t="s">
        <v>661</v>
      </c>
      <c r="B1039" s="209"/>
      <c r="C1039" s="209"/>
      <c r="D1039" s="214" t="e">
        <f>IRR(D1037:R1037)</f>
        <v>#NUM!</v>
      </c>
    </row>
    <row r="1040" spans="1:18" collapsed="1" x14ac:dyDescent="0.35"/>
    <row r="1043" spans="1:18" s="156" customFormat="1" x14ac:dyDescent="0.35">
      <c r="A1043" s="156" t="s">
        <v>669</v>
      </c>
    </row>
    <row r="1044" spans="1:18" hidden="1" outlineLevel="1" x14ac:dyDescent="0.35"/>
    <row r="1045" spans="1:18" hidden="1" outlineLevel="1" x14ac:dyDescent="0.35">
      <c r="A1045" s="204" t="s">
        <v>596</v>
      </c>
      <c r="B1045" s="195"/>
    </row>
    <row r="1046" spans="1:18" hidden="1" outlineLevel="1" x14ac:dyDescent="0.35">
      <c r="A1046" s="205" t="s">
        <v>631</v>
      </c>
      <c r="B1046" s="196"/>
    </row>
    <row r="1047" spans="1:18" ht="15" hidden="1" outlineLevel="1" thickBot="1" x14ac:dyDescent="0.4">
      <c r="A1047" s="206" t="s">
        <v>632</v>
      </c>
      <c r="B1047" s="230"/>
    </row>
    <row r="1048" spans="1:18" hidden="1" outlineLevel="1" x14ac:dyDescent="0.35"/>
    <row r="1049" spans="1:18" hidden="1" outlineLevel="1" x14ac:dyDescent="0.35">
      <c r="A1049" s="43" t="s">
        <v>633</v>
      </c>
      <c r="B1049" s="43"/>
      <c r="C1049" s="210">
        <v>0</v>
      </c>
      <c r="D1049" s="210">
        <v>1</v>
      </c>
      <c r="E1049" s="210">
        <v>2</v>
      </c>
      <c r="F1049" s="210">
        <v>3</v>
      </c>
      <c r="G1049" s="210">
        <v>4</v>
      </c>
      <c r="H1049" s="210">
        <v>5</v>
      </c>
      <c r="I1049" s="210">
        <v>6</v>
      </c>
      <c r="J1049" s="210">
        <v>7</v>
      </c>
      <c r="K1049" s="210">
        <v>8</v>
      </c>
      <c r="L1049" s="210">
        <v>9</v>
      </c>
      <c r="M1049" s="210">
        <v>10</v>
      </c>
      <c r="N1049" s="210">
        <v>11</v>
      </c>
      <c r="O1049" s="210">
        <v>12</v>
      </c>
      <c r="P1049" s="210">
        <v>13</v>
      </c>
      <c r="Q1049" s="210">
        <v>14</v>
      </c>
      <c r="R1049" s="210">
        <v>15</v>
      </c>
    </row>
    <row r="1050" spans="1:18" hidden="1" outlineLevel="1" x14ac:dyDescent="0.35"/>
    <row r="1051" spans="1:18" hidden="1" outlineLevel="1" x14ac:dyDescent="0.35">
      <c r="A1051" s="43" t="s">
        <v>634</v>
      </c>
      <c r="B1051" s="43"/>
      <c r="C1051" s="231"/>
      <c r="D1051" s="231"/>
      <c r="E1051" s="231"/>
      <c r="F1051" s="231"/>
      <c r="G1051" s="231"/>
      <c r="H1051" s="231"/>
      <c r="I1051" s="231"/>
      <c r="J1051" s="231"/>
      <c r="K1051" s="231"/>
      <c r="L1051" s="231"/>
      <c r="M1051" s="231"/>
      <c r="N1051" s="231"/>
      <c r="O1051" s="231"/>
      <c r="P1051" s="231"/>
      <c r="Q1051" s="231"/>
      <c r="R1051" s="231"/>
    </row>
    <row r="1052" spans="1:18" hidden="1" outlineLevel="1" x14ac:dyDescent="0.35">
      <c r="A1052" s="43" t="s">
        <v>635</v>
      </c>
      <c r="B1052" s="43"/>
      <c r="C1052" s="231"/>
      <c r="D1052" s="231"/>
      <c r="E1052" s="231"/>
      <c r="F1052" s="231"/>
      <c r="G1052" s="231"/>
      <c r="H1052" s="231"/>
      <c r="I1052" s="231"/>
      <c r="J1052" s="231"/>
      <c r="K1052" s="231"/>
      <c r="L1052" s="231"/>
      <c r="M1052" s="231"/>
      <c r="N1052" s="231"/>
      <c r="O1052" s="231"/>
      <c r="P1052" s="231"/>
      <c r="Q1052" s="231"/>
      <c r="R1052" s="231"/>
    </row>
    <row r="1053" spans="1:18" hidden="1" outlineLevel="1" x14ac:dyDescent="0.35">
      <c r="A1053" s="43" t="s">
        <v>636</v>
      </c>
      <c r="B1053" s="43"/>
      <c r="C1053" s="231"/>
      <c r="D1053" s="231"/>
      <c r="E1053" s="231"/>
      <c r="F1053" s="231"/>
      <c r="G1053" s="231"/>
      <c r="H1053" s="231"/>
      <c r="I1053" s="231"/>
      <c r="J1053" s="231"/>
      <c r="K1053" s="231"/>
      <c r="L1053" s="231"/>
      <c r="M1053" s="231"/>
      <c r="N1053" s="231"/>
      <c r="O1053" s="231"/>
      <c r="P1053" s="231"/>
      <c r="Q1053" s="231"/>
      <c r="R1053" s="231"/>
    </row>
    <row r="1054" spans="1:18" hidden="1" outlineLevel="1" x14ac:dyDescent="0.35"/>
    <row r="1055" spans="1:18" hidden="1" outlineLevel="2" x14ac:dyDescent="0.35">
      <c r="A1055" s="209" t="str">
        <f>'Usages industrie'!A4</f>
        <v>Usage industriel n°1</v>
      </c>
      <c r="B1055" s="209" t="s">
        <v>637</v>
      </c>
      <c r="C1055" s="209"/>
      <c r="D1055" s="210">
        <f>IF(B$1045&lt;&gt;"",IF(B$1045='Usages industrie'!$K4,'Usages industrie'!J4,0),0)</f>
        <v>0</v>
      </c>
      <c r="E1055" s="210">
        <f t="shared" ref="E1055:R1064" si="92">$D1055</f>
        <v>0</v>
      </c>
      <c r="F1055" s="210">
        <f t="shared" si="92"/>
        <v>0</v>
      </c>
      <c r="G1055" s="210">
        <f t="shared" si="92"/>
        <v>0</v>
      </c>
      <c r="H1055" s="210">
        <f t="shared" si="92"/>
        <v>0</v>
      </c>
      <c r="I1055" s="210">
        <f t="shared" si="92"/>
        <v>0</v>
      </c>
      <c r="J1055" s="210">
        <f t="shared" si="92"/>
        <v>0</v>
      </c>
      <c r="K1055" s="210">
        <f t="shared" si="92"/>
        <v>0</v>
      </c>
      <c r="L1055" s="210">
        <f t="shared" si="92"/>
        <v>0</v>
      </c>
      <c r="M1055" s="210">
        <f t="shared" si="92"/>
        <v>0</v>
      </c>
      <c r="N1055" s="210">
        <f t="shared" si="92"/>
        <v>0</v>
      </c>
      <c r="O1055" s="210">
        <f t="shared" si="92"/>
        <v>0</v>
      </c>
      <c r="P1055" s="210">
        <f t="shared" si="92"/>
        <v>0</v>
      </c>
      <c r="Q1055" s="210">
        <f t="shared" si="92"/>
        <v>0</v>
      </c>
      <c r="R1055" s="210">
        <f t="shared" si="92"/>
        <v>0</v>
      </c>
    </row>
    <row r="1056" spans="1:18" hidden="1" outlineLevel="2" x14ac:dyDescent="0.35">
      <c r="A1056" s="209" t="str">
        <f>'Usages industrie'!A5</f>
        <v>Usage industriel n°2</v>
      </c>
      <c r="B1056" s="209" t="s">
        <v>637</v>
      </c>
      <c r="C1056" s="209"/>
      <c r="D1056" s="210">
        <f>IF(B$1045&lt;&gt;"",IF(B$1045='Usages industrie'!$K5,'Usages industrie'!J5,0),0)</f>
        <v>0</v>
      </c>
      <c r="E1056" s="210">
        <f t="shared" si="92"/>
        <v>0</v>
      </c>
      <c r="F1056" s="210">
        <f t="shared" si="92"/>
        <v>0</v>
      </c>
      <c r="G1056" s="210">
        <f t="shared" si="92"/>
        <v>0</v>
      </c>
      <c r="H1056" s="210">
        <f t="shared" si="92"/>
        <v>0</v>
      </c>
      <c r="I1056" s="210">
        <f t="shared" si="92"/>
        <v>0</v>
      </c>
      <c r="J1056" s="210">
        <f t="shared" si="92"/>
        <v>0</v>
      </c>
      <c r="K1056" s="210">
        <f t="shared" si="92"/>
        <v>0</v>
      </c>
      <c r="L1056" s="210">
        <f t="shared" si="92"/>
        <v>0</v>
      </c>
      <c r="M1056" s="210">
        <f t="shared" si="92"/>
        <v>0</v>
      </c>
      <c r="N1056" s="210">
        <f t="shared" si="92"/>
        <v>0</v>
      </c>
      <c r="O1056" s="210">
        <f t="shared" si="92"/>
        <v>0</v>
      </c>
      <c r="P1056" s="210">
        <f t="shared" si="92"/>
        <v>0</v>
      </c>
      <c r="Q1056" s="210">
        <f t="shared" si="92"/>
        <v>0</v>
      </c>
      <c r="R1056" s="210">
        <f t="shared" si="92"/>
        <v>0</v>
      </c>
    </row>
    <row r="1057" spans="1:18" hidden="1" outlineLevel="2" x14ac:dyDescent="0.35">
      <c r="A1057" s="209" t="str">
        <f>'Usages industrie'!A6</f>
        <v>Usage industriel n°3</v>
      </c>
      <c r="B1057" s="209" t="s">
        <v>637</v>
      </c>
      <c r="C1057" s="209"/>
      <c r="D1057" s="210">
        <f>IF(B$1045&lt;&gt;"",IF(B$1045='Usages industrie'!$K6,'Usages industrie'!J6,0),0)</f>
        <v>0</v>
      </c>
      <c r="E1057" s="210">
        <f t="shared" si="92"/>
        <v>0</v>
      </c>
      <c r="F1057" s="210">
        <f t="shared" si="92"/>
        <v>0</v>
      </c>
      <c r="G1057" s="210">
        <f t="shared" si="92"/>
        <v>0</v>
      </c>
      <c r="H1057" s="210">
        <f t="shared" si="92"/>
        <v>0</v>
      </c>
      <c r="I1057" s="210">
        <f t="shared" si="92"/>
        <v>0</v>
      </c>
      <c r="J1057" s="210">
        <f t="shared" si="92"/>
        <v>0</v>
      </c>
      <c r="K1057" s="210">
        <f t="shared" si="92"/>
        <v>0</v>
      </c>
      <c r="L1057" s="210">
        <f t="shared" si="92"/>
        <v>0</v>
      </c>
      <c r="M1057" s="210">
        <f t="shared" si="92"/>
        <v>0</v>
      </c>
      <c r="N1057" s="210">
        <f t="shared" si="92"/>
        <v>0</v>
      </c>
      <c r="O1057" s="210">
        <f t="shared" si="92"/>
        <v>0</v>
      </c>
      <c r="P1057" s="210">
        <f t="shared" si="92"/>
        <v>0</v>
      </c>
      <c r="Q1057" s="210">
        <f t="shared" si="92"/>
        <v>0</v>
      </c>
      <c r="R1057" s="210">
        <f t="shared" si="92"/>
        <v>0</v>
      </c>
    </row>
    <row r="1058" spans="1:18" hidden="1" outlineLevel="2" x14ac:dyDescent="0.35">
      <c r="A1058" s="209" t="str">
        <f>'Usages industrie'!A7</f>
        <v>Usage industriel n°4</v>
      </c>
      <c r="B1058" s="209" t="s">
        <v>637</v>
      </c>
      <c r="C1058" s="209"/>
      <c r="D1058" s="210">
        <f>IF(B$1045&lt;&gt;"",IF(B$1045='Usages industrie'!$K7,'Usages industrie'!J7,0),0)</f>
        <v>0</v>
      </c>
      <c r="E1058" s="210">
        <f t="shared" si="92"/>
        <v>0</v>
      </c>
      <c r="F1058" s="210">
        <f t="shared" si="92"/>
        <v>0</v>
      </c>
      <c r="G1058" s="210">
        <f t="shared" si="92"/>
        <v>0</v>
      </c>
      <c r="H1058" s="210">
        <f t="shared" si="92"/>
        <v>0</v>
      </c>
      <c r="I1058" s="210">
        <f t="shared" si="92"/>
        <v>0</v>
      </c>
      <c r="J1058" s="210">
        <f t="shared" si="92"/>
        <v>0</v>
      </c>
      <c r="K1058" s="210">
        <f t="shared" si="92"/>
        <v>0</v>
      </c>
      <c r="L1058" s="210">
        <f t="shared" si="92"/>
        <v>0</v>
      </c>
      <c r="M1058" s="210">
        <f t="shared" si="92"/>
        <v>0</v>
      </c>
      <c r="N1058" s="210">
        <f t="shared" si="92"/>
        <v>0</v>
      </c>
      <c r="O1058" s="210">
        <f t="shared" si="92"/>
        <v>0</v>
      </c>
      <c r="P1058" s="210">
        <f t="shared" si="92"/>
        <v>0</v>
      </c>
      <c r="Q1058" s="210">
        <f t="shared" si="92"/>
        <v>0</v>
      </c>
      <c r="R1058" s="210">
        <f t="shared" si="92"/>
        <v>0</v>
      </c>
    </row>
    <row r="1059" spans="1:18" hidden="1" outlineLevel="2" x14ac:dyDescent="0.35">
      <c r="A1059" s="209" t="str">
        <f>'Usages industrie'!A8</f>
        <v>Usage industriel n°5</v>
      </c>
      <c r="B1059" s="209" t="s">
        <v>637</v>
      </c>
      <c r="C1059" s="209"/>
      <c r="D1059" s="210">
        <f>IF(B$1045&lt;&gt;"",IF(B$1045='Usages industrie'!$K8,'Usages industrie'!J8,0),0)</f>
        <v>0</v>
      </c>
      <c r="E1059" s="210">
        <f t="shared" si="92"/>
        <v>0</v>
      </c>
      <c r="F1059" s="210">
        <f t="shared" si="92"/>
        <v>0</v>
      </c>
      <c r="G1059" s="210">
        <f t="shared" si="92"/>
        <v>0</v>
      </c>
      <c r="H1059" s="210">
        <f t="shared" si="92"/>
        <v>0</v>
      </c>
      <c r="I1059" s="210">
        <f t="shared" si="92"/>
        <v>0</v>
      </c>
      <c r="J1059" s="210">
        <f t="shared" si="92"/>
        <v>0</v>
      </c>
      <c r="K1059" s="210">
        <f t="shared" si="92"/>
        <v>0</v>
      </c>
      <c r="L1059" s="210">
        <f t="shared" si="92"/>
        <v>0</v>
      </c>
      <c r="M1059" s="210">
        <f t="shared" si="92"/>
        <v>0</v>
      </c>
      <c r="N1059" s="210">
        <f t="shared" si="92"/>
        <v>0</v>
      </c>
      <c r="O1059" s="210">
        <f t="shared" si="92"/>
        <v>0</v>
      </c>
      <c r="P1059" s="210">
        <f t="shared" si="92"/>
        <v>0</v>
      </c>
      <c r="Q1059" s="210">
        <f t="shared" si="92"/>
        <v>0</v>
      </c>
      <c r="R1059" s="210">
        <f t="shared" si="92"/>
        <v>0</v>
      </c>
    </row>
    <row r="1060" spans="1:18" hidden="1" outlineLevel="2" x14ac:dyDescent="0.35">
      <c r="A1060" s="209" t="str">
        <f>'Usages industrie'!A9</f>
        <v>Usage industriel n°6</v>
      </c>
      <c r="B1060" s="209" t="s">
        <v>637</v>
      </c>
      <c r="C1060" s="209"/>
      <c r="D1060" s="210">
        <f>IF(B$1045&lt;&gt;"",IF(B$1045='Usages industrie'!$K9,'Usages industrie'!J9,0),0)</f>
        <v>0</v>
      </c>
      <c r="E1060" s="210">
        <f t="shared" si="92"/>
        <v>0</v>
      </c>
      <c r="F1060" s="210">
        <f t="shared" si="92"/>
        <v>0</v>
      </c>
      <c r="G1060" s="210">
        <f t="shared" si="92"/>
        <v>0</v>
      </c>
      <c r="H1060" s="210">
        <f t="shared" si="92"/>
        <v>0</v>
      </c>
      <c r="I1060" s="210">
        <f t="shared" si="92"/>
        <v>0</v>
      </c>
      <c r="J1060" s="210">
        <f t="shared" si="92"/>
        <v>0</v>
      </c>
      <c r="K1060" s="210">
        <f t="shared" si="92"/>
        <v>0</v>
      </c>
      <c r="L1060" s="210">
        <f t="shared" si="92"/>
        <v>0</v>
      </c>
      <c r="M1060" s="210">
        <f t="shared" si="92"/>
        <v>0</v>
      </c>
      <c r="N1060" s="210">
        <f t="shared" si="92"/>
        <v>0</v>
      </c>
      <c r="O1060" s="210">
        <f t="shared" si="92"/>
        <v>0</v>
      </c>
      <c r="P1060" s="210">
        <f t="shared" si="92"/>
        <v>0</v>
      </c>
      <c r="Q1060" s="210">
        <f t="shared" si="92"/>
        <v>0</v>
      </c>
      <c r="R1060" s="210">
        <f t="shared" si="92"/>
        <v>0</v>
      </c>
    </row>
    <row r="1061" spans="1:18" hidden="1" outlineLevel="2" x14ac:dyDescent="0.35">
      <c r="A1061" s="209" t="str">
        <f>'Usages industrie'!A10</f>
        <v>Usage industriel n°7</v>
      </c>
      <c r="B1061" s="209" t="s">
        <v>637</v>
      </c>
      <c r="C1061" s="209"/>
      <c r="D1061" s="210">
        <f>IF(B$1045&lt;&gt;"",IF(B$1045='Usages industrie'!$K10,'Usages industrie'!J10,0),0)</f>
        <v>0</v>
      </c>
      <c r="E1061" s="210">
        <f t="shared" si="92"/>
        <v>0</v>
      </c>
      <c r="F1061" s="210">
        <f t="shared" si="92"/>
        <v>0</v>
      </c>
      <c r="G1061" s="210">
        <f t="shared" si="92"/>
        <v>0</v>
      </c>
      <c r="H1061" s="210">
        <f t="shared" si="92"/>
        <v>0</v>
      </c>
      <c r="I1061" s="210">
        <f t="shared" si="92"/>
        <v>0</v>
      </c>
      <c r="J1061" s="210">
        <f t="shared" si="92"/>
        <v>0</v>
      </c>
      <c r="K1061" s="210">
        <f t="shared" si="92"/>
        <v>0</v>
      </c>
      <c r="L1061" s="210">
        <f t="shared" si="92"/>
        <v>0</v>
      </c>
      <c r="M1061" s="210">
        <f t="shared" si="92"/>
        <v>0</v>
      </c>
      <c r="N1061" s="210">
        <f t="shared" si="92"/>
        <v>0</v>
      </c>
      <c r="O1061" s="210">
        <f t="shared" si="92"/>
        <v>0</v>
      </c>
      <c r="P1061" s="210">
        <f t="shared" si="92"/>
        <v>0</v>
      </c>
      <c r="Q1061" s="210">
        <f t="shared" si="92"/>
        <v>0</v>
      </c>
      <c r="R1061" s="210">
        <f t="shared" si="92"/>
        <v>0</v>
      </c>
    </row>
    <row r="1062" spans="1:18" hidden="1" outlineLevel="2" x14ac:dyDescent="0.35">
      <c r="A1062" s="209" t="str">
        <f>'Usages industrie'!A11</f>
        <v>Usage industriel n°8</v>
      </c>
      <c r="B1062" s="209" t="s">
        <v>637</v>
      </c>
      <c r="C1062" s="209"/>
      <c r="D1062" s="210">
        <f>IF(B$1045&lt;&gt;"",IF(B$1045='Usages industrie'!$K11,'Usages industrie'!J11,0),0)</f>
        <v>0</v>
      </c>
      <c r="E1062" s="210">
        <f t="shared" si="92"/>
        <v>0</v>
      </c>
      <c r="F1062" s="210">
        <f t="shared" si="92"/>
        <v>0</v>
      </c>
      <c r="G1062" s="210">
        <f t="shared" si="92"/>
        <v>0</v>
      </c>
      <c r="H1062" s="210">
        <f t="shared" si="92"/>
        <v>0</v>
      </c>
      <c r="I1062" s="210">
        <f t="shared" si="92"/>
        <v>0</v>
      </c>
      <c r="J1062" s="210">
        <f t="shared" si="92"/>
        <v>0</v>
      </c>
      <c r="K1062" s="210">
        <f t="shared" si="92"/>
        <v>0</v>
      </c>
      <c r="L1062" s="210">
        <f t="shared" si="92"/>
        <v>0</v>
      </c>
      <c r="M1062" s="210">
        <f t="shared" si="92"/>
        <v>0</v>
      </c>
      <c r="N1062" s="210">
        <f t="shared" si="92"/>
        <v>0</v>
      </c>
      <c r="O1062" s="210">
        <f t="shared" si="92"/>
        <v>0</v>
      </c>
      <c r="P1062" s="210">
        <f t="shared" si="92"/>
        <v>0</v>
      </c>
      <c r="Q1062" s="210">
        <f t="shared" si="92"/>
        <v>0</v>
      </c>
      <c r="R1062" s="210">
        <f t="shared" si="92"/>
        <v>0</v>
      </c>
    </row>
    <row r="1063" spans="1:18" hidden="1" outlineLevel="2" x14ac:dyDescent="0.35">
      <c r="A1063" s="209" t="str">
        <f>'Usages industrie'!A12</f>
        <v>Usage industriel n°9</v>
      </c>
      <c r="B1063" s="209" t="s">
        <v>637</v>
      </c>
      <c r="C1063" s="209"/>
      <c r="D1063" s="210">
        <f>IF(B$1045&lt;&gt;"",IF(B$1045='Usages industrie'!$K12,'Usages industrie'!J12,0),0)</f>
        <v>0</v>
      </c>
      <c r="E1063" s="210">
        <f t="shared" si="92"/>
        <v>0</v>
      </c>
      <c r="F1063" s="210">
        <f t="shared" si="92"/>
        <v>0</v>
      </c>
      <c r="G1063" s="210">
        <f t="shared" si="92"/>
        <v>0</v>
      </c>
      <c r="H1063" s="210">
        <f t="shared" si="92"/>
        <v>0</v>
      </c>
      <c r="I1063" s="210">
        <f t="shared" si="92"/>
        <v>0</v>
      </c>
      <c r="J1063" s="210">
        <f t="shared" si="92"/>
        <v>0</v>
      </c>
      <c r="K1063" s="210">
        <f t="shared" si="92"/>
        <v>0</v>
      </c>
      <c r="L1063" s="210">
        <f t="shared" si="92"/>
        <v>0</v>
      </c>
      <c r="M1063" s="210">
        <f t="shared" si="92"/>
        <v>0</v>
      </c>
      <c r="N1063" s="210">
        <f t="shared" si="92"/>
        <v>0</v>
      </c>
      <c r="O1063" s="210">
        <f t="shared" si="92"/>
        <v>0</v>
      </c>
      <c r="P1063" s="210">
        <f t="shared" si="92"/>
        <v>0</v>
      </c>
      <c r="Q1063" s="210">
        <f t="shared" si="92"/>
        <v>0</v>
      </c>
      <c r="R1063" s="210">
        <f t="shared" si="92"/>
        <v>0</v>
      </c>
    </row>
    <row r="1064" spans="1:18" hidden="1" outlineLevel="2" x14ac:dyDescent="0.35">
      <c r="A1064" s="209" t="str">
        <f>'Usages industrie'!A13</f>
        <v>Usage industriel n°10</v>
      </c>
      <c r="B1064" s="209" t="s">
        <v>637</v>
      </c>
      <c r="C1064" s="209"/>
      <c r="D1064" s="210">
        <f>IF(B$1045&lt;&gt;"",IF(B$1045='Usages industrie'!$K13,'Usages industrie'!J13,0),0)</f>
        <v>0</v>
      </c>
      <c r="E1064" s="210">
        <f t="shared" si="92"/>
        <v>0</v>
      </c>
      <c r="F1064" s="210">
        <f t="shared" si="92"/>
        <v>0</v>
      </c>
      <c r="G1064" s="210">
        <f t="shared" si="92"/>
        <v>0</v>
      </c>
      <c r="H1064" s="210">
        <f t="shared" si="92"/>
        <v>0</v>
      </c>
      <c r="I1064" s="210">
        <f t="shared" si="92"/>
        <v>0</v>
      </c>
      <c r="J1064" s="210">
        <f t="shared" si="92"/>
        <v>0</v>
      </c>
      <c r="K1064" s="210">
        <f t="shared" si="92"/>
        <v>0</v>
      </c>
      <c r="L1064" s="210">
        <f t="shared" si="92"/>
        <v>0</v>
      </c>
      <c r="M1064" s="210">
        <f t="shared" si="92"/>
        <v>0</v>
      </c>
      <c r="N1064" s="210">
        <f t="shared" si="92"/>
        <v>0</v>
      </c>
      <c r="O1064" s="210">
        <f t="shared" si="92"/>
        <v>0</v>
      </c>
      <c r="P1064" s="210">
        <f t="shared" si="92"/>
        <v>0</v>
      </c>
      <c r="Q1064" s="210">
        <f t="shared" si="92"/>
        <v>0</v>
      </c>
      <c r="R1064" s="210">
        <f t="shared" si="92"/>
        <v>0</v>
      </c>
    </row>
    <row r="1065" spans="1:18" hidden="1" outlineLevel="2" x14ac:dyDescent="0.35">
      <c r="A1065" s="209" t="str">
        <f>'Usages industrie'!A14</f>
        <v>Usage industriel n°11</v>
      </c>
      <c r="B1065" s="209" t="s">
        <v>637</v>
      </c>
      <c r="C1065" s="209"/>
      <c r="D1065" s="210">
        <f>IF(B$1045&lt;&gt;"",IF(B$1045='Usages industrie'!$K14,'Usages industrie'!J14,0),0)</f>
        <v>0</v>
      </c>
      <c r="E1065" s="210">
        <f t="shared" ref="E1065:R1074" si="93">$D1065</f>
        <v>0</v>
      </c>
      <c r="F1065" s="210">
        <f t="shared" si="93"/>
        <v>0</v>
      </c>
      <c r="G1065" s="210">
        <f t="shared" si="93"/>
        <v>0</v>
      </c>
      <c r="H1065" s="210">
        <f t="shared" si="93"/>
        <v>0</v>
      </c>
      <c r="I1065" s="210">
        <f t="shared" si="93"/>
        <v>0</v>
      </c>
      <c r="J1065" s="210">
        <f t="shared" si="93"/>
        <v>0</v>
      </c>
      <c r="K1065" s="210">
        <f t="shared" si="93"/>
        <v>0</v>
      </c>
      <c r="L1065" s="210">
        <f t="shared" si="93"/>
        <v>0</v>
      </c>
      <c r="M1065" s="210">
        <f t="shared" si="93"/>
        <v>0</v>
      </c>
      <c r="N1065" s="210">
        <f t="shared" si="93"/>
        <v>0</v>
      </c>
      <c r="O1065" s="210">
        <f t="shared" si="93"/>
        <v>0</v>
      </c>
      <c r="P1065" s="210">
        <f t="shared" si="93"/>
        <v>0</v>
      </c>
      <c r="Q1065" s="210">
        <f t="shared" si="93"/>
        <v>0</v>
      </c>
      <c r="R1065" s="210">
        <f t="shared" si="93"/>
        <v>0</v>
      </c>
    </row>
    <row r="1066" spans="1:18" hidden="1" outlineLevel="2" x14ac:dyDescent="0.35">
      <c r="A1066" s="209" t="str">
        <f>'Usages industrie'!A15</f>
        <v>Usage industriel n°12</v>
      </c>
      <c r="B1066" s="209" t="s">
        <v>637</v>
      </c>
      <c r="C1066" s="209"/>
      <c r="D1066" s="210">
        <f>IF(B$1045&lt;&gt;"",IF(B$1045='Usages industrie'!$K15,'Usages industrie'!J15,0),0)</f>
        <v>0</v>
      </c>
      <c r="E1066" s="210">
        <f t="shared" si="93"/>
        <v>0</v>
      </c>
      <c r="F1066" s="210">
        <f t="shared" si="93"/>
        <v>0</v>
      </c>
      <c r="G1066" s="210">
        <f t="shared" si="93"/>
        <v>0</v>
      </c>
      <c r="H1066" s="210">
        <f t="shared" si="93"/>
        <v>0</v>
      </c>
      <c r="I1066" s="210">
        <f t="shared" si="93"/>
        <v>0</v>
      </c>
      <c r="J1066" s="210">
        <f t="shared" si="93"/>
        <v>0</v>
      </c>
      <c r="K1066" s="210">
        <f t="shared" si="93"/>
        <v>0</v>
      </c>
      <c r="L1066" s="210">
        <f t="shared" si="93"/>
        <v>0</v>
      </c>
      <c r="M1066" s="210">
        <f t="shared" si="93"/>
        <v>0</v>
      </c>
      <c r="N1066" s="210">
        <f t="shared" si="93"/>
        <v>0</v>
      </c>
      <c r="O1066" s="210">
        <f t="shared" si="93"/>
        <v>0</v>
      </c>
      <c r="P1066" s="210">
        <f t="shared" si="93"/>
        <v>0</v>
      </c>
      <c r="Q1066" s="210">
        <f t="shared" si="93"/>
        <v>0</v>
      </c>
      <c r="R1066" s="210">
        <f t="shared" si="93"/>
        <v>0</v>
      </c>
    </row>
    <row r="1067" spans="1:18" hidden="1" outlineLevel="2" x14ac:dyDescent="0.35">
      <c r="A1067" s="209" t="str">
        <f>'Usages industrie'!A16</f>
        <v>Usage industriel n°13</v>
      </c>
      <c r="B1067" s="209" t="s">
        <v>637</v>
      </c>
      <c r="C1067" s="209"/>
      <c r="D1067" s="210">
        <f>IF(B$1045&lt;&gt;"",IF(B$1045='Usages industrie'!$K16,'Usages industrie'!J16,0),0)</f>
        <v>0</v>
      </c>
      <c r="E1067" s="210">
        <f t="shared" si="93"/>
        <v>0</v>
      </c>
      <c r="F1067" s="210">
        <f t="shared" si="93"/>
        <v>0</v>
      </c>
      <c r="G1067" s="210">
        <f t="shared" si="93"/>
        <v>0</v>
      </c>
      <c r="H1067" s="210">
        <f t="shared" si="93"/>
        <v>0</v>
      </c>
      <c r="I1067" s="210">
        <f t="shared" si="93"/>
        <v>0</v>
      </c>
      <c r="J1067" s="210">
        <f t="shared" si="93"/>
        <v>0</v>
      </c>
      <c r="K1067" s="210">
        <f t="shared" si="93"/>
        <v>0</v>
      </c>
      <c r="L1067" s="210">
        <f t="shared" si="93"/>
        <v>0</v>
      </c>
      <c r="M1067" s="210">
        <f t="shared" si="93"/>
        <v>0</v>
      </c>
      <c r="N1067" s="210">
        <f t="shared" si="93"/>
        <v>0</v>
      </c>
      <c r="O1067" s="210">
        <f t="shared" si="93"/>
        <v>0</v>
      </c>
      <c r="P1067" s="210">
        <f t="shared" si="93"/>
        <v>0</v>
      </c>
      <c r="Q1067" s="210">
        <f t="shared" si="93"/>
        <v>0</v>
      </c>
      <c r="R1067" s="210">
        <f t="shared" si="93"/>
        <v>0</v>
      </c>
    </row>
    <row r="1068" spans="1:18" hidden="1" outlineLevel="2" x14ac:dyDescent="0.35">
      <c r="A1068" s="209" t="str">
        <f>'Usages industrie'!A17</f>
        <v>Usage industriel n°14</v>
      </c>
      <c r="B1068" s="209" t="s">
        <v>637</v>
      </c>
      <c r="C1068" s="209"/>
      <c r="D1068" s="210">
        <f>IF(B$1045&lt;&gt;"",IF(B$1045='Usages industrie'!$K17,'Usages industrie'!J17,0),0)</f>
        <v>0</v>
      </c>
      <c r="E1068" s="210">
        <f t="shared" si="93"/>
        <v>0</v>
      </c>
      <c r="F1068" s="210">
        <f t="shared" si="93"/>
        <v>0</v>
      </c>
      <c r="G1068" s="210">
        <f t="shared" si="93"/>
        <v>0</v>
      </c>
      <c r="H1068" s="210">
        <f t="shared" si="93"/>
        <v>0</v>
      </c>
      <c r="I1068" s="210">
        <f t="shared" si="93"/>
        <v>0</v>
      </c>
      <c r="J1068" s="210">
        <f t="shared" si="93"/>
        <v>0</v>
      </c>
      <c r="K1068" s="210">
        <f t="shared" si="93"/>
        <v>0</v>
      </c>
      <c r="L1068" s="210">
        <f t="shared" si="93"/>
        <v>0</v>
      </c>
      <c r="M1068" s="210">
        <f t="shared" si="93"/>
        <v>0</v>
      </c>
      <c r="N1068" s="210">
        <f t="shared" si="93"/>
        <v>0</v>
      </c>
      <c r="O1068" s="210">
        <f t="shared" si="93"/>
        <v>0</v>
      </c>
      <c r="P1068" s="210">
        <f t="shared" si="93"/>
        <v>0</v>
      </c>
      <c r="Q1068" s="210">
        <f t="shared" si="93"/>
        <v>0</v>
      </c>
      <c r="R1068" s="210">
        <f t="shared" si="93"/>
        <v>0</v>
      </c>
    </row>
    <row r="1069" spans="1:18" hidden="1" outlineLevel="2" x14ac:dyDescent="0.35">
      <c r="A1069" s="209" t="str">
        <f>'Usages industrie'!A18</f>
        <v>Usage industriel n°15</v>
      </c>
      <c r="B1069" s="209" t="s">
        <v>637</v>
      </c>
      <c r="C1069" s="209"/>
      <c r="D1069" s="210">
        <f>IF(B$1045&lt;&gt;"",IF(B$1045='Usages industrie'!$K18,'Usages industrie'!J18,0),0)</f>
        <v>0</v>
      </c>
      <c r="E1069" s="210">
        <f t="shared" si="93"/>
        <v>0</v>
      </c>
      <c r="F1069" s="210">
        <f t="shared" si="93"/>
        <v>0</v>
      </c>
      <c r="G1069" s="210">
        <f t="shared" si="93"/>
        <v>0</v>
      </c>
      <c r="H1069" s="210">
        <f t="shared" si="93"/>
        <v>0</v>
      </c>
      <c r="I1069" s="210">
        <f t="shared" si="93"/>
        <v>0</v>
      </c>
      <c r="J1069" s="210">
        <f t="shared" si="93"/>
        <v>0</v>
      </c>
      <c r="K1069" s="210">
        <f t="shared" si="93"/>
        <v>0</v>
      </c>
      <c r="L1069" s="210">
        <f t="shared" si="93"/>
        <v>0</v>
      </c>
      <c r="M1069" s="210">
        <f t="shared" si="93"/>
        <v>0</v>
      </c>
      <c r="N1069" s="210">
        <f t="shared" si="93"/>
        <v>0</v>
      </c>
      <c r="O1069" s="210">
        <f t="shared" si="93"/>
        <v>0</v>
      </c>
      <c r="P1069" s="210">
        <f t="shared" si="93"/>
        <v>0</v>
      </c>
      <c r="Q1069" s="210">
        <f t="shared" si="93"/>
        <v>0</v>
      </c>
      <c r="R1069" s="210">
        <f t="shared" si="93"/>
        <v>0</v>
      </c>
    </row>
    <row r="1070" spans="1:18" hidden="1" outlineLevel="2" x14ac:dyDescent="0.35">
      <c r="A1070" s="209" t="str">
        <f>'Usages industrie'!A19</f>
        <v>Usage industriel n°16</v>
      </c>
      <c r="B1070" s="209" t="s">
        <v>637</v>
      </c>
      <c r="C1070" s="209"/>
      <c r="D1070" s="210">
        <f>IF(B$1045&lt;&gt;"",IF(B$1045='Usages industrie'!$K19,'Usages industrie'!J19,0),0)</f>
        <v>0</v>
      </c>
      <c r="E1070" s="210">
        <f t="shared" si="93"/>
        <v>0</v>
      </c>
      <c r="F1070" s="210">
        <f t="shared" si="93"/>
        <v>0</v>
      </c>
      <c r="G1070" s="210">
        <f t="shared" si="93"/>
        <v>0</v>
      </c>
      <c r="H1070" s="210">
        <f t="shared" si="93"/>
        <v>0</v>
      </c>
      <c r="I1070" s="210">
        <f t="shared" si="93"/>
        <v>0</v>
      </c>
      <c r="J1070" s="210">
        <f t="shared" si="93"/>
        <v>0</v>
      </c>
      <c r="K1070" s="210">
        <f t="shared" si="93"/>
        <v>0</v>
      </c>
      <c r="L1070" s="210">
        <f t="shared" si="93"/>
        <v>0</v>
      </c>
      <c r="M1070" s="210">
        <f t="shared" si="93"/>
        <v>0</v>
      </c>
      <c r="N1070" s="210">
        <f t="shared" si="93"/>
        <v>0</v>
      </c>
      <c r="O1070" s="210">
        <f t="shared" si="93"/>
        <v>0</v>
      </c>
      <c r="P1070" s="210">
        <f t="shared" si="93"/>
        <v>0</v>
      </c>
      <c r="Q1070" s="210">
        <f t="shared" si="93"/>
        <v>0</v>
      </c>
      <c r="R1070" s="210">
        <f t="shared" si="93"/>
        <v>0</v>
      </c>
    </row>
    <row r="1071" spans="1:18" hidden="1" outlineLevel="2" x14ac:dyDescent="0.35">
      <c r="A1071" s="209" t="str">
        <f>'Usages industrie'!A20</f>
        <v>Usage industriel n°17</v>
      </c>
      <c r="B1071" s="209" t="s">
        <v>637</v>
      </c>
      <c r="C1071" s="209"/>
      <c r="D1071" s="210">
        <f>IF(B$1045&lt;&gt;"",IF(B$1045='Usages industrie'!$K20,'Usages industrie'!J20,0),0)</f>
        <v>0</v>
      </c>
      <c r="E1071" s="210">
        <f t="shared" si="93"/>
        <v>0</v>
      </c>
      <c r="F1071" s="210">
        <f t="shared" si="93"/>
        <v>0</v>
      </c>
      <c r="G1071" s="210">
        <f t="shared" si="93"/>
        <v>0</v>
      </c>
      <c r="H1071" s="210">
        <f t="shared" si="93"/>
        <v>0</v>
      </c>
      <c r="I1071" s="210">
        <f t="shared" si="93"/>
        <v>0</v>
      </c>
      <c r="J1071" s="210">
        <f t="shared" si="93"/>
        <v>0</v>
      </c>
      <c r="K1071" s="210">
        <f t="shared" si="93"/>
        <v>0</v>
      </c>
      <c r="L1071" s="210">
        <f t="shared" si="93"/>
        <v>0</v>
      </c>
      <c r="M1071" s="210">
        <f t="shared" si="93"/>
        <v>0</v>
      </c>
      <c r="N1071" s="210">
        <f t="shared" si="93"/>
        <v>0</v>
      </c>
      <c r="O1071" s="210">
        <f t="shared" si="93"/>
        <v>0</v>
      </c>
      <c r="P1071" s="210">
        <f t="shared" si="93"/>
        <v>0</v>
      </c>
      <c r="Q1071" s="210">
        <f t="shared" si="93"/>
        <v>0</v>
      </c>
      <c r="R1071" s="210">
        <f t="shared" si="93"/>
        <v>0</v>
      </c>
    </row>
    <row r="1072" spans="1:18" hidden="1" outlineLevel="2" x14ac:dyDescent="0.35">
      <c r="A1072" s="209" t="str">
        <f>'Usages industrie'!A21</f>
        <v>Usage industriel n°18</v>
      </c>
      <c r="B1072" s="209" t="s">
        <v>637</v>
      </c>
      <c r="C1072" s="209"/>
      <c r="D1072" s="210">
        <f>IF(B$1045&lt;&gt;"",IF(B$1045='Usages industrie'!$K21,'Usages industrie'!J21,0),0)</f>
        <v>0</v>
      </c>
      <c r="E1072" s="210">
        <f t="shared" si="93"/>
        <v>0</v>
      </c>
      <c r="F1072" s="210">
        <f t="shared" si="93"/>
        <v>0</v>
      </c>
      <c r="G1072" s="210">
        <f t="shared" si="93"/>
        <v>0</v>
      </c>
      <c r="H1072" s="210">
        <f t="shared" si="93"/>
        <v>0</v>
      </c>
      <c r="I1072" s="210">
        <f t="shared" si="93"/>
        <v>0</v>
      </c>
      <c r="J1072" s="210">
        <f t="shared" si="93"/>
        <v>0</v>
      </c>
      <c r="K1072" s="210">
        <f t="shared" si="93"/>
        <v>0</v>
      </c>
      <c r="L1072" s="210">
        <f t="shared" si="93"/>
        <v>0</v>
      </c>
      <c r="M1072" s="210">
        <f t="shared" si="93"/>
        <v>0</v>
      </c>
      <c r="N1072" s="210">
        <f t="shared" si="93"/>
        <v>0</v>
      </c>
      <c r="O1072" s="210">
        <f t="shared" si="93"/>
        <v>0</v>
      </c>
      <c r="P1072" s="210">
        <f t="shared" si="93"/>
        <v>0</v>
      </c>
      <c r="Q1072" s="210">
        <f t="shared" si="93"/>
        <v>0</v>
      </c>
      <c r="R1072" s="210">
        <f t="shared" si="93"/>
        <v>0</v>
      </c>
    </row>
    <row r="1073" spans="1:18" hidden="1" outlineLevel="2" x14ac:dyDescent="0.35">
      <c r="A1073" s="209" t="str">
        <f>'Usages industrie'!A22</f>
        <v>Usage industriel n°19</v>
      </c>
      <c r="B1073" s="209" t="s">
        <v>637</v>
      </c>
      <c r="C1073" s="209"/>
      <c r="D1073" s="210">
        <f>IF(B$1045&lt;&gt;"",IF(B$1045='Usages industrie'!$K22,'Usages industrie'!J22,0),0)</f>
        <v>0</v>
      </c>
      <c r="E1073" s="210">
        <f t="shared" si="93"/>
        <v>0</v>
      </c>
      <c r="F1073" s="210">
        <f t="shared" si="93"/>
        <v>0</v>
      </c>
      <c r="G1073" s="210">
        <f t="shared" si="93"/>
        <v>0</v>
      </c>
      <c r="H1073" s="210">
        <f t="shared" si="93"/>
        <v>0</v>
      </c>
      <c r="I1073" s="210">
        <f t="shared" si="93"/>
        <v>0</v>
      </c>
      <c r="J1073" s="210">
        <f t="shared" si="93"/>
        <v>0</v>
      </c>
      <c r="K1073" s="210">
        <f t="shared" si="93"/>
        <v>0</v>
      </c>
      <c r="L1073" s="210">
        <f t="shared" si="93"/>
        <v>0</v>
      </c>
      <c r="M1073" s="210">
        <f t="shared" si="93"/>
        <v>0</v>
      </c>
      <c r="N1073" s="210">
        <f t="shared" si="93"/>
        <v>0</v>
      </c>
      <c r="O1073" s="210">
        <f t="shared" si="93"/>
        <v>0</v>
      </c>
      <c r="P1073" s="210">
        <f t="shared" si="93"/>
        <v>0</v>
      </c>
      <c r="Q1073" s="210">
        <f t="shared" si="93"/>
        <v>0</v>
      </c>
      <c r="R1073" s="210">
        <f t="shared" si="93"/>
        <v>0</v>
      </c>
    </row>
    <row r="1074" spans="1:18" hidden="1" outlineLevel="2" x14ac:dyDescent="0.35">
      <c r="A1074" s="209" t="str">
        <f>'Usages industrie'!A23</f>
        <v>Usage industriel n°20</v>
      </c>
      <c r="B1074" s="209" t="s">
        <v>637</v>
      </c>
      <c r="C1074" s="209"/>
      <c r="D1074" s="210">
        <f>IF(B$1045&lt;&gt;"",IF(B$1045='Usages industrie'!$K23,'Usages industrie'!J23,0),0)</f>
        <v>0</v>
      </c>
      <c r="E1074" s="210">
        <f t="shared" si="93"/>
        <v>0</v>
      </c>
      <c r="F1074" s="210">
        <f t="shared" si="93"/>
        <v>0</v>
      </c>
      <c r="G1074" s="210">
        <f t="shared" si="93"/>
        <v>0</v>
      </c>
      <c r="H1074" s="210">
        <f t="shared" si="93"/>
        <v>0</v>
      </c>
      <c r="I1074" s="210">
        <f t="shared" si="93"/>
        <v>0</v>
      </c>
      <c r="J1074" s="210">
        <f t="shared" si="93"/>
        <v>0</v>
      </c>
      <c r="K1074" s="210">
        <f t="shared" si="93"/>
        <v>0</v>
      </c>
      <c r="L1074" s="210">
        <f t="shared" si="93"/>
        <v>0</v>
      </c>
      <c r="M1074" s="210">
        <f t="shared" si="93"/>
        <v>0</v>
      </c>
      <c r="N1074" s="210">
        <f t="shared" si="93"/>
        <v>0</v>
      </c>
      <c r="O1074" s="210">
        <f t="shared" si="93"/>
        <v>0</v>
      </c>
      <c r="P1074" s="210">
        <f t="shared" si="93"/>
        <v>0</v>
      </c>
      <c r="Q1074" s="210">
        <f t="shared" si="93"/>
        <v>0</v>
      </c>
      <c r="R1074" s="210">
        <f t="shared" si="93"/>
        <v>0</v>
      </c>
    </row>
    <row r="1075" spans="1:18" hidden="1" outlineLevel="2" x14ac:dyDescent="0.35">
      <c r="A1075" s="209" t="str">
        <f>'Usages industrie'!A24</f>
        <v>Usage industriel n°21</v>
      </c>
      <c r="B1075" s="209" t="s">
        <v>637</v>
      </c>
      <c r="C1075" s="209"/>
      <c r="D1075" s="210">
        <f>IF(B$1045&lt;&gt;"",IF(B$1045='Usages industrie'!$K24,'Usages industrie'!J24,0),0)</f>
        <v>0</v>
      </c>
      <c r="E1075" s="210">
        <f t="shared" ref="E1075:R1084" si="94">$D1075</f>
        <v>0</v>
      </c>
      <c r="F1075" s="210">
        <f t="shared" si="94"/>
        <v>0</v>
      </c>
      <c r="G1075" s="210">
        <f t="shared" si="94"/>
        <v>0</v>
      </c>
      <c r="H1075" s="210">
        <f t="shared" si="94"/>
        <v>0</v>
      </c>
      <c r="I1075" s="210">
        <f t="shared" si="94"/>
        <v>0</v>
      </c>
      <c r="J1075" s="210">
        <f t="shared" si="94"/>
        <v>0</v>
      </c>
      <c r="K1075" s="210">
        <f t="shared" si="94"/>
        <v>0</v>
      </c>
      <c r="L1075" s="210">
        <f t="shared" si="94"/>
        <v>0</v>
      </c>
      <c r="M1075" s="210">
        <f t="shared" si="94"/>
        <v>0</v>
      </c>
      <c r="N1075" s="210">
        <f t="shared" si="94"/>
        <v>0</v>
      </c>
      <c r="O1075" s="210">
        <f t="shared" si="94"/>
        <v>0</v>
      </c>
      <c r="P1075" s="210">
        <f t="shared" si="94"/>
        <v>0</v>
      </c>
      <c r="Q1075" s="210">
        <f t="shared" si="94"/>
        <v>0</v>
      </c>
      <c r="R1075" s="210">
        <f t="shared" si="94"/>
        <v>0</v>
      </c>
    </row>
    <row r="1076" spans="1:18" hidden="1" outlineLevel="2" x14ac:dyDescent="0.35">
      <c r="A1076" s="209" t="str">
        <f>'Usages industrie'!A25</f>
        <v>Usage industriel n°22</v>
      </c>
      <c r="B1076" s="209" t="s">
        <v>637</v>
      </c>
      <c r="C1076" s="209"/>
      <c r="D1076" s="210">
        <f>IF(B$1045&lt;&gt;"",IF(B$1045='Usages industrie'!$K25,'Usages industrie'!J25,0),0)</f>
        <v>0</v>
      </c>
      <c r="E1076" s="210">
        <f t="shared" si="94"/>
        <v>0</v>
      </c>
      <c r="F1076" s="210">
        <f t="shared" si="94"/>
        <v>0</v>
      </c>
      <c r="G1076" s="210">
        <f t="shared" si="94"/>
        <v>0</v>
      </c>
      <c r="H1076" s="210">
        <f t="shared" si="94"/>
        <v>0</v>
      </c>
      <c r="I1076" s="210">
        <f t="shared" si="94"/>
        <v>0</v>
      </c>
      <c r="J1076" s="210">
        <f t="shared" si="94"/>
        <v>0</v>
      </c>
      <c r="K1076" s="210">
        <f t="shared" si="94"/>
        <v>0</v>
      </c>
      <c r="L1076" s="210">
        <f t="shared" si="94"/>
        <v>0</v>
      </c>
      <c r="M1076" s="210">
        <f t="shared" si="94"/>
        <v>0</v>
      </c>
      <c r="N1076" s="210">
        <f t="shared" si="94"/>
        <v>0</v>
      </c>
      <c r="O1076" s="210">
        <f t="shared" si="94"/>
        <v>0</v>
      </c>
      <c r="P1076" s="210">
        <f t="shared" si="94"/>
        <v>0</v>
      </c>
      <c r="Q1076" s="210">
        <f t="shared" si="94"/>
        <v>0</v>
      </c>
      <c r="R1076" s="210">
        <f t="shared" si="94"/>
        <v>0</v>
      </c>
    </row>
    <row r="1077" spans="1:18" hidden="1" outlineLevel="2" x14ac:dyDescent="0.35">
      <c r="A1077" s="209" t="str">
        <f>'Usages industrie'!A26</f>
        <v>Usage industriel n°23</v>
      </c>
      <c r="B1077" s="209" t="s">
        <v>637</v>
      </c>
      <c r="C1077" s="209"/>
      <c r="D1077" s="210">
        <f>IF(B$1045&lt;&gt;"",IF(B$1045='Usages industrie'!$K26,'Usages industrie'!J26,0),0)</f>
        <v>0</v>
      </c>
      <c r="E1077" s="210">
        <f t="shared" si="94"/>
        <v>0</v>
      </c>
      <c r="F1077" s="210">
        <f t="shared" si="94"/>
        <v>0</v>
      </c>
      <c r="G1077" s="210">
        <f t="shared" si="94"/>
        <v>0</v>
      </c>
      <c r="H1077" s="210">
        <f t="shared" si="94"/>
        <v>0</v>
      </c>
      <c r="I1077" s="210">
        <f t="shared" si="94"/>
        <v>0</v>
      </c>
      <c r="J1077" s="210">
        <f t="shared" si="94"/>
        <v>0</v>
      </c>
      <c r="K1077" s="210">
        <f t="shared" si="94"/>
        <v>0</v>
      </c>
      <c r="L1077" s="210">
        <f t="shared" si="94"/>
        <v>0</v>
      </c>
      <c r="M1077" s="210">
        <f t="shared" si="94"/>
        <v>0</v>
      </c>
      <c r="N1077" s="210">
        <f t="shared" si="94"/>
        <v>0</v>
      </c>
      <c r="O1077" s="210">
        <f t="shared" si="94"/>
        <v>0</v>
      </c>
      <c r="P1077" s="210">
        <f t="shared" si="94"/>
        <v>0</v>
      </c>
      <c r="Q1077" s="210">
        <f t="shared" si="94"/>
        <v>0</v>
      </c>
      <c r="R1077" s="210">
        <f t="shared" si="94"/>
        <v>0</v>
      </c>
    </row>
    <row r="1078" spans="1:18" hidden="1" outlineLevel="2" x14ac:dyDescent="0.35">
      <c r="A1078" s="209" t="str">
        <f>'Usages industrie'!A27</f>
        <v>Usage industriel n°24</v>
      </c>
      <c r="B1078" s="209" t="s">
        <v>637</v>
      </c>
      <c r="C1078" s="209"/>
      <c r="D1078" s="210">
        <f>IF(B$1045&lt;&gt;"",IF(B$1045='Usages industrie'!$K27,'Usages industrie'!J27,0),0)</f>
        <v>0</v>
      </c>
      <c r="E1078" s="210">
        <f t="shared" si="94"/>
        <v>0</v>
      </c>
      <c r="F1078" s="210">
        <f t="shared" si="94"/>
        <v>0</v>
      </c>
      <c r="G1078" s="210">
        <f t="shared" si="94"/>
        <v>0</v>
      </c>
      <c r="H1078" s="210">
        <f t="shared" si="94"/>
        <v>0</v>
      </c>
      <c r="I1078" s="210">
        <f t="shared" si="94"/>
        <v>0</v>
      </c>
      <c r="J1078" s="210">
        <f t="shared" si="94"/>
        <v>0</v>
      </c>
      <c r="K1078" s="210">
        <f t="shared" si="94"/>
        <v>0</v>
      </c>
      <c r="L1078" s="210">
        <f t="shared" si="94"/>
        <v>0</v>
      </c>
      <c r="M1078" s="210">
        <f t="shared" si="94"/>
        <v>0</v>
      </c>
      <c r="N1078" s="210">
        <f t="shared" si="94"/>
        <v>0</v>
      </c>
      <c r="O1078" s="210">
        <f t="shared" si="94"/>
        <v>0</v>
      </c>
      <c r="P1078" s="210">
        <f t="shared" si="94"/>
        <v>0</v>
      </c>
      <c r="Q1078" s="210">
        <f t="shared" si="94"/>
        <v>0</v>
      </c>
      <c r="R1078" s="210">
        <f t="shared" si="94"/>
        <v>0</v>
      </c>
    </row>
    <row r="1079" spans="1:18" hidden="1" outlineLevel="2" x14ac:dyDescent="0.35">
      <c r="A1079" s="209" t="str">
        <f>'Usages industrie'!A28</f>
        <v>Usage industriel n°25</v>
      </c>
      <c r="B1079" s="209" t="s">
        <v>637</v>
      </c>
      <c r="C1079" s="209"/>
      <c r="D1079" s="210">
        <f>IF(B$1045&lt;&gt;"",IF(B$1045='Usages industrie'!$K28,'Usages industrie'!J28,0),0)</f>
        <v>0</v>
      </c>
      <c r="E1079" s="210">
        <f t="shared" si="94"/>
        <v>0</v>
      </c>
      <c r="F1079" s="210">
        <f t="shared" si="94"/>
        <v>0</v>
      </c>
      <c r="G1079" s="210">
        <f t="shared" si="94"/>
        <v>0</v>
      </c>
      <c r="H1079" s="210">
        <f t="shared" si="94"/>
        <v>0</v>
      </c>
      <c r="I1079" s="210">
        <f t="shared" si="94"/>
        <v>0</v>
      </c>
      <c r="J1079" s="210">
        <f t="shared" si="94"/>
        <v>0</v>
      </c>
      <c r="K1079" s="210">
        <f t="shared" si="94"/>
        <v>0</v>
      </c>
      <c r="L1079" s="210">
        <f t="shared" si="94"/>
        <v>0</v>
      </c>
      <c r="M1079" s="210">
        <f t="shared" si="94"/>
        <v>0</v>
      </c>
      <c r="N1079" s="210">
        <f t="shared" si="94"/>
        <v>0</v>
      </c>
      <c r="O1079" s="210">
        <f t="shared" si="94"/>
        <v>0</v>
      </c>
      <c r="P1079" s="210">
        <f t="shared" si="94"/>
        <v>0</v>
      </c>
      <c r="Q1079" s="210">
        <f t="shared" si="94"/>
        <v>0</v>
      </c>
      <c r="R1079" s="210">
        <f t="shared" si="94"/>
        <v>0</v>
      </c>
    </row>
    <row r="1080" spans="1:18" hidden="1" outlineLevel="2" x14ac:dyDescent="0.35">
      <c r="A1080" s="209" t="str">
        <f>'Usages industrie'!A29</f>
        <v>Usage industriel n°26</v>
      </c>
      <c r="B1080" s="209" t="s">
        <v>637</v>
      </c>
      <c r="C1080" s="209"/>
      <c r="D1080" s="210">
        <f>IF(B$1045&lt;&gt;"",IF(B$1045='Usages industrie'!$K29,'Usages industrie'!J29,0),0)</f>
        <v>0</v>
      </c>
      <c r="E1080" s="210">
        <f t="shared" si="94"/>
        <v>0</v>
      </c>
      <c r="F1080" s="210">
        <f t="shared" si="94"/>
        <v>0</v>
      </c>
      <c r="G1080" s="210">
        <f t="shared" si="94"/>
        <v>0</v>
      </c>
      <c r="H1080" s="210">
        <f t="shared" si="94"/>
        <v>0</v>
      </c>
      <c r="I1080" s="210">
        <f t="shared" si="94"/>
        <v>0</v>
      </c>
      <c r="J1080" s="210">
        <f t="shared" si="94"/>
        <v>0</v>
      </c>
      <c r="K1080" s="210">
        <f t="shared" si="94"/>
        <v>0</v>
      </c>
      <c r="L1080" s="210">
        <f t="shared" si="94"/>
        <v>0</v>
      </c>
      <c r="M1080" s="210">
        <f t="shared" si="94"/>
        <v>0</v>
      </c>
      <c r="N1080" s="210">
        <f t="shared" si="94"/>
        <v>0</v>
      </c>
      <c r="O1080" s="210">
        <f t="shared" si="94"/>
        <v>0</v>
      </c>
      <c r="P1080" s="210">
        <f t="shared" si="94"/>
        <v>0</v>
      </c>
      <c r="Q1080" s="210">
        <f t="shared" si="94"/>
        <v>0</v>
      </c>
      <c r="R1080" s="210">
        <f t="shared" si="94"/>
        <v>0</v>
      </c>
    </row>
    <row r="1081" spans="1:18" hidden="1" outlineLevel="2" x14ac:dyDescent="0.35">
      <c r="A1081" s="209" t="str">
        <f>'Usages industrie'!A30</f>
        <v>Usage industriel n°27</v>
      </c>
      <c r="B1081" s="209" t="s">
        <v>637</v>
      </c>
      <c r="C1081" s="209"/>
      <c r="D1081" s="210">
        <f>IF(B$1045&lt;&gt;"",IF(B$1045='Usages industrie'!$K30,'Usages industrie'!J30,0),0)</f>
        <v>0</v>
      </c>
      <c r="E1081" s="210">
        <f t="shared" si="94"/>
        <v>0</v>
      </c>
      <c r="F1081" s="210">
        <f t="shared" si="94"/>
        <v>0</v>
      </c>
      <c r="G1081" s="210">
        <f t="shared" si="94"/>
        <v>0</v>
      </c>
      <c r="H1081" s="210">
        <f t="shared" si="94"/>
        <v>0</v>
      </c>
      <c r="I1081" s="210">
        <f t="shared" si="94"/>
        <v>0</v>
      </c>
      <c r="J1081" s="210">
        <f t="shared" si="94"/>
        <v>0</v>
      </c>
      <c r="K1081" s="210">
        <f t="shared" si="94"/>
        <v>0</v>
      </c>
      <c r="L1081" s="210">
        <f t="shared" si="94"/>
        <v>0</v>
      </c>
      <c r="M1081" s="210">
        <f t="shared" si="94"/>
        <v>0</v>
      </c>
      <c r="N1081" s="210">
        <f t="shared" si="94"/>
        <v>0</v>
      </c>
      <c r="O1081" s="210">
        <f t="shared" si="94"/>
        <v>0</v>
      </c>
      <c r="P1081" s="210">
        <f t="shared" si="94"/>
        <v>0</v>
      </c>
      <c r="Q1081" s="210">
        <f t="shared" si="94"/>
        <v>0</v>
      </c>
      <c r="R1081" s="210">
        <f t="shared" si="94"/>
        <v>0</v>
      </c>
    </row>
    <row r="1082" spans="1:18" hidden="1" outlineLevel="2" x14ac:dyDescent="0.35">
      <c r="A1082" s="209" t="str">
        <f>'Usages industrie'!A31</f>
        <v>Usage industriel n°28</v>
      </c>
      <c r="B1082" s="209" t="s">
        <v>637</v>
      </c>
      <c r="C1082" s="209"/>
      <c r="D1082" s="210">
        <f>IF(B$1045&lt;&gt;"",IF(B$1045='Usages industrie'!$K31,'Usages industrie'!J31,0),0)</f>
        <v>0</v>
      </c>
      <c r="E1082" s="210">
        <f t="shared" si="94"/>
        <v>0</v>
      </c>
      <c r="F1082" s="210">
        <f t="shared" si="94"/>
        <v>0</v>
      </c>
      <c r="G1082" s="210">
        <f t="shared" si="94"/>
        <v>0</v>
      </c>
      <c r="H1082" s="210">
        <f t="shared" si="94"/>
        <v>0</v>
      </c>
      <c r="I1082" s="210">
        <f t="shared" si="94"/>
        <v>0</v>
      </c>
      <c r="J1082" s="210">
        <f t="shared" si="94"/>
        <v>0</v>
      </c>
      <c r="K1082" s="210">
        <f t="shared" si="94"/>
        <v>0</v>
      </c>
      <c r="L1082" s="210">
        <f t="shared" si="94"/>
        <v>0</v>
      </c>
      <c r="M1082" s="210">
        <f t="shared" si="94"/>
        <v>0</v>
      </c>
      <c r="N1082" s="210">
        <f t="shared" si="94"/>
        <v>0</v>
      </c>
      <c r="O1082" s="210">
        <f t="shared" si="94"/>
        <v>0</v>
      </c>
      <c r="P1082" s="210">
        <f t="shared" si="94"/>
        <v>0</v>
      </c>
      <c r="Q1082" s="210">
        <f t="shared" si="94"/>
        <v>0</v>
      </c>
      <c r="R1082" s="210">
        <f t="shared" si="94"/>
        <v>0</v>
      </c>
    </row>
    <row r="1083" spans="1:18" hidden="1" outlineLevel="2" x14ac:dyDescent="0.35">
      <c r="A1083" s="209" t="str">
        <f>'Usages industrie'!A32</f>
        <v>Usage industriel n°29</v>
      </c>
      <c r="B1083" s="209" t="s">
        <v>637</v>
      </c>
      <c r="C1083" s="209"/>
      <c r="D1083" s="210">
        <f>IF(B$1045&lt;&gt;"",IF(B$1045='Usages industrie'!$K32,'Usages industrie'!J32,0),0)</f>
        <v>0</v>
      </c>
      <c r="E1083" s="210">
        <f t="shared" si="94"/>
        <v>0</v>
      </c>
      <c r="F1083" s="210">
        <f t="shared" si="94"/>
        <v>0</v>
      </c>
      <c r="G1083" s="210">
        <f t="shared" si="94"/>
        <v>0</v>
      </c>
      <c r="H1083" s="210">
        <f t="shared" si="94"/>
        <v>0</v>
      </c>
      <c r="I1083" s="210">
        <f t="shared" si="94"/>
        <v>0</v>
      </c>
      <c r="J1083" s="210">
        <f t="shared" si="94"/>
        <v>0</v>
      </c>
      <c r="K1083" s="210">
        <f t="shared" si="94"/>
        <v>0</v>
      </c>
      <c r="L1083" s="210">
        <f t="shared" si="94"/>
        <v>0</v>
      </c>
      <c r="M1083" s="210">
        <f t="shared" si="94"/>
        <v>0</v>
      </c>
      <c r="N1083" s="210">
        <f t="shared" si="94"/>
        <v>0</v>
      </c>
      <c r="O1083" s="210">
        <f t="shared" si="94"/>
        <v>0</v>
      </c>
      <c r="P1083" s="210">
        <f t="shared" si="94"/>
        <v>0</v>
      </c>
      <c r="Q1083" s="210">
        <f t="shared" si="94"/>
        <v>0</v>
      </c>
      <c r="R1083" s="210">
        <f t="shared" si="94"/>
        <v>0</v>
      </c>
    </row>
    <row r="1084" spans="1:18" hidden="1" outlineLevel="2" x14ac:dyDescent="0.35">
      <c r="A1084" s="209" t="str">
        <f>'Usages industrie'!A33</f>
        <v>Usage industriel n°30</v>
      </c>
      <c r="B1084" s="209" t="s">
        <v>637</v>
      </c>
      <c r="C1084" s="209"/>
      <c r="D1084" s="210">
        <f>IF(B$1045&lt;&gt;"",IF(B$1045='Usages industrie'!$K33,'Usages industrie'!J33,0),0)</f>
        <v>0</v>
      </c>
      <c r="E1084" s="210">
        <f t="shared" si="94"/>
        <v>0</v>
      </c>
      <c r="F1084" s="210">
        <f t="shared" si="94"/>
        <v>0</v>
      </c>
      <c r="G1084" s="210">
        <f t="shared" si="94"/>
        <v>0</v>
      </c>
      <c r="H1084" s="210">
        <f t="shared" si="94"/>
        <v>0</v>
      </c>
      <c r="I1084" s="210">
        <f t="shared" si="94"/>
        <v>0</v>
      </c>
      <c r="J1084" s="210">
        <f t="shared" si="94"/>
        <v>0</v>
      </c>
      <c r="K1084" s="210">
        <f t="shared" si="94"/>
        <v>0</v>
      </c>
      <c r="L1084" s="210">
        <f t="shared" si="94"/>
        <v>0</v>
      </c>
      <c r="M1084" s="210">
        <f t="shared" si="94"/>
        <v>0</v>
      </c>
      <c r="N1084" s="210">
        <f t="shared" si="94"/>
        <v>0</v>
      </c>
      <c r="O1084" s="210">
        <f t="shared" si="94"/>
        <v>0</v>
      </c>
      <c r="P1084" s="210">
        <f t="shared" si="94"/>
        <v>0</v>
      </c>
      <c r="Q1084" s="210">
        <f t="shared" si="94"/>
        <v>0</v>
      </c>
      <c r="R1084" s="210">
        <f t="shared" si="94"/>
        <v>0</v>
      </c>
    </row>
    <row r="1085" spans="1:18" hidden="1" outlineLevel="2" x14ac:dyDescent="0.35">
      <c r="A1085" s="209" t="str">
        <f>'Usages industrie'!A34</f>
        <v>Usage industriel n°31</v>
      </c>
      <c r="B1085" s="209" t="s">
        <v>637</v>
      </c>
      <c r="C1085" s="209"/>
      <c r="D1085" s="210">
        <f>IF(B$1045&lt;&gt;"",IF(B$1045='Usages industrie'!$K34,'Usages industrie'!J34,0),0)</f>
        <v>0</v>
      </c>
      <c r="E1085" s="210">
        <f t="shared" ref="E1085:R1094" si="95">$D1085</f>
        <v>0</v>
      </c>
      <c r="F1085" s="210">
        <f t="shared" si="95"/>
        <v>0</v>
      </c>
      <c r="G1085" s="210">
        <f t="shared" si="95"/>
        <v>0</v>
      </c>
      <c r="H1085" s="210">
        <f t="shared" si="95"/>
        <v>0</v>
      </c>
      <c r="I1085" s="210">
        <f t="shared" si="95"/>
        <v>0</v>
      </c>
      <c r="J1085" s="210">
        <f t="shared" si="95"/>
        <v>0</v>
      </c>
      <c r="K1085" s="210">
        <f t="shared" si="95"/>
        <v>0</v>
      </c>
      <c r="L1085" s="210">
        <f t="shared" si="95"/>
        <v>0</v>
      </c>
      <c r="M1085" s="210">
        <f t="shared" si="95"/>
        <v>0</v>
      </c>
      <c r="N1085" s="210">
        <f t="shared" si="95"/>
        <v>0</v>
      </c>
      <c r="O1085" s="210">
        <f t="shared" si="95"/>
        <v>0</v>
      </c>
      <c r="P1085" s="210">
        <f t="shared" si="95"/>
        <v>0</v>
      </c>
      <c r="Q1085" s="210">
        <f t="shared" si="95"/>
        <v>0</v>
      </c>
      <c r="R1085" s="210">
        <f t="shared" si="95"/>
        <v>0</v>
      </c>
    </row>
    <row r="1086" spans="1:18" hidden="1" outlineLevel="2" x14ac:dyDescent="0.35">
      <c r="A1086" s="209" t="str">
        <f>'Usages industrie'!A35</f>
        <v>Usage industriel n°32</v>
      </c>
      <c r="B1086" s="209" t="s">
        <v>637</v>
      </c>
      <c r="C1086" s="209"/>
      <c r="D1086" s="210">
        <f>IF(B$1045&lt;&gt;"",IF(B$1045='Usages industrie'!$K35,'Usages industrie'!J35,0),0)</f>
        <v>0</v>
      </c>
      <c r="E1086" s="210">
        <f t="shared" si="95"/>
        <v>0</v>
      </c>
      <c r="F1086" s="210">
        <f t="shared" si="95"/>
        <v>0</v>
      </c>
      <c r="G1086" s="210">
        <f t="shared" si="95"/>
        <v>0</v>
      </c>
      <c r="H1086" s="210">
        <f t="shared" si="95"/>
        <v>0</v>
      </c>
      <c r="I1086" s="210">
        <f t="shared" si="95"/>
        <v>0</v>
      </c>
      <c r="J1086" s="210">
        <f t="shared" si="95"/>
        <v>0</v>
      </c>
      <c r="K1086" s="210">
        <f t="shared" si="95"/>
        <v>0</v>
      </c>
      <c r="L1086" s="210">
        <f t="shared" si="95"/>
        <v>0</v>
      </c>
      <c r="M1086" s="210">
        <f t="shared" si="95"/>
        <v>0</v>
      </c>
      <c r="N1086" s="210">
        <f t="shared" si="95"/>
        <v>0</v>
      </c>
      <c r="O1086" s="210">
        <f t="shared" si="95"/>
        <v>0</v>
      </c>
      <c r="P1086" s="210">
        <f t="shared" si="95"/>
        <v>0</v>
      </c>
      <c r="Q1086" s="210">
        <f t="shared" si="95"/>
        <v>0</v>
      </c>
      <c r="R1086" s="210">
        <f t="shared" si="95"/>
        <v>0</v>
      </c>
    </row>
    <row r="1087" spans="1:18" hidden="1" outlineLevel="2" x14ac:dyDescent="0.35">
      <c r="A1087" s="209" t="str">
        <f>'Usages industrie'!A36</f>
        <v>Usage industriel n°33</v>
      </c>
      <c r="B1087" s="209" t="s">
        <v>637</v>
      </c>
      <c r="C1087" s="209"/>
      <c r="D1087" s="210">
        <f>IF(B$1045&lt;&gt;"",IF(B$1045='Usages industrie'!$K36,'Usages industrie'!J36,0),0)</f>
        <v>0</v>
      </c>
      <c r="E1087" s="210">
        <f t="shared" si="95"/>
        <v>0</v>
      </c>
      <c r="F1087" s="210">
        <f t="shared" si="95"/>
        <v>0</v>
      </c>
      <c r="G1087" s="210">
        <f t="shared" si="95"/>
        <v>0</v>
      </c>
      <c r="H1087" s="210">
        <f t="shared" si="95"/>
        <v>0</v>
      </c>
      <c r="I1087" s="210">
        <f t="shared" si="95"/>
        <v>0</v>
      </c>
      <c r="J1087" s="210">
        <f t="shared" si="95"/>
        <v>0</v>
      </c>
      <c r="K1087" s="210">
        <f t="shared" si="95"/>
        <v>0</v>
      </c>
      <c r="L1087" s="210">
        <f t="shared" si="95"/>
        <v>0</v>
      </c>
      <c r="M1087" s="210">
        <f t="shared" si="95"/>
        <v>0</v>
      </c>
      <c r="N1087" s="210">
        <f t="shared" si="95"/>
        <v>0</v>
      </c>
      <c r="O1087" s="210">
        <f t="shared" si="95"/>
        <v>0</v>
      </c>
      <c r="P1087" s="210">
        <f t="shared" si="95"/>
        <v>0</v>
      </c>
      <c r="Q1087" s="210">
        <f t="shared" si="95"/>
        <v>0</v>
      </c>
      <c r="R1087" s="210">
        <f t="shared" si="95"/>
        <v>0</v>
      </c>
    </row>
    <row r="1088" spans="1:18" hidden="1" outlineLevel="2" x14ac:dyDescent="0.35">
      <c r="A1088" s="209" t="str">
        <f>'Usages industrie'!A37</f>
        <v>Usage industriel n°34</v>
      </c>
      <c r="B1088" s="209" t="s">
        <v>637</v>
      </c>
      <c r="C1088" s="209"/>
      <c r="D1088" s="210">
        <f>IF(B$1045&lt;&gt;"",IF(B$1045='Usages industrie'!$K37,'Usages industrie'!J37,0),0)</f>
        <v>0</v>
      </c>
      <c r="E1088" s="210">
        <f t="shared" si="95"/>
        <v>0</v>
      </c>
      <c r="F1088" s="210">
        <f t="shared" si="95"/>
        <v>0</v>
      </c>
      <c r="G1088" s="210">
        <f t="shared" si="95"/>
        <v>0</v>
      </c>
      <c r="H1088" s="210">
        <f t="shared" si="95"/>
        <v>0</v>
      </c>
      <c r="I1088" s="210">
        <f t="shared" si="95"/>
        <v>0</v>
      </c>
      <c r="J1088" s="210">
        <f t="shared" si="95"/>
        <v>0</v>
      </c>
      <c r="K1088" s="210">
        <f t="shared" si="95"/>
        <v>0</v>
      </c>
      <c r="L1088" s="210">
        <f t="shared" si="95"/>
        <v>0</v>
      </c>
      <c r="M1088" s="210">
        <f t="shared" si="95"/>
        <v>0</v>
      </c>
      <c r="N1088" s="210">
        <f t="shared" si="95"/>
        <v>0</v>
      </c>
      <c r="O1088" s="210">
        <f t="shared" si="95"/>
        <v>0</v>
      </c>
      <c r="P1088" s="210">
        <f t="shared" si="95"/>
        <v>0</v>
      </c>
      <c r="Q1088" s="210">
        <f t="shared" si="95"/>
        <v>0</v>
      </c>
      <c r="R1088" s="210">
        <f t="shared" si="95"/>
        <v>0</v>
      </c>
    </row>
    <row r="1089" spans="1:18" hidden="1" outlineLevel="2" x14ac:dyDescent="0.35">
      <c r="A1089" s="209" t="str">
        <f>'Usages industrie'!A38</f>
        <v>Usage industriel n°35</v>
      </c>
      <c r="B1089" s="209" t="s">
        <v>637</v>
      </c>
      <c r="C1089" s="209"/>
      <c r="D1089" s="210">
        <f>IF(B$1045&lt;&gt;"",IF(B$1045='Usages industrie'!$K38,'Usages industrie'!J38,0),0)</f>
        <v>0</v>
      </c>
      <c r="E1089" s="210">
        <f t="shared" si="95"/>
        <v>0</v>
      </c>
      <c r="F1089" s="210">
        <f t="shared" si="95"/>
        <v>0</v>
      </c>
      <c r="G1089" s="210">
        <f t="shared" si="95"/>
        <v>0</v>
      </c>
      <c r="H1089" s="210">
        <f t="shared" si="95"/>
        <v>0</v>
      </c>
      <c r="I1089" s="210">
        <f t="shared" si="95"/>
        <v>0</v>
      </c>
      <c r="J1089" s="210">
        <f t="shared" si="95"/>
        <v>0</v>
      </c>
      <c r="K1089" s="210">
        <f t="shared" si="95"/>
        <v>0</v>
      </c>
      <c r="L1089" s="210">
        <f t="shared" si="95"/>
        <v>0</v>
      </c>
      <c r="M1089" s="210">
        <f t="shared" si="95"/>
        <v>0</v>
      </c>
      <c r="N1089" s="210">
        <f t="shared" si="95"/>
        <v>0</v>
      </c>
      <c r="O1089" s="210">
        <f t="shared" si="95"/>
        <v>0</v>
      </c>
      <c r="P1089" s="210">
        <f t="shared" si="95"/>
        <v>0</v>
      </c>
      <c r="Q1089" s="210">
        <f t="shared" si="95"/>
        <v>0</v>
      </c>
      <c r="R1089" s="210">
        <f t="shared" si="95"/>
        <v>0</v>
      </c>
    </row>
    <row r="1090" spans="1:18" hidden="1" outlineLevel="2" x14ac:dyDescent="0.35">
      <c r="A1090" s="209" t="str">
        <f>'Usages industrie'!A39</f>
        <v>Usage industriel n°36</v>
      </c>
      <c r="B1090" s="209" t="s">
        <v>637</v>
      </c>
      <c r="C1090" s="209"/>
      <c r="D1090" s="210">
        <f>IF(B$1045&lt;&gt;"",IF(B$1045='Usages industrie'!$K39,'Usages industrie'!J39,0),0)</f>
        <v>0</v>
      </c>
      <c r="E1090" s="210">
        <f t="shared" si="95"/>
        <v>0</v>
      </c>
      <c r="F1090" s="210">
        <f t="shared" si="95"/>
        <v>0</v>
      </c>
      <c r="G1090" s="210">
        <f t="shared" si="95"/>
        <v>0</v>
      </c>
      <c r="H1090" s="210">
        <f t="shared" si="95"/>
        <v>0</v>
      </c>
      <c r="I1090" s="210">
        <f t="shared" si="95"/>
        <v>0</v>
      </c>
      <c r="J1090" s="210">
        <f t="shared" si="95"/>
        <v>0</v>
      </c>
      <c r="K1090" s="210">
        <f t="shared" si="95"/>
        <v>0</v>
      </c>
      <c r="L1090" s="210">
        <f t="shared" si="95"/>
        <v>0</v>
      </c>
      <c r="M1090" s="210">
        <f t="shared" si="95"/>
        <v>0</v>
      </c>
      <c r="N1090" s="210">
        <f t="shared" si="95"/>
        <v>0</v>
      </c>
      <c r="O1090" s="210">
        <f t="shared" si="95"/>
        <v>0</v>
      </c>
      <c r="P1090" s="210">
        <f t="shared" si="95"/>
        <v>0</v>
      </c>
      <c r="Q1090" s="210">
        <f t="shared" si="95"/>
        <v>0</v>
      </c>
      <c r="R1090" s="210">
        <f t="shared" si="95"/>
        <v>0</v>
      </c>
    </row>
    <row r="1091" spans="1:18" hidden="1" outlineLevel="2" x14ac:dyDescent="0.35">
      <c r="A1091" s="209" t="str">
        <f>'Usages industrie'!A40</f>
        <v>Usage industriel n°37</v>
      </c>
      <c r="B1091" s="209" t="s">
        <v>637</v>
      </c>
      <c r="C1091" s="209"/>
      <c r="D1091" s="210">
        <f>IF(B$1045&lt;&gt;"",IF(B$1045='Usages industrie'!$K40,'Usages industrie'!J40,0),0)</f>
        <v>0</v>
      </c>
      <c r="E1091" s="210">
        <f t="shared" si="95"/>
        <v>0</v>
      </c>
      <c r="F1091" s="210">
        <f t="shared" si="95"/>
        <v>0</v>
      </c>
      <c r="G1091" s="210">
        <f t="shared" si="95"/>
        <v>0</v>
      </c>
      <c r="H1091" s="210">
        <f t="shared" si="95"/>
        <v>0</v>
      </c>
      <c r="I1091" s="210">
        <f t="shared" si="95"/>
        <v>0</v>
      </c>
      <c r="J1091" s="210">
        <f t="shared" si="95"/>
        <v>0</v>
      </c>
      <c r="K1091" s="210">
        <f t="shared" si="95"/>
        <v>0</v>
      </c>
      <c r="L1091" s="210">
        <f t="shared" si="95"/>
        <v>0</v>
      </c>
      <c r="M1091" s="210">
        <f t="shared" si="95"/>
        <v>0</v>
      </c>
      <c r="N1091" s="210">
        <f t="shared" si="95"/>
        <v>0</v>
      </c>
      <c r="O1091" s="210">
        <f t="shared" si="95"/>
        <v>0</v>
      </c>
      <c r="P1091" s="210">
        <f t="shared" si="95"/>
        <v>0</v>
      </c>
      <c r="Q1091" s="210">
        <f t="shared" si="95"/>
        <v>0</v>
      </c>
      <c r="R1091" s="210">
        <f t="shared" si="95"/>
        <v>0</v>
      </c>
    </row>
    <row r="1092" spans="1:18" hidden="1" outlineLevel="2" x14ac:dyDescent="0.35">
      <c r="A1092" s="209" t="str">
        <f>'Usages industrie'!A41</f>
        <v>Usage industriel n°38</v>
      </c>
      <c r="B1092" s="209" t="s">
        <v>637</v>
      </c>
      <c r="C1092" s="209"/>
      <c r="D1092" s="210">
        <f>IF(B$1045&lt;&gt;"",IF(B$1045='Usages industrie'!$K41,'Usages industrie'!J41,0),0)</f>
        <v>0</v>
      </c>
      <c r="E1092" s="210">
        <f t="shared" si="95"/>
        <v>0</v>
      </c>
      <c r="F1092" s="210">
        <f t="shared" si="95"/>
        <v>0</v>
      </c>
      <c r="G1092" s="210">
        <f t="shared" si="95"/>
        <v>0</v>
      </c>
      <c r="H1092" s="210">
        <f t="shared" si="95"/>
        <v>0</v>
      </c>
      <c r="I1092" s="210">
        <f t="shared" si="95"/>
        <v>0</v>
      </c>
      <c r="J1092" s="210">
        <f t="shared" si="95"/>
        <v>0</v>
      </c>
      <c r="K1092" s="210">
        <f t="shared" si="95"/>
        <v>0</v>
      </c>
      <c r="L1092" s="210">
        <f t="shared" si="95"/>
        <v>0</v>
      </c>
      <c r="M1092" s="210">
        <f t="shared" si="95"/>
        <v>0</v>
      </c>
      <c r="N1092" s="210">
        <f t="shared" si="95"/>
        <v>0</v>
      </c>
      <c r="O1092" s="210">
        <f t="shared" si="95"/>
        <v>0</v>
      </c>
      <c r="P1092" s="210">
        <f t="shared" si="95"/>
        <v>0</v>
      </c>
      <c r="Q1092" s="210">
        <f t="shared" si="95"/>
        <v>0</v>
      </c>
      <c r="R1092" s="210">
        <f t="shared" si="95"/>
        <v>0</v>
      </c>
    </row>
    <row r="1093" spans="1:18" hidden="1" outlineLevel="2" x14ac:dyDescent="0.35">
      <c r="A1093" s="209" t="str">
        <f>'Usages industrie'!A42</f>
        <v>Usage industriel n°39</v>
      </c>
      <c r="B1093" s="209" t="s">
        <v>637</v>
      </c>
      <c r="C1093" s="209"/>
      <c r="D1093" s="210">
        <f>IF(B$1045&lt;&gt;"",IF(B$1045='Usages industrie'!$K42,'Usages industrie'!J42,0),0)</f>
        <v>0</v>
      </c>
      <c r="E1093" s="210">
        <f t="shared" si="95"/>
        <v>0</v>
      </c>
      <c r="F1093" s="210">
        <f t="shared" si="95"/>
        <v>0</v>
      </c>
      <c r="G1093" s="210">
        <f t="shared" si="95"/>
        <v>0</v>
      </c>
      <c r="H1093" s="210">
        <f t="shared" si="95"/>
        <v>0</v>
      </c>
      <c r="I1093" s="210">
        <f t="shared" si="95"/>
        <v>0</v>
      </c>
      <c r="J1093" s="210">
        <f t="shared" si="95"/>
        <v>0</v>
      </c>
      <c r="K1093" s="210">
        <f t="shared" si="95"/>
        <v>0</v>
      </c>
      <c r="L1093" s="210">
        <f t="shared" si="95"/>
        <v>0</v>
      </c>
      <c r="M1093" s="210">
        <f t="shared" si="95"/>
        <v>0</v>
      </c>
      <c r="N1093" s="210">
        <f t="shared" si="95"/>
        <v>0</v>
      </c>
      <c r="O1093" s="210">
        <f t="shared" si="95"/>
        <v>0</v>
      </c>
      <c r="P1093" s="210">
        <f t="shared" si="95"/>
        <v>0</v>
      </c>
      <c r="Q1093" s="210">
        <f t="shared" si="95"/>
        <v>0</v>
      </c>
      <c r="R1093" s="210">
        <f t="shared" si="95"/>
        <v>0</v>
      </c>
    </row>
    <row r="1094" spans="1:18" hidden="1" outlineLevel="2" x14ac:dyDescent="0.35">
      <c r="A1094" s="209" t="str">
        <f>'Usages industrie'!A43</f>
        <v>Usage industriel n°40</v>
      </c>
      <c r="B1094" s="209" t="s">
        <v>637</v>
      </c>
      <c r="C1094" s="209"/>
      <c r="D1094" s="210">
        <f>IF(B$1045&lt;&gt;"",IF(B$1045='Usages industrie'!$K43,'Usages industrie'!J43,0),0)</f>
        <v>0</v>
      </c>
      <c r="E1094" s="210">
        <f t="shared" si="95"/>
        <v>0</v>
      </c>
      <c r="F1094" s="210">
        <f t="shared" si="95"/>
        <v>0</v>
      </c>
      <c r="G1094" s="210">
        <f t="shared" si="95"/>
        <v>0</v>
      </c>
      <c r="H1094" s="210">
        <f t="shared" si="95"/>
        <v>0</v>
      </c>
      <c r="I1094" s="210">
        <f t="shared" si="95"/>
        <v>0</v>
      </c>
      <c r="J1094" s="210">
        <f t="shared" si="95"/>
        <v>0</v>
      </c>
      <c r="K1094" s="210">
        <f t="shared" si="95"/>
        <v>0</v>
      </c>
      <c r="L1094" s="210">
        <f t="shared" si="95"/>
        <v>0</v>
      </c>
      <c r="M1094" s="210">
        <f t="shared" si="95"/>
        <v>0</v>
      </c>
      <c r="N1094" s="210">
        <f t="shared" si="95"/>
        <v>0</v>
      </c>
      <c r="O1094" s="210">
        <f t="shared" si="95"/>
        <v>0</v>
      </c>
      <c r="P1094" s="210">
        <f t="shared" si="95"/>
        <v>0</v>
      </c>
      <c r="Q1094" s="210">
        <f t="shared" si="95"/>
        <v>0</v>
      </c>
      <c r="R1094" s="210">
        <f t="shared" si="95"/>
        <v>0</v>
      </c>
    </row>
    <row r="1095" spans="1:18" hidden="1" outlineLevel="2" x14ac:dyDescent="0.35">
      <c r="A1095" s="209" t="str">
        <f>'Usages industrie'!A44</f>
        <v>Usage industriel n°41</v>
      </c>
      <c r="B1095" s="209" t="s">
        <v>637</v>
      </c>
      <c r="C1095" s="209"/>
      <c r="D1095" s="210">
        <f>IF(B$1045&lt;&gt;"",IF(B$1045='Usages industrie'!$K44,'Usages industrie'!J44,0),0)</f>
        <v>0</v>
      </c>
      <c r="E1095" s="210">
        <f t="shared" ref="E1095:R1104" si="96">$D1095</f>
        <v>0</v>
      </c>
      <c r="F1095" s="210">
        <f t="shared" si="96"/>
        <v>0</v>
      </c>
      <c r="G1095" s="210">
        <f t="shared" si="96"/>
        <v>0</v>
      </c>
      <c r="H1095" s="210">
        <f t="shared" si="96"/>
        <v>0</v>
      </c>
      <c r="I1095" s="210">
        <f t="shared" si="96"/>
        <v>0</v>
      </c>
      <c r="J1095" s="210">
        <f t="shared" si="96"/>
        <v>0</v>
      </c>
      <c r="K1095" s="210">
        <f t="shared" si="96"/>
        <v>0</v>
      </c>
      <c r="L1095" s="210">
        <f t="shared" si="96"/>
        <v>0</v>
      </c>
      <c r="M1095" s="210">
        <f t="shared" si="96"/>
        <v>0</v>
      </c>
      <c r="N1095" s="210">
        <f t="shared" si="96"/>
        <v>0</v>
      </c>
      <c r="O1095" s="210">
        <f t="shared" si="96"/>
        <v>0</v>
      </c>
      <c r="P1095" s="210">
        <f t="shared" si="96"/>
        <v>0</v>
      </c>
      <c r="Q1095" s="210">
        <f t="shared" si="96"/>
        <v>0</v>
      </c>
      <c r="R1095" s="210">
        <f t="shared" si="96"/>
        <v>0</v>
      </c>
    </row>
    <row r="1096" spans="1:18" hidden="1" outlineLevel="2" x14ac:dyDescent="0.35">
      <c r="A1096" s="209" t="str">
        <f>'Usages industrie'!A45</f>
        <v>Usage industriel n°42</v>
      </c>
      <c r="B1096" s="209" t="s">
        <v>637</v>
      </c>
      <c r="C1096" s="209"/>
      <c r="D1096" s="210">
        <f>IF(B$1045&lt;&gt;"",IF(B$1045='Usages industrie'!$K45,'Usages industrie'!J45,0),0)</f>
        <v>0</v>
      </c>
      <c r="E1096" s="210">
        <f t="shared" si="96"/>
        <v>0</v>
      </c>
      <c r="F1096" s="210">
        <f t="shared" si="96"/>
        <v>0</v>
      </c>
      <c r="G1096" s="210">
        <f t="shared" si="96"/>
        <v>0</v>
      </c>
      <c r="H1096" s="210">
        <f t="shared" si="96"/>
        <v>0</v>
      </c>
      <c r="I1096" s="210">
        <f t="shared" si="96"/>
        <v>0</v>
      </c>
      <c r="J1096" s="210">
        <f t="shared" si="96"/>
        <v>0</v>
      </c>
      <c r="K1096" s="210">
        <f t="shared" si="96"/>
        <v>0</v>
      </c>
      <c r="L1096" s="210">
        <f t="shared" si="96"/>
        <v>0</v>
      </c>
      <c r="M1096" s="210">
        <f t="shared" si="96"/>
        <v>0</v>
      </c>
      <c r="N1096" s="210">
        <f t="shared" si="96"/>
        <v>0</v>
      </c>
      <c r="O1096" s="210">
        <f t="shared" si="96"/>
        <v>0</v>
      </c>
      <c r="P1096" s="210">
        <f t="shared" si="96"/>
        <v>0</v>
      </c>
      <c r="Q1096" s="210">
        <f t="shared" si="96"/>
        <v>0</v>
      </c>
      <c r="R1096" s="210">
        <f t="shared" si="96"/>
        <v>0</v>
      </c>
    </row>
    <row r="1097" spans="1:18" hidden="1" outlineLevel="2" x14ac:dyDescent="0.35">
      <c r="A1097" s="209" t="str">
        <f>'Usages industrie'!A46</f>
        <v>Usage industriel n°43</v>
      </c>
      <c r="B1097" s="209" t="s">
        <v>637</v>
      </c>
      <c r="C1097" s="209"/>
      <c r="D1097" s="210">
        <f>IF(B$1045&lt;&gt;"",IF(B$1045='Usages industrie'!$K46,'Usages industrie'!J46,0),0)</f>
        <v>0</v>
      </c>
      <c r="E1097" s="210">
        <f t="shared" si="96"/>
        <v>0</v>
      </c>
      <c r="F1097" s="210">
        <f t="shared" si="96"/>
        <v>0</v>
      </c>
      <c r="G1097" s="210">
        <f t="shared" si="96"/>
        <v>0</v>
      </c>
      <c r="H1097" s="210">
        <f t="shared" si="96"/>
        <v>0</v>
      </c>
      <c r="I1097" s="210">
        <f t="shared" si="96"/>
        <v>0</v>
      </c>
      <c r="J1097" s="210">
        <f t="shared" si="96"/>
        <v>0</v>
      </c>
      <c r="K1097" s="210">
        <f t="shared" si="96"/>
        <v>0</v>
      </c>
      <c r="L1097" s="210">
        <f t="shared" si="96"/>
        <v>0</v>
      </c>
      <c r="M1097" s="210">
        <f t="shared" si="96"/>
        <v>0</v>
      </c>
      <c r="N1097" s="210">
        <f t="shared" si="96"/>
        <v>0</v>
      </c>
      <c r="O1097" s="210">
        <f t="shared" si="96"/>
        <v>0</v>
      </c>
      <c r="P1097" s="210">
        <f t="shared" si="96"/>
        <v>0</v>
      </c>
      <c r="Q1097" s="210">
        <f t="shared" si="96"/>
        <v>0</v>
      </c>
      <c r="R1097" s="210">
        <f t="shared" si="96"/>
        <v>0</v>
      </c>
    </row>
    <row r="1098" spans="1:18" hidden="1" outlineLevel="2" x14ac:dyDescent="0.35">
      <c r="A1098" s="209" t="str">
        <f>'Usages industrie'!A47</f>
        <v>Usage industriel n°44</v>
      </c>
      <c r="B1098" s="209" t="s">
        <v>637</v>
      </c>
      <c r="C1098" s="209"/>
      <c r="D1098" s="210">
        <f>IF(B$1045&lt;&gt;"",IF(B$1045='Usages industrie'!$K47,'Usages industrie'!J47,0),0)</f>
        <v>0</v>
      </c>
      <c r="E1098" s="210">
        <f t="shared" si="96"/>
        <v>0</v>
      </c>
      <c r="F1098" s="210">
        <f t="shared" si="96"/>
        <v>0</v>
      </c>
      <c r="G1098" s="210">
        <f t="shared" si="96"/>
        <v>0</v>
      </c>
      <c r="H1098" s="210">
        <f t="shared" si="96"/>
        <v>0</v>
      </c>
      <c r="I1098" s="210">
        <f t="shared" si="96"/>
        <v>0</v>
      </c>
      <c r="J1098" s="210">
        <f t="shared" si="96"/>
        <v>0</v>
      </c>
      <c r="K1098" s="210">
        <f t="shared" si="96"/>
        <v>0</v>
      </c>
      <c r="L1098" s="210">
        <f t="shared" si="96"/>
        <v>0</v>
      </c>
      <c r="M1098" s="210">
        <f t="shared" si="96"/>
        <v>0</v>
      </c>
      <c r="N1098" s="210">
        <f t="shared" si="96"/>
        <v>0</v>
      </c>
      <c r="O1098" s="210">
        <f t="shared" si="96"/>
        <v>0</v>
      </c>
      <c r="P1098" s="210">
        <f t="shared" si="96"/>
        <v>0</v>
      </c>
      <c r="Q1098" s="210">
        <f t="shared" si="96"/>
        <v>0</v>
      </c>
      <c r="R1098" s="210">
        <f t="shared" si="96"/>
        <v>0</v>
      </c>
    </row>
    <row r="1099" spans="1:18" hidden="1" outlineLevel="2" x14ac:dyDescent="0.35">
      <c r="A1099" s="209" t="str">
        <f>'Usages industrie'!A48</f>
        <v>Usage industriel n°45</v>
      </c>
      <c r="B1099" s="209" t="s">
        <v>637</v>
      </c>
      <c r="C1099" s="209"/>
      <c r="D1099" s="210">
        <f>IF(B$1045&lt;&gt;"",IF(B$1045='Usages industrie'!$K48,'Usages industrie'!J48,0),0)</f>
        <v>0</v>
      </c>
      <c r="E1099" s="210">
        <f t="shared" si="96"/>
        <v>0</v>
      </c>
      <c r="F1099" s="210">
        <f t="shared" si="96"/>
        <v>0</v>
      </c>
      <c r="G1099" s="210">
        <f t="shared" si="96"/>
        <v>0</v>
      </c>
      <c r="H1099" s="210">
        <f t="shared" si="96"/>
        <v>0</v>
      </c>
      <c r="I1099" s="210">
        <f t="shared" si="96"/>
        <v>0</v>
      </c>
      <c r="J1099" s="210">
        <f t="shared" si="96"/>
        <v>0</v>
      </c>
      <c r="K1099" s="210">
        <f t="shared" si="96"/>
        <v>0</v>
      </c>
      <c r="L1099" s="210">
        <f t="shared" si="96"/>
        <v>0</v>
      </c>
      <c r="M1099" s="210">
        <f t="shared" si="96"/>
        <v>0</v>
      </c>
      <c r="N1099" s="210">
        <f t="shared" si="96"/>
        <v>0</v>
      </c>
      <c r="O1099" s="210">
        <f t="shared" si="96"/>
        <v>0</v>
      </c>
      <c r="P1099" s="210">
        <f t="shared" si="96"/>
        <v>0</v>
      </c>
      <c r="Q1099" s="210">
        <f t="shared" si="96"/>
        <v>0</v>
      </c>
      <c r="R1099" s="210">
        <f t="shared" si="96"/>
        <v>0</v>
      </c>
    </row>
    <row r="1100" spans="1:18" hidden="1" outlineLevel="2" x14ac:dyDescent="0.35">
      <c r="A1100" s="209" t="str">
        <f>'Usages industrie'!A49</f>
        <v>Usage industriel n°46</v>
      </c>
      <c r="B1100" s="209" t="s">
        <v>637</v>
      </c>
      <c r="C1100" s="209"/>
      <c r="D1100" s="210">
        <f>IF(B$1045&lt;&gt;"",IF(B$1045='Usages industrie'!$K49,'Usages industrie'!J49,0),0)</f>
        <v>0</v>
      </c>
      <c r="E1100" s="210">
        <f t="shared" si="96"/>
        <v>0</v>
      </c>
      <c r="F1100" s="210">
        <f t="shared" si="96"/>
        <v>0</v>
      </c>
      <c r="G1100" s="210">
        <f t="shared" si="96"/>
        <v>0</v>
      </c>
      <c r="H1100" s="210">
        <f t="shared" si="96"/>
        <v>0</v>
      </c>
      <c r="I1100" s="210">
        <f t="shared" si="96"/>
        <v>0</v>
      </c>
      <c r="J1100" s="210">
        <f t="shared" si="96"/>
        <v>0</v>
      </c>
      <c r="K1100" s="210">
        <f t="shared" si="96"/>
        <v>0</v>
      </c>
      <c r="L1100" s="210">
        <f t="shared" si="96"/>
        <v>0</v>
      </c>
      <c r="M1100" s="210">
        <f t="shared" si="96"/>
        <v>0</v>
      </c>
      <c r="N1100" s="210">
        <f t="shared" si="96"/>
        <v>0</v>
      </c>
      <c r="O1100" s="210">
        <f t="shared" si="96"/>
        <v>0</v>
      </c>
      <c r="P1100" s="210">
        <f t="shared" si="96"/>
        <v>0</v>
      </c>
      <c r="Q1100" s="210">
        <f t="shared" si="96"/>
        <v>0</v>
      </c>
      <c r="R1100" s="210">
        <f t="shared" si="96"/>
        <v>0</v>
      </c>
    </row>
    <row r="1101" spans="1:18" hidden="1" outlineLevel="2" x14ac:dyDescent="0.35">
      <c r="A1101" s="209" t="str">
        <f>'Usages industrie'!A50</f>
        <v>Usage industriel n°47</v>
      </c>
      <c r="B1101" s="209" t="s">
        <v>637</v>
      </c>
      <c r="C1101" s="209"/>
      <c r="D1101" s="210">
        <f>IF(B$1045&lt;&gt;"",IF(B$1045='Usages industrie'!$K50,'Usages industrie'!J50,0),0)</f>
        <v>0</v>
      </c>
      <c r="E1101" s="210">
        <f t="shared" si="96"/>
        <v>0</v>
      </c>
      <c r="F1101" s="210">
        <f t="shared" si="96"/>
        <v>0</v>
      </c>
      <c r="G1101" s="210">
        <f t="shared" si="96"/>
        <v>0</v>
      </c>
      <c r="H1101" s="210">
        <f t="shared" si="96"/>
        <v>0</v>
      </c>
      <c r="I1101" s="210">
        <f t="shared" si="96"/>
        <v>0</v>
      </c>
      <c r="J1101" s="210">
        <f t="shared" si="96"/>
        <v>0</v>
      </c>
      <c r="K1101" s="210">
        <f t="shared" si="96"/>
        <v>0</v>
      </c>
      <c r="L1101" s="210">
        <f t="shared" si="96"/>
        <v>0</v>
      </c>
      <c r="M1101" s="210">
        <f t="shared" si="96"/>
        <v>0</v>
      </c>
      <c r="N1101" s="210">
        <f t="shared" si="96"/>
        <v>0</v>
      </c>
      <c r="O1101" s="210">
        <f t="shared" si="96"/>
        <v>0</v>
      </c>
      <c r="P1101" s="210">
        <f t="shared" si="96"/>
        <v>0</v>
      </c>
      <c r="Q1101" s="210">
        <f t="shared" si="96"/>
        <v>0</v>
      </c>
      <c r="R1101" s="210">
        <f t="shared" si="96"/>
        <v>0</v>
      </c>
    </row>
    <row r="1102" spans="1:18" hidden="1" outlineLevel="2" x14ac:dyDescent="0.35">
      <c r="A1102" s="209" t="str">
        <f>'Usages industrie'!A51</f>
        <v>Usage industriel n°48</v>
      </c>
      <c r="B1102" s="209" t="s">
        <v>637</v>
      </c>
      <c r="C1102" s="209"/>
      <c r="D1102" s="210">
        <f>IF(B$1045&lt;&gt;"",IF(B$1045='Usages industrie'!$K51,'Usages industrie'!J51,0),0)</f>
        <v>0</v>
      </c>
      <c r="E1102" s="210">
        <f t="shared" si="96"/>
        <v>0</v>
      </c>
      <c r="F1102" s="210">
        <f t="shared" si="96"/>
        <v>0</v>
      </c>
      <c r="G1102" s="210">
        <f t="shared" si="96"/>
        <v>0</v>
      </c>
      <c r="H1102" s="210">
        <f t="shared" si="96"/>
        <v>0</v>
      </c>
      <c r="I1102" s="210">
        <f t="shared" si="96"/>
        <v>0</v>
      </c>
      <c r="J1102" s="210">
        <f t="shared" si="96"/>
        <v>0</v>
      </c>
      <c r="K1102" s="210">
        <f t="shared" si="96"/>
        <v>0</v>
      </c>
      <c r="L1102" s="210">
        <f t="shared" si="96"/>
        <v>0</v>
      </c>
      <c r="M1102" s="210">
        <f t="shared" si="96"/>
        <v>0</v>
      </c>
      <c r="N1102" s="210">
        <f t="shared" si="96"/>
        <v>0</v>
      </c>
      <c r="O1102" s="210">
        <f t="shared" si="96"/>
        <v>0</v>
      </c>
      <c r="P1102" s="210">
        <f t="shared" si="96"/>
        <v>0</v>
      </c>
      <c r="Q1102" s="210">
        <f t="shared" si="96"/>
        <v>0</v>
      </c>
      <c r="R1102" s="210">
        <f t="shared" si="96"/>
        <v>0</v>
      </c>
    </row>
    <row r="1103" spans="1:18" hidden="1" outlineLevel="2" x14ac:dyDescent="0.35">
      <c r="A1103" s="209" t="str">
        <f>'Usages industrie'!A52</f>
        <v>Usage industriel n°49</v>
      </c>
      <c r="B1103" s="209" t="s">
        <v>637</v>
      </c>
      <c r="C1103" s="209"/>
      <c r="D1103" s="210">
        <f>IF(B$1045&lt;&gt;"",IF(B$1045='Usages industrie'!$K52,'Usages industrie'!J52,0),0)</f>
        <v>0</v>
      </c>
      <c r="E1103" s="210">
        <f t="shared" si="96"/>
        <v>0</v>
      </c>
      <c r="F1103" s="210">
        <f t="shared" si="96"/>
        <v>0</v>
      </c>
      <c r="G1103" s="210">
        <f t="shared" si="96"/>
        <v>0</v>
      </c>
      <c r="H1103" s="210">
        <f t="shared" si="96"/>
        <v>0</v>
      </c>
      <c r="I1103" s="210">
        <f t="shared" si="96"/>
        <v>0</v>
      </c>
      <c r="J1103" s="210">
        <f t="shared" si="96"/>
        <v>0</v>
      </c>
      <c r="K1103" s="210">
        <f t="shared" si="96"/>
        <v>0</v>
      </c>
      <c r="L1103" s="210">
        <f t="shared" si="96"/>
        <v>0</v>
      </c>
      <c r="M1103" s="210">
        <f t="shared" si="96"/>
        <v>0</v>
      </c>
      <c r="N1103" s="210">
        <f t="shared" si="96"/>
        <v>0</v>
      </c>
      <c r="O1103" s="210">
        <f t="shared" si="96"/>
        <v>0</v>
      </c>
      <c r="P1103" s="210">
        <f t="shared" si="96"/>
        <v>0</v>
      </c>
      <c r="Q1103" s="210">
        <f t="shared" si="96"/>
        <v>0</v>
      </c>
      <c r="R1103" s="210">
        <f t="shared" si="96"/>
        <v>0</v>
      </c>
    </row>
    <row r="1104" spans="1:18" hidden="1" outlineLevel="2" x14ac:dyDescent="0.35">
      <c r="A1104" s="209" t="str">
        <f>'Usages industrie'!A53</f>
        <v>Usage industriel n°50</v>
      </c>
      <c r="B1104" s="209" t="s">
        <v>637</v>
      </c>
      <c r="C1104" s="209"/>
      <c r="D1104" s="210">
        <f>IF(B$1045&lt;&gt;"",IF(B$1045='Usages industrie'!$K53,'Usages industrie'!J53,0),0)</f>
        <v>0</v>
      </c>
      <c r="E1104" s="210">
        <f t="shared" si="96"/>
        <v>0</v>
      </c>
      <c r="F1104" s="210">
        <f t="shared" si="96"/>
        <v>0</v>
      </c>
      <c r="G1104" s="210">
        <f t="shared" si="96"/>
        <v>0</v>
      </c>
      <c r="H1104" s="210">
        <f t="shared" si="96"/>
        <v>0</v>
      </c>
      <c r="I1104" s="210">
        <f t="shared" si="96"/>
        <v>0</v>
      </c>
      <c r="J1104" s="210">
        <f t="shared" si="96"/>
        <v>0</v>
      </c>
      <c r="K1104" s="210">
        <f t="shared" si="96"/>
        <v>0</v>
      </c>
      <c r="L1104" s="210">
        <f t="shared" si="96"/>
        <v>0</v>
      </c>
      <c r="M1104" s="210">
        <f t="shared" si="96"/>
        <v>0</v>
      </c>
      <c r="N1104" s="210">
        <f t="shared" si="96"/>
        <v>0</v>
      </c>
      <c r="O1104" s="210">
        <f t="shared" si="96"/>
        <v>0</v>
      </c>
      <c r="P1104" s="210">
        <f t="shared" si="96"/>
        <v>0</v>
      </c>
      <c r="Q1104" s="210">
        <f t="shared" si="96"/>
        <v>0</v>
      </c>
      <c r="R1104" s="210">
        <f t="shared" si="96"/>
        <v>0</v>
      </c>
    </row>
    <row r="1105" spans="1:18" hidden="1" outlineLevel="1" collapsed="1" x14ac:dyDescent="0.35">
      <c r="A1105" s="209" t="s">
        <v>638</v>
      </c>
      <c r="B1105" s="209"/>
      <c r="C1105" s="209"/>
      <c r="D1105" s="210">
        <f t="shared" ref="D1105:R1105" si="97">SUM(D1055:D1104)</f>
        <v>0</v>
      </c>
      <c r="E1105" s="210">
        <f t="shared" si="97"/>
        <v>0</v>
      </c>
      <c r="F1105" s="210">
        <f t="shared" si="97"/>
        <v>0</v>
      </c>
      <c r="G1105" s="210">
        <f t="shared" si="97"/>
        <v>0</v>
      </c>
      <c r="H1105" s="210">
        <f t="shared" si="97"/>
        <v>0</v>
      </c>
      <c r="I1105" s="210">
        <f t="shared" si="97"/>
        <v>0</v>
      </c>
      <c r="J1105" s="210">
        <f t="shared" si="97"/>
        <v>0</v>
      </c>
      <c r="K1105" s="210">
        <f t="shared" si="97"/>
        <v>0</v>
      </c>
      <c r="L1105" s="210">
        <f t="shared" si="97"/>
        <v>0</v>
      </c>
      <c r="M1105" s="210">
        <f t="shared" si="97"/>
        <v>0</v>
      </c>
      <c r="N1105" s="210">
        <f t="shared" si="97"/>
        <v>0</v>
      </c>
      <c r="O1105" s="210">
        <f t="shared" si="97"/>
        <v>0</v>
      </c>
      <c r="P1105" s="210">
        <f t="shared" si="97"/>
        <v>0</v>
      </c>
      <c r="Q1105" s="210">
        <f t="shared" si="97"/>
        <v>0</v>
      </c>
      <c r="R1105" s="210">
        <f t="shared" si="97"/>
        <v>0</v>
      </c>
    </row>
    <row r="1106" spans="1:18" hidden="1" outlineLevel="2" x14ac:dyDescent="0.35">
      <c r="A1106" s="209" t="str">
        <f>'Usages industrie'!A4</f>
        <v>Usage industriel n°1</v>
      </c>
      <c r="B1106" s="209" t="s">
        <v>639</v>
      </c>
      <c r="C1106" s="209"/>
      <c r="D1106" s="210">
        <f>D1055*'Usages industrie'!$O4*(1+'Usages industrie'!$P4)^(D$1049-$D$1049)/1000</f>
        <v>0</v>
      </c>
      <c r="E1106" s="210">
        <f>E1055*'Usages industrie'!$O4*(1+'Usages industrie'!$P4)^(E$1049-$D$1049)/1000</f>
        <v>0</v>
      </c>
      <c r="F1106" s="210">
        <f>F1055*'Usages industrie'!$O4*(1+'Usages industrie'!$P4)^(F$1049-$D$1049)/1000</f>
        <v>0</v>
      </c>
      <c r="G1106" s="210">
        <f>G1055*'Usages industrie'!$O4*(1+'Usages industrie'!$P4)^(G$1049-$D$1049)/1000</f>
        <v>0</v>
      </c>
      <c r="H1106" s="210">
        <f>H1055*'Usages industrie'!$O4*(1+'Usages industrie'!$P4)^(H$1049-$D$1049)/1000</f>
        <v>0</v>
      </c>
      <c r="I1106" s="210">
        <f>I1055*'Usages industrie'!$O4*(1+'Usages industrie'!$P4)^(I$1049-$D$1049)/1000</f>
        <v>0</v>
      </c>
      <c r="J1106" s="210">
        <f>J1055*'Usages industrie'!$O4*(1+'Usages industrie'!$P4)^(J$1049-$D$1049)/1000</f>
        <v>0</v>
      </c>
      <c r="K1106" s="210">
        <f>K1055*'Usages industrie'!$O4*(1+'Usages industrie'!$P4)^(K$1049-$D$1049)/1000</f>
        <v>0</v>
      </c>
      <c r="L1106" s="210">
        <f>L1055*'Usages industrie'!$O4*(1+'Usages industrie'!$P4)^(L$1049-$D$1049)/1000</f>
        <v>0</v>
      </c>
      <c r="M1106" s="210">
        <f>M1055*'Usages industrie'!$O4*(1+'Usages industrie'!$P4)^(M$1049-$D$1049)/1000</f>
        <v>0</v>
      </c>
      <c r="N1106" s="210">
        <f>N1055*'Usages industrie'!$O4*(1+'Usages industrie'!$P4)^(N$1049-$D$1049)/1000</f>
        <v>0</v>
      </c>
      <c r="O1106" s="210">
        <f>O1055*'Usages industrie'!$O4*(1+'Usages industrie'!$P4)^(O$1049-$D$1049)/1000</f>
        <v>0</v>
      </c>
      <c r="P1106" s="210">
        <f>P1055*'Usages industrie'!$O4*(1+'Usages industrie'!$P4)^(P$1049-$D$1049)/1000</f>
        <v>0</v>
      </c>
      <c r="Q1106" s="210">
        <f>Q1055*'Usages industrie'!$O4*(1+'Usages industrie'!$P4)^(Q$1049-$D$1049)/1000</f>
        <v>0</v>
      </c>
      <c r="R1106" s="210">
        <f>R1055*'Usages industrie'!$O4*(1+'Usages industrie'!$P4)^(R$1049-$D$1049)/1000</f>
        <v>0</v>
      </c>
    </row>
    <row r="1107" spans="1:18" hidden="1" outlineLevel="2" x14ac:dyDescent="0.35">
      <c r="A1107" s="209" t="str">
        <f>'Usages industrie'!A5</f>
        <v>Usage industriel n°2</v>
      </c>
      <c r="B1107" s="209" t="s">
        <v>639</v>
      </c>
      <c r="C1107" s="209"/>
      <c r="D1107" s="210">
        <f>D1056*'Usages industrie'!$O5*(1+'Usages industrie'!$P5)^(D$1049-$D$1049)/1000</f>
        <v>0</v>
      </c>
      <c r="E1107" s="210">
        <f>E1056*'Usages industrie'!$O5*(1+'Usages industrie'!$P5)^(E$1049-$D$1049)/1000</f>
        <v>0</v>
      </c>
      <c r="F1107" s="210">
        <f>F1056*'Usages industrie'!$O5*(1+'Usages industrie'!$P5)^(F$1049-$D$1049)/1000</f>
        <v>0</v>
      </c>
      <c r="G1107" s="210">
        <f>G1056*'Usages industrie'!$O5*(1+'Usages industrie'!$P5)^(G$1049-$D$1049)/1000</f>
        <v>0</v>
      </c>
      <c r="H1107" s="210">
        <f>H1056*'Usages industrie'!$O5*(1+'Usages industrie'!$P5)^(H$1049-$D$1049)/1000</f>
        <v>0</v>
      </c>
      <c r="I1107" s="210">
        <f>I1056*'Usages industrie'!$O5*(1+'Usages industrie'!$P5)^(I$1049-$D$1049)/1000</f>
        <v>0</v>
      </c>
      <c r="J1107" s="210">
        <f>J1056*'Usages industrie'!$O5*(1+'Usages industrie'!$P5)^(J$1049-$D$1049)/1000</f>
        <v>0</v>
      </c>
      <c r="K1107" s="210">
        <f>K1056*'Usages industrie'!$O5*(1+'Usages industrie'!$P5)^(K$1049-$D$1049)/1000</f>
        <v>0</v>
      </c>
      <c r="L1107" s="210">
        <f>L1056*'Usages industrie'!$O5*(1+'Usages industrie'!$P5)^(L$1049-$D$1049)/1000</f>
        <v>0</v>
      </c>
      <c r="M1107" s="210">
        <f>M1056*'Usages industrie'!$O5*(1+'Usages industrie'!$P5)^(M$1049-$D$1049)/1000</f>
        <v>0</v>
      </c>
      <c r="N1107" s="210">
        <f>N1056*'Usages industrie'!$O5*(1+'Usages industrie'!$P5)^(N$1049-$D$1049)/1000</f>
        <v>0</v>
      </c>
      <c r="O1107" s="210">
        <f>O1056*'Usages industrie'!$O5*(1+'Usages industrie'!$P5)^(O$1049-$D$1049)/1000</f>
        <v>0</v>
      </c>
      <c r="P1107" s="210">
        <f>P1056*'Usages industrie'!$O5*(1+'Usages industrie'!$P5)^(P$1049-$D$1049)/1000</f>
        <v>0</v>
      </c>
      <c r="Q1107" s="210">
        <f>Q1056*'Usages industrie'!$O5*(1+'Usages industrie'!$P5)^(Q$1049-$D$1049)/1000</f>
        <v>0</v>
      </c>
      <c r="R1107" s="210">
        <f>R1056*'Usages industrie'!$O5*(1+'Usages industrie'!$P5)^(R$1049-$D$1049)/1000</f>
        <v>0</v>
      </c>
    </row>
    <row r="1108" spans="1:18" hidden="1" outlineLevel="2" x14ac:dyDescent="0.35">
      <c r="A1108" s="209" t="str">
        <f>'Usages industrie'!A6</f>
        <v>Usage industriel n°3</v>
      </c>
      <c r="B1108" s="209" t="s">
        <v>639</v>
      </c>
      <c r="C1108" s="209"/>
      <c r="D1108" s="210">
        <f>D1057*'Usages industrie'!$O6*(1+'Usages industrie'!$P6)^(D$1049-$D$1049)/1000</f>
        <v>0</v>
      </c>
      <c r="E1108" s="210">
        <f>E1057*'Usages industrie'!$O6*(1+'Usages industrie'!$P6)^(E$1049-$D$1049)/1000</f>
        <v>0</v>
      </c>
      <c r="F1108" s="210">
        <f>F1057*'Usages industrie'!$O6*(1+'Usages industrie'!$P6)^(F$1049-$D$1049)/1000</f>
        <v>0</v>
      </c>
      <c r="G1108" s="210">
        <f>G1057*'Usages industrie'!$O6*(1+'Usages industrie'!$P6)^(G$1049-$D$1049)/1000</f>
        <v>0</v>
      </c>
      <c r="H1108" s="210">
        <f>H1057*'Usages industrie'!$O6*(1+'Usages industrie'!$P6)^(H$1049-$D$1049)/1000</f>
        <v>0</v>
      </c>
      <c r="I1108" s="210">
        <f>I1057*'Usages industrie'!$O6*(1+'Usages industrie'!$P6)^(I$1049-$D$1049)/1000</f>
        <v>0</v>
      </c>
      <c r="J1108" s="210">
        <f>J1057*'Usages industrie'!$O6*(1+'Usages industrie'!$P6)^(J$1049-$D$1049)/1000</f>
        <v>0</v>
      </c>
      <c r="K1108" s="210">
        <f>K1057*'Usages industrie'!$O6*(1+'Usages industrie'!$P6)^(K$1049-$D$1049)/1000</f>
        <v>0</v>
      </c>
      <c r="L1108" s="210">
        <f>L1057*'Usages industrie'!$O6*(1+'Usages industrie'!$P6)^(L$1049-$D$1049)/1000</f>
        <v>0</v>
      </c>
      <c r="M1108" s="210">
        <f>M1057*'Usages industrie'!$O6*(1+'Usages industrie'!$P6)^(M$1049-$D$1049)/1000</f>
        <v>0</v>
      </c>
      <c r="N1108" s="210">
        <f>N1057*'Usages industrie'!$O6*(1+'Usages industrie'!$P6)^(N$1049-$D$1049)/1000</f>
        <v>0</v>
      </c>
      <c r="O1108" s="210">
        <f>O1057*'Usages industrie'!$O6*(1+'Usages industrie'!$P6)^(O$1049-$D$1049)/1000</f>
        <v>0</v>
      </c>
      <c r="P1108" s="210">
        <f>P1057*'Usages industrie'!$O6*(1+'Usages industrie'!$P6)^(P$1049-$D$1049)/1000</f>
        <v>0</v>
      </c>
      <c r="Q1108" s="210">
        <f>Q1057*'Usages industrie'!$O6*(1+'Usages industrie'!$P6)^(Q$1049-$D$1049)/1000</f>
        <v>0</v>
      </c>
      <c r="R1108" s="210">
        <f>R1057*'Usages industrie'!$O6*(1+'Usages industrie'!$P6)^(R$1049-$D$1049)/1000</f>
        <v>0</v>
      </c>
    </row>
    <row r="1109" spans="1:18" hidden="1" outlineLevel="2" x14ac:dyDescent="0.35">
      <c r="A1109" s="209" t="str">
        <f>'Usages industrie'!A7</f>
        <v>Usage industriel n°4</v>
      </c>
      <c r="B1109" s="209" t="s">
        <v>639</v>
      </c>
      <c r="C1109" s="209"/>
      <c r="D1109" s="210">
        <f>D1058*'Usages industrie'!$O7*(1+'Usages industrie'!$P7)^(D$1049-$D$1049)/1000</f>
        <v>0</v>
      </c>
      <c r="E1109" s="210">
        <f>E1058*'Usages industrie'!$O7*(1+'Usages industrie'!$P7)^(E$1049-$D$1049)/1000</f>
        <v>0</v>
      </c>
      <c r="F1109" s="210">
        <f>F1058*'Usages industrie'!$O7*(1+'Usages industrie'!$P7)^(F$1049-$D$1049)/1000</f>
        <v>0</v>
      </c>
      <c r="G1109" s="210">
        <f>G1058*'Usages industrie'!$O7*(1+'Usages industrie'!$P7)^(G$1049-$D$1049)/1000</f>
        <v>0</v>
      </c>
      <c r="H1109" s="210">
        <f>H1058*'Usages industrie'!$O7*(1+'Usages industrie'!$P7)^(H$1049-$D$1049)/1000</f>
        <v>0</v>
      </c>
      <c r="I1109" s="210">
        <f>I1058*'Usages industrie'!$O7*(1+'Usages industrie'!$P7)^(I$1049-$D$1049)/1000</f>
        <v>0</v>
      </c>
      <c r="J1109" s="210">
        <f>J1058*'Usages industrie'!$O7*(1+'Usages industrie'!$P7)^(J$1049-$D$1049)/1000</f>
        <v>0</v>
      </c>
      <c r="K1109" s="210">
        <f>K1058*'Usages industrie'!$O7*(1+'Usages industrie'!$P7)^(K$1049-$D$1049)/1000</f>
        <v>0</v>
      </c>
      <c r="L1109" s="210">
        <f>L1058*'Usages industrie'!$O7*(1+'Usages industrie'!$P7)^(L$1049-$D$1049)/1000</f>
        <v>0</v>
      </c>
      <c r="M1109" s="210">
        <f>M1058*'Usages industrie'!$O7*(1+'Usages industrie'!$P7)^(M$1049-$D$1049)/1000</f>
        <v>0</v>
      </c>
      <c r="N1109" s="210">
        <f>N1058*'Usages industrie'!$O7*(1+'Usages industrie'!$P7)^(N$1049-$D$1049)/1000</f>
        <v>0</v>
      </c>
      <c r="O1109" s="210">
        <f>O1058*'Usages industrie'!$O7*(1+'Usages industrie'!$P7)^(O$1049-$D$1049)/1000</f>
        <v>0</v>
      </c>
      <c r="P1109" s="210">
        <f>P1058*'Usages industrie'!$O7*(1+'Usages industrie'!$P7)^(P$1049-$D$1049)/1000</f>
        <v>0</v>
      </c>
      <c r="Q1109" s="210">
        <f>Q1058*'Usages industrie'!$O7*(1+'Usages industrie'!$P7)^(Q$1049-$D$1049)/1000</f>
        <v>0</v>
      </c>
      <c r="R1109" s="210">
        <f>R1058*'Usages industrie'!$O7*(1+'Usages industrie'!$P7)^(R$1049-$D$1049)/1000</f>
        <v>0</v>
      </c>
    </row>
    <row r="1110" spans="1:18" hidden="1" outlineLevel="2" x14ac:dyDescent="0.35">
      <c r="A1110" s="209" t="str">
        <f>'Usages industrie'!A8</f>
        <v>Usage industriel n°5</v>
      </c>
      <c r="B1110" s="209" t="s">
        <v>639</v>
      </c>
      <c r="C1110" s="209"/>
      <c r="D1110" s="210">
        <f>D1059*'Usages industrie'!$O8*(1+'Usages industrie'!$P8)^(D$1049-$D$1049)/1000</f>
        <v>0</v>
      </c>
      <c r="E1110" s="210">
        <f>E1059*'Usages industrie'!$O8*(1+'Usages industrie'!$P8)^(E$1049-$D$1049)/1000</f>
        <v>0</v>
      </c>
      <c r="F1110" s="210">
        <f>F1059*'Usages industrie'!$O8*(1+'Usages industrie'!$P8)^(F$1049-$D$1049)/1000</f>
        <v>0</v>
      </c>
      <c r="G1110" s="210">
        <f>G1059*'Usages industrie'!$O8*(1+'Usages industrie'!$P8)^(G$1049-$D$1049)/1000</f>
        <v>0</v>
      </c>
      <c r="H1110" s="210">
        <f>H1059*'Usages industrie'!$O8*(1+'Usages industrie'!$P8)^(H$1049-$D$1049)/1000</f>
        <v>0</v>
      </c>
      <c r="I1110" s="210">
        <f>I1059*'Usages industrie'!$O8*(1+'Usages industrie'!$P8)^(I$1049-$D$1049)/1000</f>
        <v>0</v>
      </c>
      <c r="J1110" s="210">
        <f>J1059*'Usages industrie'!$O8*(1+'Usages industrie'!$P8)^(J$1049-$D$1049)/1000</f>
        <v>0</v>
      </c>
      <c r="K1110" s="210">
        <f>K1059*'Usages industrie'!$O8*(1+'Usages industrie'!$P8)^(K$1049-$D$1049)/1000</f>
        <v>0</v>
      </c>
      <c r="L1110" s="210">
        <f>L1059*'Usages industrie'!$O8*(1+'Usages industrie'!$P8)^(L$1049-$D$1049)/1000</f>
        <v>0</v>
      </c>
      <c r="M1110" s="210">
        <f>M1059*'Usages industrie'!$O8*(1+'Usages industrie'!$P8)^(M$1049-$D$1049)/1000</f>
        <v>0</v>
      </c>
      <c r="N1110" s="210">
        <f>N1059*'Usages industrie'!$O8*(1+'Usages industrie'!$P8)^(N$1049-$D$1049)/1000</f>
        <v>0</v>
      </c>
      <c r="O1110" s="210">
        <f>O1059*'Usages industrie'!$O8*(1+'Usages industrie'!$P8)^(O$1049-$D$1049)/1000</f>
        <v>0</v>
      </c>
      <c r="P1110" s="210">
        <f>P1059*'Usages industrie'!$O8*(1+'Usages industrie'!$P8)^(P$1049-$D$1049)/1000</f>
        <v>0</v>
      </c>
      <c r="Q1110" s="210">
        <f>Q1059*'Usages industrie'!$O8*(1+'Usages industrie'!$P8)^(Q$1049-$D$1049)/1000</f>
        <v>0</v>
      </c>
      <c r="R1110" s="210">
        <f>R1059*'Usages industrie'!$O8*(1+'Usages industrie'!$P8)^(R$1049-$D$1049)/1000</f>
        <v>0</v>
      </c>
    </row>
    <row r="1111" spans="1:18" hidden="1" outlineLevel="2" x14ac:dyDescent="0.35">
      <c r="A1111" s="209" t="str">
        <f>'Usages industrie'!A9</f>
        <v>Usage industriel n°6</v>
      </c>
      <c r="B1111" s="209" t="s">
        <v>639</v>
      </c>
      <c r="C1111" s="209"/>
      <c r="D1111" s="210">
        <f>D1060*'Usages industrie'!$O9*(1+'Usages industrie'!$P9)^(D$1049-$D$1049)/1000</f>
        <v>0</v>
      </c>
      <c r="E1111" s="210">
        <f>E1060*'Usages industrie'!$O9*(1+'Usages industrie'!$P9)^(E$1049-$D$1049)/1000</f>
        <v>0</v>
      </c>
      <c r="F1111" s="210">
        <f>F1060*'Usages industrie'!$O9*(1+'Usages industrie'!$P9)^(F$1049-$D$1049)/1000</f>
        <v>0</v>
      </c>
      <c r="G1111" s="210">
        <f>G1060*'Usages industrie'!$O9*(1+'Usages industrie'!$P9)^(G$1049-$D$1049)/1000</f>
        <v>0</v>
      </c>
      <c r="H1111" s="210">
        <f>H1060*'Usages industrie'!$O9*(1+'Usages industrie'!$P9)^(H$1049-$D$1049)/1000</f>
        <v>0</v>
      </c>
      <c r="I1111" s="210">
        <f>I1060*'Usages industrie'!$O9*(1+'Usages industrie'!$P9)^(I$1049-$D$1049)/1000</f>
        <v>0</v>
      </c>
      <c r="J1111" s="210">
        <f>J1060*'Usages industrie'!$O9*(1+'Usages industrie'!$P9)^(J$1049-$D$1049)/1000</f>
        <v>0</v>
      </c>
      <c r="K1111" s="210">
        <f>K1060*'Usages industrie'!$O9*(1+'Usages industrie'!$P9)^(K$1049-$D$1049)/1000</f>
        <v>0</v>
      </c>
      <c r="L1111" s="210">
        <f>L1060*'Usages industrie'!$O9*(1+'Usages industrie'!$P9)^(L$1049-$D$1049)/1000</f>
        <v>0</v>
      </c>
      <c r="M1111" s="210">
        <f>M1060*'Usages industrie'!$O9*(1+'Usages industrie'!$P9)^(M$1049-$D$1049)/1000</f>
        <v>0</v>
      </c>
      <c r="N1111" s="210">
        <f>N1060*'Usages industrie'!$O9*(1+'Usages industrie'!$P9)^(N$1049-$D$1049)/1000</f>
        <v>0</v>
      </c>
      <c r="O1111" s="210">
        <f>O1060*'Usages industrie'!$O9*(1+'Usages industrie'!$P9)^(O$1049-$D$1049)/1000</f>
        <v>0</v>
      </c>
      <c r="P1111" s="210">
        <f>P1060*'Usages industrie'!$O9*(1+'Usages industrie'!$P9)^(P$1049-$D$1049)/1000</f>
        <v>0</v>
      </c>
      <c r="Q1111" s="210">
        <f>Q1060*'Usages industrie'!$O9*(1+'Usages industrie'!$P9)^(Q$1049-$D$1049)/1000</f>
        <v>0</v>
      </c>
      <c r="R1111" s="210">
        <f>R1060*'Usages industrie'!$O9*(1+'Usages industrie'!$P9)^(R$1049-$D$1049)/1000</f>
        <v>0</v>
      </c>
    </row>
    <row r="1112" spans="1:18" hidden="1" outlineLevel="2" x14ac:dyDescent="0.35">
      <c r="A1112" s="209" t="str">
        <f>'Usages industrie'!A10</f>
        <v>Usage industriel n°7</v>
      </c>
      <c r="B1112" s="209" t="s">
        <v>639</v>
      </c>
      <c r="C1112" s="209"/>
      <c r="D1112" s="210">
        <f>D1061*'Usages industrie'!$O10*(1+'Usages industrie'!$P10)^(D$1049-$D$1049)/1000</f>
        <v>0</v>
      </c>
      <c r="E1112" s="210">
        <f>E1061*'Usages industrie'!$O10*(1+'Usages industrie'!$P10)^(E$1049-$D$1049)/1000</f>
        <v>0</v>
      </c>
      <c r="F1112" s="210">
        <f>F1061*'Usages industrie'!$O10*(1+'Usages industrie'!$P10)^(F$1049-$D$1049)/1000</f>
        <v>0</v>
      </c>
      <c r="G1112" s="210">
        <f>G1061*'Usages industrie'!$O10*(1+'Usages industrie'!$P10)^(G$1049-$D$1049)/1000</f>
        <v>0</v>
      </c>
      <c r="H1112" s="210">
        <f>H1061*'Usages industrie'!$O10*(1+'Usages industrie'!$P10)^(H$1049-$D$1049)/1000</f>
        <v>0</v>
      </c>
      <c r="I1112" s="210">
        <f>I1061*'Usages industrie'!$O10*(1+'Usages industrie'!$P10)^(I$1049-$D$1049)/1000</f>
        <v>0</v>
      </c>
      <c r="J1112" s="210">
        <f>J1061*'Usages industrie'!$O10*(1+'Usages industrie'!$P10)^(J$1049-$D$1049)/1000</f>
        <v>0</v>
      </c>
      <c r="K1112" s="210">
        <f>K1061*'Usages industrie'!$O10*(1+'Usages industrie'!$P10)^(K$1049-$D$1049)/1000</f>
        <v>0</v>
      </c>
      <c r="L1112" s="210">
        <f>L1061*'Usages industrie'!$O10*(1+'Usages industrie'!$P10)^(L$1049-$D$1049)/1000</f>
        <v>0</v>
      </c>
      <c r="M1112" s="210">
        <f>M1061*'Usages industrie'!$O10*(1+'Usages industrie'!$P10)^(M$1049-$D$1049)/1000</f>
        <v>0</v>
      </c>
      <c r="N1112" s="210">
        <f>N1061*'Usages industrie'!$O10*(1+'Usages industrie'!$P10)^(N$1049-$D$1049)/1000</f>
        <v>0</v>
      </c>
      <c r="O1112" s="210">
        <f>O1061*'Usages industrie'!$O10*(1+'Usages industrie'!$P10)^(O$1049-$D$1049)/1000</f>
        <v>0</v>
      </c>
      <c r="P1112" s="210">
        <f>P1061*'Usages industrie'!$O10*(1+'Usages industrie'!$P10)^(P$1049-$D$1049)/1000</f>
        <v>0</v>
      </c>
      <c r="Q1112" s="210">
        <f>Q1061*'Usages industrie'!$O10*(1+'Usages industrie'!$P10)^(Q$1049-$D$1049)/1000</f>
        <v>0</v>
      </c>
      <c r="R1112" s="210">
        <f>R1061*'Usages industrie'!$O10*(1+'Usages industrie'!$P10)^(R$1049-$D$1049)/1000</f>
        <v>0</v>
      </c>
    </row>
    <row r="1113" spans="1:18" hidden="1" outlineLevel="2" x14ac:dyDescent="0.35">
      <c r="A1113" s="209" t="str">
        <f>'Usages industrie'!A11</f>
        <v>Usage industriel n°8</v>
      </c>
      <c r="B1113" s="209" t="s">
        <v>639</v>
      </c>
      <c r="C1113" s="209"/>
      <c r="D1113" s="210">
        <f>D1062*'Usages industrie'!$O11*(1+'Usages industrie'!$P11)^(D$1049-$D$1049)/1000</f>
        <v>0</v>
      </c>
      <c r="E1113" s="210">
        <f>E1062*'Usages industrie'!$O11*(1+'Usages industrie'!$P11)^(E$1049-$D$1049)/1000</f>
        <v>0</v>
      </c>
      <c r="F1113" s="210">
        <f>F1062*'Usages industrie'!$O11*(1+'Usages industrie'!$P11)^(F$1049-$D$1049)/1000</f>
        <v>0</v>
      </c>
      <c r="G1113" s="210">
        <f>G1062*'Usages industrie'!$O11*(1+'Usages industrie'!$P11)^(G$1049-$D$1049)/1000</f>
        <v>0</v>
      </c>
      <c r="H1113" s="210">
        <f>H1062*'Usages industrie'!$O11*(1+'Usages industrie'!$P11)^(H$1049-$D$1049)/1000</f>
        <v>0</v>
      </c>
      <c r="I1113" s="210">
        <f>I1062*'Usages industrie'!$O11*(1+'Usages industrie'!$P11)^(I$1049-$D$1049)/1000</f>
        <v>0</v>
      </c>
      <c r="J1113" s="210">
        <f>J1062*'Usages industrie'!$O11*(1+'Usages industrie'!$P11)^(J$1049-$D$1049)/1000</f>
        <v>0</v>
      </c>
      <c r="K1113" s="210">
        <f>K1062*'Usages industrie'!$O11*(1+'Usages industrie'!$P11)^(K$1049-$D$1049)/1000</f>
        <v>0</v>
      </c>
      <c r="L1113" s="210">
        <f>L1062*'Usages industrie'!$O11*(1+'Usages industrie'!$P11)^(L$1049-$D$1049)/1000</f>
        <v>0</v>
      </c>
      <c r="M1113" s="210">
        <f>M1062*'Usages industrie'!$O11*(1+'Usages industrie'!$P11)^(M$1049-$D$1049)/1000</f>
        <v>0</v>
      </c>
      <c r="N1113" s="210">
        <f>N1062*'Usages industrie'!$O11*(1+'Usages industrie'!$P11)^(N$1049-$D$1049)/1000</f>
        <v>0</v>
      </c>
      <c r="O1113" s="210">
        <f>O1062*'Usages industrie'!$O11*(1+'Usages industrie'!$P11)^(O$1049-$D$1049)/1000</f>
        <v>0</v>
      </c>
      <c r="P1113" s="210">
        <f>P1062*'Usages industrie'!$O11*(1+'Usages industrie'!$P11)^(P$1049-$D$1049)/1000</f>
        <v>0</v>
      </c>
      <c r="Q1113" s="210">
        <f>Q1062*'Usages industrie'!$O11*(1+'Usages industrie'!$P11)^(Q$1049-$D$1049)/1000</f>
        <v>0</v>
      </c>
      <c r="R1113" s="210">
        <f>R1062*'Usages industrie'!$O11*(1+'Usages industrie'!$P11)^(R$1049-$D$1049)/1000</f>
        <v>0</v>
      </c>
    </row>
    <row r="1114" spans="1:18" hidden="1" outlineLevel="2" x14ac:dyDescent="0.35">
      <c r="A1114" s="209" t="str">
        <f>'Usages industrie'!A12</f>
        <v>Usage industriel n°9</v>
      </c>
      <c r="B1114" s="209" t="s">
        <v>639</v>
      </c>
      <c r="C1114" s="209"/>
      <c r="D1114" s="210">
        <f>D1063*'Usages industrie'!$O12*(1+'Usages industrie'!$P12)^(D$1049-$D$1049)/1000</f>
        <v>0</v>
      </c>
      <c r="E1114" s="210">
        <f>E1063*'Usages industrie'!$O12*(1+'Usages industrie'!$P12)^(E$1049-$D$1049)/1000</f>
        <v>0</v>
      </c>
      <c r="F1114" s="210">
        <f>F1063*'Usages industrie'!$O12*(1+'Usages industrie'!$P12)^(F$1049-$D$1049)/1000</f>
        <v>0</v>
      </c>
      <c r="G1114" s="210">
        <f>G1063*'Usages industrie'!$O12*(1+'Usages industrie'!$P12)^(G$1049-$D$1049)/1000</f>
        <v>0</v>
      </c>
      <c r="H1114" s="210">
        <f>H1063*'Usages industrie'!$O12*(1+'Usages industrie'!$P12)^(H$1049-$D$1049)/1000</f>
        <v>0</v>
      </c>
      <c r="I1114" s="210">
        <f>I1063*'Usages industrie'!$O12*(1+'Usages industrie'!$P12)^(I$1049-$D$1049)/1000</f>
        <v>0</v>
      </c>
      <c r="J1114" s="210">
        <f>J1063*'Usages industrie'!$O12*(1+'Usages industrie'!$P12)^(J$1049-$D$1049)/1000</f>
        <v>0</v>
      </c>
      <c r="K1114" s="210">
        <f>K1063*'Usages industrie'!$O12*(1+'Usages industrie'!$P12)^(K$1049-$D$1049)/1000</f>
        <v>0</v>
      </c>
      <c r="L1114" s="210">
        <f>L1063*'Usages industrie'!$O12*(1+'Usages industrie'!$P12)^(L$1049-$D$1049)/1000</f>
        <v>0</v>
      </c>
      <c r="M1114" s="210">
        <f>M1063*'Usages industrie'!$O12*(1+'Usages industrie'!$P12)^(M$1049-$D$1049)/1000</f>
        <v>0</v>
      </c>
      <c r="N1114" s="210">
        <f>N1063*'Usages industrie'!$O12*(1+'Usages industrie'!$P12)^(N$1049-$D$1049)/1000</f>
        <v>0</v>
      </c>
      <c r="O1114" s="210">
        <f>O1063*'Usages industrie'!$O12*(1+'Usages industrie'!$P12)^(O$1049-$D$1049)/1000</f>
        <v>0</v>
      </c>
      <c r="P1114" s="210">
        <f>P1063*'Usages industrie'!$O12*(1+'Usages industrie'!$P12)^(P$1049-$D$1049)/1000</f>
        <v>0</v>
      </c>
      <c r="Q1114" s="210">
        <f>Q1063*'Usages industrie'!$O12*(1+'Usages industrie'!$P12)^(Q$1049-$D$1049)/1000</f>
        <v>0</v>
      </c>
      <c r="R1114" s="210">
        <f>R1063*'Usages industrie'!$O12*(1+'Usages industrie'!$P12)^(R$1049-$D$1049)/1000</f>
        <v>0</v>
      </c>
    </row>
    <row r="1115" spans="1:18" hidden="1" outlineLevel="2" x14ac:dyDescent="0.35">
      <c r="A1115" s="209" t="str">
        <f>'Usages industrie'!A13</f>
        <v>Usage industriel n°10</v>
      </c>
      <c r="B1115" s="209" t="s">
        <v>639</v>
      </c>
      <c r="C1115" s="209"/>
      <c r="D1115" s="210">
        <f>D1064*'Usages industrie'!$O13*(1+'Usages industrie'!$P13)^(D$1049-$D$1049)/1000</f>
        <v>0</v>
      </c>
      <c r="E1115" s="210">
        <f>E1064*'Usages industrie'!$O13*(1+'Usages industrie'!$P13)^(E$1049-$D$1049)/1000</f>
        <v>0</v>
      </c>
      <c r="F1115" s="210">
        <f>F1064*'Usages industrie'!$O13*(1+'Usages industrie'!$P13)^(F$1049-$D$1049)/1000</f>
        <v>0</v>
      </c>
      <c r="G1115" s="210">
        <f>G1064*'Usages industrie'!$O13*(1+'Usages industrie'!$P13)^(G$1049-$D$1049)/1000</f>
        <v>0</v>
      </c>
      <c r="H1115" s="210">
        <f>H1064*'Usages industrie'!$O13*(1+'Usages industrie'!$P13)^(H$1049-$D$1049)/1000</f>
        <v>0</v>
      </c>
      <c r="I1115" s="210">
        <f>I1064*'Usages industrie'!$O13*(1+'Usages industrie'!$P13)^(I$1049-$D$1049)/1000</f>
        <v>0</v>
      </c>
      <c r="J1115" s="210">
        <f>J1064*'Usages industrie'!$O13*(1+'Usages industrie'!$P13)^(J$1049-$D$1049)/1000</f>
        <v>0</v>
      </c>
      <c r="K1115" s="210">
        <f>K1064*'Usages industrie'!$O13*(1+'Usages industrie'!$P13)^(K$1049-$D$1049)/1000</f>
        <v>0</v>
      </c>
      <c r="L1115" s="210">
        <f>L1064*'Usages industrie'!$O13*(1+'Usages industrie'!$P13)^(L$1049-$D$1049)/1000</f>
        <v>0</v>
      </c>
      <c r="M1115" s="210">
        <f>M1064*'Usages industrie'!$O13*(1+'Usages industrie'!$P13)^(M$1049-$D$1049)/1000</f>
        <v>0</v>
      </c>
      <c r="N1115" s="210">
        <f>N1064*'Usages industrie'!$O13*(1+'Usages industrie'!$P13)^(N$1049-$D$1049)/1000</f>
        <v>0</v>
      </c>
      <c r="O1115" s="210">
        <f>O1064*'Usages industrie'!$O13*(1+'Usages industrie'!$P13)^(O$1049-$D$1049)/1000</f>
        <v>0</v>
      </c>
      <c r="P1115" s="210">
        <f>P1064*'Usages industrie'!$O13*(1+'Usages industrie'!$P13)^(P$1049-$D$1049)/1000</f>
        <v>0</v>
      </c>
      <c r="Q1115" s="210">
        <f>Q1064*'Usages industrie'!$O13*(1+'Usages industrie'!$P13)^(Q$1049-$D$1049)/1000</f>
        <v>0</v>
      </c>
      <c r="R1115" s="210">
        <f>R1064*'Usages industrie'!$O13*(1+'Usages industrie'!$P13)^(R$1049-$D$1049)/1000</f>
        <v>0</v>
      </c>
    </row>
    <row r="1116" spans="1:18" hidden="1" outlineLevel="2" x14ac:dyDescent="0.35">
      <c r="A1116" s="209" t="str">
        <f>'Usages industrie'!A14</f>
        <v>Usage industriel n°11</v>
      </c>
      <c r="B1116" s="209" t="s">
        <v>639</v>
      </c>
      <c r="C1116" s="209"/>
      <c r="D1116" s="210">
        <f>D1065*'Usages industrie'!$O14*(1+'Usages industrie'!$P14)^(D$1049-$D$1049)/1000</f>
        <v>0</v>
      </c>
      <c r="E1116" s="210">
        <f>E1065*'Usages industrie'!$O14*(1+'Usages industrie'!$P14)^(E$1049-$D$1049)/1000</f>
        <v>0</v>
      </c>
      <c r="F1116" s="210">
        <f>F1065*'Usages industrie'!$O14*(1+'Usages industrie'!$P14)^(F$1049-$D$1049)/1000</f>
        <v>0</v>
      </c>
      <c r="G1116" s="210">
        <f>G1065*'Usages industrie'!$O14*(1+'Usages industrie'!$P14)^(G$1049-$D$1049)/1000</f>
        <v>0</v>
      </c>
      <c r="H1116" s="210">
        <f>H1065*'Usages industrie'!$O14*(1+'Usages industrie'!$P14)^(H$1049-$D$1049)/1000</f>
        <v>0</v>
      </c>
      <c r="I1116" s="210">
        <f>I1065*'Usages industrie'!$O14*(1+'Usages industrie'!$P14)^(I$1049-$D$1049)/1000</f>
        <v>0</v>
      </c>
      <c r="J1116" s="210">
        <f>J1065*'Usages industrie'!$O14*(1+'Usages industrie'!$P14)^(J$1049-$D$1049)/1000</f>
        <v>0</v>
      </c>
      <c r="K1116" s="210">
        <f>K1065*'Usages industrie'!$O14*(1+'Usages industrie'!$P14)^(K$1049-$D$1049)/1000</f>
        <v>0</v>
      </c>
      <c r="L1116" s="210">
        <f>L1065*'Usages industrie'!$O14*(1+'Usages industrie'!$P14)^(L$1049-$D$1049)/1000</f>
        <v>0</v>
      </c>
      <c r="M1116" s="210">
        <f>M1065*'Usages industrie'!$O14*(1+'Usages industrie'!$P14)^(M$1049-$D$1049)/1000</f>
        <v>0</v>
      </c>
      <c r="N1116" s="210">
        <f>N1065*'Usages industrie'!$O14*(1+'Usages industrie'!$P14)^(N$1049-$D$1049)/1000</f>
        <v>0</v>
      </c>
      <c r="O1116" s="210">
        <f>O1065*'Usages industrie'!$O14*(1+'Usages industrie'!$P14)^(O$1049-$D$1049)/1000</f>
        <v>0</v>
      </c>
      <c r="P1116" s="210">
        <f>P1065*'Usages industrie'!$O14*(1+'Usages industrie'!$P14)^(P$1049-$D$1049)/1000</f>
        <v>0</v>
      </c>
      <c r="Q1116" s="210">
        <f>Q1065*'Usages industrie'!$O14*(1+'Usages industrie'!$P14)^(Q$1049-$D$1049)/1000</f>
        <v>0</v>
      </c>
      <c r="R1116" s="210">
        <f>R1065*'Usages industrie'!$O14*(1+'Usages industrie'!$P14)^(R$1049-$D$1049)/1000</f>
        <v>0</v>
      </c>
    </row>
    <row r="1117" spans="1:18" hidden="1" outlineLevel="2" x14ac:dyDescent="0.35">
      <c r="A1117" s="209" t="str">
        <f>'Usages industrie'!A15</f>
        <v>Usage industriel n°12</v>
      </c>
      <c r="B1117" s="209" t="s">
        <v>639</v>
      </c>
      <c r="C1117" s="209"/>
      <c r="D1117" s="210">
        <f>D1066*'Usages industrie'!$O15*(1+'Usages industrie'!$P15)^(D$1049-$D$1049)/1000</f>
        <v>0</v>
      </c>
      <c r="E1117" s="210">
        <f>E1066*'Usages industrie'!$O15*(1+'Usages industrie'!$P15)^(E$1049-$D$1049)/1000</f>
        <v>0</v>
      </c>
      <c r="F1117" s="210">
        <f>F1066*'Usages industrie'!$O15*(1+'Usages industrie'!$P15)^(F$1049-$D$1049)/1000</f>
        <v>0</v>
      </c>
      <c r="G1117" s="210">
        <f>G1066*'Usages industrie'!$O15*(1+'Usages industrie'!$P15)^(G$1049-$D$1049)/1000</f>
        <v>0</v>
      </c>
      <c r="H1117" s="210">
        <f>H1066*'Usages industrie'!$O15*(1+'Usages industrie'!$P15)^(H$1049-$D$1049)/1000</f>
        <v>0</v>
      </c>
      <c r="I1117" s="210">
        <f>I1066*'Usages industrie'!$O15*(1+'Usages industrie'!$P15)^(I$1049-$D$1049)/1000</f>
        <v>0</v>
      </c>
      <c r="J1117" s="210">
        <f>J1066*'Usages industrie'!$O15*(1+'Usages industrie'!$P15)^(J$1049-$D$1049)/1000</f>
        <v>0</v>
      </c>
      <c r="K1117" s="210">
        <f>K1066*'Usages industrie'!$O15*(1+'Usages industrie'!$P15)^(K$1049-$D$1049)/1000</f>
        <v>0</v>
      </c>
      <c r="L1117" s="210">
        <f>L1066*'Usages industrie'!$O15*(1+'Usages industrie'!$P15)^(L$1049-$D$1049)/1000</f>
        <v>0</v>
      </c>
      <c r="M1117" s="210">
        <f>M1066*'Usages industrie'!$O15*(1+'Usages industrie'!$P15)^(M$1049-$D$1049)/1000</f>
        <v>0</v>
      </c>
      <c r="N1117" s="210">
        <f>N1066*'Usages industrie'!$O15*(1+'Usages industrie'!$P15)^(N$1049-$D$1049)/1000</f>
        <v>0</v>
      </c>
      <c r="O1117" s="210">
        <f>O1066*'Usages industrie'!$O15*(1+'Usages industrie'!$P15)^(O$1049-$D$1049)/1000</f>
        <v>0</v>
      </c>
      <c r="P1117" s="210">
        <f>P1066*'Usages industrie'!$O15*(1+'Usages industrie'!$P15)^(P$1049-$D$1049)/1000</f>
        <v>0</v>
      </c>
      <c r="Q1117" s="210">
        <f>Q1066*'Usages industrie'!$O15*(1+'Usages industrie'!$P15)^(Q$1049-$D$1049)/1000</f>
        <v>0</v>
      </c>
      <c r="R1117" s="210">
        <f>R1066*'Usages industrie'!$O15*(1+'Usages industrie'!$P15)^(R$1049-$D$1049)/1000</f>
        <v>0</v>
      </c>
    </row>
    <row r="1118" spans="1:18" hidden="1" outlineLevel="2" x14ac:dyDescent="0.35">
      <c r="A1118" s="209" t="str">
        <f>'Usages industrie'!A16</f>
        <v>Usage industriel n°13</v>
      </c>
      <c r="B1118" s="209" t="s">
        <v>639</v>
      </c>
      <c r="C1118" s="209"/>
      <c r="D1118" s="210">
        <f>D1067*'Usages industrie'!$O16*(1+'Usages industrie'!$P16)^(D$1049-$D$1049)/1000</f>
        <v>0</v>
      </c>
      <c r="E1118" s="210">
        <f>E1067*'Usages industrie'!$O16*(1+'Usages industrie'!$P16)^(E$1049-$D$1049)/1000</f>
        <v>0</v>
      </c>
      <c r="F1118" s="210">
        <f>F1067*'Usages industrie'!$O16*(1+'Usages industrie'!$P16)^(F$1049-$D$1049)/1000</f>
        <v>0</v>
      </c>
      <c r="G1118" s="210">
        <f>G1067*'Usages industrie'!$O16*(1+'Usages industrie'!$P16)^(G$1049-$D$1049)/1000</f>
        <v>0</v>
      </c>
      <c r="H1118" s="210">
        <f>H1067*'Usages industrie'!$O16*(1+'Usages industrie'!$P16)^(H$1049-$D$1049)/1000</f>
        <v>0</v>
      </c>
      <c r="I1118" s="210">
        <f>I1067*'Usages industrie'!$O16*(1+'Usages industrie'!$P16)^(I$1049-$D$1049)/1000</f>
        <v>0</v>
      </c>
      <c r="J1118" s="210">
        <f>J1067*'Usages industrie'!$O16*(1+'Usages industrie'!$P16)^(J$1049-$D$1049)/1000</f>
        <v>0</v>
      </c>
      <c r="K1118" s="210">
        <f>K1067*'Usages industrie'!$O16*(1+'Usages industrie'!$P16)^(K$1049-$D$1049)/1000</f>
        <v>0</v>
      </c>
      <c r="L1118" s="210">
        <f>L1067*'Usages industrie'!$O16*(1+'Usages industrie'!$P16)^(L$1049-$D$1049)/1000</f>
        <v>0</v>
      </c>
      <c r="M1118" s="210">
        <f>M1067*'Usages industrie'!$O16*(1+'Usages industrie'!$P16)^(M$1049-$D$1049)/1000</f>
        <v>0</v>
      </c>
      <c r="N1118" s="210">
        <f>N1067*'Usages industrie'!$O16*(1+'Usages industrie'!$P16)^(N$1049-$D$1049)/1000</f>
        <v>0</v>
      </c>
      <c r="O1118" s="210">
        <f>O1067*'Usages industrie'!$O16*(1+'Usages industrie'!$P16)^(O$1049-$D$1049)/1000</f>
        <v>0</v>
      </c>
      <c r="P1118" s="210">
        <f>P1067*'Usages industrie'!$O16*(1+'Usages industrie'!$P16)^(P$1049-$D$1049)/1000</f>
        <v>0</v>
      </c>
      <c r="Q1118" s="210">
        <f>Q1067*'Usages industrie'!$O16*(1+'Usages industrie'!$P16)^(Q$1049-$D$1049)/1000</f>
        <v>0</v>
      </c>
      <c r="R1118" s="210">
        <f>R1067*'Usages industrie'!$O16*(1+'Usages industrie'!$P16)^(R$1049-$D$1049)/1000</f>
        <v>0</v>
      </c>
    </row>
    <row r="1119" spans="1:18" hidden="1" outlineLevel="2" x14ac:dyDescent="0.35">
      <c r="A1119" s="209" t="str">
        <f>'Usages industrie'!A17</f>
        <v>Usage industriel n°14</v>
      </c>
      <c r="B1119" s="209" t="s">
        <v>639</v>
      </c>
      <c r="C1119" s="209"/>
      <c r="D1119" s="210">
        <f>D1068*'Usages industrie'!$O17*(1+'Usages industrie'!$P17)^(D$1049-$D$1049)/1000</f>
        <v>0</v>
      </c>
      <c r="E1119" s="210">
        <f>E1068*'Usages industrie'!$O17*(1+'Usages industrie'!$P17)^(E$1049-$D$1049)/1000</f>
        <v>0</v>
      </c>
      <c r="F1119" s="210">
        <f>F1068*'Usages industrie'!$O17*(1+'Usages industrie'!$P17)^(F$1049-$D$1049)/1000</f>
        <v>0</v>
      </c>
      <c r="G1119" s="210">
        <f>G1068*'Usages industrie'!$O17*(1+'Usages industrie'!$P17)^(G$1049-$D$1049)/1000</f>
        <v>0</v>
      </c>
      <c r="H1119" s="210">
        <f>H1068*'Usages industrie'!$O17*(1+'Usages industrie'!$P17)^(H$1049-$D$1049)/1000</f>
        <v>0</v>
      </c>
      <c r="I1119" s="210">
        <f>I1068*'Usages industrie'!$O17*(1+'Usages industrie'!$P17)^(I$1049-$D$1049)/1000</f>
        <v>0</v>
      </c>
      <c r="J1119" s="210">
        <f>J1068*'Usages industrie'!$O17*(1+'Usages industrie'!$P17)^(J$1049-$D$1049)/1000</f>
        <v>0</v>
      </c>
      <c r="K1119" s="210">
        <f>K1068*'Usages industrie'!$O17*(1+'Usages industrie'!$P17)^(K$1049-$D$1049)/1000</f>
        <v>0</v>
      </c>
      <c r="L1119" s="210">
        <f>L1068*'Usages industrie'!$O17*(1+'Usages industrie'!$P17)^(L$1049-$D$1049)/1000</f>
        <v>0</v>
      </c>
      <c r="M1119" s="210">
        <f>M1068*'Usages industrie'!$O17*(1+'Usages industrie'!$P17)^(M$1049-$D$1049)/1000</f>
        <v>0</v>
      </c>
      <c r="N1119" s="210">
        <f>N1068*'Usages industrie'!$O17*(1+'Usages industrie'!$P17)^(N$1049-$D$1049)/1000</f>
        <v>0</v>
      </c>
      <c r="O1119" s="210">
        <f>O1068*'Usages industrie'!$O17*(1+'Usages industrie'!$P17)^(O$1049-$D$1049)/1000</f>
        <v>0</v>
      </c>
      <c r="P1119" s="210">
        <f>P1068*'Usages industrie'!$O17*(1+'Usages industrie'!$P17)^(P$1049-$D$1049)/1000</f>
        <v>0</v>
      </c>
      <c r="Q1119" s="210">
        <f>Q1068*'Usages industrie'!$O17*(1+'Usages industrie'!$P17)^(Q$1049-$D$1049)/1000</f>
        <v>0</v>
      </c>
      <c r="R1119" s="210">
        <f>R1068*'Usages industrie'!$O17*(1+'Usages industrie'!$P17)^(R$1049-$D$1049)/1000</f>
        <v>0</v>
      </c>
    </row>
    <row r="1120" spans="1:18" hidden="1" outlineLevel="2" x14ac:dyDescent="0.35">
      <c r="A1120" s="209" t="str">
        <f>'Usages industrie'!A18</f>
        <v>Usage industriel n°15</v>
      </c>
      <c r="B1120" s="209" t="s">
        <v>639</v>
      </c>
      <c r="C1120" s="209"/>
      <c r="D1120" s="210">
        <f>D1069*'Usages industrie'!$O18*(1+'Usages industrie'!$P18)^(D$1049-$D$1049)/1000</f>
        <v>0</v>
      </c>
      <c r="E1120" s="210">
        <f>E1069*'Usages industrie'!$O18*(1+'Usages industrie'!$P18)^(E$1049-$D$1049)/1000</f>
        <v>0</v>
      </c>
      <c r="F1120" s="210">
        <f>F1069*'Usages industrie'!$O18*(1+'Usages industrie'!$P18)^(F$1049-$D$1049)/1000</f>
        <v>0</v>
      </c>
      <c r="G1120" s="210">
        <f>G1069*'Usages industrie'!$O18*(1+'Usages industrie'!$P18)^(G$1049-$D$1049)/1000</f>
        <v>0</v>
      </c>
      <c r="H1120" s="210">
        <f>H1069*'Usages industrie'!$O18*(1+'Usages industrie'!$P18)^(H$1049-$D$1049)/1000</f>
        <v>0</v>
      </c>
      <c r="I1120" s="210">
        <f>I1069*'Usages industrie'!$O18*(1+'Usages industrie'!$P18)^(I$1049-$D$1049)/1000</f>
        <v>0</v>
      </c>
      <c r="J1120" s="210">
        <f>J1069*'Usages industrie'!$O18*(1+'Usages industrie'!$P18)^(J$1049-$D$1049)/1000</f>
        <v>0</v>
      </c>
      <c r="K1120" s="210">
        <f>K1069*'Usages industrie'!$O18*(1+'Usages industrie'!$P18)^(K$1049-$D$1049)/1000</f>
        <v>0</v>
      </c>
      <c r="L1120" s="210">
        <f>L1069*'Usages industrie'!$O18*(1+'Usages industrie'!$P18)^(L$1049-$D$1049)/1000</f>
        <v>0</v>
      </c>
      <c r="M1120" s="210">
        <f>M1069*'Usages industrie'!$O18*(1+'Usages industrie'!$P18)^(M$1049-$D$1049)/1000</f>
        <v>0</v>
      </c>
      <c r="N1120" s="210">
        <f>N1069*'Usages industrie'!$O18*(1+'Usages industrie'!$P18)^(N$1049-$D$1049)/1000</f>
        <v>0</v>
      </c>
      <c r="O1120" s="210">
        <f>O1069*'Usages industrie'!$O18*(1+'Usages industrie'!$P18)^(O$1049-$D$1049)/1000</f>
        <v>0</v>
      </c>
      <c r="P1120" s="210">
        <f>P1069*'Usages industrie'!$O18*(1+'Usages industrie'!$P18)^(P$1049-$D$1049)/1000</f>
        <v>0</v>
      </c>
      <c r="Q1120" s="210">
        <f>Q1069*'Usages industrie'!$O18*(1+'Usages industrie'!$P18)^(Q$1049-$D$1049)/1000</f>
        <v>0</v>
      </c>
      <c r="R1120" s="210">
        <f>R1069*'Usages industrie'!$O18*(1+'Usages industrie'!$P18)^(R$1049-$D$1049)/1000</f>
        <v>0</v>
      </c>
    </row>
    <row r="1121" spans="1:18" hidden="1" outlineLevel="2" x14ac:dyDescent="0.35">
      <c r="A1121" s="209" t="str">
        <f>'Usages industrie'!A19</f>
        <v>Usage industriel n°16</v>
      </c>
      <c r="B1121" s="209" t="s">
        <v>639</v>
      </c>
      <c r="C1121" s="209"/>
      <c r="D1121" s="210">
        <f>D1070*'Usages industrie'!$O19*(1+'Usages industrie'!$P19)^(D$1049-$D$1049)/1000</f>
        <v>0</v>
      </c>
      <c r="E1121" s="210">
        <f>E1070*'Usages industrie'!$O19*(1+'Usages industrie'!$P19)^(E$1049-$D$1049)/1000</f>
        <v>0</v>
      </c>
      <c r="F1121" s="210">
        <f>F1070*'Usages industrie'!$O19*(1+'Usages industrie'!$P19)^(F$1049-$D$1049)/1000</f>
        <v>0</v>
      </c>
      <c r="G1121" s="210">
        <f>G1070*'Usages industrie'!$O19*(1+'Usages industrie'!$P19)^(G$1049-$D$1049)/1000</f>
        <v>0</v>
      </c>
      <c r="H1121" s="210">
        <f>H1070*'Usages industrie'!$O19*(1+'Usages industrie'!$P19)^(H$1049-$D$1049)/1000</f>
        <v>0</v>
      </c>
      <c r="I1121" s="210">
        <f>I1070*'Usages industrie'!$O19*(1+'Usages industrie'!$P19)^(I$1049-$D$1049)/1000</f>
        <v>0</v>
      </c>
      <c r="J1121" s="210">
        <f>J1070*'Usages industrie'!$O19*(1+'Usages industrie'!$P19)^(J$1049-$D$1049)/1000</f>
        <v>0</v>
      </c>
      <c r="K1121" s="210">
        <f>K1070*'Usages industrie'!$O19*(1+'Usages industrie'!$P19)^(K$1049-$D$1049)/1000</f>
        <v>0</v>
      </c>
      <c r="L1121" s="210">
        <f>L1070*'Usages industrie'!$O19*(1+'Usages industrie'!$P19)^(L$1049-$D$1049)/1000</f>
        <v>0</v>
      </c>
      <c r="M1121" s="210">
        <f>M1070*'Usages industrie'!$O19*(1+'Usages industrie'!$P19)^(M$1049-$D$1049)/1000</f>
        <v>0</v>
      </c>
      <c r="N1121" s="210">
        <f>N1070*'Usages industrie'!$O19*(1+'Usages industrie'!$P19)^(N$1049-$D$1049)/1000</f>
        <v>0</v>
      </c>
      <c r="O1121" s="210">
        <f>O1070*'Usages industrie'!$O19*(1+'Usages industrie'!$P19)^(O$1049-$D$1049)/1000</f>
        <v>0</v>
      </c>
      <c r="P1121" s="210">
        <f>P1070*'Usages industrie'!$O19*(1+'Usages industrie'!$P19)^(P$1049-$D$1049)/1000</f>
        <v>0</v>
      </c>
      <c r="Q1121" s="210">
        <f>Q1070*'Usages industrie'!$O19*(1+'Usages industrie'!$P19)^(Q$1049-$D$1049)/1000</f>
        <v>0</v>
      </c>
      <c r="R1121" s="210">
        <f>R1070*'Usages industrie'!$O19*(1+'Usages industrie'!$P19)^(R$1049-$D$1049)/1000</f>
        <v>0</v>
      </c>
    </row>
    <row r="1122" spans="1:18" hidden="1" outlineLevel="2" x14ac:dyDescent="0.35">
      <c r="A1122" s="209" t="str">
        <f>'Usages industrie'!A20</f>
        <v>Usage industriel n°17</v>
      </c>
      <c r="B1122" s="209" t="s">
        <v>639</v>
      </c>
      <c r="C1122" s="209"/>
      <c r="D1122" s="210">
        <f>D1071*'Usages industrie'!$O20*(1+'Usages industrie'!$P20)^(D$1049-$D$1049)/1000</f>
        <v>0</v>
      </c>
      <c r="E1122" s="210">
        <f>E1071*'Usages industrie'!$O20*(1+'Usages industrie'!$P20)^(E$1049-$D$1049)/1000</f>
        <v>0</v>
      </c>
      <c r="F1122" s="210">
        <f>F1071*'Usages industrie'!$O20*(1+'Usages industrie'!$P20)^(F$1049-$D$1049)/1000</f>
        <v>0</v>
      </c>
      <c r="G1122" s="210">
        <f>G1071*'Usages industrie'!$O20*(1+'Usages industrie'!$P20)^(G$1049-$D$1049)/1000</f>
        <v>0</v>
      </c>
      <c r="H1122" s="210">
        <f>H1071*'Usages industrie'!$O20*(1+'Usages industrie'!$P20)^(H$1049-$D$1049)/1000</f>
        <v>0</v>
      </c>
      <c r="I1122" s="210">
        <f>I1071*'Usages industrie'!$O20*(1+'Usages industrie'!$P20)^(I$1049-$D$1049)/1000</f>
        <v>0</v>
      </c>
      <c r="J1122" s="210">
        <f>J1071*'Usages industrie'!$O20*(1+'Usages industrie'!$P20)^(J$1049-$D$1049)/1000</f>
        <v>0</v>
      </c>
      <c r="K1122" s="210">
        <f>K1071*'Usages industrie'!$O20*(1+'Usages industrie'!$P20)^(K$1049-$D$1049)/1000</f>
        <v>0</v>
      </c>
      <c r="L1122" s="210">
        <f>L1071*'Usages industrie'!$O20*(1+'Usages industrie'!$P20)^(L$1049-$D$1049)/1000</f>
        <v>0</v>
      </c>
      <c r="M1122" s="210">
        <f>M1071*'Usages industrie'!$O20*(1+'Usages industrie'!$P20)^(M$1049-$D$1049)/1000</f>
        <v>0</v>
      </c>
      <c r="N1122" s="210">
        <f>N1071*'Usages industrie'!$O20*(1+'Usages industrie'!$P20)^(N$1049-$D$1049)/1000</f>
        <v>0</v>
      </c>
      <c r="O1122" s="210">
        <f>O1071*'Usages industrie'!$O20*(1+'Usages industrie'!$P20)^(O$1049-$D$1049)/1000</f>
        <v>0</v>
      </c>
      <c r="P1122" s="210">
        <f>P1071*'Usages industrie'!$O20*(1+'Usages industrie'!$P20)^(P$1049-$D$1049)/1000</f>
        <v>0</v>
      </c>
      <c r="Q1122" s="210">
        <f>Q1071*'Usages industrie'!$O20*(1+'Usages industrie'!$P20)^(Q$1049-$D$1049)/1000</f>
        <v>0</v>
      </c>
      <c r="R1122" s="210">
        <f>R1071*'Usages industrie'!$O20*(1+'Usages industrie'!$P20)^(R$1049-$D$1049)/1000</f>
        <v>0</v>
      </c>
    </row>
    <row r="1123" spans="1:18" hidden="1" outlineLevel="2" x14ac:dyDescent="0.35">
      <c r="A1123" s="209" t="str">
        <f>'Usages industrie'!A21</f>
        <v>Usage industriel n°18</v>
      </c>
      <c r="B1123" s="209" t="s">
        <v>639</v>
      </c>
      <c r="C1123" s="209"/>
      <c r="D1123" s="210">
        <f>D1072*'Usages industrie'!$O21*(1+'Usages industrie'!$P21)^(D$1049-$D$1049)/1000</f>
        <v>0</v>
      </c>
      <c r="E1123" s="210">
        <f>E1072*'Usages industrie'!$O21*(1+'Usages industrie'!$P21)^(E$1049-$D$1049)/1000</f>
        <v>0</v>
      </c>
      <c r="F1123" s="210">
        <f>F1072*'Usages industrie'!$O21*(1+'Usages industrie'!$P21)^(F$1049-$D$1049)/1000</f>
        <v>0</v>
      </c>
      <c r="G1123" s="210">
        <f>G1072*'Usages industrie'!$O21*(1+'Usages industrie'!$P21)^(G$1049-$D$1049)/1000</f>
        <v>0</v>
      </c>
      <c r="H1123" s="210">
        <f>H1072*'Usages industrie'!$O21*(1+'Usages industrie'!$P21)^(H$1049-$D$1049)/1000</f>
        <v>0</v>
      </c>
      <c r="I1123" s="210">
        <f>I1072*'Usages industrie'!$O21*(1+'Usages industrie'!$P21)^(I$1049-$D$1049)/1000</f>
        <v>0</v>
      </c>
      <c r="J1123" s="210">
        <f>J1072*'Usages industrie'!$O21*(1+'Usages industrie'!$P21)^(J$1049-$D$1049)/1000</f>
        <v>0</v>
      </c>
      <c r="K1123" s="210">
        <f>K1072*'Usages industrie'!$O21*(1+'Usages industrie'!$P21)^(K$1049-$D$1049)/1000</f>
        <v>0</v>
      </c>
      <c r="L1123" s="210">
        <f>L1072*'Usages industrie'!$O21*(1+'Usages industrie'!$P21)^(L$1049-$D$1049)/1000</f>
        <v>0</v>
      </c>
      <c r="M1123" s="210">
        <f>M1072*'Usages industrie'!$O21*(1+'Usages industrie'!$P21)^(M$1049-$D$1049)/1000</f>
        <v>0</v>
      </c>
      <c r="N1123" s="210">
        <f>N1072*'Usages industrie'!$O21*(1+'Usages industrie'!$P21)^(N$1049-$D$1049)/1000</f>
        <v>0</v>
      </c>
      <c r="O1123" s="210">
        <f>O1072*'Usages industrie'!$O21*(1+'Usages industrie'!$P21)^(O$1049-$D$1049)/1000</f>
        <v>0</v>
      </c>
      <c r="P1123" s="210">
        <f>P1072*'Usages industrie'!$O21*(1+'Usages industrie'!$P21)^(P$1049-$D$1049)/1000</f>
        <v>0</v>
      </c>
      <c r="Q1123" s="210">
        <f>Q1072*'Usages industrie'!$O21*(1+'Usages industrie'!$P21)^(Q$1049-$D$1049)/1000</f>
        <v>0</v>
      </c>
      <c r="R1123" s="210">
        <f>R1072*'Usages industrie'!$O21*(1+'Usages industrie'!$P21)^(R$1049-$D$1049)/1000</f>
        <v>0</v>
      </c>
    </row>
    <row r="1124" spans="1:18" hidden="1" outlineLevel="2" x14ac:dyDescent="0.35">
      <c r="A1124" s="209" t="str">
        <f>'Usages industrie'!A22</f>
        <v>Usage industriel n°19</v>
      </c>
      <c r="B1124" s="209" t="s">
        <v>639</v>
      </c>
      <c r="C1124" s="209"/>
      <c r="D1124" s="210">
        <f>D1073*'Usages industrie'!$O22*(1+'Usages industrie'!$P22)^(D$1049-$D$1049)/1000</f>
        <v>0</v>
      </c>
      <c r="E1124" s="210">
        <f>E1073*'Usages industrie'!$O22*(1+'Usages industrie'!$P22)^(E$1049-$D$1049)/1000</f>
        <v>0</v>
      </c>
      <c r="F1124" s="210">
        <f>F1073*'Usages industrie'!$O22*(1+'Usages industrie'!$P22)^(F$1049-$D$1049)/1000</f>
        <v>0</v>
      </c>
      <c r="G1124" s="210">
        <f>G1073*'Usages industrie'!$O22*(1+'Usages industrie'!$P22)^(G$1049-$D$1049)/1000</f>
        <v>0</v>
      </c>
      <c r="H1124" s="210">
        <f>H1073*'Usages industrie'!$O22*(1+'Usages industrie'!$P22)^(H$1049-$D$1049)/1000</f>
        <v>0</v>
      </c>
      <c r="I1124" s="210">
        <f>I1073*'Usages industrie'!$O22*(1+'Usages industrie'!$P22)^(I$1049-$D$1049)/1000</f>
        <v>0</v>
      </c>
      <c r="J1124" s="210">
        <f>J1073*'Usages industrie'!$O22*(1+'Usages industrie'!$P22)^(J$1049-$D$1049)/1000</f>
        <v>0</v>
      </c>
      <c r="K1124" s="210">
        <f>K1073*'Usages industrie'!$O22*(1+'Usages industrie'!$P22)^(K$1049-$D$1049)/1000</f>
        <v>0</v>
      </c>
      <c r="L1124" s="210">
        <f>L1073*'Usages industrie'!$O22*(1+'Usages industrie'!$P22)^(L$1049-$D$1049)/1000</f>
        <v>0</v>
      </c>
      <c r="M1124" s="210">
        <f>M1073*'Usages industrie'!$O22*(1+'Usages industrie'!$P22)^(M$1049-$D$1049)/1000</f>
        <v>0</v>
      </c>
      <c r="N1124" s="210">
        <f>N1073*'Usages industrie'!$O22*(1+'Usages industrie'!$P22)^(N$1049-$D$1049)/1000</f>
        <v>0</v>
      </c>
      <c r="O1124" s="210">
        <f>O1073*'Usages industrie'!$O22*(1+'Usages industrie'!$P22)^(O$1049-$D$1049)/1000</f>
        <v>0</v>
      </c>
      <c r="P1124" s="210">
        <f>P1073*'Usages industrie'!$O22*(1+'Usages industrie'!$P22)^(P$1049-$D$1049)/1000</f>
        <v>0</v>
      </c>
      <c r="Q1124" s="210">
        <f>Q1073*'Usages industrie'!$O22*(1+'Usages industrie'!$P22)^(Q$1049-$D$1049)/1000</f>
        <v>0</v>
      </c>
      <c r="R1124" s="210">
        <f>R1073*'Usages industrie'!$O22*(1+'Usages industrie'!$P22)^(R$1049-$D$1049)/1000</f>
        <v>0</v>
      </c>
    </row>
    <row r="1125" spans="1:18" hidden="1" outlineLevel="2" x14ac:dyDescent="0.35">
      <c r="A1125" s="209" t="str">
        <f>'Usages industrie'!A23</f>
        <v>Usage industriel n°20</v>
      </c>
      <c r="B1125" s="209" t="s">
        <v>639</v>
      </c>
      <c r="C1125" s="209"/>
      <c r="D1125" s="210">
        <f>D1074*'Usages industrie'!$O23*(1+'Usages industrie'!$P23)^(D$1049-$D$1049)/1000</f>
        <v>0</v>
      </c>
      <c r="E1125" s="210">
        <f>E1074*'Usages industrie'!$O23*(1+'Usages industrie'!$P23)^(E$1049-$D$1049)/1000</f>
        <v>0</v>
      </c>
      <c r="F1125" s="210">
        <f>F1074*'Usages industrie'!$O23*(1+'Usages industrie'!$P23)^(F$1049-$D$1049)/1000</f>
        <v>0</v>
      </c>
      <c r="G1125" s="210">
        <f>G1074*'Usages industrie'!$O23*(1+'Usages industrie'!$P23)^(G$1049-$D$1049)/1000</f>
        <v>0</v>
      </c>
      <c r="H1125" s="210">
        <f>H1074*'Usages industrie'!$O23*(1+'Usages industrie'!$P23)^(H$1049-$D$1049)/1000</f>
        <v>0</v>
      </c>
      <c r="I1125" s="210">
        <f>I1074*'Usages industrie'!$O23*(1+'Usages industrie'!$P23)^(I$1049-$D$1049)/1000</f>
        <v>0</v>
      </c>
      <c r="J1125" s="210">
        <f>J1074*'Usages industrie'!$O23*(1+'Usages industrie'!$P23)^(J$1049-$D$1049)/1000</f>
        <v>0</v>
      </c>
      <c r="K1125" s="210">
        <f>K1074*'Usages industrie'!$O23*(1+'Usages industrie'!$P23)^(K$1049-$D$1049)/1000</f>
        <v>0</v>
      </c>
      <c r="L1125" s="210">
        <f>L1074*'Usages industrie'!$O23*(1+'Usages industrie'!$P23)^(L$1049-$D$1049)/1000</f>
        <v>0</v>
      </c>
      <c r="M1125" s="210">
        <f>M1074*'Usages industrie'!$O23*(1+'Usages industrie'!$P23)^(M$1049-$D$1049)/1000</f>
        <v>0</v>
      </c>
      <c r="N1125" s="210">
        <f>N1074*'Usages industrie'!$O23*(1+'Usages industrie'!$P23)^(N$1049-$D$1049)/1000</f>
        <v>0</v>
      </c>
      <c r="O1125" s="210">
        <f>O1074*'Usages industrie'!$O23*(1+'Usages industrie'!$P23)^(O$1049-$D$1049)/1000</f>
        <v>0</v>
      </c>
      <c r="P1125" s="210">
        <f>P1074*'Usages industrie'!$O23*(1+'Usages industrie'!$P23)^(P$1049-$D$1049)/1000</f>
        <v>0</v>
      </c>
      <c r="Q1125" s="210">
        <f>Q1074*'Usages industrie'!$O23*(1+'Usages industrie'!$P23)^(Q$1049-$D$1049)/1000</f>
        <v>0</v>
      </c>
      <c r="R1125" s="210">
        <f>R1074*'Usages industrie'!$O23*(1+'Usages industrie'!$P23)^(R$1049-$D$1049)/1000</f>
        <v>0</v>
      </c>
    </row>
    <row r="1126" spans="1:18" hidden="1" outlineLevel="2" x14ac:dyDescent="0.35">
      <c r="A1126" s="209" t="str">
        <f>'Usages industrie'!A24</f>
        <v>Usage industriel n°21</v>
      </c>
      <c r="B1126" s="209" t="s">
        <v>639</v>
      </c>
      <c r="C1126" s="209"/>
      <c r="D1126" s="210">
        <f>D1075*'Usages industrie'!$O24*(1+'Usages industrie'!$P24)^(D$1049-$D$1049)/1000</f>
        <v>0</v>
      </c>
      <c r="E1126" s="210">
        <f>E1075*'Usages industrie'!$O24*(1+'Usages industrie'!$P24)^(E$1049-$D$1049)/1000</f>
        <v>0</v>
      </c>
      <c r="F1126" s="210">
        <f>F1075*'Usages industrie'!$O24*(1+'Usages industrie'!$P24)^(F$1049-$D$1049)/1000</f>
        <v>0</v>
      </c>
      <c r="G1126" s="210">
        <f>G1075*'Usages industrie'!$O24*(1+'Usages industrie'!$P24)^(G$1049-$D$1049)/1000</f>
        <v>0</v>
      </c>
      <c r="H1126" s="210">
        <f>H1075*'Usages industrie'!$O24*(1+'Usages industrie'!$P24)^(H$1049-$D$1049)/1000</f>
        <v>0</v>
      </c>
      <c r="I1126" s="210">
        <f>I1075*'Usages industrie'!$O24*(1+'Usages industrie'!$P24)^(I$1049-$D$1049)/1000</f>
        <v>0</v>
      </c>
      <c r="J1126" s="210">
        <f>J1075*'Usages industrie'!$O24*(1+'Usages industrie'!$P24)^(J$1049-$D$1049)/1000</f>
        <v>0</v>
      </c>
      <c r="K1126" s="210">
        <f>K1075*'Usages industrie'!$O24*(1+'Usages industrie'!$P24)^(K$1049-$D$1049)/1000</f>
        <v>0</v>
      </c>
      <c r="L1126" s="210">
        <f>L1075*'Usages industrie'!$O24*(1+'Usages industrie'!$P24)^(L$1049-$D$1049)/1000</f>
        <v>0</v>
      </c>
      <c r="M1126" s="210">
        <f>M1075*'Usages industrie'!$O24*(1+'Usages industrie'!$P24)^(M$1049-$D$1049)/1000</f>
        <v>0</v>
      </c>
      <c r="N1126" s="210">
        <f>N1075*'Usages industrie'!$O24*(1+'Usages industrie'!$P24)^(N$1049-$D$1049)/1000</f>
        <v>0</v>
      </c>
      <c r="O1126" s="210">
        <f>O1075*'Usages industrie'!$O24*(1+'Usages industrie'!$P24)^(O$1049-$D$1049)/1000</f>
        <v>0</v>
      </c>
      <c r="P1126" s="210">
        <f>P1075*'Usages industrie'!$O24*(1+'Usages industrie'!$P24)^(P$1049-$D$1049)/1000</f>
        <v>0</v>
      </c>
      <c r="Q1126" s="210">
        <f>Q1075*'Usages industrie'!$O24*(1+'Usages industrie'!$P24)^(Q$1049-$D$1049)/1000</f>
        <v>0</v>
      </c>
      <c r="R1126" s="210">
        <f>R1075*'Usages industrie'!$O24*(1+'Usages industrie'!$P24)^(R$1049-$D$1049)/1000</f>
        <v>0</v>
      </c>
    </row>
    <row r="1127" spans="1:18" hidden="1" outlineLevel="2" x14ac:dyDescent="0.35">
      <c r="A1127" s="209" t="str">
        <f>'Usages industrie'!A25</f>
        <v>Usage industriel n°22</v>
      </c>
      <c r="B1127" s="209" t="s">
        <v>639</v>
      </c>
      <c r="C1127" s="209"/>
      <c r="D1127" s="210">
        <f>D1076*'Usages industrie'!$O25*(1+'Usages industrie'!$P25)^(D$1049-$D$1049)/1000</f>
        <v>0</v>
      </c>
      <c r="E1127" s="210">
        <f>E1076*'Usages industrie'!$O25*(1+'Usages industrie'!$P25)^(E$1049-$D$1049)/1000</f>
        <v>0</v>
      </c>
      <c r="F1127" s="210">
        <f>F1076*'Usages industrie'!$O25*(1+'Usages industrie'!$P25)^(F$1049-$D$1049)/1000</f>
        <v>0</v>
      </c>
      <c r="G1127" s="210">
        <f>G1076*'Usages industrie'!$O25*(1+'Usages industrie'!$P25)^(G$1049-$D$1049)/1000</f>
        <v>0</v>
      </c>
      <c r="H1127" s="210">
        <f>H1076*'Usages industrie'!$O25*(1+'Usages industrie'!$P25)^(H$1049-$D$1049)/1000</f>
        <v>0</v>
      </c>
      <c r="I1127" s="210">
        <f>I1076*'Usages industrie'!$O25*(1+'Usages industrie'!$P25)^(I$1049-$D$1049)/1000</f>
        <v>0</v>
      </c>
      <c r="J1127" s="210">
        <f>J1076*'Usages industrie'!$O25*(1+'Usages industrie'!$P25)^(J$1049-$D$1049)/1000</f>
        <v>0</v>
      </c>
      <c r="K1127" s="210">
        <f>K1076*'Usages industrie'!$O25*(1+'Usages industrie'!$P25)^(K$1049-$D$1049)/1000</f>
        <v>0</v>
      </c>
      <c r="L1127" s="210">
        <f>L1076*'Usages industrie'!$O25*(1+'Usages industrie'!$P25)^(L$1049-$D$1049)/1000</f>
        <v>0</v>
      </c>
      <c r="M1127" s="210">
        <f>M1076*'Usages industrie'!$O25*(1+'Usages industrie'!$P25)^(M$1049-$D$1049)/1000</f>
        <v>0</v>
      </c>
      <c r="N1127" s="210">
        <f>N1076*'Usages industrie'!$O25*(1+'Usages industrie'!$P25)^(N$1049-$D$1049)/1000</f>
        <v>0</v>
      </c>
      <c r="O1127" s="210">
        <f>O1076*'Usages industrie'!$O25*(1+'Usages industrie'!$P25)^(O$1049-$D$1049)/1000</f>
        <v>0</v>
      </c>
      <c r="P1127" s="210">
        <f>P1076*'Usages industrie'!$O25*(1+'Usages industrie'!$P25)^(P$1049-$D$1049)/1000</f>
        <v>0</v>
      </c>
      <c r="Q1127" s="210">
        <f>Q1076*'Usages industrie'!$O25*(1+'Usages industrie'!$P25)^(Q$1049-$D$1049)/1000</f>
        <v>0</v>
      </c>
      <c r="R1127" s="210">
        <f>R1076*'Usages industrie'!$O25*(1+'Usages industrie'!$P25)^(R$1049-$D$1049)/1000</f>
        <v>0</v>
      </c>
    </row>
    <row r="1128" spans="1:18" hidden="1" outlineLevel="2" x14ac:dyDescent="0.35">
      <c r="A1128" s="209" t="str">
        <f>'Usages industrie'!A26</f>
        <v>Usage industriel n°23</v>
      </c>
      <c r="B1128" s="209" t="s">
        <v>639</v>
      </c>
      <c r="C1128" s="209"/>
      <c r="D1128" s="210">
        <f>D1077*'Usages industrie'!$O26*(1+'Usages industrie'!$P26)^(D$1049-$D$1049)/1000</f>
        <v>0</v>
      </c>
      <c r="E1128" s="210">
        <f>E1077*'Usages industrie'!$O26*(1+'Usages industrie'!$P26)^(E$1049-$D$1049)/1000</f>
        <v>0</v>
      </c>
      <c r="F1128" s="210">
        <f>F1077*'Usages industrie'!$O26*(1+'Usages industrie'!$P26)^(F$1049-$D$1049)/1000</f>
        <v>0</v>
      </c>
      <c r="G1128" s="210">
        <f>G1077*'Usages industrie'!$O26*(1+'Usages industrie'!$P26)^(G$1049-$D$1049)/1000</f>
        <v>0</v>
      </c>
      <c r="H1128" s="210">
        <f>H1077*'Usages industrie'!$O26*(1+'Usages industrie'!$P26)^(H$1049-$D$1049)/1000</f>
        <v>0</v>
      </c>
      <c r="I1128" s="210">
        <f>I1077*'Usages industrie'!$O26*(1+'Usages industrie'!$P26)^(I$1049-$D$1049)/1000</f>
        <v>0</v>
      </c>
      <c r="J1128" s="210">
        <f>J1077*'Usages industrie'!$O26*(1+'Usages industrie'!$P26)^(J$1049-$D$1049)/1000</f>
        <v>0</v>
      </c>
      <c r="K1128" s="210">
        <f>K1077*'Usages industrie'!$O26*(1+'Usages industrie'!$P26)^(K$1049-$D$1049)/1000</f>
        <v>0</v>
      </c>
      <c r="L1128" s="210">
        <f>L1077*'Usages industrie'!$O26*(1+'Usages industrie'!$P26)^(L$1049-$D$1049)/1000</f>
        <v>0</v>
      </c>
      <c r="M1128" s="210">
        <f>M1077*'Usages industrie'!$O26*(1+'Usages industrie'!$P26)^(M$1049-$D$1049)/1000</f>
        <v>0</v>
      </c>
      <c r="N1128" s="210">
        <f>N1077*'Usages industrie'!$O26*(1+'Usages industrie'!$P26)^(N$1049-$D$1049)/1000</f>
        <v>0</v>
      </c>
      <c r="O1128" s="210">
        <f>O1077*'Usages industrie'!$O26*(1+'Usages industrie'!$P26)^(O$1049-$D$1049)/1000</f>
        <v>0</v>
      </c>
      <c r="P1128" s="210">
        <f>P1077*'Usages industrie'!$O26*(1+'Usages industrie'!$P26)^(P$1049-$D$1049)/1000</f>
        <v>0</v>
      </c>
      <c r="Q1128" s="210">
        <f>Q1077*'Usages industrie'!$O26*(1+'Usages industrie'!$P26)^(Q$1049-$D$1049)/1000</f>
        <v>0</v>
      </c>
      <c r="R1128" s="210">
        <f>R1077*'Usages industrie'!$O26*(1+'Usages industrie'!$P26)^(R$1049-$D$1049)/1000</f>
        <v>0</v>
      </c>
    </row>
    <row r="1129" spans="1:18" hidden="1" outlineLevel="2" x14ac:dyDescent="0.35">
      <c r="A1129" s="209" t="str">
        <f>'Usages industrie'!A27</f>
        <v>Usage industriel n°24</v>
      </c>
      <c r="B1129" s="209" t="s">
        <v>639</v>
      </c>
      <c r="C1129" s="209"/>
      <c r="D1129" s="210">
        <f>D1078*'Usages industrie'!$O27*(1+'Usages industrie'!$P27)^(D$1049-$D$1049)/1000</f>
        <v>0</v>
      </c>
      <c r="E1129" s="210">
        <f>E1078*'Usages industrie'!$O27*(1+'Usages industrie'!$P27)^(E$1049-$D$1049)/1000</f>
        <v>0</v>
      </c>
      <c r="F1129" s="210">
        <f>F1078*'Usages industrie'!$O27*(1+'Usages industrie'!$P27)^(F$1049-$D$1049)/1000</f>
        <v>0</v>
      </c>
      <c r="G1129" s="210">
        <f>G1078*'Usages industrie'!$O27*(1+'Usages industrie'!$P27)^(G$1049-$D$1049)/1000</f>
        <v>0</v>
      </c>
      <c r="H1129" s="210">
        <f>H1078*'Usages industrie'!$O27*(1+'Usages industrie'!$P27)^(H$1049-$D$1049)/1000</f>
        <v>0</v>
      </c>
      <c r="I1129" s="210">
        <f>I1078*'Usages industrie'!$O27*(1+'Usages industrie'!$P27)^(I$1049-$D$1049)/1000</f>
        <v>0</v>
      </c>
      <c r="J1129" s="210">
        <f>J1078*'Usages industrie'!$O27*(1+'Usages industrie'!$P27)^(J$1049-$D$1049)/1000</f>
        <v>0</v>
      </c>
      <c r="K1129" s="210">
        <f>K1078*'Usages industrie'!$O27*(1+'Usages industrie'!$P27)^(K$1049-$D$1049)/1000</f>
        <v>0</v>
      </c>
      <c r="L1129" s="210">
        <f>L1078*'Usages industrie'!$O27*(1+'Usages industrie'!$P27)^(L$1049-$D$1049)/1000</f>
        <v>0</v>
      </c>
      <c r="M1129" s="210">
        <f>M1078*'Usages industrie'!$O27*(1+'Usages industrie'!$P27)^(M$1049-$D$1049)/1000</f>
        <v>0</v>
      </c>
      <c r="N1129" s="210">
        <f>N1078*'Usages industrie'!$O27*(1+'Usages industrie'!$P27)^(N$1049-$D$1049)/1000</f>
        <v>0</v>
      </c>
      <c r="O1129" s="210">
        <f>O1078*'Usages industrie'!$O27*(1+'Usages industrie'!$P27)^(O$1049-$D$1049)/1000</f>
        <v>0</v>
      </c>
      <c r="P1129" s="210">
        <f>P1078*'Usages industrie'!$O27*(1+'Usages industrie'!$P27)^(P$1049-$D$1049)/1000</f>
        <v>0</v>
      </c>
      <c r="Q1129" s="210">
        <f>Q1078*'Usages industrie'!$O27*(1+'Usages industrie'!$P27)^(Q$1049-$D$1049)/1000</f>
        <v>0</v>
      </c>
      <c r="R1129" s="210">
        <f>R1078*'Usages industrie'!$O27*(1+'Usages industrie'!$P27)^(R$1049-$D$1049)/1000</f>
        <v>0</v>
      </c>
    </row>
    <row r="1130" spans="1:18" hidden="1" outlineLevel="2" x14ac:dyDescent="0.35">
      <c r="A1130" s="209" t="str">
        <f>'Usages industrie'!A28</f>
        <v>Usage industriel n°25</v>
      </c>
      <c r="B1130" s="209" t="s">
        <v>639</v>
      </c>
      <c r="C1130" s="209"/>
      <c r="D1130" s="210">
        <f>D1079*'Usages industrie'!$O28*(1+'Usages industrie'!$P28)^(D$1049-$D$1049)/1000</f>
        <v>0</v>
      </c>
      <c r="E1130" s="210">
        <f>E1079*'Usages industrie'!$O28*(1+'Usages industrie'!$P28)^(E$1049-$D$1049)/1000</f>
        <v>0</v>
      </c>
      <c r="F1130" s="210">
        <f>F1079*'Usages industrie'!$O28*(1+'Usages industrie'!$P28)^(F$1049-$D$1049)/1000</f>
        <v>0</v>
      </c>
      <c r="G1130" s="210">
        <f>G1079*'Usages industrie'!$O28*(1+'Usages industrie'!$P28)^(G$1049-$D$1049)/1000</f>
        <v>0</v>
      </c>
      <c r="H1130" s="210">
        <f>H1079*'Usages industrie'!$O28*(1+'Usages industrie'!$P28)^(H$1049-$D$1049)/1000</f>
        <v>0</v>
      </c>
      <c r="I1130" s="210">
        <f>I1079*'Usages industrie'!$O28*(1+'Usages industrie'!$P28)^(I$1049-$D$1049)/1000</f>
        <v>0</v>
      </c>
      <c r="J1130" s="210">
        <f>J1079*'Usages industrie'!$O28*(1+'Usages industrie'!$P28)^(J$1049-$D$1049)/1000</f>
        <v>0</v>
      </c>
      <c r="K1130" s="210">
        <f>K1079*'Usages industrie'!$O28*(1+'Usages industrie'!$P28)^(K$1049-$D$1049)/1000</f>
        <v>0</v>
      </c>
      <c r="L1130" s="210">
        <f>L1079*'Usages industrie'!$O28*(1+'Usages industrie'!$P28)^(L$1049-$D$1049)/1000</f>
        <v>0</v>
      </c>
      <c r="M1130" s="210">
        <f>M1079*'Usages industrie'!$O28*(1+'Usages industrie'!$P28)^(M$1049-$D$1049)/1000</f>
        <v>0</v>
      </c>
      <c r="N1130" s="210">
        <f>N1079*'Usages industrie'!$O28*(1+'Usages industrie'!$P28)^(N$1049-$D$1049)/1000</f>
        <v>0</v>
      </c>
      <c r="O1130" s="210">
        <f>O1079*'Usages industrie'!$O28*(1+'Usages industrie'!$P28)^(O$1049-$D$1049)/1000</f>
        <v>0</v>
      </c>
      <c r="P1130" s="210">
        <f>P1079*'Usages industrie'!$O28*(1+'Usages industrie'!$P28)^(P$1049-$D$1049)/1000</f>
        <v>0</v>
      </c>
      <c r="Q1130" s="210">
        <f>Q1079*'Usages industrie'!$O28*(1+'Usages industrie'!$P28)^(Q$1049-$D$1049)/1000</f>
        <v>0</v>
      </c>
      <c r="R1130" s="210">
        <f>R1079*'Usages industrie'!$O28*(1+'Usages industrie'!$P28)^(R$1049-$D$1049)/1000</f>
        <v>0</v>
      </c>
    </row>
    <row r="1131" spans="1:18" hidden="1" outlineLevel="2" x14ac:dyDescent="0.35">
      <c r="A1131" s="209" t="str">
        <f>'Usages industrie'!A29</f>
        <v>Usage industriel n°26</v>
      </c>
      <c r="B1131" s="209" t="s">
        <v>639</v>
      </c>
      <c r="C1131" s="209"/>
      <c r="D1131" s="210">
        <f>D1080*'Usages industrie'!$O29*(1+'Usages industrie'!$P29)^(D$1049-$D$1049)/1000</f>
        <v>0</v>
      </c>
      <c r="E1131" s="210">
        <f>E1080*'Usages industrie'!$O29*(1+'Usages industrie'!$P29)^(E$1049-$D$1049)/1000</f>
        <v>0</v>
      </c>
      <c r="F1131" s="210">
        <f>F1080*'Usages industrie'!$O29*(1+'Usages industrie'!$P29)^(F$1049-$D$1049)/1000</f>
        <v>0</v>
      </c>
      <c r="G1131" s="210">
        <f>G1080*'Usages industrie'!$O29*(1+'Usages industrie'!$P29)^(G$1049-$D$1049)/1000</f>
        <v>0</v>
      </c>
      <c r="H1131" s="210">
        <f>H1080*'Usages industrie'!$O29*(1+'Usages industrie'!$P29)^(H$1049-$D$1049)/1000</f>
        <v>0</v>
      </c>
      <c r="I1131" s="210">
        <f>I1080*'Usages industrie'!$O29*(1+'Usages industrie'!$P29)^(I$1049-$D$1049)/1000</f>
        <v>0</v>
      </c>
      <c r="J1131" s="210">
        <f>J1080*'Usages industrie'!$O29*(1+'Usages industrie'!$P29)^(J$1049-$D$1049)/1000</f>
        <v>0</v>
      </c>
      <c r="K1131" s="210">
        <f>K1080*'Usages industrie'!$O29*(1+'Usages industrie'!$P29)^(K$1049-$D$1049)/1000</f>
        <v>0</v>
      </c>
      <c r="L1131" s="210">
        <f>L1080*'Usages industrie'!$O29*(1+'Usages industrie'!$P29)^(L$1049-$D$1049)/1000</f>
        <v>0</v>
      </c>
      <c r="M1131" s="210">
        <f>M1080*'Usages industrie'!$O29*(1+'Usages industrie'!$P29)^(M$1049-$D$1049)/1000</f>
        <v>0</v>
      </c>
      <c r="N1131" s="210">
        <f>N1080*'Usages industrie'!$O29*(1+'Usages industrie'!$P29)^(N$1049-$D$1049)/1000</f>
        <v>0</v>
      </c>
      <c r="O1131" s="210">
        <f>O1080*'Usages industrie'!$O29*(1+'Usages industrie'!$P29)^(O$1049-$D$1049)/1000</f>
        <v>0</v>
      </c>
      <c r="P1131" s="210">
        <f>P1080*'Usages industrie'!$O29*(1+'Usages industrie'!$P29)^(P$1049-$D$1049)/1000</f>
        <v>0</v>
      </c>
      <c r="Q1131" s="210">
        <f>Q1080*'Usages industrie'!$O29*(1+'Usages industrie'!$P29)^(Q$1049-$D$1049)/1000</f>
        <v>0</v>
      </c>
      <c r="R1131" s="210">
        <f>R1080*'Usages industrie'!$O29*(1+'Usages industrie'!$P29)^(R$1049-$D$1049)/1000</f>
        <v>0</v>
      </c>
    </row>
    <row r="1132" spans="1:18" hidden="1" outlineLevel="2" x14ac:dyDescent="0.35">
      <c r="A1132" s="209" t="str">
        <f>'Usages industrie'!A30</f>
        <v>Usage industriel n°27</v>
      </c>
      <c r="B1132" s="209" t="s">
        <v>639</v>
      </c>
      <c r="C1132" s="209"/>
      <c r="D1132" s="210">
        <f>D1081*'Usages industrie'!$O30*(1+'Usages industrie'!$P30)^(D$1049-$D$1049)/1000</f>
        <v>0</v>
      </c>
      <c r="E1132" s="210">
        <f>E1081*'Usages industrie'!$O30*(1+'Usages industrie'!$P30)^(E$1049-$D$1049)/1000</f>
        <v>0</v>
      </c>
      <c r="F1132" s="210">
        <f>F1081*'Usages industrie'!$O30*(1+'Usages industrie'!$P30)^(F$1049-$D$1049)/1000</f>
        <v>0</v>
      </c>
      <c r="G1132" s="210">
        <f>G1081*'Usages industrie'!$O30*(1+'Usages industrie'!$P30)^(G$1049-$D$1049)/1000</f>
        <v>0</v>
      </c>
      <c r="H1132" s="210">
        <f>H1081*'Usages industrie'!$O30*(1+'Usages industrie'!$P30)^(H$1049-$D$1049)/1000</f>
        <v>0</v>
      </c>
      <c r="I1132" s="210">
        <f>I1081*'Usages industrie'!$O30*(1+'Usages industrie'!$P30)^(I$1049-$D$1049)/1000</f>
        <v>0</v>
      </c>
      <c r="J1132" s="210">
        <f>J1081*'Usages industrie'!$O30*(1+'Usages industrie'!$P30)^(J$1049-$D$1049)/1000</f>
        <v>0</v>
      </c>
      <c r="K1132" s="210">
        <f>K1081*'Usages industrie'!$O30*(1+'Usages industrie'!$P30)^(K$1049-$D$1049)/1000</f>
        <v>0</v>
      </c>
      <c r="L1132" s="210">
        <f>L1081*'Usages industrie'!$O30*(1+'Usages industrie'!$P30)^(L$1049-$D$1049)/1000</f>
        <v>0</v>
      </c>
      <c r="M1132" s="210">
        <f>M1081*'Usages industrie'!$O30*(1+'Usages industrie'!$P30)^(M$1049-$D$1049)/1000</f>
        <v>0</v>
      </c>
      <c r="N1132" s="210">
        <f>N1081*'Usages industrie'!$O30*(1+'Usages industrie'!$P30)^(N$1049-$D$1049)/1000</f>
        <v>0</v>
      </c>
      <c r="O1132" s="210">
        <f>O1081*'Usages industrie'!$O30*(1+'Usages industrie'!$P30)^(O$1049-$D$1049)/1000</f>
        <v>0</v>
      </c>
      <c r="P1132" s="210">
        <f>P1081*'Usages industrie'!$O30*(1+'Usages industrie'!$P30)^(P$1049-$D$1049)/1000</f>
        <v>0</v>
      </c>
      <c r="Q1132" s="210">
        <f>Q1081*'Usages industrie'!$O30*(1+'Usages industrie'!$P30)^(Q$1049-$D$1049)/1000</f>
        <v>0</v>
      </c>
      <c r="R1132" s="210">
        <f>R1081*'Usages industrie'!$O30*(1+'Usages industrie'!$P30)^(R$1049-$D$1049)/1000</f>
        <v>0</v>
      </c>
    </row>
    <row r="1133" spans="1:18" hidden="1" outlineLevel="2" x14ac:dyDescent="0.35">
      <c r="A1133" s="209" t="str">
        <f>'Usages industrie'!A31</f>
        <v>Usage industriel n°28</v>
      </c>
      <c r="B1133" s="209" t="s">
        <v>639</v>
      </c>
      <c r="C1133" s="209"/>
      <c r="D1133" s="210">
        <f>D1082*'Usages industrie'!$O31*(1+'Usages industrie'!$P31)^(D$1049-$D$1049)/1000</f>
        <v>0</v>
      </c>
      <c r="E1133" s="210">
        <f>E1082*'Usages industrie'!$O31*(1+'Usages industrie'!$P31)^(E$1049-$D$1049)/1000</f>
        <v>0</v>
      </c>
      <c r="F1133" s="210">
        <f>F1082*'Usages industrie'!$O31*(1+'Usages industrie'!$P31)^(F$1049-$D$1049)/1000</f>
        <v>0</v>
      </c>
      <c r="G1133" s="210">
        <f>G1082*'Usages industrie'!$O31*(1+'Usages industrie'!$P31)^(G$1049-$D$1049)/1000</f>
        <v>0</v>
      </c>
      <c r="H1133" s="210">
        <f>H1082*'Usages industrie'!$O31*(1+'Usages industrie'!$P31)^(H$1049-$D$1049)/1000</f>
        <v>0</v>
      </c>
      <c r="I1133" s="210">
        <f>I1082*'Usages industrie'!$O31*(1+'Usages industrie'!$P31)^(I$1049-$D$1049)/1000</f>
        <v>0</v>
      </c>
      <c r="J1133" s="210">
        <f>J1082*'Usages industrie'!$O31*(1+'Usages industrie'!$P31)^(J$1049-$D$1049)/1000</f>
        <v>0</v>
      </c>
      <c r="K1133" s="210">
        <f>K1082*'Usages industrie'!$O31*(1+'Usages industrie'!$P31)^(K$1049-$D$1049)/1000</f>
        <v>0</v>
      </c>
      <c r="L1133" s="210">
        <f>L1082*'Usages industrie'!$O31*(1+'Usages industrie'!$P31)^(L$1049-$D$1049)/1000</f>
        <v>0</v>
      </c>
      <c r="M1133" s="210">
        <f>M1082*'Usages industrie'!$O31*(1+'Usages industrie'!$P31)^(M$1049-$D$1049)/1000</f>
        <v>0</v>
      </c>
      <c r="N1133" s="210">
        <f>N1082*'Usages industrie'!$O31*(1+'Usages industrie'!$P31)^(N$1049-$D$1049)/1000</f>
        <v>0</v>
      </c>
      <c r="O1133" s="210">
        <f>O1082*'Usages industrie'!$O31*(1+'Usages industrie'!$P31)^(O$1049-$D$1049)/1000</f>
        <v>0</v>
      </c>
      <c r="P1133" s="210">
        <f>P1082*'Usages industrie'!$O31*(1+'Usages industrie'!$P31)^(P$1049-$D$1049)/1000</f>
        <v>0</v>
      </c>
      <c r="Q1133" s="210">
        <f>Q1082*'Usages industrie'!$O31*(1+'Usages industrie'!$P31)^(Q$1049-$D$1049)/1000</f>
        <v>0</v>
      </c>
      <c r="R1133" s="210">
        <f>R1082*'Usages industrie'!$O31*(1+'Usages industrie'!$P31)^(R$1049-$D$1049)/1000</f>
        <v>0</v>
      </c>
    </row>
    <row r="1134" spans="1:18" hidden="1" outlineLevel="2" x14ac:dyDescent="0.35">
      <c r="A1134" s="209" t="str">
        <f>'Usages industrie'!A32</f>
        <v>Usage industriel n°29</v>
      </c>
      <c r="B1134" s="209" t="s">
        <v>639</v>
      </c>
      <c r="C1134" s="209"/>
      <c r="D1134" s="210">
        <f>D1083*'Usages industrie'!$O32*(1+'Usages industrie'!$P32)^(D$1049-$D$1049)/1000</f>
        <v>0</v>
      </c>
      <c r="E1134" s="210">
        <f>E1083*'Usages industrie'!$O32*(1+'Usages industrie'!$P32)^(E$1049-$D$1049)/1000</f>
        <v>0</v>
      </c>
      <c r="F1134" s="210">
        <f>F1083*'Usages industrie'!$O32*(1+'Usages industrie'!$P32)^(F$1049-$D$1049)/1000</f>
        <v>0</v>
      </c>
      <c r="G1134" s="210">
        <f>G1083*'Usages industrie'!$O32*(1+'Usages industrie'!$P32)^(G$1049-$D$1049)/1000</f>
        <v>0</v>
      </c>
      <c r="H1134" s="210">
        <f>H1083*'Usages industrie'!$O32*(1+'Usages industrie'!$P32)^(H$1049-$D$1049)/1000</f>
        <v>0</v>
      </c>
      <c r="I1134" s="210">
        <f>I1083*'Usages industrie'!$O32*(1+'Usages industrie'!$P32)^(I$1049-$D$1049)/1000</f>
        <v>0</v>
      </c>
      <c r="J1134" s="210">
        <f>J1083*'Usages industrie'!$O32*(1+'Usages industrie'!$P32)^(J$1049-$D$1049)/1000</f>
        <v>0</v>
      </c>
      <c r="K1134" s="210">
        <f>K1083*'Usages industrie'!$O32*(1+'Usages industrie'!$P32)^(K$1049-$D$1049)/1000</f>
        <v>0</v>
      </c>
      <c r="L1134" s="210">
        <f>L1083*'Usages industrie'!$O32*(1+'Usages industrie'!$P32)^(L$1049-$D$1049)/1000</f>
        <v>0</v>
      </c>
      <c r="M1134" s="210">
        <f>M1083*'Usages industrie'!$O32*(1+'Usages industrie'!$P32)^(M$1049-$D$1049)/1000</f>
        <v>0</v>
      </c>
      <c r="N1134" s="210">
        <f>N1083*'Usages industrie'!$O32*(1+'Usages industrie'!$P32)^(N$1049-$D$1049)/1000</f>
        <v>0</v>
      </c>
      <c r="O1134" s="210">
        <f>O1083*'Usages industrie'!$O32*(1+'Usages industrie'!$P32)^(O$1049-$D$1049)/1000</f>
        <v>0</v>
      </c>
      <c r="P1134" s="210">
        <f>P1083*'Usages industrie'!$O32*(1+'Usages industrie'!$P32)^(P$1049-$D$1049)/1000</f>
        <v>0</v>
      </c>
      <c r="Q1134" s="210">
        <f>Q1083*'Usages industrie'!$O32*(1+'Usages industrie'!$P32)^(Q$1049-$D$1049)/1000</f>
        <v>0</v>
      </c>
      <c r="R1134" s="210">
        <f>R1083*'Usages industrie'!$O32*(1+'Usages industrie'!$P32)^(R$1049-$D$1049)/1000</f>
        <v>0</v>
      </c>
    </row>
    <row r="1135" spans="1:18" hidden="1" outlineLevel="2" x14ac:dyDescent="0.35">
      <c r="A1135" s="209" t="str">
        <f>'Usages industrie'!A33</f>
        <v>Usage industriel n°30</v>
      </c>
      <c r="B1135" s="209" t="s">
        <v>639</v>
      </c>
      <c r="C1135" s="209"/>
      <c r="D1135" s="210">
        <f>D1084*'Usages industrie'!$O33*(1+'Usages industrie'!$P33)^(D$1049-$D$1049)/1000</f>
        <v>0</v>
      </c>
      <c r="E1135" s="210">
        <f>E1084*'Usages industrie'!$O33*(1+'Usages industrie'!$P33)^(E$1049-$D$1049)/1000</f>
        <v>0</v>
      </c>
      <c r="F1135" s="210">
        <f>F1084*'Usages industrie'!$O33*(1+'Usages industrie'!$P33)^(F$1049-$D$1049)/1000</f>
        <v>0</v>
      </c>
      <c r="G1135" s="210">
        <f>G1084*'Usages industrie'!$O33*(1+'Usages industrie'!$P33)^(G$1049-$D$1049)/1000</f>
        <v>0</v>
      </c>
      <c r="H1135" s="210">
        <f>H1084*'Usages industrie'!$O33*(1+'Usages industrie'!$P33)^(H$1049-$D$1049)/1000</f>
        <v>0</v>
      </c>
      <c r="I1135" s="210">
        <f>I1084*'Usages industrie'!$O33*(1+'Usages industrie'!$P33)^(I$1049-$D$1049)/1000</f>
        <v>0</v>
      </c>
      <c r="J1135" s="210">
        <f>J1084*'Usages industrie'!$O33*(1+'Usages industrie'!$P33)^(J$1049-$D$1049)/1000</f>
        <v>0</v>
      </c>
      <c r="K1135" s="210">
        <f>K1084*'Usages industrie'!$O33*(1+'Usages industrie'!$P33)^(K$1049-$D$1049)/1000</f>
        <v>0</v>
      </c>
      <c r="L1135" s="210">
        <f>L1084*'Usages industrie'!$O33*(1+'Usages industrie'!$P33)^(L$1049-$D$1049)/1000</f>
        <v>0</v>
      </c>
      <c r="M1135" s="210">
        <f>M1084*'Usages industrie'!$O33*(1+'Usages industrie'!$P33)^(M$1049-$D$1049)/1000</f>
        <v>0</v>
      </c>
      <c r="N1135" s="210">
        <f>N1084*'Usages industrie'!$O33*(1+'Usages industrie'!$P33)^(N$1049-$D$1049)/1000</f>
        <v>0</v>
      </c>
      <c r="O1135" s="210">
        <f>O1084*'Usages industrie'!$O33*(1+'Usages industrie'!$P33)^(O$1049-$D$1049)/1000</f>
        <v>0</v>
      </c>
      <c r="P1135" s="210">
        <f>P1084*'Usages industrie'!$O33*(1+'Usages industrie'!$P33)^(P$1049-$D$1049)/1000</f>
        <v>0</v>
      </c>
      <c r="Q1135" s="210">
        <f>Q1084*'Usages industrie'!$O33*(1+'Usages industrie'!$P33)^(Q$1049-$D$1049)/1000</f>
        <v>0</v>
      </c>
      <c r="R1135" s="210">
        <f>R1084*'Usages industrie'!$O33*(1+'Usages industrie'!$P33)^(R$1049-$D$1049)/1000</f>
        <v>0</v>
      </c>
    </row>
    <row r="1136" spans="1:18" hidden="1" outlineLevel="2" x14ac:dyDescent="0.35">
      <c r="A1136" s="209" t="str">
        <f>'Usages industrie'!A34</f>
        <v>Usage industriel n°31</v>
      </c>
      <c r="B1136" s="209" t="s">
        <v>639</v>
      </c>
      <c r="C1136" s="209"/>
      <c r="D1136" s="210">
        <f>D1085*'Usages industrie'!$O34*(1+'Usages industrie'!$P34)^(D$1049-$D$1049)/1000</f>
        <v>0</v>
      </c>
      <c r="E1136" s="210">
        <f>E1085*'Usages industrie'!$O34*(1+'Usages industrie'!$P34)^(E$1049-$D$1049)/1000</f>
        <v>0</v>
      </c>
      <c r="F1136" s="210">
        <f>F1085*'Usages industrie'!$O34*(1+'Usages industrie'!$P34)^(F$1049-$D$1049)/1000</f>
        <v>0</v>
      </c>
      <c r="G1136" s="210">
        <f>G1085*'Usages industrie'!$O34*(1+'Usages industrie'!$P34)^(G$1049-$D$1049)/1000</f>
        <v>0</v>
      </c>
      <c r="H1136" s="210">
        <f>H1085*'Usages industrie'!$O34*(1+'Usages industrie'!$P34)^(H$1049-$D$1049)/1000</f>
        <v>0</v>
      </c>
      <c r="I1136" s="210">
        <f>I1085*'Usages industrie'!$O34*(1+'Usages industrie'!$P34)^(I$1049-$D$1049)/1000</f>
        <v>0</v>
      </c>
      <c r="J1136" s="210">
        <f>J1085*'Usages industrie'!$O34*(1+'Usages industrie'!$P34)^(J$1049-$D$1049)/1000</f>
        <v>0</v>
      </c>
      <c r="K1136" s="210">
        <f>K1085*'Usages industrie'!$O34*(1+'Usages industrie'!$P34)^(K$1049-$D$1049)/1000</f>
        <v>0</v>
      </c>
      <c r="L1136" s="210">
        <f>L1085*'Usages industrie'!$O34*(1+'Usages industrie'!$P34)^(L$1049-$D$1049)/1000</f>
        <v>0</v>
      </c>
      <c r="M1136" s="210">
        <f>M1085*'Usages industrie'!$O34*(1+'Usages industrie'!$P34)^(M$1049-$D$1049)/1000</f>
        <v>0</v>
      </c>
      <c r="N1136" s="210">
        <f>N1085*'Usages industrie'!$O34*(1+'Usages industrie'!$P34)^(N$1049-$D$1049)/1000</f>
        <v>0</v>
      </c>
      <c r="O1136" s="210">
        <f>O1085*'Usages industrie'!$O34*(1+'Usages industrie'!$P34)^(O$1049-$D$1049)/1000</f>
        <v>0</v>
      </c>
      <c r="P1136" s="210">
        <f>P1085*'Usages industrie'!$O34*(1+'Usages industrie'!$P34)^(P$1049-$D$1049)/1000</f>
        <v>0</v>
      </c>
      <c r="Q1136" s="210">
        <f>Q1085*'Usages industrie'!$O34*(1+'Usages industrie'!$P34)^(Q$1049-$D$1049)/1000</f>
        <v>0</v>
      </c>
      <c r="R1136" s="210">
        <f>R1085*'Usages industrie'!$O34*(1+'Usages industrie'!$P34)^(R$1049-$D$1049)/1000</f>
        <v>0</v>
      </c>
    </row>
    <row r="1137" spans="1:18" hidden="1" outlineLevel="2" x14ac:dyDescent="0.35">
      <c r="A1137" s="209" t="str">
        <f>'Usages industrie'!A35</f>
        <v>Usage industriel n°32</v>
      </c>
      <c r="B1137" s="209" t="s">
        <v>639</v>
      </c>
      <c r="C1137" s="209"/>
      <c r="D1137" s="210">
        <f>D1086*'Usages industrie'!$O35*(1+'Usages industrie'!$P35)^(D$1049-$D$1049)/1000</f>
        <v>0</v>
      </c>
      <c r="E1137" s="210">
        <f>E1086*'Usages industrie'!$O35*(1+'Usages industrie'!$P35)^(E$1049-$D$1049)/1000</f>
        <v>0</v>
      </c>
      <c r="F1137" s="210">
        <f>F1086*'Usages industrie'!$O35*(1+'Usages industrie'!$P35)^(F$1049-$D$1049)/1000</f>
        <v>0</v>
      </c>
      <c r="G1137" s="210">
        <f>G1086*'Usages industrie'!$O35*(1+'Usages industrie'!$P35)^(G$1049-$D$1049)/1000</f>
        <v>0</v>
      </c>
      <c r="H1137" s="210">
        <f>H1086*'Usages industrie'!$O35*(1+'Usages industrie'!$P35)^(H$1049-$D$1049)/1000</f>
        <v>0</v>
      </c>
      <c r="I1137" s="210">
        <f>I1086*'Usages industrie'!$O35*(1+'Usages industrie'!$P35)^(I$1049-$D$1049)/1000</f>
        <v>0</v>
      </c>
      <c r="J1137" s="210">
        <f>J1086*'Usages industrie'!$O35*(1+'Usages industrie'!$P35)^(J$1049-$D$1049)/1000</f>
        <v>0</v>
      </c>
      <c r="K1137" s="210">
        <f>K1086*'Usages industrie'!$O35*(1+'Usages industrie'!$P35)^(K$1049-$D$1049)/1000</f>
        <v>0</v>
      </c>
      <c r="L1137" s="210">
        <f>L1086*'Usages industrie'!$O35*(1+'Usages industrie'!$P35)^(L$1049-$D$1049)/1000</f>
        <v>0</v>
      </c>
      <c r="M1137" s="210">
        <f>M1086*'Usages industrie'!$O35*(1+'Usages industrie'!$P35)^(M$1049-$D$1049)/1000</f>
        <v>0</v>
      </c>
      <c r="N1137" s="210">
        <f>N1086*'Usages industrie'!$O35*(1+'Usages industrie'!$P35)^(N$1049-$D$1049)/1000</f>
        <v>0</v>
      </c>
      <c r="O1137" s="210">
        <f>O1086*'Usages industrie'!$O35*(1+'Usages industrie'!$P35)^(O$1049-$D$1049)/1000</f>
        <v>0</v>
      </c>
      <c r="P1137" s="210">
        <f>P1086*'Usages industrie'!$O35*(1+'Usages industrie'!$P35)^(P$1049-$D$1049)/1000</f>
        <v>0</v>
      </c>
      <c r="Q1137" s="210">
        <f>Q1086*'Usages industrie'!$O35*(1+'Usages industrie'!$P35)^(Q$1049-$D$1049)/1000</f>
        <v>0</v>
      </c>
      <c r="R1137" s="210">
        <f>R1086*'Usages industrie'!$O35*(1+'Usages industrie'!$P35)^(R$1049-$D$1049)/1000</f>
        <v>0</v>
      </c>
    </row>
    <row r="1138" spans="1:18" hidden="1" outlineLevel="2" x14ac:dyDescent="0.35">
      <c r="A1138" s="209" t="str">
        <f>'Usages industrie'!A36</f>
        <v>Usage industriel n°33</v>
      </c>
      <c r="B1138" s="209" t="s">
        <v>639</v>
      </c>
      <c r="C1138" s="209"/>
      <c r="D1138" s="210">
        <f>D1087*'Usages industrie'!$O36*(1+'Usages industrie'!$P36)^(D$1049-$D$1049)/1000</f>
        <v>0</v>
      </c>
      <c r="E1138" s="210">
        <f>E1087*'Usages industrie'!$O36*(1+'Usages industrie'!$P36)^(E$1049-$D$1049)/1000</f>
        <v>0</v>
      </c>
      <c r="F1138" s="210">
        <f>F1087*'Usages industrie'!$O36*(1+'Usages industrie'!$P36)^(F$1049-$D$1049)/1000</f>
        <v>0</v>
      </c>
      <c r="G1138" s="210">
        <f>G1087*'Usages industrie'!$O36*(1+'Usages industrie'!$P36)^(G$1049-$D$1049)/1000</f>
        <v>0</v>
      </c>
      <c r="H1138" s="210">
        <f>H1087*'Usages industrie'!$O36*(1+'Usages industrie'!$P36)^(H$1049-$D$1049)/1000</f>
        <v>0</v>
      </c>
      <c r="I1138" s="210">
        <f>I1087*'Usages industrie'!$O36*(1+'Usages industrie'!$P36)^(I$1049-$D$1049)/1000</f>
        <v>0</v>
      </c>
      <c r="J1138" s="210">
        <f>J1087*'Usages industrie'!$O36*(1+'Usages industrie'!$P36)^(J$1049-$D$1049)/1000</f>
        <v>0</v>
      </c>
      <c r="K1138" s="210">
        <f>K1087*'Usages industrie'!$O36*(1+'Usages industrie'!$P36)^(K$1049-$D$1049)/1000</f>
        <v>0</v>
      </c>
      <c r="L1138" s="210">
        <f>L1087*'Usages industrie'!$O36*(1+'Usages industrie'!$P36)^(L$1049-$D$1049)/1000</f>
        <v>0</v>
      </c>
      <c r="M1138" s="210">
        <f>M1087*'Usages industrie'!$O36*(1+'Usages industrie'!$P36)^(M$1049-$D$1049)/1000</f>
        <v>0</v>
      </c>
      <c r="N1138" s="210">
        <f>N1087*'Usages industrie'!$O36*(1+'Usages industrie'!$P36)^(N$1049-$D$1049)/1000</f>
        <v>0</v>
      </c>
      <c r="O1138" s="210">
        <f>O1087*'Usages industrie'!$O36*(1+'Usages industrie'!$P36)^(O$1049-$D$1049)/1000</f>
        <v>0</v>
      </c>
      <c r="P1138" s="210">
        <f>P1087*'Usages industrie'!$O36*(1+'Usages industrie'!$P36)^(P$1049-$D$1049)/1000</f>
        <v>0</v>
      </c>
      <c r="Q1138" s="210">
        <f>Q1087*'Usages industrie'!$O36*(1+'Usages industrie'!$P36)^(Q$1049-$D$1049)/1000</f>
        <v>0</v>
      </c>
      <c r="R1138" s="210">
        <f>R1087*'Usages industrie'!$O36*(1+'Usages industrie'!$P36)^(R$1049-$D$1049)/1000</f>
        <v>0</v>
      </c>
    </row>
    <row r="1139" spans="1:18" hidden="1" outlineLevel="2" x14ac:dyDescent="0.35">
      <c r="A1139" s="209" t="str">
        <f>'Usages industrie'!A37</f>
        <v>Usage industriel n°34</v>
      </c>
      <c r="B1139" s="209" t="s">
        <v>639</v>
      </c>
      <c r="C1139" s="209"/>
      <c r="D1139" s="210">
        <f>D1088*'Usages industrie'!$O37*(1+'Usages industrie'!$P37)^(D$1049-$D$1049)/1000</f>
        <v>0</v>
      </c>
      <c r="E1139" s="210">
        <f>E1088*'Usages industrie'!$O37*(1+'Usages industrie'!$P37)^(E$1049-$D$1049)/1000</f>
        <v>0</v>
      </c>
      <c r="F1139" s="210">
        <f>F1088*'Usages industrie'!$O37*(1+'Usages industrie'!$P37)^(F$1049-$D$1049)/1000</f>
        <v>0</v>
      </c>
      <c r="G1139" s="210">
        <f>G1088*'Usages industrie'!$O37*(1+'Usages industrie'!$P37)^(G$1049-$D$1049)/1000</f>
        <v>0</v>
      </c>
      <c r="H1139" s="210">
        <f>H1088*'Usages industrie'!$O37*(1+'Usages industrie'!$P37)^(H$1049-$D$1049)/1000</f>
        <v>0</v>
      </c>
      <c r="I1139" s="210">
        <f>I1088*'Usages industrie'!$O37*(1+'Usages industrie'!$P37)^(I$1049-$D$1049)/1000</f>
        <v>0</v>
      </c>
      <c r="J1139" s="210">
        <f>J1088*'Usages industrie'!$O37*(1+'Usages industrie'!$P37)^(J$1049-$D$1049)/1000</f>
        <v>0</v>
      </c>
      <c r="K1139" s="210">
        <f>K1088*'Usages industrie'!$O37*(1+'Usages industrie'!$P37)^(K$1049-$D$1049)/1000</f>
        <v>0</v>
      </c>
      <c r="L1139" s="210">
        <f>L1088*'Usages industrie'!$O37*(1+'Usages industrie'!$P37)^(L$1049-$D$1049)/1000</f>
        <v>0</v>
      </c>
      <c r="M1139" s="210">
        <f>M1088*'Usages industrie'!$O37*(1+'Usages industrie'!$P37)^(M$1049-$D$1049)/1000</f>
        <v>0</v>
      </c>
      <c r="N1139" s="210">
        <f>N1088*'Usages industrie'!$O37*(1+'Usages industrie'!$P37)^(N$1049-$D$1049)/1000</f>
        <v>0</v>
      </c>
      <c r="O1139" s="210">
        <f>O1088*'Usages industrie'!$O37*(1+'Usages industrie'!$P37)^(O$1049-$D$1049)/1000</f>
        <v>0</v>
      </c>
      <c r="P1139" s="210">
        <f>P1088*'Usages industrie'!$O37*(1+'Usages industrie'!$P37)^(P$1049-$D$1049)/1000</f>
        <v>0</v>
      </c>
      <c r="Q1139" s="210">
        <f>Q1088*'Usages industrie'!$O37*(1+'Usages industrie'!$P37)^(Q$1049-$D$1049)/1000</f>
        <v>0</v>
      </c>
      <c r="R1139" s="210">
        <f>R1088*'Usages industrie'!$O37*(1+'Usages industrie'!$P37)^(R$1049-$D$1049)/1000</f>
        <v>0</v>
      </c>
    </row>
    <row r="1140" spans="1:18" hidden="1" outlineLevel="2" x14ac:dyDescent="0.35">
      <c r="A1140" s="209" t="str">
        <f>'Usages industrie'!A38</f>
        <v>Usage industriel n°35</v>
      </c>
      <c r="B1140" s="209" t="s">
        <v>639</v>
      </c>
      <c r="C1140" s="209"/>
      <c r="D1140" s="210">
        <f>D1089*'Usages industrie'!$O38*(1+'Usages industrie'!$P38)^(D$1049-$D$1049)/1000</f>
        <v>0</v>
      </c>
      <c r="E1140" s="210">
        <f>E1089*'Usages industrie'!$O38*(1+'Usages industrie'!$P38)^(E$1049-$D$1049)/1000</f>
        <v>0</v>
      </c>
      <c r="F1140" s="210">
        <f>F1089*'Usages industrie'!$O38*(1+'Usages industrie'!$P38)^(F$1049-$D$1049)/1000</f>
        <v>0</v>
      </c>
      <c r="G1140" s="210">
        <f>G1089*'Usages industrie'!$O38*(1+'Usages industrie'!$P38)^(G$1049-$D$1049)/1000</f>
        <v>0</v>
      </c>
      <c r="H1140" s="210">
        <f>H1089*'Usages industrie'!$O38*(1+'Usages industrie'!$P38)^(H$1049-$D$1049)/1000</f>
        <v>0</v>
      </c>
      <c r="I1140" s="210">
        <f>I1089*'Usages industrie'!$O38*(1+'Usages industrie'!$P38)^(I$1049-$D$1049)/1000</f>
        <v>0</v>
      </c>
      <c r="J1140" s="210">
        <f>J1089*'Usages industrie'!$O38*(1+'Usages industrie'!$P38)^(J$1049-$D$1049)/1000</f>
        <v>0</v>
      </c>
      <c r="K1140" s="210">
        <f>K1089*'Usages industrie'!$O38*(1+'Usages industrie'!$P38)^(K$1049-$D$1049)/1000</f>
        <v>0</v>
      </c>
      <c r="L1140" s="210">
        <f>L1089*'Usages industrie'!$O38*(1+'Usages industrie'!$P38)^(L$1049-$D$1049)/1000</f>
        <v>0</v>
      </c>
      <c r="M1140" s="210">
        <f>M1089*'Usages industrie'!$O38*(1+'Usages industrie'!$P38)^(M$1049-$D$1049)/1000</f>
        <v>0</v>
      </c>
      <c r="N1140" s="210">
        <f>N1089*'Usages industrie'!$O38*(1+'Usages industrie'!$P38)^(N$1049-$D$1049)/1000</f>
        <v>0</v>
      </c>
      <c r="O1140" s="210">
        <f>O1089*'Usages industrie'!$O38*(1+'Usages industrie'!$P38)^(O$1049-$D$1049)/1000</f>
        <v>0</v>
      </c>
      <c r="P1140" s="210">
        <f>P1089*'Usages industrie'!$O38*(1+'Usages industrie'!$P38)^(P$1049-$D$1049)/1000</f>
        <v>0</v>
      </c>
      <c r="Q1140" s="210">
        <f>Q1089*'Usages industrie'!$O38*(1+'Usages industrie'!$P38)^(Q$1049-$D$1049)/1000</f>
        <v>0</v>
      </c>
      <c r="R1140" s="210">
        <f>R1089*'Usages industrie'!$O38*(1+'Usages industrie'!$P38)^(R$1049-$D$1049)/1000</f>
        <v>0</v>
      </c>
    </row>
    <row r="1141" spans="1:18" hidden="1" outlineLevel="2" x14ac:dyDescent="0.35">
      <c r="A1141" s="209" t="str">
        <f>'Usages industrie'!A39</f>
        <v>Usage industriel n°36</v>
      </c>
      <c r="B1141" s="209" t="s">
        <v>639</v>
      </c>
      <c r="C1141" s="209"/>
      <c r="D1141" s="210">
        <f>D1090*'Usages industrie'!$O39*(1+'Usages industrie'!$P39)^(D$1049-$D$1049)/1000</f>
        <v>0</v>
      </c>
      <c r="E1141" s="210">
        <f>E1090*'Usages industrie'!$O39*(1+'Usages industrie'!$P39)^(E$1049-$D$1049)/1000</f>
        <v>0</v>
      </c>
      <c r="F1141" s="210">
        <f>F1090*'Usages industrie'!$O39*(1+'Usages industrie'!$P39)^(F$1049-$D$1049)/1000</f>
        <v>0</v>
      </c>
      <c r="G1141" s="210">
        <f>G1090*'Usages industrie'!$O39*(1+'Usages industrie'!$P39)^(G$1049-$D$1049)/1000</f>
        <v>0</v>
      </c>
      <c r="H1141" s="210">
        <f>H1090*'Usages industrie'!$O39*(1+'Usages industrie'!$P39)^(H$1049-$D$1049)/1000</f>
        <v>0</v>
      </c>
      <c r="I1141" s="210">
        <f>I1090*'Usages industrie'!$O39*(1+'Usages industrie'!$P39)^(I$1049-$D$1049)/1000</f>
        <v>0</v>
      </c>
      <c r="J1141" s="210">
        <f>J1090*'Usages industrie'!$O39*(1+'Usages industrie'!$P39)^(J$1049-$D$1049)/1000</f>
        <v>0</v>
      </c>
      <c r="K1141" s="210">
        <f>K1090*'Usages industrie'!$O39*(1+'Usages industrie'!$P39)^(K$1049-$D$1049)/1000</f>
        <v>0</v>
      </c>
      <c r="L1141" s="210">
        <f>L1090*'Usages industrie'!$O39*(1+'Usages industrie'!$P39)^(L$1049-$D$1049)/1000</f>
        <v>0</v>
      </c>
      <c r="M1141" s="210">
        <f>M1090*'Usages industrie'!$O39*(1+'Usages industrie'!$P39)^(M$1049-$D$1049)/1000</f>
        <v>0</v>
      </c>
      <c r="N1141" s="210">
        <f>N1090*'Usages industrie'!$O39*(1+'Usages industrie'!$P39)^(N$1049-$D$1049)/1000</f>
        <v>0</v>
      </c>
      <c r="O1141" s="210">
        <f>O1090*'Usages industrie'!$O39*(1+'Usages industrie'!$P39)^(O$1049-$D$1049)/1000</f>
        <v>0</v>
      </c>
      <c r="P1141" s="210">
        <f>P1090*'Usages industrie'!$O39*(1+'Usages industrie'!$P39)^(P$1049-$D$1049)/1000</f>
        <v>0</v>
      </c>
      <c r="Q1141" s="210">
        <f>Q1090*'Usages industrie'!$O39*(1+'Usages industrie'!$P39)^(Q$1049-$D$1049)/1000</f>
        <v>0</v>
      </c>
      <c r="R1141" s="210">
        <f>R1090*'Usages industrie'!$O39*(1+'Usages industrie'!$P39)^(R$1049-$D$1049)/1000</f>
        <v>0</v>
      </c>
    </row>
    <row r="1142" spans="1:18" hidden="1" outlineLevel="2" x14ac:dyDescent="0.35">
      <c r="A1142" s="209" t="str">
        <f>'Usages industrie'!A40</f>
        <v>Usage industriel n°37</v>
      </c>
      <c r="B1142" s="209" t="s">
        <v>639</v>
      </c>
      <c r="C1142" s="209"/>
      <c r="D1142" s="210">
        <f>D1091*'Usages industrie'!$O40*(1+'Usages industrie'!$P40)^(D$1049-$D$1049)/1000</f>
        <v>0</v>
      </c>
      <c r="E1142" s="210">
        <f>E1091*'Usages industrie'!$O40*(1+'Usages industrie'!$P40)^(E$1049-$D$1049)/1000</f>
        <v>0</v>
      </c>
      <c r="F1142" s="210">
        <f>F1091*'Usages industrie'!$O40*(1+'Usages industrie'!$P40)^(F$1049-$D$1049)/1000</f>
        <v>0</v>
      </c>
      <c r="G1142" s="210">
        <f>G1091*'Usages industrie'!$O40*(1+'Usages industrie'!$P40)^(G$1049-$D$1049)/1000</f>
        <v>0</v>
      </c>
      <c r="H1142" s="210">
        <f>H1091*'Usages industrie'!$O40*(1+'Usages industrie'!$P40)^(H$1049-$D$1049)/1000</f>
        <v>0</v>
      </c>
      <c r="I1142" s="210">
        <f>I1091*'Usages industrie'!$O40*(1+'Usages industrie'!$P40)^(I$1049-$D$1049)/1000</f>
        <v>0</v>
      </c>
      <c r="J1142" s="210">
        <f>J1091*'Usages industrie'!$O40*(1+'Usages industrie'!$P40)^(J$1049-$D$1049)/1000</f>
        <v>0</v>
      </c>
      <c r="K1142" s="210">
        <f>K1091*'Usages industrie'!$O40*(1+'Usages industrie'!$P40)^(K$1049-$D$1049)/1000</f>
        <v>0</v>
      </c>
      <c r="L1142" s="210">
        <f>L1091*'Usages industrie'!$O40*(1+'Usages industrie'!$P40)^(L$1049-$D$1049)/1000</f>
        <v>0</v>
      </c>
      <c r="M1142" s="210">
        <f>M1091*'Usages industrie'!$O40*(1+'Usages industrie'!$P40)^(M$1049-$D$1049)/1000</f>
        <v>0</v>
      </c>
      <c r="N1142" s="210">
        <f>N1091*'Usages industrie'!$O40*(1+'Usages industrie'!$P40)^(N$1049-$D$1049)/1000</f>
        <v>0</v>
      </c>
      <c r="O1142" s="210">
        <f>O1091*'Usages industrie'!$O40*(1+'Usages industrie'!$P40)^(O$1049-$D$1049)/1000</f>
        <v>0</v>
      </c>
      <c r="P1142" s="210">
        <f>P1091*'Usages industrie'!$O40*(1+'Usages industrie'!$P40)^(P$1049-$D$1049)/1000</f>
        <v>0</v>
      </c>
      <c r="Q1142" s="210">
        <f>Q1091*'Usages industrie'!$O40*(1+'Usages industrie'!$P40)^(Q$1049-$D$1049)/1000</f>
        <v>0</v>
      </c>
      <c r="R1142" s="210">
        <f>R1091*'Usages industrie'!$O40*(1+'Usages industrie'!$P40)^(R$1049-$D$1049)/1000</f>
        <v>0</v>
      </c>
    </row>
    <row r="1143" spans="1:18" hidden="1" outlineLevel="2" x14ac:dyDescent="0.35">
      <c r="A1143" s="209" t="str">
        <f>'Usages industrie'!A41</f>
        <v>Usage industriel n°38</v>
      </c>
      <c r="B1143" s="209" t="s">
        <v>639</v>
      </c>
      <c r="C1143" s="209"/>
      <c r="D1143" s="210">
        <f>D1092*'Usages industrie'!$O41*(1+'Usages industrie'!$P41)^(D$1049-$D$1049)/1000</f>
        <v>0</v>
      </c>
      <c r="E1143" s="210">
        <f>E1092*'Usages industrie'!$O41*(1+'Usages industrie'!$P41)^(E$1049-$D$1049)/1000</f>
        <v>0</v>
      </c>
      <c r="F1143" s="210">
        <f>F1092*'Usages industrie'!$O41*(1+'Usages industrie'!$P41)^(F$1049-$D$1049)/1000</f>
        <v>0</v>
      </c>
      <c r="G1143" s="210">
        <f>G1092*'Usages industrie'!$O41*(1+'Usages industrie'!$P41)^(G$1049-$D$1049)/1000</f>
        <v>0</v>
      </c>
      <c r="H1143" s="210">
        <f>H1092*'Usages industrie'!$O41*(1+'Usages industrie'!$P41)^(H$1049-$D$1049)/1000</f>
        <v>0</v>
      </c>
      <c r="I1143" s="210">
        <f>I1092*'Usages industrie'!$O41*(1+'Usages industrie'!$P41)^(I$1049-$D$1049)/1000</f>
        <v>0</v>
      </c>
      <c r="J1143" s="210">
        <f>J1092*'Usages industrie'!$O41*(1+'Usages industrie'!$P41)^(J$1049-$D$1049)/1000</f>
        <v>0</v>
      </c>
      <c r="K1143" s="210">
        <f>K1092*'Usages industrie'!$O41*(1+'Usages industrie'!$P41)^(K$1049-$D$1049)/1000</f>
        <v>0</v>
      </c>
      <c r="L1143" s="210">
        <f>L1092*'Usages industrie'!$O41*(1+'Usages industrie'!$P41)^(L$1049-$D$1049)/1000</f>
        <v>0</v>
      </c>
      <c r="M1143" s="210">
        <f>M1092*'Usages industrie'!$O41*(1+'Usages industrie'!$P41)^(M$1049-$D$1049)/1000</f>
        <v>0</v>
      </c>
      <c r="N1143" s="210">
        <f>N1092*'Usages industrie'!$O41*(1+'Usages industrie'!$P41)^(N$1049-$D$1049)/1000</f>
        <v>0</v>
      </c>
      <c r="O1143" s="210">
        <f>O1092*'Usages industrie'!$O41*(1+'Usages industrie'!$P41)^(O$1049-$D$1049)/1000</f>
        <v>0</v>
      </c>
      <c r="P1143" s="210">
        <f>P1092*'Usages industrie'!$O41*(1+'Usages industrie'!$P41)^(P$1049-$D$1049)/1000</f>
        <v>0</v>
      </c>
      <c r="Q1143" s="210">
        <f>Q1092*'Usages industrie'!$O41*(1+'Usages industrie'!$P41)^(Q$1049-$D$1049)/1000</f>
        <v>0</v>
      </c>
      <c r="R1143" s="210">
        <f>R1092*'Usages industrie'!$O41*(1+'Usages industrie'!$P41)^(R$1049-$D$1049)/1000</f>
        <v>0</v>
      </c>
    </row>
    <row r="1144" spans="1:18" hidden="1" outlineLevel="2" x14ac:dyDescent="0.35">
      <c r="A1144" s="209" t="str">
        <f>'Usages industrie'!A42</f>
        <v>Usage industriel n°39</v>
      </c>
      <c r="B1144" s="209" t="s">
        <v>639</v>
      </c>
      <c r="C1144" s="209"/>
      <c r="D1144" s="210">
        <f>D1093*'Usages industrie'!$O42*(1+'Usages industrie'!$P42)^(D$1049-$D$1049)/1000</f>
        <v>0</v>
      </c>
      <c r="E1144" s="210">
        <f>E1093*'Usages industrie'!$O42*(1+'Usages industrie'!$P42)^(E$1049-$D$1049)/1000</f>
        <v>0</v>
      </c>
      <c r="F1144" s="210">
        <f>F1093*'Usages industrie'!$O42*(1+'Usages industrie'!$P42)^(F$1049-$D$1049)/1000</f>
        <v>0</v>
      </c>
      <c r="G1144" s="210">
        <f>G1093*'Usages industrie'!$O42*(1+'Usages industrie'!$P42)^(G$1049-$D$1049)/1000</f>
        <v>0</v>
      </c>
      <c r="H1144" s="210">
        <f>H1093*'Usages industrie'!$O42*(1+'Usages industrie'!$P42)^(H$1049-$D$1049)/1000</f>
        <v>0</v>
      </c>
      <c r="I1144" s="210">
        <f>I1093*'Usages industrie'!$O42*(1+'Usages industrie'!$P42)^(I$1049-$D$1049)/1000</f>
        <v>0</v>
      </c>
      <c r="J1144" s="210">
        <f>J1093*'Usages industrie'!$O42*(1+'Usages industrie'!$P42)^(J$1049-$D$1049)/1000</f>
        <v>0</v>
      </c>
      <c r="K1144" s="210">
        <f>K1093*'Usages industrie'!$O42*(1+'Usages industrie'!$P42)^(K$1049-$D$1049)/1000</f>
        <v>0</v>
      </c>
      <c r="L1144" s="210">
        <f>L1093*'Usages industrie'!$O42*(1+'Usages industrie'!$P42)^(L$1049-$D$1049)/1000</f>
        <v>0</v>
      </c>
      <c r="M1144" s="210">
        <f>M1093*'Usages industrie'!$O42*(1+'Usages industrie'!$P42)^(M$1049-$D$1049)/1000</f>
        <v>0</v>
      </c>
      <c r="N1144" s="210">
        <f>N1093*'Usages industrie'!$O42*(1+'Usages industrie'!$P42)^(N$1049-$D$1049)/1000</f>
        <v>0</v>
      </c>
      <c r="O1144" s="210">
        <f>O1093*'Usages industrie'!$O42*(1+'Usages industrie'!$P42)^(O$1049-$D$1049)/1000</f>
        <v>0</v>
      </c>
      <c r="P1144" s="210">
        <f>P1093*'Usages industrie'!$O42*(1+'Usages industrie'!$P42)^(P$1049-$D$1049)/1000</f>
        <v>0</v>
      </c>
      <c r="Q1144" s="210">
        <f>Q1093*'Usages industrie'!$O42*(1+'Usages industrie'!$P42)^(Q$1049-$D$1049)/1000</f>
        <v>0</v>
      </c>
      <c r="R1144" s="210">
        <f>R1093*'Usages industrie'!$O42*(1+'Usages industrie'!$P42)^(R$1049-$D$1049)/1000</f>
        <v>0</v>
      </c>
    </row>
    <row r="1145" spans="1:18" hidden="1" outlineLevel="2" x14ac:dyDescent="0.35">
      <c r="A1145" s="209" t="str">
        <f>'Usages industrie'!A43</f>
        <v>Usage industriel n°40</v>
      </c>
      <c r="B1145" s="209" t="s">
        <v>639</v>
      </c>
      <c r="C1145" s="209"/>
      <c r="D1145" s="210">
        <f>D1094*'Usages industrie'!$O43*(1+'Usages industrie'!$P43)^(D$1049-$D$1049)/1000</f>
        <v>0</v>
      </c>
      <c r="E1145" s="210">
        <f>E1094*'Usages industrie'!$O43*(1+'Usages industrie'!$P43)^(E$1049-$D$1049)/1000</f>
        <v>0</v>
      </c>
      <c r="F1145" s="210">
        <f>F1094*'Usages industrie'!$O43*(1+'Usages industrie'!$P43)^(F$1049-$D$1049)/1000</f>
        <v>0</v>
      </c>
      <c r="G1145" s="210">
        <f>G1094*'Usages industrie'!$O43*(1+'Usages industrie'!$P43)^(G$1049-$D$1049)/1000</f>
        <v>0</v>
      </c>
      <c r="H1145" s="210">
        <f>H1094*'Usages industrie'!$O43*(1+'Usages industrie'!$P43)^(H$1049-$D$1049)/1000</f>
        <v>0</v>
      </c>
      <c r="I1145" s="210">
        <f>I1094*'Usages industrie'!$O43*(1+'Usages industrie'!$P43)^(I$1049-$D$1049)/1000</f>
        <v>0</v>
      </c>
      <c r="J1145" s="210">
        <f>J1094*'Usages industrie'!$O43*(1+'Usages industrie'!$P43)^(J$1049-$D$1049)/1000</f>
        <v>0</v>
      </c>
      <c r="K1145" s="210">
        <f>K1094*'Usages industrie'!$O43*(1+'Usages industrie'!$P43)^(K$1049-$D$1049)/1000</f>
        <v>0</v>
      </c>
      <c r="L1145" s="210">
        <f>L1094*'Usages industrie'!$O43*(1+'Usages industrie'!$P43)^(L$1049-$D$1049)/1000</f>
        <v>0</v>
      </c>
      <c r="M1145" s="210">
        <f>M1094*'Usages industrie'!$O43*(1+'Usages industrie'!$P43)^(M$1049-$D$1049)/1000</f>
        <v>0</v>
      </c>
      <c r="N1145" s="210">
        <f>N1094*'Usages industrie'!$O43*(1+'Usages industrie'!$P43)^(N$1049-$D$1049)/1000</f>
        <v>0</v>
      </c>
      <c r="O1145" s="210">
        <f>O1094*'Usages industrie'!$O43*(1+'Usages industrie'!$P43)^(O$1049-$D$1049)/1000</f>
        <v>0</v>
      </c>
      <c r="P1145" s="210">
        <f>P1094*'Usages industrie'!$O43*(1+'Usages industrie'!$P43)^(P$1049-$D$1049)/1000</f>
        <v>0</v>
      </c>
      <c r="Q1145" s="210">
        <f>Q1094*'Usages industrie'!$O43*(1+'Usages industrie'!$P43)^(Q$1049-$D$1049)/1000</f>
        <v>0</v>
      </c>
      <c r="R1145" s="210">
        <f>R1094*'Usages industrie'!$O43*(1+'Usages industrie'!$P43)^(R$1049-$D$1049)/1000</f>
        <v>0</v>
      </c>
    </row>
    <row r="1146" spans="1:18" hidden="1" outlineLevel="2" x14ac:dyDescent="0.35">
      <c r="A1146" s="209" t="str">
        <f>'Usages industrie'!A44</f>
        <v>Usage industriel n°41</v>
      </c>
      <c r="B1146" s="209" t="s">
        <v>639</v>
      </c>
      <c r="C1146" s="209"/>
      <c r="D1146" s="210">
        <f>D1095*'Usages industrie'!$O44*(1+'Usages industrie'!$P44)^(D$1049-$D$1049)/1000</f>
        <v>0</v>
      </c>
      <c r="E1146" s="210">
        <f>E1095*'Usages industrie'!$O44*(1+'Usages industrie'!$P44)^(E$1049-$D$1049)/1000</f>
        <v>0</v>
      </c>
      <c r="F1146" s="210">
        <f>F1095*'Usages industrie'!$O44*(1+'Usages industrie'!$P44)^(F$1049-$D$1049)/1000</f>
        <v>0</v>
      </c>
      <c r="G1146" s="210">
        <f>G1095*'Usages industrie'!$O44*(1+'Usages industrie'!$P44)^(G$1049-$D$1049)/1000</f>
        <v>0</v>
      </c>
      <c r="H1146" s="210">
        <f>H1095*'Usages industrie'!$O44*(1+'Usages industrie'!$P44)^(H$1049-$D$1049)/1000</f>
        <v>0</v>
      </c>
      <c r="I1146" s="210">
        <f>I1095*'Usages industrie'!$O44*(1+'Usages industrie'!$P44)^(I$1049-$D$1049)/1000</f>
        <v>0</v>
      </c>
      <c r="J1146" s="210">
        <f>J1095*'Usages industrie'!$O44*(1+'Usages industrie'!$P44)^(J$1049-$D$1049)/1000</f>
        <v>0</v>
      </c>
      <c r="K1146" s="210">
        <f>K1095*'Usages industrie'!$O44*(1+'Usages industrie'!$P44)^(K$1049-$D$1049)/1000</f>
        <v>0</v>
      </c>
      <c r="L1146" s="210">
        <f>L1095*'Usages industrie'!$O44*(1+'Usages industrie'!$P44)^(L$1049-$D$1049)/1000</f>
        <v>0</v>
      </c>
      <c r="M1146" s="210">
        <f>M1095*'Usages industrie'!$O44*(1+'Usages industrie'!$P44)^(M$1049-$D$1049)/1000</f>
        <v>0</v>
      </c>
      <c r="N1146" s="210">
        <f>N1095*'Usages industrie'!$O44*(1+'Usages industrie'!$P44)^(N$1049-$D$1049)/1000</f>
        <v>0</v>
      </c>
      <c r="O1146" s="210">
        <f>O1095*'Usages industrie'!$O44*(1+'Usages industrie'!$P44)^(O$1049-$D$1049)/1000</f>
        <v>0</v>
      </c>
      <c r="P1146" s="210">
        <f>P1095*'Usages industrie'!$O44*(1+'Usages industrie'!$P44)^(P$1049-$D$1049)/1000</f>
        <v>0</v>
      </c>
      <c r="Q1146" s="210">
        <f>Q1095*'Usages industrie'!$O44*(1+'Usages industrie'!$P44)^(Q$1049-$D$1049)/1000</f>
        <v>0</v>
      </c>
      <c r="R1146" s="210">
        <f>R1095*'Usages industrie'!$O44*(1+'Usages industrie'!$P44)^(R$1049-$D$1049)/1000</f>
        <v>0</v>
      </c>
    </row>
    <row r="1147" spans="1:18" hidden="1" outlineLevel="2" x14ac:dyDescent="0.35">
      <c r="A1147" s="209" t="str">
        <f>'Usages industrie'!A45</f>
        <v>Usage industriel n°42</v>
      </c>
      <c r="B1147" s="209" t="s">
        <v>639</v>
      </c>
      <c r="C1147" s="209"/>
      <c r="D1147" s="210">
        <f>D1096*'Usages industrie'!$O45*(1+'Usages industrie'!$P45)^(D$1049-$D$1049)/1000</f>
        <v>0</v>
      </c>
      <c r="E1147" s="210">
        <f>E1096*'Usages industrie'!$O45*(1+'Usages industrie'!$P45)^(E$1049-$D$1049)/1000</f>
        <v>0</v>
      </c>
      <c r="F1147" s="210">
        <f>F1096*'Usages industrie'!$O45*(1+'Usages industrie'!$P45)^(F$1049-$D$1049)/1000</f>
        <v>0</v>
      </c>
      <c r="G1147" s="210">
        <f>G1096*'Usages industrie'!$O45*(1+'Usages industrie'!$P45)^(G$1049-$D$1049)/1000</f>
        <v>0</v>
      </c>
      <c r="H1147" s="210">
        <f>H1096*'Usages industrie'!$O45*(1+'Usages industrie'!$P45)^(H$1049-$D$1049)/1000</f>
        <v>0</v>
      </c>
      <c r="I1147" s="210">
        <f>I1096*'Usages industrie'!$O45*(1+'Usages industrie'!$P45)^(I$1049-$D$1049)/1000</f>
        <v>0</v>
      </c>
      <c r="J1147" s="210">
        <f>J1096*'Usages industrie'!$O45*(1+'Usages industrie'!$P45)^(J$1049-$D$1049)/1000</f>
        <v>0</v>
      </c>
      <c r="K1147" s="210">
        <f>K1096*'Usages industrie'!$O45*(1+'Usages industrie'!$P45)^(K$1049-$D$1049)/1000</f>
        <v>0</v>
      </c>
      <c r="L1147" s="210">
        <f>L1096*'Usages industrie'!$O45*(1+'Usages industrie'!$P45)^(L$1049-$D$1049)/1000</f>
        <v>0</v>
      </c>
      <c r="M1147" s="210">
        <f>M1096*'Usages industrie'!$O45*(1+'Usages industrie'!$P45)^(M$1049-$D$1049)/1000</f>
        <v>0</v>
      </c>
      <c r="N1147" s="210">
        <f>N1096*'Usages industrie'!$O45*(1+'Usages industrie'!$P45)^(N$1049-$D$1049)/1000</f>
        <v>0</v>
      </c>
      <c r="O1147" s="210">
        <f>O1096*'Usages industrie'!$O45*(1+'Usages industrie'!$P45)^(O$1049-$D$1049)/1000</f>
        <v>0</v>
      </c>
      <c r="P1147" s="210">
        <f>P1096*'Usages industrie'!$O45*(1+'Usages industrie'!$P45)^(P$1049-$D$1049)/1000</f>
        <v>0</v>
      </c>
      <c r="Q1147" s="210">
        <f>Q1096*'Usages industrie'!$O45*(1+'Usages industrie'!$P45)^(Q$1049-$D$1049)/1000</f>
        <v>0</v>
      </c>
      <c r="R1147" s="210">
        <f>R1096*'Usages industrie'!$O45*(1+'Usages industrie'!$P45)^(R$1049-$D$1049)/1000</f>
        <v>0</v>
      </c>
    </row>
    <row r="1148" spans="1:18" hidden="1" outlineLevel="2" x14ac:dyDescent="0.35">
      <c r="A1148" s="209" t="str">
        <f>'Usages industrie'!A46</f>
        <v>Usage industriel n°43</v>
      </c>
      <c r="B1148" s="209" t="s">
        <v>639</v>
      </c>
      <c r="C1148" s="209"/>
      <c r="D1148" s="210">
        <f>D1097*'Usages industrie'!$O46*(1+'Usages industrie'!$P46)^(D$1049-$D$1049)/1000</f>
        <v>0</v>
      </c>
      <c r="E1148" s="210">
        <f>E1097*'Usages industrie'!$O46*(1+'Usages industrie'!$P46)^(E$1049-$D$1049)/1000</f>
        <v>0</v>
      </c>
      <c r="F1148" s="210">
        <f>F1097*'Usages industrie'!$O46*(1+'Usages industrie'!$P46)^(F$1049-$D$1049)/1000</f>
        <v>0</v>
      </c>
      <c r="G1148" s="210">
        <f>G1097*'Usages industrie'!$O46*(1+'Usages industrie'!$P46)^(G$1049-$D$1049)/1000</f>
        <v>0</v>
      </c>
      <c r="H1148" s="210">
        <f>H1097*'Usages industrie'!$O46*(1+'Usages industrie'!$P46)^(H$1049-$D$1049)/1000</f>
        <v>0</v>
      </c>
      <c r="I1148" s="210">
        <f>I1097*'Usages industrie'!$O46*(1+'Usages industrie'!$P46)^(I$1049-$D$1049)/1000</f>
        <v>0</v>
      </c>
      <c r="J1148" s="210">
        <f>J1097*'Usages industrie'!$O46*(1+'Usages industrie'!$P46)^(J$1049-$D$1049)/1000</f>
        <v>0</v>
      </c>
      <c r="K1148" s="210">
        <f>K1097*'Usages industrie'!$O46*(1+'Usages industrie'!$P46)^(K$1049-$D$1049)/1000</f>
        <v>0</v>
      </c>
      <c r="L1148" s="210">
        <f>L1097*'Usages industrie'!$O46*(1+'Usages industrie'!$P46)^(L$1049-$D$1049)/1000</f>
        <v>0</v>
      </c>
      <c r="M1148" s="210">
        <f>M1097*'Usages industrie'!$O46*(1+'Usages industrie'!$P46)^(M$1049-$D$1049)/1000</f>
        <v>0</v>
      </c>
      <c r="N1148" s="210">
        <f>N1097*'Usages industrie'!$O46*(1+'Usages industrie'!$P46)^(N$1049-$D$1049)/1000</f>
        <v>0</v>
      </c>
      <c r="O1148" s="210">
        <f>O1097*'Usages industrie'!$O46*(1+'Usages industrie'!$P46)^(O$1049-$D$1049)/1000</f>
        <v>0</v>
      </c>
      <c r="P1148" s="210">
        <f>P1097*'Usages industrie'!$O46*(1+'Usages industrie'!$P46)^(P$1049-$D$1049)/1000</f>
        <v>0</v>
      </c>
      <c r="Q1148" s="210">
        <f>Q1097*'Usages industrie'!$O46*(1+'Usages industrie'!$P46)^(Q$1049-$D$1049)/1000</f>
        <v>0</v>
      </c>
      <c r="R1148" s="210">
        <f>R1097*'Usages industrie'!$O46*(1+'Usages industrie'!$P46)^(R$1049-$D$1049)/1000</f>
        <v>0</v>
      </c>
    </row>
    <row r="1149" spans="1:18" hidden="1" outlineLevel="2" x14ac:dyDescent="0.35">
      <c r="A1149" s="209" t="str">
        <f>'Usages industrie'!A47</f>
        <v>Usage industriel n°44</v>
      </c>
      <c r="B1149" s="209" t="s">
        <v>639</v>
      </c>
      <c r="C1149" s="209"/>
      <c r="D1149" s="210">
        <f>D1098*'Usages industrie'!$O47*(1+'Usages industrie'!$P47)^(D$1049-$D$1049)/1000</f>
        <v>0</v>
      </c>
      <c r="E1149" s="210">
        <f>E1098*'Usages industrie'!$O47*(1+'Usages industrie'!$P47)^(E$1049-$D$1049)/1000</f>
        <v>0</v>
      </c>
      <c r="F1149" s="210">
        <f>F1098*'Usages industrie'!$O47*(1+'Usages industrie'!$P47)^(F$1049-$D$1049)/1000</f>
        <v>0</v>
      </c>
      <c r="G1149" s="210">
        <f>G1098*'Usages industrie'!$O47*(1+'Usages industrie'!$P47)^(G$1049-$D$1049)/1000</f>
        <v>0</v>
      </c>
      <c r="H1149" s="210">
        <f>H1098*'Usages industrie'!$O47*(1+'Usages industrie'!$P47)^(H$1049-$D$1049)/1000</f>
        <v>0</v>
      </c>
      <c r="I1149" s="210">
        <f>I1098*'Usages industrie'!$O47*(1+'Usages industrie'!$P47)^(I$1049-$D$1049)/1000</f>
        <v>0</v>
      </c>
      <c r="J1149" s="210">
        <f>J1098*'Usages industrie'!$O47*(1+'Usages industrie'!$P47)^(J$1049-$D$1049)/1000</f>
        <v>0</v>
      </c>
      <c r="K1149" s="210">
        <f>K1098*'Usages industrie'!$O47*(1+'Usages industrie'!$P47)^(K$1049-$D$1049)/1000</f>
        <v>0</v>
      </c>
      <c r="L1149" s="210">
        <f>L1098*'Usages industrie'!$O47*(1+'Usages industrie'!$P47)^(L$1049-$D$1049)/1000</f>
        <v>0</v>
      </c>
      <c r="M1149" s="210">
        <f>M1098*'Usages industrie'!$O47*(1+'Usages industrie'!$P47)^(M$1049-$D$1049)/1000</f>
        <v>0</v>
      </c>
      <c r="N1149" s="210">
        <f>N1098*'Usages industrie'!$O47*(1+'Usages industrie'!$P47)^(N$1049-$D$1049)/1000</f>
        <v>0</v>
      </c>
      <c r="O1149" s="210">
        <f>O1098*'Usages industrie'!$O47*(1+'Usages industrie'!$P47)^(O$1049-$D$1049)/1000</f>
        <v>0</v>
      </c>
      <c r="P1149" s="210">
        <f>P1098*'Usages industrie'!$O47*(1+'Usages industrie'!$P47)^(P$1049-$D$1049)/1000</f>
        <v>0</v>
      </c>
      <c r="Q1149" s="210">
        <f>Q1098*'Usages industrie'!$O47*(1+'Usages industrie'!$P47)^(Q$1049-$D$1049)/1000</f>
        <v>0</v>
      </c>
      <c r="R1149" s="210">
        <f>R1098*'Usages industrie'!$O47*(1+'Usages industrie'!$P47)^(R$1049-$D$1049)/1000</f>
        <v>0</v>
      </c>
    </row>
    <row r="1150" spans="1:18" hidden="1" outlineLevel="2" x14ac:dyDescent="0.35">
      <c r="A1150" s="209" t="str">
        <f>'Usages industrie'!A48</f>
        <v>Usage industriel n°45</v>
      </c>
      <c r="B1150" s="209" t="s">
        <v>639</v>
      </c>
      <c r="C1150" s="209"/>
      <c r="D1150" s="210">
        <f>D1099*'Usages industrie'!$O48*(1+'Usages industrie'!$P48)^(D$1049-$D$1049)/1000</f>
        <v>0</v>
      </c>
      <c r="E1150" s="210">
        <f>E1099*'Usages industrie'!$O48*(1+'Usages industrie'!$P48)^(E$1049-$D$1049)/1000</f>
        <v>0</v>
      </c>
      <c r="F1150" s="210">
        <f>F1099*'Usages industrie'!$O48*(1+'Usages industrie'!$P48)^(F$1049-$D$1049)/1000</f>
        <v>0</v>
      </c>
      <c r="G1150" s="210">
        <f>G1099*'Usages industrie'!$O48*(1+'Usages industrie'!$P48)^(G$1049-$D$1049)/1000</f>
        <v>0</v>
      </c>
      <c r="H1150" s="210">
        <f>H1099*'Usages industrie'!$O48*(1+'Usages industrie'!$P48)^(H$1049-$D$1049)/1000</f>
        <v>0</v>
      </c>
      <c r="I1150" s="210">
        <f>I1099*'Usages industrie'!$O48*(1+'Usages industrie'!$P48)^(I$1049-$D$1049)/1000</f>
        <v>0</v>
      </c>
      <c r="J1150" s="210">
        <f>J1099*'Usages industrie'!$O48*(1+'Usages industrie'!$P48)^(J$1049-$D$1049)/1000</f>
        <v>0</v>
      </c>
      <c r="K1150" s="210">
        <f>K1099*'Usages industrie'!$O48*(1+'Usages industrie'!$P48)^(K$1049-$D$1049)/1000</f>
        <v>0</v>
      </c>
      <c r="L1150" s="210">
        <f>L1099*'Usages industrie'!$O48*(1+'Usages industrie'!$P48)^(L$1049-$D$1049)/1000</f>
        <v>0</v>
      </c>
      <c r="M1150" s="210">
        <f>M1099*'Usages industrie'!$O48*(1+'Usages industrie'!$P48)^(M$1049-$D$1049)/1000</f>
        <v>0</v>
      </c>
      <c r="N1150" s="210">
        <f>N1099*'Usages industrie'!$O48*(1+'Usages industrie'!$P48)^(N$1049-$D$1049)/1000</f>
        <v>0</v>
      </c>
      <c r="O1150" s="210">
        <f>O1099*'Usages industrie'!$O48*(1+'Usages industrie'!$P48)^(O$1049-$D$1049)/1000</f>
        <v>0</v>
      </c>
      <c r="P1150" s="210">
        <f>P1099*'Usages industrie'!$O48*(1+'Usages industrie'!$P48)^(P$1049-$D$1049)/1000</f>
        <v>0</v>
      </c>
      <c r="Q1150" s="210">
        <f>Q1099*'Usages industrie'!$O48*(1+'Usages industrie'!$P48)^(Q$1049-$D$1049)/1000</f>
        <v>0</v>
      </c>
      <c r="R1150" s="210">
        <f>R1099*'Usages industrie'!$O48*(1+'Usages industrie'!$P48)^(R$1049-$D$1049)/1000</f>
        <v>0</v>
      </c>
    </row>
    <row r="1151" spans="1:18" hidden="1" outlineLevel="2" x14ac:dyDescent="0.35">
      <c r="A1151" s="209" t="str">
        <f>'Usages industrie'!A49</f>
        <v>Usage industriel n°46</v>
      </c>
      <c r="B1151" s="209" t="s">
        <v>639</v>
      </c>
      <c r="C1151" s="209"/>
      <c r="D1151" s="210">
        <f>D1100*'Usages industrie'!$O49*(1+'Usages industrie'!$P49)^(D$1049-$D$1049)/1000</f>
        <v>0</v>
      </c>
      <c r="E1151" s="210">
        <f>E1100*'Usages industrie'!$O49*(1+'Usages industrie'!$P49)^(E$1049-$D$1049)/1000</f>
        <v>0</v>
      </c>
      <c r="F1151" s="210">
        <f>F1100*'Usages industrie'!$O49*(1+'Usages industrie'!$P49)^(F$1049-$D$1049)/1000</f>
        <v>0</v>
      </c>
      <c r="G1151" s="210">
        <f>G1100*'Usages industrie'!$O49*(1+'Usages industrie'!$P49)^(G$1049-$D$1049)/1000</f>
        <v>0</v>
      </c>
      <c r="H1151" s="210">
        <f>H1100*'Usages industrie'!$O49*(1+'Usages industrie'!$P49)^(H$1049-$D$1049)/1000</f>
        <v>0</v>
      </c>
      <c r="I1151" s="210">
        <f>I1100*'Usages industrie'!$O49*(1+'Usages industrie'!$P49)^(I$1049-$D$1049)/1000</f>
        <v>0</v>
      </c>
      <c r="J1151" s="210">
        <f>J1100*'Usages industrie'!$O49*(1+'Usages industrie'!$P49)^(J$1049-$D$1049)/1000</f>
        <v>0</v>
      </c>
      <c r="K1151" s="210">
        <f>K1100*'Usages industrie'!$O49*(1+'Usages industrie'!$P49)^(K$1049-$D$1049)/1000</f>
        <v>0</v>
      </c>
      <c r="L1151" s="210">
        <f>L1100*'Usages industrie'!$O49*(1+'Usages industrie'!$P49)^(L$1049-$D$1049)/1000</f>
        <v>0</v>
      </c>
      <c r="M1151" s="210">
        <f>M1100*'Usages industrie'!$O49*(1+'Usages industrie'!$P49)^(M$1049-$D$1049)/1000</f>
        <v>0</v>
      </c>
      <c r="N1151" s="210">
        <f>N1100*'Usages industrie'!$O49*(1+'Usages industrie'!$P49)^(N$1049-$D$1049)/1000</f>
        <v>0</v>
      </c>
      <c r="O1151" s="210">
        <f>O1100*'Usages industrie'!$O49*(1+'Usages industrie'!$P49)^(O$1049-$D$1049)/1000</f>
        <v>0</v>
      </c>
      <c r="P1151" s="210">
        <f>P1100*'Usages industrie'!$O49*(1+'Usages industrie'!$P49)^(P$1049-$D$1049)/1000</f>
        <v>0</v>
      </c>
      <c r="Q1151" s="210">
        <f>Q1100*'Usages industrie'!$O49*(1+'Usages industrie'!$P49)^(Q$1049-$D$1049)/1000</f>
        <v>0</v>
      </c>
      <c r="R1151" s="210">
        <f>R1100*'Usages industrie'!$O49*(1+'Usages industrie'!$P49)^(R$1049-$D$1049)/1000</f>
        <v>0</v>
      </c>
    </row>
    <row r="1152" spans="1:18" hidden="1" outlineLevel="2" x14ac:dyDescent="0.35">
      <c r="A1152" s="209" t="str">
        <f>'Usages industrie'!A50</f>
        <v>Usage industriel n°47</v>
      </c>
      <c r="B1152" s="209" t="s">
        <v>639</v>
      </c>
      <c r="C1152" s="209"/>
      <c r="D1152" s="210">
        <f>D1101*'Usages industrie'!$O50*(1+'Usages industrie'!$P50)^(D$1049-$D$1049)/1000</f>
        <v>0</v>
      </c>
      <c r="E1152" s="210">
        <f>E1101*'Usages industrie'!$O50*(1+'Usages industrie'!$P50)^(E$1049-$D$1049)/1000</f>
        <v>0</v>
      </c>
      <c r="F1152" s="210">
        <f>F1101*'Usages industrie'!$O50*(1+'Usages industrie'!$P50)^(F$1049-$D$1049)/1000</f>
        <v>0</v>
      </c>
      <c r="G1152" s="210">
        <f>G1101*'Usages industrie'!$O50*(1+'Usages industrie'!$P50)^(G$1049-$D$1049)/1000</f>
        <v>0</v>
      </c>
      <c r="H1152" s="210">
        <f>H1101*'Usages industrie'!$O50*(1+'Usages industrie'!$P50)^(H$1049-$D$1049)/1000</f>
        <v>0</v>
      </c>
      <c r="I1152" s="210">
        <f>I1101*'Usages industrie'!$O50*(1+'Usages industrie'!$P50)^(I$1049-$D$1049)/1000</f>
        <v>0</v>
      </c>
      <c r="J1152" s="210">
        <f>J1101*'Usages industrie'!$O50*(1+'Usages industrie'!$P50)^(J$1049-$D$1049)/1000</f>
        <v>0</v>
      </c>
      <c r="K1152" s="210">
        <f>K1101*'Usages industrie'!$O50*(1+'Usages industrie'!$P50)^(K$1049-$D$1049)/1000</f>
        <v>0</v>
      </c>
      <c r="L1152" s="210">
        <f>L1101*'Usages industrie'!$O50*(1+'Usages industrie'!$P50)^(L$1049-$D$1049)/1000</f>
        <v>0</v>
      </c>
      <c r="M1152" s="210">
        <f>M1101*'Usages industrie'!$O50*(1+'Usages industrie'!$P50)^(M$1049-$D$1049)/1000</f>
        <v>0</v>
      </c>
      <c r="N1152" s="210">
        <f>N1101*'Usages industrie'!$O50*(1+'Usages industrie'!$P50)^(N$1049-$D$1049)/1000</f>
        <v>0</v>
      </c>
      <c r="O1152" s="210">
        <f>O1101*'Usages industrie'!$O50*(1+'Usages industrie'!$P50)^(O$1049-$D$1049)/1000</f>
        <v>0</v>
      </c>
      <c r="P1152" s="210">
        <f>P1101*'Usages industrie'!$O50*(1+'Usages industrie'!$P50)^(P$1049-$D$1049)/1000</f>
        <v>0</v>
      </c>
      <c r="Q1152" s="210">
        <f>Q1101*'Usages industrie'!$O50*(1+'Usages industrie'!$P50)^(Q$1049-$D$1049)/1000</f>
        <v>0</v>
      </c>
      <c r="R1152" s="210">
        <f>R1101*'Usages industrie'!$O50*(1+'Usages industrie'!$P50)^(R$1049-$D$1049)/1000</f>
        <v>0</v>
      </c>
    </row>
    <row r="1153" spans="1:18" hidden="1" outlineLevel="2" x14ac:dyDescent="0.35">
      <c r="A1153" s="209" t="str">
        <f>'Usages industrie'!A51</f>
        <v>Usage industriel n°48</v>
      </c>
      <c r="B1153" s="209" t="s">
        <v>639</v>
      </c>
      <c r="C1153" s="209"/>
      <c r="D1153" s="210">
        <f>D1102*'Usages industrie'!$O51*(1+'Usages industrie'!$P51)^(D$1049-$D$1049)/1000</f>
        <v>0</v>
      </c>
      <c r="E1153" s="210">
        <f>E1102*'Usages industrie'!$O51*(1+'Usages industrie'!$P51)^(E$1049-$D$1049)/1000</f>
        <v>0</v>
      </c>
      <c r="F1153" s="210">
        <f>F1102*'Usages industrie'!$O51*(1+'Usages industrie'!$P51)^(F$1049-$D$1049)/1000</f>
        <v>0</v>
      </c>
      <c r="G1153" s="210">
        <f>G1102*'Usages industrie'!$O51*(1+'Usages industrie'!$P51)^(G$1049-$D$1049)/1000</f>
        <v>0</v>
      </c>
      <c r="H1153" s="210">
        <f>H1102*'Usages industrie'!$O51*(1+'Usages industrie'!$P51)^(H$1049-$D$1049)/1000</f>
        <v>0</v>
      </c>
      <c r="I1153" s="210">
        <f>I1102*'Usages industrie'!$O51*(1+'Usages industrie'!$P51)^(I$1049-$D$1049)/1000</f>
        <v>0</v>
      </c>
      <c r="J1153" s="210">
        <f>J1102*'Usages industrie'!$O51*(1+'Usages industrie'!$P51)^(J$1049-$D$1049)/1000</f>
        <v>0</v>
      </c>
      <c r="K1153" s="210">
        <f>K1102*'Usages industrie'!$O51*(1+'Usages industrie'!$P51)^(K$1049-$D$1049)/1000</f>
        <v>0</v>
      </c>
      <c r="L1153" s="210">
        <f>L1102*'Usages industrie'!$O51*(1+'Usages industrie'!$P51)^(L$1049-$D$1049)/1000</f>
        <v>0</v>
      </c>
      <c r="M1153" s="210">
        <f>M1102*'Usages industrie'!$O51*(1+'Usages industrie'!$P51)^(M$1049-$D$1049)/1000</f>
        <v>0</v>
      </c>
      <c r="N1153" s="210">
        <f>N1102*'Usages industrie'!$O51*(1+'Usages industrie'!$P51)^(N$1049-$D$1049)/1000</f>
        <v>0</v>
      </c>
      <c r="O1153" s="210">
        <f>O1102*'Usages industrie'!$O51*(1+'Usages industrie'!$P51)^(O$1049-$D$1049)/1000</f>
        <v>0</v>
      </c>
      <c r="P1153" s="210">
        <f>P1102*'Usages industrie'!$O51*(1+'Usages industrie'!$P51)^(P$1049-$D$1049)/1000</f>
        <v>0</v>
      </c>
      <c r="Q1153" s="210">
        <f>Q1102*'Usages industrie'!$O51*(1+'Usages industrie'!$P51)^(Q$1049-$D$1049)/1000</f>
        <v>0</v>
      </c>
      <c r="R1153" s="210">
        <f>R1102*'Usages industrie'!$O51*(1+'Usages industrie'!$P51)^(R$1049-$D$1049)/1000</f>
        <v>0</v>
      </c>
    </row>
    <row r="1154" spans="1:18" hidden="1" outlineLevel="2" x14ac:dyDescent="0.35">
      <c r="A1154" s="209" t="str">
        <f>'Usages industrie'!A52</f>
        <v>Usage industriel n°49</v>
      </c>
      <c r="B1154" s="209" t="s">
        <v>639</v>
      </c>
      <c r="C1154" s="209"/>
      <c r="D1154" s="210">
        <f>D1103*'Usages industrie'!$O52*(1+'Usages industrie'!$P52)^(D$1049-$D$1049)/1000</f>
        <v>0</v>
      </c>
      <c r="E1154" s="210">
        <f>E1103*'Usages industrie'!$O52*(1+'Usages industrie'!$P52)^(E$1049-$D$1049)/1000</f>
        <v>0</v>
      </c>
      <c r="F1154" s="210">
        <f>F1103*'Usages industrie'!$O52*(1+'Usages industrie'!$P52)^(F$1049-$D$1049)/1000</f>
        <v>0</v>
      </c>
      <c r="G1154" s="210">
        <f>G1103*'Usages industrie'!$O52*(1+'Usages industrie'!$P52)^(G$1049-$D$1049)/1000</f>
        <v>0</v>
      </c>
      <c r="H1154" s="210">
        <f>H1103*'Usages industrie'!$O52*(1+'Usages industrie'!$P52)^(H$1049-$D$1049)/1000</f>
        <v>0</v>
      </c>
      <c r="I1154" s="210">
        <f>I1103*'Usages industrie'!$O52*(1+'Usages industrie'!$P52)^(I$1049-$D$1049)/1000</f>
        <v>0</v>
      </c>
      <c r="J1154" s="210">
        <f>J1103*'Usages industrie'!$O52*(1+'Usages industrie'!$P52)^(J$1049-$D$1049)/1000</f>
        <v>0</v>
      </c>
      <c r="K1154" s="210">
        <f>K1103*'Usages industrie'!$O52*(1+'Usages industrie'!$P52)^(K$1049-$D$1049)/1000</f>
        <v>0</v>
      </c>
      <c r="L1154" s="210">
        <f>L1103*'Usages industrie'!$O52*(1+'Usages industrie'!$P52)^(L$1049-$D$1049)/1000</f>
        <v>0</v>
      </c>
      <c r="M1154" s="210">
        <f>M1103*'Usages industrie'!$O52*(1+'Usages industrie'!$P52)^(M$1049-$D$1049)/1000</f>
        <v>0</v>
      </c>
      <c r="N1154" s="210">
        <f>N1103*'Usages industrie'!$O52*(1+'Usages industrie'!$P52)^(N$1049-$D$1049)/1000</f>
        <v>0</v>
      </c>
      <c r="O1154" s="210">
        <f>O1103*'Usages industrie'!$O52*(1+'Usages industrie'!$P52)^(O$1049-$D$1049)/1000</f>
        <v>0</v>
      </c>
      <c r="P1154" s="210">
        <f>P1103*'Usages industrie'!$O52*(1+'Usages industrie'!$P52)^(P$1049-$D$1049)/1000</f>
        <v>0</v>
      </c>
      <c r="Q1154" s="210">
        <f>Q1103*'Usages industrie'!$O52*(1+'Usages industrie'!$P52)^(Q$1049-$D$1049)/1000</f>
        <v>0</v>
      </c>
      <c r="R1154" s="210">
        <f>R1103*'Usages industrie'!$O52*(1+'Usages industrie'!$P52)^(R$1049-$D$1049)/1000</f>
        <v>0</v>
      </c>
    </row>
    <row r="1155" spans="1:18" hidden="1" outlineLevel="2" x14ac:dyDescent="0.35">
      <c r="A1155" s="209" t="str">
        <f>'Usages industrie'!A53</f>
        <v>Usage industriel n°50</v>
      </c>
      <c r="B1155" s="209" t="s">
        <v>639</v>
      </c>
      <c r="C1155" s="209"/>
      <c r="D1155" s="210">
        <f>D1104*'Usages industrie'!$O53*(1+'Usages industrie'!$P53)^(D$1049-$D$1049)/1000</f>
        <v>0</v>
      </c>
      <c r="E1155" s="210">
        <f>E1104*'Usages industrie'!$O53*(1+'Usages industrie'!$P53)^(E$1049-$D$1049)/1000</f>
        <v>0</v>
      </c>
      <c r="F1155" s="210">
        <f>F1104*'Usages industrie'!$O53*(1+'Usages industrie'!$P53)^(F$1049-$D$1049)/1000</f>
        <v>0</v>
      </c>
      <c r="G1155" s="210">
        <f>G1104*'Usages industrie'!$O53*(1+'Usages industrie'!$P53)^(G$1049-$D$1049)/1000</f>
        <v>0</v>
      </c>
      <c r="H1155" s="210">
        <f>H1104*'Usages industrie'!$O53*(1+'Usages industrie'!$P53)^(H$1049-$D$1049)/1000</f>
        <v>0</v>
      </c>
      <c r="I1155" s="210">
        <f>I1104*'Usages industrie'!$O53*(1+'Usages industrie'!$P53)^(I$1049-$D$1049)/1000</f>
        <v>0</v>
      </c>
      <c r="J1155" s="210">
        <f>J1104*'Usages industrie'!$O53*(1+'Usages industrie'!$P53)^(J$1049-$D$1049)/1000</f>
        <v>0</v>
      </c>
      <c r="K1155" s="210">
        <f>K1104*'Usages industrie'!$O53*(1+'Usages industrie'!$P53)^(K$1049-$D$1049)/1000</f>
        <v>0</v>
      </c>
      <c r="L1155" s="210">
        <f>L1104*'Usages industrie'!$O53*(1+'Usages industrie'!$P53)^(L$1049-$D$1049)/1000</f>
        <v>0</v>
      </c>
      <c r="M1155" s="210">
        <f>M1104*'Usages industrie'!$O53*(1+'Usages industrie'!$P53)^(M$1049-$D$1049)/1000</f>
        <v>0</v>
      </c>
      <c r="N1155" s="210">
        <f>N1104*'Usages industrie'!$O53*(1+'Usages industrie'!$P53)^(N$1049-$D$1049)/1000</f>
        <v>0</v>
      </c>
      <c r="O1155" s="210">
        <f>O1104*'Usages industrie'!$O53*(1+'Usages industrie'!$P53)^(O$1049-$D$1049)/1000</f>
        <v>0</v>
      </c>
      <c r="P1155" s="210">
        <f>P1104*'Usages industrie'!$O53*(1+'Usages industrie'!$P53)^(P$1049-$D$1049)/1000</f>
        <v>0</v>
      </c>
      <c r="Q1155" s="210">
        <f>Q1104*'Usages industrie'!$O53*(1+'Usages industrie'!$P53)^(Q$1049-$D$1049)/1000</f>
        <v>0</v>
      </c>
      <c r="R1155" s="210">
        <f>R1104*'Usages industrie'!$O53*(1+'Usages industrie'!$P53)^(R$1049-$D$1049)/1000</f>
        <v>0</v>
      </c>
    </row>
    <row r="1156" spans="1:18" hidden="1" outlineLevel="1" collapsed="1" x14ac:dyDescent="0.35">
      <c r="A1156" s="209" t="s">
        <v>640</v>
      </c>
      <c r="B1156" s="209"/>
      <c r="C1156" s="209"/>
      <c r="D1156" s="210">
        <f t="shared" ref="D1156:R1156" si="98">SUM(D1106:D1155)</f>
        <v>0</v>
      </c>
      <c r="E1156" s="210">
        <f t="shared" si="98"/>
        <v>0</v>
      </c>
      <c r="F1156" s="210">
        <f t="shared" si="98"/>
        <v>0</v>
      </c>
      <c r="G1156" s="210">
        <f t="shared" si="98"/>
        <v>0</v>
      </c>
      <c r="H1156" s="210">
        <f t="shared" si="98"/>
        <v>0</v>
      </c>
      <c r="I1156" s="210">
        <f t="shared" si="98"/>
        <v>0</v>
      </c>
      <c r="J1156" s="210">
        <f t="shared" si="98"/>
        <v>0</v>
      </c>
      <c r="K1156" s="210">
        <f t="shared" si="98"/>
        <v>0</v>
      </c>
      <c r="L1156" s="210">
        <f t="shared" si="98"/>
        <v>0</v>
      </c>
      <c r="M1156" s="210">
        <f t="shared" si="98"/>
        <v>0</v>
      </c>
      <c r="N1156" s="210">
        <f t="shared" si="98"/>
        <v>0</v>
      </c>
      <c r="O1156" s="210">
        <f t="shared" si="98"/>
        <v>0</v>
      </c>
      <c r="P1156" s="210">
        <f t="shared" si="98"/>
        <v>0</v>
      </c>
      <c r="Q1156" s="210">
        <f t="shared" si="98"/>
        <v>0</v>
      </c>
      <c r="R1156" s="210">
        <f t="shared" si="98"/>
        <v>0</v>
      </c>
    </row>
    <row r="1157" spans="1:18" hidden="1" outlineLevel="1" x14ac:dyDescent="0.35">
      <c r="A1157" s="43" t="s">
        <v>641</v>
      </c>
      <c r="B1157" s="43"/>
      <c r="C1157" s="232"/>
      <c r="D1157" s="231"/>
      <c r="E1157" s="231"/>
      <c r="F1157" s="231"/>
      <c r="G1157" s="231"/>
      <c r="H1157" s="231"/>
      <c r="I1157" s="231"/>
      <c r="J1157" s="231"/>
      <c r="K1157" s="231"/>
      <c r="L1157" s="231"/>
      <c r="M1157" s="231"/>
      <c r="N1157" s="231"/>
      <c r="O1157" s="231"/>
      <c r="P1157" s="231"/>
      <c r="Q1157" s="231"/>
      <c r="R1157" s="231"/>
    </row>
    <row r="1158" spans="1:18" hidden="1" outlineLevel="1" x14ac:dyDescent="0.35">
      <c r="A1158" s="43" t="s">
        <v>642</v>
      </c>
      <c r="B1158" s="43"/>
      <c r="C1158" s="232"/>
      <c r="D1158" s="231"/>
      <c r="E1158" s="231"/>
      <c r="F1158" s="231"/>
      <c r="G1158" s="231"/>
      <c r="H1158" s="231"/>
      <c r="I1158" s="231"/>
      <c r="J1158" s="231"/>
      <c r="K1158" s="231"/>
      <c r="L1158" s="231"/>
      <c r="M1158" s="231"/>
      <c r="N1158" s="231"/>
      <c r="O1158" s="231"/>
      <c r="P1158" s="231"/>
      <c r="Q1158" s="231"/>
      <c r="R1158" s="231"/>
    </row>
    <row r="1159" spans="1:18" hidden="1" outlineLevel="2" x14ac:dyDescent="0.35">
      <c r="A1159" s="209" t="str">
        <f>'Usages mobilité'!A4</f>
        <v>Usage mobilité n°1</v>
      </c>
      <c r="B1159" s="209" t="s">
        <v>637</v>
      </c>
      <c r="C1159" s="209"/>
      <c r="D1159" s="210">
        <f>IF(B$1046&lt;&gt;"",IF(B$1046='Usages mobilité'!BF4,'Usages mobilité'!BD4,0),0)</f>
        <v>0</v>
      </c>
      <c r="E1159" s="210">
        <f t="shared" ref="E1159:R1168" si="99">$D1159</f>
        <v>0</v>
      </c>
      <c r="F1159" s="210">
        <f t="shared" si="99"/>
        <v>0</v>
      </c>
      <c r="G1159" s="210">
        <f t="shared" si="99"/>
        <v>0</v>
      </c>
      <c r="H1159" s="210">
        <f t="shared" si="99"/>
        <v>0</v>
      </c>
      <c r="I1159" s="210">
        <f t="shared" si="99"/>
        <v>0</v>
      </c>
      <c r="J1159" s="210">
        <f t="shared" si="99"/>
        <v>0</v>
      </c>
      <c r="K1159" s="210">
        <f t="shared" si="99"/>
        <v>0</v>
      </c>
      <c r="L1159" s="210">
        <f t="shared" si="99"/>
        <v>0</v>
      </c>
      <c r="M1159" s="210">
        <f t="shared" si="99"/>
        <v>0</v>
      </c>
      <c r="N1159" s="210">
        <f t="shared" si="99"/>
        <v>0</v>
      </c>
      <c r="O1159" s="210">
        <f t="shared" si="99"/>
        <v>0</v>
      </c>
      <c r="P1159" s="210">
        <f t="shared" si="99"/>
        <v>0</v>
      </c>
      <c r="Q1159" s="210">
        <f t="shared" si="99"/>
        <v>0</v>
      </c>
      <c r="R1159" s="210">
        <f t="shared" si="99"/>
        <v>0</v>
      </c>
    </row>
    <row r="1160" spans="1:18" hidden="1" outlineLevel="2" x14ac:dyDescent="0.35">
      <c r="A1160" s="209" t="str">
        <f>'Usages mobilité'!A5</f>
        <v>Usage mobilité n°2</v>
      </c>
      <c r="B1160" s="209" t="s">
        <v>637</v>
      </c>
      <c r="C1160" s="209"/>
      <c r="D1160" s="210">
        <f>IF(B$1046&lt;&gt;"",IF(B$1046='Usages mobilité'!BF5,'Usages mobilité'!BD5,0),0)</f>
        <v>0</v>
      </c>
      <c r="E1160" s="210">
        <f t="shared" si="99"/>
        <v>0</v>
      </c>
      <c r="F1160" s="210">
        <f t="shared" si="99"/>
        <v>0</v>
      </c>
      <c r="G1160" s="210">
        <f t="shared" si="99"/>
        <v>0</v>
      </c>
      <c r="H1160" s="210">
        <f t="shared" si="99"/>
        <v>0</v>
      </c>
      <c r="I1160" s="210">
        <f t="shared" si="99"/>
        <v>0</v>
      </c>
      <c r="J1160" s="210">
        <f t="shared" si="99"/>
        <v>0</v>
      </c>
      <c r="K1160" s="210">
        <f t="shared" si="99"/>
        <v>0</v>
      </c>
      <c r="L1160" s="210">
        <f t="shared" si="99"/>
        <v>0</v>
      </c>
      <c r="M1160" s="210">
        <f t="shared" si="99"/>
        <v>0</v>
      </c>
      <c r="N1160" s="210">
        <f t="shared" si="99"/>
        <v>0</v>
      </c>
      <c r="O1160" s="210">
        <f t="shared" si="99"/>
        <v>0</v>
      </c>
      <c r="P1160" s="210">
        <f t="shared" si="99"/>
        <v>0</v>
      </c>
      <c r="Q1160" s="210">
        <f t="shared" si="99"/>
        <v>0</v>
      </c>
      <c r="R1160" s="210">
        <f t="shared" si="99"/>
        <v>0</v>
      </c>
    </row>
    <row r="1161" spans="1:18" hidden="1" outlineLevel="2" x14ac:dyDescent="0.35">
      <c r="A1161" s="209" t="str">
        <f>'Usages mobilité'!A6</f>
        <v>Usage mobilité n°3</v>
      </c>
      <c r="B1161" s="209" t="s">
        <v>637</v>
      </c>
      <c r="C1161" s="209"/>
      <c r="D1161" s="210">
        <f>IF(B$1046&lt;&gt;"",IF(B$1046='Usages mobilité'!BF6,'Usages mobilité'!BD6,0),0)</f>
        <v>0</v>
      </c>
      <c r="E1161" s="210">
        <f t="shared" si="99"/>
        <v>0</v>
      </c>
      <c r="F1161" s="210">
        <f t="shared" si="99"/>
        <v>0</v>
      </c>
      <c r="G1161" s="210">
        <f t="shared" si="99"/>
        <v>0</v>
      </c>
      <c r="H1161" s="210">
        <f t="shared" si="99"/>
        <v>0</v>
      </c>
      <c r="I1161" s="210">
        <f t="shared" si="99"/>
        <v>0</v>
      </c>
      <c r="J1161" s="210">
        <f t="shared" si="99"/>
        <v>0</v>
      </c>
      <c r="K1161" s="210">
        <f t="shared" si="99"/>
        <v>0</v>
      </c>
      <c r="L1161" s="210">
        <f t="shared" si="99"/>
        <v>0</v>
      </c>
      <c r="M1161" s="210">
        <f t="shared" si="99"/>
        <v>0</v>
      </c>
      <c r="N1161" s="210">
        <f t="shared" si="99"/>
        <v>0</v>
      </c>
      <c r="O1161" s="210">
        <f t="shared" si="99"/>
        <v>0</v>
      </c>
      <c r="P1161" s="210">
        <f t="shared" si="99"/>
        <v>0</v>
      </c>
      <c r="Q1161" s="210">
        <f t="shared" si="99"/>
        <v>0</v>
      </c>
      <c r="R1161" s="210">
        <f t="shared" si="99"/>
        <v>0</v>
      </c>
    </row>
    <row r="1162" spans="1:18" hidden="1" outlineLevel="2" x14ac:dyDescent="0.35">
      <c r="A1162" s="209" t="str">
        <f>'Usages mobilité'!A7</f>
        <v>Usage mobilité n°4</v>
      </c>
      <c r="B1162" s="209" t="s">
        <v>637</v>
      </c>
      <c r="C1162" s="209"/>
      <c r="D1162" s="210">
        <f>IF(B$1046&lt;&gt;"",IF(B$1046='Usages mobilité'!BF7,'Usages mobilité'!BD7,0),0)</f>
        <v>0</v>
      </c>
      <c r="E1162" s="210">
        <f t="shared" si="99"/>
        <v>0</v>
      </c>
      <c r="F1162" s="210">
        <f t="shared" si="99"/>
        <v>0</v>
      </c>
      <c r="G1162" s="210">
        <f t="shared" si="99"/>
        <v>0</v>
      </c>
      <c r="H1162" s="210">
        <f t="shared" si="99"/>
        <v>0</v>
      </c>
      <c r="I1162" s="210">
        <f t="shared" si="99"/>
        <v>0</v>
      </c>
      <c r="J1162" s="210">
        <f t="shared" si="99"/>
        <v>0</v>
      </c>
      <c r="K1162" s="210">
        <f t="shared" si="99"/>
        <v>0</v>
      </c>
      <c r="L1162" s="210">
        <f t="shared" si="99"/>
        <v>0</v>
      </c>
      <c r="M1162" s="210">
        <f t="shared" si="99"/>
        <v>0</v>
      </c>
      <c r="N1162" s="210">
        <f t="shared" si="99"/>
        <v>0</v>
      </c>
      <c r="O1162" s="210">
        <f t="shared" si="99"/>
        <v>0</v>
      </c>
      <c r="P1162" s="210">
        <f t="shared" si="99"/>
        <v>0</v>
      </c>
      <c r="Q1162" s="210">
        <f t="shared" si="99"/>
        <v>0</v>
      </c>
      <c r="R1162" s="210">
        <f t="shared" si="99"/>
        <v>0</v>
      </c>
    </row>
    <row r="1163" spans="1:18" hidden="1" outlineLevel="2" x14ac:dyDescent="0.35">
      <c r="A1163" s="209" t="str">
        <f>'Usages mobilité'!A8</f>
        <v>Usage mobilité n°5</v>
      </c>
      <c r="B1163" s="209" t="s">
        <v>637</v>
      </c>
      <c r="C1163" s="209"/>
      <c r="D1163" s="210">
        <f>IF(B$1046&lt;&gt;"",IF(B$1046='Usages mobilité'!BF8,'Usages mobilité'!BD8,0),0)</f>
        <v>0</v>
      </c>
      <c r="E1163" s="210">
        <f t="shared" si="99"/>
        <v>0</v>
      </c>
      <c r="F1163" s="210">
        <f t="shared" si="99"/>
        <v>0</v>
      </c>
      <c r="G1163" s="210">
        <f t="shared" si="99"/>
        <v>0</v>
      </c>
      <c r="H1163" s="210">
        <f t="shared" si="99"/>
        <v>0</v>
      </c>
      <c r="I1163" s="210">
        <f t="shared" si="99"/>
        <v>0</v>
      </c>
      <c r="J1163" s="210">
        <f t="shared" si="99"/>
        <v>0</v>
      </c>
      <c r="K1163" s="210">
        <f t="shared" si="99"/>
        <v>0</v>
      </c>
      <c r="L1163" s="210">
        <f t="shared" si="99"/>
        <v>0</v>
      </c>
      <c r="M1163" s="210">
        <f t="shared" si="99"/>
        <v>0</v>
      </c>
      <c r="N1163" s="210">
        <f t="shared" si="99"/>
        <v>0</v>
      </c>
      <c r="O1163" s="210">
        <f t="shared" si="99"/>
        <v>0</v>
      </c>
      <c r="P1163" s="210">
        <f t="shared" si="99"/>
        <v>0</v>
      </c>
      <c r="Q1163" s="210">
        <f t="shared" si="99"/>
        <v>0</v>
      </c>
      <c r="R1163" s="210">
        <f t="shared" si="99"/>
        <v>0</v>
      </c>
    </row>
    <row r="1164" spans="1:18" hidden="1" outlineLevel="2" x14ac:dyDescent="0.35">
      <c r="A1164" s="209" t="str">
        <f>'Usages mobilité'!A9</f>
        <v>Usage mobilité n°6</v>
      </c>
      <c r="B1164" s="209" t="s">
        <v>637</v>
      </c>
      <c r="C1164" s="209"/>
      <c r="D1164" s="210">
        <f>IF(B$1046&lt;&gt;"",IF(B$1046='Usages mobilité'!BF9,'Usages mobilité'!BD9,0),0)</f>
        <v>0</v>
      </c>
      <c r="E1164" s="210">
        <f t="shared" si="99"/>
        <v>0</v>
      </c>
      <c r="F1164" s="210">
        <f t="shared" si="99"/>
        <v>0</v>
      </c>
      <c r="G1164" s="210">
        <f t="shared" si="99"/>
        <v>0</v>
      </c>
      <c r="H1164" s="210">
        <f t="shared" si="99"/>
        <v>0</v>
      </c>
      <c r="I1164" s="210">
        <f t="shared" si="99"/>
        <v>0</v>
      </c>
      <c r="J1164" s="210">
        <f t="shared" si="99"/>
        <v>0</v>
      </c>
      <c r="K1164" s="210">
        <f t="shared" si="99"/>
        <v>0</v>
      </c>
      <c r="L1164" s="210">
        <f t="shared" si="99"/>
        <v>0</v>
      </c>
      <c r="M1164" s="210">
        <f t="shared" si="99"/>
        <v>0</v>
      </c>
      <c r="N1164" s="210">
        <f t="shared" si="99"/>
        <v>0</v>
      </c>
      <c r="O1164" s="210">
        <f t="shared" si="99"/>
        <v>0</v>
      </c>
      <c r="P1164" s="210">
        <f t="shared" si="99"/>
        <v>0</v>
      </c>
      <c r="Q1164" s="210">
        <f t="shared" si="99"/>
        <v>0</v>
      </c>
      <c r="R1164" s="210">
        <f t="shared" si="99"/>
        <v>0</v>
      </c>
    </row>
    <row r="1165" spans="1:18" hidden="1" outlineLevel="2" x14ac:dyDescent="0.35">
      <c r="A1165" s="209" t="str">
        <f>'Usages mobilité'!A10</f>
        <v>Usage mobilité n°7</v>
      </c>
      <c r="B1165" s="209" t="s">
        <v>637</v>
      </c>
      <c r="C1165" s="209"/>
      <c r="D1165" s="210">
        <f>IF(B$1046&lt;&gt;"",IF(B$1046='Usages mobilité'!BF10,'Usages mobilité'!BD10,0),0)</f>
        <v>0</v>
      </c>
      <c r="E1165" s="210">
        <f t="shared" si="99"/>
        <v>0</v>
      </c>
      <c r="F1165" s="210">
        <f t="shared" si="99"/>
        <v>0</v>
      </c>
      <c r="G1165" s="210">
        <f t="shared" si="99"/>
        <v>0</v>
      </c>
      <c r="H1165" s="210">
        <f t="shared" si="99"/>
        <v>0</v>
      </c>
      <c r="I1165" s="210">
        <f t="shared" si="99"/>
        <v>0</v>
      </c>
      <c r="J1165" s="210">
        <f t="shared" si="99"/>
        <v>0</v>
      </c>
      <c r="K1165" s="210">
        <f t="shared" si="99"/>
        <v>0</v>
      </c>
      <c r="L1165" s="210">
        <f t="shared" si="99"/>
        <v>0</v>
      </c>
      <c r="M1165" s="210">
        <f t="shared" si="99"/>
        <v>0</v>
      </c>
      <c r="N1165" s="210">
        <f t="shared" si="99"/>
        <v>0</v>
      </c>
      <c r="O1165" s="210">
        <f t="shared" si="99"/>
        <v>0</v>
      </c>
      <c r="P1165" s="210">
        <f t="shared" si="99"/>
        <v>0</v>
      </c>
      <c r="Q1165" s="210">
        <f t="shared" si="99"/>
        <v>0</v>
      </c>
      <c r="R1165" s="210">
        <f t="shared" si="99"/>
        <v>0</v>
      </c>
    </row>
    <row r="1166" spans="1:18" hidden="1" outlineLevel="2" x14ac:dyDescent="0.35">
      <c r="A1166" s="209" t="str">
        <f>'Usages mobilité'!A11</f>
        <v>Usage mobilité n°8</v>
      </c>
      <c r="B1166" s="209" t="s">
        <v>637</v>
      </c>
      <c r="C1166" s="209"/>
      <c r="D1166" s="210">
        <f>IF(B$1046&lt;&gt;"",IF(B$1046='Usages mobilité'!BF11,'Usages mobilité'!BD11,0),0)</f>
        <v>0</v>
      </c>
      <c r="E1166" s="210">
        <f t="shared" si="99"/>
        <v>0</v>
      </c>
      <c r="F1166" s="210">
        <f t="shared" si="99"/>
        <v>0</v>
      </c>
      <c r="G1166" s="210">
        <f t="shared" si="99"/>
        <v>0</v>
      </c>
      <c r="H1166" s="210">
        <f t="shared" si="99"/>
        <v>0</v>
      </c>
      <c r="I1166" s="210">
        <f t="shared" si="99"/>
        <v>0</v>
      </c>
      <c r="J1166" s="210">
        <f t="shared" si="99"/>
        <v>0</v>
      </c>
      <c r="K1166" s="210">
        <f t="shared" si="99"/>
        <v>0</v>
      </c>
      <c r="L1166" s="210">
        <f t="shared" si="99"/>
        <v>0</v>
      </c>
      <c r="M1166" s="210">
        <f t="shared" si="99"/>
        <v>0</v>
      </c>
      <c r="N1166" s="210">
        <f t="shared" si="99"/>
        <v>0</v>
      </c>
      <c r="O1166" s="210">
        <f t="shared" si="99"/>
        <v>0</v>
      </c>
      <c r="P1166" s="210">
        <f t="shared" si="99"/>
        <v>0</v>
      </c>
      <c r="Q1166" s="210">
        <f t="shared" si="99"/>
        <v>0</v>
      </c>
      <c r="R1166" s="210">
        <f t="shared" si="99"/>
        <v>0</v>
      </c>
    </row>
    <row r="1167" spans="1:18" hidden="1" outlineLevel="2" x14ac:dyDescent="0.35">
      <c r="A1167" s="209" t="str">
        <f>'Usages mobilité'!A12</f>
        <v>Usage mobilité n°9</v>
      </c>
      <c r="B1167" s="209" t="s">
        <v>637</v>
      </c>
      <c r="C1167" s="209"/>
      <c r="D1167" s="210">
        <f>IF(B$1046&lt;&gt;"",IF(B$1046='Usages mobilité'!BF12,'Usages mobilité'!BD12,0),0)</f>
        <v>0</v>
      </c>
      <c r="E1167" s="210">
        <f t="shared" si="99"/>
        <v>0</v>
      </c>
      <c r="F1167" s="210">
        <f t="shared" si="99"/>
        <v>0</v>
      </c>
      <c r="G1167" s="210">
        <f t="shared" si="99"/>
        <v>0</v>
      </c>
      <c r="H1167" s="210">
        <f t="shared" si="99"/>
        <v>0</v>
      </c>
      <c r="I1167" s="210">
        <f t="shared" si="99"/>
        <v>0</v>
      </c>
      <c r="J1167" s="210">
        <f t="shared" si="99"/>
        <v>0</v>
      </c>
      <c r="K1167" s="210">
        <f t="shared" si="99"/>
        <v>0</v>
      </c>
      <c r="L1167" s="210">
        <f t="shared" si="99"/>
        <v>0</v>
      </c>
      <c r="M1167" s="210">
        <f t="shared" si="99"/>
        <v>0</v>
      </c>
      <c r="N1167" s="210">
        <f t="shared" si="99"/>
        <v>0</v>
      </c>
      <c r="O1167" s="210">
        <f t="shared" si="99"/>
        <v>0</v>
      </c>
      <c r="P1167" s="210">
        <f t="shared" si="99"/>
        <v>0</v>
      </c>
      <c r="Q1167" s="210">
        <f t="shared" si="99"/>
        <v>0</v>
      </c>
      <c r="R1167" s="210">
        <f t="shared" si="99"/>
        <v>0</v>
      </c>
    </row>
    <row r="1168" spans="1:18" hidden="1" outlineLevel="2" x14ac:dyDescent="0.35">
      <c r="A1168" s="209" t="str">
        <f>'Usages mobilité'!A13</f>
        <v>Usage mobilité n°10</v>
      </c>
      <c r="B1168" s="209" t="s">
        <v>637</v>
      </c>
      <c r="C1168" s="209"/>
      <c r="D1168" s="210">
        <f>IF(B$1046&lt;&gt;"",IF(B$1046='Usages mobilité'!BF13,'Usages mobilité'!BD13,0),0)</f>
        <v>0</v>
      </c>
      <c r="E1168" s="210">
        <f t="shared" si="99"/>
        <v>0</v>
      </c>
      <c r="F1168" s="210">
        <f t="shared" si="99"/>
        <v>0</v>
      </c>
      <c r="G1168" s="210">
        <f t="shared" si="99"/>
        <v>0</v>
      </c>
      <c r="H1168" s="210">
        <f t="shared" si="99"/>
        <v>0</v>
      </c>
      <c r="I1168" s="210">
        <f t="shared" si="99"/>
        <v>0</v>
      </c>
      <c r="J1168" s="210">
        <f t="shared" si="99"/>
        <v>0</v>
      </c>
      <c r="K1168" s="210">
        <f t="shared" si="99"/>
        <v>0</v>
      </c>
      <c r="L1168" s="210">
        <f t="shared" si="99"/>
        <v>0</v>
      </c>
      <c r="M1168" s="210">
        <f t="shared" si="99"/>
        <v>0</v>
      </c>
      <c r="N1168" s="210">
        <f t="shared" si="99"/>
        <v>0</v>
      </c>
      <c r="O1168" s="210">
        <f t="shared" si="99"/>
        <v>0</v>
      </c>
      <c r="P1168" s="210">
        <f t="shared" si="99"/>
        <v>0</v>
      </c>
      <c r="Q1168" s="210">
        <f t="shared" si="99"/>
        <v>0</v>
      </c>
      <c r="R1168" s="210">
        <f t="shared" si="99"/>
        <v>0</v>
      </c>
    </row>
    <row r="1169" spans="1:18" hidden="1" outlineLevel="2" x14ac:dyDescent="0.35">
      <c r="A1169" s="209" t="str">
        <f>'Usages mobilité'!A14</f>
        <v>Usage mobilité n°11</v>
      </c>
      <c r="B1169" s="209" t="s">
        <v>637</v>
      </c>
      <c r="C1169" s="209"/>
      <c r="D1169" s="210">
        <f>IF(B$1046&lt;&gt;"",IF(B$1046='Usages mobilité'!BF14,'Usages mobilité'!BD14,0),0)</f>
        <v>0</v>
      </c>
      <c r="E1169" s="210">
        <f t="shared" ref="E1169:R1178" si="100">$D1169</f>
        <v>0</v>
      </c>
      <c r="F1169" s="210">
        <f t="shared" si="100"/>
        <v>0</v>
      </c>
      <c r="G1169" s="210">
        <f t="shared" si="100"/>
        <v>0</v>
      </c>
      <c r="H1169" s="210">
        <f t="shared" si="100"/>
        <v>0</v>
      </c>
      <c r="I1169" s="210">
        <f t="shared" si="100"/>
        <v>0</v>
      </c>
      <c r="J1169" s="210">
        <f t="shared" si="100"/>
        <v>0</v>
      </c>
      <c r="K1169" s="210">
        <f t="shared" si="100"/>
        <v>0</v>
      </c>
      <c r="L1169" s="210">
        <f t="shared" si="100"/>
        <v>0</v>
      </c>
      <c r="M1169" s="210">
        <f t="shared" si="100"/>
        <v>0</v>
      </c>
      <c r="N1169" s="210">
        <f t="shared" si="100"/>
        <v>0</v>
      </c>
      <c r="O1169" s="210">
        <f t="shared" si="100"/>
        <v>0</v>
      </c>
      <c r="P1169" s="210">
        <f t="shared" si="100"/>
        <v>0</v>
      </c>
      <c r="Q1169" s="210">
        <f t="shared" si="100"/>
        <v>0</v>
      </c>
      <c r="R1169" s="210">
        <f t="shared" si="100"/>
        <v>0</v>
      </c>
    </row>
    <row r="1170" spans="1:18" hidden="1" outlineLevel="2" x14ac:dyDescent="0.35">
      <c r="A1170" s="209" t="str">
        <f>'Usages mobilité'!A15</f>
        <v>Usage mobilité n°12</v>
      </c>
      <c r="B1170" s="209" t="s">
        <v>637</v>
      </c>
      <c r="C1170" s="209"/>
      <c r="D1170" s="210">
        <f>IF(B$1046&lt;&gt;"",IF(B$1046='Usages mobilité'!BF15,'Usages mobilité'!BD15,0),0)</f>
        <v>0</v>
      </c>
      <c r="E1170" s="210">
        <f t="shared" si="100"/>
        <v>0</v>
      </c>
      <c r="F1170" s="210">
        <f t="shared" si="100"/>
        <v>0</v>
      </c>
      <c r="G1170" s="210">
        <f t="shared" si="100"/>
        <v>0</v>
      </c>
      <c r="H1170" s="210">
        <f t="shared" si="100"/>
        <v>0</v>
      </c>
      <c r="I1170" s="210">
        <f t="shared" si="100"/>
        <v>0</v>
      </c>
      <c r="J1170" s="210">
        <f t="shared" si="100"/>
        <v>0</v>
      </c>
      <c r="K1170" s="210">
        <f t="shared" si="100"/>
        <v>0</v>
      </c>
      <c r="L1170" s="210">
        <f t="shared" si="100"/>
        <v>0</v>
      </c>
      <c r="M1170" s="210">
        <f t="shared" si="100"/>
        <v>0</v>
      </c>
      <c r="N1170" s="210">
        <f t="shared" si="100"/>
        <v>0</v>
      </c>
      <c r="O1170" s="210">
        <f t="shared" si="100"/>
        <v>0</v>
      </c>
      <c r="P1170" s="210">
        <f t="shared" si="100"/>
        <v>0</v>
      </c>
      <c r="Q1170" s="210">
        <f t="shared" si="100"/>
        <v>0</v>
      </c>
      <c r="R1170" s="210">
        <f t="shared" si="100"/>
        <v>0</v>
      </c>
    </row>
    <row r="1171" spans="1:18" hidden="1" outlineLevel="2" x14ac:dyDescent="0.35">
      <c r="A1171" s="209" t="str">
        <f>'Usages mobilité'!A16</f>
        <v>Usage mobilité n°13</v>
      </c>
      <c r="B1171" s="209" t="s">
        <v>637</v>
      </c>
      <c r="C1171" s="209"/>
      <c r="D1171" s="210">
        <f>IF(B$1046&lt;&gt;"",IF(B$1046='Usages mobilité'!BF16,'Usages mobilité'!BD16,0),0)</f>
        <v>0</v>
      </c>
      <c r="E1171" s="210">
        <f t="shared" si="100"/>
        <v>0</v>
      </c>
      <c r="F1171" s="210">
        <f t="shared" si="100"/>
        <v>0</v>
      </c>
      <c r="G1171" s="210">
        <f t="shared" si="100"/>
        <v>0</v>
      </c>
      <c r="H1171" s="210">
        <f t="shared" si="100"/>
        <v>0</v>
      </c>
      <c r="I1171" s="210">
        <f t="shared" si="100"/>
        <v>0</v>
      </c>
      <c r="J1171" s="210">
        <f t="shared" si="100"/>
        <v>0</v>
      </c>
      <c r="K1171" s="210">
        <f t="shared" si="100"/>
        <v>0</v>
      </c>
      <c r="L1171" s="210">
        <f t="shared" si="100"/>
        <v>0</v>
      </c>
      <c r="M1171" s="210">
        <f t="shared" si="100"/>
        <v>0</v>
      </c>
      <c r="N1171" s="210">
        <f t="shared" si="100"/>
        <v>0</v>
      </c>
      <c r="O1171" s="210">
        <f t="shared" si="100"/>
        <v>0</v>
      </c>
      <c r="P1171" s="210">
        <f t="shared" si="100"/>
        <v>0</v>
      </c>
      <c r="Q1171" s="210">
        <f t="shared" si="100"/>
        <v>0</v>
      </c>
      <c r="R1171" s="210">
        <f t="shared" si="100"/>
        <v>0</v>
      </c>
    </row>
    <row r="1172" spans="1:18" hidden="1" outlineLevel="2" x14ac:dyDescent="0.35">
      <c r="A1172" s="209" t="str">
        <f>'Usages mobilité'!A17</f>
        <v>Usage mobilité n°14</v>
      </c>
      <c r="B1172" s="209" t="s">
        <v>637</v>
      </c>
      <c r="C1172" s="209"/>
      <c r="D1172" s="210">
        <f>IF(B$1046&lt;&gt;"",IF(B$1046='Usages mobilité'!BF17,'Usages mobilité'!BD17,0),0)</f>
        <v>0</v>
      </c>
      <c r="E1172" s="210">
        <f t="shared" si="100"/>
        <v>0</v>
      </c>
      <c r="F1172" s="210">
        <f t="shared" si="100"/>
        <v>0</v>
      </c>
      <c r="G1172" s="210">
        <f t="shared" si="100"/>
        <v>0</v>
      </c>
      <c r="H1172" s="210">
        <f t="shared" si="100"/>
        <v>0</v>
      </c>
      <c r="I1172" s="210">
        <f t="shared" si="100"/>
        <v>0</v>
      </c>
      <c r="J1172" s="210">
        <f t="shared" si="100"/>
        <v>0</v>
      </c>
      <c r="K1172" s="210">
        <f t="shared" si="100"/>
        <v>0</v>
      </c>
      <c r="L1172" s="210">
        <f t="shared" si="100"/>
        <v>0</v>
      </c>
      <c r="M1172" s="210">
        <f t="shared" si="100"/>
        <v>0</v>
      </c>
      <c r="N1172" s="210">
        <f t="shared" si="100"/>
        <v>0</v>
      </c>
      <c r="O1172" s="210">
        <f t="shared" si="100"/>
        <v>0</v>
      </c>
      <c r="P1172" s="210">
        <f t="shared" si="100"/>
        <v>0</v>
      </c>
      <c r="Q1172" s="210">
        <f t="shared" si="100"/>
        <v>0</v>
      </c>
      <c r="R1172" s="210">
        <f t="shared" si="100"/>
        <v>0</v>
      </c>
    </row>
    <row r="1173" spans="1:18" hidden="1" outlineLevel="2" x14ac:dyDescent="0.35">
      <c r="A1173" s="209" t="str">
        <f>'Usages mobilité'!A18</f>
        <v>Usage mobilité n°15</v>
      </c>
      <c r="B1173" s="209" t="s">
        <v>637</v>
      </c>
      <c r="C1173" s="209"/>
      <c r="D1173" s="210">
        <f>IF(B$1046&lt;&gt;"",IF(B$1046='Usages mobilité'!BF18,'Usages mobilité'!BD18,0),0)</f>
        <v>0</v>
      </c>
      <c r="E1173" s="210">
        <f t="shared" si="100"/>
        <v>0</v>
      </c>
      <c r="F1173" s="210">
        <f t="shared" si="100"/>
        <v>0</v>
      </c>
      <c r="G1173" s="210">
        <f t="shared" si="100"/>
        <v>0</v>
      </c>
      <c r="H1173" s="210">
        <f t="shared" si="100"/>
        <v>0</v>
      </c>
      <c r="I1173" s="210">
        <f t="shared" si="100"/>
        <v>0</v>
      </c>
      <c r="J1173" s="210">
        <f t="shared" si="100"/>
        <v>0</v>
      </c>
      <c r="K1173" s="210">
        <f t="shared" si="100"/>
        <v>0</v>
      </c>
      <c r="L1173" s="210">
        <f t="shared" si="100"/>
        <v>0</v>
      </c>
      <c r="M1173" s="210">
        <f t="shared" si="100"/>
        <v>0</v>
      </c>
      <c r="N1173" s="210">
        <f t="shared" si="100"/>
        <v>0</v>
      </c>
      <c r="O1173" s="210">
        <f t="shared" si="100"/>
        <v>0</v>
      </c>
      <c r="P1173" s="210">
        <f t="shared" si="100"/>
        <v>0</v>
      </c>
      <c r="Q1173" s="210">
        <f t="shared" si="100"/>
        <v>0</v>
      </c>
      <c r="R1173" s="210">
        <f t="shared" si="100"/>
        <v>0</v>
      </c>
    </row>
    <row r="1174" spans="1:18" hidden="1" outlineLevel="2" x14ac:dyDescent="0.35">
      <c r="A1174" s="209" t="str">
        <f>'Usages mobilité'!A19</f>
        <v>Usage mobilité n°16</v>
      </c>
      <c r="B1174" s="209" t="s">
        <v>637</v>
      </c>
      <c r="C1174" s="209"/>
      <c r="D1174" s="210">
        <f>IF(B$1046&lt;&gt;"",IF(B$1046='Usages mobilité'!BF19,'Usages mobilité'!BD19,0),0)</f>
        <v>0</v>
      </c>
      <c r="E1174" s="210">
        <f t="shared" si="100"/>
        <v>0</v>
      </c>
      <c r="F1174" s="210">
        <f t="shared" si="100"/>
        <v>0</v>
      </c>
      <c r="G1174" s="210">
        <f t="shared" si="100"/>
        <v>0</v>
      </c>
      <c r="H1174" s="210">
        <f t="shared" si="100"/>
        <v>0</v>
      </c>
      <c r="I1174" s="210">
        <f t="shared" si="100"/>
        <v>0</v>
      </c>
      <c r="J1174" s="210">
        <f t="shared" si="100"/>
        <v>0</v>
      </c>
      <c r="K1174" s="210">
        <f t="shared" si="100"/>
        <v>0</v>
      </c>
      <c r="L1174" s="210">
        <f t="shared" si="100"/>
        <v>0</v>
      </c>
      <c r="M1174" s="210">
        <f t="shared" si="100"/>
        <v>0</v>
      </c>
      <c r="N1174" s="210">
        <f t="shared" si="100"/>
        <v>0</v>
      </c>
      <c r="O1174" s="210">
        <f t="shared" si="100"/>
        <v>0</v>
      </c>
      <c r="P1174" s="210">
        <f t="shared" si="100"/>
        <v>0</v>
      </c>
      <c r="Q1174" s="210">
        <f t="shared" si="100"/>
        <v>0</v>
      </c>
      <c r="R1174" s="210">
        <f t="shared" si="100"/>
        <v>0</v>
      </c>
    </row>
    <row r="1175" spans="1:18" hidden="1" outlineLevel="2" x14ac:dyDescent="0.35">
      <c r="A1175" s="209" t="str">
        <f>'Usages mobilité'!A20</f>
        <v>Usage mobilité n°17</v>
      </c>
      <c r="B1175" s="209" t="s">
        <v>637</v>
      </c>
      <c r="C1175" s="209"/>
      <c r="D1175" s="210">
        <f>IF(B$1046&lt;&gt;"",IF(B$1046='Usages mobilité'!BF20,'Usages mobilité'!BD20,0),0)</f>
        <v>0</v>
      </c>
      <c r="E1175" s="210">
        <f t="shared" si="100"/>
        <v>0</v>
      </c>
      <c r="F1175" s="210">
        <f t="shared" si="100"/>
        <v>0</v>
      </c>
      <c r="G1175" s="210">
        <f t="shared" si="100"/>
        <v>0</v>
      </c>
      <c r="H1175" s="210">
        <f t="shared" si="100"/>
        <v>0</v>
      </c>
      <c r="I1175" s="210">
        <f t="shared" si="100"/>
        <v>0</v>
      </c>
      <c r="J1175" s="210">
        <f t="shared" si="100"/>
        <v>0</v>
      </c>
      <c r="K1175" s="210">
        <f t="shared" si="100"/>
        <v>0</v>
      </c>
      <c r="L1175" s="210">
        <f t="shared" si="100"/>
        <v>0</v>
      </c>
      <c r="M1175" s="210">
        <f t="shared" si="100"/>
        <v>0</v>
      </c>
      <c r="N1175" s="210">
        <f t="shared" si="100"/>
        <v>0</v>
      </c>
      <c r="O1175" s="210">
        <f t="shared" si="100"/>
        <v>0</v>
      </c>
      <c r="P1175" s="210">
        <f t="shared" si="100"/>
        <v>0</v>
      </c>
      <c r="Q1175" s="210">
        <f t="shared" si="100"/>
        <v>0</v>
      </c>
      <c r="R1175" s="210">
        <f t="shared" si="100"/>
        <v>0</v>
      </c>
    </row>
    <row r="1176" spans="1:18" hidden="1" outlineLevel="2" x14ac:dyDescent="0.35">
      <c r="A1176" s="209" t="str">
        <f>'Usages mobilité'!A21</f>
        <v>Usage mobilité n°18</v>
      </c>
      <c r="B1176" s="209" t="s">
        <v>637</v>
      </c>
      <c r="C1176" s="209"/>
      <c r="D1176" s="210">
        <f>IF(B$1046&lt;&gt;"",IF(B$1046='Usages mobilité'!BF21,'Usages mobilité'!BD21,0),0)</f>
        <v>0</v>
      </c>
      <c r="E1176" s="210">
        <f t="shared" si="100"/>
        <v>0</v>
      </c>
      <c r="F1176" s="210">
        <f t="shared" si="100"/>
        <v>0</v>
      </c>
      <c r="G1176" s="210">
        <f t="shared" si="100"/>
        <v>0</v>
      </c>
      <c r="H1176" s="210">
        <f t="shared" si="100"/>
        <v>0</v>
      </c>
      <c r="I1176" s="210">
        <f t="shared" si="100"/>
        <v>0</v>
      </c>
      <c r="J1176" s="210">
        <f t="shared" si="100"/>
        <v>0</v>
      </c>
      <c r="K1176" s="210">
        <f t="shared" si="100"/>
        <v>0</v>
      </c>
      <c r="L1176" s="210">
        <f t="shared" si="100"/>
        <v>0</v>
      </c>
      <c r="M1176" s="210">
        <f t="shared" si="100"/>
        <v>0</v>
      </c>
      <c r="N1176" s="210">
        <f t="shared" si="100"/>
        <v>0</v>
      </c>
      <c r="O1176" s="210">
        <f t="shared" si="100"/>
        <v>0</v>
      </c>
      <c r="P1176" s="210">
        <f t="shared" si="100"/>
        <v>0</v>
      </c>
      <c r="Q1176" s="210">
        <f t="shared" si="100"/>
        <v>0</v>
      </c>
      <c r="R1176" s="210">
        <f t="shared" si="100"/>
        <v>0</v>
      </c>
    </row>
    <row r="1177" spans="1:18" hidden="1" outlineLevel="2" x14ac:dyDescent="0.35">
      <c r="A1177" s="209" t="str">
        <f>'Usages mobilité'!A22</f>
        <v>Usage mobilité n°19</v>
      </c>
      <c r="B1177" s="209" t="s">
        <v>637</v>
      </c>
      <c r="C1177" s="209"/>
      <c r="D1177" s="210">
        <f>IF(B$1046&lt;&gt;"",IF(B$1046='Usages mobilité'!BF22,'Usages mobilité'!BD22,0),0)</f>
        <v>0</v>
      </c>
      <c r="E1177" s="210">
        <f t="shared" si="100"/>
        <v>0</v>
      </c>
      <c r="F1177" s="210">
        <f t="shared" si="100"/>
        <v>0</v>
      </c>
      <c r="G1177" s="210">
        <f t="shared" si="100"/>
        <v>0</v>
      </c>
      <c r="H1177" s="210">
        <f t="shared" si="100"/>
        <v>0</v>
      </c>
      <c r="I1177" s="210">
        <f t="shared" si="100"/>
        <v>0</v>
      </c>
      <c r="J1177" s="210">
        <f t="shared" si="100"/>
        <v>0</v>
      </c>
      <c r="K1177" s="210">
        <f t="shared" si="100"/>
        <v>0</v>
      </c>
      <c r="L1177" s="210">
        <f t="shared" si="100"/>
        <v>0</v>
      </c>
      <c r="M1177" s="210">
        <f t="shared" si="100"/>
        <v>0</v>
      </c>
      <c r="N1177" s="210">
        <f t="shared" si="100"/>
        <v>0</v>
      </c>
      <c r="O1177" s="210">
        <f t="shared" si="100"/>
        <v>0</v>
      </c>
      <c r="P1177" s="210">
        <f t="shared" si="100"/>
        <v>0</v>
      </c>
      <c r="Q1177" s="210">
        <f t="shared" si="100"/>
        <v>0</v>
      </c>
      <c r="R1177" s="210">
        <f t="shared" si="100"/>
        <v>0</v>
      </c>
    </row>
    <row r="1178" spans="1:18" hidden="1" outlineLevel="2" x14ac:dyDescent="0.35">
      <c r="A1178" s="209" t="str">
        <f>'Usages mobilité'!A23</f>
        <v>Usage mobilité n°20</v>
      </c>
      <c r="B1178" s="209" t="s">
        <v>637</v>
      </c>
      <c r="C1178" s="209"/>
      <c r="D1178" s="210">
        <f>IF(B$1046&lt;&gt;"",IF(B$1046='Usages mobilité'!BF23,'Usages mobilité'!BD23,0),0)</f>
        <v>0</v>
      </c>
      <c r="E1178" s="210">
        <f t="shared" si="100"/>
        <v>0</v>
      </c>
      <c r="F1178" s="210">
        <f t="shared" si="100"/>
        <v>0</v>
      </c>
      <c r="G1178" s="210">
        <f t="shared" si="100"/>
        <v>0</v>
      </c>
      <c r="H1178" s="210">
        <f t="shared" si="100"/>
        <v>0</v>
      </c>
      <c r="I1178" s="210">
        <f t="shared" si="100"/>
        <v>0</v>
      </c>
      <c r="J1178" s="210">
        <f t="shared" si="100"/>
        <v>0</v>
      </c>
      <c r="K1178" s="210">
        <f t="shared" si="100"/>
        <v>0</v>
      </c>
      <c r="L1178" s="210">
        <f t="shared" si="100"/>
        <v>0</v>
      </c>
      <c r="M1178" s="210">
        <f t="shared" si="100"/>
        <v>0</v>
      </c>
      <c r="N1178" s="210">
        <f t="shared" si="100"/>
        <v>0</v>
      </c>
      <c r="O1178" s="210">
        <f t="shared" si="100"/>
        <v>0</v>
      </c>
      <c r="P1178" s="210">
        <f t="shared" si="100"/>
        <v>0</v>
      </c>
      <c r="Q1178" s="210">
        <f t="shared" si="100"/>
        <v>0</v>
      </c>
      <c r="R1178" s="210">
        <f t="shared" si="100"/>
        <v>0</v>
      </c>
    </row>
    <row r="1179" spans="1:18" hidden="1" outlineLevel="2" x14ac:dyDescent="0.35">
      <c r="A1179" s="209" t="str">
        <f>'Usages mobilité'!A24</f>
        <v>Usage mobilité n°21</v>
      </c>
      <c r="B1179" s="209" t="s">
        <v>637</v>
      </c>
      <c r="C1179" s="209"/>
      <c r="D1179" s="210">
        <f>IF(B$1046&lt;&gt;"",IF(B$1046='Usages mobilité'!BF24,'Usages mobilité'!BD24,0),0)</f>
        <v>0</v>
      </c>
      <c r="E1179" s="210">
        <f t="shared" ref="E1179:R1188" si="101">$D1179</f>
        <v>0</v>
      </c>
      <c r="F1179" s="210">
        <f t="shared" si="101"/>
        <v>0</v>
      </c>
      <c r="G1179" s="210">
        <f t="shared" si="101"/>
        <v>0</v>
      </c>
      <c r="H1179" s="210">
        <f t="shared" si="101"/>
        <v>0</v>
      </c>
      <c r="I1179" s="210">
        <f t="shared" si="101"/>
        <v>0</v>
      </c>
      <c r="J1179" s="210">
        <f t="shared" si="101"/>
        <v>0</v>
      </c>
      <c r="K1179" s="210">
        <f t="shared" si="101"/>
        <v>0</v>
      </c>
      <c r="L1179" s="210">
        <f t="shared" si="101"/>
        <v>0</v>
      </c>
      <c r="M1179" s="210">
        <f t="shared" si="101"/>
        <v>0</v>
      </c>
      <c r="N1179" s="210">
        <f t="shared" si="101"/>
        <v>0</v>
      </c>
      <c r="O1179" s="210">
        <f t="shared" si="101"/>
        <v>0</v>
      </c>
      <c r="P1179" s="210">
        <f t="shared" si="101"/>
        <v>0</v>
      </c>
      <c r="Q1179" s="210">
        <f t="shared" si="101"/>
        <v>0</v>
      </c>
      <c r="R1179" s="210">
        <f t="shared" si="101"/>
        <v>0</v>
      </c>
    </row>
    <row r="1180" spans="1:18" hidden="1" outlineLevel="2" x14ac:dyDescent="0.35">
      <c r="A1180" s="209" t="str">
        <f>'Usages mobilité'!A25</f>
        <v>Usage mobilité n°22</v>
      </c>
      <c r="B1180" s="209" t="s">
        <v>637</v>
      </c>
      <c r="C1180" s="209"/>
      <c r="D1180" s="210">
        <f>IF(B$1046&lt;&gt;"",IF(B$1046='Usages mobilité'!BF25,'Usages mobilité'!BD25,0),0)</f>
        <v>0</v>
      </c>
      <c r="E1180" s="210">
        <f t="shared" si="101"/>
        <v>0</v>
      </c>
      <c r="F1180" s="210">
        <f t="shared" si="101"/>
        <v>0</v>
      </c>
      <c r="G1180" s="210">
        <f t="shared" si="101"/>
        <v>0</v>
      </c>
      <c r="H1180" s="210">
        <f t="shared" si="101"/>
        <v>0</v>
      </c>
      <c r="I1180" s="210">
        <f t="shared" si="101"/>
        <v>0</v>
      </c>
      <c r="J1180" s="210">
        <f t="shared" si="101"/>
        <v>0</v>
      </c>
      <c r="K1180" s="210">
        <f t="shared" si="101"/>
        <v>0</v>
      </c>
      <c r="L1180" s="210">
        <f t="shared" si="101"/>
        <v>0</v>
      </c>
      <c r="M1180" s="210">
        <f t="shared" si="101"/>
        <v>0</v>
      </c>
      <c r="N1180" s="210">
        <f t="shared" si="101"/>
        <v>0</v>
      </c>
      <c r="O1180" s="210">
        <f t="shared" si="101"/>
        <v>0</v>
      </c>
      <c r="P1180" s="210">
        <f t="shared" si="101"/>
        <v>0</v>
      </c>
      <c r="Q1180" s="210">
        <f t="shared" si="101"/>
        <v>0</v>
      </c>
      <c r="R1180" s="210">
        <f t="shared" si="101"/>
        <v>0</v>
      </c>
    </row>
    <row r="1181" spans="1:18" hidden="1" outlineLevel="2" x14ac:dyDescent="0.35">
      <c r="A1181" s="209" t="str">
        <f>'Usages mobilité'!A26</f>
        <v>Usage mobilité n°23</v>
      </c>
      <c r="B1181" s="209" t="s">
        <v>637</v>
      </c>
      <c r="C1181" s="209"/>
      <c r="D1181" s="210">
        <f>IF(B$1046&lt;&gt;"",IF(B$1046='Usages mobilité'!BF26,'Usages mobilité'!BD26,0),0)</f>
        <v>0</v>
      </c>
      <c r="E1181" s="210">
        <f t="shared" si="101"/>
        <v>0</v>
      </c>
      <c r="F1181" s="210">
        <f t="shared" si="101"/>
        <v>0</v>
      </c>
      <c r="G1181" s="210">
        <f t="shared" si="101"/>
        <v>0</v>
      </c>
      <c r="H1181" s="210">
        <f t="shared" si="101"/>
        <v>0</v>
      </c>
      <c r="I1181" s="210">
        <f t="shared" si="101"/>
        <v>0</v>
      </c>
      <c r="J1181" s="210">
        <f t="shared" si="101"/>
        <v>0</v>
      </c>
      <c r="K1181" s="210">
        <f t="shared" si="101"/>
        <v>0</v>
      </c>
      <c r="L1181" s="210">
        <f t="shared" si="101"/>
        <v>0</v>
      </c>
      <c r="M1181" s="210">
        <f t="shared" si="101"/>
        <v>0</v>
      </c>
      <c r="N1181" s="210">
        <f t="shared" si="101"/>
        <v>0</v>
      </c>
      <c r="O1181" s="210">
        <f t="shared" si="101"/>
        <v>0</v>
      </c>
      <c r="P1181" s="210">
        <f t="shared" si="101"/>
        <v>0</v>
      </c>
      <c r="Q1181" s="210">
        <f t="shared" si="101"/>
        <v>0</v>
      </c>
      <c r="R1181" s="210">
        <f t="shared" si="101"/>
        <v>0</v>
      </c>
    </row>
    <row r="1182" spans="1:18" hidden="1" outlineLevel="2" x14ac:dyDescent="0.35">
      <c r="A1182" s="209" t="str">
        <f>'Usages mobilité'!A27</f>
        <v>Usage mobilité n°24</v>
      </c>
      <c r="B1182" s="209" t="s">
        <v>637</v>
      </c>
      <c r="C1182" s="209"/>
      <c r="D1182" s="210">
        <f>IF(B$1046&lt;&gt;"",IF(B$1046='Usages mobilité'!BF27,'Usages mobilité'!BD27,0),0)</f>
        <v>0</v>
      </c>
      <c r="E1182" s="210">
        <f t="shared" si="101"/>
        <v>0</v>
      </c>
      <c r="F1182" s="210">
        <f t="shared" si="101"/>
        <v>0</v>
      </c>
      <c r="G1182" s="210">
        <f t="shared" si="101"/>
        <v>0</v>
      </c>
      <c r="H1182" s="210">
        <f t="shared" si="101"/>
        <v>0</v>
      </c>
      <c r="I1182" s="210">
        <f t="shared" si="101"/>
        <v>0</v>
      </c>
      <c r="J1182" s="210">
        <f t="shared" si="101"/>
        <v>0</v>
      </c>
      <c r="K1182" s="210">
        <f t="shared" si="101"/>
        <v>0</v>
      </c>
      <c r="L1182" s="210">
        <f t="shared" si="101"/>
        <v>0</v>
      </c>
      <c r="M1182" s="210">
        <f t="shared" si="101"/>
        <v>0</v>
      </c>
      <c r="N1182" s="210">
        <f t="shared" si="101"/>
        <v>0</v>
      </c>
      <c r="O1182" s="210">
        <f t="shared" si="101"/>
        <v>0</v>
      </c>
      <c r="P1182" s="210">
        <f t="shared" si="101"/>
        <v>0</v>
      </c>
      <c r="Q1182" s="210">
        <f t="shared" si="101"/>
        <v>0</v>
      </c>
      <c r="R1182" s="210">
        <f t="shared" si="101"/>
        <v>0</v>
      </c>
    </row>
    <row r="1183" spans="1:18" hidden="1" outlineLevel="2" x14ac:dyDescent="0.35">
      <c r="A1183" s="209" t="str">
        <f>'Usages mobilité'!A28</f>
        <v>Usage mobilité n°25</v>
      </c>
      <c r="B1183" s="209" t="s">
        <v>637</v>
      </c>
      <c r="C1183" s="209"/>
      <c r="D1183" s="210">
        <f>IF(B$1046&lt;&gt;"",IF(B$1046='Usages mobilité'!BF28,'Usages mobilité'!BD28,0),0)</f>
        <v>0</v>
      </c>
      <c r="E1183" s="210">
        <f t="shared" si="101"/>
        <v>0</v>
      </c>
      <c r="F1183" s="210">
        <f t="shared" si="101"/>
        <v>0</v>
      </c>
      <c r="G1183" s="210">
        <f t="shared" si="101"/>
        <v>0</v>
      </c>
      <c r="H1183" s="210">
        <f t="shared" si="101"/>
        <v>0</v>
      </c>
      <c r="I1183" s="210">
        <f t="shared" si="101"/>
        <v>0</v>
      </c>
      <c r="J1183" s="210">
        <f t="shared" si="101"/>
        <v>0</v>
      </c>
      <c r="K1183" s="210">
        <f t="shared" si="101"/>
        <v>0</v>
      </c>
      <c r="L1183" s="210">
        <f t="shared" si="101"/>
        <v>0</v>
      </c>
      <c r="M1183" s="210">
        <f t="shared" si="101"/>
        <v>0</v>
      </c>
      <c r="N1183" s="210">
        <f t="shared" si="101"/>
        <v>0</v>
      </c>
      <c r="O1183" s="210">
        <f t="shared" si="101"/>
        <v>0</v>
      </c>
      <c r="P1183" s="210">
        <f t="shared" si="101"/>
        <v>0</v>
      </c>
      <c r="Q1183" s="210">
        <f t="shared" si="101"/>
        <v>0</v>
      </c>
      <c r="R1183" s="210">
        <f t="shared" si="101"/>
        <v>0</v>
      </c>
    </row>
    <row r="1184" spans="1:18" hidden="1" outlineLevel="2" x14ac:dyDescent="0.35">
      <c r="A1184" s="209" t="str">
        <f>'Usages mobilité'!A29</f>
        <v>Usage mobilité n°26</v>
      </c>
      <c r="B1184" s="209" t="s">
        <v>637</v>
      </c>
      <c r="C1184" s="209"/>
      <c r="D1184" s="210">
        <f>IF(B$1046&lt;&gt;"",IF(B$1046='Usages mobilité'!BF29,'Usages mobilité'!BD29,0),0)</f>
        <v>0</v>
      </c>
      <c r="E1184" s="210">
        <f t="shared" si="101"/>
        <v>0</v>
      </c>
      <c r="F1184" s="210">
        <f t="shared" si="101"/>
        <v>0</v>
      </c>
      <c r="G1184" s="210">
        <f t="shared" si="101"/>
        <v>0</v>
      </c>
      <c r="H1184" s="210">
        <f t="shared" si="101"/>
        <v>0</v>
      </c>
      <c r="I1184" s="210">
        <f t="shared" si="101"/>
        <v>0</v>
      </c>
      <c r="J1184" s="210">
        <f t="shared" si="101"/>
        <v>0</v>
      </c>
      <c r="K1184" s="210">
        <f t="shared" si="101"/>
        <v>0</v>
      </c>
      <c r="L1184" s="210">
        <f t="shared" si="101"/>
        <v>0</v>
      </c>
      <c r="M1184" s="210">
        <f t="shared" si="101"/>
        <v>0</v>
      </c>
      <c r="N1184" s="210">
        <f t="shared" si="101"/>
        <v>0</v>
      </c>
      <c r="O1184" s="210">
        <f t="shared" si="101"/>
        <v>0</v>
      </c>
      <c r="P1184" s="210">
        <f t="shared" si="101"/>
        <v>0</v>
      </c>
      <c r="Q1184" s="210">
        <f t="shared" si="101"/>
        <v>0</v>
      </c>
      <c r="R1184" s="210">
        <f t="shared" si="101"/>
        <v>0</v>
      </c>
    </row>
    <row r="1185" spans="1:18" hidden="1" outlineLevel="2" x14ac:dyDescent="0.35">
      <c r="A1185" s="209" t="str">
        <f>'Usages mobilité'!A30</f>
        <v>Usage mobilité n°27</v>
      </c>
      <c r="B1185" s="209" t="s">
        <v>637</v>
      </c>
      <c r="C1185" s="209"/>
      <c r="D1185" s="210">
        <f>IF(B$1046&lt;&gt;"",IF(B$1046='Usages mobilité'!BF30,'Usages mobilité'!BD30,0),0)</f>
        <v>0</v>
      </c>
      <c r="E1185" s="210">
        <f t="shared" si="101"/>
        <v>0</v>
      </c>
      <c r="F1185" s="210">
        <f t="shared" si="101"/>
        <v>0</v>
      </c>
      <c r="G1185" s="210">
        <f t="shared" si="101"/>
        <v>0</v>
      </c>
      <c r="H1185" s="210">
        <f t="shared" si="101"/>
        <v>0</v>
      </c>
      <c r="I1185" s="210">
        <f t="shared" si="101"/>
        <v>0</v>
      </c>
      <c r="J1185" s="210">
        <f t="shared" si="101"/>
        <v>0</v>
      </c>
      <c r="K1185" s="210">
        <f t="shared" si="101"/>
        <v>0</v>
      </c>
      <c r="L1185" s="210">
        <f t="shared" si="101"/>
        <v>0</v>
      </c>
      <c r="M1185" s="210">
        <f t="shared" si="101"/>
        <v>0</v>
      </c>
      <c r="N1185" s="210">
        <f t="shared" si="101"/>
        <v>0</v>
      </c>
      <c r="O1185" s="210">
        <f t="shared" si="101"/>
        <v>0</v>
      </c>
      <c r="P1185" s="210">
        <f t="shared" si="101"/>
        <v>0</v>
      </c>
      <c r="Q1185" s="210">
        <f t="shared" si="101"/>
        <v>0</v>
      </c>
      <c r="R1185" s="210">
        <f t="shared" si="101"/>
        <v>0</v>
      </c>
    </row>
    <row r="1186" spans="1:18" hidden="1" outlineLevel="2" x14ac:dyDescent="0.35">
      <c r="A1186" s="209" t="str">
        <f>'Usages mobilité'!A31</f>
        <v>Usage mobilité n°28</v>
      </c>
      <c r="B1186" s="209" t="s">
        <v>637</v>
      </c>
      <c r="C1186" s="209"/>
      <c r="D1186" s="210">
        <f>IF(B$1046&lt;&gt;"",IF(B$1046='Usages mobilité'!BF31,'Usages mobilité'!BD31,0),0)</f>
        <v>0</v>
      </c>
      <c r="E1186" s="210">
        <f t="shared" si="101"/>
        <v>0</v>
      </c>
      <c r="F1186" s="210">
        <f t="shared" si="101"/>
        <v>0</v>
      </c>
      <c r="G1186" s="210">
        <f t="shared" si="101"/>
        <v>0</v>
      </c>
      <c r="H1186" s="210">
        <f t="shared" si="101"/>
        <v>0</v>
      </c>
      <c r="I1186" s="210">
        <f t="shared" si="101"/>
        <v>0</v>
      </c>
      <c r="J1186" s="210">
        <f t="shared" si="101"/>
        <v>0</v>
      </c>
      <c r="K1186" s="210">
        <f t="shared" si="101"/>
        <v>0</v>
      </c>
      <c r="L1186" s="210">
        <f t="shared" si="101"/>
        <v>0</v>
      </c>
      <c r="M1186" s="210">
        <f t="shared" si="101"/>
        <v>0</v>
      </c>
      <c r="N1186" s="210">
        <f t="shared" si="101"/>
        <v>0</v>
      </c>
      <c r="O1186" s="210">
        <f t="shared" si="101"/>
        <v>0</v>
      </c>
      <c r="P1186" s="210">
        <f t="shared" si="101"/>
        <v>0</v>
      </c>
      <c r="Q1186" s="210">
        <f t="shared" si="101"/>
        <v>0</v>
      </c>
      <c r="R1186" s="210">
        <f t="shared" si="101"/>
        <v>0</v>
      </c>
    </row>
    <row r="1187" spans="1:18" hidden="1" outlineLevel="2" x14ac:dyDescent="0.35">
      <c r="A1187" s="209" t="str">
        <f>'Usages mobilité'!A32</f>
        <v>Usage mobilité n°29</v>
      </c>
      <c r="B1187" s="209" t="s">
        <v>637</v>
      </c>
      <c r="C1187" s="209"/>
      <c r="D1187" s="210">
        <f>IF(B$1046&lt;&gt;"",IF(B$1046='Usages mobilité'!BF32,'Usages mobilité'!BD32,0),0)</f>
        <v>0</v>
      </c>
      <c r="E1187" s="210">
        <f t="shared" si="101"/>
        <v>0</v>
      </c>
      <c r="F1187" s="210">
        <f t="shared" si="101"/>
        <v>0</v>
      </c>
      <c r="G1187" s="210">
        <f t="shared" si="101"/>
        <v>0</v>
      </c>
      <c r="H1187" s="210">
        <f t="shared" si="101"/>
        <v>0</v>
      </c>
      <c r="I1187" s="210">
        <f t="shared" si="101"/>
        <v>0</v>
      </c>
      <c r="J1187" s="210">
        <f t="shared" si="101"/>
        <v>0</v>
      </c>
      <c r="K1187" s="210">
        <f t="shared" si="101"/>
        <v>0</v>
      </c>
      <c r="L1187" s="210">
        <f t="shared" si="101"/>
        <v>0</v>
      </c>
      <c r="M1187" s="210">
        <f t="shared" si="101"/>
        <v>0</v>
      </c>
      <c r="N1187" s="210">
        <f t="shared" si="101"/>
        <v>0</v>
      </c>
      <c r="O1187" s="210">
        <f t="shared" si="101"/>
        <v>0</v>
      </c>
      <c r="P1187" s="210">
        <f t="shared" si="101"/>
        <v>0</v>
      </c>
      <c r="Q1187" s="210">
        <f t="shared" si="101"/>
        <v>0</v>
      </c>
      <c r="R1187" s="210">
        <f t="shared" si="101"/>
        <v>0</v>
      </c>
    </row>
    <row r="1188" spans="1:18" hidden="1" outlineLevel="2" x14ac:dyDescent="0.35">
      <c r="A1188" s="209" t="str">
        <f>'Usages mobilité'!A33</f>
        <v>Usage mobilité n°30</v>
      </c>
      <c r="B1188" s="209" t="s">
        <v>637</v>
      </c>
      <c r="C1188" s="209"/>
      <c r="D1188" s="210">
        <f>IF(B$1046&lt;&gt;"",IF(B$1046='Usages mobilité'!BF33,'Usages mobilité'!BD33,0),0)</f>
        <v>0</v>
      </c>
      <c r="E1188" s="210">
        <f t="shared" si="101"/>
        <v>0</v>
      </c>
      <c r="F1188" s="210">
        <f t="shared" si="101"/>
        <v>0</v>
      </c>
      <c r="G1188" s="210">
        <f t="shared" si="101"/>
        <v>0</v>
      </c>
      <c r="H1188" s="210">
        <f t="shared" si="101"/>
        <v>0</v>
      </c>
      <c r="I1188" s="210">
        <f t="shared" si="101"/>
        <v>0</v>
      </c>
      <c r="J1188" s="210">
        <f t="shared" si="101"/>
        <v>0</v>
      </c>
      <c r="K1188" s="210">
        <f t="shared" si="101"/>
        <v>0</v>
      </c>
      <c r="L1188" s="210">
        <f t="shared" si="101"/>
        <v>0</v>
      </c>
      <c r="M1188" s="210">
        <f t="shared" si="101"/>
        <v>0</v>
      </c>
      <c r="N1188" s="210">
        <f t="shared" si="101"/>
        <v>0</v>
      </c>
      <c r="O1188" s="210">
        <f t="shared" si="101"/>
        <v>0</v>
      </c>
      <c r="P1188" s="210">
        <f t="shared" si="101"/>
        <v>0</v>
      </c>
      <c r="Q1188" s="210">
        <f t="shared" si="101"/>
        <v>0</v>
      </c>
      <c r="R1188" s="210">
        <f t="shared" si="101"/>
        <v>0</v>
      </c>
    </row>
    <row r="1189" spans="1:18" hidden="1" outlineLevel="2" x14ac:dyDescent="0.35">
      <c r="A1189" s="209" t="str">
        <f>'Usages mobilité'!A34</f>
        <v>Usage mobilité n°31</v>
      </c>
      <c r="B1189" s="209" t="s">
        <v>637</v>
      </c>
      <c r="C1189" s="209"/>
      <c r="D1189" s="210">
        <f>IF(B$1046&lt;&gt;"",IF(B$1046='Usages mobilité'!BF34,'Usages mobilité'!BD34,0),0)</f>
        <v>0</v>
      </c>
      <c r="E1189" s="210">
        <f t="shared" ref="E1189:R1198" si="102">$D1189</f>
        <v>0</v>
      </c>
      <c r="F1189" s="210">
        <f t="shared" si="102"/>
        <v>0</v>
      </c>
      <c r="G1189" s="210">
        <f t="shared" si="102"/>
        <v>0</v>
      </c>
      <c r="H1189" s="210">
        <f t="shared" si="102"/>
        <v>0</v>
      </c>
      <c r="I1189" s="210">
        <f t="shared" si="102"/>
        <v>0</v>
      </c>
      <c r="J1189" s="210">
        <f t="shared" si="102"/>
        <v>0</v>
      </c>
      <c r="K1189" s="210">
        <f t="shared" si="102"/>
        <v>0</v>
      </c>
      <c r="L1189" s="210">
        <f t="shared" si="102"/>
        <v>0</v>
      </c>
      <c r="M1189" s="210">
        <f t="shared" si="102"/>
        <v>0</v>
      </c>
      <c r="N1189" s="210">
        <f t="shared" si="102"/>
        <v>0</v>
      </c>
      <c r="O1189" s="210">
        <f t="shared" si="102"/>
        <v>0</v>
      </c>
      <c r="P1189" s="210">
        <f t="shared" si="102"/>
        <v>0</v>
      </c>
      <c r="Q1189" s="210">
        <f t="shared" si="102"/>
        <v>0</v>
      </c>
      <c r="R1189" s="210">
        <f t="shared" si="102"/>
        <v>0</v>
      </c>
    </row>
    <row r="1190" spans="1:18" hidden="1" outlineLevel="2" x14ac:dyDescent="0.35">
      <c r="A1190" s="209" t="str">
        <f>'Usages mobilité'!A35</f>
        <v>Usage mobilité n°32</v>
      </c>
      <c r="B1190" s="209" t="s">
        <v>637</v>
      </c>
      <c r="C1190" s="209"/>
      <c r="D1190" s="210">
        <f>IF(B$1046&lt;&gt;"",IF(B$1046='Usages mobilité'!BF35,'Usages mobilité'!BD35,0),0)</f>
        <v>0</v>
      </c>
      <c r="E1190" s="210">
        <f t="shared" si="102"/>
        <v>0</v>
      </c>
      <c r="F1190" s="210">
        <f t="shared" si="102"/>
        <v>0</v>
      </c>
      <c r="G1190" s="210">
        <f t="shared" si="102"/>
        <v>0</v>
      </c>
      <c r="H1190" s="210">
        <f t="shared" si="102"/>
        <v>0</v>
      </c>
      <c r="I1190" s="210">
        <f t="shared" si="102"/>
        <v>0</v>
      </c>
      <c r="J1190" s="210">
        <f t="shared" si="102"/>
        <v>0</v>
      </c>
      <c r="K1190" s="210">
        <f t="shared" si="102"/>
        <v>0</v>
      </c>
      <c r="L1190" s="210">
        <f t="shared" si="102"/>
        <v>0</v>
      </c>
      <c r="M1190" s="210">
        <f t="shared" si="102"/>
        <v>0</v>
      </c>
      <c r="N1190" s="210">
        <f t="shared" si="102"/>
        <v>0</v>
      </c>
      <c r="O1190" s="210">
        <f t="shared" si="102"/>
        <v>0</v>
      </c>
      <c r="P1190" s="210">
        <f t="shared" si="102"/>
        <v>0</v>
      </c>
      <c r="Q1190" s="210">
        <f t="shared" si="102"/>
        <v>0</v>
      </c>
      <c r="R1190" s="210">
        <f t="shared" si="102"/>
        <v>0</v>
      </c>
    </row>
    <row r="1191" spans="1:18" hidden="1" outlineLevel="2" x14ac:dyDescent="0.35">
      <c r="A1191" s="209" t="str">
        <f>'Usages mobilité'!A36</f>
        <v>Usage mobilité n°33</v>
      </c>
      <c r="B1191" s="209" t="s">
        <v>637</v>
      </c>
      <c r="C1191" s="209"/>
      <c r="D1191" s="210">
        <f>IF(B$1046&lt;&gt;"",IF(B$1046='Usages mobilité'!BF36,'Usages mobilité'!BD36,0),0)</f>
        <v>0</v>
      </c>
      <c r="E1191" s="210">
        <f t="shared" si="102"/>
        <v>0</v>
      </c>
      <c r="F1191" s="210">
        <f t="shared" si="102"/>
        <v>0</v>
      </c>
      <c r="G1191" s="210">
        <f t="shared" si="102"/>
        <v>0</v>
      </c>
      <c r="H1191" s="210">
        <f t="shared" si="102"/>
        <v>0</v>
      </c>
      <c r="I1191" s="210">
        <f t="shared" si="102"/>
        <v>0</v>
      </c>
      <c r="J1191" s="210">
        <f t="shared" si="102"/>
        <v>0</v>
      </c>
      <c r="K1191" s="210">
        <f t="shared" si="102"/>
        <v>0</v>
      </c>
      <c r="L1191" s="210">
        <f t="shared" si="102"/>
        <v>0</v>
      </c>
      <c r="M1191" s="210">
        <f t="shared" si="102"/>
        <v>0</v>
      </c>
      <c r="N1191" s="210">
        <f t="shared" si="102"/>
        <v>0</v>
      </c>
      <c r="O1191" s="210">
        <f t="shared" si="102"/>
        <v>0</v>
      </c>
      <c r="P1191" s="210">
        <f t="shared" si="102"/>
        <v>0</v>
      </c>
      <c r="Q1191" s="210">
        <f t="shared" si="102"/>
        <v>0</v>
      </c>
      <c r="R1191" s="210">
        <f t="shared" si="102"/>
        <v>0</v>
      </c>
    </row>
    <row r="1192" spans="1:18" hidden="1" outlineLevel="2" x14ac:dyDescent="0.35">
      <c r="A1192" s="209" t="str">
        <f>'Usages mobilité'!A37</f>
        <v>Usage mobilité n°34</v>
      </c>
      <c r="B1192" s="209" t="s">
        <v>637</v>
      </c>
      <c r="C1192" s="209"/>
      <c r="D1192" s="210">
        <f>IF(B$1046&lt;&gt;"",IF(B$1046='Usages mobilité'!BF37,'Usages mobilité'!BD37,0),0)</f>
        <v>0</v>
      </c>
      <c r="E1192" s="210">
        <f t="shared" si="102"/>
        <v>0</v>
      </c>
      <c r="F1192" s="210">
        <f t="shared" si="102"/>
        <v>0</v>
      </c>
      <c r="G1192" s="210">
        <f t="shared" si="102"/>
        <v>0</v>
      </c>
      <c r="H1192" s="210">
        <f t="shared" si="102"/>
        <v>0</v>
      </c>
      <c r="I1192" s="210">
        <f t="shared" si="102"/>
        <v>0</v>
      </c>
      <c r="J1192" s="210">
        <f t="shared" si="102"/>
        <v>0</v>
      </c>
      <c r="K1192" s="210">
        <f t="shared" si="102"/>
        <v>0</v>
      </c>
      <c r="L1192" s="210">
        <f t="shared" si="102"/>
        <v>0</v>
      </c>
      <c r="M1192" s="210">
        <f t="shared" si="102"/>
        <v>0</v>
      </c>
      <c r="N1192" s="210">
        <f t="shared" si="102"/>
        <v>0</v>
      </c>
      <c r="O1192" s="210">
        <f t="shared" si="102"/>
        <v>0</v>
      </c>
      <c r="P1192" s="210">
        <f t="shared" si="102"/>
        <v>0</v>
      </c>
      <c r="Q1192" s="210">
        <f t="shared" si="102"/>
        <v>0</v>
      </c>
      <c r="R1192" s="210">
        <f t="shared" si="102"/>
        <v>0</v>
      </c>
    </row>
    <row r="1193" spans="1:18" hidden="1" outlineLevel="2" x14ac:dyDescent="0.35">
      <c r="A1193" s="209" t="str">
        <f>'Usages mobilité'!A38</f>
        <v>Usage mobilité n°35</v>
      </c>
      <c r="B1193" s="209" t="s">
        <v>637</v>
      </c>
      <c r="C1193" s="209"/>
      <c r="D1193" s="210">
        <f>IF(B$1046&lt;&gt;"",IF(B$1046='Usages mobilité'!BF38,'Usages mobilité'!BD38,0),0)</f>
        <v>0</v>
      </c>
      <c r="E1193" s="210">
        <f t="shared" si="102"/>
        <v>0</v>
      </c>
      <c r="F1193" s="210">
        <f t="shared" si="102"/>
        <v>0</v>
      </c>
      <c r="G1193" s="210">
        <f t="shared" si="102"/>
        <v>0</v>
      </c>
      <c r="H1193" s="210">
        <f t="shared" si="102"/>
        <v>0</v>
      </c>
      <c r="I1193" s="210">
        <f t="shared" si="102"/>
        <v>0</v>
      </c>
      <c r="J1193" s="210">
        <f t="shared" si="102"/>
        <v>0</v>
      </c>
      <c r="K1193" s="210">
        <f t="shared" si="102"/>
        <v>0</v>
      </c>
      <c r="L1193" s="210">
        <f t="shared" si="102"/>
        <v>0</v>
      </c>
      <c r="M1193" s="210">
        <f t="shared" si="102"/>
        <v>0</v>
      </c>
      <c r="N1193" s="210">
        <f t="shared" si="102"/>
        <v>0</v>
      </c>
      <c r="O1193" s="210">
        <f t="shared" si="102"/>
        <v>0</v>
      </c>
      <c r="P1193" s="210">
        <f t="shared" si="102"/>
        <v>0</v>
      </c>
      <c r="Q1193" s="210">
        <f t="shared" si="102"/>
        <v>0</v>
      </c>
      <c r="R1193" s="210">
        <f t="shared" si="102"/>
        <v>0</v>
      </c>
    </row>
    <row r="1194" spans="1:18" hidden="1" outlineLevel="2" x14ac:dyDescent="0.35">
      <c r="A1194" s="209" t="str">
        <f>'Usages mobilité'!A39</f>
        <v>Usage mobilité n°36</v>
      </c>
      <c r="B1194" s="209" t="s">
        <v>637</v>
      </c>
      <c r="C1194" s="209"/>
      <c r="D1194" s="210">
        <f>IF(B$1046&lt;&gt;"",IF(B$1046='Usages mobilité'!BF39,'Usages mobilité'!BD39,0),0)</f>
        <v>0</v>
      </c>
      <c r="E1194" s="210">
        <f t="shared" si="102"/>
        <v>0</v>
      </c>
      <c r="F1194" s="210">
        <f t="shared" si="102"/>
        <v>0</v>
      </c>
      <c r="G1194" s="210">
        <f t="shared" si="102"/>
        <v>0</v>
      </c>
      <c r="H1194" s="210">
        <f t="shared" si="102"/>
        <v>0</v>
      </c>
      <c r="I1194" s="210">
        <f t="shared" si="102"/>
        <v>0</v>
      </c>
      <c r="J1194" s="210">
        <f t="shared" si="102"/>
        <v>0</v>
      </c>
      <c r="K1194" s="210">
        <f t="shared" si="102"/>
        <v>0</v>
      </c>
      <c r="L1194" s="210">
        <f t="shared" si="102"/>
        <v>0</v>
      </c>
      <c r="M1194" s="210">
        <f t="shared" si="102"/>
        <v>0</v>
      </c>
      <c r="N1194" s="210">
        <f t="shared" si="102"/>
        <v>0</v>
      </c>
      <c r="O1194" s="210">
        <f t="shared" si="102"/>
        <v>0</v>
      </c>
      <c r="P1194" s="210">
        <f t="shared" si="102"/>
        <v>0</v>
      </c>
      <c r="Q1194" s="210">
        <f t="shared" si="102"/>
        <v>0</v>
      </c>
      <c r="R1194" s="210">
        <f t="shared" si="102"/>
        <v>0</v>
      </c>
    </row>
    <row r="1195" spans="1:18" hidden="1" outlineLevel="2" x14ac:dyDescent="0.35">
      <c r="A1195" s="209" t="str">
        <f>'Usages mobilité'!A40</f>
        <v>Usage mobilité n°37</v>
      </c>
      <c r="B1195" s="209" t="s">
        <v>637</v>
      </c>
      <c r="C1195" s="209"/>
      <c r="D1195" s="210">
        <f>IF(B$1046&lt;&gt;"",IF(B$1046='Usages mobilité'!BF40,'Usages mobilité'!BD40,0),0)</f>
        <v>0</v>
      </c>
      <c r="E1195" s="210">
        <f t="shared" si="102"/>
        <v>0</v>
      </c>
      <c r="F1195" s="210">
        <f t="shared" si="102"/>
        <v>0</v>
      </c>
      <c r="G1195" s="210">
        <f t="shared" si="102"/>
        <v>0</v>
      </c>
      <c r="H1195" s="210">
        <f t="shared" si="102"/>
        <v>0</v>
      </c>
      <c r="I1195" s="210">
        <f t="shared" si="102"/>
        <v>0</v>
      </c>
      <c r="J1195" s="210">
        <f t="shared" si="102"/>
        <v>0</v>
      </c>
      <c r="K1195" s="210">
        <f t="shared" si="102"/>
        <v>0</v>
      </c>
      <c r="L1195" s="210">
        <f t="shared" si="102"/>
        <v>0</v>
      </c>
      <c r="M1195" s="210">
        <f t="shared" si="102"/>
        <v>0</v>
      </c>
      <c r="N1195" s="210">
        <f t="shared" si="102"/>
        <v>0</v>
      </c>
      <c r="O1195" s="210">
        <f t="shared" si="102"/>
        <v>0</v>
      </c>
      <c r="P1195" s="210">
        <f t="shared" si="102"/>
        <v>0</v>
      </c>
      <c r="Q1195" s="210">
        <f t="shared" si="102"/>
        <v>0</v>
      </c>
      <c r="R1195" s="210">
        <f t="shared" si="102"/>
        <v>0</v>
      </c>
    </row>
    <row r="1196" spans="1:18" hidden="1" outlineLevel="2" x14ac:dyDescent="0.35">
      <c r="A1196" s="209" t="str">
        <f>'Usages mobilité'!A41</f>
        <v>Usage mobilité n°38</v>
      </c>
      <c r="B1196" s="209" t="s">
        <v>637</v>
      </c>
      <c r="C1196" s="209"/>
      <c r="D1196" s="210">
        <f>IF(B$1046&lt;&gt;"",IF(B$1046='Usages mobilité'!BF41,'Usages mobilité'!BD41,0),0)</f>
        <v>0</v>
      </c>
      <c r="E1196" s="210">
        <f t="shared" si="102"/>
        <v>0</v>
      </c>
      <c r="F1196" s="210">
        <f t="shared" si="102"/>
        <v>0</v>
      </c>
      <c r="G1196" s="210">
        <f t="shared" si="102"/>
        <v>0</v>
      </c>
      <c r="H1196" s="210">
        <f t="shared" si="102"/>
        <v>0</v>
      </c>
      <c r="I1196" s="210">
        <f t="shared" si="102"/>
        <v>0</v>
      </c>
      <c r="J1196" s="210">
        <f t="shared" si="102"/>
        <v>0</v>
      </c>
      <c r="K1196" s="210">
        <f t="shared" si="102"/>
        <v>0</v>
      </c>
      <c r="L1196" s="210">
        <f t="shared" si="102"/>
        <v>0</v>
      </c>
      <c r="M1196" s="210">
        <f t="shared" si="102"/>
        <v>0</v>
      </c>
      <c r="N1196" s="210">
        <f t="shared" si="102"/>
        <v>0</v>
      </c>
      <c r="O1196" s="210">
        <f t="shared" si="102"/>
        <v>0</v>
      </c>
      <c r="P1196" s="210">
        <f t="shared" si="102"/>
        <v>0</v>
      </c>
      <c r="Q1196" s="210">
        <f t="shared" si="102"/>
        <v>0</v>
      </c>
      <c r="R1196" s="210">
        <f t="shared" si="102"/>
        <v>0</v>
      </c>
    </row>
    <row r="1197" spans="1:18" hidden="1" outlineLevel="2" x14ac:dyDescent="0.35">
      <c r="A1197" s="209" t="str">
        <f>'Usages mobilité'!A42</f>
        <v>Usage mobilité n°39</v>
      </c>
      <c r="B1197" s="209" t="s">
        <v>637</v>
      </c>
      <c r="C1197" s="209"/>
      <c r="D1197" s="210">
        <f>IF(B$1046&lt;&gt;"",IF(B$1046='Usages mobilité'!BF42,'Usages mobilité'!BD42,0),0)</f>
        <v>0</v>
      </c>
      <c r="E1197" s="210">
        <f t="shared" si="102"/>
        <v>0</v>
      </c>
      <c r="F1197" s="210">
        <f t="shared" si="102"/>
        <v>0</v>
      </c>
      <c r="G1197" s="210">
        <f t="shared" si="102"/>
        <v>0</v>
      </c>
      <c r="H1197" s="210">
        <f t="shared" si="102"/>
        <v>0</v>
      </c>
      <c r="I1197" s="210">
        <f t="shared" si="102"/>
        <v>0</v>
      </c>
      <c r="J1197" s="210">
        <f t="shared" si="102"/>
        <v>0</v>
      </c>
      <c r="K1197" s="210">
        <f t="shared" si="102"/>
        <v>0</v>
      </c>
      <c r="L1197" s="210">
        <f t="shared" si="102"/>
        <v>0</v>
      </c>
      <c r="M1197" s="210">
        <f t="shared" si="102"/>
        <v>0</v>
      </c>
      <c r="N1197" s="210">
        <f t="shared" si="102"/>
        <v>0</v>
      </c>
      <c r="O1197" s="210">
        <f t="shared" si="102"/>
        <v>0</v>
      </c>
      <c r="P1197" s="210">
        <f t="shared" si="102"/>
        <v>0</v>
      </c>
      <c r="Q1197" s="210">
        <f t="shared" si="102"/>
        <v>0</v>
      </c>
      <c r="R1197" s="210">
        <f t="shared" si="102"/>
        <v>0</v>
      </c>
    </row>
    <row r="1198" spans="1:18" hidden="1" outlineLevel="2" x14ac:dyDescent="0.35">
      <c r="A1198" s="209" t="str">
        <f>'Usages mobilité'!A43</f>
        <v>Usage mobilité n°40</v>
      </c>
      <c r="B1198" s="209" t="s">
        <v>637</v>
      </c>
      <c r="C1198" s="209"/>
      <c r="D1198" s="210">
        <f>IF(B$1046&lt;&gt;"",IF(B$1046='Usages mobilité'!BF43,'Usages mobilité'!BD43,0),0)</f>
        <v>0</v>
      </c>
      <c r="E1198" s="210">
        <f t="shared" si="102"/>
        <v>0</v>
      </c>
      <c r="F1198" s="210">
        <f t="shared" si="102"/>
        <v>0</v>
      </c>
      <c r="G1198" s="210">
        <f t="shared" si="102"/>
        <v>0</v>
      </c>
      <c r="H1198" s="210">
        <f t="shared" si="102"/>
        <v>0</v>
      </c>
      <c r="I1198" s="210">
        <f t="shared" si="102"/>
        <v>0</v>
      </c>
      <c r="J1198" s="210">
        <f t="shared" si="102"/>
        <v>0</v>
      </c>
      <c r="K1198" s="210">
        <f t="shared" si="102"/>
        <v>0</v>
      </c>
      <c r="L1198" s="210">
        <f t="shared" si="102"/>
        <v>0</v>
      </c>
      <c r="M1198" s="210">
        <f t="shared" si="102"/>
        <v>0</v>
      </c>
      <c r="N1198" s="210">
        <f t="shared" si="102"/>
        <v>0</v>
      </c>
      <c r="O1198" s="210">
        <f t="shared" si="102"/>
        <v>0</v>
      </c>
      <c r="P1198" s="210">
        <f t="shared" si="102"/>
        <v>0</v>
      </c>
      <c r="Q1198" s="210">
        <f t="shared" si="102"/>
        <v>0</v>
      </c>
      <c r="R1198" s="210">
        <f t="shared" si="102"/>
        <v>0</v>
      </c>
    </row>
    <row r="1199" spans="1:18" hidden="1" outlineLevel="2" x14ac:dyDescent="0.35">
      <c r="A1199" s="209" t="str">
        <f>'Usages mobilité'!A44</f>
        <v>Usage mobilité n°41</v>
      </c>
      <c r="B1199" s="209" t="s">
        <v>637</v>
      </c>
      <c r="C1199" s="209"/>
      <c r="D1199" s="210">
        <f>IF(B$1046&lt;&gt;"",IF(B$1046='Usages mobilité'!BF44,'Usages mobilité'!BD44,0),0)</f>
        <v>0</v>
      </c>
      <c r="E1199" s="210">
        <f t="shared" ref="E1199:R1208" si="103">$D1199</f>
        <v>0</v>
      </c>
      <c r="F1199" s="210">
        <f t="shared" si="103"/>
        <v>0</v>
      </c>
      <c r="G1199" s="210">
        <f t="shared" si="103"/>
        <v>0</v>
      </c>
      <c r="H1199" s="210">
        <f t="shared" si="103"/>
        <v>0</v>
      </c>
      <c r="I1199" s="210">
        <f t="shared" si="103"/>
        <v>0</v>
      </c>
      <c r="J1199" s="210">
        <f t="shared" si="103"/>
        <v>0</v>
      </c>
      <c r="K1199" s="210">
        <f t="shared" si="103"/>
        <v>0</v>
      </c>
      <c r="L1199" s="210">
        <f t="shared" si="103"/>
        <v>0</v>
      </c>
      <c r="M1199" s="210">
        <f t="shared" si="103"/>
        <v>0</v>
      </c>
      <c r="N1199" s="210">
        <f t="shared" si="103"/>
        <v>0</v>
      </c>
      <c r="O1199" s="210">
        <f t="shared" si="103"/>
        <v>0</v>
      </c>
      <c r="P1199" s="210">
        <f t="shared" si="103"/>
        <v>0</v>
      </c>
      <c r="Q1199" s="210">
        <f t="shared" si="103"/>
        <v>0</v>
      </c>
      <c r="R1199" s="210">
        <f t="shared" si="103"/>
        <v>0</v>
      </c>
    </row>
    <row r="1200" spans="1:18" hidden="1" outlineLevel="2" x14ac:dyDescent="0.35">
      <c r="A1200" s="209" t="str">
        <f>'Usages mobilité'!A45</f>
        <v>Usage mobilité n°42</v>
      </c>
      <c r="B1200" s="209" t="s">
        <v>637</v>
      </c>
      <c r="C1200" s="209"/>
      <c r="D1200" s="210">
        <f>IF(B$1046&lt;&gt;"",IF(B$1046='Usages mobilité'!BF45,'Usages mobilité'!BD45,0),0)</f>
        <v>0</v>
      </c>
      <c r="E1200" s="210">
        <f t="shared" si="103"/>
        <v>0</v>
      </c>
      <c r="F1200" s="210">
        <f t="shared" si="103"/>
        <v>0</v>
      </c>
      <c r="G1200" s="210">
        <f t="shared" si="103"/>
        <v>0</v>
      </c>
      <c r="H1200" s="210">
        <f t="shared" si="103"/>
        <v>0</v>
      </c>
      <c r="I1200" s="210">
        <f t="shared" si="103"/>
        <v>0</v>
      </c>
      <c r="J1200" s="210">
        <f t="shared" si="103"/>
        <v>0</v>
      </c>
      <c r="K1200" s="210">
        <f t="shared" si="103"/>
        <v>0</v>
      </c>
      <c r="L1200" s="210">
        <f t="shared" si="103"/>
        <v>0</v>
      </c>
      <c r="M1200" s="210">
        <f t="shared" si="103"/>
        <v>0</v>
      </c>
      <c r="N1200" s="210">
        <f t="shared" si="103"/>
        <v>0</v>
      </c>
      <c r="O1200" s="210">
        <f t="shared" si="103"/>
        <v>0</v>
      </c>
      <c r="P1200" s="210">
        <f t="shared" si="103"/>
        <v>0</v>
      </c>
      <c r="Q1200" s="210">
        <f t="shared" si="103"/>
        <v>0</v>
      </c>
      <c r="R1200" s="210">
        <f t="shared" si="103"/>
        <v>0</v>
      </c>
    </row>
    <row r="1201" spans="1:18" hidden="1" outlineLevel="2" x14ac:dyDescent="0.35">
      <c r="A1201" s="209" t="str">
        <f>'Usages mobilité'!A46</f>
        <v>Usage mobilité n°43</v>
      </c>
      <c r="B1201" s="209" t="s">
        <v>637</v>
      </c>
      <c r="C1201" s="209"/>
      <c r="D1201" s="210">
        <f>IF(B$1046&lt;&gt;"",IF(B$1046='Usages mobilité'!BF46,'Usages mobilité'!BD46,0),0)</f>
        <v>0</v>
      </c>
      <c r="E1201" s="210">
        <f t="shared" si="103"/>
        <v>0</v>
      </c>
      <c r="F1201" s="210">
        <f t="shared" si="103"/>
        <v>0</v>
      </c>
      <c r="G1201" s="210">
        <f t="shared" si="103"/>
        <v>0</v>
      </c>
      <c r="H1201" s="210">
        <f t="shared" si="103"/>
        <v>0</v>
      </c>
      <c r="I1201" s="210">
        <f t="shared" si="103"/>
        <v>0</v>
      </c>
      <c r="J1201" s="210">
        <f t="shared" si="103"/>
        <v>0</v>
      </c>
      <c r="K1201" s="210">
        <f t="shared" si="103"/>
        <v>0</v>
      </c>
      <c r="L1201" s="210">
        <f t="shared" si="103"/>
        <v>0</v>
      </c>
      <c r="M1201" s="210">
        <f t="shared" si="103"/>
        <v>0</v>
      </c>
      <c r="N1201" s="210">
        <f t="shared" si="103"/>
        <v>0</v>
      </c>
      <c r="O1201" s="210">
        <f t="shared" si="103"/>
        <v>0</v>
      </c>
      <c r="P1201" s="210">
        <f t="shared" si="103"/>
        <v>0</v>
      </c>
      <c r="Q1201" s="210">
        <f t="shared" si="103"/>
        <v>0</v>
      </c>
      <c r="R1201" s="210">
        <f t="shared" si="103"/>
        <v>0</v>
      </c>
    </row>
    <row r="1202" spans="1:18" hidden="1" outlineLevel="2" x14ac:dyDescent="0.35">
      <c r="A1202" s="209" t="str">
        <f>'Usages mobilité'!A47</f>
        <v>Usage mobilité n°44</v>
      </c>
      <c r="B1202" s="209" t="s">
        <v>637</v>
      </c>
      <c r="C1202" s="209"/>
      <c r="D1202" s="210">
        <f>IF(B$1046&lt;&gt;"",IF(B$1046='Usages mobilité'!BF47,'Usages mobilité'!BD47,0),0)</f>
        <v>0</v>
      </c>
      <c r="E1202" s="210">
        <f t="shared" si="103"/>
        <v>0</v>
      </c>
      <c r="F1202" s="210">
        <f t="shared" si="103"/>
        <v>0</v>
      </c>
      <c r="G1202" s="210">
        <f t="shared" si="103"/>
        <v>0</v>
      </c>
      <c r="H1202" s="210">
        <f t="shared" si="103"/>
        <v>0</v>
      </c>
      <c r="I1202" s="210">
        <f t="shared" si="103"/>
        <v>0</v>
      </c>
      <c r="J1202" s="210">
        <f t="shared" si="103"/>
        <v>0</v>
      </c>
      <c r="K1202" s="210">
        <f t="shared" si="103"/>
        <v>0</v>
      </c>
      <c r="L1202" s="210">
        <f t="shared" si="103"/>
        <v>0</v>
      </c>
      <c r="M1202" s="210">
        <f t="shared" si="103"/>
        <v>0</v>
      </c>
      <c r="N1202" s="210">
        <f t="shared" si="103"/>
        <v>0</v>
      </c>
      <c r="O1202" s="210">
        <f t="shared" si="103"/>
        <v>0</v>
      </c>
      <c r="P1202" s="210">
        <f t="shared" si="103"/>
        <v>0</v>
      </c>
      <c r="Q1202" s="210">
        <f t="shared" si="103"/>
        <v>0</v>
      </c>
      <c r="R1202" s="210">
        <f t="shared" si="103"/>
        <v>0</v>
      </c>
    </row>
    <row r="1203" spans="1:18" hidden="1" outlineLevel="2" x14ac:dyDescent="0.35">
      <c r="A1203" s="209" t="str">
        <f>'Usages mobilité'!A48</f>
        <v>Usage mobilité n°45</v>
      </c>
      <c r="B1203" s="209" t="s">
        <v>637</v>
      </c>
      <c r="C1203" s="209"/>
      <c r="D1203" s="210">
        <f>IF(B$1046&lt;&gt;"",IF(B$1046='Usages mobilité'!BF48,'Usages mobilité'!BD48,0),0)</f>
        <v>0</v>
      </c>
      <c r="E1203" s="210">
        <f t="shared" si="103"/>
        <v>0</v>
      </c>
      <c r="F1203" s="210">
        <f t="shared" si="103"/>
        <v>0</v>
      </c>
      <c r="G1203" s="210">
        <f t="shared" si="103"/>
        <v>0</v>
      </c>
      <c r="H1203" s="210">
        <f t="shared" si="103"/>
        <v>0</v>
      </c>
      <c r="I1203" s="210">
        <f t="shared" si="103"/>
        <v>0</v>
      </c>
      <c r="J1203" s="210">
        <f t="shared" si="103"/>
        <v>0</v>
      </c>
      <c r="K1203" s="210">
        <f t="shared" si="103"/>
        <v>0</v>
      </c>
      <c r="L1203" s="210">
        <f t="shared" si="103"/>
        <v>0</v>
      </c>
      <c r="M1203" s="210">
        <f t="shared" si="103"/>
        <v>0</v>
      </c>
      <c r="N1203" s="210">
        <f t="shared" si="103"/>
        <v>0</v>
      </c>
      <c r="O1203" s="210">
        <f t="shared" si="103"/>
        <v>0</v>
      </c>
      <c r="P1203" s="210">
        <f t="shared" si="103"/>
        <v>0</v>
      </c>
      <c r="Q1203" s="210">
        <f t="shared" si="103"/>
        <v>0</v>
      </c>
      <c r="R1203" s="210">
        <f t="shared" si="103"/>
        <v>0</v>
      </c>
    </row>
    <row r="1204" spans="1:18" hidden="1" outlineLevel="2" x14ac:dyDescent="0.35">
      <c r="A1204" s="209" t="str">
        <f>'Usages mobilité'!A49</f>
        <v>Usage mobilité n°46</v>
      </c>
      <c r="B1204" s="209" t="s">
        <v>637</v>
      </c>
      <c r="C1204" s="209"/>
      <c r="D1204" s="210">
        <f>IF(B$1046&lt;&gt;"",IF(B$1046='Usages mobilité'!BF49,'Usages mobilité'!BD49,0),0)</f>
        <v>0</v>
      </c>
      <c r="E1204" s="210">
        <f t="shared" si="103"/>
        <v>0</v>
      </c>
      <c r="F1204" s="210">
        <f t="shared" si="103"/>
        <v>0</v>
      </c>
      <c r="G1204" s="210">
        <f t="shared" si="103"/>
        <v>0</v>
      </c>
      <c r="H1204" s="210">
        <f t="shared" si="103"/>
        <v>0</v>
      </c>
      <c r="I1204" s="210">
        <f t="shared" si="103"/>
        <v>0</v>
      </c>
      <c r="J1204" s="210">
        <f t="shared" si="103"/>
        <v>0</v>
      </c>
      <c r="K1204" s="210">
        <f t="shared" si="103"/>
        <v>0</v>
      </c>
      <c r="L1204" s="210">
        <f t="shared" si="103"/>
        <v>0</v>
      </c>
      <c r="M1204" s="210">
        <f t="shared" si="103"/>
        <v>0</v>
      </c>
      <c r="N1204" s="210">
        <f t="shared" si="103"/>
        <v>0</v>
      </c>
      <c r="O1204" s="210">
        <f t="shared" si="103"/>
        <v>0</v>
      </c>
      <c r="P1204" s="210">
        <f t="shared" si="103"/>
        <v>0</v>
      </c>
      <c r="Q1204" s="210">
        <f t="shared" si="103"/>
        <v>0</v>
      </c>
      <c r="R1204" s="210">
        <f t="shared" si="103"/>
        <v>0</v>
      </c>
    </row>
    <row r="1205" spans="1:18" hidden="1" outlineLevel="2" x14ac:dyDescent="0.35">
      <c r="A1205" s="209" t="str">
        <f>'Usages mobilité'!A50</f>
        <v>Usage mobilité n°47</v>
      </c>
      <c r="B1205" s="209" t="s">
        <v>637</v>
      </c>
      <c r="C1205" s="209"/>
      <c r="D1205" s="210">
        <f>IF(B$1046&lt;&gt;"",IF(B$1046='Usages mobilité'!BF50,'Usages mobilité'!BD50,0),0)</f>
        <v>0</v>
      </c>
      <c r="E1205" s="210">
        <f t="shared" si="103"/>
        <v>0</v>
      </c>
      <c r="F1205" s="210">
        <f t="shared" si="103"/>
        <v>0</v>
      </c>
      <c r="G1205" s="210">
        <f t="shared" si="103"/>
        <v>0</v>
      </c>
      <c r="H1205" s="210">
        <f t="shared" si="103"/>
        <v>0</v>
      </c>
      <c r="I1205" s="210">
        <f t="shared" si="103"/>
        <v>0</v>
      </c>
      <c r="J1205" s="210">
        <f t="shared" si="103"/>
        <v>0</v>
      </c>
      <c r="K1205" s="210">
        <f t="shared" si="103"/>
        <v>0</v>
      </c>
      <c r="L1205" s="210">
        <f t="shared" si="103"/>
        <v>0</v>
      </c>
      <c r="M1205" s="210">
        <f t="shared" si="103"/>
        <v>0</v>
      </c>
      <c r="N1205" s="210">
        <f t="shared" si="103"/>
        <v>0</v>
      </c>
      <c r="O1205" s="210">
        <f t="shared" si="103"/>
        <v>0</v>
      </c>
      <c r="P1205" s="210">
        <f t="shared" si="103"/>
        <v>0</v>
      </c>
      <c r="Q1205" s="210">
        <f t="shared" si="103"/>
        <v>0</v>
      </c>
      <c r="R1205" s="210">
        <f t="shared" si="103"/>
        <v>0</v>
      </c>
    </row>
    <row r="1206" spans="1:18" hidden="1" outlineLevel="2" x14ac:dyDescent="0.35">
      <c r="A1206" s="209" t="str">
        <f>'Usages mobilité'!A51</f>
        <v>Usage mobilité n°48</v>
      </c>
      <c r="B1206" s="209" t="s">
        <v>637</v>
      </c>
      <c r="C1206" s="209"/>
      <c r="D1206" s="210">
        <f>IF(B$1046&lt;&gt;"",IF(B$1046='Usages mobilité'!BF51,'Usages mobilité'!BD51,0),0)</f>
        <v>0</v>
      </c>
      <c r="E1206" s="210">
        <f t="shared" si="103"/>
        <v>0</v>
      </c>
      <c r="F1206" s="210">
        <f t="shared" si="103"/>
        <v>0</v>
      </c>
      <c r="G1206" s="210">
        <f t="shared" si="103"/>
        <v>0</v>
      </c>
      <c r="H1206" s="210">
        <f t="shared" si="103"/>
        <v>0</v>
      </c>
      <c r="I1206" s="210">
        <f t="shared" si="103"/>
        <v>0</v>
      </c>
      <c r="J1206" s="210">
        <f t="shared" si="103"/>
        <v>0</v>
      </c>
      <c r="K1206" s="210">
        <f t="shared" si="103"/>
        <v>0</v>
      </c>
      <c r="L1206" s="210">
        <f t="shared" si="103"/>
        <v>0</v>
      </c>
      <c r="M1206" s="210">
        <f t="shared" si="103"/>
        <v>0</v>
      </c>
      <c r="N1206" s="210">
        <f t="shared" si="103"/>
        <v>0</v>
      </c>
      <c r="O1206" s="210">
        <f t="shared" si="103"/>
        <v>0</v>
      </c>
      <c r="P1206" s="210">
        <f t="shared" si="103"/>
        <v>0</v>
      </c>
      <c r="Q1206" s="210">
        <f t="shared" si="103"/>
        <v>0</v>
      </c>
      <c r="R1206" s="210">
        <f t="shared" si="103"/>
        <v>0</v>
      </c>
    </row>
    <row r="1207" spans="1:18" hidden="1" outlineLevel="2" x14ac:dyDescent="0.35">
      <c r="A1207" s="209" t="str">
        <f>'Usages mobilité'!A52</f>
        <v>Usage mobilité n°49</v>
      </c>
      <c r="B1207" s="209" t="s">
        <v>637</v>
      </c>
      <c r="C1207" s="209"/>
      <c r="D1207" s="210">
        <f>IF(B$1046&lt;&gt;"",IF(B$1046='Usages mobilité'!BF52,'Usages mobilité'!BD52,0),0)</f>
        <v>0</v>
      </c>
      <c r="E1207" s="210">
        <f t="shared" si="103"/>
        <v>0</v>
      </c>
      <c r="F1207" s="210">
        <f t="shared" si="103"/>
        <v>0</v>
      </c>
      <c r="G1207" s="210">
        <f t="shared" si="103"/>
        <v>0</v>
      </c>
      <c r="H1207" s="210">
        <f t="shared" si="103"/>
        <v>0</v>
      </c>
      <c r="I1207" s="210">
        <f t="shared" si="103"/>
        <v>0</v>
      </c>
      <c r="J1207" s="210">
        <f t="shared" si="103"/>
        <v>0</v>
      </c>
      <c r="K1207" s="210">
        <f t="shared" si="103"/>
        <v>0</v>
      </c>
      <c r="L1207" s="210">
        <f t="shared" si="103"/>
        <v>0</v>
      </c>
      <c r="M1207" s="210">
        <f t="shared" si="103"/>
        <v>0</v>
      </c>
      <c r="N1207" s="210">
        <f t="shared" si="103"/>
        <v>0</v>
      </c>
      <c r="O1207" s="210">
        <f t="shared" si="103"/>
        <v>0</v>
      </c>
      <c r="P1207" s="210">
        <f t="shared" si="103"/>
        <v>0</v>
      </c>
      <c r="Q1207" s="210">
        <f t="shared" si="103"/>
        <v>0</v>
      </c>
      <c r="R1207" s="210">
        <f t="shared" si="103"/>
        <v>0</v>
      </c>
    </row>
    <row r="1208" spans="1:18" hidden="1" outlineLevel="2" x14ac:dyDescent="0.35">
      <c r="A1208" s="209" t="str">
        <f>'Usages mobilité'!A53</f>
        <v>Usage mobilité n°50</v>
      </c>
      <c r="B1208" s="209" t="s">
        <v>637</v>
      </c>
      <c r="C1208" s="209"/>
      <c r="D1208" s="210">
        <f>IF(B$1046&lt;&gt;"",IF(B$1046='Usages mobilité'!BF53,'Usages mobilité'!BD53,0),0)</f>
        <v>0</v>
      </c>
      <c r="E1208" s="210">
        <f t="shared" si="103"/>
        <v>0</v>
      </c>
      <c r="F1208" s="210">
        <f t="shared" si="103"/>
        <v>0</v>
      </c>
      <c r="G1208" s="210">
        <f t="shared" si="103"/>
        <v>0</v>
      </c>
      <c r="H1208" s="210">
        <f t="shared" si="103"/>
        <v>0</v>
      </c>
      <c r="I1208" s="210">
        <f t="shared" si="103"/>
        <v>0</v>
      </c>
      <c r="J1208" s="210">
        <f t="shared" si="103"/>
        <v>0</v>
      </c>
      <c r="K1208" s="210">
        <f t="shared" si="103"/>
        <v>0</v>
      </c>
      <c r="L1208" s="210">
        <f t="shared" si="103"/>
        <v>0</v>
      </c>
      <c r="M1208" s="210">
        <f t="shared" si="103"/>
        <v>0</v>
      </c>
      <c r="N1208" s="210">
        <f t="shared" si="103"/>
        <v>0</v>
      </c>
      <c r="O1208" s="210">
        <f t="shared" si="103"/>
        <v>0</v>
      </c>
      <c r="P1208" s="210">
        <f t="shared" si="103"/>
        <v>0</v>
      </c>
      <c r="Q1208" s="210">
        <f t="shared" si="103"/>
        <v>0</v>
      </c>
      <c r="R1208" s="210">
        <f t="shared" si="103"/>
        <v>0</v>
      </c>
    </row>
    <row r="1209" spans="1:18" hidden="1" outlineLevel="1" collapsed="1" x14ac:dyDescent="0.35">
      <c r="A1209" s="209" t="s">
        <v>643</v>
      </c>
      <c r="B1209" s="209"/>
      <c r="C1209" s="209"/>
      <c r="D1209" s="210">
        <f t="shared" ref="D1209:R1209" si="104">SUM(D1159:D1208)</f>
        <v>0</v>
      </c>
      <c r="E1209" s="210">
        <f t="shared" si="104"/>
        <v>0</v>
      </c>
      <c r="F1209" s="210">
        <f t="shared" si="104"/>
        <v>0</v>
      </c>
      <c r="G1209" s="210">
        <f t="shared" si="104"/>
        <v>0</v>
      </c>
      <c r="H1209" s="210">
        <f t="shared" si="104"/>
        <v>0</v>
      </c>
      <c r="I1209" s="210">
        <f t="shared" si="104"/>
        <v>0</v>
      </c>
      <c r="J1209" s="210">
        <f t="shared" si="104"/>
        <v>0</v>
      </c>
      <c r="K1209" s="210">
        <f t="shared" si="104"/>
        <v>0</v>
      </c>
      <c r="L1209" s="210">
        <f t="shared" si="104"/>
        <v>0</v>
      </c>
      <c r="M1209" s="210">
        <f t="shared" si="104"/>
        <v>0</v>
      </c>
      <c r="N1209" s="210">
        <f t="shared" si="104"/>
        <v>0</v>
      </c>
      <c r="O1209" s="210">
        <f t="shared" si="104"/>
        <v>0</v>
      </c>
      <c r="P1209" s="210">
        <f t="shared" si="104"/>
        <v>0</v>
      </c>
      <c r="Q1209" s="210">
        <f t="shared" si="104"/>
        <v>0</v>
      </c>
      <c r="R1209" s="210">
        <f t="shared" si="104"/>
        <v>0</v>
      </c>
    </row>
    <row r="1210" spans="1:18" hidden="1" outlineLevel="2" x14ac:dyDescent="0.35">
      <c r="A1210" s="209" t="str">
        <f>'Usages mobilité'!A4</f>
        <v>Usage mobilité n°1</v>
      </c>
      <c r="B1210" s="209" t="s">
        <v>639</v>
      </c>
      <c r="C1210" s="209"/>
      <c r="D1210" s="210">
        <f>D1159*'Usages mobilité'!$BG4*(1+'Usages mobilité'!$BH4)^(D$1049-$D$1049)/1000</f>
        <v>0</v>
      </c>
      <c r="E1210" s="210">
        <f>E1159*'Usages mobilité'!$BG4*(1+'Usages mobilité'!$BH4)^(E$1049-$D$1049)/1000</f>
        <v>0</v>
      </c>
      <c r="F1210" s="210">
        <f>F1159*'Usages mobilité'!$BG4*(1+'Usages mobilité'!$BH4)^(F$1049-$D$1049)/1000</f>
        <v>0</v>
      </c>
      <c r="G1210" s="210">
        <f>G1159*'Usages mobilité'!$BG4*(1+'Usages mobilité'!$BH4)^(G$1049-$D$1049)/1000</f>
        <v>0</v>
      </c>
      <c r="H1210" s="210">
        <f>H1159*'Usages mobilité'!$BG4*(1+'Usages mobilité'!$BH4)^(H$1049-$D$1049)/1000</f>
        <v>0</v>
      </c>
      <c r="I1210" s="210">
        <f>I1159*'Usages mobilité'!$BG4*(1+'Usages mobilité'!$BH4)^(I$1049-$D$1049)/1000</f>
        <v>0</v>
      </c>
      <c r="J1210" s="210">
        <f>J1159*'Usages mobilité'!$BG4*(1+'Usages mobilité'!$BH4)^(J$1049-$D$1049)/1000</f>
        <v>0</v>
      </c>
      <c r="K1210" s="210">
        <f>K1159*'Usages mobilité'!$BG4*(1+'Usages mobilité'!$BH4)^(K$1049-$D$1049)/1000</f>
        <v>0</v>
      </c>
      <c r="L1210" s="210">
        <f>L1159*'Usages mobilité'!$BG4*(1+'Usages mobilité'!$BH4)^(L$1049-$D$1049)/1000</f>
        <v>0</v>
      </c>
      <c r="M1210" s="210">
        <f>M1159*'Usages mobilité'!$BG4*(1+'Usages mobilité'!$BH4)^(M$1049-$D$1049)/1000</f>
        <v>0</v>
      </c>
      <c r="N1210" s="210">
        <f>N1159*'Usages mobilité'!$BG4*(1+'Usages mobilité'!$BH4)^(N$1049-$D$1049)/1000</f>
        <v>0</v>
      </c>
      <c r="O1210" s="210">
        <f>O1159*'Usages mobilité'!$BG4*(1+'Usages mobilité'!$BH4)^(O$1049-$D$1049)/1000</f>
        <v>0</v>
      </c>
      <c r="P1210" s="210">
        <f>P1159*'Usages mobilité'!$BG4*(1+'Usages mobilité'!$BH4)^(P$1049-$D$1049)/1000</f>
        <v>0</v>
      </c>
      <c r="Q1210" s="210">
        <f>Q1159*'Usages mobilité'!$BG4*(1+'Usages mobilité'!$BH4)^(Q$1049-$D$1049)/1000</f>
        <v>0</v>
      </c>
      <c r="R1210" s="210">
        <f>R1159*'Usages mobilité'!$BG4*(1+'Usages mobilité'!$BH4)^(R$1049-$D$1049)/1000</f>
        <v>0</v>
      </c>
    </row>
    <row r="1211" spans="1:18" hidden="1" outlineLevel="2" x14ac:dyDescent="0.35">
      <c r="A1211" s="209" t="str">
        <f>'Usages mobilité'!A5</f>
        <v>Usage mobilité n°2</v>
      </c>
      <c r="B1211" s="209" t="s">
        <v>639</v>
      </c>
      <c r="C1211" s="209"/>
      <c r="D1211" s="210">
        <f>D1160*'Usages mobilité'!$BG5*(1+'Usages mobilité'!$BH5)^(D$1049-$D$1049)/1000</f>
        <v>0</v>
      </c>
      <c r="E1211" s="210">
        <f>E1160*'Usages mobilité'!$BG5*(1+'Usages mobilité'!$BH5)^(E$1049-$D$1049)/1000</f>
        <v>0</v>
      </c>
      <c r="F1211" s="210">
        <f>F1160*'Usages mobilité'!$BG5*(1+'Usages mobilité'!$BH5)^(F$1049-$D$1049)/1000</f>
        <v>0</v>
      </c>
      <c r="G1211" s="210">
        <f>G1160*'Usages mobilité'!$BG5*(1+'Usages mobilité'!$BH5)^(G$1049-$D$1049)/1000</f>
        <v>0</v>
      </c>
      <c r="H1211" s="210">
        <f>H1160*'Usages mobilité'!$BG5*(1+'Usages mobilité'!$BH5)^(H$1049-$D$1049)/1000</f>
        <v>0</v>
      </c>
      <c r="I1211" s="210">
        <f>I1160*'Usages mobilité'!$BG5*(1+'Usages mobilité'!$BH5)^(I$1049-$D$1049)/1000</f>
        <v>0</v>
      </c>
      <c r="J1211" s="210">
        <f>J1160*'Usages mobilité'!$BG5*(1+'Usages mobilité'!$BH5)^(J$1049-$D$1049)/1000</f>
        <v>0</v>
      </c>
      <c r="K1211" s="210">
        <f>K1160*'Usages mobilité'!$BG5*(1+'Usages mobilité'!$BH5)^(K$1049-$D$1049)/1000</f>
        <v>0</v>
      </c>
      <c r="L1211" s="210">
        <f>L1160*'Usages mobilité'!$BG5*(1+'Usages mobilité'!$BH5)^(L$1049-$D$1049)/1000</f>
        <v>0</v>
      </c>
      <c r="M1211" s="210">
        <f>M1160*'Usages mobilité'!$BG5*(1+'Usages mobilité'!$BH5)^(M$1049-$D$1049)/1000</f>
        <v>0</v>
      </c>
      <c r="N1211" s="210">
        <f>N1160*'Usages mobilité'!$BG5*(1+'Usages mobilité'!$BH5)^(N$1049-$D$1049)/1000</f>
        <v>0</v>
      </c>
      <c r="O1211" s="210">
        <f>O1160*'Usages mobilité'!$BG5*(1+'Usages mobilité'!$BH5)^(O$1049-$D$1049)/1000</f>
        <v>0</v>
      </c>
      <c r="P1211" s="210">
        <f>P1160*'Usages mobilité'!$BG5*(1+'Usages mobilité'!$BH5)^(P$1049-$D$1049)/1000</f>
        <v>0</v>
      </c>
      <c r="Q1211" s="210">
        <f>Q1160*'Usages mobilité'!$BG5*(1+'Usages mobilité'!$BH5)^(Q$1049-$D$1049)/1000</f>
        <v>0</v>
      </c>
      <c r="R1211" s="210">
        <f>R1160*'Usages mobilité'!$BG5*(1+'Usages mobilité'!$BH5)^(R$1049-$D$1049)/1000</f>
        <v>0</v>
      </c>
    </row>
    <row r="1212" spans="1:18" hidden="1" outlineLevel="2" x14ac:dyDescent="0.35">
      <c r="A1212" s="209" t="str">
        <f>'Usages mobilité'!A6</f>
        <v>Usage mobilité n°3</v>
      </c>
      <c r="B1212" s="209" t="s">
        <v>639</v>
      </c>
      <c r="C1212" s="209"/>
      <c r="D1212" s="210">
        <f>D1161*'Usages mobilité'!$BG6*(1+'Usages mobilité'!$BH6)^(D$1049-$D$1049)/1000</f>
        <v>0</v>
      </c>
      <c r="E1212" s="210">
        <f>E1161*'Usages mobilité'!$BG6*(1+'Usages mobilité'!$BH6)^(E$1049-$D$1049)/1000</f>
        <v>0</v>
      </c>
      <c r="F1212" s="210">
        <f>F1161*'Usages mobilité'!$BG6*(1+'Usages mobilité'!$BH6)^(F$1049-$D$1049)/1000</f>
        <v>0</v>
      </c>
      <c r="G1212" s="210">
        <f>G1161*'Usages mobilité'!$BG6*(1+'Usages mobilité'!$BH6)^(G$1049-$D$1049)/1000</f>
        <v>0</v>
      </c>
      <c r="H1212" s="210">
        <f>H1161*'Usages mobilité'!$BG6*(1+'Usages mobilité'!$BH6)^(H$1049-$D$1049)/1000</f>
        <v>0</v>
      </c>
      <c r="I1212" s="210">
        <f>I1161*'Usages mobilité'!$BG6*(1+'Usages mobilité'!$BH6)^(I$1049-$D$1049)/1000</f>
        <v>0</v>
      </c>
      <c r="J1212" s="210">
        <f>J1161*'Usages mobilité'!$BG6*(1+'Usages mobilité'!$BH6)^(J$1049-$D$1049)/1000</f>
        <v>0</v>
      </c>
      <c r="K1212" s="210">
        <f>K1161*'Usages mobilité'!$BG6*(1+'Usages mobilité'!$BH6)^(K$1049-$D$1049)/1000</f>
        <v>0</v>
      </c>
      <c r="L1212" s="210">
        <f>L1161*'Usages mobilité'!$BG6*(1+'Usages mobilité'!$BH6)^(L$1049-$D$1049)/1000</f>
        <v>0</v>
      </c>
      <c r="M1212" s="210">
        <f>M1161*'Usages mobilité'!$BG6*(1+'Usages mobilité'!$BH6)^(M$1049-$D$1049)/1000</f>
        <v>0</v>
      </c>
      <c r="N1212" s="210">
        <f>N1161*'Usages mobilité'!$BG6*(1+'Usages mobilité'!$BH6)^(N$1049-$D$1049)/1000</f>
        <v>0</v>
      </c>
      <c r="O1212" s="210">
        <f>O1161*'Usages mobilité'!$BG6*(1+'Usages mobilité'!$BH6)^(O$1049-$D$1049)/1000</f>
        <v>0</v>
      </c>
      <c r="P1212" s="210">
        <f>P1161*'Usages mobilité'!$BG6*(1+'Usages mobilité'!$BH6)^(P$1049-$D$1049)/1000</f>
        <v>0</v>
      </c>
      <c r="Q1212" s="210">
        <f>Q1161*'Usages mobilité'!$BG6*(1+'Usages mobilité'!$BH6)^(Q$1049-$D$1049)/1000</f>
        <v>0</v>
      </c>
      <c r="R1212" s="210">
        <f>R1161*'Usages mobilité'!$BG6*(1+'Usages mobilité'!$BH6)^(R$1049-$D$1049)/1000</f>
        <v>0</v>
      </c>
    </row>
    <row r="1213" spans="1:18" hidden="1" outlineLevel="2" x14ac:dyDescent="0.35">
      <c r="A1213" s="209" t="str">
        <f>'Usages mobilité'!A7</f>
        <v>Usage mobilité n°4</v>
      </c>
      <c r="B1213" s="209" t="s">
        <v>639</v>
      </c>
      <c r="C1213" s="209"/>
      <c r="D1213" s="210">
        <f>D1162*'Usages mobilité'!$BG7*(1+'Usages mobilité'!$BH7)^(D$1049-$D$1049)/1000</f>
        <v>0</v>
      </c>
      <c r="E1213" s="210">
        <f>E1162*'Usages mobilité'!$BG7*(1+'Usages mobilité'!$BH7)^(E$1049-$D$1049)/1000</f>
        <v>0</v>
      </c>
      <c r="F1213" s="210">
        <f>F1162*'Usages mobilité'!$BG7*(1+'Usages mobilité'!$BH7)^(F$1049-$D$1049)/1000</f>
        <v>0</v>
      </c>
      <c r="G1213" s="210">
        <f>G1162*'Usages mobilité'!$BG7*(1+'Usages mobilité'!$BH7)^(G$1049-$D$1049)/1000</f>
        <v>0</v>
      </c>
      <c r="H1213" s="210">
        <f>H1162*'Usages mobilité'!$BG7*(1+'Usages mobilité'!$BH7)^(H$1049-$D$1049)/1000</f>
        <v>0</v>
      </c>
      <c r="I1213" s="210">
        <f>I1162*'Usages mobilité'!$BG7*(1+'Usages mobilité'!$BH7)^(I$1049-$D$1049)/1000</f>
        <v>0</v>
      </c>
      <c r="J1213" s="210">
        <f>J1162*'Usages mobilité'!$BG7*(1+'Usages mobilité'!$BH7)^(J$1049-$D$1049)/1000</f>
        <v>0</v>
      </c>
      <c r="K1213" s="210">
        <f>K1162*'Usages mobilité'!$BG7*(1+'Usages mobilité'!$BH7)^(K$1049-$D$1049)/1000</f>
        <v>0</v>
      </c>
      <c r="L1213" s="210">
        <f>L1162*'Usages mobilité'!$BG7*(1+'Usages mobilité'!$BH7)^(L$1049-$D$1049)/1000</f>
        <v>0</v>
      </c>
      <c r="M1213" s="210">
        <f>M1162*'Usages mobilité'!$BG7*(1+'Usages mobilité'!$BH7)^(M$1049-$D$1049)/1000</f>
        <v>0</v>
      </c>
      <c r="N1213" s="210">
        <f>N1162*'Usages mobilité'!$BG7*(1+'Usages mobilité'!$BH7)^(N$1049-$D$1049)/1000</f>
        <v>0</v>
      </c>
      <c r="O1213" s="210">
        <f>O1162*'Usages mobilité'!$BG7*(1+'Usages mobilité'!$BH7)^(O$1049-$D$1049)/1000</f>
        <v>0</v>
      </c>
      <c r="P1213" s="210">
        <f>P1162*'Usages mobilité'!$BG7*(1+'Usages mobilité'!$BH7)^(P$1049-$D$1049)/1000</f>
        <v>0</v>
      </c>
      <c r="Q1213" s="210">
        <f>Q1162*'Usages mobilité'!$BG7*(1+'Usages mobilité'!$BH7)^(Q$1049-$D$1049)/1000</f>
        <v>0</v>
      </c>
      <c r="R1213" s="210">
        <f>R1162*'Usages mobilité'!$BG7*(1+'Usages mobilité'!$BH7)^(R$1049-$D$1049)/1000</f>
        <v>0</v>
      </c>
    </row>
    <row r="1214" spans="1:18" hidden="1" outlineLevel="2" x14ac:dyDescent="0.35">
      <c r="A1214" s="209" t="str">
        <f>'Usages mobilité'!A8</f>
        <v>Usage mobilité n°5</v>
      </c>
      <c r="B1214" s="209" t="s">
        <v>639</v>
      </c>
      <c r="C1214" s="209"/>
      <c r="D1214" s="210">
        <f>D1163*'Usages mobilité'!$BG8*(1+'Usages mobilité'!$BH8)^(D$1049-$D$1049)/1000</f>
        <v>0</v>
      </c>
      <c r="E1214" s="210">
        <f>E1163*'Usages mobilité'!$BG8*(1+'Usages mobilité'!$BH8)^(E$1049-$D$1049)/1000</f>
        <v>0</v>
      </c>
      <c r="F1214" s="210">
        <f>F1163*'Usages mobilité'!$BG8*(1+'Usages mobilité'!$BH8)^(F$1049-$D$1049)/1000</f>
        <v>0</v>
      </c>
      <c r="G1214" s="210">
        <f>G1163*'Usages mobilité'!$BG8*(1+'Usages mobilité'!$BH8)^(G$1049-$D$1049)/1000</f>
        <v>0</v>
      </c>
      <c r="H1214" s="210">
        <f>H1163*'Usages mobilité'!$BG8*(1+'Usages mobilité'!$BH8)^(H$1049-$D$1049)/1000</f>
        <v>0</v>
      </c>
      <c r="I1214" s="210">
        <f>I1163*'Usages mobilité'!$BG8*(1+'Usages mobilité'!$BH8)^(I$1049-$D$1049)/1000</f>
        <v>0</v>
      </c>
      <c r="J1214" s="210">
        <f>J1163*'Usages mobilité'!$BG8*(1+'Usages mobilité'!$BH8)^(J$1049-$D$1049)/1000</f>
        <v>0</v>
      </c>
      <c r="K1214" s="210">
        <f>K1163*'Usages mobilité'!$BG8*(1+'Usages mobilité'!$BH8)^(K$1049-$D$1049)/1000</f>
        <v>0</v>
      </c>
      <c r="L1214" s="210">
        <f>L1163*'Usages mobilité'!$BG8*(1+'Usages mobilité'!$BH8)^(L$1049-$D$1049)/1000</f>
        <v>0</v>
      </c>
      <c r="M1214" s="210">
        <f>M1163*'Usages mobilité'!$BG8*(1+'Usages mobilité'!$BH8)^(M$1049-$D$1049)/1000</f>
        <v>0</v>
      </c>
      <c r="N1214" s="210">
        <f>N1163*'Usages mobilité'!$BG8*(1+'Usages mobilité'!$BH8)^(N$1049-$D$1049)/1000</f>
        <v>0</v>
      </c>
      <c r="O1214" s="210">
        <f>O1163*'Usages mobilité'!$BG8*(1+'Usages mobilité'!$BH8)^(O$1049-$D$1049)/1000</f>
        <v>0</v>
      </c>
      <c r="P1214" s="210">
        <f>P1163*'Usages mobilité'!$BG8*(1+'Usages mobilité'!$BH8)^(P$1049-$D$1049)/1000</f>
        <v>0</v>
      </c>
      <c r="Q1214" s="210">
        <f>Q1163*'Usages mobilité'!$BG8*(1+'Usages mobilité'!$BH8)^(Q$1049-$D$1049)/1000</f>
        <v>0</v>
      </c>
      <c r="R1214" s="210">
        <f>R1163*'Usages mobilité'!$BG8*(1+'Usages mobilité'!$BH8)^(R$1049-$D$1049)/1000</f>
        <v>0</v>
      </c>
    </row>
    <row r="1215" spans="1:18" hidden="1" outlineLevel="2" x14ac:dyDescent="0.35">
      <c r="A1215" s="209" t="str">
        <f>'Usages mobilité'!A9</f>
        <v>Usage mobilité n°6</v>
      </c>
      <c r="B1215" s="209" t="s">
        <v>639</v>
      </c>
      <c r="C1215" s="209"/>
      <c r="D1215" s="210">
        <f>D1164*'Usages mobilité'!$BG9*(1+'Usages mobilité'!$BH9)^(D$1049-$D$1049)/1000</f>
        <v>0</v>
      </c>
      <c r="E1215" s="210">
        <f>E1164*'Usages mobilité'!$BG9*(1+'Usages mobilité'!$BH9)^(E$1049-$D$1049)/1000</f>
        <v>0</v>
      </c>
      <c r="F1215" s="210">
        <f>F1164*'Usages mobilité'!$BG9*(1+'Usages mobilité'!$BH9)^(F$1049-$D$1049)/1000</f>
        <v>0</v>
      </c>
      <c r="G1215" s="210">
        <f>G1164*'Usages mobilité'!$BG9*(1+'Usages mobilité'!$BH9)^(G$1049-$D$1049)/1000</f>
        <v>0</v>
      </c>
      <c r="H1215" s="210">
        <f>H1164*'Usages mobilité'!$BG9*(1+'Usages mobilité'!$BH9)^(H$1049-$D$1049)/1000</f>
        <v>0</v>
      </c>
      <c r="I1215" s="210">
        <f>I1164*'Usages mobilité'!$BG9*(1+'Usages mobilité'!$BH9)^(I$1049-$D$1049)/1000</f>
        <v>0</v>
      </c>
      <c r="J1215" s="210">
        <f>J1164*'Usages mobilité'!$BG9*(1+'Usages mobilité'!$BH9)^(J$1049-$D$1049)/1000</f>
        <v>0</v>
      </c>
      <c r="K1215" s="210">
        <f>K1164*'Usages mobilité'!$BG9*(1+'Usages mobilité'!$BH9)^(K$1049-$D$1049)/1000</f>
        <v>0</v>
      </c>
      <c r="L1215" s="210">
        <f>L1164*'Usages mobilité'!$BG9*(1+'Usages mobilité'!$BH9)^(L$1049-$D$1049)/1000</f>
        <v>0</v>
      </c>
      <c r="M1215" s="210">
        <f>M1164*'Usages mobilité'!$BG9*(1+'Usages mobilité'!$BH9)^(M$1049-$D$1049)/1000</f>
        <v>0</v>
      </c>
      <c r="N1215" s="210">
        <f>N1164*'Usages mobilité'!$BG9*(1+'Usages mobilité'!$BH9)^(N$1049-$D$1049)/1000</f>
        <v>0</v>
      </c>
      <c r="O1215" s="210">
        <f>O1164*'Usages mobilité'!$BG9*(1+'Usages mobilité'!$BH9)^(O$1049-$D$1049)/1000</f>
        <v>0</v>
      </c>
      <c r="P1215" s="210">
        <f>P1164*'Usages mobilité'!$BG9*(1+'Usages mobilité'!$BH9)^(P$1049-$D$1049)/1000</f>
        <v>0</v>
      </c>
      <c r="Q1215" s="210">
        <f>Q1164*'Usages mobilité'!$BG9*(1+'Usages mobilité'!$BH9)^(Q$1049-$D$1049)/1000</f>
        <v>0</v>
      </c>
      <c r="R1215" s="210">
        <f>R1164*'Usages mobilité'!$BG9*(1+'Usages mobilité'!$BH9)^(R$1049-$D$1049)/1000</f>
        <v>0</v>
      </c>
    </row>
    <row r="1216" spans="1:18" hidden="1" outlineLevel="2" x14ac:dyDescent="0.35">
      <c r="A1216" s="209" t="str">
        <f>'Usages mobilité'!A10</f>
        <v>Usage mobilité n°7</v>
      </c>
      <c r="B1216" s="209" t="s">
        <v>639</v>
      </c>
      <c r="C1216" s="209"/>
      <c r="D1216" s="210">
        <f>D1165*'Usages mobilité'!$BG10*(1+'Usages mobilité'!$BH10)^(D$1049-$D$1049)/1000</f>
        <v>0</v>
      </c>
      <c r="E1216" s="210">
        <f>E1165*'Usages mobilité'!$BG10*(1+'Usages mobilité'!$BH10)^(E$1049-$D$1049)/1000</f>
        <v>0</v>
      </c>
      <c r="F1216" s="210">
        <f>F1165*'Usages mobilité'!$BG10*(1+'Usages mobilité'!$BH10)^(F$1049-$D$1049)/1000</f>
        <v>0</v>
      </c>
      <c r="G1216" s="210">
        <f>G1165*'Usages mobilité'!$BG10*(1+'Usages mobilité'!$BH10)^(G$1049-$D$1049)/1000</f>
        <v>0</v>
      </c>
      <c r="H1216" s="210">
        <f>H1165*'Usages mobilité'!$BG10*(1+'Usages mobilité'!$BH10)^(H$1049-$D$1049)/1000</f>
        <v>0</v>
      </c>
      <c r="I1216" s="210">
        <f>I1165*'Usages mobilité'!$BG10*(1+'Usages mobilité'!$BH10)^(I$1049-$D$1049)/1000</f>
        <v>0</v>
      </c>
      <c r="J1216" s="210">
        <f>J1165*'Usages mobilité'!$BG10*(1+'Usages mobilité'!$BH10)^(J$1049-$D$1049)/1000</f>
        <v>0</v>
      </c>
      <c r="K1216" s="210">
        <f>K1165*'Usages mobilité'!$BG10*(1+'Usages mobilité'!$BH10)^(K$1049-$D$1049)/1000</f>
        <v>0</v>
      </c>
      <c r="L1216" s="210">
        <f>L1165*'Usages mobilité'!$BG10*(1+'Usages mobilité'!$BH10)^(L$1049-$D$1049)/1000</f>
        <v>0</v>
      </c>
      <c r="M1216" s="210">
        <f>M1165*'Usages mobilité'!$BG10*(1+'Usages mobilité'!$BH10)^(M$1049-$D$1049)/1000</f>
        <v>0</v>
      </c>
      <c r="N1216" s="210">
        <f>N1165*'Usages mobilité'!$BG10*(1+'Usages mobilité'!$BH10)^(N$1049-$D$1049)/1000</f>
        <v>0</v>
      </c>
      <c r="O1216" s="210">
        <f>O1165*'Usages mobilité'!$BG10*(1+'Usages mobilité'!$BH10)^(O$1049-$D$1049)/1000</f>
        <v>0</v>
      </c>
      <c r="P1216" s="210">
        <f>P1165*'Usages mobilité'!$BG10*(1+'Usages mobilité'!$BH10)^(P$1049-$D$1049)/1000</f>
        <v>0</v>
      </c>
      <c r="Q1216" s="210">
        <f>Q1165*'Usages mobilité'!$BG10*(1+'Usages mobilité'!$BH10)^(Q$1049-$D$1049)/1000</f>
        <v>0</v>
      </c>
      <c r="R1216" s="210">
        <f>R1165*'Usages mobilité'!$BG10*(1+'Usages mobilité'!$BH10)^(R$1049-$D$1049)/1000</f>
        <v>0</v>
      </c>
    </row>
    <row r="1217" spans="1:18" hidden="1" outlineLevel="2" x14ac:dyDescent="0.35">
      <c r="A1217" s="209" t="str">
        <f>'Usages mobilité'!A11</f>
        <v>Usage mobilité n°8</v>
      </c>
      <c r="B1217" s="209" t="s">
        <v>639</v>
      </c>
      <c r="C1217" s="209"/>
      <c r="D1217" s="210">
        <f>D1166*'Usages mobilité'!$BG11*(1+'Usages mobilité'!$BH11)^(D$1049-$D$1049)/1000</f>
        <v>0</v>
      </c>
      <c r="E1217" s="210">
        <f>E1166*'Usages mobilité'!$BG11*(1+'Usages mobilité'!$BH11)^(E$1049-$D$1049)/1000</f>
        <v>0</v>
      </c>
      <c r="F1217" s="210">
        <f>F1166*'Usages mobilité'!$BG11*(1+'Usages mobilité'!$BH11)^(F$1049-$D$1049)/1000</f>
        <v>0</v>
      </c>
      <c r="G1217" s="210">
        <f>G1166*'Usages mobilité'!$BG11*(1+'Usages mobilité'!$BH11)^(G$1049-$D$1049)/1000</f>
        <v>0</v>
      </c>
      <c r="H1217" s="210">
        <f>H1166*'Usages mobilité'!$BG11*(1+'Usages mobilité'!$BH11)^(H$1049-$D$1049)/1000</f>
        <v>0</v>
      </c>
      <c r="I1217" s="210">
        <f>I1166*'Usages mobilité'!$BG11*(1+'Usages mobilité'!$BH11)^(I$1049-$D$1049)/1000</f>
        <v>0</v>
      </c>
      <c r="J1217" s="210">
        <f>J1166*'Usages mobilité'!$BG11*(1+'Usages mobilité'!$BH11)^(J$1049-$D$1049)/1000</f>
        <v>0</v>
      </c>
      <c r="K1217" s="210">
        <f>K1166*'Usages mobilité'!$BG11*(1+'Usages mobilité'!$BH11)^(K$1049-$D$1049)/1000</f>
        <v>0</v>
      </c>
      <c r="L1217" s="210">
        <f>L1166*'Usages mobilité'!$BG11*(1+'Usages mobilité'!$BH11)^(L$1049-$D$1049)/1000</f>
        <v>0</v>
      </c>
      <c r="M1217" s="210">
        <f>M1166*'Usages mobilité'!$BG11*(1+'Usages mobilité'!$BH11)^(M$1049-$D$1049)/1000</f>
        <v>0</v>
      </c>
      <c r="N1217" s="210">
        <f>N1166*'Usages mobilité'!$BG11*(1+'Usages mobilité'!$BH11)^(N$1049-$D$1049)/1000</f>
        <v>0</v>
      </c>
      <c r="O1217" s="210">
        <f>O1166*'Usages mobilité'!$BG11*(1+'Usages mobilité'!$BH11)^(O$1049-$D$1049)/1000</f>
        <v>0</v>
      </c>
      <c r="P1217" s="210">
        <f>P1166*'Usages mobilité'!$BG11*(1+'Usages mobilité'!$BH11)^(P$1049-$D$1049)/1000</f>
        <v>0</v>
      </c>
      <c r="Q1217" s="210">
        <f>Q1166*'Usages mobilité'!$BG11*(1+'Usages mobilité'!$BH11)^(Q$1049-$D$1049)/1000</f>
        <v>0</v>
      </c>
      <c r="R1217" s="210">
        <f>R1166*'Usages mobilité'!$BG11*(1+'Usages mobilité'!$BH11)^(R$1049-$D$1049)/1000</f>
        <v>0</v>
      </c>
    </row>
    <row r="1218" spans="1:18" hidden="1" outlineLevel="2" x14ac:dyDescent="0.35">
      <c r="A1218" s="209" t="str">
        <f>'Usages mobilité'!A12</f>
        <v>Usage mobilité n°9</v>
      </c>
      <c r="B1218" s="209" t="s">
        <v>639</v>
      </c>
      <c r="C1218" s="209"/>
      <c r="D1218" s="210">
        <f>D1167*'Usages mobilité'!$BG12*(1+'Usages mobilité'!$BH12)^(D$1049-$D$1049)/1000</f>
        <v>0</v>
      </c>
      <c r="E1218" s="210">
        <f>E1167*'Usages mobilité'!$BG12*(1+'Usages mobilité'!$BH12)^(E$1049-$D$1049)/1000</f>
        <v>0</v>
      </c>
      <c r="F1218" s="210">
        <f>F1167*'Usages mobilité'!$BG12*(1+'Usages mobilité'!$BH12)^(F$1049-$D$1049)/1000</f>
        <v>0</v>
      </c>
      <c r="G1218" s="210">
        <f>G1167*'Usages mobilité'!$BG12*(1+'Usages mobilité'!$BH12)^(G$1049-$D$1049)/1000</f>
        <v>0</v>
      </c>
      <c r="H1218" s="210">
        <f>H1167*'Usages mobilité'!$BG12*(1+'Usages mobilité'!$BH12)^(H$1049-$D$1049)/1000</f>
        <v>0</v>
      </c>
      <c r="I1218" s="210">
        <f>I1167*'Usages mobilité'!$BG12*(1+'Usages mobilité'!$BH12)^(I$1049-$D$1049)/1000</f>
        <v>0</v>
      </c>
      <c r="J1218" s="210">
        <f>J1167*'Usages mobilité'!$BG12*(1+'Usages mobilité'!$BH12)^(J$1049-$D$1049)/1000</f>
        <v>0</v>
      </c>
      <c r="K1218" s="210">
        <f>K1167*'Usages mobilité'!$BG12*(1+'Usages mobilité'!$BH12)^(K$1049-$D$1049)/1000</f>
        <v>0</v>
      </c>
      <c r="L1218" s="210">
        <f>L1167*'Usages mobilité'!$BG12*(1+'Usages mobilité'!$BH12)^(L$1049-$D$1049)/1000</f>
        <v>0</v>
      </c>
      <c r="M1218" s="210">
        <f>M1167*'Usages mobilité'!$BG12*(1+'Usages mobilité'!$BH12)^(M$1049-$D$1049)/1000</f>
        <v>0</v>
      </c>
      <c r="N1218" s="210">
        <f>N1167*'Usages mobilité'!$BG12*(1+'Usages mobilité'!$BH12)^(N$1049-$D$1049)/1000</f>
        <v>0</v>
      </c>
      <c r="O1218" s="210">
        <f>O1167*'Usages mobilité'!$BG12*(1+'Usages mobilité'!$BH12)^(O$1049-$D$1049)/1000</f>
        <v>0</v>
      </c>
      <c r="P1218" s="210">
        <f>P1167*'Usages mobilité'!$BG12*(1+'Usages mobilité'!$BH12)^(P$1049-$D$1049)/1000</f>
        <v>0</v>
      </c>
      <c r="Q1218" s="210">
        <f>Q1167*'Usages mobilité'!$BG12*(1+'Usages mobilité'!$BH12)^(Q$1049-$D$1049)/1000</f>
        <v>0</v>
      </c>
      <c r="R1218" s="210">
        <f>R1167*'Usages mobilité'!$BG12*(1+'Usages mobilité'!$BH12)^(R$1049-$D$1049)/1000</f>
        <v>0</v>
      </c>
    </row>
    <row r="1219" spans="1:18" hidden="1" outlineLevel="2" x14ac:dyDescent="0.35">
      <c r="A1219" s="209" t="str">
        <f>'Usages mobilité'!A13</f>
        <v>Usage mobilité n°10</v>
      </c>
      <c r="B1219" s="209" t="s">
        <v>639</v>
      </c>
      <c r="C1219" s="209"/>
      <c r="D1219" s="210">
        <f>D1168*'Usages mobilité'!$BG13*(1+'Usages mobilité'!$BH13)^(D$1049-$D$1049)/1000</f>
        <v>0</v>
      </c>
      <c r="E1219" s="210">
        <f>E1168*'Usages mobilité'!$BG13*(1+'Usages mobilité'!$BH13)^(E$1049-$D$1049)/1000</f>
        <v>0</v>
      </c>
      <c r="F1219" s="210">
        <f>F1168*'Usages mobilité'!$BG13*(1+'Usages mobilité'!$BH13)^(F$1049-$D$1049)/1000</f>
        <v>0</v>
      </c>
      <c r="G1219" s="210">
        <f>G1168*'Usages mobilité'!$BG13*(1+'Usages mobilité'!$BH13)^(G$1049-$D$1049)/1000</f>
        <v>0</v>
      </c>
      <c r="H1219" s="210">
        <f>H1168*'Usages mobilité'!$BG13*(1+'Usages mobilité'!$BH13)^(H$1049-$D$1049)/1000</f>
        <v>0</v>
      </c>
      <c r="I1219" s="210">
        <f>I1168*'Usages mobilité'!$BG13*(1+'Usages mobilité'!$BH13)^(I$1049-$D$1049)/1000</f>
        <v>0</v>
      </c>
      <c r="J1219" s="210">
        <f>J1168*'Usages mobilité'!$BG13*(1+'Usages mobilité'!$BH13)^(J$1049-$D$1049)/1000</f>
        <v>0</v>
      </c>
      <c r="K1219" s="210">
        <f>K1168*'Usages mobilité'!$BG13*(1+'Usages mobilité'!$BH13)^(K$1049-$D$1049)/1000</f>
        <v>0</v>
      </c>
      <c r="L1219" s="210">
        <f>L1168*'Usages mobilité'!$BG13*(1+'Usages mobilité'!$BH13)^(L$1049-$D$1049)/1000</f>
        <v>0</v>
      </c>
      <c r="M1219" s="210">
        <f>M1168*'Usages mobilité'!$BG13*(1+'Usages mobilité'!$BH13)^(M$1049-$D$1049)/1000</f>
        <v>0</v>
      </c>
      <c r="N1219" s="210">
        <f>N1168*'Usages mobilité'!$BG13*(1+'Usages mobilité'!$BH13)^(N$1049-$D$1049)/1000</f>
        <v>0</v>
      </c>
      <c r="O1219" s="210">
        <f>O1168*'Usages mobilité'!$BG13*(1+'Usages mobilité'!$BH13)^(O$1049-$D$1049)/1000</f>
        <v>0</v>
      </c>
      <c r="P1219" s="210">
        <f>P1168*'Usages mobilité'!$BG13*(1+'Usages mobilité'!$BH13)^(P$1049-$D$1049)/1000</f>
        <v>0</v>
      </c>
      <c r="Q1219" s="210">
        <f>Q1168*'Usages mobilité'!$BG13*(1+'Usages mobilité'!$BH13)^(Q$1049-$D$1049)/1000</f>
        <v>0</v>
      </c>
      <c r="R1219" s="210">
        <f>R1168*'Usages mobilité'!$BG13*(1+'Usages mobilité'!$BH13)^(R$1049-$D$1049)/1000</f>
        <v>0</v>
      </c>
    </row>
    <row r="1220" spans="1:18" hidden="1" outlineLevel="2" x14ac:dyDescent="0.35">
      <c r="A1220" s="209" t="str">
        <f>'Usages mobilité'!A14</f>
        <v>Usage mobilité n°11</v>
      </c>
      <c r="B1220" s="209" t="s">
        <v>639</v>
      </c>
      <c r="C1220" s="209"/>
      <c r="D1220" s="210">
        <f>D1169*'Usages mobilité'!$BG14*(1+'Usages mobilité'!$BH14)^(D$1049-$D$1049)/1000</f>
        <v>0</v>
      </c>
      <c r="E1220" s="210">
        <f>E1169*'Usages mobilité'!$BG14*(1+'Usages mobilité'!$BH14)^(E$1049-$D$1049)/1000</f>
        <v>0</v>
      </c>
      <c r="F1220" s="210">
        <f>F1169*'Usages mobilité'!$BG14*(1+'Usages mobilité'!$BH14)^(F$1049-$D$1049)/1000</f>
        <v>0</v>
      </c>
      <c r="G1220" s="210">
        <f>G1169*'Usages mobilité'!$BG14*(1+'Usages mobilité'!$BH14)^(G$1049-$D$1049)/1000</f>
        <v>0</v>
      </c>
      <c r="H1220" s="210">
        <f>H1169*'Usages mobilité'!$BG14*(1+'Usages mobilité'!$BH14)^(H$1049-$D$1049)/1000</f>
        <v>0</v>
      </c>
      <c r="I1220" s="210">
        <f>I1169*'Usages mobilité'!$BG14*(1+'Usages mobilité'!$BH14)^(I$1049-$D$1049)/1000</f>
        <v>0</v>
      </c>
      <c r="J1220" s="210">
        <f>J1169*'Usages mobilité'!$BG14*(1+'Usages mobilité'!$BH14)^(J$1049-$D$1049)/1000</f>
        <v>0</v>
      </c>
      <c r="K1220" s="210">
        <f>K1169*'Usages mobilité'!$BG14*(1+'Usages mobilité'!$BH14)^(K$1049-$D$1049)/1000</f>
        <v>0</v>
      </c>
      <c r="L1220" s="210">
        <f>L1169*'Usages mobilité'!$BG14*(1+'Usages mobilité'!$BH14)^(L$1049-$D$1049)/1000</f>
        <v>0</v>
      </c>
      <c r="M1220" s="210">
        <f>M1169*'Usages mobilité'!$BG14*(1+'Usages mobilité'!$BH14)^(M$1049-$D$1049)/1000</f>
        <v>0</v>
      </c>
      <c r="N1220" s="210">
        <f>N1169*'Usages mobilité'!$BG14*(1+'Usages mobilité'!$BH14)^(N$1049-$D$1049)/1000</f>
        <v>0</v>
      </c>
      <c r="O1220" s="210">
        <f>O1169*'Usages mobilité'!$BG14*(1+'Usages mobilité'!$BH14)^(O$1049-$D$1049)/1000</f>
        <v>0</v>
      </c>
      <c r="P1220" s="210">
        <f>P1169*'Usages mobilité'!$BG14*(1+'Usages mobilité'!$BH14)^(P$1049-$D$1049)/1000</f>
        <v>0</v>
      </c>
      <c r="Q1220" s="210">
        <f>Q1169*'Usages mobilité'!$BG14*(1+'Usages mobilité'!$BH14)^(Q$1049-$D$1049)/1000</f>
        <v>0</v>
      </c>
      <c r="R1220" s="210">
        <f>R1169*'Usages mobilité'!$BG14*(1+'Usages mobilité'!$BH14)^(R$1049-$D$1049)/1000</f>
        <v>0</v>
      </c>
    </row>
    <row r="1221" spans="1:18" hidden="1" outlineLevel="2" x14ac:dyDescent="0.35">
      <c r="A1221" s="209" t="str">
        <f>'Usages mobilité'!A15</f>
        <v>Usage mobilité n°12</v>
      </c>
      <c r="B1221" s="209" t="s">
        <v>639</v>
      </c>
      <c r="C1221" s="209"/>
      <c r="D1221" s="210">
        <f>D1170*'Usages mobilité'!$BG15*(1+'Usages mobilité'!$BH15)^(D$1049-$D$1049)/1000</f>
        <v>0</v>
      </c>
      <c r="E1221" s="210">
        <f>E1170*'Usages mobilité'!$BG15*(1+'Usages mobilité'!$BH15)^(E$1049-$D$1049)/1000</f>
        <v>0</v>
      </c>
      <c r="F1221" s="210">
        <f>F1170*'Usages mobilité'!$BG15*(1+'Usages mobilité'!$BH15)^(F$1049-$D$1049)/1000</f>
        <v>0</v>
      </c>
      <c r="G1221" s="210">
        <f>G1170*'Usages mobilité'!$BG15*(1+'Usages mobilité'!$BH15)^(G$1049-$D$1049)/1000</f>
        <v>0</v>
      </c>
      <c r="H1221" s="210">
        <f>H1170*'Usages mobilité'!$BG15*(1+'Usages mobilité'!$BH15)^(H$1049-$D$1049)/1000</f>
        <v>0</v>
      </c>
      <c r="I1221" s="210">
        <f>I1170*'Usages mobilité'!$BG15*(1+'Usages mobilité'!$BH15)^(I$1049-$D$1049)/1000</f>
        <v>0</v>
      </c>
      <c r="J1221" s="210">
        <f>J1170*'Usages mobilité'!$BG15*(1+'Usages mobilité'!$BH15)^(J$1049-$D$1049)/1000</f>
        <v>0</v>
      </c>
      <c r="K1221" s="210">
        <f>K1170*'Usages mobilité'!$BG15*(1+'Usages mobilité'!$BH15)^(K$1049-$D$1049)/1000</f>
        <v>0</v>
      </c>
      <c r="L1221" s="210">
        <f>L1170*'Usages mobilité'!$BG15*(1+'Usages mobilité'!$BH15)^(L$1049-$D$1049)/1000</f>
        <v>0</v>
      </c>
      <c r="M1221" s="210">
        <f>M1170*'Usages mobilité'!$BG15*(1+'Usages mobilité'!$BH15)^(M$1049-$D$1049)/1000</f>
        <v>0</v>
      </c>
      <c r="N1221" s="210">
        <f>N1170*'Usages mobilité'!$BG15*(1+'Usages mobilité'!$BH15)^(N$1049-$D$1049)/1000</f>
        <v>0</v>
      </c>
      <c r="O1221" s="210">
        <f>O1170*'Usages mobilité'!$BG15*(1+'Usages mobilité'!$BH15)^(O$1049-$D$1049)/1000</f>
        <v>0</v>
      </c>
      <c r="P1221" s="210">
        <f>P1170*'Usages mobilité'!$BG15*(1+'Usages mobilité'!$BH15)^(P$1049-$D$1049)/1000</f>
        <v>0</v>
      </c>
      <c r="Q1221" s="210">
        <f>Q1170*'Usages mobilité'!$BG15*(1+'Usages mobilité'!$BH15)^(Q$1049-$D$1049)/1000</f>
        <v>0</v>
      </c>
      <c r="R1221" s="210">
        <f>R1170*'Usages mobilité'!$BG15*(1+'Usages mobilité'!$BH15)^(R$1049-$D$1049)/1000</f>
        <v>0</v>
      </c>
    </row>
    <row r="1222" spans="1:18" hidden="1" outlineLevel="2" x14ac:dyDescent="0.35">
      <c r="A1222" s="209" t="str">
        <f>'Usages mobilité'!A16</f>
        <v>Usage mobilité n°13</v>
      </c>
      <c r="B1222" s="209" t="s">
        <v>639</v>
      </c>
      <c r="C1222" s="209"/>
      <c r="D1222" s="210">
        <f>D1171*'Usages mobilité'!$BG16*(1+'Usages mobilité'!$BH16)^(D$1049-$D$1049)/1000</f>
        <v>0</v>
      </c>
      <c r="E1222" s="210">
        <f>E1171*'Usages mobilité'!$BG16*(1+'Usages mobilité'!$BH16)^(E$1049-$D$1049)/1000</f>
        <v>0</v>
      </c>
      <c r="F1222" s="210">
        <f>F1171*'Usages mobilité'!$BG16*(1+'Usages mobilité'!$BH16)^(F$1049-$D$1049)/1000</f>
        <v>0</v>
      </c>
      <c r="G1222" s="210">
        <f>G1171*'Usages mobilité'!$BG16*(1+'Usages mobilité'!$BH16)^(G$1049-$D$1049)/1000</f>
        <v>0</v>
      </c>
      <c r="H1222" s="210">
        <f>H1171*'Usages mobilité'!$BG16*(1+'Usages mobilité'!$BH16)^(H$1049-$D$1049)/1000</f>
        <v>0</v>
      </c>
      <c r="I1222" s="210">
        <f>I1171*'Usages mobilité'!$BG16*(1+'Usages mobilité'!$BH16)^(I$1049-$D$1049)/1000</f>
        <v>0</v>
      </c>
      <c r="J1222" s="210">
        <f>J1171*'Usages mobilité'!$BG16*(1+'Usages mobilité'!$BH16)^(J$1049-$D$1049)/1000</f>
        <v>0</v>
      </c>
      <c r="K1222" s="210">
        <f>K1171*'Usages mobilité'!$BG16*(1+'Usages mobilité'!$BH16)^(K$1049-$D$1049)/1000</f>
        <v>0</v>
      </c>
      <c r="L1222" s="210">
        <f>L1171*'Usages mobilité'!$BG16*(1+'Usages mobilité'!$BH16)^(L$1049-$D$1049)/1000</f>
        <v>0</v>
      </c>
      <c r="M1222" s="210">
        <f>M1171*'Usages mobilité'!$BG16*(1+'Usages mobilité'!$BH16)^(M$1049-$D$1049)/1000</f>
        <v>0</v>
      </c>
      <c r="N1222" s="210">
        <f>N1171*'Usages mobilité'!$BG16*(1+'Usages mobilité'!$BH16)^(N$1049-$D$1049)/1000</f>
        <v>0</v>
      </c>
      <c r="O1222" s="210">
        <f>O1171*'Usages mobilité'!$BG16*(1+'Usages mobilité'!$BH16)^(O$1049-$D$1049)/1000</f>
        <v>0</v>
      </c>
      <c r="P1222" s="210">
        <f>P1171*'Usages mobilité'!$BG16*(1+'Usages mobilité'!$BH16)^(P$1049-$D$1049)/1000</f>
        <v>0</v>
      </c>
      <c r="Q1222" s="210">
        <f>Q1171*'Usages mobilité'!$BG16*(1+'Usages mobilité'!$BH16)^(Q$1049-$D$1049)/1000</f>
        <v>0</v>
      </c>
      <c r="R1222" s="210">
        <f>R1171*'Usages mobilité'!$BG16*(1+'Usages mobilité'!$BH16)^(R$1049-$D$1049)/1000</f>
        <v>0</v>
      </c>
    </row>
    <row r="1223" spans="1:18" hidden="1" outlineLevel="2" x14ac:dyDescent="0.35">
      <c r="A1223" s="209" t="str">
        <f>'Usages mobilité'!A17</f>
        <v>Usage mobilité n°14</v>
      </c>
      <c r="B1223" s="209" t="s">
        <v>639</v>
      </c>
      <c r="C1223" s="209"/>
      <c r="D1223" s="210">
        <f>D1172*'Usages mobilité'!$BG17*(1+'Usages mobilité'!$BH17)^(D$1049-$D$1049)/1000</f>
        <v>0</v>
      </c>
      <c r="E1223" s="210">
        <f>E1172*'Usages mobilité'!$BG17*(1+'Usages mobilité'!$BH17)^(E$1049-$D$1049)/1000</f>
        <v>0</v>
      </c>
      <c r="F1223" s="210">
        <f>F1172*'Usages mobilité'!$BG17*(1+'Usages mobilité'!$BH17)^(F$1049-$D$1049)/1000</f>
        <v>0</v>
      </c>
      <c r="G1223" s="210">
        <f>G1172*'Usages mobilité'!$BG17*(1+'Usages mobilité'!$BH17)^(G$1049-$D$1049)/1000</f>
        <v>0</v>
      </c>
      <c r="H1223" s="210">
        <f>H1172*'Usages mobilité'!$BG17*(1+'Usages mobilité'!$BH17)^(H$1049-$D$1049)/1000</f>
        <v>0</v>
      </c>
      <c r="I1223" s="210">
        <f>I1172*'Usages mobilité'!$BG17*(1+'Usages mobilité'!$BH17)^(I$1049-$D$1049)/1000</f>
        <v>0</v>
      </c>
      <c r="J1223" s="210">
        <f>J1172*'Usages mobilité'!$BG17*(1+'Usages mobilité'!$BH17)^(J$1049-$D$1049)/1000</f>
        <v>0</v>
      </c>
      <c r="K1223" s="210">
        <f>K1172*'Usages mobilité'!$BG17*(1+'Usages mobilité'!$BH17)^(K$1049-$D$1049)/1000</f>
        <v>0</v>
      </c>
      <c r="L1223" s="210">
        <f>L1172*'Usages mobilité'!$BG17*(1+'Usages mobilité'!$BH17)^(L$1049-$D$1049)/1000</f>
        <v>0</v>
      </c>
      <c r="M1223" s="210">
        <f>M1172*'Usages mobilité'!$BG17*(1+'Usages mobilité'!$BH17)^(M$1049-$D$1049)/1000</f>
        <v>0</v>
      </c>
      <c r="N1223" s="210">
        <f>N1172*'Usages mobilité'!$BG17*(1+'Usages mobilité'!$BH17)^(N$1049-$D$1049)/1000</f>
        <v>0</v>
      </c>
      <c r="O1223" s="210">
        <f>O1172*'Usages mobilité'!$BG17*(1+'Usages mobilité'!$BH17)^(O$1049-$D$1049)/1000</f>
        <v>0</v>
      </c>
      <c r="P1223" s="210">
        <f>P1172*'Usages mobilité'!$BG17*(1+'Usages mobilité'!$BH17)^(P$1049-$D$1049)/1000</f>
        <v>0</v>
      </c>
      <c r="Q1223" s="210">
        <f>Q1172*'Usages mobilité'!$BG17*(1+'Usages mobilité'!$BH17)^(Q$1049-$D$1049)/1000</f>
        <v>0</v>
      </c>
      <c r="R1223" s="210">
        <f>R1172*'Usages mobilité'!$BG17*(1+'Usages mobilité'!$BH17)^(R$1049-$D$1049)/1000</f>
        <v>0</v>
      </c>
    </row>
    <row r="1224" spans="1:18" hidden="1" outlineLevel="2" x14ac:dyDescent="0.35">
      <c r="A1224" s="209" t="str">
        <f>'Usages mobilité'!A18</f>
        <v>Usage mobilité n°15</v>
      </c>
      <c r="B1224" s="209" t="s">
        <v>639</v>
      </c>
      <c r="C1224" s="209"/>
      <c r="D1224" s="210">
        <f>D1173*'Usages mobilité'!$BG18*(1+'Usages mobilité'!$BH18)^(D$1049-$D$1049)/1000</f>
        <v>0</v>
      </c>
      <c r="E1224" s="210">
        <f>E1173*'Usages mobilité'!$BG18*(1+'Usages mobilité'!$BH18)^(E$1049-$D$1049)/1000</f>
        <v>0</v>
      </c>
      <c r="F1224" s="210">
        <f>F1173*'Usages mobilité'!$BG18*(1+'Usages mobilité'!$BH18)^(F$1049-$D$1049)/1000</f>
        <v>0</v>
      </c>
      <c r="G1224" s="210">
        <f>G1173*'Usages mobilité'!$BG18*(1+'Usages mobilité'!$BH18)^(G$1049-$D$1049)/1000</f>
        <v>0</v>
      </c>
      <c r="H1224" s="210">
        <f>H1173*'Usages mobilité'!$BG18*(1+'Usages mobilité'!$BH18)^(H$1049-$D$1049)/1000</f>
        <v>0</v>
      </c>
      <c r="I1224" s="210">
        <f>I1173*'Usages mobilité'!$BG18*(1+'Usages mobilité'!$BH18)^(I$1049-$D$1049)/1000</f>
        <v>0</v>
      </c>
      <c r="J1224" s="210">
        <f>J1173*'Usages mobilité'!$BG18*(1+'Usages mobilité'!$BH18)^(J$1049-$D$1049)/1000</f>
        <v>0</v>
      </c>
      <c r="K1224" s="210">
        <f>K1173*'Usages mobilité'!$BG18*(1+'Usages mobilité'!$BH18)^(K$1049-$D$1049)/1000</f>
        <v>0</v>
      </c>
      <c r="L1224" s="210">
        <f>L1173*'Usages mobilité'!$BG18*(1+'Usages mobilité'!$BH18)^(L$1049-$D$1049)/1000</f>
        <v>0</v>
      </c>
      <c r="M1224" s="210">
        <f>M1173*'Usages mobilité'!$BG18*(1+'Usages mobilité'!$BH18)^(M$1049-$D$1049)/1000</f>
        <v>0</v>
      </c>
      <c r="N1224" s="210">
        <f>N1173*'Usages mobilité'!$BG18*(1+'Usages mobilité'!$BH18)^(N$1049-$D$1049)/1000</f>
        <v>0</v>
      </c>
      <c r="O1224" s="210">
        <f>O1173*'Usages mobilité'!$BG18*(1+'Usages mobilité'!$BH18)^(O$1049-$D$1049)/1000</f>
        <v>0</v>
      </c>
      <c r="P1224" s="210">
        <f>P1173*'Usages mobilité'!$BG18*(1+'Usages mobilité'!$BH18)^(P$1049-$D$1049)/1000</f>
        <v>0</v>
      </c>
      <c r="Q1224" s="210">
        <f>Q1173*'Usages mobilité'!$BG18*(1+'Usages mobilité'!$BH18)^(Q$1049-$D$1049)/1000</f>
        <v>0</v>
      </c>
      <c r="R1224" s="210">
        <f>R1173*'Usages mobilité'!$BG18*(1+'Usages mobilité'!$BH18)^(R$1049-$D$1049)/1000</f>
        <v>0</v>
      </c>
    </row>
    <row r="1225" spans="1:18" hidden="1" outlineLevel="2" x14ac:dyDescent="0.35">
      <c r="A1225" s="209" t="str">
        <f>'Usages mobilité'!A19</f>
        <v>Usage mobilité n°16</v>
      </c>
      <c r="B1225" s="209" t="s">
        <v>639</v>
      </c>
      <c r="C1225" s="209"/>
      <c r="D1225" s="210">
        <f>D1174*'Usages mobilité'!$BG19*(1+'Usages mobilité'!$BH19)^(D$1049-$D$1049)/1000</f>
        <v>0</v>
      </c>
      <c r="E1225" s="210">
        <f>E1174*'Usages mobilité'!$BG19*(1+'Usages mobilité'!$BH19)^(E$1049-$D$1049)/1000</f>
        <v>0</v>
      </c>
      <c r="F1225" s="210">
        <f>F1174*'Usages mobilité'!$BG19*(1+'Usages mobilité'!$BH19)^(F$1049-$D$1049)/1000</f>
        <v>0</v>
      </c>
      <c r="G1225" s="210">
        <f>G1174*'Usages mobilité'!$BG19*(1+'Usages mobilité'!$BH19)^(G$1049-$D$1049)/1000</f>
        <v>0</v>
      </c>
      <c r="H1225" s="210">
        <f>H1174*'Usages mobilité'!$BG19*(1+'Usages mobilité'!$BH19)^(H$1049-$D$1049)/1000</f>
        <v>0</v>
      </c>
      <c r="I1225" s="210">
        <f>I1174*'Usages mobilité'!$BG19*(1+'Usages mobilité'!$BH19)^(I$1049-$D$1049)/1000</f>
        <v>0</v>
      </c>
      <c r="J1225" s="210">
        <f>J1174*'Usages mobilité'!$BG19*(1+'Usages mobilité'!$BH19)^(J$1049-$D$1049)/1000</f>
        <v>0</v>
      </c>
      <c r="K1225" s="210">
        <f>K1174*'Usages mobilité'!$BG19*(1+'Usages mobilité'!$BH19)^(K$1049-$D$1049)/1000</f>
        <v>0</v>
      </c>
      <c r="L1225" s="210">
        <f>L1174*'Usages mobilité'!$BG19*(1+'Usages mobilité'!$BH19)^(L$1049-$D$1049)/1000</f>
        <v>0</v>
      </c>
      <c r="M1225" s="210">
        <f>M1174*'Usages mobilité'!$BG19*(1+'Usages mobilité'!$BH19)^(M$1049-$D$1049)/1000</f>
        <v>0</v>
      </c>
      <c r="N1225" s="210">
        <f>N1174*'Usages mobilité'!$BG19*(1+'Usages mobilité'!$BH19)^(N$1049-$D$1049)/1000</f>
        <v>0</v>
      </c>
      <c r="O1225" s="210">
        <f>O1174*'Usages mobilité'!$BG19*(1+'Usages mobilité'!$BH19)^(O$1049-$D$1049)/1000</f>
        <v>0</v>
      </c>
      <c r="P1225" s="210">
        <f>P1174*'Usages mobilité'!$BG19*(1+'Usages mobilité'!$BH19)^(P$1049-$D$1049)/1000</f>
        <v>0</v>
      </c>
      <c r="Q1225" s="210">
        <f>Q1174*'Usages mobilité'!$BG19*(1+'Usages mobilité'!$BH19)^(Q$1049-$D$1049)/1000</f>
        <v>0</v>
      </c>
      <c r="R1225" s="210">
        <f>R1174*'Usages mobilité'!$BG19*(1+'Usages mobilité'!$BH19)^(R$1049-$D$1049)/1000</f>
        <v>0</v>
      </c>
    </row>
    <row r="1226" spans="1:18" hidden="1" outlineLevel="2" x14ac:dyDescent="0.35">
      <c r="A1226" s="209" t="str">
        <f>'Usages mobilité'!A20</f>
        <v>Usage mobilité n°17</v>
      </c>
      <c r="B1226" s="209" t="s">
        <v>639</v>
      </c>
      <c r="C1226" s="209"/>
      <c r="D1226" s="210">
        <f>D1175*'Usages mobilité'!$BG20*(1+'Usages mobilité'!$BH20)^(D$1049-$D$1049)/1000</f>
        <v>0</v>
      </c>
      <c r="E1226" s="210">
        <f>E1175*'Usages mobilité'!$BG20*(1+'Usages mobilité'!$BH20)^(E$1049-$D$1049)/1000</f>
        <v>0</v>
      </c>
      <c r="F1226" s="210">
        <f>F1175*'Usages mobilité'!$BG20*(1+'Usages mobilité'!$BH20)^(F$1049-$D$1049)/1000</f>
        <v>0</v>
      </c>
      <c r="G1226" s="210">
        <f>G1175*'Usages mobilité'!$BG20*(1+'Usages mobilité'!$BH20)^(G$1049-$D$1049)/1000</f>
        <v>0</v>
      </c>
      <c r="H1226" s="210">
        <f>H1175*'Usages mobilité'!$BG20*(1+'Usages mobilité'!$BH20)^(H$1049-$D$1049)/1000</f>
        <v>0</v>
      </c>
      <c r="I1226" s="210">
        <f>I1175*'Usages mobilité'!$BG20*(1+'Usages mobilité'!$BH20)^(I$1049-$D$1049)/1000</f>
        <v>0</v>
      </c>
      <c r="J1226" s="210">
        <f>J1175*'Usages mobilité'!$BG20*(1+'Usages mobilité'!$BH20)^(J$1049-$D$1049)/1000</f>
        <v>0</v>
      </c>
      <c r="K1226" s="210">
        <f>K1175*'Usages mobilité'!$BG20*(1+'Usages mobilité'!$BH20)^(K$1049-$D$1049)/1000</f>
        <v>0</v>
      </c>
      <c r="L1226" s="210">
        <f>L1175*'Usages mobilité'!$BG20*(1+'Usages mobilité'!$BH20)^(L$1049-$D$1049)/1000</f>
        <v>0</v>
      </c>
      <c r="M1226" s="210">
        <f>M1175*'Usages mobilité'!$BG20*(1+'Usages mobilité'!$BH20)^(M$1049-$D$1049)/1000</f>
        <v>0</v>
      </c>
      <c r="N1226" s="210">
        <f>N1175*'Usages mobilité'!$BG20*(1+'Usages mobilité'!$BH20)^(N$1049-$D$1049)/1000</f>
        <v>0</v>
      </c>
      <c r="O1226" s="210">
        <f>O1175*'Usages mobilité'!$BG20*(1+'Usages mobilité'!$BH20)^(O$1049-$D$1049)/1000</f>
        <v>0</v>
      </c>
      <c r="P1226" s="210">
        <f>P1175*'Usages mobilité'!$BG20*(1+'Usages mobilité'!$BH20)^(P$1049-$D$1049)/1000</f>
        <v>0</v>
      </c>
      <c r="Q1226" s="210">
        <f>Q1175*'Usages mobilité'!$BG20*(1+'Usages mobilité'!$BH20)^(Q$1049-$D$1049)/1000</f>
        <v>0</v>
      </c>
      <c r="R1226" s="210">
        <f>R1175*'Usages mobilité'!$BG20*(1+'Usages mobilité'!$BH20)^(R$1049-$D$1049)/1000</f>
        <v>0</v>
      </c>
    </row>
    <row r="1227" spans="1:18" hidden="1" outlineLevel="2" x14ac:dyDescent="0.35">
      <c r="A1227" s="209" t="str">
        <f>'Usages mobilité'!A21</f>
        <v>Usage mobilité n°18</v>
      </c>
      <c r="B1227" s="209" t="s">
        <v>639</v>
      </c>
      <c r="C1227" s="209"/>
      <c r="D1227" s="210">
        <f>D1176*'Usages mobilité'!$BG21*(1+'Usages mobilité'!$BH21)^(D$1049-$D$1049)/1000</f>
        <v>0</v>
      </c>
      <c r="E1227" s="210">
        <f>E1176*'Usages mobilité'!$BG21*(1+'Usages mobilité'!$BH21)^(E$1049-$D$1049)/1000</f>
        <v>0</v>
      </c>
      <c r="F1227" s="210">
        <f>F1176*'Usages mobilité'!$BG21*(1+'Usages mobilité'!$BH21)^(F$1049-$D$1049)/1000</f>
        <v>0</v>
      </c>
      <c r="G1227" s="210">
        <f>G1176*'Usages mobilité'!$BG21*(1+'Usages mobilité'!$BH21)^(G$1049-$D$1049)/1000</f>
        <v>0</v>
      </c>
      <c r="H1227" s="210">
        <f>H1176*'Usages mobilité'!$BG21*(1+'Usages mobilité'!$BH21)^(H$1049-$D$1049)/1000</f>
        <v>0</v>
      </c>
      <c r="I1227" s="210">
        <f>I1176*'Usages mobilité'!$BG21*(1+'Usages mobilité'!$BH21)^(I$1049-$D$1049)/1000</f>
        <v>0</v>
      </c>
      <c r="J1227" s="210">
        <f>J1176*'Usages mobilité'!$BG21*(1+'Usages mobilité'!$BH21)^(J$1049-$D$1049)/1000</f>
        <v>0</v>
      </c>
      <c r="K1227" s="210">
        <f>K1176*'Usages mobilité'!$BG21*(1+'Usages mobilité'!$BH21)^(K$1049-$D$1049)/1000</f>
        <v>0</v>
      </c>
      <c r="L1227" s="210">
        <f>L1176*'Usages mobilité'!$BG21*(1+'Usages mobilité'!$BH21)^(L$1049-$D$1049)/1000</f>
        <v>0</v>
      </c>
      <c r="M1227" s="210">
        <f>M1176*'Usages mobilité'!$BG21*(1+'Usages mobilité'!$BH21)^(M$1049-$D$1049)/1000</f>
        <v>0</v>
      </c>
      <c r="N1227" s="210">
        <f>N1176*'Usages mobilité'!$BG21*(1+'Usages mobilité'!$BH21)^(N$1049-$D$1049)/1000</f>
        <v>0</v>
      </c>
      <c r="O1227" s="210">
        <f>O1176*'Usages mobilité'!$BG21*(1+'Usages mobilité'!$BH21)^(O$1049-$D$1049)/1000</f>
        <v>0</v>
      </c>
      <c r="P1227" s="210">
        <f>P1176*'Usages mobilité'!$BG21*(1+'Usages mobilité'!$BH21)^(P$1049-$D$1049)/1000</f>
        <v>0</v>
      </c>
      <c r="Q1227" s="210">
        <f>Q1176*'Usages mobilité'!$BG21*(1+'Usages mobilité'!$BH21)^(Q$1049-$D$1049)/1000</f>
        <v>0</v>
      </c>
      <c r="R1227" s="210">
        <f>R1176*'Usages mobilité'!$BG21*(1+'Usages mobilité'!$BH21)^(R$1049-$D$1049)/1000</f>
        <v>0</v>
      </c>
    </row>
    <row r="1228" spans="1:18" hidden="1" outlineLevel="2" x14ac:dyDescent="0.35">
      <c r="A1228" s="209" t="str">
        <f>'Usages mobilité'!A22</f>
        <v>Usage mobilité n°19</v>
      </c>
      <c r="B1228" s="209" t="s">
        <v>639</v>
      </c>
      <c r="C1228" s="209"/>
      <c r="D1228" s="210">
        <f>D1177*'Usages mobilité'!$BG22*(1+'Usages mobilité'!$BH22)^(D$1049-$D$1049)/1000</f>
        <v>0</v>
      </c>
      <c r="E1228" s="210">
        <f>E1177*'Usages mobilité'!$BG22*(1+'Usages mobilité'!$BH22)^(E$1049-$D$1049)/1000</f>
        <v>0</v>
      </c>
      <c r="F1228" s="210">
        <f>F1177*'Usages mobilité'!$BG22*(1+'Usages mobilité'!$BH22)^(F$1049-$D$1049)/1000</f>
        <v>0</v>
      </c>
      <c r="G1228" s="210">
        <f>G1177*'Usages mobilité'!$BG22*(1+'Usages mobilité'!$BH22)^(G$1049-$D$1049)/1000</f>
        <v>0</v>
      </c>
      <c r="H1228" s="210">
        <f>H1177*'Usages mobilité'!$BG22*(1+'Usages mobilité'!$BH22)^(H$1049-$D$1049)/1000</f>
        <v>0</v>
      </c>
      <c r="I1228" s="210">
        <f>I1177*'Usages mobilité'!$BG22*(1+'Usages mobilité'!$BH22)^(I$1049-$D$1049)/1000</f>
        <v>0</v>
      </c>
      <c r="J1228" s="210">
        <f>J1177*'Usages mobilité'!$BG22*(1+'Usages mobilité'!$BH22)^(J$1049-$D$1049)/1000</f>
        <v>0</v>
      </c>
      <c r="K1228" s="210">
        <f>K1177*'Usages mobilité'!$BG22*(1+'Usages mobilité'!$BH22)^(K$1049-$D$1049)/1000</f>
        <v>0</v>
      </c>
      <c r="L1228" s="210">
        <f>L1177*'Usages mobilité'!$BG22*(1+'Usages mobilité'!$BH22)^(L$1049-$D$1049)/1000</f>
        <v>0</v>
      </c>
      <c r="M1228" s="210">
        <f>M1177*'Usages mobilité'!$BG22*(1+'Usages mobilité'!$BH22)^(M$1049-$D$1049)/1000</f>
        <v>0</v>
      </c>
      <c r="N1228" s="210">
        <f>N1177*'Usages mobilité'!$BG22*(1+'Usages mobilité'!$BH22)^(N$1049-$D$1049)/1000</f>
        <v>0</v>
      </c>
      <c r="O1228" s="210">
        <f>O1177*'Usages mobilité'!$BG22*(1+'Usages mobilité'!$BH22)^(O$1049-$D$1049)/1000</f>
        <v>0</v>
      </c>
      <c r="P1228" s="210">
        <f>P1177*'Usages mobilité'!$BG22*(1+'Usages mobilité'!$BH22)^(P$1049-$D$1049)/1000</f>
        <v>0</v>
      </c>
      <c r="Q1228" s="210">
        <f>Q1177*'Usages mobilité'!$BG22*(1+'Usages mobilité'!$BH22)^(Q$1049-$D$1049)/1000</f>
        <v>0</v>
      </c>
      <c r="R1228" s="210">
        <f>R1177*'Usages mobilité'!$BG22*(1+'Usages mobilité'!$BH22)^(R$1049-$D$1049)/1000</f>
        <v>0</v>
      </c>
    </row>
    <row r="1229" spans="1:18" hidden="1" outlineLevel="2" x14ac:dyDescent="0.35">
      <c r="A1229" s="209" t="str">
        <f>'Usages mobilité'!A23</f>
        <v>Usage mobilité n°20</v>
      </c>
      <c r="B1229" s="209" t="s">
        <v>639</v>
      </c>
      <c r="C1229" s="209"/>
      <c r="D1229" s="210">
        <f>D1178*'Usages mobilité'!$BG23*(1+'Usages mobilité'!$BH23)^(D$1049-$D$1049)/1000</f>
        <v>0</v>
      </c>
      <c r="E1229" s="210">
        <f>E1178*'Usages mobilité'!$BG23*(1+'Usages mobilité'!$BH23)^(E$1049-$D$1049)/1000</f>
        <v>0</v>
      </c>
      <c r="F1229" s="210">
        <f>F1178*'Usages mobilité'!$BG23*(1+'Usages mobilité'!$BH23)^(F$1049-$D$1049)/1000</f>
        <v>0</v>
      </c>
      <c r="G1229" s="210">
        <f>G1178*'Usages mobilité'!$BG23*(1+'Usages mobilité'!$BH23)^(G$1049-$D$1049)/1000</f>
        <v>0</v>
      </c>
      <c r="H1229" s="210">
        <f>H1178*'Usages mobilité'!$BG23*(1+'Usages mobilité'!$BH23)^(H$1049-$D$1049)/1000</f>
        <v>0</v>
      </c>
      <c r="I1229" s="210">
        <f>I1178*'Usages mobilité'!$BG23*(1+'Usages mobilité'!$BH23)^(I$1049-$D$1049)/1000</f>
        <v>0</v>
      </c>
      <c r="J1229" s="210">
        <f>J1178*'Usages mobilité'!$BG23*(1+'Usages mobilité'!$BH23)^(J$1049-$D$1049)/1000</f>
        <v>0</v>
      </c>
      <c r="K1229" s="210">
        <f>K1178*'Usages mobilité'!$BG23*(1+'Usages mobilité'!$BH23)^(K$1049-$D$1049)/1000</f>
        <v>0</v>
      </c>
      <c r="L1229" s="210">
        <f>L1178*'Usages mobilité'!$BG23*(1+'Usages mobilité'!$BH23)^(L$1049-$D$1049)/1000</f>
        <v>0</v>
      </c>
      <c r="M1229" s="210">
        <f>M1178*'Usages mobilité'!$BG23*(1+'Usages mobilité'!$BH23)^(M$1049-$D$1049)/1000</f>
        <v>0</v>
      </c>
      <c r="N1229" s="210">
        <f>N1178*'Usages mobilité'!$BG23*(1+'Usages mobilité'!$BH23)^(N$1049-$D$1049)/1000</f>
        <v>0</v>
      </c>
      <c r="O1229" s="210">
        <f>O1178*'Usages mobilité'!$BG23*(1+'Usages mobilité'!$BH23)^(O$1049-$D$1049)/1000</f>
        <v>0</v>
      </c>
      <c r="P1229" s="210">
        <f>P1178*'Usages mobilité'!$BG23*(1+'Usages mobilité'!$BH23)^(P$1049-$D$1049)/1000</f>
        <v>0</v>
      </c>
      <c r="Q1229" s="210">
        <f>Q1178*'Usages mobilité'!$BG23*(1+'Usages mobilité'!$BH23)^(Q$1049-$D$1049)/1000</f>
        <v>0</v>
      </c>
      <c r="R1229" s="210">
        <f>R1178*'Usages mobilité'!$BG23*(1+'Usages mobilité'!$BH23)^(R$1049-$D$1049)/1000</f>
        <v>0</v>
      </c>
    </row>
    <row r="1230" spans="1:18" hidden="1" outlineLevel="2" x14ac:dyDescent="0.35">
      <c r="A1230" s="209" t="str">
        <f>'Usages mobilité'!A24</f>
        <v>Usage mobilité n°21</v>
      </c>
      <c r="B1230" s="209" t="s">
        <v>639</v>
      </c>
      <c r="C1230" s="209"/>
      <c r="D1230" s="210">
        <f>D1179*'Usages mobilité'!$BG24*(1+'Usages mobilité'!$BH24)^(D$1049-$D$1049)/1000</f>
        <v>0</v>
      </c>
      <c r="E1230" s="210">
        <f>E1179*'Usages mobilité'!$BG24*(1+'Usages mobilité'!$BH24)^(E$1049-$D$1049)/1000</f>
        <v>0</v>
      </c>
      <c r="F1230" s="210">
        <f>F1179*'Usages mobilité'!$BG24*(1+'Usages mobilité'!$BH24)^(F$1049-$D$1049)/1000</f>
        <v>0</v>
      </c>
      <c r="G1230" s="210">
        <f>G1179*'Usages mobilité'!$BG24*(1+'Usages mobilité'!$BH24)^(G$1049-$D$1049)/1000</f>
        <v>0</v>
      </c>
      <c r="H1230" s="210">
        <f>H1179*'Usages mobilité'!$BG24*(1+'Usages mobilité'!$BH24)^(H$1049-$D$1049)/1000</f>
        <v>0</v>
      </c>
      <c r="I1230" s="210">
        <f>I1179*'Usages mobilité'!$BG24*(1+'Usages mobilité'!$BH24)^(I$1049-$D$1049)/1000</f>
        <v>0</v>
      </c>
      <c r="J1230" s="210">
        <f>J1179*'Usages mobilité'!$BG24*(1+'Usages mobilité'!$BH24)^(J$1049-$D$1049)/1000</f>
        <v>0</v>
      </c>
      <c r="K1230" s="210">
        <f>K1179*'Usages mobilité'!$BG24*(1+'Usages mobilité'!$BH24)^(K$1049-$D$1049)/1000</f>
        <v>0</v>
      </c>
      <c r="L1230" s="210">
        <f>L1179*'Usages mobilité'!$BG24*(1+'Usages mobilité'!$BH24)^(L$1049-$D$1049)/1000</f>
        <v>0</v>
      </c>
      <c r="M1230" s="210">
        <f>M1179*'Usages mobilité'!$BG24*(1+'Usages mobilité'!$BH24)^(M$1049-$D$1049)/1000</f>
        <v>0</v>
      </c>
      <c r="N1230" s="210">
        <f>N1179*'Usages mobilité'!$BG24*(1+'Usages mobilité'!$BH24)^(N$1049-$D$1049)/1000</f>
        <v>0</v>
      </c>
      <c r="O1230" s="210">
        <f>O1179*'Usages mobilité'!$BG24*(1+'Usages mobilité'!$BH24)^(O$1049-$D$1049)/1000</f>
        <v>0</v>
      </c>
      <c r="P1230" s="210">
        <f>P1179*'Usages mobilité'!$BG24*(1+'Usages mobilité'!$BH24)^(P$1049-$D$1049)/1000</f>
        <v>0</v>
      </c>
      <c r="Q1230" s="210">
        <f>Q1179*'Usages mobilité'!$BG24*(1+'Usages mobilité'!$BH24)^(Q$1049-$D$1049)/1000</f>
        <v>0</v>
      </c>
      <c r="R1230" s="210">
        <f>R1179*'Usages mobilité'!$BG24*(1+'Usages mobilité'!$BH24)^(R$1049-$D$1049)/1000</f>
        <v>0</v>
      </c>
    </row>
    <row r="1231" spans="1:18" hidden="1" outlineLevel="2" x14ac:dyDescent="0.35">
      <c r="A1231" s="209" t="str">
        <f>'Usages mobilité'!A25</f>
        <v>Usage mobilité n°22</v>
      </c>
      <c r="B1231" s="209" t="s">
        <v>639</v>
      </c>
      <c r="C1231" s="209"/>
      <c r="D1231" s="210">
        <f>D1180*'Usages mobilité'!$BG25*(1+'Usages mobilité'!$BH25)^(D$1049-$D$1049)/1000</f>
        <v>0</v>
      </c>
      <c r="E1231" s="210">
        <f>E1180*'Usages mobilité'!$BG25*(1+'Usages mobilité'!$BH25)^(E$1049-$D$1049)/1000</f>
        <v>0</v>
      </c>
      <c r="F1231" s="210">
        <f>F1180*'Usages mobilité'!$BG25*(1+'Usages mobilité'!$BH25)^(F$1049-$D$1049)/1000</f>
        <v>0</v>
      </c>
      <c r="G1231" s="210">
        <f>G1180*'Usages mobilité'!$BG25*(1+'Usages mobilité'!$BH25)^(G$1049-$D$1049)/1000</f>
        <v>0</v>
      </c>
      <c r="H1231" s="210">
        <f>H1180*'Usages mobilité'!$BG25*(1+'Usages mobilité'!$BH25)^(H$1049-$D$1049)/1000</f>
        <v>0</v>
      </c>
      <c r="I1231" s="210">
        <f>I1180*'Usages mobilité'!$BG25*(1+'Usages mobilité'!$BH25)^(I$1049-$D$1049)/1000</f>
        <v>0</v>
      </c>
      <c r="J1231" s="210">
        <f>J1180*'Usages mobilité'!$BG25*(1+'Usages mobilité'!$BH25)^(J$1049-$D$1049)/1000</f>
        <v>0</v>
      </c>
      <c r="K1231" s="210">
        <f>K1180*'Usages mobilité'!$BG25*(1+'Usages mobilité'!$BH25)^(K$1049-$D$1049)/1000</f>
        <v>0</v>
      </c>
      <c r="L1231" s="210">
        <f>L1180*'Usages mobilité'!$BG25*(1+'Usages mobilité'!$BH25)^(L$1049-$D$1049)/1000</f>
        <v>0</v>
      </c>
      <c r="M1231" s="210">
        <f>M1180*'Usages mobilité'!$BG25*(1+'Usages mobilité'!$BH25)^(M$1049-$D$1049)/1000</f>
        <v>0</v>
      </c>
      <c r="N1231" s="210">
        <f>N1180*'Usages mobilité'!$BG25*(1+'Usages mobilité'!$BH25)^(N$1049-$D$1049)/1000</f>
        <v>0</v>
      </c>
      <c r="O1231" s="210">
        <f>O1180*'Usages mobilité'!$BG25*(1+'Usages mobilité'!$BH25)^(O$1049-$D$1049)/1000</f>
        <v>0</v>
      </c>
      <c r="P1231" s="210">
        <f>P1180*'Usages mobilité'!$BG25*(1+'Usages mobilité'!$BH25)^(P$1049-$D$1049)/1000</f>
        <v>0</v>
      </c>
      <c r="Q1231" s="210">
        <f>Q1180*'Usages mobilité'!$BG25*(1+'Usages mobilité'!$BH25)^(Q$1049-$D$1049)/1000</f>
        <v>0</v>
      </c>
      <c r="R1231" s="210">
        <f>R1180*'Usages mobilité'!$BG25*(1+'Usages mobilité'!$BH25)^(R$1049-$D$1049)/1000</f>
        <v>0</v>
      </c>
    </row>
    <row r="1232" spans="1:18" hidden="1" outlineLevel="2" x14ac:dyDescent="0.35">
      <c r="A1232" s="209" t="str">
        <f>'Usages mobilité'!A26</f>
        <v>Usage mobilité n°23</v>
      </c>
      <c r="B1232" s="209" t="s">
        <v>639</v>
      </c>
      <c r="C1232" s="209"/>
      <c r="D1232" s="210">
        <f>D1181*'Usages mobilité'!$BG26*(1+'Usages mobilité'!$BH26)^(D$1049-$D$1049)/1000</f>
        <v>0</v>
      </c>
      <c r="E1232" s="210">
        <f>E1181*'Usages mobilité'!$BG26*(1+'Usages mobilité'!$BH26)^(E$1049-$D$1049)/1000</f>
        <v>0</v>
      </c>
      <c r="F1232" s="210">
        <f>F1181*'Usages mobilité'!$BG26*(1+'Usages mobilité'!$BH26)^(F$1049-$D$1049)/1000</f>
        <v>0</v>
      </c>
      <c r="G1232" s="210">
        <f>G1181*'Usages mobilité'!$BG26*(1+'Usages mobilité'!$BH26)^(G$1049-$D$1049)/1000</f>
        <v>0</v>
      </c>
      <c r="H1232" s="210">
        <f>H1181*'Usages mobilité'!$BG26*(1+'Usages mobilité'!$BH26)^(H$1049-$D$1049)/1000</f>
        <v>0</v>
      </c>
      <c r="I1232" s="210">
        <f>I1181*'Usages mobilité'!$BG26*(1+'Usages mobilité'!$BH26)^(I$1049-$D$1049)/1000</f>
        <v>0</v>
      </c>
      <c r="J1232" s="210">
        <f>J1181*'Usages mobilité'!$BG26*(1+'Usages mobilité'!$BH26)^(J$1049-$D$1049)/1000</f>
        <v>0</v>
      </c>
      <c r="K1232" s="210">
        <f>K1181*'Usages mobilité'!$BG26*(1+'Usages mobilité'!$BH26)^(K$1049-$D$1049)/1000</f>
        <v>0</v>
      </c>
      <c r="L1232" s="210">
        <f>L1181*'Usages mobilité'!$BG26*(1+'Usages mobilité'!$BH26)^(L$1049-$D$1049)/1000</f>
        <v>0</v>
      </c>
      <c r="M1232" s="210">
        <f>M1181*'Usages mobilité'!$BG26*(1+'Usages mobilité'!$BH26)^(M$1049-$D$1049)/1000</f>
        <v>0</v>
      </c>
      <c r="N1232" s="210">
        <f>N1181*'Usages mobilité'!$BG26*(1+'Usages mobilité'!$BH26)^(N$1049-$D$1049)/1000</f>
        <v>0</v>
      </c>
      <c r="O1232" s="210">
        <f>O1181*'Usages mobilité'!$BG26*(1+'Usages mobilité'!$BH26)^(O$1049-$D$1049)/1000</f>
        <v>0</v>
      </c>
      <c r="P1232" s="210">
        <f>P1181*'Usages mobilité'!$BG26*(1+'Usages mobilité'!$BH26)^(P$1049-$D$1049)/1000</f>
        <v>0</v>
      </c>
      <c r="Q1232" s="210">
        <f>Q1181*'Usages mobilité'!$BG26*(1+'Usages mobilité'!$BH26)^(Q$1049-$D$1049)/1000</f>
        <v>0</v>
      </c>
      <c r="R1232" s="210">
        <f>R1181*'Usages mobilité'!$BG26*(1+'Usages mobilité'!$BH26)^(R$1049-$D$1049)/1000</f>
        <v>0</v>
      </c>
    </row>
    <row r="1233" spans="1:18" hidden="1" outlineLevel="2" x14ac:dyDescent="0.35">
      <c r="A1233" s="209" t="str">
        <f>'Usages mobilité'!A27</f>
        <v>Usage mobilité n°24</v>
      </c>
      <c r="B1233" s="209" t="s">
        <v>639</v>
      </c>
      <c r="C1233" s="209"/>
      <c r="D1233" s="210">
        <f>D1182*'Usages mobilité'!$BG27*(1+'Usages mobilité'!$BH27)^(D$1049-$D$1049)/1000</f>
        <v>0</v>
      </c>
      <c r="E1233" s="210">
        <f>E1182*'Usages mobilité'!$BG27*(1+'Usages mobilité'!$BH27)^(E$1049-$D$1049)/1000</f>
        <v>0</v>
      </c>
      <c r="F1233" s="210">
        <f>F1182*'Usages mobilité'!$BG27*(1+'Usages mobilité'!$BH27)^(F$1049-$D$1049)/1000</f>
        <v>0</v>
      </c>
      <c r="G1233" s="210">
        <f>G1182*'Usages mobilité'!$BG27*(1+'Usages mobilité'!$BH27)^(G$1049-$D$1049)/1000</f>
        <v>0</v>
      </c>
      <c r="H1233" s="210">
        <f>H1182*'Usages mobilité'!$BG27*(1+'Usages mobilité'!$BH27)^(H$1049-$D$1049)/1000</f>
        <v>0</v>
      </c>
      <c r="I1233" s="210">
        <f>I1182*'Usages mobilité'!$BG27*(1+'Usages mobilité'!$BH27)^(I$1049-$D$1049)/1000</f>
        <v>0</v>
      </c>
      <c r="J1233" s="210">
        <f>J1182*'Usages mobilité'!$BG27*(1+'Usages mobilité'!$BH27)^(J$1049-$D$1049)/1000</f>
        <v>0</v>
      </c>
      <c r="K1233" s="210">
        <f>K1182*'Usages mobilité'!$BG27*(1+'Usages mobilité'!$BH27)^(K$1049-$D$1049)/1000</f>
        <v>0</v>
      </c>
      <c r="L1233" s="210">
        <f>L1182*'Usages mobilité'!$BG27*(1+'Usages mobilité'!$BH27)^(L$1049-$D$1049)/1000</f>
        <v>0</v>
      </c>
      <c r="M1233" s="210">
        <f>M1182*'Usages mobilité'!$BG27*(1+'Usages mobilité'!$BH27)^(M$1049-$D$1049)/1000</f>
        <v>0</v>
      </c>
      <c r="N1233" s="210">
        <f>N1182*'Usages mobilité'!$BG27*(1+'Usages mobilité'!$BH27)^(N$1049-$D$1049)/1000</f>
        <v>0</v>
      </c>
      <c r="O1233" s="210">
        <f>O1182*'Usages mobilité'!$BG27*(1+'Usages mobilité'!$BH27)^(O$1049-$D$1049)/1000</f>
        <v>0</v>
      </c>
      <c r="P1233" s="210">
        <f>P1182*'Usages mobilité'!$BG27*(1+'Usages mobilité'!$BH27)^(P$1049-$D$1049)/1000</f>
        <v>0</v>
      </c>
      <c r="Q1233" s="210">
        <f>Q1182*'Usages mobilité'!$BG27*(1+'Usages mobilité'!$BH27)^(Q$1049-$D$1049)/1000</f>
        <v>0</v>
      </c>
      <c r="R1233" s="210">
        <f>R1182*'Usages mobilité'!$BG27*(1+'Usages mobilité'!$BH27)^(R$1049-$D$1049)/1000</f>
        <v>0</v>
      </c>
    </row>
    <row r="1234" spans="1:18" hidden="1" outlineLevel="2" x14ac:dyDescent="0.35">
      <c r="A1234" s="209" t="str">
        <f>'Usages mobilité'!A28</f>
        <v>Usage mobilité n°25</v>
      </c>
      <c r="B1234" s="209" t="s">
        <v>639</v>
      </c>
      <c r="C1234" s="209"/>
      <c r="D1234" s="210">
        <f>D1183*'Usages mobilité'!$BG28*(1+'Usages mobilité'!$BH28)^(D$1049-$D$1049)/1000</f>
        <v>0</v>
      </c>
      <c r="E1234" s="210">
        <f>E1183*'Usages mobilité'!$BG28*(1+'Usages mobilité'!$BH28)^(E$1049-$D$1049)/1000</f>
        <v>0</v>
      </c>
      <c r="F1234" s="210">
        <f>F1183*'Usages mobilité'!$BG28*(1+'Usages mobilité'!$BH28)^(F$1049-$D$1049)/1000</f>
        <v>0</v>
      </c>
      <c r="G1234" s="210">
        <f>G1183*'Usages mobilité'!$BG28*(1+'Usages mobilité'!$BH28)^(G$1049-$D$1049)/1000</f>
        <v>0</v>
      </c>
      <c r="H1234" s="210">
        <f>H1183*'Usages mobilité'!$BG28*(1+'Usages mobilité'!$BH28)^(H$1049-$D$1049)/1000</f>
        <v>0</v>
      </c>
      <c r="I1234" s="210">
        <f>I1183*'Usages mobilité'!$BG28*(1+'Usages mobilité'!$BH28)^(I$1049-$D$1049)/1000</f>
        <v>0</v>
      </c>
      <c r="J1234" s="210">
        <f>J1183*'Usages mobilité'!$BG28*(1+'Usages mobilité'!$BH28)^(J$1049-$D$1049)/1000</f>
        <v>0</v>
      </c>
      <c r="K1234" s="210">
        <f>K1183*'Usages mobilité'!$BG28*(1+'Usages mobilité'!$BH28)^(K$1049-$D$1049)/1000</f>
        <v>0</v>
      </c>
      <c r="L1234" s="210">
        <f>L1183*'Usages mobilité'!$BG28*(1+'Usages mobilité'!$BH28)^(L$1049-$D$1049)/1000</f>
        <v>0</v>
      </c>
      <c r="M1234" s="210">
        <f>M1183*'Usages mobilité'!$BG28*(1+'Usages mobilité'!$BH28)^(M$1049-$D$1049)/1000</f>
        <v>0</v>
      </c>
      <c r="N1234" s="210">
        <f>N1183*'Usages mobilité'!$BG28*(1+'Usages mobilité'!$BH28)^(N$1049-$D$1049)/1000</f>
        <v>0</v>
      </c>
      <c r="O1234" s="210">
        <f>O1183*'Usages mobilité'!$BG28*(1+'Usages mobilité'!$BH28)^(O$1049-$D$1049)/1000</f>
        <v>0</v>
      </c>
      <c r="P1234" s="210">
        <f>P1183*'Usages mobilité'!$BG28*(1+'Usages mobilité'!$BH28)^(P$1049-$D$1049)/1000</f>
        <v>0</v>
      </c>
      <c r="Q1234" s="210">
        <f>Q1183*'Usages mobilité'!$BG28*(1+'Usages mobilité'!$BH28)^(Q$1049-$D$1049)/1000</f>
        <v>0</v>
      </c>
      <c r="R1234" s="210">
        <f>R1183*'Usages mobilité'!$BG28*(1+'Usages mobilité'!$BH28)^(R$1049-$D$1049)/1000</f>
        <v>0</v>
      </c>
    </row>
    <row r="1235" spans="1:18" hidden="1" outlineLevel="2" x14ac:dyDescent="0.35">
      <c r="A1235" s="209" t="str">
        <f>'Usages mobilité'!A29</f>
        <v>Usage mobilité n°26</v>
      </c>
      <c r="B1235" s="209" t="s">
        <v>639</v>
      </c>
      <c r="C1235" s="209"/>
      <c r="D1235" s="210">
        <f>D1184*'Usages mobilité'!$BG29*(1+'Usages mobilité'!$BH29)^(D$1049-$D$1049)/1000</f>
        <v>0</v>
      </c>
      <c r="E1235" s="210">
        <f>E1184*'Usages mobilité'!$BG29*(1+'Usages mobilité'!$BH29)^(E$1049-$D$1049)/1000</f>
        <v>0</v>
      </c>
      <c r="F1235" s="210">
        <f>F1184*'Usages mobilité'!$BG29*(1+'Usages mobilité'!$BH29)^(F$1049-$D$1049)/1000</f>
        <v>0</v>
      </c>
      <c r="G1235" s="210">
        <f>G1184*'Usages mobilité'!$BG29*(1+'Usages mobilité'!$BH29)^(G$1049-$D$1049)/1000</f>
        <v>0</v>
      </c>
      <c r="H1235" s="210">
        <f>H1184*'Usages mobilité'!$BG29*(1+'Usages mobilité'!$BH29)^(H$1049-$D$1049)/1000</f>
        <v>0</v>
      </c>
      <c r="I1235" s="210">
        <f>I1184*'Usages mobilité'!$BG29*(1+'Usages mobilité'!$BH29)^(I$1049-$D$1049)/1000</f>
        <v>0</v>
      </c>
      <c r="J1235" s="210">
        <f>J1184*'Usages mobilité'!$BG29*(1+'Usages mobilité'!$BH29)^(J$1049-$D$1049)/1000</f>
        <v>0</v>
      </c>
      <c r="K1235" s="210">
        <f>K1184*'Usages mobilité'!$BG29*(1+'Usages mobilité'!$BH29)^(K$1049-$D$1049)/1000</f>
        <v>0</v>
      </c>
      <c r="L1235" s="210">
        <f>L1184*'Usages mobilité'!$BG29*(1+'Usages mobilité'!$BH29)^(L$1049-$D$1049)/1000</f>
        <v>0</v>
      </c>
      <c r="M1235" s="210">
        <f>M1184*'Usages mobilité'!$BG29*(1+'Usages mobilité'!$BH29)^(M$1049-$D$1049)/1000</f>
        <v>0</v>
      </c>
      <c r="N1235" s="210">
        <f>N1184*'Usages mobilité'!$BG29*(1+'Usages mobilité'!$BH29)^(N$1049-$D$1049)/1000</f>
        <v>0</v>
      </c>
      <c r="O1235" s="210">
        <f>O1184*'Usages mobilité'!$BG29*(1+'Usages mobilité'!$BH29)^(O$1049-$D$1049)/1000</f>
        <v>0</v>
      </c>
      <c r="P1235" s="210">
        <f>P1184*'Usages mobilité'!$BG29*(1+'Usages mobilité'!$BH29)^(P$1049-$D$1049)/1000</f>
        <v>0</v>
      </c>
      <c r="Q1235" s="210">
        <f>Q1184*'Usages mobilité'!$BG29*(1+'Usages mobilité'!$BH29)^(Q$1049-$D$1049)/1000</f>
        <v>0</v>
      </c>
      <c r="R1235" s="210">
        <f>R1184*'Usages mobilité'!$BG29*(1+'Usages mobilité'!$BH29)^(R$1049-$D$1049)/1000</f>
        <v>0</v>
      </c>
    </row>
    <row r="1236" spans="1:18" hidden="1" outlineLevel="2" x14ac:dyDescent="0.35">
      <c r="A1236" s="209" t="str">
        <f>'Usages mobilité'!A30</f>
        <v>Usage mobilité n°27</v>
      </c>
      <c r="B1236" s="209" t="s">
        <v>639</v>
      </c>
      <c r="C1236" s="209"/>
      <c r="D1236" s="210">
        <f>D1185*'Usages mobilité'!$BG30*(1+'Usages mobilité'!$BH30)^(D$1049-$D$1049)/1000</f>
        <v>0</v>
      </c>
      <c r="E1236" s="210">
        <f>E1185*'Usages mobilité'!$BG30*(1+'Usages mobilité'!$BH30)^(E$1049-$D$1049)/1000</f>
        <v>0</v>
      </c>
      <c r="F1236" s="210">
        <f>F1185*'Usages mobilité'!$BG30*(1+'Usages mobilité'!$BH30)^(F$1049-$D$1049)/1000</f>
        <v>0</v>
      </c>
      <c r="G1236" s="210">
        <f>G1185*'Usages mobilité'!$BG30*(1+'Usages mobilité'!$BH30)^(G$1049-$D$1049)/1000</f>
        <v>0</v>
      </c>
      <c r="H1236" s="210">
        <f>H1185*'Usages mobilité'!$BG30*(1+'Usages mobilité'!$BH30)^(H$1049-$D$1049)/1000</f>
        <v>0</v>
      </c>
      <c r="I1236" s="210">
        <f>I1185*'Usages mobilité'!$BG30*(1+'Usages mobilité'!$BH30)^(I$1049-$D$1049)/1000</f>
        <v>0</v>
      </c>
      <c r="J1236" s="210">
        <f>J1185*'Usages mobilité'!$BG30*(1+'Usages mobilité'!$BH30)^(J$1049-$D$1049)/1000</f>
        <v>0</v>
      </c>
      <c r="K1236" s="210">
        <f>K1185*'Usages mobilité'!$BG30*(1+'Usages mobilité'!$BH30)^(K$1049-$D$1049)/1000</f>
        <v>0</v>
      </c>
      <c r="L1236" s="210">
        <f>L1185*'Usages mobilité'!$BG30*(1+'Usages mobilité'!$BH30)^(L$1049-$D$1049)/1000</f>
        <v>0</v>
      </c>
      <c r="M1236" s="210">
        <f>M1185*'Usages mobilité'!$BG30*(1+'Usages mobilité'!$BH30)^(M$1049-$D$1049)/1000</f>
        <v>0</v>
      </c>
      <c r="N1236" s="210">
        <f>N1185*'Usages mobilité'!$BG30*(1+'Usages mobilité'!$BH30)^(N$1049-$D$1049)/1000</f>
        <v>0</v>
      </c>
      <c r="O1236" s="210">
        <f>O1185*'Usages mobilité'!$BG30*(1+'Usages mobilité'!$BH30)^(O$1049-$D$1049)/1000</f>
        <v>0</v>
      </c>
      <c r="P1236" s="210">
        <f>P1185*'Usages mobilité'!$BG30*(1+'Usages mobilité'!$BH30)^(P$1049-$D$1049)/1000</f>
        <v>0</v>
      </c>
      <c r="Q1236" s="210">
        <f>Q1185*'Usages mobilité'!$BG30*(1+'Usages mobilité'!$BH30)^(Q$1049-$D$1049)/1000</f>
        <v>0</v>
      </c>
      <c r="R1236" s="210">
        <f>R1185*'Usages mobilité'!$BG30*(1+'Usages mobilité'!$BH30)^(R$1049-$D$1049)/1000</f>
        <v>0</v>
      </c>
    </row>
    <row r="1237" spans="1:18" hidden="1" outlineLevel="2" x14ac:dyDescent="0.35">
      <c r="A1237" s="209" t="str">
        <f>'Usages mobilité'!A31</f>
        <v>Usage mobilité n°28</v>
      </c>
      <c r="B1237" s="209" t="s">
        <v>639</v>
      </c>
      <c r="C1237" s="209"/>
      <c r="D1237" s="210">
        <f>D1186*'Usages mobilité'!$BG31*(1+'Usages mobilité'!$BH31)^(D$1049-$D$1049)/1000</f>
        <v>0</v>
      </c>
      <c r="E1237" s="210">
        <f>E1186*'Usages mobilité'!$BG31*(1+'Usages mobilité'!$BH31)^(E$1049-$D$1049)/1000</f>
        <v>0</v>
      </c>
      <c r="F1237" s="210">
        <f>F1186*'Usages mobilité'!$BG31*(1+'Usages mobilité'!$BH31)^(F$1049-$D$1049)/1000</f>
        <v>0</v>
      </c>
      <c r="G1237" s="210">
        <f>G1186*'Usages mobilité'!$BG31*(1+'Usages mobilité'!$BH31)^(G$1049-$D$1049)/1000</f>
        <v>0</v>
      </c>
      <c r="H1237" s="210">
        <f>H1186*'Usages mobilité'!$BG31*(1+'Usages mobilité'!$BH31)^(H$1049-$D$1049)/1000</f>
        <v>0</v>
      </c>
      <c r="I1237" s="210">
        <f>I1186*'Usages mobilité'!$BG31*(1+'Usages mobilité'!$BH31)^(I$1049-$D$1049)/1000</f>
        <v>0</v>
      </c>
      <c r="J1237" s="210">
        <f>J1186*'Usages mobilité'!$BG31*(1+'Usages mobilité'!$BH31)^(J$1049-$D$1049)/1000</f>
        <v>0</v>
      </c>
      <c r="K1237" s="210">
        <f>K1186*'Usages mobilité'!$BG31*(1+'Usages mobilité'!$BH31)^(K$1049-$D$1049)/1000</f>
        <v>0</v>
      </c>
      <c r="L1237" s="210">
        <f>L1186*'Usages mobilité'!$BG31*(1+'Usages mobilité'!$BH31)^(L$1049-$D$1049)/1000</f>
        <v>0</v>
      </c>
      <c r="M1237" s="210">
        <f>M1186*'Usages mobilité'!$BG31*(1+'Usages mobilité'!$BH31)^(M$1049-$D$1049)/1000</f>
        <v>0</v>
      </c>
      <c r="N1237" s="210">
        <f>N1186*'Usages mobilité'!$BG31*(1+'Usages mobilité'!$BH31)^(N$1049-$D$1049)/1000</f>
        <v>0</v>
      </c>
      <c r="O1237" s="210">
        <f>O1186*'Usages mobilité'!$BG31*(1+'Usages mobilité'!$BH31)^(O$1049-$D$1049)/1000</f>
        <v>0</v>
      </c>
      <c r="P1237" s="210">
        <f>P1186*'Usages mobilité'!$BG31*(1+'Usages mobilité'!$BH31)^(P$1049-$D$1049)/1000</f>
        <v>0</v>
      </c>
      <c r="Q1237" s="210">
        <f>Q1186*'Usages mobilité'!$BG31*(1+'Usages mobilité'!$BH31)^(Q$1049-$D$1049)/1000</f>
        <v>0</v>
      </c>
      <c r="R1237" s="210">
        <f>R1186*'Usages mobilité'!$BG31*(1+'Usages mobilité'!$BH31)^(R$1049-$D$1049)/1000</f>
        <v>0</v>
      </c>
    </row>
    <row r="1238" spans="1:18" hidden="1" outlineLevel="2" x14ac:dyDescent="0.35">
      <c r="A1238" s="209" t="str">
        <f>'Usages mobilité'!A32</f>
        <v>Usage mobilité n°29</v>
      </c>
      <c r="B1238" s="209" t="s">
        <v>639</v>
      </c>
      <c r="C1238" s="209"/>
      <c r="D1238" s="210">
        <f>D1187*'Usages mobilité'!$BG32*(1+'Usages mobilité'!$BH32)^(D$1049-$D$1049)/1000</f>
        <v>0</v>
      </c>
      <c r="E1238" s="210">
        <f>E1187*'Usages mobilité'!$BG32*(1+'Usages mobilité'!$BH32)^(E$1049-$D$1049)/1000</f>
        <v>0</v>
      </c>
      <c r="F1238" s="210">
        <f>F1187*'Usages mobilité'!$BG32*(1+'Usages mobilité'!$BH32)^(F$1049-$D$1049)/1000</f>
        <v>0</v>
      </c>
      <c r="G1238" s="210">
        <f>G1187*'Usages mobilité'!$BG32*(1+'Usages mobilité'!$BH32)^(G$1049-$D$1049)/1000</f>
        <v>0</v>
      </c>
      <c r="H1238" s="210">
        <f>H1187*'Usages mobilité'!$BG32*(1+'Usages mobilité'!$BH32)^(H$1049-$D$1049)/1000</f>
        <v>0</v>
      </c>
      <c r="I1238" s="210">
        <f>I1187*'Usages mobilité'!$BG32*(1+'Usages mobilité'!$BH32)^(I$1049-$D$1049)/1000</f>
        <v>0</v>
      </c>
      <c r="J1238" s="210">
        <f>J1187*'Usages mobilité'!$BG32*(1+'Usages mobilité'!$BH32)^(J$1049-$D$1049)/1000</f>
        <v>0</v>
      </c>
      <c r="K1238" s="210">
        <f>K1187*'Usages mobilité'!$BG32*(1+'Usages mobilité'!$BH32)^(K$1049-$D$1049)/1000</f>
        <v>0</v>
      </c>
      <c r="L1238" s="210">
        <f>L1187*'Usages mobilité'!$BG32*(1+'Usages mobilité'!$BH32)^(L$1049-$D$1049)/1000</f>
        <v>0</v>
      </c>
      <c r="M1238" s="210">
        <f>M1187*'Usages mobilité'!$BG32*(1+'Usages mobilité'!$BH32)^(M$1049-$D$1049)/1000</f>
        <v>0</v>
      </c>
      <c r="N1238" s="210">
        <f>N1187*'Usages mobilité'!$BG32*(1+'Usages mobilité'!$BH32)^(N$1049-$D$1049)/1000</f>
        <v>0</v>
      </c>
      <c r="O1238" s="210">
        <f>O1187*'Usages mobilité'!$BG32*(1+'Usages mobilité'!$BH32)^(O$1049-$D$1049)/1000</f>
        <v>0</v>
      </c>
      <c r="P1238" s="210">
        <f>P1187*'Usages mobilité'!$BG32*(1+'Usages mobilité'!$BH32)^(P$1049-$D$1049)/1000</f>
        <v>0</v>
      </c>
      <c r="Q1238" s="210">
        <f>Q1187*'Usages mobilité'!$BG32*(1+'Usages mobilité'!$BH32)^(Q$1049-$D$1049)/1000</f>
        <v>0</v>
      </c>
      <c r="R1238" s="210">
        <f>R1187*'Usages mobilité'!$BG32*(1+'Usages mobilité'!$BH32)^(R$1049-$D$1049)/1000</f>
        <v>0</v>
      </c>
    </row>
    <row r="1239" spans="1:18" hidden="1" outlineLevel="2" x14ac:dyDescent="0.35">
      <c r="A1239" s="209" t="str">
        <f>'Usages mobilité'!A33</f>
        <v>Usage mobilité n°30</v>
      </c>
      <c r="B1239" s="209" t="s">
        <v>639</v>
      </c>
      <c r="C1239" s="209"/>
      <c r="D1239" s="210">
        <f>D1188*'Usages mobilité'!$BG33*(1+'Usages mobilité'!$BH33)^(D$1049-$D$1049)/1000</f>
        <v>0</v>
      </c>
      <c r="E1239" s="210">
        <f>E1188*'Usages mobilité'!$BG33*(1+'Usages mobilité'!$BH33)^(E$1049-$D$1049)/1000</f>
        <v>0</v>
      </c>
      <c r="F1239" s="210">
        <f>F1188*'Usages mobilité'!$BG33*(1+'Usages mobilité'!$BH33)^(F$1049-$D$1049)/1000</f>
        <v>0</v>
      </c>
      <c r="G1239" s="210">
        <f>G1188*'Usages mobilité'!$BG33*(1+'Usages mobilité'!$BH33)^(G$1049-$D$1049)/1000</f>
        <v>0</v>
      </c>
      <c r="H1239" s="210">
        <f>H1188*'Usages mobilité'!$BG33*(1+'Usages mobilité'!$BH33)^(H$1049-$D$1049)/1000</f>
        <v>0</v>
      </c>
      <c r="I1239" s="210">
        <f>I1188*'Usages mobilité'!$BG33*(1+'Usages mobilité'!$BH33)^(I$1049-$D$1049)/1000</f>
        <v>0</v>
      </c>
      <c r="J1239" s="210">
        <f>J1188*'Usages mobilité'!$BG33*(1+'Usages mobilité'!$BH33)^(J$1049-$D$1049)/1000</f>
        <v>0</v>
      </c>
      <c r="K1239" s="210">
        <f>K1188*'Usages mobilité'!$BG33*(1+'Usages mobilité'!$BH33)^(K$1049-$D$1049)/1000</f>
        <v>0</v>
      </c>
      <c r="L1239" s="210">
        <f>L1188*'Usages mobilité'!$BG33*(1+'Usages mobilité'!$BH33)^(L$1049-$D$1049)/1000</f>
        <v>0</v>
      </c>
      <c r="M1239" s="210">
        <f>M1188*'Usages mobilité'!$BG33*(1+'Usages mobilité'!$BH33)^(M$1049-$D$1049)/1000</f>
        <v>0</v>
      </c>
      <c r="N1239" s="210">
        <f>N1188*'Usages mobilité'!$BG33*(1+'Usages mobilité'!$BH33)^(N$1049-$D$1049)/1000</f>
        <v>0</v>
      </c>
      <c r="O1239" s="210">
        <f>O1188*'Usages mobilité'!$BG33*(1+'Usages mobilité'!$BH33)^(O$1049-$D$1049)/1000</f>
        <v>0</v>
      </c>
      <c r="P1239" s="210">
        <f>P1188*'Usages mobilité'!$BG33*(1+'Usages mobilité'!$BH33)^(P$1049-$D$1049)/1000</f>
        <v>0</v>
      </c>
      <c r="Q1239" s="210">
        <f>Q1188*'Usages mobilité'!$BG33*(1+'Usages mobilité'!$BH33)^(Q$1049-$D$1049)/1000</f>
        <v>0</v>
      </c>
      <c r="R1239" s="210">
        <f>R1188*'Usages mobilité'!$BG33*(1+'Usages mobilité'!$BH33)^(R$1049-$D$1049)/1000</f>
        <v>0</v>
      </c>
    </row>
    <row r="1240" spans="1:18" hidden="1" outlineLevel="2" x14ac:dyDescent="0.35">
      <c r="A1240" s="209" t="str">
        <f>'Usages mobilité'!A34</f>
        <v>Usage mobilité n°31</v>
      </c>
      <c r="B1240" s="209" t="s">
        <v>639</v>
      </c>
      <c r="C1240" s="209"/>
      <c r="D1240" s="210">
        <f>D1189*'Usages mobilité'!$BG34*(1+'Usages mobilité'!$BH34)^(D$1049-$D$1049)/1000</f>
        <v>0</v>
      </c>
      <c r="E1240" s="210">
        <f>E1189*'Usages mobilité'!$BG34*(1+'Usages mobilité'!$BH34)^(E$1049-$D$1049)/1000</f>
        <v>0</v>
      </c>
      <c r="F1240" s="210">
        <f>F1189*'Usages mobilité'!$BG34*(1+'Usages mobilité'!$BH34)^(F$1049-$D$1049)/1000</f>
        <v>0</v>
      </c>
      <c r="G1240" s="210">
        <f>G1189*'Usages mobilité'!$BG34*(1+'Usages mobilité'!$BH34)^(G$1049-$D$1049)/1000</f>
        <v>0</v>
      </c>
      <c r="H1240" s="210">
        <f>H1189*'Usages mobilité'!$BG34*(1+'Usages mobilité'!$BH34)^(H$1049-$D$1049)/1000</f>
        <v>0</v>
      </c>
      <c r="I1240" s="210">
        <f>I1189*'Usages mobilité'!$BG34*(1+'Usages mobilité'!$BH34)^(I$1049-$D$1049)/1000</f>
        <v>0</v>
      </c>
      <c r="J1240" s="210">
        <f>J1189*'Usages mobilité'!$BG34*(1+'Usages mobilité'!$BH34)^(J$1049-$D$1049)/1000</f>
        <v>0</v>
      </c>
      <c r="K1240" s="210">
        <f>K1189*'Usages mobilité'!$BG34*(1+'Usages mobilité'!$BH34)^(K$1049-$D$1049)/1000</f>
        <v>0</v>
      </c>
      <c r="L1240" s="210">
        <f>L1189*'Usages mobilité'!$BG34*(1+'Usages mobilité'!$BH34)^(L$1049-$D$1049)/1000</f>
        <v>0</v>
      </c>
      <c r="M1240" s="210">
        <f>M1189*'Usages mobilité'!$BG34*(1+'Usages mobilité'!$BH34)^(M$1049-$D$1049)/1000</f>
        <v>0</v>
      </c>
      <c r="N1240" s="210">
        <f>N1189*'Usages mobilité'!$BG34*(1+'Usages mobilité'!$BH34)^(N$1049-$D$1049)/1000</f>
        <v>0</v>
      </c>
      <c r="O1240" s="210">
        <f>O1189*'Usages mobilité'!$BG34*(1+'Usages mobilité'!$BH34)^(O$1049-$D$1049)/1000</f>
        <v>0</v>
      </c>
      <c r="P1240" s="210">
        <f>P1189*'Usages mobilité'!$BG34*(1+'Usages mobilité'!$BH34)^(P$1049-$D$1049)/1000</f>
        <v>0</v>
      </c>
      <c r="Q1240" s="210">
        <f>Q1189*'Usages mobilité'!$BG34*(1+'Usages mobilité'!$BH34)^(Q$1049-$D$1049)/1000</f>
        <v>0</v>
      </c>
      <c r="R1240" s="210">
        <f>R1189*'Usages mobilité'!$BG34*(1+'Usages mobilité'!$BH34)^(R$1049-$D$1049)/1000</f>
        <v>0</v>
      </c>
    </row>
    <row r="1241" spans="1:18" hidden="1" outlineLevel="2" x14ac:dyDescent="0.35">
      <c r="A1241" s="209" t="str">
        <f>'Usages mobilité'!A35</f>
        <v>Usage mobilité n°32</v>
      </c>
      <c r="B1241" s="209" t="s">
        <v>639</v>
      </c>
      <c r="C1241" s="209"/>
      <c r="D1241" s="210">
        <f>D1190*'Usages mobilité'!$BG35*(1+'Usages mobilité'!$BH35)^(D$1049-$D$1049)/1000</f>
        <v>0</v>
      </c>
      <c r="E1241" s="210">
        <f>E1190*'Usages mobilité'!$BG35*(1+'Usages mobilité'!$BH35)^(E$1049-$D$1049)/1000</f>
        <v>0</v>
      </c>
      <c r="F1241" s="210">
        <f>F1190*'Usages mobilité'!$BG35*(1+'Usages mobilité'!$BH35)^(F$1049-$D$1049)/1000</f>
        <v>0</v>
      </c>
      <c r="G1241" s="210">
        <f>G1190*'Usages mobilité'!$BG35*(1+'Usages mobilité'!$BH35)^(G$1049-$D$1049)/1000</f>
        <v>0</v>
      </c>
      <c r="H1241" s="210">
        <f>H1190*'Usages mobilité'!$BG35*(1+'Usages mobilité'!$BH35)^(H$1049-$D$1049)/1000</f>
        <v>0</v>
      </c>
      <c r="I1241" s="210">
        <f>I1190*'Usages mobilité'!$BG35*(1+'Usages mobilité'!$BH35)^(I$1049-$D$1049)/1000</f>
        <v>0</v>
      </c>
      <c r="J1241" s="210">
        <f>J1190*'Usages mobilité'!$BG35*(1+'Usages mobilité'!$BH35)^(J$1049-$D$1049)/1000</f>
        <v>0</v>
      </c>
      <c r="K1241" s="210">
        <f>K1190*'Usages mobilité'!$BG35*(1+'Usages mobilité'!$BH35)^(K$1049-$D$1049)/1000</f>
        <v>0</v>
      </c>
      <c r="L1241" s="210">
        <f>L1190*'Usages mobilité'!$BG35*(1+'Usages mobilité'!$BH35)^(L$1049-$D$1049)/1000</f>
        <v>0</v>
      </c>
      <c r="M1241" s="210">
        <f>M1190*'Usages mobilité'!$BG35*(1+'Usages mobilité'!$BH35)^(M$1049-$D$1049)/1000</f>
        <v>0</v>
      </c>
      <c r="N1241" s="210">
        <f>N1190*'Usages mobilité'!$BG35*(1+'Usages mobilité'!$BH35)^(N$1049-$D$1049)/1000</f>
        <v>0</v>
      </c>
      <c r="O1241" s="210">
        <f>O1190*'Usages mobilité'!$BG35*(1+'Usages mobilité'!$BH35)^(O$1049-$D$1049)/1000</f>
        <v>0</v>
      </c>
      <c r="P1241" s="210">
        <f>P1190*'Usages mobilité'!$BG35*(1+'Usages mobilité'!$BH35)^(P$1049-$D$1049)/1000</f>
        <v>0</v>
      </c>
      <c r="Q1241" s="210">
        <f>Q1190*'Usages mobilité'!$BG35*(1+'Usages mobilité'!$BH35)^(Q$1049-$D$1049)/1000</f>
        <v>0</v>
      </c>
      <c r="R1241" s="210">
        <f>R1190*'Usages mobilité'!$BG35*(1+'Usages mobilité'!$BH35)^(R$1049-$D$1049)/1000</f>
        <v>0</v>
      </c>
    </row>
    <row r="1242" spans="1:18" hidden="1" outlineLevel="2" x14ac:dyDescent="0.35">
      <c r="A1242" s="209" t="str">
        <f>'Usages mobilité'!A36</f>
        <v>Usage mobilité n°33</v>
      </c>
      <c r="B1242" s="209" t="s">
        <v>639</v>
      </c>
      <c r="C1242" s="209"/>
      <c r="D1242" s="210">
        <f>D1191*'Usages mobilité'!$BG36*(1+'Usages mobilité'!$BH36)^(D$1049-$D$1049)/1000</f>
        <v>0</v>
      </c>
      <c r="E1242" s="210">
        <f>E1191*'Usages mobilité'!$BG36*(1+'Usages mobilité'!$BH36)^(E$1049-$D$1049)/1000</f>
        <v>0</v>
      </c>
      <c r="F1242" s="210">
        <f>F1191*'Usages mobilité'!$BG36*(1+'Usages mobilité'!$BH36)^(F$1049-$D$1049)/1000</f>
        <v>0</v>
      </c>
      <c r="G1242" s="210">
        <f>G1191*'Usages mobilité'!$BG36*(1+'Usages mobilité'!$BH36)^(G$1049-$D$1049)/1000</f>
        <v>0</v>
      </c>
      <c r="H1242" s="210">
        <f>H1191*'Usages mobilité'!$BG36*(1+'Usages mobilité'!$BH36)^(H$1049-$D$1049)/1000</f>
        <v>0</v>
      </c>
      <c r="I1242" s="210">
        <f>I1191*'Usages mobilité'!$BG36*(1+'Usages mobilité'!$BH36)^(I$1049-$D$1049)/1000</f>
        <v>0</v>
      </c>
      <c r="J1242" s="210">
        <f>J1191*'Usages mobilité'!$BG36*(1+'Usages mobilité'!$BH36)^(J$1049-$D$1049)/1000</f>
        <v>0</v>
      </c>
      <c r="K1242" s="210">
        <f>K1191*'Usages mobilité'!$BG36*(1+'Usages mobilité'!$BH36)^(K$1049-$D$1049)/1000</f>
        <v>0</v>
      </c>
      <c r="L1242" s="210">
        <f>L1191*'Usages mobilité'!$BG36*(1+'Usages mobilité'!$BH36)^(L$1049-$D$1049)/1000</f>
        <v>0</v>
      </c>
      <c r="M1242" s="210">
        <f>M1191*'Usages mobilité'!$BG36*(1+'Usages mobilité'!$BH36)^(M$1049-$D$1049)/1000</f>
        <v>0</v>
      </c>
      <c r="N1242" s="210">
        <f>N1191*'Usages mobilité'!$BG36*(1+'Usages mobilité'!$BH36)^(N$1049-$D$1049)/1000</f>
        <v>0</v>
      </c>
      <c r="O1242" s="210">
        <f>O1191*'Usages mobilité'!$BG36*(1+'Usages mobilité'!$BH36)^(O$1049-$D$1049)/1000</f>
        <v>0</v>
      </c>
      <c r="P1242" s="210">
        <f>P1191*'Usages mobilité'!$BG36*(1+'Usages mobilité'!$BH36)^(P$1049-$D$1049)/1000</f>
        <v>0</v>
      </c>
      <c r="Q1242" s="210">
        <f>Q1191*'Usages mobilité'!$BG36*(1+'Usages mobilité'!$BH36)^(Q$1049-$D$1049)/1000</f>
        <v>0</v>
      </c>
      <c r="R1242" s="210">
        <f>R1191*'Usages mobilité'!$BG36*(1+'Usages mobilité'!$BH36)^(R$1049-$D$1049)/1000</f>
        <v>0</v>
      </c>
    </row>
    <row r="1243" spans="1:18" hidden="1" outlineLevel="2" x14ac:dyDescent="0.35">
      <c r="A1243" s="209" t="str">
        <f>'Usages mobilité'!A37</f>
        <v>Usage mobilité n°34</v>
      </c>
      <c r="B1243" s="209" t="s">
        <v>639</v>
      </c>
      <c r="C1243" s="209"/>
      <c r="D1243" s="210">
        <f>D1192*'Usages mobilité'!$BG37*(1+'Usages mobilité'!$BH37)^(D$1049-$D$1049)/1000</f>
        <v>0</v>
      </c>
      <c r="E1243" s="210">
        <f>E1192*'Usages mobilité'!$BG37*(1+'Usages mobilité'!$BH37)^(E$1049-$D$1049)/1000</f>
        <v>0</v>
      </c>
      <c r="F1243" s="210">
        <f>F1192*'Usages mobilité'!$BG37*(1+'Usages mobilité'!$BH37)^(F$1049-$D$1049)/1000</f>
        <v>0</v>
      </c>
      <c r="G1243" s="210">
        <f>G1192*'Usages mobilité'!$BG37*(1+'Usages mobilité'!$BH37)^(G$1049-$D$1049)/1000</f>
        <v>0</v>
      </c>
      <c r="H1243" s="210">
        <f>H1192*'Usages mobilité'!$BG37*(1+'Usages mobilité'!$BH37)^(H$1049-$D$1049)/1000</f>
        <v>0</v>
      </c>
      <c r="I1243" s="210">
        <f>I1192*'Usages mobilité'!$BG37*(1+'Usages mobilité'!$BH37)^(I$1049-$D$1049)/1000</f>
        <v>0</v>
      </c>
      <c r="J1243" s="210">
        <f>J1192*'Usages mobilité'!$BG37*(1+'Usages mobilité'!$BH37)^(J$1049-$D$1049)/1000</f>
        <v>0</v>
      </c>
      <c r="K1243" s="210">
        <f>K1192*'Usages mobilité'!$BG37*(1+'Usages mobilité'!$BH37)^(K$1049-$D$1049)/1000</f>
        <v>0</v>
      </c>
      <c r="L1243" s="210">
        <f>L1192*'Usages mobilité'!$BG37*(1+'Usages mobilité'!$BH37)^(L$1049-$D$1049)/1000</f>
        <v>0</v>
      </c>
      <c r="M1243" s="210">
        <f>M1192*'Usages mobilité'!$BG37*(1+'Usages mobilité'!$BH37)^(M$1049-$D$1049)/1000</f>
        <v>0</v>
      </c>
      <c r="N1243" s="210">
        <f>N1192*'Usages mobilité'!$BG37*(1+'Usages mobilité'!$BH37)^(N$1049-$D$1049)/1000</f>
        <v>0</v>
      </c>
      <c r="O1243" s="210">
        <f>O1192*'Usages mobilité'!$BG37*(1+'Usages mobilité'!$BH37)^(O$1049-$D$1049)/1000</f>
        <v>0</v>
      </c>
      <c r="P1243" s="210">
        <f>P1192*'Usages mobilité'!$BG37*(1+'Usages mobilité'!$BH37)^(P$1049-$D$1049)/1000</f>
        <v>0</v>
      </c>
      <c r="Q1243" s="210">
        <f>Q1192*'Usages mobilité'!$BG37*(1+'Usages mobilité'!$BH37)^(Q$1049-$D$1049)/1000</f>
        <v>0</v>
      </c>
      <c r="R1243" s="210">
        <f>R1192*'Usages mobilité'!$BG37*(1+'Usages mobilité'!$BH37)^(R$1049-$D$1049)/1000</f>
        <v>0</v>
      </c>
    </row>
    <row r="1244" spans="1:18" hidden="1" outlineLevel="2" x14ac:dyDescent="0.35">
      <c r="A1244" s="209" t="str">
        <f>'Usages mobilité'!A38</f>
        <v>Usage mobilité n°35</v>
      </c>
      <c r="B1244" s="209" t="s">
        <v>639</v>
      </c>
      <c r="C1244" s="209"/>
      <c r="D1244" s="210">
        <f>D1193*'Usages mobilité'!$BG38*(1+'Usages mobilité'!$BH38)^(D$1049-$D$1049)/1000</f>
        <v>0</v>
      </c>
      <c r="E1244" s="210">
        <f>E1193*'Usages mobilité'!$BG38*(1+'Usages mobilité'!$BH38)^(E$1049-$D$1049)/1000</f>
        <v>0</v>
      </c>
      <c r="F1244" s="210">
        <f>F1193*'Usages mobilité'!$BG38*(1+'Usages mobilité'!$BH38)^(F$1049-$D$1049)/1000</f>
        <v>0</v>
      </c>
      <c r="G1244" s="210">
        <f>G1193*'Usages mobilité'!$BG38*(1+'Usages mobilité'!$BH38)^(G$1049-$D$1049)/1000</f>
        <v>0</v>
      </c>
      <c r="H1244" s="210">
        <f>H1193*'Usages mobilité'!$BG38*(1+'Usages mobilité'!$BH38)^(H$1049-$D$1049)/1000</f>
        <v>0</v>
      </c>
      <c r="I1244" s="210">
        <f>I1193*'Usages mobilité'!$BG38*(1+'Usages mobilité'!$BH38)^(I$1049-$D$1049)/1000</f>
        <v>0</v>
      </c>
      <c r="J1244" s="210">
        <f>J1193*'Usages mobilité'!$BG38*(1+'Usages mobilité'!$BH38)^(J$1049-$D$1049)/1000</f>
        <v>0</v>
      </c>
      <c r="K1244" s="210">
        <f>K1193*'Usages mobilité'!$BG38*(1+'Usages mobilité'!$BH38)^(K$1049-$D$1049)/1000</f>
        <v>0</v>
      </c>
      <c r="L1244" s="210">
        <f>L1193*'Usages mobilité'!$BG38*(1+'Usages mobilité'!$BH38)^(L$1049-$D$1049)/1000</f>
        <v>0</v>
      </c>
      <c r="M1244" s="210">
        <f>M1193*'Usages mobilité'!$BG38*(1+'Usages mobilité'!$BH38)^(M$1049-$D$1049)/1000</f>
        <v>0</v>
      </c>
      <c r="N1244" s="210">
        <f>N1193*'Usages mobilité'!$BG38*(1+'Usages mobilité'!$BH38)^(N$1049-$D$1049)/1000</f>
        <v>0</v>
      </c>
      <c r="O1244" s="210">
        <f>O1193*'Usages mobilité'!$BG38*(1+'Usages mobilité'!$BH38)^(O$1049-$D$1049)/1000</f>
        <v>0</v>
      </c>
      <c r="P1244" s="210">
        <f>P1193*'Usages mobilité'!$BG38*(1+'Usages mobilité'!$BH38)^(P$1049-$D$1049)/1000</f>
        <v>0</v>
      </c>
      <c r="Q1244" s="210">
        <f>Q1193*'Usages mobilité'!$BG38*(1+'Usages mobilité'!$BH38)^(Q$1049-$D$1049)/1000</f>
        <v>0</v>
      </c>
      <c r="R1244" s="210">
        <f>R1193*'Usages mobilité'!$BG38*(1+'Usages mobilité'!$BH38)^(R$1049-$D$1049)/1000</f>
        <v>0</v>
      </c>
    </row>
    <row r="1245" spans="1:18" hidden="1" outlineLevel="2" x14ac:dyDescent="0.35">
      <c r="A1245" s="209" t="str">
        <f>'Usages mobilité'!A39</f>
        <v>Usage mobilité n°36</v>
      </c>
      <c r="B1245" s="209" t="s">
        <v>639</v>
      </c>
      <c r="C1245" s="209"/>
      <c r="D1245" s="210">
        <f>D1194*'Usages mobilité'!$BG39*(1+'Usages mobilité'!$BH39)^(D$1049-$D$1049)/1000</f>
        <v>0</v>
      </c>
      <c r="E1245" s="210">
        <f>E1194*'Usages mobilité'!$BG39*(1+'Usages mobilité'!$BH39)^(E$1049-$D$1049)/1000</f>
        <v>0</v>
      </c>
      <c r="F1245" s="210">
        <f>F1194*'Usages mobilité'!$BG39*(1+'Usages mobilité'!$BH39)^(F$1049-$D$1049)/1000</f>
        <v>0</v>
      </c>
      <c r="G1245" s="210">
        <f>G1194*'Usages mobilité'!$BG39*(1+'Usages mobilité'!$BH39)^(G$1049-$D$1049)/1000</f>
        <v>0</v>
      </c>
      <c r="H1245" s="210">
        <f>H1194*'Usages mobilité'!$BG39*(1+'Usages mobilité'!$BH39)^(H$1049-$D$1049)/1000</f>
        <v>0</v>
      </c>
      <c r="I1245" s="210">
        <f>I1194*'Usages mobilité'!$BG39*(1+'Usages mobilité'!$BH39)^(I$1049-$D$1049)/1000</f>
        <v>0</v>
      </c>
      <c r="J1245" s="210">
        <f>J1194*'Usages mobilité'!$BG39*(1+'Usages mobilité'!$BH39)^(J$1049-$D$1049)/1000</f>
        <v>0</v>
      </c>
      <c r="K1245" s="210">
        <f>K1194*'Usages mobilité'!$BG39*(1+'Usages mobilité'!$BH39)^(K$1049-$D$1049)/1000</f>
        <v>0</v>
      </c>
      <c r="L1245" s="210">
        <f>L1194*'Usages mobilité'!$BG39*(1+'Usages mobilité'!$BH39)^(L$1049-$D$1049)/1000</f>
        <v>0</v>
      </c>
      <c r="M1245" s="210">
        <f>M1194*'Usages mobilité'!$BG39*(1+'Usages mobilité'!$BH39)^(M$1049-$D$1049)/1000</f>
        <v>0</v>
      </c>
      <c r="N1245" s="210">
        <f>N1194*'Usages mobilité'!$BG39*(1+'Usages mobilité'!$BH39)^(N$1049-$D$1049)/1000</f>
        <v>0</v>
      </c>
      <c r="O1245" s="210">
        <f>O1194*'Usages mobilité'!$BG39*(1+'Usages mobilité'!$BH39)^(O$1049-$D$1049)/1000</f>
        <v>0</v>
      </c>
      <c r="P1245" s="210">
        <f>P1194*'Usages mobilité'!$BG39*(1+'Usages mobilité'!$BH39)^(P$1049-$D$1049)/1000</f>
        <v>0</v>
      </c>
      <c r="Q1245" s="210">
        <f>Q1194*'Usages mobilité'!$BG39*(1+'Usages mobilité'!$BH39)^(Q$1049-$D$1049)/1000</f>
        <v>0</v>
      </c>
      <c r="R1245" s="210">
        <f>R1194*'Usages mobilité'!$BG39*(1+'Usages mobilité'!$BH39)^(R$1049-$D$1049)/1000</f>
        <v>0</v>
      </c>
    </row>
    <row r="1246" spans="1:18" hidden="1" outlineLevel="2" x14ac:dyDescent="0.35">
      <c r="A1246" s="209" t="str">
        <f>'Usages mobilité'!A40</f>
        <v>Usage mobilité n°37</v>
      </c>
      <c r="B1246" s="209" t="s">
        <v>639</v>
      </c>
      <c r="C1246" s="209"/>
      <c r="D1246" s="210">
        <f>D1195*'Usages mobilité'!$BG40*(1+'Usages mobilité'!$BH40)^(D$1049-$D$1049)/1000</f>
        <v>0</v>
      </c>
      <c r="E1246" s="210">
        <f>E1195*'Usages mobilité'!$BG40*(1+'Usages mobilité'!$BH40)^(E$1049-$D$1049)/1000</f>
        <v>0</v>
      </c>
      <c r="F1246" s="210">
        <f>F1195*'Usages mobilité'!$BG40*(1+'Usages mobilité'!$BH40)^(F$1049-$D$1049)/1000</f>
        <v>0</v>
      </c>
      <c r="G1246" s="210">
        <f>G1195*'Usages mobilité'!$BG40*(1+'Usages mobilité'!$BH40)^(G$1049-$D$1049)/1000</f>
        <v>0</v>
      </c>
      <c r="H1246" s="210">
        <f>H1195*'Usages mobilité'!$BG40*(1+'Usages mobilité'!$BH40)^(H$1049-$D$1049)/1000</f>
        <v>0</v>
      </c>
      <c r="I1246" s="210">
        <f>I1195*'Usages mobilité'!$BG40*(1+'Usages mobilité'!$BH40)^(I$1049-$D$1049)/1000</f>
        <v>0</v>
      </c>
      <c r="J1246" s="210">
        <f>J1195*'Usages mobilité'!$BG40*(1+'Usages mobilité'!$BH40)^(J$1049-$D$1049)/1000</f>
        <v>0</v>
      </c>
      <c r="K1246" s="210">
        <f>K1195*'Usages mobilité'!$BG40*(1+'Usages mobilité'!$BH40)^(K$1049-$D$1049)/1000</f>
        <v>0</v>
      </c>
      <c r="L1246" s="210">
        <f>L1195*'Usages mobilité'!$BG40*(1+'Usages mobilité'!$BH40)^(L$1049-$D$1049)/1000</f>
        <v>0</v>
      </c>
      <c r="M1246" s="210">
        <f>M1195*'Usages mobilité'!$BG40*(1+'Usages mobilité'!$BH40)^(M$1049-$D$1049)/1000</f>
        <v>0</v>
      </c>
      <c r="N1246" s="210">
        <f>N1195*'Usages mobilité'!$BG40*(1+'Usages mobilité'!$BH40)^(N$1049-$D$1049)/1000</f>
        <v>0</v>
      </c>
      <c r="O1246" s="210">
        <f>O1195*'Usages mobilité'!$BG40*(1+'Usages mobilité'!$BH40)^(O$1049-$D$1049)/1000</f>
        <v>0</v>
      </c>
      <c r="P1246" s="210">
        <f>P1195*'Usages mobilité'!$BG40*(1+'Usages mobilité'!$BH40)^(P$1049-$D$1049)/1000</f>
        <v>0</v>
      </c>
      <c r="Q1246" s="210">
        <f>Q1195*'Usages mobilité'!$BG40*(1+'Usages mobilité'!$BH40)^(Q$1049-$D$1049)/1000</f>
        <v>0</v>
      </c>
      <c r="R1246" s="210">
        <f>R1195*'Usages mobilité'!$BG40*(1+'Usages mobilité'!$BH40)^(R$1049-$D$1049)/1000</f>
        <v>0</v>
      </c>
    </row>
    <row r="1247" spans="1:18" hidden="1" outlineLevel="2" x14ac:dyDescent="0.35">
      <c r="A1247" s="209" t="str">
        <f>'Usages mobilité'!A41</f>
        <v>Usage mobilité n°38</v>
      </c>
      <c r="B1247" s="209" t="s">
        <v>639</v>
      </c>
      <c r="C1247" s="209"/>
      <c r="D1247" s="210">
        <f>D1196*'Usages mobilité'!$BG41*(1+'Usages mobilité'!$BH41)^(D$1049-$D$1049)/1000</f>
        <v>0</v>
      </c>
      <c r="E1247" s="210">
        <f>E1196*'Usages mobilité'!$BG41*(1+'Usages mobilité'!$BH41)^(E$1049-$D$1049)/1000</f>
        <v>0</v>
      </c>
      <c r="F1247" s="210">
        <f>F1196*'Usages mobilité'!$BG41*(1+'Usages mobilité'!$BH41)^(F$1049-$D$1049)/1000</f>
        <v>0</v>
      </c>
      <c r="G1247" s="210">
        <f>G1196*'Usages mobilité'!$BG41*(1+'Usages mobilité'!$BH41)^(G$1049-$D$1049)/1000</f>
        <v>0</v>
      </c>
      <c r="H1247" s="210">
        <f>H1196*'Usages mobilité'!$BG41*(1+'Usages mobilité'!$BH41)^(H$1049-$D$1049)/1000</f>
        <v>0</v>
      </c>
      <c r="I1247" s="210">
        <f>I1196*'Usages mobilité'!$BG41*(1+'Usages mobilité'!$BH41)^(I$1049-$D$1049)/1000</f>
        <v>0</v>
      </c>
      <c r="J1247" s="210">
        <f>J1196*'Usages mobilité'!$BG41*(1+'Usages mobilité'!$BH41)^(J$1049-$D$1049)/1000</f>
        <v>0</v>
      </c>
      <c r="K1247" s="210">
        <f>K1196*'Usages mobilité'!$BG41*(1+'Usages mobilité'!$BH41)^(K$1049-$D$1049)/1000</f>
        <v>0</v>
      </c>
      <c r="L1247" s="210">
        <f>L1196*'Usages mobilité'!$BG41*(1+'Usages mobilité'!$BH41)^(L$1049-$D$1049)/1000</f>
        <v>0</v>
      </c>
      <c r="M1247" s="210">
        <f>M1196*'Usages mobilité'!$BG41*(1+'Usages mobilité'!$BH41)^(M$1049-$D$1049)/1000</f>
        <v>0</v>
      </c>
      <c r="N1247" s="210">
        <f>N1196*'Usages mobilité'!$BG41*(1+'Usages mobilité'!$BH41)^(N$1049-$D$1049)/1000</f>
        <v>0</v>
      </c>
      <c r="O1247" s="210">
        <f>O1196*'Usages mobilité'!$BG41*(1+'Usages mobilité'!$BH41)^(O$1049-$D$1049)/1000</f>
        <v>0</v>
      </c>
      <c r="P1247" s="210">
        <f>P1196*'Usages mobilité'!$BG41*(1+'Usages mobilité'!$BH41)^(P$1049-$D$1049)/1000</f>
        <v>0</v>
      </c>
      <c r="Q1247" s="210">
        <f>Q1196*'Usages mobilité'!$BG41*(1+'Usages mobilité'!$BH41)^(Q$1049-$D$1049)/1000</f>
        <v>0</v>
      </c>
      <c r="R1247" s="210">
        <f>R1196*'Usages mobilité'!$BG41*(1+'Usages mobilité'!$BH41)^(R$1049-$D$1049)/1000</f>
        <v>0</v>
      </c>
    </row>
    <row r="1248" spans="1:18" hidden="1" outlineLevel="2" x14ac:dyDescent="0.35">
      <c r="A1248" s="209" t="str">
        <f>'Usages mobilité'!A42</f>
        <v>Usage mobilité n°39</v>
      </c>
      <c r="B1248" s="209" t="s">
        <v>639</v>
      </c>
      <c r="C1248" s="209"/>
      <c r="D1248" s="210">
        <f>D1197*'Usages mobilité'!$BG42*(1+'Usages mobilité'!$BH42)^(D$1049-$D$1049)/1000</f>
        <v>0</v>
      </c>
      <c r="E1248" s="210">
        <f>E1197*'Usages mobilité'!$BG42*(1+'Usages mobilité'!$BH42)^(E$1049-$D$1049)/1000</f>
        <v>0</v>
      </c>
      <c r="F1248" s="210">
        <f>F1197*'Usages mobilité'!$BG42*(1+'Usages mobilité'!$BH42)^(F$1049-$D$1049)/1000</f>
        <v>0</v>
      </c>
      <c r="G1248" s="210">
        <f>G1197*'Usages mobilité'!$BG42*(1+'Usages mobilité'!$BH42)^(G$1049-$D$1049)/1000</f>
        <v>0</v>
      </c>
      <c r="H1248" s="210">
        <f>H1197*'Usages mobilité'!$BG42*(1+'Usages mobilité'!$BH42)^(H$1049-$D$1049)/1000</f>
        <v>0</v>
      </c>
      <c r="I1248" s="210">
        <f>I1197*'Usages mobilité'!$BG42*(1+'Usages mobilité'!$BH42)^(I$1049-$D$1049)/1000</f>
        <v>0</v>
      </c>
      <c r="J1248" s="210">
        <f>J1197*'Usages mobilité'!$BG42*(1+'Usages mobilité'!$BH42)^(J$1049-$D$1049)/1000</f>
        <v>0</v>
      </c>
      <c r="K1248" s="210">
        <f>K1197*'Usages mobilité'!$BG42*(1+'Usages mobilité'!$BH42)^(K$1049-$D$1049)/1000</f>
        <v>0</v>
      </c>
      <c r="L1248" s="210">
        <f>L1197*'Usages mobilité'!$BG42*(1+'Usages mobilité'!$BH42)^(L$1049-$D$1049)/1000</f>
        <v>0</v>
      </c>
      <c r="M1248" s="210">
        <f>M1197*'Usages mobilité'!$BG42*(1+'Usages mobilité'!$BH42)^(M$1049-$D$1049)/1000</f>
        <v>0</v>
      </c>
      <c r="N1248" s="210">
        <f>N1197*'Usages mobilité'!$BG42*(1+'Usages mobilité'!$BH42)^(N$1049-$D$1049)/1000</f>
        <v>0</v>
      </c>
      <c r="O1248" s="210">
        <f>O1197*'Usages mobilité'!$BG42*(1+'Usages mobilité'!$BH42)^(O$1049-$D$1049)/1000</f>
        <v>0</v>
      </c>
      <c r="P1248" s="210">
        <f>P1197*'Usages mobilité'!$BG42*(1+'Usages mobilité'!$BH42)^(P$1049-$D$1049)/1000</f>
        <v>0</v>
      </c>
      <c r="Q1248" s="210">
        <f>Q1197*'Usages mobilité'!$BG42*(1+'Usages mobilité'!$BH42)^(Q$1049-$D$1049)/1000</f>
        <v>0</v>
      </c>
      <c r="R1248" s="210">
        <f>R1197*'Usages mobilité'!$BG42*(1+'Usages mobilité'!$BH42)^(R$1049-$D$1049)/1000</f>
        <v>0</v>
      </c>
    </row>
    <row r="1249" spans="1:18" hidden="1" outlineLevel="2" x14ac:dyDescent="0.35">
      <c r="A1249" s="209" t="str">
        <f>'Usages mobilité'!A43</f>
        <v>Usage mobilité n°40</v>
      </c>
      <c r="B1249" s="209" t="s">
        <v>639</v>
      </c>
      <c r="C1249" s="209"/>
      <c r="D1249" s="210">
        <f>D1198*'Usages mobilité'!$BG43*(1+'Usages mobilité'!$BH43)^(D$1049-$D$1049)/1000</f>
        <v>0</v>
      </c>
      <c r="E1249" s="210">
        <f>E1198*'Usages mobilité'!$BG43*(1+'Usages mobilité'!$BH43)^(E$1049-$D$1049)/1000</f>
        <v>0</v>
      </c>
      <c r="F1249" s="210">
        <f>F1198*'Usages mobilité'!$BG43*(1+'Usages mobilité'!$BH43)^(F$1049-$D$1049)/1000</f>
        <v>0</v>
      </c>
      <c r="G1249" s="210">
        <f>G1198*'Usages mobilité'!$BG43*(1+'Usages mobilité'!$BH43)^(G$1049-$D$1049)/1000</f>
        <v>0</v>
      </c>
      <c r="H1249" s="210">
        <f>H1198*'Usages mobilité'!$BG43*(1+'Usages mobilité'!$BH43)^(H$1049-$D$1049)/1000</f>
        <v>0</v>
      </c>
      <c r="I1249" s="210">
        <f>I1198*'Usages mobilité'!$BG43*(1+'Usages mobilité'!$BH43)^(I$1049-$D$1049)/1000</f>
        <v>0</v>
      </c>
      <c r="J1249" s="210">
        <f>J1198*'Usages mobilité'!$BG43*(1+'Usages mobilité'!$BH43)^(J$1049-$D$1049)/1000</f>
        <v>0</v>
      </c>
      <c r="K1249" s="210">
        <f>K1198*'Usages mobilité'!$BG43*(1+'Usages mobilité'!$BH43)^(K$1049-$D$1049)/1000</f>
        <v>0</v>
      </c>
      <c r="L1249" s="210">
        <f>L1198*'Usages mobilité'!$BG43*(1+'Usages mobilité'!$BH43)^(L$1049-$D$1049)/1000</f>
        <v>0</v>
      </c>
      <c r="M1249" s="210">
        <f>M1198*'Usages mobilité'!$BG43*(1+'Usages mobilité'!$BH43)^(M$1049-$D$1049)/1000</f>
        <v>0</v>
      </c>
      <c r="N1249" s="210">
        <f>N1198*'Usages mobilité'!$BG43*(1+'Usages mobilité'!$BH43)^(N$1049-$D$1049)/1000</f>
        <v>0</v>
      </c>
      <c r="O1249" s="210">
        <f>O1198*'Usages mobilité'!$BG43*(1+'Usages mobilité'!$BH43)^(O$1049-$D$1049)/1000</f>
        <v>0</v>
      </c>
      <c r="P1249" s="210">
        <f>P1198*'Usages mobilité'!$BG43*(1+'Usages mobilité'!$BH43)^(P$1049-$D$1049)/1000</f>
        <v>0</v>
      </c>
      <c r="Q1249" s="210">
        <f>Q1198*'Usages mobilité'!$BG43*(1+'Usages mobilité'!$BH43)^(Q$1049-$D$1049)/1000</f>
        <v>0</v>
      </c>
      <c r="R1249" s="210">
        <f>R1198*'Usages mobilité'!$BG43*(1+'Usages mobilité'!$BH43)^(R$1049-$D$1049)/1000</f>
        <v>0</v>
      </c>
    </row>
    <row r="1250" spans="1:18" hidden="1" outlineLevel="2" x14ac:dyDescent="0.35">
      <c r="A1250" s="209" t="str">
        <f>'Usages mobilité'!A44</f>
        <v>Usage mobilité n°41</v>
      </c>
      <c r="B1250" s="209" t="s">
        <v>639</v>
      </c>
      <c r="C1250" s="209"/>
      <c r="D1250" s="210">
        <f>D1199*'Usages mobilité'!$BG44*(1+'Usages mobilité'!$BH44)^(D$1049-$D$1049)/1000</f>
        <v>0</v>
      </c>
      <c r="E1250" s="210">
        <f>E1199*'Usages mobilité'!$BG44*(1+'Usages mobilité'!$BH44)^(E$1049-$D$1049)/1000</f>
        <v>0</v>
      </c>
      <c r="F1250" s="210">
        <f>F1199*'Usages mobilité'!$BG44*(1+'Usages mobilité'!$BH44)^(F$1049-$D$1049)/1000</f>
        <v>0</v>
      </c>
      <c r="G1250" s="210">
        <f>G1199*'Usages mobilité'!$BG44*(1+'Usages mobilité'!$BH44)^(G$1049-$D$1049)/1000</f>
        <v>0</v>
      </c>
      <c r="H1250" s="210">
        <f>H1199*'Usages mobilité'!$BG44*(1+'Usages mobilité'!$BH44)^(H$1049-$D$1049)/1000</f>
        <v>0</v>
      </c>
      <c r="I1250" s="210">
        <f>I1199*'Usages mobilité'!$BG44*(1+'Usages mobilité'!$BH44)^(I$1049-$D$1049)/1000</f>
        <v>0</v>
      </c>
      <c r="J1250" s="210">
        <f>J1199*'Usages mobilité'!$BG44*(1+'Usages mobilité'!$BH44)^(J$1049-$D$1049)/1000</f>
        <v>0</v>
      </c>
      <c r="K1250" s="210">
        <f>K1199*'Usages mobilité'!$BG44*(1+'Usages mobilité'!$BH44)^(K$1049-$D$1049)/1000</f>
        <v>0</v>
      </c>
      <c r="L1250" s="210">
        <f>L1199*'Usages mobilité'!$BG44*(1+'Usages mobilité'!$BH44)^(L$1049-$D$1049)/1000</f>
        <v>0</v>
      </c>
      <c r="M1250" s="210">
        <f>M1199*'Usages mobilité'!$BG44*(1+'Usages mobilité'!$BH44)^(M$1049-$D$1049)/1000</f>
        <v>0</v>
      </c>
      <c r="N1250" s="210">
        <f>N1199*'Usages mobilité'!$BG44*(1+'Usages mobilité'!$BH44)^(N$1049-$D$1049)/1000</f>
        <v>0</v>
      </c>
      <c r="O1250" s="210">
        <f>O1199*'Usages mobilité'!$BG44*(1+'Usages mobilité'!$BH44)^(O$1049-$D$1049)/1000</f>
        <v>0</v>
      </c>
      <c r="P1250" s="210">
        <f>P1199*'Usages mobilité'!$BG44*(1+'Usages mobilité'!$BH44)^(P$1049-$D$1049)/1000</f>
        <v>0</v>
      </c>
      <c r="Q1250" s="210">
        <f>Q1199*'Usages mobilité'!$BG44*(1+'Usages mobilité'!$BH44)^(Q$1049-$D$1049)/1000</f>
        <v>0</v>
      </c>
      <c r="R1250" s="210">
        <f>R1199*'Usages mobilité'!$BG44*(1+'Usages mobilité'!$BH44)^(R$1049-$D$1049)/1000</f>
        <v>0</v>
      </c>
    </row>
    <row r="1251" spans="1:18" hidden="1" outlineLevel="2" x14ac:dyDescent="0.35">
      <c r="A1251" s="209" t="str">
        <f>'Usages mobilité'!A45</f>
        <v>Usage mobilité n°42</v>
      </c>
      <c r="B1251" s="209" t="s">
        <v>639</v>
      </c>
      <c r="C1251" s="209"/>
      <c r="D1251" s="210">
        <f>D1200*'Usages mobilité'!$BG45*(1+'Usages mobilité'!$BH45)^(D$1049-$D$1049)/1000</f>
        <v>0</v>
      </c>
      <c r="E1251" s="210">
        <f>E1200*'Usages mobilité'!$BG45*(1+'Usages mobilité'!$BH45)^(E$1049-$D$1049)/1000</f>
        <v>0</v>
      </c>
      <c r="F1251" s="210">
        <f>F1200*'Usages mobilité'!$BG45*(1+'Usages mobilité'!$BH45)^(F$1049-$D$1049)/1000</f>
        <v>0</v>
      </c>
      <c r="G1251" s="210">
        <f>G1200*'Usages mobilité'!$BG45*(1+'Usages mobilité'!$BH45)^(G$1049-$D$1049)/1000</f>
        <v>0</v>
      </c>
      <c r="H1251" s="210">
        <f>H1200*'Usages mobilité'!$BG45*(1+'Usages mobilité'!$BH45)^(H$1049-$D$1049)/1000</f>
        <v>0</v>
      </c>
      <c r="I1251" s="210">
        <f>I1200*'Usages mobilité'!$BG45*(1+'Usages mobilité'!$BH45)^(I$1049-$D$1049)/1000</f>
        <v>0</v>
      </c>
      <c r="J1251" s="210">
        <f>J1200*'Usages mobilité'!$BG45*(1+'Usages mobilité'!$BH45)^(J$1049-$D$1049)/1000</f>
        <v>0</v>
      </c>
      <c r="K1251" s="210">
        <f>K1200*'Usages mobilité'!$BG45*(1+'Usages mobilité'!$BH45)^(K$1049-$D$1049)/1000</f>
        <v>0</v>
      </c>
      <c r="L1251" s="210">
        <f>L1200*'Usages mobilité'!$BG45*(1+'Usages mobilité'!$BH45)^(L$1049-$D$1049)/1000</f>
        <v>0</v>
      </c>
      <c r="M1251" s="210">
        <f>M1200*'Usages mobilité'!$BG45*(1+'Usages mobilité'!$BH45)^(M$1049-$D$1049)/1000</f>
        <v>0</v>
      </c>
      <c r="N1251" s="210">
        <f>N1200*'Usages mobilité'!$BG45*(1+'Usages mobilité'!$BH45)^(N$1049-$D$1049)/1000</f>
        <v>0</v>
      </c>
      <c r="O1251" s="210">
        <f>O1200*'Usages mobilité'!$BG45*(1+'Usages mobilité'!$BH45)^(O$1049-$D$1049)/1000</f>
        <v>0</v>
      </c>
      <c r="P1251" s="210">
        <f>P1200*'Usages mobilité'!$BG45*(1+'Usages mobilité'!$BH45)^(P$1049-$D$1049)/1000</f>
        <v>0</v>
      </c>
      <c r="Q1251" s="210">
        <f>Q1200*'Usages mobilité'!$BG45*(1+'Usages mobilité'!$BH45)^(Q$1049-$D$1049)/1000</f>
        <v>0</v>
      </c>
      <c r="R1251" s="210">
        <f>R1200*'Usages mobilité'!$BG45*(1+'Usages mobilité'!$BH45)^(R$1049-$D$1049)/1000</f>
        <v>0</v>
      </c>
    </row>
    <row r="1252" spans="1:18" hidden="1" outlineLevel="2" x14ac:dyDescent="0.35">
      <c r="A1252" s="209" t="str">
        <f>'Usages mobilité'!A46</f>
        <v>Usage mobilité n°43</v>
      </c>
      <c r="B1252" s="209" t="s">
        <v>639</v>
      </c>
      <c r="C1252" s="209"/>
      <c r="D1252" s="210">
        <f>D1201*'Usages mobilité'!$BG46*(1+'Usages mobilité'!$BH46)^(D$1049-$D$1049)/1000</f>
        <v>0</v>
      </c>
      <c r="E1252" s="210">
        <f>E1201*'Usages mobilité'!$BG46*(1+'Usages mobilité'!$BH46)^(E$1049-$D$1049)/1000</f>
        <v>0</v>
      </c>
      <c r="F1252" s="210">
        <f>F1201*'Usages mobilité'!$BG46*(1+'Usages mobilité'!$BH46)^(F$1049-$D$1049)/1000</f>
        <v>0</v>
      </c>
      <c r="G1252" s="210">
        <f>G1201*'Usages mobilité'!$BG46*(1+'Usages mobilité'!$BH46)^(G$1049-$D$1049)/1000</f>
        <v>0</v>
      </c>
      <c r="H1252" s="210">
        <f>H1201*'Usages mobilité'!$BG46*(1+'Usages mobilité'!$BH46)^(H$1049-$D$1049)/1000</f>
        <v>0</v>
      </c>
      <c r="I1252" s="210">
        <f>I1201*'Usages mobilité'!$BG46*(1+'Usages mobilité'!$BH46)^(I$1049-$D$1049)/1000</f>
        <v>0</v>
      </c>
      <c r="J1252" s="210">
        <f>J1201*'Usages mobilité'!$BG46*(1+'Usages mobilité'!$BH46)^(J$1049-$D$1049)/1000</f>
        <v>0</v>
      </c>
      <c r="K1252" s="210">
        <f>K1201*'Usages mobilité'!$BG46*(1+'Usages mobilité'!$BH46)^(K$1049-$D$1049)/1000</f>
        <v>0</v>
      </c>
      <c r="L1252" s="210">
        <f>L1201*'Usages mobilité'!$BG46*(1+'Usages mobilité'!$BH46)^(L$1049-$D$1049)/1000</f>
        <v>0</v>
      </c>
      <c r="M1252" s="210">
        <f>M1201*'Usages mobilité'!$BG46*(1+'Usages mobilité'!$BH46)^(M$1049-$D$1049)/1000</f>
        <v>0</v>
      </c>
      <c r="N1252" s="210">
        <f>N1201*'Usages mobilité'!$BG46*(1+'Usages mobilité'!$BH46)^(N$1049-$D$1049)/1000</f>
        <v>0</v>
      </c>
      <c r="O1252" s="210">
        <f>O1201*'Usages mobilité'!$BG46*(1+'Usages mobilité'!$BH46)^(O$1049-$D$1049)/1000</f>
        <v>0</v>
      </c>
      <c r="P1252" s="210">
        <f>P1201*'Usages mobilité'!$BG46*(1+'Usages mobilité'!$BH46)^(P$1049-$D$1049)/1000</f>
        <v>0</v>
      </c>
      <c r="Q1252" s="210">
        <f>Q1201*'Usages mobilité'!$BG46*(1+'Usages mobilité'!$BH46)^(Q$1049-$D$1049)/1000</f>
        <v>0</v>
      </c>
      <c r="R1252" s="210">
        <f>R1201*'Usages mobilité'!$BG46*(1+'Usages mobilité'!$BH46)^(R$1049-$D$1049)/1000</f>
        <v>0</v>
      </c>
    </row>
    <row r="1253" spans="1:18" hidden="1" outlineLevel="2" x14ac:dyDescent="0.35">
      <c r="A1253" s="209" t="str">
        <f>'Usages mobilité'!A47</f>
        <v>Usage mobilité n°44</v>
      </c>
      <c r="B1253" s="209" t="s">
        <v>639</v>
      </c>
      <c r="C1253" s="209"/>
      <c r="D1253" s="210">
        <f>D1202*'Usages mobilité'!$BG47*(1+'Usages mobilité'!$BH47)^(D$1049-$D$1049)/1000</f>
        <v>0</v>
      </c>
      <c r="E1253" s="210">
        <f>E1202*'Usages mobilité'!$BG47*(1+'Usages mobilité'!$BH47)^(E$1049-$D$1049)/1000</f>
        <v>0</v>
      </c>
      <c r="F1253" s="210">
        <f>F1202*'Usages mobilité'!$BG47*(1+'Usages mobilité'!$BH47)^(F$1049-$D$1049)/1000</f>
        <v>0</v>
      </c>
      <c r="G1253" s="210">
        <f>G1202*'Usages mobilité'!$BG47*(1+'Usages mobilité'!$BH47)^(G$1049-$D$1049)/1000</f>
        <v>0</v>
      </c>
      <c r="H1253" s="210">
        <f>H1202*'Usages mobilité'!$BG47*(1+'Usages mobilité'!$BH47)^(H$1049-$D$1049)/1000</f>
        <v>0</v>
      </c>
      <c r="I1253" s="210">
        <f>I1202*'Usages mobilité'!$BG47*(1+'Usages mobilité'!$BH47)^(I$1049-$D$1049)/1000</f>
        <v>0</v>
      </c>
      <c r="J1253" s="210">
        <f>J1202*'Usages mobilité'!$BG47*(1+'Usages mobilité'!$BH47)^(J$1049-$D$1049)/1000</f>
        <v>0</v>
      </c>
      <c r="K1253" s="210">
        <f>K1202*'Usages mobilité'!$BG47*(1+'Usages mobilité'!$BH47)^(K$1049-$D$1049)/1000</f>
        <v>0</v>
      </c>
      <c r="L1253" s="210">
        <f>L1202*'Usages mobilité'!$BG47*(1+'Usages mobilité'!$BH47)^(L$1049-$D$1049)/1000</f>
        <v>0</v>
      </c>
      <c r="M1253" s="210">
        <f>M1202*'Usages mobilité'!$BG47*(1+'Usages mobilité'!$BH47)^(M$1049-$D$1049)/1000</f>
        <v>0</v>
      </c>
      <c r="N1253" s="210">
        <f>N1202*'Usages mobilité'!$BG47*(1+'Usages mobilité'!$BH47)^(N$1049-$D$1049)/1000</f>
        <v>0</v>
      </c>
      <c r="O1253" s="210">
        <f>O1202*'Usages mobilité'!$BG47*(1+'Usages mobilité'!$BH47)^(O$1049-$D$1049)/1000</f>
        <v>0</v>
      </c>
      <c r="P1253" s="210">
        <f>P1202*'Usages mobilité'!$BG47*(1+'Usages mobilité'!$BH47)^(P$1049-$D$1049)/1000</f>
        <v>0</v>
      </c>
      <c r="Q1253" s="210">
        <f>Q1202*'Usages mobilité'!$BG47*(1+'Usages mobilité'!$BH47)^(Q$1049-$D$1049)/1000</f>
        <v>0</v>
      </c>
      <c r="R1253" s="210">
        <f>R1202*'Usages mobilité'!$BG47*(1+'Usages mobilité'!$BH47)^(R$1049-$D$1049)/1000</f>
        <v>0</v>
      </c>
    </row>
    <row r="1254" spans="1:18" hidden="1" outlineLevel="2" x14ac:dyDescent="0.35">
      <c r="A1254" s="209" t="str">
        <f>'Usages mobilité'!A48</f>
        <v>Usage mobilité n°45</v>
      </c>
      <c r="B1254" s="209" t="s">
        <v>639</v>
      </c>
      <c r="C1254" s="209"/>
      <c r="D1254" s="210">
        <f>D1203*'Usages mobilité'!$BG48*(1+'Usages mobilité'!$BH48)^(D$1049-$D$1049)/1000</f>
        <v>0</v>
      </c>
      <c r="E1254" s="210">
        <f>E1203*'Usages mobilité'!$BG48*(1+'Usages mobilité'!$BH48)^(E$1049-$D$1049)/1000</f>
        <v>0</v>
      </c>
      <c r="F1254" s="210">
        <f>F1203*'Usages mobilité'!$BG48*(1+'Usages mobilité'!$BH48)^(F$1049-$D$1049)/1000</f>
        <v>0</v>
      </c>
      <c r="G1254" s="210">
        <f>G1203*'Usages mobilité'!$BG48*(1+'Usages mobilité'!$BH48)^(G$1049-$D$1049)/1000</f>
        <v>0</v>
      </c>
      <c r="H1254" s="210">
        <f>H1203*'Usages mobilité'!$BG48*(1+'Usages mobilité'!$BH48)^(H$1049-$D$1049)/1000</f>
        <v>0</v>
      </c>
      <c r="I1254" s="210">
        <f>I1203*'Usages mobilité'!$BG48*(1+'Usages mobilité'!$BH48)^(I$1049-$D$1049)/1000</f>
        <v>0</v>
      </c>
      <c r="J1254" s="210">
        <f>J1203*'Usages mobilité'!$BG48*(1+'Usages mobilité'!$BH48)^(J$1049-$D$1049)/1000</f>
        <v>0</v>
      </c>
      <c r="K1254" s="210">
        <f>K1203*'Usages mobilité'!$BG48*(1+'Usages mobilité'!$BH48)^(K$1049-$D$1049)/1000</f>
        <v>0</v>
      </c>
      <c r="L1254" s="210">
        <f>L1203*'Usages mobilité'!$BG48*(1+'Usages mobilité'!$BH48)^(L$1049-$D$1049)/1000</f>
        <v>0</v>
      </c>
      <c r="M1254" s="210">
        <f>M1203*'Usages mobilité'!$BG48*(1+'Usages mobilité'!$BH48)^(M$1049-$D$1049)/1000</f>
        <v>0</v>
      </c>
      <c r="N1254" s="210">
        <f>N1203*'Usages mobilité'!$BG48*(1+'Usages mobilité'!$BH48)^(N$1049-$D$1049)/1000</f>
        <v>0</v>
      </c>
      <c r="O1254" s="210">
        <f>O1203*'Usages mobilité'!$BG48*(1+'Usages mobilité'!$BH48)^(O$1049-$D$1049)/1000</f>
        <v>0</v>
      </c>
      <c r="P1254" s="210">
        <f>P1203*'Usages mobilité'!$BG48*(1+'Usages mobilité'!$BH48)^(P$1049-$D$1049)/1000</f>
        <v>0</v>
      </c>
      <c r="Q1254" s="210">
        <f>Q1203*'Usages mobilité'!$BG48*(1+'Usages mobilité'!$BH48)^(Q$1049-$D$1049)/1000</f>
        <v>0</v>
      </c>
      <c r="R1254" s="210">
        <f>R1203*'Usages mobilité'!$BG48*(1+'Usages mobilité'!$BH48)^(R$1049-$D$1049)/1000</f>
        <v>0</v>
      </c>
    </row>
    <row r="1255" spans="1:18" hidden="1" outlineLevel="2" x14ac:dyDescent="0.35">
      <c r="A1255" s="209" t="str">
        <f>'Usages mobilité'!A49</f>
        <v>Usage mobilité n°46</v>
      </c>
      <c r="B1255" s="209" t="s">
        <v>639</v>
      </c>
      <c r="C1255" s="209"/>
      <c r="D1255" s="210">
        <f>D1204*'Usages mobilité'!$BG49*(1+'Usages mobilité'!$BH49)^(D$1049-$D$1049)/1000</f>
        <v>0</v>
      </c>
      <c r="E1255" s="210">
        <f>E1204*'Usages mobilité'!$BG49*(1+'Usages mobilité'!$BH49)^(E$1049-$D$1049)/1000</f>
        <v>0</v>
      </c>
      <c r="F1255" s="210">
        <f>F1204*'Usages mobilité'!$BG49*(1+'Usages mobilité'!$BH49)^(F$1049-$D$1049)/1000</f>
        <v>0</v>
      </c>
      <c r="G1255" s="210">
        <f>G1204*'Usages mobilité'!$BG49*(1+'Usages mobilité'!$BH49)^(G$1049-$D$1049)/1000</f>
        <v>0</v>
      </c>
      <c r="H1255" s="210">
        <f>H1204*'Usages mobilité'!$BG49*(1+'Usages mobilité'!$BH49)^(H$1049-$D$1049)/1000</f>
        <v>0</v>
      </c>
      <c r="I1255" s="210">
        <f>I1204*'Usages mobilité'!$BG49*(1+'Usages mobilité'!$BH49)^(I$1049-$D$1049)/1000</f>
        <v>0</v>
      </c>
      <c r="J1255" s="210">
        <f>J1204*'Usages mobilité'!$BG49*(1+'Usages mobilité'!$BH49)^(J$1049-$D$1049)/1000</f>
        <v>0</v>
      </c>
      <c r="K1255" s="210">
        <f>K1204*'Usages mobilité'!$BG49*(1+'Usages mobilité'!$BH49)^(K$1049-$D$1049)/1000</f>
        <v>0</v>
      </c>
      <c r="L1255" s="210">
        <f>L1204*'Usages mobilité'!$BG49*(1+'Usages mobilité'!$BH49)^(L$1049-$D$1049)/1000</f>
        <v>0</v>
      </c>
      <c r="M1255" s="210">
        <f>M1204*'Usages mobilité'!$BG49*(1+'Usages mobilité'!$BH49)^(M$1049-$D$1049)/1000</f>
        <v>0</v>
      </c>
      <c r="N1255" s="210">
        <f>N1204*'Usages mobilité'!$BG49*(1+'Usages mobilité'!$BH49)^(N$1049-$D$1049)/1000</f>
        <v>0</v>
      </c>
      <c r="O1255" s="210">
        <f>O1204*'Usages mobilité'!$BG49*(1+'Usages mobilité'!$BH49)^(O$1049-$D$1049)/1000</f>
        <v>0</v>
      </c>
      <c r="P1255" s="210">
        <f>P1204*'Usages mobilité'!$BG49*(1+'Usages mobilité'!$BH49)^(P$1049-$D$1049)/1000</f>
        <v>0</v>
      </c>
      <c r="Q1255" s="210">
        <f>Q1204*'Usages mobilité'!$BG49*(1+'Usages mobilité'!$BH49)^(Q$1049-$D$1049)/1000</f>
        <v>0</v>
      </c>
      <c r="R1255" s="210">
        <f>R1204*'Usages mobilité'!$BG49*(1+'Usages mobilité'!$BH49)^(R$1049-$D$1049)/1000</f>
        <v>0</v>
      </c>
    </row>
    <row r="1256" spans="1:18" hidden="1" outlineLevel="2" x14ac:dyDescent="0.35">
      <c r="A1256" s="209" t="str">
        <f>'Usages mobilité'!A50</f>
        <v>Usage mobilité n°47</v>
      </c>
      <c r="B1256" s="209" t="s">
        <v>639</v>
      </c>
      <c r="C1256" s="209"/>
      <c r="D1256" s="210">
        <f>D1205*'Usages mobilité'!$BG50*(1+'Usages mobilité'!$BH50)^(D$1049-$D$1049)/1000</f>
        <v>0</v>
      </c>
      <c r="E1256" s="210">
        <f>E1205*'Usages mobilité'!$BG50*(1+'Usages mobilité'!$BH50)^(E$1049-$D$1049)/1000</f>
        <v>0</v>
      </c>
      <c r="F1256" s="210">
        <f>F1205*'Usages mobilité'!$BG50*(1+'Usages mobilité'!$BH50)^(F$1049-$D$1049)/1000</f>
        <v>0</v>
      </c>
      <c r="G1256" s="210">
        <f>G1205*'Usages mobilité'!$BG50*(1+'Usages mobilité'!$BH50)^(G$1049-$D$1049)/1000</f>
        <v>0</v>
      </c>
      <c r="H1256" s="210">
        <f>H1205*'Usages mobilité'!$BG50*(1+'Usages mobilité'!$BH50)^(H$1049-$D$1049)/1000</f>
        <v>0</v>
      </c>
      <c r="I1256" s="210">
        <f>I1205*'Usages mobilité'!$BG50*(1+'Usages mobilité'!$BH50)^(I$1049-$D$1049)/1000</f>
        <v>0</v>
      </c>
      <c r="J1256" s="210">
        <f>J1205*'Usages mobilité'!$BG50*(1+'Usages mobilité'!$BH50)^(J$1049-$D$1049)/1000</f>
        <v>0</v>
      </c>
      <c r="K1256" s="210">
        <f>K1205*'Usages mobilité'!$BG50*(1+'Usages mobilité'!$BH50)^(K$1049-$D$1049)/1000</f>
        <v>0</v>
      </c>
      <c r="L1256" s="210">
        <f>L1205*'Usages mobilité'!$BG50*(1+'Usages mobilité'!$BH50)^(L$1049-$D$1049)/1000</f>
        <v>0</v>
      </c>
      <c r="M1256" s="210">
        <f>M1205*'Usages mobilité'!$BG50*(1+'Usages mobilité'!$BH50)^(M$1049-$D$1049)/1000</f>
        <v>0</v>
      </c>
      <c r="N1256" s="210">
        <f>N1205*'Usages mobilité'!$BG50*(1+'Usages mobilité'!$BH50)^(N$1049-$D$1049)/1000</f>
        <v>0</v>
      </c>
      <c r="O1256" s="210">
        <f>O1205*'Usages mobilité'!$BG50*(1+'Usages mobilité'!$BH50)^(O$1049-$D$1049)/1000</f>
        <v>0</v>
      </c>
      <c r="P1256" s="210">
        <f>P1205*'Usages mobilité'!$BG50*(1+'Usages mobilité'!$BH50)^(P$1049-$D$1049)/1000</f>
        <v>0</v>
      </c>
      <c r="Q1256" s="210">
        <f>Q1205*'Usages mobilité'!$BG50*(1+'Usages mobilité'!$BH50)^(Q$1049-$D$1049)/1000</f>
        <v>0</v>
      </c>
      <c r="R1256" s="210">
        <f>R1205*'Usages mobilité'!$BG50*(1+'Usages mobilité'!$BH50)^(R$1049-$D$1049)/1000</f>
        <v>0</v>
      </c>
    </row>
    <row r="1257" spans="1:18" hidden="1" outlineLevel="2" x14ac:dyDescent="0.35">
      <c r="A1257" s="209" t="str">
        <f>'Usages mobilité'!A51</f>
        <v>Usage mobilité n°48</v>
      </c>
      <c r="B1257" s="209" t="s">
        <v>639</v>
      </c>
      <c r="C1257" s="209"/>
      <c r="D1257" s="210">
        <f>D1206*'Usages mobilité'!$BG51*(1+'Usages mobilité'!$BH51)^(D$1049-$D$1049)/1000</f>
        <v>0</v>
      </c>
      <c r="E1257" s="210">
        <f>E1206*'Usages mobilité'!$BG51*(1+'Usages mobilité'!$BH51)^(E$1049-$D$1049)/1000</f>
        <v>0</v>
      </c>
      <c r="F1257" s="210">
        <f>F1206*'Usages mobilité'!$BG51*(1+'Usages mobilité'!$BH51)^(F$1049-$D$1049)/1000</f>
        <v>0</v>
      </c>
      <c r="G1257" s="210">
        <f>G1206*'Usages mobilité'!$BG51*(1+'Usages mobilité'!$BH51)^(G$1049-$D$1049)/1000</f>
        <v>0</v>
      </c>
      <c r="H1257" s="210">
        <f>H1206*'Usages mobilité'!$BG51*(1+'Usages mobilité'!$BH51)^(H$1049-$D$1049)/1000</f>
        <v>0</v>
      </c>
      <c r="I1257" s="210">
        <f>I1206*'Usages mobilité'!$BG51*(1+'Usages mobilité'!$BH51)^(I$1049-$D$1049)/1000</f>
        <v>0</v>
      </c>
      <c r="J1257" s="210">
        <f>J1206*'Usages mobilité'!$BG51*(1+'Usages mobilité'!$BH51)^(J$1049-$D$1049)/1000</f>
        <v>0</v>
      </c>
      <c r="K1257" s="210">
        <f>K1206*'Usages mobilité'!$BG51*(1+'Usages mobilité'!$BH51)^(K$1049-$D$1049)/1000</f>
        <v>0</v>
      </c>
      <c r="L1257" s="210">
        <f>L1206*'Usages mobilité'!$BG51*(1+'Usages mobilité'!$BH51)^(L$1049-$D$1049)/1000</f>
        <v>0</v>
      </c>
      <c r="M1257" s="210">
        <f>M1206*'Usages mobilité'!$BG51*(1+'Usages mobilité'!$BH51)^(M$1049-$D$1049)/1000</f>
        <v>0</v>
      </c>
      <c r="N1257" s="210">
        <f>N1206*'Usages mobilité'!$BG51*(1+'Usages mobilité'!$BH51)^(N$1049-$D$1049)/1000</f>
        <v>0</v>
      </c>
      <c r="O1257" s="210">
        <f>O1206*'Usages mobilité'!$BG51*(1+'Usages mobilité'!$BH51)^(O$1049-$D$1049)/1000</f>
        <v>0</v>
      </c>
      <c r="P1257" s="210">
        <f>P1206*'Usages mobilité'!$BG51*(1+'Usages mobilité'!$BH51)^(P$1049-$D$1049)/1000</f>
        <v>0</v>
      </c>
      <c r="Q1257" s="210">
        <f>Q1206*'Usages mobilité'!$BG51*(1+'Usages mobilité'!$BH51)^(Q$1049-$D$1049)/1000</f>
        <v>0</v>
      </c>
      <c r="R1257" s="210">
        <f>R1206*'Usages mobilité'!$BG51*(1+'Usages mobilité'!$BH51)^(R$1049-$D$1049)/1000</f>
        <v>0</v>
      </c>
    </row>
    <row r="1258" spans="1:18" hidden="1" outlineLevel="2" x14ac:dyDescent="0.35">
      <c r="A1258" s="209" t="str">
        <f>'Usages mobilité'!A52</f>
        <v>Usage mobilité n°49</v>
      </c>
      <c r="B1258" s="209" t="s">
        <v>639</v>
      </c>
      <c r="C1258" s="209"/>
      <c r="D1258" s="210">
        <f>D1207*'Usages mobilité'!$BG52*(1+'Usages mobilité'!$BH52)^(D$1049-$D$1049)/1000</f>
        <v>0</v>
      </c>
      <c r="E1258" s="210">
        <f>E1207*'Usages mobilité'!$BG52*(1+'Usages mobilité'!$BH52)^(E$1049-$D$1049)/1000</f>
        <v>0</v>
      </c>
      <c r="F1258" s="210">
        <f>F1207*'Usages mobilité'!$BG52*(1+'Usages mobilité'!$BH52)^(F$1049-$D$1049)/1000</f>
        <v>0</v>
      </c>
      <c r="G1258" s="210">
        <f>G1207*'Usages mobilité'!$BG52*(1+'Usages mobilité'!$BH52)^(G$1049-$D$1049)/1000</f>
        <v>0</v>
      </c>
      <c r="H1258" s="210">
        <f>H1207*'Usages mobilité'!$BG52*(1+'Usages mobilité'!$BH52)^(H$1049-$D$1049)/1000</f>
        <v>0</v>
      </c>
      <c r="I1258" s="210">
        <f>I1207*'Usages mobilité'!$BG52*(1+'Usages mobilité'!$BH52)^(I$1049-$D$1049)/1000</f>
        <v>0</v>
      </c>
      <c r="J1258" s="210">
        <f>J1207*'Usages mobilité'!$BG52*(1+'Usages mobilité'!$BH52)^(J$1049-$D$1049)/1000</f>
        <v>0</v>
      </c>
      <c r="K1258" s="210">
        <f>K1207*'Usages mobilité'!$BG52*(1+'Usages mobilité'!$BH52)^(K$1049-$D$1049)/1000</f>
        <v>0</v>
      </c>
      <c r="L1258" s="210">
        <f>L1207*'Usages mobilité'!$BG52*(1+'Usages mobilité'!$BH52)^(L$1049-$D$1049)/1000</f>
        <v>0</v>
      </c>
      <c r="M1258" s="210">
        <f>M1207*'Usages mobilité'!$BG52*(1+'Usages mobilité'!$BH52)^(M$1049-$D$1049)/1000</f>
        <v>0</v>
      </c>
      <c r="N1258" s="210">
        <f>N1207*'Usages mobilité'!$BG52*(1+'Usages mobilité'!$BH52)^(N$1049-$D$1049)/1000</f>
        <v>0</v>
      </c>
      <c r="O1258" s="210">
        <f>O1207*'Usages mobilité'!$BG52*(1+'Usages mobilité'!$BH52)^(O$1049-$D$1049)/1000</f>
        <v>0</v>
      </c>
      <c r="P1258" s="210">
        <f>P1207*'Usages mobilité'!$BG52*(1+'Usages mobilité'!$BH52)^(P$1049-$D$1049)/1000</f>
        <v>0</v>
      </c>
      <c r="Q1258" s="210">
        <f>Q1207*'Usages mobilité'!$BG52*(1+'Usages mobilité'!$BH52)^(Q$1049-$D$1049)/1000</f>
        <v>0</v>
      </c>
      <c r="R1258" s="210">
        <f>R1207*'Usages mobilité'!$BG52*(1+'Usages mobilité'!$BH52)^(R$1049-$D$1049)/1000</f>
        <v>0</v>
      </c>
    </row>
    <row r="1259" spans="1:18" hidden="1" outlineLevel="2" x14ac:dyDescent="0.35">
      <c r="A1259" s="209" t="str">
        <f>'Usages mobilité'!A53</f>
        <v>Usage mobilité n°50</v>
      </c>
      <c r="B1259" s="209" t="s">
        <v>639</v>
      </c>
      <c r="C1259" s="209"/>
      <c r="D1259" s="210">
        <f>D1208*'Usages mobilité'!$BG53*(1+'Usages mobilité'!$BH53)^(D$1049-$D$1049)/1000</f>
        <v>0</v>
      </c>
      <c r="E1259" s="210">
        <f>E1208*'Usages mobilité'!$BG53*(1+'Usages mobilité'!$BH53)^(E$1049-$D$1049)/1000</f>
        <v>0</v>
      </c>
      <c r="F1259" s="210">
        <f>F1208*'Usages mobilité'!$BG53*(1+'Usages mobilité'!$BH53)^(F$1049-$D$1049)/1000</f>
        <v>0</v>
      </c>
      <c r="G1259" s="210">
        <f>G1208*'Usages mobilité'!$BG53*(1+'Usages mobilité'!$BH53)^(G$1049-$D$1049)/1000</f>
        <v>0</v>
      </c>
      <c r="H1259" s="210">
        <f>H1208*'Usages mobilité'!$BG53*(1+'Usages mobilité'!$BH53)^(H$1049-$D$1049)/1000</f>
        <v>0</v>
      </c>
      <c r="I1259" s="210">
        <f>I1208*'Usages mobilité'!$BG53*(1+'Usages mobilité'!$BH53)^(I$1049-$D$1049)/1000</f>
        <v>0</v>
      </c>
      <c r="J1259" s="210">
        <f>J1208*'Usages mobilité'!$BG53*(1+'Usages mobilité'!$BH53)^(J$1049-$D$1049)/1000</f>
        <v>0</v>
      </c>
      <c r="K1259" s="210">
        <f>K1208*'Usages mobilité'!$BG53*(1+'Usages mobilité'!$BH53)^(K$1049-$D$1049)/1000</f>
        <v>0</v>
      </c>
      <c r="L1259" s="210">
        <f>L1208*'Usages mobilité'!$BG53*(1+'Usages mobilité'!$BH53)^(L$1049-$D$1049)/1000</f>
        <v>0</v>
      </c>
      <c r="M1259" s="210">
        <f>M1208*'Usages mobilité'!$BG53*(1+'Usages mobilité'!$BH53)^(M$1049-$D$1049)/1000</f>
        <v>0</v>
      </c>
      <c r="N1259" s="210">
        <f>N1208*'Usages mobilité'!$BG53*(1+'Usages mobilité'!$BH53)^(N$1049-$D$1049)/1000</f>
        <v>0</v>
      </c>
      <c r="O1259" s="210">
        <f>O1208*'Usages mobilité'!$BG53*(1+'Usages mobilité'!$BH53)^(O$1049-$D$1049)/1000</f>
        <v>0</v>
      </c>
      <c r="P1259" s="210">
        <f>P1208*'Usages mobilité'!$BG53*(1+'Usages mobilité'!$BH53)^(P$1049-$D$1049)/1000</f>
        <v>0</v>
      </c>
      <c r="Q1259" s="210">
        <f>Q1208*'Usages mobilité'!$BG53*(1+'Usages mobilité'!$BH53)^(Q$1049-$D$1049)/1000</f>
        <v>0</v>
      </c>
      <c r="R1259" s="210">
        <f>R1208*'Usages mobilité'!$BG53*(1+'Usages mobilité'!$BH53)^(R$1049-$D$1049)/1000</f>
        <v>0</v>
      </c>
    </row>
    <row r="1260" spans="1:18" hidden="1" outlineLevel="1" collapsed="1" x14ac:dyDescent="0.35">
      <c r="A1260" s="209" t="s">
        <v>644</v>
      </c>
      <c r="B1260" s="209"/>
      <c r="C1260" s="209"/>
      <c r="D1260" s="210">
        <f t="shared" ref="D1260:R1260" si="105">SUM(D1210:D1259)</f>
        <v>0</v>
      </c>
      <c r="E1260" s="210">
        <f t="shared" si="105"/>
        <v>0</v>
      </c>
      <c r="F1260" s="210">
        <f t="shared" si="105"/>
        <v>0</v>
      </c>
      <c r="G1260" s="210">
        <f t="shared" si="105"/>
        <v>0</v>
      </c>
      <c r="H1260" s="210">
        <f t="shared" si="105"/>
        <v>0</v>
      </c>
      <c r="I1260" s="210">
        <f t="shared" si="105"/>
        <v>0</v>
      </c>
      <c r="J1260" s="210">
        <f t="shared" si="105"/>
        <v>0</v>
      </c>
      <c r="K1260" s="210">
        <f t="shared" si="105"/>
        <v>0</v>
      </c>
      <c r="L1260" s="210">
        <f t="shared" si="105"/>
        <v>0</v>
      </c>
      <c r="M1260" s="210">
        <f t="shared" si="105"/>
        <v>0</v>
      </c>
      <c r="N1260" s="210">
        <f t="shared" si="105"/>
        <v>0</v>
      </c>
      <c r="O1260" s="210">
        <f t="shared" si="105"/>
        <v>0</v>
      </c>
      <c r="P1260" s="210">
        <f t="shared" si="105"/>
        <v>0</v>
      </c>
      <c r="Q1260" s="210">
        <f t="shared" si="105"/>
        <v>0</v>
      </c>
      <c r="R1260" s="210">
        <f t="shared" si="105"/>
        <v>0</v>
      </c>
    </row>
    <row r="1261" spans="1:18" hidden="1" outlineLevel="1" x14ac:dyDescent="0.35">
      <c r="A1261" s="43" t="s">
        <v>645</v>
      </c>
      <c r="B1261" s="43"/>
      <c r="C1261" s="43"/>
      <c r="D1261" s="231"/>
      <c r="E1261" s="231"/>
      <c r="F1261" s="231"/>
      <c r="G1261" s="231"/>
      <c r="H1261" s="231"/>
      <c r="I1261" s="231"/>
      <c r="J1261" s="231"/>
      <c r="K1261" s="231"/>
      <c r="L1261" s="231"/>
      <c r="M1261" s="231"/>
      <c r="N1261" s="231"/>
      <c r="O1261" s="231"/>
      <c r="P1261" s="231"/>
      <c r="Q1261" s="231"/>
      <c r="R1261" s="231"/>
    </row>
    <row r="1262" spans="1:18" hidden="1" outlineLevel="1" x14ac:dyDescent="0.35">
      <c r="A1262" s="43" t="s">
        <v>646</v>
      </c>
      <c r="B1262" s="43"/>
      <c r="C1262" s="43"/>
      <c r="D1262" s="231"/>
      <c r="E1262" s="231"/>
      <c r="F1262" s="231"/>
      <c r="G1262" s="231"/>
      <c r="H1262" s="231"/>
      <c r="I1262" s="231"/>
      <c r="J1262" s="231"/>
      <c r="K1262" s="231"/>
      <c r="L1262" s="231"/>
      <c r="M1262" s="231"/>
      <c r="N1262" s="231"/>
      <c r="O1262" s="231"/>
      <c r="P1262" s="231"/>
      <c r="Q1262" s="231"/>
      <c r="R1262" s="231"/>
    </row>
    <row r="1263" spans="1:18" hidden="1" outlineLevel="1" x14ac:dyDescent="0.35">
      <c r="A1263" s="211" t="s">
        <v>647</v>
      </c>
      <c r="B1263" s="209"/>
      <c r="C1263" s="209"/>
      <c r="D1263" s="210">
        <f t="shared" ref="D1263:R1263" si="106">D1156+D1158+D1260+D1262</f>
        <v>0</v>
      </c>
      <c r="E1263" s="210">
        <f t="shared" si="106"/>
        <v>0</v>
      </c>
      <c r="F1263" s="210">
        <f t="shared" si="106"/>
        <v>0</v>
      </c>
      <c r="G1263" s="210">
        <f t="shared" si="106"/>
        <v>0</v>
      </c>
      <c r="H1263" s="210">
        <f t="shared" si="106"/>
        <v>0</v>
      </c>
      <c r="I1263" s="210">
        <f t="shared" si="106"/>
        <v>0</v>
      </c>
      <c r="J1263" s="210">
        <f t="shared" si="106"/>
        <v>0</v>
      </c>
      <c r="K1263" s="210">
        <f t="shared" si="106"/>
        <v>0</v>
      </c>
      <c r="L1263" s="210">
        <f t="shared" si="106"/>
        <v>0</v>
      </c>
      <c r="M1263" s="210">
        <f t="shared" si="106"/>
        <v>0</v>
      </c>
      <c r="N1263" s="210">
        <f t="shared" si="106"/>
        <v>0</v>
      </c>
      <c r="O1263" s="210">
        <f t="shared" si="106"/>
        <v>0</v>
      </c>
      <c r="P1263" s="210">
        <f t="shared" si="106"/>
        <v>0</v>
      </c>
      <c r="Q1263" s="210">
        <f t="shared" si="106"/>
        <v>0</v>
      </c>
      <c r="R1263" s="210">
        <f t="shared" si="106"/>
        <v>0</v>
      </c>
    </row>
    <row r="1264" spans="1:18" s="23" customFormat="1" hidden="1" outlineLevel="1" x14ac:dyDescent="0.35"/>
    <row r="1265" spans="1:18" hidden="1" outlineLevel="1" x14ac:dyDescent="0.35">
      <c r="A1265" s="273" t="s">
        <v>648</v>
      </c>
      <c r="B1265" s="212" t="s">
        <v>649</v>
      </c>
      <c r="C1265" s="43"/>
      <c r="D1265" s="231">
        <v>10000</v>
      </c>
      <c r="E1265" s="231">
        <v>10000</v>
      </c>
      <c r="F1265" s="231">
        <v>10000</v>
      </c>
      <c r="G1265" s="231"/>
      <c r="H1265" s="231"/>
      <c r="I1265" s="231"/>
      <c r="J1265" s="231"/>
      <c r="K1265" s="231"/>
      <c r="L1265" s="231"/>
      <c r="M1265" s="231"/>
      <c r="N1265" s="231"/>
      <c r="O1265" s="231"/>
      <c r="P1265" s="231"/>
      <c r="Q1265" s="231"/>
      <c r="R1265" s="231"/>
    </row>
    <row r="1266" spans="1:18" hidden="1" outlineLevel="1" x14ac:dyDescent="0.35">
      <c r="A1266" s="273"/>
      <c r="B1266" s="213" t="s">
        <v>650</v>
      </c>
      <c r="C1266" s="209"/>
      <c r="D1266" s="210">
        <f>IF(AND($B1045&lt;&gt;"",$B1046&lt;&gt;""),D1265*(VLOOKUP($B1045,Production!$G4:$P53,10)*(1+VLOOKUP($B1045,Production!$G4:$Q53,11))^(D1049-$D1049))/1000,0)</f>
        <v>0</v>
      </c>
      <c r="E1266" s="210">
        <f>IF(AND($B1045&lt;&gt;"",$B1046&lt;&gt;""),E1265*(VLOOKUP($B1045,Production!$G4:$P53,10)*(1+VLOOKUP($B1045,Production!$G4:$Q53,11))^(E1049-$D1049))/1000,0)</f>
        <v>0</v>
      </c>
      <c r="F1266" s="210">
        <f>IF(AND($B1045&lt;&gt;"",$B1046&lt;&gt;""),F1265*(VLOOKUP($B1045,Production!$G4:$P53,10)*(1+VLOOKUP($B1045,Production!$G4:$Q53,11))^(F1049-$D1049))/1000,0)</f>
        <v>0</v>
      </c>
      <c r="G1266" s="210">
        <f>IF(AND($B1045&lt;&gt;"",$B1046&lt;&gt;""),G1265*(VLOOKUP($B1045,Production!$G4:$P53,10)*(1+VLOOKUP($B1045,Production!$G4:$Q53,11))^(G1049-$D1049))/1000,0)</f>
        <v>0</v>
      </c>
      <c r="H1266" s="210">
        <f>IF(AND($B1045&lt;&gt;"",$B1046&lt;&gt;""),H1265*(VLOOKUP($B1045,Production!$G4:$P53,10)*(1+VLOOKUP($B1045,Production!$G4:$Q53,11))^(H1049-$D1049))/1000,0)</f>
        <v>0</v>
      </c>
      <c r="I1266" s="210">
        <f>IF(AND($B1045&lt;&gt;"",$B1046&lt;&gt;""),I1265*(VLOOKUP($B1045,Production!$G4:$P53,10)*(1+VLOOKUP($B1045,Production!$G4:$Q53,11))^(I1049-$D1049))/1000,0)</f>
        <v>0</v>
      </c>
      <c r="J1266" s="210">
        <f>IF(AND($B1045&lt;&gt;"",$B1046&lt;&gt;""),J1265*(VLOOKUP($B1045,Production!$G4:$P53,10)*(1+VLOOKUP($B1045,Production!$G4:$Q53,11))^(J1049-$D1049))/1000,0)</f>
        <v>0</v>
      </c>
      <c r="K1266" s="210">
        <f>IF(AND($B1045&lt;&gt;"",$B1046&lt;&gt;""),K1265*(VLOOKUP($B1045,Production!$G4:$P53,10)*(1+VLOOKUP($B1045,Production!$G4:$Q53,11))^(K1049-$D1049))/1000,0)</f>
        <v>0</v>
      </c>
      <c r="L1266" s="210">
        <f>IF(AND($B1045&lt;&gt;"",$B1046&lt;&gt;""),L1265*(VLOOKUP($B1045,Production!$G4:$P53,10)*(1+VLOOKUP($B1045,Production!$G4:$Q53,11))^(L1049-$D1049))/1000,0)</f>
        <v>0</v>
      </c>
      <c r="M1266" s="210">
        <f>IF(AND($B1045&lt;&gt;"",$B1046&lt;&gt;""),M1265*(VLOOKUP($B1045,Production!$G4:$P53,10)*(1+VLOOKUP($B1045,Production!$G4:$Q53,11))^(M1049-$D1049))/1000,0)</f>
        <v>0</v>
      </c>
      <c r="N1266" s="210">
        <f>IF(AND($B1045&lt;&gt;"",$B1046&lt;&gt;""),N1265*(VLOOKUP($B1045,Production!$G4:$P53,10)*(1+VLOOKUP($B1045,Production!$G4:$Q53,11))^(N1049-$D1049))/1000,0)</f>
        <v>0</v>
      </c>
      <c r="O1266" s="210">
        <f>IF(AND($B1045&lt;&gt;"",$B1046&lt;&gt;""),O1265*(VLOOKUP($B1045,Production!$G4:$P53,10)*(1+VLOOKUP($B1045,Production!$G4:$Q53,11))^(O1049-$D1049))/1000,0)</f>
        <v>0</v>
      </c>
      <c r="P1266" s="210">
        <f>IF(AND($B1045&lt;&gt;"",$B1046&lt;&gt;""),P1265*(VLOOKUP($B1045,Production!$G4:$P53,10)*(1+VLOOKUP($B1045,Production!$G4:$Q53,11))^(P1049-$D1049))/1000,0)</f>
        <v>0</v>
      </c>
      <c r="Q1266" s="210">
        <f>IF(AND($B1045&lt;&gt;"",$B1046&lt;&gt;""),Q1265*(VLOOKUP($B1045,Production!$G4:$P53,10)*(1+VLOOKUP($B1045,Production!$G4:$Q53,11))^(Q1049-$D1049))/1000,0)</f>
        <v>0</v>
      </c>
      <c r="R1266" s="210">
        <f>IF(AND($B1045&lt;&gt;"",$B1046&lt;&gt;""),R1265*(VLOOKUP($B1045,Production!$G4:$P53,10)*(1+VLOOKUP($B1045,Production!$G4:$Q53,11))^(R1049-$D1049))/1000,0)</f>
        <v>0</v>
      </c>
    </row>
    <row r="1267" spans="1:18" hidden="1" outlineLevel="1" x14ac:dyDescent="0.35">
      <c r="A1267" s="273" t="s">
        <v>651</v>
      </c>
      <c r="B1267" s="212" t="s">
        <v>652</v>
      </c>
      <c r="C1267" s="43"/>
      <c r="D1267" s="231"/>
      <c r="E1267" s="231"/>
      <c r="F1267" s="231"/>
      <c r="G1267" s="231"/>
      <c r="H1267" s="231"/>
      <c r="I1267" s="231"/>
      <c r="J1267" s="231"/>
      <c r="K1267" s="231"/>
      <c r="L1267" s="231"/>
      <c r="M1267" s="231"/>
      <c r="N1267" s="231"/>
      <c r="O1267" s="231"/>
      <c r="P1267" s="231"/>
      <c r="Q1267" s="231"/>
      <c r="R1267" s="231"/>
    </row>
    <row r="1268" spans="1:18" hidden="1" outlineLevel="1" x14ac:dyDescent="0.35">
      <c r="A1268" s="273"/>
      <c r="B1268" s="213" t="s">
        <v>650</v>
      </c>
      <c r="C1268" s="209"/>
      <c r="D1268" s="210">
        <f>IF($B1045&lt;&gt;"",D1267*(VLOOKUP($B1045,Production!$G4:$R53,12)*(1+VLOOKUP($B1045,Production!$G4:$S53,13))^(D1049-$D1049))/1000,0)</f>
        <v>0</v>
      </c>
      <c r="E1268" s="210">
        <f>IF($B1045&lt;&gt;"",E1267*(VLOOKUP($B1045,Production!$G4:$R53,12)*(1+VLOOKUP($B1045,Production!$G4:$S53,13))^(E1049-$D1049))/1000,0)</f>
        <v>0</v>
      </c>
      <c r="F1268" s="210">
        <f>IF($B1045&lt;&gt;"",F1267*(VLOOKUP($B1045,Production!$G4:$R53,12)*(1+VLOOKUP($B1045,Production!$G4:$S53,13))^(F1049-$D1049))/1000,0)</f>
        <v>0</v>
      </c>
      <c r="G1268" s="210">
        <f>IF($B1045&lt;&gt;"",G1267*(VLOOKUP($B1045,Production!$G4:$R53,12)*(1+VLOOKUP($B1045,Production!$G4:$S53,13))^(G1049-$D1049))/1000,0)</f>
        <v>0</v>
      </c>
      <c r="H1268" s="210">
        <f>IF($B1045&lt;&gt;"",H1267*(VLOOKUP($B1045,Production!$G4:$R53,12)*(1+VLOOKUP($B1045,Production!$G4:$S53,13))^(H1049-$D1049))/1000,0)</f>
        <v>0</v>
      </c>
      <c r="I1268" s="210">
        <f>IF($B1045&lt;&gt;"",I1267*(VLOOKUP($B1045,Production!$G4:$R53,12)*(1+VLOOKUP($B1045,Production!$G4:$S53,13))^(I1049-$D1049))/1000,0)</f>
        <v>0</v>
      </c>
      <c r="J1268" s="210">
        <f>IF($B1045&lt;&gt;"",J1267*(VLOOKUP($B1045,Production!$G4:$R53,12)*(1+VLOOKUP($B1045,Production!$G4:$S53,13))^(J1049-$D1049))/1000,0)</f>
        <v>0</v>
      </c>
      <c r="K1268" s="210">
        <f>IF($B1045&lt;&gt;"",K1267*(VLOOKUP($B1045,Production!$G4:$R53,12)*(1+VLOOKUP($B1045,Production!$G4:$S53,13))^(K1049-$D1049))/1000,0)</f>
        <v>0</v>
      </c>
      <c r="L1268" s="210">
        <f>IF($B1045&lt;&gt;"",L1267*(VLOOKUP($B1045,Production!$G4:$R53,12)*(1+VLOOKUP($B1045,Production!$G4:$S53,13))^(L1049-$D1049))/1000,0)</f>
        <v>0</v>
      </c>
      <c r="M1268" s="210">
        <f>IF($B1045&lt;&gt;"",M1267*(VLOOKUP($B1045,Production!$G4:$R53,12)*(1+VLOOKUP($B1045,Production!$G4:$S53,13))^(M1049-$D1049))/1000,0)</f>
        <v>0</v>
      </c>
      <c r="N1268" s="210">
        <f>IF($B1045&lt;&gt;"",N1267*(VLOOKUP($B1045,Production!$G4:$R53,12)*(1+VLOOKUP($B1045,Production!$G4:$S53,13))^(N1049-$D1049))/1000,0)</f>
        <v>0</v>
      </c>
      <c r="O1268" s="210">
        <f>IF($B1045&lt;&gt;"",O1267*(VLOOKUP($B1045,Production!$G4:$R53,12)*(1+VLOOKUP($B1045,Production!$G4:$S53,13))^(O1049-$D1049))/1000,0)</f>
        <v>0</v>
      </c>
      <c r="P1268" s="210">
        <f>IF($B1045&lt;&gt;"",P1267*(VLOOKUP($B1045,Production!$G4:$R53,12)*(1+VLOOKUP($B1045,Production!$G4:$S53,13))^(P1049-$D1049))/1000,0)</f>
        <v>0</v>
      </c>
      <c r="Q1268" s="210">
        <f>IF($B1045&lt;&gt;"",Q1267*(VLOOKUP($B1045,Production!$G4:$R53,12)*(1+VLOOKUP($B1045,Production!$G4:$S53,13))^(Q1049-$D1049))/1000,0)</f>
        <v>0</v>
      </c>
      <c r="R1268" s="210">
        <f>IF($B1045&lt;&gt;"",R1267*(VLOOKUP($B1045,Production!$G4:$R53,12)*(1+VLOOKUP($B1045,Production!$G4:$S53,13))^(R1049-$D1049))/1000,0)</f>
        <v>0</v>
      </c>
    </row>
    <row r="1269" spans="1:18" hidden="1" outlineLevel="1" x14ac:dyDescent="0.35">
      <c r="A1269" s="212" t="s">
        <v>653</v>
      </c>
      <c r="B1269" s="212"/>
      <c r="C1269" s="43"/>
      <c r="D1269" s="231"/>
      <c r="E1269" s="231"/>
      <c r="F1269" s="231"/>
      <c r="G1269" s="231"/>
      <c r="H1269" s="231"/>
      <c r="I1269" s="231"/>
      <c r="J1269" s="231"/>
      <c r="K1269" s="231"/>
      <c r="L1269" s="231"/>
      <c r="M1269" s="231"/>
      <c r="N1269" s="231"/>
      <c r="O1269" s="231"/>
      <c r="P1269" s="231"/>
      <c r="Q1269" s="231"/>
      <c r="R1269" s="231"/>
    </row>
    <row r="1270" spans="1:18" hidden="1" outlineLevel="1" x14ac:dyDescent="0.35">
      <c r="A1270" s="212" t="s">
        <v>654</v>
      </c>
      <c r="B1270" s="212"/>
      <c r="C1270" s="43"/>
      <c r="D1270" s="231"/>
      <c r="E1270" s="231"/>
      <c r="F1270" s="231"/>
      <c r="G1270" s="231"/>
      <c r="H1270" s="231"/>
      <c r="I1270" s="231"/>
      <c r="J1270" s="231"/>
      <c r="K1270" s="231"/>
      <c r="L1270" s="231"/>
      <c r="M1270" s="231"/>
      <c r="N1270" s="231"/>
      <c r="O1270" s="231"/>
      <c r="P1270" s="231"/>
      <c r="Q1270" s="231"/>
      <c r="R1270" s="231"/>
    </row>
    <row r="1271" spans="1:18" hidden="1" outlineLevel="1" x14ac:dyDescent="0.35">
      <c r="A1271" s="211" t="s">
        <v>655</v>
      </c>
      <c r="B1271" s="209"/>
      <c r="C1271" s="209"/>
      <c r="D1271" s="210">
        <f t="shared" ref="D1271:R1271" si="107">D1266+D1268+D1269+D1270</f>
        <v>0</v>
      </c>
      <c r="E1271" s="210">
        <f t="shared" si="107"/>
        <v>0</v>
      </c>
      <c r="F1271" s="210">
        <f t="shared" si="107"/>
        <v>0</v>
      </c>
      <c r="G1271" s="210">
        <f t="shared" si="107"/>
        <v>0</v>
      </c>
      <c r="H1271" s="210">
        <f t="shared" si="107"/>
        <v>0</v>
      </c>
      <c r="I1271" s="210">
        <f t="shared" si="107"/>
        <v>0</v>
      </c>
      <c r="J1271" s="210">
        <f t="shared" si="107"/>
        <v>0</v>
      </c>
      <c r="K1271" s="210">
        <f t="shared" si="107"/>
        <v>0</v>
      </c>
      <c r="L1271" s="210">
        <f t="shared" si="107"/>
        <v>0</v>
      </c>
      <c r="M1271" s="210">
        <f t="shared" si="107"/>
        <v>0</v>
      </c>
      <c r="N1271" s="210">
        <f t="shared" si="107"/>
        <v>0</v>
      </c>
      <c r="O1271" s="210">
        <f t="shared" si="107"/>
        <v>0</v>
      </c>
      <c r="P1271" s="210">
        <f t="shared" si="107"/>
        <v>0</v>
      </c>
      <c r="Q1271" s="210">
        <f t="shared" si="107"/>
        <v>0</v>
      </c>
      <c r="R1271" s="210">
        <f t="shared" si="107"/>
        <v>0</v>
      </c>
    </row>
    <row r="1272" spans="1:18" s="23" customFormat="1" hidden="1" outlineLevel="1" x14ac:dyDescent="0.35"/>
    <row r="1273" spans="1:18" hidden="1" outlineLevel="1" x14ac:dyDescent="0.35">
      <c r="A1273" s="209" t="s">
        <v>656</v>
      </c>
      <c r="B1273" s="209"/>
      <c r="C1273" s="209"/>
      <c r="D1273" s="210">
        <f t="shared" ref="D1273:R1273" si="108">D1263-D1271</f>
        <v>0</v>
      </c>
      <c r="E1273" s="210">
        <f t="shared" si="108"/>
        <v>0</v>
      </c>
      <c r="F1273" s="210">
        <f t="shared" si="108"/>
        <v>0</v>
      </c>
      <c r="G1273" s="210">
        <f t="shared" si="108"/>
        <v>0</v>
      </c>
      <c r="H1273" s="210">
        <f t="shared" si="108"/>
        <v>0</v>
      </c>
      <c r="I1273" s="210">
        <f t="shared" si="108"/>
        <v>0</v>
      </c>
      <c r="J1273" s="210">
        <f t="shared" si="108"/>
        <v>0</v>
      </c>
      <c r="K1273" s="210">
        <f t="shared" si="108"/>
        <v>0</v>
      </c>
      <c r="L1273" s="210">
        <f t="shared" si="108"/>
        <v>0</v>
      </c>
      <c r="M1273" s="210">
        <f t="shared" si="108"/>
        <v>0</v>
      </c>
      <c r="N1273" s="210">
        <f t="shared" si="108"/>
        <v>0</v>
      </c>
      <c r="O1273" s="210">
        <f t="shared" si="108"/>
        <v>0</v>
      </c>
      <c r="P1273" s="210">
        <f t="shared" si="108"/>
        <v>0</v>
      </c>
      <c r="Q1273" s="210">
        <f t="shared" si="108"/>
        <v>0</v>
      </c>
      <c r="R1273" s="210">
        <f t="shared" si="108"/>
        <v>0</v>
      </c>
    </row>
    <row r="1274" spans="1:18" hidden="1" outlineLevel="1" x14ac:dyDescent="0.35"/>
    <row r="1275" spans="1:18" hidden="1" outlineLevel="1" x14ac:dyDescent="0.35">
      <c r="A1275" s="43" t="s">
        <v>657</v>
      </c>
      <c r="B1275" s="43"/>
      <c r="C1275" s="43"/>
      <c r="D1275" s="231"/>
      <c r="E1275" s="231"/>
      <c r="F1275" s="231"/>
      <c r="G1275" s="231"/>
      <c r="H1275" s="231"/>
      <c r="I1275" s="231"/>
      <c r="J1275" s="231"/>
      <c r="K1275" s="231"/>
      <c r="L1275" s="231"/>
      <c r="M1275" s="231"/>
      <c r="N1275" s="231"/>
      <c r="O1275" s="231"/>
      <c r="P1275" s="231"/>
      <c r="Q1275" s="231"/>
      <c r="R1275" s="231"/>
    </row>
    <row r="1276" spans="1:18" hidden="1" outlineLevel="1" x14ac:dyDescent="0.35"/>
    <row r="1277" spans="1:18" hidden="1" outlineLevel="1" x14ac:dyDescent="0.35">
      <c r="A1277" s="209" t="s">
        <v>658</v>
      </c>
      <c r="B1277" s="209"/>
      <c r="C1277" s="209"/>
      <c r="D1277" s="210">
        <f t="shared" ref="D1277:R1277" si="109">D1273-D1275</f>
        <v>0</v>
      </c>
      <c r="E1277" s="210">
        <f t="shared" si="109"/>
        <v>0</v>
      </c>
      <c r="F1277" s="210">
        <f t="shared" si="109"/>
        <v>0</v>
      </c>
      <c r="G1277" s="210">
        <f t="shared" si="109"/>
        <v>0</v>
      </c>
      <c r="H1277" s="210">
        <f t="shared" si="109"/>
        <v>0</v>
      </c>
      <c r="I1277" s="210">
        <f t="shared" si="109"/>
        <v>0</v>
      </c>
      <c r="J1277" s="210">
        <f t="shared" si="109"/>
        <v>0</v>
      </c>
      <c r="K1277" s="210">
        <f t="shared" si="109"/>
        <v>0</v>
      </c>
      <c r="L1277" s="210">
        <f t="shared" si="109"/>
        <v>0</v>
      </c>
      <c r="M1277" s="210">
        <f t="shared" si="109"/>
        <v>0</v>
      </c>
      <c r="N1277" s="210">
        <f t="shared" si="109"/>
        <v>0</v>
      </c>
      <c r="O1277" s="210">
        <f t="shared" si="109"/>
        <v>0</v>
      </c>
      <c r="P1277" s="210">
        <f t="shared" si="109"/>
        <v>0</v>
      </c>
      <c r="Q1277" s="210">
        <f t="shared" si="109"/>
        <v>0</v>
      </c>
      <c r="R1277" s="210">
        <f t="shared" si="109"/>
        <v>0</v>
      </c>
    </row>
    <row r="1278" spans="1:18" hidden="1" outlineLevel="1" x14ac:dyDescent="0.35">
      <c r="A1278" s="209" t="s">
        <v>659</v>
      </c>
      <c r="B1278" s="209"/>
      <c r="C1278" s="209"/>
      <c r="D1278" s="210">
        <f t="shared" ref="D1278:R1278" si="110">$B1047*D1277</f>
        <v>0</v>
      </c>
      <c r="E1278" s="210">
        <f t="shared" si="110"/>
        <v>0</v>
      </c>
      <c r="F1278" s="210">
        <f t="shared" si="110"/>
        <v>0</v>
      </c>
      <c r="G1278" s="210">
        <f t="shared" si="110"/>
        <v>0</v>
      </c>
      <c r="H1278" s="210">
        <f t="shared" si="110"/>
        <v>0</v>
      </c>
      <c r="I1278" s="210">
        <f t="shared" si="110"/>
        <v>0</v>
      </c>
      <c r="J1278" s="210">
        <f t="shared" si="110"/>
        <v>0</v>
      </c>
      <c r="K1278" s="210">
        <f t="shared" si="110"/>
        <v>0</v>
      </c>
      <c r="L1278" s="210">
        <f t="shared" si="110"/>
        <v>0</v>
      </c>
      <c r="M1278" s="210">
        <f t="shared" si="110"/>
        <v>0</v>
      </c>
      <c r="N1278" s="210">
        <f t="shared" si="110"/>
        <v>0</v>
      </c>
      <c r="O1278" s="210">
        <f t="shared" si="110"/>
        <v>0</v>
      </c>
      <c r="P1278" s="210">
        <f t="shared" si="110"/>
        <v>0</v>
      </c>
      <c r="Q1278" s="210">
        <f t="shared" si="110"/>
        <v>0</v>
      </c>
      <c r="R1278" s="210">
        <f t="shared" si="110"/>
        <v>0</v>
      </c>
    </row>
    <row r="1279" spans="1:18" hidden="1" outlineLevel="1" x14ac:dyDescent="0.35"/>
    <row r="1280" spans="1:18" hidden="1" outlineLevel="1" x14ac:dyDescent="0.35">
      <c r="A1280" s="211" t="s">
        <v>660</v>
      </c>
      <c r="B1280" s="209"/>
      <c r="C1280" s="209"/>
      <c r="D1280" s="210">
        <f t="shared" ref="D1280:R1280" si="111">D1277-D1278</f>
        <v>0</v>
      </c>
      <c r="E1280" s="210">
        <f t="shared" si="111"/>
        <v>0</v>
      </c>
      <c r="F1280" s="210">
        <f t="shared" si="111"/>
        <v>0</v>
      </c>
      <c r="G1280" s="210">
        <f t="shared" si="111"/>
        <v>0</v>
      </c>
      <c r="H1280" s="210">
        <f t="shared" si="111"/>
        <v>0</v>
      </c>
      <c r="I1280" s="210">
        <f t="shared" si="111"/>
        <v>0</v>
      </c>
      <c r="J1280" s="210">
        <f t="shared" si="111"/>
        <v>0</v>
      </c>
      <c r="K1280" s="210">
        <f t="shared" si="111"/>
        <v>0</v>
      </c>
      <c r="L1280" s="210">
        <f t="shared" si="111"/>
        <v>0</v>
      </c>
      <c r="M1280" s="210">
        <f t="shared" si="111"/>
        <v>0</v>
      </c>
      <c r="N1280" s="210">
        <f t="shared" si="111"/>
        <v>0</v>
      </c>
      <c r="O1280" s="210">
        <f t="shared" si="111"/>
        <v>0</v>
      </c>
      <c r="P1280" s="210">
        <f t="shared" si="111"/>
        <v>0</v>
      </c>
      <c r="Q1280" s="210">
        <f t="shared" si="111"/>
        <v>0</v>
      </c>
      <c r="R1280" s="210">
        <f t="shared" si="111"/>
        <v>0</v>
      </c>
    </row>
    <row r="1281" spans="1:18" hidden="1" outlineLevel="1" x14ac:dyDescent="0.35"/>
    <row r="1282" spans="1:18" hidden="1" outlineLevel="1" x14ac:dyDescent="0.35">
      <c r="A1282" s="211" t="s">
        <v>661</v>
      </c>
      <c r="B1282" s="209"/>
      <c r="C1282" s="209"/>
      <c r="D1282" s="214" t="e">
        <f>IRR(D1280:R1280)</f>
        <v>#NUM!</v>
      </c>
    </row>
    <row r="1283" spans="1:18" collapsed="1" x14ac:dyDescent="0.35"/>
    <row r="1285" spans="1:18" s="156" customFormat="1" x14ac:dyDescent="0.35">
      <c r="A1285" s="156" t="s">
        <v>670</v>
      </c>
    </row>
    <row r="1286" spans="1:18" hidden="1" outlineLevel="1" x14ac:dyDescent="0.35"/>
    <row r="1287" spans="1:18" hidden="1" outlineLevel="1" x14ac:dyDescent="0.35">
      <c r="A1287" s="204" t="s">
        <v>596</v>
      </c>
      <c r="B1287" s="195"/>
    </row>
    <row r="1288" spans="1:18" ht="15" hidden="1" outlineLevel="1" thickBot="1" x14ac:dyDescent="0.4">
      <c r="A1288" s="206" t="s">
        <v>632</v>
      </c>
      <c r="B1288" s="230"/>
    </row>
    <row r="1289" spans="1:18" hidden="1" outlineLevel="1" x14ac:dyDescent="0.35"/>
    <row r="1290" spans="1:18" hidden="1" outlineLevel="1" x14ac:dyDescent="0.35">
      <c r="A1290" s="43" t="s">
        <v>633</v>
      </c>
      <c r="B1290" s="43"/>
      <c r="C1290" s="210">
        <v>0</v>
      </c>
      <c r="D1290" s="210">
        <v>1</v>
      </c>
      <c r="E1290" s="210">
        <v>2</v>
      </c>
      <c r="F1290" s="210">
        <v>3</v>
      </c>
      <c r="G1290" s="210">
        <v>4</v>
      </c>
      <c r="H1290" s="210">
        <v>5</v>
      </c>
      <c r="I1290" s="210">
        <v>6</v>
      </c>
      <c r="J1290" s="210">
        <v>7</v>
      </c>
      <c r="K1290" s="210">
        <v>8</v>
      </c>
      <c r="L1290" s="210">
        <v>9</v>
      </c>
      <c r="M1290" s="210">
        <v>10</v>
      </c>
      <c r="N1290" s="210">
        <v>11</v>
      </c>
      <c r="O1290" s="210">
        <v>12</v>
      </c>
      <c r="P1290" s="210">
        <v>13</v>
      </c>
      <c r="Q1290" s="210">
        <v>14</v>
      </c>
      <c r="R1290" s="210">
        <v>15</v>
      </c>
    </row>
    <row r="1291" spans="1:18" hidden="1" outlineLevel="1" x14ac:dyDescent="0.35"/>
    <row r="1292" spans="1:18" hidden="1" outlineLevel="1" x14ac:dyDescent="0.35">
      <c r="A1292" s="43" t="s">
        <v>634</v>
      </c>
      <c r="B1292" s="43"/>
      <c r="C1292" s="231"/>
      <c r="D1292" s="231"/>
      <c r="E1292" s="231"/>
      <c r="F1292" s="231"/>
      <c r="G1292" s="231"/>
      <c r="H1292" s="231"/>
      <c r="I1292" s="231"/>
      <c r="J1292" s="231"/>
      <c r="K1292" s="231"/>
      <c r="L1292" s="231"/>
      <c r="M1292" s="231"/>
      <c r="N1292" s="231"/>
      <c r="O1292" s="231"/>
      <c r="P1292" s="231"/>
      <c r="Q1292" s="231"/>
      <c r="R1292" s="231"/>
    </row>
    <row r="1293" spans="1:18" hidden="1" outlineLevel="1" x14ac:dyDescent="0.35">
      <c r="A1293" s="43" t="s">
        <v>635</v>
      </c>
      <c r="B1293" s="43"/>
      <c r="C1293" s="231"/>
      <c r="D1293" s="231"/>
      <c r="E1293" s="231"/>
      <c r="F1293" s="231"/>
      <c r="G1293" s="231"/>
      <c r="H1293" s="231"/>
      <c r="I1293" s="231"/>
      <c r="J1293" s="231"/>
      <c r="K1293" s="231"/>
      <c r="L1293" s="231"/>
      <c r="M1293" s="231"/>
      <c r="N1293" s="231"/>
      <c r="O1293" s="231"/>
      <c r="P1293" s="231"/>
      <c r="Q1293" s="231"/>
      <c r="R1293" s="231"/>
    </row>
    <row r="1294" spans="1:18" hidden="1" outlineLevel="1" x14ac:dyDescent="0.35">
      <c r="A1294" s="43" t="s">
        <v>636</v>
      </c>
      <c r="B1294" s="43"/>
      <c r="C1294" s="231"/>
      <c r="D1294" s="231"/>
      <c r="E1294" s="231"/>
      <c r="F1294" s="231"/>
      <c r="G1294" s="231"/>
      <c r="H1294" s="231"/>
      <c r="I1294" s="231"/>
      <c r="J1294" s="231"/>
      <c r="K1294" s="231"/>
      <c r="L1294" s="231"/>
      <c r="M1294" s="231"/>
      <c r="N1294" s="231"/>
      <c r="O1294" s="231"/>
      <c r="P1294" s="231"/>
      <c r="Q1294" s="231"/>
      <c r="R1294" s="231"/>
    </row>
    <row r="1295" spans="1:18" hidden="1" outlineLevel="1" x14ac:dyDescent="0.35"/>
    <row r="1296" spans="1:18" hidden="1" outlineLevel="2" x14ac:dyDescent="0.35">
      <c r="A1296" s="209" t="str">
        <f>'Usages industrie'!A4</f>
        <v>Usage industriel n°1</v>
      </c>
      <c r="B1296" s="209" t="s">
        <v>637</v>
      </c>
      <c r="C1296" s="209"/>
      <c r="D1296" s="210">
        <f>IF(B$1287&lt;&gt;"",IF(B$1287='Usages industrie'!$K4,'Usages industrie'!J4,0),0)</f>
        <v>0</v>
      </c>
      <c r="E1296" s="210">
        <f t="shared" ref="E1296:R1305" si="112">$D1296</f>
        <v>0</v>
      </c>
      <c r="F1296" s="210">
        <f t="shared" si="112"/>
        <v>0</v>
      </c>
      <c r="G1296" s="210">
        <f t="shared" si="112"/>
        <v>0</v>
      </c>
      <c r="H1296" s="210">
        <f t="shared" si="112"/>
        <v>0</v>
      </c>
      <c r="I1296" s="210">
        <f t="shared" si="112"/>
        <v>0</v>
      </c>
      <c r="J1296" s="210">
        <f t="shared" si="112"/>
        <v>0</v>
      </c>
      <c r="K1296" s="210">
        <f t="shared" si="112"/>
        <v>0</v>
      </c>
      <c r="L1296" s="210">
        <f t="shared" si="112"/>
        <v>0</v>
      </c>
      <c r="M1296" s="210">
        <f t="shared" si="112"/>
        <v>0</v>
      </c>
      <c r="N1296" s="210">
        <f t="shared" si="112"/>
        <v>0</v>
      </c>
      <c r="O1296" s="210">
        <f t="shared" si="112"/>
        <v>0</v>
      </c>
      <c r="P1296" s="210">
        <f t="shared" si="112"/>
        <v>0</v>
      </c>
      <c r="Q1296" s="210">
        <f t="shared" si="112"/>
        <v>0</v>
      </c>
      <c r="R1296" s="210">
        <f t="shared" si="112"/>
        <v>0</v>
      </c>
    </row>
    <row r="1297" spans="1:18" hidden="1" outlineLevel="2" x14ac:dyDescent="0.35">
      <c r="A1297" s="209" t="str">
        <f>'Usages industrie'!A5</f>
        <v>Usage industriel n°2</v>
      </c>
      <c r="B1297" s="209" t="s">
        <v>637</v>
      </c>
      <c r="C1297" s="209"/>
      <c r="D1297" s="210">
        <f>IF(B$1287&lt;&gt;"",IF(B$1287='Usages industrie'!$K5,'Usages industrie'!J5,0),0)</f>
        <v>0</v>
      </c>
      <c r="E1297" s="210">
        <f t="shared" si="112"/>
        <v>0</v>
      </c>
      <c r="F1297" s="210">
        <f t="shared" si="112"/>
        <v>0</v>
      </c>
      <c r="G1297" s="210">
        <f t="shared" si="112"/>
        <v>0</v>
      </c>
      <c r="H1297" s="210">
        <f t="shared" si="112"/>
        <v>0</v>
      </c>
      <c r="I1297" s="210">
        <f t="shared" si="112"/>
        <v>0</v>
      </c>
      <c r="J1297" s="210">
        <f t="shared" si="112"/>
        <v>0</v>
      </c>
      <c r="K1297" s="210">
        <f t="shared" si="112"/>
        <v>0</v>
      </c>
      <c r="L1297" s="210">
        <f t="shared" si="112"/>
        <v>0</v>
      </c>
      <c r="M1297" s="210">
        <f t="shared" si="112"/>
        <v>0</v>
      </c>
      <c r="N1297" s="210">
        <f t="shared" si="112"/>
        <v>0</v>
      </c>
      <c r="O1297" s="210">
        <f t="shared" si="112"/>
        <v>0</v>
      </c>
      <c r="P1297" s="210">
        <f t="shared" si="112"/>
        <v>0</v>
      </c>
      <c r="Q1297" s="210">
        <f t="shared" si="112"/>
        <v>0</v>
      </c>
      <c r="R1297" s="210">
        <f t="shared" si="112"/>
        <v>0</v>
      </c>
    </row>
    <row r="1298" spans="1:18" hidden="1" outlineLevel="2" x14ac:dyDescent="0.35">
      <c r="A1298" s="209" t="str">
        <f>'Usages industrie'!A6</f>
        <v>Usage industriel n°3</v>
      </c>
      <c r="B1298" s="209" t="s">
        <v>637</v>
      </c>
      <c r="C1298" s="209"/>
      <c r="D1298" s="210">
        <f>IF(B$1287&lt;&gt;"",IF(B$1287='Usages industrie'!$K6,'Usages industrie'!J6,0),0)</f>
        <v>0</v>
      </c>
      <c r="E1298" s="210">
        <f t="shared" si="112"/>
        <v>0</v>
      </c>
      <c r="F1298" s="210">
        <f t="shared" si="112"/>
        <v>0</v>
      </c>
      <c r="G1298" s="210">
        <f t="shared" si="112"/>
        <v>0</v>
      </c>
      <c r="H1298" s="210">
        <f t="shared" si="112"/>
        <v>0</v>
      </c>
      <c r="I1298" s="210">
        <f t="shared" si="112"/>
        <v>0</v>
      </c>
      <c r="J1298" s="210">
        <f t="shared" si="112"/>
        <v>0</v>
      </c>
      <c r="K1298" s="210">
        <f t="shared" si="112"/>
        <v>0</v>
      </c>
      <c r="L1298" s="210">
        <f t="shared" si="112"/>
        <v>0</v>
      </c>
      <c r="M1298" s="210">
        <f t="shared" si="112"/>
        <v>0</v>
      </c>
      <c r="N1298" s="210">
        <f t="shared" si="112"/>
        <v>0</v>
      </c>
      <c r="O1298" s="210">
        <f t="shared" si="112"/>
        <v>0</v>
      </c>
      <c r="P1298" s="210">
        <f t="shared" si="112"/>
        <v>0</v>
      </c>
      <c r="Q1298" s="210">
        <f t="shared" si="112"/>
        <v>0</v>
      </c>
      <c r="R1298" s="210">
        <f t="shared" si="112"/>
        <v>0</v>
      </c>
    </row>
    <row r="1299" spans="1:18" hidden="1" outlineLevel="2" x14ac:dyDescent="0.35">
      <c r="A1299" s="209" t="str">
        <f>'Usages industrie'!A7</f>
        <v>Usage industriel n°4</v>
      </c>
      <c r="B1299" s="209" t="s">
        <v>637</v>
      </c>
      <c r="C1299" s="209"/>
      <c r="D1299" s="210">
        <f>IF(B$1287&lt;&gt;"",IF(B$1287='Usages industrie'!$K7,'Usages industrie'!J7,0),0)</f>
        <v>0</v>
      </c>
      <c r="E1299" s="210">
        <f t="shared" si="112"/>
        <v>0</v>
      </c>
      <c r="F1299" s="210">
        <f t="shared" si="112"/>
        <v>0</v>
      </c>
      <c r="G1299" s="210">
        <f t="shared" si="112"/>
        <v>0</v>
      </c>
      <c r="H1299" s="210">
        <f t="shared" si="112"/>
        <v>0</v>
      </c>
      <c r="I1299" s="210">
        <f t="shared" si="112"/>
        <v>0</v>
      </c>
      <c r="J1299" s="210">
        <f t="shared" si="112"/>
        <v>0</v>
      </c>
      <c r="K1299" s="210">
        <f t="shared" si="112"/>
        <v>0</v>
      </c>
      <c r="L1299" s="210">
        <f t="shared" si="112"/>
        <v>0</v>
      </c>
      <c r="M1299" s="210">
        <f t="shared" si="112"/>
        <v>0</v>
      </c>
      <c r="N1299" s="210">
        <f t="shared" si="112"/>
        <v>0</v>
      </c>
      <c r="O1299" s="210">
        <f t="shared" si="112"/>
        <v>0</v>
      </c>
      <c r="P1299" s="210">
        <f t="shared" si="112"/>
        <v>0</v>
      </c>
      <c r="Q1299" s="210">
        <f t="shared" si="112"/>
        <v>0</v>
      </c>
      <c r="R1299" s="210">
        <f t="shared" si="112"/>
        <v>0</v>
      </c>
    </row>
    <row r="1300" spans="1:18" hidden="1" outlineLevel="2" x14ac:dyDescent="0.35">
      <c r="A1300" s="209" t="str">
        <f>'Usages industrie'!A8</f>
        <v>Usage industriel n°5</v>
      </c>
      <c r="B1300" s="209" t="s">
        <v>637</v>
      </c>
      <c r="C1300" s="209"/>
      <c r="D1300" s="210">
        <f>IF(B$1287&lt;&gt;"",IF(B$1287='Usages industrie'!$K8,'Usages industrie'!J8,0),0)</f>
        <v>0</v>
      </c>
      <c r="E1300" s="210">
        <f t="shared" si="112"/>
        <v>0</v>
      </c>
      <c r="F1300" s="210">
        <f t="shared" si="112"/>
        <v>0</v>
      </c>
      <c r="G1300" s="210">
        <f t="shared" si="112"/>
        <v>0</v>
      </c>
      <c r="H1300" s="210">
        <f t="shared" si="112"/>
        <v>0</v>
      </c>
      <c r="I1300" s="210">
        <f t="shared" si="112"/>
        <v>0</v>
      </c>
      <c r="J1300" s="210">
        <f t="shared" si="112"/>
        <v>0</v>
      </c>
      <c r="K1300" s="210">
        <f t="shared" si="112"/>
        <v>0</v>
      </c>
      <c r="L1300" s="210">
        <f t="shared" si="112"/>
        <v>0</v>
      </c>
      <c r="M1300" s="210">
        <f t="shared" si="112"/>
        <v>0</v>
      </c>
      <c r="N1300" s="210">
        <f t="shared" si="112"/>
        <v>0</v>
      </c>
      <c r="O1300" s="210">
        <f t="shared" si="112"/>
        <v>0</v>
      </c>
      <c r="P1300" s="210">
        <f t="shared" si="112"/>
        <v>0</v>
      </c>
      <c r="Q1300" s="210">
        <f t="shared" si="112"/>
        <v>0</v>
      </c>
      <c r="R1300" s="210">
        <f t="shared" si="112"/>
        <v>0</v>
      </c>
    </row>
    <row r="1301" spans="1:18" hidden="1" outlineLevel="2" x14ac:dyDescent="0.35">
      <c r="A1301" s="209" t="str">
        <f>'Usages industrie'!A9</f>
        <v>Usage industriel n°6</v>
      </c>
      <c r="B1301" s="209" t="s">
        <v>637</v>
      </c>
      <c r="C1301" s="209"/>
      <c r="D1301" s="210">
        <f>IF(B$1287&lt;&gt;"",IF(B$1287='Usages industrie'!$K9,'Usages industrie'!J9,0),0)</f>
        <v>0</v>
      </c>
      <c r="E1301" s="210">
        <f t="shared" si="112"/>
        <v>0</v>
      </c>
      <c r="F1301" s="210">
        <f t="shared" si="112"/>
        <v>0</v>
      </c>
      <c r="G1301" s="210">
        <f t="shared" si="112"/>
        <v>0</v>
      </c>
      <c r="H1301" s="210">
        <f t="shared" si="112"/>
        <v>0</v>
      </c>
      <c r="I1301" s="210">
        <f t="shared" si="112"/>
        <v>0</v>
      </c>
      <c r="J1301" s="210">
        <f t="shared" si="112"/>
        <v>0</v>
      </c>
      <c r="K1301" s="210">
        <f t="shared" si="112"/>
        <v>0</v>
      </c>
      <c r="L1301" s="210">
        <f t="shared" si="112"/>
        <v>0</v>
      </c>
      <c r="M1301" s="210">
        <f t="shared" si="112"/>
        <v>0</v>
      </c>
      <c r="N1301" s="210">
        <f t="shared" si="112"/>
        <v>0</v>
      </c>
      <c r="O1301" s="210">
        <f t="shared" si="112"/>
        <v>0</v>
      </c>
      <c r="P1301" s="210">
        <f t="shared" si="112"/>
        <v>0</v>
      </c>
      <c r="Q1301" s="210">
        <f t="shared" si="112"/>
        <v>0</v>
      </c>
      <c r="R1301" s="210">
        <f t="shared" si="112"/>
        <v>0</v>
      </c>
    </row>
    <row r="1302" spans="1:18" hidden="1" outlineLevel="2" x14ac:dyDescent="0.35">
      <c r="A1302" s="209" t="str">
        <f>'Usages industrie'!A10</f>
        <v>Usage industriel n°7</v>
      </c>
      <c r="B1302" s="209" t="s">
        <v>637</v>
      </c>
      <c r="C1302" s="209"/>
      <c r="D1302" s="210">
        <f>IF(B$1287&lt;&gt;"",IF(B$1287='Usages industrie'!$K10,'Usages industrie'!J10,0),0)</f>
        <v>0</v>
      </c>
      <c r="E1302" s="210">
        <f t="shared" si="112"/>
        <v>0</v>
      </c>
      <c r="F1302" s="210">
        <f t="shared" si="112"/>
        <v>0</v>
      </c>
      <c r="G1302" s="210">
        <f t="shared" si="112"/>
        <v>0</v>
      </c>
      <c r="H1302" s="210">
        <f t="shared" si="112"/>
        <v>0</v>
      </c>
      <c r="I1302" s="210">
        <f t="shared" si="112"/>
        <v>0</v>
      </c>
      <c r="J1302" s="210">
        <f t="shared" si="112"/>
        <v>0</v>
      </c>
      <c r="K1302" s="210">
        <f t="shared" si="112"/>
        <v>0</v>
      </c>
      <c r="L1302" s="210">
        <f t="shared" si="112"/>
        <v>0</v>
      </c>
      <c r="M1302" s="210">
        <f t="shared" si="112"/>
        <v>0</v>
      </c>
      <c r="N1302" s="210">
        <f t="shared" si="112"/>
        <v>0</v>
      </c>
      <c r="O1302" s="210">
        <f t="shared" si="112"/>
        <v>0</v>
      </c>
      <c r="P1302" s="210">
        <f t="shared" si="112"/>
        <v>0</v>
      </c>
      <c r="Q1302" s="210">
        <f t="shared" si="112"/>
        <v>0</v>
      </c>
      <c r="R1302" s="210">
        <f t="shared" si="112"/>
        <v>0</v>
      </c>
    </row>
    <row r="1303" spans="1:18" hidden="1" outlineLevel="2" x14ac:dyDescent="0.35">
      <c r="A1303" s="209" t="str">
        <f>'Usages industrie'!A11</f>
        <v>Usage industriel n°8</v>
      </c>
      <c r="B1303" s="209" t="s">
        <v>637</v>
      </c>
      <c r="C1303" s="209"/>
      <c r="D1303" s="210">
        <f>IF(B$1287&lt;&gt;"",IF(B$1287='Usages industrie'!$K11,'Usages industrie'!J11,0),0)</f>
        <v>0</v>
      </c>
      <c r="E1303" s="210">
        <f t="shared" si="112"/>
        <v>0</v>
      </c>
      <c r="F1303" s="210">
        <f t="shared" si="112"/>
        <v>0</v>
      </c>
      <c r="G1303" s="210">
        <f t="shared" si="112"/>
        <v>0</v>
      </c>
      <c r="H1303" s="210">
        <f t="shared" si="112"/>
        <v>0</v>
      </c>
      <c r="I1303" s="210">
        <f t="shared" si="112"/>
        <v>0</v>
      </c>
      <c r="J1303" s="210">
        <f t="shared" si="112"/>
        <v>0</v>
      </c>
      <c r="K1303" s="210">
        <f t="shared" si="112"/>
        <v>0</v>
      </c>
      <c r="L1303" s="210">
        <f t="shared" si="112"/>
        <v>0</v>
      </c>
      <c r="M1303" s="210">
        <f t="shared" si="112"/>
        <v>0</v>
      </c>
      <c r="N1303" s="210">
        <f t="shared" si="112"/>
        <v>0</v>
      </c>
      <c r="O1303" s="210">
        <f t="shared" si="112"/>
        <v>0</v>
      </c>
      <c r="P1303" s="210">
        <f t="shared" si="112"/>
        <v>0</v>
      </c>
      <c r="Q1303" s="210">
        <f t="shared" si="112"/>
        <v>0</v>
      </c>
      <c r="R1303" s="210">
        <f t="shared" si="112"/>
        <v>0</v>
      </c>
    </row>
    <row r="1304" spans="1:18" hidden="1" outlineLevel="2" x14ac:dyDescent="0.35">
      <c r="A1304" s="209" t="str">
        <f>'Usages industrie'!A12</f>
        <v>Usage industriel n°9</v>
      </c>
      <c r="B1304" s="209" t="s">
        <v>637</v>
      </c>
      <c r="C1304" s="209"/>
      <c r="D1304" s="210">
        <f>IF(B$1287&lt;&gt;"",IF(B$1287='Usages industrie'!$K12,'Usages industrie'!J12,0),0)</f>
        <v>0</v>
      </c>
      <c r="E1304" s="210">
        <f t="shared" si="112"/>
        <v>0</v>
      </c>
      <c r="F1304" s="210">
        <f t="shared" si="112"/>
        <v>0</v>
      </c>
      <c r="G1304" s="210">
        <f t="shared" si="112"/>
        <v>0</v>
      </c>
      <c r="H1304" s="210">
        <f t="shared" si="112"/>
        <v>0</v>
      </c>
      <c r="I1304" s="210">
        <f t="shared" si="112"/>
        <v>0</v>
      </c>
      <c r="J1304" s="210">
        <f t="shared" si="112"/>
        <v>0</v>
      </c>
      <c r="K1304" s="210">
        <f t="shared" si="112"/>
        <v>0</v>
      </c>
      <c r="L1304" s="210">
        <f t="shared" si="112"/>
        <v>0</v>
      </c>
      <c r="M1304" s="210">
        <f t="shared" si="112"/>
        <v>0</v>
      </c>
      <c r="N1304" s="210">
        <f t="shared" si="112"/>
        <v>0</v>
      </c>
      <c r="O1304" s="210">
        <f t="shared" si="112"/>
        <v>0</v>
      </c>
      <c r="P1304" s="210">
        <f t="shared" si="112"/>
        <v>0</v>
      </c>
      <c r="Q1304" s="210">
        <f t="shared" si="112"/>
        <v>0</v>
      </c>
      <c r="R1304" s="210">
        <f t="shared" si="112"/>
        <v>0</v>
      </c>
    </row>
    <row r="1305" spans="1:18" hidden="1" outlineLevel="2" x14ac:dyDescent="0.35">
      <c r="A1305" s="209" t="str">
        <f>'Usages industrie'!A13</f>
        <v>Usage industriel n°10</v>
      </c>
      <c r="B1305" s="209" t="s">
        <v>637</v>
      </c>
      <c r="C1305" s="209"/>
      <c r="D1305" s="210">
        <f>IF(B$1287&lt;&gt;"",IF(B$1287='Usages industrie'!$K13,'Usages industrie'!J13,0),0)</f>
        <v>0</v>
      </c>
      <c r="E1305" s="210">
        <f t="shared" si="112"/>
        <v>0</v>
      </c>
      <c r="F1305" s="210">
        <f t="shared" si="112"/>
        <v>0</v>
      </c>
      <c r="G1305" s="210">
        <f t="shared" si="112"/>
        <v>0</v>
      </c>
      <c r="H1305" s="210">
        <f t="shared" si="112"/>
        <v>0</v>
      </c>
      <c r="I1305" s="210">
        <f t="shared" si="112"/>
        <v>0</v>
      </c>
      <c r="J1305" s="210">
        <f t="shared" si="112"/>
        <v>0</v>
      </c>
      <c r="K1305" s="210">
        <f t="shared" si="112"/>
        <v>0</v>
      </c>
      <c r="L1305" s="210">
        <f t="shared" si="112"/>
        <v>0</v>
      </c>
      <c r="M1305" s="210">
        <f t="shared" si="112"/>
        <v>0</v>
      </c>
      <c r="N1305" s="210">
        <f t="shared" si="112"/>
        <v>0</v>
      </c>
      <c r="O1305" s="210">
        <f t="shared" si="112"/>
        <v>0</v>
      </c>
      <c r="P1305" s="210">
        <f t="shared" si="112"/>
        <v>0</v>
      </c>
      <c r="Q1305" s="210">
        <f t="shared" si="112"/>
        <v>0</v>
      </c>
      <c r="R1305" s="210">
        <f t="shared" si="112"/>
        <v>0</v>
      </c>
    </row>
    <row r="1306" spans="1:18" hidden="1" outlineLevel="2" x14ac:dyDescent="0.35">
      <c r="A1306" s="209" t="str">
        <f>'Usages industrie'!A14</f>
        <v>Usage industriel n°11</v>
      </c>
      <c r="B1306" s="209" t="s">
        <v>637</v>
      </c>
      <c r="C1306" s="209"/>
      <c r="D1306" s="210">
        <f>IF(B$1287&lt;&gt;"",IF(B$1287='Usages industrie'!$K14,'Usages industrie'!J14,0),0)</f>
        <v>0</v>
      </c>
      <c r="E1306" s="210">
        <f t="shared" ref="E1306:R1315" si="113">$D1306</f>
        <v>0</v>
      </c>
      <c r="F1306" s="210">
        <f t="shared" si="113"/>
        <v>0</v>
      </c>
      <c r="G1306" s="210">
        <f t="shared" si="113"/>
        <v>0</v>
      </c>
      <c r="H1306" s="210">
        <f t="shared" si="113"/>
        <v>0</v>
      </c>
      <c r="I1306" s="210">
        <f t="shared" si="113"/>
        <v>0</v>
      </c>
      <c r="J1306" s="210">
        <f t="shared" si="113"/>
        <v>0</v>
      </c>
      <c r="K1306" s="210">
        <f t="shared" si="113"/>
        <v>0</v>
      </c>
      <c r="L1306" s="210">
        <f t="shared" si="113"/>
        <v>0</v>
      </c>
      <c r="M1306" s="210">
        <f t="shared" si="113"/>
        <v>0</v>
      </c>
      <c r="N1306" s="210">
        <f t="shared" si="113"/>
        <v>0</v>
      </c>
      <c r="O1306" s="210">
        <f t="shared" si="113"/>
        <v>0</v>
      </c>
      <c r="P1306" s="210">
        <f t="shared" si="113"/>
        <v>0</v>
      </c>
      <c r="Q1306" s="210">
        <f t="shared" si="113"/>
        <v>0</v>
      </c>
      <c r="R1306" s="210">
        <f t="shared" si="113"/>
        <v>0</v>
      </c>
    </row>
    <row r="1307" spans="1:18" hidden="1" outlineLevel="2" x14ac:dyDescent="0.35">
      <c r="A1307" s="209" t="str">
        <f>'Usages industrie'!A15</f>
        <v>Usage industriel n°12</v>
      </c>
      <c r="B1307" s="209" t="s">
        <v>637</v>
      </c>
      <c r="C1307" s="209"/>
      <c r="D1307" s="210">
        <f>IF(B$1287&lt;&gt;"",IF(B$1287='Usages industrie'!$K15,'Usages industrie'!J15,0),0)</f>
        <v>0</v>
      </c>
      <c r="E1307" s="210">
        <f t="shared" si="113"/>
        <v>0</v>
      </c>
      <c r="F1307" s="210">
        <f t="shared" si="113"/>
        <v>0</v>
      </c>
      <c r="G1307" s="210">
        <f t="shared" si="113"/>
        <v>0</v>
      </c>
      <c r="H1307" s="210">
        <f t="shared" si="113"/>
        <v>0</v>
      </c>
      <c r="I1307" s="210">
        <f t="shared" si="113"/>
        <v>0</v>
      </c>
      <c r="J1307" s="210">
        <f t="shared" si="113"/>
        <v>0</v>
      </c>
      <c r="K1307" s="210">
        <f t="shared" si="113"/>
        <v>0</v>
      </c>
      <c r="L1307" s="210">
        <f t="shared" si="113"/>
        <v>0</v>
      </c>
      <c r="M1307" s="210">
        <f t="shared" si="113"/>
        <v>0</v>
      </c>
      <c r="N1307" s="210">
        <f t="shared" si="113"/>
        <v>0</v>
      </c>
      <c r="O1307" s="210">
        <f t="shared" si="113"/>
        <v>0</v>
      </c>
      <c r="P1307" s="210">
        <f t="shared" si="113"/>
        <v>0</v>
      </c>
      <c r="Q1307" s="210">
        <f t="shared" si="113"/>
        <v>0</v>
      </c>
      <c r="R1307" s="210">
        <f t="shared" si="113"/>
        <v>0</v>
      </c>
    </row>
    <row r="1308" spans="1:18" hidden="1" outlineLevel="2" x14ac:dyDescent="0.35">
      <c r="A1308" s="209" t="str">
        <f>'Usages industrie'!A16</f>
        <v>Usage industriel n°13</v>
      </c>
      <c r="B1308" s="209" t="s">
        <v>637</v>
      </c>
      <c r="C1308" s="209"/>
      <c r="D1308" s="210">
        <f>IF(B$1287&lt;&gt;"",IF(B$1287='Usages industrie'!$K16,'Usages industrie'!J16,0),0)</f>
        <v>0</v>
      </c>
      <c r="E1308" s="210">
        <f t="shared" si="113"/>
        <v>0</v>
      </c>
      <c r="F1308" s="210">
        <f t="shared" si="113"/>
        <v>0</v>
      </c>
      <c r="G1308" s="210">
        <f t="shared" si="113"/>
        <v>0</v>
      </c>
      <c r="H1308" s="210">
        <f t="shared" si="113"/>
        <v>0</v>
      </c>
      <c r="I1308" s="210">
        <f t="shared" si="113"/>
        <v>0</v>
      </c>
      <c r="J1308" s="210">
        <f t="shared" si="113"/>
        <v>0</v>
      </c>
      <c r="K1308" s="210">
        <f t="shared" si="113"/>
        <v>0</v>
      </c>
      <c r="L1308" s="210">
        <f t="shared" si="113"/>
        <v>0</v>
      </c>
      <c r="M1308" s="210">
        <f t="shared" si="113"/>
        <v>0</v>
      </c>
      <c r="N1308" s="210">
        <f t="shared" si="113"/>
        <v>0</v>
      </c>
      <c r="O1308" s="210">
        <f t="shared" si="113"/>
        <v>0</v>
      </c>
      <c r="P1308" s="210">
        <f t="shared" si="113"/>
        <v>0</v>
      </c>
      <c r="Q1308" s="210">
        <f t="shared" si="113"/>
        <v>0</v>
      </c>
      <c r="R1308" s="210">
        <f t="shared" si="113"/>
        <v>0</v>
      </c>
    </row>
    <row r="1309" spans="1:18" hidden="1" outlineLevel="2" x14ac:dyDescent="0.35">
      <c r="A1309" s="209" t="str">
        <f>'Usages industrie'!A17</f>
        <v>Usage industriel n°14</v>
      </c>
      <c r="B1309" s="209" t="s">
        <v>637</v>
      </c>
      <c r="C1309" s="209"/>
      <c r="D1309" s="210">
        <f>IF(B$1287&lt;&gt;"",IF(B$1287='Usages industrie'!$K17,'Usages industrie'!J17,0),0)</f>
        <v>0</v>
      </c>
      <c r="E1309" s="210">
        <f t="shared" si="113"/>
        <v>0</v>
      </c>
      <c r="F1309" s="210">
        <f t="shared" si="113"/>
        <v>0</v>
      </c>
      <c r="G1309" s="210">
        <f t="shared" si="113"/>
        <v>0</v>
      </c>
      <c r="H1309" s="210">
        <f t="shared" si="113"/>
        <v>0</v>
      </c>
      <c r="I1309" s="210">
        <f t="shared" si="113"/>
        <v>0</v>
      </c>
      <c r="J1309" s="210">
        <f t="shared" si="113"/>
        <v>0</v>
      </c>
      <c r="K1309" s="210">
        <f t="shared" si="113"/>
        <v>0</v>
      </c>
      <c r="L1309" s="210">
        <f t="shared" si="113"/>
        <v>0</v>
      </c>
      <c r="M1309" s="210">
        <f t="shared" si="113"/>
        <v>0</v>
      </c>
      <c r="N1309" s="210">
        <f t="shared" si="113"/>
        <v>0</v>
      </c>
      <c r="O1309" s="210">
        <f t="shared" si="113"/>
        <v>0</v>
      </c>
      <c r="P1309" s="210">
        <f t="shared" si="113"/>
        <v>0</v>
      </c>
      <c r="Q1309" s="210">
        <f t="shared" si="113"/>
        <v>0</v>
      </c>
      <c r="R1309" s="210">
        <f t="shared" si="113"/>
        <v>0</v>
      </c>
    </row>
    <row r="1310" spans="1:18" hidden="1" outlineLevel="2" x14ac:dyDescent="0.35">
      <c r="A1310" s="209" t="str">
        <f>'Usages industrie'!A18</f>
        <v>Usage industriel n°15</v>
      </c>
      <c r="B1310" s="209" t="s">
        <v>637</v>
      </c>
      <c r="C1310" s="209"/>
      <c r="D1310" s="210">
        <f>IF(B$1287&lt;&gt;"",IF(B$1287='Usages industrie'!$K18,'Usages industrie'!J18,0),0)</f>
        <v>0</v>
      </c>
      <c r="E1310" s="210">
        <f t="shared" si="113"/>
        <v>0</v>
      </c>
      <c r="F1310" s="210">
        <f t="shared" si="113"/>
        <v>0</v>
      </c>
      <c r="G1310" s="210">
        <f t="shared" si="113"/>
        <v>0</v>
      </c>
      <c r="H1310" s="210">
        <f t="shared" si="113"/>
        <v>0</v>
      </c>
      <c r="I1310" s="210">
        <f t="shared" si="113"/>
        <v>0</v>
      </c>
      <c r="J1310" s="210">
        <f t="shared" si="113"/>
        <v>0</v>
      </c>
      <c r="K1310" s="210">
        <f t="shared" si="113"/>
        <v>0</v>
      </c>
      <c r="L1310" s="210">
        <f t="shared" si="113"/>
        <v>0</v>
      </c>
      <c r="M1310" s="210">
        <f t="shared" si="113"/>
        <v>0</v>
      </c>
      <c r="N1310" s="210">
        <f t="shared" si="113"/>
        <v>0</v>
      </c>
      <c r="O1310" s="210">
        <f t="shared" si="113"/>
        <v>0</v>
      </c>
      <c r="P1310" s="210">
        <f t="shared" si="113"/>
        <v>0</v>
      </c>
      <c r="Q1310" s="210">
        <f t="shared" si="113"/>
        <v>0</v>
      </c>
      <c r="R1310" s="210">
        <f t="shared" si="113"/>
        <v>0</v>
      </c>
    </row>
    <row r="1311" spans="1:18" hidden="1" outlineLevel="2" x14ac:dyDescent="0.35">
      <c r="A1311" s="209" t="str">
        <f>'Usages industrie'!A19</f>
        <v>Usage industriel n°16</v>
      </c>
      <c r="B1311" s="209" t="s">
        <v>637</v>
      </c>
      <c r="C1311" s="209"/>
      <c r="D1311" s="210">
        <f>IF(B$1287&lt;&gt;"",IF(B$1287='Usages industrie'!$K19,'Usages industrie'!J19,0),0)</f>
        <v>0</v>
      </c>
      <c r="E1311" s="210">
        <f t="shared" si="113"/>
        <v>0</v>
      </c>
      <c r="F1311" s="210">
        <f t="shared" si="113"/>
        <v>0</v>
      </c>
      <c r="G1311" s="210">
        <f t="shared" si="113"/>
        <v>0</v>
      </c>
      <c r="H1311" s="210">
        <f t="shared" si="113"/>
        <v>0</v>
      </c>
      <c r="I1311" s="210">
        <f t="shared" si="113"/>
        <v>0</v>
      </c>
      <c r="J1311" s="210">
        <f t="shared" si="113"/>
        <v>0</v>
      </c>
      <c r="K1311" s="210">
        <f t="shared" si="113"/>
        <v>0</v>
      </c>
      <c r="L1311" s="210">
        <f t="shared" si="113"/>
        <v>0</v>
      </c>
      <c r="M1311" s="210">
        <f t="shared" si="113"/>
        <v>0</v>
      </c>
      <c r="N1311" s="210">
        <f t="shared" si="113"/>
        <v>0</v>
      </c>
      <c r="O1311" s="210">
        <f t="shared" si="113"/>
        <v>0</v>
      </c>
      <c r="P1311" s="210">
        <f t="shared" si="113"/>
        <v>0</v>
      </c>
      <c r="Q1311" s="210">
        <f t="shared" si="113"/>
        <v>0</v>
      </c>
      <c r="R1311" s="210">
        <f t="shared" si="113"/>
        <v>0</v>
      </c>
    </row>
    <row r="1312" spans="1:18" hidden="1" outlineLevel="2" x14ac:dyDescent="0.35">
      <c r="A1312" s="209" t="str">
        <f>'Usages industrie'!A20</f>
        <v>Usage industriel n°17</v>
      </c>
      <c r="B1312" s="209" t="s">
        <v>637</v>
      </c>
      <c r="C1312" s="209"/>
      <c r="D1312" s="210">
        <f>IF(B$1287&lt;&gt;"",IF(B$1287='Usages industrie'!$K20,'Usages industrie'!J20,0),0)</f>
        <v>0</v>
      </c>
      <c r="E1312" s="210">
        <f t="shared" si="113"/>
        <v>0</v>
      </c>
      <c r="F1312" s="210">
        <f t="shared" si="113"/>
        <v>0</v>
      </c>
      <c r="G1312" s="210">
        <f t="shared" si="113"/>
        <v>0</v>
      </c>
      <c r="H1312" s="210">
        <f t="shared" si="113"/>
        <v>0</v>
      </c>
      <c r="I1312" s="210">
        <f t="shared" si="113"/>
        <v>0</v>
      </c>
      <c r="J1312" s="210">
        <f t="shared" si="113"/>
        <v>0</v>
      </c>
      <c r="K1312" s="210">
        <f t="shared" si="113"/>
        <v>0</v>
      </c>
      <c r="L1312" s="210">
        <f t="shared" si="113"/>
        <v>0</v>
      </c>
      <c r="M1312" s="210">
        <f t="shared" si="113"/>
        <v>0</v>
      </c>
      <c r="N1312" s="210">
        <f t="shared" si="113"/>
        <v>0</v>
      </c>
      <c r="O1312" s="210">
        <f t="shared" si="113"/>
        <v>0</v>
      </c>
      <c r="P1312" s="210">
        <f t="shared" si="113"/>
        <v>0</v>
      </c>
      <c r="Q1312" s="210">
        <f t="shared" si="113"/>
        <v>0</v>
      </c>
      <c r="R1312" s="210">
        <f t="shared" si="113"/>
        <v>0</v>
      </c>
    </row>
    <row r="1313" spans="1:18" hidden="1" outlineLevel="2" x14ac:dyDescent="0.35">
      <c r="A1313" s="209" t="str">
        <f>'Usages industrie'!A21</f>
        <v>Usage industriel n°18</v>
      </c>
      <c r="B1313" s="209" t="s">
        <v>637</v>
      </c>
      <c r="C1313" s="209"/>
      <c r="D1313" s="210">
        <f>IF(B$1287&lt;&gt;"",IF(B$1287='Usages industrie'!$K21,'Usages industrie'!J21,0),0)</f>
        <v>0</v>
      </c>
      <c r="E1313" s="210">
        <f t="shared" si="113"/>
        <v>0</v>
      </c>
      <c r="F1313" s="210">
        <f t="shared" si="113"/>
        <v>0</v>
      </c>
      <c r="G1313" s="210">
        <f t="shared" si="113"/>
        <v>0</v>
      </c>
      <c r="H1313" s="210">
        <f t="shared" si="113"/>
        <v>0</v>
      </c>
      <c r="I1313" s="210">
        <f t="shared" si="113"/>
        <v>0</v>
      </c>
      <c r="J1313" s="210">
        <f t="shared" si="113"/>
        <v>0</v>
      </c>
      <c r="K1313" s="210">
        <f t="shared" si="113"/>
        <v>0</v>
      </c>
      <c r="L1313" s="210">
        <f t="shared" si="113"/>
        <v>0</v>
      </c>
      <c r="M1313" s="210">
        <f t="shared" si="113"/>
        <v>0</v>
      </c>
      <c r="N1313" s="210">
        <f t="shared" si="113"/>
        <v>0</v>
      </c>
      <c r="O1313" s="210">
        <f t="shared" si="113"/>
        <v>0</v>
      </c>
      <c r="P1313" s="210">
        <f t="shared" si="113"/>
        <v>0</v>
      </c>
      <c r="Q1313" s="210">
        <f t="shared" si="113"/>
        <v>0</v>
      </c>
      <c r="R1313" s="210">
        <f t="shared" si="113"/>
        <v>0</v>
      </c>
    </row>
    <row r="1314" spans="1:18" hidden="1" outlineLevel="2" x14ac:dyDescent="0.35">
      <c r="A1314" s="209" t="str">
        <f>'Usages industrie'!A22</f>
        <v>Usage industriel n°19</v>
      </c>
      <c r="B1314" s="209" t="s">
        <v>637</v>
      </c>
      <c r="C1314" s="209"/>
      <c r="D1314" s="210">
        <f>IF(B$1287&lt;&gt;"",IF(B$1287='Usages industrie'!$K22,'Usages industrie'!J22,0),0)</f>
        <v>0</v>
      </c>
      <c r="E1314" s="210">
        <f t="shared" si="113"/>
        <v>0</v>
      </c>
      <c r="F1314" s="210">
        <f t="shared" si="113"/>
        <v>0</v>
      </c>
      <c r="G1314" s="210">
        <f t="shared" si="113"/>
        <v>0</v>
      </c>
      <c r="H1314" s="210">
        <f t="shared" si="113"/>
        <v>0</v>
      </c>
      <c r="I1314" s="210">
        <f t="shared" si="113"/>
        <v>0</v>
      </c>
      <c r="J1314" s="210">
        <f t="shared" si="113"/>
        <v>0</v>
      </c>
      <c r="K1314" s="210">
        <f t="shared" si="113"/>
        <v>0</v>
      </c>
      <c r="L1314" s="210">
        <f t="shared" si="113"/>
        <v>0</v>
      </c>
      <c r="M1314" s="210">
        <f t="shared" si="113"/>
        <v>0</v>
      </c>
      <c r="N1314" s="210">
        <f t="shared" si="113"/>
        <v>0</v>
      </c>
      <c r="O1314" s="210">
        <f t="shared" si="113"/>
        <v>0</v>
      </c>
      <c r="P1314" s="210">
        <f t="shared" si="113"/>
        <v>0</v>
      </c>
      <c r="Q1314" s="210">
        <f t="shared" si="113"/>
        <v>0</v>
      </c>
      <c r="R1314" s="210">
        <f t="shared" si="113"/>
        <v>0</v>
      </c>
    </row>
    <row r="1315" spans="1:18" hidden="1" outlineLevel="2" x14ac:dyDescent="0.35">
      <c r="A1315" s="209" t="str">
        <f>'Usages industrie'!A23</f>
        <v>Usage industriel n°20</v>
      </c>
      <c r="B1315" s="209" t="s">
        <v>637</v>
      </c>
      <c r="C1315" s="209"/>
      <c r="D1315" s="210">
        <f>IF(B$1287&lt;&gt;"",IF(B$1287='Usages industrie'!$K23,'Usages industrie'!J23,0),0)</f>
        <v>0</v>
      </c>
      <c r="E1315" s="210">
        <f t="shared" si="113"/>
        <v>0</v>
      </c>
      <c r="F1315" s="210">
        <f t="shared" si="113"/>
        <v>0</v>
      </c>
      <c r="G1315" s="210">
        <f t="shared" si="113"/>
        <v>0</v>
      </c>
      <c r="H1315" s="210">
        <f t="shared" si="113"/>
        <v>0</v>
      </c>
      <c r="I1315" s="210">
        <f t="shared" si="113"/>
        <v>0</v>
      </c>
      <c r="J1315" s="210">
        <f t="shared" si="113"/>
        <v>0</v>
      </c>
      <c r="K1315" s="210">
        <f t="shared" si="113"/>
        <v>0</v>
      </c>
      <c r="L1315" s="210">
        <f t="shared" si="113"/>
        <v>0</v>
      </c>
      <c r="M1315" s="210">
        <f t="shared" si="113"/>
        <v>0</v>
      </c>
      <c r="N1315" s="210">
        <f t="shared" si="113"/>
        <v>0</v>
      </c>
      <c r="O1315" s="210">
        <f t="shared" si="113"/>
        <v>0</v>
      </c>
      <c r="P1315" s="210">
        <f t="shared" si="113"/>
        <v>0</v>
      </c>
      <c r="Q1315" s="210">
        <f t="shared" si="113"/>
        <v>0</v>
      </c>
      <c r="R1315" s="210">
        <f t="shared" si="113"/>
        <v>0</v>
      </c>
    </row>
    <row r="1316" spans="1:18" hidden="1" outlineLevel="2" x14ac:dyDescent="0.35">
      <c r="A1316" s="209" t="str">
        <f>'Usages industrie'!A24</f>
        <v>Usage industriel n°21</v>
      </c>
      <c r="B1316" s="209" t="s">
        <v>637</v>
      </c>
      <c r="C1316" s="209"/>
      <c r="D1316" s="210">
        <f>IF(B$1287&lt;&gt;"",IF(B$1287='Usages industrie'!$K24,'Usages industrie'!J24,0),0)</f>
        <v>0</v>
      </c>
      <c r="E1316" s="210">
        <f t="shared" ref="E1316:R1325" si="114">$D1316</f>
        <v>0</v>
      </c>
      <c r="F1316" s="210">
        <f t="shared" si="114"/>
        <v>0</v>
      </c>
      <c r="G1316" s="210">
        <f t="shared" si="114"/>
        <v>0</v>
      </c>
      <c r="H1316" s="210">
        <f t="shared" si="114"/>
        <v>0</v>
      </c>
      <c r="I1316" s="210">
        <f t="shared" si="114"/>
        <v>0</v>
      </c>
      <c r="J1316" s="210">
        <f t="shared" si="114"/>
        <v>0</v>
      </c>
      <c r="K1316" s="210">
        <f t="shared" si="114"/>
        <v>0</v>
      </c>
      <c r="L1316" s="210">
        <f t="shared" si="114"/>
        <v>0</v>
      </c>
      <c r="M1316" s="210">
        <f t="shared" si="114"/>
        <v>0</v>
      </c>
      <c r="N1316" s="210">
        <f t="shared" si="114"/>
        <v>0</v>
      </c>
      <c r="O1316" s="210">
        <f t="shared" si="114"/>
        <v>0</v>
      </c>
      <c r="P1316" s="210">
        <f t="shared" si="114"/>
        <v>0</v>
      </c>
      <c r="Q1316" s="210">
        <f t="shared" si="114"/>
        <v>0</v>
      </c>
      <c r="R1316" s="210">
        <f t="shared" si="114"/>
        <v>0</v>
      </c>
    </row>
    <row r="1317" spans="1:18" hidden="1" outlineLevel="2" x14ac:dyDescent="0.35">
      <c r="A1317" s="209" t="str">
        <f>'Usages industrie'!A25</f>
        <v>Usage industriel n°22</v>
      </c>
      <c r="B1317" s="209" t="s">
        <v>637</v>
      </c>
      <c r="C1317" s="209"/>
      <c r="D1317" s="210">
        <f>IF(B$1287&lt;&gt;"",IF(B$1287='Usages industrie'!$K25,'Usages industrie'!J25,0),0)</f>
        <v>0</v>
      </c>
      <c r="E1317" s="210">
        <f t="shared" si="114"/>
        <v>0</v>
      </c>
      <c r="F1317" s="210">
        <f t="shared" si="114"/>
        <v>0</v>
      </c>
      <c r="G1317" s="210">
        <f t="shared" si="114"/>
        <v>0</v>
      </c>
      <c r="H1317" s="210">
        <f t="shared" si="114"/>
        <v>0</v>
      </c>
      <c r="I1317" s="210">
        <f t="shared" si="114"/>
        <v>0</v>
      </c>
      <c r="J1317" s="210">
        <f t="shared" si="114"/>
        <v>0</v>
      </c>
      <c r="K1317" s="210">
        <f t="shared" si="114"/>
        <v>0</v>
      </c>
      <c r="L1317" s="210">
        <f t="shared" si="114"/>
        <v>0</v>
      </c>
      <c r="M1317" s="210">
        <f t="shared" si="114"/>
        <v>0</v>
      </c>
      <c r="N1317" s="210">
        <f t="shared" si="114"/>
        <v>0</v>
      </c>
      <c r="O1317" s="210">
        <f t="shared" si="114"/>
        <v>0</v>
      </c>
      <c r="P1317" s="210">
        <f t="shared" si="114"/>
        <v>0</v>
      </c>
      <c r="Q1317" s="210">
        <f t="shared" si="114"/>
        <v>0</v>
      </c>
      <c r="R1317" s="210">
        <f t="shared" si="114"/>
        <v>0</v>
      </c>
    </row>
    <row r="1318" spans="1:18" hidden="1" outlineLevel="2" x14ac:dyDescent="0.35">
      <c r="A1318" s="209" t="str">
        <f>'Usages industrie'!A26</f>
        <v>Usage industriel n°23</v>
      </c>
      <c r="B1318" s="209" t="s">
        <v>637</v>
      </c>
      <c r="C1318" s="209"/>
      <c r="D1318" s="210">
        <f>IF(B$1287&lt;&gt;"",IF(B$1287='Usages industrie'!$K26,'Usages industrie'!J26,0),0)</f>
        <v>0</v>
      </c>
      <c r="E1318" s="210">
        <f t="shared" si="114"/>
        <v>0</v>
      </c>
      <c r="F1318" s="210">
        <f t="shared" si="114"/>
        <v>0</v>
      </c>
      <c r="G1318" s="210">
        <f t="shared" si="114"/>
        <v>0</v>
      </c>
      <c r="H1318" s="210">
        <f t="shared" si="114"/>
        <v>0</v>
      </c>
      <c r="I1318" s="210">
        <f t="shared" si="114"/>
        <v>0</v>
      </c>
      <c r="J1318" s="210">
        <f t="shared" si="114"/>
        <v>0</v>
      </c>
      <c r="K1318" s="210">
        <f t="shared" si="114"/>
        <v>0</v>
      </c>
      <c r="L1318" s="210">
        <f t="shared" si="114"/>
        <v>0</v>
      </c>
      <c r="M1318" s="210">
        <f t="shared" si="114"/>
        <v>0</v>
      </c>
      <c r="N1318" s="210">
        <f t="shared" si="114"/>
        <v>0</v>
      </c>
      <c r="O1318" s="210">
        <f t="shared" si="114"/>
        <v>0</v>
      </c>
      <c r="P1318" s="210">
        <f t="shared" si="114"/>
        <v>0</v>
      </c>
      <c r="Q1318" s="210">
        <f t="shared" si="114"/>
        <v>0</v>
      </c>
      <c r="R1318" s="210">
        <f t="shared" si="114"/>
        <v>0</v>
      </c>
    </row>
    <row r="1319" spans="1:18" hidden="1" outlineLevel="2" x14ac:dyDescent="0.35">
      <c r="A1319" s="209" t="str">
        <f>'Usages industrie'!A27</f>
        <v>Usage industriel n°24</v>
      </c>
      <c r="B1319" s="209" t="s">
        <v>637</v>
      </c>
      <c r="C1319" s="209"/>
      <c r="D1319" s="210">
        <f>IF(B$1287&lt;&gt;"",IF(B$1287='Usages industrie'!$K27,'Usages industrie'!J27,0),0)</f>
        <v>0</v>
      </c>
      <c r="E1319" s="210">
        <f t="shared" si="114"/>
        <v>0</v>
      </c>
      <c r="F1319" s="210">
        <f t="shared" si="114"/>
        <v>0</v>
      </c>
      <c r="G1319" s="210">
        <f t="shared" si="114"/>
        <v>0</v>
      </c>
      <c r="H1319" s="210">
        <f t="shared" si="114"/>
        <v>0</v>
      </c>
      <c r="I1319" s="210">
        <f t="shared" si="114"/>
        <v>0</v>
      </c>
      <c r="J1319" s="210">
        <f t="shared" si="114"/>
        <v>0</v>
      </c>
      <c r="K1319" s="210">
        <f t="shared" si="114"/>
        <v>0</v>
      </c>
      <c r="L1319" s="210">
        <f t="shared" si="114"/>
        <v>0</v>
      </c>
      <c r="M1319" s="210">
        <f t="shared" si="114"/>
        <v>0</v>
      </c>
      <c r="N1319" s="210">
        <f t="shared" si="114"/>
        <v>0</v>
      </c>
      <c r="O1319" s="210">
        <f t="shared" si="114"/>
        <v>0</v>
      </c>
      <c r="P1319" s="210">
        <f t="shared" si="114"/>
        <v>0</v>
      </c>
      <c r="Q1319" s="210">
        <f t="shared" si="114"/>
        <v>0</v>
      </c>
      <c r="R1319" s="210">
        <f t="shared" si="114"/>
        <v>0</v>
      </c>
    </row>
    <row r="1320" spans="1:18" hidden="1" outlineLevel="2" x14ac:dyDescent="0.35">
      <c r="A1320" s="209" t="str">
        <f>'Usages industrie'!A28</f>
        <v>Usage industriel n°25</v>
      </c>
      <c r="B1320" s="209" t="s">
        <v>637</v>
      </c>
      <c r="C1320" s="209"/>
      <c r="D1320" s="210">
        <f>IF(B$1287&lt;&gt;"",IF(B$1287='Usages industrie'!$K28,'Usages industrie'!J28,0),0)</f>
        <v>0</v>
      </c>
      <c r="E1320" s="210">
        <f t="shared" si="114"/>
        <v>0</v>
      </c>
      <c r="F1320" s="210">
        <f t="shared" si="114"/>
        <v>0</v>
      </c>
      <c r="G1320" s="210">
        <f t="shared" si="114"/>
        <v>0</v>
      </c>
      <c r="H1320" s="210">
        <f t="shared" si="114"/>
        <v>0</v>
      </c>
      <c r="I1320" s="210">
        <f t="shared" si="114"/>
        <v>0</v>
      </c>
      <c r="J1320" s="210">
        <f t="shared" si="114"/>
        <v>0</v>
      </c>
      <c r="K1320" s="210">
        <f t="shared" si="114"/>
        <v>0</v>
      </c>
      <c r="L1320" s="210">
        <f t="shared" si="114"/>
        <v>0</v>
      </c>
      <c r="M1320" s="210">
        <f t="shared" si="114"/>
        <v>0</v>
      </c>
      <c r="N1320" s="210">
        <f t="shared" si="114"/>
        <v>0</v>
      </c>
      <c r="O1320" s="210">
        <f t="shared" si="114"/>
        <v>0</v>
      </c>
      <c r="P1320" s="210">
        <f t="shared" si="114"/>
        <v>0</v>
      </c>
      <c r="Q1320" s="210">
        <f t="shared" si="114"/>
        <v>0</v>
      </c>
      <c r="R1320" s="210">
        <f t="shared" si="114"/>
        <v>0</v>
      </c>
    </row>
    <row r="1321" spans="1:18" hidden="1" outlineLevel="2" x14ac:dyDescent="0.35">
      <c r="A1321" s="209" t="str">
        <f>'Usages industrie'!A29</f>
        <v>Usage industriel n°26</v>
      </c>
      <c r="B1321" s="209" t="s">
        <v>637</v>
      </c>
      <c r="C1321" s="209"/>
      <c r="D1321" s="210">
        <f>IF(B$1287&lt;&gt;"",IF(B$1287='Usages industrie'!$K29,'Usages industrie'!J29,0),0)</f>
        <v>0</v>
      </c>
      <c r="E1321" s="210">
        <f t="shared" si="114"/>
        <v>0</v>
      </c>
      <c r="F1321" s="210">
        <f t="shared" si="114"/>
        <v>0</v>
      </c>
      <c r="G1321" s="210">
        <f t="shared" si="114"/>
        <v>0</v>
      </c>
      <c r="H1321" s="210">
        <f t="shared" si="114"/>
        <v>0</v>
      </c>
      <c r="I1321" s="210">
        <f t="shared" si="114"/>
        <v>0</v>
      </c>
      <c r="J1321" s="210">
        <f t="shared" si="114"/>
        <v>0</v>
      </c>
      <c r="K1321" s="210">
        <f t="shared" si="114"/>
        <v>0</v>
      </c>
      <c r="L1321" s="210">
        <f t="shared" si="114"/>
        <v>0</v>
      </c>
      <c r="M1321" s="210">
        <f t="shared" si="114"/>
        <v>0</v>
      </c>
      <c r="N1321" s="210">
        <f t="shared" si="114"/>
        <v>0</v>
      </c>
      <c r="O1321" s="210">
        <f t="shared" si="114"/>
        <v>0</v>
      </c>
      <c r="P1321" s="210">
        <f t="shared" si="114"/>
        <v>0</v>
      </c>
      <c r="Q1321" s="210">
        <f t="shared" si="114"/>
        <v>0</v>
      </c>
      <c r="R1321" s="210">
        <f t="shared" si="114"/>
        <v>0</v>
      </c>
    </row>
    <row r="1322" spans="1:18" hidden="1" outlineLevel="2" x14ac:dyDescent="0.35">
      <c r="A1322" s="209" t="str">
        <f>'Usages industrie'!A30</f>
        <v>Usage industriel n°27</v>
      </c>
      <c r="B1322" s="209" t="s">
        <v>637</v>
      </c>
      <c r="C1322" s="209"/>
      <c r="D1322" s="210">
        <f>IF(B$1287&lt;&gt;"",IF(B$1287='Usages industrie'!$K30,'Usages industrie'!J30,0),0)</f>
        <v>0</v>
      </c>
      <c r="E1322" s="210">
        <f t="shared" si="114"/>
        <v>0</v>
      </c>
      <c r="F1322" s="210">
        <f t="shared" si="114"/>
        <v>0</v>
      </c>
      <c r="G1322" s="210">
        <f t="shared" si="114"/>
        <v>0</v>
      </c>
      <c r="H1322" s="210">
        <f t="shared" si="114"/>
        <v>0</v>
      </c>
      <c r="I1322" s="210">
        <f t="shared" si="114"/>
        <v>0</v>
      </c>
      <c r="J1322" s="210">
        <f t="shared" si="114"/>
        <v>0</v>
      </c>
      <c r="K1322" s="210">
        <f t="shared" si="114"/>
        <v>0</v>
      </c>
      <c r="L1322" s="210">
        <f t="shared" si="114"/>
        <v>0</v>
      </c>
      <c r="M1322" s="210">
        <f t="shared" si="114"/>
        <v>0</v>
      </c>
      <c r="N1322" s="210">
        <f t="shared" si="114"/>
        <v>0</v>
      </c>
      <c r="O1322" s="210">
        <f t="shared" si="114"/>
        <v>0</v>
      </c>
      <c r="P1322" s="210">
        <f t="shared" si="114"/>
        <v>0</v>
      </c>
      <c r="Q1322" s="210">
        <f t="shared" si="114"/>
        <v>0</v>
      </c>
      <c r="R1322" s="210">
        <f t="shared" si="114"/>
        <v>0</v>
      </c>
    </row>
    <row r="1323" spans="1:18" hidden="1" outlineLevel="2" x14ac:dyDescent="0.35">
      <c r="A1323" s="209" t="str">
        <f>'Usages industrie'!A31</f>
        <v>Usage industriel n°28</v>
      </c>
      <c r="B1323" s="209" t="s">
        <v>637</v>
      </c>
      <c r="C1323" s="209"/>
      <c r="D1323" s="210">
        <f>IF(B$1287&lt;&gt;"",IF(B$1287='Usages industrie'!$K31,'Usages industrie'!J31,0),0)</f>
        <v>0</v>
      </c>
      <c r="E1323" s="210">
        <f t="shared" si="114"/>
        <v>0</v>
      </c>
      <c r="F1323" s="210">
        <f t="shared" si="114"/>
        <v>0</v>
      </c>
      <c r="G1323" s="210">
        <f t="shared" si="114"/>
        <v>0</v>
      </c>
      <c r="H1323" s="210">
        <f t="shared" si="114"/>
        <v>0</v>
      </c>
      <c r="I1323" s="210">
        <f t="shared" si="114"/>
        <v>0</v>
      </c>
      <c r="J1323" s="210">
        <f t="shared" si="114"/>
        <v>0</v>
      </c>
      <c r="K1323" s="210">
        <f t="shared" si="114"/>
        <v>0</v>
      </c>
      <c r="L1323" s="210">
        <f t="shared" si="114"/>
        <v>0</v>
      </c>
      <c r="M1323" s="210">
        <f t="shared" si="114"/>
        <v>0</v>
      </c>
      <c r="N1323" s="210">
        <f t="shared" si="114"/>
        <v>0</v>
      </c>
      <c r="O1323" s="210">
        <f t="shared" si="114"/>
        <v>0</v>
      </c>
      <c r="P1323" s="210">
        <f t="shared" si="114"/>
        <v>0</v>
      </c>
      <c r="Q1323" s="210">
        <f t="shared" si="114"/>
        <v>0</v>
      </c>
      <c r="R1323" s="210">
        <f t="shared" si="114"/>
        <v>0</v>
      </c>
    </row>
    <row r="1324" spans="1:18" hidden="1" outlineLevel="2" x14ac:dyDescent="0.35">
      <c r="A1324" s="209" t="str">
        <f>'Usages industrie'!A32</f>
        <v>Usage industriel n°29</v>
      </c>
      <c r="B1324" s="209" t="s">
        <v>637</v>
      </c>
      <c r="C1324" s="209"/>
      <c r="D1324" s="210">
        <f>IF(B$1287&lt;&gt;"",IF(B$1287='Usages industrie'!$K32,'Usages industrie'!J32,0),0)</f>
        <v>0</v>
      </c>
      <c r="E1324" s="210">
        <f t="shared" si="114"/>
        <v>0</v>
      </c>
      <c r="F1324" s="210">
        <f t="shared" si="114"/>
        <v>0</v>
      </c>
      <c r="G1324" s="210">
        <f t="shared" si="114"/>
        <v>0</v>
      </c>
      <c r="H1324" s="210">
        <f t="shared" si="114"/>
        <v>0</v>
      </c>
      <c r="I1324" s="210">
        <f t="shared" si="114"/>
        <v>0</v>
      </c>
      <c r="J1324" s="210">
        <f t="shared" si="114"/>
        <v>0</v>
      </c>
      <c r="K1324" s="210">
        <f t="shared" si="114"/>
        <v>0</v>
      </c>
      <c r="L1324" s="210">
        <f t="shared" si="114"/>
        <v>0</v>
      </c>
      <c r="M1324" s="210">
        <f t="shared" si="114"/>
        <v>0</v>
      </c>
      <c r="N1324" s="210">
        <f t="shared" si="114"/>
        <v>0</v>
      </c>
      <c r="O1324" s="210">
        <f t="shared" si="114"/>
        <v>0</v>
      </c>
      <c r="P1324" s="210">
        <f t="shared" si="114"/>
        <v>0</v>
      </c>
      <c r="Q1324" s="210">
        <f t="shared" si="114"/>
        <v>0</v>
      </c>
      <c r="R1324" s="210">
        <f t="shared" si="114"/>
        <v>0</v>
      </c>
    </row>
    <row r="1325" spans="1:18" hidden="1" outlineLevel="2" x14ac:dyDescent="0.35">
      <c r="A1325" s="209" t="str">
        <f>'Usages industrie'!A33</f>
        <v>Usage industriel n°30</v>
      </c>
      <c r="B1325" s="209" t="s">
        <v>637</v>
      </c>
      <c r="C1325" s="209"/>
      <c r="D1325" s="210">
        <f>IF(B$1287&lt;&gt;"",IF(B$1287='Usages industrie'!$K33,'Usages industrie'!J33,0),0)</f>
        <v>0</v>
      </c>
      <c r="E1325" s="210">
        <f t="shared" si="114"/>
        <v>0</v>
      </c>
      <c r="F1325" s="210">
        <f t="shared" si="114"/>
        <v>0</v>
      </c>
      <c r="G1325" s="210">
        <f t="shared" si="114"/>
        <v>0</v>
      </c>
      <c r="H1325" s="210">
        <f t="shared" si="114"/>
        <v>0</v>
      </c>
      <c r="I1325" s="210">
        <f t="shared" si="114"/>
        <v>0</v>
      </c>
      <c r="J1325" s="210">
        <f t="shared" si="114"/>
        <v>0</v>
      </c>
      <c r="K1325" s="210">
        <f t="shared" si="114"/>
        <v>0</v>
      </c>
      <c r="L1325" s="210">
        <f t="shared" si="114"/>
        <v>0</v>
      </c>
      <c r="M1325" s="210">
        <f t="shared" si="114"/>
        <v>0</v>
      </c>
      <c r="N1325" s="210">
        <f t="shared" si="114"/>
        <v>0</v>
      </c>
      <c r="O1325" s="210">
        <f t="shared" si="114"/>
        <v>0</v>
      </c>
      <c r="P1325" s="210">
        <f t="shared" si="114"/>
        <v>0</v>
      </c>
      <c r="Q1325" s="210">
        <f t="shared" si="114"/>
        <v>0</v>
      </c>
      <c r="R1325" s="210">
        <f t="shared" si="114"/>
        <v>0</v>
      </c>
    </row>
    <row r="1326" spans="1:18" hidden="1" outlineLevel="2" x14ac:dyDescent="0.35">
      <c r="A1326" s="209" t="str">
        <f>'Usages industrie'!A34</f>
        <v>Usage industriel n°31</v>
      </c>
      <c r="B1326" s="209" t="s">
        <v>637</v>
      </c>
      <c r="C1326" s="209"/>
      <c r="D1326" s="210">
        <f>IF(B$1287&lt;&gt;"",IF(B$1287='Usages industrie'!$K34,'Usages industrie'!J34,0),0)</f>
        <v>0</v>
      </c>
      <c r="E1326" s="210">
        <f t="shared" ref="E1326:R1335" si="115">$D1326</f>
        <v>0</v>
      </c>
      <c r="F1326" s="210">
        <f t="shared" si="115"/>
        <v>0</v>
      </c>
      <c r="G1326" s="210">
        <f t="shared" si="115"/>
        <v>0</v>
      </c>
      <c r="H1326" s="210">
        <f t="shared" si="115"/>
        <v>0</v>
      </c>
      <c r="I1326" s="210">
        <f t="shared" si="115"/>
        <v>0</v>
      </c>
      <c r="J1326" s="210">
        <f t="shared" si="115"/>
        <v>0</v>
      </c>
      <c r="K1326" s="210">
        <f t="shared" si="115"/>
        <v>0</v>
      </c>
      <c r="L1326" s="210">
        <f t="shared" si="115"/>
        <v>0</v>
      </c>
      <c r="M1326" s="210">
        <f t="shared" si="115"/>
        <v>0</v>
      </c>
      <c r="N1326" s="210">
        <f t="shared" si="115"/>
        <v>0</v>
      </c>
      <c r="O1326" s="210">
        <f t="shared" si="115"/>
        <v>0</v>
      </c>
      <c r="P1326" s="210">
        <f t="shared" si="115"/>
        <v>0</v>
      </c>
      <c r="Q1326" s="210">
        <f t="shared" si="115"/>
        <v>0</v>
      </c>
      <c r="R1326" s="210">
        <f t="shared" si="115"/>
        <v>0</v>
      </c>
    </row>
    <row r="1327" spans="1:18" hidden="1" outlineLevel="2" x14ac:dyDescent="0.35">
      <c r="A1327" s="209" t="str">
        <f>'Usages industrie'!A35</f>
        <v>Usage industriel n°32</v>
      </c>
      <c r="B1327" s="209" t="s">
        <v>637</v>
      </c>
      <c r="C1327" s="209"/>
      <c r="D1327" s="210">
        <f>IF(B$1287&lt;&gt;"",IF(B$1287='Usages industrie'!$K35,'Usages industrie'!J35,0),0)</f>
        <v>0</v>
      </c>
      <c r="E1327" s="210">
        <f t="shared" si="115"/>
        <v>0</v>
      </c>
      <c r="F1327" s="210">
        <f t="shared" si="115"/>
        <v>0</v>
      </c>
      <c r="G1327" s="210">
        <f t="shared" si="115"/>
        <v>0</v>
      </c>
      <c r="H1327" s="210">
        <f t="shared" si="115"/>
        <v>0</v>
      </c>
      <c r="I1327" s="210">
        <f t="shared" si="115"/>
        <v>0</v>
      </c>
      <c r="J1327" s="210">
        <f t="shared" si="115"/>
        <v>0</v>
      </c>
      <c r="K1327" s="210">
        <f t="shared" si="115"/>
        <v>0</v>
      </c>
      <c r="L1327" s="210">
        <f t="shared" si="115"/>
        <v>0</v>
      </c>
      <c r="M1327" s="210">
        <f t="shared" si="115"/>
        <v>0</v>
      </c>
      <c r="N1327" s="210">
        <f t="shared" si="115"/>
        <v>0</v>
      </c>
      <c r="O1327" s="210">
        <f t="shared" si="115"/>
        <v>0</v>
      </c>
      <c r="P1327" s="210">
        <f t="shared" si="115"/>
        <v>0</v>
      </c>
      <c r="Q1327" s="210">
        <f t="shared" si="115"/>
        <v>0</v>
      </c>
      <c r="R1327" s="210">
        <f t="shared" si="115"/>
        <v>0</v>
      </c>
    </row>
    <row r="1328" spans="1:18" hidden="1" outlineLevel="2" x14ac:dyDescent="0.35">
      <c r="A1328" s="209" t="str">
        <f>'Usages industrie'!A36</f>
        <v>Usage industriel n°33</v>
      </c>
      <c r="B1328" s="209" t="s">
        <v>637</v>
      </c>
      <c r="C1328" s="209"/>
      <c r="D1328" s="210">
        <f>IF(B$1287&lt;&gt;"",IF(B$1287='Usages industrie'!$K36,'Usages industrie'!J36,0),0)</f>
        <v>0</v>
      </c>
      <c r="E1328" s="210">
        <f t="shared" si="115"/>
        <v>0</v>
      </c>
      <c r="F1328" s="210">
        <f t="shared" si="115"/>
        <v>0</v>
      </c>
      <c r="G1328" s="210">
        <f t="shared" si="115"/>
        <v>0</v>
      </c>
      <c r="H1328" s="210">
        <f t="shared" si="115"/>
        <v>0</v>
      </c>
      <c r="I1328" s="210">
        <f t="shared" si="115"/>
        <v>0</v>
      </c>
      <c r="J1328" s="210">
        <f t="shared" si="115"/>
        <v>0</v>
      </c>
      <c r="K1328" s="210">
        <f t="shared" si="115"/>
        <v>0</v>
      </c>
      <c r="L1328" s="210">
        <f t="shared" si="115"/>
        <v>0</v>
      </c>
      <c r="M1328" s="210">
        <f t="shared" si="115"/>
        <v>0</v>
      </c>
      <c r="N1328" s="210">
        <f t="shared" si="115"/>
        <v>0</v>
      </c>
      <c r="O1328" s="210">
        <f t="shared" si="115"/>
        <v>0</v>
      </c>
      <c r="P1328" s="210">
        <f t="shared" si="115"/>
        <v>0</v>
      </c>
      <c r="Q1328" s="210">
        <f t="shared" si="115"/>
        <v>0</v>
      </c>
      <c r="R1328" s="210">
        <f t="shared" si="115"/>
        <v>0</v>
      </c>
    </row>
    <row r="1329" spans="1:18" hidden="1" outlineLevel="2" x14ac:dyDescent="0.35">
      <c r="A1329" s="209" t="str">
        <f>'Usages industrie'!A37</f>
        <v>Usage industriel n°34</v>
      </c>
      <c r="B1329" s="209" t="s">
        <v>637</v>
      </c>
      <c r="C1329" s="209"/>
      <c r="D1329" s="210">
        <f>IF(B$1287&lt;&gt;"",IF(B$1287='Usages industrie'!$K37,'Usages industrie'!J37,0),0)</f>
        <v>0</v>
      </c>
      <c r="E1329" s="210">
        <f t="shared" si="115"/>
        <v>0</v>
      </c>
      <c r="F1329" s="210">
        <f t="shared" si="115"/>
        <v>0</v>
      </c>
      <c r="G1329" s="210">
        <f t="shared" si="115"/>
        <v>0</v>
      </c>
      <c r="H1329" s="210">
        <f t="shared" si="115"/>
        <v>0</v>
      </c>
      <c r="I1329" s="210">
        <f t="shared" si="115"/>
        <v>0</v>
      </c>
      <c r="J1329" s="210">
        <f t="shared" si="115"/>
        <v>0</v>
      </c>
      <c r="K1329" s="210">
        <f t="shared" si="115"/>
        <v>0</v>
      </c>
      <c r="L1329" s="210">
        <f t="shared" si="115"/>
        <v>0</v>
      </c>
      <c r="M1329" s="210">
        <f t="shared" si="115"/>
        <v>0</v>
      </c>
      <c r="N1329" s="210">
        <f t="shared" si="115"/>
        <v>0</v>
      </c>
      <c r="O1329" s="210">
        <f t="shared" si="115"/>
        <v>0</v>
      </c>
      <c r="P1329" s="210">
        <f t="shared" si="115"/>
        <v>0</v>
      </c>
      <c r="Q1329" s="210">
        <f t="shared" si="115"/>
        <v>0</v>
      </c>
      <c r="R1329" s="210">
        <f t="shared" si="115"/>
        <v>0</v>
      </c>
    </row>
    <row r="1330" spans="1:18" hidden="1" outlineLevel="2" x14ac:dyDescent="0.35">
      <c r="A1330" s="209" t="str">
        <f>'Usages industrie'!A38</f>
        <v>Usage industriel n°35</v>
      </c>
      <c r="B1330" s="209" t="s">
        <v>637</v>
      </c>
      <c r="C1330" s="209"/>
      <c r="D1330" s="210">
        <f>IF(B$1287&lt;&gt;"",IF(B$1287='Usages industrie'!$K38,'Usages industrie'!J38,0),0)</f>
        <v>0</v>
      </c>
      <c r="E1330" s="210">
        <f t="shared" si="115"/>
        <v>0</v>
      </c>
      <c r="F1330" s="210">
        <f t="shared" si="115"/>
        <v>0</v>
      </c>
      <c r="G1330" s="210">
        <f t="shared" si="115"/>
        <v>0</v>
      </c>
      <c r="H1330" s="210">
        <f t="shared" si="115"/>
        <v>0</v>
      </c>
      <c r="I1330" s="210">
        <f t="shared" si="115"/>
        <v>0</v>
      </c>
      <c r="J1330" s="210">
        <f t="shared" si="115"/>
        <v>0</v>
      </c>
      <c r="K1330" s="210">
        <f t="shared" si="115"/>
        <v>0</v>
      </c>
      <c r="L1330" s="210">
        <f t="shared" si="115"/>
        <v>0</v>
      </c>
      <c r="M1330" s="210">
        <f t="shared" si="115"/>
        <v>0</v>
      </c>
      <c r="N1330" s="210">
        <f t="shared" si="115"/>
        <v>0</v>
      </c>
      <c r="O1330" s="210">
        <f t="shared" si="115"/>
        <v>0</v>
      </c>
      <c r="P1330" s="210">
        <f t="shared" si="115"/>
        <v>0</v>
      </c>
      <c r="Q1330" s="210">
        <f t="shared" si="115"/>
        <v>0</v>
      </c>
      <c r="R1330" s="210">
        <f t="shared" si="115"/>
        <v>0</v>
      </c>
    </row>
    <row r="1331" spans="1:18" hidden="1" outlineLevel="2" x14ac:dyDescent="0.35">
      <c r="A1331" s="209" t="str">
        <f>'Usages industrie'!A39</f>
        <v>Usage industriel n°36</v>
      </c>
      <c r="B1331" s="209" t="s">
        <v>637</v>
      </c>
      <c r="C1331" s="209"/>
      <c r="D1331" s="210">
        <f>IF(B$1287&lt;&gt;"",IF(B$1287='Usages industrie'!$K39,'Usages industrie'!J39,0),0)</f>
        <v>0</v>
      </c>
      <c r="E1331" s="210">
        <f t="shared" si="115"/>
        <v>0</v>
      </c>
      <c r="F1331" s="210">
        <f t="shared" si="115"/>
        <v>0</v>
      </c>
      <c r="G1331" s="210">
        <f t="shared" si="115"/>
        <v>0</v>
      </c>
      <c r="H1331" s="210">
        <f t="shared" si="115"/>
        <v>0</v>
      </c>
      <c r="I1331" s="210">
        <f t="shared" si="115"/>
        <v>0</v>
      </c>
      <c r="J1331" s="210">
        <f t="shared" si="115"/>
        <v>0</v>
      </c>
      <c r="K1331" s="210">
        <f t="shared" si="115"/>
        <v>0</v>
      </c>
      <c r="L1331" s="210">
        <f t="shared" si="115"/>
        <v>0</v>
      </c>
      <c r="M1331" s="210">
        <f t="shared" si="115"/>
        <v>0</v>
      </c>
      <c r="N1331" s="210">
        <f t="shared" si="115"/>
        <v>0</v>
      </c>
      <c r="O1331" s="210">
        <f t="shared" si="115"/>
        <v>0</v>
      </c>
      <c r="P1331" s="210">
        <f t="shared" si="115"/>
        <v>0</v>
      </c>
      <c r="Q1331" s="210">
        <f t="shared" si="115"/>
        <v>0</v>
      </c>
      <c r="R1331" s="210">
        <f t="shared" si="115"/>
        <v>0</v>
      </c>
    </row>
    <row r="1332" spans="1:18" hidden="1" outlineLevel="2" x14ac:dyDescent="0.35">
      <c r="A1332" s="209" t="str">
        <f>'Usages industrie'!A40</f>
        <v>Usage industriel n°37</v>
      </c>
      <c r="B1332" s="209" t="s">
        <v>637</v>
      </c>
      <c r="C1332" s="209"/>
      <c r="D1332" s="210">
        <f>IF(B$1287&lt;&gt;"",IF(B$1287='Usages industrie'!$K40,'Usages industrie'!J40,0),0)</f>
        <v>0</v>
      </c>
      <c r="E1332" s="210">
        <f t="shared" si="115"/>
        <v>0</v>
      </c>
      <c r="F1332" s="210">
        <f t="shared" si="115"/>
        <v>0</v>
      </c>
      <c r="G1332" s="210">
        <f t="shared" si="115"/>
        <v>0</v>
      </c>
      <c r="H1332" s="210">
        <f t="shared" si="115"/>
        <v>0</v>
      </c>
      <c r="I1332" s="210">
        <f t="shared" si="115"/>
        <v>0</v>
      </c>
      <c r="J1332" s="210">
        <f t="shared" si="115"/>
        <v>0</v>
      </c>
      <c r="K1332" s="210">
        <f t="shared" si="115"/>
        <v>0</v>
      </c>
      <c r="L1332" s="210">
        <f t="shared" si="115"/>
        <v>0</v>
      </c>
      <c r="M1332" s="210">
        <f t="shared" si="115"/>
        <v>0</v>
      </c>
      <c r="N1332" s="210">
        <f t="shared" si="115"/>
        <v>0</v>
      </c>
      <c r="O1332" s="210">
        <f t="shared" si="115"/>
        <v>0</v>
      </c>
      <c r="P1332" s="210">
        <f t="shared" si="115"/>
        <v>0</v>
      </c>
      <c r="Q1332" s="210">
        <f t="shared" si="115"/>
        <v>0</v>
      </c>
      <c r="R1332" s="210">
        <f t="shared" si="115"/>
        <v>0</v>
      </c>
    </row>
    <row r="1333" spans="1:18" hidden="1" outlineLevel="2" x14ac:dyDescent="0.35">
      <c r="A1333" s="209" t="str">
        <f>'Usages industrie'!A41</f>
        <v>Usage industriel n°38</v>
      </c>
      <c r="B1333" s="209" t="s">
        <v>637</v>
      </c>
      <c r="C1333" s="209"/>
      <c r="D1333" s="210">
        <f>IF(B$1287&lt;&gt;"",IF(B$1287='Usages industrie'!$K41,'Usages industrie'!J41,0),0)</f>
        <v>0</v>
      </c>
      <c r="E1333" s="210">
        <f t="shared" si="115"/>
        <v>0</v>
      </c>
      <c r="F1333" s="210">
        <f t="shared" si="115"/>
        <v>0</v>
      </c>
      <c r="G1333" s="210">
        <f t="shared" si="115"/>
        <v>0</v>
      </c>
      <c r="H1333" s="210">
        <f t="shared" si="115"/>
        <v>0</v>
      </c>
      <c r="I1333" s="210">
        <f t="shared" si="115"/>
        <v>0</v>
      </c>
      <c r="J1333" s="210">
        <f t="shared" si="115"/>
        <v>0</v>
      </c>
      <c r="K1333" s="210">
        <f t="shared" si="115"/>
        <v>0</v>
      </c>
      <c r="L1333" s="210">
        <f t="shared" si="115"/>
        <v>0</v>
      </c>
      <c r="M1333" s="210">
        <f t="shared" si="115"/>
        <v>0</v>
      </c>
      <c r="N1333" s="210">
        <f t="shared" si="115"/>
        <v>0</v>
      </c>
      <c r="O1333" s="210">
        <f t="shared" si="115"/>
        <v>0</v>
      </c>
      <c r="P1333" s="210">
        <f t="shared" si="115"/>
        <v>0</v>
      </c>
      <c r="Q1333" s="210">
        <f t="shared" si="115"/>
        <v>0</v>
      </c>
      <c r="R1333" s="210">
        <f t="shared" si="115"/>
        <v>0</v>
      </c>
    </row>
    <row r="1334" spans="1:18" hidden="1" outlineLevel="2" x14ac:dyDescent="0.35">
      <c r="A1334" s="209" t="str">
        <f>'Usages industrie'!A42</f>
        <v>Usage industriel n°39</v>
      </c>
      <c r="B1334" s="209" t="s">
        <v>637</v>
      </c>
      <c r="C1334" s="209"/>
      <c r="D1334" s="210">
        <f>IF(B$1287&lt;&gt;"",IF(B$1287='Usages industrie'!$K42,'Usages industrie'!J42,0),0)</f>
        <v>0</v>
      </c>
      <c r="E1334" s="210">
        <f t="shared" si="115"/>
        <v>0</v>
      </c>
      <c r="F1334" s="210">
        <f t="shared" si="115"/>
        <v>0</v>
      </c>
      <c r="G1334" s="210">
        <f t="shared" si="115"/>
        <v>0</v>
      </c>
      <c r="H1334" s="210">
        <f t="shared" si="115"/>
        <v>0</v>
      </c>
      <c r="I1334" s="210">
        <f t="shared" si="115"/>
        <v>0</v>
      </c>
      <c r="J1334" s="210">
        <f t="shared" si="115"/>
        <v>0</v>
      </c>
      <c r="K1334" s="210">
        <f t="shared" si="115"/>
        <v>0</v>
      </c>
      <c r="L1334" s="210">
        <f t="shared" si="115"/>
        <v>0</v>
      </c>
      <c r="M1334" s="210">
        <f t="shared" si="115"/>
        <v>0</v>
      </c>
      <c r="N1334" s="210">
        <f t="shared" si="115"/>
        <v>0</v>
      </c>
      <c r="O1334" s="210">
        <f t="shared" si="115"/>
        <v>0</v>
      </c>
      <c r="P1334" s="210">
        <f t="shared" si="115"/>
        <v>0</v>
      </c>
      <c r="Q1334" s="210">
        <f t="shared" si="115"/>
        <v>0</v>
      </c>
      <c r="R1334" s="210">
        <f t="shared" si="115"/>
        <v>0</v>
      </c>
    </row>
    <row r="1335" spans="1:18" hidden="1" outlineLevel="2" x14ac:dyDescent="0.35">
      <c r="A1335" s="209" t="str">
        <f>'Usages industrie'!A43</f>
        <v>Usage industriel n°40</v>
      </c>
      <c r="B1335" s="209" t="s">
        <v>637</v>
      </c>
      <c r="C1335" s="209"/>
      <c r="D1335" s="210">
        <f>IF(B$1287&lt;&gt;"",IF(B$1287='Usages industrie'!$K43,'Usages industrie'!J43,0),0)</f>
        <v>0</v>
      </c>
      <c r="E1335" s="210">
        <f t="shared" si="115"/>
        <v>0</v>
      </c>
      <c r="F1335" s="210">
        <f t="shared" si="115"/>
        <v>0</v>
      </c>
      <c r="G1335" s="210">
        <f t="shared" si="115"/>
        <v>0</v>
      </c>
      <c r="H1335" s="210">
        <f t="shared" si="115"/>
        <v>0</v>
      </c>
      <c r="I1335" s="210">
        <f t="shared" si="115"/>
        <v>0</v>
      </c>
      <c r="J1335" s="210">
        <f t="shared" si="115"/>
        <v>0</v>
      </c>
      <c r="K1335" s="210">
        <f t="shared" si="115"/>
        <v>0</v>
      </c>
      <c r="L1335" s="210">
        <f t="shared" si="115"/>
        <v>0</v>
      </c>
      <c r="M1335" s="210">
        <f t="shared" si="115"/>
        <v>0</v>
      </c>
      <c r="N1335" s="210">
        <f t="shared" si="115"/>
        <v>0</v>
      </c>
      <c r="O1335" s="210">
        <f t="shared" si="115"/>
        <v>0</v>
      </c>
      <c r="P1335" s="210">
        <f t="shared" si="115"/>
        <v>0</v>
      </c>
      <c r="Q1335" s="210">
        <f t="shared" si="115"/>
        <v>0</v>
      </c>
      <c r="R1335" s="210">
        <f t="shared" si="115"/>
        <v>0</v>
      </c>
    </row>
    <row r="1336" spans="1:18" hidden="1" outlineLevel="2" x14ac:dyDescent="0.35">
      <c r="A1336" s="209" t="str">
        <f>'Usages industrie'!A44</f>
        <v>Usage industriel n°41</v>
      </c>
      <c r="B1336" s="209" t="s">
        <v>637</v>
      </c>
      <c r="C1336" s="209"/>
      <c r="D1336" s="210">
        <f>IF(B$1287&lt;&gt;"",IF(B$1287='Usages industrie'!$K44,'Usages industrie'!J44,0),0)</f>
        <v>0</v>
      </c>
      <c r="E1336" s="210">
        <f t="shared" ref="E1336:R1345" si="116">$D1336</f>
        <v>0</v>
      </c>
      <c r="F1336" s="210">
        <f t="shared" si="116"/>
        <v>0</v>
      </c>
      <c r="G1336" s="210">
        <f t="shared" si="116"/>
        <v>0</v>
      </c>
      <c r="H1336" s="210">
        <f t="shared" si="116"/>
        <v>0</v>
      </c>
      <c r="I1336" s="210">
        <f t="shared" si="116"/>
        <v>0</v>
      </c>
      <c r="J1336" s="210">
        <f t="shared" si="116"/>
        <v>0</v>
      </c>
      <c r="K1336" s="210">
        <f t="shared" si="116"/>
        <v>0</v>
      </c>
      <c r="L1336" s="210">
        <f t="shared" si="116"/>
        <v>0</v>
      </c>
      <c r="M1336" s="210">
        <f t="shared" si="116"/>
        <v>0</v>
      </c>
      <c r="N1336" s="210">
        <f t="shared" si="116"/>
        <v>0</v>
      </c>
      <c r="O1336" s="210">
        <f t="shared" si="116"/>
        <v>0</v>
      </c>
      <c r="P1336" s="210">
        <f t="shared" si="116"/>
        <v>0</v>
      </c>
      <c r="Q1336" s="210">
        <f t="shared" si="116"/>
        <v>0</v>
      </c>
      <c r="R1336" s="210">
        <f t="shared" si="116"/>
        <v>0</v>
      </c>
    </row>
    <row r="1337" spans="1:18" hidden="1" outlineLevel="2" x14ac:dyDescent="0.35">
      <c r="A1337" s="209" t="str">
        <f>'Usages industrie'!A45</f>
        <v>Usage industriel n°42</v>
      </c>
      <c r="B1337" s="209" t="s">
        <v>637</v>
      </c>
      <c r="C1337" s="209"/>
      <c r="D1337" s="210">
        <f>IF(B$1287&lt;&gt;"",IF(B$1287='Usages industrie'!$K45,'Usages industrie'!J45,0),0)</f>
        <v>0</v>
      </c>
      <c r="E1337" s="210">
        <f t="shared" si="116"/>
        <v>0</v>
      </c>
      <c r="F1337" s="210">
        <f t="shared" si="116"/>
        <v>0</v>
      </c>
      <c r="G1337" s="210">
        <f t="shared" si="116"/>
        <v>0</v>
      </c>
      <c r="H1337" s="210">
        <f t="shared" si="116"/>
        <v>0</v>
      </c>
      <c r="I1337" s="210">
        <f t="shared" si="116"/>
        <v>0</v>
      </c>
      <c r="J1337" s="210">
        <f t="shared" si="116"/>
        <v>0</v>
      </c>
      <c r="K1337" s="210">
        <f t="shared" si="116"/>
        <v>0</v>
      </c>
      <c r="L1337" s="210">
        <f t="shared" si="116"/>
        <v>0</v>
      </c>
      <c r="M1337" s="210">
        <f t="shared" si="116"/>
        <v>0</v>
      </c>
      <c r="N1337" s="210">
        <f t="shared" si="116"/>
        <v>0</v>
      </c>
      <c r="O1337" s="210">
        <f t="shared" si="116"/>
        <v>0</v>
      </c>
      <c r="P1337" s="210">
        <f t="shared" si="116"/>
        <v>0</v>
      </c>
      <c r="Q1337" s="210">
        <f t="shared" si="116"/>
        <v>0</v>
      </c>
      <c r="R1337" s="210">
        <f t="shared" si="116"/>
        <v>0</v>
      </c>
    </row>
    <row r="1338" spans="1:18" hidden="1" outlineLevel="2" x14ac:dyDescent="0.35">
      <c r="A1338" s="209" t="str">
        <f>'Usages industrie'!A46</f>
        <v>Usage industriel n°43</v>
      </c>
      <c r="B1338" s="209" t="s">
        <v>637</v>
      </c>
      <c r="C1338" s="209"/>
      <c r="D1338" s="210">
        <f>IF(B$1287&lt;&gt;"",IF(B$1287='Usages industrie'!$K46,'Usages industrie'!J46,0),0)</f>
        <v>0</v>
      </c>
      <c r="E1338" s="210">
        <f t="shared" si="116"/>
        <v>0</v>
      </c>
      <c r="F1338" s="210">
        <f t="shared" si="116"/>
        <v>0</v>
      </c>
      <c r="G1338" s="210">
        <f t="shared" si="116"/>
        <v>0</v>
      </c>
      <c r="H1338" s="210">
        <f t="shared" si="116"/>
        <v>0</v>
      </c>
      <c r="I1338" s="210">
        <f t="shared" si="116"/>
        <v>0</v>
      </c>
      <c r="J1338" s="210">
        <f t="shared" si="116"/>
        <v>0</v>
      </c>
      <c r="K1338" s="210">
        <f t="shared" si="116"/>
        <v>0</v>
      </c>
      <c r="L1338" s="210">
        <f t="shared" si="116"/>
        <v>0</v>
      </c>
      <c r="M1338" s="210">
        <f t="shared" si="116"/>
        <v>0</v>
      </c>
      <c r="N1338" s="210">
        <f t="shared" si="116"/>
        <v>0</v>
      </c>
      <c r="O1338" s="210">
        <f t="shared" si="116"/>
        <v>0</v>
      </c>
      <c r="P1338" s="210">
        <f t="shared" si="116"/>
        <v>0</v>
      </c>
      <c r="Q1338" s="210">
        <f t="shared" si="116"/>
        <v>0</v>
      </c>
      <c r="R1338" s="210">
        <f t="shared" si="116"/>
        <v>0</v>
      </c>
    </row>
    <row r="1339" spans="1:18" hidden="1" outlineLevel="2" x14ac:dyDescent="0.35">
      <c r="A1339" s="209" t="str">
        <f>'Usages industrie'!A47</f>
        <v>Usage industriel n°44</v>
      </c>
      <c r="B1339" s="209" t="s">
        <v>637</v>
      </c>
      <c r="C1339" s="209"/>
      <c r="D1339" s="210">
        <f>IF(B$1287&lt;&gt;"",IF(B$1287='Usages industrie'!$K47,'Usages industrie'!J47,0),0)</f>
        <v>0</v>
      </c>
      <c r="E1339" s="210">
        <f t="shared" si="116"/>
        <v>0</v>
      </c>
      <c r="F1339" s="210">
        <f t="shared" si="116"/>
        <v>0</v>
      </c>
      <c r="G1339" s="210">
        <f t="shared" si="116"/>
        <v>0</v>
      </c>
      <c r="H1339" s="210">
        <f t="shared" si="116"/>
        <v>0</v>
      </c>
      <c r="I1339" s="210">
        <f t="shared" si="116"/>
        <v>0</v>
      </c>
      <c r="J1339" s="210">
        <f t="shared" si="116"/>
        <v>0</v>
      </c>
      <c r="K1339" s="210">
        <f t="shared" si="116"/>
        <v>0</v>
      </c>
      <c r="L1339" s="210">
        <f t="shared" si="116"/>
        <v>0</v>
      </c>
      <c r="M1339" s="210">
        <f t="shared" si="116"/>
        <v>0</v>
      </c>
      <c r="N1339" s="210">
        <f t="shared" si="116"/>
        <v>0</v>
      </c>
      <c r="O1339" s="210">
        <f t="shared" si="116"/>
        <v>0</v>
      </c>
      <c r="P1339" s="210">
        <f t="shared" si="116"/>
        <v>0</v>
      </c>
      <c r="Q1339" s="210">
        <f t="shared" si="116"/>
        <v>0</v>
      </c>
      <c r="R1339" s="210">
        <f t="shared" si="116"/>
        <v>0</v>
      </c>
    </row>
    <row r="1340" spans="1:18" hidden="1" outlineLevel="2" x14ac:dyDescent="0.35">
      <c r="A1340" s="209" t="str">
        <f>'Usages industrie'!A48</f>
        <v>Usage industriel n°45</v>
      </c>
      <c r="B1340" s="209" t="s">
        <v>637</v>
      </c>
      <c r="C1340" s="209"/>
      <c r="D1340" s="210">
        <f>IF(B$1287&lt;&gt;"",IF(B$1287='Usages industrie'!$K48,'Usages industrie'!J48,0),0)</f>
        <v>0</v>
      </c>
      <c r="E1340" s="210">
        <f t="shared" si="116"/>
        <v>0</v>
      </c>
      <c r="F1340" s="210">
        <f t="shared" si="116"/>
        <v>0</v>
      </c>
      <c r="G1340" s="210">
        <f t="shared" si="116"/>
        <v>0</v>
      </c>
      <c r="H1340" s="210">
        <f t="shared" si="116"/>
        <v>0</v>
      </c>
      <c r="I1340" s="210">
        <f t="shared" si="116"/>
        <v>0</v>
      </c>
      <c r="J1340" s="210">
        <f t="shared" si="116"/>
        <v>0</v>
      </c>
      <c r="K1340" s="210">
        <f t="shared" si="116"/>
        <v>0</v>
      </c>
      <c r="L1340" s="210">
        <f t="shared" si="116"/>
        <v>0</v>
      </c>
      <c r="M1340" s="210">
        <f t="shared" si="116"/>
        <v>0</v>
      </c>
      <c r="N1340" s="210">
        <f t="shared" si="116"/>
        <v>0</v>
      </c>
      <c r="O1340" s="210">
        <f t="shared" si="116"/>
        <v>0</v>
      </c>
      <c r="P1340" s="210">
        <f t="shared" si="116"/>
        <v>0</v>
      </c>
      <c r="Q1340" s="210">
        <f t="shared" si="116"/>
        <v>0</v>
      </c>
      <c r="R1340" s="210">
        <f t="shared" si="116"/>
        <v>0</v>
      </c>
    </row>
    <row r="1341" spans="1:18" hidden="1" outlineLevel="2" x14ac:dyDescent="0.35">
      <c r="A1341" s="209" t="str">
        <f>'Usages industrie'!A49</f>
        <v>Usage industriel n°46</v>
      </c>
      <c r="B1341" s="209" t="s">
        <v>637</v>
      </c>
      <c r="C1341" s="209"/>
      <c r="D1341" s="210">
        <f>IF(B$1287&lt;&gt;"",IF(B$1287='Usages industrie'!$K49,'Usages industrie'!J49,0),0)</f>
        <v>0</v>
      </c>
      <c r="E1341" s="210">
        <f t="shared" si="116"/>
        <v>0</v>
      </c>
      <c r="F1341" s="210">
        <f t="shared" si="116"/>
        <v>0</v>
      </c>
      <c r="G1341" s="210">
        <f t="shared" si="116"/>
        <v>0</v>
      </c>
      <c r="H1341" s="210">
        <f t="shared" si="116"/>
        <v>0</v>
      </c>
      <c r="I1341" s="210">
        <f t="shared" si="116"/>
        <v>0</v>
      </c>
      <c r="J1341" s="210">
        <f t="shared" si="116"/>
        <v>0</v>
      </c>
      <c r="K1341" s="210">
        <f t="shared" si="116"/>
        <v>0</v>
      </c>
      <c r="L1341" s="210">
        <f t="shared" si="116"/>
        <v>0</v>
      </c>
      <c r="M1341" s="210">
        <f t="shared" si="116"/>
        <v>0</v>
      </c>
      <c r="N1341" s="210">
        <f t="shared" si="116"/>
        <v>0</v>
      </c>
      <c r="O1341" s="210">
        <f t="shared" si="116"/>
        <v>0</v>
      </c>
      <c r="P1341" s="210">
        <f t="shared" si="116"/>
        <v>0</v>
      </c>
      <c r="Q1341" s="210">
        <f t="shared" si="116"/>
        <v>0</v>
      </c>
      <c r="R1341" s="210">
        <f t="shared" si="116"/>
        <v>0</v>
      </c>
    </row>
    <row r="1342" spans="1:18" hidden="1" outlineLevel="2" x14ac:dyDescent="0.35">
      <c r="A1342" s="209" t="str">
        <f>'Usages industrie'!A50</f>
        <v>Usage industriel n°47</v>
      </c>
      <c r="B1342" s="209" t="s">
        <v>637</v>
      </c>
      <c r="C1342" s="209"/>
      <c r="D1342" s="210">
        <f>IF(B$1287&lt;&gt;"",IF(B$1287='Usages industrie'!$K50,'Usages industrie'!J50,0),0)</f>
        <v>0</v>
      </c>
      <c r="E1342" s="210">
        <f t="shared" si="116"/>
        <v>0</v>
      </c>
      <c r="F1342" s="210">
        <f t="shared" si="116"/>
        <v>0</v>
      </c>
      <c r="G1342" s="210">
        <f t="shared" si="116"/>
        <v>0</v>
      </c>
      <c r="H1342" s="210">
        <f t="shared" si="116"/>
        <v>0</v>
      </c>
      <c r="I1342" s="210">
        <f t="shared" si="116"/>
        <v>0</v>
      </c>
      <c r="J1342" s="210">
        <f t="shared" si="116"/>
        <v>0</v>
      </c>
      <c r="K1342" s="210">
        <f t="shared" si="116"/>
        <v>0</v>
      </c>
      <c r="L1342" s="210">
        <f t="shared" si="116"/>
        <v>0</v>
      </c>
      <c r="M1342" s="210">
        <f t="shared" si="116"/>
        <v>0</v>
      </c>
      <c r="N1342" s="210">
        <f t="shared" si="116"/>
        <v>0</v>
      </c>
      <c r="O1342" s="210">
        <f t="shared" si="116"/>
        <v>0</v>
      </c>
      <c r="P1342" s="210">
        <f t="shared" si="116"/>
        <v>0</v>
      </c>
      <c r="Q1342" s="210">
        <f t="shared" si="116"/>
        <v>0</v>
      </c>
      <c r="R1342" s="210">
        <f t="shared" si="116"/>
        <v>0</v>
      </c>
    </row>
    <row r="1343" spans="1:18" hidden="1" outlineLevel="2" x14ac:dyDescent="0.35">
      <c r="A1343" s="209" t="str">
        <f>'Usages industrie'!A51</f>
        <v>Usage industriel n°48</v>
      </c>
      <c r="B1343" s="209" t="s">
        <v>637</v>
      </c>
      <c r="C1343" s="209"/>
      <c r="D1343" s="210">
        <f>IF(B$1287&lt;&gt;"",IF(B$1287='Usages industrie'!$K51,'Usages industrie'!J51,0),0)</f>
        <v>0</v>
      </c>
      <c r="E1343" s="210">
        <f t="shared" si="116"/>
        <v>0</v>
      </c>
      <c r="F1343" s="210">
        <f t="shared" si="116"/>
        <v>0</v>
      </c>
      <c r="G1343" s="210">
        <f t="shared" si="116"/>
        <v>0</v>
      </c>
      <c r="H1343" s="210">
        <f t="shared" si="116"/>
        <v>0</v>
      </c>
      <c r="I1343" s="210">
        <f t="shared" si="116"/>
        <v>0</v>
      </c>
      <c r="J1343" s="210">
        <f t="shared" si="116"/>
        <v>0</v>
      </c>
      <c r="K1343" s="210">
        <f t="shared" si="116"/>
        <v>0</v>
      </c>
      <c r="L1343" s="210">
        <f t="shared" si="116"/>
        <v>0</v>
      </c>
      <c r="M1343" s="210">
        <f t="shared" si="116"/>
        <v>0</v>
      </c>
      <c r="N1343" s="210">
        <f t="shared" si="116"/>
        <v>0</v>
      </c>
      <c r="O1343" s="210">
        <f t="shared" si="116"/>
        <v>0</v>
      </c>
      <c r="P1343" s="210">
        <f t="shared" si="116"/>
        <v>0</v>
      </c>
      <c r="Q1343" s="210">
        <f t="shared" si="116"/>
        <v>0</v>
      </c>
      <c r="R1343" s="210">
        <f t="shared" si="116"/>
        <v>0</v>
      </c>
    </row>
    <row r="1344" spans="1:18" hidden="1" outlineLevel="2" x14ac:dyDescent="0.35">
      <c r="A1344" s="209" t="str">
        <f>'Usages industrie'!A52</f>
        <v>Usage industriel n°49</v>
      </c>
      <c r="B1344" s="209" t="s">
        <v>637</v>
      </c>
      <c r="C1344" s="209"/>
      <c r="D1344" s="210">
        <f>IF(B$1287&lt;&gt;"",IF(B$1287='Usages industrie'!$K52,'Usages industrie'!J52,0),0)</f>
        <v>0</v>
      </c>
      <c r="E1344" s="210">
        <f t="shared" si="116"/>
        <v>0</v>
      </c>
      <c r="F1344" s="210">
        <f t="shared" si="116"/>
        <v>0</v>
      </c>
      <c r="G1344" s="210">
        <f t="shared" si="116"/>
        <v>0</v>
      </c>
      <c r="H1344" s="210">
        <f t="shared" si="116"/>
        <v>0</v>
      </c>
      <c r="I1344" s="210">
        <f t="shared" si="116"/>
        <v>0</v>
      </c>
      <c r="J1344" s="210">
        <f t="shared" si="116"/>
        <v>0</v>
      </c>
      <c r="K1344" s="210">
        <f t="shared" si="116"/>
        <v>0</v>
      </c>
      <c r="L1344" s="210">
        <f t="shared" si="116"/>
        <v>0</v>
      </c>
      <c r="M1344" s="210">
        <f t="shared" si="116"/>
        <v>0</v>
      </c>
      <c r="N1344" s="210">
        <f t="shared" si="116"/>
        <v>0</v>
      </c>
      <c r="O1344" s="210">
        <f t="shared" si="116"/>
        <v>0</v>
      </c>
      <c r="P1344" s="210">
        <f t="shared" si="116"/>
        <v>0</v>
      </c>
      <c r="Q1344" s="210">
        <f t="shared" si="116"/>
        <v>0</v>
      </c>
      <c r="R1344" s="210">
        <f t="shared" si="116"/>
        <v>0</v>
      </c>
    </row>
    <row r="1345" spans="1:18" hidden="1" outlineLevel="2" x14ac:dyDescent="0.35">
      <c r="A1345" s="209" t="str">
        <f>'Usages industrie'!A53</f>
        <v>Usage industriel n°50</v>
      </c>
      <c r="B1345" s="209" t="s">
        <v>637</v>
      </c>
      <c r="C1345" s="209"/>
      <c r="D1345" s="210">
        <f>IF(B$1287&lt;&gt;"",IF(B$1287='Usages industrie'!$K53,'Usages industrie'!J53,0),0)</f>
        <v>0</v>
      </c>
      <c r="E1345" s="210">
        <f t="shared" si="116"/>
        <v>0</v>
      </c>
      <c r="F1345" s="210">
        <f t="shared" si="116"/>
        <v>0</v>
      </c>
      <c r="G1345" s="210">
        <f t="shared" si="116"/>
        <v>0</v>
      </c>
      <c r="H1345" s="210">
        <f t="shared" si="116"/>
        <v>0</v>
      </c>
      <c r="I1345" s="210">
        <f t="shared" si="116"/>
        <v>0</v>
      </c>
      <c r="J1345" s="210">
        <f t="shared" si="116"/>
        <v>0</v>
      </c>
      <c r="K1345" s="210">
        <f t="shared" si="116"/>
        <v>0</v>
      </c>
      <c r="L1345" s="210">
        <f t="shared" si="116"/>
        <v>0</v>
      </c>
      <c r="M1345" s="210">
        <f t="shared" si="116"/>
        <v>0</v>
      </c>
      <c r="N1345" s="210">
        <f t="shared" si="116"/>
        <v>0</v>
      </c>
      <c r="O1345" s="210">
        <f t="shared" si="116"/>
        <v>0</v>
      </c>
      <c r="P1345" s="210">
        <f t="shared" si="116"/>
        <v>0</v>
      </c>
      <c r="Q1345" s="210">
        <f t="shared" si="116"/>
        <v>0</v>
      </c>
      <c r="R1345" s="210">
        <f t="shared" si="116"/>
        <v>0</v>
      </c>
    </row>
    <row r="1346" spans="1:18" hidden="1" outlineLevel="1" collapsed="1" x14ac:dyDescent="0.35">
      <c r="A1346" s="209" t="s">
        <v>638</v>
      </c>
      <c r="B1346" s="209"/>
      <c r="C1346" s="209"/>
      <c r="D1346" s="210">
        <f t="shared" ref="D1346:R1346" si="117">SUM(D1296:D1345)</f>
        <v>0</v>
      </c>
      <c r="E1346" s="210">
        <f t="shared" si="117"/>
        <v>0</v>
      </c>
      <c r="F1346" s="210">
        <f t="shared" si="117"/>
        <v>0</v>
      </c>
      <c r="G1346" s="210">
        <f t="shared" si="117"/>
        <v>0</v>
      </c>
      <c r="H1346" s="210">
        <f t="shared" si="117"/>
        <v>0</v>
      </c>
      <c r="I1346" s="210">
        <f t="shared" si="117"/>
        <v>0</v>
      </c>
      <c r="J1346" s="210">
        <f t="shared" si="117"/>
        <v>0</v>
      </c>
      <c r="K1346" s="210">
        <f t="shared" si="117"/>
        <v>0</v>
      </c>
      <c r="L1346" s="210">
        <f t="shared" si="117"/>
        <v>0</v>
      </c>
      <c r="M1346" s="210">
        <f t="shared" si="117"/>
        <v>0</v>
      </c>
      <c r="N1346" s="210">
        <f t="shared" si="117"/>
        <v>0</v>
      </c>
      <c r="O1346" s="210">
        <f t="shared" si="117"/>
        <v>0</v>
      </c>
      <c r="P1346" s="210">
        <f t="shared" si="117"/>
        <v>0</v>
      </c>
      <c r="Q1346" s="210">
        <f t="shared" si="117"/>
        <v>0</v>
      </c>
      <c r="R1346" s="210">
        <f t="shared" si="117"/>
        <v>0</v>
      </c>
    </row>
    <row r="1347" spans="1:18" hidden="1" outlineLevel="2" x14ac:dyDescent="0.35">
      <c r="A1347" s="209" t="str">
        <f>'Usages industrie'!A4</f>
        <v>Usage industriel n°1</v>
      </c>
      <c r="B1347" s="209" t="s">
        <v>639</v>
      </c>
      <c r="C1347" s="209"/>
      <c r="D1347" s="210">
        <f>D1296*'Usages industrie'!$O4*(1+'Usages industrie'!$P4)^(D$1290-$D$1290)/1000</f>
        <v>0</v>
      </c>
      <c r="E1347" s="210">
        <f>E1296*'Usages industrie'!$O4*(1+'Usages industrie'!$P4)^(E$1290-$D$1290)/1000</f>
        <v>0</v>
      </c>
      <c r="F1347" s="210">
        <f>F1296*'Usages industrie'!$O4*(1+'Usages industrie'!$P4)^(F$1290-$D$1290)/1000</f>
        <v>0</v>
      </c>
      <c r="G1347" s="210">
        <f>G1296*'Usages industrie'!$O4*(1+'Usages industrie'!$P4)^(G$1290-$D$1290)/1000</f>
        <v>0</v>
      </c>
      <c r="H1347" s="210">
        <f>H1296*'Usages industrie'!$O4*(1+'Usages industrie'!$P4)^(H$1290-$D$1290)/1000</f>
        <v>0</v>
      </c>
      <c r="I1347" s="210">
        <f>I1296*'Usages industrie'!$O4*(1+'Usages industrie'!$P4)^(I$1290-$D$1290)/1000</f>
        <v>0</v>
      </c>
      <c r="J1347" s="210">
        <f>J1296*'Usages industrie'!$O4*(1+'Usages industrie'!$P4)^(J$1290-$D$1290)/1000</f>
        <v>0</v>
      </c>
      <c r="K1347" s="210">
        <f>K1296*'Usages industrie'!$O4*(1+'Usages industrie'!$P4)^(K$1290-$D$1290)/1000</f>
        <v>0</v>
      </c>
      <c r="L1347" s="210">
        <f>L1296*'Usages industrie'!$O4*(1+'Usages industrie'!$P4)^(L$1290-$D$1290)/1000</f>
        <v>0</v>
      </c>
      <c r="M1347" s="210">
        <f>M1296*'Usages industrie'!$O4*(1+'Usages industrie'!$P4)^(M$1290-$D$1290)/1000</f>
        <v>0</v>
      </c>
      <c r="N1347" s="210">
        <f>N1296*'Usages industrie'!$O4*(1+'Usages industrie'!$P4)^(N$1290-$D$1290)/1000</f>
        <v>0</v>
      </c>
      <c r="O1347" s="210">
        <f>O1296*'Usages industrie'!$O4*(1+'Usages industrie'!$P4)^(O$1290-$D$1290)/1000</f>
        <v>0</v>
      </c>
      <c r="P1347" s="210">
        <f>P1296*'Usages industrie'!$O4*(1+'Usages industrie'!$P4)^(P$1290-$D$1290)/1000</f>
        <v>0</v>
      </c>
      <c r="Q1347" s="210">
        <f>Q1296*'Usages industrie'!$O4*(1+'Usages industrie'!$P4)^(Q$1290-$D$1290)/1000</f>
        <v>0</v>
      </c>
      <c r="R1347" s="210">
        <f>R1296*'Usages industrie'!$O4*(1+'Usages industrie'!$P4)^(R$1290-$D$1290)/1000</f>
        <v>0</v>
      </c>
    </row>
    <row r="1348" spans="1:18" hidden="1" outlineLevel="2" x14ac:dyDescent="0.35">
      <c r="A1348" s="209" t="str">
        <f>'Usages industrie'!A5</f>
        <v>Usage industriel n°2</v>
      </c>
      <c r="B1348" s="209" t="s">
        <v>639</v>
      </c>
      <c r="C1348" s="209"/>
      <c r="D1348" s="210">
        <f>D1297*'Usages industrie'!$O5*(1+'Usages industrie'!$P5)^(D$1290-$D$1290)/1000</f>
        <v>0</v>
      </c>
      <c r="E1348" s="210">
        <f>E1297*'Usages industrie'!$O5*(1+'Usages industrie'!$P5)^(E$1290-$D$1290)/1000</f>
        <v>0</v>
      </c>
      <c r="F1348" s="210">
        <f>F1297*'Usages industrie'!$O5*(1+'Usages industrie'!$P5)^(F$1290-$D$1290)/1000</f>
        <v>0</v>
      </c>
      <c r="G1348" s="210">
        <f>G1297*'Usages industrie'!$O5*(1+'Usages industrie'!$P5)^(G$1290-$D$1290)/1000</f>
        <v>0</v>
      </c>
      <c r="H1348" s="210">
        <f>H1297*'Usages industrie'!$O5*(1+'Usages industrie'!$P5)^(H$1290-$D$1290)/1000</f>
        <v>0</v>
      </c>
      <c r="I1348" s="210">
        <f>I1297*'Usages industrie'!$O5*(1+'Usages industrie'!$P5)^(I$1290-$D$1290)/1000</f>
        <v>0</v>
      </c>
      <c r="J1348" s="210">
        <f>J1297*'Usages industrie'!$O5*(1+'Usages industrie'!$P5)^(J$1290-$D$1290)/1000</f>
        <v>0</v>
      </c>
      <c r="K1348" s="210">
        <f>K1297*'Usages industrie'!$O5*(1+'Usages industrie'!$P5)^(K$1290-$D$1290)/1000</f>
        <v>0</v>
      </c>
      <c r="L1348" s="210">
        <f>L1297*'Usages industrie'!$O5*(1+'Usages industrie'!$P5)^(L$1290-$D$1290)/1000</f>
        <v>0</v>
      </c>
      <c r="M1348" s="210">
        <f>M1297*'Usages industrie'!$O5*(1+'Usages industrie'!$P5)^(M$1290-$D$1290)/1000</f>
        <v>0</v>
      </c>
      <c r="N1348" s="210">
        <f>N1297*'Usages industrie'!$O5*(1+'Usages industrie'!$P5)^(N$1290-$D$1290)/1000</f>
        <v>0</v>
      </c>
      <c r="O1348" s="210">
        <f>O1297*'Usages industrie'!$O5*(1+'Usages industrie'!$P5)^(O$1290-$D$1290)/1000</f>
        <v>0</v>
      </c>
      <c r="P1348" s="210">
        <f>P1297*'Usages industrie'!$O5*(1+'Usages industrie'!$P5)^(P$1290-$D$1290)/1000</f>
        <v>0</v>
      </c>
      <c r="Q1348" s="210">
        <f>Q1297*'Usages industrie'!$O5*(1+'Usages industrie'!$P5)^(Q$1290-$D$1290)/1000</f>
        <v>0</v>
      </c>
      <c r="R1348" s="210">
        <f>R1297*'Usages industrie'!$O5*(1+'Usages industrie'!$P5)^(R$1290-$D$1290)/1000</f>
        <v>0</v>
      </c>
    </row>
    <row r="1349" spans="1:18" hidden="1" outlineLevel="2" x14ac:dyDescent="0.35">
      <c r="A1349" s="209" t="str">
        <f>'Usages industrie'!A6</f>
        <v>Usage industriel n°3</v>
      </c>
      <c r="B1349" s="209" t="s">
        <v>639</v>
      </c>
      <c r="C1349" s="209"/>
      <c r="D1349" s="210">
        <f>D1298*'Usages industrie'!$O6*(1+'Usages industrie'!$P6)^(D$1290-$D$1290)/1000</f>
        <v>0</v>
      </c>
      <c r="E1349" s="210">
        <f>E1298*'Usages industrie'!$O6*(1+'Usages industrie'!$P6)^(E$1290-$D$1290)/1000</f>
        <v>0</v>
      </c>
      <c r="F1349" s="210">
        <f>F1298*'Usages industrie'!$O6*(1+'Usages industrie'!$P6)^(F$1290-$D$1290)/1000</f>
        <v>0</v>
      </c>
      <c r="G1349" s="210">
        <f>G1298*'Usages industrie'!$O6*(1+'Usages industrie'!$P6)^(G$1290-$D$1290)/1000</f>
        <v>0</v>
      </c>
      <c r="H1349" s="210">
        <f>H1298*'Usages industrie'!$O6*(1+'Usages industrie'!$P6)^(H$1290-$D$1290)/1000</f>
        <v>0</v>
      </c>
      <c r="I1349" s="210">
        <f>I1298*'Usages industrie'!$O6*(1+'Usages industrie'!$P6)^(I$1290-$D$1290)/1000</f>
        <v>0</v>
      </c>
      <c r="J1349" s="210">
        <f>J1298*'Usages industrie'!$O6*(1+'Usages industrie'!$P6)^(J$1290-$D$1290)/1000</f>
        <v>0</v>
      </c>
      <c r="K1349" s="210">
        <f>K1298*'Usages industrie'!$O6*(1+'Usages industrie'!$P6)^(K$1290-$D$1290)/1000</f>
        <v>0</v>
      </c>
      <c r="L1349" s="210">
        <f>L1298*'Usages industrie'!$O6*(1+'Usages industrie'!$P6)^(L$1290-$D$1290)/1000</f>
        <v>0</v>
      </c>
      <c r="M1349" s="210">
        <f>M1298*'Usages industrie'!$O6*(1+'Usages industrie'!$P6)^(M$1290-$D$1290)/1000</f>
        <v>0</v>
      </c>
      <c r="N1349" s="210">
        <f>N1298*'Usages industrie'!$O6*(1+'Usages industrie'!$P6)^(N$1290-$D$1290)/1000</f>
        <v>0</v>
      </c>
      <c r="O1349" s="210">
        <f>O1298*'Usages industrie'!$O6*(1+'Usages industrie'!$P6)^(O$1290-$D$1290)/1000</f>
        <v>0</v>
      </c>
      <c r="P1349" s="210">
        <f>P1298*'Usages industrie'!$O6*(1+'Usages industrie'!$P6)^(P$1290-$D$1290)/1000</f>
        <v>0</v>
      </c>
      <c r="Q1349" s="210">
        <f>Q1298*'Usages industrie'!$O6*(1+'Usages industrie'!$P6)^(Q$1290-$D$1290)/1000</f>
        <v>0</v>
      </c>
      <c r="R1349" s="210">
        <f>R1298*'Usages industrie'!$O6*(1+'Usages industrie'!$P6)^(R$1290-$D$1290)/1000</f>
        <v>0</v>
      </c>
    </row>
    <row r="1350" spans="1:18" hidden="1" outlineLevel="2" x14ac:dyDescent="0.35">
      <c r="A1350" s="209" t="str">
        <f>'Usages industrie'!A7</f>
        <v>Usage industriel n°4</v>
      </c>
      <c r="B1350" s="209" t="s">
        <v>639</v>
      </c>
      <c r="C1350" s="209"/>
      <c r="D1350" s="210">
        <f>D1299*'Usages industrie'!$O7*(1+'Usages industrie'!$P7)^(D$1290-$D$1290)/1000</f>
        <v>0</v>
      </c>
      <c r="E1350" s="210">
        <f>E1299*'Usages industrie'!$O7*(1+'Usages industrie'!$P7)^(E$1290-$D$1290)/1000</f>
        <v>0</v>
      </c>
      <c r="F1350" s="210">
        <f>F1299*'Usages industrie'!$O7*(1+'Usages industrie'!$P7)^(F$1290-$D$1290)/1000</f>
        <v>0</v>
      </c>
      <c r="G1350" s="210">
        <f>G1299*'Usages industrie'!$O7*(1+'Usages industrie'!$P7)^(G$1290-$D$1290)/1000</f>
        <v>0</v>
      </c>
      <c r="H1350" s="210">
        <f>H1299*'Usages industrie'!$O7*(1+'Usages industrie'!$P7)^(H$1290-$D$1290)/1000</f>
        <v>0</v>
      </c>
      <c r="I1350" s="210">
        <f>I1299*'Usages industrie'!$O7*(1+'Usages industrie'!$P7)^(I$1290-$D$1290)/1000</f>
        <v>0</v>
      </c>
      <c r="J1350" s="210">
        <f>J1299*'Usages industrie'!$O7*(1+'Usages industrie'!$P7)^(J$1290-$D$1290)/1000</f>
        <v>0</v>
      </c>
      <c r="K1350" s="210">
        <f>K1299*'Usages industrie'!$O7*(1+'Usages industrie'!$P7)^(K$1290-$D$1290)/1000</f>
        <v>0</v>
      </c>
      <c r="L1350" s="210">
        <f>L1299*'Usages industrie'!$O7*(1+'Usages industrie'!$P7)^(L$1290-$D$1290)/1000</f>
        <v>0</v>
      </c>
      <c r="M1350" s="210">
        <f>M1299*'Usages industrie'!$O7*(1+'Usages industrie'!$P7)^(M$1290-$D$1290)/1000</f>
        <v>0</v>
      </c>
      <c r="N1350" s="210">
        <f>N1299*'Usages industrie'!$O7*(1+'Usages industrie'!$P7)^(N$1290-$D$1290)/1000</f>
        <v>0</v>
      </c>
      <c r="O1350" s="210">
        <f>O1299*'Usages industrie'!$O7*(1+'Usages industrie'!$P7)^(O$1290-$D$1290)/1000</f>
        <v>0</v>
      </c>
      <c r="P1350" s="210">
        <f>P1299*'Usages industrie'!$O7*(1+'Usages industrie'!$P7)^(P$1290-$D$1290)/1000</f>
        <v>0</v>
      </c>
      <c r="Q1350" s="210">
        <f>Q1299*'Usages industrie'!$O7*(1+'Usages industrie'!$P7)^(Q$1290-$D$1290)/1000</f>
        <v>0</v>
      </c>
      <c r="R1350" s="210">
        <f>R1299*'Usages industrie'!$O7*(1+'Usages industrie'!$P7)^(R$1290-$D$1290)/1000</f>
        <v>0</v>
      </c>
    </row>
    <row r="1351" spans="1:18" hidden="1" outlineLevel="2" x14ac:dyDescent="0.35">
      <c r="A1351" s="209" t="str">
        <f>'Usages industrie'!A8</f>
        <v>Usage industriel n°5</v>
      </c>
      <c r="B1351" s="209" t="s">
        <v>639</v>
      </c>
      <c r="C1351" s="209"/>
      <c r="D1351" s="210">
        <f>D1300*'Usages industrie'!$O8*(1+'Usages industrie'!$P8)^(D$1290-$D$1290)/1000</f>
        <v>0</v>
      </c>
      <c r="E1351" s="210">
        <f>E1300*'Usages industrie'!$O8*(1+'Usages industrie'!$P8)^(E$1290-$D$1290)/1000</f>
        <v>0</v>
      </c>
      <c r="F1351" s="210">
        <f>F1300*'Usages industrie'!$O8*(1+'Usages industrie'!$P8)^(F$1290-$D$1290)/1000</f>
        <v>0</v>
      </c>
      <c r="G1351" s="210">
        <f>G1300*'Usages industrie'!$O8*(1+'Usages industrie'!$P8)^(G$1290-$D$1290)/1000</f>
        <v>0</v>
      </c>
      <c r="H1351" s="210">
        <f>H1300*'Usages industrie'!$O8*(1+'Usages industrie'!$P8)^(H$1290-$D$1290)/1000</f>
        <v>0</v>
      </c>
      <c r="I1351" s="210">
        <f>I1300*'Usages industrie'!$O8*(1+'Usages industrie'!$P8)^(I$1290-$D$1290)/1000</f>
        <v>0</v>
      </c>
      <c r="J1351" s="210">
        <f>J1300*'Usages industrie'!$O8*(1+'Usages industrie'!$P8)^(J$1290-$D$1290)/1000</f>
        <v>0</v>
      </c>
      <c r="K1351" s="210">
        <f>K1300*'Usages industrie'!$O8*(1+'Usages industrie'!$P8)^(K$1290-$D$1290)/1000</f>
        <v>0</v>
      </c>
      <c r="L1351" s="210">
        <f>L1300*'Usages industrie'!$O8*(1+'Usages industrie'!$P8)^(L$1290-$D$1290)/1000</f>
        <v>0</v>
      </c>
      <c r="M1351" s="210">
        <f>M1300*'Usages industrie'!$O8*(1+'Usages industrie'!$P8)^(M$1290-$D$1290)/1000</f>
        <v>0</v>
      </c>
      <c r="N1351" s="210">
        <f>N1300*'Usages industrie'!$O8*(1+'Usages industrie'!$P8)^(N$1290-$D$1290)/1000</f>
        <v>0</v>
      </c>
      <c r="O1351" s="210">
        <f>O1300*'Usages industrie'!$O8*(1+'Usages industrie'!$P8)^(O$1290-$D$1290)/1000</f>
        <v>0</v>
      </c>
      <c r="P1351" s="210">
        <f>P1300*'Usages industrie'!$O8*(1+'Usages industrie'!$P8)^(P$1290-$D$1290)/1000</f>
        <v>0</v>
      </c>
      <c r="Q1351" s="210">
        <f>Q1300*'Usages industrie'!$O8*(1+'Usages industrie'!$P8)^(Q$1290-$D$1290)/1000</f>
        <v>0</v>
      </c>
      <c r="R1351" s="210">
        <f>R1300*'Usages industrie'!$O8*(1+'Usages industrie'!$P8)^(R$1290-$D$1290)/1000</f>
        <v>0</v>
      </c>
    </row>
    <row r="1352" spans="1:18" hidden="1" outlineLevel="2" x14ac:dyDescent="0.35">
      <c r="A1352" s="209" t="str">
        <f>'Usages industrie'!A9</f>
        <v>Usage industriel n°6</v>
      </c>
      <c r="B1352" s="209" t="s">
        <v>639</v>
      </c>
      <c r="C1352" s="209"/>
      <c r="D1352" s="210">
        <f>D1301*'Usages industrie'!$O9*(1+'Usages industrie'!$P9)^(D$1290-$D$1290)/1000</f>
        <v>0</v>
      </c>
      <c r="E1352" s="210">
        <f>E1301*'Usages industrie'!$O9*(1+'Usages industrie'!$P9)^(E$1290-$D$1290)/1000</f>
        <v>0</v>
      </c>
      <c r="F1352" s="210">
        <f>F1301*'Usages industrie'!$O9*(1+'Usages industrie'!$P9)^(F$1290-$D$1290)/1000</f>
        <v>0</v>
      </c>
      <c r="G1352" s="210">
        <f>G1301*'Usages industrie'!$O9*(1+'Usages industrie'!$P9)^(G$1290-$D$1290)/1000</f>
        <v>0</v>
      </c>
      <c r="H1352" s="210">
        <f>H1301*'Usages industrie'!$O9*(1+'Usages industrie'!$P9)^(H$1290-$D$1290)/1000</f>
        <v>0</v>
      </c>
      <c r="I1352" s="210">
        <f>I1301*'Usages industrie'!$O9*(1+'Usages industrie'!$P9)^(I$1290-$D$1290)/1000</f>
        <v>0</v>
      </c>
      <c r="J1352" s="210">
        <f>J1301*'Usages industrie'!$O9*(1+'Usages industrie'!$P9)^(J$1290-$D$1290)/1000</f>
        <v>0</v>
      </c>
      <c r="K1352" s="210">
        <f>K1301*'Usages industrie'!$O9*(1+'Usages industrie'!$P9)^(K$1290-$D$1290)/1000</f>
        <v>0</v>
      </c>
      <c r="L1352" s="210">
        <f>L1301*'Usages industrie'!$O9*(1+'Usages industrie'!$P9)^(L$1290-$D$1290)/1000</f>
        <v>0</v>
      </c>
      <c r="M1352" s="210">
        <f>M1301*'Usages industrie'!$O9*(1+'Usages industrie'!$P9)^(M$1290-$D$1290)/1000</f>
        <v>0</v>
      </c>
      <c r="N1352" s="210">
        <f>N1301*'Usages industrie'!$O9*(1+'Usages industrie'!$P9)^(N$1290-$D$1290)/1000</f>
        <v>0</v>
      </c>
      <c r="O1352" s="210">
        <f>O1301*'Usages industrie'!$O9*(1+'Usages industrie'!$P9)^(O$1290-$D$1290)/1000</f>
        <v>0</v>
      </c>
      <c r="P1352" s="210">
        <f>P1301*'Usages industrie'!$O9*(1+'Usages industrie'!$P9)^(P$1290-$D$1290)/1000</f>
        <v>0</v>
      </c>
      <c r="Q1352" s="210">
        <f>Q1301*'Usages industrie'!$O9*(1+'Usages industrie'!$P9)^(Q$1290-$D$1290)/1000</f>
        <v>0</v>
      </c>
      <c r="R1352" s="210">
        <f>R1301*'Usages industrie'!$O9*(1+'Usages industrie'!$P9)^(R$1290-$D$1290)/1000</f>
        <v>0</v>
      </c>
    </row>
    <row r="1353" spans="1:18" hidden="1" outlineLevel="2" x14ac:dyDescent="0.35">
      <c r="A1353" s="209" t="str">
        <f>'Usages industrie'!A10</f>
        <v>Usage industriel n°7</v>
      </c>
      <c r="B1353" s="209" t="s">
        <v>639</v>
      </c>
      <c r="C1353" s="209"/>
      <c r="D1353" s="210">
        <f>D1302*'Usages industrie'!$O10*(1+'Usages industrie'!$P10)^(D$1290-$D$1290)/1000</f>
        <v>0</v>
      </c>
      <c r="E1353" s="210">
        <f>E1302*'Usages industrie'!$O10*(1+'Usages industrie'!$P10)^(E$1290-$D$1290)/1000</f>
        <v>0</v>
      </c>
      <c r="F1353" s="210">
        <f>F1302*'Usages industrie'!$O10*(1+'Usages industrie'!$P10)^(F$1290-$D$1290)/1000</f>
        <v>0</v>
      </c>
      <c r="G1353" s="210">
        <f>G1302*'Usages industrie'!$O10*(1+'Usages industrie'!$P10)^(G$1290-$D$1290)/1000</f>
        <v>0</v>
      </c>
      <c r="H1353" s="210">
        <f>H1302*'Usages industrie'!$O10*(1+'Usages industrie'!$P10)^(H$1290-$D$1290)/1000</f>
        <v>0</v>
      </c>
      <c r="I1353" s="210">
        <f>I1302*'Usages industrie'!$O10*(1+'Usages industrie'!$P10)^(I$1290-$D$1290)/1000</f>
        <v>0</v>
      </c>
      <c r="J1353" s="210">
        <f>J1302*'Usages industrie'!$O10*(1+'Usages industrie'!$P10)^(J$1290-$D$1290)/1000</f>
        <v>0</v>
      </c>
      <c r="K1353" s="210">
        <f>K1302*'Usages industrie'!$O10*(1+'Usages industrie'!$P10)^(K$1290-$D$1290)/1000</f>
        <v>0</v>
      </c>
      <c r="L1353" s="210">
        <f>L1302*'Usages industrie'!$O10*(1+'Usages industrie'!$P10)^(L$1290-$D$1290)/1000</f>
        <v>0</v>
      </c>
      <c r="M1353" s="210">
        <f>M1302*'Usages industrie'!$O10*(1+'Usages industrie'!$P10)^(M$1290-$D$1290)/1000</f>
        <v>0</v>
      </c>
      <c r="N1353" s="210">
        <f>N1302*'Usages industrie'!$O10*(1+'Usages industrie'!$P10)^(N$1290-$D$1290)/1000</f>
        <v>0</v>
      </c>
      <c r="O1353" s="210">
        <f>O1302*'Usages industrie'!$O10*(1+'Usages industrie'!$P10)^(O$1290-$D$1290)/1000</f>
        <v>0</v>
      </c>
      <c r="P1353" s="210">
        <f>P1302*'Usages industrie'!$O10*(1+'Usages industrie'!$P10)^(P$1290-$D$1290)/1000</f>
        <v>0</v>
      </c>
      <c r="Q1353" s="210">
        <f>Q1302*'Usages industrie'!$O10*(1+'Usages industrie'!$P10)^(Q$1290-$D$1290)/1000</f>
        <v>0</v>
      </c>
      <c r="R1353" s="210">
        <f>R1302*'Usages industrie'!$O10*(1+'Usages industrie'!$P10)^(R$1290-$D$1290)/1000</f>
        <v>0</v>
      </c>
    </row>
    <row r="1354" spans="1:18" hidden="1" outlineLevel="2" x14ac:dyDescent="0.35">
      <c r="A1354" s="209" t="str">
        <f>'Usages industrie'!A11</f>
        <v>Usage industriel n°8</v>
      </c>
      <c r="B1354" s="209" t="s">
        <v>639</v>
      </c>
      <c r="C1354" s="209"/>
      <c r="D1354" s="210">
        <f>D1303*'Usages industrie'!$O11*(1+'Usages industrie'!$P11)^(D$1290-$D$1290)/1000</f>
        <v>0</v>
      </c>
      <c r="E1354" s="210">
        <f>E1303*'Usages industrie'!$O11*(1+'Usages industrie'!$P11)^(E$1290-$D$1290)/1000</f>
        <v>0</v>
      </c>
      <c r="F1354" s="210">
        <f>F1303*'Usages industrie'!$O11*(1+'Usages industrie'!$P11)^(F$1290-$D$1290)/1000</f>
        <v>0</v>
      </c>
      <c r="G1354" s="210">
        <f>G1303*'Usages industrie'!$O11*(1+'Usages industrie'!$P11)^(G$1290-$D$1290)/1000</f>
        <v>0</v>
      </c>
      <c r="H1354" s="210">
        <f>H1303*'Usages industrie'!$O11*(1+'Usages industrie'!$P11)^(H$1290-$D$1290)/1000</f>
        <v>0</v>
      </c>
      <c r="I1354" s="210">
        <f>I1303*'Usages industrie'!$O11*(1+'Usages industrie'!$P11)^(I$1290-$D$1290)/1000</f>
        <v>0</v>
      </c>
      <c r="J1354" s="210">
        <f>J1303*'Usages industrie'!$O11*(1+'Usages industrie'!$P11)^(J$1290-$D$1290)/1000</f>
        <v>0</v>
      </c>
      <c r="K1354" s="210">
        <f>K1303*'Usages industrie'!$O11*(1+'Usages industrie'!$P11)^(K$1290-$D$1290)/1000</f>
        <v>0</v>
      </c>
      <c r="L1354" s="210">
        <f>L1303*'Usages industrie'!$O11*(1+'Usages industrie'!$P11)^(L$1290-$D$1290)/1000</f>
        <v>0</v>
      </c>
      <c r="M1354" s="210">
        <f>M1303*'Usages industrie'!$O11*(1+'Usages industrie'!$P11)^(M$1290-$D$1290)/1000</f>
        <v>0</v>
      </c>
      <c r="N1354" s="210">
        <f>N1303*'Usages industrie'!$O11*(1+'Usages industrie'!$P11)^(N$1290-$D$1290)/1000</f>
        <v>0</v>
      </c>
      <c r="O1354" s="210">
        <f>O1303*'Usages industrie'!$O11*(1+'Usages industrie'!$P11)^(O$1290-$D$1290)/1000</f>
        <v>0</v>
      </c>
      <c r="P1354" s="210">
        <f>P1303*'Usages industrie'!$O11*(1+'Usages industrie'!$P11)^(P$1290-$D$1290)/1000</f>
        <v>0</v>
      </c>
      <c r="Q1354" s="210">
        <f>Q1303*'Usages industrie'!$O11*(1+'Usages industrie'!$P11)^(Q$1290-$D$1290)/1000</f>
        <v>0</v>
      </c>
      <c r="R1354" s="210">
        <f>R1303*'Usages industrie'!$O11*(1+'Usages industrie'!$P11)^(R$1290-$D$1290)/1000</f>
        <v>0</v>
      </c>
    </row>
    <row r="1355" spans="1:18" hidden="1" outlineLevel="2" x14ac:dyDescent="0.35">
      <c r="A1355" s="209" t="str">
        <f>'Usages industrie'!A12</f>
        <v>Usage industriel n°9</v>
      </c>
      <c r="B1355" s="209" t="s">
        <v>639</v>
      </c>
      <c r="C1355" s="209"/>
      <c r="D1355" s="210">
        <f>D1304*'Usages industrie'!$O12*(1+'Usages industrie'!$P12)^(D$1290-$D$1290)/1000</f>
        <v>0</v>
      </c>
      <c r="E1355" s="210">
        <f>E1304*'Usages industrie'!$O12*(1+'Usages industrie'!$P12)^(E$1290-$D$1290)/1000</f>
        <v>0</v>
      </c>
      <c r="F1355" s="210">
        <f>F1304*'Usages industrie'!$O12*(1+'Usages industrie'!$P12)^(F$1290-$D$1290)/1000</f>
        <v>0</v>
      </c>
      <c r="G1355" s="210">
        <f>G1304*'Usages industrie'!$O12*(1+'Usages industrie'!$P12)^(G$1290-$D$1290)/1000</f>
        <v>0</v>
      </c>
      <c r="H1355" s="210">
        <f>H1304*'Usages industrie'!$O12*(1+'Usages industrie'!$P12)^(H$1290-$D$1290)/1000</f>
        <v>0</v>
      </c>
      <c r="I1355" s="210">
        <f>I1304*'Usages industrie'!$O12*(1+'Usages industrie'!$P12)^(I$1290-$D$1290)/1000</f>
        <v>0</v>
      </c>
      <c r="J1355" s="210">
        <f>J1304*'Usages industrie'!$O12*(1+'Usages industrie'!$P12)^(J$1290-$D$1290)/1000</f>
        <v>0</v>
      </c>
      <c r="K1355" s="210">
        <f>K1304*'Usages industrie'!$O12*(1+'Usages industrie'!$P12)^(K$1290-$D$1290)/1000</f>
        <v>0</v>
      </c>
      <c r="L1355" s="210">
        <f>L1304*'Usages industrie'!$O12*(1+'Usages industrie'!$P12)^(L$1290-$D$1290)/1000</f>
        <v>0</v>
      </c>
      <c r="M1355" s="210">
        <f>M1304*'Usages industrie'!$O12*(1+'Usages industrie'!$P12)^(M$1290-$D$1290)/1000</f>
        <v>0</v>
      </c>
      <c r="N1355" s="210">
        <f>N1304*'Usages industrie'!$O12*(1+'Usages industrie'!$P12)^(N$1290-$D$1290)/1000</f>
        <v>0</v>
      </c>
      <c r="O1355" s="210">
        <f>O1304*'Usages industrie'!$O12*(1+'Usages industrie'!$P12)^(O$1290-$D$1290)/1000</f>
        <v>0</v>
      </c>
      <c r="P1355" s="210">
        <f>P1304*'Usages industrie'!$O12*(1+'Usages industrie'!$P12)^(P$1290-$D$1290)/1000</f>
        <v>0</v>
      </c>
      <c r="Q1355" s="210">
        <f>Q1304*'Usages industrie'!$O12*(1+'Usages industrie'!$P12)^(Q$1290-$D$1290)/1000</f>
        <v>0</v>
      </c>
      <c r="R1355" s="210">
        <f>R1304*'Usages industrie'!$O12*(1+'Usages industrie'!$P12)^(R$1290-$D$1290)/1000</f>
        <v>0</v>
      </c>
    </row>
    <row r="1356" spans="1:18" hidden="1" outlineLevel="2" x14ac:dyDescent="0.35">
      <c r="A1356" s="209" t="str">
        <f>'Usages industrie'!A13</f>
        <v>Usage industriel n°10</v>
      </c>
      <c r="B1356" s="209" t="s">
        <v>639</v>
      </c>
      <c r="C1356" s="209"/>
      <c r="D1356" s="210">
        <f>D1305*'Usages industrie'!$O13*(1+'Usages industrie'!$P13)^(D$1290-$D$1290)/1000</f>
        <v>0</v>
      </c>
      <c r="E1356" s="210">
        <f>E1305*'Usages industrie'!$O13*(1+'Usages industrie'!$P13)^(E$1290-$D$1290)/1000</f>
        <v>0</v>
      </c>
      <c r="F1356" s="210">
        <f>F1305*'Usages industrie'!$O13*(1+'Usages industrie'!$P13)^(F$1290-$D$1290)/1000</f>
        <v>0</v>
      </c>
      <c r="G1356" s="210">
        <f>G1305*'Usages industrie'!$O13*(1+'Usages industrie'!$P13)^(G$1290-$D$1290)/1000</f>
        <v>0</v>
      </c>
      <c r="H1356" s="210">
        <f>H1305*'Usages industrie'!$O13*(1+'Usages industrie'!$P13)^(H$1290-$D$1290)/1000</f>
        <v>0</v>
      </c>
      <c r="I1356" s="210">
        <f>I1305*'Usages industrie'!$O13*(1+'Usages industrie'!$P13)^(I$1290-$D$1290)/1000</f>
        <v>0</v>
      </c>
      <c r="J1356" s="210">
        <f>J1305*'Usages industrie'!$O13*(1+'Usages industrie'!$P13)^(J$1290-$D$1290)/1000</f>
        <v>0</v>
      </c>
      <c r="K1356" s="210">
        <f>K1305*'Usages industrie'!$O13*(1+'Usages industrie'!$P13)^(K$1290-$D$1290)/1000</f>
        <v>0</v>
      </c>
      <c r="L1356" s="210">
        <f>L1305*'Usages industrie'!$O13*(1+'Usages industrie'!$P13)^(L$1290-$D$1290)/1000</f>
        <v>0</v>
      </c>
      <c r="M1356" s="210">
        <f>M1305*'Usages industrie'!$O13*(1+'Usages industrie'!$P13)^(M$1290-$D$1290)/1000</f>
        <v>0</v>
      </c>
      <c r="N1356" s="210">
        <f>N1305*'Usages industrie'!$O13*(1+'Usages industrie'!$P13)^(N$1290-$D$1290)/1000</f>
        <v>0</v>
      </c>
      <c r="O1356" s="210">
        <f>O1305*'Usages industrie'!$O13*(1+'Usages industrie'!$P13)^(O$1290-$D$1290)/1000</f>
        <v>0</v>
      </c>
      <c r="P1356" s="210">
        <f>P1305*'Usages industrie'!$O13*(1+'Usages industrie'!$P13)^(P$1290-$D$1290)/1000</f>
        <v>0</v>
      </c>
      <c r="Q1356" s="210">
        <f>Q1305*'Usages industrie'!$O13*(1+'Usages industrie'!$P13)^(Q$1290-$D$1290)/1000</f>
        <v>0</v>
      </c>
      <c r="R1356" s="210">
        <f>R1305*'Usages industrie'!$O13*(1+'Usages industrie'!$P13)^(R$1290-$D$1290)/1000</f>
        <v>0</v>
      </c>
    </row>
    <row r="1357" spans="1:18" hidden="1" outlineLevel="2" x14ac:dyDescent="0.35">
      <c r="A1357" s="209" t="str">
        <f>'Usages industrie'!A14</f>
        <v>Usage industriel n°11</v>
      </c>
      <c r="B1357" s="209" t="s">
        <v>639</v>
      </c>
      <c r="C1357" s="209"/>
      <c r="D1357" s="210">
        <f>D1306*'Usages industrie'!$O14*(1+'Usages industrie'!$P14)^(D$1290-$D$1290)/1000</f>
        <v>0</v>
      </c>
      <c r="E1357" s="210">
        <f>E1306*'Usages industrie'!$O14*(1+'Usages industrie'!$P14)^(E$1290-$D$1290)/1000</f>
        <v>0</v>
      </c>
      <c r="F1357" s="210">
        <f>F1306*'Usages industrie'!$O14*(1+'Usages industrie'!$P14)^(F$1290-$D$1290)/1000</f>
        <v>0</v>
      </c>
      <c r="G1357" s="210">
        <f>G1306*'Usages industrie'!$O14*(1+'Usages industrie'!$P14)^(G$1290-$D$1290)/1000</f>
        <v>0</v>
      </c>
      <c r="H1357" s="210">
        <f>H1306*'Usages industrie'!$O14*(1+'Usages industrie'!$P14)^(H$1290-$D$1290)/1000</f>
        <v>0</v>
      </c>
      <c r="I1357" s="210">
        <f>I1306*'Usages industrie'!$O14*(1+'Usages industrie'!$P14)^(I$1290-$D$1290)/1000</f>
        <v>0</v>
      </c>
      <c r="J1357" s="210">
        <f>J1306*'Usages industrie'!$O14*(1+'Usages industrie'!$P14)^(J$1290-$D$1290)/1000</f>
        <v>0</v>
      </c>
      <c r="K1357" s="210">
        <f>K1306*'Usages industrie'!$O14*(1+'Usages industrie'!$P14)^(K$1290-$D$1290)/1000</f>
        <v>0</v>
      </c>
      <c r="L1357" s="210">
        <f>L1306*'Usages industrie'!$O14*(1+'Usages industrie'!$P14)^(L$1290-$D$1290)/1000</f>
        <v>0</v>
      </c>
      <c r="M1357" s="210">
        <f>M1306*'Usages industrie'!$O14*(1+'Usages industrie'!$P14)^(M$1290-$D$1290)/1000</f>
        <v>0</v>
      </c>
      <c r="N1357" s="210">
        <f>N1306*'Usages industrie'!$O14*(1+'Usages industrie'!$P14)^(N$1290-$D$1290)/1000</f>
        <v>0</v>
      </c>
      <c r="O1357" s="210">
        <f>O1306*'Usages industrie'!$O14*(1+'Usages industrie'!$P14)^(O$1290-$D$1290)/1000</f>
        <v>0</v>
      </c>
      <c r="P1357" s="210">
        <f>P1306*'Usages industrie'!$O14*(1+'Usages industrie'!$P14)^(P$1290-$D$1290)/1000</f>
        <v>0</v>
      </c>
      <c r="Q1357" s="210">
        <f>Q1306*'Usages industrie'!$O14*(1+'Usages industrie'!$P14)^(Q$1290-$D$1290)/1000</f>
        <v>0</v>
      </c>
      <c r="R1357" s="210">
        <f>R1306*'Usages industrie'!$O14*(1+'Usages industrie'!$P14)^(R$1290-$D$1290)/1000</f>
        <v>0</v>
      </c>
    </row>
    <row r="1358" spans="1:18" hidden="1" outlineLevel="2" x14ac:dyDescent="0.35">
      <c r="A1358" s="209" t="str">
        <f>'Usages industrie'!A15</f>
        <v>Usage industriel n°12</v>
      </c>
      <c r="B1358" s="209" t="s">
        <v>639</v>
      </c>
      <c r="C1358" s="209"/>
      <c r="D1358" s="210">
        <f>D1307*'Usages industrie'!$O15*(1+'Usages industrie'!$P15)^(D$1290-$D$1290)/1000</f>
        <v>0</v>
      </c>
      <c r="E1358" s="210">
        <f>E1307*'Usages industrie'!$O15*(1+'Usages industrie'!$P15)^(E$1290-$D$1290)/1000</f>
        <v>0</v>
      </c>
      <c r="F1358" s="210">
        <f>F1307*'Usages industrie'!$O15*(1+'Usages industrie'!$P15)^(F$1290-$D$1290)/1000</f>
        <v>0</v>
      </c>
      <c r="G1358" s="210">
        <f>G1307*'Usages industrie'!$O15*(1+'Usages industrie'!$P15)^(G$1290-$D$1290)/1000</f>
        <v>0</v>
      </c>
      <c r="H1358" s="210">
        <f>H1307*'Usages industrie'!$O15*(1+'Usages industrie'!$P15)^(H$1290-$D$1290)/1000</f>
        <v>0</v>
      </c>
      <c r="I1358" s="210">
        <f>I1307*'Usages industrie'!$O15*(1+'Usages industrie'!$P15)^(I$1290-$D$1290)/1000</f>
        <v>0</v>
      </c>
      <c r="J1358" s="210">
        <f>J1307*'Usages industrie'!$O15*(1+'Usages industrie'!$P15)^(J$1290-$D$1290)/1000</f>
        <v>0</v>
      </c>
      <c r="K1358" s="210">
        <f>K1307*'Usages industrie'!$O15*(1+'Usages industrie'!$P15)^(K$1290-$D$1290)/1000</f>
        <v>0</v>
      </c>
      <c r="L1358" s="210">
        <f>L1307*'Usages industrie'!$O15*(1+'Usages industrie'!$P15)^(L$1290-$D$1290)/1000</f>
        <v>0</v>
      </c>
      <c r="M1358" s="210">
        <f>M1307*'Usages industrie'!$O15*(1+'Usages industrie'!$P15)^(M$1290-$D$1290)/1000</f>
        <v>0</v>
      </c>
      <c r="N1358" s="210">
        <f>N1307*'Usages industrie'!$O15*(1+'Usages industrie'!$P15)^(N$1290-$D$1290)/1000</f>
        <v>0</v>
      </c>
      <c r="O1358" s="210">
        <f>O1307*'Usages industrie'!$O15*(1+'Usages industrie'!$P15)^(O$1290-$D$1290)/1000</f>
        <v>0</v>
      </c>
      <c r="P1358" s="210">
        <f>P1307*'Usages industrie'!$O15*(1+'Usages industrie'!$P15)^(P$1290-$D$1290)/1000</f>
        <v>0</v>
      </c>
      <c r="Q1358" s="210">
        <f>Q1307*'Usages industrie'!$O15*(1+'Usages industrie'!$P15)^(Q$1290-$D$1290)/1000</f>
        <v>0</v>
      </c>
      <c r="R1358" s="210">
        <f>R1307*'Usages industrie'!$O15*(1+'Usages industrie'!$P15)^(R$1290-$D$1290)/1000</f>
        <v>0</v>
      </c>
    </row>
    <row r="1359" spans="1:18" hidden="1" outlineLevel="2" x14ac:dyDescent="0.35">
      <c r="A1359" s="209" t="str">
        <f>'Usages industrie'!A16</f>
        <v>Usage industriel n°13</v>
      </c>
      <c r="B1359" s="209" t="s">
        <v>639</v>
      </c>
      <c r="C1359" s="209"/>
      <c r="D1359" s="210">
        <f>D1308*'Usages industrie'!$O16*(1+'Usages industrie'!$P16)^(D$1290-$D$1290)/1000</f>
        <v>0</v>
      </c>
      <c r="E1359" s="210">
        <f>E1308*'Usages industrie'!$O16*(1+'Usages industrie'!$P16)^(E$1290-$D$1290)/1000</f>
        <v>0</v>
      </c>
      <c r="F1359" s="210">
        <f>F1308*'Usages industrie'!$O16*(1+'Usages industrie'!$P16)^(F$1290-$D$1290)/1000</f>
        <v>0</v>
      </c>
      <c r="G1359" s="210">
        <f>G1308*'Usages industrie'!$O16*(1+'Usages industrie'!$P16)^(G$1290-$D$1290)/1000</f>
        <v>0</v>
      </c>
      <c r="H1359" s="210">
        <f>H1308*'Usages industrie'!$O16*(1+'Usages industrie'!$P16)^(H$1290-$D$1290)/1000</f>
        <v>0</v>
      </c>
      <c r="I1359" s="210">
        <f>I1308*'Usages industrie'!$O16*(1+'Usages industrie'!$P16)^(I$1290-$D$1290)/1000</f>
        <v>0</v>
      </c>
      <c r="J1359" s="210">
        <f>J1308*'Usages industrie'!$O16*(1+'Usages industrie'!$P16)^(J$1290-$D$1290)/1000</f>
        <v>0</v>
      </c>
      <c r="K1359" s="210">
        <f>K1308*'Usages industrie'!$O16*(1+'Usages industrie'!$P16)^(K$1290-$D$1290)/1000</f>
        <v>0</v>
      </c>
      <c r="L1359" s="210">
        <f>L1308*'Usages industrie'!$O16*(1+'Usages industrie'!$P16)^(L$1290-$D$1290)/1000</f>
        <v>0</v>
      </c>
      <c r="M1359" s="210">
        <f>M1308*'Usages industrie'!$O16*(1+'Usages industrie'!$P16)^(M$1290-$D$1290)/1000</f>
        <v>0</v>
      </c>
      <c r="N1359" s="210">
        <f>N1308*'Usages industrie'!$O16*(1+'Usages industrie'!$P16)^(N$1290-$D$1290)/1000</f>
        <v>0</v>
      </c>
      <c r="O1359" s="210">
        <f>O1308*'Usages industrie'!$O16*(1+'Usages industrie'!$P16)^(O$1290-$D$1290)/1000</f>
        <v>0</v>
      </c>
      <c r="P1359" s="210">
        <f>P1308*'Usages industrie'!$O16*(1+'Usages industrie'!$P16)^(P$1290-$D$1290)/1000</f>
        <v>0</v>
      </c>
      <c r="Q1359" s="210">
        <f>Q1308*'Usages industrie'!$O16*(1+'Usages industrie'!$P16)^(Q$1290-$D$1290)/1000</f>
        <v>0</v>
      </c>
      <c r="R1359" s="210">
        <f>R1308*'Usages industrie'!$O16*(1+'Usages industrie'!$P16)^(R$1290-$D$1290)/1000</f>
        <v>0</v>
      </c>
    </row>
    <row r="1360" spans="1:18" hidden="1" outlineLevel="2" x14ac:dyDescent="0.35">
      <c r="A1360" s="209" t="str">
        <f>'Usages industrie'!A17</f>
        <v>Usage industriel n°14</v>
      </c>
      <c r="B1360" s="209" t="s">
        <v>639</v>
      </c>
      <c r="C1360" s="209"/>
      <c r="D1360" s="210">
        <f>D1309*'Usages industrie'!$O17*(1+'Usages industrie'!$P17)^(D$1290-$D$1290)/1000</f>
        <v>0</v>
      </c>
      <c r="E1360" s="210">
        <f>E1309*'Usages industrie'!$O17*(1+'Usages industrie'!$P17)^(E$1290-$D$1290)/1000</f>
        <v>0</v>
      </c>
      <c r="F1360" s="210">
        <f>F1309*'Usages industrie'!$O17*(1+'Usages industrie'!$P17)^(F$1290-$D$1290)/1000</f>
        <v>0</v>
      </c>
      <c r="G1360" s="210">
        <f>G1309*'Usages industrie'!$O17*(1+'Usages industrie'!$P17)^(G$1290-$D$1290)/1000</f>
        <v>0</v>
      </c>
      <c r="H1360" s="210">
        <f>H1309*'Usages industrie'!$O17*(1+'Usages industrie'!$P17)^(H$1290-$D$1290)/1000</f>
        <v>0</v>
      </c>
      <c r="I1360" s="210">
        <f>I1309*'Usages industrie'!$O17*(1+'Usages industrie'!$P17)^(I$1290-$D$1290)/1000</f>
        <v>0</v>
      </c>
      <c r="J1360" s="210">
        <f>J1309*'Usages industrie'!$O17*(1+'Usages industrie'!$P17)^(J$1290-$D$1290)/1000</f>
        <v>0</v>
      </c>
      <c r="K1360" s="210">
        <f>K1309*'Usages industrie'!$O17*(1+'Usages industrie'!$P17)^(K$1290-$D$1290)/1000</f>
        <v>0</v>
      </c>
      <c r="L1360" s="210">
        <f>L1309*'Usages industrie'!$O17*(1+'Usages industrie'!$P17)^(L$1290-$D$1290)/1000</f>
        <v>0</v>
      </c>
      <c r="M1360" s="210">
        <f>M1309*'Usages industrie'!$O17*(1+'Usages industrie'!$P17)^(M$1290-$D$1290)/1000</f>
        <v>0</v>
      </c>
      <c r="N1360" s="210">
        <f>N1309*'Usages industrie'!$O17*(1+'Usages industrie'!$P17)^(N$1290-$D$1290)/1000</f>
        <v>0</v>
      </c>
      <c r="O1360" s="210">
        <f>O1309*'Usages industrie'!$O17*(1+'Usages industrie'!$P17)^(O$1290-$D$1290)/1000</f>
        <v>0</v>
      </c>
      <c r="P1360" s="210">
        <f>P1309*'Usages industrie'!$O17*(1+'Usages industrie'!$P17)^(P$1290-$D$1290)/1000</f>
        <v>0</v>
      </c>
      <c r="Q1360" s="210">
        <f>Q1309*'Usages industrie'!$O17*(1+'Usages industrie'!$P17)^(Q$1290-$D$1290)/1000</f>
        <v>0</v>
      </c>
      <c r="R1360" s="210">
        <f>R1309*'Usages industrie'!$O17*(1+'Usages industrie'!$P17)^(R$1290-$D$1290)/1000</f>
        <v>0</v>
      </c>
    </row>
    <row r="1361" spans="1:18" hidden="1" outlineLevel="2" x14ac:dyDescent="0.35">
      <c r="A1361" s="209" t="str">
        <f>'Usages industrie'!A18</f>
        <v>Usage industriel n°15</v>
      </c>
      <c r="B1361" s="209" t="s">
        <v>639</v>
      </c>
      <c r="C1361" s="209"/>
      <c r="D1361" s="210">
        <f>D1310*'Usages industrie'!$O18*(1+'Usages industrie'!$P18)^(D$1290-$D$1290)/1000</f>
        <v>0</v>
      </c>
      <c r="E1361" s="210">
        <f>E1310*'Usages industrie'!$O18*(1+'Usages industrie'!$P18)^(E$1290-$D$1290)/1000</f>
        <v>0</v>
      </c>
      <c r="F1361" s="210">
        <f>F1310*'Usages industrie'!$O18*(1+'Usages industrie'!$P18)^(F$1290-$D$1290)/1000</f>
        <v>0</v>
      </c>
      <c r="G1361" s="210">
        <f>G1310*'Usages industrie'!$O18*(1+'Usages industrie'!$P18)^(G$1290-$D$1290)/1000</f>
        <v>0</v>
      </c>
      <c r="H1361" s="210">
        <f>H1310*'Usages industrie'!$O18*(1+'Usages industrie'!$P18)^(H$1290-$D$1290)/1000</f>
        <v>0</v>
      </c>
      <c r="I1361" s="210">
        <f>I1310*'Usages industrie'!$O18*(1+'Usages industrie'!$P18)^(I$1290-$D$1290)/1000</f>
        <v>0</v>
      </c>
      <c r="J1361" s="210">
        <f>J1310*'Usages industrie'!$O18*(1+'Usages industrie'!$P18)^(J$1290-$D$1290)/1000</f>
        <v>0</v>
      </c>
      <c r="K1361" s="210">
        <f>K1310*'Usages industrie'!$O18*(1+'Usages industrie'!$P18)^(K$1290-$D$1290)/1000</f>
        <v>0</v>
      </c>
      <c r="L1361" s="210">
        <f>L1310*'Usages industrie'!$O18*(1+'Usages industrie'!$P18)^(L$1290-$D$1290)/1000</f>
        <v>0</v>
      </c>
      <c r="M1361" s="210">
        <f>M1310*'Usages industrie'!$O18*(1+'Usages industrie'!$P18)^(M$1290-$D$1290)/1000</f>
        <v>0</v>
      </c>
      <c r="N1361" s="210">
        <f>N1310*'Usages industrie'!$O18*(1+'Usages industrie'!$P18)^(N$1290-$D$1290)/1000</f>
        <v>0</v>
      </c>
      <c r="O1361" s="210">
        <f>O1310*'Usages industrie'!$O18*(1+'Usages industrie'!$P18)^(O$1290-$D$1290)/1000</f>
        <v>0</v>
      </c>
      <c r="P1361" s="210">
        <f>P1310*'Usages industrie'!$O18*(1+'Usages industrie'!$P18)^(P$1290-$D$1290)/1000</f>
        <v>0</v>
      </c>
      <c r="Q1361" s="210">
        <f>Q1310*'Usages industrie'!$O18*(1+'Usages industrie'!$P18)^(Q$1290-$D$1290)/1000</f>
        <v>0</v>
      </c>
      <c r="R1361" s="210">
        <f>R1310*'Usages industrie'!$O18*(1+'Usages industrie'!$P18)^(R$1290-$D$1290)/1000</f>
        <v>0</v>
      </c>
    </row>
    <row r="1362" spans="1:18" hidden="1" outlineLevel="2" x14ac:dyDescent="0.35">
      <c r="A1362" s="209" t="str">
        <f>'Usages industrie'!A19</f>
        <v>Usage industriel n°16</v>
      </c>
      <c r="B1362" s="209" t="s">
        <v>639</v>
      </c>
      <c r="C1362" s="209"/>
      <c r="D1362" s="210">
        <f>D1311*'Usages industrie'!$O19*(1+'Usages industrie'!$P19)^(D$1290-$D$1290)/1000</f>
        <v>0</v>
      </c>
      <c r="E1362" s="210">
        <f>E1311*'Usages industrie'!$O19*(1+'Usages industrie'!$P19)^(E$1290-$D$1290)/1000</f>
        <v>0</v>
      </c>
      <c r="F1362" s="210">
        <f>F1311*'Usages industrie'!$O19*(1+'Usages industrie'!$P19)^(F$1290-$D$1290)/1000</f>
        <v>0</v>
      </c>
      <c r="G1362" s="210">
        <f>G1311*'Usages industrie'!$O19*(1+'Usages industrie'!$P19)^(G$1290-$D$1290)/1000</f>
        <v>0</v>
      </c>
      <c r="H1362" s="210">
        <f>H1311*'Usages industrie'!$O19*(1+'Usages industrie'!$P19)^(H$1290-$D$1290)/1000</f>
        <v>0</v>
      </c>
      <c r="I1362" s="210">
        <f>I1311*'Usages industrie'!$O19*(1+'Usages industrie'!$P19)^(I$1290-$D$1290)/1000</f>
        <v>0</v>
      </c>
      <c r="J1362" s="210">
        <f>J1311*'Usages industrie'!$O19*(1+'Usages industrie'!$P19)^(J$1290-$D$1290)/1000</f>
        <v>0</v>
      </c>
      <c r="K1362" s="210">
        <f>K1311*'Usages industrie'!$O19*(1+'Usages industrie'!$P19)^(K$1290-$D$1290)/1000</f>
        <v>0</v>
      </c>
      <c r="L1362" s="210">
        <f>L1311*'Usages industrie'!$O19*(1+'Usages industrie'!$P19)^(L$1290-$D$1290)/1000</f>
        <v>0</v>
      </c>
      <c r="M1362" s="210">
        <f>M1311*'Usages industrie'!$O19*(1+'Usages industrie'!$P19)^(M$1290-$D$1290)/1000</f>
        <v>0</v>
      </c>
      <c r="N1362" s="210">
        <f>N1311*'Usages industrie'!$O19*(1+'Usages industrie'!$P19)^(N$1290-$D$1290)/1000</f>
        <v>0</v>
      </c>
      <c r="O1362" s="210">
        <f>O1311*'Usages industrie'!$O19*(1+'Usages industrie'!$P19)^(O$1290-$D$1290)/1000</f>
        <v>0</v>
      </c>
      <c r="P1362" s="210">
        <f>P1311*'Usages industrie'!$O19*(1+'Usages industrie'!$P19)^(P$1290-$D$1290)/1000</f>
        <v>0</v>
      </c>
      <c r="Q1362" s="210">
        <f>Q1311*'Usages industrie'!$O19*(1+'Usages industrie'!$P19)^(Q$1290-$D$1290)/1000</f>
        <v>0</v>
      </c>
      <c r="R1362" s="210">
        <f>R1311*'Usages industrie'!$O19*(1+'Usages industrie'!$P19)^(R$1290-$D$1290)/1000</f>
        <v>0</v>
      </c>
    </row>
    <row r="1363" spans="1:18" hidden="1" outlineLevel="2" x14ac:dyDescent="0.35">
      <c r="A1363" s="209" t="str">
        <f>'Usages industrie'!A20</f>
        <v>Usage industriel n°17</v>
      </c>
      <c r="B1363" s="209" t="s">
        <v>639</v>
      </c>
      <c r="C1363" s="209"/>
      <c r="D1363" s="210">
        <f>D1312*'Usages industrie'!$O20*(1+'Usages industrie'!$P20)^(D$1290-$D$1290)/1000</f>
        <v>0</v>
      </c>
      <c r="E1363" s="210">
        <f>E1312*'Usages industrie'!$O20*(1+'Usages industrie'!$P20)^(E$1290-$D$1290)/1000</f>
        <v>0</v>
      </c>
      <c r="F1363" s="210">
        <f>F1312*'Usages industrie'!$O20*(1+'Usages industrie'!$P20)^(F$1290-$D$1290)/1000</f>
        <v>0</v>
      </c>
      <c r="G1363" s="210">
        <f>G1312*'Usages industrie'!$O20*(1+'Usages industrie'!$P20)^(G$1290-$D$1290)/1000</f>
        <v>0</v>
      </c>
      <c r="H1363" s="210">
        <f>H1312*'Usages industrie'!$O20*(1+'Usages industrie'!$P20)^(H$1290-$D$1290)/1000</f>
        <v>0</v>
      </c>
      <c r="I1363" s="210">
        <f>I1312*'Usages industrie'!$O20*(1+'Usages industrie'!$P20)^(I$1290-$D$1290)/1000</f>
        <v>0</v>
      </c>
      <c r="J1363" s="210">
        <f>J1312*'Usages industrie'!$O20*(1+'Usages industrie'!$P20)^(J$1290-$D$1290)/1000</f>
        <v>0</v>
      </c>
      <c r="K1363" s="210">
        <f>K1312*'Usages industrie'!$O20*(1+'Usages industrie'!$P20)^(K$1290-$D$1290)/1000</f>
        <v>0</v>
      </c>
      <c r="L1363" s="210">
        <f>L1312*'Usages industrie'!$O20*(1+'Usages industrie'!$P20)^(L$1290-$D$1290)/1000</f>
        <v>0</v>
      </c>
      <c r="M1363" s="210">
        <f>M1312*'Usages industrie'!$O20*(1+'Usages industrie'!$P20)^(M$1290-$D$1290)/1000</f>
        <v>0</v>
      </c>
      <c r="N1363" s="210">
        <f>N1312*'Usages industrie'!$O20*(1+'Usages industrie'!$P20)^(N$1290-$D$1290)/1000</f>
        <v>0</v>
      </c>
      <c r="O1363" s="210">
        <f>O1312*'Usages industrie'!$O20*(1+'Usages industrie'!$P20)^(O$1290-$D$1290)/1000</f>
        <v>0</v>
      </c>
      <c r="P1363" s="210">
        <f>P1312*'Usages industrie'!$O20*(1+'Usages industrie'!$P20)^(P$1290-$D$1290)/1000</f>
        <v>0</v>
      </c>
      <c r="Q1363" s="210">
        <f>Q1312*'Usages industrie'!$O20*(1+'Usages industrie'!$P20)^(Q$1290-$D$1290)/1000</f>
        <v>0</v>
      </c>
      <c r="R1363" s="210">
        <f>R1312*'Usages industrie'!$O20*(1+'Usages industrie'!$P20)^(R$1290-$D$1290)/1000</f>
        <v>0</v>
      </c>
    </row>
    <row r="1364" spans="1:18" hidden="1" outlineLevel="2" x14ac:dyDescent="0.35">
      <c r="A1364" s="209" t="str">
        <f>'Usages industrie'!A21</f>
        <v>Usage industriel n°18</v>
      </c>
      <c r="B1364" s="209" t="s">
        <v>639</v>
      </c>
      <c r="C1364" s="209"/>
      <c r="D1364" s="210">
        <f>D1313*'Usages industrie'!$O21*(1+'Usages industrie'!$P21)^(D$1290-$D$1290)/1000</f>
        <v>0</v>
      </c>
      <c r="E1364" s="210">
        <f>E1313*'Usages industrie'!$O21*(1+'Usages industrie'!$P21)^(E$1290-$D$1290)/1000</f>
        <v>0</v>
      </c>
      <c r="F1364" s="210">
        <f>F1313*'Usages industrie'!$O21*(1+'Usages industrie'!$P21)^(F$1290-$D$1290)/1000</f>
        <v>0</v>
      </c>
      <c r="G1364" s="210">
        <f>G1313*'Usages industrie'!$O21*(1+'Usages industrie'!$P21)^(G$1290-$D$1290)/1000</f>
        <v>0</v>
      </c>
      <c r="H1364" s="210">
        <f>H1313*'Usages industrie'!$O21*(1+'Usages industrie'!$P21)^(H$1290-$D$1290)/1000</f>
        <v>0</v>
      </c>
      <c r="I1364" s="210">
        <f>I1313*'Usages industrie'!$O21*(1+'Usages industrie'!$P21)^(I$1290-$D$1290)/1000</f>
        <v>0</v>
      </c>
      <c r="J1364" s="210">
        <f>J1313*'Usages industrie'!$O21*(1+'Usages industrie'!$P21)^(J$1290-$D$1290)/1000</f>
        <v>0</v>
      </c>
      <c r="K1364" s="210">
        <f>K1313*'Usages industrie'!$O21*(1+'Usages industrie'!$P21)^(K$1290-$D$1290)/1000</f>
        <v>0</v>
      </c>
      <c r="L1364" s="210">
        <f>L1313*'Usages industrie'!$O21*(1+'Usages industrie'!$P21)^(L$1290-$D$1290)/1000</f>
        <v>0</v>
      </c>
      <c r="M1364" s="210">
        <f>M1313*'Usages industrie'!$O21*(1+'Usages industrie'!$P21)^(M$1290-$D$1290)/1000</f>
        <v>0</v>
      </c>
      <c r="N1364" s="210">
        <f>N1313*'Usages industrie'!$O21*(1+'Usages industrie'!$P21)^(N$1290-$D$1290)/1000</f>
        <v>0</v>
      </c>
      <c r="O1364" s="210">
        <f>O1313*'Usages industrie'!$O21*(1+'Usages industrie'!$P21)^(O$1290-$D$1290)/1000</f>
        <v>0</v>
      </c>
      <c r="P1364" s="210">
        <f>P1313*'Usages industrie'!$O21*(1+'Usages industrie'!$P21)^(P$1290-$D$1290)/1000</f>
        <v>0</v>
      </c>
      <c r="Q1364" s="210">
        <f>Q1313*'Usages industrie'!$O21*(1+'Usages industrie'!$P21)^(Q$1290-$D$1290)/1000</f>
        <v>0</v>
      </c>
      <c r="R1364" s="210">
        <f>R1313*'Usages industrie'!$O21*(1+'Usages industrie'!$P21)^(R$1290-$D$1290)/1000</f>
        <v>0</v>
      </c>
    </row>
    <row r="1365" spans="1:18" hidden="1" outlineLevel="2" x14ac:dyDescent="0.35">
      <c r="A1365" s="209" t="str">
        <f>'Usages industrie'!A22</f>
        <v>Usage industriel n°19</v>
      </c>
      <c r="B1365" s="209" t="s">
        <v>639</v>
      </c>
      <c r="C1365" s="209"/>
      <c r="D1365" s="210">
        <f>D1314*'Usages industrie'!$O22*(1+'Usages industrie'!$P22)^(D$1290-$D$1290)/1000</f>
        <v>0</v>
      </c>
      <c r="E1365" s="210">
        <f>E1314*'Usages industrie'!$O22*(1+'Usages industrie'!$P22)^(E$1290-$D$1290)/1000</f>
        <v>0</v>
      </c>
      <c r="F1365" s="210">
        <f>F1314*'Usages industrie'!$O22*(1+'Usages industrie'!$P22)^(F$1290-$D$1290)/1000</f>
        <v>0</v>
      </c>
      <c r="G1365" s="210">
        <f>G1314*'Usages industrie'!$O22*(1+'Usages industrie'!$P22)^(G$1290-$D$1290)/1000</f>
        <v>0</v>
      </c>
      <c r="H1365" s="210">
        <f>H1314*'Usages industrie'!$O22*(1+'Usages industrie'!$P22)^(H$1290-$D$1290)/1000</f>
        <v>0</v>
      </c>
      <c r="I1365" s="210">
        <f>I1314*'Usages industrie'!$O22*(1+'Usages industrie'!$P22)^(I$1290-$D$1290)/1000</f>
        <v>0</v>
      </c>
      <c r="J1365" s="210">
        <f>J1314*'Usages industrie'!$O22*(1+'Usages industrie'!$P22)^(J$1290-$D$1290)/1000</f>
        <v>0</v>
      </c>
      <c r="K1365" s="210">
        <f>K1314*'Usages industrie'!$O22*(1+'Usages industrie'!$P22)^(K$1290-$D$1290)/1000</f>
        <v>0</v>
      </c>
      <c r="L1365" s="210">
        <f>L1314*'Usages industrie'!$O22*(1+'Usages industrie'!$P22)^(L$1290-$D$1290)/1000</f>
        <v>0</v>
      </c>
      <c r="M1365" s="210">
        <f>M1314*'Usages industrie'!$O22*(1+'Usages industrie'!$P22)^(M$1290-$D$1290)/1000</f>
        <v>0</v>
      </c>
      <c r="N1365" s="210">
        <f>N1314*'Usages industrie'!$O22*(1+'Usages industrie'!$P22)^(N$1290-$D$1290)/1000</f>
        <v>0</v>
      </c>
      <c r="O1365" s="210">
        <f>O1314*'Usages industrie'!$O22*(1+'Usages industrie'!$P22)^(O$1290-$D$1290)/1000</f>
        <v>0</v>
      </c>
      <c r="P1365" s="210">
        <f>P1314*'Usages industrie'!$O22*(1+'Usages industrie'!$P22)^(P$1290-$D$1290)/1000</f>
        <v>0</v>
      </c>
      <c r="Q1365" s="210">
        <f>Q1314*'Usages industrie'!$O22*(1+'Usages industrie'!$P22)^(Q$1290-$D$1290)/1000</f>
        <v>0</v>
      </c>
      <c r="R1365" s="210">
        <f>R1314*'Usages industrie'!$O22*(1+'Usages industrie'!$P22)^(R$1290-$D$1290)/1000</f>
        <v>0</v>
      </c>
    </row>
    <row r="1366" spans="1:18" hidden="1" outlineLevel="2" x14ac:dyDescent="0.35">
      <c r="A1366" s="209" t="str">
        <f>'Usages industrie'!A23</f>
        <v>Usage industriel n°20</v>
      </c>
      <c r="B1366" s="209" t="s">
        <v>639</v>
      </c>
      <c r="C1366" s="209"/>
      <c r="D1366" s="210">
        <f>D1315*'Usages industrie'!$O23*(1+'Usages industrie'!$P23)^(D$1290-$D$1290)/1000</f>
        <v>0</v>
      </c>
      <c r="E1366" s="210">
        <f>E1315*'Usages industrie'!$O23*(1+'Usages industrie'!$P23)^(E$1290-$D$1290)/1000</f>
        <v>0</v>
      </c>
      <c r="F1366" s="210">
        <f>F1315*'Usages industrie'!$O23*(1+'Usages industrie'!$P23)^(F$1290-$D$1290)/1000</f>
        <v>0</v>
      </c>
      <c r="G1366" s="210">
        <f>G1315*'Usages industrie'!$O23*(1+'Usages industrie'!$P23)^(G$1290-$D$1290)/1000</f>
        <v>0</v>
      </c>
      <c r="H1366" s="210">
        <f>H1315*'Usages industrie'!$O23*(1+'Usages industrie'!$P23)^(H$1290-$D$1290)/1000</f>
        <v>0</v>
      </c>
      <c r="I1366" s="210">
        <f>I1315*'Usages industrie'!$O23*(1+'Usages industrie'!$P23)^(I$1290-$D$1290)/1000</f>
        <v>0</v>
      </c>
      <c r="J1366" s="210">
        <f>J1315*'Usages industrie'!$O23*(1+'Usages industrie'!$P23)^(J$1290-$D$1290)/1000</f>
        <v>0</v>
      </c>
      <c r="K1366" s="210">
        <f>K1315*'Usages industrie'!$O23*(1+'Usages industrie'!$P23)^(K$1290-$D$1290)/1000</f>
        <v>0</v>
      </c>
      <c r="L1366" s="210">
        <f>L1315*'Usages industrie'!$O23*(1+'Usages industrie'!$P23)^(L$1290-$D$1290)/1000</f>
        <v>0</v>
      </c>
      <c r="M1366" s="210">
        <f>M1315*'Usages industrie'!$O23*(1+'Usages industrie'!$P23)^(M$1290-$D$1290)/1000</f>
        <v>0</v>
      </c>
      <c r="N1366" s="210">
        <f>N1315*'Usages industrie'!$O23*(1+'Usages industrie'!$P23)^(N$1290-$D$1290)/1000</f>
        <v>0</v>
      </c>
      <c r="O1366" s="210">
        <f>O1315*'Usages industrie'!$O23*(1+'Usages industrie'!$P23)^(O$1290-$D$1290)/1000</f>
        <v>0</v>
      </c>
      <c r="P1366" s="210">
        <f>P1315*'Usages industrie'!$O23*(1+'Usages industrie'!$P23)^(P$1290-$D$1290)/1000</f>
        <v>0</v>
      </c>
      <c r="Q1366" s="210">
        <f>Q1315*'Usages industrie'!$O23*(1+'Usages industrie'!$P23)^(Q$1290-$D$1290)/1000</f>
        <v>0</v>
      </c>
      <c r="R1366" s="210">
        <f>R1315*'Usages industrie'!$O23*(1+'Usages industrie'!$P23)^(R$1290-$D$1290)/1000</f>
        <v>0</v>
      </c>
    </row>
    <row r="1367" spans="1:18" hidden="1" outlineLevel="2" x14ac:dyDescent="0.35">
      <c r="A1367" s="209" t="str">
        <f>'Usages industrie'!A24</f>
        <v>Usage industriel n°21</v>
      </c>
      <c r="B1367" s="209" t="s">
        <v>639</v>
      </c>
      <c r="C1367" s="209"/>
      <c r="D1367" s="210">
        <f>D1316*'Usages industrie'!$O24*(1+'Usages industrie'!$P24)^(D$1290-$D$1290)/1000</f>
        <v>0</v>
      </c>
      <c r="E1367" s="210">
        <f>E1316*'Usages industrie'!$O24*(1+'Usages industrie'!$P24)^(E$1290-$D$1290)/1000</f>
        <v>0</v>
      </c>
      <c r="F1367" s="210">
        <f>F1316*'Usages industrie'!$O24*(1+'Usages industrie'!$P24)^(F$1290-$D$1290)/1000</f>
        <v>0</v>
      </c>
      <c r="G1367" s="210">
        <f>G1316*'Usages industrie'!$O24*(1+'Usages industrie'!$P24)^(G$1290-$D$1290)/1000</f>
        <v>0</v>
      </c>
      <c r="H1367" s="210">
        <f>H1316*'Usages industrie'!$O24*(1+'Usages industrie'!$P24)^(H$1290-$D$1290)/1000</f>
        <v>0</v>
      </c>
      <c r="I1367" s="210">
        <f>I1316*'Usages industrie'!$O24*(1+'Usages industrie'!$P24)^(I$1290-$D$1290)/1000</f>
        <v>0</v>
      </c>
      <c r="J1367" s="210">
        <f>J1316*'Usages industrie'!$O24*(1+'Usages industrie'!$P24)^(J$1290-$D$1290)/1000</f>
        <v>0</v>
      </c>
      <c r="K1367" s="210">
        <f>K1316*'Usages industrie'!$O24*(1+'Usages industrie'!$P24)^(K$1290-$D$1290)/1000</f>
        <v>0</v>
      </c>
      <c r="L1367" s="210">
        <f>L1316*'Usages industrie'!$O24*(1+'Usages industrie'!$P24)^(L$1290-$D$1290)/1000</f>
        <v>0</v>
      </c>
      <c r="M1367" s="210">
        <f>M1316*'Usages industrie'!$O24*(1+'Usages industrie'!$P24)^(M$1290-$D$1290)/1000</f>
        <v>0</v>
      </c>
      <c r="N1367" s="210">
        <f>N1316*'Usages industrie'!$O24*(1+'Usages industrie'!$P24)^(N$1290-$D$1290)/1000</f>
        <v>0</v>
      </c>
      <c r="O1367" s="210">
        <f>O1316*'Usages industrie'!$O24*(1+'Usages industrie'!$P24)^(O$1290-$D$1290)/1000</f>
        <v>0</v>
      </c>
      <c r="P1367" s="210">
        <f>P1316*'Usages industrie'!$O24*(1+'Usages industrie'!$P24)^(P$1290-$D$1290)/1000</f>
        <v>0</v>
      </c>
      <c r="Q1367" s="210">
        <f>Q1316*'Usages industrie'!$O24*(1+'Usages industrie'!$P24)^(Q$1290-$D$1290)/1000</f>
        <v>0</v>
      </c>
      <c r="R1367" s="210">
        <f>R1316*'Usages industrie'!$O24*(1+'Usages industrie'!$P24)^(R$1290-$D$1290)/1000</f>
        <v>0</v>
      </c>
    </row>
    <row r="1368" spans="1:18" hidden="1" outlineLevel="2" x14ac:dyDescent="0.35">
      <c r="A1368" s="209" t="str">
        <f>'Usages industrie'!A25</f>
        <v>Usage industriel n°22</v>
      </c>
      <c r="B1368" s="209" t="s">
        <v>639</v>
      </c>
      <c r="C1368" s="209"/>
      <c r="D1368" s="210">
        <f>D1317*'Usages industrie'!$O25*(1+'Usages industrie'!$P25)^(D$1290-$D$1290)/1000</f>
        <v>0</v>
      </c>
      <c r="E1368" s="210">
        <f>E1317*'Usages industrie'!$O25*(1+'Usages industrie'!$P25)^(E$1290-$D$1290)/1000</f>
        <v>0</v>
      </c>
      <c r="F1368" s="210">
        <f>F1317*'Usages industrie'!$O25*(1+'Usages industrie'!$P25)^(F$1290-$D$1290)/1000</f>
        <v>0</v>
      </c>
      <c r="G1368" s="210">
        <f>G1317*'Usages industrie'!$O25*(1+'Usages industrie'!$P25)^(G$1290-$D$1290)/1000</f>
        <v>0</v>
      </c>
      <c r="H1368" s="210">
        <f>H1317*'Usages industrie'!$O25*(1+'Usages industrie'!$P25)^(H$1290-$D$1290)/1000</f>
        <v>0</v>
      </c>
      <c r="I1368" s="210">
        <f>I1317*'Usages industrie'!$O25*(1+'Usages industrie'!$P25)^(I$1290-$D$1290)/1000</f>
        <v>0</v>
      </c>
      <c r="J1368" s="210">
        <f>J1317*'Usages industrie'!$O25*(1+'Usages industrie'!$P25)^(J$1290-$D$1290)/1000</f>
        <v>0</v>
      </c>
      <c r="K1368" s="210">
        <f>K1317*'Usages industrie'!$O25*(1+'Usages industrie'!$P25)^(K$1290-$D$1290)/1000</f>
        <v>0</v>
      </c>
      <c r="L1368" s="210">
        <f>L1317*'Usages industrie'!$O25*(1+'Usages industrie'!$P25)^(L$1290-$D$1290)/1000</f>
        <v>0</v>
      </c>
      <c r="M1368" s="210">
        <f>M1317*'Usages industrie'!$O25*(1+'Usages industrie'!$P25)^(M$1290-$D$1290)/1000</f>
        <v>0</v>
      </c>
      <c r="N1368" s="210">
        <f>N1317*'Usages industrie'!$O25*(1+'Usages industrie'!$P25)^(N$1290-$D$1290)/1000</f>
        <v>0</v>
      </c>
      <c r="O1368" s="210">
        <f>O1317*'Usages industrie'!$O25*(1+'Usages industrie'!$P25)^(O$1290-$D$1290)/1000</f>
        <v>0</v>
      </c>
      <c r="P1368" s="210">
        <f>P1317*'Usages industrie'!$O25*(1+'Usages industrie'!$P25)^(P$1290-$D$1290)/1000</f>
        <v>0</v>
      </c>
      <c r="Q1368" s="210">
        <f>Q1317*'Usages industrie'!$O25*(1+'Usages industrie'!$P25)^(Q$1290-$D$1290)/1000</f>
        <v>0</v>
      </c>
      <c r="R1368" s="210">
        <f>R1317*'Usages industrie'!$O25*(1+'Usages industrie'!$P25)^(R$1290-$D$1290)/1000</f>
        <v>0</v>
      </c>
    </row>
    <row r="1369" spans="1:18" hidden="1" outlineLevel="2" x14ac:dyDescent="0.35">
      <c r="A1369" s="209" t="str">
        <f>'Usages industrie'!A26</f>
        <v>Usage industriel n°23</v>
      </c>
      <c r="B1369" s="209" t="s">
        <v>639</v>
      </c>
      <c r="C1369" s="209"/>
      <c r="D1369" s="210">
        <f>D1318*'Usages industrie'!$O26*(1+'Usages industrie'!$P26)^(D$1290-$D$1290)/1000</f>
        <v>0</v>
      </c>
      <c r="E1369" s="210">
        <f>E1318*'Usages industrie'!$O26*(1+'Usages industrie'!$P26)^(E$1290-$D$1290)/1000</f>
        <v>0</v>
      </c>
      <c r="F1369" s="210">
        <f>F1318*'Usages industrie'!$O26*(1+'Usages industrie'!$P26)^(F$1290-$D$1290)/1000</f>
        <v>0</v>
      </c>
      <c r="G1369" s="210">
        <f>G1318*'Usages industrie'!$O26*(1+'Usages industrie'!$P26)^(G$1290-$D$1290)/1000</f>
        <v>0</v>
      </c>
      <c r="H1369" s="210">
        <f>H1318*'Usages industrie'!$O26*(1+'Usages industrie'!$P26)^(H$1290-$D$1290)/1000</f>
        <v>0</v>
      </c>
      <c r="I1369" s="210">
        <f>I1318*'Usages industrie'!$O26*(1+'Usages industrie'!$P26)^(I$1290-$D$1290)/1000</f>
        <v>0</v>
      </c>
      <c r="J1369" s="210">
        <f>J1318*'Usages industrie'!$O26*(1+'Usages industrie'!$P26)^(J$1290-$D$1290)/1000</f>
        <v>0</v>
      </c>
      <c r="K1369" s="210">
        <f>K1318*'Usages industrie'!$O26*(1+'Usages industrie'!$P26)^(K$1290-$D$1290)/1000</f>
        <v>0</v>
      </c>
      <c r="L1369" s="210">
        <f>L1318*'Usages industrie'!$O26*(1+'Usages industrie'!$P26)^(L$1290-$D$1290)/1000</f>
        <v>0</v>
      </c>
      <c r="M1369" s="210">
        <f>M1318*'Usages industrie'!$O26*(1+'Usages industrie'!$P26)^(M$1290-$D$1290)/1000</f>
        <v>0</v>
      </c>
      <c r="N1369" s="210">
        <f>N1318*'Usages industrie'!$O26*(1+'Usages industrie'!$P26)^(N$1290-$D$1290)/1000</f>
        <v>0</v>
      </c>
      <c r="O1369" s="210">
        <f>O1318*'Usages industrie'!$O26*(1+'Usages industrie'!$P26)^(O$1290-$D$1290)/1000</f>
        <v>0</v>
      </c>
      <c r="P1369" s="210">
        <f>P1318*'Usages industrie'!$O26*(1+'Usages industrie'!$P26)^(P$1290-$D$1290)/1000</f>
        <v>0</v>
      </c>
      <c r="Q1369" s="210">
        <f>Q1318*'Usages industrie'!$O26*(1+'Usages industrie'!$P26)^(Q$1290-$D$1290)/1000</f>
        <v>0</v>
      </c>
      <c r="R1369" s="210">
        <f>R1318*'Usages industrie'!$O26*(1+'Usages industrie'!$P26)^(R$1290-$D$1290)/1000</f>
        <v>0</v>
      </c>
    </row>
    <row r="1370" spans="1:18" hidden="1" outlineLevel="2" x14ac:dyDescent="0.35">
      <c r="A1370" s="209" t="str">
        <f>'Usages industrie'!A27</f>
        <v>Usage industriel n°24</v>
      </c>
      <c r="B1370" s="209" t="s">
        <v>639</v>
      </c>
      <c r="C1370" s="209"/>
      <c r="D1370" s="210">
        <f>D1319*'Usages industrie'!$O27*(1+'Usages industrie'!$P27)^(D$1290-$D$1290)/1000</f>
        <v>0</v>
      </c>
      <c r="E1370" s="210">
        <f>E1319*'Usages industrie'!$O27*(1+'Usages industrie'!$P27)^(E$1290-$D$1290)/1000</f>
        <v>0</v>
      </c>
      <c r="F1370" s="210">
        <f>F1319*'Usages industrie'!$O27*(1+'Usages industrie'!$P27)^(F$1290-$D$1290)/1000</f>
        <v>0</v>
      </c>
      <c r="G1370" s="210">
        <f>G1319*'Usages industrie'!$O27*(1+'Usages industrie'!$P27)^(G$1290-$D$1290)/1000</f>
        <v>0</v>
      </c>
      <c r="H1370" s="210">
        <f>H1319*'Usages industrie'!$O27*(1+'Usages industrie'!$P27)^(H$1290-$D$1290)/1000</f>
        <v>0</v>
      </c>
      <c r="I1370" s="210">
        <f>I1319*'Usages industrie'!$O27*(1+'Usages industrie'!$P27)^(I$1290-$D$1290)/1000</f>
        <v>0</v>
      </c>
      <c r="J1370" s="210">
        <f>J1319*'Usages industrie'!$O27*(1+'Usages industrie'!$P27)^(J$1290-$D$1290)/1000</f>
        <v>0</v>
      </c>
      <c r="K1370" s="210">
        <f>K1319*'Usages industrie'!$O27*(1+'Usages industrie'!$P27)^(K$1290-$D$1290)/1000</f>
        <v>0</v>
      </c>
      <c r="L1370" s="210">
        <f>L1319*'Usages industrie'!$O27*(1+'Usages industrie'!$P27)^(L$1290-$D$1290)/1000</f>
        <v>0</v>
      </c>
      <c r="M1370" s="210">
        <f>M1319*'Usages industrie'!$O27*(1+'Usages industrie'!$P27)^(M$1290-$D$1290)/1000</f>
        <v>0</v>
      </c>
      <c r="N1370" s="210">
        <f>N1319*'Usages industrie'!$O27*(1+'Usages industrie'!$P27)^(N$1290-$D$1290)/1000</f>
        <v>0</v>
      </c>
      <c r="O1370" s="210">
        <f>O1319*'Usages industrie'!$O27*(1+'Usages industrie'!$P27)^(O$1290-$D$1290)/1000</f>
        <v>0</v>
      </c>
      <c r="P1370" s="210">
        <f>P1319*'Usages industrie'!$O27*(1+'Usages industrie'!$P27)^(P$1290-$D$1290)/1000</f>
        <v>0</v>
      </c>
      <c r="Q1370" s="210">
        <f>Q1319*'Usages industrie'!$O27*(1+'Usages industrie'!$P27)^(Q$1290-$D$1290)/1000</f>
        <v>0</v>
      </c>
      <c r="R1370" s="210">
        <f>R1319*'Usages industrie'!$O27*(1+'Usages industrie'!$P27)^(R$1290-$D$1290)/1000</f>
        <v>0</v>
      </c>
    </row>
    <row r="1371" spans="1:18" hidden="1" outlineLevel="2" x14ac:dyDescent="0.35">
      <c r="A1371" s="209" t="str">
        <f>'Usages industrie'!A28</f>
        <v>Usage industriel n°25</v>
      </c>
      <c r="B1371" s="209" t="s">
        <v>639</v>
      </c>
      <c r="C1371" s="209"/>
      <c r="D1371" s="210">
        <f>D1320*'Usages industrie'!$O28*(1+'Usages industrie'!$P28)^(D$1290-$D$1290)/1000</f>
        <v>0</v>
      </c>
      <c r="E1371" s="210">
        <f>E1320*'Usages industrie'!$O28*(1+'Usages industrie'!$P28)^(E$1290-$D$1290)/1000</f>
        <v>0</v>
      </c>
      <c r="F1371" s="210">
        <f>F1320*'Usages industrie'!$O28*(1+'Usages industrie'!$P28)^(F$1290-$D$1290)/1000</f>
        <v>0</v>
      </c>
      <c r="G1371" s="210">
        <f>G1320*'Usages industrie'!$O28*(1+'Usages industrie'!$P28)^(G$1290-$D$1290)/1000</f>
        <v>0</v>
      </c>
      <c r="H1371" s="210">
        <f>H1320*'Usages industrie'!$O28*(1+'Usages industrie'!$P28)^(H$1290-$D$1290)/1000</f>
        <v>0</v>
      </c>
      <c r="I1371" s="210">
        <f>I1320*'Usages industrie'!$O28*(1+'Usages industrie'!$P28)^(I$1290-$D$1290)/1000</f>
        <v>0</v>
      </c>
      <c r="J1371" s="210">
        <f>J1320*'Usages industrie'!$O28*(1+'Usages industrie'!$P28)^(J$1290-$D$1290)/1000</f>
        <v>0</v>
      </c>
      <c r="K1371" s="210">
        <f>K1320*'Usages industrie'!$O28*(1+'Usages industrie'!$P28)^(K$1290-$D$1290)/1000</f>
        <v>0</v>
      </c>
      <c r="L1371" s="210">
        <f>L1320*'Usages industrie'!$O28*(1+'Usages industrie'!$P28)^(L$1290-$D$1290)/1000</f>
        <v>0</v>
      </c>
      <c r="M1371" s="210">
        <f>M1320*'Usages industrie'!$O28*(1+'Usages industrie'!$P28)^(M$1290-$D$1290)/1000</f>
        <v>0</v>
      </c>
      <c r="N1371" s="210">
        <f>N1320*'Usages industrie'!$O28*(1+'Usages industrie'!$P28)^(N$1290-$D$1290)/1000</f>
        <v>0</v>
      </c>
      <c r="O1371" s="210">
        <f>O1320*'Usages industrie'!$O28*(1+'Usages industrie'!$P28)^(O$1290-$D$1290)/1000</f>
        <v>0</v>
      </c>
      <c r="P1371" s="210">
        <f>P1320*'Usages industrie'!$O28*(1+'Usages industrie'!$P28)^(P$1290-$D$1290)/1000</f>
        <v>0</v>
      </c>
      <c r="Q1371" s="210">
        <f>Q1320*'Usages industrie'!$O28*(1+'Usages industrie'!$P28)^(Q$1290-$D$1290)/1000</f>
        <v>0</v>
      </c>
      <c r="R1371" s="210">
        <f>R1320*'Usages industrie'!$O28*(1+'Usages industrie'!$P28)^(R$1290-$D$1290)/1000</f>
        <v>0</v>
      </c>
    </row>
    <row r="1372" spans="1:18" hidden="1" outlineLevel="2" x14ac:dyDescent="0.35">
      <c r="A1372" s="209" t="str">
        <f>'Usages industrie'!A29</f>
        <v>Usage industriel n°26</v>
      </c>
      <c r="B1372" s="209" t="s">
        <v>639</v>
      </c>
      <c r="C1372" s="209"/>
      <c r="D1372" s="210">
        <f>D1321*'Usages industrie'!$O29*(1+'Usages industrie'!$P29)^(D$1290-$D$1290)/1000</f>
        <v>0</v>
      </c>
      <c r="E1372" s="210">
        <f>E1321*'Usages industrie'!$O29*(1+'Usages industrie'!$P29)^(E$1290-$D$1290)/1000</f>
        <v>0</v>
      </c>
      <c r="F1372" s="210">
        <f>F1321*'Usages industrie'!$O29*(1+'Usages industrie'!$P29)^(F$1290-$D$1290)/1000</f>
        <v>0</v>
      </c>
      <c r="G1372" s="210">
        <f>G1321*'Usages industrie'!$O29*(1+'Usages industrie'!$P29)^(G$1290-$D$1290)/1000</f>
        <v>0</v>
      </c>
      <c r="H1372" s="210">
        <f>H1321*'Usages industrie'!$O29*(1+'Usages industrie'!$P29)^(H$1290-$D$1290)/1000</f>
        <v>0</v>
      </c>
      <c r="I1372" s="210">
        <f>I1321*'Usages industrie'!$O29*(1+'Usages industrie'!$P29)^(I$1290-$D$1290)/1000</f>
        <v>0</v>
      </c>
      <c r="J1372" s="210">
        <f>J1321*'Usages industrie'!$O29*(1+'Usages industrie'!$P29)^(J$1290-$D$1290)/1000</f>
        <v>0</v>
      </c>
      <c r="K1372" s="210">
        <f>K1321*'Usages industrie'!$O29*(1+'Usages industrie'!$P29)^(K$1290-$D$1290)/1000</f>
        <v>0</v>
      </c>
      <c r="L1372" s="210">
        <f>L1321*'Usages industrie'!$O29*(1+'Usages industrie'!$P29)^(L$1290-$D$1290)/1000</f>
        <v>0</v>
      </c>
      <c r="M1372" s="210">
        <f>M1321*'Usages industrie'!$O29*(1+'Usages industrie'!$P29)^(M$1290-$D$1290)/1000</f>
        <v>0</v>
      </c>
      <c r="N1372" s="210">
        <f>N1321*'Usages industrie'!$O29*(1+'Usages industrie'!$P29)^(N$1290-$D$1290)/1000</f>
        <v>0</v>
      </c>
      <c r="O1372" s="210">
        <f>O1321*'Usages industrie'!$O29*(1+'Usages industrie'!$P29)^(O$1290-$D$1290)/1000</f>
        <v>0</v>
      </c>
      <c r="P1372" s="210">
        <f>P1321*'Usages industrie'!$O29*(1+'Usages industrie'!$P29)^(P$1290-$D$1290)/1000</f>
        <v>0</v>
      </c>
      <c r="Q1372" s="210">
        <f>Q1321*'Usages industrie'!$O29*(1+'Usages industrie'!$P29)^(Q$1290-$D$1290)/1000</f>
        <v>0</v>
      </c>
      <c r="R1372" s="210">
        <f>R1321*'Usages industrie'!$O29*(1+'Usages industrie'!$P29)^(R$1290-$D$1290)/1000</f>
        <v>0</v>
      </c>
    </row>
    <row r="1373" spans="1:18" hidden="1" outlineLevel="2" x14ac:dyDescent="0.35">
      <c r="A1373" s="209" t="str">
        <f>'Usages industrie'!A30</f>
        <v>Usage industriel n°27</v>
      </c>
      <c r="B1373" s="209" t="s">
        <v>639</v>
      </c>
      <c r="C1373" s="209"/>
      <c r="D1373" s="210">
        <f>D1322*'Usages industrie'!$O30*(1+'Usages industrie'!$P30)^(D$1290-$D$1290)/1000</f>
        <v>0</v>
      </c>
      <c r="E1373" s="210">
        <f>E1322*'Usages industrie'!$O30*(1+'Usages industrie'!$P30)^(E$1290-$D$1290)/1000</f>
        <v>0</v>
      </c>
      <c r="F1373" s="210">
        <f>F1322*'Usages industrie'!$O30*(1+'Usages industrie'!$P30)^(F$1290-$D$1290)/1000</f>
        <v>0</v>
      </c>
      <c r="G1373" s="210">
        <f>G1322*'Usages industrie'!$O30*(1+'Usages industrie'!$P30)^(G$1290-$D$1290)/1000</f>
        <v>0</v>
      </c>
      <c r="H1373" s="210">
        <f>H1322*'Usages industrie'!$O30*(1+'Usages industrie'!$P30)^(H$1290-$D$1290)/1000</f>
        <v>0</v>
      </c>
      <c r="I1373" s="210">
        <f>I1322*'Usages industrie'!$O30*(1+'Usages industrie'!$P30)^(I$1290-$D$1290)/1000</f>
        <v>0</v>
      </c>
      <c r="J1373" s="210">
        <f>J1322*'Usages industrie'!$O30*(1+'Usages industrie'!$P30)^(J$1290-$D$1290)/1000</f>
        <v>0</v>
      </c>
      <c r="K1373" s="210">
        <f>K1322*'Usages industrie'!$O30*(1+'Usages industrie'!$P30)^(K$1290-$D$1290)/1000</f>
        <v>0</v>
      </c>
      <c r="L1373" s="210">
        <f>L1322*'Usages industrie'!$O30*(1+'Usages industrie'!$P30)^(L$1290-$D$1290)/1000</f>
        <v>0</v>
      </c>
      <c r="M1373" s="210">
        <f>M1322*'Usages industrie'!$O30*(1+'Usages industrie'!$P30)^(M$1290-$D$1290)/1000</f>
        <v>0</v>
      </c>
      <c r="N1373" s="210">
        <f>N1322*'Usages industrie'!$O30*(1+'Usages industrie'!$P30)^(N$1290-$D$1290)/1000</f>
        <v>0</v>
      </c>
      <c r="O1373" s="210">
        <f>O1322*'Usages industrie'!$O30*(1+'Usages industrie'!$P30)^(O$1290-$D$1290)/1000</f>
        <v>0</v>
      </c>
      <c r="P1373" s="210">
        <f>P1322*'Usages industrie'!$O30*(1+'Usages industrie'!$P30)^(P$1290-$D$1290)/1000</f>
        <v>0</v>
      </c>
      <c r="Q1373" s="210">
        <f>Q1322*'Usages industrie'!$O30*(1+'Usages industrie'!$P30)^(Q$1290-$D$1290)/1000</f>
        <v>0</v>
      </c>
      <c r="R1373" s="210">
        <f>R1322*'Usages industrie'!$O30*(1+'Usages industrie'!$P30)^(R$1290-$D$1290)/1000</f>
        <v>0</v>
      </c>
    </row>
    <row r="1374" spans="1:18" hidden="1" outlineLevel="2" x14ac:dyDescent="0.35">
      <c r="A1374" s="209" t="str">
        <f>'Usages industrie'!A31</f>
        <v>Usage industriel n°28</v>
      </c>
      <c r="B1374" s="209" t="s">
        <v>639</v>
      </c>
      <c r="C1374" s="209"/>
      <c r="D1374" s="210">
        <f>D1323*'Usages industrie'!$O31*(1+'Usages industrie'!$P31)^(D$1290-$D$1290)/1000</f>
        <v>0</v>
      </c>
      <c r="E1374" s="210">
        <f>E1323*'Usages industrie'!$O31*(1+'Usages industrie'!$P31)^(E$1290-$D$1290)/1000</f>
        <v>0</v>
      </c>
      <c r="F1374" s="210">
        <f>F1323*'Usages industrie'!$O31*(1+'Usages industrie'!$P31)^(F$1290-$D$1290)/1000</f>
        <v>0</v>
      </c>
      <c r="G1374" s="210">
        <f>G1323*'Usages industrie'!$O31*(1+'Usages industrie'!$P31)^(G$1290-$D$1290)/1000</f>
        <v>0</v>
      </c>
      <c r="H1374" s="210">
        <f>H1323*'Usages industrie'!$O31*(1+'Usages industrie'!$P31)^(H$1290-$D$1290)/1000</f>
        <v>0</v>
      </c>
      <c r="I1374" s="210">
        <f>I1323*'Usages industrie'!$O31*(1+'Usages industrie'!$P31)^(I$1290-$D$1290)/1000</f>
        <v>0</v>
      </c>
      <c r="J1374" s="210">
        <f>J1323*'Usages industrie'!$O31*(1+'Usages industrie'!$P31)^(J$1290-$D$1290)/1000</f>
        <v>0</v>
      </c>
      <c r="K1374" s="210">
        <f>K1323*'Usages industrie'!$O31*(1+'Usages industrie'!$P31)^(K$1290-$D$1290)/1000</f>
        <v>0</v>
      </c>
      <c r="L1374" s="210">
        <f>L1323*'Usages industrie'!$O31*(1+'Usages industrie'!$P31)^(L$1290-$D$1290)/1000</f>
        <v>0</v>
      </c>
      <c r="M1374" s="210">
        <f>M1323*'Usages industrie'!$O31*(1+'Usages industrie'!$P31)^(M$1290-$D$1290)/1000</f>
        <v>0</v>
      </c>
      <c r="N1374" s="210">
        <f>N1323*'Usages industrie'!$O31*(1+'Usages industrie'!$P31)^(N$1290-$D$1290)/1000</f>
        <v>0</v>
      </c>
      <c r="O1374" s="210">
        <f>O1323*'Usages industrie'!$O31*(1+'Usages industrie'!$P31)^(O$1290-$D$1290)/1000</f>
        <v>0</v>
      </c>
      <c r="P1374" s="210">
        <f>P1323*'Usages industrie'!$O31*(1+'Usages industrie'!$P31)^(P$1290-$D$1290)/1000</f>
        <v>0</v>
      </c>
      <c r="Q1374" s="210">
        <f>Q1323*'Usages industrie'!$O31*(1+'Usages industrie'!$P31)^(Q$1290-$D$1290)/1000</f>
        <v>0</v>
      </c>
      <c r="R1374" s="210">
        <f>R1323*'Usages industrie'!$O31*(1+'Usages industrie'!$P31)^(R$1290-$D$1290)/1000</f>
        <v>0</v>
      </c>
    </row>
    <row r="1375" spans="1:18" hidden="1" outlineLevel="2" x14ac:dyDescent="0.35">
      <c r="A1375" s="209" t="str">
        <f>'Usages industrie'!A32</f>
        <v>Usage industriel n°29</v>
      </c>
      <c r="B1375" s="209" t="s">
        <v>639</v>
      </c>
      <c r="C1375" s="209"/>
      <c r="D1375" s="210">
        <f>D1324*'Usages industrie'!$O32*(1+'Usages industrie'!$P32)^(D$1290-$D$1290)/1000</f>
        <v>0</v>
      </c>
      <c r="E1375" s="210">
        <f>E1324*'Usages industrie'!$O32*(1+'Usages industrie'!$P32)^(E$1290-$D$1290)/1000</f>
        <v>0</v>
      </c>
      <c r="F1375" s="210">
        <f>F1324*'Usages industrie'!$O32*(1+'Usages industrie'!$P32)^(F$1290-$D$1290)/1000</f>
        <v>0</v>
      </c>
      <c r="G1375" s="210">
        <f>G1324*'Usages industrie'!$O32*(1+'Usages industrie'!$P32)^(G$1290-$D$1290)/1000</f>
        <v>0</v>
      </c>
      <c r="H1375" s="210">
        <f>H1324*'Usages industrie'!$O32*(1+'Usages industrie'!$P32)^(H$1290-$D$1290)/1000</f>
        <v>0</v>
      </c>
      <c r="I1375" s="210">
        <f>I1324*'Usages industrie'!$O32*(1+'Usages industrie'!$P32)^(I$1290-$D$1290)/1000</f>
        <v>0</v>
      </c>
      <c r="J1375" s="210">
        <f>J1324*'Usages industrie'!$O32*(1+'Usages industrie'!$P32)^(J$1290-$D$1290)/1000</f>
        <v>0</v>
      </c>
      <c r="K1375" s="210">
        <f>K1324*'Usages industrie'!$O32*(1+'Usages industrie'!$P32)^(K$1290-$D$1290)/1000</f>
        <v>0</v>
      </c>
      <c r="L1375" s="210">
        <f>L1324*'Usages industrie'!$O32*(1+'Usages industrie'!$P32)^(L$1290-$D$1290)/1000</f>
        <v>0</v>
      </c>
      <c r="M1375" s="210">
        <f>M1324*'Usages industrie'!$O32*(1+'Usages industrie'!$P32)^(M$1290-$D$1290)/1000</f>
        <v>0</v>
      </c>
      <c r="N1375" s="210">
        <f>N1324*'Usages industrie'!$O32*(1+'Usages industrie'!$P32)^(N$1290-$D$1290)/1000</f>
        <v>0</v>
      </c>
      <c r="O1375" s="210">
        <f>O1324*'Usages industrie'!$O32*(1+'Usages industrie'!$P32)^(O$1290-$D$1290)/1000</f>
        <v>0</v>
      </c>
      <c r="P1375" s="210">
        <f>P1324*'Usages industrie'!$O32*(1+'Usages industrie'!$P32)^(P$1290-$D$1290)/1000</f>
        <v>0</v>
      </c>
      <c r="Q1375" s="210">
        <f>Q1324*'Usages industrie'!$O32*(1+'Usages industrie'!$P32)^(Q$1290-$D$1290)/1000</f>
        <v>0</v>
      </c>
      <c r="R1375" s="210">
        <f>R1324*'Usages industrie'!$O32*(1+'Usages industrie'!$P32)^(R$1290-$D$1290)/1000</f>
        <v>0</v>
      </c>
    </row>
    <row r="1376" spans="1:18" hidden="1" outlineLevel="2" x14ac:dyDescent="0.35">
      <c r="A1376" s="209" t="str">
        <f>'Usages industrie'!A33</f>
        <v>Usage industriel n°30</v>
      </c>
      <c r="B1376" s="209" t="s">
        <v>639</v>
      </c>
      <c r="C1376" s="209"/>
      <c r="D1376" s="210">
        <f>D1325*'Usages industrie'!$O33*(1+'Usages industrie'!$P33)^(D$1290-$D$1290)/1000</f>
        <v>0</v>
      </c>
      <c r="E1376" s="210">
        <f>E1325*'Usages industrie'!$O33*(1+'Usages industrie'!$P33)^(E$1290-$D$1290)/1000</f>
        <v>0</v>
      </c>
      <c r="F1376" s="210">
        <f>F1325*'Usages industrie'!$O33*(1+'Usages industrie'!$P33)^(F$1290-$D$1290)/1000</f>
        <v>0</v>
      </c>
      <c r="G1376" s="210">
        <f>G1325*'Usages industrie'!$O33*(1+'Usages industrie'!$P33)^(G$1290-$D$1290)/1000</f>
        <v>0</v>
      </c>
      <c r="H1376" s="210">
        <f>H1325*'Usages industrie'!$O33*(1+'Usages industrie'!$P33)^(H$1290-$D$1290)/1000</f>
        <v>0</v>
      </c>
      <c r="I1376" s="210">
        <f>I1325*'Usages industrie'!$O33*(1+'Usages industrie'!$P33)^(I$1290-$D$1290)/1000</f>
        <v>0</v>
      </c>
      <c r="J1376" s="210">
        <f>J1325*'Usages industrie'!$O33*(1+'Usages industrie'!$P33)^(J$1290-$D$1290)/1000</f>
        <v>0</v>
      </c>
      <c r="K1376" s="210">
        <f>K1325*'Usages industrie'!$O33*(1+'Usages industrie'!$P33)^(K$1290-$D$1290)/1000</f>
        <v>0</v>
      </c>
      <c r="L1376" s="210">
        <f>L1325*'Usages industrie'!$O33*(1+'Usages industrie'!$P33)^(L$1290-$D$1290)/1000</f>
        <v>0</v>
      </c>
      <c r="M1376" s="210">
        <f>M1325*'Usages industrie'!$O33*(1+'Usages industrie'!$P33)^(M$1290-$D$1290)/1000</f>
        <v>0</v>
      </c>
      <c r="N1376" s="210">
        <f>N1325*'Usages industrie'!$O33*(1+'Usages industrie'!$P33)^(N$1290-$D$1290)/1000</f>
        <v>0</v>
      </c>
      <c r="O1376" s="210">
        <f>O1325*'Usages industrie'!$O33*(1+'Usages industrie'!$P33)^(O$1290-$D$1290)/1000</f>
        <v>0</v>
      </c>
      <c r="P1376" s="210">
        <f>P1325*'Usages industrie'!$O33*(1+'Usages industrie'!$P33)^(P$1290-$D$1290)/1000</f>
        <v>0</v>
      </c>
      <c r="Q1376" s="210">
        <f>Q1325*'Usages industrie'!$O33*(1+'Usages industrie'!$P33)^(Q$1290-$D$1290)/1000</f>
        <v>0</v>
      </c>
      <c r="R1376" s="210">
        <f>R1325*'Usages industrie'!$O33*(1+'Usages industrie'!$P33)^(R$1290-$D$1290)/1000</f>
        <v>0</v>
      </c>
    </row>
    <row r="1377" spans="1:18" hidden="1" outlineLevel="2" x14ac:dyDescent="0.35">
      <c r="A1377" s="209" t="str">
        <f>'Usages industrie'!A34</f>
        <v>Usage industriel n°31</v>
      </c>
      <c r="B1377" s="209" t="s">
        <v>639</v>
      </c>
      <c r="C1377" s="209"/>
      <c r="D1377" s="210">
        <f>D1326*'Usages industrie'!$O34*(1+'Usages industrie'!$P34)^(D$1290-$D$1290)/1000</f>
        <v>0</v>
      </c>
      <c r="E1377" s="210">
        <f>E1326*'Usages industrie'!$O34*(1+'Usages industrie'!$P34)^(E$1290-$D$1290)/1000</f>
        <v>0</v>
      </c>
      <c r="F1377" s="210">
        <f>F1326*'Usages industrie'!$O34*(1+'Usages industrie'!$P34)^(F$1290-$D$1290)/1000</f>
        <v>0</v>
      </c>
      <c r="G1377" s="210">
        <f>G1326*'Usages industrie'!$O34*(1+'Usages industrie'!$P34)^(G$1290-$D$1290)/1000</f>
        <v>0</v>
      </c>
      <c r="H1377" s="210">
        <f>H1326*'Usages industrie'!$O34*(1+'Usages industrie'!$P34)^(H$1290-$D$1290)/1000</f>
        <v>0</v>
      </c>
      <c r="I1377" s="210">
        <f>I1326*'Usages industrie'!$O34*(1+'Usages industrie'!$P34)^(I$1290-$D$1290)/1000</f>
        <v>0</v>
      </c>
      <c r="J1377" s="210">
        <f>J1326*'Usages industrie'!$O34*(1+'Usages industrie'!$P34)^(J$1290-$D$1290)/1000</f>
        <v>0</v>
      </c>
      <c r="K1377" s="210">
        <f>K1326*'Usages industrie'!$O34*(1+'Usages industrie'!$P34)^(K$1290-$D$1290)/1000</f>
        <v>0</v>
      </c>
      <c r="L1377" s="210">
        <f>L1326*'Usages industrie'!$O34*(1+'Usages industrie'!$P34)^(L$1290-$D$1290)/1000</f>
        <v>0</v>
      </c>
      <c r="M1377" s="210">
        <f>M1326*'Usages industrie'!$O34*(1+'Usages industrie'!$P34)^(M$1290-$D$1290)/1000</f>
        <v>0</v>
      </c>
      <c r="N1377" s="210">
        <f>N1326*'Usages industrie'!$O34*(1+'Usages industrie'!$P34)^(N$1290-$D$1290)/1000</f>
        <v>0</v>
      </c>
      <c r="O1377" s="210">
        <f>O1326*'Usages industrie'!$O34*(1+'Usages industrie'!$P34)^(O$1290-$D$1290)/1000</f>
        <v>0</v>
      </c>
      <c r="P1377" s="210">
        <f>P1326*'Usages industrie'!$O34*(1+'Usages industrie'!$P34)^(P$1290-$D$1290)/1000</f>
        <v>0</v>
      </c>
      <c r="Q1377" s="210">
        <f>Q1326*'Usages industrie'!$O34*(1+'Usages industrie'!$P34)^(Q$1290-$D$1290)/1000</f>
        <v>0</v>
      </c>
      <c r="R1377" s="210">
        <f>R1326*'Usages industrie'!$O34*(1+'Usages industrie'!$P34)^(R$1290-$D$1290)/1000</f>
        <v>0</v>
      </c>
    </row>
    <row r="1378" spans="1:18" hidden="1" outlineLevel="2" x14ac:dyDescent="0.35">
      <c r="A1378" s="209" t="str">
        <f>'Usages industrie'!A35</f>
        <v>Usage industriel n°32</v>
      </c>
      <c r="B1378" s="209" t="s">
        <v>639</v>
      </c>
      <c r="C1378" s="209"/>
      <c r="D1378" s="210">
        <f>D1327*'Usages industrie'!$O35*(1+'Usages industrie'!$P35)^(D$1290-$D$1290)/1000</f>
        <v>0</v>
      </c>
      <c r="E1378" s="210">
        <f>E1327*'Usages industrie'!$O35*(1+'Usages industrie'!$P35)^(E$1290-$D$1290)/1000</f>
        <v>0</v>
      </c>
      <c r="F1378" s="210">
        <f>F1327*'Usages industrie'!$O35*(1+'Usages industrie'!$P35)^(F$1290-$D$1290)/1000</f>
        <v>0</v>
      </c>
      <c r="G1378" s="210">
        <f>G1327*'Usages industrie'!$O35*(1+'Usages industrie'!$P35)^(G$1290-$D$1290)/1000</f>
        <v>0</v>
      </c>
      <c r="H1378" s="210">
        <f>H1327*'Usages industrie'!$O35*(1+'Usages industrie'!$P35)^(H$1290-$D$1290)/1000</f>
        <v>0</v>
      </c>
      <c r="I1378" s="210">
        <f>I1327*'Usages industrie'!$O35*(1+'Usages industrie'!$P35)^(I$1290-$D$1290)/1000</f>
        <v>0</v>
      </c>
      <c r="J1378" s="210">
        <f>J1327*'Usages industrie'!$O35*(1+'Usages industrie'!$P35)^(J$1290-$D$1290)/1000</f>
        <v>0</v>
      </c>
      <c r="K1378" s="210">
        <f>K1327*'Usages industrie'!$O35*(1+'Usages industrie'!$P35)^(K$1290-$D$1290)/1000</f>
        <v>0</v>
      </c>
      <c r="L1378" s="210">
        <f>L1327*'Usages industrie'!$O35*(1+'Usages industrie'!$P35)^(L$1290-$D$1290)/1000</f>
        <v>0</v>
      </c>
      <c r="M1378" s="210">
        <f>M1327*'Usages industrie'!$O35*(1+'Usages industrie'!$P35)^(M$1290-$D$1290)/1000</f>
        <v>0</v>
      </c>
      <c r="N1378" s="210">
        <f>N1327*'Usages industrie'!$O35*(1+'Usages industrie'!$P35)^(N$1290-$D$1290)/1000</f>
        <v>0</v>
      </c>
      <c r="O1378" s="210">
        <f>O1327*'Usages industrie'!$O35*(1+'Usages industrie'!$P35)^(O$1290-$D$1290)/1000</f>
        <v>0</v>
      </c>
      <c r="P1378" s="210">
        <f>P1327*'Usages industrie'!$O35*(1+'Usages industrie'!$P35)^(P$1290-$D$1290)/1000</f>
        <v>0</v>
      </c>
      <c r="Q1378" s="210">
        <f>Q1327*'Usages industrie'!$O35*(1+'Usages industrie'!$P35)^(Q$1290-$D$1290)/1000</f>
        <v>0</v>
      </c>
      <c r="R1378" s="210">
        <f>R1327*'Usages industrie'!$O35*(1+'Usages industrie'!$P35)^(R$1290-$D$1290)/1000</f>
        <v>0</v>
      </c>
    </row>
    <row r="1379" spans="1:18" hidden="1" outlineLevel="2" x14ac:dyDescent="0.35">
      <c r="A1379" s="209" t="str">
        <f>'Usages industrie'!A36</f>
        <v>Usage industriel n°33</v>
      </c>
      <c r="B1379" s="209" t="s">
        <v>639</v>
      </c>
      <c r="C1379" s="209"/>
      <c r="D1379" s="210">
        <f>D1328*'Usages industrie'!$O36*(1+'Usages industrie'!$P36)^(D$1290-$D$1290)/1000</f>
        <v>0</v>
      </c>
      <c r="E1379" s="210">
        <f>E1328*'Usages industrie'!$O36*(1+'Usages industrie'!$P36)^(E$1290-$D$1290)/1000</f>
        <v>0</v>
      </c>
      <c r="F1379" s="210">
        <f>F1328*'Usages industrie'!$O36*(1+'Usages industrie'!$P36)^(F$1290-$D$1290)/1000</f>
        <v>0</v>
      </c>
      <c r="G1379" s="210">
        <f>G1328*'Usages industrie'!$O36*(1+'Usages industrie'!$P36)^(G$1290-$D$1290)/1000</f>
        <v>0</v>
      </c>
      <c r="H1379" s="210">
        <f>H1328*'Usages industrie'!$O36*(1+'Usages industrie'!$P36)^(H$1290-$D$1290)/1000</f>
        <v>0</v>
      </c>
      <c r="I1379" s="210">
        <f>I1328*'Usages industrie'!$O36*(1+'Usages industrie'!$P36)^(I$1290-$D$1290)/1000</f>
        <v>0</v>
      </c>
      <c r="J1379" s="210">
        <f>J1328*'Usages industrie'!$O36*(1+'Usages industrie'!$P36)^(J$1290-$D$1290)/1000</f>
        <v>0</v>
      </c>
      <c r="K1379" s="210">
        <f>K1328*'Usages industrie'!$O36*(1+'Usages industrie'!$P36)^(K$1290-$D$1290)/1000</f>
        <v>0</v>
      </c>
      <c r="L1379" s="210">
        <f>L1328*'Usages industrie'!$O36*(1+'Usages industrie'!$P36)^(L$1290-$D$1290)/1000</f>
        <v>0</v>
      </c>
      <c r="M1379" s="210">
        <f>M1328*'Usages industrie'!$O36*(1+'Usages industrie'!$P36)^(M$1290-$D$1290)/1000</f>
        <v>0</v>
      </c>
      <c r="N1379" s="210">
        <f>N1328*'Usages industrie'!$O36*(1+'Usages industrie'!$P36)^(N$1290-$D$1290)/1000</f>
        <v>0</v>
      </c>
      <c r="O1379" s="210">
        <f>O1328*'Usages industrie'!$O36*(1+'Usages industrie'!$P36)^(O$1290-$D$1290)/1000</f>
        <v>0</v>
      </c>
      <c r="P1379" s="210">
        <f>P1328*'Usages industrie'!$O36*(1+'Usages industrie'!$P36)^(P$1290-$D$1290)/1000</f>
        <v>0</v>
      </c>
      <c r="Q1379" s="210">
        <f>Q1328*'Usages industrie'!$O36*(1+'Usages industrie'!$P36)^(Q$1290-$D$1290)/1000</f>
        <v>0</v>
      </c>
      <c r="R1379" s="210">
        <f>R1328*'Usages industrie'!$O36*(1+'Usages industrie'!$P36)^(R$1290-$D$1290)/1000</f>
        <v>0</v>
      </c>
    </row>
    <row r="1380" spans="1:18" hidden="1" outlineLevel="2" x14ac:dyDescent="0.35">
      <c r="A1380" s="209" t="str">
        <f>'Usages industrie'!A37</f>
        <v>Usage industriel n°34</v>
      </c>
      <c r="B1380" s="209" t="s">
        <v>639</v>
      </c>
      <c r="C1380" s="209"/>
      <c r="D1380" s="210">
        <f>D1329*'Usages industrie'!$O37*(1+'Usages industrie'!$P37)^(D$1290-$D$1290)/1000</f>
        <v>0</v>
      </c>
      <c r="E1380" s="210">
        <f>E1329*'Usages industrie'!$O37*(1+'Usages industrie'!$P37)^(E$1290-$D$1290)/1000</f>
        <v>0</v>
      </c>
      <c r="F1380" s="210">
        <f>F1329*'Usages industrie'!$O37*(1+'Usages industrie'!$P37)^(F$1290-$D$1290)/1000</f>
        <v>0</v>
      </c>
      <c r="G1380" s="210">
        <f>G1329*'Usages industrie'!$O37*(1+'Usages industrie'!$P37)^(G$1290-$D$1290)/1000</f>
        <v>0</v>
      </c>
      <c r="H1380" s="210">
        <f>H1329*'Usages industrie'!$O37*(1+'Usages industrie'!$P37)^(H$1290-$D$1290)/1000</f>
        <v>0</v>
      </c>
      <c r="I1380" s="210">
        <f>I1329*'Usages industrie'!$O37*(1+'Usages industrie'!$P37)^(I$1290-$D$1290)/1000</f>
        <v>0</v>
      </c>
      <c r="J1380" s="210">
        <f>J1329*'Usages industrie'!$O37*(1+'Usages industrie'!$P37)^(J$1290-$D$1290)/1000</f>
        <v>0</v>
      </c>
      <c r="K1380" s="210">
        <f>K1329*'Usages industrie'!$O37*(1+'Usages industrie'!$P37)^(K$1290-$D$1290)/1000</f>
        <v>0</v>
      </c>
      <c r="L1380" s="210">
        <f>L1329*'Usages industrie'!$O37*(1+'Usages industrie'!$P37)^(L$1290-$D$1290)/1000</f>
        <v>0</v>
      </c>
      <c r="M1380" s="210">
        <f>M1329*'Usages industrie'!$O37*(1+'Usages industrie'!$P37)^(M$1290-$D$1290)/1000</f>
        <v>0</v>
      </c>
      <c r="N1380" s="210">
        <f>N1329*'Usages industrie'!$O37*(1+'Usages industrie'!$P37)^(N$1290-$D$1290)/1000</f>
        <v>0</v>
      </c>
      <c r="O1380" s="210">
        <f>O1329*'Usages industrie'!$O37*(1+'Usages industrie'!$P37)^(O$1290-$D$1290)/1000</f>
        <v>0</v>
      </c>
      <c r="P1380" s="210">
        <f>P1329*'Usages industrie'!$O37*(1+'Usages industrie'!$P37)^(P$1290-$D$1290)/1000</f>
        <v>0</v>
      </c>
      <c r="Q1380" s="210">
        <f>Q1329*'Usages industrie'!$O37*(1+'Usages industrie'!$P37)^(Q$1290-$D$1290)/1000</f>
        <v>0</v>
      </c>
      <c r="R1380" s="210">
        <f>R1329*'Usages industrie'!$O37*(1+'Usages industrie'!$P37)^(R$1290-$D$1290)/1000</f>
        <v>0</v>
      </c>
    </row>
    <row r="1381" spans="1:18" hidden="1" outlineLevel="2" x14ac:dyDescent="0.35">
      <c r="A1381" s="209" t="str">
        <f>'Usages industrie'!A38</f>
        <v>Usage industriel n°35</v>
      </c>
      <c r="B1381" s="209" t="s">
        <v>639</v>
      </c>
      <c r="C1381" s="209"/>
      <c r="D1381" s="210">
        <f>D1330*'Usages industrie'!$O38*(1+'Usages industrie'!$P38)^(D$1290-$D$1290)/1000</f>
        <v>0</v>
      </c>
      <c r="E1381" s="210">
        <f>E1330*'Usages industrie'!$O38*(1+'Usages industrie'!$P38)^(E$1290-$D$1290)/1000</f>
        <v>0</v>
      </c>
      <c r="F1381" s="210">
        <f>F1330*'Usages industrie'!$O38*(1+'Usages industrie'!$P38)^(F$1290-$D$1290)/1000</f>
        <v>0</v>
      </c>
      <c r="G1381" s="210">
        <f>G1330*'Usages industrie'!$O38*(1+'Usages industrie'!$P38)^(G$1290-$D$1290)/1000</f>
        <v>0</v>
      </c>
      <c r="H1381" s="210">
        <f>H1330*'Usages industrie'!$O38*(1+'Usages industrie'!$P38)^(H$1290-$D$1290)/1000</f>
        <v>0</v>
      </c>
      <c r="I1381" s="210">
        <f>I1330*'Usages industrie'!$O38*(1+'Usages industrie'!$P38)^(I$1290-$D$1290)/1000</f>
        <v>0</v>
      </c>
      <c r="J1381" s="210">
        <f>J1330*'Usages industrie'!$O38*(1+'Usages industrie'!$P38)^(J$1290-$D$1290)/1000</f>
        <v>0</v>
      </c>
      <c r="K1381" s="210">
        <f>K1330*'Usages industrie'!$O38*(1+'Usages industrie'!$P38)^(K$1290-$D$1290)/1000</f>
        <v>0</v>
      </c>
      <c r="L1381" s="210">
        <f>L1330*'Usages industrie'!$O38*(1+'Usages industrie'!$P38)^(L$1290-$D$1290)/1000</f>
        <v>0</v>
      </c>
      <c r="M1381" s="210">
        <f>M1330*'Usages industrie'!$O38*(1+'Usages industrie'!$P38)^(M$1290-$D$1290)/1000</f>
        <v>0</v>
      </c>
      <c r="N1381" s="210">
        <f>N1330*'Usages industrie'!$O38*(1+'Usages industrie'!$P38)^(N$1290-$D$1290)/1000</f>
        <v>0</v>
      </c>
      <c r="O1381" s="210">
        <f>O1330*'Usages industrie'!$O38*(1+'Usages industrie'!$P38)^(O$1290-$D$1290)/1000</f>
        <v>0</v>
      </c>
      <c r="P1381" s="210">
        <f>P1330*'Usages industrie'!$O38*(1+'Usages industrie'!$P38)^(P$1290-$D$1290)/1000</f>
        <v>0</v>
      </c>
      <c r="Q1381" s="210">
        <f>Q1330*'Usages industrie'!$O38*(1+'Usages industrie'!$P38)^(Q$1290-$D$1290)/1000</f>
        <v>0</v>
      </c>
      <c r="R1381" s="210">
        <f>R1330*'Usages industrie'!$O38*(1+'Usages industrie'!$P38)^(R$1290-$D$1290)/1000</f>
        <v>0</v>
      </c>
    </row>
    <row r="1382" spans="1:18" hidden="1" outlineLevel="2" x14ac:dyDescent="0.35">
      <c r="A1382" s="209" t="str">
        <f>'Usages industrie'!A39</f>
        <v>Usage industriel n°36</v>
      </c>
      <c r="B1382" s="209" t="s">
        <v>639</v>
      </c>
      <c r="C1382" s="209"/>
      <c r="D1382" s="210">
        <f>D1331*'Usages industrie'!$O39*(1+'Usages industrie'!$P39)^(D$1290-$D$1290)/1000</f>
        <v>0</v>
      </c>
      <c r="E1382" s="210">
        <f>E1331*'Usages industrie'!$O39*(1+'Usages industrie'!$P39)^(E$1290-$D$1290)/1000</f>
        <v>0</v>
      </c>
      <c r="F1382" s="210">
        <f>F1331*'Usages industrie'!$O39*(1+'Usages industrie'!$P39)^(F$1290-$D$1290)/1000</f>
        <v>0</v>
      </c>
      <c r="G1382" s="210">
        <f>G1331*'Usages industrie'!$O39*(1+'Usages industrie'!$P39)^(G$1290-$D$1290)/1000</f>
        <v>0</v>
      </c>
      <c r="H1382" s="210">
        <f>H1331*'Usages industrie'!$O39*(1+'Usages industrie'!$P39)^(H$1290-$D$1290)/1000</f>
        <v>0</v>
      </c>
      <c r="I1382" s="210">
        <f>I1331*'Usages industrie'!$O39*(1+'Usages industrie'!$P39)^(I$1290-$D$1290)/1000</f>
        <v>0</v>
      </c>
      <c r="J1382" s="210">
        <f>J1331*'Usages industrie'!$O39*(1+'Usages industrie'!$P39)^(J$1290-$D$1290)/1000</f>
        <v>0</v>
      </c>
      <c r="K1382" s="210">
        <f>K1331*'Usages industrie'!$O39*(1+'Usages industrie'!$P39)^(K$1290-$D$1290)/1000</f>
        <v>0</v>
      </c>
      <c r="L1382" s="210">
        <f>L1331*'Usages industrie'!$O39*(1+'Usages industrie'!$P39)^(L$1290-$D$1290)/1000</f>
        <v>0</v>
      </c>
      <c r="M1382" s="210">
        <f>M1331*'Usages industrie'!$O39*(1+'Usages industrie'!$P39)^(M$1290-$D$1290)/1000</f>
        <v>0</v>
      </c>
      <c r="N1382" s="210">
        <f>N1331*'Usages industrie'!$O39*(1+'Usages industrie'!$P39)^(N$1290-$D$1290)/1000</f>
        <v>0</v>
      </c>
      <c r="O1382" s="210">
        <f>O1331*'Usages industrie'!$O39*(1+'Usages industrie'!$P39)^(O$1290-$D$1290)/1000</f>
        <v>0</v>
      </c>
      <c r="P1382" s="210">
        <f>P1331*'Usages industrie'!$O39*(1+'Usages industrie'!$P39)^(P$1290-$D$1290)/1000</f>
        <v>0</v>
      </c>
      <c r="Q1382" s="210">
        <f>Q1331*'Usages industrie'!$O39*(1+'Usages industrie'!$P39)^(Q$1290-$D$1290)/1000</f>
        <v>0</v>
      </c>
      <c r="R1382" s="210">
        <f>R1331*'Usages industrie'!$O39*(1+'Usages industrie'!$P39)^(R$1290-$D$1290)/1000</f>
        <v>0</v>
      </c>
    </row>
    <row r="1383" spans="1:18" hidden="1" outlineLevel="2" x14ac:dyDescent="0.35">
      <c r="A1383" s="209" t="str">
        <f>'Usages industrie'!A40</f>
        <v>Usage industriel n°37</v>
      </c>
      <c r="B1383" s="209" t="s">
        <v>639</v>
      </c>
      <c r="C1383" s="209"/>
      <c r="D1383" s="210">
        <f>D1332*'Usages industrie'!$O40*(1+'Usages industrie'!$P40)^(D$1290-$D$1290)/1000</f>
        <v>0</v>
      </c>
      <c r="E1383" s="210">
        <f>E1332*'Usages industrie'!$O40*(1+'Usages industrie'!$P40)^(E$1290-$D$1290)/1000</f>
        <v>0</v>
      </c>
      <c r="F1383" s="210">
        <f>F1332*'Usages industrie'!$O40*(1+'Usages industrie'!$P40)^(F$1290-$D$1290)/1000</f>
        <v>0</v>
      </c>
      <c r="G1383" s="210">
        <f>G1332*'Usages industrie'!$O40*(1+'Usages industrie'!$P40)^(G$1290-$D$1290)/1000</f>
        <v>0</v>
      </c>
      <c r="H1383" s="210">
        <f>H1332*'Usages industrie'!$O40*(1+'Usages industrie'!$P40)^(H$1290-$D$1290)/1000</f>
        <v>0</v>
      </c>
      <c r="I1383" s="210">
        <f>I1332*'Usages industrie'!$O40*(1+'Usages industrie'!$P40)^(I$1290-$D$1290)/1000</f>
        <v>0</v>
      </c>
      <c r="J1383" s="210">
        <f>J1332*'Usages industrie'!$O40*(1+'Usages industrie'!$P40)^(J$1290-$D$1290)/1000</f>
        <v>0</v>
      </c>
      <c r="K1383" s="210">
        <f>K1332*'Usages industrie'!$O40*(1+'Usages industrie'!$P40)^(K$1290-$D$1290)/1000</f>
        <v>0</v>
      </c>
      <c r="L1383" s="210">
        <f>L1332*'Usages industrie'!$O40*(1+'Usages industrie'!$P40)^(L$1290-$D$1290)/1000</f>
        <v>0</v>
      </c>
      <c r="M1383" s="210">
        <f>M1332*'Usages industrie'!$O40*(1+'Usages industrie'!$P40)^(M$1290-$D$1290)/1000</f>
        <v>0</v>
      </c>
      <c r="N1383" s="210">
        <f>N1332*'Usages industrie'!$O40*(1+'Usages industrie'!$P40)^(N$1290-$D$1290)/1000</f>
        <v>0</v>
      </c>
      <c r="O1383" s="210">
        <f>O1332*'Usages industrie'!$O40*(1+'Usages industrie'!$P40)^(O$1290-$D$1290)/1000</f>
        <v>0</v>
      </c>
      <c r="P1383" s="210">
        <f>P1332*'Usages industrie'!$O40*(1+'Usages industrie'!$P40)^(P$1290-$D$1290)/1000</f>
        <v>0</v>
      </c>
      <c r="Q1383" s="210">
        <f>Q1332*'Usages industrie'!$O40*(1+'Usages industrie'!$P40)^(Q$1290-$D$1290)/1000</f>
        <v>0</v>
      </c>
      <c r="R1383" s="210">
        <f>R1332*'Usages industrie'!$O40*(1+'Usages industrie'!$P40)^(R$1290-$D$1290)/1000</f>
        <v>0</v>
      </c>
    </row>
    <row r="1384" spans="1:18" hidden="1" outlineLevel="2" x14ac:dyDescent="0.35">
      <c r="A1384" s="209" t="str">
        <f>'Usages industrie'!A41</f>
        <v>Usage industriel n°38</v>
      </c>
      <c r="B1384" s="209" t="s">
        <v>639</v>
      </c>
      <c r="C1384" s="209"/>
      <c r="D1384" s="210">
        <f>D1333*'Usages industrie'!$O41*(1+'Usages industrie'!$P41)^(D$1290-$D$1290)/1000</f>
        <v>0</v>
      </c>
      <c r="E1384" s="210">
        <f>E1333*'Usages industrie'!$O41*(1+'Usages industrie'!$P41)^(E$1290-$D$1290)/1000</f>
        <v>0</v>
      </c>
      <c r="F1384" s="210">
        <f>F1333*'Usages industrie'!$O41*(1+'Usages industrie'!$P41)^(F$1290-$D$1290)/1000</f>
        <v>0</v>
      </c>
      <c r="G1384" s="210">
        <f>G1333*'Usages industrie'!$O41*(1+'Usages industrie'!$P41)^(G$1290-$D$1290)/1000</f>
        <v>0</v>
      </c>
      <c r="H1384" s="210">
        <f>H1333*'Usages industrie'!$O41*(1+'Usages industrie'!$P41)^(H$1290-$D$1290)/1000</f>
        <v>0</v>
      </c>
      <c r="I1384" s="210">
        <f>I1333*'Usages industrie'!$O41*(1+'Usages industrie'!$P41)^(I$1290-$D$1290)/1000</f>
        <v>0</v>
      </c>
      <c r="J1384" s="210">
        <f>J1333*'Usages industrie'!$O41*(1+'Usages industrie'!$P41)^(J$1290-$D$1290)/1000</f>
        <v>0</v>
      </c>
      <c r="K1384" s="210">
        <f>K1333*'Usages industrie'!$O41*(1+'Usages industrie'!$P41)^(K$1290-$D$1290)/1000</f>
        <v>0</v>
      </c>
      <c r="L1384" s="210">
        <f>L1333*'Usages industrie'!$O41*(1+'Usages industrie'!$P41)^(L$1290-$D$1290)/1000</f>
        <v>0</v>
      </c>
      <c r="M1384" s="210">
        <f>M1333*'Usages industrie'!$O41*(1+'Usages industrie'!$P41)^(M$1290-$D$1290)/1000</f>
        <v>0</v>
      </c>
      <c r="N1384" s="210">
        <f>N1333*'Usages industrie'!$O41*(1+'Usages industrie'!$P41)^(N$1290-$D$1290)/1000</f>
        <v>0</v>
      </c>
      <c r="O1384" s="210">
        <f>O1333*'Usages industrie'!$O41*(1+'Usages industrie'!$P41)^(O$1290-$D$1290)/1000</f>
        <v>0</v>
      </c>
      <c r="P1384" s="210">
        <f>P1333*'Usages industrie'!$O41*(1+'Usages industrie'!$P41)^(P$1290-$D$1290)/1000</f>
        <v>0</v>
      </c>
      <c r="Q1384" s="210">
        <f>Q1333*'Usages industrie'!$O41*(1+'Usages industrie'!$P41)^(Q$1290-$D$1290)/1000</f>
        <v>0</v>
      </c>
      <c r="R1384" s="210">
        <f>R1333*'Usages industrie'!$O41*(1+'Usages industrie'!$P41)^(R$1290-$D$1290)/1000</f>
        <v>0</v>
      </c>
    </row>
    <row r="1385" spans="1:18" hidden="1" outlineLevel="2" x14ac:dyDescent="0.35">
      <c r="A1385" s="209" t="str">
        <f>'Usages industrie'!A42</f>
        <v>Usage industriel n°39</v>
      </c>
      <c r="B1385" s="209" t="s">
        <v>639</v>
      </c>
      <c r="C1385" s="209"/>
      <c r="D1385" s="210">
        <f>D1334*'Usages industrie'!$O42*(1+'Usages industrie'!$P42)^(D$1290-$D$1290)/1000</f>
        <v>0</v>
      </c>
      <c r="E1385" s="210">
        <f>E1334*'Usages industrie'!$O42*(1+'Usages industrie'!$P42)^(E$1290-$D$1290)/1000</f>
        <v>0</v>
      </c>
      <c r="F1385" s="210">
        <f>F1334*'Usages industrie'!$O42*(1+'Usages industrie'!$P42)^(F$1290-$D$1290)/1000</f>
        <v>0</v>
      </c>
      <c r="G1385" s="210">
        <f>G1334*'Usages industrie'!$O42*(1+'Usages industrie'!$P42)^(G$1290-$D$1290)/1000</f>
        <v>0</v>
      </c>
      <c r="H1385" s="210">
        <f>H1334*'Usages industrie'!$O42*(1+'Usages industrie'!$P42)^(H$1290-$D$1290)/1000</f>
        <v>0</v>
      </c>
      <c r="I1385" s="210">
        <f>I1334*'Usages industrie'!$O42*(1+'Usages industrie'!$P42)^(I$1290-$D$1290)/1000</f>
        <v>0</v>
      </c>
      <c r="J1385" s="210">
        <f>J1334*'Usages industrie'!$O42*(1+'Usages industrie'!$P42)^(J$1290-$D$1290)/1000</f>
        <v>0</v>
      </c>
      <c r="K1385" s="210">
        <f>K1334*'Usages industrie'!$O42*(1+'Usages industrie'!$P42)^(K$1290-$D$1290)/1000</f>
        <v>0</v>
      </c>
      <c r="L1385" s="210">
        <f>L1334*'Usages industrie'!$O42*(1+'Usages industrie'!$P42)^(L$1290-$D$1290)/1000</f>
        <v>0</v>
      </c>
      <c r="M1385" s="210">
        <f>M1334*'Usages industrie'!$O42*(1+'Usages industrie'!$P42)^(M$1290-$D$1290)/1000</f>
        <v>0</v>
      </c>
      <c r="N1385" s="210">
        <f>N1334*'Usages industrie'!$O42*(1+'Usages industrie'!$P42)^(N$1290-$D$1290)/1000</f>
        <v>0</v>
      </c>
      <c r="O1385" s="210">
        <f>O1334*'Usages industrie'!$O42*(1+'Usages industrie'!$P42)^(O$1290-$D$1290)/1000</f>
        <v>0</v>
      </c>
      <c r="P1385" s="210">
        <f>P1334*'Usages industrie'!$O42*(1+'Usages industrie'!$P42)^(P$1290-$D$1290)/1000</f>
        <v>0</v>
      </c>
      <c r="Q1385" s="210">
        <f>Q1334*'Usages industrie'!$O42*(1+'Usages industrie'!$P42)^(Q$1290-$D$1290)/1000</f>
        <v>0</v>
      </c>
      <c r="R1385" s="210">
        <f>R1334*'Usages industrie'!$O42*(1+'Usages industrie'!$P42)^(R$1290-$D$1290)/1000</f>
        <v>0</v>
      </c>
    </row>
    <row r="1386" spans="1:18" hidden="1" outlineLevel="2" x14ac:dyDescent="0.35">
      <c r="A1386" s="209" t="str">
        <f>'Usages industrie'!A43</f>
        <v>Usage industriel n°40</v>
      </c>
      <c r="B1386" s="209" t="s">
        <v>639</v>
      </c>
      <c r="C1386" s="209"/>
      <c r="D1386" s="210">
        <f>D1335*'Usages industrie'!$O43*(1+'Usages industrie'!$P43)^(D$1290-$D$1290)/1000</f>
        <v>0</v>
      </c>
      <c r="E1386" s="210">
        <f>E1335*'Usages industrie'!$O43*(1+'Usages industrie'!$P43)^(E$1290-$D$1290)/1000</f>
        <v>0</v>
      </c>
      <c r="F1386" s="210">
        <f>F1335*'Usages industrie'!$O43*(1+'Usages industrie'!$P43)^(F$1290-$D$1290)/1000</f>
        <v>0</v>
      </c>
      <c r="G1386" s="210">
        <f>G1335*'Usages industrie'!$O43*(1+'Usages industrie'!$P43)^(G$1290-$D$1290)/1000</f>
        <v>0</v>
      </c>
      <c r="H1386" s="210">
        <f>H1335*'Usages industrie'!$O43*(1+'Usages industrie'!$P43)^(H$1290-$D$1290)/1000</f>
        <v>0</v>
      </c>
      <c r="I1386" s="210">
        <f>I1335*'Usages industrie'!$O43*(1+'Usages industrie'!$P43)^(I$1290-$D$1290)/1000</f>
        <v>0</v>
      </c>
      <c r="J1386" s="210">
        <f>J1335*'Usages industrie'!$O43*(1+'Usages industrie'!$P43)^(J$1290-$D$1290)/1000</f>
        <v>0</v>
      </c>
      <c r="K1386" s="210">
        <f>K1335*'Usages industrie'!$O43*(1+'Usages industrie'!$P43)^(K$1290-$D$1290)/1000</f>
        <v>0</v>
      </c>
      <c r="L1386" s="210">
        <f>L1335*'Usages industrie'!$O43*(1+'Usages industrie'!$P43)^(L$1290-$D$1290)/1000</f>
        <v>0</v>
      </c>
      <c r="M1386" s="210">
        <f>M1335*'Usages industrie'!$O43*(1+'Usages industrie'!$P43)^(M$1290-$D$1290)/1000</f>
        <v>0</v>
      </c>
      <c r="N1386" s="210">
        <f>N1335*'Usages industrie'!$O43*(1+'Usages industrie'!$P43)^(N$1290-$D$1290)/1000</f>
        <v>0</v>
      </c>
      <c r="O1386" s="210">
        <f>O1335*'Usages industrie'!$O43*(1+'Usages industrie'!$P43)^(O$1290-$D$1290)/1000</f>
        <v>0</v>
      </c>
      <c r="P1386" s="210">
        <f>P1335*'Usages industrie'!$O43*(1+'Usages industrie'!$P43)^(P$1290-$D$1290)/1000</f>
        <v>0</v>
      </c>
      <c r="Q1386" s="210">
        <f>Q1335*'Usages industrie'!$O43*(1+'Usages industrie'!$P43)^(Q$1290-$D$1290)/1000</f>
        <v>0</v>
      </c>
      <c r="R1386" s="210">
        <f>R1335*'Usages industrie'!$O43*(1+'Usages industrie'!$P43)^(R$1290-$D$1290)/1000</f>
        <v>0</v>
      </c>
    </row>
    <row r="1387" spans="1:18" hidden="1" outlineLevel="2" x14ac:dyDescent="0.35">
      <c r="A1387" s="209" t="str">
        <f>'Usages industrie'!A44</f>
        <v>Usage industriel n°41</v>
      </c>
      <c r="B1387" s="209" t="s">
        <v>639</v>
      </c>
      <c r="C1387" s="209"/>
      <c r="D1387" s="210">
        <f>D1336*'Usages industrie'!$O44*(1+'Usages industrie'!$P44)^(D$1290-$D$1290)/1000</f>
        <v>0</v>
      </c>
      <c r="E1387" s="210">
        <f>E1336*'Usages industrie'!$O44*(1+'Usages industrie'!$P44)^(E$1290-$D$1290)/1000</f>
        <v>0</v>
      </c>
      <c r="F1387" s="210">
        <f>F1336*'Usages industrie'!$O44*(1+'Usages industrie'!$P44)^(F$1290-$D$1290)/1000</f>
        <v>0</v>
      </c>
      <c r="G1387" s="210">
        <f>G1336*'Usages industrie'!$O44*(1+'Usages industrie'!$P44)^(G$1290-$D$1290)/1000</f>
        <v>0</v>
      </c>
      <c r="H1387" s="210">
        <f>H1336*'Usages industrie'!$O44*(1+'Usages industrie'!$P44)^(H$1290-$D$1290)/1000</f>
        <v>0</v>
      </c>
      <c r="I1387" s="210">
        <f>I1336*'Usages industrie'!$O44*(1+'Usages industrie'!$P44)^(I$1290-$D$1290)/1000</f>
        <v>0</v>
      </c>
      <c r="J1387" s="210">
        <f>J1336*'Usages industrie'!$O44*(1+'Usages industrie'!$P44)^(J$1290-$D$1290)/1000</f>
        <v>0</v>
      </c>
      <c r="K1387" s="210">
        <f>K1336*'Usages industrie'!$O44*(1+'Usages industrie'!$P44)^(K$1290-$D$1290)/1000</f>
        <v>0</v>
      </c>
      <c r="L1387" s="210">
        <f>L1336*'Usages industrie'!$O44*(1+'Usages industrie'!$P44)^(L$1290-$D$1290)/1000</f>
        <v>0</v>
      </c>
      <c r="M1387" s="210">
        <f>M1336*'Usages industrie'!$O44*(1+'Usages industrie'!$P44)^(M$1290-$D$1290)/1000</f>
        <v>0</v>
      </c>
      <c r="N1387" s="210">
        <f>N1336*'Usages industrie'!$O44*(1+'Usages industrie'!$P44)^(N$1290-$D$1290)/1000</f>
        <v>0</v>
      </c>
      <c r="O1387" s="210">
        <f>O1336*'Usages industrie'!$O44*(1+'Usages industrie'!$P44)^(O$1290-$D$1290)/1000</f>
        <v>0</v>
      </c>
      <c r="P1387" s="210">
        <f>P1336*'Usages industrie'!$O44*(1+'Usages industrie'!$P44)^(P$1290-$D$1290)/1000</f>
        <v>0</v>
      </c>
      <c r="Q1387" s="210">
        <f>Q1336*'Usages industrie'!$O44*(1+'Usages industrie'!$P44)^(Q$1290-$D$1290)/1000</f>
        <v>0</v>
      </c>
      <c r="R1387" s="210">
        <f>R1336*'Usages industrie'!$O44*(1+'Usages industrie'!$P44)^(R$1290-$D$1290)/1000</f>
        <v>0</v>
      </c>
    </row>
    <row r="1388" spans="1:18" hidden="1" outlineLevel="2" x14ac:dyDescent="0.35">
      <c r="A1388" s="209" t="str">
        <f>'Usages industrie'!A45</f>
        <v>Usage industriel n°42</v>
      </c>
      <c r="B1388" s="209" t="s">
        <v>639</v>
      </c>
      <c r="C1388" s="209"/>
      <c r="D1388" s="210">
        <f>D1337*'Usages industrie'!$O45*(1+'Usages industrie'!$P45)^(D$1290-$D$1290)/1000</f>
        <v>0</v>
      </c>
      <c r="E1388" s="210">
        <f>E1337*'Usages industrie'!$O45*(1+'Usages industrie'!$P45)^(E$1290-$D$1290)/1000</f>
        <v>0</v>
      </c>
      <c r="F1388" s="210">
        <f>F1337*'Usages industrie'!$O45*(1+'Usages industrie'!$P45)^(F$1290-$D$1290)/1000</f>
        <v>0</v>
      </c>
      <c r="G1388" s="210">
        <f>G1337*'Usages industrie'!$O45*(1+'Usages industrie'!$P45)^(G$1290-$D$1290)/1000</f>
        <v>0</v>
      </c>
      <c r="H1388" s="210">
        <f>H1337*'Usages industrie'!$O45*(1+'Usages industrie'!$P45)^(H$1290-$D$1290)/1000</f>
        <v>0</v>
      </c>
      <c r="I1388" s="210">
        <f>I1337*'Usages industrie'!$O45*(1+'Usages industrie'!$P45)^(I$1290-$D$1290)/1000</f>
        <v>0</v>
      </c>
      <c r="J1388" s="210">
        <f>J1337*'Usages industrie'!$O45*(1+'Usages industrie'!$P45)^(J$1290-$D$1290)/1000</f>
        <v>0</v>
      </c>
      <c r="K1388" s="210">
        <f>K1337*'Usages industrie'!$O45*(1+'Usages industrie'!$P45)^(K$1290-$D$1290)/1000</f>
        <v>0</v>
      </c>
      <c r="L1388" s="210">
        <f>L1337*'Usages industrie'!$O45*(1+'Usages industrie'!$P45)^(L$1290-$D$1290)/1000</f>
        <v>0</v>
      </c>
      <c r="M1388" s="210">
        <f>M1337*'Usages industrie'!$O45*(1+'Usages industrie'!$P45)^(M$1290-$D$1290)/1000</f>
        <v>0</v>
      </c>
      <c r="N1388" s="210">
        <f>N1337*'Usages industrie'!$O45*(1+'Usages industrie'!$P45)^(N$1290-$D$1290)/1000</f>
        <v>0</v>
      </c>
      <c r="O1388" s="210">
        <f>O1337*'Usages industrie'!$O45*(1+'Usages industrie'!$P45)^(O$1290-$D$1290)/1000</f>
        <v>0</v>
      </c>
      <c r="P1388" s="210">
        <f>P1337*'Usages industrie'!$O45*(1+'Usages industrie'!$P45)^(P$1290-$D$1290)/1000</f>
        <v>0</v>
      </c>
      <c r="Q1388" s="210">
        <f>Q1337*'Usages industrie'!$O45*(1+'Usages industrie'!$P45)^(Q$1290-$D$1290)/1000</f>
        <v>0</v>
      </c>
      <c r="R1388" s="210">
        <f>R1337*'Usages industrie'!$O45*(1+'Usages industrie'!$P45)^(R$1290-$D$1290)/1000</f>
        <v>0</v>
      </c>
    </row>
    <row r="1389" spans="1:18" hidden="1" outlineLevel="2" x14ac:dyDescent="0.35">
      <c r="A1389" s="209" t="str">
        <f>'Usages industrie'!A46</f>
        <v>Usage industriel n°43</v>
      </c>
      <c r="B1389" s="209" t="s">
        <v>639</v>
      </c>
      <c r="C1389" s="209"/>
      <c r="D1389" s="210">
        <f>D1338*'Usages industrie'!$O46*(1+'Usages industrie'!$P46)^(D$1290-$D$1290)/1000</f>
        <v>0</v>
      </c>
      <c r="E1389" s="210">
        <f>E1338*'Usages industrie'!$O46*(1+'Usages industrie'!$P46)^(E$1290-$D$1290)/1000</f>
        <v>0</v>
      </c>
      <c r="F1389" s="210">
        <f>F1338*'Usages industrie'!$O46*(1+'Usages industrie'!$P46)^(F$1290-$D$1290)/1000</f>
        <v>0</v>
      </c>
      <c r="G1389" s="210">
        <f>G1338*'Usages industrie'!$O46*(1+'Usages industrie'!$P46)^(G$1290-$D$1290)/1000</f>
        <v>0</v>
      </c>
      <c r="H1389" s="210">
        <f>H1338*'Usages industrie'!$O46*(1+'Usages industrie'!$P46)^(H$1290-$D$1290)/1000</f>
        <v>0</v>
      </c>
      <c r="I1389" s="210">
        <f>I1338*'Usages industrie'!$O46*(1+'Usages industrie'!$P46)^(I$1290-$D$1290)/1000</f>
        <v>0</v>
      </c>
      <c r="J1389" s="210">
        <f>J1338*'Usages industrie'!$O46*(1+'Usages industrie'!$P46)^(J$1290-$D$1290)/1000</f>
        <v>0</v>
      </c>
      <c r="K1389" s="210">
        <f>K1338*'Usages industrie'!$O46*(1+'Usages industrie'!$P46)^(K$1290-$D$1290)/1000</f>
        <v>0</v>
      </c>
      <c r="L1389" s="210">
        <f>L1338*'Usages industrie'!$O46*(1+'Usages industrie'!$P46)^(L$1290-$D$1290)/1000</f>
        <v>0</v>
      </c>
      <c r="M1389" s="210">
        <f>M1338*'Usages industrie'!$O46*(1+'Usages industrie'!$P46)^(M$1290-$D$1290)/1000</f>
        <v>0</v>
      </c>
      <c r="N1389" s="210">
        <f>N1338*'Usages industrie'!$O46*(1+'Usages industrie'!$P46)^(N$1290-$D$1290)/1000</f>
        <v>0</v>
      </c>
      <c r="O1389" s="210">
        <f>O1338*'Usages industrie'!$O46*(1+'Usages industrie'!$P46)^(O$1290-$D$1290)/1000</f>
        <v>0</v>
      </c>
      <c r="P1389" s="210">
        <f>P1338*'Usages industrie'!$O46*(1+'Usages industrie'!$P46)^(P$1290-$D$1290)/1000</f>
        <v>0</v>
      </c>
      <c r="Q1389" s="210">
        <f>Q1338*'Usages industrie'!$O46*(1+'Usages industrie'!$P46)^(Q$1290-$D$1290)/1000</f>
        <v>0</v>
      </c>
      <c r="R1389" s="210">
        <f>R1338*'Usages industrie'!$O46*(1+'Usages industrie'!$P46)^(R$1290-$D$1290)/1000</f>
        <v>0</v>
      </c>
    </row>
    <row r="1390" spans="1:18" hidden="1" outlineLevel="2" x14ac:dyDescent="0.35">
      <c r="A1390" s="209" t="str">
        <f>'Usages industrie'!A47</f>
        <v>Usage industriel n°44</v>
      </c>
      <c r="B1390" s="209" t="s">
        <v>639</v>
      </c>
      <c r="C1390" s="209"/>
      <c r="D1390" s="210">
        <f>D1339*'Usages industrie'!$O47*(1+'Usages industrie'!$P47)^(D$1290-$D$1290)/1000</f>
        <v>0</v>
      </c>
      <c r="E1390" s="210">
        <f>E1339*'Usages industrie'!$O47*(1+'Usages industrie'!$P47)^(E$1290-$D$1290)/1000</f>
        <v>0</v>
      </c>
      <c r="F1390" s="210">
        <f>F1339*'Usages industrie'!$O47*(1+'Usages industrie'!$P47)^(F$1290-$D$1290)/1000</f>
        <v>0</v>
      </c>
      <c r="G1390" s="210">
        <f>G1339*'Usages industrie'!$O47*(1+'Usages industrie'!$P47)^(G$1290-$D$1290)/1000</f>
        <v>0</v>
      </c>
      <c r="H1390" s="210">
        <f>H1339*'Usages industrie'!$O47*(1+'Usages industrie'!$P47)^(H$1290-$D$1290)/1000</f>
        <v>0</v>
      </c>
      <c r="I1390" s="210">
        <f>I1339*'Usages industrie'!$O47*(1+'Usages industrie'!$P47)^(I$1290-$D$1290)/1000</f>
        <v>0</v>
      </c>
      <c r="J1390" s="210">
        <f>J1339*'Usages industrie'!$O47*(1+'Usages industrie'!$P47)^(J$1290-$D$1290)/1000</f>
        <v>0</v>
      </c>
      <c r="K1390" s="210">
        <f>K1339*'Usages industrie'!$O47*(1+'Usages industrie'!$P47)^(K$1290-$D$1290)/1000</f>
        <v>0</v>
      </c>
      <c r="L1390" s="210">
        <f>L1339*'Usages industrie'!$O47*(1+'Usages industrie'!$P47)^(L$1290-$D$1290)/1000</f>
        <v>0</v>
      </c>
      <c r="M1390" s="210">
        <f>M1339*'Usages industrie'!$O47*(1+'Usages industrie'!$P47)^(M$1290-$D$1290)/1000</f>
        <v>0</v>
      </c>
      <c r="N1390" s="210">
        <f>N1339*'Usages industrie'!$O47*(1+'Usages industrie'!$P47)^(N$1290-$D$1290)/1000</f>
        <v>0</v>
      </c>
      <c r="O1390" s="210">
        <f>O1339*'Usages industrie'!$O47*(1+'Usages industrie'!$P47)^(O$1290-$D$1290)/1000</f>
        <v>0</v>
      </c>
      <c r="P1390" s="210">
        <f>P1339*'Usages industrie'!$O47*(1+'Usages industrie'!$P47)^(P$1290-$D$1290)/1000</f>
        <v>0</v>
      </c>
      <c r="Q1390" s="210">
        <f>Q1339*'Usages industrie'!$O47*(1+'Usages industrie'!$P47)^(Q$1290-$D$1290)/1000</f>
        <v>0</v>
      </c>
      <c r="R1390" s="210">
        <f>R1339*'Usages industrie'!$O47*(1+'Usages industrie'!$P47)^(R$1290-$D$1290)/1000</f>
        <v>0</v>
      </c>
    </row>
    <row r="1391" spans="1:18" hidden="1" outlineLevel="2" x14ac:dyDescent="0.35">
      <c r="A1391" s="209" t="str">
        <f>'Usages industrie'!A48</f>
        <v>Usage industriel n°45</v>
      </c>
      <c r="B1391" s="209" t="s">
        <v>639</v>
      </c>
      <c r="C1391" s="209"/>
      <c r="D1391" s="210">
        <f>D1340*'Usages industrie'!$O48*(1+'Usages industrie'!$P48)^(D$1290-$D$1290)/1000</f>
        <v>0</v>
      </c>
      <c r="E1391" s="210">
        <f>E1340*'Usages industrie'!$O48*(1+'Usages industrie'!$P48)^(E$1290-$D$1290)/1000</f>
        <v>0</v>
      </c>
      <c r="F1391" s="210">
        <f>F1340*'Usages industrie'!$O48*(1+'Usages industrie'!$P48)^(F$1290-$D$1290)/1000</f>
        <v>0</v>
      </c>
      <c r="G1391" s="210">
        <f>G1340*'Usages industrie'!$O48*(1+'Usages industrie'!$P48)^(G$1290-$D$1290)/1000</f>
        <v>0</v>
      </c>
      <c r="H1391" s="210">
        <f>H1340*'Usages industrie'!$O48*(1+'Usages industrie'!$P48)^(H$1290-$D$1290)/1000</f>
        <v>0</v>
      </c>
      <c r="I1391" s="210">
        <f>I1340*'Usages industrie'!$O48*(1+'Usages industrie'!$P48)^(I$1290-$D$1290)/1000</f>
        <v>0</v>
      </c>
      <c r="J1391" s="210">
        <f>J1340*'Usages industrie'!$O48*(1+'Usages industrie'!$P48)^(J$1290-$D$1290)/1000</f>
        <v>0</v>
      </c>
      <c r="K1391" s="210">
        <f>K1340*'Usages industrie'!$O48*(1+'Usages industrie'!$P48)^(K$1290-$D$1290)/1000</f>
        <v>0</v>
      </c>
      <c r="L1391" s="210">
        <f>L1340*'Usages industrie'!$O48*(1+'Usages industrie'!$P48)^(L$1290-$D$1290)/1000</f>
        <v>0</v>
      </c>
      <c r="M1391" s="210">
        <f>M1340*'Usages industrie'!$O48*(1+'Usages industrie'!$P48)^(M$1290-$D$1290)/1000</f>
        <v>0</v>
      </c>
      <c r="N1391" s="210">
        <f>N1340*'Usages industrie'!$O48*(1+'Usages industrie'!$P48)^(N$1290-$D$1290)/1000</f>
        <v>0</v>
      </c>
      <c r="O1391" s="210">
        <f>O1340*'Usages industrie'!$O48*(1+'Usages industrie'!$P48)^(O$1290-$D$1290)/1000</f>
        <v>0</v>
      </c>
      <c r="P1391" s="210">
        <f>P1340*'Usages industrie'!$O48*(1+'Usages industrie'!$P48)^(P$1290-$D$1290)/1000</f>
        <v>0</v>
      </c>
      <c r="Q1391" s="210">
        <f>Q1340*'Usages industrie'!$O48*(1+'Usages industrie'!$P48)^(Q$1290-$D$1290)/1000</f>
        <v>0</v>
      </c>
      <c r="R1391" s="210">
        <f>R1340*'Usages industrie'!$O48*(1+'Usages industrie'!$P48)^(R$1290-$D$1290)/1000</f>
        <v>0</v>
      </c>
    </row>
    <row r="1392" spans="1:18" hidden="1" outlineLevel="2" x14ac:dyDescent="0.35">
      <c r="A1392" s="209" t="str">
        <f>'Usages industrie'!A49</f>
        <v>Usage industriel n°46</v>
      </c>
      <c r="B1392" s="209" t="s">
        <v>639</v>
      </c>
      <c r="C1392" s="209"/>
      <c r="D1392" s="210">
        <f>D1341*'Usages industrie'!$O49*(1+'Usages industrie'!$P49)^(D$1290-$D$1290)/1000</f>
        <v>0</v>
      </c>
      <c r="E1392" s="210">
        <f>E1341*'Usages industrie'!$O49*(1+'Usages industrie'!$P49)^(E$1290-$D$1290)/1000</f>
        <v>0</v>
      </c>
      <c r="F1392" s="210">
        <f>F1341*'Usages industrie'!$O49*(1+'Usages industrie'!$P49)^(F$1290-$D$1290)/1000</f>
        <v>0</v>
      </c>
      <c r="G1392" s="210">
        <f>G1341*'Usages industrie'!$O49*(1+'Usages industrie'!$P49)^(G$1290-$D$1290)/1000</f>
        <v>0</v>
      </c>
      <c r="H1392" s="210">
        <f>H1341*'Usages industrie'!$O49*(1+'Usages industrie'!$P49)^(H$1290-$D$1290)/1000</f>
        <v>0</v>
      </c>
      <c r="I1392" s="210">
        <f>I1341*'Usages industrie'!$O49*(1+'Usages industrie'!$P49)^(I$1290-$D$1290)/1000</f>
        <v>0</v>
      </c>
      <c r="J1392" s="210">
        <f>J1341*'Usages industrie'!$O49*(1+'Usages industrie'!$P49)^(J$1290-$D$1290)/1000</f>
        <v>0</v>
      </c>
      <c r="K1392" s="210">
        <f>K1341*'Usages industrie'!$O49*(1+'Usages industrie'!$P49)^(K$1290-$D$1290)/1000</f>
        <v>0</v>
      </c>
      <c r="L1392" s="210">
        <f>L1341*'Usages industrie'!$O49*(1+'Usages industrie'!$P49)^(L$1290-$D$1290)/1000</f>
        <v>0</v>
      </c>
      <c r="M1392" s="210">
        <f>M1341*'Usages industrie'!$O49*(1+'Usages industrie'!$P49)^(M$1290-$D$1290)/1000</f>
        <v>0</v>
      </c>
      <c r="N1392" s="210">
        <f>N1341*'Usages industrie'!$O49*(1+'Usages industrie'!$P49)^(N$1290-$D$1290)/1000</f>
        <v>0</v>
      </c>
      <c r="O1392" s="210">
        <f>O1341*'Usages industrie'!$O49*(1+'Usages industrie'!$P49)^(O$1290-$D$1290)/1000</f>
        <v>0</v>
      </c>
      <c r="P1392" s="210">
        <f>P1341*'Usages industrie'!$O49*(1+'Usages industrie'!$P49)^(P$1290-$D$1290)/1000</f>
        <v>0</v>
      </c>
      <c r="Q1392" s="210">
        <f>Q1341*'Usages industrie'!$O49*(1+'Usages industrie'!$P49)^(Q$1290-$D$1290)/1000</f>
        <v>0</v>
      </c>
      <c r="R1392" s="210">
        <f>R1341*'Usages industrie'!$O49*(1+'Usages industrie'!$P49)^(R$1290-$D$1290)/1000</f>
        <v>0</v>
      </c>
    </row>
    <row r="1393" spans="1:18" hidden="1" outlineLevel="2" x14ac:dyDescent="0.35">
      <c r="A1393" s="209" t="str">
        <f>'Usages industrie'!A50</f>
        <v>Usage industriel n°47</v>
      </c>
      <c r="B1393" s="209" t="s">
        <v>639</v>
      </c>
      <c r="C1393" s="209"/>
      <c r="D1393" s="210">
        <f>D1342*'Usages industrie'!$O50*(1+'Usages industrie'!$P50)^(D$1290-$D$1290)/1000</f>
        <v>0</v>
      </c>
      <c r="E1393" s="210">
        <f>E1342*'Usages industrie'!$O50*(1+'Usages industrie'!$P50)^(E$1290-$D$1290)/1000</f>
        <v>0</v>
      </c>
      <c r="F1393" s="210">
        <f>F1342*'Usages industrie'!$O50*(1+'Usages industrie'!$P50)^(F$1290-$D$1290)/1000</f>
        <v>0</v>
      </c>
      <c r="G1393" s="210">
        <f>G1342*'Usages industrie'!$O50*(1+'Usages industrie'!$P50)^(G$1290-$D$1290)/1000</f>
        <v>0</v>
      </c>
      <c r="H1393" s="210">
        <f>H1342*'Usages industrie'!$O50*(1+'Usages industrie'!$P50)^(H$1290-$D$1290)/1000</f>
        <v>0</v>
      </c>
      <c r="I1393" s="210">
        <f>I1342*'Usages industrie'!$O50*(1+'Usages industrie'!$P50)^(I$1290-$D$1290)/1000</f>
        <v>0</v>
      </c>
      <c r="J1393" s="210">
        <f>J1342*'Usages industrie'!$O50*(1+'Usages industrie'!$P50)^(J$1290-$D$1290)/1000</f>
        <v>0</v>
      </c>
      <c r="K1393" s="210">
        <f>K1342*'Usages industrie'!$O50*(1+'Usages industrie'!$P50)^(K$1290-$D$1290)/1000</f>
        <v>0</v>
      </c>
      <c r="L1393" s="210">
        <f>L1342*'Usages industrie'!$O50*(1+'Usages industrie'!$P50)^(L$1290-$D$1290)/1000</f>
        <v>0</v>
      </c>
      <c r="M1393" s="210">
        <f>M1342*'Usages industrie'!$O50*(1+'Usages industrie'!$P50)^(M$1290-$D$1290)/1000</f>
        <v>0</v>
      </c>
      <c r="N1393" s="210">
        <f>N1342*'Usages industrie'!$O50*(1+'Usages industrie'!$P50)^(N$1290-$D$1290)/1000</f>
        <v>0</v>
      </c>
      <c r="O1393" s="210">
        <f>O1342*'Usages industrie'!$O50*(1+'Usages industrie'!$P50)^(O$1290-$D$1290)/1000</f>
        <v>0</v>
      </c>
      <c r="P1393" s="210">
        <f>P1342*'Usages industrie'!$O50*(1+'Usages industrie'!$P50)^(P$1290-$D$1290)/1000</f>
        <v>0</v>
      </c>
      <c r="Q1393" s="210">
        <f>Q1342*'Usages industrie'!$O50*(1+'Usages industrie'!$P50)^(Q$1290-$D$1290)/1000</f>
        <v>0</v>
      </c>
      <c r="R1393" s="210">
        <f>R1342*'Usages industrie'!$O50*(1+'Usages industrie'!$P50)^(R$1290-$D$1290)/1000</f>
        <v>0</v>
      </c>
    </row>
    <row r="1394" spans="1:18" hidden="1" outlineLevel="2" x14ac:dyDescent="0.35">
      <c r="A1394" s="209" t="str">
        <f>'Usages industrie'!A51</f>
        <v>Usage industriel n°48</v>
      </c>
      <c r="B1394" s="209" t="s">
        <v>639</v>
      </c>
      <c r="C1394" s="209"/>
      <c r="D1394" s="210">
        <f>D1343*'Usages industrie'!$O51*(1+'Usages industrie'!$P51)^(D$1290-$D$1290)/1000</f>
        <v>0</v>
      </c>
      <c r="E1394" s="210">
        <f>E1343*'Usages industrie'!$O51*(1+'Usages industrie'!$P51)^(E$1290-$D$1290)/1000</f>
        <v>0</v>
      </c>
      <c r="F1394" s="210">
        <f>F1343*'Usages industrie'!$O51*(1+'Usages industrie'!$P51)^(F$1290-$D$1290)/1000</f>
        <v>0</v>
      </c>
      <c r="G1394" s="210">
        <f>G1343*'Usages industrie'!$O51*(1+'Usages industrie'!$P51)^(G$1290-$D$1290)/1000</f>
        <v>0</v>
      </c>
      <c r="H1394" s="210">
        <f>H1343*'Usages industrie'!$O51*(1+'Usages industrie'!$P51)^(H$1290-$D$1290)/1000</f>
        <v>0</v>
      </c>
      <c r="I1394" s="210">
        <f>I1343*'Usages industrie'!$O51*(1+'Usages industrie'!$P51)^(I$1290-$D$1290)/1000</f>
        <v>0</v>
      </c>
      <c r="J1394" s="210">
        <f>J1343*'Usages industrie'!$O51*(1+'Usages industrie'!$P51)^(J$1290-$D$1290)/1000</f>
        <v>0</v>
      </c>
      <c r="K1394" s="210">
        <f>K1343*'Usages industrie'!$O51*(1+'Usages industrie'!$P51)^(K$1290-$D$1290)/1000</f>
        <v>0</v>
      </c>
      <c r="L1394" s="210">
        <f>L1343*'Usages industrie'!$O51*(1+'Usages industrie'!$P51)^(L$1290-$D$1290)/1000</f>
        <v>0</v>
      </c>
      <c r="M1394" s="210">
        <f>M1343*'Usages industrie'!$O51*(1+'Usages industrie'!$P51)^(M$1290-$D$1290)/1000</f>
        <v>0</v>
      </c>
      <c r="N1394" s="210">
        <f>N1343*'Usages industrie'!$O51*(1+'Usages industrie'!$P51)^(N$1290-$D$1290)/1000</f>
        <v>0</v>
      </c>
      <c r="O1394" s="210">
        <f>O1343*'Usages industrie'!$O51*(1+'Usages industrie'!$P51)^(O$1290-$D$1290)/1000</f>
        <v>0</v>
      </c>
      <c r="P1394" s="210">
        <f>P1343*'Usages industrie'!$O51*(1+'Usages industrie'!$P51)^(P$1290-$D$1290)/1000</f>
        <v>0</v>
      </c>
      <c r="Q1394" s="210">
        <f>Q1343*'Usages industrie'!$O51*(1+'Usages industrie'!$P51)^(Q$1290-$D$1290)/1000</f>
        <v>0</v>
      </c>
      <c r="R1394" s="210">
        <f>R1343*'Usages industrie'!$O51*(1+'Usages industrie'!$P51)^(R$1290-$D$1290)/1000</f>
        <v>0</v>
      </c>
    </row>
    <row r="1395" spans="1:18" hidden="1" outlineLevel="2" x14ac:dyDescent="0.35">
      <c r="A1395" s="209" t="str">
        <f>'Usages industrie'!A52</f>
        <v>Usage industriel n°49</v>
      </c>
      <c r="B1395" s="209" t="s">
        <v>639</v>
      </c>
      <c r="C1395" s="209"/>
      <c r="D1395" s="210">
        <f>D1344*'Usages industrie'!$O52*(1+'Usages industrie'!$P52)^(D$1290-$D$1290)/1000</f>
        <v>0</v>
      </c>
      <c r="E1395" s="210">
        <f>E1344*'Usages industrie'!$O52*(1+'Usages industrie'!$P52)^(E$1290-$D$1290)/1000</f>
        <v>0</v>
      </c>
      <c r="F1395" s="210">
        <f>F1344*'Usages industrie'!$O52*(1+'Usages industrie'!$P52)^(F$1290-$D$1290)/1000</f>
        <v>0</v>
      </c>
      <c r="G1395" s="210">
        <f>G1344*'Usages industrie'!$O52*(1+'Usages industrie'!$P52)^(G$1290-$D$1290)/1000</f>
        <v>0</v>
      </c>
      <c r="H1395" s="210">
        <f>H1344*'Usages industrie'!$O52*(1+'Usages industrie'!$P52)^(H$1290-$D$1290)/1000</f>
        <v>0</v>
      </c>
      <c r="I1395" s="210">
        <f>I1344*'Usages industrie'!$O52*(1+'Usages industrie'!$P52)^(I$1290-$D$1290)/1000</f>
        <v>0</v>
      </c>
      <c r="J1395" s="210">
        <f>J1344*'Usages industrie'!$O52*(1+'Usages industrie'!$P52)^(J$1290-$D$1290)/1000</f>
        <v>0</v>
      </c>
      <c r="K1395" s="210">
        <f>K1344*'Usages industrie'!$O52*(1+'Usages industrie'!$P52)^(K$1290-$D$1290)/1000</f>
        <v>0</v>
      </c>
      <c r="L1395" s="210">
        <f>L1344*'Usages industrie'!$O52*(1+'Usages industrie'!$P52)^(L$1290-$D$1290)/1000</f>
        <v>0</v>
      </c>
      <c r="M1395" s="210">
        <f>M1344*'Usages industrie'!$O52*(1+'Usages industrie'!$P52)^(M$1290-$D$1290)/1000</f>
        <v>0</v>
      </c>
      <c r="N1395" s="210">
        <f>N1344*'Usages industrie'!$O52*(1+'Usages industrie'!$P52)^(N$1290-$D$1290)/1000</f>
        <v>0</v>
      </c>
      <c r="O1395" s="210">
        <f>O1344*'Usages industrie'!$O52*(1+'Usages industrie'!$P52)^(O$1290-$D$1290)/1000</f>
        <v>0</v>
      </c>
      <c r="P1395" s="210">
        <f>P1344*'Usages industrie'!$O52*(1+'Usages industrie'!$P52)^(P$1290-$D$1290)/1000</f>
        <v>0</v>
      </c>
      <c r="Q1395" s="210">
        <f>Q1344*'Usages industrie'!$O52*(1+'Usages industrie'!$P52)^(Q$1290-$D$1290)/1000</f>
        <v>0</v>
      </c>
      <c r="R1395" s="210">
        <f>R1344*'Usages industrie'!$O52*(1+'Usages industrie'!$P52)^(R$1290-$D$1290)/1000</f>
        <v>0</v>
      </c>
    </row>
    <row r="1396" spans="1:18" hidden="1" outlineLevel="2" x14ac:dyDescent="0.35">
      <c r="A1396" s="209" t="str">
        <f>'Usages industrie'!A53</f>
        <v>Usage industriel n°50</v>
      </c>
      <c r="B1396" s="209" t="s">
        <v>639</v>
      </c>
      <c r="C1396" s="209"/>
      <c r="D1396" s="210">
        <f>D1345*'Usages industrie'!$O53*(1+'Usages industrie'!$P53)^(D$1290-$D$1290)/1000</f>
        <v>0</v>
      </c>
      <c r="E1396" s="210">
        <f>E1345*'Usages industrie'!$O53*(1+'Usages industrie'!$P53)^(E$1290-$D$1290)/1000</f>
        <v>0</v>
      </c>
      <c r="F1396" s="210">
        <f>F1345*'Usages industrie'!$O53*(1+'Usages industrie'!$P53)^(F$1290-$D$1290)/1000</f>
        <v>0</v>
      </c>
      <c r="G1396" s="210">
        <f>G1345*'Usages industrie'!$O53*(1+'Usages industrie'!$P53)^(G$1290-$D$1290)/1000</f>
        <v>0</v>
      </c>
      <c r="H1396" s="210">
        <f>H1345*'Usages industrie'!$O53*(1+'Usages industrie'!$P53)^(H$1290-$D$1290)/1000</f>
        <v>0</v>
      </c>
      <c r="I1396" s="210">
        <f>I1345*'Usages industrie'!$O53*(1+'Usages industrie'!$P53)^(I$1290-$D$1290)/1000</f>
        <v>0</v>
      </c>
      <c r="J1396" s="210">
        <f>J1345*'Usages industrie'!$O53*(1+'Usages industrie'!$P53)^(J$1290-$D$1290)/1000</f>
        <v>0</v>
      </c>
      <c r="K1396" s="210">
        <f>K1345*'Usages industrie'!$O53*(1+'Usages industrie'!$P53)^(K$1290-$D$1290)/1000</f>
        <v>0</v>
      </c>
      <c r="L1396" s="210">
        <f>L1345*'Usages industrie'!$O53*(1+'Usages industrie'!$P53)^(L$1290-$D$1290)/1000</f>
        <v>0</v>
      </c>
      <c r="M1396" s="210">
        <f>M1345*'Usages industrie'!$O53*(1+'Usages industrie'!$P53)^(M$1290-$D$1290)/1000</f>
        <v>0</v>
      </c>
      <c r="N1396" s="210">
        <f>N1345*'Usages industrie'!$O53*(1+'Usages industrie'!$P53)^(N$1290-$D$1290)/1000</f>
        <v>0</v>
      </c>
      <c r="O1396" s="210">
        <f>O1345*'Usages industrie'!$O53*(1+'Usages industrie'!$P53)^(O$1290-$D$1290)/1000</f>
        <v>0</v>
      </c>
      <c r="P1396" s="210">
        <f>P1345*'Usages industrie'!$O53*(1+'Usages industrie'!$P53)^(P$1290-$D$1290)/1000</f>
        <v>0</v>
      </c>
      <c r="Q1396" s="210">
        <f>Q1345*'Usages industrie'!$O53*(1+'Usages industrie'!$P53)^(Q$1290-$D$1290)/1000</f>
        <v>0</v>
      </c>
      <c r="R1396" s="210">
        <f>R1345*'Usages industrie'!$O53*(1+'Usages industrie'!$P53)^(R$1290-$D$1290)/1000</f>
        <v>0</v>
      </c>
    </row>
    <row r="1397" spans="1:18" hidden="1" outlineLevel="1" collapsed="1" x14ac:dyDescent="0.35">
      <c r="A1397" s="209" t="s">
        <v>640</v>
      </c>
      <c r="B1397" s="209"/>
      <c r="C1397" s="209"/>
      <c r="D1397" s="210">
        <f t="shared" ref="D1397:R1397" si="118">SUM(D1347:D1396)</f>
        <v>0</v>
      </c>
      <c r="E1397" s="210">
        <f t="shared" si="118"/>
        <v>0</v>
      </c>
      <c r="F1397" s="210">
        <f t="shared" si="118"/>
        <v>0</v>
      </c>
      <c r="G1397" s="210">
        <f t="shared" si="118"/>
        <v>0</v>
      </c>
      <c r="H1397" s="210">
        <f t="shared" si="118"/>
        <v>0</v>
      </c>
      <c r="I1397" s="210">
        <f t="shared" si="118"/>
        <v>0</v>
      </c>
      <c r="J1397" s="210">
        <f t="shared" si="118"/>
        <v>0</v>
      </c>
      <c r="K1397" s="210">
        <f t="shared" si="118"/>
        <v>0</v>
      </c>
      <c r="L1397" s="210">
        <f t="shared" si="118"/>
        <v>0</v>
      </c>
      <c r="M1397" s="210">
        <f t="shared" si="118"/>
        <v>0</v>
      </c>
      <c r="N1397" s="210">
        <f t="shared" si="118"/>
        <v>0</v>
      </c>
      <c r="O1397" s="210">
        <f t="shared" si="118"/>
        <v>0</v>
      </c>
      <c r="P1397" s="210">
        <f t="shared" si="118"/>
        <v>0</v>
      </c>
      <c r="Q1397" s="210">
        <f t="shared" si="118"/>
        <v>0</v>
      </c>
      <c r="R1397" s="210">
        <f t="shared" si="118"/>
        <v>0</v>
      </c>
    </row>
    <row r="1398" spans="1:18" hidden="1" outlineLevel="1" x14ac:dyDescent="0.35">
      <c r="A1398" s="43" t="s">
        <v>641</v>
      </c>
      <c r="B1398" s="43"/>
      <c r="C1398" s="43"/>
      <c r="D1398" s="231"/>
      <c r="E1398" s="231"/>
      <c r="F1398" s="231"/>
      <c r="G1398" s="231"/>
      <c r="H1398" s="231"/>
      <c r="I1398" s="231"/>
      <c r="J1398" s="231"/>
      <c r="K1398" s="231"/>
      <c r="L1398" s="231"/>
      <c r="M1398" s="231"/>
      <c r="N1398" s="231"/>
      <c r="O1398" s="231"/>
      <c r="P1398" s="231"/>
      <c r="Q1398" s="231"/>
      <c r="R1398" s="231"/>
    </row>
    <row r="1399" spans="1:18" hidden="1" outlineLevel="1" x14ac:dyDescent="0.35">
      <c r="A1399" s="43" t="s">
        <v>642</v>
      </c>
      <c r="B1399" s="43"/>
      <c r="C1399" s="43"/>
      <c r="D1399" s="231"/>
      <c r="E1399" s="231"/>
      <c r="F1399" s="231"/>
      <c r="G1399" s="231"/>
      <c r="H1399" s="231"/>
      <c r="I1399" s="231"/>
      <c r="J1399" s="231"/>
      <c r="K1399" s="231"/>
      <c r="L1399" s="231"/>
      <c r="M1399" s="231"/>
      <c r="N1399" s="231"/>
      <c r="O1399" s="231"/>
      <c r="P1399" s="231"/>
      <c r="Q1399" s="231"/>
      <c r="R1399" s="231"/>
    </row>
    <row r="1400" spans="1:18" hidden="1" outlineLevel="1" x14ac:dyDescent="0.35">
      <c r="A1400" s="43" t="s">
        <v>643</v>
      </c>
      <c r="B1400" s="43"/>
      <c r="C1400" s="43"/>
      <c r="D1400" s="231"/>
      <c r="E1400" s="231"/>
      <c r="F1400" s="231"/>
      <c r="G1400" s="231"/>
      <c r="H1400" s="231"/>
      <c r="I1400" s="231"/>
      <c r="J1400" s="231"/>
      <c r="K1400" s="231"/>
      <c r="L1400" s="231"/>
      <c r="M1400" s="231"/>
      <c r="N1400" s="231"/>
      <c r="O1400" s="231"/>
      <c r="P1400" s="231"/>
      <c r="Q1400" s="231"/>
      <c r="R1400" s="231"/>
    </row>
    <row r="1401" spans="1:18" hidden="1" outlineLevel="1" x14ac:dyDescent="0.35">
      <c r="A1401" s="43" t="s">
        <v>644</v>
      </c>
      <c r="B1401" s="43"/>
      <c r="C1401" s="43"/>
      <c r="D1401" s="231"/>
      <c r="E1401" s="231"/>
      <c r="F1401" s="231"/>
      <c r="G1401" s="231"/>
      <c r="H1401" s="231"/>
      <c r="I1401" s="231"/>
      <c r="J1401" s="231"/>
      <c r="K1401" s="231"/>
      <c r="L1401" s="231"/>
      <c r="M1401" s="231"/>
      <c r="N1401" s="231"/>
      <c r="O1401" s="231"/>
      <c r="P1401" s="231"/>
      <c r="Q1401" s="231"/>
      <c r="R1401" s="231"/>
    </row>
    <row r="1402" spans="1:18" hidden="1" outlineLevel="1" x14ac:dyDescent="0.35">
      <c r="A1402" s="43" t="s">
        <v>645</v>
      </c>
      <c r="B1402" s="43"/>
      <c r="C1402" s="43"/>
      <c r="D1402" s="231"/>
      <c r="E1402" s="231"/>
      <c r="F1402" s="231"/>
      <c r="G1402" s="231"/>
      <c r="H1402" s="231"/>
      <c r="I1402" s="231"/>
      <c r="J1402" s="231"/>
      <c r="K1402" s="231"/>
      <c r="L1402" s="231"/>
      <c r="M1402" s="231"/>
      <c r="N1402" s="231"/>
      <c r="O1402" s="231"/>
      <c r="P1402" s="231"/>
      <c r="Q1402" s="231"/>
      <c r="R1402" s="231"/>
    </row>
    <row r="1403" spans="1:18" hidden="1" outlineLevel="1" x14ac:dyDescent="0.35">
      <c r="A1403" s="43" t="s">
        <v>646</v>
      </c>
      <c r="B1403" s="43"/>
      <c r="C1403" s="43"/>
      <c r="D1403" s="231"/>
      <c r="E1403" s="231"/>
      <c r="F1403" s="231"/>
      <c r="G1403" s="231"/>
      <c r="H1403" s="231"/>
      <c r="I1403" s="231"/>
      <c r="J1403" s="231"/>
      <c r="K1403" s="231"/>
      <c r="L1403" s="231"/>
      <c r="M1403" s="231"/>
      <c r="N1403" s="231"/>
      <c r="O1403" s="231"/>
      <c r="P1403" s="231"/>
      <c r="Q1403" s="231"/>
      <c r="R1403" s="231"/>
    </row>
    <row r="1404" spans="1:18" hidden="1" outlineLevel="1" x14ac:dyDescent="0.35">
      <c r="A1404" s="211" t="s">
        <v>647</v>
      </c>
      <c r="B1404" s="211"/>
      <c r="C1404" s="209"/>
      <c r="D1404" s="210">
        <f t="shared" ref="D1404:R1404" si="119">D1397+D1399+D1401+D1403</f>
        <v>0</v>
      </c>
      <c r="E1404" s="210">
        <f t="shared" si="119"/>
        <v>0</v>
      </c>
      <c r="F1404" s="210">
        <f t="shared" si="119"/>
        <v>0</v>
      </c>
      <c r="G1404" s="210">
        <f t="shared" si="119"/>
        <v>0</v>
      </c>
      <c r="H1404" s="210">
        <f t="shared" si="119"/>
        <v>0</v>
      </c>
      <c r="I1404" s="210">
        <f t="shared" si="119"/>
        <v>0</v>
      </c>
      <c r="J1404" s="210">
        <f t="shared" si="119"/>
        <v>0</v>
      </c>
      <c r="K1404" s="210">
        <f t="shared" si="119"/>
        <v>0</v>
      </c>
      <c r="L1404" s="210">
        <f t="shared" si="119"/>
        <v>0</v>
      </c>
      <c r="M1404" s="210">
        <f t="shared" si="119"/>
        <v>0</v>
      </c>
      <c r="N1404" s="210">
        <f t="shared" si="119"/>
        <v>0</v>
      </c>
      <c r="O1404" s="210">
        <f t="shared" si="119"/>
        <v>0</v>
      </c>
      <c r="P1404" s="210">
        <f t="shared" si="119"/>
        <v>0</v>
      </c>
      <c r="Q1404" s="210">
        <f t="shared" si="119"/>
        <v>0</v>
      </c>
      <c r="R1404" s="210">
        <f t="shared" si="119"/>
        <v>0</v>
      </c>
    </row>
    <row r="1405" spans="1:18" hidden="1" outlineLevel="1" x14ac:dyDescent="0.35"/>
    <row r="1406" spans="1:18" hidden="1" outlineLevel="1" x14ac:dyDescent="0.35">
      <c r="A1406" s="273" t="s">
        <v>648</v>
      </c>
      <c r="B1406" s="212" t="s">
        <v>649</v>
      </c>
      <c r="C1406" s="43"/>
      <c r="D1406" s="231">
        <v>10000</v>
      </c>
      <c r="E1406" s="231">
        <v>10000</v>
      </c>
      <c r="F1406" s="231"/>
      <c r="G1406" s="231"/>
      <c r="H1406" s="231"/>
      <c r="I1406" s="231"/>
      <c r="J1406" s="231"/>
      <c r="K1406" s="231"/>
      <c r="L1406" s="231"/>
      <c r="M1406" s="231"/>
      <c r="N1406" s="231"/>
      <c r="O1406" s="231"/>
      <c r="P1406" s="231"/>
      <c r="Q1406" s="231"/>
      <c r="R1406" s="231"/>
    </row>
    <row r="1407" spans="1:18" hidden="1" outlineLevel="1" x14ac:dyDescent="0.35">
      <c r="A1407" s="273"/>
      <c r="B1407" s="213" t="s">
        <v>650</v>
      </c>
      <c r="C1407" s="209"/>
      <c r="D1407" s="210">
        <f>IF($B1287&lt;&gt;"",D1406*(VLOOKUP($B1287,Production!$G4:$P53,10)*(1+VLOOKUP($B1287,Production!$G4:$Q53,11))^(D1290-$D1290))/1000,0)</f>
        <v>0</v>
      </c>
      <c r="E1407" s="210">
        <f>IF($B1287&lt;&gt;"",E1406*(VLOOKUP($B1287,Production!$G4:$P53,10)*(1+VLOOKUP($B1287,Production!$G4:$Q53,11))^(E1290-$D1290))/1000,0)</f>
        <v>0</v>
      </c>
      <c r="F1407" s="210">
        <f>IF($B1287&lt;&gt;"",F1406*(VLOOKUP($B1287,Production!$G4:$P53,10)*(1+VLOOKUP($B1287,Production!$G4:$Q53,11))^(F1290-$D1290))/1000,0)</f>
        <v>0</v>
      </c>
      <c r="G1407" s="210">
        <f>IF($B1287&lt;&gt;"",G1406*(VLOOKUP($B1287,Production!$G4:$P53,10)*(1+VLOOKUP($B1287,Production!$G4:$Q53,11))^(G1290-$D1290))/1000,0)</f>
        <v>0</v>
      </c>
      <c r="H1407" s="210">
        <f>IF($B1287&lt;&gt;"",H1406*(VLOOKUP($B1287,Production!$G4:$P53,10)*(1+VLOOKUP($B1287,Production!$G4:$Q53,11))^(H1290-$D1290))/1000,0)</f>
        <v>0</v>
      </c>
      <c r="I1407" s="210">
        <f>IF($B1287&lt;&gt;"",I1406*(VLOOKUP($B1287,Production!$G4:$P53,10)*(1+VLOOKUP($B1287,Production!$G4:$Q53,11))^(I1290-$D1290))/1000,0)</f>
        <v>0</v>
      </c>
      <c r="J1407" s="210">
        <f>IF($B1287&lt;&gt;"",J1406*(VLOOKUP($B1287,Production!$G4:$P53,10)*(1+VLOOKUP($B1287,Production!$G4:$Q53,11))^(J1290-$D1290))/1000,0)</f>
        <v>0</v>
      </c>
      <c r="K1407" s="210">
        <f>IF($B1287&lt;&gt;"",K1406*(VLOOKUP($B1287,Production!$G4:$P53,10)*(1+VLOOKUP($B1287,Production!$G4:$Q53,11))^(K1290-$D1290))/1000,0)</f>
        <v>0</v>
      </c>
      <c r="L1407" s="210">
        <f>IF($B1287&lt;&gt;"",L1406*(VLOOKUP($B1287,Production!$G4:$P53,10)*(1+VLOOKUP($B1287,Production!$G4:$Q53,11))^(L1290-$D1290))/1000,0)</f>
        <v>0</v>
      </c>
      <c r="M1407" s="210">
        <f>IF($B1287&lt;&gt;"",M1406*(VLOOKUP($B1287,Production!$G4:$P53,10)*(1+VLOOKUP($B1287,Production!$G4:$Q53,11))^(M1290-$D1290))/1000,0)</f>
        <v>0</v>
      </c>
      <c r="N1407" s="210">
        <f>IF($B1287&lt;&gt;"",N1406*(VLOOKUP($B1287,Production!$G4:$P53,10)*(1+VLOOKUP($B1287,Production!$G4:$Q53,11))^(N1290-$D1290))/1000,0)</f>
        <v>0</v>
      </c>
      <c r="O1407" s="210">
        <f>IF($B1287&lt;&gt;"",O1406*(VLOOKUP($B1287,Production!$G4:$P53,10)*(1+VLOOKUP($B1287,Production!$G4:$Q53,11))^(O1290-$D1290))/1000,0)</f>
        <v>0</v>
      </c>
      <c r="P1407" s="210">
        <f>IF($B1287&lt;&gt;"",P1406*(VLOOKUP($B1287,Production!$G4:$P53,10)*(1+VLOOKUP($B1287,Production!$G4:$Q53,11))^(P1290-$D1290))/1000,0)</f>
        <v>0</v>
      </c>
      <c r="Q1407" s="210">
        <f>IF($B1287&lt;&gt;"",Q1406*(VLOOKUP($B1287,Production!$G4:$P53,10)*(1+VLOOKUP($B1287,Production!$G4:$Q53,11))^(Q1290-$D1290))/1000,0)</f>
        <v>0</v>
      </c>
      <c r="R1407" s="210">
        <f>IF($B1287&lt;&gt;"",R1406*(VLOOKUP($B1287,Production!$G4:$P53,10)*(1+VLOOKUP($B1287,Production!$G4:$Q53,11))^(R1290-$D1290))/1000,0)</f>
        <v>0</v>
      </c>
    </row>
    <row r="1408" spans="1:18" hidden="1" outlineLevel="1" x14ac:dyDescent="0.35">
      <c r="A1408" s="273" t="s">
        <v>651</v>
      </c>
      <c r="B1408" s="212" t="s">
        <v>652</v>
      </c>
      <c r="C1408" s="43"/>
      <c r="D1408" s="231">
        <v>10000</v>
      </c>
      <c r="E1408" s="231">
        <v>10000</v>
      </c>
      <c r="F1408" s="231"/>
      <c r="G1408" s="231"/>
      <c r="H1408" s="231"/>
      <c r="I1408" s="231"/>
      <c r="J1408" s="231"/>
      <c r="K1408" s="231"/>
      <c r="L1408" s="231"/>
      <c r="M1408" s="231"/>
      <c r="N1408" s="231"/>
      <c r="O1408" s="231"/>
      <c r="P1408" s="231"/>
      <c r="Q1408" s="231"/>
      <c r="R1408" s="231"/>
    </row>
    <row r="1409" spans="1:18" hidden="1" outlineLevel="1" x14ac:dyDescent="0.35">
      <c r="A1409" s="273"/>
      <c r="B1409" s="213" t="s">
        <v>650</v>
      </c>
      <c r="C1409" s="209"/>
      <c r="D1409" s="210">
        <f>IF($B1287&lt;&gt;"",D1408*(VLOOKUP($B1287,Production!$G4:$R53,10)*(1+VLOOKUP($B1287,Production!$G4:$S53,11))^(D1290-$D1290))/1000,0)</f>
        <v>0</v>
      </c>
      <c r="E1409" s="210">
        <f>IF($B1287&lt;&gt;"",E1408*(VLOOKUP($B1287,Production!$G4:$R53,10)*(1+VLOOKUP($B1287,Production!$G4:$S53,11))^(E1290-$D1290))/1000,0)</f>
        <v>0</v>
      </c>
      <c r="F1409" s="210">
        <f>IF($B1287&lt;&gt;"",F1408*(VLOOKUP($B1287,Production!$G4:$R53,10)*(1+VLOOKUP($B1287,Production!$G4:$S53,11))^(F1290-$D1290))/1000,0)</f>
        <v>0</v>
      </c>
      <c r="G1409" s="210">
        <f>IF($B1287&lt;&gt;"",G1408*(VLOOKUP($B1287,Production!$G4:$R53,10)*(1+VLOOKUP($B1287,Production!$G4:$S53,11))^(G1290-$D1290))/1000,0)</f>
        <v>0</v>
      </c>
      <c r="H1409" s="210">
        <f>IF($B1287&lt;&gt;"",H1408*(VLOOKUP($B1287,Production!$G4:$R53,10)*(1+VLOOKUP($B1287,Production!$G4:$S53,11))^(H1290-$D1290))/1000,0)</f>
        <v>0</v>
      </c>
      <c r="I1409" s="210">
        <f>IF($B1287&lt;&gt;"",I1408*(VLOOKUP($B1287,Production!$G4:$R53,10)*(1+VLOOKUP($B1287,Production!$G4:$S53,11))^(I1290-$D1290))/1000,0)</f>
        <v>0</v>
      </c>
      <c r="J1409" s="210">
        <f>IF($B1287&lt;&gt;"",J1408*(VLOOKUP($B1287,Production!$G4:$R53,10)*(1+VLOOKUP($B1287,Production!$G4:$S53,11))^(J1290-$D1290))/1000,0)</f>
        <v>0</v>
      </c>
      <c r="K1409" s="210">
        <f>IF($B1287&lt;&gt;"",K1408*(VLOOKUP($B1287,Production!$G4:$R53,10)*(1+VLOOKUP($B1287,Production!$G4:$S53,11))^(K1290-$D1290))/1000,0)</f>
        <v>0</v>
      </c>
      <c r="L1409" s="210">
        <f>IF($B1287&lt;&gt;"",L1408*(VLOOKUP($B1287,Production!$G4:$R53,10)*(1+VLOOKUP($B1287,Production!$G4:$S53,11))^(L1290-$D1290))/1000,0)</f>
        <v>0</v>
      </c>
      <c r="M1409" s="210">
        <f>IF($B1287&lt;&gt;"",M1408*(VLOOKUP($B1287,Production!$G4:$R53,10)*(1+VLOOKUP($B1287,Production!$G4:$S53,11))^(M1290-$D1290))/1000,0)</f>
        <v>0</v>
      </c>
      <c r="N1409" s="210">
        <f>IF($B1287&lt;&gt;"",N1408*(VLOOKUP($B1287,Production!$G4:$R53,10)*(1+VLOOKUP($B1287,Production!$G4:$S53,11))^(N1290-$D1290))/1000,0)</f>
        <v>0</v>
      </c>
      <c r="O1409" s="210">
        <f>IF($B1287&lt;&gt;"",O1408*(VLOOKUP($B1287,Production!$G4:$R53,10)*(1+VLOOKUP($B1287,Production!$G4:$S53,11))^(O1290-$D1290))/1000,0)</f>
        <v>0</v>
      </c>
      <c r="P1409" s="210">
        <f>IF($B1287&lt;&gt;"",P1408*(VLOOKUP($B1287,Production!$G4:$R53,10)*(1+VLOOKUP($B1287,Production!$G4:$S53,11))^(P1290-$D1290))/1000,0)</f>
        <v>0</v>
      </c>
      <c r="Q1409" s="210">
        <f>IF($B1287&lt;&gt;"",Q1408*(VLOOKUP($B1287,Production!$G4:$R53,10)*(1+VLOOKUP($B1287,Production!$G4:$S53,11))^(Q1290-$D1290))/1000,0)</f>
        <v>0</v>
      </c>
      <c r="R1409" s="210">
        <f>IF($B1287&lt;&gt;"",R1408*(VLOOKUP($B1287,Production!$G4:$R53,10)*(1+VLOOKUP($B1287,Production!$G4:$S53,11))^(R1290-$D1290))/1000,0)</f>
        <v>0</v>
      </c>
    </row>
    <row r="1410" spans="1:18" hidden="1" outlineLevel="1" x14ac:dyDescent="0.35">
      <c r="A1410" s="212" t="s">
        <v>653</v>
      </c>
      <c r="B1410" s="212"/>
      <c r="C1410" s="43"/>
      <c r="D1410" s="231"/>
      <c r="E1410" s="231"/>
      <c r="F1410" s="231"/>
      <c r="G1410" s="231"/>
      <c r="H1410" s="231"/>
      <c r="I1410" s="231"/>
      <c r="J1410" s="231"/>
      <c r="K1410" s="231"/>
      <c r="L1410" s="231"/>
      <c r="M1410" s="231"/>
      <c r="N1410" s="231"/>
      <c r="O1410" s="231"/>
      <c r="P1410" s="231"/>
      <c r="Q1410" s="231"/>
      <c r="R1410" s="231"/>
    </row>
    <row r="1411" spans="1:18" hidden="1" outlineLevel="1" x14ac:dyDescent="0.35">
      <c r="A1411" s="212" t="s">
        <v>654</v>
      </c>
      <c r="B1411" s="212"/>
      <c r="C1411" s="43"/>
      <c r="D1411" s="231"/>
      <c r="E1411" s="231"/>
      <c r="F1411" s="231"/>
      <c r="G1411" s="231"/>
      <c r="H1411" s="231"/>
      <c r="I1411" s="231"/>
      <c r="J1411" s="231"/>
      <c r="K1411" s="231"/>
      <c r="L1411" s="231"/>
      <c r="M1411" s="231"/>
      <c r="N1411" s="231"/>
      <c r="O1411" s="231"/>
      <c r="P1411" s="231"/>
      <c r="Q1411" s="231"/>
      <c r="R1411" s="231"/>
    </row>
    <row r="1412" spans="1:18" hidden="1" outlineLevel="1" x14ac:dyDescent="0.35">
      <c r="A1412" s="211" t="s">
        <v>655</v>
      </c>
      <c r="B1412" s="209"/>
      <c r="C1412" s="209"/>
      <c r="D1412" s="210">
        <f t="shared" ref="D1412:R1412" si="120">D1407+D1409+D1410+D1411</f>
        <v>0</v>
      </c>
      <c r="E1412" s="210">
        <f t="shared" si="120"/>
        <v>0</v>
      </c>
      <c r="F1412" s="210">
        <f t="shared" si="120"/>
        <v>0</v>
      </c>
      <c r="G1412" s="210">
        <f t="shared" si="120"/>
        <v>0</v>
      </c>
      <c r="H1412" s="210">
        <f t="shared" si="120"/>
        <v>0</v>
      </c>
      <c r="I1412" s="210">
        <f t="shared" si="120"/>
        <v>0</v>
      </c>
      <c r="J1412" s="210">
        <f t="shared" si="120"/>
        <v>0</v>
      </c>
      <c r="K1412" s="210">
        <f t="shared" si="120"/>
        <v>0</v>
      </c>
      <c r="L1412" s="210">
        <f t="shared" si="120"/>
        <v>0</v>
      </c>
      <c r="M1412" s="210">
        <f t="shared" si="120"/>
        <v>0</v>
      </c>
      <c r="N1412" s="210">
        <f t="shared" si="120"/>
        <v>0</v>
      </c>
      <c r="O1412" s="210">
        <f t="shared" si="120"/>
        <v>0</v>
      </c>
      <c r="P1412" s="210">
        <f t="shared" si="120"/>
        <v>0</v>
      </c>
      <c r="Q1412" s="210">
        <f t="shared" si="120"/>
        <v>0</v>
      </c>
      <c r="R1412" s="210">
        <f t="shared" si="120"/>
        <v>0</v>
      </c>
    </row>
    <row r="1413" spans="1:18" hidden="1" outlineLevel="1" x14ac:dyDescent="0.35"/>
    <row r="1414" spans="1:18" hidden="1" outlineLevel="1" x14ac:dyDescent="0.35">
      <c r="A1414" s="209" t="s">
        <v>656</v>
      </c>
      <c r="B1414" s="209"/>
      <c r="C1414" s="209"/>
      <c r="D1414" s="210">
        <f t="shared" ref="D1414:R1414" si="121">D1404-D1412</f>
        <v>0</v>
      </c>
      <c r="E1414" s="210">
        <f t="shared" si="121"/>
        <v>0</v>
      </c>
      <c r="F1414" s="210">
        <f t="shared" si="121"/>
        <v>0</v>
      </c>
      <c r="G1414" s="210">
        <f t="shared" si="121"/>
        <v>0</v>
      </c>
      <c r="H1414" s="210">
        <f t="shared" si="121"/>
        <v>0</v>
      </c>
      <c r="I1414" s="210">
        <f t="shared" si="121"/>
        <v>0</v>
      </c>
      <c r="J1414" s="210">
        <f t="shared" si="121"/>
        <v>0</v>
      </c>
      <c r="K1414" s="210">
        <f t="shared" si="121"/>
        <v>0</v>
      </c>
      <c r="L1414" s="210">
        <f t="shared" si="121"/>
        <v>0</v>
      </c>
      <c r="M1414" s="210">
        <f t="shared" si="121"/>
        <v>0</v>
      </c>
      <c r="N1414" s="210">
        <f t="shared" si="121"/>
        <v>0</v>
      </c>
      <c r="O1414" s="210">
        <f t="shared" si="121"/>
        <v>0</v>
      </c>
      <c r="P1414" s="210">
        <f t="shared" si="121"/>
        <v>0</v>
      </c>
      <c r="Q1414" s="210">
        <f t="shared" si="121"/>
        <v>0</v>
      </c>
      <c r="R1414" s="210">
        <f t="shared" si="121"/>
        <v>0</v>
      </c>
    </row>
    <row r="1415" spans="1:18" hidden="1" outlineLevel="1" x14ac:dyDescent="0.35"/>
    <row r="1416" spans="1:18" hidden="1" outlineLevel="1" x14ac:dyDescent="0.35">
      <c r="A1416" s="43" t="s">
        <v>657</v>
      </c>
      <c r="B1416" s="43"/>
      <c r="C1416" s="43"/>
      <c r="D1416" s="231"/>
      <c r="E1416" s="231"/>
      <c r="F1416" s="231"/>
      <c r="G1416" s="231"/>
      <c r="H1416" s="231"/>
      <c r="I1416" s="231"/>
      <c r="J1416" s="231"/>
      <c r="K1416" s="231"/>
      <c r="L1416" s="231"/>
      <c r="M1416" s="231"/>
      <c r="N1416" s="231"/>
      <c r="O1416" s="231"/>
      <c r="P1416" s="231"/>
      <c r="Q1416" s="231"/>
      <c r="R1416" s="231"/>
    </row>
    <row r="1417" spans="1:18" hidden="1" outlineLevel="1" x14ac:dyDescent="0.35"/>
    <row r="1418" spans="1:18" hidden="1" outlineLevel="1" x14ac:dyDescent="0.35">
      <c r="A1418" s="209" t="s">
        <v>658</v>
      </c>
      <c r="B1418" s="209"/>
      <c r="C1418" s="209"/>
      <c r="D1418" s="210">
        <f t="shared" ref="D1418:R1418" si="122">D1414-D1416</f>
        <v>0</v>
      </c>
      <c r="E1418" s="210">
        <f t="shared" si="122"/>
        <v>0</v>
      </c>
      <c r="F1418" s="210">
        <f t="shared" si="122"/>
        <v>0</v>
      </c>
      <c r="G1418" s="210">
        <f t="shared" si="122"/>
        <v>0</v>
      </c>
      <c r="H1418" s="210">
        <f t="shared" si="122"/>
        <v>0</v>
      </c>
      <c r="I1418" s="210">
        <f t="shared" si="122"/>
        <v>0</v>
      </c>
      <c r="J1418" s="210">
        <f t="shared" si="122"/>
        <v>0</v>
      </c>
      <c r="K1418" s="210">
        <f t="shared" si="122"/>
        <v>0</v>
      </c>
      <c r="L1418" s="210">
        <f t="shared" si="122"/>
        <v>0</v>
      </c>
      <c r="M1418" s="210">
        <f t="shared" si="122"/>
        <v>0</v>
      </c>
      <c r="N1418" s="210">
        <f t="shared" si="122"/>
        <v>0</v>
      </c>
      <c r="O1418" s="210">
        <f t="shared" si="122"/>
        <v>0</v>
      </c>
      <c r="P1418" s="210">
        <f t="shared" si="122"/>
        <v>0</v>
      </c>
      <c r="Q1418" s="210">
        <f t="shared" si="122"/>
        <v>0</v>
      </c>
      <c r="R1418" s="210">
        <f t="shared" si="122"/>
        <v>0</v>
      </c>
    </row>
    <row r="1419" spans="1:18" hidden="1" outlineLevel="1" x14ac:dyDescent="0.35">
      <c r="A1419" s="209" t="s">
        <v>659</v>
      </c>
      <c r="B1419" s="209"/>
      <c r="C1419" s="209"/>
      <c r="D1419" s="210">
        <f t="shared" ref="D1419:R1419" si="123">$B1288*D1418</f>
        <v>0</v>
      </c>
      <c r="E1419" s="210">
        <f t="shared" si="123"/>
        <v>0</v>
      </c>
      <c r="F1419" s="210">
        <f t="shared" si="123"/>
        <v>0</v>
      </c>
      <c r="G1419" s="210">
        <f t="shared" si="123"/>
        <v>0</v>
      </c>
      <c r="H1419" s="210">
        <f t="shared" si="123"/>
        <v>0</v>
      </c>
      <c r="I1419" s="210">
        <f t="shared" si="123"/>
        <v>0</v>
      </c>
      <c r="J1419" s="210">
        <f t="shared" si="123"/>
        <v>0</v>
      </c>
      <c r="K1419" s="210">
        <f t="shared" si="123"/>
        <v>0</v>
      </c>
      <c r="L1419" s="210">
        <f t="shared" si="123"/>
        <v>0</v>
      </c>
      <c r="M1419" s="210">
        <f t="shared" si="123"/>
        <v>0</v>
      </c>
      <c r="N1419" s="210">
        <f t="shared" si="123"/>
        <v>0</v>
      </c>
      <c r="O1419" s="210">
        <f t="shared" si="123"/>
        <v>0</v>
      </c>
      <c r="P1419" s="210">
        <f t="shared" si="123"/>
        <v>0</v>
      </c>
      <c r="Q1419" s="210">
        <f t="shared" si="123"/>
        <v>0</v>
      </c>
      <c r="R1419" s="210">
        <f t="shared" si="123"/>
        <v>0</v>
      </c>
    </row>
    <row r="1420" spans="1:18" hidden="1" outlineLevel="1" x14ac:dyDescent="0.35"/>
    <row r="1421" spans="1:18" hidden="1" outlineLevel="1" x14ac:dyDescent="0.35">
      <c r="A1421" s="209" t="s">
        <v>660</v>
      </c>
      <c r="B1421" s="209"/>
      <c r="C1421" s="209"/>
      <c r="D1421" s="210">
        <f t="shared" ref="D1421:R1421" si="124">D1418-D1419</f>
        <v>0</v>
      </c>
      <c r="E1421" s="210">
        <f t="shared" si="124"/>
        <v>0</v>
      </c>
      <c r="F1421" s="210">
        <f t="shared" si="124"/>
        <v>0</v>
      </c>
      <c r="G1421" s="210">
        <f t="shared" si="124"/>
        <v>0</v>
      </c>
      <c r="H1421" s="210">
        <f t="shared" si="124"/>
        <v>0</v>
      </c>
      <c r="I1421" s="210">
        <f t="shared" si="124"/>
        <v>0</v>
      </c>
      <c r="J1421" s="210">
        <f t="shared" si="124"/>
        <v>0</v>
      </c>
      <c r="K1421" s="210">
        <f t="shared" si="124"/>
        <v>0</v>
      </c>
      <c r="L1421" s="210">
        <f t="shared" si="124"/>
        <v>0</v>
      </c>
      <c r="M1421" s="210">
        <f t="shared" si="124"/>
        <v>0</v>
      </c>
      <c r="N1421" s="210">
        <f t="shared" si="124"/>
        <v>0</v>
      </c>
      <c r="O1421" s="210">
        <f t="shared" si="124"/>
        <v>0</v>
      </c>
      <c r="P1421" s="210">
        <f t="shared" si="124"/>
        <v>0</v>
      </c>
      <c r="Q1421" s="210">
        <f t="shared" si="124"/>
        <v>0</v>
      </c>
      <c r="R1421" s="210">
        <f t="shared" si="124"/>
        <v>0</v>
      </c>
    </row>
    <row r="1422" spans="1:18" hidden="1" outlineLevel="1" x14ac:dyDescent="0.35"/>
    <row r="1423" spans="1:18" hidden="1" outlineLevel="1" x14ac:dyDescent="0.35">
      <c r="A1423" s="208" t="s">
        <v>661</v>
      </c>
      <c r="B1423" s="208"/>
      <c r="C1423" s="207"/>
      <c r="D1423" s="202" t="e">
        <f>IRR(D1421:R1421)</f>
        <v>#NUM!</v>
      </c>
    </row>
    <row r="1424" spans="1:18" collapsed="1" x14ac:dyDescent="0.35"/>
    <row r="1426" spans="1:18" s="156" customFormat="1" x14ac:dyDescent="0.35">
      <c r="A1426" s="156" t="s">
        <v>671</v>
      </c>
    </row>
    <row r="1427" spans="1:18" hidden="1" outlineLevel="1" x14ac:dyDescent="0.35"/>
    <row r="1428" spans="1:18" hidden="1" outlineLevel="1" x14ac:dyDescent="0.35">
      <c r="A1428" s="204" t="s">
        <v>631</v>
      </c>
      <c r="B1428" s="195"/>
    </row>
    <row r="1429" spans="1:18" ht="15" hidden="1" outlineLevel="1" thickBot="1" x14ac:dyDescent="0.4">
      <c r="A1429" s="206" t="s">
        <v>632</v>
      </c>
      <c r="B1429" s="230"/>
    </row>
    <row r="1430" spans="1:18" hidden="1" outlineLevel="1" x14ac:dyDescent="0.35"/>
    <row r="1431" spans="1:18" hidden="1" outlineLevel="1" x14ac:dyDescent="0.35">
      <c r="A1431" s="43" t="s">
        <v>633</v>
      </c>
      <c r="B1431" s="43"/>
      <c r="C1431" s="210">
        <v>0</v>
      </c>
      <c r="D1431" s="210">
        <v>1</v>
      </c>
      <c r="E1431" s="210">
        <v>2</v>
      </c>
      <c r="F1431" s="210">
        <v>3</v>
      </c>
      <c r="G1431" s="210">
        <v>4</v>
      </c>
      <c r="H1431" s="210">
        <v>5</v>
      </c>
      <c r="I1431" s="210">
        <v>6</v>
      </c>
      <c r="J1431" s="210">
        <v>7</v>
      </c>
      <c r="K1431" s="210">
        <v>8</v>
      </c>
      <c r="L1431" s="210">
        <v>9</v>
      </c>
      <c r="M1431" s="210">
        <v>10</v>
      </c>
      <c r="N1431" s="210">
        <v>11</v>
      </c>
      <c r="O1431" s="210">
        <v>12</v>
      </c>
      <c r="P1431" s="210">
        <v>13</v>
      </c>
      <c r="Q1431" s="210">
        <v>14</v>
      </c>
      <c r="R1431" s="210">
        <v>15</v>
      </c>
    </row>
    <row r="1432" spans="1:18" hidden="1" outlineLevel="1" x14ac:dyDescent="0.35"/>
    <row r="1433" spans="1:18" hidden="1" outlineLevel="1" x14ac:dyDescent="0.35">
      <c r="A1433" s="43" t="s">
        <v>634</v>
      </c>
      <c r="B1433" s="43"/>
      <c r="C1433" s="231"/>
      <c r="D1433" s="231"/>
      <c r="E1433" s="231"/>
      <c r="F1433" s="231"/>
      <c r="G1433" s="231"/>
      <c r="H1433" s="231"/>
      <c r="I1433" s="231"/>
      <c r="J1433" s="231"/>
      <c r="K1433" s="231"/>
      <c r="L1433" s="231"/>
      <c r="M1433" s="231"/>
      <c r="N1433" s="231"/>
      <c r="O1433" s="231"/>
      <c r="P1433" s="231"/>
      <c r="Q1433" s="231"/>
      <c r="R1433" s="231"/>
    </row>
    <row r="1434" spans="1:18" hidden="1" outlineLevel="1" x14ac:dyDescent="0.35">
      <c r="A1434" s="43" t="s">
        <v>635</v>
      </c>
      <c r="B1434" s="43"/>
      <c r="C1434" s="231"/>
      <c r="D1434" s="231"/>
      <c r="E1434" s="231"/>
      <c r="F1434" s="231"/>
      <c r="G1434" s="231"/>
      <c r="H1434" s="231"/>
      <c r="I1434" s="231"/>
      <c r="J1434" s="231"/>
      <c r="K1434" s="231"/>
      <c r="L1434" s="231"/>
      <c r="M1434" s="231"/>
      <c r="N1434" s="231"/>
      <c r="O1434" s="231"/>
      <c r="P1434" s="231"/>
      <c r="Q1434" s="231"/>
      <c r="R1434" s="231"/>
    </row>
    <row r="1435" spans="1:18" hidden="1" outlineLevel="1" x14ac:dyDescent="0.35">
      <c r="A1435" s="43" t="s">
        <v>636</v>
      </c>
      <c r="B1435" s="43"/>
      <c r="C1435" s="231"/>
      <c r="D1435" s="231"/>
      <c r="E1435" s="231"/>
      <c r="F1435" s="231"/>
      <c r="G1435" s="231"/>
      <c r="H1435" s="231"/>
      <c r="I1435" s="231"/>
      <c r="J1435" s="231"/>
      <c r="K1435" s="231"/>
      <c r="L1435" s="231"/>
      <c r="M1435" s="231"/>
      <c r="N1435" s="231"/>
      <c r="O1435" s="231"/>
      <c r="P1435" s="231"/>
      <c r="Q1435" s="231"/>
      <c r="R1435" s="231"/>
    </row>
    <row r="1436" spans="1:18" hidden="1" outlineLevel="1" x14ac:dyDescent="0.35"/>
    <row r="1437" spans="1:18" hidden="1" outlineLevel="2" x14ac:dyDescent="0.35">
      <c r="A1437" s="209" t="str">
        <f>'Usages mobilité'!A4</f>
        <v>Usage mobilité n°1</v>
      </c>
      <c r="B1437" s="209" t="s">
        <v>637</v>
      </c>
      <c r="C1437" s="209"/>
      <c r="D1437" s="210">
        <f>IF(B$1428&lt;&gt;"",IF(B$1428='Usages mobilité'!BF4,'Usages mobilité'!BD4,0),0)</f>
        <v>0</v>
      </c>
      <c r="E1437" s="210">
        <f t="shared" ref="E1437:R1446" si="125">$D1437</f>
        <v>0</v>
      </c>
      <c r="F1437" s="210">
        <f t="shared" si="125"/>
        <v>0</v>
      </c>
      <c r="G1437" s="210">
        <f t="shared" si="125"/>
        <v>0</v>
      </c>
      <c r="H1437" s="210">
        <f t="shared" si="125"/>
        <v>0</v>
      </c>
      <c r="I1437" s="210">
        <f t="shared" si="125"/>
        <v>0</v>
      </c>
      <c r="J1437" s="210">
        <f t="shared" si="125"/>
        <v>0</v>
      </c>
      <c r="K1437" s="210">
        <f t="shared" si="125"/>
        <v>0</v>
      </c>
      <c r="L1437" s="210">
        <f t="shared" si="125"/>
        <v>0</v>
      </c>
      <c r="M1437" s="210">
        <f t="shared" si="125"/>
        <v>0</v>
      </c>
      <c r="N1437" s="210">
        <f t="shared" si="125"/>
        <v>0</v>
      </c>
      <c r="O1437" s="210">
        <f t="shared" si="125"/>
        <v>0</v>
      </c>
      <c r="P1437" s="210">
        <f t="shared" si="125"/>
        <v>0</v>
      </c>
      <c r="Q1437" s="210">
        <f t="shared" si="125"/>
        <v>0</v>
      </c>
      <c r="R1437" s="210">
        <f t="shared" si="125"/>
        <v>0</v>
      </c>
    </row>
    <row r="1438" spans="1:18" hidden="1" outlineLevel="2" x14ac:dyDescent="0.35">
      <c r="A1438" s="209" t="str">
        <f>'Usages mobilité'!A5</f>
        <v>Usage mobilité n°2</v>
      </c>
      <c r="B1438" s="209" t="s">
        <v>637</v>
      </c>
      <c r="C1438" s="209"/>
      <c r="D1438" s="210">
        <f>IF(B$1428&lt;&gt;"",IF(B$1428='Usages mobilité'!BF5,'Usages mobilité'!BD5,0),0)</f>
        <v>0</v>
      </c>
      <c r="E1438" s="210">
        <f t="shared" si="125"/>
        <v>0</v>
      </c>
      <c r="F1438" s="210">
        <f t="shared" si="125"/>
        <v>0</v>
      </c>
      <c r="G1438" s="210">
        <f t="shared" si="125"/>
        <v>0</v>
      </c>
      <c r="H1438" s="210">
        <f t="shared" si="125"/>
        <v>0</v>
      </c>
      <c r="I1438" s="210">
        <f t="shared" si="125"/>
        <v>0</v>
      </c>
      <c r="J1438" s="210">
        <f t="shared" si="125"/>
        <v>0</v>
      </c>
      <c r="K1438" s="210">
        <f t="shared" si="125"/>
        <v>0</v>
      </c>
      <c r="L1438" s="210">
        <f t="shared" si="125"/>
        <v>0</v>
      </c>
      <c r="M1438" s="210">
        <f t="shared" si="125"/>
        <v>0</v>
      </c>
      <c r="N1438" s="210">
        <f t="shared" si="125"/>
        <v>0</v>
      </c>
      <c r="O1438" s="210">
        <f t="shared" si="125"/>
        <v>0</v>
      </c>
      <c r="P1438" s="210">
        <f t="shared" si="125"/>
        <v>0</v>
      </c>
      <c r="Q1438" s="210">
        <f t="shared" si="125"/>
        <v>0</v>
      </c>
      <c r="R1438" s="210">
        <f t="shared" si="125"/>
        <v>0</v>
      </c>
    </row>
    <row r="1439" spans="1:18" hidden="1" outlineLevel="2" x14ac:dyDescent="0.35">
      <c r="A1439" s="209" t="str">
        <f>'Usages mobilité'!A6</f>
        <v>Usage mobilité n°3</v>
      </c>
      <c r="B1439" s="209" t="s">
        <v>637</v>
      </c>
      <c r="C1439" s="209"/>
      <c r="D1439" s="210">
        <f>IF(B$1428&lt;&gt;"",IF(B$1428='Usages mobilité'!BF6,'Usages mobilité'!BD6,0),0)</f>
        <v>0</v>
      </c>
      <c r="E1439" s="210">
        <f t="shared" si="125"/>
        <v>0</v>
      </c>
      <c r="F1439" s="210">
        <f t="shared" si="125"/>
        <v>0</v>
      </c>
      <c r="G1439" s="210">
        <f t="shared" si="125"/>
        <v>0</v>
      </c>
      <c r="H1439" s="210">
        <f t="shared" si="125"/>
        <v>0</v>
      </c>
      <c r="I1439" s="210">
        <f t="shared" si="125"/>
        <v>0</v>
      </c>
      <c r="J1439" s="210">
        <f t="shared" si="125"/>
        <v>0</v>
      </c>
      <c r="K1439" s="210">
        <f t="shared" si="125"/>
        <v>0</v>
      </c>
      <c r="L1439" s="210">
        <f t="shared" si="125"/>
        <v>0</v>
      </c>
      <c r="M1439" s="210">
        <f t="shared" si="125"/>
        <v>0</v>
      </c>
      <c r="N1439" s="210">
        <f t="shared" si="125"/>
        <v>0</v>
      </c>
      <c r="O1439" s="210">
        <f t="shared" si="125"/>
        <v>0</v>
      </c>
      <c r="P1439" s="210">
        <f t="shared" si="125"/>
        <v>0</v>
      </c>
      <c r="Q1439" s="210">
        <f t="shared" si="125"/>
        <v>0</v>
      </c>
      <c r="R1439" s="210">
        <f t="shared" si="125"/>
        <v>0</v>
      </c>
    </row>
    <row r="1440" spans="1:18" hidden="1" outlineLevel="2" x14ac:dyDescent="0.35">
      <c r="A1440" s="209" t="str">
        <f>'Usages mobilité'!A7</f>
        <v>Usage mobilité n°4</v>
      </c>
      <c r="B1440" s="209" t="s">
        <v>637</v>
      </c>
      <c r="C1440" s="209"/>
      <c r="D1440" s="210">
        <f>IF(B$1428&lt;&gt;"",IF(B$1428='Usages mobilité'!BF7,'Usages mobilité'!BD7,0),0)</f>
        <v>0</v>
      </c>
      <c r="E1440" s="210">
        <f t="shared" si="125"/>
        <v>0</v>
      </c>
      <c r="F1440" s="210">
        <f t="shared" si="125"/>
        <v>0</v>
      </c>
      <c r="G1440" s="210">
        <f t="shared" si="125"/>
        <v>0</v>
      </c>
      <c r="H1440" s="210">
        <f t="shared" si="125"/>
        <v>0</v>
      </c>
      <c r="I1440" s="210">
        <f t="shared" si="125"/>
        <v>0</v>
      </c>
      <c r="J1440" s="210">
        <f t="shared" si="125"/>
        <v>0</v>
      </c>
      <c r="K1440" s="210">
        <f t="shared" si="125"/>
        <v>0</v>
      </c>
      <c r="L1440" s="210">
        <f t="shared" si="125"/>
        <v>0</v>
      </c>
      <c r="M1440" s="210">
        <f t="shared" si="125"/>
        <v>0</v>
      </c>
      <c r="N1440" s="210">
        <f t="shared" si="125"/>
        <v>0</v>
      </c>
      <c r="O1440" s="210">
        <f t="shared" si="125"/>
        <v>0</v>
      </c>
      <c r="P1440" s="210">
        <f t="shared" si="125"/>
        <v>0</v>
      </c>
      <c r="Q1440" s="210">
        <f t="shared" si="125"/>
        <v>0</v>
      </c>
      <c r="R1440" s="210">
        <f t="shared" si="125"/>
        <v>0</v>
      </c>
    </row>
    <row r="1441" spans="1:18" hidden="1" outlineLevel="2" x14ac:dyDescent="0.35">
      <c r="A1441" s="209" t="str">
        <f>'Usages mobilité'!A8</f>
        <v>Usage mobilité n°5</v>
      </c>
      <c r="B1441" s="209" t="s">
        <v>637</v>
      </c>
      <c r="C1441" s="209"/>
      <c r="D1441" s="210">
        <f>IF(B$1428&lt;&gt;"",IF(B$1428='Usages mobilité'!BF8,'Usages mobilité'!BD8,0),0)</f>
        <v>0</v>
      </c>
      <c r="E1441" s="210">
        <f t="shared" si="125"/>
        <v>0</v>
      </c>
      <c r="F1441" s="210">
        <f t="shared" si="125"/>
        <v>0</v>
      </c>
      <c r="G1441" s="210">
        <f t="shared" si="125"/>
        <v>0</v>
      </c>
      <c r="H1441" s="210">
        <f t="shared" si="125"/>
        <v>0</v>
      </c>
      <c r="I1441" s="210">
        <f t="shared" si="125"/>
        <v>0</v>
      </c>
      <c r="J1441" s="210">
        <f t="shared" si="125"/>
        <v>0</v>
      </c>
      <c r="K1441" s="210">
        <f t="shared" si="125"/>
        <v>0</v>
      </c>
      <c r="L1441" s="210">
        <f t="shared" si="125"/>
        <v>0</v>
      </c>
      <c r="M1441" s="210">
        <f t="shared" si="125"/>
        <v>0</v>
      </c>
      <c r="N1441" s="210">
        <f t="shared" si="125"/>
        <v>0</v>
      </c>
      <c r="O1441" s="210">
        <f t="shared" si="125"/>
        <v>0</v>
      </c>
      <c r="P1441" s="210">
        <f t="shared" si="125"/>
        <v>0</v>
      </c>
      <c r="Q1441" s="210">
        <f t="shared" si="125"/>
        <v>0</v>
      </c>
      <c r="R1441" s="210">
        <f t="shared" si="125"/>
        <v>0</v>
      </c>
    </row>
    <row r="1442" spans="1:18" hidden="1" outlineLevel="2" x14ac:dyDescent="0.35">
      <c r="A1442" s="209" t="str">
        <f>'Usages mobilité'!A9</f>
        <v>Usage mobilité n°6</v>
      </c>
      <c r="B1442" s="209" t="s">
        <v>637</v>
      </c>
      <c r="C1442" s="209"/>
      <c r="D1442" s="210">
        <f>IF(B$1428&lt;&gt;"",IF(B$1428='Usages mobilité'!BF9,'Usages mobilité'!BD9,0),0)</f>
        <v>0</v>
      </c>
      <c r="E1442" s="210">
        <f t="shared" si="125"/>
        <v>0</v>
      </c>
      <c r="F1442" s="210">
        <f t="shared" si="125"/>
        <v>0</v>
      </c>
      <c r="G1442" s="210">
        <f t="shared" si="125"/>
        <v>0</v>
      </c>
      <c r="H1442" s="210">
        <f t="shared" si="125"/>
        <v>0</v>
      </c>
      <c r="I1442" s="210">
        <f t="shared" si="125"/>
        <v>0</v>
      </c>
      <c r="J1442" s="210">
        <f t="shared" si="125"/>
        <v>0</v>
      </c>
      <c r="K1442" s="210">
        <f t="shared" si="125"/>
        <v>0</v>
      </c>
      <c r="L1442" s="210">
        <f t="shared" si="125"/>
        <v>0</v>
      </c>
      <c r="M1442" s="210">
        <f t="shared" si="125"/>
        <v>0</v>
      </c>
      <c r="N1442" s="210">
        <f t="shared" si="125"/>
        <v>0</v>
      </c>
      <c r="O1442" s="210">
        <f t="shared" si="125"/>
        <v>0</v>
      </c>
      <c r="P1442" s="210">
        <f t="shared" si="125"/>
        <v>0</v>
      </c>
      <c r="Q1442" s="210">
        <f t="shared" si="125"/>
        <v>0</v>
      </c>
      <c r="R1442" s="210">
        <f t="shared" si="125"/>
        <v>0</v>
      </c>
    </row>
    <row r="1443" spans="1:18" hidden="1" outlineLevel="2" x14ac:dyDescent="0.35">
      <c r="A1443" s="209" t="str">
        <f>'Usages mobilité'!A10</f>
        <v>Usage mobilité n°7</v>
      </c>
      <c r="B1443" s="209" t="s">
        <v>637</v>
      </c>
      <c r="C1443" s="209"/>
      <c r="D1443" s="210">
        <f>IF(B$1428&lt;&gt;"",IF(B$1428='Usages mobilité'!BF10,'Usages mobilité'!BD10,0),0)</f>
        <v>0</v>
      </c>
      <c r="E1443" s="210">
        <f t="shared" si="125"/>
        <v>0</v>
      </c>
      <c r="F1443" s="210">
        <f t="shared" si="125"/>
        <v>0</v>
      </c>
      <c r="G1443" s="210">
        <f t="shared" si="125"/>
        <v>0</v>
      </c>
      <c r="H1443" s="210">
        <f t="shared" si="125"/>
        <v>0</v>
      </c>
      <c r="I1443" s="210">
        <f t="shared" si="125"/>
        <v>0</v>
      </c>
      <c r="J1443" s="210">
        <f t="shared" si="125"/>
        <v>0</v>
      </c>
      <c r="K1443" s="210">
        <f t="shared" si="125"/>
        <v>0</v>
      </c>
      <c r="L1443" s="210">
        <f t="shared" si="125"/>
        <v>0</v>
      </c>
      <c r="M1443" s="210">
        <f t="shared" si="125"/>
        <v>0</v>
      </c>
      <c r="N1443" s="210">
        <f t="shared" si="125"/>
        <v>0</v>
      </c>
      <c r="O1443" s="210">
        <f t="shared" si="125"/>
        <v>0</v>
      </c>
      <c r="P1443" s="210">
        <f t="shared" si="125"/>
        <v>0</v>
      </c>
      <c r="Q1443" s="210">
        <f t="shared" si="125"/>
        <v>0</v>
      </c>
      <c r="R1443" s="210">
        <f t="shared" si="125"/>
        <v>0</v>
      </c>
    </row>
    <row r="1444" spans="1:18" hidden="1" outlineLevel="2" x14ac:dyDescent="0.35">
      <c r="A1444" s="209" t="str">
        <f>'Usages mobilité'!A11</f>
        <v>Usage mobilité n°8</v>
      </c>
      <c r="B1444" s="209" t="s">
        <v>637</v>
      </c>
      <c r="C1444" s="209"/>
      <c r="D1444" s="210">
        <f>IF(B$1428&lt;&gt;"",IF(B$1428='Usages mobilité'!BF11,'Usages mobilité'!BD11,0),0)</f>
        <v>0</v>
      </c>
      <c r="E1444" s="210">
        <f t="shared" si="125"/>
        <v>0</v>
      </c>
      <c r="F1444" s="210">
        <f t="shared" si="125"/>
        <v>0</v>
      </c>
      <c r="G1444" s="210">
        <f t="shared" si="125"/>
        <v>0</v>
      </c>
      <c r="H1444" s="210">
        <f t="shared" si="125"/>
        <v>0</v>
      </c>
      <c r="I1444" s="210">
        <f t="shared" si="125"/>
        <v>0</v>
      </c>
      <c r="J1444" s="210">
        <f t="shared" si="125"/>
        <v>0</v>
      </c>
      <c r="K1444" s="210">
        <f t="shared" si="125"/>
        <v>0</v>
      </c>
      <c r="L1444" s="210">
        <f t="shared" si="125"/>
        <v>0</v>
      </c>
      <c r="M1444" s="210">
        <f t="shared" si="125"/>
        <v>0</v>
      </c>
      <c r="N1444" s="210">
        <f t="shared" si="125"/>
        <v>0</v>
      </c>
      <c r="O1444" s="210">
        <f t="shared" si="125"/>
        <v>0</v>
      </c>
      <c r="P1444" s="210">
        <f t="shared" si="125"/>
        <v>0</v>
      </c>
      <c r="Q1444" s="210">
        <f t="shared" si="125"/>
        <v>0</v>
      </c>
      <c r="R1444" s="210">
        <f t="shared" si="125"/>
        <v>0</v>
      </c>
    </row>
    <row r="1445" spans="1:18" hidden="1" outlineLevel="2" x14ac:dyDescent="0.35">
      <c r="A1445" s="209" t="str">
        <f>'Usages mobilité'!A12</f>
        <v>Usage mobilité n°9</v>
      </c>
      <c r="B1445" s="209" t="s">
        <v>637</v>
      </c>
      <c r="C1445" s="209"/>
      <c r="D1445" s="210">
        <f>IF(B$1428&lt;&gt;"",IF(B$1428='Usages mobilité'!BF12,'Usages mobilité'!BD12,0),0)</f>
        <v>0</v>
      </c>
      <c r="E1445" s="210">
        <f t="shared" si="125"/>
        <v>0</v>
      </c>
      <c r="F1445" s="210">
        <f t="shared" si="125"/>
        <v>0</v>
      </c>
      <c r="G1445" s="210">
        <f t="shared" si="125"/>
        <v>0</v>
      </c>
      <c r="H1445" s="210">
        <f t="shared" si="125"/>
        <v>0</v>
      </c>
      <c r="I1445" s="210">
        <f t="shared" si="125"/>
        <v>0</v>
      </c>
      <c r="J1445" s="210">
        <f t="shared" si="125"/>
        <v>0</v>
      </c>
      <c r="K1445" s="210">
        <f t="shared" si="125"/>
        <v>0</v>
      </c>
      <c r="L1445" s="210">
        <f t="shared" si="125"/>
        <v>0</v>
      </c>
      <c r="M1445" s="210">
        <f t="shared" si="125"/>
        <v>0</v>
      </c>
      <c r="N1445" s="210">
        <f t="shared" si="125"/>
        <v>0</v>
      </c>
      <c r="O1445" s="210">
        <f t="shared" si="125"/>
        <v>0</v>
      </c>
      <c r="P1445" s="210">
        <f t="shared" si="125"/>
        <v>0</v>
      </c>
      <c r="Q1445" s="210">
        <f t="shared" si="125"/>
        <v>0</v>
      </c>
      <c r="R1445" s="210">
        <f t="shared" si="125"/>
        <v>0</v>
      </c>
    </row>
    <row r="1446" spans="1:18" hidden="1" outlineLevel="2" x14ac:dyDescent="0.35">
      <c r="A1446" s="209" t="str">
        <f>'Usages mobilité'!A13</f>
        <v>Usage mobilité n°10</v>
      </c>
      <c r="B1446" s="209" t="s">
        <v>637</v>
      </c>
      <c r="C1446" s="209"/>
      <c r="D1446" s="210">
        <f>IF(B$1428&lt;&gt;"",IF(B$1428='Usages mobilité'!BF13,'Usages mobilité'!BD13,0),0)</f>
        <v>0</v>
      </c>
      <c r="E1446" s="210">
        <f t="shared" si="125"/>
        <v>0</v>
      </c>
      <c r="F1446" s="210">
        <f t="shared" si="125"/>
        <v>0</v>
      </c>
      <c r="G1446" s="210">
        <f t="shared" si="125"/>
        <v>0</v>
      </c>
      <c r="H1446" s="210">
        <f t="shared" si="125"/>
        <v>0</v>
      </c>
      <c r="I1446" s="210">
        <f t="shared" si="125"/>
        <v>0</v>
      </c>
      <c r="J1446" s="210">
        <f t="shared" si="125"/>
        <v>0</v>
      </c>
      <c r="K1446" s="210">
        <f t="shared" si="125"/>
        <v>0</v>
      </c>
      <c r="L1446" s="210">
        <f t="shared" si="125"/>
        <v>0</v>
      </c>
      <c r="M1446" s="210">
        <f t="shared" si="125"/>
        <v>0</v>
      </c>
      <c r="N1446" s="210">
        <f t="shared" si="125"/>
        <v>0</v>
      </c>
      <c r="O1446" s="210">
        <f t="shared" si="125"/>
        <v>0</v>
      </c>
      <c r="P1446" s="210">
        <f t="shared" si="125"/>
        <v>0</v>
      </c>
      <c r="Q1446" s="210">
        <f t="shared" si="125"/>
        <v>0</v>
      </c>
      <c r="R1446" s="210">
        <f t="shared" si="125"/>
        <v>0</v>
      </c>
    </row>
    <row r="1447" spans="1:18" hidden="1" outlineLevel="2" x14ac:dyDescent="0.35">
      <c r="A1447" s="209" t="str">
        <f>'Usages mobilité'!A14</f>
        <v>Usage mobilité n°11</v>
      </c>
      <c r="B1447" s="209" t="s">
        <v>637</v>
      </c>
      <c r="C1447" s="209"/>
      <c r="D1447" s="210">
        <f>IF(B$1428&lt;&gt;"",IF(B$1428='Usages mobilité'!BF14,'Usages mobilité'!BD14,0),0)</f>
        <v>0</v>
      </c>
      <c r="E1447" s="210">
        <f t="shared" ref="E1447:R1456" si="126">$D1447</f>
        <v>0</v>
      </c>
      <c r="F1447" s="210">
        <f t="shared" si="126"/>
        <v>0</v>
      </c>
      <c r="G1447" s="210">
        <f t="shared" si="126"/>
        <v>0</v>
      </c>
      <c r="H1447" s="210">
        <f t="shared" si="126"/>
        <v>0</v>
      </c>
      <c r="I1447" s="210">
        <f t="shared" si="126"/>
        <v>0</v>
      </c>
      <c r="J1447" s="210">
        <f t="shared" si="126"/>
        <v>0</v>
      </c>
      <c r="K1447" s="210">
        <f t="shared" si="126"/>
        <v>0</v>
      </c>
      <c r="L1447" s="210">
        <f t="shared" si="126"/>
        <v>0</v>
      </c>
      <c r="M1447" s="210">
        <f t="shared" si="126"/>
        <v>0</v>
      </c>
      <c r="N1447" s="210">
        <f t="shared" si="126"/>
        <v>0</v>
      </c>
      <c r="O1447" s="210">
        <f t="shared" si="126"/>
        <v>0</v>
      </c>
      <c r="P1447" s="210">
        <f t="shared" si="126"/>
        <v>0</v>
      </c>
      <c r="Q1447" s="210">
        <f t="shared" si="126"/>
        <v>0</v>
      </c>
      <c r="R1447" s="210">
        <f t="shared" si="126"/>
        <v>0</v>
      </c>
    </row>
    <row r="1448" spans="1:18" hidden="1" outlineLevel="2" x14ac:dyDescent="0.35">
      <c r="A1448" s="209" t="str">
        <f>'Usages mobilité'!A15</f>
        <v>Usage mobilité n°12</v>
      </c>
      <c r="B1448" s="209" t="s">
        <v>637</v>
      </c>
      <c r="C1448" s="209"/>
      <c r="D1448" s="210">
        <f>IF(B$1428&lt;&gt;"",IF(B$1428='Usages mobilité'!BF15,'Usages mobilité'!BD15,0),0)</f>
        <v>0</v>
      </c>
      <c r="E1448" s="210">
        <f t="shared" si="126"/>
        <v>0</v>
      </c>
      <c r="F1448" s="210">
        <f t="shared" si="126"/>
        <v>0</v>
      </c>
      <c r="G1448" s="210">
        <f t="shared" si="126"/>
        <v>0</v>
      </c>
      <c r="H1448" s="210">
        <f t="shared" si="126"/>
        <v>0</v>
      </c>
      <c r="I1448" s="210">
        <f t="shared" si="126"/>
        <v>0</v>
      </c>
      <c r="J1448" s="210">
        <f t="shared" si="126"/>
        <v>0</v>
      </c>
      <c r="K1448" s="210">
        <f t="shared" si="126"/>
        <v>0</v>
      </c>
      <c r="L1448" s="210">
        <f t="shared" si="126"/>
        <v>0</v>
      </c>
      <c r="M1448" s="210">
        <f t="shared" si="126"/>
        <v>0</v>
      </c>
      <c r="N1448" s="210">
        <f t="shared" si="126"/>
        <v>0</v>
      </c>
      <c r="O1448" s="210">
        <f t="shared" si="126"/>
        <v>0</v>
      </c>
      <c r="P1448" s="210">
        <f t="shared" si="126"/>
        <v>0</v>
      </c>
      <c r="Q1448" s="210">
        <f t="shared" si="126"/>
        <v>0</v>
      </c>
      <c r="R1448" s="210">
        <f t="shared" si="126"/>
        <v>0</v>
      </c>
    </row>
    <row r="1449" spans="1:18" hidden="1" outlineLevel="2" x14ac:dyDescent="0.35">
      <c r="A1449" s="209" t="str">
        <f>'Usages mobilité'!A16</f>
        <v>Usage mobilité n°13</v>
      </c>
      <c r="B1449" s="209" t="s">
        <v>637</v>
      </c>
      <c r="C1449" s="209"/>
      <c r="D1449" s="210">
        <f>IF(B$1428&lt;&gt;"",IF(B$1428='Usages mobilité'!BF16,'Usages mobilité'!BD16,0),0)</f>
        <v>0</v>
      </c>
      <c r="E1449" s="210">
        <f t="shared" si="126"/>
        <v>0</v>
      </c>
      <c r="F1449" s="210">
        <f t="shared" si="126"/>
        <v>0</v>
      </c>
      <c r="G1449" s="210">
        <f t="shared" si="126"/>
        <v>0</v>
      </c>
      <c r="H1449" s="210">
        <f t="shared" si="126"/>
        <v>0</v>
      </c>
      <c r="I1449" s="210">
        <f t="shared" si="126"/>
        <v>0</v>
      </c>
      <c r="J1449" s="210">
        <f t="shared" si="126"/>
        <v>0</v>
      </c>
      <c r="K1449" s="210">
        <f t="shared" si="126"/>
        <v>0</v>
      </c>
      <c r="L1449" s="210">
        <f t="shared" si="126"/>
        <v>0</v>
      </c>
      <c r="M1449" s="210">
        <f t="shared" si="126"/>
        <v>0</v>
      </c>
      <c r="N1449" s="210">
        <f t="shared" si="126"/>
        <v>0</v>
      </c>
      <c r="O1449" s="210">
        <f t="shared" si="126"/>
        <v>0</v>
      </c>
      <c r="P1449" s="210">
        <f t="shared" si="126"/>
        <v>0</v>
      </c>
      <c r="Q1449" s="210">
        <f t="shared" si="126"/>
        <v>0</v>
      </c>
      <c r="R1449" s="210">
        <f t="shared" si="126"/>
        <v>0</v>
      </c>
    </row>
    <row r="1450" spans="1:18" hidden="1" outlineLevel="2" x14ac:dyDescent="0.35">
      <c r="A1450" s="209" t="str">
        <f>'Usages mobilité'!A17</f>
        <v>Usage mobilité n°14</v>
      </c>
      <c r="B1450" s="209" t="s">
        <v>637</v>
      </c>
      <c r="C1450" s="209"/>
      <c r="D1450" s="210">
        <f>IF(B$1428&lt;&gt;"",IF(B$1428='Usages mobilité'!BF17,'Usages mobilité'!BD17,0),0)</f>
        <v>0</v>
      </c>
      <c r="E1450" s="210">
        <f t="shared" si="126"/>
        <v>0</v>
      </c>
      <c r="F1450" s="210">
        <f t="shared" si="126"/>
        <v>0</v>
      </c>
      <c r="G1450" s="210">
        <f t="shared" si="126"/>
        <v>0</v>
      </c>
      <c r="H1450" s="210">
        <f t="shared" si="126"/>
        <v>0</v>
      </c>
      <c r="I1450" s="210">
        <f t="shared" si="126"/>
        <v>0</v>
      </c>
      <c r="J1450" s="210">
        <f t="shared" si="126"/>
        <v>0</v>
      </c>
      <c r="K1450" s="210">
        <f t="shared" si="126"/>
        <v>0</v>
      </c>
      <c r="L1450" s="210">
        <f t="shared" si="126"/>
        <v>0</v>
      </c>
      <c r="M1450" s="210">
        <f t="shared" si="126"/>
        <v>0</v>
      </c>
      <c r="N1450" s="210">
        <f t="shared" si="126"/>
        <v>0</v>
      </c>
      <c r="O1450" s="210">
        <f t="shared" si="126"/>
        <v>0</v>
      </c>
      <c r="P1450" s="210">
        <f t="shared" si="126"/>
        <v>0</v>
      </c>
      <c r="Q1450" s="210">
        <f t="shared" si="126"/>
        <v>0</v>
      </c>
      <c r="R1450" s="210">
        <f t="shared" si="126"/>
        <v>0</v>
      </c>
    </row>
    <row r="1451" spans="1:18" hidden="1" outlineLevel="2" x14ac:dyDescent="0.35">
      <c r="A1451" s="209" t="str">
        <f>'Usages mobilité'!A18</f>
        <v>Usage mobilité n°15</v>
      </c>
      <c r="B1451" s="209" t="s">
        <v>637</v>
      </c>
      <c r="C1451" s="209"/>
      <c r="D1451" s="210">
        <f>IF(B$1428&lt;&gt;"",IF(B$1428='Usages mobilité'!BF18,'Usages mobilité'!BD18,0),0)</f>
        <v>0</v>
      </c>
      <c r="E1451" s="210">
        <f t="shared" si="126"/>
        <v>0</v>
      </c>
      <c r="F1451" s="210">
        <f t="shared" si="126"/>
        <v>0</v>
      </c>
      <c r="G1451" s="210">
        <f t="shared" si="126"/>
        <v>0</v>
      </c>
      <c r="H1451" s="210">
        <f t="shared" si="126"/>
        <v>0</v>
      </c>
      <c r="I1451" s="210">
        <f t="shared" si="126"/>
        <v>0</v>
      </c>
      <c r="J1451" s="210">
        <f t="shared" si="126"/>
        <v>0</v>
      </c>
      <c r="K1451" s="210">
        <f t="shared" si="126"/>
        <v>0</v>
      </c>
      <c r="L1451" s="210">
        <f t="shared" si="126"/>
        <v>0</v>
      </c>
      <c r="M1451" s="210">
        <f t="shared" si="126"/>
        <v>0</v>
      </c>
      <c r="N1451" s="210">
        <f t="shared" si="126"/>
        <v>0</v>
      </c>
      <c r="O1451" s="210">
        <f t="shared" si="126"/>
        <v>0</v>
      </c>
      <c r="P1451" s="210">
        <f t="shared" si="126"/>
        <v>0</v>
      </c>
      <c r="Q1451" s="210">
        <f t="shared" si="126"/>
        <v>0</v>
      </c>
      <c r="R1451" s="210">
        <f t="shared" si="126"/>
        <v>0</v>
      </c>
    </row>
    <row r="1452" spans="1:18" hidden="1" outlineLevel="2" x14ac:dyDescent="0.35">
      <c r="A1452" s="209" t="str">
        <f>'Usages mobilité'!A19</f>
        <v>Usage mobilité n°16</v>
      </c>
      <c r="B1452" s="209" t="s">
        <v>637</v>
      </c>
      <c r="C1452" s="209"/>
      <c r="D1452" s="210">
        <f>IF(B$1428&lt;&gt;"",IF(B$1428='Usages mobilité'!BF19,'Usages mobilité'!BD19,0),0)</f>
        <v>0</v>
      </c>
      <c r="E1452" s="210">
        <f t="shared" si="126"/>
        <v>0</v>
      </c>
      <c r="F1452" s="210">
        <f t="shared" si="126"/>
        <v>0</v>
      </c>
      <c r="G1452" s="210">
        <f t="shared" si="126"/>
        <v>0</v>
      </c>
      <c r="H1452" s="210">
        <f t="shared" si="126"/>
        <v>0</v>
      </c>
      <c r="I1452" s="210">
        <f t="shared" si="126"/>
        <v>0</v>
      </c>
      <c r="J1452" s="210">
        <f t="shared" si="126"/>
        <v>0</v>
      </c>
      <c r="K1452" s="210">
        <f t="shared" si="126"/>
        <v>0</v>
      </c>
      <c r="L1452" s="210">
        <f t="shared" si="126"/>
        <v>0</v>
      </c>
      <c r="M1452" s="210">
        <f t="shared" si="126"/>
        <v>0</v>
      </c>
      <c r="N1452" s="210">
        <f t="shared" si="126"/>
        <v>0</v>
      </c>
      <c r="O1452" s="210">
        <f t="shared" si="126"/>
        <v>0</v>
      </c>
      <c r="P1452" s="210">
        <f t="shared" si="126"/>
        <v>0</v>
      </c>
      <c r="Q1452" s="210">
        <f t="shared" si="126"/>
        <v>0</v>
      </c>
      <c r="R1452" s="210">
        <f t="shared" si="126"/>
        <v>0</v>
      </c>
    </row>
    <row r="1453" spans="1:18" hidden="1" outlineLevel="2" x14ac:dyDescent="0.35">
      <c r="A1453" s="209" t="str">
        <f>'Usages mobilité'!A20</f>
        <v>Usage mobilité n°17</v>
      </c>
      <c r="B1453" s="209" t="s">
        <v>637</v>
      </c>
      <c r="C1453" s="209"/>
      <c r="D1453" s="210">
        <f>IF(B$1428&lt;&gt;"",IF(B$1428='Usages mobilité'!BF20,'Usages mobilité'!BD20,0),0)</f>
        <v>0</v>
      </c>
      <c r="E1453" s="210">
        <f t="shared" si="126"/>
        <v>0</v>
      </c>
      <c r="F1453" s="210">
        <f t="shared" si="126"/>
        <v>0</v>
      </c>
      <c r="G1453" s="210">
        <f t="shared" si="126"/>
        <v>0</v>
      </c>
      <c r="H1453" s="210">
        <f t="shared" si="126"/>
        <v>0</v>
      </c>
      <c r="I1453" s="210">
        <f t="shared" si="126"/>
        <v>0</v>
      </c>
      <c r="J1453" s="210">
        <f t="shared" si="126"/>
        <v>0</v>
      </c>
      <c r="K1453" s="210">
        <f t="shared" si="126"/>
        <v>0</v>
      </c>
      <c r="L1453" s="210">
        <f t="shared" si="126"/>
        <v>0</v>
      </c>
      <c r="M1453" s="210">
        <f t="shared" si="126"/>
        <v>0</v>
      </c>
      <c r="N1453" s="210">
        <f t="shared" si="126"/>
        <v>0</v>
      </c>
      <c r="O1453" s="210">
        <f t="shared" si="126"/>
        <v>0</v>
      </c>
      <c r="P1453" s="210">
        <f t="shared" si="126"/>
        <v>0</v>
      </c>
      <c r="Q1453" s="210">
        <f t="shared" si="126"/>
        <v>0</v>
      </c>
      <c r="R1453" s="210">
        <f t="shared" si="126"/>
        <v>0</v>
      </c>
    </row>
    <row r="1454" spans="1:18" hidden="1" outlineLevel="2" x14ac:dyDescent="0.35">
      <c r="A1454" s="209" t="str">
        <f>'Usages mobilité'!A21</f>
        <v>Usage mobilité n°18</v>
      </c>
      <c r="B1454" s="209" t="s">
        <v>637</v>
      </c>
      <c r="C1454" s="209"/>
      <c r="D1454" s="210">
        <f>IF(B$1428&lt;&gt;"",IF(B$1428='Usages mobilité'!BF21,'Usages mobilité'!BD21,0),0)</f>
        <v>0</v>
      </c>
      <c r="E1454" s="210">
        <f t="shared" si="126"/>
        <v>0</v>
      </c>
      <c r="F1454" s="210">
        <f t="shared" si="126"/>
        <v>0</v>
      </c>
      <c r="G1454" s="210">
        <f t="shared" si="126"/>
        <v>0</v>
      </c>
      <c r="H1454" s="210">
        <f t="shared" si="126"/>
        <v>0</v>
      </c>
      <c r="I1454" s="210">
        <f t="shared" si="126"/>
        <v>0</v>
      </c>
      <c r="J1454" s="210">
        <f t="shared" si="126"/>
        <v>0</v>
      </c>
      <c r="K1454" s="210">
        <f t="shared" si="126"/>
        <v>0</v>
      </c>
      <c r="L1454" s="210">
        <f t="shared" si="126"/>
        <v>0</v>
      </c>
      <c r="M1454" s="210">
        <f t="shared" si="126"/>
        <v>0</v>
      </c>
      <c r="N1454" s="210">
        <f t="shared" si="126"/>
        <v>0</v>
      </c>
      <c r="O1454" s="210">
        <f t="shared" si="126"/>
        <v>0</v>
      </c>
      <c r="P1454" s="210">
        <f t="shared" si="126"/>
        <v>0</v>
      </c>
      <c r="Q1454" s="210">
        <f t="shared" si="126"/>
        <v>0</v>
      </c>
      <c r="R1454" s="210">
        <f t="shared" si="126"/>
        <v>0</v>
      </c>
    </row>
    <row r="1455" spans="1:18" hidden="1" outlineLevel="2" x14ac:dyDescent="0.35">
      <c r="A1455" s="209" t="str">
        <f>'Usages mobilité'!A22</f>
        <v>Usage mobilité n°19</v>
      </c>
      <c r="B1455" s="209" t="s">
        <v>637</v>
      </c>
      <c r="C1455" s="209"/>
      <c r="D1455" s="210">
        <f>IF(B$1428&lt;&gt;"",IF(B$1428='Usages mobilité'!BF22,'Usages mobilité'!BD22,0),0)</f>
        <v>0</v>
      </c>
      <c r="E1455" s="210">
        <f t="shared" si="126"/>
        <v>0</v>
      </c>
      <c r="F1455" s="210">
        <f t="shared" si="126"/>
        <v>0</v>
      </c>
      <c r="G1455" s="210">
        <f t="shared" si="126"/>
        <v>0</v>
      </c>
      <c r="H1455" s="210">
        <f t="shared" si="126"/>
        <v>0</v>
      </c>
      <c r="I1455" s="210">
        <f t="shared" si="126"/>
        <v>0</v>
      </c>
      <c r="J1455" s="210">
        <f t="shared" si="126"/>
        <v>0</v>
      </c>
      <c r="K1455" s="210">
        <f t="shared" si="126"/>
        <v>0</v>
      </c>
      <c r="L1455" s="210">
        <f t="shared" si="126"/>
        <v>0</v>
      </c>
      <c r="M1455" s="210">
        <f t="shared" si="126"/>
        <v>0</v>
      </c>
      <c r="N1455" s="210">
        <f t="shared" si="126"/>
        <v>0</v>
      </c>
      <c r="O1455" s="210">
        <f t="shared" si="126"/>
        <v>0</v>
      </c>
      <c r="P1455" s="210">
        <f t="shared" si="126"/>
        <v>0</v>
      </c>
      <c r="Q1455" s="210">
        <f t="shared" si="126"/>
        <v>0</v>
      </c>
      <c r="R1455" s="210">
        <f t="shared" si="126"/>
        <v>0</v>
      </c>
    </row>
    <row r="1456" spans="1:18" hidden="1" outlineLevel="2" x14ac:dyDescent="0.35">
      <c r="A1456" s="209" t="str">
        <f>'Usages mobilité'!A23</f>
        <v>Usage mobilité n°20</v>
      </c>
      <c r="B1456" s="209" t="s">
        <v>637</v>
      </c>
      <c r="C1456" s="209"/>
      <c r="D1456" s="210">
        <f>IF(B$1428&lt;&gt;"",IF(B$1428='Usages mobilité'!BF23,'Usages mobilité'!BD23,0),0)</f>
        <v>0</v>
      </c>
      <c r="E1456" s="210">
        <f t="shared" si="126"/>
        <v>0</v>
      </c>
      <c r="F1456" s="210">
        <f t="shared" si="126"/>
        <v>0</v>
      </c>
      <c r="G1456" s="210">
        <f t="shared" si="126"/>
        <v>0</v>
      </c>
      <c r="H1456" s="210">
        <f t="shared" si="126"/>
        <v>0</v>
      </c>
      <c r="I1456" s="210">
        <f t="shared" si="126"/>
        <v>0</v>
      </c>
      <c r="J1456" s="210">
        <f t="shared" si="126"/>
        <v>0</v>
      </c>
      <c r="K1456" s="210">
        <f t="shared" si="126"/>
        <v>0</v>
      </c>
      <c r="L1456" s="210">
        <f t="shared" si="126"/>
        <v>0</v>
      </c>
      <c r="M1456" s="210">
        <f t="shared" si="126"/>
        <v>0</v>
      </c>
      <c r="N1456" s="210">
        <f t="shared" si="126"/>
        <v>0</v>
      </c>
      <c r="O1456" s="210">
        <f t="shared" si="126"/>
        <v>0</v>
      </c>
      <c r="P1456" s="210">
        <f t="shared" si="126"/>
        <v>0</v>
      </c>
      <c r="Q1456" s="210">
        <f t="shared" si="126"/>
        <v>0</v>
      </c>
      <c r="R1456" s="210">
        <f t="shared" si="126"/>
        <v>0</v>
      </c>
    </row>
    <row r="1457" spans="1:18" hidden="1" outlineLevel="2" x14ac:dyDescent="0.35">
      <c r="A1457" s="209" t="str">
        <f>'Usages mobilité'!A24</f>
        <v>Usage mobilité n°21</v>
      </c>
      <c r="B1457" s="209" t="s">
        <v>637</v>
      </c>
      <c r="C1457" s="209"/>
      <c r="D1457" s="210">
        <f>IF(B$1428&lt;&gt;"",IF(B$1428='Usages mobilité'!BF24,'Usages mobilité'!BD24,0),0)</f>
        <v>0</v>
      </c>
      <c r="E1457" s="210">
        <f t="shared" ref="E1457:R1466" si="127">$D1457</f>
        <v>0</v>
      </c>
      <c r="F1457" s="210">
        <f t="shared" si="127"/>
        <v>0</v>
      </c>
      <c r="G1457" s="210">
        <f t="shared" si="127"/>
        <v>0</v>
      </c>
      <c r="H1457" s="210">
        <f t="shared" si="127"/>
        <v>0</v>
      </c>
      <c r="I1457" s="210">
        <f t="shared" si="127"/>
        <v>0</v>
      </c>
      <c r="J1457" s="210">
        <f t="shared" si="127"/>
        <v>0</v>
      </c>
      <c r="K1457" s="210">
        <f t="shared" si="127"/>
        <v>0</v>
      </c>
      <c r="L1457" s="210">
        <f t="shared" si="127"/>
        <v>0</v>
      </c>
      <c r="M1457" s="210">
        <f t="shared" si="127"/>
        <v>0</v>
      </c>
      <c r="N1457" s="210">
        <f t="shared" si="127"/>
        <v>0</v>
      </c>
      <c r="O1457" s="210">
        <f t="shared" si="127"/>
        <v>0</v>
      </c>
      <c r="P1457" s="210">
        <f t="shared" si="127"/>
        <v>0</v>
      </c>
      <c r="Q1457" s="210">
        <f t="shared" si="127"/>
        <v>0</v>
      </c>
      <c r="R1457" s="210">
        <f t="shared" si="127"/>
        <v>0</v>
      </c>
    </row>
    <row r="1458" spans="1:18" hidden="1" outlineLevel="2" x14ac:dyDescent="0.35">
      <c r="A1458" s="209" t="str">
        <f>'Usages mobilité'!A25</f>
        <v>Usage mobilité n°22</v>
      </c>
      <c r="B1458" s="209" t="s">
        <v>637</v>
      </c>
      <c r="C1458" s="209"/>
      <c r="D1458" s="210">
        <f>IF(B$1428&lt;&gt;"",IF(B$1428='Usages mobilité'!BF25,'Usages mobilité'!BD25,0),0)</f>
        <v>0</v>
      </c>
      <c r="E1458" s="210">
        <f t="shared" si="127"/>
        <v>0</v>
      </c>
      <c r="F1458" s="210">
        <f t="shared" si="127"/>
        <v>0</v>
      </c>
      <c r="G1458" s="210">
        <f t="shared" si="127"/>
        <v>0</v>
      </c>
      <c r="H1458" s="210">
        <f t="shared" si="127"/>
        <v>0</v>
      </c>
      <c r="I1458" s="210">
        <f t="shared" si="127"/>
        <v>0</v>
      </c>
      <c r="J1458" s="210">
        <f t="shared" si="127"/>
        <v>0</v>
      </c>
      <c r="K1458" s="210">
        <f t="shared" si="127"/>
        <v>0</v>
      </c>
      <c r="L1458" s="210">
        <f t="shared" si="127"/>
        <v>0</v>
      </c>
      <c r="M1458" s="210">
        <f t="shared" si="127"/>
        <v>0</v>
      </c>
      <c r="N1458" s="210">
        <f t="shared" si="127"/>
        <v>0</v>
      </c>
      <c r="O1458" s="210">
        <f t="shared" si="127"/>
        <v>0</v>
      </c>
      <c r="P1458" s="210">
        <f t="shared" si="127"/>
        <v>0</v>
      </c>
      <c r="Q1458" s="210">
        <f t="shared" si="127"/>
        <v>0</v>
      </c>
      <c r="R1458" s="210">
        <f t="shared" si="127"/>
        <v>0</v>
      </c>
    </row>
    <row r="1459" spans="1:18" hidden="1" outlineLevel="2" x14ac:dyDescent="0.35">
      <c r="A1459" s="209" t="str">
        <f>'Usages mobilité'!A26</f>
        <v>Usage mobilité n°23</v>
      </c>
      <c r="B1459" s="209" t="s">
        <v>637</v>
      </c>
      <c r="C1459" s="209"/>
      <c r="D1459" s="210">
        <f>IF(B$1428&lt;&gt;"",IF(B$1428='Usages mobilité'!BF26,'Usages mobilité'!BD26,0),0)</f>
        <v>0</v>
      </c>
      <c r="E1459" s="210">
        <f t="shared" si="127"/>
        <v>0</v>
      </c>
      <c r="F1459" s="210">
        <f t="shared" si="127"/>
        <v>0</v>
      </c>
      <c r="G1459" s="210">
        <f t="shared" si="127"/>
        <v>0</v>
      </c>
      <c r="H1459" s="210">
        <f t="shared" si="127"/>
        <v>0</v>
      </c>
      <c r="I1459" s="210">
        <f t="shared" si="127"/>
        <v>0</v>
      </c>
      <c r="J1459" s="210">
        <f t="shared" si="127"/>
        <v>0</v>
      </c>
      <c r="K1459" s="210">
        <f t="shared" si="127"/>
        <v>0</v>
      </c>
      <c r="L1459" s="210">
        <f t="shared" si="127"/>
        <v>0</v>
      </c>
      <c r="M1459" s="210">
        <f t="shared" si="127"/>
        <v>0</v>
      </c>
      <c r="N1459" s="210">
        <f t="shared" si="127"/>
        <v>0</v>
      </c>
      <c r="O1459" s="210">
        <f t="shared" si="127"/>
        <v>0</v>
      </c>
      <c r="P1459" s="210">
        <f t="shared" si="127"/>
        <v>0</v>
      </c>
      <c r="Q1459" s="210">
        <f t="shared" si="127"/>
        <v>0</v>
      </c>
      <c r="R1459" s="210">
        <f t="shared" si="127"/>
        <v>0</v>
      </c>
    </row>
    <row r="1460" spans="1:18" hidden="1" outlineLevel="2" x14ac:dyDescent="0.35">
      <c r="A1460" s="209" t="str">
        <f>'Usages mobilité'!A27</f>
        <v>Usage mobilité n°24</v>
      </c>
      <c r="B1460" s="209" t="s">
        <v>637</v>
      </c>
      <c r="C1460" s="209"/>
      <c r="D1460" s="210">
        <f>IF(B$1428&lt;&gt;"",IF(B$1428='Usages mobilité'!BF27,'Usages mobilité'!BD27,0),0)</f>
        <v>0</v>
      </c>
      <c r="E1460" s="210">
        <f t="shared" si="127"/>
        <v>0</v>
      </c>
      <c r="F1460" s="210">
        <f t="shared" si="127"/>
        <v>0</v>
      </c>
      <c r="G1460" s="210">
        <f t="shared" si="127"/>
        <v>0</v>
      </c>
      <c r="H1460" s="210">
        <f t="shared" si="127"/>
        <v>0</v>
      </c>
      <c r="I1460" s="210">
        <f t="shared" si="127"/>
        <v>0</v>
      </c>
      <c r="J1460" s="210">
        <f t="shared" si="127"/>
        <v>0</v>
      </c>
      <c r="K1460" s="210">
        <f t="shared" si="127"/>
        <v>0</v>
      </c>
      <c r="L1460" s="210">
        <f t="shared" si="127"/>
        <v>0</v>
      </c>
      <c r="M1460" s="210">
        <f t="shared" si="127"/>
        <v>0</v>
      </c>
      <c r="N1460" s="210">
        <f t="shared" si="127"/>
        <v>0</v>
      </c>
      <c r="O1460" s="210">
        <f t="shared" si="127"/>
        <v>0</v>
      </c>
      <c r="P1460" s="210">
        <f t="shared" si="127"/>
        <v>0</v>
      </c>
      <c r="Q1460" s="210">
        <f t="shared" si="127"/>
        <v>0</v>
      </c>
      <c r="R1460" s="210">
        <f t="shared" si="127"/>
        <v>0</v>
      </c>
    </row>
    <row r="1461" spans="1:18" hidden="1" outlineLevel="2" x14ac:dyDescent="0.35">
      <c r="A1461" s="209" t="str">
        <f>'Usages mobilité'!A28</f>
        <v>Usage mobilité n°25</v>
      </c>
      <c r="B1461" s="209" t="s">
        <v>637</v>
      </c>
      <c r="C1461" s="209"/>
      <c r="D1461" s="210">
        <f>IF(B$1428&lt;&gt;"",IF(B$1428='Usages mobilité'!BF28,'Usages mobilité'!BD28,0),0)</f>
        <v>0</v>
      </c>
      <c r="E1461" s="210">
        <f t="shared" si="127"/>
        <v>0</v>
      </c>
      <c r="F1461" s="210">
        <f t="shared" si="127"/>
        <v>0</v>
      </c>
      <c r="G1461" s="210">
        <f t="shared" si="127"/>
        <v>0</v>
      </c>
      <c r="H1461" s="210">
        <f t="shared" si="127"/>
        <v>0</v>
      </c>
      <c r="I1461" s="210">
        <f t="shared" si="127"/>
        <v>0</v>
      </c>
      <c r="J1461" s="210">
        <f t="shared" si="127"/>
        <v>0</v>
      </c>
      <c r="K1461" s="210">
        <f t="shared" si="127"/>
        <v>0</v>
      </c>
      <c r="L1461" s="210">
        <f t="shared" si="127"/>
        <v>0</v>
      </c>
      <c r="M1461" s="210">
        <f t="shared" si="127"/>
        <v>0</v>
      </c>
      <c r="N1461" s="210">
        <f t="shared" si="127"/>
        <v>0</v>
      </c>
      <c r="O1461" s="210">
        <f t="shared" si="127"/>
        <v>0</v>
      </c>
      <c r="P1461" s="210">
        <f t="shared" si="127"/>
        <v>0</v>
      </c>
      <c r="Q1461" s="210">
        <f t="shared" si="127"/>
        <v>0</v>
      </c>
      <c r="R1461" s="210">
        <f t="shared" si="127"/>
        <v>0</v>
      </c>
    </row>
    <row r="1462" spans="1:18" hidden="1" outlineLevel="2" x14ac:dyDescent="0.35">
      <c r="A1462" s="209" t="str">
        <f>'Usages mobilité'!A29</f>
        <v>Usage mobilité n°26</v>
      </c>
      <c r="B1462" s="209" t="s">
        <v>637</v>
      </c>
      <c r="C1462" s="209"/>
      <c r="D1462" s="210">
        <f>IF(B$1428&lt;&gt;"",IF(B$1428='Usages mobilité'!BF29,'Usages mobilité'!BD29,0),0)</f>
        <v>0</v>
      </c>
      <c r="E1462" s="210">
        <f t="shared" si="127"/>
        <v>0</v>
      </c>
      <c r="F1462" s="210">
        <f t="shared" si="127"/>
        <v>0</v>
      </c>
      <c r="G1462" s="210">
        <f t="shared" si="127"/>
        <v>0</v>
      </c>
      <c r="H1462" s="210">
        <f t="shared" si="127"/>
        <v>0</v>
      </c>
      <c r="I1462" s="210">
        <f t="shared" si="127"/>
        <v>0</v>
      </c>
      <c r="J1462" s="210">
        <f t="shared" si="127"/>
        <v>0</v>
      </c>
      <c r="K1462" s="210">
        <f t="shared" si="127"/>
        <v>0</v>
      </c>
      <c r="L1462" s="210">
        <f t="shared" si="127"/>
        <v>0</v>
      </c>
      <c r="M1462" s="210">
        <f t="shared" si="127"/>
        <v>0</v>
      </c>
      <c r="N1462" s="210">
        <f t="shared" si="127"/>
        <v>0</v>
      </c>
      <c r="O1462" s="210">
        <f t="shared" si="127"/>
        <v>0</v>
      </c>
      <c r="P1462" s="210">
        <f t="shared" si="127"/>
        <v>0</v>
      </c>
      <c r="Q1462" s="210">
        <f t="shared" si="127"/>
        <v>0</v>
      </c>
      <c r="R1462" s="210">
        <f t="shared" si="127"/>
        <v>0</v>
      </c>
    </row>
    <row r="1463" spans="1:18" hidden="1" outlineLevel="2" x14ac:dyDescent="0.35">
      <c r="A1463" s="209" t="str">
        <f>'Usages mobilité'!A30</f>
        <v>Usage mobilité n°27</v>
      </c>
      <c r="B1463" s="209" t="s">
        <v>637</v>
      </c>
      <c r="C1463" s="209"/>
      <c r="D1463" s="210">
        <f>IF(B$1428&lt;&gt;"",IF(B$1428='Usages mobilité'!BF30,'Usages mobilité'!BD30,0),0)</f>
        <v>0</v>
      </c>
      <c r="E1463" s="210">
        <f t="shared" si="127"/>
        <v>0</v>
      </c>
      <c r="F1463" s="210">
        <f t="shared" si="127"/>
        <v>0</v>
      </c>
      <c r="G1463" s="210">
        <f t="shared" si="127"/>
        <v>0</v>
      </c>
      <c r="H1463" s="210">
        <f t="shared" si="127"/>
        <v>0</v>
      </c>
      <c r="I1463" s="210">
        <f t="shared" si="127"/>
        <v>0</v>
      </c>
      <c r="J1463" s="210">
        <f t="shared" si="127"/>
        <v>0</v>
      </c>
      <c r="K1463" s="210">
        <f t="shared" si="127"/>
        <v>0</v>
      </c>
      <c r="L1463" s="210">
        <f t="shared" si="127"/>
        <v>0</v>
      </c>
      <c r="M1463" s="210">
        <f t="shared" si="127"/>
        <v>0</v>
      </c>
      <c r="N1463" s="210">
        <f t="shared" si="127"/>
        <v>0</v>
      </c>
      <c r="O1463" s="210">
        <f t="shared" si="127"/>
        <v>0</v>
      </c>
      <c r="P1463" s="210">
        <f t="shared" si="127"/>
        <v>0</v>
      </c>
      <c r="Q1463" s="210">
        <f t="shared" si="127"/>
        <v>0</v>
      </c>
      <c r="R1463" s="210">
        <f t="shared" si="127"/>
        <v>0</v>
      </c>
    </row>
    <row r="1464" spans="1:18" hidden="1" outlineLevel="2" x14ac:dyDescent="0.35">
      <c r="A1464" s="209" t="str">
        <f>'Usages mobilité'!A31</f>
        <v>Usage mobilité n°28</v>
      </c>
      <c r="B1464" s="209" t="s">
        <v>637</v>
      </c>
      <c r="C1464" s="209"/>
      <c r="D1464" s="210">
        <f>IF(B$1428&lt;&gt;"",IF(B$1428='Usages mobilité'!BF31,'Usages mobilité'!BD31,0),0)</f>
        <v>0</v>
      </c>
      <c r="E1464" s="210">
        <f t="shared" si="127"/>
        <v>0</v>
      </c>
      <c r="F1464" s="210">
        <f t="shared" si="127"/>
        <v>0</v>
      </c>
      <c r="G1464" s="210">
        <f t="shared" si="127"/>
        <v>0</v>
      </c>
      <c r="H1464" s="210">
        <f t="shared" si="127"/>
        <v>0</v>
      </c>
      <c r="I1464" s="210">
        <f t="shared" si="127"/>
        <v>0</v>
      </c>
      <c r="J1464" s="210">
        <f t="shared" si="127"/>
        <v>0</v>
      </c>
      <c r="K1464" s="210">
        <f t="shared" si="127"/>
        <v>0</v>
      </c>
      <c r="L1464" s="210">
        <f t="shared" si="127"/>
        <v>0</v>
      </c>
      <c r="M1464" s="210">
        <f t="shared" si="127"/>
        <v>0</v>
      </c>
      <c r="N1464" s="210">
        <f t="shared" si="127"/>
        <v>0</v>
      </c>
      <c r="O1464" s="210">
        <f t="shared" si="127"/>
        <v>0</v>
      </c>
      <c r="P1464" s="210">
        <f t="shared" si="127"/>
        <v>0</v>
      </c>
      <c r="Q1464" s="210">
        <f t="shared" si="127"/>
        <v>0</v>
      </c>
      <c r="R1464" s="210">
        <f t="shared" si="127"/>
        <v>0</v>
      </c>
    </row>
    <row r="1465" spans="1:18" hidden="1" outlineLevel="2" x14ac:dyDescent="0.35">
      <c r="A1465" s="209" t="str">
        <f>'Usages mobilité'!A32</f>
        <v>Usage mobilité n°29</v>
      </c>
      <c r="B1465" s="209" t="s">
        <v>637</v>
      </c>
      <c r="C1465" s="209"/>
      <c r="D1465" s="210">
        <f>IF(B$1428&lt;&gt;"",IF(B$1428='Usages mobilité'!BF32,'Usages mobilité'!BD32,0),0)</f>
        <v>0</v>
      </c>
      <c r="E1465" s="210">
        <f t="shared" si="127"/>
        <v>0</v>
      </c>
      <c r="F1465" s="210">
        <f t="shared" si="127"/>
        <v>0</v>
      </c>
      <c r="G1465" s="210">
        <f t="shared" si="127"/>
        <v>0</v>
      </c>
      <c r="H1465" s="210">
        <f t="shared" si="127"/>
        <v>0</v>
      </c>
      <c r="I1465" s="210">
        <f t="shared" si="127"/>
        <v>0</v>
      </c>
      <c r="J1465" s="210">
        <f t="shared" si="127"/>
        <v>0</v>
      </c>
      <c r="K1465" s="210">
        <f t="shared" si="127"/>
        <v>0</v>
      </c>
      <c r="L1465" s="210">
        <f t="shared" si="127"/>
        <v>0</v>
      </c>
      <c r="M1465" s="210">
        <f t="shared" si="127"/>
        <v>0</v>
      </c>
      <c r="N1465" s="210">
        <f t="shared" si="127"/>
        <v>0</v>
      </c>
      <c r="O1465" s="210">
        <f t="shared" si="127"/>
        <v>0</v>
      </c>
      <c r="P1465" s="210">
        <f t="shared" si="127"/>
        <v>0</v>
      </c>
      <c r="Q1465" s="210">
        <f t="shared" si="127"/>
        <v>0</v>
      </c>
      <c r="R1465" s="210">
        <f t="shared" si="127"/>
        <v>0</v>
      </c>
    </row>
    <row r="1466" spans="1:18" hidden="1" outlineLevel="2" x14ac:dyDescent="0.35">
      <c r="A1466" s="209" t="str">
        <f>'Usages mobilité'!A33</f>
        <v>Usage mobilité n°30</v>
      </c>
      <c r="B1466" s="209" t="s">
        <v>637</v>
      </c>
      <c r="C1466" s="209"/>
      <c r="D1466" s="210">
        <f>IF(B$1428&lt;&gt;"",IF(B$1428='Usages mobilité'!BF33,'Usages mobilité'!BD33,0),0)</f>
        <v>0</v>
      </c>
      <c r="E1466" s="210">
        <f t="shared" si="127"/>
        <v>0</v>
      </c>
      <c r="F1466" s="210">
        <f t="shared" si="127"/>
        <v>0</v>
      </c>
      <c r="G1466" s="210">
        <f t="shared" si="127"/>
        <v>0</v>
      </c>
      <c r="H1466" s="210">
        <f t="shared" si="127"/>
        <v>0</v>
      </c>
      <c r="I1466" s="210">
        <f t="shared" si="127"/>
        <v>0</v>
      </c>
      <c r="J1466" s="210">
        <f t="shared" si="127"/>
        <v>0</v>
      </c>
      <c r="K1466" s="210">
        <f t="shared" si="127"/>
        <v>0</v>
      </c>
      <c r="L1466" s="210">
        <f t="shared" si="127"/>
        <v>0</v>
      </c>
      <c r="M1466" s="210">
        <f t="shared" si="127"/>
        <v>0</v>
      </c>
      <c r="N1466" s="210">
        <f t="shared" si="127"/>
        <v>0</v>
      </c>
      <c r="O1466" s="210">
        <f t="shared" si="127"/>
        <v>0</v>
      </c>
      <c r="P1466" s="210">
        <f t="shared" si="127"/>
        <v>0</v>
      </c>
      <c r="Q1466" s="210">
        <f t="shared" si="127"/>
        <v>0</v>
      </c>
      <c r="R1466" s="210">
        <f t="shared" si="127"/>
        <v>0</v>
      </c>
    </row>
    <row r="1467" spans="1:18" hidden="1" outlineLevel="2" x14ac:dyDescent="0.35">
      <c r="A1467" s="209" t="str">
        <f>'Usages mobilité'!A34</f>
        <v>Usage mobilité n°31</v>
      </c>
      <c r="B1467" s="209" t="s">
        <v>637</v>
      </c>
      <c r="C1467" s="209"/>
      <c r="D1467" s="210">
        <f>IF(B$1428&lt;&gt;"",IF(B$1428='Usages mobilité'!BF34,'Usages mobilité'!BD34,0),0)</f>
        <v>0</v>
      </c>
      <c r="E1467" s="210">
        <f t="shared" ref="E1467:R1476" si="128">$D1467</f>
        <v>0</v>
      </c>
      <c r="F1467" s="210">
        <f t="shared" si="128"/>
        <v>0</v>
      </c>
      <c r="G1467" s="210">
        <f t="shared" si="128"/>
        <v>0</v>
      </c>
      <c r="H1467" s="210">
        <f t="shared" si="128"/>
        <v>0</v>
      </c>
      <c r="I1467" s="210">
        <f t="shared" si="128"/>
        <v>0</v>
      </c>
      <c r="J1467" s="210">
        <f t="shared" si="128"/>
        <v>0</v>
      </c>
      <c r="K1467" s="210">
        <f t="shared" si="128"/>
        <v>0</v>
      </c>
      <c r="L1467" s="210">
        <f t="shared" si="128"/>
        <v>0</v>
      </c>
      <c r="M1467" s="210">
        <f t="shared" si="128"/>
        <v>0</v>
      </c>
      <c r="N1467" s="210">
        <f t="shared" si="128"/>
        <v>0</v>
      </c>
      <c r="O1467" s="210">
        <f t="shared" si="128"/>
        <v>0</v>
      </c>
      <c r="P1467" s="210">
        <f t="shared" si="128"/>
        <v>0</v>
      </c>
      <c r="Q1467" s="210">
        <f t="shared" si="128"/>
        <v>0</v>
      </c>
      <c r="R1467" s="210">
        <f t="shared" si="128"/>
        <v>0</v>
      </c>
    </row>
    <row r="1468" spans="1:18" hidden="1" outlineLevel="2" x14ac:dyDescent="0.35">
      <c r="A1468" s="209" t="str">
        <f>'Usages mobilité'!A35</f>
        <v>Usage mobilité n°32</v>
      </c>
      <c r="B1468" s="209" t="s">
        <v>637</v>
      </c>
      <c r="C1468" s="209"/>
      <c r="D1468" s="210">
        <f>IF(B$1428&lt;&gt;"",IF(B$1428='Usages mobilité'!BF35,'Usages mobilité'!BD35,0),0)</f>
        <v>0</v>
      </c>
      <c r="E1468" s="210">
        <f t="shared" si="128"/>
        <v>0</v>
      </c>
      <c r="F1468" s="210">
        <f t="shared" si="128"/>
        <v>0</v>
      </c>
      <c r="G1468" s="210">
        <f t="shared" si="128"/>
        <v>0</v>
      </c>
      <c r="H1468" s="210">
        <f t="shared" si="128"/>
        <v>0</v>
      </c>
      <c r="I1468" s="210">
        <f t="shared" si="128"/>
        <v>0</v>
      </c>
      <c r="J1468" s="210">
        <f t="shared" si="128"/>
        <v>0</v>
      </c>
      <c r="K1468" s="210">
        <f t="shared" si="128"/>
        <v>0</v>
      </c>
      <c r="L1468" s="210">
        <f t="shared" si="128"/>
        <v>0</v>
      </c>
      <c r="M1468" s="210">
        <f t="shared" si="128"/>
        <v>0</v>
      </c>
      <c r="N1468" s="210">
        <f t="shared" si="128"/>
        <v>0</v>
      </c>
      <c r="O1468" s="210">
        <f t="shared" si="128"/>
        <v>0</v>
      </c>
      <c r="P1468" s="210">
        <f t="shared" si="128"/>
        <v>0</v>
      </c>
      <c r="Q1468" s="210">
        <f t="shared" si="128"/>
        <v>0</v>
      </c>
      <c r="R1468" s="210">
        <f t="shared" si="128"/>
        <v>0</v>
      </c>
    </row>
    <row r="1469" spans="1:18" hidden="1" outlineLevel="2" x14ac:dyDescent="0.35">
      <c r="A1469" s="209" t="str">
        <f>'Usages mobilité'!A36</f>
        <v>Usage mobilité n°33</v>
      </c>
      <c r="B1469" s="209" t="s">
        <v>637</v>
      </c>
      <c r="C1469" s="209"/>
      <c r="D1469" s="210">
        <f>IF(B$1428&lt;&gt;"",IF(B$1428='Usages mobilité'!BF36,'Usages mobilité'!BD36,0),0)</f>
        <v>0</v>
      </c>
      <c r="E1469" s="210">
        <f t="shared" si="128"/>
        <v>0</v>
      </c>
      <c r="F1469" s="210">
        <f t="shared" si="128"/>
        <v>0</v>
      </c>
      <c r="G1469" s="210">
        <f t="shared" si="128"/>
        <v>0</v>
      </c>
      <c r="H1469" s="210">
        <f t="shared" si="128"/>
        <v>0</v>
      </c>
      <c r="I1469" s="210">
        <f t="shared" si="128"/>
        <v>0</v>
      </c>
      <c r="J1469" s="210">
        <f t="shared" si="128"/>
        <v>0</v>
      </c>
      <c r="K1469" s="210">
        <f t="shared" si="128"/>
        <v>0</v>
      </c>
      <c r="L1469" s="210">
        <f t="shared" si="128"/>
        <v>0</v>
      </c>
      <c r="M1469" s="210">
        <f t="shared" si="128"/>
        <v>0</v>
      </c>
      <c r="N1469" s="210">
        <f t="shared" si="128"/>
        <v>0</v>
      </c>
      <c r="O1469" s="210">
        <f t="shared" si="128"/>
        <v>0</v>
      </c>
      <c r="P1469" s="210">
        <f t="shared" si="128"/>
        <v>0</v>
      </c>
      <c r="Q1469" s="210">
        <f t="shared" si="128"/>
        <v>0</v>
      </c>
      <c r="R1469" s="210">
        <f t="shared" si="128"/>
        <v>0</v>
      </c>
    </row>
    <row r="1470" spans="1:18" hidden="1" outlineLevel="2" x14ac:dyDescent="0.35">
      <c r="A1470" s="209" t="str">
        <f>'Usages mobilité'!A37</f>
        <v>Usage mobilité n°34</v>
      </c>
      <c r="B1470" s="209" t="s">
        <v>637</v>
      </c>
      <c r="C1470" s="209"/>
      <c r="D1470" s="210">
        <f>IF(B$1428&lt;&gt;"",IF(B$1428='Usages mobilité'!BF37,'Usages mobilité'!BD37,0),0)</f>
        <v>0</v>
      </c>
      <c r="E1470" s="210">
        <f t="shared" si="128"/>
        <v>0</v>
      </c>
      <c r="F1470" s="210">
        <f t="shared" si="128"/>
        <v>0</v>
      </c>
      <c r="G1470" s="210">
        <f t="shared" si="128"/>
        <v>0</v>
      </c>
      <c r="H1470" s="210">
        <f t="shared" si="128"/>
        <v>0</v>
      </c>
      <c r="I1470" s="210">
        <f t="shared" si="128"/>
        <v>0</v>
      </c>
      <c r="J1470" s="210">
        <f t="shared" si="128"/>
        <v>0</v>
      </c>
      <c r="K1470" s="210">
        <f t="shared" si="128"/>
        <v>0</v>
      </c>
      <c r="L1470" s="210">
        <f t="shared" si="128"/>
        <v>0</v>
      </c>
      <c r="M1470" s="210">
        <f t="shared" si="128"/>
        <v>0</v>
      </c>
      <c r="N1470" s="210">
        <f t="shared" si="128"/>
        <v>0</v>
      </c>
      <c r="O1470" s="210">
        <f t="shared" si="128"/>
        <v>0</v>
      </c>
      <c r="P1470" s="210">
        <f t="shared" si="128"/>
        <v>0</v>
      </c>
      <c r="Q1470" s="210">
        <f t="shared" si="128"/>
        <v>0</v>
      </c>
      <c r="R1470" s="210">
        <f t="shared" si="128"/>
        <v>0</v>
      </c>
    </row>
    <row r="1471" spans="1:18" hidden="1" outlineLevel="2" x14ac:dyDescent="0.35">
      <c r="A1471" s="209" t="str">
        <f>'Usages mobilité'!A38</f>
        <v>Usage mobilité n°35</v>
      </c>
      <c r="B1471" s="209" t="s">
        <v>637</v>
      </c>
      <c r="C1471" s="209"/>
      <c r="D1471" s="210">
        <f>IF(B$1428&lt;&gt;"",IF(B$1428='Usages mobilité'!BF38,'Usages mobilité'!BD38,0),0)</f>
        <v>0</v>
      </c>
      <c r="E1471" s="210">
        <f t="shared" si="128"/>
        <v>0</v>
      </c>
      <c r="F1471" s="210">
        <f t="shared" si="128"/>
        <v>0</v>
      </c>
      <c r="G1471" s="210">
        <f t="shared" si="128"/>
        <v>0</v>
      </c>
      <c r="H1471" s="210">
        <f t="shared" si="128"/>
        <v>0</v>
      </c>
      <c r="I1471" s="210">
        <f t="shared" si="128"/>
        <v>0</v>
      </c>
      <c r="J1471" s="210">
        <f t="shared" si="128"/>
        <v>0</v>
      </c>
      <c r="K1471" s="210">
        <f t="shared" si="128"/>
        <v>0</v>
      </c>
      <c r="L1471" s="210">
        <f t="shared" si="128"/>
        <v>0</v>
      </c>
      <c r="M1471" s="210">
        <f t="shared" si="128"/>
        <v>0</v>
      </c>
      <c r="N1471" s="210">
        <f t="shared" si="128"/>
        <v>0</v>
      </c>
      <c r="O1471" s="210">
        <f t="shared" si="128"/>
        <v>0</v>
      </c>
      <c r="P1471" s="210">
        <f t="shared" si="128"/>
        <v>0</v>
      </c>
      <c r="Q1471" s="210">
        <f t="shared" si="128"/>
        <v>0</v>
      </c>
      <c r="R1471" s="210">
        <f t="shared" si="128"/>
        <v>0</v>
      </c>
    </row>
    <row r="1472" spans="1:18" hidden="1" outlineLevel="2" x14ac:dyDescent="0.35">
      <c r="A1472" s="209" t="str">
        <f>'Usages mobilité'!A39</f>
        <v>Usage mobilité n°36</v>
      </c>
      <c r="B1472" s="209" t="s">
        <v>637</v>
      </c>
      <c r="C1472" s="209"/>
      <c r="D1472" s="210">
        <f>IF(B$1428&lt;&gt;"",IF(B$1428='Usages mobilité'!BF39,'Usages mobilité'!BD39,0),0)</f>
        <v>0</v>
      </c>
      <c r="E1472" s="210">
        <f t="shared" si="128"/>
        <v>0</v>
      </c>
      <c r="F1472" s="210">
        <f t="shared" si="128"/>
        <v>0</v>
      </c>
      <c r="G1472" s="210">
        <f t="shared" si="128"/>
        <v>0</v>
      </c>
      <c r="H1472" s="210">
        <f t="shared" si="128"/>
        <v>0</v>
      </c>
      <c r="I1472" s="210">
        <f t="shared" si="128"/>
        <v>0</v>
      </c>
      <c r="J1472" s="210">
        <f t="shared" si="128"/>
        <v>0</v>
      </c>
      <c r="K1472" s="210">
        <f t="shared" si="128"/>
        <v>0</v>
      </c>
      <c r="L1472" s="210">
        <f t="shared" si="128"/>
        <v>0</v>
      </c>
      <c r="M1472" s="210">
        <f t="shared" si="128"/>
        <v>0</v>
      </c>
      <c r="N1472" s="210">
        <f t="shared" si="128"/>
        <v>0</v>
      </c>
      <c r="O1472" s="210">
        <f t="shared" si="128"/>
        <v>0</v>
      </c>
      <c r="P1472" s="210">
        <f t="shared" si="128"/>
        <v>0</v>
      </c>
      <c r="Q1472" s="210">
        <f t="shared" si="128"/>
        <v>0</v>
      </c>
      <c r="R1472" s="210">
        <f t="shared" si="128"/>
        <v>0</v>
      </c>
    </row>
    <row r="1473" spans="1:18" hidden="1" outlineLevel="2" x14ac:dyDescent="0.35">
      <c r="A1473" s="209" t="str">
        <f>'Usages mobilité'!A40</f>
        <v>Usage mobilité n°37</v>
      </c>
      <c r="B1473" s="209" t="s">
        <v>637</v>
      </c>
      <c r="C1473" s="209"/>
      <c r="D1473" s="210">
        <f>IF(B$1428&lt;&gt;"",IF(B$1428='Usages mobilité'!BF40,'Usages mobilité'!BD40,0),0)</f>
        <v>0</v>
      </c>
      <c r="E1473" s="210">
        <f t="shared" si="128"/>
        <v>0</v>
      </c>
      <c r="F1473" s="210">
        <f t="shared" si="128"/>
        <v>0</v>
      </c>
      <c r="G1473" s="210">
        <f t="shared" si="128"/>
        <v>0</v>
      </c>
      <c r="H1473" s="210">
        <f t="shared" si="128"/>
        <v>0</v>
      </c>
      <c r="I1473" s="210">
        <f t="shared" si="128"/>
        <v>0</v>
      </c>
      <c r="J1473" s="210">
        <f t="shared" si="128"/>
        <v>0</v>
      </c>
      <c r="K1473" s="210">
        <f t="shared" si="128"/>
        <v>0</v>
      </c>
      <c r="L1473" s="210">
        <f t="shared" si="128"/>
        <v>0</v>
      </c>
      <c r="M1473" s="210">
        <f t="shared" si="128"/>
        <v>0</v>
      </c>
      <c r="N1473" s="210">
        <f t="shared" si="128"/>
        <v>0</v>
      </c>
      <c r="O1473" s="210">
        <f t="shared" si="128"/>
        <v>0</v>
      </c>
      <c r="P1473" s="210">
        <f t="shared" si="128"/>
        <v>0</v>
      </c>
      <c r="Q1473" s="210">
        <f t="shared" si="128"/>
        <v>0</v>
      </c>
      <c r="R1473" s="210">
        <f t="shared" si="128"/>
        <v>0</v>
      </c>
    </row>
    <row r="1474" spans="1:18" hidden="1" outlineLevel="2" x14ac:dyDescent="0.35">
      <c r="A1474" s="209" t="str">
        <f>'Usages mobilité'!A41</f>
        <v>Usage mobilité n°38</v>
      </c>
      <c r="B1474" s="209" t="s">
        <v>637</v>
      </c>
      <c r="C1474" s="209"/>
      <c r="D1474" s="210">
        <f>IF(B$1428&lt;&gt;"",IF(B$1428='Usages mobilité'!BF41,'Usages mobilité'!BD41,0),0)</f>
        <v>0</v>
      </c>
      <c r="E1474" s="210">
        <f t="shared" si="128"/>
        <v>0</v>
      </c>
      <c r="F1474" s="210">
        <f t="shared" si="128"/>
        <v>0</v>
      </c>
      <c r="G1474" s="210">
        <f t="shared" si="128"/>
        <v>0</v>
      </c>
      <c r="H1474" s="210">
        <f t="shared" si="128"/>
        <v>0</v>
      </c>
      <c r="I1474" s="210">
        <f t="shared" si="128"/>
        <v>0</v>
      </c>
      <c r="J1474" s="210">
        <f t="shared" si="128"/>
        <v>0</v>
      </c>
      <c r="K1474" s="210">
        <f t="shared" si="128"/>
        <v>0</v>
      </c>
      <c r="L1474" s="210">
        <f t="shared" si="128"/>
        <v>0</v>
      </c>
      <c r="M1474" s="210">
        <f t="shared" si="128"/>
        <v>0</v>
      </c>
      <c r="N1474" s="210">
        <f t="shared" si="128"/>
        <v>0</v>
      </c>
      <c r="O1474" s="210">
        <f t="shared" si="128"/>
        <v>0</v>
      </c>
      <c r="P1474" s="210">
        <f t="shared" si="128"/>
        <v>0</v>
      </c>
      <c r="Q1474" s="210">
        <f t="shared" si="128"/>
        <v>0</v>
      </c>
      <c r="R1474" s="210">
        <f t="shared" si="128"/>
        <v>0</v>
      </c>
    </row>
    <row r="1475" spans="1:18" hidden="1" outlineLevel="2" x14ac:dyDescent="0.35">
      <c r="A1475" s="209" t="str">
        <f>'Usages mobilité'!A42</f>
        <v>Usage mobilité n°39</v>
      </c>
      <c r="B1475" s="209" t="s">
        <v>637</v>
      </c>
      <c r="C1475" s="209"/>
      <c r="D1475" s="210">
        <f>IF(B$1428&lt;&gt;"",IF(B$1428='Usages mobilité'!BF42,'Usages mobilité'!BD42,0),0)</f>
        <v>0</v>
      </c>
      <c r="E1475" s="210">
        <f t="shared" si="128"/>
        <v>0</v>
      </c>
      <c r="F1475" s="210">
        <f t="shared" si="128"/>
        <v>0</v>
      </c>
      <c r="G1475" s="210">
        <f t="shared" si="128"/>
        <v>0</v>
      </c>
      <c r="H1475" s="210">
        <f t="shared" si="128"/>
        <v>0</v>
      </c>
      <c r="I1475" s="210">
        <f t="shared" si="128"/>
        <v>0</v>
      </c>
      <c r="J1475" s="210">
        <f t="shared" si="128"/>
        <v>0</v>
      </c>
      <c r="K1475" s="210">
        <f t="shared" si="128"/>
        <v>0</v>
      </c>
      <c r="L1475" s="210">
        <f t="shared" si="128"/>
        <v>0</v>
      </c>
      <c r="M1475" s="210">
        <f t="shared" si="128"/>
        <v>0</v>
      </c>
      <c r="N1475" s="210">
        <f t="shared" si="128"/>
        <v>0</v>
      </c>
      <c r="O1475" s="210">
        <f t="shared" si="128"/>
        <v>0</v>
      </c>
      <c r="P1475" s="210">
        <f t="shared" si="128"/>
        <v>0</v>
      </c>
      <c r="Q1475" s="210">
        <f t="shared" si="128"/>
        <v>0</v>
      </c>
      <c r="R1475" s="210">
        <f t="shared" si="128"/>
        <v>0</v>
      </c>
    </row>
    <row r="1476" spans="1:18" hidden="1" outlineLevel="2" x14ac:dyDescent="0.35">
      <c r="A1476" s="209" t="str">
        <f>'Usages mobilité'!A43</f>
        <v>Usage mobilité n°40</v>
      </c>
      <c r="B1476" s="209" t="s">
        <v>637</v>
      </c>
      <c r="C1476" s="209"/>
      <c r="D1476" s="210">
        <f>IF(B$1428&lt;&gt;"",IF(B$1428='Usages mobilité'!BF43,'Usages mobilité'!BD43,0),0)</f>
        <v>0</v>
      </c>
      <c r="E1476" s="210">
        <f t="shared" si="128"/>
        <v>0</v>
      </c>
      <c r="F1476" s="210">
        <f t="shared" si="128"/>
        <v>0</v>
      </c>
      <c r="G1476" s="210">
        <f t="shared" si="128"/>
        <v>0</v>
      </c>
      <c r="H1476" s="210">
        <f t="shared" si="128"/>
        <v>0</v>
      </c>
      <c r="I1476" s="210">
        <f t="shared" si="128"/>
        <v>0</v>
      </c>
      <c r="J1476" s="210">
        <f t="shared" si="128"/>
        <v>0</v>
      </c>
      <c r="K1476" s="210">
        <f t="shared" si="128"/>
        <v>0</v>
      </c>
      <c r="L1476" s="210">
        <f t="shared" si="128"/>
        <v>0</v>
      </c>
      <c r="M1476" s="210">
        <f t="shared" si="128"/>
        <v>0</v>
      </c>
      <c r="N1476" s="210">
        <f t="shared" si="128"/>
        <v>0</v>
      </c>
      <c r="O1476" s="210">
        <f t="shared" si="128"/>
        <v>0</v>
      </c>
      <c r="P1476" s="210">
        <f t="shared" si="128"/>
        <v>0</v>
      </c>
      <c r="Q1476" s="210">
        <f t="shared" si="128"/>
        <v>0</v>
      </c>
      <c r="R1476" s="210">
        <f t="shared" si="128"/>
        <v>0</v>
      </c>
    </row>
    <row r="1477" spans="1:18" hidden="1" outlineLevel="2" x14ac:dyDescent="0.35">
      <c r="A1477" s="209" t="str">
        <f>'Usages mobilité'!A44</f>
        <v>Usage mobilité n°41</v>
      </c>
      <c r="B1477" s="209" t="s">
        <v>637</v>
      </c>
      <c r="C1477" s="209"/>
      <c r="D1477" s="210">
        <f>IF(B$1428&lt;&gt;"",IF(B$1428='Usages mobilité'!BF44,'Usages mobilité'!BD44,0),0)</f>
        <v>0</v>
      </c>
      <c r="E1477" s="210">
        <f t="shared" ref="E1477:R1486" si="129">$D1477</f>
        <v>0</v>
      </c>
      <c r="F1477" s="210">
        <f t="shared" si="129"/>
        <v>0</v>
      </c>
      <c r="G1477" s="210">
        <f t="shared" si="129"/>
        <v>0</v>
      </c>
      <c r="H1477" s="210">
        <f t="shared" si="129"/>
        <v>0</v>
      </c>
      <c r="I1477" s="210">
        <f t="shared" si="129"/>
        <v>0</v>
      </c>
      <c r="J1477" s="210">
        <f t="shared" si="129"/>
        <v>0</v>
      </c>
      <c r="K1477" s="210">
        <f t="shared" si="129"/>
        <v>0</v>
      </c>
      <c r="L1477" s="210">
        <f t="shared" si="129"/>
        <v>0</v>
      </c>
      <c r="M1477" s="210">
        <f t="shared" si="129"/>
        <v>0</v>
      </c>
      <c r="N1477" s="210">
        <f t="shared" si="129"/>
        <v>0</v>
      </c>
      <c r="O1477" s="210">
        <f t="shared" si="129"/>
        <v>0</v>
      </c>
      <c r="P1477" s="210">
        <f t="shared" si="129"/>
        <v>0</v>
      </c>
      <c r="Q1477" s="210">
        <f t="shared" si="129"/>
        <v>0</v>
      </c>
      <c r="R1477" s="210">
        <f t="shared" si="129"/>
        <v>0</v>
      </c>
    </row>
    <row r="1478" spans="1:18" hidden="1" outlineLevel="2" x14ac:dyDescent="0.35">
      <c r="A1478" s="209" t="str">
        <f>'Usages mobilité'!A45</f>
        <v>Usage mobilité n°42</v>
      </c>
      <c r="B1478" s="209" t="s">
        <v>637</v>
      </c>
      <c r="C1478" s="209"/>
      <c r="D1478" s="210">
        <f>IF(B$1428&lt;&gt;"",IF(B$1428='Usages mobilité'!BF45,'Usages mobilité'!BD45,0),0)</f>
        <v>0</v>
      </c>
      <c r="E1478" s="210">
        <f t="shared" si="129"/>
        <v>0</v>
      </c>
      <c r="F1478" s="210">
        <f t="shared" si="129"/>
        <v>0</v>
      </c>
      <c r="G1478" s="210">
        <f t="shared" si="129"/>
        <v>0</v>
      </c>
      <c r="H1478" s="210">
        <f t="shared" si="129"/>
        <v>0</v>
      </c>
      <c r="I1478" s="210">
        <f t="shared" si="129"/>
        <v>0</v>
      </c>
      <c r="J1478" s="210">
        <f t="shared" si="129"/>
        <v>0</v>
      </c>
      <c r="K1478" s="210">
        <f t="shared" si="129"/>
        <v>0</v>
      </c>
      <c r="L1478" s="210">
        <f t="shared" si="129"/>
        <v>0</v>
      </c>
      <c r="M1478" s="210">
        <f t="shared" si="129"/>
        <v>0</v>
      </c>
      <c r="N1478" s="210">
        <f t="shared" si="129"/>
        <v>0</v>
      </c>
      <c r="O1478" s="210">
        <f t="shared" si="129"/>
        <v>0</v>
      </c>
      <c r="P1478" s="210">
        <f t="shared" si="129"/>
        <v>0</v>
      </c>
      <c r="Q1478" s="210">
        <f t="shared" si="129"/>
        <v>0</v>
      </c>
      <c r="R1478" s="210">
        <f t="shared" si="129"/>
        <v>0</v>
      </c>
    </row>
    <row r="1479" spans="1:18" hidden="1" outlineLevel="2" x14ac:dyDescent="0.35">
      <c r="A1479" s="209" t="str">
        <f>'Usages mobilité'!A46</f>
        <v>Usage mobilité n°43</v>
      </c>
      <c r="B1479" s="209" t="s">
        <v>637</v>
      </c>
      <c r="C1479" s="209"/>
      <c r="D1479" s="210">
        <f>IF(B$1428&lt;&gt;"",IF(B$1428='Usages mobilité'!BF46,'Usages mobilité'!BD46,0),0)</f>
        <v>0</v>
      </c>
      <c r="E1479" s="210">
        <f t="shared" si="129"/>
        <v>0</v>
      </c>
      <c r="F1479" s="210">
        <f t="shared" si="129"/>
        <v>0</v>
      </c>
      <c r="G1479" s="210">
        <f t="shared" si="129"/>
        <v>0</v>
      </c>
      <c r="H1479" s="210">
        <f t="shared" si="129"/>
        <v>0</v>
      </c>
      <c r="I1479" s="210">
        <f t="shared" si="129"/>
        <v>0</v>
      </c>
      <c r="J1479" s="210">
        <f t="shared" si="129"/>
        <v>0</v>
      </c>
      <c r="K1479" s="210">
        <f t="shared" si="129"/>
        <v>0</v>
      </c>
      <c r="L1479" s="210">
        <f t="shared" si="129"/>
        <v>0</v>
      </c>
      <c r="M1479" s="210">
        <f t="shared" si="129"/>
        <v>0</v>
      </c>
      <c r="N1479" s="210">
        <f t="shared" si="129"/>
        <v>0</v>
      </c>
      <c r="O1479" s="210">
        <f t="shared" si="129"/>
        <v>0</v>
      </c>
      <c r="P1479" s="210">
        <f t="shared" si="129"/>
        <v>0</v>
      </c>
      <c r="Q1479" s="210">
        <f t="shared" si="129"/>
        <v>0</v>
      </c>
      <c r="R1479" s="210">
        <f t="shared" si="129"/>
        <v>0</v>
      </c>
    </row>
    <row r="1480" spans="1:18" hidden="1" outlineLevel="2" x14ac:dyDescent="0.35">
      <c r="A1480" s="209" t="str">
        <f>'Usages mobilité'!A47</f>
        <v>Usage mobilité n°44</v>
      </c>
      <c r="B1480" s="209" t="s">
        <v>637</v>
      </c>
      <c r="C1480" s="209"/>
      <c r="D1480" s="210">
        <f>IF(B$1428&lt;&gt;"",IF(B$1428='Usages mobilité'!BF47,'Usages mobilité'!BD47,0),0)</f>
        <v>0</v>
      </c>
      <c r="E1480" s="210">
        <f t="shared" si="129"/>
        <v>0</v>
      </c>
      <c r="F1480" s="210">
        <f t="shared" si="129"/>
        <v>0</v>
      </c>
      <c r="G1480" s="210">
        <f t="shared" si="129"/>
        <v>0</v>
      </c>
      <c r="H1480" s="210">
        <f t="shared" si="129"/>
        <v>0</v>
      </c>
      <c r="I1480" s="210">
        <f t="shared" si="129"/>
        <v>0</v>
      </c>
      <c r="J1480" s="210">
        <f t="shared" si="129"/>
        <v>0</v>
      </c>
      <c r="K1480" s="210">
        <f t="shared" si="129"/>
        <v>0</v>
      </c>
      <c r="L1480" s="210">
        <f t="shared" si="129"/>
        <v>0</v>
      </c>
      <c r="M1480" s="210">
        <f t="shared" si="129"/>
        <v>0</v>
      </c>
      <c r="N1480" s="210">
        <f t="shared" si="129"/>
        <v>0</v>
      </c>
      <c r="O1480" s="210">
        <f t="shared" si="129"/>
        <v>0</v>
      </c>
      <c r="P1480" s="210">
        <f t="shared" si="129"/>
        <v>0</v>
      </c>
      <c r="Q1480" s="210">
        <f t="shared" si="129"/>
        <v>0</v>
      </c>
      <c r="R1480" s="210">
        <f t="shared" si="129"/>
        <v>0</v>
      </c>
    </row>
    <row r="1481" spans="1:18" hidden="1" outlineLevel="2" x14ac:dyDescent="0.35">
      <c r="A1481" s="209" t="str">
        <f>'Usages mobilité'!A48</f>
        <v>Usage mobilité n°45</v>
      </c>
      <c r="B1481" s="209" t="s">
        <v>637</v>
      </c>
      <c r="C1481" s="209"/>
      <c r="D1481" s="210">
        <f>IF(B$1428&lt;&gt;"",IF(B$1428='Usages mobilité'!BF48,'Usages mobilité'!BD48,0),0)</f>
        <v>0</v>
      </c>
      <c r="E1481" s="210">
        <f t="shared" si="129"/>
        <v>0</v>
      </c>
      <c r="F1481" s="210">
        <f t="shared" si="129"/>
        <v>0</v>
      </c>
      <c r="G1481" s="210">
        <f t="shared" si="129"/>
        <v>0</v>
      </c>
      <c r="H1481" s="210">
        <f t="shared" si="129"/>
        <v>0</v>
      </c>
      <c r="I1481" s="210">
        <f t="shared" si="129"/>
        <v>0</v>
      </c>
      <c r="J1481" s="210">
        <f t="shared" si="129"/>
        <v>0</v>
      </c>
      <c r="K1481" s="210">
        <f t="shared" si="129"/>
        <v>0</v>
      </c>
      <c r="L1481" s="210">
        <f t="shared" si="129"/>
        <v>0</v>
      </c>
      <c r="M1481" s="210">
        <f t="shared" si="129"/>
        <v>0</v>
      </c>
      <c r="N1481" s="210">
        <f t="shared" si="129"/>
        <v>0</v>
      </c>
      <c r="O1481" s="210">
        <f t="shared" si="129"/>
        <v>0</v>
      </c>
      <c r="P1481" s="210">
        <f t="shared" si="129"/>
        <v>0</v>
      </c>
      <c r="Q1481" s="210">
        <f t="shared" si="129"/>
        <v>0</v>
      </c>
      <c r="R1481" s="210">
        <f t="shared" si="129"/>
        <v>0</v>
      </c>
    </row>
    <row r="1482" spans="1:18" hidden="1" outlineLevel="2" x14ac:dyDescent="0.35">
      <c r="A1482" s="209" t="str">
        <f>'Usages mobilité'!A49</f>
        <v>Usage mobilité n°46</v>
      </c>
      <c r="B1482" s="209" t="s">
        <v>637</v>
      </c>
      <c r="C1482" s="209"/>
      <c r="D1482" s="210">
        <f>IF(B$1428&lt;&gt;"",IF(B$1428='Usages mobilité'!BF49,'Usages mobilité'!BD49,0),0)</f>
        <v>0</v>
      </c>
      <c r="E1482" s="210">
        <f t="shared" si="129"/>
        <v>0</v>
      </c>
      <c r="F1482" s="210">
        <f t="shared" si="129"/>
        <v>0</v>
      </c>
      <c r="G1482" s="210">
        <f t="shared" si="129"/>
        <v>0</v>
      </c>
      <c r="H1482" s="210">
        <f t="shared" si="129"/>
        <v>0</v>
      </c>
      <c r="I1482" s="210">
        <f t="shared" si="129"/>
        <v>0</v>
      </c>
      <c r="J1482" s="210">
        <f t="shared" si="129"/>
        <v>0</v>
      </c>
      <c r="K1482" s="210">
        <f t="shared" si="129"/>
        <v>0</v>
      </c>
      <c r="L1482" s="210">
        <f t="shared" si="129"/>
        <v>0</v>
      </c>
      <c r="M1482" s="210">
        <f t="shared" si="129"/>
        <v>0</v>
      </c>
      <c r="N1482" s="210">
        <f t="shared" si="129"/>
        <v>0</v>
      </c>
      <c r="O1482" s="210">
        <f t="shared" si="129"/>
        <v>0</v>
      </c>
      <c r="P1482" s="210">
        <f t="shared" si="129"/>
        <v>0</v>
      </c>
      <c r="Q1482" s="210">
        <f t="shared" si="129"/>
        <v>0</v>
      </c>
      <c r="R1482" s="210">
        <f t="shared" si="129"/>
        <v>0</v>
      </c>
    </row>
    <row r="1483" spans="1:18" hidden="1" outlineLevel="2" x14ac:dyDescent="0.35">
      <c r="A1483" s="209" t="str">
        <f>'Usages mobilité'!A50</f>
        <v>Usage mobilité n°47</v>
      </c>
      <c r="B1483" s="209" t="s">
        <v>637</v>
      </c>
      <c r="C1483" s="209"/>
      <c r="D1483" s="210">
        <f>IF(B$1428&lt;&gt;"",IF(B$1428='Usages mobilité'!BF50,'Usages mobilité'!BD50,0),0)</f>
        <v>0</v>
      </c>
      <c r="E1483" s="210">
        <f t="shared" si="129"/>
        <v>0</v>
      </c>
      <c r="F1483" s="210">
        <f t="shared" si="129"/>
        <v>0</v>
      </c>
      <c r="G1483" s="210">
        <f t="shared" si="129"/>
        <v>0</v>
      </c>
      <c r="H1483" s="210">
        <f t="shared" si="129"/>
        <v>0</v>
      </c>
      <c r="I1483" s="210">
        <f t="shared" si="129"/>
        <v>0</v>
      </c>
      <c r="J1483" s="210">
        <f t="shared" si="129"/>
        <v>0</v>
      </c>
      <c r="K1483" s="210">
        <f t="shared" si="129"/>
        <v>0</v>
      </c>
      <c r="L1483" s="210">
        <f t="shared" si="129"/>
        <v>0</v>
      </c>
      <c r="M1483" s="210">
        <f t="shared" si="129"/>
        <v>0</v>
      </c>
      <c r="N1483" s="210">
        <f t="shared" si="129"/>
        <v>0</v>
      </c>
      <c r="O1483" s="210">
        <f t="shared" si="129"/>
        <v>0</v>
      </c>
      <c r="P1483" s="210">
        <f t="shared" si="129"/>
        <v>0</v>
      </c>
      <c r="Q1483" s="210">
        <f t="shared" si="129"/>
        <v>0</v>
      </c>
      <c r="R1483" s="210">
        <f t="shared" si="129"/>
        <v>0</v>
      </c>
    </row>
    <row r="1484" spans="1:18" hidden="1" outlineLevel="2" x14ac:dyDescent="0.35">
      <c r="A1484" s="209" t="str">
        <f>'Usages mobilité'!A51</f>
        <v>Usage mobilité n°48</v>
      </c>
      <c r="B1484" s="209" t="s">
        <v>637</v>
      </c>
      <c r="C1484" s="209"/>
      <c r="D1484" s="210">
        <f>IF(B$1428&lt;&gt;"",IF(B$1428='Usages mobilité'!BF51,'Usages mobilité'!BD51,0),0)</f>
        <v>0</v>
      </c>
      <c r="E1484" s="210">
        <f t="shared" si="129"/>
        <v>0</v>
      </c>
      <c r="F1484" s="210">
        <f t="shared" si="129"/>
        <v>0</v>
      </c>
      <c r="G1484" s="210">
        <f t="shared" si="129"/>
        <v>0</v>
      </c>
      <c r="H1484" s="210">
        <f t="shared" si="129"/>
        <v>0</v>
      </c>
      <c r="I1484" s="210">
        <f t="shared" si="129"/>
        <v>0</v>
      </c>
      <c r="J1484" s="210">
        <f t="shared" si="129"/>
        <v>0</v>
      </c>
      <c r="K1484" s="210">
        <f t="shared" si="129"/>
        <v>0</v>
      </c>
      <c r="L1484" s="210">
        <f t="shared" si="129"/>
        <v>0</v>
      </c>
      <c r="M1484" s="210">
        <f t="shared" si="129"/>
        <v>0</v>
      </c>
      <c r="N1484" s="210">
        <f t="shared" si="129"/>
        <v>0</v>
      </c>
      <c r="O1484" s="210">
        <f t="shared" si="129"/>
        <v>0</v>
      </c>
      <c r="P1484" s="210">
        <f t="shared" si="129"/>
        <v>0</v>
      </c>
      <c r="Q1484" s="210">
        <f t="shared" si="129"/>
        <v>0</v>
      </c>
      <c r="R1484" s="210">
        <f t="shared" si="129"/>
        <v>0</v>
      </c>
    </row>
    <row r="1485" spans="1:18" hidden="1" outlineLevel="2" x14ac:dyDescent="0.35">
      <c r="A1485" s="209" t="str">
        <f>'Usages mobilité'!A52</f>
        <v>Usage mobilité n°49</v>
      </c>
      <c r="B1485" s="209" t="s">
        <v>637</v>
      </c>
      <c r="C1485" s="209"/>
      <c r="D1485" s="210">
        <f>IF(B$1428&lt;&gt;"",IF(B$1428='Usages mobilité'!BF52,'Usages mobilité'!BD52,0),0)</f>
        <v>0</v>
      </c>
      <c r="E1485" s="210">
        <f t="shared" si="129"/>
        <v>0</v>
      </c>
      <c r="F1485" s="210">
        <f t="shared" si="129"/>
        <v>0</v>
      </c>
      <c r="G1485" s="210">
        <f t="shared" si="129"/>
        <v>0</v>
      </c>
      <c r="H1485" s="210">
        <f t="shared" si="129"/>
        <v>0</v>
      </c>
      <c r="I1485" s="210">
        <f t="shared" si="129"/>
        <v>0</v>
      </c>
      <c r="J1485" s="210">
        <f t="shared" si="129"/>
        <v>0</v>
      </c>
      <c r="K1485" s="210">
        <f t="shared" si="129"/>
        <v>0</v>
      </c>
      <c r="L1485" s="210">
        <f t="shared" si="129"/>
        <v>0</v>
      </c>
      <c r="M1485" s="210">
        <f t="shared" si="129"/>
        <v>0</v>
      </c>
      <c r="N1485" s="210">
        <f t="shared" si="129"/>
        <v>0</v>
      </c>
      <c r="O1485" s="210">
        <f t="shared" si="129"/>
        <v>0</v>
      </c>
      <c r="P1485" s="210">
        <f t="shared" si="129"/>
        <v>0</v>
      </c>
      <c r="Q1485" s="210">
        <f t="shared" si="129"/>
        <v>0</v>
      </c>
      <c r="R1485" s="210">
        <f t="shared" si="129"/>
        <v>0</v>
      </c>
    </row>
    <row r="1486" spans="1:18" hidden="1" outlineLevel="2" x14ac:dyDescent="0.35">
      <c r="A1486" s="209" t="str">
        <f>'Usages mobilité'!A53</f>
        <v>Usage mobilité n°50</v>
      </c>
      <c r="B1486" s="209" t="s">
        <v>637</v>
      </c>
      <c r="C1486" s="209"/>
      <c r="D1486" s="210">
        <f>IF(B$1428&lt;&gt;"",IF(B$1428='Usages mobilité'!BF53,'Usages mobilité'!BD53,0),0)</f>
        <v>0</v>
      </c>
      <c r="E1486" s="210">
        <f t="shared" si="129"/>
        <v>0</v>
      </c>
      <c r="F1486" s="210">
        <f t="shared" si="129"/>
        <v>0</v>
      </c>
      <c r="G1486" s="210">
        <f t="shared" si="129"/>
        <v>0</v>
      </c>
      <c r="H1486" s="210">
        <f t="shared" si="129"/>
        <v>0</v>
      </c>
      <c r="I1486" s="210">
        <f t="shared" si="129"/>
        <v>0</v>
      </c>
      <c r="J1486" s="210">
        <f t="shared" si="129"/>
        <v>0</v>
      </c>
      <c r="K1486" s="210">
        <f t="shared" si="129"/>
        <v>0</v>
      </c>
      <c r="L1486" s="210">
        <f t="shared" si="129"/>
        <v>0</v>
      </c>
      <c r="M1486" s="210">
        <f t="shared" si="129"/>
        <v>0</v>
      </c>
      <c r="N1486" s="210">
        <f t="shared" si="129"/>
        <v>0</v>
      </c>
      <c r="O1486" s="210">
        <f t="shared" si="129"/>
        <v>0</v>
      </c>
      <c r="P1486" s="210">
        <f t="shared" si="129"/>
        <v>0</v>
      </c>
      <c r="Q1486" s="210">
        <f t="shared" si="129"/>
        <v>0</v>
      </c>
      <c r="R1486" s="210">
        <f t="shared" si="129"/>
        <v>0</v>
      </c>
    </row>
    <row r="1487" spans="1:18" hidden="1" outlineLevel="1" collapsed="1" x14ac:dyDescent="0.35">
      <c r="A1487" s="209" t="s">
        <v>643</v>
      </c>
      <c r="B1487" s="209"/>
      <c r="C1487" s="209"/>
      <c r="D1487" s="210">
        <f t="shared" ref="D1487:R1487" si="130">SUM(D1437:D1486)</f>
        <v>0</v>
      </c>
      <c r="E1487" s="210">
        <f t="shared" si="130"/>
        <v>0</v>
      </c>
      <c r="F1487" s="210">
        <f t="shared" si="130"/>
        <v>0</v>
      </c>
      <c r="G1487" s="210">
        <f t="shared" si="130"/>
        <v>0</v>
      </c>
      <c r="H1487" s="210">
        <f t="shared" si="130"/>
        <v>0</v>
      </c>
      <c r="I1487" s="210">
        <f t="shared" si="130"/>
        <v>0</v>
      </c>
      <c r="J1487" s="210">
        <f t="shared" si="130"/>
        <v>0</v>
      </c>
      <c r="K1487" s="210">
        <f t="shared" si="130"/>
        <v>0</v>
      </c>
      <c r="L1487" s="210">
        <f t="shared" si="130"/>
        <v>0</v>
      </c>
      <c r="M1487" s="210">
        <f t="shared" si="130"/>
        <v>0</v>
      </c>
      <c r="N1487" s="210">
        <f t="shared" si="130"/>
        <v>0</v>
      </c>
      <c r="O1487" s="210">
        <f t="shared" si="130"/>
        <v>0</v>
      </c>
      <c r="P1487" s="210">
        <f t="shared" si="130"/>
        <v>0</v>
      </c>
      <c r="Q1487" s="210">
        <f t="shared" si="130"/>
        <v>0</v>
      </c>
      <c r="R1487" s="210">
        <f t="shared" si="130"/>
        <v>0</v>
      </c>
    </row>
    <row r="1488" spans="1:18" hidden="1" outlineLevel="2" x14ac:dyDescent="0.35">
      <c r="A1488" s="209" t="str">
        <f>'Usages mobilité'!A4</f>
        <v>Usage mobilité n°1</v>
      </c>
      <c r="B1488" s="209" t="s">
        <v>639</v>
      </c>
      <c r="C1488" s="209"/>
      <c r="D1488" s="210">
        <f>D1437*'Usages mobilité'!$BG4*(1+'Usages mobilité'!$BH4)^(D$1431-$D$1431)/1000</f>
        <v>0</v>
      </c>
      <c r="E1488" s="210">
        <f>E1437*'Usages mobilité'!$BG4*(1+'Usages mobilité'!$BH4)^(E$1431-$D$1431)/1000</f>
        <v>0</v>
      </c>
      <c r="F1488" s="210">
        <f>F1437*'Usages mobilité'!$BG4*(1+'Usages mobilité'!$BH4)^(F$1431-$D$1431)/1000</f>
        <v>0</v>
      </c>
      <c r="G1488" s="210">
        <f>G1437*'Usages mobilité'!$BG4*(1+'Usages mobilité'!$BH4)^(G$1431-$D$1431)/1000</f>
        <v>0</v>
      </c>
      <c r="H1488" s="210">
        <f>H1437*'Usages mobilité'!$BG4*(1+'Usages mobilité'!$BH4)^(H$1431-$D$1431)/1000</f>
        <v>0</v>
      </c>
      <c r="I1488" s="210">
        <f>I1437*'Usages mobilité'!$BG4*(1+'Usages mobilité'!$BH4)^(I$1431-$D$1431)/1000</f>
        <v>0</v>
      </c>
      <c r="J1488" s="210">
        <f>J1437*'Usages mobilité'!$BG4*(1+'Usages mobilité'!$BH4)^(J$1431-$D$1431)/1000</f>
        <v>0</v>
      </c>
      <c r="K1488" s="210">
        <f>K1437*'Usages mobilité'!$BG4*(1+'Usages mobilité'!$BH4)^(K$1431-$D$1431)/1000</f>
        <v>0</v>
      </c>
      <c r="L1488" s="210">
        <f>L1437*'Usages mobilité'!$BG4*(1+'Usages mobilité'!$BH4)^(L$1431-$D$1431)/1000</f>
        <v>0</v>
      </c>
      <c r="M1488" s="210">
        <f>M1437*'Usages mobilité'!$BG4*(1+'Usages mobilité'!$BH4)^(M$1431-$D$1431)/1000</f>
        <v>0</v>
      </c>
      <c r="N1488" s="210">
        <f>N1437*'Usages mobilité'!$BG4*(1+'Usages mobilité'!$BH4)^(N$1431-$D$1431)/1000</f>
        <v>0</v>
      </c>
      <c r="O1488" s="210">
        <f>O1437*'Usages mobilité'!$BG4*(1+'Usages mobilité'!$BH4)^(O$1431-$D$1431)/1000</f>
        <v>0</v>
      </c>
      <c r="P1488" s="210">
        <f>P1437*'Usages mobilité'!$BG4*(1+'Usages mobilité'!$BH4)^(P$1431-$D$1431)/1000</f>
        <v>0</v>
      </c>
      <c r="Q1488" s="210">
        <f>Q1437*'Usages mobilité'!$BG4*(1+'Usages mobilité'!$BH4)^(Q$1431-$D$1431)/1000</f>
        <v>0</v>
      </c>
      <c r="R1488" s="210">
        <f>R1437*'Usages mobilité'!$BG4*(1+'Usages mobilité'!$BH4)^(R$1431-$D$1431)/1000</f>
        <v>0</v>
      </c>
    </row>
    <row r="1489" spans="1:18" hidden="1" outlineLevel="2" x14ac:dyDescent="0.35">
      <c r="A1489" s="209" t="str">
        <f>'Usages mobilité'!A5</f>
        <v>Usage mobilité n°2</v>
      </c>
      <c r="B1489" s="209" t="s">
        <v>639</v>
      </c>
      <c r="C1489" s="209"/>
      <c r="D1489" s="210">
        <f>D1438*'Usages mobilité'!$BG5*(1+'Usages mobilité'!$BH5)^(D$1431-$D$1431)/1000</f>
        <v>0</v>
      </c>
      <c r="E1489" s="210">
        <f>E1438*'Usages mobilité'!$BG5*(1+'Usages mobilité'!$BH5)^(E$1431-$D$1431)/1000</f>
        <v>0</v>
      </c>
      <c r="F1489" s="210">
        <f>F1438*'Usages mobilité'!$BG5*(1+'Usages mobilité'!$BH5)^(F$1431-$D$1431)/1000</f>
        <v>0</v>
      </c>
      <c r="G1489" s="210">
        <f>G1438*'Usages mobilité'!$BG5*(1+'Usages mobilité'!$BH5)^(G$1431-$D$1431)/1000</f>
        <v>0</v>
      </c>
      <c r="H1489" s="210">
        <f>H1438*'Usages mobilité'!$BG5*(1+'Usages mobilité'!$BH5)^(H$1431-$D$1431)/1000</f>
        <v>0</v>
      </c>
      <c r="I1489" s="210">
        <f>I1438*'Usages mobilité'!$BG5*(1+'Usages mobilité'!$BH5)^(I$1431-$D$1431)/1000</f>
        <v>0</v>
      </c>
      <c r="J1489" s="210">
        <f>J1438*'Usages mobilité'!$BG5*(1+'Usages mobilité'!$BH5)^(J$1431-$D$1431)/1000</f>
        <v>0</v>
      </c>
      <c r="K1489" s="210">
        <f>K1438*'Usages mobilité'!$BG5*(1+'Usages mobilité'!$BH5)^(K$1431-$D$1431)/1000</f>
        <v>0</v>
      </c>
      <c r="L1489" s="210">
        <f>L1438*'Usages mobilité'!$BG5*(1+'Usages mobilité'!$BH5)^(L$1431-$D$1431)/1000</f>
        <v>0</v>
      </c>
      <c r="M1489" s="210">
        <f>M1438*'Usages mobilité'!$BG5*(1+'Usages mobilité'!$BH5)^(M$1431-$D$1431)/1000</f>
        <v>0</v>
      </c>
      <c r="N1489" s="210">
        <f>N1438*'Usages mobilité'!$BG5*(1+'Usages mobilité'!$BH5)^(N$1431-$D$1431)/1000</f>
        <v>0</v>
      </c>
      <c r="O1489" s="210">
        <f>O1438*'Usages mobilité'!$BG5*(1+'Usages mobilité'!$BH5)^(O$1431-$D$1431)/1000</f>
        <v>0</v>
      </c>
      <c r="P1489" s="210">
        <f>P1438*'Usages mobilité'!$BG5*(1+'Usages mobilité'!$BH5)^(P$1431-$D$1431)/1000</f>
        <v>0</v>
      </c>
      <c r="Q1489" s="210">
        <f>Q1438*'Usages mobilité'!$BG5*(1+'Usages mobilité'!$BH5)^(Q$1431-$D$1431)/1000</f>
        <v>0</v>
      </c>
      <c r="R1489" s="210">
        <f>R1438*'Usages mobilité'!$BG5*(1+'Usages mobilité'!$BH5)^(R$1431-$D$1431)/1000</f>
        <v>0</v>
      </c>
    </row>
    <row r="1490" spans="1:18" hidden="1" outlineLevel="2" x14ac:dyDescent="0.35">
      <c r="A1490" s="209" t="str">
        <f>'Usages mobilité'!A6</f>
        <v>Usage mobilité n°3</v>
      </c>
      <c r="B1490" s="209" t="s">
        <v>639</v>
      </c>
      <c r="C1490" s="209"/>
      <c r="D1490" s="210">
        <f>D1439*'Usages mobilité'!$BG6*(1+'Usages mobilité'!$BH6)^(D$1431-$D$1431)/1000</f>
        <v>0</v>
      </c>
      <c r="E1490" s="210">
        <f>E1439*'Usages mobilité'!$BG6*(1+'Usages mobilité'!$BH6)^(E$1431-$D$1431)/1000</f>
        <v>0</v>
      </c>
      <c r="F1490" s="210">
        <f>F1439*'Usages mobilité'!$BG6*(1+'Usages mobilité'!$BH6)^(F$1431-$D$1431)/1000</f>
        <v>0</v>
      </c>
      <c r="G1490" s="210">
        <f>G1439*'Usages mobilité'!$BG6*(1+'Usages mobilité'!$BH6)^(G$1431-$D$1431)/1000</f>
        <v>0</v>
      </c>
      <c r="H1490" s="210">
        <f>H1439*'Usages mobilité'!$BG6*(1+'Usages mobilité'!$BH6)^(H$1431-$D$1431)/1000</f>
        <v>0</v>
      </c>
      <c r="I1490" s="210">
        <f>I1439*'Usages mobilité'!$BG6*(1+'Usages mobilité'!$BH6)^(I$1431-$D$1431)/1000</f>
        <v>0</v>
      </c>
      <c r="J1490" s="210">
        <f>J1439*'Usages mobilité'!$BG6*(1+'Usages mobilité'!$BH6)^(J$1431-$D$1431)/1000</f>
        <v>0</v>
      </c>
      <c r="K1490" s="210">
        <f>K1439*'Usages mobilité'!$BG6*(1+'Usages mobilité'!$BH6)^(K$1431-$D$1431)/1000</f>
        <v>0</v>
      </c>
      <c r="L1490" s="210">
        <f>L1439*'Usages mobilité'!$BG6*(1+'Usages mobilité'!$BH6)^(L$1431-$D$1431)/1000</f>
        <v>0</v>
      </c>
      <c r="M1490" s="210">
        <f>M1439*'Usages mobilité'!$BG6*(1+'Usages mobilité'!$BH6)^(M$1431-$D$1431)/1000</f>
        <v>0</v>
      </c>
      <c r="N1490" s="210">
        <f>N1439*'Usages mobilité'!$BG6*(1+'Usages mobilité'!$BH6)^(N$1431-$D$1431)/1000</f>
        <v>0</v>
      </c>
      <c r="O1490" s="210">
        <f>O1439*'Usages mobilité'!$BG6*(1+'Usages mobilité'!$BH6)^(O$1431-$D$1431)/1000</f>
        <v>0</v>
      </c>
      <c r="P1490" s="210">
        <f>P1439*'Usages mobilité'!$BG6*(1+'Usages mobilité'!$BH6)^(P$1431-$D$1431)/1000</f>
        <v>0</v>
      </c>
      <c r="Q1490" s="210">
        <f>Q1439*'Usages mobilité'!$BG6*(1+'Usages mobilité'!$BH6)^(Q$1431-$D$1431)/1000</f>
        <v>0</v>
      </c>
      <c r="R1490" s="210">
        <f>R1439*'Usages mobilité'!$BG6*(1+'Usages mobilité'!$BH6)^(R$1431-$D$1431)/1000</f>
        <v>0</v>
      </c>
    </row>
    <row r="1491" spans="1:18" hidden="1" outlineLevel="2" x14ac:dyDescent="0.35">
      <c r="A1491" s="209" t="str">
        <f>'Usages mobilité'!A7</f>
        <v>Usage mobilité n°4</v>
      </c>
      <c r="B1491" s="209" t="s">
        <v>639</v>
      </c>
      <c r="C1491" s="209"/>
      <c r="D1491" s="210">
        <f>D1440*'Usages mobilité'!$BG7*(1+'Usages mobilité'!$BH7)^(D$1431-$D$1431)/1000</f>
        <v>0</v>
      </c>
      <c r="E1491" s="210">
        <f>E1440*'Usages mobilité'!$BG7*(1+'Usages mobilité'!$BH7)^(E$1431-$D$1431)/1000</f>
        <v>0</v>
      </c>
      <c r="F1491" s="210">
        <f>F1440*'Usages mobilité'!$BG7*(1+'Usages mobilité'!$BH7)^(F$1431-$D$1431)/1000</f>
        <v>0</v>
      </c>
      <c r="G1491" s="210">
        <f>G1440*'Usages mobilité'!$BG7*(1+'Usages mobilité'!$BH7)^(G$1431-$D$1431)/1000</f>
        <v>0</v>
      </c>
      <c r="H1491" s="210">
        <f>H1440*'Usages mobilité'!$BG7*(1+'Usages mobilité'!$BH7)^(H$1431-$D$1431)/1000</f>
        <v>0</v>
      </c>
      <c r="I1491" s="210">
        <f>I1440*'Usages mobilité'!$BG7*(1+'Usages mobilité'!$BH7)^(I$1431-$D$1431)/1000</f>
        <v>0</v>
      </c>
      <c r="J1491" s="210">
        <f>J1440*'Usages mobilité'!$BG7*(1+'Usages mobilité'!$BH7)^(J$1431-$D$1431)/1000</f>
        <v>0</v>
      </c>
      <c r="K1491" s="210">
        <f>K1440*'Usages mobilité'!$BG7*(1+'Usages mobilité'!$BH7)^(K$1431-$D$1431)/1000</f>
        <v>0</v>
      </c>
      <c r="L1491" s="210">
        <f>L1440*'Usages mobilité'!$BG7*(1+'Usages mobilité'!$BH7)^(L$1431-$D$1431)/1000</f>
        <v>0</v>
      </c>
      <c r="M1491" s="210">
        <f>M1440*'Usages mobilité'!$BG7*(1+'Usages mobilité'!$BH7)^(M$1431-$D$1431)/1000</f>
        <v>0</v>
      </c>
      <c r="N1491" s="210">
        <f>N1440*'Usages mobilité'!$BG7*(1+'Usages mobilité'!$BH7)^(N$1431-$D$1431)/1000</f>
        <v>0</v>
      </c>
      <c r="O1491" s="210">
        <f>O1440*'Usages mobilité'!$BG7*(1+'Usages mobilité'!$BH7)^(O$1431-$D$1431)/1000</f>
        <v>0</v>
      </c>
      <c r="P1491" s="210">
        <f>P1440*'Usages mobilité'!$BG7*(1+'Usages mobilité'!$BH7)^(P$1431-$D$1431)/1000</f>
        <v>0</v>
      </c>
      <c r="Q1491" s="210">
        <f>Q1440*'Usages mobilité'!$BG7*(1+'Usages mobilité'!$BH7)^(Q$1431-$D$1431)/1000</f>
        <v>0</v>
      </c>
      <c r="R1491" s="210">
        <f>R1440*'Usages mobilité'!$BG7*(1+'Usages mobilité'!$BH7)^(R$1431-$D$1431)/1000</f>
        <v>0</v>
      </c>
    </row>
    <row r="1492" spans="1:18" hidden="1" outlineLevel="2" x14ac:dyDescent="0.35">
      <c r="A1492" s="209" t="str">
        <f>'Usages mobilité'!A8</f>
        <v>Usage mobilité n°5</v>
      </c>
      <c r="B1492" s="209" t="s">
        <v>639</v>
      </c>
      <c r="C1492" s="209"/>
      <c r="D1492" s="210">
        <f>D1441*'Usages mobilité'!$BG8*(1+'Usages mobilité'!$BH8)^(D$1431-$D$1431)/1000</f>
        <v>0</v>
      </c>
      <c r="E1492" s="210">
        <f>E1441*'Usages mobilité'!$BG8*(1+'Usages mobilité'!$BH8)^(E$1431-$D$1431)/1000</f>
        <v>0</v>
      </c>
      <c r="F1492" s="210">
        <f>F1441*'Usages mobilité'!$BG8*(1+'Usages mobilité'!$BH8)^(F$1431-$D$1431)/1000</f>
        <v>0</v>
      </c>
      <c r="G1492" s="210">
        <f>G1441*'Usages mobilité'!$BG8*(1+'Usages mobilité'!$BH8)^(G$1431-$D$1431)/1000</f>
        <v>0</v>
      </c>
      <c r="H1492" s="210">
        <f>H1441*'Usages mobilité'!$BG8*(1+'Usages mobilité'!$BH8)^(H$1431-$D$1431)/1000</f>
        <v>0</v>
      </c>
      <c r="I1492" s="210">
        <f>I1441*'Usages mobilité'!$BG8*(1+'Usages mobilité'!$BH8)^(I$1431-$D$1431)/1000</f>
        <v>0</v>
      </c>
      <c r="J1492" s="210">
        <f>J1441*'Usages mobilité'!$BG8*(1+'Usages mobilité'!$BH8)^(J$1431-$D$1431)/1000</f>
        <v>0</v>
      </c>
      <c r="K1492" s="210">
        <f>K1441*'Usages mobilité'!$BG8*(1+'Usages mobilité'!$BH8)^(K$1431-$D$1431)/1000</f>
        <v>0</v>
      </c>
      <c r="L1492" s="210">
        <f>L1441*'Usages mobilité'!$BG8*(1+'Usages mobilité'!$BH8)^(L$1431-$D$1431)/1000</f>
        <v>0</v>
      </c>
      <c r="M1492" s="210">
        <f>M1441*'Usages mobilité'!$BG8*(1+'Usages mobilité'!$BH8)^(M$1431-$D$1431)/1000</f>
        <v>0</v>
      </c>
      <c r="N1492" s="210">
        <f>N1441*'Usages mobilité'!$BG8*(1+'Usages mobilité'!$BH8)^(N$1431-$D$1431)/1000</f>
        <v>0</v>
      </c>
      <c r="O1492" s="210">
        <f>O1441*'Usages mobilité'!$BG8*(1+'Usages mobilité'!$BH8)^(O$1431-$D$1431)/1000</f>
        <v>0</v>
      </c>
      <c r="P1492" s="210">
        <f>P1441*'Usages mobilité'!$BG8*(1+'Usages mobilité'!$BH8)^(P$1431-$D$1431)/1000</f>
        <v>0</v>
      </c>
      <c r="Q1492" s="210">
        <f>Q1441*'Usages mobilité'!$BG8*(1+'Usages mobilité'!$BH8)^(Q$1431-$D$1431)/1000</f>
        <v>0</v>
      </c>
      <c r="R1492" s="210">
        <f>R1441*'Usages mobilité'!$BG8*(1+'Usages mobilité'!$BH8)^(R$1431-$D$1431)/1000</f>
        <v>0</v>
      </c>
    </row>
    <row r="1493" spans="1:18" hidden="1" outlineLevel="2" x14ac:dyDescent="0.35">
      <c r="A1493" s="209" t="str">
        <f>'Usages mobilité'!A9</f>
        <v>Usage mobilité n°6</v>
      </c>
      <c r="B1493" s="209" t="s">
        <v>639</v>
      </c>
      <c r="C1493" s="209"/>
      <c r="D1493" s="210">
        <f>D1442*'Usages mobilité'!$BG9*(1+'Usages mobilité'!$BH9)^(D$1431-$D$1431)/1000</f>
        <v>0</v>
      </c>
      <c r="E1493" s="210">
        <f>E1442*'Usages mobilité'!$BG9*(1+'Usages mobilité'!$BH9)^(E$1431-$D$1431)/1000</f>
        <v>0</v>
      </c>
      <c r="F1493" s="210">
        <f>F1442*'Usages mobilité'!$BG9*(1+'Usages mobilité'!$BH9)^(F$1431-$D$1431)/1000</f>
        <v>0</v>
      </c>
      <c r="G1493" s="210">
        <f>G1442*'Usages mobilité'!$BG9*(1+'Usages mobilité'!$BH9)^(G$1431-$D$1431)/1000</f>
        <v>0</v>
      </c>
      <c r="H1493" s="210">
        <f>H1442*'Usages mobilité'!$BG9*(1+'Usages mobilité'!$BH9)^(H$1431-$D$1431)/1000</f>
        <v>0</v>
      </c>
      <c r="I1493" s="210">
        <f>I1442*'Usages mobilité'!$BG9*(1+'Usages mobilité'!$BH9)^(I$1431-$D$1431)/1000</f>
        <v>0</v>
      </c>
      <c r="J1493" s="210">
        <f>J1442*'Usages mobilité'!$BG9*(1+'Usages mobilité'!$BH9)^(J$1431-$D$1431)/1000</f>
        <v>0</v>
      </c>
      <c r="K1493" s="210">
        <f>K1442*'Usages mobilité'!$BG9*(1+'Usages mobilité'!$BH9)^(K$1431-$D$1431)/1000</f>
        <v>0</v>
      </c>
      <c r="L1493" s="210">
        <f>L1442*'Usages mobilité'!$BG9*(1+'Usages mobilité'!$BH9)^(L$1431-$D$1431)/1000</f>
        <v>0</v>
      </c>
      <c r="M1493" s="210">
        <f>M1442*'Usages mobilité'!$BG9*(1+'Usages mobilité'!$BH9)^(M$1431-$D$1431)/1000</f>
        <v>0</v>
      </c>
      <c r="N1493" s="210">
        <f>N1442*'Usages mobilité'!$BG9*(1+'Usages mobilité'!$BH9)^(N$1431-$D$1431)/1000</f>
        <v>0</v>
      </c>
      <c r="O1493" s="210">
        <f>O1442*'Usages mobilité'!$BG9*(1+'Usages mobilité'!$BH9)^(O$1431-$D$1431)/1000</f>
        <v>0</v>
      </c>
      <c r="P1493" s="210">
        <f>P1442*'Usages mobilité'!$BG9*(1+'Usages mobilité'!$BH9)^(P$1431-$D$1431)/1000</f>
        <v>0</v>
      </c>
      <c r="Q1493" s="210">
        <f>Q1442*'Usages mobilité'!$BG9*(1+'Usages mobilité'!$BH9)^(Q$1431-$D$1431)/1000</f>
        <v>0</v>
      </c>
      <c r="R1493" s="210">
        <f>R1442*'Usages mobilité'!$BG9*(1+'Usages mobilité'!$BH9)^(R$1431-$D$1431)/1000</f>
        <v>0</v>
      </c>
    </row>
    <row r="1494" spans="1:18" hidden="1" outlineLevel="2" x14ac:dyDescent="0.35">
      <c r="A1494" s="209" t="str">
        <f>'Usages mobilité'!A10</f>
        <v>Usage mobilité n°7</v>
      </c>
      <c r="B1494" s="209" t="s">
        <v>639</v>
      </c>
      <c r="C1494" s="209"/>
      <c r="D1494" s="210">
        <f>D1443*'Usages mobilité'!$BG10*(1+'Usages mobilité'!$BH10)^(D$1431-$D$1431)/1000</f>
        <v>0</v>
      </c>
      <c r="E1494" s="210">
        <f>E1443*'Usages mobilité'!$BG10*(1+'Usages mobilité'!$BH10)^(E$1431-$D$1431)/1000</f>
        <v>0</v>
      </c>
      <c r="F1494" s="210">
        <f>F1443*'Usages mobilité'!$BG10*(1+'Usages mobilité'!$BH10)^(F$1431-$D$1431)/1000</f>
        <v>0</v>
      </c>
      <c r="G1494" s="210">
        <f>G1443*'Usages mobilité'!$BG10*(1+'Usages mobilité'!$BH10)^(G$1431-$D$1431)/1000</f>
        <v>0</v>
      </c>
      <c r="H1494" s="210">
        <f>H1443*'Usages mobilité'!$BG10*(1+'Usages mobilité'!$BH10)^(H$1431-$D$1431)/1000</f>
        <v>0</v>
      </c>
      <c r="I1494" s="210">
        <f>I1443*'Usages mobilité'!$BG10*(1+'Usages mobilité'!$BH10)^(I$1431-$D$1431)/1000</f>
        <v>0</v>
      </c>
      <c r="J1494" s="210">
        <f>J1443*'Usages mobilité'!$BG10*(1+'Usages mobilité'!$BH10)^(J$1431-$D$1431)/1000</f>
        <v>0</v>
      </c>
      <c r="K1494" s="210">
        <f>K1443*'Usages mobilité'!$BG10*(1+'Usages mobilité'!$BH10)^(K$1431-$D$1431)/1000</f>
        <v>0</v>
      </c>
      <c r="L1494" s="210">
        <f>L1443*'Usages mobilité'!$BG10*(1+'Usages mobilité'!$BH10)^(L$1431-$D$1431)/1000</f>
        <v>0</v>
      </c>
      <c r="M1494" s="210">
        <f>M1443*'Usages mobilité'!$BG10*(1+'Usages mobilité'!$BH10)^(M$1431-$D$1431)/1000</f>
        <v>0</v>
      </c>
      <c r="N1494" s="210">
        <f>N1443*'Usages mobilité'!$BG10*(1+'Usages mobilité'!$BH10)^(N$1431-$D$1431)/1000</f>
        <v>0</v>
      </c>
      <c r="O1494" s="210">
        <f>O1443*'Usages mobilité'!$BG10*(1+'Usages mobilité'!$BH10)^(O$1431-$D$1431)/1000</f>
        <v>0</v>
      </c>
      <c r="P1494" s="210">
        <f>P1443*'Usages mobilité'!$BG10*(1+'Usages mobilité'!$BH10)^(P$1431-$D$1431)/1000</f>
        <v>0</v>
      </c>
      <c r="Q1494" s="210">
        <f>Q1443*'Usages mobilité'!$BG10*(1+'Usages mobilité'!$BH10)^(Q$1431-$D$1431)/1000</f>
        <v>0</v>
      </c>
      <c r="R1494" s="210">
        <f>R1443*'Usages mobilité'!$BG10*(1+'Usages mobilité'!$BH10)^(R$1431-$D$1431)/1000</f>
        <v>0</v>
      </c>
    </row>
    <row r="1495" spans="1:18" hidden="1" outlineLevel="2" x14ac:dyDescent="0.35">
      <c r="A1495" s="209" t="str">
        <f>'Usages mobilité'!A11</f>
        <v>Usage mobilité n°8</v>
      </c>
      <c r="B1495" s="209" t="s">
        <v>639</v>
      </c>
      <c r="C1495" s="209"/>
      <c r="D1495" s="210">
        <f>D1444*'Usages mobilité'!$BG11*(1+'Usages mobilité'!$BH11)^(D$1431-$D$1431)/1000</f>
        <v>0</v>
      </c>
      <c r="E1495" s="210">
        <f>E1444*'Usages mobilité'!$BG11*(1+'Usages mobilité'!$BH11)^(E$1431-$D$1431)/1000</f>
        <v>0</v>
      </c>
      <c r="F1495" s="210">
        <f>F1444*'Usages mobilité'!$BG11*(1+'Usages mobilité'!$BH11)^(F$1431-$D$1431)/1000</f>
        <v>0</v>
      </c>
      <c r="G1495" s="210">
        <f>G1444*'Usages mobilité'!$BG11*(1+'Usages mobilité'!$BH11)^(G$1431-$D$1431)/1000</f>
        <v>0</v>
      </c>
      <c r="H1495" s="210">
        <f>H1444*'Usages mobilité'!$BG11*(1+'Usages mobilité'!$BH11)^(H$1431-$D$1431)/1000</f>
        <v>0</v>
      </c>
      <c r="I1495" s="210">
        <f>I1444*'Usages mobilité'!$BG11*(1+'Usages mobilité'!$BH11)^(I$1431-$D$1431)/1000</f>
        <v>0</v>
      </c>
      <c r="J1495" s="210">
        <f>J1444*'Usages mobilité'!$BG11*(1+'Usages mobilité'!$BH11)^(J$1431-$D$1431)/1000</f>
        <v>0</v>
      </c>
      <c r="K1495" s="210">
        <f>K1444*'Usages mobilité'!$BG11*(1+'Usages mobilité'!$BH11)^(K$1431-$D$1431)/1000</f>
        <v>0</v>
      </c>
      <c r="L1495" s="210">
        <f>L1444*'Usages mobilité'!$BG11*(1+'Usages mobilité'!$BH11)^(L$1431-$D$1431)/1000</f>
        <v>0</v>
      </c>
      <c r="M1495" s="210">
        <f>M1444*'Usages mobilité'!$BG11*(1+'Usages mobilité'!$BH11)^(M$1431-$D$1431)/1000</f>
        <v>0</v>
      </c>
      <c r="N1495" s="210">
        <f>N1444*'Usages mobilité'!$BG11*(1+'Usages mobilité'!$BH11)^(N$1431-$D$1431)/1000</f>
        <v>0</v>
      </c>
      <c r="O1495" s="210">
        <f>O1444*'Usages mobilité'!$BG11*(1+'Usages mobilité'!$BH11)^(O$1431-$D$1431)/1000</f>
        <v>0</v>
      </c>
      <c r="P1495" s="210">
        <f>P1444*'Usages mobilité'!$BG11*(1+'Usages mobilité'!$BH11)^(P$1431-$D$1431)/1000</f>
        <v>0</v>
      </c>
      <c r="Q1495" s="210">
        <f>Q1444*'Usages mobilité'!$BG11*(1+'Usages mobilité'!$BH11)^(Q$1431-$D$1431)/1000</f>
        <v>0</v>
      </c>
      <c r="R1495" s="210">
        <f>R1444*'Usages mobilité'!$BG11*(1+'Usages mobilité'!$BH11)^(R$1431-$D$1431)/1000</f>
        <v>0</v>
      </c>
    </row>
    <row r="1496" spans="1:18" hidden="1" outlineLevel="2" x14ac:dyDescent="0.35">
      <c r="A1496" s="209" t="str">
        <f>'Usages mobilité'!A12</f>
        <v>Usage mobilité n°9</v>
      </c>
      <c r="B1496" s="209" t="s">
        <v>639</v>
      </c>
      <c r="C1496" s="209"/>
      <c r="D1496" s="210">
        <f>D1445*'Usages mobilité'!$BG12*(1+'Usages mobilité'!$BH12)^(D$1431-$D$1431)/1000</f>
        <v>0</v>
      </c>
      <c r="E1496" s="210">
        <f>E1445*'Usages mobilité'!$BG12*(1+'Usages mobilité'!$BH12)^(E$1431-$D$1431)/1000</f>
        <v>0</v>
      </c>
      <c r="F1496" s="210">
        <f>F1445*'Usages mobilité'!$BG12*(1+'Usages mobilité'!$BH12)^(F$1431-$D$1431)/1000</f>
        <v>0</v>
      </c>
      <c r="G1496" s="210">
        <f>G1445*'Usages mobilité'!$BG12*(1+'Usages mobilité'!$BH12)^(G$1431-$D$1431)/1000</f>
        <v>0</v>
      </c>
      <c r="H1496" s="210">
        <f>H1445*'Usages mobilité'!$BG12*(1+'Usages mobilité'!$BH12)^(H$1431-$D$1431)/1000</f>
        <v>0</v>
      </c>
      <c r="I1496" s="210">
        <f>I1445*'Usages mobilité'!$BG12*(1+'Usages mobilité'!$BH12)^(I$1431-$D$1431)/1000</f>
        <v>0</v>
      </c>
      <c r="J1496" s="210">
        <f>J1445*'Usages mobilité'!$BG12*(1+'Usages mobilité'!$BH12)^(J$1431-$D$1431)/1000</f>
        <v>0</v>
      </c>
      <c r="K1496" s="210">
        <f>K1445*'Usages mobilité'!$BG12*(1+'Usages mobilité'!$BH12)^(K$1431-$D$1431)/1000</f>
        <v>0</v>
      </c>
      <c r="L1496" s="210">
        <f>L1445*'Usages mobilité'!$BG12*(1+'Usages mobilité'!$BH12)^(L$1431-$D$1431)/1000</f>
        <v>0</v>
      </c>
      <c r="M1496" s="210">
        <f>M1445*'Usages mobilité'!$BG12*(1+'Usages mobilité'!$BH12)^(M$1431-$D$1431)/1000</f>
        <v>0</v>
      </c>
      <c r="N1496" s="210">
        <f>N1445*'Usages mobilité'!$BG12*(1+'Usages mobilité'!$BH12)^(N$1431-$D$1431)/1000</f>
        <v>0</v>
      </c>
      <c r="O1496" s="210">
        <f>O1445*'Usages mobilité'!$BG12*(1+'Usages mobilité'!$BH12)^(O$1431-$D$1431)/1000</f>
        <v>0</v>
      </c>
      <c r="P1496" s="210">
        <f>P1445*'Usages mobilité'!$BG12*(1+'Usages mobilité'!$BH12)^(P$1431-$D$1431)/1000</f>
        <v>0</v>
      </c>
      <c r="Q1496" s="210">
        <f>Q1445*'Usages mobilité'!$BG12*(1+'Usages mobilité'!$BH12)^(Q$1431-$D$1431)/1000</f>
        <v>0</v>
      </c>
      <c r="R1496" s="210">
        <f>R1445*'Usages mobilité'!$BG12*(1+'Usages mobilité'!$BH12)^(R$1431-$D$1431)/1000</f>
        <v>0</v>
      </c>
    </row>
    <row r="1497" spans="1:18" hidden="1" outlineLevel="2" x14ac:dyDescent="0.35">
      <c r="A1497" s="209" t="str">
        <f>'Usages mobilité'!A13</f>
        <v>Usage mobilité n°10</v>
      </c>
      <c r="B1497" s="209" t="s">
        <v>639</v>
      </c>
      <c r="C1497" s="209"/>
      <c r="D1497" s="210">
        <f>D1446*'Usages mobilité'!$BG13*(1+'Usages mobilité'!$BH13)^(D$1431-$D$1431)/1000</f>
        <v>0</v>
      </c>
      <c r="E1497" s="210">
        <f>E1446*'Usages mobilité'!$BG13*(1+'Usages mobilité'!$BH13)^(E$1431-$D$1431)/1000</f>
        <v>0</v>
      </c>
      <c r="F1497" s="210">
        <f>F1446*'Usages mobilité'!$BG13*(1+'Usages mobilité'!$BH13)^(F$1431-$D$1431)/1000</f>
        <v>0</v>
      </c>
      <c r="G1497" s="210">
        <f>G1446*'Usages mobilité'!$BG13*(1+'Usages mobilité'!$BH13)^(G$1431-$D$1431)/1000</f>
        <v>0</v>
      </c>
      <c r="H1497" s="210">
        <f>H1446*'Usages mobilité'!$BG13*(1+'Usages mobilité'!$BH13)^(H$1431-$D$1431)/1000</f>
        <v>0</v>
      </c>
      <c r="I1497" s="210">
        <f>I1446*'Usages mobilité'!$BG13*(1+'Usages mobilité'!$BH13)^(I$1431-$D$1431)/1000</f>
        <v>0</v>
      </c>
      <c r="J1497" s="210">
        <f>J1446*'Usages mobilité'!$BG13*(1+'Usages mobilité'!$BH13)^(J$1431-$D$1431)/1000</f>
        <v>0</v>
      </c>
      <c r="K1497" s="210">
        <f>K1446*'Usages mobilité'!$BG13*(1+'Usages mobilité'!$BH13)^(K$1431-$D$1431)/1000</f>
        <v>0</v>
      </c>
      <c r="L1497" s="210">
        <f>L1446*'Usages mobilité'!$BG13*(1+'Usages mobilité'!$BH13)^(L$1431-$D$1431)/1000</f>
        <v>0</v>
      </c>
      <c r="M1497" s="210">
        <f>M1446*'Usages mobilité'!$BG13*(1+'Usages mobilité'!$BH13)^(M$1431-$D$1431)/1000</f>
        <v>0</v>
      </c>
      <c r="N1497" s="210">
        <f>N1446*'Usages mobilité'!$BG13*(1+'Usages mobilité'!$BH13)^(N$1431-$D$1431)/1000</f>
        <v>0</v>
      </c>
      <c r="O1497" s="210">
        <f>O1446*'Usages mobilité'!$BG13*(1+'Usages mobilité'!$BH13)^(O$1431-$D$1431)/1000</f>
        <v>0</v>
      </c>
      <c r="P1497" s="210">
        <f>P1446*'Usages mobilité'!$BG13*(1+'Usages mobilité'!$BH13)^(P$1431-$D$1431)/1000</f>
        <v>0</v>
      </c>
      <c r="Q1497" s="210">
        <f>Q1446*'Usages mobilité'!$BG13*(1+'Usages mobilité'!$BH13)^(Q$1431-$D$1431)/1000</f>
        <v>0</v>
      </c>
      <c r="R1497" s="210">
        <f>R1446*'Usages mobilité'!$BG13*(1+'Usages mobilité'!$BH13)^(R$1431-$D$1431)/1000</f>
        <v>0</v>
      </c>
    </row>
    <row r="1498" spans="1:18" hidden="1" outlineLevel="2" x14ac:dyDescent="0.35">
      <c r="A1498" s="209" t="str">
        <f>'Usages mobilité'!A14</f>
        <v>Usage mobilité n°11</v>
      </c>
      <c r="B1498" s="209" t="s">
        <v>639</v>
      </c>
      <c r="C1498" s="209"/>
      <c r="D1498" s="210">
        <f>D1447*'Usages mobilité'!$BG14*(1+'Usages mobilité'!$BH14)^(D$1431-$D$1431)/1000</f>
        <v>0</v>
      </c>
      <c r="E1498" s="210">
        <f>E1447*'Usages mobilité'!$BG14*(1+'Usages mobilité'!$BH14)^(E$1431-$D$1431)/1000</f>
        <v>0</v>
      </c>
      <c r="F1498" s="210">
        <f>F1447*'Usages mobilité'!$BG14*(1+'Usages mobilité'!$BH14)^(F$1431-$D$1431)/1000</f>
        <v>0</v>
      </c>
      <c r="G1498" s="210">
        <f>G1447*'Usages mobilité'!$BG14*(1+'Usages mobilité'!$BH14)^(G$1431-$D$1431)/1000</f>
        <v>0</v>
      </c>
      <c r="H1498" s="210">
        <f>H1447*'Usages mobilité'!$BG14*(1+'Usages mobilité'!$BH14)^(H$1431-$D$1431)/1000</f>
        <v>0</v>
      </c>
      <c r="I1498" s="210">
        <f>I1447*'Usages mobilité'!$BG14*(1+'Usages mobilité'!$BH14)^(I$1431-$D$1431)/1000</f>
        <v>0</v>
      </c>
      <c r="J1498" s="210">
        <f>J1447*'Usages mobilité'!$BG14*(1+'Usages mobilité'!$BH14)^(J$1431-$D$1431)/1000</f>
        <v>0</v>
      </c>
      <c r="K1498" s="210">
        <f>K1447*'Usages mobilité'!$BG14*(1+'Usages mobilité'!$BH14)^(K$1431-$D$1431)/1000</f>
        <v>0</v>
      </c>
      <c r="L1498" s="210">
        <f>L1447*'Usages mobilité'!$BG14*(1+'Usages mobilité'!$BH14)^(L$1431-$D$1431)/1000</f>
        <v>0</v>
      </c>
      <c r="M1498" s="210">
        <f>M1447*'Usages mobilité'!$BG14*(1+'Usages mobilité'!$BH14)^(M$1431-$D$1431)/1000</f>
        <v>0</v>
      </c>
      <c r="N1498" s="210">
        <f>N1447*'Usages mobilité'!$BG14*(1+'Usages mobilité'!$BH14)^(N$1431-$D$1431)/1000</f>
        <v>0</v>
      </c>
      <c r="O1498" s="210">
        <f>O1447*'Usages mobilité'!$BG14*(1+'Usages mobilité'!$BH14)^(O$1431-$D$1431)/1000</f>
        <v>0</v>
      </c>
      <c r="P1498" s="210">
        <f>P1447*'Usages mobilité'!$BG14*(1+'Usages mobilité'!$BH14)^(P$1431-$D$1431)/1000</f>
        <v>0</v>
      </c>
      <c r="Q1498" s="210">
        <f>Q1447*'Usages mobilité'!$BG14*(1+'Usages mobilité'!$BH14)^(Q$1431-$D$1431)/1000</f>
        <v>0</v>
      </c>
      <c r="R1498" s="210">
        <f>R1447*'Usages mobilité'!$BG14*(1+'Usages mobilité'!$BH14)^(R$1431-$D$1431)/1000</f>
        <v>0</v>
      </c>
    </row>
    <row r="1499" spans="1:18" hidden="1" outlineLevel="2" x14ac:dyDescent="0.35">
      <c r="A1499" s="209" t="str">
        <f>'Usages mobilité'!A15</f>
        <v>Usage mobilité n°12</v>
      </c>
      <c r="B1499" s="209" t="s">
        <v>639</v>
      </c>
      <c r="C1499" s="209"/>
      <c r="D1499" s="210">
        <f>D1448*'Usages mobilité'!$BG15*(1+'Usages mobilité'!$BH15)^(D$1431-$D$1431)/1000</f>
        <v>0</v>
      </c>
      <c r="E1499" s="210">
        <f>E1448*'Usages mobilité'!$BG15*(1+'Usages mobilité'!$BH15)^(E$1431-$D$1431)/1000</f>
        <v>0</v>
      </c>
      <c r="F1499" s="210">
        <f>F1448*'Usages mobilité'!$BG15*(1+'Usages mobilité'!$BH15)^(F$1431-$D$1431)/1000</f>
        <v>0</v>
      </c>
      <c r="G1499" s="210">
        <f>G1448*'Usages mobilité'!$BG15*(1+'Usages mobilité'!$BH15)^(G$1431-$D$1431)/1000</f>
        <v>0</v>
      </c>
      <c r="H1499" s="210">
        <f>H1448*'Usages mobilité'!$BG15*(1+'Usages mobilité'!$BH15)^(H$1431-$D$1431)/1000</f>
        <v>0</v>
      </c>
      <c r="I1499" s="210">
        <f>I1448*'Usages mobilité'!$BG15*(1+'Usages mobilité'!$BH15)^(I$1431-$D$1431)/1000</f>
        <v>0</v>
      </c>
      <c r="J1499" s="210">
        <f>J1448*'Usages mobilité'!$BG15*(1+'Usages mobilité'!$BH15)^(J$1431-$D$1431)/1000</f>
        <v>0</v>
      </c>
      <c r="K1499" s="210">
        <f>K1448*'Usages mobilité'!$BG15*(1+'Usages mobilité'!$BH15)^(K$1431-$D$1431)/1000</f>
        <v>0</v>
      </c>
      <c r="L1499" s="210">
        <f>L1448*'Usages mobilité'!$BG15*(1+'Usages mobilité'!$BH15)^(L$1431-$D$1431)/1000</f>
        <v>0</v>
      </c>
      <c r="M1499" s="210">
        <f>M1448*'Usages mobilité'!$BG15*(1+'Usages mobilité'!$BH15)^(M$1431-$D$1431)/1000</f>
        <v>0</v>
      </c>
      <c r="N1499" s="210">
        <f>N1448*'Usages mobilité'!$BG15*(1+'Usages mobilité'!$BH15)^(N$1431-$D$1431)/1000</f>
        <v>0</v>
      </c>
      <c r="O1499" s="210">
        <f>O1448*'Usages mobilité'!$BG15*(1+'Usages mobilité'!$BH15)^(O$1431-$D$1431)/1000</f>
        <v>0</v>
      </c>
      <c r="P1499" s="210">
        <f>P1448*'Usages mobilité'!$BG15*(1+'Usages mobilité'!$BH15)^(P$1431-$D$1431)/1000</f>
        <v>0</v>
      </c>
      <c r="Q1499" s="210">
        <f>Q1448*'Usages mobilité'!$BG15*(1+'Usages mobilité'!$BH15)^(Q$1431-$D$1431)/1000</f>
        <v>0</v>
      </c>
      <c r="R1499" s="210">
        <f>R1448*'Usages mobilité'!$BG15*(1+'Usages mobilité'!$BH15)^(R$1431-$D$1431)/1000</f>
        <v>0</v>
      </c>
    </row>
    <row r="1500" spans="1:18" hidden="1" outlineLevel="2" x14ac:dyDescent="0.35">
      <c r="A1500" s="209" t="str">
        <f>'Usages mobilité'!A16</f>
        <v>Usage mobilité n°13</v>
      </c>
      <c r="B1500" s="209" t="s">
        <v>639</v>
      </c>
      <c r="C1500" s="209"/>
      <c r="D1500" s="210">
        <f>D1449*'Usages mobilité'!$BG16*(1+'Usages mobilité'!$BH16)^(D$1431-$D$1431)/1000</f>
        <v>0</v>
      </c>
      <c r="E1500" s="210">
        <f>E1449*'Usages mobilité'!$BG16*(1+'Usages mobilité'!$BH16)^(E$1431-$D$1431)/1000</f>
        <v>0</v>
      </c>
      <c r="F1500" s="210">
        <f>F1449*'Usages mobilité'!$BG16*(1+'Usages mobilité'!$BH16)^(F$1431-$D$1431)/1000</f>
        <v>0</v>
      </c>
      <c r="G1500" s="210">
        <f>G1449*'Usages mobilité'!$BG16*(1+'Usages mobilité'!$BH16)^(G$1431-$D$1431)/1000</f>
        <v>0</v>
      </c>
      <c r="H1500" s="210">
        <f>H1449*'Usages mobilité'!$BG16*(1+'Usages mobilité'!$BH16)^(H$1431-$D$1431)/1000</f>
        <v>0</v>
      </c>
      <c r="I1500" s="210">
        <f>I1449*'Usages mobilité'!$BG16*(1+'Usages mobilité'!$BH16)^(I$1431-$D$1431)/1000</f>
        <v>0</v>
      </c>
      <c r="J1500" s="210">
        <f>J1449*'Usages mobilité'!$BG16*(1+'Usages mobilité'!$BH16)^(J$1431-$D$1431)/1000</f>
        <v>0</v>
      </c>
      <c r="K1500" s="210">
        <f>K1449*'Usages mobilité'!$BG16*(1+'Usages mobilité'!$BH16)^(K$1431-$D$1431)/1000</f>
        <v>0</v>
      </c>
      <c r="L1500" s="210">
        <f>L1449*'Usages mobilité'!$BG16*(1+'Usages mobilité'!$BH16)^(L$1431-$D$1431)/1000</f>
        <v>0</v>
      </c>
      <c r="M1500" s="210">
        <f>M1449*'Usages mobilité'!$BG16*(1+'Usages mobilité'!$BH16)^(M$1431-$D$1431)/1000</f>
        <v>0</v>
      </c>
      <c r="N1500" s="210">
        <f>N1449*'Usages mobilité'!$BG16*(1+'Usages mobilité'!$BH16)^(N$1431-$D$1431)/1000</f>
        <v>0</v>
      </c>
      <c r="O1500" s="210">
        <f>O1449*'Usages mobilité'!$BG16*(1+'Usages mobilité'!$BH16)^(O$1431-$D$1431)/1000</f>
        <v>0</v>
      </c>
      <c r="P1500" s="210">
        <f>P1449*'Usages mobilité'!$BG16*(1+'Usages mobilité'!$BH16)^(P$1431-$D$1431)/1000</f>
        <v>0</v>
      </c>
      <c r="Q1500" s="210">
        <f>Q1449*'Usages mobilité'!$BG16*(1+'Usages mobilité'!$BH16)^(Q$1431-$D$1431)/1000</f>
        <v>0</v>
      </c>
      <c r="R1500" s="210">
        <f>R1449*'Usages mobilité'!$BG16*(1+'Usages mobilité'!$BH16)^(R$1431-$D$1431)/1000</f>
        <v>0</v>
      </c>
    </row>
    <row r="1501" spans="1:18" hidden="1" outlineLevel="2" x14ac:dyDescent="0.35">
      <c r="A1501" s="209" t="str">
        <f>'Usages mobilité'!A17</f>
        <v>Usage mobilité n°14</v>
      </c>
      <c r="B1501" s="209" t="s">
        <v>639</v>
      </c>
      <c r="C1501" s="209"/>
      <c r="D1501" s="210">
        <f>D1450*'Usages mobilité'!$BG17*(1+'Usages mobilité'!$BH17)^(D$1431-$D$1431)/1000</f>
        <v>0</v>
      </c>
      <c r="E1501" s="210">
        <f>E1450*'Usages mobilité'!$BG17*(1+'Usages mobilité'!$BH17)^(E$1431-$D$1431)/1000</f>
        <v>0</v>
      </c>
      <c r="F1501" s="210">
        <f>F1450*'Usages mobilité'!$BG17*(1+'Usages mobilité'!$BH17)^(F$1431-$D$1431)/1000</f>
        <v>0</v>
      </c>
      <c r="G1501" s="210">
        <f>G1450*'Usages mobilité'!$BG17*(1+'Usages mobilité'!$BH17)^(G$1431-$D$1431)/1000</f>
        <v>0</v>
      </c>
      <c r="H1501" s="210">
        <f>H1450*'Usages mobilité'!$BG17*(1+'Usages mobilité'!$BH17)^(H$1431-$D$1431)/1000</f>
        <v>0</v>
      </c>
      <c r="I1501" s="210">
        <f>I1450*'Usages mobilité'!$BG17*(1+'Usages mobilité'!$BH17)^(I$1431-$D$1431)/1000</f>
        <v>0</v>
      </c>
      <c r="J1501" s="210">
        <f>J1450*'Usages mobilité'!$BG17*(1+'Usages mobilité'!$BH17)^(J$1431-$D$1431)/1000</f>
        <v>0</v>
      </c>
      <c r="K1501" s="210">
        <f>K1450*'Usages mobilité'!$BG17*(1+'Usages mobilité'!$BH17)^(K$1431-$D$1431)/1000</f>
        <v>0</v>
      </c>
      <c r="L1501" s="210">
        <f>L1450*'Usages mobilité'!$BG17*(1+'Usages mobilité'!$BH17)^(L$1431-$D$1431)/1000</f>
        <v>0</v>
      </c>
      <c r="M1501" s="210">
        <f>M1450*'Usages mobilité'!$BG17*(1+'Usages mobilité'!$BH17)^(M$1431-$D$1431)/1000</f>
        <v>0</v>
      </c>
      <c r="N1501" s="210">
        <f>N1450*'Usages mobilité'!$BG17*(1+'Usages mobilité'!$BH17)^(N$1431-$D$1431)/1000</f>
        <v>0</v>
      </c>
      <c r="O1501" s="210">
        <f>O1450*'Usages mobilité'!$BG17*(1+'Usages mobilité'!$BH17)^(O$1431-$D$1431)/1000</f>
        <v>0</v>
      </c>
      <c r="P1501" s="210">
        <f>P1450*'Usages mobilité'!$BG17*(1+'Usages mobilité'!$BH17)^(P$1431-$D$1431)/1000</f>
        <v>0</v>
      </c>
      <c r="Q1501" s="210">
        <f>Q1450*'Usages mobilité'!$BG17*(1+'Usages mobilité'!$BH17)^(Q$1431-$D$1431)/1000</f>
        <v>0</v>
      </c>
      <c r="R1501" s="210">
        <f>R1450*'Usages mobilité'!$BG17*(1+'Usages mobilité'!$BH17)^(R$1431-$D$1431)/1000</f>
        <v>0</v>
      </c>
    </row>
    <row r="1502" spans="1:18" hidden="1" outlineLevel="2" x14ac:dyDescent="0.35">
      <c r="A1502" s="209" t="str">
        <f>'Usages mobilité'!A18</f>
        <v>Usage mobilité n°15</v>
      </c>
      <c r="B1502" s="209" t="s">
        <v>639</v>
      </c>
      <c r="C1502" s="209"/>
      <c r="D1502" s="210">
        <f>D1451*'Usages mobilité'!$BG18*(1+'Usages mobilité'!$BH18)^(D$1431-$D$1431)/1000</f>
        <v>0</v>
      </c>
      <c r="E1502" s="210">
        <f>E1451*'Usages mobilité'!$BG18*(1+'Usages mobilité'!$BH18)^(E$1431-$D$1431)/1000</f>
        <v>0</v>
      </c>
      <c r="F1502" s="210">
        <f>F1451*'Usages mobilité'!$BG18*(1+'Usages mobilité'!$BH18)^(F$1431-$D$1431)/1000</f>
        <v>0</v>
      </c>
      <c r="G1502" s="210">
        <f>G1451*'Usages mobilité'!$BG18*(1+'Usages mobilité'!$BH18)^(G$1431-$D$1431)/1000</f>
        <v>0</v>
      </c>
      <c r="H1502" s="210">
        <f>H1451*'Usages mobilité'!$BG18*(1+'Usages mobilité'!$BH18)^(H$1431-$D$1431)/1000</f>
        <v>0</v>
      </c>
      <c r="I1502" s="210">
        <f>I1451*'Usages mobilité'!$BG18*(1+'Usages mobilité'!$BH18)^(I$1431-$D$1431)/1000</f>
        <v>0</v>
      </c>
      <c r="J1502" s="210">
        <f>J1451*'Usages mobilité'!$BG18*(1+'Usages mobilité'!$BH18)^(J$1431-$D$1431)/1000</f>
        <v>0</v>
      </c>
      <c r="K1502" s="210">
        <f>K1451*'Usages mobilité'!$BG18*(1+'Usages mobilité'!$BH18)^(K$1431-$D$1431)/1000</f>
        <v>0</v>
      </c>
      <c r="L1502" s="210">
        <f>L1451*'Usages mobilité'!$BG18*(1+'Usages mobilité'!$BH18)^(L$1431-$D$1431)/1000</f>
        <v>0</v>
      </c>
      <c r="M1502" s="210">
        <f>M1451*'Usages mobilité'!$BG18*(1+'Usages mobilité'!$BH18)^(M$1431-$D$1431)/1000</f>
        <v>0</v>
      </c>
      <c r="N1502" s="210">
        <f>N1451*'Usages mobilité'!$BG18*(1+'Usages mobilité'!$BH18)^(N$1431-$D$1431)/1000</f>
        <v>0</v>
      </c>
      <c r="O1502" s="210">
        <f>O1451*'Usages mobilité'!$BG18*(1+'Usages mobilité'!$BH18)^(O$1431-$D$1431)/1000</f>
        <v>0</v>
      </c>
      <c r="P1502" s="210">
        <f>P1451*'Usages mobilité'!$BG18*(1+'Usages mobilité'!$BH18)^(P$1431-$D$1431)/1000</f>
        <v>0</v>
      </c>
      <c r="Q1502" s="210">
        <f>Q1451*'Usages mobilité'!$BG18*(1+'Usages mobilité'!$BH18)^(Q$1431-$D$1431)/1000</f>
        <v>0</v>
      </c>
      <c r="R1502" s="210">
        <f>R1451*'Usages mobilité'!$BG18*(1+'Usages mobilité'!$BH18)^(R$1431-$D$1431)/1000</f>
        <v>0</v>
      </c>
    </row>
    <row r="1503" spans="1:18" hidden="1" outlineLevel="2" x14ac:dyDescent="0.35">
      <c r="A1503" s="209" t="str">
        <f>'Usages mobilité'!A19</f>
        <v>Usage mobilité n°16</v>
      </c>
      <c r="B1503" s="209" t="s">
        <v>639</v>
      </c>
      <c r="C1503" s="209"/>
      <c r="D1503" s="210">
        <f>D1452*'Usages mobilité'!$BG19*(1+'Usages mobilité'!$BH19)^(D$1431-$D$1431)/1000</f>
        <v>0</v>
      </c>
      <c r="E1503" s="210">
        <f>E1452*'Usages mobilité'!$BG19*(1+'Usages mobilité'!$BH19)^(E$1431-$D$1431)/1000</f>
        <v>0</v>
      </c>
      <c r="F1503" s="210">
        <f>F1452*'Usages mobilité'!$BG19*(1+'Usages mobilité'!$BH19)^(F$1431-$D$1431)/1000</f>
        <v>0</v>
      </c>
      <c r="G1503" s="210">
        <f>G1452*'Usages mobilité'!$BG19*(1+'Usages mobilité'!$BH19)^(G$1431-$D$1431)/1000</f>
        <v>0</v>
      </c>
      <c r="H1503" s="210">
        <f>H1452*'Usages mobilité'!$BG19*(1+'Usages mobilité'!$BH19)^(H$1431-$D$1431)/1000</f>
        <v>0</v>
      </c>
      <c r="I1503" s="210">
        <f>I1452*'Usages mobilité'!$BG19*(1+'Usages mobilité'!$BH19)^(I$1431-$D$1431)/1000</f>
        <v>0</v>
      </c>
      <c r="J1503" s="210">
        <f>J1452*'Usages mobilité'!$BG19*(1+'Usages mobilité'!$BH19)^(J$1431-$D$1431)/1000</f>
        <v>0</v>
      </c>
      <c r="K1503" s="210">
        <f>K1452*'Usages mobilité'!$BG19*(1+'Usages mobilité'!$BH19)^(K$1431-$D$1431)/1000</f>
        <v>0</v>
      </c>
      <c r="L1503" s="210">
        <f>L1452*'Usages mobilité'!$BG19*(1+'Usages mobilité'!$BH19)^(L$1431-$D$1431)/1000</f>
        <v>0</v>
      </c>
      <c r="M1503" s="210">
        <f>M1452*'Usages mobilité'!$BG19*(1+'Usages mobilité'!$BH19)^(M$1431-$D$1431)/1000</f>
        <v>0</v>
      </c>
      <c r="N1503" s="210">
        <f>N1452*'Usages mobilité'!$BG19*(1+'Usages mobilité'!$BH19)^(N$1431-$D$1431)/1000</f>
        <v>0</v>
      </c>
      <c r="O1503" s="210">
        <f>O1452*'Usages mobilité'!$BG19*(1+'Usages mobilité'!$BH19)^(O$1431-$D$1431)/1000</f>
        <v>0</v>
      </c>
      <c r="P1503" s="210">
        <f>P1452*'Usages mobilité'!$BG19*(1+'Usages mobilité'!$BH19)^(P$1431-$D$1431)/1000</f>
        <v>0</v>
      </c>
      <c r="Q1503" s="210">
        <f>Q1452*'Usages mobilité'!$BG19*(1+'Usages mobilité'!$BH19)^(Q$1431-$D$1431)/1000</f>
        <v>0</v>
      </c>
      <c r="R1503" s="210">
        <f>R1452*'Usages mobilité'!$BG19*(1+'Usages mobilité'!$BH19)^(R$1431-$D$1431)/1000</f>
        <v>0</v>
      </c>
    </row>
    <row r="1504" spans="1:18" hidden="1" outlineLevel="2" x14ac:dyDescent="0.35">
      <c r="A1504" s="209" t="str">
        <f>'Usages mobilité'!A20</f>
        <v>Usage mobilité n°17</v>
      </c>
      <c r="B1504" s="209" t="s">
        <v>639</v>
      </c>
      <c r="C1504" s="209"/>
      <c r="D1504" s="210">
        <f>D1453*'Usages mobilité'!$BG20*(1+'Usages mobilité'!$BH20)^(D$1431-$D$1431)/1000</f>
        <v>0</v>
      </c>
      <c r="E1504" s="210">
        <f>E1453*'Usages mobilité'!$BG20*(1+'Usages mobilité'!$BH20)^(E$1431-$D$1431)/1000</f>
        <v>0</v>
      </c>
      <c r="F1504" s="210">
        <f>F1453*'Usages mobilité'!$BG20*(1+'Usages mobilité'!$BH20)^(F$1431-$D$1431)/1000</f>
        <v>0</v>
      </c>
      <c r="G1504" s="210">
        <f>G1453*'Usages mobilité'!$BG20*(1+'Usages mobilité'!$BH20)^(G$1431-$D$1431)/1000</f>
        <v>0</v>
      </c>
      <c r="H1504" s="210">
        <f>H1453*'Usages mobilité'!$BG20*(1+'Usages mobilité'!$BH20)^(H$1431-$D$1431)/1000</f>
        <v>0</v>
      </c>
      <c r="I1504" s="210">
        <f>I1453*'Usages mobilité'!$BG20*(1+'Usages mobilité'!$BH20)^(I$1431-$D$1431)/1000</f>
        <v>0</v>
      </c>
      <c r="J1504" s="210">
        <f>J1453*'Usages mobilité'!$BG20*(1+'Usages mobilité'!$BH20)^(J$1431-$D$1431)/1000</f>
        <v>0</v>
      </c>
      <c r="K1504" s="210">
        <f>K1453*'Usages mobilité'!$BG20*(1+'Usages mobilité'!$BH20)^(K$1431-$D$1431)/1000</f>
        <v>0</v>
      </c>
      <c r="L1504" s="210">
        <f>L1453*'Usages mobilité'!$BG20*(1+'Usages mobilité'!$BH20)^(L$1431-$D$1431)/1000</f>
        <v>0</v>
      </c>
      <c r="M1504" s="210">
        <f>M1453*'Usages mobilité'!$BG20*(1+'Usages mobilité'!$BH20)^(M$1431-$D$1431)/1000</f>
        <v>0</v>
      </c>
      <c r="N1504" s="210">
        <f>N1453*'Usages mobilité'!$BG20*(1+'Usages mobilité'!$BH20)^(N$1431-$D$1431)/1000</f>
        <v>0</v>
      </c>
      <c r="O1504" s="210">
        <f>O1453*'Usages mobilité'!$BG20*(1+'Usages mobilité'!$BH20)^(O$1431-$D$1431)/1000</f>
        <v>0</v>
      </c>
      <c r="P1504" s="210">
        <f>P1453*'Usages mobilité'!$BG20*(1+'Usages mobilité'!$BH20)^(P$1431-$D$1431)/1000</f>
        <v>0</v>
      </c>
      <c r="Q1504" s="210">
        <f>Q1453*'Usages mobilité'!$BG20*(1+'Usages mobilité'!$BH20)^(Q$1431-$D$1431)/1000</f>
        <v>0</v>
      </c>
      <c r="R1504" s="210">
        <f>R1453*'Usages mobilité'!$BG20*(1+'Usages mobilité'!$BH20)^(R$1431-$D$1431)/1000</f>
        <v>0</v>
      </c>
    </row>
    <row r="1505" spans="1:18" hidden="1" outlineLevel="2" x14ac:dyDescent="0.35">
      <c r="A1505" s="209" t="str">
        <f>'Usages mobilité'!A21</f>
        <v>Usage mobilité n°18</v>
      </c>
      <c r="B1505" s="209" t="s">
        <v>639</v>
      </c>
      <c r="C1505" s="209"/>
      <c r="D1505" s="210">
        <f>D1454*'Usages mobilité'!$BG21*(1+'Usages mobilité'!$BH21)^(D$1431-$D$1431)/1000</f>
        <v>0</v>
      </c>
      <c r="E1505" s="210">
        <f>E1454*'Usages mobilité'!$BG21*(1+'Usages mobilité'!$BH21)^(E$1431-$D$1431)/1000</f>
        <v>0</v>
      </c>
      <c r="F1505" s="210">
        <f>F1454*'Usages mobilité'!$BG21*(1+'Usages mobilité'!$BH21)^(F$1431-$D$1431)/1000</f>
        <v>0</v>
      </c>
      <c r="G1505" s="210">
        <f>G1454*'Usages mobilité'!$BG21*(1+'Usages mobilité'!$BH21)^(G$1431-$D$1431)/1000</f>
        <v>0</v>
      </c>
      <c r="H1505" s="210">
        <f>H1454*'Usages mobilité'!$BG21*(1+'Usages mobilité'!$BH21)^(H$1431-$D$1431)/1000</f>
        <v>0</v>
      </c>
      <c r="I1505" s="210">
        <f>I1454*'Usages mobilité'!$BG21*(1+'Usages mobilité'!$BH21)^(I$1431-$D$1431)/1000</f>
        <v>0</v>
      </c>
      <c r="J1505" s="210">
        <f>J1454*'Usages mobilité'!$BG21*(1+'Usages mobilité'!$BH21)^(J$1431-$D$1431)/1000</f>
        <v>0</v>
      </c>
      <c r="K1505" s="210">
        <f>K1454*'Usages mobilité'!$BG21*(1+'Usages mobilité'!$BH21)^(K$1431-$D$1431)/1000</f>
        <v>0</v>
      </c>
      <c r="L1505" s="210">
        <f>L1454*'Usages mobilité'!$BG21*(1+'Usages mobilité'!$BH21)^(L$1431-$D$1431)/1000</f>
        <v>0</v>
      </c>
      <c r="M1505" s="210">
        <f>M1454*'Usages mobilité'!$BG21*(1+'Usages mobilité'!$BH21)^(M$1431-$D$1431)/1000</f>
        <v>0</v>
      </c>
      <c r="N1505" s="210">
        <f>N1454*'Usages mobilité'!$BG21*(1+'Usages mobilité'!$BH21)^(N$1431-$D$1431)/1000</f>
        <v>0</v>
      </c>
      <c r="O1505" s="210">
        <f>O1454*'Usages mobilité'!$BG21*(1+'Usages mobilité'!$BH21)^(O$1431-$D$1431)/1000</f>
        <v>0</v>
      </c>
      <c r="P1505" s="210">
        <f>P1454*'Usages mobilité'!$BG21*(1+'Usages mobilité'!$BH21)^(P$1431-$D$1431)/1000</f>
        <v>0</v>
      </c>
      <c r="Q1505" s="210">
        <f>Q1454*'Usages mobilité'!$BG21*(1+'Usages mobilité'!$BH21)^(Q$1431-$D$1431)/1000</f>
        <v>0</v>
      </c>
      <c r="R1505" s="210">
        <f>R1454*'Usages mobilité'!$BG21*(1+'Usages mobilité'!$BH21)^(R$1431-$D$1431)/1000</f>
        <v>0</v>
      </c>
    </row>
    <row r="1506" spans="1:18" hidden="1" outlineLevel="2" x14ac:dyDescent="0.35">
      <c r="A1506" s="209" t="str">
        <f>'Usages mobilité'!A22</f>
        <v>Usage mobilité n°19</v>
      </c>
      <c r="B1506" s="209" t="s">
        <v>639</v>
      </c>
      <c r="C1506" s="209"/>
      <c r="D1506" s="210">
        <f>D1455*'Usages mobilité'!$BG22*(1+'Usages mobilité'!$BH22)^(D$1431-$D$1431)/1000</f>
        <v>0</v>
      </c>
      <c r="E1506" s="210">
        <f>E1455*'Usages mobilité'!$BG22*(1+'Usages mobilité'!$BH22)^(E$1431-$D$1431)/1000</f>
        <v>0</v>
      </c>
      <c r="F1506" s="210">
        <f>F1455*'Usages mobilité'!$BG22*(1+'Usages mobilité'!$BH22)^(F$1431-$D$1431)/1000</f>
        <v>0</v>
      </c>
      <c r="G1506" s="210">
        <f>G1455*'Usages mobilité'!$BG22*(1+'Usages mobilité'!$BH22)^(G$1431-$D$1431)/1000</f>
        <v>0</v>
      </c>
      <c r="H1506" s="210">
        <f>H1455*'Usages mobilité'!$BG22*(1+'Usages mobilité'!$BH22)^(H$1431-$D$1431)/1000</f>
        <v>0</v>
      </c>
      <c r="I1506" s="210">
        <f>I1455*'Usages mobilité'!$BG22*(1+'Usages mobilité'!$BH22)^(I$1431-$D$1431)/1000</f>
        <v>0</v>
      </c>
      <c r="J1506" s="210">
        <f>J1455*'Usages mobilité'!$BG22*(1+'Usages mobilité'!$BH22)^(J$1431-$D$1431)/1000</f>
        <v>0</v>
      </c>
      <c r="K1506" s="210">
        <f>K1455*'Usages mobilité'!$BG22*(1+'Usages mobilité'!$BH22)^(K$1431-$D$1431)/1000</f>
        <v>0</v>
      </c>
      <c r="L1506" s="210">
        <f>L1455*'Usages mobilité'!$BG22*(1+'Usages mobilité'!$BH22)^(L$1431-$D$1431)/1000</f>
        <v>0</v>
      </c>
      <c r="M1506" s="210">
        <f>M1455*'Usages mobilité'!$BG22*(1+'Usages mobilité'!$BH22)^(M$1431-$D$1431)/1000</f>
        <v>0</v>
      </c>
      <c r="N1506" s="210">
        <f>N1455*'Usages mobilité'!$BG22*(1+'Usages mobilité'!$BH22)^(N$1431-$D$1431)/1000</f>
        <v>0</v>
      </c>
      <c r="O1506" s="210">
        <f>O1455*'Usages mobilité'!$BG22*(1+'Usages mobilité'!$BH22)^(O$1431-$D$1431)/1000</f>
        <v>0</v>
      </c>
      <c r="P1506" s="210">
        <f>P1455*'Usages mobilité'!$BG22*(1+'Usages mobilité'!$BH22)^(P$1431-$D$1431)/1000</f>
        <v>0</v>
      </c>
      <c r="Q1506" s="210">
        <f>Q1455*'Usages mobilité'!$BG22*(1+'Usages mobilité'!$BH22)^(Q$1431-$D$1431)/1000</f>
        <v>0</v>
      </c>
      <c r="R1506" s="210">
        <f>R1455*'Usages mobilité'!$BG22*(1+'Usages mobilité'!$BH22)^(R$1431-$D$1431)/1000</f>
        <v>0</v>
      </c>
    </row>
    <row r="1507" spans="1:18" hidden="1" outlineLevel="2" x14ac:dyDescent="0.35">
      <c r="A1507" s="209" t="str">
        <f>'Usages mobilité'!A23</f>
        <v>Usage mobilité n°20</v>
      </c>
      <c r="B1507" s="209" t="s">
        <v>639</v>
      </c>
      <c r="C1507" s="209"/>
      <c r="D1507" s="210">
        <f>D1456*'Usages mobilité'!$BG23*(1+'Usages mobilité'!$BH23)^(D$1431-$D$1431)/1000</f>
        <v>0</v>
      </c>
      <c r="E1507" s="210">
        <f>E1456*'Usages mobilité'!$BG23*(1+'Usages mobilité'!$BH23)^(E$1431-$D$1431)/1000</f>
        <v>0</v>
      </c>
      <c r="F1507" s="210">
        <f>F1456*'Usages mobilité'!$BG23*(1+'Usages mobilité'!$BH23)^(F$1431-$D$1431)/1000</f>
        <v>0</v>
      </c>
      <c r="G1507" s="210">
        <f>G1456*'Usages mobilité'!$BG23*(1+'Usages mobilité'!$BH23)^(G$1431-$D$1431)/1000</f>
        <v>0</v>
      </c>
      <c r="H1507" s="210">
        <f>H1456*'Usages mobilité'!$BG23*(1+'Usages mobilité'!$BH23)^(H$1431-$D$1431)/1000</f>
        <v>0</v>
      </c>
      <c r="I1507" s="210">
        <f>I1456*'Usages mobilité'!$BG23*(1+'Usages mobilité'!$BH23)^(I$1431-$D$1431)/1000</f>
        <v>0</v>
      </c>
      <c r="J1507" s="210">
        <f>J1456*'Usages mobilité'!$BG23*(1+'Usages mobilité'!$BH23)^(J$1431-$D$1431)/1000</f>
        <v>0</v>
      </c>
      <c r="K1507" s="210">
        <f>K1456*'Usages mobilité'!$BG23*(1+'Usages mobilité'!$BH23)^(K$1431-$D$1431)/1000</f>
        <v>0</v>
      </c>
      <c r="L1507" s="210">
        <f>L1456*'Usages mobilité'!$BG23*(1+'Usages mobilité'!$BH23)^(L$1431-$D$1431)/1000</f>
        <v>0</v>
      </c>
      <c r="M1507" s="210">
        <f>M1456*'Usages mobilité'!$BG23*(1+'Usages mobilité'!$BH23)^(M$1431-$D$1431)/1000</f>
        <v>0</v>
      </c>
      <c r="N1507" s="210">
        <f>N1456*'Usages mobilité'!$BG23*(1+'Usages mobilité'!$BH23)^(N$1431-$D$1431)/1000</f>
        <v>0</v>
      </c>
      <c r="O1507" s="210">
        <f>O1456*'Usages mobilité'!$BG23*(1+'Usages mobilité'!$BH23)^(O$1431-$D$1431)/1000</f>
        <v>0</v>
      </c>
      <c r="P1507" s="210">
        <f>P1456*'Usages mobilité'!$BG23*(1+'Usages mobilité'!$BH23)^(P$1431-$D$1431)/1000</f>
        <v>0</v>
      </c>
      <c r="Q1507" s="210">
        <f>Q1456*'Usages mobilité'!$BG23*(1+'Usages mobilité'!$BH23)^(Q$1431-$D$1431)/1000</f>
        <v>0</v>
      </c>
      <c r="R1507" s="210">
        <f>R1456*'Usages mobilité'!$BG23*(1+'Usages mobilité'!$BH23)^(R$1431-$D$1431)/1000</f>
        <v>0</v>
      </c>
    </row>
    <row r="1508" spans="1:18" hidden="1" outlineLevel="2" x14ac:dyDescent="0.35">
      <c r="A1508" s="209" t="str">
        <f>'Usages mobilité'!A24</f>
        <v>Usage mobilité n°21</v>
      </c>
      <c r="B1508" s="209" t="s">
        <v>639</v>
      </c>
      <c r="C1508" s="209"/>
      <c r="D1508" s="210">
        <f>D1457*'Usages mobilité'!$BG24*(1+'Usages mobilité'!$BH24)^(D$1431-$D$1431)/1000</f>
        <v>0</v>
      </c>
      <c r="E1508" s="210">
        <f>E1457*'Usages mobilité'!$BG24*(1+'Usages mobilité'!$BH24)^(E$1431-$D$1431)/1000</f>
        <v>0</v>
      </c>
      <c r="F1508" s="210">
        <f>F1457*'Usages mobilité'!$BG24*(1+'Usages mobilité'!$BH24)^(F$1431-$D$1431)/1000</f>
        <v>0</v>
      </c>
      <c r="G1508" s="210">
        <f>G1457*'Usages mobilité'!$BG24*(1+'Usages mobilité'!$BH24)^(G$1431-$D$1431)/1000</f>
        <v>0</v>
      </c>
      <c r="H1508" s="210">
        <f>H1457*'Usages mobilité'!$BG24*(1+'Usages mobilité'!$BH24)^(H$1431-$D$1431)/1000</f>
        <v>0</v>
      </c>
      <c r="I1508" s="210">
        <f>I1457*'Usages mobilité'!$BG24*(1+'Usages mobilité'!$BH24)^(I$1431-$D$1431)/1000</f>
        <v>0</v>
      </c>
      <c r="J1508" s="210">
        <f>J1457*'Usages mobilité'!$BG24*(1+'Usages mobilité'!$BH24)^(J$1431-$D$1431)/1000</f>
        <v>0</v>
      </c>
      <c r="K1508" s="210">
        <f>K1457*'Usages mobilité'!$BG24*(1+'Usages mobilité'!$BH24)^(K$1431-$D$1431)/1000</f>
        <v>0</v>
      </c>
      <c r="L1508" s="210">
        <f>L1457*'Usages mobilité'!$BG24*(1+'Usages mobilité'!$BH24)^(L$1431-$D$1431)/1000</f>
        <v>0</v>
      </c>
      <c r="M1508" s="210">
        <f>M1457*'Usages mobilité'!$BG24*(1+'Usages mobilité'!$BH24)^(M$1431-$D$1431)/1000</f>
        <v>0</v>
      </c>
      <c r="N1508" s="210">
        <f>N1457*'Usages mobilité'!$BG24*(1+'Usages mobilité'!$BH24)^(N$1431-$D$1431)/1000</f>
        <v>0</v>
      </c>
      <c r="O1508" s="210">
        <f>O1457*'Usages mobilité'!$BG24*(1+'Usages mobilité'!$BH24)^(O$1431-$D$1431)/1000</f>
        <v>0</v>
      </c>
      <c r="P1508" s="210">
        <f>P1457*'Usages mobilité'!$BG24*(1+'Usages mobilité'!$BH24)^(P$1431-$D$1431)/1000</f>
        <v>0</v>
      </c>
      <c r="Q1508" s="210">
        <f>Q1457*'Usages mobilité'!$BG24*(1+'Usages mobilité'!$BH24)^(Q$1431-$D$1431)/1000</f>
        <v>0</v>
      </c>
      <c r="R1508" s="210">
        <f>R1457*'Usages mobilité'!$BG24*(1+'Usages mobilité'!$BH24)^(R$1431-$D$1431)/1000</f>
        <v>0</v>
      </c>
    </row>
    <row r="1509" spans="1:18" hidden="1" outlineLevel="2" x14ac:dyDescent="0.35">
      <c r="A1509" s="209" t="str">
        <f>'Usages mobilité'!A25</f>
        <v>Usage mobilité n°22</v>
      </c>
      <c r="B1509" s="209" t="s">
        <v>639</v>
      </c>
      <c r="C1509" s="209"/>
      <c r="D1509" s="210">
        <f>D1458*'Usages mobilité'!$BG25*(1+'Usages mobilité'!$BH25)^(D$1431-$D$1431)/1000</f>
        <v>0</v>
      </c>
      <c r="E1509" s="210">
        <f>E1458*'Usages mobilité'!$BG25*(1+'Usages mobilité'!$BH25)^(E$1431-$D$1431)/1000</f>
        <v>0</v>
      </c>
      <c r="F1509" s="210">
        <f>F1458*'Usages mobilité'!$BG25*(1+'Usages mobilité'!$BH25)^(F$1431-$D$1431)/1000</f>
        <v>0</v>
      </c>
      <c r="G1509" s="210">
        <f>G1458*'Usages mobilité'!$BG25*(1+'Usages mobilité'!$BH25)^(G$1431-$D$1431)/1000</f>
        <v>0</v>
      </c>
      <c r="H1509" s="210">
        <f>H1458*'Usages mobilité'!$BG25*(1+'Usages mobilité'!$BH25)^(H$1431-$D$1431)/1000</f>
        <v>0</v>
      </c>
      <c r="I1509" s="210">
        <f>I1458*'Usages mobilité'!$BG25*(1+'Usages mobilité'!$BH25)^(I$1431-$D$1431)/1000</f>
        <v>0</v>
      </c>
      <c r="J1509" s="210">
        <f>J1458*'Usages mobilité'!$BG25*(1+'Usages mobilité'!$BH25)^(J$1431-$D$1431)/1000</f>
        <v>0</v>
      </c>
      <c r="K1509" s="210">
        <f>K1458*'Usages mobilité'!$BG25*(1+'Usages mobilité'!$BH25)^(K$1431-$D$1431)/1000</f>
        <v>0</v>
      </c>
      <c r="L1509" s="210">
        <f>L1458*'Usages mobilité'!$BG25*(1+'Usages mobilité'!$BH25)^(L$1431-$D$1431)/1000</f>
        <v>0</v>
      </c>
      <c r="M1509" s="210">
        <f>M1458*'Usages mobilité'!$BG25*(1+'Usages mobilité'!$BH25)^(M$1431-$D$1431)/1000</f>
        <v>0</v>
      </c>
      <c r="N1509" s="210">
        <f>N1458*'Usages mobilité'!$BG25*(1+'Usages mobilité'!$BH25)^(N$1431-$D$1431)/1000</f>
        <v>0</v>
      </c>
      <c r="O1509" s="210">
        <f>O1458*'Usages mobilité'!$BG25*(1+'Usages mobilité'!$BH25)^(O$1431-$D$1431)/1000</f>
        <v>0</v>
      </c>
      <c r="P1509" s="210">
        <f>P1458*'Usages mobilité'!$BG25*(1+'Usages mobilité'!$BH25)^(P$1431-$D$1431)/1000</f>
        <v>0</v>
      </c>
      <c r="Q1509" s="210">
        <f>Q1458*'Usages mobilité'!$BG25*(1+'Usages mobilité'!$BH25)^(Q$1431-$D$1431)/1000</f>
        <v>0</v>
      </c>
      <c r="R1509" s="210">
        <f>R1458*'Usages mobilité'!$BG25*(1+'Usages mobilité'!$BH25)^(R$1431-$D$1431)/1000</f>
        <v>0</v>
      </c>
    </row>
    <row r="1510" spans="1:18" hidden="1" outlineLevel="2" x14ac:dyDescent="0.35">
      <c r="A1510" s="209" t="str">
        <f>'Usages mobilité'!A26</f>
        <v>Usage mobilité n°23</v>
      </c>
      <c r="B1510" s="209" t="s">
        <v>639</v>
      </c>
      <c r="C1510" s="209"/>
      <c r="D1510" s="210">
        <f>D1459*'Usages mobilité'!$BG26*(1+'Usages mobilité'!$BH26)^(D$1431-$D$1431)/1000</f>
        <v>0</v>
      </c>
      <c r="E1510" s="210">
        <f>E1459*'Usages mobilité'!$BG26*(1+'Usages mobilité'!$BH26)^(E$1431-$D$1431)/1000</f>
        <v>0</v>
      </c>
      <c r="F1510" s="210">
        <f>F1459*'Usages mobilité'!$BG26*(1+'Usages mobilité'!$BH26)^(F$1431-$D$1431)/1000</f>
        <v>0</v>
      </c>
      <c r="G1510" s="210">
        <f>G1459*'Usages mobilité'!$BG26*(1+'Usages mobilité'!$BH26)^(G$1431-$D$1431)/1000</f>
        <v>0</v>
      </c>
      <c r="H1510" s="210">
        <f>H1459*'Usages mobilité'!$BG26*(1+'Usages mobilité'!$BH26)^(H$1431-$D$1431)/1000</f>
        <v>0</v>
      </c>
      <c r="I1510" s="210">
        <f>I1459*'Usages mobilité'!$BG26*(1+'Usages mobilité'!$BH26)^(I$1431-$D$1431)/1000</f>
        <v>0</v>
      </c>
      <c r="J1510" s="210">
        <f>J1459*'Usages mobilité'!$BG26*(1+'Usages mobilité'!$BH26)^(J$1431-$D$1431)/1000</f>
        <v>0</v>
      </c>
      <c r="K1510" s="210">
        <f>K1459*'Usages mobilité'!$BG26*(1+'Usages mobilité'!$BH26)^(K$1431-$D$1431)/1000</f>
        <v>0</v>
      </c>
      <c r="L1510" s="210">
        <f>L1459*'Usages mobilité'!$BG26*(1+'Usages mobilité'!$BH26)^(L$1431-$D$1431)/1000</f>
        <v>0</v>
      </c>
      <c r="M1510" s="210">
        <f>M1459*'Usages mobilité'!$BG26*(1+'Usages mobilité'!$BH26)^(M$1431-$D$1431)/1000</f>
        <v>0</v>
      </c>
      <c r="N1510" s="210">
        <f>N1459*'Usages mobilité'!$BG26*(1+'Usages mobilité'!$BH26)^(N$1431-$D$1431)/1000</f>
        <v>0</v>
      </c>
      <c r="O1510" s="210">
        <f>O1459*'Usages mobilité'!$BG26*(1+'Usages mobilité'!$BH26)^(O$1431-$D$1431)/1000</f>
        <v>0</v>
      </c>
      <c r="P1510" s="210">
        <f>P1459*'Usages mobilité'!$BG26*(1+'Usages mobilité'!$BH26)^(P$1431-$D$1431)/1000</f>
        <v>0</v>
      </c>
      <c r="Q1510" s="210">
        <f>Q1459*'Usages mobilité'!$BG26*(1+'Usages mobilité'!$BH26)^(Q$1431-$D$1431)/1000</f>
        <v>0</v>
      </c>
      <c r="R1510" s="210">
        <f>R1459*'Usages mobilité'!$BG26*(1+'Usages mobilité'!$BH26)^(R$1431-$D$1431)/1000</f>
        <v>0</v>
      </c>
    </row>
    <row r="1511" spans="1:18" hidden="1" outlineLevel="2" x14ac:dyDescent="0.35">
      <c r="A1511" s="209" t="str">
        <f>'Usages mobilité'!A27</f>
        <v>Usage mobilité n°24</v>
      </c>
      <c r="B1511" s="209" t="s">
        <v>639</v>
      </c>
      <c r="C1511" s="209"/>
      <c r="D1511" s="210">
        <f>D1460*'Usages mobilité'!$BG27*(1+'Usages mobilité'!$BH27)^(D$1431-$D$1431)/1000</f>
        <v>0</v>
      </c>
      <c r="E1511" s="210">
        <f>E1460*'Usages mobilité'!$BG27*(1+'Usages mobilité'!$BH27)^(E$1431-$D$1431)/1000</f>
        <v>0</v>
      </c>
      <c r="F1511" s="210">
        <f>F1460*'Usages mobilité'!$BG27*(1+'Usages mobilité'!$BH27)^(F$1431-$D$1431)/1000</f>
        <v>0</v>
      </c>
      <c r="G1511" s="210">
        <f>G1460*'Usages mobilité'!$BG27*(1+'Usages mobilité'!$BH27)^(G$1431-$D$1431)/1000</f>
        <v>0</v>
      </c>
      <c r="H1511" s="210">
        <f>H1460*'Usages mobilité'!$BG27*(1+'Usages mobilité'!$BH27)^(H$1431-$D$1431)/1000</f>
        <v>0</v>
      </c>
      <c r="I1511" s="210">
        <f>I1460*'Usages mobilité'!$BG27*(1+'Usages mobilité'!$BH27)^(I$1431-$D$1431)/1000</f>
        <v>0</v>
      </c>
      <c r="J1511" s="210">
        <f>J1460*'Usages mobilité'!$BG27*(1+'Usages mobilité'!$BH27)^(J$1431-$D$1431)/1000</f>
        <v>0</v>
      </c>
      <c r="K1511" s="210">
        <f>K1460*'Usages mobilité'!$BG27*(1+'Usages mobilité'!$BH27)^(K$1431-$D$1431)/1000</f>
        <v>0</v>
      </c>
      <c r="L1511" s="210">
        <f>L1460*'Usages mobilité'!$BG27*(1+'Usages mobilité'!$BH27)^(L$1431-$D$1431)/1000</f>
        <v>0</v>
      </c>
      <c r="M1511" s="210">
        <f>M1460*'Usages mobilité'!$BG27*(1+'Usages mobilité'!$BH27)^(M$1431-$D$1431)/1000</f>
        <v>0</v>
      </c>
      <c r="N1511" s="210">
        <f>N1460*'Usages mobilité'!$BG27*(1+'Usages mobilité'!$BH27)^(N$1431-$D$1431)/1000</f>
        <v>0</v>
      </c>
      <c r="O1511" s="210">
        <f>O1460*'Usages mobilité'!$BG27*(1+'Usages mobilité'!$BH27)^(O$1431-$D$1431)/1000</f>
        <v>0</v>
      </c>
      <c r="P1511" s="210">
        <f>P1460*'Usages mobilité'!$BG27*(1+'Usages mobilité'!$BH27)^(P$1431-$D$1431)/1000</f>
        <v>0</v>
      </c>
      <c r="Q1511" s="210">
        <f>Q1460*'Usages mobilité'!$BG27*(1+'Usages mobilité'!$BH27)^(Q$1431-$D$1431)/1000</f>
        <v>0</v>
      </c>
      <c r="R1511" s="210">
        <f>R1460*'Usages mobilité'!$BG27*(1+'Usages mobilité'!$BH27)^(R$1431-$D$1431)/1000</f>
        <v>0</v>
      </c>
    </row>
    <row r="1512" spans="1:18" hidden="1" outlineLevel="2" x14ac:dyDescent="0.35">
      <c r="A1512" s="209" t="str">
        <f>'Usages mobilité'!A28</f>
        <v>Usage mobilité n°25</v>
      </c>
      <c r="B1512" s="209" t="s">
        <v>639</v>
      </c>
      <c r="C1512" s="209"/>
      <c r="D1512" s="210">
        <f>D1461*'Usages mobilité'!$BG28*(1+'Usages mobilité'!$BH28)^(D$1431-$D$1431)/1000</f>
        <v>0</v>
      </c>
      <c r="E1512" s="210">
        <f>E1461*'Usages mobilité'!$BG28*(1+'Usages mobilité'!$BH28)^(E$1431-$D$1431)/1000</f>
        <v>0</v>
      </c>
      <c r="F1512" s="210">
        <f>F1461*'Usages mobilité'!$BG28*(1+'Usages mobilité'!$BH28)^(F$1431-$D$1431)/1000</f>
        <v>0</v>
      </c>
      <c r="G1512" s="210">
        <f>G1461*'Usages mobilité'!$BG28*(1+'Usages mobilité'!$BH28)^(G$1431-$D$1431)/1000</f>
        <v>0</v>
      </c>
      <c r="H1512" s="210">
        <f>H1461*'Usages mobilité'!$BG28*(1+'Usages mobilité'!$BH28)^(H$1431-$D$1431)/1000</f>
        <v>0</v>
      </c>
      <c r="I1512" s="210">
        <f>I1461*'Usages mobilité'!$BG28*(1+'Usages mobilité'!$BH28)^(I$1431-$D$1431)/1000</f>
        <v>0</v>
      </c>
      <c r="J1512" s="210">
        <f>J1461*'Usages mobilité'!$BG28*(1+'Usages mobilité'!$BH28)^(J$1431-$D$1431)/1000</f>
        <v>0</v>
      </c>
      <c r="K1512" s="210">
        <f>K1461*'Usages mobilité'!$BG28*(1+'Usages mobilité'!$BH28)^(K$1431-$D$1431)/1000</f>
        <v>0</v>
      </c>
      <c r="L1512" s="210">
        <f>L1461*'Usages mobilité'!$BG28*(1+'Usages mobilité'!$BH28)^(L$1431-$D$1431)/1000</f>
        <v>0</v>
      </c>
      <c r="M1512" s="210">
        <f>M1461*'Usages mobilité'!$BG28*(1+'Usages mobilité'!$BH28)^(M$1431-$D$1431)/1000</f>
        <v>0</v>
      </c>
      <c r="N1512" s="210">
        <f>N1461*'Usages mobilité'!$BG28*(1+'Usages mobilité'!$BH28)^(N$1431-$D$1431)/1000</f>
        <v>0</v>
      </c>
      <c r="O1512" s="210">
        <f>O1461*'Usages mobilité'!$BG28*(1+'Usages mobilité'!$BH28)^(O$1431-$D$1431)/1000</f>
        <v>0</v>
      </c>
      <c r="P1512" s="210">
        <f>P1461*'Usages mobilité'!$BG28*(1+'Usages mobilité'!$BH28)^(P$1431-$D$1431)/1000</f>
        <v>0</v>
      </c>
      <c r="Q1512" s="210">
        <f>Q1461*'Usages mobilité'!$BG28*(1+'Usages mobilité'!$BH28)^(Q$1431-$D$1431)/1000</f>
        <v>0</v>
      </c>
      <c r="R1512" s="210">
        <f>R1461*'Usages mobilité'!$BG28*(1+'Usages mobilité'!$BH28)^(R$1431-$D$1431)/1000</f>
        <v>0</v>
      </c>
    </row>
    <row r="1513" spans="1:18" hidden="1" outlineLevel="2" x14ac:dyDescent="0.35">
      <c r="A1513" s="209" t="str">
        <f>'Usages mobilité'!A29</f>
        <v>Usage mobilité n°26</v>
      </c>
      <c r="B1513" s="209" t="s">
        <v>639</v>
      </c>
      <c r="C1513" s="209"/>
      <c r="D1513" s="210">
        <f>D1462*'Usages mobilité'!$BG29*(1+'Usages mobilité'!$BH29)^(D$1431-$D$1431)/1000</f>
        <v>0</v>
      </c>
      <c r="E1513" s="210">
        <f>E1462*'Usages mobilité'!$BG29*(1+'Usages mobilité'!$BH29)^(E$1431-$D$1431)/1000</f>
        <v>0</v>
      </c>
      <c r="F1513" s="210">
        <f>F1462*'Usages mobilité'!$BG29*(1+'Usages mobilité'!$BH29)^(F$1431-$D$1431)/1000</f>
        <v>0</v>
      </c>
      <c r="G1513" s="210">
        <f>G1462*'Usages mobilité'!$BG29*(1+'Usages mobilité'!$BH29)^(G$1431-$D$1431)/1000</f>
        <v>0</v>
      </c>
      <c r="H1513" s="210">
        <f>H1462*'Usages mobilité'!$BG29*(1+'Usages mobilité'!$BH29)^(H$1431-$D$1431)/1000</f>
        <v>0</v>
      </c>
      <c r="I1513" s="210">
        <f>I1462*'Usages mobilité'!$BG29*(1+'Usages mobilité'!$BH29)^(I$1431-$D$1431)/1000</f>
        <v>0</v>
      </c>
      <c r="J1513" s="210">
        <f>J1462*'Usages mobilité'!$BG29*(1+'Usages mobilité'!$BH29)^(J$1431-$D$1431)/1000</f>
        <v>0</v>
      </c>
      <c r="K1513" s="210">
        <f>K1462*'Usages mobilité'!$BG29*(1+'Usages mobilité'!$BH29)^(K$1431-$D$1431)/1000</f>
        <v>0</v>
      </c>
      <c r="L1513" s="210">
        <f>L1462*'Usages mobilité'!$BG29*(1+'Usages mobilité'!$BH29)^(L$1431-$D$1431)/1000</f>
        <v>0</v>
      </c>
      <c r="M1513" s="210">
        <f>M1462*'Usages mobilité'!$BG29*(1+'Usages mobilité'!$BH29)^(M$1431-$D$1431)/1000</f>
        <v>0</v>
      </c>
      <c r="N1513" s="210">
        <f>N1462*'Usages mobilité'!$BG29*(1+'Usages mobilité'!$BH29)^(N$1431-$D$1431)/1000</f>
        <v>0</v>
      </c>
      <c r="O1513" s="210">
        <f>O1462*'Usages mobilité'!$BG29*(1+'Usages mobilité'!$BH29)^(O$1431-$D$1431)/1000</f>
        <v>0</v>
      </c>
      <c r="P1513" s="210">
        <f>P1462*'Usages mobilité'!$BG29*(1+'Usages mobilité'!$BH29)^(P$1431-$D$1431)/1000</f>
        <v>0</v>
      </c>
      <c r="Q1513" s="210">
        <f>Q1462*'Usages mobilité'!$BG29*(1+'Usages mobilité'!$BH29)^(Q$1431-$D$1431)/1000</f>
        <v>0</v>
      </c>
      <c r="R1513" s="210">
        <f>R1462*'Usages mobilité'!$BG29*(1+'Usages mobilité'!$BH29)^(R$1431-$D$1431)/1000</f>
        <v>0</v>
      </c>
    </row>
    <row r="1514" spans="1:18" hidden="1" outlineLevel="2" x14ac:dyDescent="0.35">
      <c r="A1514" s="209" t="str">
        <f>'Usages mobilité'!A30</f>
        <v>Usage mobilité n°27</v>
      </c>
      <c r="B1514" s="209" t="s">
        <v>639</v>
      </c>
      <c r="C1514" s="209"/>
      <c r="D1514" s="210">
        <f>D1463*'Usages mobilité'!$BG30*(1+'Usages mobilité'!$BH30)^(D$1431-$D$1431)/1000</f>
        <v>0</v>
      </c>
      <c r="E1514" s="210">
        <f>E1463*'Usages mobilité'!$BG30*(1+'Usages mobilité'!$BH30)^(E$1431-$D$1431)/1000</f>
        <v>0</v>
      </c>
      <c r="F1514" s="210">
        <f>F1463*'Usages mobilité'!$BG30*(1+'Usages mobilité'!$BH30)^(F$1431-$D$1431)/1000</f>
        <v>0</v>
      </c>
      <c r="G1514" s="210">
        <f>G1463*'Usages mobilité'!$BG30*(1+'Usages mobilité'!$BH30)^(G$1431-$D$1431)/1000</f>
        <v>0</v>
      </c>
      <c r="H1514" s="210">
        <f>H1463*'Usages mobilité'!$BG30*(1+'Usages mobilité'!$BH30)^(H$1431-$D$1431)/1000</f>
        <v>0</v>
      </c>
      <c r="I1514" s="210">
        <f>I1463*'Usages mobilité'!$BG30*(1+'Usages mobilité'!$BH30)^(I$1431-$D$1431)/1000</f>
        <v>0</v>
      </c>
      <c r="J1514" s="210">
        <f>J1463*'Usages mobilité'!$BG30*(1+'Usages mobilité'!$BH30)^(J$1431-$D$1431)/1000</f>
        <v>0</v>
      </c>
      <c r="K1514" s="210">
        <f>K1463*'Usages mobilité'!$BG30*(1+'Usages mobilité'!$BH30)^(K$1431-$D$1431)/1000</f>
        <v>0</v>
      </c>
      <c r="L1514" s="210">
        <f>L1463*'Usages mobilité'!$BG30*(1+'Usages mobilité'!$BH30)^(L$1431-$D$1431)/1000</f>
        <v>0</v>
      </c>
      <c r="M1514" s="210">
        <f>M1463*'Usages mobilité'!$BG30*(1+'Usages mobilité'!$BH30)^(M$1431-$D$1431)/1000</f>
        <v>0</v>
      </c>
      <c r="N1514" s="210">
        <f>N1463*'Usages mobilité'!$BG30*(1+'Usages mobilité'!$BH30)^(N$1431-$D$1431)/1000</f>
        <v>0</v>
      </c>
      <c r="O1514" s="210">
        <f>O1463*'Usages mobilité'!$BG30*(1+'Usages mobilité'!$BH30)^(O$1431-$D$1431)/1000</f>
        <v>0</v>
      </c>
      <c r="P1514" s="210">
        <f>P1463*'Usages mobilité'!$BG30*(1+'Usages mobilité'!$BH30)^(P$1431-$D$1431)/1000</f>
        <v>0</v>
      </c>
      <c r="Q1514" s="210">
        <f>Q1463*'Usages mobilité'!$BG30*(1+'Usages mobilité'!$BH30)^(Q$1431-$D$1431)/1000</f>
        <v>0</v>
      </c>
      <c r="R1514" s="210">
        <f>R1463*'Usages mobilité'!$BG30*(1+'Usages mobilité'!$BH30)^(R$1431-$D$1431)/1000</f>
        <v>0</v>
      </c>
    </row>
    <row r="1515" spans="1:18" hidden="1" outlineLevel="2" x14ac:dyDescent="0.35">
      <c r="A1515" s="209" t="str">
        <f>'Usages mobilité'!A31</f>
        <v>Usage mobilité n°28</v>
      </c>
      <c r="B1515" s="209" t="s">
        <v>639</v>
      </c>
      <c r="C1515" s="209"/>
      <c r="D1515" s="210">
        <f>D1464*'Usages mobilité'!$BG31*(1+'Usages mobilité'!$BH31)^(D$1431-$D$1431)/1000</f>
        <v>0</v>
      </c>
      <c r="E1515" s="210">
        <f>E1464*'Usages mobilité'!$BG31*(1+'Usages mobilité'!$BH31)^(E$1431-$D$1431)/1000</f>
        <v>0</v>
      </c>
      <c r="F1515" s="210">
        <f>F1464*'Usages mobilité'!$BG31*(1+'Usages mobilité'!$BH31)^(F$1431-$D$1431)/1000</f>
        <v>0</v>
      </c>
      <c r="G1515" s="210">
        <f>G1464*'Usages mobilité'!$BG31*(1+'Usages mobilité'!$BH31)^(G$1431-$D$1431)/1000</f>
        <v>0</v>
      </c>
      <c r="H1515" s="210">
        <f>H1464*'Usages mobilité'!$BG31*(1+'Usages mobilité'!$BH31)^(H$1431-$D$1431)/1000</f>
        <v>0</v>
      </c>
      <c r="I1515" s="210">
        <f>I1464*'Usages mobilité'!$BG31*(1+'Usages mobilité'!$BH31)^(I$1431-$D$1431)/1000</f>
        <v>0</v>
      </c>
      <c r="J1515" s="210">
        <f>J1464*'Usages mobilité'!$BG31*(1+'Usages mobilité'!$BH31)^(J$1431-$D$1431)/1000</f>
        <v>0</v>
      </c>
      <c r="K1515" s="210">
        <f>K1464*'Usages mobilité'!$BG31*(1+'Usages mobilité'!$BH31)^(K$1431-$D$1431)/1000</f>
        <v>0</v>
      </c>
      <c r="L1515" s="210">
        <f>L1464*'Usages mobilité'!$BG31*(1+'Usages mobilité'!$BH31)^(L$1431-$D$1431)/1000</f>
        <v>0</v>
      </c>
      <c r="M1515" s="210">
        <f>M1464*'Usages mobilité'!$BG31*(1+'Usages mobilité'!$BH31)^(M$1431-$D$1431)/1000</f>
        <v>0</v>
      </c>
      <c r="N1515" s="210">
        <f>N1464*'Usages mobilité'!$BG31*(1+'Usages mobilité'!$BH31)^(N$1431-$D$1431)/1000</f>
        <v>0</v>
      </c>
      <c r="O1515" s="210">
        <f>O1464*'Usages mobilité'!$BG31*(1+'Usages mobilité'!$BH31)^(O$1431-$D$1431)/1000</f>
        <v>0</v>
      </c>
      <c r="P1515" s="210">
        <f>P1464*'Usages mobilité'!$BG31*(1+'Usages mobilité'!$BH31)^(P$1431-$D$1431)/1000</f>
        <v>0</v>
      </c>
      <c r="Q1515" s="210">
        <f>Q1464*'Usages mobilité'!$BG31*(1+'Usages mobilité'!$BH31)^(Q$1431-$D$1431)/1000</f>
        <v>0</v>
      </c>
      <c r="R1515" s="210">
        <f>R1464*'Usages mobilité'!$BG31*(1+'Usages mobilité'!$BH31)^(R$1431-$D$1431)/1000</f>
        <v>0</v>
      </c>
    </row>
    <row r="1516" spans="1:18" hidden="1" outlineLevel="2" x14ac:dyDescent="0.35">
      <c r="A1516" s="209" t="str">
        <f>'Usages mobilité'!A32</f>
        <v>Usage mobilité n°29</v>
      </c>
      <c r="B1516" s="209" t="s">
        <v>639</v>
      </c>
      <c r="C1516" s="209"/>
      <c r="D1516" s="210">
        <f>D1465*'Usages mobilité'!$BG32*(1+'Usages mobilité'!$BH32)^(D$1431-$D$1431)/1000</f>
        <v>0</v>
      </c>
      <c r="E1516" s="210">
        <f>E1465*'Usages mobilité'!$BG32*(1+'Usages mobilité'!$BH32)^(E$1431-$D$1431)/1000</f>
        <v>0</v>
      </c>
      <c r="F1516" s="210">
        <f>F1465*'Usages mobilité'!$BG32*(1+'Usages mobilité'!$BH32)^(F$1431-$D$1431)/1000</f>
        <v>0</v>
      </c>
      <c r="G1516" s="210">
        <f>G1465*'Usages mobilité'!$BG32*(1+'Usages mobilité'!$BH32)^(G$1431-$D$1431)/1000</f>
        <v>0</v>
      </c>
      <c r="H1516" s="210">
        <f>H1465*'Usages mobilité'!$BG32*(1+'Usages mobilité'!$BH32)^(H$1431-$D$1431)/1000</f>
        <v>0</v>
      </c>
      <c r="I1516" s="210">
        <f>I1465*'Usages mobilité'!$BG32*(1+'Usages mobilité'!$BH32)^(I$1431-$D$1431)/1000</f>
        <v>0</v>
      </c>
      <c r="J1516" s="210">
        <f>J1465*'Usages mobilité'!$BG32*(1+'Usages mobilité'!$BH32)^(J$1431-$D$1431)/1000</f>
        <v>0</v>
      </c>
      <c r="K1516" s="210">
        <f>K1465*'Usages mobilité'!$BG32*(1+'Usages mobilité'!$BH32)^(K$1431-$D$1431)/1000</f>
        <v>0</v>
      </c>
      <c r="L1516" s="210">
        <f>L1465*'Usages mobilité'!$BG32*(1+'Usages mobilité'!$BH32)^(L$1431-$D$1431)/1000</f>
        <v>0</v>
      </c>
      <c r="M1516" s="210">
        <f>M1465*'Usages mobilité'!$BG32*(1+'Usages mobilité'!$BH32)^(M$1431-$D$1431)/1000</f>
        <v>0</v>
      </c>
      <c r="N1516" s="210">
        <f>N1465*'Usages mobilité'!$BG32*(1+'Usages mobilité'!$BH32)^(N$1431-$D$1431)/1000</f>
        <v>0</v>
      </c>
      <c r="O1516" s="210">
        <f>O1465*'Usages mobilité'!$BG32*(1+'Usages mobilité'!$BH32)^(O$1431-$D$1431)/1000</f>
        <v>0</v>
      </c>
      <c r="P1516" s="210">
        <f>P1465*'Usages mobilité'!$BG32*(1+'Usages mobilité'!$BH32)^(P$1431-$D$1431)/1000</f>
        <v>0</v>
      </c>
      <c r="Q1516" s="210">
        <f>Q1465*'Usages mobilité'!$BG32*(1+'Usages mobilité'!$BH32)^(Q$1431-$D$1431)/1000</f>
        <v>0</v>
      </c>
      <c r="R1516" s="210">
        <f>R1465*'Usages mobilité'!$BG32*(1+'Usages mobilité'!$BH32)^(R$1431-$D$1431)/1000</f>
        <v>0</v>
      </c>
    </row>
    <row r="1517" spans="1:18" hidden="1" outlineLevel="2" x14ac:dyDescent="0.35">
      <c r="A1517" s="209" t="str">
        <f>'Usages mobilité'!A33</f>
        <v>Usage mobilité n°30</v>
      </c>
      <c r="B1517" s="209" t="s">
        <v>639</v>
      </c>
      <c r="C1517" s="209"/>
      <c r="D1517" s="210">
        <f>D1466*'Usages mobilité'!$BG33*(1+'Usages mobilité'!$BH33)^(D$1431-$D$1431)/1000</f>
        <v>0</v>
      </c>
      <c r="E1517" s="210">
        <f>E1466*'Usages mobilité'!$BG33*(1+'Usages mobilité'!$BH33)^(E$1431-$D$1431)/1000</f>
        <v>0</v>
      </c>
      <c r="F1517" s="210">
        <f>F1466*'Usages mobilité'!$BG33*(1+'Usages mobilité'!$BH33)^(F$1431-$D$1431)/1000</f>
        <v>0</v>
      </c>
      <c r="G1517" s="210">
        <f>G1466*'Usages mobilité'!$BG33*(1+'Usages mobilité'!$BH33)^(G$1431-$D$1431)/1000</f>
        <v>0</v>
      </c>
      <c r="H1517" s="210">
        <f>H1466*'Usages mobilité'!$BG33*(1+'Usages mobilité'!$BH33)^(H$1431-$D$1431)/1000</f>
        <v>0</v>
      </c>
      <c r="I1517" s="210">
        <f>I1466*'Usages mobilité'!$BG33*(1+'Usages mobilité'!$BH33)^(I$1431-$D$1431)/1000</f>
        <v>0</v>
      </c>
      <c r="J1517" s="210">
        <f>J1466*'Usages mobilité'!$BG33*(1+'Usages mobilité'!$BH33)^(J$1431-$D$1431)/1000</f>
        <v>0</v>
      </c>
      <c r="K1517" s="210">
        <f>K1466*'Usages mobilité'!$BG33*(1+'Usages mobilité'!$BH33)^(K$1431-$D$1431)/1000</f>
        <v>0</v>
      </c>
      <c r="L1517" s="210">
        <f>L1466*'Usages mobilité'!$BG33*(1+'Usages mobilité'!$BH33)^(L$1431-$D$1431)/1000</f>
        <v>0</v>
      </c>
      <c r="M1517" s="210">
        <f>M1466*'Usages mobilité'!$BG33*(1+'Usages mobilité'!$BH33)^(M$1431-$D$1431)/1000</f>
        <v>0</v>
      </c>
      <c r="N1517" s="210">
        <f>N1466*'Usages mobilité'!$BG33*(1+'Usages mobilité'!$BH33)^(N$1431-$D$1431)/1000</f>
        <v>0</v>
      </c>
      <c r="O1517" s="210">
        <f>O1466*'Usages mobilité'!$BG33*(1+'Usages mobilité'!$BH33)^(O$1431-$D$1431)/1000</f>
        <v>0</v>
      </c>
      <c r="P1517" s="210">
        <f>P1466*'Usages mobilité'!$BG33*(1+'Usages mobilité'!$BH33)^(P$1431-$D$1431)/1000</f>
        <v>0</v>
      </c>
      <c r="Q1517" s="210">
        <f>Q1466*'Usages mobilité'!$BG33*(1+'Usages mobilité'!$BH33)^(Q$1431-$D$1431)/1000</f>
        <v>0</v>
      </c>
      <c r="R1517" s="210">
        <f>R1466*'Usages mobilité'!$BG33*(1+'Usages mobilité'!$BH33)^(R$1431-$D$1431)/1000</f>
        <v>0</v>
      </c>
    </row>
    <row r="1518" spans="1:18" hidden="1" outlineLevel="2" x14ac:dyDescent="0.35">
      <c r="A1518" s="209" t="str">
        <f>'Usages mobilité'!A34</f>
        <v>Usage mobilité n°31</v>
      </c>
      <c r="B1518" s="209" t="s">
        <v>639</v>
      </c>
      <c r="C1518" s="209"/>
      <c r="D1518" s="210">
        <f>D1467*'Usages mobilité'!$BG34*(1+'Usages mobilité'!$BH34)^(D$1431-$D$1431)/1000</f>
        <v>0</v>
      </c>
      <c r="E1518" s="210">
        <f>E1467*'Usages mobilité'!$BG34*(1+'Usages mobilité'!$BH34)^(E$1431-$D$1431)/1000</f>
        <v>0</v>
      </c>
      <c r="F1518" s="210">
        <f>F1467*'Usages mobilité'!$BG34*(1+'Usages mobilité'!$BH34)^(F$1431-$D$1431)/1000</f>
        <v>0</v>
      </c>
      <c r="G1518" s="210">
        <f>G1467*'Usages mobilité'!$BG34*(1+'Usages mobilité'!$BH34)^(G$1431-$D$1431)/1000</f>
        <v>0</v>
      </c>
      <c r="H1518" s="210">
        <f>H1467*'Usages mobilité'!$BG34*(1+'Usages mobilité'!$BH34)^(H$1431-$D$1431)/1000</f>
        <v>0</v>
      </c>
      <c r="I1518" s="210">
        <f>I1467*'Usages mobilité'!$BG34*(1+'Usages mobilité'!$BH34)^(I$1431-$D$1431)/1000</f>
        <v>0</v>
      </c>
      <c r="J1518" s="210">
        <f>J1467*'Usages mobilité'!$BG34*(1+'Usages mobilité'!$BH34)^(J$1431-$D$1431)/1000</f>
        <v>0</v>
      </c>
      <c r="K1518" s="210">
        <f>K1467*'Usages mobilité'!$BG34*(1+'Usages mobilité'!$BH34)^(K$1431-$D$1431)/1000</f>
        <v>0</v>
      </c>
      <c r="L1518" s="210">
        <f>L1467*'Usages mobilité'!$BG34*(1+'Usages mobilité'!$BH34)^(L$1431-$D$1431)/1000</f>
        <v>0</v>
      </c>
      <c r="M1518" s="210">
        <f>M1467*'Usages mobilité'!$BG34*(1+'Usages mobilité'!$BH34)^(M$1431-$D$1431)/1000</f>
        <v>0</v>
      </c>
      <c r="N1518" s="210">
        <f>N1467*'Usages mobilité'!$BG34*(1+'Usages mobilité'!$BH34)^(N$1431-$D$1431)/1000</f>
        <v>0</v>
      </c>
      <c r="O1518" s="210">
        <f>O1467*'Usages mobilité'!$BG34*(1+'Usages mobilité'!$BH34)^(O$1431-$D$1431)/1000</f>
        <v>0</v>
      </c>
      <c r="P1518" s="210">
        <f>P1467*'Usages mobilité'!$BG34*(1+'Usages mobilité'!$BH34)^(P$1431-$D$1431)/1000</f>
        <v>0</v>
      </c>
      <c r="Q1518" s="210">
        <f>Q1467*'Usages mobilité'!$BG34*(1+'Usages mobilité'!$BH34)^(Q$1431-$D$1431)/1000</f>
        <v>0</v>
      </c>
      <c r="R1518" s="210">
        <f>R1467*'Usages mobilité'!$BG34*(1+'Usages mobilité'!$BH34)^(R$1431-$D$1431)/1000</f>
        <v>0</v>
      </c>
    </row>
    <row r="1519" spans="1:18" hidden="1" outlineLevel="2" x14ac:dyDescent="0.35">
      <c r="A1519" s="209" t="str">
        <f>'Usages mobilité'!A35</f>
        <v>Usage mobilité n°32</v>
      </c>
      <c r="B1519" s="209" t="s">
        <v>639</v>
      </c>
      <c r="C1519" s="209"/>
      <c r="D1519" s="210">
        <f>D1468*'Usages mobilité'!$BG35*(1+'Usages mobilité'!$BH35)^(D$1431-$D$1431)/1000</f>
        <v>0</v>
      </c>
      <c r="E1519" s="210">
        <f>E1468*'Usages mobilité'!$BG35*(1+'Usages mobilité'!$BH35)^(E$1431-$D$1431)/1000</f>
        <v>0</v>
      </c>
      <c r="F1519" s="210">
        <f>F1468*'Usages mobilité'!$BG35*(1+'Usages mobilité'!$BH35)^(F$1431-$D$1431)/1000</f>
        <v>0</v>
      </c>
      <c r="G1519" s="210">
        <f>G1468*'Usages mobilité'!$BG35*(1+'Usages mobilité'!$BH35)^(G$1431-$D$1431)/1000</f>
        <v>0</v>
      </c>
      <c r="H1519" s="210">
        <f>H1468*'Usages mobilité'!$BG35*(1+'Usages mobilité'!$BH35)^(H$1431-$D$1431)/1000</f>
        <v>0</v>
      </c>
      <c r="I1519" s="210">
        <f>I1468*'Usages mobilité'!$BG35*(1+'Usages mobilité'!$BH35)^(I$1431-$D$1431)/1000</f>
        <v>0</v>
      </c>
      <c r="J1519" s="210">
        <f>J1468*'Usages mobilité'!$BG35*(1+'Usages mobilité'!$BH35)^(J$1431-$D$1431)/1000</f>
        <v>0</v>
      </c>
      <c r="K1519" s="210">
        <f>K1468*'Usages mobilité'!$BG35*(1+'Usages mobilité'!$BH35)^(K$1431-$D$1431)/1000</f>
        <v>0</v>
      </c>
      <c r="L1519" s="210">
        <f>L1468*'Usages mobilité'!$BG35*(1+'Usages mobilité'!$BH35)^(L$1431-$D$1431)/1000</f>
        <v>0</v>
      </c>
      <c r="M1519" s="210">
        <f>M1468*'Usages mobilité'!$BG35*(1+'Usages mobilité'!$BH35)^(M$1431-$D$1431)/1000</f>
        <v>0</v>
      </c>
      <c r="N1519" s="210">
        <f>N1468*'Usages mobilité'!$BG35*(1+'Usages mobilité'!$BH35)^(N$1431-$D$1431)/1000</f>
        <v>0</v>
      </c>
      <c r="O1519" s="210">
        <f>O1468*'Usages mobilité'!$BG35*(1+'Usages mobilité'!$BH35)^(O$1431-$D$1431)/1000</f>
        <v>0</v>
      </c>
      <c r="P1519" s="210">
        <f>P1468*'Usages mobilité'!$BG35*(1+'Usages mobilité'!$BH35)^(P$1431-$D$1431)/1000</f>
        <v>0</v>
      </c>
      <c r="Q1519" s="210">
        <f>Q1468*'Usages mobilité'!$BG35*(1+'Usages mobilité'!$BH35)^(Q$1431-$D$1431)/1000</f>
        <v>0</v>
      </c>
      <c r="R1519" s="210">
        <f>R1468*'Usages mobilité'!$BG35*(1+'Usages mobilité'!$BH35)^(R$1431-$D$1431)/1000</f>
        <v>0</v>
      </c>
    </row>
    <row r="1520" spans="1:18" hidden="1" outlineLevel="2" x14ac:dyDescent="0.35">
      <c r="A1520" s="209" t="str">
        <f>'Usages mobilité'!A36</f>
        <v>Usage mobilité n°33</v>
      </c>
      <c r="B1520" s="209" t="s">
        <v>639</v>
      </c>
      <c r="C1520" s="209"/>
      <c r="D1520" s="210">
        <f>D1469*'Usages mobilité'!$BG36*(1+'Usages mobilité'!$BH36)^(D$1431-$D$1431)/1000</f>
        <v>0</v>
      </c>
      <c r="E1520" s="210">
        <f>E1469*'Usages mobilité'!$BG36*(1+'Usages mobilité'!$BH36)^(E$1431-$D$1431)/1000</f>
        <v>0</v>
      </c>
      <c r="F1520" s="210">
        <f>F1469*'Usages mobilité'!$BG36*(1+'Usages mobilité'!$BH36)^(F$1431-$D$1431)/1000</f>
        <v>0</v>
      </c>
      <c r="G1520" s="210">
        <f>G1469*'Usages mobilité'!$BG36*(1+'Usages mobilité'!$BH36)^(G$1431-$D$1431)/1000</f>
        <v>0</v>
      </c>
      <c r="H1520" s="210">
        <f>H1469*'Usages mobilité'!$BG36*(1+'Usages mobilité'!$BH36)^(H$1431-$D$1431)/1000</f>
        <v>0</v>
      </c>
      <c r="I1520" s="210">
        <f>I1469*'Usages mobilité'!$BG36*(1+'Usages mobilité'!$BH36)^(I$1431-$D$1431)/1000</f>
        <v>0</v>
      </c>
      <c r="J1520" s="210">
        <f>J1469*'Usages mobilité'!$BG36*(1+'Usages mobilité'!$BH36)^(J$1431-$D$1431)/1000</f>
        <v>0</v>
      </c>
      <c r="K1520" s="210">
        <f>K1469*'Usages mobilité'!$BG36*(1+'Usages mobilité'!$BH36)^(K$1431-$D$1431)/1000</f>
        <v>0</v>
      </c>
      <c r="L1520" s="210">
        <f>L1469*'Usages mobilité'!$BG36*(1+'Usages mobilité'!$BH36)^(L$1431-$D$1431)/1000</f>
        <v>0</v>
      </c>
      <c r="M1520" s="210">
        <f>M1469*'Usages mobilité'!$BG36*(1+'Usages mobilité'!$BH36)^(M$1431-$D$1431)/1000</f>
        <v>0</v>
      </c>
      <c r="N1520" s="210">
        <f>N1469*'Usages mobilité'!$BG36*(1+'Usages mobilité'!$BH36)^(N$1431-$D$1431)/1000</f>
        <v>0</v>
      </c>
      <c r="O1520" s="210">
        <f>O1469*'Usages mobilité'!$BG36*(1+'Usages mobilité'!$BH36)^(O$1431-$D$1431)/1000</f>
        <v>0</v>
      </c>
      <c r="P1520" s="210">
        <f>P1469*'Usages mobilité'!$BG36*(1+'Usages mobilité'!$BH36)^(P$1431-$D$1431)/1000</f>
        <v>0</v>
      </c>
      <c r="Q1520" s="210">
        <f>Q1469*'Usages mobilité'!$BG36*(1+'Usages mobilité'!$BH36)^(Q$1431-$D$1431)/1000</f>
        <v>0</v>
      </c>
      <c r="R1520" s="210">
        <f>R1469*'Usages mobilité'!$BG36*(1+'Usages mobilité'!$BH36)^(R$1431-$D$1431)/1000</f>
        <v>0</v>
      </c>
    </row>
    <row r="1521" spans="1:18" hidden="1" outlineLevel="2" x14ac:dyDescent="0.35">
      <c r="A1521" s="209" t="str">
        <f>'Usages mobilité'!A37</f>
        <v>Usage mobilité n°34</v>
      </c>
      <c r="B1521" s="209" t="s">
        <v>639</v>
      </c>
      <c r="C1521" s="209"/>
      <c r="D1521" s="210">
        <f>D1470*'Usages mobilité'!$BG37*(1+'Usages mobilité'!$BH37)^(D$1431-$D$1431)/1000</f>
        <v>0</v>
      </c>
      <c r="E1521" s="210">
        <f>E1470*'Usages mobilité'!$BG37*(1+'Usages mobilité'!$BH37)^(E$1431-$D$1431)/1000</f>
        <v>0</v>
      </c>
      <c r="F1521" s="210">
        <f>F1470*'Usages mobilité'!$BG37*(1+'Usages mobilité'!$BH37)^(F$1431-$D$1431)/1000</f>
        <v>0</v>
      </c>
      <c r="G1521" s="210">
        <f>G1470*'Usages mobilité'!$BG37*(1+'Usages mobilité'!$BH37)^(G$1431-$D$1431)/1000</f>
        <v>0</v>
      </c>
      <c r="H1521" s="210">
        <f>H1470*'Usages mobilité'!$BG37*(1+'Usages mobilité'!$BH37)^(H$1431-$D$1431)/1000</f>
        <v>0</v>
      </c>
      <c r="I1521" s="210">
        <f>I1470*'Usages mobilité'!$BG37*(1+'Usages mobilité'!$BH37)^(I$1431-$D$1431)/1000</f>
        <v>0</v>
      </c>
      <c r="J1521" s="210">
        <f>J1470*'Usages mobilité'!$BG37*(1+'Usages mobilité'!$BH37)^(J$1431-$D$1431)/1000</f>
        <v>0</v>
      </c>
      <c r="K1521" s="210">
        <f>K1470*'Usages mobilité'!$BG37*(1+'Usages mobilité'!$BH37)^(K$1431-$D$1431)/1000</f>
        <v>0</v>
      </c>
      <c r="L1521" s="210">
        <f>L1470*'Usages mobilité'!$BG37*(1+'Usages mobilité'!$BH37)^(L$1431-$D$1431)/1000</f>
        <v>0</v>
      </c>
      <c r="M1521" s="210">
        <f>M1470*'Usages mobilité'!$BG37*(1+'Usages mobilité'!$BH37)^(M$1431-$D$1431)/1000</f>
        <v>0</v>
      </c>
      <c r="N1521" s="210">
        <f>N1470*'Usages mobilité'!$BG37*(1+'Usages mobilité'!$BH37)^(N$1431-$D$1431)/1000</f>
        <v>0</v>
      </c>
      <c r="O1521" s="210">
        <f>O1470*'Usages mobilité'!$BG37*(1+'Usages mobilité'!$BH37)^(O$1431-$D$1431)/1000</f>
        <v>0</v>
      </c>
      <c r="P1521" s="210">
        <f>P1470*'Usages mobilité'!$BG37*(1+'Usages mobilité'!$BH37)^(P$1431-$D$1431)/1000</f>
        <v>0</v>
      </c>
      <c r="Q1521" s="210">
        <f>Q1470*'Usages mobilité'!$BG37*(1+'Usages mobilité'!$BH37)^(Q$1431-$D$1431)/1000</f>
        <v>0</v>
      </c>
      <c r="R1521" s="210">
        <f>R1470*'Usages mobilité'!$BG37*(1+'Usages mobilité'!$BH37)^(R$1431-$D$1431)/1000</f>
        <v>0</v>
      </c>
    </row>
    <row r="1522" spans="1:18" hidden="1" outlineLevel="2" x14ac:dyDescent="0.35">
      <c r="A1522" s="209" t="str">
        <f>'Usages mobilité'!A38</f>
        <v>Usage mobilité n°35</v>
      </c>
      <c r="B1522" s="209" t="s">
        <v>639</v>
      </c>
      <c r="C1522" s="209"/>
      <c r="D1522" s="210">
        <f>D1471*'Usages mobilité'!$BG38*(1+'Usages mobilité'!$BH38)^(D$1431-$D$1431)/1000</f>
        <v>0</v>
      </c>
      <c r="E1522" s="210">
        <f>E1471*'Usages mobilité'!$BG38*(1+'Usages mobilité'!$BH38)^(E$1431-$D$1431)/1000</f>
        <v>0</v>
      </c>
      <c r="F1522" s="210">
        <f>F1471*'Usages mobilité'!$BG38*(1+'Usages mobilité'!$BH38)^(F$1431-$D$1431)/1000</f>
        <v>0</v>
      </c>
      <c r="G1522" s="210">
        <f>G1471*'Usages mobilité'!$BG38*(1+'Usages mobilité'!$BH38)^(G$1431-$D$1431)/1000</f>
        <v>0</v>
      </c>
      <c r="H1522" s="210">
        <f>H1471*'Usages mobilité'!$BG38*(1+'Usages mobilité'!$BH38)^(H$1431-$D$1431)/1000</f>
        <v>0</v>
      </c>
      <c r="I1522" s="210">
        <f>I1471*'Usages mobilité'!$BG38*(1+'Usages mobilité'!$BH38)^(I$1431-$D$1431)/1000</f>
        <v>0</v>
      </c>
      <c r="J1522" s="210">
        <f>J1471*'Usages mobilité'!$BG38*(1+'Usages mobilité'!$BH38)^(J$1431-$D$1431)/1000</f>
        <v>0</v>
      </c>
      <c r="K1522" s="210">
        <f>K1471*'Usages mobilité'!$BG38*(1+'Usages mobilité'!$BH38)^(K$1431-$D$1431)/1000</f>
        <v>0</v>
      </c>
      <c r="L1522" s="210">
        <f>L1471*'Usages mobilité'!$BG38*(1+'Usages mobilité'!$BH38)^(L$1431-$D$1431)/1000</f>
        <v>0</v>
      </c>
      <c r="M1522" s="210">
        <f>M1471*'Usages mobilité'!$BG38*(1+'Usages mobilité'!$BH38)^(M$1431-$D$1431)/1000</f>
        <v>0</v>
      </c>
      <c r="N1522" s="210">
        <f>N1471*'Usages mobilité'!$BG38*(1+'Usages mobilité'!$BH38)^(N$1431-$D$1431)/1000</f>
        <v>0</v>
      </c>
      <c r="O1522" s="210">
        <f>O1471*'Usages mobilité'!$BG38*(1+'Usages mobilité'!$BH38)^(O$1431-$D$1431)/1000</f>
        <v>0</v>
      </c>
      <c r="P1522" s="210">
        <f>P1471*'Usages mobilité'!$BG38*(1+'Usages mobilité'!$BH38)^(P$1431-$D$1431)/1000</f>
        <v>0</v>
      </c>
      <c r="Q1522" s="210">
        <f>Q1471*'Usages mobilité'!$BG38*(1+'Usages mobilité'!$BH38)^(Q$1431-$D$1431)/1000</f>
        <v>0</v>
      </c>
      <c r="R1522" s="210">
        <f>R1471*'Usages mobilité'!$BG38*(1+'Usages mobilité'!$BH38)^(R$1431-$D$1431)/1000</f>
        <v>0</v>
      </c>
    </row>
    <row r="1523" spans="1:18" hidden="1" outlineLevel="2" x14ac:dyDescent="0.35">
      <c r="A1523" s="209" t="str">
        <f>'Usages mobilité'!A39</f>
        <v>Usage mobilité n°36</v>
      </c>
      <c r="B1523" s="209" t="s">
        <v>639</v>
      </c>
      <c r="C1523" s="209"/>
      <c r="D1523" s="210">
        <f>D1472*'Usages mobilité'!$BG39*(1+'Usages mobilité'!$BH39)^(D$1431-$D$1431)/1000</f>
        <v>0</v>
      </c>
      <c r="E1523" s="210">
        <f>E1472*'Usages mobilité'!$BG39*(1+'Usages mobilité'!$BH39)^(E$1431-$D$1431)/1000</f>
        <v>0</v>
      </c>
      <c r="F1523" s="210">
        <f>F1472*'Usages mobilité'!$BG39*(1+'Usages mobilité'!$BH39)^(F$1431-$D$1431)/1000</f>
        <v>0</v>
      </c>
      <c r="G1523" s="210">
        <f>G1472*'Usages mobilité'!$BG39*(1+'Usages mobilité'!$BH39)^(G$1431-$D$1431)/1000</f>
        <v>0</v>
      </c>
      <c r="H1523" s="210">
        <f>H1472*'Usages mobilité'!$BG39*(1+'Usages mobilité'!$BH39)^(H$1431-$D$1431)/1000</f>
        <v>0</v>
      </c>
      <c r="I1523" s="210">
        <f>I1472*'Usages mobilité'!$BG39*(1+'Usages mobilité'!$BH39)^(I$1431-$D$1431)/1000</f>
        <v>0</v>
      </c>
      <c r="J1523" s="210">
        <f>J1472*'Usages mobilité'!$BG39*(1+'Usages mobilité'!$BH39)^(J$1431-$D$1431)/1000</f>
        <v>0</v>
      </c>
      <c r="K1523" s="210">
        <f>K1472*'Usages mobilité'!$BG39*(1+'Usages mobilité'!$BH39)^(K$1431-$D$1431)/1000</f>
        <v>0</v>
      </c>
      <c r="L1523" s="210">
        <f>L1472*'Usages mobilité'!$BG39*(1+'Usages mobilité'!$BH39)^(L$1431-$D$1431)/1000</f>
        <v>0</v>
      </c>
      <c r="M1523" s="210">
        <f>M1472*'Usages mobilité'!$BG39*(1+'Usages mobilité'!$BH39)^(M$1431-$D$1431)/1000</f>
        <v>0</v>
      </c>
      <c r="N1523" s="210">
        <f>N1472*'Usages mobilité'!$BG39*(1+'Usages mobilité'!$BH39)^(N$1431-$D$1431)/1000</f>
        <v>0</v>
      </c>
      <c r="O1523" s="210">
        <f>O1472*'Usages mobilité'!$BG39*(1+'Usages mobilité'!$BH39)^(O$1431-$D$1431)/1000</f>
        <v>0</v>
      </c>
      <c r="P1523" s="210">
        <f>P1472*'Usages mobilité'!$BG39*(1+'Usages mobilité'!$BH39)^(P$1431-$D$1431)/1000</f>
        <v>0</v>
      </c>
      <c r="Q1523" s="210">
        <f>Q1472*'Usages mobilité'!$BG39*(1+'Usages mobilité'!$BH39)^(Q$1431-$D$1431)/1000</f>
        <v>0</v>
      </c>
      <c r="R1523" s="210">
        <f>R1472*'Usages mobilité'!$BG39*(1+'Usages mobilité'!$BH39)^(R$1431-$D$1431)/1000</f>
        <v>0</v>
      </c>
    </row>
    <row r="1524" spans="1:18" hidden="1" outlineLevel="2" x14ac:dyDescent="0.35">
      <c r="A1524" s="209" t="str">
        <f>'Usages mobilité'!A40</f>
        <v>Usage mobilité n°37</v>
      </c>
      <c r="B1524" s="209" t="s">
        <v>639</v>
      </c>
      <c r="C1524" s="209"/>
      <c r="D1524" s="210">
        <f>D1473*'Usages mobilité'!$BG40*(1+'Usages mobilité'!$BH40)^(D$1431-$D$1431)/1000</f>
        <v>0</v>
      </c>
      <c r="E1524" s="210">
        <f>E1473*'Usages mobilité'!$BG40*(1+'Usages mobilité'!$BH40)^(E$1431-$D$1431)/1000</f>
        <v>0</v>
      </c>
      <c r="F1524" s="210">
        <f>F1473*'Usages mobilité'!$BG40*(1+'Usages mobilité'!$BH40)^(F$1431-$D$1431)/1000</f>
        <v>0</v>
      </c>
      <c r="G1524" s="210">
        <f>G1473*'Usages mobilité'!$BG40*(1+'Usages mobilité'!$BH40)^(G$1431-$D$1431)/1000</f>
        <v>0</v>
      </c>
      <c r="H1524" s="210">
        <f>H1473*'Usages mobilité'!$BG40*(1+'Usages mobilité'!$BH40)^(H$1431-$D$1431)/1000</f>
        <v>0</v>
      </c>
      <c r="I1524" s="210">
        <f>I1473*'Usages mobilité'!$BG40*(1+'Usages mobilité'!$BH40)^(I$1431-$D$1431)/1000</f>
        <v>0</v>
      </c>
      <c r="J1524" s="210">
        <f>J1473*'Usages mobilité'!$BG40*(1+'Usages mobilité'!$BH40)^(J$1431-$D$1431)/1000</f>
        <v>0</v>
      </c>
      <c r="K1524" s="210">
        <f>K1473*'Usages mobilité'!$BG40*(1+'Usages mobilité'!$BH40)^(K$1431-$D$1431)/1000</f>
        <v>0</v>
      </c>
      <c r="L1524" s="210">
        <f>L1473*'Usages mobilité'!$BG40*(1+'Usages mobilité'!$BH40)^(L$1431-$D$1431)/1000</f>
        <v>0</v>
      </c>
      <c r="M1524" s="210">
        <f>M1473*'Usages mobilité'!$BG40*(1+'Usages mobilité'!$BH40)^(M$1431-$D$1431)/1000</f>
        <v>0</v>
      </c>
      <c r="N1524" s="210">
        <f>N1473*'Usages mobilité'!$BG40*(1+'Usages mobilité'!$BH40)^(N$1431-$D$1431)/1000</f>
        <v>0</v>
      </c>
      <c r="O1524" s="210">
        <f>O1473*'Usages mobilité'!$BG40*(1+'Usages mobilité'!$BH40)^(O$1431-$D$1431)/1000</f>
        <v>0</v>
      </c>
      <c r="P1524" s="210">
        <f>P1473*'Usages mobilité'!$BG40*(1+'Usages mobilité'!$BH40)^(P$1431-$D$1431)/1000</f>
        <v>0</v>
      </c>
      <c r="Q1524" s="210">
        <f>Q1473*'Usages mobilité'!$BG40*(1+'Usages mobilité'!$BH40)^(Q$1431-$D$1431)/1000</f>
        <v>0</v>
      </c>
      <c r="R1524" s="210">
        <f>R1473*'Usages mobilité'!$BG40*(1+'Usages mobilité'!$BH40)^(R$1431-$D$1431)/1000</f>
        <v>0</v>
      </c>
    </row>
    <row r="1525" spans="1:18" hidden="1" outlineLevel="2" x14ac:dyDescent="0.35">
      <c r="A1525" s="209" t="str">
        <f>'Usages mobilité'!A41</f>
        <v>Usage mobilité n°38</v>
      </c>
      <c r="B1525" s="209" t="s">
        <v>639</v>
      </c>
      <c r="C1525" s="209"/>
      <c r="D1525" s="210">
        <f>D1474*'Usages mobilité'!$BG41*(1+'Usages mobilité'!$BH41)^(D$1431-$D$1431)/1000</f>
        <v>0</v>
      </c>
      <c r="E1525" s="210">
        <f>E1474*'Usages mobilité'!$BG41*(1+'Usages mobilité'!$BH41)^(E$1431-$D$1431)/1000</f>
        <v>0</v>
      </c>
      <c r="F1525" s="210">
        <f>F1474*'Usages mobilité'!$BG41*(1+'Usages mobilité'!$BH41)^(F$1431-$D$1431)/1000</f>
        <v>0</v>
      </c>
      <c r="G1525" s="210">
        <f>G1474*'Usages mobilité'!$BG41*(1+'Usages mobilité'!$BH41)^(G$1431-$D$1431)/1000</f>
        <v>0</v>
      </c>
      <c r="H1525" s="210">
        <f>H1474*'Usages mobilité'!$BG41*(1+'Usages mobilité'!$BH41)^(H$1431-$D$1431)/1000</f>
        <v>0</v>
      </c>
      <c r="I1525" s="210">
        <f>I1474*'Usages mobilité'!$BG41*(1+'Usages mobilité'!$BH41)^(I$1431-$D$1431)/1000</f>
        <v>0</v>
      </c>
      <c r="J1525" s="210">
        <f>J1474*'Usages mobilité'!$BG41*(1+'Usages mobilité'!$BH41)^(J$1431-$D$1431)/1000</f>
        <v>0</v>
      </c>
      <c r="K1525" s="210">
        <f>K1474*'Usages mobilité'!$BG41*(1+'Usages mobilité'!$BH41)^(K$1431-$D$1431)/1000</f>
        <v>0</v>
      </c>
      <c r="L1525" s="210">
        <f>L1474*'Usages mobilité'!$BG41*(1+'Usages mobilité'!$BH41)^(L$1431-$D$1431)/1000</f>
        <v>0</v>
      </c>
      <c r="M1525" s="210">
        <f>M1474*'Usages mobilité'!$BG41*(1+'Usages mobilité'!$BH41)^(M$1431-$D$1431)/1000</f>
        <v>0</v>
      </c>
      <c r="N1525" s="210">
        <f>N1474*'Usages mobilité'!$BG41*(1+'Usages mobilité'!$BH41)^(N$1431-$D$1431)/1000</f>
        <v>0</v>
      </c>
      <c r="O1525" s="210">
        <f>O1474*'Usages mobilité'!$BG41*(1+'Usages mobilité'!$BH41)^(O$1431-$D$1431)/1000</f>
        <v>0</v>
      </c>
      <c r="P1525" s="210">
        <f>P1474*'Usages mobilité'!$BG41*(1+'Usages mobilité'!$BH41)^(P$1431-$D$1431)/1000</f>
        <v>0</v>
      </c>
      <c r="Q1525" s="210">
        <f>Q1474*'Usages mobilité'!$BG41*(1+'Usages mobilité'!$BH41)^(Q$1431-$D$1431)/1000</f>
        <v>0</v>
      </c>
      <c r="R1525" s="210">
        <f>R1474*'Usages mobilité'!$BG41*(1+'Usages mobilité'!$BH41)^(R$1431-$D$1431)/1000</f>
        <v>0</v>
      </c>
    </row>
    <row r="1526" spans="1:18" hidden="1" outlineLevel="2" x14ac:dyDescent="0.35">
      <c r="A1526" s="209" t="str">
        <f>'Usages mobilité'!A42</f>
        <v>Usage mobilité n°39</v>
      </c>
      <c r="B1526" s="209" t="s">
        <v>639</v>
      </c>
      <c r="C1526" s="209"/>
      <c r="D1526" s="210">
        <f>D1475*'Usages mobilité'!$BG42*(1+'Usages mobilité'!$BH42)^(D$1431-$D$1431)/1000</f>
        <v>0</v>
      </c>
      <c r="E1526" s="210">
        <f>E1475*'Usages mobilité'!$BG42*(1+'Usages mobilité'!$BH42)^(E$1431-$D$1431)/1000</f>
        <v>0</v>
      </c>
      <c r="F1526" s="210">
        <f>F1475*'Usages mobilité'!$BG42*(1+'Usages mobilité'!$BH42)^(F$1431-$D$1431)/1000</f>
        <v>0</v>
      </c>
      <c r="G1526" s="210">
        <f>G1475*'Usages mobilité'!$BG42*(1+'Usages mobilité'!$BH42)^(G$1431-$D$1431)/1000</f>
        <v>0</v>
      </c>
      <c r="H1526" s="210">
        <f>H1475*'Usages mobilité'!$BG42*(1+'Usages mobilité'!$BH42)^(H$1431-$D$1431)/1000</f>
        <v>0</v>
      </c>
      <c r="I1526" s="210">
        <f>I1475*'Usages mobilité'!$BG42*(1+'Usages mobilité'!$BH42)^(I$1431-$D$1431)/1000</f>
        <v>0</v>
      </c>
      <c r="J1526" s="210">
        <f>J1475*'Usages mobilité'!$BG42*(1+'Usages mobilité'!$BH42)^(J$1431-$D$1431)/1000</f>
        <v>0</v>
      </c>
      <c r="K1526" s="210">
        <f>K1475*'Usages mobilité'!$BG42*(1+'Usages mobilité'!$BH42)^(K$1431-$D$1431)/1000</f>
        <v>0</v>
      </c>
      <c r="L1526" s="210">
        <f>L1475*'Usages mobilité'!$BG42*(1+'Usages mobilité'!$BH42)^(L$1431-$D$1431)/1000</f>
        <v>0</v>
      </c>
      <c r="M1526" s="210">
        <f>M1475*'Usages mobilité'!$BG42*(1+'Usages mobilité'!$BH42)^(M$1431-$D$1431)/1000</f>
        <v>0</v>
      </c>
      <c r="N1526" s="210">
        <f>N1475*'Usages mobilité'!$BG42*(1+'Usages mobilité'!$BH42)^(N$1431-$D$1431)/1000</f>
        <v>0</v>
      </c>
      <c r="O1526" s="210">
        <f>O1475*'Usages mobilité'!$BG42*(1+'Usages mobilité'!$BH42)^(O$1431-$D$1431)/1000</f>
        <v>0</v>
      </c>
      <c r="P1526" s="210">
        <f>P1475*'Usages mobilité'!$BG42*(1+'Usages mobilité'!$BH42)^(P$1431-$D$1431)/1000</f>
        <v>0</v>
      </c>
      <c r="Q1526" s="210">
        <f>Q1475*'Usages mobilité'!$BG42*(1+'Usages mobilité'!$BH42)^(Q$1431-$D$1431)/1000</f>
        <v>0</v>
      </c>
      <c r="R1526" s="210">
        <f>R1475*'Usages mobilité'!$BG42*(1+'Usages mobilité'!$BH42)^(R$1431-$D$1431)/1000</f>
        <v>0</v>
      </c>
    </row>
    <row r="1527" spans="1:18" hidden="1" outlineLevel="2" x14ac:dyDescent="0.35">
      <c r="A1527" s="209" t="str">
        <f>'Usages mobilité'!A43</f>
        <v>Usage mobilité n°40</v>
      </c>
      <c r="B1527" s="209" t="s">
        <v>639</v>
      </c>
      <c r="C1527" s="209"/>
      <c r="D1527" s="210">
        <f>D1476*'Usages mobilité'!$BG43*(1+'Usages mobilité'!$BH43)^(D$1431-$D$1431)/1000</f>
        <v>0</v>
      </c>
      <c r="E1527" s="210">
        <f>E1476*'Usages mobilité'!$BG43*(1+'Usages mobilité'!$BH43)^(E$1431-$D$1431)/1000</f>
        <v>0</v>
      </c>
      <c r="F1527" s="210">
        <f>F1476*'Usages mobilité'!$BG43*(1+'Usages mobilité'!$BH43)^(F$1431-$D$1431)/1000</f>
        <v>0</v>
      </c>
      <c r="G1527" s="210">
        <f>G1476*'Usages mobilité'!$BG43*(1+'Usages mobilité'!$BH43)^(G$1431-$D$1431)/1000</f>
        <v>0</v>
      </c>
      <c r="H1527" s="210">
        <f>H1476*'Usages mobilité'!$BG43*(1+'Usages mobilité'!$BH43)^(H$1431-$D$1431)/1000</f>
        <v>0</v>
      </c>
      <c r="I1527" s="210">
        <f>I1476*'Usages mobilité'!$BG43*(1+'Usages mobilité'!$BH43)^(I$1431-$D$1431)/1000</f>
        <v>0</v>
      </c>
      <c r="J1527" s="210">
        <f>J1476*'Usages mobilité'!$BG43*(1+'Usages mobilité'!$BH43)^(J$1431-$D$1431)/1000</f>
        <v>0</v>
      </c>
      <c r="K1527" s="210">
        <f>K1476*'Usages mobilité'!$BG43*(1+'Usages mobilité'!$BH43)^(K$1431-$D$1431)/1000</f>
        <v>0</v>
      </c>
      <c r="L1527" s="210">
        <f>L1476*'Usages mobilité'!$BG43*(1+'Usages mobilité'!$BH43)^(L$1431-$D$1431)/1000</f>
        <v>0</v>
      </c>
      <c r="M1527" s="210">
        <f>M1476*'Usages mobilité'!$BG43*(1+'Usages mobilité'!$BH43)^(M$1431-$D$1431)/1000</f>
        <v>0</v>
      </c>
      <c r="N1527" s="210">
        <f>N1476*'Usages mobilité'!$BG43*(1+'Usages mobilité'!$BH43)^(N$1431-$D$1431)/1000</f>
        <v>0</v>
      </c>
      <c r="O1527" s="210">
        <f>O1476*'Usages mobilité'!$BG43*(1+'Usages mobilité'!$BH43)^(O$1431-$D$1431)/1000</f>
        <v>0</v>
      </c>
      <c r="P1527" s="210">
        <f>P1476*'Usages mobilité'!$BG43*(1+'Usages mobilité'!$BH43)^(P$1431-$D$1431)/1000</f>
        <v>0</v>
      </c>
      <c r="Q1527" s="210">
        <f>Q1476*'Usages mobilité'!$BG43*(1+'Usages mobilité'!$BH43)^(Q$1431-$D$1431)/1000</f>
        <v>0</v>
      </c>
      <c r="R1527" s="210">
        <f>R1476*'Usages mobilité'!$BG43*(1+'Usages mobilité'!$BH43)^(R$1431-$D$1431)/1000</f>
        <v>0</v>
      </c>
    </row>
    <row r="1528" spans="1:18" hidden="1" outlineLevel="2" x14ac:dyDescent="0.35">
      <c r="A1528" s="209" t="str">
        <f>'Usages mobilité'!A44</f>
        <v>Usage mobilité n°41</v>
      </c>
      <c r="B1528" s="209" t="s">
        <v>639</v>
      </c>
      <c r="C1528" s="209"/>
      <c r="D1528" s="210">
        <f>D1477*'Usages mobilité'!$BG44*(1+'Usages mobilité'!$BH44)^(D$1431-$D$1431)/1000</f>
        <v>0</v>
      </c>
      <c r="E1528" s="210">
        <f>E1477*'Usages mobilité'!$BG44*(1+'Usages mobilité'!$BH44)^(E$1431-$D$1431)/1000</f>
        <v>0</v>
      </c>
      <c r="F1528" s="210">
        <f>F1477*'Usages mobilité'!$BG44*(1+'Usages mobilité'!$BH44)^(F$1431-$D$1431)/1000</f>
        <v>0</v>
      </c>
      <c r="G1528" s="210">
        <f>G1477*'Usages mobilité'!$BG44*(1+'Usages mobilité'!$BH44)^(G$1431-$D$1431)/1000</f>
        <v>0</v>
      </c>
      <c r="H1528" s="210">
        <f>H1477*'Usages mobilité'!$BG44*(1+'Usages mobilité'!$BH44)^(H$1431-$D$1431)/1000</f>
        <v>0</v>
      </c>
      <c r="I1528" s="210">
        <f>I1477*'Usages mobilité'!$BG44*(1+'Usages mobilité'!$BH44)^(I$1431-$D$1431)/1000</f>
        <v>0</v>
      </c>
      <c r="J1528" s="210">
        <f>J1477*'Usages mobilité'!$BG44*(1+'Usages mobilité'!$BH44)^(J$1431-$D$1431)/1000</f>
        <v>0</v>
      </c>
      <c r="K1528" s="210">
        <f>K1477*'Usages mobilité'!$BG44*(1+'Usages mobilité'!$BH44)^(K$1431-$D$1431)/1000</f>
        <v>0</v>
      </c>
      <c r="L1528" s="210">
        <f>L1477*'Usages mobilité'!$BG44*(1+'Usages mobilité'!$BH44)^(L$1431-$D$1431)/1000</f>
        <v>0</v>
      </c>
      <c r="M1528" s="210">
        <f>M1477*'Usages mobilité'!$BG44*(1+'Usages mobilité'!$BH44)^(M$1431-$D$1431)/1000</f>
        <v>0</v>
      </c>
      <c r="N1528" s="210">
        <f>N1477*'Usages mobilité'!$BG44*(1+'Usages mobilité'!$BH44)^(N$1431-$D$1431)/1000</f>
        <v>0</v>
      </c>
      <c r="O1528" s="210">
        <f>O1477*'Usages mobilité'!$BG44*(1+'Usages mobilité'!$BH44)^(O$1431-$D$1431)/1000</f>
        <v>0</v>
      </c>
      <c r="P1528" s="210">
        <f>P1477*'Usages mobilité'!$BG44*(1+'Usages mobilité'!$BH44)^(P$1431-$D$1431)/1000</f>
        <v>0</v>
      </c>
      <c r="Q1528" s="210">
        <f>Q1477*'Usages mobilité'!$BG44*(1+'Usages mobilité'!$BH44)^(Q$1431-$D$1431)/1000</f>
        <v>0</v>
      </c>
      <c r="R1528" s="210">
        <f>R1477*'Usages mobilité'!$BG44*(1+'Usages mobilité'!$BH44)^(R$1431-$D$1431)/1000</f>
        <v>0</v>
      </c>
    </row>
    <row r="1529" spans="1:18" hidden="1" outlineLevel="2" x14ac:dyDescent="0.35">
      <c r="A1529" s="209" t="str">
        <f>'Usages mobilité'!A45</f>
        <v>Usage mobilité n°42</v>
      </c>
      <c r="B1529" s="209" t="s">
        <v>639</v>
      </c>
      <c r="C1529" s="209"/>
      <c r="D1529" s="210">
        <f>D1478*'Usages mobilité'!$BG45*(1+'Usages mobilité'!$BH45)^(D$1431-$D$1431)/1000</f>
        <v>0</v>
      </c>
      <c r="E1529" s="210">
        <f>E1478*'Usages mobilité'!$BG45*(1+'Usages mobilité'!$BH45)^(E$1431-$D$1431)/1000</f>
        <v>0</v>
      </c>
      <c r="F1529" s="210">
        <f>F1478*'Usages mobilité'!$BG45*(1+'Usages mobilité'!$BH45)^(F$1431-$D$1431)/1000</f>
        <v>0</v>
      </c>
      <c r="G1529" s="210">
        <f>G1478*'Usages mobilité'!$BG45*(1+'Usages mobilité'!$BH45)^(G$1431-$D$1431)/1000</f>
        <v>0</v>
      </c>
      <c r="H1529" s="210">
        <f>H1478*'Usages mobilité'!$BG45*(1+'Usages mobilité'!$BH45)^(H$1431-$D$1431)/1000</f>
        <v>0</v>
      </c>
      <c r="I1529" s="210">
        <f>I1478*'Usages mobilité'!$BG45*(1+'Usages mobilité'!$BH45)^(I$1431-$D$1431)/1000</f>
        <v>0</v>
      </c>
      <c r="J1529" s="210">
        <f>J1478*'Usages mobilité'!$BG45*(1+'Usages mobilité'!$BH45)^(J$1431-$D$1431)/1000</f>
        <v>0</v>
      </c>
      <c r="K1529" s="210">
        <f>K1478*'Usages mobilité'!$BG45*(1+'Usages mobilité'!$BH45)^(K$1431-$D$1431)/1000</f>
        <v>0</v>
      </c>
      <c r="L1529" s="210">
        <f>L1478*'Usages mobilité'!$BG45*(1+'Usages mobilité'!$BH45)^(L$1431-$D$1431)/1000</f>
        <v>0</v>
      </c>
      <c r="M1529" s="210">
        <f>M1478*'Usages mobilité'!$BG45*(1+'Usages mobilité'!$BH45)^(M$1431-$D$1431)/1000</f>
        <v>0</v>
      </c>
      <c r="N1529" s="210">
        <f>N1478*'Usages mobilité'!$BG45*(1+'Usages mobilité'!$BH45)^(N$1431-$D$1431)/1000</f>
        <v>0</v>
      </c>
      <c r="O1529" s="210">
        <f>O1478*'Usages mobilité'!$BG45*(1+'Usages mobilité'!$BH45)^(O$1431-$D$1431)/1000</f>
        <v>0</v>
      </c>
      <c r="P1529" s="210">
        <f>P1478*'Usages mobilité'!$BG45*(1+'Usages mobilité'!$BH45)^(P$1431-$D$1431)/1000</f>
        <v>0</v>
      </c>
      <c r="Q1529" s="210">
        <f>Q1478*'Usages mobilité'!$BG45*(1+'Usages mobilité'!$BH45)^(Q$1431-$D$1431)/1000</f>
        <v>0</v>
      </c>
      <c r="R1529" s="210">
        <f>R1478*'Usages mobilité'!$BG45*(1+'Usages mobilité'!$BH45)^(R$1431-$D$1431)/1000</f>
        <v>0</v>
      </c>
    </row>
    <row r="1530" spans="1:18" hidden="1" outlineLevel="2" x14ac:dyDescent="0.35">
      <c r="A1530" s="209" t="str">
        <f>'Usages mobilité'!A46</f>
        <v>Usage mobilité n°43</v>
      </c>
      <c r="B1530" s="209" t="s">
        <v>639</v>
      </c>
      <c r="C1530" s="209"/>
      <c r="D1530" s="210">
        <f>D1479*'Usages mobilité'!$BG46*(1+'Usages mobilité'!$BH46)^(D$1431-$D$1431)/1000</f>
        <v>0</v>
      </c>
      <c r="E1530" s="210">
        <f>E1479*'Usages mobilité'!$BG46*(1+'Usages mobilité'!$BH46)^(E$1431-$D$1431)/1000</f>
        <v>0</v>
      </c>
      <c r="F1530" s="210">
        <f>F1479*'Usages mobilité'!$BG46*(1+'Usages mobilité'!$BH46)^(F$1431-$D$1431)/1000</f>
        <v>0</v>
      </c>
      <c r="G1530" s="210">
        <f>G1479*'Usages mobilité'!$BG46*(1+'Usages mobilité'!$BH46)^(G$1431-$D$1431)/1000</f>
        <v>0</v>
      </c>
      <c r="H1530" s="210">
        <f>H1479*'Usages mobilité'!$BG46*(1+'Usages mobilité'!$BH46)^(H$1431-$D$1431)/1000</f>
        <v>0</v>
      </c>
      <c r="I1530" s="210">
        <f>I1479*'Usages mobilité'!$BG46*(1+'Usages mobilité'!$BH46)^(I$1431-$D$1431)/1000</f>
        <v>0</v>
      </c>
      <c r="J1530" s="210">
        <f>J1479*'Usages mobilité'!$BG46*(1+'Usages mobilité'!$BH46)^(J$1431-$D$1431)/1000</f>
        <v>0</v>
      </c>
      <c r="K1530" s="210">
        <f>K1479*'Usages mobilité'!$BG46*(1+'Usages mobilité'!$BH46)^(K$1431-$D$1431)/1000</f>
        <v>0</v>
      </c>
      <c r="L1530" s="210">
        <f>L1479*'Usages mobilité'!$BG46*(1+'Usages mobilité'!$BH46)^(L$1431-$D$1431)/1000</f>
        <v>0</v>
      </c>
      <c r="M1530" s="210">
        <f>M1479*'Usages mobilité'!$BG46*(1+'Usages mobilité'!$BH46)^(M$1431-$D$1431)/1000</f>
        <v>0</v>
      </c>
      <c r="N1530" s="210">
        <f>N1479*'Usages mobilité'!$BG46*(1+'Usages mobilité'!$BH46)^(N$1431-$D$1431)/1000</f>
        <v>0</v>
      </c>
      <c r="O1530" s="210">
        <f>O1479*'Usages mobilité'!$BG46*(1+'Usages mobilité'!$BH46)^(O$1431-$D$1431)/1000</f>
        <v>0</v>
      </c>
      <c r="P1530" s="210">
        <f>P1479*'Usages mobilité'!$BG46*(1+'Usages mobilité'!$BH46)^(P$1431-$D$1431)/1000</f>
        <v>0</v>
      </c>
      <c r="Q1530" s="210">
        <f>Q1479*'Usages mobilité'!$BG46*(1+'Usages mobilité'!$BH46)^(Q$1431-$D$1431)/1000</f>
        <v>0</v>
      </c>
      <c r="R1530" s="210">
        <f>R1479*'Usages mobilité'!$BG46*(1+'Usages mobilité'!$BH46)^(R$1431-$D$1431)/1000</f>
        <v>0</v>
      </c>
    </row>
    <row r="1531" spans="1:18" hidden="1" outlineLevel="2" x14ac:dyDescent="0.35">
      <c r="A1531" s="209" t="str">
        <f>'Usages mobilité'!A47</f>
        <v>Usage mobilité n°44</v>
      </c>
      <c r="B1531" s="209" t="s">
        <v>639</v>
      </c>
      <c r="C1531" s="209"/>
      <c r="D1531" s="210">
        <f>D1480*'Usages mobilité'!$BG47*(1+'Usages mobilité'!$BH47)^(D$1431-$D$1431)/1000</f>
        <v>0</v>
      </c>
      <c r="E1531" s="210">
        <f>E1480*'Usages mobilité'!$BG47*(1+'Usages mobilité'!$BH47)^(E$1431-$D$1431)/1000</f>
        <v>0</v>
      </c>
      <c r="F1531" s="210">
        <f>F1480*'Usages mobilité'!$BG47*(1+'Usages mobilité'!$BH47)^(F$1431-$D$1431)/1000</f>
        <v>0</v>
      </c>
      <c r="G1531" s="210">
        <f>G1480*'Usages mobilité'!$BG47*(1+'Usages mobilité'!$BH47)^(G$1431-$D$1431)/1000</f>
        <v>0</v>
      </c>
      <c r="H1531" s="210">
        <f>H1480*'Usages mobilité'!$BG47*(1+'Usages mobilité'!$BH47)^(H$1431-$D$1431)/1000</f>
        <v>0</v>
      </c>
      <c r="I1531" s="210">
        <f>I1480*'Usages mobilité'!$BG47*(1+'Usages mobilité'!$BH47)^(I$1431-$D$1431)/1000</f>
        <v>0</v>
      </c>
      <c r="J1531" s="210">
        <f>J1480*'Usages mobilité'!$BG47*(1+'Usages mobilité'!$BH47)^(J$1431-$D$1431)/1000</f>
        <v>0</v>
      </c>
      <c r="K1531" s="210">
        <f>K1480*'Usages mobilité'!$BG47*(1+'Usages mobilité'!$BH47)^(K$1431-$D$1431)/1000</f>
        <v>0</v>
      </c>
      <c r="L1531" s="210">
        <f>L1480*'Usages mobilité'!$BG47*(1+'Usages mobilité'!$BH47)^(L$1431-$D$1431)/1000</f>
        <v>0</v>
      </c>
      <c r="M1531" s="210">
        <f>M1480*'Usages mobilité'!$BG47*(1+'Usages mobilité'!$BH47)^(M$1431-$D$1431)/1000</f>
        <v>0</v>
      </c>
      <c r="N1531" s="210">
        <f>N1480*'Usages mobilité'!$BG47*(1+'Usages mobilité'!$BH47)^(N$1431-$D$1431)/1000</f>
        <v>0</v>
      </c>
      <c r="O1531" s="210">
        <f>O1480*'Usages mobilité'!$BG47*(1+'Usages mobilité'!$BH47)^(O$1431-$D$1431)/1000</f>
        <v>0</v>
      </c>
      <c r="P1531" s="210">
        <f>P1480*'Usages mobilité'!$BG47*(1+'Usages mobilité'!$BH47)^(P$1431-$D$1431)/1000</f>
        <v>0</v>
      </c>
      <c r="Q1531" s="210">
        <f>Q1480*'Usages mobilité'!$BG47*(1+'Usages mobilité'!$BH47)^(Q$1431-$D$1431)/1000</f>
        <v>0</v>
      </c>
      <c r="R1531" s="210">
        <f>R1480*'Usages mobilité'!$BG47*(1+'Usages mobilité'!$BH47)^(R$1431-$D$1431)/1000</f>
        <v>0</v>
      </c>
    </row>
    <row r="1532" spans="1:18" hidden="1" outlineLevel="2" x14ac:dyDescent="0.35">
      <c r="A1532" s="209" t="str">
        <f>'Usages mobilité'!A48</f>
        <v>Usage mobilité n°45</v>
      </c>
      <c r="B1532" s="209" t="s">
        <v>639</v>
      </c>
      <c r="C1532" s="209"/>
      <c r="D1532" s="210">
        <f>D1481*'Usages mobilité'!$BG48*(1+'Usages mobilité'!$BH48)^(D$1431-$D$1431)/1000</f>
        <v>0</v>
      </c>
      <c r="E1532" s="210">
        <f>E1481*'Usages mobilité'!$BG48*(1+'Usages mobilité'!$BH48)^(E$1431-$D$1431)/1000</f>
        <v>0</v>
      </c>
      <c r="F1532" s="210">
        <f>F1481*'Usages mobilité'!$BG48*(1+'Usages mobilité'!$BH48)^(F$1431-$D$1431)/1000</f>
        <v>0</v>
      </c>
      <c r="G1532" s="210">
        <f>G1481*'Usages mobilité'!$BG48*(1+'Usages mobilité'!$BH48)^(G$1431-$D$1431)/1000</f>
        <v>0</v>
      </c>
      <c r="H1532" s="210">
        <f>H1481*'Usages mobilité'!$BG48*(1+'Usages mobilité'!$BH48)^(H$1431-$D$1431)/1000</f>
        <v>0</v>
      </c>
      <c r="I1532" s="210">
        <f>I1481*'Usages mobilité'!$BG48*(1+'Usages mobilité'!$BH48)^(I$1431-$D$1431)/1000</f>
        <v>0</v>
      </c>
      <c r="J1532" s="210">
        <f>J1481*'Usages mobilité'!$BG48*(1+'Usages mobilité'!$BH48)^(J$1431-$D$1431)/1000</f>
        <v>0</v>
      </c>
      <c r="K1532" s="210">
        <f>K1481*'Usages mobilité'!$BG48*(1+'Usages mobilité'!$BH48)^(K$1431-$D$1431)/1000</f>
        <v>0</v>
      </c>
      <c r="L1532" s="210">
        <f>L1481*'Usages mobilité'!$BG48*(1+'Usages mobilité'!$BH48)^(L$1431-$D$1431)/1000</f>
        <v>0</v>
      </c>
      <c r="M1532" s="210">
        <f>M1481*'Usages mobilité'!$BG48*(1+'Usages mobilité'!$BH48)^(M$1431-$D$1431)/1000</f>
        <v>0</v>
      </c>
      <c r="N1532" s="210">
        <f>N1481*'Usages mobilité'!$BG48*(1+'Usages mobilité'!$BH48)^(N$1431-$D$1431)/1000</f>
        <v>0</v>
      </c>
      <c r="O1532" s="210">
        <f>O1481*'Usages mobilité'!$BG48*(1+'Usages mobilité'!$BH48)^(O$1431-$D$1431)/1000</f>
        <v>0</v>
      </c>
      <c r="P1532" s="210">
        <f>P1481*'Usages mobilité'!$BG48*(1+'Usages mobilité'!$BH48)^(P$1431-$D$1431)/1000</f>
        <v>0</v>
      </c>
      <c r="Q1532" s="210">
        <f>Q1481*'Usages mobilité'!$BG48*(1+'Usages mobilité'!$BH48)^(Q$1431-$D$1431)/1000</f>
        <v>0</v>
      </c>
      <c r="R1532" s="210">
        <f>R1481*'Usages mobilité'!$BG48*(1+'Usages mobilité'!$BH48)^(R$1431-$D$1431)/1000</f>
        <v>0</v>
      </c>
    </row>
    <row r="1533" spans="1:18" hidden="1" outlineLevel="2" x14ac:dyDescent="0.35">
      <c r="A1533" s="209" t="str">
        <f>'Usages mobilité'!A49</f>
        <v>Usage mobilité n°46</v>
      </c>
      <c r="B1533" s="209" t="s">
        <v>639</v>
      </c>
      <c r="C1533" s="209"/>
      <c r="D1533" s="210">
        <f>D1482*'Usages mobilité'!$BG49*(1+'Usages mobilité'!$BH49)^(D$1431-$D$1431)/1000</f>
        <v>0</v>
      </c>
      <c r="E1533" s="210">
        <f>E1482*'Usages mobilité'!$BG49*(1+'Usages mobilité'!$BH49)^(E$1431-$D$1431)/1000</f>
        <v>0</v>
      </c>
      <c r="F1533" s="210">
        <f>F1482*'Usages mobilité'!$BG49*(1+'Usages mobilité'!$BH49)^(F$1431-$D$1431)/1000</f>
        <v>0</v>
      </c>
      <c r="G1533" s="210">
        <f>G1482*'Usages mobilité'!$BG49*(1+'Usages mobilité'!$BH49)^(G$1431-$D$1431)/1000</f>
        <v>0</v>
      </c>
      <c r="H1533" s="210">
        <f>H1482*'Usages mobilité'!$BG49*(1+'Usages mobilité'!$BH49)^(H$1431-$D$1431)/1000</f>
        <v>0</v>
      </c>
      <c r="I1533" s="210">
        <f>I1482*'Usages mobilité'!$BG49*(1+'Usages mobilité'!$BH49)^(I$1431-$D$1431)/1000</f>
        <v>0</v>
      </c>
      <c r="J1533" s="210">
        <f>J1482*'Usages mobilité'!$BG49*(1+'Usages mobilité'!$BH49)^(J$1431-$D$1431)/1000</f>
        <v>0</v>
      </c>
      <c r="K1533" s="210">
        <f>K1482*'Usages mobilité'!$BG49*(1+'Usages mobilité'!$BH49)^(K$1431-$D$1431)/1000</f>
        <v>0</v>
      </c>
      <c r="L1533" s="210">
        <f>L1482*'Usages mobilité'!$BG49*(1+'Usages mobilité'!$BH49)^(L$1431-$D$1431)/1000</f>
        <v>0</v>
      </c>
      <c r="M1533" s="210">
        <f>M1482*'Usages mobilité'!$BG49*(1+'Usages mobilité'!$BH49)^(M$1431-$D$1431)/1000</f>
        <v>0</v>
      </c>
      <c r="N1533" s="210">
        <f>N1482*'Usages mobilité'!$BG49*(1+'Usages mobilité'!$BH49)^(N$1431-$D$1431)/1000</f>
        <v>0</v>
      </c>
      <c r="O1533" s="210">
        <f>O1482*'Usages mobilité'!$BG49*(1+'Usages mobilité'!$BH49)^(O$1431-$D$1431)/1000</f>
        <v>0</v>
      </c>
      <c r="P1533" s="210">
        <f>P1482*'Usages mobilité'!$BG49*(1+'Usages mobilité'!$BH49)^(P$1431-$D$1431)/1000</f>
        <v>0</v>
      </c>
      <c r="Q1533" s="210">
        <f>Q1482*'Usages mobilité'!$BG49*(1+'Usages mobilité'!$BH49)^(Q$1431-$D$1431)/1000</f>
        <v>0</v>
      </c>
      <c r="R1533" s="210">
        <f>R1482*'Usages mobilité'!$BG49*(1+'Usages mobilité'!$BH49)^(R$1431-$D$1431)/1000</f>
        <v>0</v>
      </c>
    </row>
    <row r="1534" spans="1:18" hidden="1" outlineLevel="2" x14ac:dyDescent="0.35">
      <c r="A1534" s="209" t="str">
        <f>'Usages mobilité'!A50</f>
        <v>Usage mobilité n°47</v>
      </c>
      <c r="B1534" s="209" t="s">
        <v>639</v>
      </c>
      <c r="C1534" s="209"/>
      <c r="D1534" s="210">
        <f>D1483*'Usages mobilité'!$BG50*(1+'Usages mobilité'!$BH50)^(D$1431-$D$1431)/1000</f>
        <v>0</v>
      </c>
      <c r="E1534" s="210">
        <f>E1483*'Usages mobilité'!$BG50*(1+'Usages mobilité'!$BH50)^(E$1431-$D$1431)/1000</f>
        <v>0</v>
      </c>
      <c r="F1534" s="210">
        <f>F1483*'Usages mobilité'!$BG50*(1+'Usages mobilité'!$BH50)^(F$1431-$D$1431)/1000</f>
        <v>0</v>
      </c>
      <c r="G1534" s="210">
        <f>G1483*'Usages mobilité'!$BG50*(1+'Usages mobilité'!$BH50)^(G$1431-$D$1431)/1000</f>
        <v>0</v>
      </c>
      <c r="H1534" s="210">
        <f>H1483*'Usages mobilité'!$BG50*(1+'Usages mobilité'!$BH50)^(H$1431-$D$1431)/1000</f>
        <v>0</v>
      </c>
      <c r="I1534" s="210">
        <f>I1483*'Usages mobilité'!$BG50*(1+'Usages mobilité'!$BH50)^(I$1431-$D$1431)/1000</f>
        <v>0</v>
      </c>
      <c r="J1534" s="210">
        <f>J1483*'Usages mobilité'!$BG50*(1+'Usages mobilité'!$BH50)^(J$1431-$D$1431)/1000</f>
        <v>0</v>
      </c>
      <c r="K1534" s="210">
        <f>K1483*'Usages mobilité'!$BG50*(1+'Usages mobilité'!$BH50)^(K$1431-$D$1431)/1000</f>
        <v>0</v>
      </c>
      <c r="L1534" s="210">
        <f>L1483*'Usages mobilité'!$BG50*(1+'Usages mobilité'!$BH50)^(L$1431-$D$1431)/1000</f>
        <v>0</v>
      </c>
      <c r="M1534" s="210">
        <f>M1483*'Usages mobilité'!$BG50*(1+'Usages mobilité'!$BH50)^(M$1431-$D$1431)/1000</f>
        <v>0</v>
      </c>
      <c r="N1534" s="210">
        <f>N1483*'Usages mobilité'!$BG50*(1+'Usages mobilité'!$BH50)^(N$1431-$D$1431)/1000</f>
        <v>0</v>
      </c>
      <c r="O1534" s="210">
        <f>O1483*'Usages mobilité'!$BG50*(1+'Usages mobilité'!$BH50)^(O$1431-$D$1431)/1000</f>
        <v>0</v>
      </c>
      <c r="P1534" s="210">
        <f>P1483*'Usages mobilité'!$BG50*(1+'Usages mobilité'!$BH50)^(P$1431-$D$1431)/1000</f>
        <v>0</v>
      </c>
      <c r="Q1534" s="210">
        <f>Q1483*'Usages mobilité'!$BG50*(1+'Usages mobilité'!$BH50)^(Q$1431-$D$1431)/1000</f>
        <v>0</v>
      </c>
      <c r="R1534" s="210">
        <f>R1483*'Usages mobilité'!$BG50*(1+'Usages mobilité'!$BH50)^(R$1431-$D$1431)/1000</f>
        <v>0</v>
      </c>
    </row>
    <row r="1535" spans="1:18" hidden="1" outlineLevel="2" x14ac:dyDescent="0.35">
      <c r="A1535" s="209" t="str">
        <f>'Usages mobilité'!A51</f>
        <v>Usage mobilité n°48</v>
      </c>
      <c r="B1535" s="209" t="s">
        <v>639</v>
      </c>
      <c r="C1535" s="209"/>
      <c r="D1535" s="210">
        <f>D1484*'Usages mobilité'!$BG51*(1+'Usages mobilité'!$BH51)^(D$1431-$D$1431)/1000</f>
        <v>0</v>
      </c>
      <c r="E1535" s="210">
        <f>E1484*'Usages mobilité'!$BG51*(1+'Usages mobilité'!$BH51)^(E$1431-$D$1431)/1000</f>
        <v>0</v>
      </c>
      <c r="F1535" s="210">
        <f>F1484*'Usages mobilité'!$BG51*(1+'Usages mobilité'!$BH51)^(F$1431-$D$1431)/1000</f>
        <v>0</v>
      </c>
      <c r="G1535" s="210">
        <f>G1484*'Usages mobilité'!$BG51*(1+'Usages mobilité'!$BH51)^(G$1431-$D$1431)/1000</f>
        <v>0</v>
      </c>
      <c r="H1535" s="210">
        <f>H1484*'Usages mobilité'!$BG51*(1+'Usages mobilité'!$BH51)^(H$1431-$D$1431)/1000</f>
        <v>0</v>
      </c>
      <c r="I1535" s="210">
        <f>I1484*'Usages mobilité'!$BG51*(1+'Usages mobilité'!$BH51)^(I$1431-$D$1431)/1000</f>
        <v>0</v>
      </c>
      <c r="J1535" s="210">
        <f>J1484*'Usages mobilité'!$BG51*(1+'Usages mobilité'!$BH51)^(J$1431-$D$1431)/1000</f>
        <v>0</v>
      </c>
      <c r="K1535" s="210">
        <f>K1484*'Usages mobilité'!$BG51*(1+'Usages mobilité'!$BH51)^(K$1431-$D$1431)/1000</f>
        <v>0</v>
      </c>
      <c r="L1535" s="210">
        <f>L1484*'Usages mobilité'!$BG51*(1+'Usages mobilité'!$BH51)^(L$1431-$D$1431)/1000</f>
        <v>0</v>
      </c>
      <c r="M1535" s="210">
        <f>M1484*'Usages mobilité'!$BG51*(1+'Usages mobilité'!$BH51)^(M$1431-$D$1431)/1000</f>
        <v>0</v>
      </c>
      <c r="N1535" s="210">
        <f>N1484*'Usages mobilité'!$BG51*(1+'Usages mobilité'!$BH51)^(N$1431-$D$1431)/1000</f>
        <v>0</v>
      </c>
      <c r="O1535" s="210">
        <f>O1484*'Usages mobilité'!$BG51*(1+'Usages mobilité'!$BH51)^(O$1431-$D$1431)/1000</f>
        <v>0</v>
      </c>
      <c r="P1535" s="210">
        <f>P1484*'Usages mobilité'!$BG51*(1+'Usages mobilité'!$BH51)^(P$1431-$D$1431)/1000</f>
        <v>0</v>
      </c>
      <c r="Q1535" s="210">
        <f>Q1484*'Usages mobilité'!$BG51*(1+'Usages mobilité'!$BH51)^(Q$1431-$D$1431)/1000</f>
        <v>0</v>
      </c>
      <c r="R1535" s="210">
        <f>R1484*'Usages mobilité'!$BG51*(1+'Usages mobilité'!$BH51)^(R$1431-$D$1431)/1000</f>
        <v>0</v>
      </c>
    </row>
    <row r="1536" spans="1:18" hidden="1" outlineLevel="2" x14ac:dyDescent="0.35">
      <c r="A1536" s="209" t="str">
        <f>'Usages mobilité'!A52</f>
        <v>Usage mobilité n°49</v>
      </c>
      <c r="B1536" s="209" t="s">
        <v>639</v>
      </c>
      <c r="C1536" s="209"/>
      <c r="D1536" s="210">
        <f>D1485*'Usages mobilité'!$BG52*(1+'Usages mobilité'!$BH52)^(D$1431-$D$1431)/1000</f>
        <v>0</v>
      </c>
      <c r="E1536" s="210">
        <f>E1485*'Usages mobilité'!$BG52*(1+'Usages mobilité'!$BH52)^(E$1431-$D$1431)/1000</f>
        <v>0</v>
      </c>
      <c r="F1536" s="210">
        <f>F1485*'Usages mobilité'!$BG52*(1+'Usages mobilité'!$BH52)^(F$1431-$D$1431)/1000</f>
        <v>0</v>
      </c>
      <c r="G1536" s="210">
        <f>G1485*'Usages mobilité'!$BG52*(1+'Usages mobilité'!$BH52)^(G$1431-$D$1431)/1000</f>
        <v>0</v>
      </c>
      <c r="H1536" s="210">
        <f>H1485*'Usages mobilité'!$BG52*(1+'Usages mobilité'!$BH52)^(H$1431-$D$1431)/1000</f>
        <v>0</v>
      </c>
      <c r="I1536" s="210">
        <f>I1485*'Usages mobilité'!$BG52*(1+'Usages mobilité'!$BH52)^(I$1431-$D$1431)/1000</f>
        <v>0</v>
      </c>
      <c r="J1536" s="210">
        <f>J1485*'Usages mobilité'!$BG52*(1+'Usages mobilité'!$BH52)^(J$1431-$D$1431)/1000</f>
        <v>0</v>
      </c>
      <c r="K1536" s="210">
        <f>K1485*'Usages mobilité'!$BG52*(1+'Usages mobilité'!$BH52)^(K$1431-$D$1431)/1000</f>
        <v>0</v>
      </c>
      <c r="L1536" s="210">
        <f>L1485*'Usages mobilité'!$BG52*(1+'Usages mobilité'!$BH52)^(L$1431-$D$1431)/1000</f>
        <v>0</v>
      </c>
      <c r="M1536" s="210">
        <f>M1485*'Usages mobilité'!$BG52*(1+'Usages mobilité'!$BH52)^(M$1431-$D$1431)/1000</f>
        <v>0</v>
      </c>
      <c r="N1536" s="210">
        <f>N1485*'Usages mobilité'!$BG52*(1+'Usages mobilité'!$BH52)^(N$1431-$D$1431)/1000</f>
        <v>0</v>
      </c>
      <c r="O1536" s="210">
        <f>O1485*'Usages mobilité'!$BG52*(1+'Usages mobilité'!$BH52)^(O$1431-$D$1431)/1000</f>
        <v>0</v>
      </c>
      <c r="P1536" s="210">
        <f>P1485*'Usages mobilité'!$BG52*(1+'Usages mobilité'!$BH52)^(P$1431-$D$1431)/1000</f>
        <v>0</v>
      </c>
      <c r="Q1536" s="210">
        <f>Q1485*'Usages mobilité'!$BG52*(1+'Usages mobilité'!$BH52)^(Q$1431-$D$1431)/1000</f>
        <v>0</v>
      </c>
      <c r="R1536" s="210">
        <f>R1485*'Usages mobilité'!$BG52*(1+'Usages mobilité'!$BH52)^(R$1431-$D$1431)/1000</f>
        <v>0</v>
      </c>
    </row>
    <row r="1537" spans="1:18" hidden="1" outlineLevel="2" x14ac:dyDescent="0.35">
      <c r="A1537" s="209" t="str">
        <f>'Usages mobilité'!A53</f>
        <v>Usage mobilité n°50</v>
      </c>
      <c r="B1537" s="209" t="s">
        <v>639</v>
      </c>
      <c r="C1537" s="209"/>
      <c r="D1537" s="210">
        <f>D1486*'Usages mobilité'!$BG53*(1+'Usages mobilité'!$BH53)^(D$1431-$D$1431)/1000</f>
        <v>0</v>
      </c>
      <c r="E1537" s="210">
        <f>E1486*'Usages mobilité'!$BG53*(1+'Usages mobilité'!$BH53)^(E$1431-$D$1431)/1000</f>
        <v>0</v>
      </c>
      <c r="F1537" s="210">
        <f>F1486*'Usages mobilité'!$BG53*(1+'Usages mobilité'!$BH53)^(F$1431-$D$1431)/1000</f>
        <v>0</v>
      </c>
      <c r="G1537" s="210">
        <f>G1486*'Usages mobilité'!$BG53*(1+'Usages mobilité'!$BH53)^(G$1431-$D$1431)/1000</f>
        <v>0</v>
      </c>
      <c r="H1537" s="210">
        <f>H1486*'Usages mobilité'!$BG53*(1+'Usages mobilité'!$BH53)^(H$1431-$D$1431)/1000</f>
        <v>0</v>
      </c>
      <c r="I1537" s="210">
        <f>I1486*'Usages mobilité'!$BG53*(1+'Usages mobilité'!$BH53)^(I$1431-$D$1431)/1000</f>
        <v>0</v>
      </c>
      <c r="J1537" s="210">
        <f>J1486*'Usages mobilité'!$BG53*(1+'Usages mobilité'!$BH53)^(J$1431-$D$1431)/1000</f>
        <v>0</v>
      </c>
      <c r="K1537" s="210">
        <f>K1486*'Usages mobilité'!$BG53*(1+'Usages mobilité'!$BH53)^(K$1431-$D$1431)/1000</f>
        <v>0</v>
      </c>
      <c r="L1537" s="210">
        <f>L1486*'Usages mobilité'!$BG53*(1+'Usages mobilité'!$BH53)^(L$1431-$D$1431)/1000</f>
        <v>0</v>
      </c>
      <c r="M1537" s="210">
        <f>M1486*'Usages mobilité'!$BG53*(1+'Usages mobilité'!$BH53)^(M$1431-$D$1431)/1000</f>
        <v>0</v>
      </c>
      <c r="N1537" s="210">
        <f>N1486*'Usages mobilité'!$BG53*(1+'Usages mobilité'!$BH53)^(N$1431-$D$1431)/1000</f>
        <v>0</v>
      </c>
      <c r="O1537" s="210">
        <f>O1486*'Usages mobilité'!$BG53*(1+'Usages mobilité'!$BH53)^(O$1431-$D$1431)/1000</f>
        <v>0</v>
      </c>
      <c r="P1537" s="210">
        <f>P1486*'Usages mobilité'!$BG53*(1+'Usages mobilité'!$BH53)^(P$1431-$D$1431)/1000</f>
        <v>0</v>
      </c>
      <c r="Q1537" s="210">
        <f>Q1486*'Usages mobilité'!$BG53*(1+'Usages mobilité'!$BH53)^(Q$1431-$D$1431)/1000</f>
        <v>0</v>
      </c>
      <c r="R1537" s="210">
        <f>R1486*'Usages mobilité'!$BG53*(1+'Usages mobilité'!$BH53)^(R$1431-$D$1431)/1000</f>
        <v>0</v>
      </c>
    </row>
    <row r="1538" spans="1:18" hidden="1" outlineLevel="1" collapsed="1" x14ac:dyDescent="0.35">
      <c r="A1538" s="209" t="s">
        <v>644</v>
      </c>
      <c r="B1538" s="209"/>
      <c r="C1538" s="209"/>
      <c r="D1538" s="210">
        <f t="shared" ref="D1538:R1538" si="131">SUM(D1488:D1537)</f>
        <v>0</v>
      </c>
      <c r="E1538" s="210">
        <f t="shared" si="131"/>
        <v>0</v>
      </c>
      <c r="F1538" s="210">
        <f t="shared" si="131"/>
        <v>0</v>
      </c>
      <c r="G1538" s="210">
        <f t="shared" si="131"/>
        <v>0</v>
      </c>
      <c r="H1538" s="210">
        <f t="shared" si="131"/>
        <v>0</v>
      </c>
      <c r="I1538" s="210">
        <f t="shared" si="131"/>
        <v>0</v>
      </c>
      <c r="J1538" s="210">
        <f t="shared" si="131"/>
        <v>0</v>
      </c>
      <c r="K1538" s="210">
        <f t="shared" si="131"/>
        <v>0</v>
      </c>
      <c r="L1538" s="210">
        <f t="shared" si="131"/>
        <v>0</v>
      </c>
      <c r="M1538" s="210">
        <f t="shared" si="131"/>
        <v>0</v>
      </c>
      <c r="N1538" s="210">
        <f t="shared" si="131"/>
        <v>0</v>
      </c>
      <c r="O1538" s="210">
        <f t="shared" si="131"/>
        <v>0</v>
      </c>
      <c r="P1538" s="210">
        <f t="shared" si="131"/>
        <v>0</v>
      </c>
      <c r="Q1538" s="210">
        <f t="shared" si="131"/>
        <v>0</v>
      </c>
      <c r="R1538" s="210">
        <f t="shared" si="131"/>
        <v>0</v>
      </c>
    </row>
    <row r="1539" spans="1:18" hidden="1" outlineLevel="1" x14ac:dyDescent="0.35">
      <c r="A1539" s="43" t="s">
        <v>645</v>
      </c>
      <c r="B1539" s="43"/>
      <c r="C1539" s="43"/>
      <c r="D1539" s="231"/>
      <c r="E1539" s="231"/>
      <c r="F1539" s="231"/>
      <c r="G1539" s="231"/>
      <c r="H1539" s="231"/>
      <c r="I1539" s="231"/>
      <c r="J1539" s="231"/>
      <c r="K1539" s="231"/>
      <c r="L1539" s="231"/>
      <c r="M1539" s="231"/>
      <c r="N1539" s="231"/>
      <c r="O1539" s="231"/>
      <c r="P1539" s="231"/>
      <c r="Q1539" s="231"/>
      <c r="R1539" s="231"/>
    </row>
    <row r="1540" spans="1:18" hidden="1" outlineLevel="1" x14ac:dyDescent="0.35">
      <c r="A1540" s="43" t="s">
        <v>646</v>
      </c>
      <c r="B1540" s="43"/>
      <c r="C1540" s="43"/>
      <c r="D1540" s="231"/>
      <c r="E1540" s="231"/>
      <c r="F1540" s="231"/>
      <c r="G1540" s="231"/>
      <c r="H1540" s="231"/>
      <c r="I1540" s="231"/>
      <c r="J1540" s="231"/>
      <c r="K1540" s="231"/>
      <c r="L1540" s="231"/>
      <c r="M1540" s="231"/>
      <c r="N1540" s="231"/>
      <c r="O1540" s="231"/>
      <c r="P1540" s="231"/>
      <c r="Q1540" s="231"/>
      <c r="R1540" s="231"/>
    </row>
    <row r="1541" spans="1:18" hidden="1" outlineLevel="1" x14ac:dyDescent="0.35">
      <c r="A1541" s="43" t="s">
        <v>647</v>
      </c>
      <c r="B1541" s="43"/>
      <c r="C1541" s="43"/>
      <c r="D1541" s="210">
        <f t="shared" ref="D1541:R1541" si="132">D1538+D1540</f>
        <v>0</v>
      </c>
      <c r="E1541" s="210">
        <f t="shared" si="132"/>
        <v>0</v>
      </c>
      <c r="F1541" s="210">
        <f t="shared" si="132"/>
        <v>0</v>
      </c>
      <c r="G1541" s="210">
        <f t="shared" si="132"/>
        <v>0</v>
      </c>
      <c r="H1541" s="210">
        <f t="shared" si="132"/>
        <v>0</v>
      </c>
      <c r="I1541" s="210">
        <f t="shared" si="132"/>
        <v>0</v>
      </c>
      <c r="J1541" s="210">
        <f t="shared" si="132"/>
        <v>0</v>
      </c>
      <c r="K1541" s="210">
        <f t="shared" si="132"/>
        <v>0</v>
      </c>
      <c r="L1541" s="210">
        <f t="shared" si="132"/>
        <v>0</v>
      </c>
      <c r="M1541" s="210">
        <f t="shared" si="132"/>
        <v>0</v>
      </c>
      <c r="N1541" s="210">
        <f t="shared" si="132"/>
        <v>0</v>
      </c>
      <c r="O1541" s="210">
        <f t="shared" si="132"/>
        <v>0</v>
      </c>
      <c r="P1541" s="210">
        <f t="shared" si="132"/>
        <v>0</v>
      </c>
      <c r="Q1541" s="210">
        <f t="shared" si="132"/>
        <v>0</v>
      </c>
      <c r="R1541" s="210">
        <f t="shared" si="132"/>
        <v>0</v>
      </c>
    </row>
    <row r="1542" spans="1:18" hidden="1" outlineLevel="1" x14ac:dyDescent="0.35"/>
    <row r="1543" spans="1:18" hidden="1" outlineLevel="1" x14ac:dyDescent="0.35">
      <c r="A1543" s="273" t="s">
        <v>648</v>
      </c>
      <c r="B1543" s="212" t="s">
        <v>649</v>
      </c>
      <c r="C1543" s="43"/>
      <c r="D1543" s="231">
        <v>10000</v>
      </c>
      <c r="E1543" s="231"/>
      <c r="F1543" s="231"/>
      <c r="G1543" s="231"/>
      <c r="H1543" s="231"/>
      <c r="I1543" s="231"/>
      <c r="J1543" s="231"/>
      <c r="K1543" s="231"/>
      <c r="L1543" s="231"/>
      <c r="M1543" s="231"/>
      <c r="N1543" s="231"/>
      <c r="O1543" s="231"/>
      <c r="P1543" s="231"/>
      <c r="Q1543" s="231"/>
      <c r="R1543" s="231"/>
    </row>
    <row r="1544" spans="1:18" hidden="1" outlineLevel="1" x14ac:dyDescent="0.35">
      <c r="A1544" s="273"/>
      <c r="B1544" s="213" t="s">
        <v>650</v>
      </c>
      <c r="C1544" s="209"/>
      <c r="D1544" s="210">
        <f>IF($B1428&lt;&gt;"",D1543*(VLOOKUP($B1428,Distribution!$H4:$Y53,18)*(1+VLOOKUP($B1428,Distribution!$H4:$Z53,19))^(D1431-$D1431))/1000,0)</f>
        <v>0</v>
      </c>
      <c r="E1544" s="210">
        <f>IF($B1428&lt;&gt;"",E1543*(VLOOKUP($B1428,Distribution!$H4:$Y53,18)*(1+VLOOKUP($B1428,Distribution!$H4:$Z53,19))^(E1431-$D1431))/1000,0)</f>
        <v>0</v>
      </c>
      <c r="F1544" s="210">
        <f>IF($B1428&lt;&gt;"",F1543*(VLOOKUP($B1428,Distribution!$H4:$Y53,18)*(1+VLOOKUP($B1428,Distribution!$H4:$Z53,19))^(F1431-$D1431))/1000,0)</f>
        <v>0</v>
      </c>
      <c r="G1544" s="210">
        <f>IF($B1428&lt;&gt;"",G1543*(VLOOKUP($B1428,Distribution!$H4:$Y53,18)*(1+VLOOKUP($B1428,Distribution!$H4:$Z53,19))^(G1431-$D1431))/1000,0)</f>
        <v>0</v>
      </c>
      <c r="H1544" s="210">
        <f>IF($B1428&lt;&gt;"",H1543*(VLOOKUP($B1428,Distribution!$H4:$Y53,18)*(1+VLOOKUP($B1428,Distribution!$H4:$Z53,19))^(H1431-$D1431))/1000,0)</f>
        <v>0</v>
      </c>
      <c r="I1544" s="210">
        <f>IF($B1428&lt;&gt;"",I1543*(VLOOKUP($B1428,Distribution!$H4:$Y53,18)*(1+VLOOKUP($B1428,Distribution!$H4:$Z53,19))^(I1431-$D1431))/1000,0)</f>
        <v>0</v>
      </c>
      <c r="J1544" s="210">
        <f>IF($B1428&lt;&gt;"",J1543*(VLOOKUP($B1428,Distribution!$H4:$Y53,18)*(1+VLOOKUP($B1428,Distribution!$H4:$Z53,19))^(J1431-$D1431))/1000,0)</f>
        <v>0</v>
      </c>
      <c r="K1544" s="210">
        <f>IF($B1428&lt;&gt;"",K1543*(VLOOKUP($B1428,Distribution!$H4:$Y53,18)*(1+VLOOKUP($B1428,Distribution!$H4:$Z53,19))^(K1431-$D1431))/1000,0)</f>
        <v>0</v>
      </c>
      <c r="L1544" s="210">
        <f>IF($B1428&lt;&gt;"",L1543*(VLOOKUP($B1428,Distribution!$H4:$Y53,18)*(1+VLOOKUP($B1428,Distribution!$H4:$Z53,19))^(L1431-$D1431))/1000,0)</f>
        <v>0</v>
      </c>
      <c r="M1544" s="210">
        <f>IF($B1428&lt;&gt;"",M1543*(VLOOKUP($B1428,Distribution!$H4:$Y53,18)*(1+VLOOKUP($B1428,Distribution!$H4:$Z53,19))^(M1431-$D1431))/1000,0)</f>
        <v>0</v>
      </c>
      <c r="N1544" s="210">
        <f>IF($B1428&lt;&gt;"",N1543*(VLOOKUP($B1428,Distribution!$H4:$Y53,18)*(1+VLOOKUP($B1428,Distribution!$H4:$Z53,19))^(N1431-$D1431))/1000,0)</f>
        <v>0</v>
      </c>
      <c r="O1544" s="210">
        <f>IF($B1428&lt;&gt;"",O1543*(VLOOKUP($B1428,Distribution!$H4:$Y53,18)*(1+VLOOKUP($B1428,Distribution!$H4:$Z53,19))^(O1431-$D1431))/1000,0)</f>
        <v>0</v>
      </c>
      <c r="P1544" s="210">
        <f>IF($B1428&lt;&gt;"",P1543*(VLOOKUP($B1428,Distribution!$H4:$Y53,18)*(1+VLOOKUP($B1428,Distribution!$H4:$Z53,19))^(P1431-$D1431))/1000,0)</f>
        <v>0</v>
      </c>
      <c r="Q1544" s="210">
        <f>IF($B1428&lt;&gt;"",Q1543*(VLOOKUP($B1428,Distribution!$H4:$Y53,18)*(1+VLOOKUP($B1428,Distribution!$H4:$Z53,19))^(Q1431-$D1431))/1000,0)</f>
        <v>0</v>
      </c>
      <c r="R1544" s="210">
        <f>IF($B1428&lt;&gt;"",R1543*(VLOOKUP($B1428,Distribution!$H4:$Y53,18)*(1+VLOOKUP($B1428,Distribution!$H4:$Z53,19))^(R1431-$D1431))/1000,0)</f>
        <v>0</v>
      </c>
    </row>
    <row r="1545" spans="1:18" hidden="1" outlineLevel="1" x14ac:dyDescent="0.35">
      <c r="A1545" s="273" t="s">
        <v>664</v>
      </c>
      <c r="B1545" s="212" t="s">
        <v>665</v>
      </c>
      <c r="C1545" s="43"/>
      <c r="D1545" s="231"/>
      <c r="E1545" s="231"/>
      <c r="F1545" s="231"/>
      <c r="G1545" s="231"/>
      <c r="H1545" s="231"/>
      <c r="I1545" s="231"/>
      <c r="J1545" s="231"/>
      <c r="K1545" s="231"/>
      <c r="L1545" s="231"/>
      <c r="M1545" s="231"/>
      <c r="N1545" s="231"/>
      <c r="O1545" s="231"/>
      <c r="P1545" s="231"/>
      <c r="Q1545" s="231"/>
      <c r="R1545" s="231"/>
    </row>
    <row r="1546" spans="1:18" hidden="1" outlineLevel="1" x14ac:dyDescent="0.35">
      <c r="A1546" s="273"/>
      <c r="B1546" s="212" t="s">
        <v>650</v>
      </c>
      <c r="C1546" s="43"/>
      <c r="D1546" s="231"/>
      <c r="E1546" s="231"/>
      <c r="F1546" s="231"/>
      <c r="G1546" s="231"/>
      <c r="H1546" s="231"/>
      <c r="I1546" s="231"/>
      <c r="J1546" s="231"/>
      <c r="K1546" s="231"/>
      <c r="L1546" s="231"/>
      <c r="M1546" s="231"/>
      <c r="N1546" s="231"/>
      <c r="O1546" s="231"/>
      <c r="P1546" s="231"/>
      <c r="Q1546" s="231"/>
      <c r="R1546" s="231"/>
    </row>
    <row r="1547" spans="1:18" hidden="1" outlineLevel="1" x14ac:dyDescent="0.35">
      <c r="A1547" s="212" t="s">
        <v>653</v>
      </c>
      <c r="B1547" s="212"/>
      <c r="C1547" s="43"/>
      <c r="D1547" s="231"/>
      <c r="E1547" s="231"/>
      <c r="F1547" s="231"/>
      <c r="G1547" s="231"/>
      <c r="H1547" s="231"/>
      <c r="I1547" s="231"/>
      <c r="J1547" s="231"/>
      <c r="K1547" s="231"/>
      <c r="L1547" s="231"/>
      <c r="M1547" s="231"/>
      <c r="N1547" s="231"/>
      <c r="O1547" s="231"/>
      <c r="P1547" s="231"/>
      <c r="Q1547" s="231"/>
      <c r="R1547" s="231"/>
    </row>
    <row r="1548" spans="1:18" hidden="1" outlineLevel="1" x14ac:dyDescent="0.35">
      <c r="A1548" s="212" t="s">
        <v>654</v>
      </c>
      <c r="B1548" s="212"/>
      <c r="C1548" s="43"/>
      <c r="D1548" s="231"/>
      <c r="E1548" s="231"/>
      <c r="F1548" s="231"/>
      <c r="G1548" s="231"/>
      <c r="H1548" s="231"/>
      <c r="I1548" s="231"/>
      <c r="J1548" s="231"/>
      <c r="K1548" s="231"/>
      <c r="L1548" s="231"/>
      <c r="M1548" s="231"/>
      <c r="N1548" s="231"/>
      <c r="O1548" s="231"/>
      <c r="P1548" s="231"/>
      <c r="Q1548" s="231"/>
      <c r="R1548" s="231"/>
    </row>
    <row r="1549" spans="1:18" hidden="1" outlineLevel="1" x14ac:dyDescent="0.35">
      <c r="A1549" s="211" t="s">
        <v>655</v>
      </c>
      <c r="B1549" s="211"/>
      <c r="C1549" s="209"/>
      <c r="D1549" s="210">
        <f t="shared" ref="D1549:R1549" si="133">D1544+D1546+D1547+D1548</f>
        <v>0</v>
      </c>
      <c r="E1549" s="210">
        <f t="shared" si="133"/>
        <v>0</v>
      </c>
      <c r="F1549" s="210">
        <f t="shared" si="133"/>
        <v>0</v>
      </c>
      <c r="G1549" s="210">
        <f t="shared" si="133"/>
        <v>0</v>
      </c>
      <c r="H1549" s="210">
        <f t="shared" si="133"/>
        <v>0</v>
      </c>
      <c r="I1549" s="210">
        <f t="shared" si="133"/>
        <v>0</v>
      </c>
      <c r="J1549" s="210">
        <f t="shared" si="133"/>
        <v>0</v>
      </c>
      <c r="K1549" s="210">
        <f t="shared" si="133"/>
        <v>0</v>
      </c>
      <c r="L1549" s="210">
        <f t="shared" si="133"/>
        <v>0</v>
      </c>
      <c r="M1549" s="210">
        <f t="shared" si="133"/>
        <v>0</v>
      </c>
      <c r="N1549" s="210">
        <f t="shared" si="133"/>
        <v>0</v>
      </c>
      <c r="O1549" s="210">
        <f t="shared" si="133"/>
        <v>0</v>
      </c>
      <c r="P1549" s="210">
        <f t="shared" si="133"/>
        <v>0</v>
      </c>
      <c r="Q1549" s="210">
        <f t="shared" si="133"/>
        <v>0</v>
      </c>
      <c r="R1549" s="210">
        <f t="shared" si="133"/>
        <v>0</v>
      </c>
    </row>
    <row r="1550" spans="1:18" hidden="1" outlineLevel="1" x14ac:dyDescent="0.35"/>
    <row r="1551" spans="1:18" hidden="1" outlineLevel="1" x14ac:dyDescent="0.35">
      <c r="A1551" s="209" t="s">
        <v>656</v>
      </c>
      <c r="B1551" s="209"/>
      <c r="C1551" s="209"/>
      <c r="D1551" s="210">
        <f t="shared" ref="D1551:R1551" si="134">D1541-D1549</f>
        <v>0</v>
      </c>
      <c r="E1551" s="210">
        <f t="shared" si="134"/>
        <v>0</v>
      </c>
      <c r="F1551" s="210">
        <f t="shared" si="134"/>
        <v>0</v>
      </c>
      <c r="G1551" s="210">
        <f t="shared" si="134"/>
        <v>0</v>
      </c>
      <c r="H1551" s="210">
        <f t="shared" si="134"/>
        <v>0</v>
      </c>
      <c r="I1551" s="210">
        <f t="shared" si="134"/>
        <v>0</v>
      </c>
      <c r="J1551" s="210">
        <f t="shared" si="134"/>
        <v>0</v>
      </c>
      <c r="K1551" s="210">
        <f t="shared" si="134"/>
        <v>0</v>
      </c>
      <c r="L1551" s="210">
        <f t="shared" si="134"/>
        <v>0</v>
      </c>
      <c r="M1551" s="210">
        <f t="shared" si="134"/>
        <v>0</v>
      </c>
      <c r="N1551" s="210">
        <f t="shared" si="134"/>
        <v>0</v>
      </c>
      <c r="O1551" s="210">
        <f t="shared" si="134"/>
        <v>0</v>
      </c>
      <c r="P1551" s="210">
        <f t="shared" si="134"/>
        <v>0</v>
      </c>
      <c r="Q1551" s="210">
        <f t="shared" si="134"/>
        <v>0</v>
      </c>
      <c r="R1551" s="210">
        <f t="shared" si="134"/>
        <v>0</v>
      </c>
    </row>
    <row r="1552" spans="1:18" hidden="1" outlineLevel="1" x14ac:dyDescent="0.35"/>
    <row r="1553" spans="1:18" hidden="1" outlineLevel="1" x14ac:dyDescent="0.35">
      <c r="A1553" s="43" t="s">
        <v>657</v>
      </c>
      <c r="B1553" s="43"/>
      <c r="C1553" s="43"/>
      <c r="D1553" s="231"/>
      <c r="E1553" s="231"/>
      <c r="F1553" s="231"/>
      <c r="G1553" s="231"/>
      <c r="H1553" s="231"/>
      <c r="I1553" s="231"/>
      <c r="J1553" s="231"/>
      <c r="K1553" s="231"/>
      <c r="L1553" s="231"/>
      <c r="M1553" s="231"/>
      <c r="N1553" s="231"/>
      <c r="O1553" s="231"/>
      <c r="P1553" s="231"/>
      <c r="Q1553" s="231"/>
      <c r="R1553" s="231"/>
    </row>
    <row r="1554" spans="1:18" hidden="1" outlineLevel="1" x14ac:dyDescent="0.35"/>
    <row r="1555" spans="1:18" hidden="1" outlineLevel="1" x14ac:dyDescent="0.35">
      <c r="A1555" s="209" t="s">
        <v>658</v>
      </c>
      <c r="B1555" s="209"/>
      <c r="C1555" s="209"/>
      <c r="D1555" s="210">
        <f t="shared" ref="D1555:R1555" si="135">D1551-D1553</f>
        <v>0</v>
      </c>
      <c r="E1555" s="210">
        <f t="shared" si="135"/>
        <v>0</v>
      </c>
      <c r="F1555" s="210">
        <f t="shared" si="135"/>
        <v>0</v>
      </c>
      <c r="G1555" s="210">
        <f t="shared" si="135"/>
        <v>0</v>
      </c>
      <c r="H1555" s="210">
        <f t="shared" si="135"/>
        <v>0</v>
      </c>
      <c r="I1555" s="210">
        <f t="shared" si="135"/>
        <v>0</v>
      </c>
      <c r="J1555" s="210">
        <f t="shared" si="135"/>
        <v>0</v>
      </c>
      <c r="K1555" s="210">
        <f t="shared" si="135"/>
        <v>0</v>
      </c>
      <c r="L1555" s="210">
        <f t="shared" si="135"/>
        <v>0</v>
      </c>
      <c r="M1555" s="210">
        <f t="shared" si="135"/>
        <v>0</v>
      </c>
      <c r="N1555" s="210">
        <f t="shared" si="135"/>
        <v>0</v>
      </c>
      <c r="O1555" s="210">
        <f t="shared" si="135"/>
        <v>0</v>
      </c>
      <c r="P1555" s="210">
        <f t="shared" si="135"/>
        <v>0</v>
      </c>
      <c r="Q1555" s="210">
        <f t="shared" si="135"/>
        <v>0</v>
      </c>
      <c r="R1555" s="210">
        <f t="shared" si="135"/>
        <v>0</v>
      </c>
    </row>
    <row r="1556" spans="1:18" hidden="1" outlineLevel="1" x14ac:dyDescent="0.35">
      <c r="A1556" s="209" t="s">
        <v>659</v>
      </c>
      <c r="B1556" s="209"/>
      <c r="C1556" s="209"/>
      <c r="D1556" s="210">
        <f t="shared" ref="D1556:R1556" si="136">$B1429*D1555</f>
        <v>0</v>
      </c>
      <c r="E1556" s="210">
        <f t="shared" si="136"/>
        <v>0</v>
      </c>
      <c r="F1556" s="210">
        <f t="shared" si="136"/>
        <v>0</v>
      </c>
      <c r="G1556" s="210">
        <f t="shared" si="136"/>
        <v>0</v>
      </c>
      <c r="H1556" s="210">
        <f t="shared" si="136"/>
        <v>0</v>
      </c>
      <c r="I1556" s="210">
        <f t="shared" si="136"/>
        <v>0</v>
      </c>
      <c r="J1556" s="210">
        <f t="shared" si="136"/>
        <v>0</v>
      </c>
      <c r="K1556" s="210">
        <f t="shared" si="136"/>
        <v>0</v>
      </c>
      <c r="L1556" s="210">
        <f t="shared" si="136"/>
        <v>0</v>
      </c>
      <c r="M1556" s="210">
        <f t="shared" si="136"/>
        <v>0</v>
      </c>
      <c r="N1556" s="210">
        <f t="shared" si="136"/>
        <v>0</v>
      </c>
      <c r="O1556" s="210">
        <f t="shared" si="136"/>
        <v>0</v>
      </c>
      <c r="P1556" s="210">
        <f t="shared" si="136"/>
        <v>0</v>
      </c>
      <c r="Q1556" s="210">
        <f t="shared" si="136"/>
        <v>0</v>
      </c>
      <c r="R1556" s="210">
        <f t="shared" si="136"/>
        <v>0</v>
      </c>
    </row>
    <row r="1557" spans="1:18" hidden="1" outlineLevel="1" x14ac:dyDescent="0.35"/>
    <row r="1558" spans="1:18" hidden="1" outlineLevel="1" x14ac:dyDescent="0.35">
      <c r="A1558" s="209" t="s">
        <v>660</v>
      </c>
      <c r="B1558" s="209"/>
      <c r="C1558" s="209"/>
      <c r="D1558" s="210">
        <f t="shared" ref="D1558:R1558" si="137">D1555-D1556</f>
        <v>0</v>
      </c>
      <c r="E1558" s="210">
        <f t="shared" si="137"/>
        <v>0</v>
      </c>
      <c r="F1558" s="210">
        <f t="shared" si="137"/>
        <v>0</v>
      </c>
      <c r="G1558" s="210">
        <f t="shared" si="137"/>
        <v>0</v>
      </c>
      <c r="H1558" s="210">
        <f t="shared" si="137"/>
        <v>0</v>
      </c>
      <c r="I1558" s="210">
        <f t="shared" si="137"/>
        <v>0</v>
      </c>
      <c r="J1558" s="210">
        <f t="shared" si="137"/>
        <v>0</v>
      </c>
      <c r="K1558" s="210">
        <f t="shared" si="137"/>
        <v>0</v>
      </c>
      <c r="L1558" s="210">
        <f t="shared" si="137"/>
        <v>0</v>
      </c>
      <c r="M1558" s="210">
        <f t="shared" si="137"/>
        <v>0</v>
      </c>
      <c r="N1558" s="210">
        <f t="shared" si="137"/>
        <v>0</v>
      </c>
      <c r="O1558" s="210">
        <f t="shared" si="137"/>
        <v>0</v>
      </c>
      <c r="P1558" s="210">
        <f t="shared" si="137"/>
        <v>0</v>
      </c>
      <c r="Q1558" s="210">
        <f t="shared" si="137"/>
        <v>0</v>
      </c>
      <c r="R1558" s="210">
        <f t="shared" si="137"/>
        <v>0</v>
      </c>
    </row>
    <row r="1559" spans="1:18" hidden="1" outlineLevel="1" x14ac:dyDescent="0.35"/>
    <row r="1560" spans="1:18" hidden="1" outlineLevel="1" x14ac:dyDescent="0.35">
      <c r="A1560" s="211" t="s">
        <v>661</v>
      </c>
      <c r="B1560" s="209"/>
      <c r="C1560" s="209"/>
      <c r="D1560" s="214" t="e">
        <f>IRR(D1558:R1558)</f>
        <v>#NUM!</v>
      </c>
    </row>
    <row r="1561" spans="1:18" collapsed="1" x14ac:dyDescent="0.35"/>
    <row r="1564" spans="1:18" s="156" customFormat="1" x14ac:dyDescent="0.35">
      <c r="A1564" s="156" t="s">
        <v>672</v>
      </c>
    </row>
    <row r="1565" spans="1:18" hidden="1" outlineLevel="1" x14ac:dyDescent="0.35"/>
    <row r="1566" spans="1:18" hidden="1" outlineLevel="1" x14ac:dyDescent="0.35">
      <c r="A1566" s="204" t="s">
        <v>596</v>
      </c>
      <c r="B1566" s="195"/>
    </row>
    <row r="1567" spans="1:18" hidden="1" outlineLevel="1" x14ac:dyDescent="0.35">
      <c r="A1567" s="205" t="s">
        <v>631</v>
      </c>
      <c r="B1567" s="196"/>
    </row>
    <row r="1568" spans="1:18" ht="15" hidden="1" outlineLevel="1" thickBot="1" x14ac:dyDescent="0.4">
      <c r="A1568" s="206" t="s">
        <v>632</v>
      </c>
      <c r="B1568" s="230"/>
    </row>
    <row r="1569" spans="1:18" hidden="1" outlineLevel="1" x14ac:dyDescent="0.35"/>
    <row r="1570" spans="1:18" hidden="1" outlineLevel="1" x14ac:dyDescent="0.35">
      <c r="A1570" s="43" t="s">
        <v>633</v>
      </c>
      <c r="B1570" s="43"/>
      <c r="C1570" s="210">
        <v>0</v>
      </c>
      <c r="D1570" s="210">
        <v>1</v>
      </c>
      <c r="E1570" s="210">
        <v>2</v>
      </c>
      <c r="F1570" s="210">
        <v>3</v>
      </c>
      <c r="G1570" s="210">
        <v>4</v>
      </c>
      <c r="H1570" s="210">
        <v>5</v>
      </c>
      <c r="I1570" s="210">
        <v>6</v>
      </c>
      <c r="J1570" s="210">
        <v>7</v>
      </c>
      <c r="K1570" s="210">
        <v>8</v>
      </c>
      <c r="L1570" s="210">
        <v>9</v>
      </c>
      <c r="M1570" s="210">
        <v>10</v>
      </c>
      <c r="N1570" s="210">
        <v>11</v>
      </c>
      <c r="O1570" s="210">
        <v>12</v>
      </c>
      <c r="P1570" s="210">
        <v>13</v>
      </c>
      <c r="Q1570" s="210">
        <v>14</v>
      </c>
      <c r="R1570" s="210">
        <v>15</v>
      </c>
    </row>
    <row r="1571" spans="1:18" hidden="1" outlineLevel="1" x14ac:dyDescent="0.35"/>
    <row r="1572" spans="1:18" hidden="1" outlineLevel="1" x14ac:dyDescent="0.35">
      <c r="A1572" s="43" t="s">
        <v>634</v>
      </c>
      <c r="B1572" s="43"/>
      <c r="C1572" s="231"/>
      <c r="D1572" s="231"/>
      <c r="E1572" s="231"/>
      <c r="F1572" s="231"/>
      <c r="G1572" s="231"/>
      <c r="H1572" s="231"/>
      <c r="I1572" s="231"/>
      <c r="J1572" s="231"/>
      <c r="K1572" s="231"/>
      <c r="L1572" s="231"/>
      <c r="M1572" s="231"/>
      <c r="N1572" s="231"/>
      <c r="O1572" s="231"/>
      <c r="P1572" s="231"/>
      <c r="Q1572" s="231"/>
      <c r="R1572" s="231"/>
    </row>
    <row r="1573" spans="1:18" hidden="1" outlineLevel="1" x14ac:dyDescent="0.35">
      <c r="A1573" s="43" t="s">
        <v>635</v>
      </c>
      <c r="B1573" s="43"/>
      <c r="C1573" s="231"/>
      <c r="D1573" s="231"/>
      <c r="E1573" s="231"/>
      <c r="F1573" s="231"/>
      <c r="G1573" s="231"/>
      <c r="H1573" s="231"/>
      <c r="I1573" s="231"/>
      <c r="J1573" s="231"/>
      <c r="K1573" s="231"/>
      <c r="L1573" s="231"/>
      <c r="M1573" s="231"/>
      <c r="N1573" s="231"/>
      <c r="O1573" s="231"/>
      <c r="P1573" s="231"/>
      <c r="Q1573" s="231"/>
      <c r="R1573" s="231"/>
    </row>
    <row r="1574" spans="1:18" hidden="1" outlineLevel="1" x14ac:dyDescent="0.35">
      <c r="A1574" s="43" t="s">
        <v>636</v>
      </c>
      <c r="B1574" s="43"/>
      <c r="C1574" s="231"/>
      <c r="D1574" s="231"/>
      <c r="E1574" s="231"/>
      <c r="F1574" s="231"/>
      <c r="G1574" s="231"/>
      <c r="H1574" s="231"/>
      <c r="I1574" s="231"/>
      <c r="J1574" s="231"/>
      <c r="K1574" s="231"/>
      <c r="L1574" s="231"/>
      <c r="M1574" s="231"/>
      <c r="N1574" s="231"/>
      <c r="O1574" s="231"/>
      <c r="P1574" s="231"/>
      <c r="Q1574" s="231"/>
      <c r="R1574" s="231"/>
    </row>
    <row r="1575" spans="1:18" hidden="1" outlineLevel="1" x14ac:dyDescent="0.35"/>
    <row r="1576" spans="1:18" hidden="1" outlineLevel="2" x14ac:dyDescent="0.35">
      <c r="A1576" s="209" t="str">
        <f>'Usages industrie'!A4</f>
        <v>Usage industriel n°1</v>
      </c>
      <c r="B1576" s="209" t="s">
        <v>637</v>
      </c>
      <c r="C1576" s="209"/>
      <c r="D1576" s="210">
        <f>IF(B$1566&lt;&gt;"",IF(B$1566='Usages industrie'!$K4,'Usages industrie'!J4,0),0)</f>
        <v>0</v>
      </c>
      <c r="E1576" s="210">
        <f t="shared" ref="E1576:R1585" si="138">$D1576</f>
        <v>0</v>
      </c>
      <c r="F1576" s="210">
        <f t="shared" si="138"/>
        <v>0</v>
      </c>
      <c r="G1576" s="210">
        <f t="shared" si="138"/>
        <v>0</v>
      </c>
      <c r="H1576" s="210">
        <f t="shared" si="138"/>
        <v>0</v>
      </c>
      <c r="I1576" s="210">
        <f t="shared" si="138"/>
        <v>0</v>
      </c>
      <c r="J1576" s="210">
        <f t="shared" si="138"/>
        <v>0</v>
      </c>
      <c r="K1576" s="210">
        <f t="shared" si="138"/>
        <v>0</v>
      </c>
      <c r="L1576" s="210">
        <f t="shared" si="138"/>
        <v>0</v>
      </c>
      <c r="M1576" s="210">
        <f t="shared" si="138"/>
        <v>0</v>
      </c>
      <c r="N1576" s="210">
        <f t="shared" si="138"/>
        <v>0</v>
      </c>
      <c r="O1576" s="210">
        <f t="shared" si="138"/>
        <v>0</v>
      </c>
      <c r="P1576" s="210">
        <f t="shared" si="138"/>
        <v>0</v>
      </c>
      <c r="Q1576" s="210">
        <f t="shared" si="138"/>
        <v>0</v>
      </c>
      <c r="R1576" s="210">
        <f t="shared" si="138"/>
        <v>0</v>
      </c>
    </row>
    <row r="1577" spans="1:18" hidden="1" outlineLevel="2" x14ac:dyDescent="0.35">
      <c r="A1577" s="209" t="str">
        <f>'Usages industrie'!A5</f>
        <v>Usage industriel n°2</v>
      </c>
      <c r="B1577" s="209" t="s">
        <v>637</v>
      </c>
      <c r="C1577" s="209"/>
      <c r="D1577" s="210">
        <f>IF(B$1566&lt;&gt;"",IF(B$1566='Usages industrie'!$K5,'Usages industrie'!J5,0),0)</f>
        <v>0</v>
      </c>
      <c r="E1577" s="210">
        <f t="shared" si="138"/>
        <v>0</v>
      </c>
      <c r="F1577" s="210">
        <f t="shared" si="138"/>
        <v>0</v>
      </c>
      <c r="G1577" s="210">
        <f t="shared" si="138"/>
        <v>0</v>
      </c>
      <c r="H1577" s="210">
        <f t="shared" si="138"/>
        <v>0</v>
      </c>
      <c r="I1577" s="210">
        <f t="shared" si="138"/>
        <v>0</v>
      </c>
      <c r="J1577" s="210">
        <f t="shared" si="138"/>
        <v>0</v>
      </c>
      <c r="K1577" s="210">
        <f t="shared" si="138"/>
        <v>0</v>
      </c>
      <c r="L1577" s="210">
        <f t="shared" si="138"/>
        <v>0</v>
      </c>
      <c r="M1577" s="210">
        <f t="shared" si="138"/>
        <v>0</v>
      </c>
      <c r="N1577" s="210">
        <f t="shared" si="138"/>
        <v>0</v>
      </c>
      <c r="O1577" s="210">
        <f t="shared" si="138"/>
        <v>0</v>
      </c>
      <c r="P1577" s="210">
        <f t="shared" si="138"/>
        <v>0</v>
      </c>
      <c r="Q1577" s="210">
        <f t="shared" si="138"/>
        <v>0</v>
      </c>
      <c r="R1577" s="210">
        <f t="shared" si="138"/>
        <v>0</v>
      </c>
    </row>
    <row r="1578" spans="1:18" hidden="1" outlineLevel="2" x14ac:dyDescent="0.35">
      <c r="A1578" s="209" t="str">
        <f>'Usages industrie'!A6</f>
        <v>Usage industriel n°3</v>
      </c>
      <c r="B1578" s="209" t="s">
        <v>637</v>
      </c>
      <c r="C1578" s="209"/>
      <c r="D1578" s="210">
        <f>IF(B$1566&lt;&gt;"",IF(B$1566='Usages industrie'!$K6,'Usages industrie'!J6,0),0)</f>
        <v>0</v>
      </c>
      <c r="E1578" s="210">
        <f t="shared" si="138"/>
        <v>0</v>
      </c>
      <c r="F1578" s="210">
        <f t="shared" si="138"/>
        <v>0</v>
      </c>
      <c r="G1578" s="210">
        <f t="shared" si="138"/>
        <v>0</v>
      </c>
      <c r="H1578" s="210">
        <f t="shared" si="138"/>
        <v>0</v>
      </c>
      <c r="I1578" s="210">
        <f t="shared" si="138"/>
        <v>0</v>
      </c>
      <c r="J1578" s="210">
        <f t="shared" si="138"/>
        <v>0</v>
      </c>
      <c r="K1578" s="210">
        <f t="shared" si="138"/>
        <v>0</v>
      </c>
      <c r="L1578" s="210">
        <f t="shared" si="138"/>
        <v>0</v>
      </c>
      <c r="M1578" s="210">
        <f t="shared" si="138"/>
        <v>0</v>
      </c>
      <c r="N1578" s="210">
        <f t="shared" si="138"/>
        <v>0</v>
      </c>
      <c r="O1578" s="210">
        <f t="shared" si="138"/>
        <v>0</v>
      </c>
      <c r="P1578" s="210">
        <f t="shared" si="138"/>
        <v>0</v>
      </c>
      <c r="Q1578" s="210">
        <f t="shared" si="138"/>
        <v>0</v>
      </c>
      <c r="R1578" s="210">
        <f t="shared" si="138"/>
        <v>0</v>
      </c>
    </row>
    <row r="1579" spans="1:18" hidden="1" outlineLevel="2" x14ac:dyDescent="0.35">
      <c r="A1579" s="209" t="str">
        <f>'Usages industrie'!A7</f>
        <v>Usage industriel n°4</v>
      </c>
      <c r="B1579" s="209" t="s">
        <v>637</v>
      </c>
      <c r="C1579" s="209"/>
      <c r="D1579" s="210">
        <f>IF(B$1566&lt;&gt;"",IF(B$1566='Usages industrie'!$K7,'Usages industrie'!J7,0),0)</f>
        <v>0</v>
      </c>
      <c r="E1579" s="210">
        <f t="shared" si="138"/>
        <v>0</v>
      </c>
      <c r="F1579" s="210">
        <f t="shared" si="138"/>
        <v>0</v>
      </c>
      <c r="G1579" s="210">
        <f t="shared" si="138"/>
        <v>0</v>
      </c>
      <c r="H1579" s="210">
        <f t="shared" si="138"/>
        <v>0</v>
      </c>
      <c r="I1579" s="210">
        <f t="shared" si="138"/>
        <v>0</v>
      </c>
      <c r="J1579" s="210">
        <f t="shared" si="138"/>
        <v>0</v>
      </c>
      <c r="K1579" s="210">
        <f t="shared" si="138"/>
        <v>0</v>
      </c>
      <c r="L1579" s="210">
        <f t="shared" si="138"/>
        <v>0</v>
      </c>
      <c r="M1579" s="210">
        <f t="shared" si="138"/>
        <v>0</v>
      </c>
      <c r="N1579" s="210">
        <f t="shared" si="138"/>
        <v>0</v>
      </c>
      <c r="O1579" s="210">
        <f t="shared" si="138"/>
        <v>0</v>
      </c>
      <c r="P1579" s="210">
        <f t="shared" si="138"/>
        <v>0</v>
      </c>
      <c r="Q1579" s="210">
        <f t="shared" si="138"/>
        <v>0</v>
      </c>
      <c r="R1579" s="210">
        <f t="shared" si="138"/>
        <v>0</v>
      </c>
    </row>
    <row r="1580" spans="1:18" hidden="1" outlineLevel="2" x14ac:dyDescent="0.35">
      <c r="A1580" s="209" t="str">
        <f>'Usages industrie'!A8</f>
        <v>Usage industriel n°5</v>
      </c>
      <c r="B1580" s="209" t="s">
        <v>637</v>
      </c>
      <c r="C1580" s="209"/>
      <c r="D1580" s="210">
        <f>IF(B$1566&lt;&gt;"",IF(B$1566='Usages industrie'!$K8,'Usages industrie'!J8,0),0)</f>
        <v>0</v>
      </c>
      <c r="E1580" s="210">
        <f t="shared" si="138"/>
        <v>0</v>
      </c>
      <c r="F1580" s="210">
        <f t="shared" si="138"/>
        <v>0</v>
      </c>
      <c r="G1580" s="210">
        <f t="shared" si="138"/>
        <v>0</v>
      </c>
      <c r="H1580" s="210">
        <f t="shared" si="138"/>
        <v>0</v>
      </c>
      <c r="I1580" s="210">
        <f t="shared" si="138"/>
        <v>0</v>
      </c>
      <c r="J1580" s="210">
        <f t="shared" si="138"/>
        <v>0</v>
      </c>
      <c r="K1580" s="210">
        <f t="shared" si="138"/>
        <v>0</v>
      </c>
      <c r="L1580" s="210">
        <f t="shared" si="138"/>
        <v>0</v>
      </c>
      <c r="M1580" s="210">
        <f t="shared" si="138"/>
        <v>0</v>
      </c>
      <c r="N1580" s="210">
        <f t="shared" si="138"/>
        <v>0</v>
      </c>
      <c r="O1580" s="210">
        <f t="shared" si="138"/>
        <v>0</v>
      </c>
      <c r="P1580" s="210">
        <f t="shared" si="138"/>
        <v>0</v>
      </c>
      <c r="Q1580" s="210">
        <f t="shared" si="138"/>
        <v>0</v>
      </c>
      <c r="R1580" s="210">
        <f t="shared" si="138"/>
        <v>0</v>
      </c>
    </row>
    <row r="1581" spans="1:18" hidden="1" outlineLevel="2" x14ac:dyDescent="0.35">
      <c r="A1581" s="209" t="str">
        <f>'Usages industrie'!A9</f>
        <v>Usage industriel n°6</v>
      </c>
      <c r="B1581" s="209" t="s">
        <v>637</v>
      </c>
      <c r="C1581" s="209"/>
      <c r="D1581" s="210">
        <f>IF(B$1566&lt;&gt;"",IF(B$1566='Usages industrie'!$K9,'Usages industrie'!J9,0),0)</f>
        <v>0</v>
      </c>
      <c r="E1581" s="210">
        <f t="shared" si="138"/>
        <v>0</v>
      </c>
      <c r="F1581" s="210">
        <f t="shared" si="138"/>
        <v>0</v>
      </c>
      <c r="G1581" s="210">
        <f t="shared" si="138"/>
        <v>0</v>
      </c>
      <c r="H1581" s="210">
        <f t="shared" si="138"/>
        <v>0</v>
      </c>
      <c r="I1581" s="210">
        <f t="shared" si="138"/>
        <v>0</v>
      </c>
      <c r="J1581" s="210">
        <f t="shared" si="138"/>
        <v>0</v>
      </c>
      <c r="K1581" s="210">
        <f t="shared" si="138"/>
        <v>0</v>
      </c>
      <c r="L1581" s="210">
        <f t="shared" si="138"/>
        <v>0</v>
      </c>
      <c r="M1581" s="210">
        <f t="shared" si="138"/>
        <v>0</v>
      </c>
      <c r="N1581" s="210">
        <f t="shared" si="138"/>
        <v>0</v>
      </c>
      <c r="O1581" s="210">
        <f t="shared" si="138"/>
        <v>0</v>
      </c>
      <c r="P1581" s="210">
        <f t="shared" si="138"/>
        <v>0</v>
      </c>
      <c r="Q1581" s="210">
        <f t="shared" si="138"/>
        <v>0</v>
      </c>
      <c r="R1581" s="210">
        <f t="shared" si="138"/>
        <v>0</v>
      </c>
    </row>
    <row r="1582" spans="1:18" hidden="1" outlineLevel="2" x14ac:dyDescent="0.35">
      <c r="A1582" s="209" t="str">
        <f>'Usages industrie'!A10</f>
        <v>Usage industriel n°7</v>
      </c>
      <c r="B1582" s="209" t="s">
        <v>637</v>
      </c>
      <c r="C1582" s="209"/>
      <c r="D1582" s="210">
        <f>IF(B$1566&lt;&gt;"",IF(B$1566='Usages industrie'!$K10,'Usages industrie'!J10,0),0)</f>
        <v>0</v>
      </c>
      <c r="E1582" s="210">
        <f t="shared" si="138"/>
        <v>0</v>
      </c>
      <c r="F1582" s="210">
        <f t="shared" si="138"/>
        <v>0</v>
      </c>
      <c r="G1582" s="210">
        <f t="shared" si="138"/>
        <v>0</v>
      </c>
      <c r="H1582" s="210">
        <f t="shared" si="138"/>
        <v>0</v>
      </c>
      <c r="I1582" s="210">
        <f t="shared" si="138"/>
        <v>0</v>
      </c>
      <c r="J1582" s="210">
        <f t="shared" si="138"/>
        <v>0</v>
      </c>
      <c r="K1582" s="210">
        <f t="shared" si="138"/>
        <v>0</v>
      </c>
      <c r="L1582" s="210">
        <f t="shared" si="138"/>
        <v>0</v>
      </c>
      <c r="M1582" s="210">
        <f t="shared" si="138"/>
        <v>0</v>
      </c>
      <c r="N1582" s="210">
        <f t="shared" si="138"/>
        <v>0</v>
      </c>
      <c r="O1582" s="210">
        <f t="shared" si="138"/>
        <v>0</v>
      </c>
      <c r="P1582" s="210">
        <f t="shared" si="138"/>
        <v>0</v>
      </c>
      <c r="Q1582" s="210">
        <f t="shared" si="138"/>
        <v>0</v>
      </c>
      <c r="R1582" s="210">
        <f t="shared" si="138"/>
        <v>0</v>
      </c>
    </row>
    <row r="1583" spans="1:18" hidden="1" outlineLevel="2" x14ac:dyDescent="0.35">
      <c r="A1583" s="209" t="str">
        <f>'Usages industrie'!A11</f>
        <v>Usage industriel n°8</v>
      </c>
      <c r="B1583" s="209" t="s">
        <v>637</v>
      </c>
      <c r="C1583" s="209"/>
      <c r="D1583" s="210">
        <f>IF(B$1566&lt;&gt;"",IF(B$1566='Usages industrie'!$K11,'Usages industrie'!J11,0),0)</f>
        <v>0</v>
      </c>
      <c r="E1583" s="210">
        <f t="shared" si="138"/>
        <v>0</v>
      </c>
      <c r="F1583" s="210">
        <f t="shared" si="138"/>
        <v>0</v>
      </c>
      <c r="G1583" s="210">
        <f t="shared" si="138"/>
        <v>0</v>
      </c>
      <c r="H1583" s="210">
        <f t="shared" si="138"/>
        <v>0</v>
      </c>
      <c r="I1583" s="210">
        <f t="shared" si="138"/>
        <v>0</v>
      </c>
      <c r="J1583" s="210">
        <f t="shared" si="138"/>
        <v>0</v>
      </c>
      <c r="K1583" s="210">
        <f t="shared" si="138"/>
        <v>0</v>
      </c>
      <c r="L1583" s="210">
        <f t="shared" si="138"/>
        <v>0</v>
      </c>
      <c r="M1583" s="210">
        <f t="shared" si="138"/>
        <v>0</v>
      </c>
      <c r="N1583" s="210">
        <f t="shared" si="138"/>
        <v>0</v>
      </c>
      <c r="O1583" s="210">
        <f t="shared" si="138"/>
        <v>0</v>
      </c>
      <c r="P1583" s="210">
        <f t="shared" si="138"/>
        <v>0</v>
      </c>
      <c r="Q1583" s="210">
        <f t="shared" si="138"/>
        <v>0</v>
      </c>
      <c r="R1583" s="210">
        <f t="shared" si="138"/>
        <v>0</v>
      </c>
    </row>
    <row r="1584" spans="1:18" hidden="1" outlineLevel="2" x14ac:dyDescent="0.35">
      <c r="A1584" s="209" t="str">
        <f>'Usages industrie'!A12</f>
        <v>Usage industriel n°9</v>
      </c>
      <c r="B1584" s="209" t="s">
        <v>637</v>
      </c>
      <c r="C1584" s="209"/>
      <c r="D1584" s="210">
        <f>IF(B$1566&lt;&gt;"",IF(B$1566='Usages industrie'!$K12,'Usages industrie'!J12,0),0)</f>
        <v>0</v>
      </c>
      <c r="E1584" s="210">
        <f t="shared" si="138"/>
        <v>0</v>
      </c>
      <c r="F1584" s="210">
        <f t="shared" si="138"/>
        <v>0</v>
      </c>
      <c r="G1584" s="210">
        <f t="shared" si="138"/>
        <v>0</v>
      </c>
      <c r="H1584" s="210">
        <f t="shared" si="138"/>
        <v>0</v>
      </c>
      <c r="I1584" s="210">
        <f t="shared" si="138"/>
        <v>0</v>
      </c>
      <c r="J1584" s="210">
        <f t="shared" si="138"/>
        <v>0</v>
      </c>
      <c r="K1584" s="210">
        <f t="shared" si="138"/>
        <v>0</v>
      </c>
      <c r="L1584" s="210">
        <f t="shared" si="138"/>
        <v>0</v>
      </c>
      <c r="M1584" s="210">
        <f t="shared" si="138"/>
        <v>0</v>
      </c>
      <c r="N1584" s="210">
        <f t="shared" si="138"/>
        <v>0</v>
      </c>
      <c r="O1584" s="210">
        <f t="shared" si="138"/>
        <v>0</v>
      </c>
      <c r="P1584" s="210">
        <f t="shared" si="138"/>
        <v>0</v>
      </c>
      <c r="Q1584" s="210">
        <f t="shared" si="138"/>
        <v>0</v>
      </c>
      <c r="R1584" s="210">
        <f t="shared" si="138"/>
        <v>0</v>
      </c>
    </row>
    <row r="1585" spans="1:18" hidden="1" outlineLevel="2" x14ac:dyDescent="0.35">
      <c r="A1585" s="209" t="str">
        <f>'Usages industrie'!A13</f>
        <v>Usage industriel n°10</v>
      </c>
      <c r="B1585" s="209" t="s">
        <v>637</v>
      </c>
      <c r="C1585" s="209"/>
      <c r="D1585" s="210">
        <f>IF(B$1566&lt;&gt;"",IF(B$1566='Usages industrie'!$K13,'Usages industrie'!J13,0),0)</f>
        <v>0</v>
      </c>
      <c r="E1585" s="210">
        <f t="shared" si="138"/>
        <v>0</v>
      </c>
      <c r="F1585" s="210">
        <f t="shared" si="138"/>
        <v>0</v>
      </c>
      <c r="G1585" s="210">
        <f t="shared" si="138"/>
        <v>0</v>
      </c>
      <c r="H1585" s="210">
        <f t="shared" si="138"/>
        <v>0</v>
      </c>
      <c r="I1585" s="210">
        <f t="shared" si="138"/>
        <v>0</v>
      </c>
      <c r="J1585" s="210">
        <f t="shared" si="138"/>
        <v>0</v>
      </c>
      <c r="K1585" s="210">
        <f t="shared" si="138"/>
        <v>0</v>
      </c>
      <c r="L1585" s="210">
        <f t="shared" si="138"/>
        <v>0</v>
      </c>
      <c r="M1585" s="210">
        <f t="shared" si="138"/>
        <v>0</v>
      </c>
      <c r="N1585" s="210">
        <f t="shared" si="138"/>
        <v>0</v>
      </c>
      <c r="O1585" s="210">
        <f t="shared" si="138"/>
        <v>0</v>
      </c>
      <c r="P1585" s="210">
        <f t="shared" si="138"/>
        <v>0</v>
      </c>
      <c r="Q1585" s="210">
        <f t="shared" si="138"/>
        <v>0</v>
      </c>
      <c r="R1585" s="210">
        <f t="shared" si="138"/>
        <v>0</v>
      </c>
    </row>
    <row r="1586" spans="1:18" hidden="1" outlineLevel="2" x14ac:dyDescent="0.35">
      <c r="A1586" s="209" t="str">
        <f>'Usages industrie'!A14</f>
        <v>Usage industriel n°11</v>
      </c>
      <c r="B1586" s="209" t="s">
        <v>637</v>
      </c>
      <c r="C1586" s="209"/>
      <c r="D1586" s="210">
        <f>IF(B$1566&lt;&gt;"",IF(B$1566='Usages industrie'!$K14,'Usages industrie'!J14,0),0)</f>
        <v>0</v>
      </c>
      <c r="E1586" s="210">
        <f t="shared" ref="E1586:R1595" si="139">$D1586</f>
        <v>0</v>
      </c>
      <c r="F1586" s="210">
        <f t="shared" si="139"/>
        <v>0</v>
      </c>
      <c r="G1586" s="210">
        <f t="shared" si="139"/>
        <v>0</v>
      </c>
      <c r="H1586" s="210">
        <f t="shared" si="139"/>
        <v>0</v>
      </c>
      <c r="I1586" s="210">
        <f t="shared" si="139"/>
        <v>0</v>
      </c>
      <c r="J1586" s="210">
        <f t="shared" si="139"/>
        <v>0</v>
      </c>
      <c r="K1586" s="210">
        <f t="shared" si="139"/>
        <v>0</v>
      </c>
      <c r="L1586" s="210">
        <f t="shared" si="139"/>
        <v>0</v>
      </c>
      <c r="M1586" s="210">
        <f t="shared" si="139"/>
        <v>0</v>
      </c>
      <c r="N1586" s="210">
        <f t="shared" si="139"/>
        <v>0</v>
      </c>
      <c r="O1586" s="210">
        <f t="shared" si="139"/>
        <v>0</v>
      </c>
      <c r="P1586" s="210">
        <f t="shared" si="139"/>
        <v>0</v>
      </c>
      <c r="Q1586" s="210">
        <f t="shared" si="139"/>
        <v>0</v>
      </c>
      <c r="R1586" s="210">
        <f t="shared" si="139"/>
        <v>0</v>
      </c>
    </row>
    <row r="1587" spans="1:18" hidden="1" outlineLevel="2" x14ac:dyDescent="0.35">
      <c r="A1587" s="209" t="str">
        <f>'Usages industrie'!A15</f>
        <v>Usage industriel n°12</v>
      </c>
      <c r="B1587" s="209" t="s">
        <v>637</v>
      </c>
      <c r="C1587" s="209"/>
      <c r="D1587" s="210">
        <f>IF(B$1566&lt;&gt;"",IF(B$1566='Usages industrie'!$K15,'Usages industrie'!J15,0),0)</f>
        <v>0</v>
      </c>
      <c r="E1587" s="210">
        <f t="shared" si="139"/>
        <v>0</v>
      </c>
      <c r="F1587" s="210">
        <f t="shared" si="139"/>
        <v>0</v>
      </c>
      <c r="G1587" s="210">
        <f t="shared" si="139"/>
        <v>0</v>
      </c>
      <c r="H1587" s="210">
        <f t="shared" si="139"/>
        <v>0</v>
      </c>
      <c r="I1587" s="210">
        <f t="shared" si="139"/>
        <v>0</v>
      </c>
      <c r="J1587" s="210">
        <f t="shared" si="139"/>
        <v>0</v>
      </c>
      <c r="K1587" s="210">
        <f t="shared" si="139"/>
        <v>0</v>
      </c>
      <c r="L1587" s="210">
        <f t="shared" si="139"/>
        <v>0</v>
      </c>
      <c r="M1587" s="210">
        <f t="shared" si="139"/>
        <v>0</v>
      </c>
      <c r="N1587" s="210">
        <f t="shared" si="139"/>
        <v>0</v>
      </c>
      <c r="O1587" s="210">
        <f t="shared" si="139"/>
        <v>0</v>
      </c>
      <c r="P1587" s="210">
        <f t="shared" si="139"/>
        <v>0</v>
      </c>
      <c r="Q1587" s="210">
        <f t="shared" si="139"/>
        <v>0</v>
      </c>
      <c r="R1587" s="210">
        <f t="shared" si="139"/>
        <v>0</v>
      </c>
    </row>
    <row r="1588" spans="1:18" hidden="1" outlineLevel="2" x14ac:dyDescent="0.35">
      <c r="A1588" s="209" t="str">
        <f>'Usages industrie'!A16</f>
        <v>Usage industriel n°13</v>
      </c>
      <c r="B1588" s="209" t="s">
        <v>637</v>
      </c>
      <c r="C1588" s="209"/>
      <c r="D1588" s="210">
        <f>IF(B$1566&lt;&gt;"",IF(B$1566='Usages industrie'!$K16,'Usages industrie'!J16,0),0)</f>
        <v>0</v>
      </c>
      <c r="E1588" s="210">
        <f t="shared" si="139"/>
        <v>0</v>
      </c>
      <c r="F1588" s="210">
        <f t="shared" si="139"/>
        <v>0</v>
      </c>
      <c r="G1588" s="210">
        <f t="shared" si="139"/>
        <v>0</v>
      </c>
      <c r="H1588" s="210">
        <f t="shared" si="139"/>
        <v>0</v>
      </c>
      <c r="I1588" s="210">
        <f t="shared" si="139"/>
        <v>0</v>
      </c>
      <c r="J1588" s="210">
        <f t="shared" si="139"/>
        <v>0</v>
      </c>
      <c r="K1588" s="210">
        <f t="shared" si="139"/>
        <v>0</v>
      </c>
      <c r="L1588" s="210">
        <f t="shared" si="139"/>
        <v>0</v>
      </c>
      <c r="M1588" s="210">
        <f t="shared" si="139"/>
        <v>0</v>
      </c>
      <c r="N1588" s="210">
        <f t="shared" si="139"/>
        <v>0</v>
      </c>
      <c r="O1588" s="210">
        <f t="shared" si="139"/>
        <v>0</v>
      </c>
      <c r="P1588" s="210">
        <f t="shared" si="139"/>
        <v>0</v>
      </c>
      <c r="Q1588" s="210">
        <f t="shared" si="139"/>
        <v>0</v>
      </c>
      <c r="R1588" s="210">
        <f t="shared" si="139"/>
        <v>0</v>
      </c>
    </row>
    <row r="1589" spans="1:18" hidden="1" outlineLevel="2" x14ac:dyDescent="0.35">
      <c r="A1589" s="209" t="str">
        <f>'Usages industrie'!A17</f>
        <v>Usage industriel n°14</v>
      </c>
      <c r="B1589" s="209" t="s">
        <v>637</v>
      </c>
      <c r="C1589" s="209"/>
      <c r="D1589" s="210">
        <f>IF(B$1566&lt;&gt;"",IF(B$1566='Usages industrie'!$K17,'Usages industrie'!J17,0),0)</f>
        <v>0</v>
      </c>
      <c r="E1589" s="210">
        <f t="shared" si="139"/>
        <v>0</v>
      </c>
      <c r="F1589" s="210">
        <f t="shared" si="139"/>
        <v>0</v>
      </c>
      <c r="G1589" s="210">
        <f t="shared" si="139"/>
        <v>0</v>
      </c>
      <c r="H1589" s="210">
        <f t="shared" si="139"/>
        <v>0</v>
      </c>
      <c r="I1589" s="210">
        <f t="shared" si="139"/>
        <v>0</v>
      </c>
      <c r="J1589" s="210">
        <f t="shared" si="139"/>
        <v>0</v>
      </c>
      <c r="K1589" s="210">
        <f t="shared" si="139"/>
        <v>0</v>
      </c>
      <c r="L1589" s="210">
        <f t="shared" si="139"/>
        <v>0</v>
      </c>
      <c r="M1589" s="210">
        <f t="shared" si="139"/>
        <v>0</v>
      </c>
      <c r="N1589" s="210">
        <f t="shared" si="139"/>
        <v>0</v>
      </c>
      <c r="O1589" s="210">
        <f t="shared" si="139"/>
        <v>0</v>
      </c>
      <c r="P1589" s="210">
        <f t="shared" si="139"/>
        <v>0</v>
      </c>
      <c r="Q1589" s="210">
        <f t="shared" si="139"/>
        <v>0</v>
      </c>
      <c r="R1589" s="210">
        <f t="shared" si="139"/>
        <v>0</v>
      </c>
    </row>
    <row r="1590" spans="1:18" hidden="1" outlineLevel="2" x14ac:dyDescent="0.35">
      <c r="A1590" s="209" t="str">
        <f>'Usages industrie'!A18</f>
        <v>Usage industriel n°15</v>
      </c>
      <c r="B1590" s="209" t="s">
        <v>637</v>
      </c>
      <c r="C1590" s="209"/>
      <c r="D1590" s="210">
        <f>IF(B$1566&lt;&gt;"",IF(B$1566='Usages industrie'!$K18,'Usages industrie'!J18,0),0)</f>
        <v>0</v>
      </c>
      <c r="E1590" s="210">
        <f t="shared" si="139"/>
        <v>0</v>
      </c>
      <c r="F1590" s="210">
        <f t="shared" si="139"/>
        <v>0</v>
      </c>
      <c r="G1590" s="210">
        <f t="shared" si="139"/>
        <v>0</v>
      </c>
      <c r="H1590" s="210">
        <f t="shared" si="139"/>
        <v>0</v>
      </c>
      <c r="I1590" s="210">
        <f t="shared" si="139"/>
        <v>0</v>
      </c>
      <c r="J1590" s="210">
        <f t="shared" si="139"/>
        <v>0</v>
      </c>
      <c r="K1590" s="210">
        <f t="shared" si="139"/>
        <v>0</v>
      </c>
      <c r="L1590" s="210">
        <f t="shared" si="139"/>
        <v>0</v>
      </c>
      <c r="M1590" s="210">
        <f t="shared" si="139"/>
        <v>0</v>
      </c>
      <c r="N1590" s="210">
        <f t="shared" si="139"/>
        <v>0</v>
      </c>
      <c r="O1590" s="210">
        <f t="shared" si="139"/>
        <v>0</v>
      </c>
      <c r="P1590" s="210">
        <f t="shared" si="139"/>
        <v>0</v>
      </c>
      <c r="Q1590" s="210">
        <f t="shared" si="139"/>
        <v>0</v>
      </c>
      <c r="R1590" s="210">
        <f t="shared" si="139"/>
        <v>0</v>
      </c>
    </row>
    <row r="1591" spans="1:18" hidden="1" outlineLevel="2" x14ac:dyDescent="0.35">
      <c r="A1591" s="209" t="str">
        <f>'Usages industrie'!A19</f>
        <v>Usage industriel n°16</v>
      </c>
      <c r="B1591" s="209" t="s">
        <v>637</v>
      </c>
      <c r="C1591" s="209"/>
      <c r="D1591" s="210">
        <f>IF(B$1566&lt;&gt;"",IF(B$1566='Usages industrie'!$K19,'Usages industrie'!J19,0),0)</f>
        <v>0</v>
      </c>
      <c r="E1591" s="210">
        <f t="shared" si="139"/>
        <v>0</v>
      </c>
      <c r="F1591" s="210">
        <f t="shared" si="139"/>
        <v>0</v>
      </c>
      <c r="G1591" s="210">
        <f t="shared" si="139"/>
        <v>0</v>
      </c>
      <c r="H1591" s="210">
        <f t="shared" si="139"/>
        <v>0</v>
      </c>
      <c r="I1591" s="210">
        <f t="shared" si="139"/>
        <v>0</v>
      </c>
      <c r="J1591" s="210">
        <f t="shared" si="139"/>
        <v>0</v>
      </c>
      <c r="K1591" s="210">
        <f t="shared" si="139"/>
        <v>0</v>
      </c>
      <c r="L1591" s="210">
        <f t="shared" si="139"/>
        <v>0</v>
      </c>
      <c r="M1591" s="210">
        <f t="shared" si="139"/>
        <v>0</v>
      </c>
      <c r="N1591" s="210">
        <f t="shared" si="139"/>
        <v>0</v>
      </c>
      <c r="O1591" s="210">
        <f t="shared" si="139"/>
        <v>0</v>
      </c>
      <c r="P1591" s="210">
        <f t="shared" si="139"/>
        <v>0</v>
      </c>
      <c r="Q1591" s="210">
        <f t="shared" si="139"/>
        <v>0</v>
      </c>
      <c r="R1591" s="210">
        <f t="shared" si="139"/>
        <v>0</v>
      </c>
    </row>
    <row r="1592" spans="1:18" hidden="1" outlineLevel="2" x14ac:dyDescent="0.35">
      <c r="A1592" s="209" t="str">
        <f>'Usages industrie'!A20</f>
        <v>Usage industriel n°17</v>
      </c>
      <c r="B1592" s="209" t="s">
        <v>637</v>
      </c>
      <c r="C1592" s="209"/>
      <c r="D1592" s="210">
        <f>IF(B$1566&lt;&gt;"",IF(B$1566='Usages industrie'!$K20,'Usages industrie'!J20,0),0)</f>
        <v>0</v>
      </c>
      <c r="E1592" s="210">
        <f t="shared" si="139"/>
        <v>0</v>
      </c>
      <c r="F1592" s="210">
        <f t="shared" si="139"/>
        <v>0</v>
      </c>
      <c r="G1592" s="210">
        <f t="shared" si="139"/>
        <v>0</v>
      </c>
      <c r="H1592" s="210">
        <f t="shared" si="139"/>
        <v>0</v>
      </c>
      <c r="I1592" s="210">
        <f t="shared" si="139"/>
        <v>0</v>
      </c>
      <c r="J1592" s="210">
        <f t="shared" si="139"/>
        <v>0</v>
      </c>
      <c r="K1592" s="210">
        <f t="shared" si="139"/>
        <v>0</v>
      </c>
      <c r="L1592" s="210">
        <f t="shared" si="139"/>
        <v>0</v>
      </c>
      <c r="M1592" s="210">
        <f t="shared" si="139"/>
        <v>0</v>
      </c>
      <c r="N1592" s="210">
        <f t="shared" si="139"/>
        <v>0</v>
      </c>
      <c r="O1592" s="210">
        <f t="shared" si="139"/>
        <v>0</v>
      </c>
      <c r="P1592" s="210">
        <f t="shared" si="139"/>
        <v>0</v>
      </c>
      <c r="Q1592" s="210">
        <f t="shared" si="139"/>
        <v>0</v>
      </c>
      <c r="R1592" s="210">
        <f t="shared" si="139"/>
        <v>0</v>
      </c>
    </row>
    <row r="1593" spans="1:18" hidden="1" outlineLevel="2" x14ac:dyDescent="0.35">
      <c r="A1593" s="209" t="str">
        <f>'Usages industrie'!A21</f>
        <v>Usage industriel n°18</v>
      </c>
      <c r="B1593" s="209" t="s">
        <v>637</v>
      </c>
      <c r="C1593" s="209"/>
      <c r="D1593" s="210">
        <f>IF(B$1566&lt;&gt;"",IF(B$1566='Usages industrie'!$K21,'Usages industrie'!J21,0),0)</f>
        <v>0</v>
      </c>
      <c r="E1593" s="210">
        <f t="shared" si="139"/>
        <v>0</v>
      </c>
      <c r="F1593" s="210">
        <f t="shared" si="139"/>
        <v>0</v>
      </c>
      <c r="G1593" s="210">
        <f t="shared" si="139"/>
        <v>0</v>
      </c>
      <c r="H1593" s="210">
        <f t="shared" si="139"/>
        <v>0</v>
      </c>
      <c r="I1593" s="210">
        <f t="shared" si="139"/>
        <v>0</v>
      </c>
      <c r="J1593" s="210">
        <f t="shared" si="139"/>
        <v>0</v>
      </c>
      <c r="K1593" s="210">
        <f t="shared" si="139"/>
        <v>0</v>
      </c>
      <c r="L1593" s="210">
        <f t="shared" si="139"/>
        <v>0</v>
      </c>
      <c r="M1593" s="210">
        <f t="shared" si="139"/>
        <v>0</v>
      </c>
      <c r="N1593" s="210">
        <f t="shared" si="139"/>
        <v>0</v>
      </c>
      <c r="O1593" s="210">
        <f t="shared" si="139"/>
        <v>0</v>
      </c>
      <c r="P1593" s="210">
        <f t="shared" si="139"/>
        <v>0</v>
      </c>
      <c r="Q1593" s="210">
        <f t="shared" si="139"/>
        <v>0</v>
      </c>
      <c r="R1593" s="210">
        <f t="shared" si="139"/>
        <v>0</v>
      </c>
    </row>
    <row r="1594" spans="1:18" hidden="1" outlineLevel="2" x14ac:dyDescent="0.35">
      <c r="A1594" s="209" t="str">
        <f>'Usages industrie'!A22</f>
        <v>Usage industriel n°19</v>
      </c>
      <c r="B1594" s="209" t="s">
        <v>637</v>
      </c>
      <c r="C1594" s="209"/>
      <c r="D1594" s="210">
        <f>IF(B$1566&lt;&gt;"",IF(B$1566='Usages industrie'!$K22,'Usages industrie'!J22,0),0)</f>
        <v>0</v>
      </c>
      <c r="E1594" s="210">
        <f t="shared" si="139"/>
        <v>0</v>
      </c>
      <c r="F1594" s="210">
        <f t="shared" si="139"/>
        <v>0</v>
      </c>
      <c r="G1594" s="210">
        <f t="shared" si="139"/>
        <v>0</v>
      </c>
      <c r="H1594" s="210">
        <f t="shared" si="139"/>
        <v>0</v>
      </c>
      <c r="I1594" s="210">
        <f t="shared" si="139"/>
        <v>0</v>
      </c>
      <c r="J1594" s="210">
        <f t="shared" si="139"/>
        <v>0</v>
      </c>
      <c r="K1594" s="210">
        <f t="shared" si="139"/>
        <v>0</v>
      </c>
      <c r="L1594" s="210">
        <f t="shared" si="139"/>
        <v>0</v>
      </c>
      <c r="M1594" s="210">
        <f t="shared" si="139"/>
        <v>0</v>
      </c>
      <c r="N1594" s="210">
        <f t="shared" si="139"/>
        <v>0</v>
      </c>
      <c r="O1594" s="210">
        <f t="shared" si="139"/>
        <v>0</v>
      </c>
      <c r="P1594" s="210">
        <f t="shared" si="139"/>
        <v>0</v>
      </c>
      <c r="Q1594" s="210">
        <f t="shared" si="139"/>
        <v>0</v>
      </c>
      <c r="R1594" s="210">
        <f t="shared" si="139"/>
        <v>0</v>
      </c>
    </row>
    <row r="1595" spans="1:18" hidden="1" outlineLevel="2" x14ac:dyDescent="0.35">
      <c r="A1595" s="209" t="str">
        <f>'Usages industrie'!A23</f>
        <v>Usage industriel n°20</v>
      </c>
      <c r="B1595" s="209" t="s">
        <v>637</v>
      </c>
      <c r="C1595" s="209"/>
      <c r="D1595" s="210">
        <f>IF(B$1566&lt;&gt;"",IF(B$1566='Usages industrie'!$K23,'Usages industrie'!J23,0),0)</f>
        <v>0</v>
      </c>
      <c r="E1595" s="210">
        <f t="shared" si="139"/>
        <v>0</v>
      </c>
      <c r="F1595" s="210">
        <f t="shared" si="139"/>
        <v>0</v>
      </c>
      <c r="G1595" s="210">
        <f t="shared" si="139"/>
        <v>0</v>
      </c>
      <c r="H1595" s="210">
        <f t="shared" si="139"/>
        <v>0</v>
      </c>
      <c r="I1595" s="210">
        <f t="shared" si="139"/>
        <v>0</v>
      </c>
      <c r="J1595" s="210">
        <f t="shared" si="139"/>
        <v>0</v>
      </c>
      <c r="K1595" s="210">
        <f t="shared" si="139"/>
        <v>0</v>
      </c>
      <c r="L1595" s="210">
        <f t="shared" si="139"/>
        <v>0</v>
      </c>
      <c r="M1595" s="210">
        <f t="shared" si="139"/>
        <v>0</v>
      </c>
      <c r="N1595" s="210">
        <f t="shared" si="139"/>
        <v>0</v>
      </c>
      <c r="O1595" s="210">
        <f t="shared" si="139"/>
        <v>0</v>
      </c>
      <c r="P1595" s="210">
        <f t="shared" si="139"/>
        <v>0</v>
      </c>
      <c r="Q1595" s="210">
        <f t="shared" si="139"/>
        <v>0</v>
      </c>
      <c r="R1595" s="210">
        <f t="shared" si="139"/>
        <v>0</v>
      </c>
    </row>
    <row r="1596" spans="1:18" hidden="1" outlineLevel="2" x14ac:dyDescent="0.35">
      <c r="A1596" s="209" t="str">
        <f>'Usages industrie'!A24</f>
        <v>Usage industriel n°21</v>
      </c>
      <c r="B1596" s="209" t="s">
        <v>637</v>
      </c>
      <c r="C1596" s="209"/>
      <c r="D1596" s="210">
        <f>IF(B$1566&lt;&gt;"",IF(B$1566='Usages industrie'!$K24,'Usages industrie'!J24,0),0)</f>
        <v>0</v>
      </c>
      <c r="E1596" s="210">
        <f t="shared" ref="E1596:R1605" si="140">$D1596</f>
        <v>0</v>
      </c>
      <c r="F1596" s="210">
        <f t="shared" si="140"/>
        <v>0</v>
      </c>
      <c r="G1596" s="210">
        <f t="shared" si="140"/>
        <v>0</v>
      </c>
      <c r="H1596" s="210">
        <f t="shared" si="140"/>
        <v>0</v>
      </c>
      <c r="I1596" s="210">
        <f t="shared" si="140"/>
        <v>0</v>
      </c>
      <c r="J1596" s="210">
        <f t="shared" si="140"/>
        <v>0</v>
      </c>
      <c r="K1596" s="210">
        <f t="shared" si="140"/>
        <v>0</v>
      </c>
      <c r="L1596" s="210">
        <f t="shared" si="140"/>
        <v>0</v>
      </c>
      <c r="M1596" s="210">
        <f t="shared" si="140"/>
        <v>0</v>
      </c>
      <c r="N1596" s="210">
        <f t="shared" si="140"/>
        <v>0</v>
      </c>
      <c r="O1596" s="210">
        <f t="shared" si="140"/>
        <v>0</v>
      </c>
      <c r="P1596" s="210">
        <f t="shared" si="140"/>
        <v>0</v>
      </c>
      <c r="Q1596" s="210">
        <f t="shared" si="140"/>
        <v>0</v>
      </c>
      <c r="R1596" s="210">
        <f t="shared" si="140"/>
        <v>0</v>
      </c>
    </row>
    <row r="1597" spans="1:18" hidden="1" outlineLevel="2" x14ac:dyDescent="0.35">
      <c r="A1597" s="209" t="str">
        <f>'Usages industrie'!A25</f>
        <v>Usage industriel n°22</v>
      </c>
      <c r="B1597" s="209" t="s">
        <v>637</v>
      </c>
      <c r="C1597" s="209"/>
      <c r="D1597" s="210">
        <f>IF(B$1566&lt;&gt;"",IF(B$1566='Usages industrie'!$K25,'Usages industrie'!J25,0),0)</f>
        <v>0</v>
      </c>
      <c r="E1597" s="210">
        <f t="shared" si="140"/>
        <v>0</v>
      </c>
      <c r="F1597" s="210">
        <f t="shared" si="140"/>
        <v>0</v>
      </c>
      <c r="G1597" s="210">
        <f t="shared" si="140"/>
        <v>0</v>
      </c>
      <c r="H1597" s="210">
        <f t="shared" si="140"/>
        <v>0</v>
      </c>
      <c r="I1597" s="210">
        <f t="shared" si="140"/>
        <v>0</v>
      </c>
      <c r="J1597" s="210">
        <f t="shared" si="140"/>
        <v>0</v>
      </c>
      <c r="K1597" s="210">
        <f t="shared" si="140"/>
        <v>0</v>
      </c>
      <c r="L1597" s="210">
        <f t="shared" si="140"/>
        <v>0</v>
      </c>
      <c r="M1597" s="210">
        <f t="shared" si="140"/>
        <v>0</v>
      </c>
      <c r="N1597" s="210">
        <f t="shared" si="140"/>
        <v>0</v>
      </c>
      <c r="O1597" s="210">
        <f t="shared" si="140"/>
        <v>0</v>
      </c>
      <c r="P1597" s="210">
        <f t="shared" si="140"/>
        <v>0</v>
      </c>
      <c r="Q1597" s="210">
        <f t="shared" si="140"/>
        <v>0</v>
      </c>
      <c r="R1597" s="210">
        <f t="shared" si="140"/>
        <v>0</v>
      </c>
    </row>
    <row r="1598" spans="1:18" hidden="1" outlineLevel="2" x14ac:dyDescent="0.35">
      <c r="A1598" s="209" t="str">
        <f>'Usages industrie'!A26</f>
        <v>Usage industriel n°23</v>
      </c>
      <c r="B1598" s="209" t="s">
        <v>637</v>
      </c>
      <c r="C1598" s="209"/>
      <c r="D1598" s="210">
        <f>IF(B$1566&lt;&gt;"",IF(B$1566='Usages industrie'!$K26,'Usages industrie'!J26,0),0)</f>
        <v>0</v>
      </c>
      <c r="E1598" s="210">
        <f t="shared" si="140"/>
        <v>0</v>
      </c>
      <c r="F1598" s="210">
        <f t="shared" si="140"/>
        <v>0</v>
      </c>
      <c r="G1598" s="210">
        <f t="shared" si="140"/>
        <v>0</v>
      </c>
      <c r="H1598" s="210">
        <f t="shared" si="140"/>
        <v>0</v>
      </c>
      <c r="I1598" s="210">
        <f t="shared" si="140"/>
        <v>0</v>
      </c>
      <c r="J1598" s="210">
        <f t="shared" si="140"/>
        <v>0</v>
      </c>
      <c r="K1598" s="210">
        <f t="shared" si="140"/>
        <v>0</v>
      </c>
      <c r="L1598" s="210">
        <f t="shared" si="140"/>
        <v>0</v>
      </c>
      <c r="M1598" s="210">
        <f t="shared" si="140"/>
        <v>0</v>
      </c>
      <c r="N1598" s="210">
        <f t="shared" si="140"/>
        <v>0</v>
      </c>
      <c r="O1598" s="210">
        <f t="shared" si="140"/>
        <v>0</v>
      </c>
      <c r="P1598" s="210">
        <f t="shared" si="140"/>
        <v>0</v>
      </c>
      <c r="Q1598" s="210">
        <f t="shared" si="140"/>
        <v>0</v>
      </c>
      <c r="R1598" s="210">
        <f t="shared" si="140"/>
        <v>0</v>
      </c>
    </row>
    <row r="1599" spans="1:18" hidden="1" outlineLevel="2" x14ac:dyDescent="0.35">
      <c r="A1599" s="209" t="str">
        <f>'Usages industrie'!A27</f>
        <v>Usage industriel n°24</v>
      </c>
      <c r="B1599" s="209" t="s">
        <v>637</v>
      </c>
      <c r="C1599" s="209"/>
      <c r="D1599" s="210">
        <f>IF(B$1566&lt;&gt;"",IF(B$1566='Usages industrie'!$K27,'Usages industrie'!J27,0),0)</f>
        <v>0</v>
      </c>
      <c r="E1599" s="210">
        <f t="shared" si="140"/>
        <v>0</v>
      </c>
      <c r="F1599" s="210">
        <f t="shared" si="140"/>
        <v>0</v>
      </c>
      <c r="G1599" s="210">
        <f t="shared" si="140"/>
        <v>0</v>
      </c>
      <c r="H1599" s="210">
        <f t="shared" si="140"/>
        <v>0</v>
      </c>
      <c r="I1599" s="210">
        <f t="shared" si="140"/>
        <v>0</v>
      </c>
      <c r="J1599" s="210">
        <f t="shared" si="140"/>
        <v>0</v>
      </c>
      <c r="K1599" s="210">
        <f t="shared" si="140"/>
        <v>0</v>
      </c>
      <c r="L1599" s="210">
        <f t="shared" si="140"/>
        <v>0</v>
      </c>
      <c r="M1599" s="210">
        <f t="shared" si="140"/>
        <v>0</v>
      </c>
      <c r="N1599" s="210">
        <f t="shared" si="140"/>
        <v>0</v>
      </c>
      <c r="O1599" s="210">
        <f t="shared" si="140"/>
        <v>0</v>
      </c>
      <c r="P1599" s="210">
        <f t="shared" si="140"/>
        <v>0</v>
      </c>
      <c r="Q1599" s="210">
        <f t="shared" si="140"/>
        <v>0</v>
      </c>
      <c r="R1599" s="210">
        <f t="shared" si="140"/>
        <v>0</v>
      </c>
    </row>
    <row r="1600" spans="1:18" hidden="1" outlineLevel="2" x14ac:dyDescent="0.35">
      <c r="A1600" s="209" t="str">
        <f>'Usages industrie'!A28</f>
        <v>Usage industriel n°25</v>
      </c>
      <c r="B1600" s="209" t="s">
        <v>637</v>
      </c>
      <c r="C1600" s="209"/>
      <c r="D1600" s="210">
        <f>IF(B$1566&lt;&gt;"",IF(B$1566='Usages industrie'!$K28,'Usages industrie'!J28,0),0)</f>
        <v>0</v>
      </c>
      <c r="E1600" s="210">
        <f t="shared" si="140"/>
        <v>0</v>
      </c>
      <c r="F1600" s="210">
        <f t="shared" si="140"/>
        <v>0</v>
      </c>
      <c r="G1600" s="210">
        <f t="shared" si="140"/>
        <v>0</v>
      </c>
      <c r="H1600" s="210">
        <f t="shared" si="140"/>
        <v>0</v>
      </c>
      <c r="I1600" s="210">
        <f t="shared" si="140"/>
        <v>0</v>
      </c>
      <c r="J1600" s="210">
        <f t="shared" si="140"/>
        <v>0</v>
      </c>
      <c r="K1600" s="210">
        <f t="shared" si="140"/>
        <v>0</v>
      </c>
      <c r="L1600" s="210">
        <f t="shared" si="140"/>
        <v>0</v>
      </c>
      <c r="M1600" s="210">
        <f t="shared" si="140"/>
        <v>0</v>
      </c>
      <c r="N1600" s="210">
        <f t="shared" si="140"/>
        <v>0</v>
      </c>
      <c r="O1600" s="210">
        <f t="shared" si="140"/>
        <v>0</v>
      </c>
      <c r="P1600" s="210">
        <f t="shared" si="140"/>
        <v>0</v>
      </c>
      <c r="Q1600" s="210">
        <f t="shared" si="140"/>
        <v>0</v>
      </c>
      <c r="R1600" s="210">
        <f t="shared" si="140"/>
        <v>0</v>
      </c>
    </row>
    <row r="1601" spans="1:18" hidden="1" outlineLevel="2" x14ac:dyDescent="0.35">
      <c r="A1601" s="209" t="str">
        <f>'Usages industrie'!A29</f>
        <v>Usage industriel n°26</v>
      </c>
      <c r="B1601" s="209" t="s">
        <v>637</v>
      </c>
      <c r="C1601" s="209"/>
      <c r="D1601" s="210">
        <f>IF(B$1566&lt;&gt;"",IF(B$1566='Usages industrie'!$K29,'Usages industrie'!J29,0),0)</f>
        <v>0</v>
      </c>
      <c r="E1601" s="210">
        <f t="shared" si="140"/>
        <v>0</v>
      </c>
      <c r="F1601" s="210">
        <f t="shared" si="140"/>
        <v>0</v>
      </c>
      <c r="G1601" s="210">
        <f t="shared" si="140"/>
        <v>0</v>
      </c>
      <c r="H1601" s="210">
        <f t="shared" si="140"/>
        <v>0</v>
      </c>
      <c r="I1601" s="210">
        <f t="shared" si="140"/>
        <v>0</v>
      </c>
      <c r="J1601" s="210">
        <f t="shared" si="140"/>
        <v>0</v>
      </c>
      <c r="K1601" s="210">
        <f t="shared" si="140"/>
        <v>0</v>
      </c>
      <c r="L1601" s="210">
        <f t="shared" si="140"/>
        <v>0</v>
      </c>
      <c r="M1601" s="210">
        <f t="shared" si="140"/>
        <v>0</v>
      </c>
      <c r="N1601" s="210">
        <f t="shared" si="140"/>
        <v>0</v>
      </c>
      <c r="O1601" s="210">
        <f t="shared" si="140"/>
        <v>0</v>
      </c>
      <c r="P1601" s="210">
        <f t="shared" si="140"/>
        <v>0</v>
      </c>
      <c r="Q1601" s="210">
        <f t="shared" si="140"/>
        <v>0</v>
      </c>
      <c r="R1601" s="210">
        <f t="shared" si="140"/>
        <v>0</v>
      </c>
    </row>
    <row r="1602" spans="1:18" hidden="1" outlineLevel="2" x14ac:dyDescent="0.35">
      <c r="A1602" s="209" t="str">
        <f>'Usages industrie'!A30</f>
        <v>Usage industriel n°27</v>
      </c>
      <c r="B1602" s="209" t="s">
        <v>637</v>
      </c>
      <c r="C1602" s="209"/>
      <c r="D1602" s="210">
        <f>IF(B$1566&lt;&gt;"",IF(B$1566='Usages industrie'!$K30,'Usages industrie'!J30,0),0)</f>
        <v>0</v>
      </c>
      <c r="E1602" s="210">
        <f t="shared" si="140"/>
        <v>0</v>
      </c>
      <c r="F1602" s="210">
        <f t="shared" si="140"/>
        <v>0</v>
      </c>
      <c r="G1602" s="210">
        <f t="shared" si="140"/>
        <v>0</v>
      </c>
      <c r="H1602" s="210">
        <f t="shared" si="140"/>
        <v>0</v>
      </c>
      <c r="I1602" s="210">
        <f t="shared" si="140"/>
        <v>0</v>
      </c>
      <c r="J1602" s="210">
        <f t="shared" si="140"/>
        <v>0</v>
      </c>
      <c r="K1602" s="210">
        <f t="shared" si="140"/>
        <v>0</v>
      </c>
      <c r="L1602" s="210">
        <f t="shared" si="140"/>
        <v>0</v>
      </c>
      <c r="M1602" s="210">
        <f t="shared" si="140"/>
        <v>0</v>
      </c>
      <c r="N1602" s="210">
        <f t="shared" si="140"/>
        <v>0</v>
      </c>
      <c r="O1602" s="210">
        <f t="shared" si="140"/>
        <v>0</v>
      </c>
      <c r="P1602" s="210">
        <f t="shared" si="140"/>
        <v>0</v>
      </c>
      <c r="Q1602" s="210">
        <f t="shared" si="140"/>
        <v>0</v>
      </c>
      <c r="R1602" s="210">
        <f t="shared" si="140"/>
        <v>0</v>
      </c>
    </row>
    <row r="1603" spans="1:18" hidden="1" outlineLevel="2" x14ac:dyDescent="0.35">
      <c r="A1603" s="209" t="str">
        <f>'Usages industrie'!A31</f>
        <v>Usage industriel n°28</v>
      </c>
      <c r="B1603" s="209" t="s">
        <v>637</v>
      </c>
      <c r="C1603" s="209"/>
      <c r="D1603" s="210">
        <f>IF(B$1566&lt;&gt;"",IF(B$1566='Usages industrie'!$K31,'Usages industrie'!J31,0),0)</f>
        <v>0</v>
      </c>
      <c r="E1603" s="210">
        <f t="shared" si="140"/>
        <v>0</v>
      </c>
      <c r="F1603" s="210">
        <f t="shared" si="140"/>
        <v>0</v>
      </c>
      <c r="G1603" s="210">
        <f t="shared" si="140"/>
        <v>0</v>
      </c>
      <c r="H1603" s="210">
        <f t="shared" si="140"/>
        <v>0</v>
      </c>
      <c r="I1603" s="210">
        <f t="shared" si="140"/>
        <v>0</v>
      </c>
      <c r="J1603" s="210">
        <f t="shared" si="140"/>
        <v>0</v>
      </c>
      <c r="K1603" s="210">
        <f t="shared" si="140"/>
        <v>0</v>
      </c>
      <c r="L1603" s="210">
        <f t="shared" si="140"/>
        <v>0</v>
      </c>
      <c r="M1603" s="210">
        <f t="shared" si="140"/>
        <v>0</v>
      </c>
      <c r="N1603" s="210">
        <f t="shared" si="140"/>
        <v>0</v>
      </c>
      <c r="O1603" s="210">
        <f t="shared" si="140"/>
        <v>0</v>
      </c>
      <c r="P1603" s="210">
        <f t="shared" si="140"/>
        <v>0</v>
      </c>
      <c r="Q1603" s="210">
        <f t="shared" si="140"/>
        <v>0</v>
      </c>
      <c r="R1603" s="210">
        <f t="shared" si="140"/>
        <v>0</v>
      </c>
    </row>
    <row r="1604" spans="1:18" hidden="1" outlineLevel="2" x14ac:dyDescent="0.35">
      <c r="A1604" s="209" t="str">
        <f>'Usages industrie'!A32</f>
        <v>Usage industriel n°29</v>
      </c>
      <c r="B1604" s="209" t="s">
        <v>637</v>
      </c>
      <c r="C1604" s="209"/>
      <c r="D1604" s="210">
        <f>IF(B$1566&lt;&gt;"",IF(B$1566='Usages industrie'!$K32,'Usages industrie'!J32,0),0)</f>
        <v>0</v>
      </c>
      <c r="E1604" s="210">
        <f t="shared" si="140"/>
        <v>0</v>
      </c>
      <c r="F1604" s="210">
        <f t="shared" si="140"/>
        <v>0</v>
      </c>
      <c r="G1604" s="210">
        <f t="shared" si="140"/>
        <v>0</v>
      </c>
      <c r="H1604" s="210">
        <f t="shared" si="140"/>
        <v>0</v>
      </c>
      <c r="I1604" s="210">
        <f t="shared" si="140"/>
        <v>0</v>
      </c>
      <c r="J1604" s="210">
        <f t="shared" si="140"/>
        <v>0</v>
      </c>
      <c r="K1604" s="210">
        <f t="shared" si="140"/>
        <v>0</v>
      </c>
      <c r="L1604" s="210">
        <f t="shared" si="140"/>
        <v>0</v>
      </c>
      <c r="M1604" s="210">
        <f t="shared" si="140"/>
        <v>0</v>
      </c>
      <c r="N1604" s="210">
        <f t="shared" si="140"/>
        <v>0</v>
      </c>
      <c r="O1604" s="210">
        <f t="shared" si="140"/>
        <v>0</v>
      </c>
      <c r="P1604" s="210">
        <f t="shared" si="140"/>
        <v>0</v>
      </c>
      <c r="Q1604" s="210">
        <f t="shared" si="140"/>
        <v>0</v>
      </c>
      <c r="R1604" s="210">
        <f t="shared" si="140"/>
        <v>0</v>
      </c>
    </row>
    <row r="1605" spans="1:18" hidden="1" outlineLevel="2" x14ac:dyDescent="0.35">
      <c r="A1605" s="209" t="str">
        <f>'Usages industrie'!A33</f>
        <v>Usage industriel n°30</v>
      </c>
      <c r="B1605" s="209" t="s">
        <v>637</v>
      </c>
      <c r="C1605" s="209"/>
      <c r="D1605" s="210">
        <f>IF(B$1566&lt;&gt;"",IF(B$1566='Usages industrie'!$K33,'Usages industrie'!J33,0),0)</f>
        <v>0</v>
      </c>
      <c r="E1605" s="210">
        <f t="shared" si="140"/>
        <v>0</v>
      </c>
      <c r="F1605" s="210">
        <f t="shared" si="140"/>
        <v>0</v>
      </c>
      <c r="G1605" s="210">
        <f t="shared" si="140"/>
        <v>0</v>
      </c>
      <c r="H1605" s="210">
        <f t="shared" si="140"/>
        <v>0</v>
      </c>
      <c r="I1605" s="210">
        <f t="shared" si="140"/>
        <v>0</v>
      </c>
      <c r="J1605" s="210">
        <f t="shared" si="140"/>
        <v>0</v>
      </c>
      <c r="K1605" s="210">
        <f t="shared" si="140"/>
        <v>0</v>
      </c>
      <c r="L1605" s="210">
        <f t="shared" si="140"/>
        <v>0</v>
      </c>
      <c r="M1605" s="210">
        <f t="shared" si="140"/>
        <v>0</v>
      </c>
      <c r="N1605" s="210">
        <f t="shared" si="140"/>
        <v>0</v>
      </c>
      <c r="O1605" s="210">
        <f t="shared" si="140"/>
        <v>0</v>
      </c>
      <c r="P1605" s="210">
        <f t="shared" si="140"/>
        <v>0</v>
      </c>
      <c r="Q1605" s="210">
        <f t="shared" si="140"/>
        <v>0</v>
      </c>
      <c r="R1605" s="210">
        <f t="shared" si="140"/>
        <v>0</v>
      </c>
    </row>
    <row r="1606" spans="1:18" hidden="1" outlineLevel="2" x14ac:dyDescent="0.35">
      <c r="A1606" s="209" t="str">
        <f>'Usages industrie'!A34</f>
        <v>Usage industriel n°31</v>
      </c>
      <c r="B1606" s="209" t="s">
        <v>637</v>
      </c>
      <c r="C1606" s="209"/>
      <c r="D1606" s="210">
        <f>IF(B$1566&lt;&gt;"",IF(B$1566='Usages industrie'!$K34,'Usages industrie'!J34,0),0)</f>
        <v>0</v>
      </c>
      <c r="E1606" s="210">
        <f t="shared" ref="E1606:R1615" si="141">$D1606</f>
        <v>0</v>
      </c>
      <c r="F1606" s="210">
        <f t="shared" si="141"/>
        <v>0</v>
      </c>
      <c r="G1606" s="210">
        <f t="shared" si="141"/>
        <v>0</v>
      </c>
      <c r="H1606" s="210">
        <f t="shared" si="141"/>
        <v>0</v>
      </c>
      <c r="I1606" s="210">
        <f t="shared" si="141"/>
        <v>0</v>
      </c>
      <c r="J1606" s="210">
        <f t="shared" si="141"/>
        <v>0</v>
      </c>
      <c r="K1606" s="210">
        <f t="shared" si="141"/>
        <v>0</v>
      </c>
      <c r="L1606" s="210">
        <f t="shared" si="141"/>
        <v>0</v>
      </c>
      <c r="M1606" s="210">
        <f t="shared" si="141"/>
        <v>0</v>
      </c>
      <c r="N1606" s="210">
        <f t="shared" si="141"/>
        <v>0</v>
      </c>
      <c r="O1606" s="210">
        <f t="shared" si="141"/>
        <v>0</v>
      </c>
      <c r="P1606" s="210">
        <f t="shared" si="141"/>
        <v>0</v>
      </c>
      <c r="Q1606" s="210">
        <f t="shared" si="141"/>
        <v>0</v>
      </c>
      <c r="R1606" s="210">
        <f t="shared" si="141"/>
        <v>0</v>
      </c>
    </row>
    <row r="1607" spans="1:18" hidden="1" outlineLevel="2" x14ac:dyDescent="0.35">
      <c r="A1607" s="209" t="str">
        <f>'Usages industrie'!A35</f>
        <v>Usage industriel n°32</v>
      </c>
      <c r="B1607" s="209" t="s">
        <v>637</v>
      </c>
      <c r="C1607" s="209"/>
      <c r="D1607" s="210">
        <f>IF(B$1566&lt;&gt;"",IF(B$1566='Usages industrie'!$K35,'Usages industrie'!J35,0),0)</f>
        <v>0</v>
      </c>
      <c r="E1607" s="210">
        <f t="shared" si="141"/>
        <v>0</v>
      </c>
      <c r="F1607" s="210">
        <f t="shared" si="141"/>
        <v>0</v>
      </c>
      <c r="G1607" s="210">
        <f t="shared" si="141"/>
        <v>0</v>
      </c>
      <c r="H1607" s="210">
        <f t="shared" si="141"/>
        <v>0</v>
      </c>
      <c r="I1607" s="210">
        <f t="shared" si="141"/>
        <v>0</v>
      </c>
      <c r="J1607" s="210">
        <f t="shared" si="141"/>
        <v>0</v>
      </c>
      <c r="K1607" s="210">
        <f t="shared" si="141"/>
        <v>0</v>
      </c>
      <c r="L1607" s="210">
        <f t="shared" si="141"/>
        <v>0</v>
      </c>
      <c r="M1607" s="210">
        <f t="shared" si="141"/>
        <v>0</v>
      </c>
      <c r="N1607" s="210">
        <f t="shared" si="141"/>
        <v>0</v>
      </c>
      <c r="O1607" s="210">
        <f t="shared" si="141"/>
        <v>0</v>
      </c>
      <c r="P1607" s="210">
        <f t="shared" si="141"/>
        <v>0</v>
      </c>
      <c r="Q1607" s="210">
        <f t="shared" si="141"/>
        <v>0</v>
      </c>
      <c r="R1607" s="210">
        <f t="shared" si="141"/>
        <v>0</v>
      </c>
    </row>
    <row r="1608" spans="1:18" hidden="1" outlineLevel="2" x14ac:dyDescent="0.35">
      <c r="A1608" s="209" t="str">
        <f>'Usages industrie'!A36</f>
        <v>Usage industriel n°33</v>
      </c>
      <c r="B1608" s="209" t="s">
        <v>637</v>
      </c>
      <c r="C1608" s="209"/>
      <c r="D1608" s="210">
        <f>IF(B$1566&lt;&gt;"",IF(B$1566='Usages industrie'!$K36,'Usages industrie'!J36,0),0)</f>
        <v>0</v>
      </c>
      <c r="E1608" s="210">
        <f t="shared" si="141"/>
        <v>0</v>
      </c>
      <c r="F1608" s="210">
        <f t="shared" si="141"/>
        <v>0</v>
      </c>
      <c r="G1608" s="210">
        <f t="shared" si="141"/>
        <v>0</v>
      </c>
      <c r="H1608" s="210">
        <f t="shared" si="141"/>
        <v>0</v>
      </c>
      <c r="I1608" s="210">
        <f t="shared" si="141"/>
        <v>0</v>
      </c>
      <c r="J1608" s="210">
        <f t="shared" si="141"/>
        <v>0</v>
      </c>
      <c r="K1608" s="210">
        <f t="shared" si="141"/>
        <v>0</v>
      </c>
      <c r="L1608" s="210">
        <f t="shared" si="141"/>
        <v>0</v>
      </c>
      <c r="M1608" s="210">
        <f t="shared" si="141"/>
        <v>0</v>
      </c>
      <c r="N1608" s="210">
        <f t="shared" si="141"/>
        <v>0</v>
      </c>
      <c r="O1608" s="210">
        <f t="shared" si="141"/>
        <v>0</v>
      </c>
      <c r="P1608" s="210">
        <f t="shared" si="141"/>
        <v>0</v>
      </c>
      <c r="Q1608" s="210">
        <f t="shared" si="141"/>
        <v>0</v>
      </c>
      <c r="R1608" s="210">
        <f t="shared" si="141"/>
        <v>0</v>
      </c>
    </row>
    <row r="1609" spans="1:18" hidden="1" outlineLevel="2" x14ac:dyDescent="0.35">
      <c r="A1609" s="209" t="str">
        <f>'Usages industrie'!A37</f>
        <v>Usage industriel n°34</v>
      </c>
      <c r="B1609" s="209" t="s">
        <v>637</v>
      </c>
      <c r="C1609" s="209"/>
      <c r="D1609" s="210">
        <f>IF(B$1566&lt;&gt;"",IF(B$1566='Usages industrie'!$K37,'Usages industrie'!J37,0),0)</f>
        <v>0</v>
      </c>
      <c r="E1609" s="210">
        <f t="shared" si="141"/>
        <v>0</v>
      </c>
      <c r="F1609" s="210">
        <f t="shared" si="141"/>
        <v>0</v>
      </c>
      <c r="G1609" s="210">
        <f t="shared" si="141"/>
        <v>0</v>
      </c>
      <c r="H1609" s="210">
        <f t="shared" si="141"/>
        <v>0</v>
      </c>
      <c r="I1609" s="210">
        <f t="shared" si="141"/>
        <v>0</v>
      </c>
      <c r="J1609" s="210">
        <f t="shared" si="141"/>
        <v>0</v>
      </c>
      <c r="K1609" s="210">
        <f t="shared" si="141"/>
        <v>0</v>
      </c>
      <c r="L1609" s="210">
        <f t="shared" si="141"/>
        <v>0</v>
      </c>
      <c r="M1609" s="210">
        <f t="shared" si="141"/>
        <v>0</v>
      </c>
      <c r="N1609" s="210">
        <f t="shared" si="141"/>
        <v>0</v>
      </c>
      <c r="O1609" s="210">
        <f t="shared" si="141"/>
        <v>0</v>
      </c>
      <c r="P1609" s="210">
        <f t="shared" si="141"/>
        <v>0</v>
      </c>
      <c r="Q1609" s="210">
        <f t="shared" si="141"/>
        <v>0</v>
      </c>
      <c r="R1609" s="210">
        <f t="shared" si="141"/>
        <v>0</v>
      </c>
    </row>
    <row r="1610" spans="1:18" hidden="1" outlineLevel="2" x14ac:dyDescent="0.35">
      <c r="A1610" s="209" t="str">
        <f>'Usages industrie'!A38</f>
        <v>Usage industriel n°35</v>
      </c>
      <c r="B1610" s="209" t="s">
        <v>637</v>
      </c>
      <c r="C1610" s="209"/>
      <c r="D1610" s="210">
        <f>IF(B$1566&lt;&gt;"",IF(B$1566='Usages industrie'!$K38,'Usages industrie'!J38,0),0)</f>
        <v>0</v>
      </c>
      <c r="E1610" s="210">
        <f t="shared" si="141"/>
        <v>0</v>
      </c>
      <c r="F1610" s="210">
        <f t="shared" si="141"/>
        <v>0</v>
      </c>
      <c r="G1610" s="210">
        <f t="shared" si="141"/>
        <v>0</v>
      </c>
      <c r="H1610" s="210">
        <f t="shared" si="141"/>
        <v>0</v>
      </c>
      <c r="I1610" s="210">
        <f t="shared" si="141"/>
        <v>0</v>
      </c>
      <c r="J1610" s="210">
        <f t="shared" si="141"/>
        <v>0</v>
      </c>
      <c r="K1610" s="210">
        <f t="shared" si="141"/>
        <v>0</v>
      </c>
      <c r="L1610" s="210">
        <f t="shared" si="141"/>
        <v>0</v>
      </c>
      <c r="M1610" s="210">
        <f t="shared" si="141"/>
        <v>0</v>
      </c>
      <c r="N1610" s="210">
        <f t="shared" si="141"/>
        <v>0</v>
      </c>
      <c r="O1610" s="210">
        <f t="shared" si="141"/>
        <v>0</v>
      </c>
      <c r="P1610" s="210">
        <f t="shared" si="141"/>
        <v>0</v>
      </c>
      <c r="Q1610" s="210">
        <f t="shared" si="141"/>
        <v>0</v>
      </c>
      <c r="R1610" s="210">
        <f t="shared" si="141"/>
        <v>0</v>
      </c>
    </row>
    <row r="1611" spans="1:18" hidden="1" outlineLevel="2" x14ac:dyDescent="0.35">
      <c r="A1611" s="209" t="str">
        <f>'Usages industrie'!A39</f>
        <v>Usage industriel n°36</v>
      </c>
      <c r="B1611" s="209" t="s">
        <v>637</v>
      </c>
      <c r="C1611" s="209"/>
      <c r="D1611" s="210">
        <f>IF(B$1566&lt;&gt;"",IF(B$1566='Usages industrie'!$K39,'Usages industrie'!J39,0),0)</f>
        <v>0</v>
      </c>
      <c r="E1611" s="210">
        <f t="shared" si="141"/>
        <v>0</v>
      </c>
      <c r="F1611" s="210">
        <f t="shared" si="141"/>
        <v>0</v>
      </c>
      <c r="G1611" s="210">
        <f t="shared" si="141"/>
        <v>0</v>
      </c>
      <c r="H1611" s="210">
        <f t="shared" si="141"/>
        <v>0</v>
      </c>
      <c r="I1611" s="210">
        <f t="shared" si="141"/>
        <v>0</v>
      </c>
      <c r="J1611" s="210">
        <f t="shared" si="141"/>
        <v>0</v>
      </c>
      <c r="K1611" s="210">
        <f t="shared" si="141"/>
        <v>0</v>
      </c>
      <c r="L1611" s="210">
        <f t="shared" si="141"/>
        <v>0</v>
      </c>
      <c r="M1611" s="210">
        <f t="shared" si="141"/>
        <v>0</v>
      </c>
      <c r="N1611" s="210">
        <f t="shared" si="141"/>
        <v>0</v>
      </c>
      <c r="O1611" s="210">
        <f t="shared" si="141"/>
        <v>0</v>
      </c>
      <c r="P1611" s="210">
        <f t="shared" si="141"/>
        <v>0</v>
      </c>
      <c r="Q1611" s="210">
        <f t="shared" si="141"/>
        <v>0</v>
      </c>
      <c r="R1611" s="210">
        <f t="shared" si="141"/>
        <v>0</v>
      </c>
    </row>
    <row r="1612" spans="1:18" hidden="1" outlineLevel="2" x14ac:dyDescent="0.35">
      <c r="A1612" s="209" t="str">
        <f>'Usages industrie'!A40</f>
        <v>Usage industriel n°37</v>
      </c>
      <c r="B1612" s="209" t="s">
        <v>637</v>
      </c>
      <c r="C1612" s="209"/>
      <c r="D1612" s="210">
        <f>IF(B$1566&lt;&gt;"",IF(B$1566='Usages industrie'!$K40,'Usages industrie'!J40,0),0)</f>
        <v>0</v>
      </c>
      <c r="E1612" s="210">
        <f t="shared" si="141"/>
        <v>0</v>
      </c>
      <c r="F1612" s="210">
        <f t="shared" si="141"/>
        <v>0</v>
      </c>
      <c r="G1612" s="210">
        <f t="shared" si="141"/>
        <v>0</v>
      </c>
      <c r="H1612" s="210">
        <f t="shared" si="141"/>
        <v>0</v>
      </c>
      <c r="I1612" s="210">
        <f t="shared" si="141"/>
        <v>0</v>
      </c>
      <c r="J1612" s="210">
        <f t="shared" si="141"/>
        <v>0</v>
      </c>
      <c r="K1612" s="210">
        <f t="shared" si="141"/>
        <v>0</v>
      </c>
      <c r="L1612" s="210">
        <f t="shared" si="141"/>
        <v>0</v>
      </c>
      <c r="M1612" s="210">
        <f t="shared" si="141"/>
        <v>0</v>
      </c>
      <c r="N1612" s="210">
        <f t="shared" si="141"/>
        <v>0</v>
      </c>
      <c r="O1612" s="210">
        <f t="shared" si="141"/>
        <v>0</v>
      </c>
      <c r="P1612" s="210">
        <f t="shared" si="141"/>
        <v>0</v>
      </c>
      <c r="Q1612" s="210">
        <f t="shared" si="141"/>
        <v>0</v>
      </c>
      <c r="R1612" s="210">
        <f t="shared" si="141"/>
        <v>0</v>
      </c>
    </row>
    <row r="1613" spans="1:18" hidden="1" outlineLevel="2" x14ac:dyDescent="0.35">
      <c r="A1613" s="209" t="str">
        <f>'Usages industrie'!A41</f>
        <v>Usage industriel n°38</v>
      </c>
      <c r="B1613" s="209" t="s">
        <v>637</v>
      </c>
      <c r="C1613" s="209"/>
      <c r="D1613" s="210">
        <f>IF(B$1566&lt;&gt;"",IF(B$1566='Usages industrie'!$K41,'Usages industrie'!J41,0),0)</f>
        <v>0</v>
      </c>
      <c r="E1613" s="210">
        <f t="shared" si="141"/>
        <v>0</v>
      </c>
      <c r="F1613" s="210">
        <f t="shared" si="141"/>
        <v>0</v>
      </c>
      <c r="G1613" s="210">
        <f t="shared" si="141"/>
        <v>0</v>
      </c>
      <c r="H1613" s="210">
        <f t="shared" si="141"/>
        <v>0</v>
      </c>
      <c r="I1613" s="210">
        <f t="shared" si="141"/>
        <v>0</v>
      </c>
      <c r="J1613" s="210">
        <f t="shared" si="141"/>
        <v>0</v>
      </c>
      <c r="K1613" s="210">
        <f t="shared" si="141"/>
        <v>0</v>
      </c>
      <c r="L1613" s="210">
        <f t="shared" si="141"/>
        <v>0</v>
      </c>
      <c r="M1613" s="210">
        <f t="shared" si="141"/>
        <v>0</v>
      </c>
      <c r="N1613" s="210">
        <f t="shared" si="141"/>
        <v>0</v>
      </c>
      <c r="O1613" s="210">
        <f t="shared" si="141"/>
        <v>0</v>
      </c>
      <c r="P1613" s="210">
        <f t="shared" si="141"/>
        <v>0</v>
      </c>
      <c r="Q1613" s="210">
        <f t="shared" si="141"/>
        <v>0</v>
      </c>
      <c r="R1613" s="210">
        <f t="shared" si="141"/>
        <v>0</v>
      </c>
    </row>
    <row r="1614" spans="1:18" hidden="1" outlineLevel="2" x14ac:dyDescent="0.35">
      <c r="A1614" s="209" t="str">
        <f>'Usages industrie'!A42</f>
        <v>Usage industriel n°39</v>
      </c>
      <c r="B1614" s="209" t="s">
        <v>637</v>
      </c>
      <c r="C1614" s="209"/>
      <c r="D1614" s="210">
        <f>IF(B$1566&lt;&gt;"",IF(B$1566='Usages industrie'!$K42,'Usages industrie'!J42,0),0)</f>
        <v>0</v>
      </c>
      <c r="E1614" s="210">
        <f t="shared" si="141"/>
        <v>0</v>
      </c>
      <c r="F1614" s="210">
        <f t="shared" si="141"/>
        <v>0</v>
      </c>
      <c r="G1614" s="210">
        <f t="shared" si="141"/>
        <v>0</v>
      </c>
      <c r="H1614" s="210">
        <f t="shared" si="141"/>
        <v>0</v>
      </c>
      <c r="I1614" s="210">
        <f t="shared" si="141"/>
        <v>0</v>
      </c>
      <c r="J1614" s="210">
        <f t="shared" si="141"/>
        <v>0</v>
      </c>
      <c r="K1614" s="210">
        <f t="shared" si="141"/>
        <v>0</v>
      </c>
      <c r="L1614" s="210">
        <f t="shared" si="141"/>
        <v>0</v>
      </c>
      <c r="M1614" s="210">
        <f t="shared" si="141"/>
        <v>0</v>
      </c>
      <c r="N1614" s="210">
        <f t="shared" si="141"/>
        <v>0</v>
      </c>
      <c r="O1614" s="210">
        <f t="shared" si="141"/>
        <v>0</v>
      </c>
      <c r="P1614" s="210">
        <f t="shared" si="141"/>
        <v>0</v>
      </c>
      <c r="Q1614" s="210">
        <f t="shared" si="141"/>
        <v>0</v>
      </c>
      <c r="R1614" s="210">
        <f t="shared" si="141"/>
        <v>0</v>
      </c>
    </row>
    <row r="1615" spans="1:18" hidden="1" outlineLevel="2" x14ac:dyDescent="0.35">
      <c r="A1615" s="209" t="str">
        <f>'Usages industrie'!A43</f>
        <v>Usage industriel n°40</v>
      </c>
      <c r="B1615" s="209" t="s">
        <v>637</v>
      </c>
      <c r="C1615" s="209"/>
      <c r="D1615" s="210">
        <f>IF(B$1566&lt;&gt;"",IF(B$1566='Usages industrie'!$K43,'Usages industrie'!J43,0),0)</f>
        <v>0</v>
      </c>
      <c r="E1615" s="210">
        <f t="shared" si="141"/>
        <v>0</v>
      </c>
      <c r="F1615" s="210">
        <f t="shared" si="141"/>
        <v>0</v>
      </c>
      <c r="G1615" s="210">
        <f t="shared" si="141"/>
        <v>0</v>
      </c>
      <c r="H1615" s="210">
        <f t="shared" si="141"/>
        <v>0</v>
      </c>
      <c r="I1615" s="210">
        <f t="shared" si="141"/>
        <v>0</v>
      </c>
      <c r="J1615" s="210">
        <f t="shared" si="141"/>
        <v>0</v>
      </c>
      <c r="K1615" s="210">
        <f t="shared" si="141"/>
        <v>0</v>
      </c>
      <c r="L1615" s="210">
        <f t="shared" si="141"/>
        <v>0</v>
      </c>
      <c r="M1615" s="210">
        <f t="shared" si="141"/>
        <v>0</v>
      </c>
      <c r="N1615" s="210">
        <f t="shared" si="141"/>
        <v>0</v>
      </c>
      <c r="O1615" s="210">
        <f t="shared" si="141"/>
        <v>0</v>
      </c>
      <c r="P1615" s="210">
        <f t="shared" si="141"/>
        <v>0</v>
      </c>
      <c r="Q1615" s="210">
        <f t="shared" si="141"/>
        <v>0</v>
      </c>
      <c r="R1615" s="210">
        <f t="shared" si="141"/>
        <v>0</v>
      </c>
    </row>
    <row r="1616" spans="1:18" hidden="1" outlineLevel="2" x14ac:dyDescent="0.35">
      <c r="A1616" s="209" t="str">
        <f>'Usages industrie'!A44</f>
        <v>Usage industriel n°41</v>
      </c>
      <c r="B1616" s="209" t="s">
        <v>637</v>
      </c>
      <c r="C1616" s="209"/>
      <c r="D1616" s="210">
        <f>IF(B$1566&lt;&gt;"",IF(B$1566='Usages industrie'!$K44,'Usages industrie'!J44,0),0)</f>
        <v>0</v>
      </c>
      <c r="E1616" s="210">
        <f t="shared" ref="E1616:R1625" si="142">$D1616</f>
        <v>0</v>
      </c>
      <c r="F1616" s="210">
        <f t="shared" si="142"/>
        <v>0</v>
      </c>
      <c r="G1616" s="210">
        <f t="shared" si="142"/>
        <v>0</v>
      </c>
      <c r="H1616" s="210">
        <f t="shared" si="142"/>
        <v>0</v>
      </c>
      <c r="I1616" s="210">
        <f t="shared" si="142"/>
        <v>0</v>
      </c>
      <c r="J1616" s="210">
        <f t="shared" si="142"/>
        <v>0</v>
      </c>
      <c r="K1616" s="210">
        <f t="shared" si="142"/>
        <v>0</v>
      </c>
      <c r="L1616" s="210">
        <f t="shared" si="142"/>
        <v>0</v>
      </c>
      <c r="M1616" s="210">
        <f t="shared" si="142"/>
        <v>0</v>
      </c>
      <c r="N1616" s="210">
        <f t="shared" si="142"/>
        <v>0</v>
      </c>
      <c r="O1616" s="210">
        <f t="shared" si="142"/>
        <v>0</v>
      </c>
      <c r="P1616" s="210">
        <f t="shared" si="142"/>
        <v>0</v>
      </c>
      <c r="Q1616" s="210">
        <f t="shared" si="142"/>
        <v>0</v>
      </c>
      <c r="R1616" s="210">
        <f t="shared" si="142"/>
        <v>0</v>
      </c>
    </row>
    <row r="1617" spans="1:18" hidden="1" outlineLevel="2" x14ac:dyDescent="0.35">
      <c r="A1617" s="209" t="str">
        <f>'Usages industrie'!A45</f>
        <v>Usage industriel n°42</v>
      </c>
      <c r="B1617" s="209" t="s">
        <v>637</v>
      </c>
      <c r="C1617" s="209"/>
      <c r="D1617" s="210">
        <f>IF(B$1566&lt;&gt;"",IF(B$1566='Usages industrie'!$K45,'Usages industrie'!J45,0),0)</f>
        <v>0</v>
      </c>
      <c r="E1617" s="210">
        <f t="shared" si="142"/>
        <v>0</v>
      </c>
      <c r="F1617" s="210">
        <f t="shared" si="142"/>
        <v>0</v>
      </c>
      <c r="G1617" s="210">
        <f t="shared" si="142"/>
        <v>0</v>
      </c>
      <c r="H1617" s="210">
        <f t="shared" si="142"/>
        <v>0</v>
      </c>
      <c r="I1617" s="210">
        <f t="shared" si="142"/>
        <v>0</v>
      </c>
      <c r="J1617" s="210">
        <f t="shared" si="142"/>
        <v>0</v>
      </c>
      <c r="K1617" s="210">
        <f t="shared" si="142"/>
        <v>0</v>
      </c>
      <c r="L1617" s="210">
        <f t="shared" si="142"/>
        <v>0</v>
      </c>
      <c r="M1617" s="210">
        <f t="shared" si="142"/>
        <v>0</v>
      </c>
      <c r="N1617" s="210">
        <f t="shared" si="142"/>
        <v>0</v>
      </c>
      <c r="O1617" s="210">
        <f t="shared" si="142"/>
        <v>0</v>
      </c>
      <c r="P1617" s="210">
        <f t="shared" si="142"/>
        <v>0</v>
      </c>
      <c r="Q1617" s="210">
        <f t="shared" si="142"/>
        <v>0</v>
      </c>
      <c r="R1617" s="210">
        <f t="shared" si="142"/>
        <v>0</v>
      </c>
    </row>
    <row r="1618" spans="1:18" hidden="1" outlineLevel="2" x14ac:dyDescent="0.35">
      <c r="A1618" s="209" t="str">
        <f>'Usages industrie'!A46</f>
        <v>Usage industriel n°43</v>
      </c>
      <c r="B1618" s="209" t="s">
        <v>637</v>
      </c>
      <c r="C1618" s="209"/>
      <c r="D1618" s="210">
        <f>IF(B$1566&lt;&gt;"",IF(B$1566='Usages industrie'!$K46,'Usages industrie'!J46,0),0)</f>
        <v>0</v>
      </c>
      <c r="E1618" s="210">
        <f t="shared" si="142"/>
        <v>0</v>
      </c>
      <c r="F1618" s="210">
        <f t="shared" si="142"/>
        <v>0</v>
      </c>
      <c r="G1618" s="210">
        <f t="shared" si="142"/>
        <v>0</v>
      </c>
      <c r="H1618" s="210">
        <f t="shared" si="142"/>
        <v>0</v>
      </c>
      <c r="I1618" s="210">
        <f t="shared" si="142"/>
        <v>0</v>
      </c>
      <c r="J1618" s="210">
        <f t="shared" si="142"/>
        <v>0</v>
      </c>
      <c r="K1618" s="210">
        <f t="shared" si="142"/>
        <v>0</v>
      </c>
      <c r="L1618" s="210">
        <f t="shared" si="142"/>
        <v>0</v>
      </c>
      <c r="M1618" s="210">
        <f t="shared" si="142"/>
        <v>0</v>
      </c>
      <c r="N1618" s="210">
        <f t="shared" si="142"/>
        <v>0</v>
      </c>
      <c r="O1618" s="210">
        <f t="shared" si="142"/>
        <v>0</v>
      </c>
      <c r="P1618" s="210">
        <f t="shared" si="142"/>
        <v>0</v>
      </c>
      <c r="Q1618" s="210">
        <f t="shared" si="142"/>
        <v>0</v>
      </c>
      <c r="R1618" s="210">
        <f t="shared" si="142"/>
        <v>0</v>
      </c>
    </row>
    <row r="1619" spans="1:18" hidden="1" outlineLevel="2" x14ac:dyDescent="0.35">
      <c r="A1619" s="209" t="str">
        <f>'Usages industrie'!A47</f>
        <v>Usage industriel n°44</v>
      </c>
      <c r="B1619" s="209" t="s">
        <v>637</v>
      </c>
      <c r="C1619" s="209"/>
      <c r="D1619" s="210">
        <f>IF(B$1566&lt;&gt;"",IF(B$1566='Usages industrie'!$K47,'Usages industrie'!J47,0),0)</f>
        <v>0</v>
      </c>
      <c r="E1619" s="210">
        <f t="shared" si="142"/>
        <v>0</v>
      </c>
      <c r="F1619" s="210">
        <f t="shared" si="142"/>
        <v>0</v>
      </c>
      <c r="G1619" s="210">
        <f t="shared" si="142"/>
        <v>0</v>
      </c>
      <c r="H1619" s="210">
        <f t="shared" si="142"/>
        <v>0</v>
      </c>
      <c r="I1619" s="210">
        <f t="shared" si="142"/>
        <v>0</v>
      </c>
      <c r="J1619" s="210">
        <f t="shared" si="142"/>
        <v>0</v>
      </c>
      <c r="K1619" s="210">
        <f t="shared" si="142"/>
        <v>0</v>
      </c>
      <c r="L1619" s="210">
        <f t="shared" si="142"/>
        <v>0</v>
      </c>
      <c r="M1619" s="210">
        <f t="shared" si="142"/>
        <v>0</v>
      </c>
      <c r="N1619" s="210">
        <f t="shared" si="142"/>
        <v>0</v>
      </c>
      <c r="O1619" s="210">
        <f t="shared" si="142"/>
        <v>0</v>
      </c>
      <c r="P1619" s="210">
        <f t="shared" si="142"/>
        <v>0</v>
      </c>
      <c r="Q1619" s="210">
        <f t="shared" si="142"/>
        <v>0</v>
      </c>
      <c r="R1619" s="210">
        <f t="shared" si="142"/>
        <v>0</v>
      </c>
    </row>
    <row r="1620" spans="1:18" hidden="1" outlineLevel="2" x14ac:dyDescent="0.35">
      <c r="A1620" s="209" t="str">
        <f>'Usages industrie'!A48</f>
        <v>Usage industriel n°45</v>
      </c>
      <c r="B1620" s="209" t="s">
        <v>637</v>
      </c>
      <c r="C1620" s="209"/>
      <c r="D1620" s="210">
        <f>IF(B$1566&lt;&gt;"",IF(B$1566='Usages industrie'!$K48,'Usages industrie'!J48,0),0)</f>
        <v>0</v>
      </c>
      <c r="E1620" s="210">
        <f t="shared" si="142"/>
        <v>0</v>
      </c>
      <c r="F1620" s="210">
        <f t="shared" si="142"/>
        <v>0</v>
      </c>
      <c r="G1620" s="210">
        <f t="shared" si="142"/>
        <v>0</v>
      </c>
      <c r="H1620" s="210">
        <f t="shared" si="142"/>
        <v>0</v>
      </c>
      <c r="I1620" s="210">
        <f t="shared" si="142"/>
        <v>0</v>
      </c>
      <c r="J1620" s="210">
        <f t="shared" si="142"/>
        <v>0</v>
      </c>
      <c r="K1620" s="210">
        <f t="shared" si="142"/>
        <v>0</v>
      </c>
      <c r="L1620" s="210">
        <f t="shared" si="142"/>
        <v>0</v>
      </c>
      <c r="M1620" s="210">
        <f t="shared" si="142"/>
        <v>0</v>
      </c>
      <c r="N1620" s="210">
        <f t="shared" si="142"/>
        <v>0</v>
      </c>
      <c r="O1620" s="210">
        <f t="shared" si="142"/>
        <v>0</v>
      </c>
      <c r="P1620" s="210">
        <f t="shared" si="142"/>
        <v>0</v>
      </c>
      <c r="Q1620" s="210">
        <f t="shared" si="142"/>
        <v>0</v>
      </c>
      <c r="R1620" s="210">
        <f t="shared" si="142"/>
        <v>0</v>
      </c>
    </row>
    <row r="1621" spans="1:18" hidden="1" outlineLevel="2" x14ac:dyDescent="0.35">
      <c r="A1621" s="209" t="str">
        <f>'Usages industrie'!A49</f>
        <v>Usage industriel n°46</v>
      </c>
      <c r="B1621" s="209" t="s">
        <v>637</v>
      </c>
      <c r="C1621" s="209"/>
      <c r="D1621" s="210">
        <f>IF(B$1566&lt;&gt;"",IF(B$1566='Usages industrie'!$K49,'Usages industrie'!J49,0),0)</f>
        <v>0</v>
      </c>
      <c r="E1621" s="210">
        <f t="shared" si="142"/>
        <v>0</v>
      </c>
      <c r="F1621" s="210">
        <f t="shared" si="142"/>
        <v>0</v>
      </c>
      <c r="G1621" s="210">
        <f t="shared" si="142"/>
        <v>0</v>
      </c>
      <c r="H1621" s="210">
        <f t="shared" si="142"/>
        <v>0</v>
      </c>
      <c r="I1621" s="210">
        <f t="shared" si="142"/>
        <v>0</v>
      </c>
      <c r="J1621" s="210">
        <f t="shared" si="142"/>
        <v>0</v>
      </c>
      <c r="K1621" s="210">
        <f t="shared" si="142"/>
        <v>0</v>
      </c>
      <c r="L1621" s="210">
        <f t="shared" si="142"/>
        <v>0</v>
      </c>
      <c r="M1621" s="210">
        <f t="shared" si="142"/>
        <v>0</v>
      </c>
      <c r="N1621" s="210">
        <f t="shared" si="142"/>
        <v>0</v>
      </c>
      <c r="O1621" s="210">
        <f t="shared" si="142"/>
        <v>0</v>
      </c>
      <c r="P1621" s="210">
        <f t="shared" si="142"/>
        <v>0</v>
      </c>
      <c r="Q1621" s="210">
        <f t="shared" si="142"/>
        <v>0</v>
      </c>
      <c r="R1621" s="210">
        <f t="shared" si="142"/>
        <v>0</v>
      </c>
    </row>
    <row r="1622" spans="1:18" hidden="1" outlineLevel="2" x14ac:dyDescent="0.35">
      <c r="A1622" s="209" t="str">
        <f>'Usages industrie'!A50</f>
        <v>Usage industriel n°47</v>
      </c>
      <c r="B1622" s="209" t="s">
        <v>637</v>
      </c>
      <c r="C1622" s="209"/>
      <c r="D1622" s="210">
        <f>IF(B$1566&lt;&gt;"",IF(B$1566='Usages industrie'!$K50,'Usages industrie'!J50,0),0)</f>
        <v>0</v>
      </c>
      <c r="E1622" s="210">
        <f t="shared" si="142"/>
        <v>0</v>
      </c>
      <c r="F1622" s="210">
        <f t="shared" si="142"/>
        <v>0</v>
      </c>
      <c r="G1622" s="210">
        <f t="shared" si="142"/>
        <v>0</v>
      </c>
      <c r="H1622" s="210">
        <f t="shared" si="142"/>
        <v>0</v>
      </c>
      <c r="I1622" s="210">
        <f t="shared" si="142"/>
        <v>0</v>
      </c>
      <c r="J1622" s="210">
        <f t="shared" si="142"/>
        <v>0</v>
      </c>
      <c r="K1622" s="210">
        <f t="shared" si="142"/>
        <v>0</v>
      </c>
      <c r="L1622" s="210">
        <f t="shared" si="142"/>
        <v>0</v>
      </c>
      <c r="M1622" s="210">
        <f t="shared" si="142"/>
        <v>0</v>
      </c>
      <c r="N1622" s="210">
        <f t="shared" si="142"/>
        <v>0</v>
      </c>
      <c r="O1622" s="210">
        <f t="shared" si="142"/>
        <v>0</v>
      </c>
      <c r="P1622" s="210">
        <f t="shared" si="142"/>
        <v>0</v>
      </c>
      <c r="Q1622" s="210">
        <f t="shared" si="142"/>
        <v>0</v>
      </c>
      <c r="R1622" s="210">
        <f t="shared" si="142"/>
        <v>0</v>
      </c>
    </row>
    <row r="1623" spans="1:18" hidden="1" outlineLevel="2" x14ac:dyDescent="0.35">
      <c r="A1623" s="209" t="str">
        <f>'Usages industrie'!A51</f>
        <v>Usage industriel n°48</v>
      </c>
      <c r="B1623" s="209" t="s">
        <v>637</v>
      </c>
      <c r="C1623" s="209"/>
      <c r="D1623" s="210">
        <f>IF(B$1566&lt;&gt;"",IF(B$1566='Usages industrie'!$K51,'Usages industrie'!J51,0),0)</f>
        <v>0</v>
      </c>
      <c r="E1623" s="210">
        <f t="shared" si="142"/>
        <v>0</v>
      </c>
      <c r="F1623" s="210">
        <f t="shared" si="142"/>
        <v>0</v>
      </c>
      <c r="G1623" s="210">
        <f t="shared" si="142"/>
        <v>0</v>
      </c>
      <c r="H1623" s="210">
        <f t="shared" si="142"/>
        <v>0</v>
      </c>
      <c r="I1623" s="210">
        <f t="shared" si="142"/>
        <v>0</v>
      </c>
      <c r="J1623" s="210">
        <f t="shared" si="142"/>
        <v>0</v>
      </c>
      <c r="K1623" s="210">
        <f t="shared" si="142"/>
        <v>0</v>
      </c>
      <c r="L1623" s="210">
        <f t="shared" si="142"/>
        <v>0</v>
      </c>
      <c r="M1623" s="210">
        <f t="shared" si="142"/>
        <v>0</v>
      </c>
      <c r="N1623" s="210">
        <f t="shared" si="142"/>
        <v>0</v>
      </c>
      <c r="O1623" s="210">
        <f t="shared" si="142"/>
        <v>0</v>
      </c>
      <c r="P1623" s="210">
        <f t="shared" si="142"/>
        <v>0</v>
      </c>
      <c r="Q1623" s="210">
        <f t="shared" si="142"/>
        <v>0</v>
      </c>
      <c r="R1623" s="210">
        <f t="shared" si="142"/>
        <v>0</v>
      </c>
    </row>
    <row r="1624" spans="1:18" hidden="1" outlineLevel="2" x14ac:dyDescent="0.35">
      <c r="A1624" s="209" t="str">
        <f>'Usages industrie'!A52</f>
        <v>Usage industriel n°49</v>
      </c>
      <c r="B1624" s="209" t="s">
        <v>637</v>
      </c>
      <c r="C1624" s="209"/>
      <c r="D1624" s="210">
        <f>IF(B$1566&lt;&gt;"",IF(B$1566='Usages industrie'!$K52,'Usages industrie'!J52,0),0)</f>
        <v>0</v>
      </c>
      <c r="E1624" s="210">
        <f t="shared" si="142"/>
        <v>0</v>
      </c>
      <c r="F1624" s="210">
        <f t="shared" si="142"/>
        <v>0</v>
      </c>
      <c r="G1624" s="210">
        <f t="shared" si="142"/>
        <v>0</v>
      </c>
      <c r="H1624" s="210">
        <f t="shared" si="142"/>
        <v>0</v>
      </c>
      <c r="I1624" s="210">
        <f t="shared" si="142"/>
        <v>0</v>
      </c>
      <c r="J1624" s="210">
        <f t="shared" si="142"/>
        <v>0</v>
      </c>
      <c r="K1624" s="210">
        <f t="shared" si="142"/>
        <v>0</v>
      </c>
      <c r="L1624" s="210">
        <f t="shared" si="142"/>
        <v>0</v>
      </c>
      <c r="M1624" s="210">
        <f t="shared" si="142"/>
        <v>0</v>
      </c>
      <c r="N1624" s="210">
        <f t="shared" si="142"/>
        <v>0</v>
      </c>
      <c r="O1624" s="210">
        <f t="shared" si="142"/>
        <v>0</v>
      </c>
      <c r="P1624" s="210">
        <f t="shared" si="142"/>
        <v>0</v>
      </c>
      <c r="Q1624" s="210">
        <f t="shared" si="142"/>
        <v>0</v>
      </c>
      <c r="R1624" s="210">
        <f t="shared" si="142"/>
        <v>0</v>
      </c>
    </row>
    <row r="1625" spans="1:18" hidden="1" outlineLevel="2" x14ac:dyDescent="0.35">
      <c r="A1625" s="209" t="str">
        <f>'Usages industrie'!A53</f>
        <v>Usage industriel n°50</v>
      </c>
      <c r="B1625" s="209" t="s">
        <v>637</v>
      </c>
      <c r="C1625" s="209"/>
      <c r="D1625" s="210">
        <f>IF(B$1566&lt;&gt;"",IF(B$1566='Usages industrie'!$K53,'Usages industrie'!J53,0),0)</f>
        <v>0</v>
      </c>
      <c r="E1625" s="210">
        <f t="shared" si="142"/>
        <v>0</v>
      </c>
      <c r="F1625" s="210">
        <f t="shared" si="142"/>
        <v>0</v>
      </c>
      <c r="G1625" s="210">
        <f t="shared" si="142"/>
        <v>0</v>
      </c>
      <c r="H1625" s="210">
        <f t="shared" si="142"/>
        <v>0</v>
      </c>
      <c r="I1625" s="210">
        <f t="shared" si="142"/>
        <v>0</v>
      </c>
      <c r="J1625" s="210">
        <f t="shared" si="142"/>
        <v>0</v>
      </c>
      <c r="K1625" s="210">
        <f t="shared" si="142"/>
        <v>0</v>
      </c>
      <c r="L1625" s="210">
        <f t="shared" si="142"/>
        <v>0</v>
      </c>
      <c r="M1625" s="210">
        <f t="shared" si="142"/>
        <v>0</v>
      </c>
      <c r="N1625" s="210">
        <f t="shared" si="142"/>
        <v>0</v>
      </c>
      <c r="O1625" s="210">
        <f t="shared" si="142"/>
        <v>0</v>
      </c>
      <c r="P1625" s="210">
        <f t="shared" si="142"/>
        <v>0</v>
      </c>
      <c r="Q1625" s="210">
        <f t="shared" si="142"/>
        <v>0</v>
      </c>
      <c r="R1625" s="210">
        <f t="shared" si="142"/>
        <v>0</v>
      </c>
    </row>
    <row r="1626" spans="1:18" hidden="1" outlineLevel="1" collapsed="1" x14ac:dyDescent="0.35">
      <c r="A1626" s="209" t="s">
        <v>638</v>
      </c>
      <c r="B1626" s="209"/>
      <c r="C1626" s="209"/>
      <c r="D1626" s="210">
        <f t="shared" ref="D1626:R1626" si="143">SUM(D1576:D1625)</f>
        <v>0</v>
      </c>
      <c r="E1626" s="210">
        <f t="shared" si="143"/>
        <v>0</v>
      </c>
      <c r="F1626" s="210">
        <f t="shared" si="143"/>
        <v>0</v>
      </c>
      <c r="G1626" s="210">
        <f t="shared" si="143"/>
        <v>0</v>
      </c>
      <c r="H1626" s="210">
        <f t="shared" si="143"/>
        <v>0</v>
      </c>
      <c r="I1626" s="210">
        <f t="shared" si="143"/>
        <v>0</v>
      </c>
      <c r="J1626" s="210">
        <f t="shared" si="143"/>
        <v>0</v>
      </c>
      <c r="K1626" s="210">
        <f t="shared" si="143"/>
        <v>0</v>
      </c>
      <c r="L1626" s="210">
        <f t="shared" si="143"/>
        <v>0</v>
      </c>
      <c r="M1626" s="210">
        <f t="shared" si="143"/>
        <v>0</v>
      </c>
      <c r="N1626" s="210">
        <f t="shared" si="143"/>
        <v>0</v>
      </c>
      <c r="O1626" s="210">
        <f t="shared" si="143"/>
        <v>0</v>
      </c>
      <c r="P1626" s="210">
        <f t="shared" si="143"/>
        <v>0</v>
      </c>
      <c r="Q1626" s="210">
        <f t="shared" si="143"/>
        <v>0</v>
      </c>
      <c r="R1626" s="210">
        <f t="shared" si="143"/>
        <v>0</v>
      </c>
    </row>
    <row r="1627" spans="1:18" hidden="1" outlineLevel="2" x14ac:dyDescent="0.35">
      <c r="A1627" s="209" t="str">
        <f>'Usages industrie'!A4</f>
        <v>Usage industriel n°1</v>
      </c>
      <c r="B1627" s="209" t="s">
        <v>639</v>
      </c>
      <c r="C1627" s="209"/>
      <c r="D1627" s="210">
        <f>D1576*'Usages industrie'!$O4*(1+'Usages industrie'!$P4)^(D$1570-$D$1570)/1000</f>
        <v>0</v>
      </c>
      <c r="E1627" s="210">
        <f>E1576*'Usages industrie'!$O4*(1+'Usages industrie'!$P4)^(E$1570-$D$1570)/1000</f>
        <v>0</v>
      </c>
      <c r="F1627" s="210">
        <f>F1576*'Usages industrie'!$O4*(1+'Usages industrie'!$P4)^(F$1570-$D$1570)/1000</f>
        <v>0</v>
      </c>
      <c r="G1627" s="210">
        <f>G1576*'Usages industrie'!$O4*(1+'Usages industrie'!$P4)^(G$1570-$D$1570)/1000</f>
        <v>0</v>
      </c>
      <c r="H1627" s="210">
        <f>H1576*'Usages industrie'!$O4*(1+'Usages industrie'!$P4)^(H$1570-$D$1570)/1000</f>
        <v>0</v>
      </c>
      <c r="I1627" s="210">
        <f>I1576*'Usages industrie'!$O4*(1+'Usages industrie'!$P4)^(I$1570-$D$1570)/1000</f>
        <v>0</v>
      </c>
      <c r="J1627" s="210">
        <f>J1576*'Usages industrie'!$O4*(1+'Usages industrie'!$P4)^(J$1570-$D$1570)/1000</f>
        <v>0</v>
      </c>
      <c r="K1627" s="210">
        <f>K1576*'Usages industrie'!$O4*(1+'Usages industrie'!$P4)^(K$1570-$D$1570)/1000</f>
        <v>0</v>
      </c>
      <c r="L1627" s="210">
        <f>L1576*'Usages industrie'!$O4*(1+'Usages industrie'!$P4)^(L$1570-$D$1570)/1000</f>
        <v>0</v>
      </c>
      <c r="M1627" s="210">
        <f>M1576*'Usages industrie'!$O4*(1+'Usages industrie'!$P4)^(M$1570-$D$1570)/1000</f>
        <v>0</v>
      </c>
      <c r="N1627" s="210">
        <f>N1576*'Usages industrie'!$O4*(1+'Usages industrie'!$P4)^(N$1570-$D$1570)/1000</f>
        <v>0</v>
      </c>
      <c r="O1627" s="210">
        <f>O1576*'Usages industrie'!$O4*(1+'Usages industrie'!$P4)^(O$1570-$D$1570)/1000</f>
        <v>0</v>
      </c>
      <c r="P1627" s="210">
        <f>P1576*'Usages industrie'!$O4*(1+'Usages industrie'!$P4)^(P$1570-$D$1570)/1000</f>
        <v>0</v>
      </c>
      <c r="Q1627" s="210">
        <f>Q1576*'Usages industrie'!$O4*(1+'Usages industrie'!$P4)^(Q$1570-$D$1570)/1000</f>
        <v>0</v>
      </c>
      <c r="R1627" s="210">
        <f>R1576*'Usages industrie'!$O4*(1+'Usages industrie'!$P4)^(R$1570-$D$1570)/1000</f>
        <v>0</v>
      </c>
    </row>
    <row r="1628" spans="1:18" hidden="1" outlineLevel="2" x14ac:dyDescent="0.35">
      <c r="A1628" s="209" t="str">
        <f>'Usages industrie'!A5</f>
        <v>Usage industriel n°2</v>
      </c>
      <c r="B1628" s="209" t="s">
        <v>639</v>
      </c>
      <c r="C1628" s="209"/>
      <c r="D1628" s="210">
        <f>D1577*'Usages industrie'!$O5*(1+'Usages industrie'!$P5)^(D$1570-$D$1570)/1000</f>
        <v>0</v>
      </c>
      <c r="E1628" s="210">
        <f>E1577*'Usages industrie'!$O5*(1+'Usages industrie'!$P5)^(E$1570-$D$1570)/1000</f>
        <v>0</v>
      </c>
      <c r="F1628" s="210">
        <f>F1577*'Usages industrie'!$O5*(1+'Usages industrie'!$P5)^(F$1570-$D$1570)/1000</f>
        <v>0</v>
      </c>
      <c r="G1628" s="210">
        <f>G1577*'Usages industrie'!$O5*(1+'Usages industrie'!$P5)^(G$1570-$D$1570)/1000</f>
        <v>0</v>
      </c>
      <c r="H1628" s="210">
        <f>H1577*'Usages industrie'!$O5*(1+'Usages industrie'!$P5)^(H$1570-$D$1570)/1000</f>
        <v>0</v>
      </c>
      <c r="I1628" s="210">
        <f>I1577*'Usages industrie'!$O5*(1+'Usages industrie'!$P5)^(I$1570-$D$1570)/1000</f>
        <v>0</v>
      </c>
      <c r="J1628" s="210">
        <f>J1577*'Usages industrie'!$O5*(1+'Usages industrie'!$P5)^(J$1570-$D$1570)/1000</f>
        <v>0</v>
      </c>
      <c r="K1628" s="210">
        <f>K1577*'Usages industrie'!$O5*(1+'Usages industrie'!$P5)^(K$1570-$D$1570)/1000</f>
        <v>0</v>
      </c>
      <c r="L1628" s="210">
        <f>L1577*'Usages industrie'!$O5*(1+'Usages industrie'!$P5)^(L$1570-$D$1570)/1000</f>
        <v>0</v>
      </c>
      <c r="M1628" s="210">
        <f>M1577*'Usages industrie'!$O5*(1+'Usages industrie'!$P5)^(M$1570-$D$1570)/1000</f>
        <v>0</v>
      </c>
      <c r="N1628" s="210">
        <f>N1577*'Usages industrie'!$O5*(1+'Usages industrie'!$P5)^(N$1570-$D$1570)/1000</f>
        <v>0</v>
      </c>
      <c r="O1628" s="210">
        <f>O1577*'Usages industrie'!$O5*(1+'Usages industrie'!$P5)^(O$1570-$D$1570)/1000</f>
        <v>0</v>
      </c>
      <c r="P1628" s="210">
        <f>P1577*'Usages industrie'!$O5*(1+'Usages industrie'!$P5)^(P$1570-$D$1570)/1000</f>
        <v>0</v>
      </c>
      <c r="Q1628" s="210">
        <f>Q1577*'Usages industrie'!$O5*(1+'Usages industrie'!$P5)^(Q$1570-$D$1570)/1000</f>
        <v>0</v>
      </c>
      <c r="R1628" s="210">
        <f>R1577*'Usages industrie'!$O5*(1+'Usages industrie'!$P5)^(R$1570-$D$1570)/1000</f>
        <v>0</v>
      </c>
    </row>
    <row r="1629" spans="1:18" hidden="1" outlineLevel="2" x14ac:dyDescent="0.35">
      <c r="A1629" s="209" t="str">
        <f>'Usages industrie'!A6</f>
        <v>Usage industriel n°3</v>
      </c>
      <c r="B1629" s="209" t="s">
        <v>639</v>
      </c>
      <c r="C1629" s="209"/>
      <c r="D1629" s="210">
        <f>D1578*'Usages industrie'!$O6*(1+'Usages industrie'!$P6)^(D$1570-$D$1570)/1000</f>
        <v>0</v>
      </c>
      <c r="E1629" s="210">
        <f>E1578*'Usages industrie'!$O6*(1+'Usages industrie'!$P6)^(E$1570-$D$1570)/1000</f>
        <v>0</v>
      </c>
      <c r="F1629" s="210">
        <f>F1578*'Usages industrie'!$O6*(1+'Usages industrie'!$P6)^(F$1570-$D$1570)/1000</f>
        <v>0</v>
      </c>
      <c r="G1629" s="210">
        <f>G1578*'Usages industrie'!$O6*(1+'Usages industrie'!$P6)^(G$1570-$D$1570)/1000</f>
        <v>0</v>
      </c>
      <c r="H1629" s="210">
        <f>H1578*'Usages industrie'!$O6*(1+'Usages industrie'!$P6)^(H$1570-$D$1570)/1000</f>
        <v>0</v>
      </c>
      <c r="I1629" s="210">
        <f>I1578*'Usages industrie'!$O6*(1+'Usages industrie'!$P6)^(I$1570-$D$1570)/1000</f>
        <v>0</v>
      </c>
      <c r="J1629" s="210">
        <f>J1578*'Usages industrie'!$O6*(1+'Usages industrie'!$P6)^(J$1570-$D$1570)/1000</f>
        <v>0</v>
      </c>
      <c r="K1629" s="210">
        <f>K1578*'Usages industrie'!$O6*(1+'Usages industrie'!$P6)^(K$1570-$D$1570)/1000</f>
        <v>0</v>
      </c>
      <c r="L1629" s="210">
        <f>L1578*'Usages industrie'!$O6*(1+'Usages industrie'!$P6)^(L$1570-$D$1570)/1000</f>
        <v>0</v>
      </c>
      <c r="M1629" s="210">
        <f>M1578*'Usages industrie'!$O6*(1+'Usages industrie'!$P6)^(M$1570-$D$1570)/1000</f>
        <v>0</v>
      </c>
      <c r="N1629" s="210">
        <f>N1578*'Usages industrie'!$O6*(1+'Usages industrie'!$P6)^(N$1570-$D$1570)/1000</f>
        <v>0</v>
      </c>
      <c r="O1629" s="210">
        <f>O1578*'Usages industrie'!$O6*(1+'Usages industrie'!$P6)^(O$1570-$D$1570)/1000</f>
        <v>0</v>
      </c>
      <c r="P1629" s="210">
        <f>P1578*'Usages industrie'!$O6*(1+'Usages industrie'!$P6)^(P$1570-$D$1570)/1000</f>
        <v>0</v>
      </c>
      <c r="Q1629" s="210">
        <f>Q1578*'Usages industrie'!$O6*(1+'Usages industrie'!$P6)^(Q$1570-$D$1570)/1000</f>
        <v>0</v>
      </c>
      <c r="R1629" s="210">
        <f>R1578*'Usages industrie'!$O6*(1+'Usages industrie'!$P6)^(R$1570-$D$1570)/1000</f>
        <v>0</v>
      </c>
    </row>
    <row r="1630" spans="1:18" hidden="1" outlineLevel="2" x14ac:dyDescent="0.35">
      <c r="A1630" s="209" t="str">
        <f>'Usages industrie'!A7</f>
        <v>Usage industriel n°4</v>
      </c>
      <c r="B1630" s="209" t="s">
        <v>639</v>
      </c>
      <c r="C1630" s="209"/>
      <c r="D1630" s="210">
        <f>D1579*'Usages industrie'!$O7*(1+'Usages industrie'!$P7)^(D$1570-$D$1570)/1000</f>
        <v>0</v>
      </c>
      <c r="E1630" s="210">
        <f>E1579*'Usages industrie'!$O7*(1+'Usages industrie'!$P7)^(E$1570-$D$1570)/1000</f>
        <v>0</v>
      </c>
      <c r="F1630" s="210">
        <f>F1579*'Usages industrie'!$O7*(1+'Usages industrie'!$P7)^(F$1570-$D$1570)/1000</f>
        <v>0</v>
      </c>
      <c r="G1630" s="210">
        <f>G1579*'Usages industrie'!$O7*(1+'Usages industrie'!$P7)^(G$1570-$D$1570)/1000</f>
        <v>0</v>
      </c>
      <c r="H1630" s="210">
        <f>H1579*'Usages industrie'!$O7*(1+'Usages industrie'!$P7)^(H$1570-$D$1570)/1000</f>
        <v>0</v>
      </c>
      <c r="I1630" s="210">
        <f>I1579*'Usages industrie'!$O7*(1+'Usages industrie'!$P7)^(I$1570-$D$1570)/1000</f>
        <v>0</v>
      </c>
      <c r="J1630" s="210">
        <f>J1579*'Usages industrie'!$O7*(1+'Usages industrie'!$P7)^(J$1570-$D$1570)/1000</f>
        <v>0</v>
      </c>
      <c r="K1630" s="210">
        <f>K1579*'Usages industrie'!$O7*(1+'Usages industrie'!$P7)^(K$1570-$D$1570)/1000</f>
        <v>0</v>
      </c>
      <c r="L1630" s="210">
        <f>L1579*'Usages industrie'!$O7*(1+'Usages industrie'!$P7)^(L$1570-$D$1570)/1000</f>
        <v>0</v>
      </c>
      <c r="M1630" s="210">
        <f>M1579*'Usages industrie'!$O7*(1+'Usages industrie'!$P7)^(M$1570-$D$1570)/1000</f>
        <v>0</v>
      </c>
      <c r="N1630" s="210">
        <f>N1579*'Usages industrie'!$O7*(1+'Usages industrie'!$P7)^(N$1570-$D$1570)/1000</f>
        <v>0</v>
      </c>
      <c r="O1630" s="210">
        <f>O1579*'Usages industrie'!$O7*(1+'Usages industrie'!$P7)^(O$1570-$D$1570)/1000</f>
        <v>0</v>
      </c>
      <c r="P1630" s="210">
        <f>P1579*'Usages industrie'!$O7*(1+'Usages industrie'!$P7)^(P$1570-$D$1570)/1000</f>
        <v>0</v>
      </c>
      <c r="Q1630" s="210">
        <f>Q1579*'Usages industrie'!$O7*(1+'Usages industrie'!$P7)^(Q$1570-$D$1570)/1000</f>
        <v>0</v>
      </c>
      <c r="R1630" s="210">
        <f>R1579*'Usages industrie'!$O7*(1+'Usages industrie'!$P7)^(R$1570-$D$1570)/1000</f>
        <v>0</v>
      </c>
    </row>
    <row r="1631" spans="1:18" hidden="1" outlineLevel="2" x14ac:dyDescent="0.35">
      <c r="A1631" s="209" t="str">
        <f>'Usages industrie'!A8</f>
        <v>Usage industriel n°5</v>
      </c>
      <c r="B1631" s="209" t="s">
        <v>639</v>
      </c>
      <c r="C1631" s="209"/>
      <c r="D1631" s="210">
        <f>D1580*'Usages industrie'!$O8*(1+'Usages industrie'!$P8)^(D$1570-$D$1570)/1000</f>
        <v>0</v>
      </c>
      <c r="E1631" s="210">
        <f>E1580*'Usages industrie'!$O8*(1+'Usages industrie'!$P8)^(E$1570-$D$1570)/1000</f>
        <v>0</v>
      </c>
      <c r="F1631" s="210">
        <f>F1580*'Usages industrie'!$O8*(1+'Usages industrie'!$P8)^(F$1570-$D$1570)/1000</f>
        <v>0</v>
      </c>
      <c r="G1631" s="210">
        <f>G1580*'Usages industrie'!$O8*(1+'Usages industrie'!$P8)^(G$1570-$D$1570)/1000</f>
        <v>0</v>
      </c>
      <c r="H1631" s="210">
        <f>H1580*'Usages industrie'!$O8*(1+'Usages industrie'!$P8)^(H$1570-$D$1570)/1000</f>
        <v>0</v>
      </c>
      <c r="I1631" s="210">
        <f>I1580*'Usages industrie'!$O8*(1+'Usages industrie'!$P8)^(I$1570-$D$1570)/1000</f>
        <v>0</v>
      </c>
      <c r="J1631" s="210">
        <f>J1580*'Usages industrie'!$O8*(1+'Usages industrie'!$P8)^(J$1570-$D$1570)/1000</f>
        <v>0</v>
      </c>
      <c r="K1631" s="210">
        <f>K1580*'Usages industrie'!$O8*(1+'Usages industrie'!$P8)^(K$1570-$D$1570)/1000</f>
        <v>0</v>
      </c>
      <c r="L1631" s="210">
        <f>L1580*'Usages industrie'!$O8*(1+'Usages industrie'!$P8)^(L$1570-$D$1570)/1000</f>
        <v>0</v>
      </c>
      <c r="M1631" s="210">
        <f>M1580*'Usages industrie'!$O8*(1+'Usages industrie'!$P8)^(M$1570-$D$1570)/1000</f>
        <v>0</v>
      </c>
      <c r="N1631" s="210">
        <f>N1580*'Usages industrie'!$O8*(1+'Usages industrie'!$P8)^(N$1570-$D$1570)/1000</f>
        <v>0</v>
      </c>
      <c r="O1631" s="210">
        <f>O1580*'Usages industrie'!$O8*(1+'Usages industrie'!$P8)^(O$1570-$D$1570)/1000</f>
        <v>0</v>
      </c>
      <c r="P1631" s="210">
        <f>P1580*'Usages industrie'!$O8*(1+'Usages industrie'!$P8)^(P$1570-$D$1570)/1000</f>
        <v>0</v>
      </c>
      <c r="Q1631" s="210">
        <f>Q1580*'Usages industrie'!$O8*(1+'Usages industrie'!$P8)^(Q$1570-$D$1570)/1000</f>
        <v>0</v>
      </c>
      <c r="R1631" s="210">
        <f>R1580*'Usages industrie'!$O8*(1+'Usages industrie'!$P8)^(R$1570-$D$1570)/1000</f>
        <v>0</v>
      </c>
    </row>
    <row r="1632" spans="1:18" hidden="1" outlineLevel="2" x14ac:dyDescent="0.35">
      <c r="A1632" s="209" t="str">
        <f>'Usages industrie'!A9</f>
        <v>Usage industriel n°6</v>
      </c>
      <c r="B1632" s="209" t="s">
        <v>639</v>
      </c>
      <c r="C1632" s="209"/>
      <c r="D1632" s="210">
        <f>D1581*'Usages industrie'!$O9*(1+'Usages industrie'!$P9)^(D$1570-$D$1570)/1000</f>
        <v>0</v>
      </c>
      <c r="E1632" s="210">
        <f>E1581*'Usages industrie'!$O9*(1+'Usages industrie'!$P9)^(E$1570-$D$1570)/1000</f>
        <v>0</v>
      </c>
      <c r="F1632" s="210">
        <f>F1581*'Usages industrie'!$O9*(1+'Usages industrie'!$P9)^(F$1570-$D$1570)/1000</f>
        <v>0</v>
      </c>
      <c r="G1632" s="210">
        <f>G1581*'Usages industrie'!$O9*(1+'Usages industrie'!$P9)^(G$1570-$D$1570)/1000</f>
        <v>0</v>
      </c>
      <c r="H1632" s="210">
        <f>H1581*'Usages industrie'!$O9*(1+'Usages industrie'!$P9)^(H$1570-$D$1570)/1000</f>
        <v>0</v>
      </c>
      <c r="I1632" s="210">
        <f>I1581*'Usages industrie'!$O9*(1+'Usages industrie'!$P9)^(I$1570-$D$1570)/1000</f>
        <v>0</v>
      </c>
      <c r="J1632" s="210">
        <f>J1581*'Usages industrie'!$O9*(1+'Usages industrie'!$P9)^(J$1570-$D$1570)/1000</f>
        <v>0</v>
      </c>
      <c r="K1632" s="210">
        <f>K1581*'Usages industrie'!$O9*(1+'Usages industrie'!$P9)^(K$1570-$D$1570)/1000</f>
        <v>0</v>
      </c>
      <c r="L1632" s="210">
        <f>L1581*'Usages industrie'!$O9*(1+'Usages industrie'!$P9)^(L$1570-$D$1570)/1000</f>
        <v>0</v>
      </c>
      <c r="M1632" s="210">
        <f>M1581*'Usages industrie'!$O9*(1+'Usages industrie'!$P9)^(M$1570-$D$1570)/1000</f>
        <v>0</v>
      </c>
      <c r="N1632" s="210">
        <f>N1581*'Usages industrie'!$O9*(1+'Usages industrie'!$P9)^(N$1570-$D$1570)/1000</f>
        <v>0</v>
      </c>
      <c r="O1632" s="210">
        <f>O1581*'Usages industrie'!$O9*(1+'Usages industrie'!$P9)^(O$1570-$D$1570)/1000</f>
        <v>0</v>
      </c>
      <c r="P1632" s="210">
        <f>P1581*'Usages industrie'!$O9*(1+'Usages industrie'!$P9)^(P$1570-$D$1570)/1000</f>
        <v>0</v>
      </c>
      <c r="Q1632" s="210">
        <f>Q1581*'Usages industrie'!$O9*(1+'Usages industrie'!$P9)^(Q$1570-$D$1570)/1000</f>
        <v>0</v>
      </c>
      <c r="R1632" s="210">
        <f>R1581*'Usages industrie'!$O9*(1+'Usages industrie'!$P9)^(R$1570-$D$1570)/1000</f>
        <v>0</v>
      </c>
    </row>
    <row r="1633" spans="1:18" hidden="1" outlineLevel="2" x14ac:dyDescent="0.35">
      <c r="A1633" s="209" t="str">
        <f>'Usages industrie'!A10</f>
        <v>Usage industriel n°7</v>
      </c>
      <c r="B1633" s="209" t="s">
        <v>639</v>
      </c>
      <c r="C1633" s="209"/>
      <c r="D1633" s="210">
        <f>D1582*'Usages industrie'!$O10*(1+'Usages industrie'!$P10)^(D$1570-$D$1570)/1000</f>
        <v>0</v>
      </c>
      <c r="E1633" s="210">
        <f>E1582*'Usages industrie'!$O10*(1+'Usages industrie'!$P10)^(E$1570-$D$1570)/1000</f>
        <v>0</v>
      </c>
      <c r="F1633" s="210">
        <f>F1582*'Usages industrie'!$O10*(1+'Usages industrie'!$P10)^(F$1570-$D$1570)/1000</f>
        <v>0</v>
      </c>
      <c r="G1633" s="210">
        <f>G1582*'Usages industrie'!$O10*(1+'Usages industrie'!$P10)^(G$1570-$D$1570)/1000</f>
        <v>0</v>
      </c>
      <c r="H1633" s="210">
        <f>H1582*'Usages industrie'!$O10*(1+'Usages industrie'!$P10)^(H$1570-$D$1570)/1000</f>
        <v>0</v>
      </c>
      <c r="I1633" s="210">
        <f>I1582*'Usages industrie'!$O10*(1+'Usages industrie'!$P10)^(I$1570-$D$1570)/1000</f>
        <v>0</v>
      </c>
      <c r="J1633" s="210">
        <f>J1582*'Usages industrie'!$O10*(1+'Usages industrie'!$P10)^(J$1570-$D$1570)/1000</f>
        <v>0</v>
      </c>
      <c r="K1633" s="210">
        <f>K1582*'Usages industrie'!$O10*(1+'Usages industrie'!$P10)^(K$1570-$D$1570)/1000</f>
        <v>0</v>
      </c>
      <c r="L1633" s="210">
        <f>L1582*'Usages industrie'!$O10*(1+'Usages industrie'!$P10)^(L$1570-$D$1570)/1000</f>
        <v>0</v>
      </c>
      <c r="M1633" s="210">
        <f>M1582*'Usages industrie'!$O10*(1+'Usages industrie'!$P10)^(M$1570-$D$1570)/1000</f>
        <v>0</v>
      </c>
      <c r="N1633" s="210">
        <f>N1582*'Usages industrie'!$O10*(1+'Usages industrie'!$P10)^(N$1570-$D$1570)/1000</f>
        <v>0</v>
      </c>
      <c r="O1633" s="210">
        <f>O1582*'Usages industrie'!$O10*(1+'Usages industrie'!$P10)^(O$1570-$D$1570)/1000</f>
        <v>0</v>
      </c>
      <c r="P1633" s="210">
        <f>P1582*'Usages industrie'!$O10*(1+'Usages industrie'!$P10)^(P$1570-$D$1570)/1000</f>
        <v>0</v>
      </c>
      <c r="Q1633" s="210">
        <f>Q1582*'Usages industrie'!$O10*(1+'Usages industrie'!$P10)^(Q$1570-$D$1570)/1000</f>
        <v>0</v>
      </c>
      <c r="R1633" s="210">
        <f>R1582*'Usages industrie'!$O10*(1+'Usages industrie'!$P10)^(R$1570-$D$1570)/1000</f>
        <v>0</v>
      </c>
    </row>
    <row r="1634" spans="1:18" hidden="1" outlineLevel="2" x14ac:dyDescent="0.35">
      <c r="A1634" s="209" t="str">
        <f>'Usages industrie'!A11</f>
        <v>Usage industriel n°8</v>
      </c>
      <c r="B1634" s="209" t="s">
        <v>639</v>
      </c>
      <c r="C1634" s="209"/>
      <c r="D1634" s="210">
        <f>D1583*'Usages industrie'!$O11*(1+'Usages industrie'!$P11)^(D$1570-$D$1570)/1000</f>
        <v>0</v>
      </c>
      <c r="E1634" s="210">
        <f>E1583*'Usages industrie'!$O11*(1+'Usages industrie'!$P11)^(E$1570-$D$1570)/1000</f>
        <v>0</v>
      </c>
      <c r="F1634" s="210">
        <f>F1583*'Usages industrie'!$O11*(1+'Usages industrie'!$P11)^(F$1570-$D$1570)/1000</f>
        <v>0</v>
      </c>
      <c r="G1634" s="210">
        <f>G1583*'Usages industrie'!$O11*(1+'Usages industrie'!$P11)^(G$1570-$D$1570)/1000</f>
        <v>0</v>
      </c>
      <c r="H1634" s="210">
        <f>H1583*'Usages industrie'!$O11*(1+'Usages industrie'!$P11)^(H$1570-$D$1570)/1000</f>
        <v>0</v>
      </c>
      <c r="I1634" s="210">
        <f>I1583*'Usages industrie'!$O11*(1+'Usages industrie'!$P11)^(I$1570-$D$1570)/1000</f>
        <v>0</v>
      </c>
      <c r="J1634" s="210">
        <f>J1583*'Usages industrie'!$O11*(1+'Usages industrie'!$P11)^(J$1570-$D$1570)/1000</f>
        <v>0</v>
      </c>
      <c r="K1634" s="210">
        <f>K1583*'Usages industrie'!$O11*(1+'Usages industrie'!$P11)^(K$1570-$D$1570)/1000</f>
        <v>0</v>
      </c>
      <c r="L1634" s="210">
        <f>L1583*'Usages industrie'!$O11*(1+'Usages industrie'!$P11)^(L$1570-$D$1570)/1000</f>
        <v>0</v>
      </c>
      <c r="M1634" s="210">
        <f>M1583*'Usages industrie'!$O11*(1+'Usages industrie'!$P11)^(M$1570-$D$1570)/1000</f>
        <v>0</v>
      </c>
      <c r="N1634" s="210">
        <f>N1583*'Usages industrie'!$O11*(1+'Usages industrie'!$P11)^(N$1570-$D$1570)/1000</f>
        <v>0</v>
      </c>
      <c r="O1634" s="210">
        <f>O1583*'Usages industrie'!$O11*(1+'Usages industrie'!$P11)^(O$1570-$D$1570)/1000</f>
        <v>0</v>
      </c>
      <c r="P1634" s="210">
        <f>P1583*'Usages industrie'!$O11*(1+'Usages industrie'!$P11)^(P$1570-$D$1570)/1000</f>
        <v>0</v>
      </c>
      <c r="Q1634" s="210">
        <f>Q1583*'Usages industrie'!$O11*(1+'Usages industrie'!$P11)^(Q$1570-$D$1570)/1000</f>
        <v>0</v>
      </c>
      <c r="R1634" s="210">
        <f>R1583*'Usages industrie'!$O11*(1+'Usages industrie'!$P11)^(R$1570-$D$1570)/1000</f>
        <v>0</v>
      </c>
    </row>
    <row r="1635" spans="1:18" hidden="1" outlineLevel="2" x14ac:dyDescent="0.35">
      <c r="A1635" s="209" t="str">
        <f>'Usages industrie'!A12</f>
        <v>Usage industriel n°9</v>
      </c>
      <c r="B1635" s="209" t="s">
        <v>639</v>
      </c>
      <c r="C1635" s="209"/>
      <c r="D1635" s="210">
        <f>D1584*'Usages industrie'!$O12*(1+'Usages industrie'!$P12)^(D$1570-$D$1570)/1000</f>
        <v>0</v>
      </c>
      <c r="E1635" s="210">
        <f>E1584*'Usages industrie'!$O12*(1+'Usages industrie'!$P12)^(E$1570-$D$1570)/1000</f>
        <v>0</v>
      </c>
      <c r="F1635" s="210">
        <f>F1584*'Usages industrie'!$O12*(1+'Usages industrie'!$P12)^(F$1570-$D$1570)/1000</f>
        <v>0</v>
      </c>
      <c r="G1635" s="210">
        <f>G1584*'Usages industrie'!$O12*(1+'Usages industrie'!$P12)^(G$1570-$D$1570)/1000</f>
        <v>0</v>
      </c>
      <c r="H1635" s="210">
        <f>H1584*'Usages industrie'!$O12*(1+'Usages industrie'!$P12)^(H$1570-$D$1570)/1000</f>
        <v>0</v>
      </c>
      <c r="I1635" s="210">
        <f>I1584*'Usages industrie'!$O12*(1+'Usages industrie'!$P12)^(I$1570-$D$1570)/1000</f>
        <v>0</v>
      </c>
      <c r="J1635" s="210">
        <f>J1584*'Usages industrie'!$O12*(1+'Usages industrie'!$P12)^(J$1570-$D$1570)/1000</f>
        <v>0</v>
      </c>
      <c r="K1635" s="210">
        <f>K1584*'Usages industrie'!$O12*(1+'Usages industrie'!$P12)^(K$1570-$D$1570)/1000</f>
        <v>0</v>
      </c>
      <c r="L1635" s="210">
        <f>L1584*'Usages industrie'!$O12*(1+'Usages industrie'!$P12)^(L$1570-$D$1570)/1000</f>
        <v>0</v>
      </c>
      <c r="M1635" s="210">
        <f>M1584*'Usages industrie'!$O12*(1+'Usages industrie'!$P12)^(M$1570-$D$1570)/1000</f>
        <v>0</v>
      </c>
      <c r="N1635" s="210">
        <f>N1584*'Usages industrie'!$O12*(1+'Usages industrie'!$P12)^(N$1570-$D$1570)/1000</f>
        <v>0</v>
      </c>
      <c r="O1635" s="210">
        <f>O1584*'Usages industrie'!$O12*(1+'Usages industrie'!$P12)^(O$1570-$D$1570)/1000</f>
        <v>0</v>
      </c>
      <c r="P1635" s="210">
        <f>P1584*'Usages industrie'!$O12*(1+'Usages industrie'!$P12)^(P$1570-$D$1570)/1000</f>
        <v>0</v>
      </c>
      <c r="Q1635" s="210">
        <f>Q1584*'Usages industrie'!$O12*(1+'Usages industrie'!$P12)^(Q$1570-$D$1570)/1000</f>
        <v>0</v>
      </c>
      <c r="R1635" s="210">
        <f>R1584*'Usages industrie'!$O12*(1+'Usages industrie'!$P12)^(R$1570-$D$1570)/1000</f>
        <v>0</v>
      </c>
    </row>
    <row r="1636" spans="1:18" hidden="1" outlineLevel="2" x14ac:dyDescent="0.35">
      <c r="A1636" s="209" t="str">
        <f>'Usages industrie'!A13</f>
        <v>Usage industriel n°10</v>
      </c>
      <c r="B1636" s="209" t="s">
        <v>639</v>
      </c>
      <c r="C1636" s="209"/>
      <c r="D1636" s="210">
        <f>D1585*'Usages industrie'!$O13*(1+'Usages industrie'!$P13)^(D$1570-$D$1570)/1000</f>
        <v>0</v>
      </c>
      <c r="E1636" s="210">
        <f>E1585*'Usages industrie'!$O13*(1+'Usages industrie'!$P13)^(E$1570-$D$1570)/1000</f>
        <v>0</v>
      </c>
      <c r="F1636" s="210">
        <f>F1585*'Usages industrie'!$O13*(1+'Usages industrie'!$P13)^(F$1570-$D$1570)/1000</f>
        <v>0</v>
      </c>
      <c r="G1636" s="210">
        <f>G1585*'Usages industrie'!$O13*(1+'Usages industrie'!$P13)^(G$1570-$D$1570)/1000</f>
        <v>0</v>
      </c>
      <c r="H1636" s="210">
        <f>H1585*'Usages industrie'!$O13*(1+'Usages industrie'!$P13)^(H$1570-$D$1570)/1000</f>
        <v>0</v>
      </c>
      <c r="I1636" s="210">
        <f>I1585*'Usages industrie'!$O13*(1+'Usages industrie'!$P13)^(I$1570-$D$1570)/1000</f>
        <v>0</v>
      </c>
      <c r="J1636" s="210">
        <f>J1585*'Usages industrie'!$O13*(1+'Usages industrie'!$P13)^(J$1570-$D$1570)/1000</f>
        <v>0</v>
      </c>
      <c r="K1636" s="210">
        <f>K1585*'Usages industrie'!$O13*(1+'Usages industrie'!$P13)^(K$1570-$D$1570)/1000</f>
        <v>0</v>
      </c>
      <c r="L1636" s="210">
        <f>L1585*'Usages industrie'!$O13*(1+'Usages industrie'!$P13)^(L$1570-$D$1570)/1000</f>
        <v>0</v>
      </c>
      <c r="M1636" s="210">
        <f>M1585*'Usages industrie'!$O13*(1+'Usages industrie'!$P13)^(M$1570-$D$1570)/1000</f>
        <v>0</v>
      </c>
      <c r="N1636" s="210">
        <f>N1585*'Usages industrie'!$O13*(1+'Usages industrie'!$P13)^(N$1570-$D$1570)/1000</f>
        <v>0</v>
      </c>
      <c r="O1636" s="210">
        <f>O1585*'Usages industrie'!$O13*(1+'Usages industrie'!$P13)^(O$1570-$D$1570)/1000</f>
        <v>0</v>
      </c>
      <c r="P1636" s="210">
        <f>P1585*'Usages industrie'!$O13*(1+'Usages industrie'!$P13)^(P$1570-$D$1570)/1000</f>
        <v>0</v>
      </c>
      <c r="Q1636" s="210">
        <f>Q1585*'Usages industrie'!$O13*(1+'Usages industrie'!$P13)^(Q$1570-$D$1570)/1000</f>
        <v>0</v>
      </c>
      <c r="R1636" s="210">
        <f>R1585*'Usages industrie'!$O13*(1+'Usages industrie'!$P13)^(R$1570-$D$1570)/1000</f>
        <v>0</v>
      </c>
    </row>
    <row r="1637" spans="1:18" hidden="1" outlineLevel="2" x14ac:dyDescent="0.35">
      <c r="A1637" s="209" t="str">
        <f>'Usages industrie'!A14</f>
        <v>Usage industriel n°11</v>
      </c>
      <c r="B1637" s="209" t="s">
        <v>639</v>
      </c>
      <c r="C1637" s="209"/>
      <c r="D1637" s="210">
        <f>D1586*'Usages industrie'!$O14*(1+'Usages industrie'!$P14)^(D$1570-$D$1570)/1000</f>
        <v>0</v>
      </c>
      <c r="E1637" s="210">
        <f>E1586*'Usages industrie'!$O14*(1+'Usages industrie'!$P14)^(E$1570-$D$1570)/1000</f>
        <v>0</v>
      </c>
      <c r="F1637" s="210">
        <f>F1586*'Usages industrie'!$O14*(1+'Usages industrie'!$P14)^(F$1570-$D$1570)/1000</f>
        <v>0</v>
      </c>
      <c r="G1637" s="210">
        <f>G1586*'Usages industrie'!$O14*(1+'Usages industrie'!$P14)^(G$1570-$D$1570)/1000</f>
        <v>0</v>
      </c>
      <c r="H1637" s="210">
        <f>H1586*'Usages industrie'!$O14*(1+'Usages industrie'!$P14)^(H$1570-$D$1570)/1000</f>
        <v>0</v>
      </c>
      <c r="I1637" s="210">
        <f>I1586*'Usages industrie'!$O14*(1+'Usages industrie'!$P14)^(I$1570-$D$1570)/1000</f>
        <v>0</v>
      </c>
      <c r="J1637" s="210">
        <f>J1586*'Usages industrie'!$O14*(1+'Usages industrie'!$P14)^(J$1570-$D$1570)/1000</f>
        <v>0</v>
      </c>
      <c r="K1637" s="210">
        <f>K1586*'Usages industrie'!$O14*(1+'Usages industrie'!$P14)^(K$1570-$D$1570)/1000</f>
        <v>0</v>
      </c>
      <c r="L1637" s="210">
        <f>L1586*'Usages industrie'!$O14*(1+'Usages industrie'!$P14)^(L$1570-$D$1570)/1000</f>
        <v>0</v>
      </c>
      <c r="M1637" s="210">
        <f>M1586*'Usages industrie'!$O14*(1+'Usages industrie'!$P14)^(M$1570-$D$1570)/1000</f>
        <v>0</v>
      </c>
      <c r="N1637" s="210">
        <f>N1586*'Usages industrie'!$O14*(1+'Usages industrie'!$P14)^(N$1570-$D$1570)/1000</f>
        <v>0</v>
      </c>
      <c r="O1637" s="210">
        <f>O1586*'Usages industrie'!$O14*(1+'Usages industrie'!$P14)^(O$1570-$D$1570)/1000</f>
        <v>0</v>
      </c>
      <c r="P1637" s="210">
        <f>P1586*'Usages industrie'!$O14*(1+'Usages industrie'!$P14)^(P$1570-$D$1570)/1000</f>
        <v>0</v>
      </c>
      <c r="Q1637" s="210">
        <f>Q1586*'Usages industrie'!$O14*(1+'Usages industrie'!$P14)^(Q$1570-$D$1570)/1000</f>
        <v>0</v>
      </c>
      <c r="R1637" s="210">
        <f>R1586*'Usages industrie'!$O14*(1+'Usages industrie'!$P14)^(R$1570-$D$1570)/1000</f>
        <v>0</v>
      </c>
    </row>
    <row r="1638" spans="1:18" hidden="1" outlineLevel="2" x14ac:dyDescent="0.35">
      <c r="A1638" s="209" t="str">
        <f>'Usages industrie'!A15</f>
        <v>Usage industriel n°12</v>
      </c>
      <c r="B1638" s="209" t="s">
        <v>639</v>
      </c>
      <c r="C1638" s="209"/>
      <c r="D1638" s="210">
        <f>D1587*'Usages industrie'!$O15*(1+'Usages industrie'!$P15)^(D$1570-$D$1570)/1000</f>
        <v>0</v>
      </c>
      <c r="E1638" s="210">
        <f>E1587*'Usages industrie'!$O15*(1+'Usages industrie'!$P15)^(E$1570-$D$1570)/1000</f>
        <v>0</v>
      </c>
      <c r="F1638" s="210">
        <f>F1587*'Usages industrie'!$O15*(1+'Usages industrie'!$P15)^(F$1570-$D$1570)/1000</f>
        <v>0</v>
      </c>
      <c r="G1638" s="210">
        <f>G1587*'Usages industrie'!$O15*(1+'Usages industrie'!$P15)^(G$1570-$D$1570)/1000</f>
        <v>0</v>
      </c>
      <c r="H1638" s="210">
        <f>H1587*'Usages industrie'!$O15*(1+'Usages industrie'!$P15)^(H$1570-$D$1570)/1000</f>
        <v>0</v>
      </c>
      <c r="I1638" s="210">
        <f>I1587*'Usages industrie'!$O15*(1+'Usages industrie'!$P15)^(I$1570-$D$1570)/1000</f>
        <v>0</v>
      </c>
      <c r="J1638" s="210">
        <f>J1587*'Usages industrie'!$O15*(1+'Usages industrie'!$P15)^(J$1570-$D$1570)/1000</f>
        <v>0</v>
      </c>
      <c r="K1638" s="210">
        <f>K1587*'Usages industrie'!$O15*(1+'Usages industrie'!$P15)^(K$1570-$D$1570)/1000</f>
        <v>0</v>
      </c>
      <c r="L1638" s="210">
        <f>L1587*'Usages industrie'!$O15*(1+'Usages industrie'!$P15)^(L$1570-$D$1570)/1000</f>
        <v>0</v>
      </c>
      <c r="M1638" s="210">
        <f>M1587*'Usages industrie'!$O15*(1+'Usages industrie'!$P15)^(M$1570-$D$1570)/1000</f>
        <v>0</v>
      </c>
      <c r="N1638" s="210">
        <f>N1587*'Usages industrie'!$O15*(1+'Usages industrie'!$P15)^(N$1570-$D$1570)/1000</f>
        <v>0</v>
      </c>
      <c r="O1638" s="210">
        <f>O1587*'Usages industrie'!$O15*(1+'Usages industrie'!$P15)^(O$1570-$D$1570)/1000</f>
        <v>0</v>
      </c>
      <c r="P1638" s="210">
        <f>P1587*'Usages industrie'!$O15*(1+'Usages industrie'!$P15)^(P$1570-$D$1570)/1000</f>
        <v>0</v>
      </c>
      <c r="Q1638" s="210">
        <f>Q1587*'Usages industrie'!$O15*(1+'Usages industrie'!$P15)^(Q$1570-$D$1570)/1000</f>
        <v>0</v>
      </c>
      <c r="R1638" s="210">
        <f>R1587*'Usages industrie'!$O15*(1+'Usages industrie'!$P15)^(R$1570-$D$1570)/1000</f>
        <v>0</v>
      </c>
    </row>
    <row r="1639" spans="1:18" hidden="1" outlineLevel="2" x14ac:dyDescent="0.35">
      <c r="A1639" s="209" t="str">
        <f>'Usages industrie'!A16</f>
        <v>Usage industriel n°13</v>
      </c>
      <c r="B1639" s="209" t="s">
        <v>639</v>
      </c>
      <c r="C1639" s="209"/>
      <c r="D1639" s="210">
        <f>D1588*'Usages industrie'!$O16*(1+'Usages industrie'!$P16)^(D$1570-$D$1570)/1000</f>
        <v>0</v>
      </c>
      <c r="E1639" s="210">
        <f>E1588*'Usages industrie'!$O16*(1+'Usages industrie'!$P16)^(E$1570-$D$1570)/1000</f>
        <v>0</v>
      </c>
      <c r="F1639" s="210">
        <f>F1588*'Usages industrie'!$O16*(1+'Usages industrie'!$P16)^(F$1570-$D$1570)/1000</f>
        <v>0</v>
      </c>
      <c r="G1639" s="210">
        <f>G1588*'Usages industrie'!$O16*(1+'Usages industrie'!$P16)^(G$1570-$D$1570)/1000</f>
        <v>0</v>
      </c>
      <c r="H1639" s="210">
        <f>H1588*'Usages industrie'!$O16*(1+'Usages industrie'!$P16)^(H$1570-$D$1570)/1000</f>
        <v>0</v>
      </c>
      <c r="I1639" s="210">
        <f>I1588*'Usages industrie'!$O16*(1+'Usages industrie'!$P16)^(I$1570-$D$1570)/1000</f>
        <v>0</v>
      </c>
      <c r="J1639" s="210">
        <f>J1588*'Usages industrie'!$O16*(1+'Usages industrie'!$P16)^(J$1570-$D$1570)/1000</f>
        <v>0</v>
      </c>
      <c r="K1639" s="210">
        <f>K1588*'Usages industrie'!$O16*(1+'Usages industrie'!$P16)^(K$1570-$D$1570)/1000</f>
        <v>0</v>
      </c>
      <c r="L1639" s="210">
        <f>L1588*'Usages industrie'!$O16*(1+'Usages industrie'!$P16)^(L$1570-$D$1570)/1000</f>
        <v>0</v>
      </c>
      <c r="M1639" s="210">
        <f>M1588*'Usages industrie'!$O16*(1+'Usages industrie'!$P16)^(M$1570-$D$1570)/1000</f>
        <v>0</v>
      </c>
      <c r="N1639" s="210">
        <f>N1588*'Usages industrie'!$O16*(1+'Usages industrie'!$P16)^(N$1570-$D$1570)/1000</f>
        <v>0</v>
      </c>
      <c r="O1639" s="210">
        <f>O1588*'Usages industrie'!$O16*(1+'Usages industrie'!$P16)^(O$1570-$D$1570)/1000</f>
        <v>0</v>
      </c>
      <c r="P1639" s="210">
        <f>P1588*'Usages industrie'!$O16*(1+'Usages industrie'!$P16)^(P$1570-$D$1570)/1000</f>
        <v>0</v>
      </c>
      <c r="Q1639" s="210">
        <f>Q1588*'Usages industrie'!$O16*(1+'Usages industrie'!$P16)^(Q$1570-$D$1570)/1000</f>
        <v>0</v>
      </c>
      <c r="R1639" s="210">
        <f>R1588*'Usages industrie'!$O16*(1+'Usages industrie'!$P16)^(R$1570-$D$1570)/1000</f>
        <v>0</v>
      </c>
    </row>
    <row r="1640" spans="1:18" hidden="1" outlineLevel="2" x14ac:dyDescent="0.35">
      <c r="A1640" s="209" t="str">
        <f>'Usages industrie'!A17</f>
        <v>Usage industriel n°14</v>
      </c>
      <c r="B1640" s="209" t="s">
        <v>639</v>
      </c>
      <c r="C1640" s="209"/>
      <c r="D1640" s="210">
        <f>D1589*'Usages industrie'!$O17*(1+'Usages industrie'!$P17)^(D$1570-$D$1570)/1000</f>
        <v>0</v>
      </c>
      <c r="E1640" s="210">
        <f>E1589*'Usages industrie'!$O17*(1+'Usages industrie'!$P17)^(E$1570-$D$1570)/1000</f>
        <v>0</v>
      </c>
      <c r="F1640" s="210">
        <f>F1589*'Usages industrie'!$O17*(1+'Usages industrie'!$P17)^(F$1570-$D$1570)/1000</f>
        <v>0</v>
      </c>
      <c r="G1640" s="210">
        <f>G1589*'Usages industrie'!$O17*(1+'Usages industrie'!$P17)^(G$1570-$D$1570)/1000</f>
        <v>0</v>
      </c>
      <c r="H1640" s="210">
        <f>H1589*'Usages industrie'!$O17*(1+'Usages industrie'!$P17)^(H$1570-$D$1570)/1000</f>
        <v>0</v>
      </c>
      <c r="I1640" s="210">
        <f>I1589*'Usages industrie'!$O17*(1+'Usages industrie'!$P17)^(I$1570-$D$1570)/1000</f>
        <v>0</v>
      </c>
      <c r="J1640" s="210">
        <f>J1589*'Usages industrie'!$O17*(1+'Usages industrie'!$P17)^(J$1570-$D$1570)/1000</f>
        <v>0</v>
      </c>
      <c r="K1640" s="210">
        <f>K1589*'Usages industrie'!$O17*(1+'Usages industrie'!$P17)^(K$1570-$D$1570)/1000</f>
        <v>0</v>
      </c>
      <c r="L1640" s="210">
        <f>L1589*'Usages industrie'!$O17*(1+'Usages industrie'!$P17)^(L$1570-$D$1570)/1000</f>
        <v>0</v>
      </c>
      <c r="M1640" s="210">
        <f>M1589*'Usages industrie'!$O17*(1+'Usages industrie'!$P17)^(M$1570-$D$1570)/1000</f>
        <v>0</v>
      </c>
      <c r="N1640" s="210">
        <f>N1589*'Usages industrie'!$O17*(1+'Usages industrie'!$P17)^(N$1570-$D$1570)/1000</f>
        <v>0</v>
      </c>
      <c r="O1640" s="210">
        <f>O1589*'Usages industrie'!$O17*(1+'Usages industrie'!$P17)^(O$1570-$D$1570)/1000</f>
        <v>0</v>
      </c>
      <c r="P1640" s="210">
        <f>P1589*'Usages industrie'!$O17*(1+'Usages industrie'!$P17)^(P$1570-$D$1570)/1000</f>
        <v>0</v>
      </c>
      <c r="Q1640" s="210">
        <f>Q1589*'Usages industrie'!$O17*(1+'Usages industrie'!$P17)^(Q$1570-$D$1570)/1000</f>
        <v>0</v>
      </c>
      <c r="R1640" s="210">
        <f>R1589*'Usages industrie'!$O17*(1+'Usages industrie'!$P17)^(R$1570-$D$1570)/1000</f>
        <v>0</v>
      </c>
    </row>
    <row r="1641" spans="1:18" hidden="1" outlineLevel="2" x14ac:dyDescent="0.35">
      <c r="A1641" s="209" t="str">
        <f>'Usages industrie'!A18</f>
        <v>Usage industriel n°15</v>
      </c>
      <c r="B1641" s="209" t="s">
        <v>639</v>
      </c>
      <c r="C1641" s="209"/>
      <c r="D1641" s="210">
        <f>D1590*'Usages industrie'!$O18*(1+'Usages industrie'!$P18)^(D$1570-$D$1570)/1000</f>
        <v>0</v>
      </c>
      <c r="E1641" s="210">
        <f>E1590*'Usages industrie'!$O18*(1+'Usages industrie'!$P18)^(E$1570-$D$1570)/1000</f>
        <v>0</v>
      </c>
      <c r="F1641" s="210">
        <f>F1590*'Usages industrie'!$O18*(1+'Usages industrie'!$P18)^(F$1570-$D$1570)/1000</f>
        <v>0</v>
      </c>
      <c r="G1641" s="210">
        <f>G1590*'Usages industrie'!$O18*(1+'Usages industrie'!$P18)^(G$1570-$D$1570)/1000</f>
        <v>0</v>
      </c>
      <c r="H1641" s="210">
        <f>H1590*'Usages industrie'!$O18*(1+'Usages industrie'!$P18)^(H$1570-$D$1570)/1000</f>
        <v>0</v>
      </c>
      <c r="I1641" s="210">
        <f>I1590*'Usages industrie'!$O18*(1+'Usages industrie'!$P18)^(I$1570-$D$1570)/1000</f>
        <v>0</v>
      </c>
      <c r="J1641" s="210">
        <f>J1590*'Usages industrie'!$O18*(1+'Usages industrie'!$P18)^(J$1570-$D$1570)/1000</f>
        <v>0</v>
      </c>
      <c r="K1641" s="210">
        <f>K1590*'Usages industrie'!$O18*(1+'Usages industrie'!$P18)^(K$1570-$D$1570)/1000</f>
        <v>0</v>
      </c>
      <c r="L1641" s="210">
        <f>L1590*'Usages industrie'!$O18*(1+'Usages industrie'!$P18)^(L$1570-$D$1570)/1000</f>
        <v>0</v>
      </c>
      <c r="M1641" s="210">
        <f>M1590*'Usages industrie'!$O18*(1+'Usages industrie'!$P18)^(M$1570-$D$1570)/1000</f>
        <v>0</v>
      </c>
      <c r="N1641" s="210">
        <f>N1590*'Usages industrie'!$O18*(1+'Usages industrie'!$P18)^(N$1570-$D$1570)/1000</f>
        <v>0</v>
      </c>
      <c r="O1641" s="210">
        <f>O1590*'Usages industrie'!$O18*(1+'Usages industrie'!$P18)^(O$1570-$D$1570)/1000</f>
        <v>0</v>
      </c>
      <c r="P1641" s="210">
        <f>P1590*'Usages industrie'!$O18*(1+'Usages industrie'!$P18)^(P$1570-$D$1570)/1000</f>
        <v>0</v>
      </c>
      <c r="Q1641" s="210">
        <f>Q1590*'Usages industrie'!$O18*(1+'Usages industrie'!$P18)^(Q$1570-$D$1570)/1000</f>
        <v>0</v>
      </c>
      <c r="R1641" s="210">
        <f>R1590*'Usages industrie'!$O18*(1+'Usages industrie'!$P18)^(R$1570-$D$1570)/1000</f>
        <v>0</v>
      </c>
    </row>
    <row r="1642" spans="1:18" hidden="1" outlineLevel="2" x14ac:dyDescent="0.35">
      <c r="A1642" s="209" t="str">
        <f>'Usages industrie'!A19</f>
        <v>Usage industriel n°16</v>
      </c>
      <c r="B1642" s="209" t="s">
        <v>639</v>
      </c>
      <c r="C1642" s="209"/>
      <c r="D1642" s="210">
        <f>D1591*'Usages industrie'!$O19*(1+'Usages industrie'!$P19)^(D$1570-$D$1570)/1000</f>
        <v>0</v>
      </c>
      <c r="E1642" s="210">
        <f>E1591*'Usages industrie'!$O19*(1+'Usages industrie'!$P19)^(E$1570-$D$1570)/1000</f>
        <v>0</v>
      </c>
      <c r="F1642" s="210">
        <f>F1591*'Usages industrie'!$O19*(1+'Usages industrie'!$P19)^(F$1570-$D$1570)/1000</f>
        <v>0</v>
      </c>
      <c r="G1642" s="210">
        <f>G1591*'Usages industrie'!$O19*(1+'Usages industrie'!$P19)^(G$1570-$D$1570)/1000</f>
        <v>0</v>
      </c>
      <c r="H1642" s="210">
        <f>H1591*'Usages industrie'!$O19*(1+'Usages industrie'!$P19)^(H$1570-$D$1570)/1000</f>
        <v>0</v>
      </c>
      <c r="I1642" s="210">
        <f>I1591*'Usages industrie'!$O19*(1+'Usages industrie'!$P19)^(I$1570-$D$1570)/1000</f>
        <v>0</v>
      </c>
      <c r="J1642" s="210">
        <f>J1591*'Usages industrie'!$O19*(1+'Usages industrie'!$P19)^(J$1570-$D$1570)/1000</f>
        <v>0</v>
      </c>
      <c r="K1642" s="210">
        <f>K1591*'Usages industrie'!$O19*(1+'Usages industrie'!$P19)^(K$1570-$D$1570)/1000</f>
        <v>0</v>
      </c>
      <c r="L1642" s="210">
        <f>L1591*'Usages industrie'!$O19*(1+'Usages industrie'!$P19)^(L$1570-$D$1570)/1000</f>
        <v>0</v>
      </c>
      <c r="M1642" s="210">
        <f>M1591*'Usages industrie'!$O19*(1+'Usages industrie'!$P19)^(M$1570-$D$1570)/1000</f>
        <v>0</v>
      </c>
      <c r="N1642" s="210">
        <f>N1591*'Usages industrie'!$O19*(1+'Usages industrie'!$P19)^(N$1570-$D$1570)/1000</f>
        <v>0</v>
      </c>
      <c r="O1642" s="210">
        <f>O1591*'Usages industrie'!$O19*(1+'Usages industrie'!$P19)^(O$1570-$D$1570)/1000</f>
        <v>0</v>
      </c>
      <c r="P1642" s="210">
        <f>P1591*'Usages industrie'!$O19*(1+'Usages industrie'!$P19)^(P$1570-$D$1570)/1000</f>
        <v>0</v>
      </c>
      <c r="Q1642" s="210">
        <f>Q1591*'Usages industrie'!$O19*(1+'Usages industrie'!$P19)^(Q$1570-$D$1570)/1000</f>
        <v>0</v>
      </c>
      <c r="R1642" s="210">
        <f>R1591*'Usages industrie'!$O19*(1+'Usages industrie'!$P19)^(R$1570-$D$1570)/1000</f>
        <v>0</v>
      </c>
    </row>
    <row r="1643" spans="1:18" hidden="1" outlineLevel="2" x14ac:dyDescent="0.35">
      <c r="A1643" s="209" t="str">
        <f>'Usages industrie'!A20</f>
        <v>Usage industriel n°17</v>
      </c>
      <c r="B1643" s="209" t="s">
        <v>639</v>
      </c>
      <c r="C1643" s="209"/>
      <c r="D1643" s="210">
        <f>D1592*'Usages industrie'!$O20*(1+'Usages industrie'!$P20)^(D$1570-$D$1570)/1000</f>
        <v>0</v>
      </c>
      <c r="E1643" s="210">
        <f>E1592*'Usages industrie'!$O20*(1+'Usages industrie'!$P20)^(E$1570-$D$1570)/1000</f>
        <v>0</v>
      </c>
      <c r="F1643" s="210">
        <f>F1592*'Usages industrie'!$O20*(1+'Usages industrie'!$P20)^(F$1570-$D$1570)/1000</f>
        <v>0</v>
      </c>
      <c r="G1643" s="210">
        <f>G1592*'Usages industrie'!$O20*(1+'Usages industrie'!$P20)^(G$1570-$D$1570)/1000</f>
        <v>0</v>
      </c>
      <c r="H1643" s="210">
        <f>H1592*'Usages industrie'!$O20*(1+'Usages industrie'!$P20)^(H$1570-$D$1570)/1000</f>
        <v>0</v>
      </c>
      <c r="I1643" s="210">
        <f>I1592*'Usages industrie'!$O20*(1+'Usages industrie'!$P20)^(I$1570-$D$1570)/1000</f>
        <v>0</v>
      </c>
      <c r="J1643" s="210">
        <f>J1592*'Usages industrie'!$O20*(1+'Usages industrie'!$P20)^(J$1570-$D$1570)/1000</f>
        <v>0</v>
      </c>
      <c r="K1643" s="210">
        <f>K1592*'Usages industrie'!$O20*(1+'Usages industrie'!$P20)^(K$1570-$D$1570)/1000</f>
        <v>0</v>
      </c>
      <c r="L1643" s="210">
        <f>L1592*'Usages industrie'!$O20*(1+'Usages industrie'!$P20)^(L$1570-$D$1570)/1000</f>
        <v>0</v>
      </c>
      <c r="M1643" s="210">
        <f>M1592*'Usages industrie'!$O20*(1+'Usages industrie'!$P20)^(M$1570-$D$1570)/1000</f>
        <v>0</v>
      </c>
      <c r="N1643" s="210">
        <f>N1592*'Usages industrie'!$O20*(1+'Usages industrie'!$P20)^(N$1570-$D$1570)/1000</f>
        <v>0</v>
      </c>
      <c r="O1643" s="210">
        <f>O1592*'Usages industrie'!$O20*(1+'Usages industrie'!$P20)^(O$1570-$D$1570)/1000</f>
        <v>0</v>
      </c>
      <c r="P1643" s="210">
        <f>P1592*'Usages industrie'!$O20*(1+'Usages industrie'!$P20)^(P$1570-$D$1570)/1000</f>
        <v>0</v>
      </c>
      <c r="Q1643" s="210">
        <f>Q1592*'Usages industrie'!$O20*(1+'Usages industrie'!$P20)^(Q$1570-$D$1570)/1000</f>
        <v>0</v>
      </c>
      <c r="R1643" s="210">
        <f>R1592*'Usages industrie'!$O20*(1+'Usages industrie'!$P20)^(R$1570-$D$1570)/1000</f>
        <v>0</v>
      </c>
    </row>
    <row r="1644" spans="1:18" hidden="1" outlineLevel="2" x14ac:dyDescent="0.35">
      <c r="A1644" s="209" t="str">
        <f>'Usages industrie'!A21</f>
        <v>Usage industriel n°18</v>
      </c>
      <c r="B1644" s="209" t="s">
        <v>639</v>
      </c>
      <c r="C1644" s="209"/>
      <c r="D1644" s="210">
        <f>D1593*'Usages industrie'!$O21*(1+'Usages industrie'!$P21)^(D$1570-$D$1570)/1000</f>
        <v>0</v>
      </c>
      <c r="E1644" s="210">
        <f>E1593*'Usages industrie'!$O21*(1+'Usages industrie'!$P21)^(E$1570-$D$1570)/1000</f>
        <v>0</v>
      </c>
      <c r="F1644" s="210">
        <f>F1593*'Usages industrie'!$O21*(1+'Usages industrie'!$P21)^(F$1570-$D$1570)/1000</f>
        <v>0</v>
      </c>
      <c r="G1644" s="210">
        <f>G1593*'Usages industrie'!$O21*(1+'Usages industrie'!$P21)^(G$1570-$D$1570)/1000</f>
        <v>0</v>
      </c>
      <c r="H1644" s="210">
        <f>H1593*'Usages industrie'!$O21*(1+'Usages industrie'!$P21)^(H$1570-$D$1570)/1000</f>
        <v>0</v>
      </c>
      <c r="I1644" s="210">
        <f>I1593*'Usages industrie'!$O21*(1+'Usages industrie'!$P21)^(I$1570-$D$1570)/1000</f>
        <v>0</v>
      </c>
      <c r="J1644" s="210">
        <f>J1593*'Usages industrie'!$O21*(1+'Usages industrie'!$P21)^(J$1570-$D$1570)/1000</f>
        <v>0</v>
      </c>
      <c r="K1644" s="210">
        <f>K1593*'Usages industrie'!$O21*(1+'Usages industrie'!$P21)^(K$1570-$D$1570)/1000</f>
        <v>0</v>
      </c>
      <c r="L1644" s="210">
        <f>L1593*'Usages industrie'!$O21*(1+'Usages industrie'!$P21)^(L$1570-$D$1570)/1000</f>
        <v>0</v>
      </c>
      <c r="M1644" s="210">
        <f>M1593*'Usages industrie'!$O21*(1+'Usages industrie'!$P21)^(M$1570-$D$1570)/1000</f>
        <v>0</v>
      </c>
      <c r="N1644" s="210">
        <f>N1593*'Usages industrie'!$O21*(1+'Usages industrie'!$P21)^(N$1570-$D$1570)/1000</f>
        <v>0</v>
      </c>
      <c r="O1644" s="210">
        <f>O1593*'Usages industrie'!$O21*(1+'Usages industrie'!$P21)^(O$1570-$D$1570)/1000</f>
        <v>0</v>
      </c>
      <c r="P1644" s="210">
        <f>P1593*'Usages industrie'!$O21*(1+'Usages industrie'!$P21)^(P$1570-$D$1570)/1000</f>
        <v>0</v>
      </c>
      <c r="Q1644" s="210">
        <f>Q1593*'Usages industrie'!$O21*(1+'Usages industrie'!$P21)^(Q$1570-$D$1570)/1000</f>
        <v>0</v>
      </c>
      <c r="R1644" s="210">
        <f>R1593*'Usages industrie'!$O21*(1+'Usages industrie'!$P21)^(R$1570-$D$1570)/1000</f>
        <v>0</v>
      </c>
    </row>
    <row r="1645" spans="1:18" hidden="1" outlineLevel="2" x14ac:dyDescent="0.35">
      <c r="A1645" s="209" t="str">
        <f>'Usages industrie'!A22</f>
        <v>Usage industriel n°19</v>
      </c>
      <c r="B1645" s="209" t="s">
        <v>639</v>
      </c>
      <c r="C1645" s="209"/>
      <c r="D1645" s="210">
        <f>D1594*'Usages industrie'!$O22*(1+'Usages industrie'!$P22)^(D$1570-$D$1570)/1000</f>
        <v>0</v>
      </c>
      <c r="E1645" s="210">
        <f>E1594*'Usages industrie'!$O22*(1+'Usages industrie'!$P22)^(E$1570-$D$1570)/1000</f>
        <v>0</v>
      </c>
      <c r="F1645" s="210">
        <f>F1594*'Usages industrie'!$O22*(1+'Usages industrie'!$P22)^(F$1570-$D$1570)/1000</f>
        <v>0</v>
      </c>
      <c r="G1645" s="210">
        <f>G1594*'Usages industrie'!$O22*(1+'Usages industrie'!$P22)^(G$1570-$D$1570)/1000</f>
        <v>0</v>
      </c>
      <c r="H1645" s="210">
        <f>H1594*'Usages industrie'!$O22*(1+'Usages industrie'!$P22)^(H$1570-$D$1570)/1000</f>
        <v>0</v>
      </c>
      <c r="I1645" s="210">
        <f>I1594*'Usages industrie'!$O22*(1+'Usages industrie'!$P22)^(I$1570-$D$1570)/1000</f>
        <v>0</v>
      </c>
      <c r="J1645" s="210">
        <f>J1594*'Usages industrie'!$O22*(1+'Usages industrie'!$P22)^(J$1570-$D$1570)/1000</f>
        <v>0</v>
      </c>
      <c r="K1645" s="210">
        <f>K1594*'Usages industrie'!$O22*(1+'Usages industrie'!$P22)^(K$1570-$D$1570)/1000</f>
        <v>0</v>
      </c>
      <c r="L1645" s="210">
        <f>L1594*'Usages industrie'!$O22*(1+'Usages industrie'!$P22)^(L$1570-$D$1570)/1000</f>
        <v>0</v>
      </c>
      <c r="M1645" s="210">
        <f>M1594*'Usages industrie'!$O22*(1+'Usages industrie'!$P22)^(M$1570-$D$1570)/1000</f>
        <v>0</v>
      </c>
      <c r="N1645" s="210">
        <f>N1594*'Usages industrie'!$O22*(1+'Usages industrie'!$P22)^(N$1570-$D$1570)/1000</f>
        <v>0</v>
      </c>
      <c r="O1645" s="210">
        <f>O1594*'Usages industrie'!$O22*(1+'Usages industrie'!$P22)^(O$1570-$D$1570)/1000</f>
        <v>0</v>
      </c>
      <c r="P1645" s="210">
        <f>P1594*'Usages industrie'!$O22*(1+'Usages industrie'!$P22)^(P$1570-$D$1570)/1000</f>
        <v>0</v>
      </c>
      <c r="Q1645" s="210">
        <f>Q1594*'Usages industrie'!$O22*(1+'Usages industrie'!$P22)^(Q$1570-$D$1570)/1000</f>
        <v>0</v>
      </c>
      <c r="R1645" s="210">
        <f>R1594*'Usages industrie'!$O22*(1+'Usages industrie'!$P22)^(R$1570-$D$1570)/1000</f>
        <v>0</v>
      </c>
    </row>
    <row r="1646" spans="1:18" hidden="1" outlineLevel="2" x14ac:dyDescent="0.35">
      <c r="A1646" s="209" t="str">
        <f>'Usages industrie'!A23</f>
        <v>Usage industriel n°20</v>
      </c>
      <c r="B1646" s="209" t="s">
        <v>639</v>
      </c>
      <c r="C1646" s="209"/>
      <c r="D1646" s="210">
        <f>D1595*'Usages industrie'!$O23*(1+'Usages industrie'!$P23)^(D$1570-$D$1570)/1000</f>
        <v>0</v>
      </c>
      <c r="E1646" s="210">
        <f>E1595*'Usages industrie'!$O23*(1+'Usages industrie'!$P23)^(E$1570-$D$1570)/1000</f>
        <v>0</v>
      </c>
      <c r="F1646" s="210">
        <f>F1595*'Usages industrie'!$O23*(1+'Usages industrie'!$P23)^(F$1570-$D$1570)/1000</f>
        <v>0</v>
      </c>
      <c r="G1646" s="210">
        <f>G1595*'Usages industrie'!$O23*(1+'Usages industrie'!$P23)^(G$1570-$D$1570)/1000</f>
        <v>0</v>
      </c>
      <c r="H1646" s="210">
        <f>H1595*'Usages industrie'!$O23*(1+'Usages industrie'!$P23)^(H$1570-$D$1570)/1000</f>
        <v>0</v>
      </c>
      <c r="I1646" s="210">
        <f>I1595*'Usages industrie'!$O23*(1+'Usages industrie'!$P23)^(I$1570-$D$1570)/1000</f>
        <v>0</v>
      </c>
      <c r="J1646" s="210">
        <f>J1595*'Usages industrie'!$O23*(1+'Usages industrie'!$P23)^(J$1570-$D$1570)/1000</f>
        <v>0</v>
      </c>
      <c r="K1646" s="210">
        <f>K1595*'Usages industrie'!$O23*(1+'Usages industrie'!$P23)^(K$1570-$D$1570)/1000</f>
        <v>0</v>
      </c>
      <c r="L1646" s="210">
        <f>L1595*'Usages industrie'!$O23*(1+'Usages industrie'!$P23)^(L$1570-$D$1570)/1000</f>
        <v>0</v>
      </c>
      <c r="M1646" s="210">
        <f>M1595*'Usages industrie'!$O23*(1+'Usages industrie'!$P23)^(M$1570-$D$1570)/1000</f>
        <v>0</v>
      </c>
      <c r="N1646" s="210">
        <f>N1595*'Usages industrie'!$O23*(1+'Usages industrie'!$P23)^(N$1570-$D$1570)/1000</f>
        <v>0</v>
      </c>
      <c r="O1646" s="210">
        <f>O1595*'Usages industrie'!$O23*(1+'Usages industrie'!$P23)^(O$1570-$D$1570)/1000</f>
        <v>0</v>
      </c>
      <c r="P1646" s="210">
        <f>P1595*'Usages industrie'!$O23*(1+'Usages industrie'!$P23)^(P$1570-$D$1570)/1000</f>
        <v>0</v>
      </c>
      <c r="Q1646" s="210">
        <f>Q1595*'Usages industrie'!$O23*(1+'Usages industrie'!$P23)^(Q$1570-$D$1570)/1000</f>
        <v>0</v>
      </c>
      <c r="R1646" s="210">
        <f>R1595*'Usages industrie'!$O23*(1+'Usages industrie'!$P23)^(R$1570-$D$1570)/1000</f>
        <v>0</v>
      </c>
    </row>
    <row r="1647" spans="1:18" hidden="1" outlineLevel="2" x14ac:dyDescent="0.35">
      <c r="A1647" s="209" t="str">
        <f>'Usages industrie'!A24</f>
        <v>Usage industriel n°21</v>
      </c>
      <c r="B1647" s="209" t="s">
        <v>639</v>
      </c>
      <c r="C1647" s="209"/>
      <c r="D1647" s="210">
        <f>D1596*'Usages industrie'!$O24*(1+'Usages industrie'!$P24)^(D$1570-$D$1570)/1000</f>
        <v>0</v>
      </c>
      <c r="E1647" s="210">
        <f>E1596*'Usages industrie'!$O24*(1+'Usages industrie'!$P24)^(E$1570-$D$1570)/1000</f>
        <v>0</v>
      </c>
      <c r="F1647" s="210">
        <f>F1596*'Usages industrie'!$O24*(1+'Usages industrie'!$P24)^(F$1570-$D$1570)/1000</f>
        <v>0</v>
      </c>
      <c r="G1647" s="210">
        <f>G1596*'Usages industrie'!$O24*(1+'Usages industrie'!$P24)^(G$1570-$D$1570)/1000</f>
        <v>0</v>
      </c>
      <c r="H1647" s="210">
        <f>H1596*'Usages industrie'!$O24*(1+'Usages industrie'!$P24)^(H$1570-$D$1570)/1000</f>
        <v>0</v>
      </c>
      <c r="I1647" s="210">
        <f>I1596*'Usages industrie'!$O24*(1+'Usages industrie'!$P24)^(I$1570-$D$1570)/1000</f>
        <v>0</v>
      </c>
      <c r="J1647" s="210">
        <f>J1596*'Usages industrie'!$O24*(1+'Usages industrie'!$P24)^(J$1570-$D$1570)/1000</f>
        <v>0</v>
      </c>
      <c r="K1647" s="210">
        <f>K1596*'Usages industrie'!$O24*(1+'Usages industrie'!$P24)^(K$1570-$D$1570)/1000</f>
        <v>0</v>
      </c>
      <c r="L1647" s="210">
        <f>L1596*'Usages industrie'!$O24*(1+'Usages industrie'!$P24)^(L$1570-$D$1570)/1000</f>
        <v>0</v>
      </c>
      <c r="M1647" s="210">
        <f>M1596*'Usages industrie'!$O24*(1+'Usages industrie'!$P24)^(M$1570-$D$1570)/1000</f>
        <v>0</v>
      </c>
      <c r="N1647" s="210">
        <f>N1596*'Usages industrie'!$O24*(1+'Usages industrie'!$P24)^(N$1570-$D$1570)/1000</f>
        <v>0</v>
      </c>
      <c r="O1647" s="210">
        <f>O1596*'Usages industrie'!$O24*(1+'Usages industrie'!$P24)^(O$1570-$D$1570)/1000</f>
        <v>0</v>
      </c>
      <c r="P1647" s="210">
        <f>P1596*'Usages industrie'!$O24*(1+'Usages industrie'!$P24)^(P$1570-$D$1570)/1000</f>
        <v>0</v>
      </c>
      <c r="Q1647" s="210">
        <f>Q1596*'Usages industrie'!$O24*(1+'Usages industrie'!$P24)^(Q$1570-$D$1570)/1000</f>
        <v>0</v>
      </c>
      <c r="R1647" s="210">
        <f>R1596*'Usages industrie'!$O24*(1+'Usages industrie'!$P24)^(R$1570-$D$1570)/1000</f>
        <v>0</v>
      </c>
    </row>
    <row r="1648" spans="1:18" hidden="1" outlineLevel="2" x14ac:dyDescent="0.35">
      <c r="A1648" s="209" t="str">
        <f>'Usages industrie'!A25</f>
        <v>Usage industriel n°22</v>
      </c>
      <c r="B1648" s="209" t="s">
        <v>639</v>
      </c>
      <c r="C1648" s="209"/>
      <c r="D1648" s="210">
        <f>D1597*'Usages industrie'!$O25*(1+'Usages industrie'!$P25)^(D$1570-$D$1570)/1000</f>
        <v>0</v>
      </c>
      <c r="E1648" s="210">
        <f>E1597*'Usages industrie'!$O25*(1+'Usages industrie'!$P25)^(E$1570-$D$1570)/1000</f>
        <v>0</v>
      </c>
      <c r="F1648" s="210">
        <f>F1597*'Usages industrie'!$O25*(1+'Usages industrie'!$P25)^(F$1570-$D$1570)/1000</f>
        <v>0</v>
      </c>
      <c r="G1648" s="210">
        <f>G1597*'Usages industrie'!$O25*(1+'Usages industrie'!$P25)^(G$1570-$D$1570)/1000</f>
        <v>0</v>
      </c>
      <c r="H1648" s="210">
        <f>H1597*'Usages industrie'!$O25*(1+'Usages industrie'!$P25)^(H$1570-$D$1570)/1000</f>
        <v>0</v>
      </c>
      <c r="I1648" s="210">
        <f>I1597*'Usages industrie'!$O25*(1+'Usages industrie'!$P25)^(I$1570-$D$1570)/1000</f>
        <v>0</v>
      </c>
      <c r="J1648" s="210">
        <f>J1597*'Usages industrie'!$O25*(1+'Usages industrie'!$P25)^(J$1570-$D$1570)/1000</f>
        <v>0</v>
      </c>
      <c r="K1648" s="210">
        <f>K1597*'Usages industrie'!$O25*(1+'Usages industrie'!$P25)^(K$1570-$D$1570)/1000</f>
        <v>0</v>
      </c>
      <c r="L1648" s="210">
        <f>L1597*'Usages industrie'!$O25*(1+'Usages industrie'!$P25)^(L$1570-$D$1570)/1000</f>
        <v>0</v>
      </c>
      <c r="M1648" s="210">
        <f>M1597*'Usages industrie'!$O25*(1+'Usages industrie'!$P25)^(M$1570-$D$1570)/1000</f>
        <v>0</v>
      </c>
      <c r="N1648" s="210">
        <f>N1597*'Usages industrie'!$O25*(1+'Usages industrie'!$P25)^(N$1570-$D$1570)/1000</f>
        <v>0</v>
      </c>
      <c r="O1648" s="210">
        <f>O1597*'Usages industrie'!$O25*(1+'Usages industrie'!$P25)^(O$1570-$D$1570)/1000</f>
        <v>0</v>
      </c>
      <c r="P1648" s="210">
        <f>P1597*'Usages industrie'!$O25*(1+'Usages industrie'!$P25)^(P$1570-$D$1570)/1000</f>
        <v>0</v>
      </c>
      <c r="Q1648" s="210">
        <f>Q1597*'Usages industrie'!$O25*(1+'Usages industrie'!$P25)^(Q$1570-$D$1570)/1000</f>
        <v>0</v>
      </c>
      <c r="R1648" s="210">
        <f>R1597*'Usages industrie'!$O25*(1+'Usages industrie'!$P25)^(R$1570-$D$1570)/1000</f>
        <v>0</v>
      </c>
    </row>
    <row r="1649" spans="1:18" hidden="1" outlineLevel="2" x14ac:dyDescent="0.35">
      <c r="A1649" s="209" t="str">
        <f>'Usages industrie'!A26</f>
        <v>Usage industriel n°23</v>
      </c>
      <c r="B1649" s="209" t="s">
        <v>639</v>
      </c>
      <c r="C1649" s="209"/>
      <c r="D1649" s="210">
        <f>D1598*'Usages industrie'!$O26*(1+'Usages industrie'!$P26)^(D$1570-$D$1570)/1000</f>
        <v>0</v>
      </c>
      <c r="E1649" s="210">
        <f>E1598*'Usages industrie'!$O26*(1+'Usages industrie'!$P26)^(E$1570-$D$1570)/1000</f>
        <v>0</v>
      </c>
      <c r="F1649" s="210">
        <f>F1598*'Usages industrie'!$O26*(1+'Usages industrie'!$P26)^(F$1570-$D$1570)/1000</f>
        <v>0</v>
      </c>
      <c r="G1649" s="210">
        <f>G1598*'Usages industrie'!$O26*(1+'Usages industrie'!$P26)^(G$1570-$D$1570)/1000</f>
        <v>0</v>
      </c>
      <c r="H1649" s="210">
        <f>H1598*'Usages industrie'!$O26*(1+'Usages industrie'!$P26)^(H$1570-$D$1570)/1000</f>
        <v>0</v>
      </c>
      <c r="I1649" s="210">
        <f>I1598*'Usages industrie'!$O26*(1+'Usages industrie'!$P26)^(I$1570-$D$1570)/1000</f>
        <v>0</v>
      </c>
      <c r="J1649" s="210">
        <f>J1598*'Usages industrie'!$O26*(1+'Usages industrie'!$P26)^(J$1570-$D$1570)/1000</f>
        <v>0</v>
      </c>
      <c r="K1649" s="210">
        <f>K1598*'Usages industrie'!$O26*(1+'Usages industrie'!$P26)^(K$1570-$D$1570)/1000</f>
        <v>0</v>
      </c>
      <c r="L1649" s="210">
        <f>L1598*'Usages industrie'!$O26*(1+'Usages industrie'!$P26)^(L$1570-$D$1570)/1000</f>
        <v>0</v>
      </c>
      <c r="M1649" s="210">
        <f>M1598*'Usages industrie'!$O26*(1+'Usages industrie'!$P26)^(M$1570-$D$1570)/1000</f>
        <v>0</v>
      </c>
      <c r="N1649" s="210">
        <f>N1598*'Usages industrie'!$O26*(1+'Usages industrie'!$P26)^(N$1570-$D$1570)/1000</f>
        <v>0</v>
      </c>
      <c r="O1649" s="210">
        <f>O1598*'Usages industrie'!$O26*(1+'Usages industrie'!$P26)^(O$1570-$D$1570)/1000</f>
        <v>0</v>
      </c>
      <c r="P1649" s="210">
        <f>P1598*'Usages industrie'!$O26*(1+'Usages industrie'!$P26)^(P$1570-$D$1570)/1000</f>
        <v>0</v>
      </c>
      <c r="Q1649" s="210">
        <f>Q1598*'Usages industrie'!$O26*(1+'Usages industrie'!$P26)^(Q$1570-$D$1570)/1000</f>
        <v>0</v>
      </c>
      <c r="R1649" s="210">
        <f>R1598*'Usages industrie'!$O26*(1+'Usages industrie'!$P26)^(R$1570-$D$1570)/1000</f>
        <v>0</v>
      </c>
    </row>
    <row r="1650" spans="1:18" hidden="1" outlineLevel="2" x14ac:dyDescent="0.35">
      <c r="A1650" s="209" t="str">
        <f>'Usages industrie'!A27</f>
        <v>Usage industriel n°24</v>
      </c>
      <c r="B1650" s="209" t="s">
        <v>639</v>
      </c>
      <c r="C1650" s="209"/>
      <c r="D1650" s="210">
        <f>D1599*'Usages industrie'!$O27*(1+'Usages industrie'!$P27)^(D$1570-$D$1570)/1000</f>
        <v>0</v>
      </c>
      <c r="E1650" s="210">
        <f>E1599*'Usages industrie'!$O27*(1+'Usages industrie'!$P27)^(E$1570-$D$1570)/1000</f>
        <v>0</v>
      </c>
      <c r="F1650" s="210">
        <f>F1599*'Usages industrie'!$O27*(1+'Usages industrie'!$P27)^(F$1570-$D$1570)/1000</f>
        <v>0</v>
      </c>
      <c r="G1650" s="210">
        <f>G1599*'Usages industrie'!$O27*(1+'Usages industrie'!$P27)^(G$1570-$D$1570)/1000</f>
        <v>0</v>
      </c>
      <c r="H1650" s="210">
        <f>H1599*'Usages industrie'!$O27*(1+'Usages industrie'!$P27)^(H$1570-$D$1570)/1000</f>
        <v>0</v>
      </c>
      <c r="I1650" s="210">
        <f>I1599*'Usages industrie'!$O27*(1+'Usages industrie'!$P27)^(I$1570-$D$1570)/1000</f>
        <v>0</v>
      </c>
      <c r="J1650" s="210">
        <f>J1599*'Usages industrie'!$O27*(1+'Usages industrie'!$P27)^(J$1570-$D$1570)/1000</f>
        <v>0</v>
      </c>
      <c r="K1650" s="210">
        <f>K1599*'Usages industrie'!$O27*(1+'Usages industrie'!$P27)^(K$1570-$D$1570)/1000</f>
        <v>0</v>
      </c>
      <c r="L1650" s="210">
        <f>L1599*'Usages industrie'!$O27*(1+'Usages industrie'!$P27)^(L$1570-$D$1570)/1000</f>
        <v>0</v>
      </c>
      <c r="M1650" s="210">
        <f>M1599*'Usages industrie'!$O27*(1+'Usages industrie'!$P27)^(M$1570-$D$1570)/1000</f>
        <v>0</v>
      </c>
      <c r="N1650" s="210">
        <f>N1599*'Usages industrie'!$O27*(1+'Usages industrie'!$P27)^(N$1570-$D$1570)/1000</f>
        <v>0</v>
      </c>
      <c r="O1650" s="210">
        <f>O1599*'Usages industrie'!$O27*(1+'Usages industrie'!$P27)^(O$1570-$D$1570)/1000</f>
        <v>0</v>
      </c>
      <c r="P1650" s="210">
        <f>P1599*'Usages industrie'!$O27*(1+'Usages industrie'!$P27)^(P$1570-$D$1570)/1000</f>
        <v>0</v>
      </c>
      <c r="Q1650" s="210">
        <f>Q1599*'Usages industrie'!$O27*(1+'Usages industrie'!$P27)^(Q$1570-$D$1570)/1000</f>
        <v>0</v>
      </c>
      <c r="R1650" s="210">
        <f>R1599*'Usages industrie'!$O27*(1+'Usages industrie'!$P27)^(R$1570-$D$1570)/1000</f>
        <v>0</v>
      </c>
    </row>
    <row r="1651" spans="1:18" hidden="1" outlineLevel="2" x14ac:dyDescent="0.35">
      <c r="A1651" s="209" t="str">
        <f>'Usages industrie'!A28</f>
        <v>Usage industriel n°25</v>
      </c>
      <c r="B1651" s="209" t="s">
        <v>639</v>
      </c>
      <c r="C1651" s="209"/>
      <c r="D1651" s="210">
        <f>D1600*'Usages industrie'!$O28*(1+'Usages industrie'!$P28)^(D$1570-$D$1570)/1000</f>
        <v>0</v>
      </c>
      <c r="E1651" s="210">
        <f>E1600*'Usages industrie'!$O28*(1+'Usages industrie'!$P28)^(E$1570-$D$1570)/1000</f>
        <v>0</v>
      </c>
      <c r="F1651" s="210">
        <f>F1600*'Usages industrie'!$O28*(1+'Usages industrie'!$P28)^(F$1570-$D$1570)/1000</f>
        <v>0</v>
      </c>
      <c r="G1651" s="210">
        <f>G1600*'Usages industrie'!$O28*(1+'Usages industrie'!$P28)^(G$1570-$D$1570)/1000</f>
        <v>0</v>
      </c>
      <c r="H1651" s="210">
        <f>H1600*'Usages industrie'!$O28*(1+'Usages industrie'!$P28)^(H$1570-$D$1570)/1000</f>
        <v>0</v>
      </c>
      <c r="I1651" s="210">
        <f>I1600*'Usages industrie'!$O28*(1+'Usages industrie'!$P28)^(I$1570-$D$1570)/1000</f>
        <v>0</v>
      </c>
      <c r="J1651" s="210">
        <f>J1600*'Usages industrie'!$O28*(1+'Usages industrie'!$P28)^(J$1570-$D$1570)/1000</f>
        <v>0</v>
      </c>
      <c r="K1651" s="210">
        <f>K1600*'Usages industrie'!$O28*(1+'Usages industrie'!$P28)^(K$1570-$D$1570)/1000</f>
        <v>0</v>
      </c>
      <c r="L1651" s="210">
        <f>L1600*'Usages industrie'!$O28*(1+'Usages industrie'!$P28)^(L$1570-$D$1570)/1000</f>
        <v>0</v>
      </c>
      <c r="M1651" s="210">
        <f>M1600*'Usages industrie'!$O28*(1+'Usages industrie'!$P28)^(M$1570-$D$1570)/1000</f>
        <v>0</v>
      </c>
      <c r="N1651" s="210">
        <f>N1600*'Usages industrie'!$O28*(1+'Usages industrie'!$P28)^(N$1570-$D$1570)/1000</f>
        <v>0</v>
      </c>
      <c r="O1651" s="210">
        <f>O1600*'Usages industrie'!$O28*(1+'Usages industrie'!$P28)^(O$1570-$D$1570)/1000</f>
        <v>0</v>
      </c>
      <c r="P1651" s="210">
        <f>P1600*'Usages industrie'!$O28*(1+'Usages industrie'!$P28)^(P$1570-$D$1570)/1000</f>
        <v>0</v>
      </c>
      <c r="Q1651" s="210">
        <f>Q1600*'Usages industrie'!$O28*(1+'Usages industrie'!$P28)^(Q$1570-$D$1570)/1000</f>
        <v>0</v>
      </c>
      <c r="R1651" s="210">
        <f>R1600*'Usages industrie'!$O28*(1+'Usages industrie'!$P28)^(R$1570-$D$1570)/1000</f>
        <v>0</v>
      </c>
    </row>
    <row r="1652" spans="1:18" hidden="1" outlineLevel="2" x14ac:dyDescent="0.35">
      <c r="A1652" s="209" t="str">
        <f>'Usages industrie'!A29</f>
        <v>Usage industriel n°26</v>
      </c>
      <c r="B1652" s="209" t="s">
        <v>639</v>
      </c>
      <c r="C1652" s="209"/>
      <c r="D1652" s="210">
        <f>D1601*'Usages industrie'!$O29*(1+'Usages industrie'!$P29)^(D$1570-$D$1570)/1000</f>
        <v>0</v>
      </c>
      <c r="E1652" s="210">
        <f>E1601*'Usages industrie'!$O29*(1+'Usages industrie'!$P29)^(E$1570-$D$1570)/1000</f>
        <v>0</v>
      </c>
      <c r="F1652" s="210">
        <f>F1601*'Usages industrie'!$O29*(1+'Usages industrie'!$P29)^(F$1570-$D$1570)/1000</f>
        <v>0</v>
      </c>
      <c r="G1652" s="210">
        <f>G1601*'Usages industrie'!$O29*(1+'Usages industrie'!$P29)^(G$1570-$D$1570)/1000</f>
        <v>0</v>
      </c>
      <c r="H1652" s="210">
        <f>H1601*'Usages industrie'!$O29*(1+'Usages industrie'!$P29)^(H$1570-$D$1570)/1000</f>
        <v>0</v>
      </c>
      <c r="I1652" s="210">
        <f>I1601*'Usages industrie'!$O29*(1+'Usages industrie'!$P29)^(I$1570-$D$1570)/1000</f>
        <v>0</v>
      </c>
      <c r="J1652" s="210">
        <f>J1601*'Usages industrie'!$O29*(1+'Usages industrie'!$P29)^(J$1570-$D$1570)/1000</f>
        <v>0</v>
      </c>
      <c r="K1652" s="210">
        <f>K1601*'Usages industrie'!$O29*(1+'Usages industrie'!$P29)^(K$1570-$D$1570)/1000</f>
        <v>0</v>
      </c>
      <c r="L1652" s="210">
        <f>L1601*'Usages industrie'!$O29*(1+'Usages industrie'!$P29)^(L$1570-$D$1570)/1000</f>
        <v>0</v>
      </c>
      <c r="M1652" s="210">
        <f>M1601*'Usages industrie'!$O29*(1+'Usages industrie'!$P29)^(M$1570-$D$1570)/1000</f>
        <v>0</v>
      </c>
      <c r="N1652" s="210">
        <f>N1601*'Usages industrie'!$O29*(1+'Usages industrie'!$P29)^(N$1570-$D$1570)/1000</f>
        <v>0</v>
      </c>
      <c r="O1652" s="210">
        <f>O1601*'Usages industrie'!$O29*(1+'Usages industrie'!$P29)^(O$1570-$D$1570)/1000</f>
        <v>0</v>
      </c>
      <c r="P1652" s="210">
        <f>P1601*'Usages industrie'!$O29*(1+'Usages industrie'!$P29)^(P$1570-$D$1570)/1000</f>
        <v>0</v>
      </c>
      <c r="Q1652" s="210">
        <f>Q1601*'Usages industrie'!$O29*(1+'Usages industrie'!$P29)^(Q$1570-$D$1570)/1000</f>
        <v>0</v>
      </c>
      <c r="R1652" s="210">
        <f>R1601*'Usages industrie'!$O29*(1+'Usages industrie'!$P29)^(R$1570-$D$1570)/1000</f>
        <v>0</v>
      </c>
    </row>
    <row r="1653" spans="1:18" hidden="1" outlineLevel="2" x14ac:dyDescent="0.35">
      <c r="A1653" s="209" t="str">
        <f>'Usages industrie'!A30</f>
        <v>Usage industriel n°27</v>
      </c>
      <c r="B1653" s="209" t="s">
        <v>639</v>
      </c>
      <c r="C1653" s="209"/>
      <c r="D1653" s="210">
        <f>D1602*'Usages industrie'!$O30*(1+'Usages industrie'!$P30)^(D$1570-$D$1570)/1000</f>
        <v>0</v>
      </c>
      <c r="E1653" s="210">
        <f>E1602*'Usages industrie'!$O30*(1+'Usages industrie'!$P30)^(E$1570-$D$1570)/1000</f>
        <v>0</v>
      </c>
      <c r="F1653" s="210">
        <f>F1602*'Usages industrie'!$O30*(1+'Usages industrie'!$P30)^(F$1570-$D$1570)/1000</f>
        <v>0</v>
      </c>
      <c r="G1653" s="210">
        <f>G1602*'Usages industrie'!$O30*(1+'Usages industrie'!$P30)^(G$1570-$D$1570)/1000</f>
        <v>0</v>
      </c>
      <c r="H1653" s="210">
        <f>H1602*'Usages industrie'!$O30*(1+'Usages industrie'!$P30)^(H$1570-$D$1570)/1000</f>
        <v>0</v>
      </c>
      <c r="I1653" s="210">
        <f>I1602*'Usages industrie'!$O30*(1+'Usages industrie'!$P30)^(I$1570-$D$1570)/1000</f>
        <v>0</v>
      </c>
      <c r="J1653" s="210">
        <f>J1602*'Usages industrie'!$O30*(1+'Usages industrie'!$P30)^(J$1570-$D$1570)/1000</f>
        <v>0</v>
      </c>
      <c r="K1653" s="210">
        <f>K1602*'Usages industrie'!$O30*(1+'Usages industrie'!$P30)^(K$1570-$D$1570)/1000</f>
        <v>0</v>
      </c>
      <c r="L1653" s="210">
        <f>L1602*'Usages industrie'!$O30*(1+'Usages industrie'!$P30)^(L$1570-$D$1570)/1000</f>
        <v>0</v>
      </c>
      <c r="M1653" s="210">
        <f>M1602*'Usages industrie'!$O30*(1+'Usages industrie'!$P30)^(M$1570-$D$1570)/1000</f>
        <v>0</v>
      </c>
      <c r="N1653" s="210">
        <f>N1602*'Usages industrie'!$O30*(1+'Usages industrie'!$P30)^(N$1570-$D$1570)/1000</f>
        <v>0</v>
      </c>
      <c r="O1653" s="210">
        <f>O1602*'Usages industrie'!$O30*(1+'Usages industrie'!$P30)^(O$1570-$D$1570)/1000</f>
        <v>0</v>
      </c>
      <c r="P1653" s="210">
        <f>P1602*'Usages industrie'!$O30*(1+'Usages industrie'!$P30)^(P$1570-$D$1570)/1000</f>
        <v>0</v>
      </c>
      <c r="Q1653" s="210">
        <f>Q1602*'Usages industrie'!$O30*(1+'Usages industrie'!$P30)^(Q$1570-$D$1570)/1000</f>
        <v>0</v>
      </c>
      <c r="R1653" s="210">
        <f>R1602*'Usages industrie'!$O30*(1+'Usages industrie'!$P30)^(R$1570-$D$1570)/1000</f>
        <v>0</v>
      </c>
    </row>
    <row r="1654" spans="1:18" hidden="1" outlineLevel="2" x14ac:dyDescent="0.35">
      <c r="A1654" s="209" t="str">
        <f>'Usages industrie'!A31</f>
        <v>Usage industriel n°28</v>
      </c>
      <c r="B1654" s="209" t="s">
        <v>639</v>
      </c>
      <c r="C1654" s="209"/>
      <c r="D1654" s="210">
        <f>D1603*'Usages industrie'!$O31*(1+'Usages industrie'!$P31)^(D$1570-$D$1570)/1000</f>
        <v>0</v>
      </c>
      <c r="E1654" s="210">
        <f>E1603*'Usages industrie'!$O31*(1+'Usages industrie'!$P31)^(E$1570-$D$1570)/1000</f>
        <v>0</v>
      </c>
      <c r="F1654" s="210">
        <f>F1603*'Usages industrie'!$O31*(1+'Usages industrie'!$P31)^(F$1570-$D$1570)/1000</f>
        <v>0</v>
      </c>
      <c r="G1654" s="210">
        <f>G1603*'Usages industrie'!$O31*(1+'Usages industrie'!$P31)^(G$1570-$D$1570)/1000</f>
        <v>0</v>
      </c>
      <c r="H1654" s="210">
        <f>H1603*'Usages industrie'!$O31*(1+'Usages industrie'!$P31)^(H$1570-$D$1570)/1000</f>
        <v>0</v>
      </c>
      <c r="I1654" s="210">
        <f>I1603*'Usages industrie'!$O31*(1+'Usages industrie'!$P31)^(I$1570-$D$1570)/1000</f>
        <v>0</v>
      </c>
      <c r="J1654" s="210">
        <f>J1603*'Usages industrie'!$O31*(1+'Usages industrie'!$P31)^(J$1570-$D$1570)/1000</f>
        <v>0</v>
      </c>
      <c r="K1654" s="210">
        <f>K1603*'Usages industrie'!$O31*(1+'Usages industrie'!$P31)^(K$1570-$D$1570)/1000</f>
        <v>0</v>
      </c>
      <c r="L1654" s="210">
        <f>L1603*'Usages industrie'!$O31*(1+'Usages industrie'!$P31)^(L$1570-$D$1570)/1000</f>
        <v>0</v>
      </c>
      <c r="M1654" s="210">
        <f>M1603*'Usages industrie'!$O31*(1+'Usages industrie'!$P31)^(M$1570-$D$1570)/1000</f>
        <v>0</v>
      </c>
      <c r="N1654" s="210">
        <f>N1603*'Usages industrie'!$O31*(1+'Usages industrie'!$P31)^(N$1570-$D$1570)/1000</f>
        <v>0</v>
      </c>
      <c r="O1654" s="210">
        <f>O1603*'Usages industrie'!$O31*(1+'Usages industrie'!$P31)^(O$1570-$D$1570)/1000</f>
        <v>0</v>
      </c>
      <c r="P1654" s="210">
        <f>P1603*'Usages industrie'!$O31*(1+'Usages industrie'!$P31)^(P$1570-$D$1570)/1000</f>
        <v>0</v>
      </c>
      <c r="Q1654" s="210">
        <f>Q1603*'Usages industrie'!$O31*(1+'Usages industrie'!$P31)^(Q$1570-$D$1570)/1000</f>
        <v>0</v>
      </c>
      <c r="R1654" s="210">
        <f>R1603*'Usages industrie'!$O31*(1+'Usages industrie'!$P31)^(R$1570-$D$1570)/1000</f>
        <v>0</v>
      </c>
    </row>
    <row r="1655" spans="1:18" hidden="1" outlineLevel="2" x14ac:dyDescent="0.35">
      <c r="A1655" s="209" t="str">
        <f>'Usages industrie'!A32</f>
        <v>Usage industriel n°29</v>
      </c>
      <c r="B1655" s="209" t="s">
        <v>639</v>
      </c>
      <c r="C1655" s="209"/>
      <c r="D1655" s="210">
        <f>D1604*'Usages industrie'!$O32*(1+'Usages industrie'!$P32)^(D$1570-$D$1570)/1000</f>
        <v>0</v>
      </c>
      <c r="E1655" s="210">
        <f>E1604*'Usages industrie'!$O32*(1+'Usages industrie'!$P32)^(E$1570-$D$1570)/1000</f>
        <v>0</v>
      </c>
      <c r="F1655" s="210">
        <f>F1604*'Usages industrie'!$O32*(1+'Usages industrie'!$P32)^(F$1570-$D$1570)/1000</f>
        <v>0</v>
      </c>
      <c r="G1655" s="210">
        <f>G1604*'Usages industrie'!$O32*(1+'Usages industrie'!$P32)^(G$1570-$D$1570)/1000</f>
        <v>0</v>
      </c>
      <c r="H1655" s="210">
        <f>H1604*'Usages industrie'!$O32*(1+'Usages industrie'!$P32)^(H$1570-$D$1570)/1000</f>
        <v>0</v>
      </c>
      <c r="I1655" s="210">
        <f>I1604*'Usages industrie'!$O32*(1+'Usages industrie'!$P32)^(I$1570-$D$1570)/1000</f>
        <v>0</v>
      </c>
      <c r="J1655" s="210">
        <f>J1604*'Usages industrie'!$O32*(1+'Usages industrie'!$P32)^(J$1570-$D$1570)/1000</f>
        <v>0</v>
      </c>
      <c r="K1655" s="210">
        <f>K1604*'Usages industrie'!$O32*(1+'Usages industrie'!$P32)^(K$1570-$D$1570)/1000</f>
        <v>0</v>
      </c>
      <c r="L1655" s="210">
        <f>L1604*'Usages industrie'!$O32*(1+'Usages industrie'!$P32)^(L$1570-$D$1570)/1000</f>
        <v>0</v>
      </c>
      <c r="M1655" s="210">
        <f>M1604*'Usages industrie'!$O32*(1+'Usages industrie'!$P32)^(M$1570-$D$1570)/1000</f>
        <v>0</v>
      </c>
      <c r="N1655" s="210">
        <f>N1604*'Usages industrie'!$O32*(1+'Usages industrie'!$P32)^(N$1570-$D$1570)/1000</f>
        <v>0</v>
      </c>
      <c r="O1655" s="210">
        <f>O1604*'Usages industrie'!$O32*(1+'Usages industrie'!$P32)^(O$1570-$D$1570)/1000</f>
        <v>0</v>
      </c>
      <c r="P1655" s="210">
        <f>P1604*'Usages industrie'!$O32*(1+'Usages industrie'!$P32)^(P$1570-$D$1570)/1000</f>
        <v>0</v>
      </c>
      <c r="Q1655" s="210">
        <f>Q1604*'Usages industrie'!$O32*(1+'Usages industrie'!$P32)^(Q$1570-$D$1570)/1000</f>
        <v>0</v>
      </c>
      <c r="R1655" s="210">
        <f>R1604*'Usages industrie'!$O32*(1+'Usages industrie'!$P32)^(R$1570-$D$1570)/1000</f>
        <v>0</v>
      </c>
    </row>
    <row r="1656" spans="1:18" hidden="1" outlineLevel="2" x14ac:dyDescent="0.35">
      <c r="A1656" s="209" t="str">
        <f>'Usages industrie'!A33</f>
        <v>Usage industriel n°30</v>
      </c>
      <c r="B1656" s="209" t="s">
        <v>639</v>
      </c>
      <c r="C1656" s="209"/>
      <c r="D1656" s="210">
        <f>D1605*'Usages industrie'!$O33*(1+'Usages industrie'!$P33)^(D$1570-$D$1570)/1000</f>
        <v>0</v>
      </c>
      <c r="E1656" s="210">
        <f>E1605*'Usages industrie'!$O33*(1+'Usages industrie'!$P33)^(E$1570-$D$1570)/1000</f>
        <v>0</v>
      </c>
      <c r="F1656" s="210">
        <f>F1605*'Usages industrie'!$O33*(1+'Usages industrie'!$P33)^(F$1570-$D$1570)/1000</f>
        <v>0</v>
      </c>
      <c r="G1656" s="210">
        <f>G1605*'Usages industrie'!$O33*(1+'Usages industrie'!$P33)^(G$1570-$D$1570)/1000</f>
        <v>0</v>
      </c>
      <c r="H1656" s="210">
        <f>H1605*'Usages industrie'!$O33*(1+'Usages industrie'!$P33)^(H$1570-$D$1570)/1000</f>
        <v>0</v>
      </c>
      <c r="I1656" s="210">
        <f>I1605*'Usages industrie'!$O33*(1+'Usages industrie'!$P33)^(I$1570-$D$1570)/1000</f>
        <v>0</v>
      </c>
      <c r="J1656" s="210">
        <f>J1605*'Usages industrie'!$O33*(1+'Usages industrie'!$P33)^(J$1570-$D$1570)/1000</f>
        <v>0</v>
      </c>
      <c r="K1656" s="210">
        <f>K1605*'Usages industrie'!$O33*(1+'Usages industrie'!$P33)^(K$1570-$D$1570)/1000</f>
        <v>0</v>
      </c>
      <c r="L1656" s="210">
        <f>L1605*'Usages industrie'!$O33*(1+'Usages industrie'!$P33)^(L$1570-$D$1570)/1000</f>
        <v>0</v>
      </c>
      <c r="M1656" s="210">
        <f>M1605*'Usages industrie'!$O33*(1+'Usages industrie'!$P33)^(M$1570-$D$1570)/1000</f>
        <v>0</v>
      </c>
      <c r="N1656" s="210">
        <f>N1605*'Usages industrie'!$O33*(1+'Usages industrie'!$P33)^(N$1570-$D$1570)/1000</f>
        <v>0</v>
      </c>
      <c r="O1656" s="210">
        <f>O1605*'Usages industrie'!$O33*(1+'Usages industrie'!$P33)^(O$1570-$D$1570)/1000</f>
        <v>0</v>
      </c>
      <c r="P1656" s="210">
        <f>P1605*'Usages industrie'!$O33*(1+'Usages industrie'!$P33)^(P$1570-$D$1570)/1000</f>
        <v>0</v>
      </c>
      <c r="Q1656" s="210">
        <f>Q1605*'Usages industrie'!$O33*(1+'Usages industrie'!$P33)^(Q$1570-$D$1570)/1000</f>
        <v>0</v>
      </c>
      <c r="R1656" s="210">
        <f>R1605*'Usages industrie'!$O33*(1+'Usages industrie'!$P33)^(R$1570-$D$1570)/1000</f>
        <v>0</v>
      </c>
    </row>
    <row r="1657" spans="1:18" hidden="1" outlineLevel="2" x14ac:dyDescent="0.35">
      <c r="A1657" s="209" t="str">
        <f>'Usages industrie'!A34</f>
        <v>Usage industriel n°31</v>
      </c>
      <c r="B1657" s="209" t="s">
        <v>639</v>
      </c>
      <c r="C1657" s="209"/>
      <c r="D1657" s="210">
        <f>D1606*'Usages industrie'!$O34*(1+'Usages industrie'!$P34)^(D$1570-$D$1570)/1000</f>
        <v>0</v>
      </c>
      <c r="E1657" s="210">
        <f>E1606*'Usages industrie'!$O34*(1+'Usages industrie'!$P34)^(E$1570-$D$1570)/1000</f>
        <v>0</v>
      </c>
      <c r="F1657" s="210">
        <f>F1606*'Usages industrie'!$O34*(1+'Usages industrie'!$P34)^(F$1570-$D$1570)/1000</f>
        <v>0</v>
      </c>
      <c r="G1657" s="210">
        <f>G1606*'Usages industrie'!$O34*(1+'Usages industrie'!$P34)^(G$1570-$D$1570)/1000</f>
        <v>0</v>
      </c>
      <c r="H1657" s="210">
        <f>H1606*'Usages industrie'!$O34*(1+'Usages industrie'!$P34)^(H$1570-$D$1570)/1000</f>
        <v>0</v>
      </c>
      <c r="I1657" s="210">
        <f>I1606*'Usages industrie'!$O34*(1+'Usages industrie'!$P34)^(I$1570-$D$1570)/1000</f>
        <v>0</v>
      </c>
      <c r="J1657" s="210">
        <f>J1606*'Usages industrie'!$O34*(1+'Usages industrie'!$P34)^(J$1570-$D$1570)/1000</f>
        <v>0</v>
      </c>
      <c r="K1657" s="210">
        <f>K1606*'Usages industrie'!$O34*(1+'Usages industrie'!$P34)^(K$1570-$D$1570)/1000</f>
        <v>0</v>
      </c>
      <c r="L1657" s="210">
        <f>L1606*'Usages industrie'!$O34*(1+'Usages industrie'!$P34)^(L$1570-$D$1570)/1000</f>
        <v>0</v>
      </c>
      <c r="M1657" s="210">
        <f>M1606*'Usages industrie'!$O34*(1+'Usages industrie'!$P34)^(M$1570-$D$1570)/1000</f>
        <v>0</v>
      </c>
      <c r="N1657" s="210">
        <f>N1606*'Usages industrie'!$O34*(1+'Usages industrie'!$P34)^(N$1570-$D$1570)/1000</f>
        <v>0</v>
      </c>
      <c r="O1657" s="210">
        <f>O1606*'Usages industrie'!$O34*(1+'Usages industrie'!$P34)^(O$1570-$D$1570)/1000</f>
        <v>0</v>
      </c>
      <c r="P1657" s="210">
        <f>P1606*'Usages industrie'!$O34*(1+'Usages industrie'!$P34)^(P$1570-$D$1570)/1000</f>
        <v>0</v>
      </c>
      <c r="Q1657" s="210">
        <f>Q1606*'Usages industrie'!$O34*(1+'Usages industrie'!$P34)^(Q$1570-$D$1570)/1000</f>
        <v>0</v>
      </c>
      <c r="R1657" s="210">
        <f>R1606*'Usages industrie'!$O34*(1+'Usages industrie'!$P34)^(R$1570-$D$1570)/1000</f>
        <v>0</v>
      </c>
    </row>
    <row r="1658" spans="1:18" hidden="1" outlineLevel="2" x14ac:dyDescent="0.35">
      <c r="A1658" s="209" t="str">
        <f>'Usages industrie'!A35</f>
        <v>Usage industriel n°32</v>
      </c>
      <c r="B1658" s="209" t="s">
        <v>639</v>
      </c>
      <c r="C1658" s="209"/>
      <c r="D1658" s="210">
        <f>D1607*'Usages industrie'!$O35*(1+'Usages industrie'!$P35)^(D$1570-$D$1570)/1000</f>
        <v>0</v>
      </c>
      <c r="E1658" s="210">
        <f>E1607*'Usages industrie'!$O35*(1+'Usages industrie'!$P35)^(E$1570-$D$1570)/1000</f>
        <v>0</v>
      </c>
      <c r="F1658" s="210">
        <f>F1607*'Usages industrie'!$O35*(1+'Usages industrie'!$P35)^(F$1570-$D$1570)/1000</f>
        <v>0</v>
      </c>
      <c r="G1658" s="210">
        <f>G1607*'Usages industrie'!$O35*(1+'Usages industrie'!$P35)^(G$1570-$D$1570)/1000</f>
        <v>0</v>
      </c>
      <c r="H1658" s="210">
        <f>H1607*'Usages industrie'!$O35*(1+'Usages industrie'!$P35)^(H$1570-$D$1570)/1000</f>
        <v>0</v>
      </c>
      <c r="I1658" s="210">
        <f>I1607*'Usages industrie'!$O35*(1+'Usages industrie'!$P35)^(I$1570-$D$1570)/1000</f>
        <v>0</v>
      </c>
      <c r="J1658" s="210">
        <f>J1607*'Usages industrie'!$O35*(1+'Usages industrie'!$P35)^(J$1570-$D$1570)/1000</f>
        <v>0</v>
      </c>
      <c r="K1658" s="210">
        <f>K1607*'Usages industrie'!$O35*(1+'Usages industrie'!$P35)^(K$1570-$D$1570)/1000</f>
        <v>0</v>
      </c>
      <c r="L1658" s="210">
        <f>L1607*'Usages industrie'!$O35*(1+'Usages industrie'!$P35)^(L$1570-$D$1570)/1000</f>
        <v>0</v>
      </c>
      <c r="M1658" s="210">
        <f>M1607*'Usages industrie'!$O35*(1+'Usages industrie'!$P35)^(M$1570-$D$1570)/1000</f>
        <v>0</v>
      </c>
      <c r="N1658" s="210">
        <f>N1607*'Usages industrie'!$O35*(1+'Usages industrie'!$P35)^(N$1570-$D$1570)/1000</f>
        <v>0</v>
      </c>
      <c r="O1658" s="210">
        <f>O1607*'Usages industrie'!$O35*(1+'Usages industrie'!$P35)^(O$1570-$D$1570)/1000</f>
        <v>0</v>
      </c>
      <c r="P1658" s="210">
        <f>P1607*'Usages industrie'!$O35*(1+'Usages industrie'!$P35)^(P$1570-$D$1570)/1000</f>
        <v>0</v>
      </c>
      <c r="Q1658" s="210">
        <f>Q1607*'Usages industrie'!$O35*(1+'Usages industrie'!$P35)^(Q$1570-$D$1570)/1000</f>
        <v>0</v>
      </c>
      <c r="R1658" s="210">
        <f>R1607*'Usages industrie'!$O35*(1+'Usages industrie'!$P35)^(R$1570-$D$1570)/1000</f>
        <v>0</v>
      </c>
    </row>
    <row r="1659" spans="1:18" hidden="1" outlineLevel="2" x14ac:dyDescent="0.35">
      <c r="A1659" s="209" t="str">
        <f>'Usages industrie'!A36</f>
        <v>Usage industriel n°33</v>
      </c>
      <c r="B1659" s="209" t="s">
        <v>639</v>
      </c>
      <c r="C1659" s="209"/>
      <c r="D1659" s="210">
        <f>D1608*'Usages industrie'!$O36*(1+'Usages industrie'!$P36)^(D$1570-$D$1570)/1000</f>
        <v>0</v>
      </c>
      <c r="E1659" s="210">
        <f>E1608*'Usages industrie'!$O36*(1+'Usages industrie'!$P36)^(E$1570-$D$1570)/1000</f>
        <v>0</v>
      </c>
      <c r="F1659" s="210">
        <f>F1608*'Usages industrie'!$O36*(1+'Usages industrie'!$P36)^(F$1570-$D$1570)/1000</f>
        <v>0</v>
      </c>
      <c r="G1659" s="210">
        <f>G1608*'Usages industrie'!$O36*(1+'Usages industrie'!$P36)^(G$1570-$D$1570)/1000</f>
        <v>0</v>
      </c>
      <c r="H1659" s="210">
        <f>H1608*'Usages industrie'!$O36*(1+'Usages industrie'!$P36)^(H$1570-$D$1570)/1000</f>
        <v>0</v>
      </c>
      <c r="I1659" s="210">
        <f>I1608*'Usages industrie'!$O36*(1+'Usages industrie'!$P36)^(I$1570-$D$1570)/1000</f>
        <v>0</v>
      </c>
      <c r="J1659" s="210">
        <f>J1608*'Usages industrie'!$O36*(1+'Usages industrie'!$P36)^(J$1570-$D$1570)/1000</f>
        <v>0</v>
      </c>
      <c r="K1659" s="210">
        <f>K1608*'Usages industrie'!$O36*(1+'Usages industrie'!$P36)^(K$1570-$D$1570)/1000</f>
        <v>0</v>
      </c>
      <c r="L1659" s="210">
        <f>L1608*'Usages industrie'!$O36*(1+'Usages industrie'!$P36)^(L$1570-$D$1570)/1000</f>
        <v>0</v>
      </c>
      <c r="M1659" s="210">
        <f>M1608*'Usages industrie'!$O36*(1+'Usages industrie'!$P36)^(M$1570-$D$1570)/1000</f>
        <v>0</v>
      </c>
      <c r="N1659" s="210">
        <f>N1608*'Usages industrie'!$O36*(1+'Usages industrie'!$P36)^(N$1570-$D$1570)/1000</f>
        <v>0</v>
      </c>
      <c r="O1659" s="210">
        <f>O1608*'Usages industrie'!$O36*(1+'Usages industrie'!$P36)^(O$1570-$D$1570)/1000</f>
        <v>0</v>
      </c>
      <c r="P1659" s="210">
        <f>P1608*'Usages industrie'!$O36*(1+'Usages industrie'!$P36)^(P$1570-$D$1570)/1000</f>
        <v>0</v>
      </c>
      <c r="Q1659" s="210">
        <f>Q1608*'Usages industrie'!$O36*(1+'Usages industrie'!$P36)^(Q$1570-$D$1570)/1000</f>
        <v>0</v>
      </c>
      <c r="R1659" s="210">
        <f>R1608*'Usages industrie'!$O36*(1+'Usages industrie'!$P36)^(R$1570-$D$1570)/1000</f>
        <v>0</v>
      </c>
    </row>
    <row r="1660" spans="1:18" hidden="1" outlineLevel="2" x14ac:dyDescent="0.35">
      <c r="A1660" s="209" t="str">
        <f>'Usages industrie'!A37</f>
        <v>Usage industriel n°34</v>
      </c>
      <c r="B1660" s="209" t="s">
        <v>639</v>
      </c>
      <c r="C1660" s="209"/>
      <c r="D1660" s="210">
        <f>D1609*'Usages industrie'!$O37*(1+'Usages industrie'!$P37)^(D$1570-$D$1570)/1000</f>
        <v>0</v>
      </c>
      <c r="E1660" s="210">
        <f>E1609*'Usages industrie'!$O37*(1+'Usages industrie'!$P37)^(E$1570-$D$1570)/1000</f>
        <v>0</v>
      </c>
      <c r="F1660" s="210">
        <f>F1609*'Usages industrie'!$O37*(1+'Usages industrie'!$P37)^(F$1570-$D$1570)/1000</f>
        <v>0</v>
      </c>
      <c r="G1660" s="210">
        <f>G1609*'Usages industrie'!$O37*(1+'Usages industrie'!$P37)^(G$1570-$D$1570)/1000</f>
        <v>0</v>
      </c>
      <c r="H1660" s="210">
        <f>H1609*'Usages industrie'!$O37*(1+'Usages industrie'!$P37)^(H$1570-$D$1570)/1000</f>
        <v>0</v>
      </c>
      <c r="I1660" s="210">
        <f>I1609*'Usages industrie'!$O37*(1+'Usages industrie'!$P37)^(I$1570-$D$1570)/1000</f>
        <v>0</v>
      </c>
      <c r="J1660" s="210">
        <f>J1609*'Usages industrie'!$O37*(1+'Usages industrie'!$P37)^(J$1570-$D$1570)/1000</f>
        <v>0</v>
      </c>
      <c r="K1660" s="210">
        <f>K1609*'Usages industrie'!$O37*(1+'Usages industrie'!$P37)^(K$1570-$D$1570)/1000</f>
        <v>0</v>
      </c>
      <c r="L1660" s="210">
        <f>L1609*'Usages industrie'!$O37*(1+'Usages industrie'!$P37)^(L$1570-$D$1570)/1000</f>
        <v>0</v>
      </c>
      <c r="M1660" s="210">
        <f>M1609*'Usages industrie'!$O37*(1+'Usages industrie'!$P37)^(M$1570-$D$1570)/1000</f>
        <v>0</v>
      </c>
      <c r="N1660" s="210">
        <f>N1609*'Usages industrie'!$O37*(1+'Usages industrie'!$P37)^(N$1570-$D$1570)/1000</f>
        <v>0</v>
      </c>
      <c r="O1660" s="210">
        <f>O1609*'Usages industrie'!$O37*(1+'Usages industrie'!$P37)^(O$1570-$D$1570)/1000</f>
        <v>0</v>
      </c>
      <c r="P1660" s="210">
        <f>P1609*'Usages industrie'!$O37*(1+'Usages industrie'!$P37)^(P$1570-$D$1570)/1000</f>
        <v>0</v>
      </c>
      <c r="Q1660" s="210">
        <f>Q1609*'Usages industrie'!$O37*(1+'Usages industrie'!$P37)^(Q$1570-$D$1570)/1000</f>
        <v>0</v>
      </c>
      <c r="R1660" s="210">
        <f>R1609*'Usages industrie'!$O37*(1+'Usages industrie'!$P37)^(R$1570-$D$1570)/1000</f>
        <v>0</v>
      </c>
    </row>
    <row r="1661" spans="1:18" hidden="1" outlineLevel="2" x14ac:dyDescent="0.35">
      <c r="A1661" s="209" t="str">
        <f>'Usages industrie'!A38</f>
        <v>Usage industriel n°35</v>
      </c>
      <c r="B1661" s="209" t="s">
        <v>639</v>
      </c>
      <c r="C1661" s="209"/>
      <c r="D1661" s="210">
        <f>D1610*'Usages industrie'!$O38*(1+'Usages industrie'!$P38)^(D$1570-$D$1570)/1000</f>
        <v>0</v>
      </c>
      <c r="E1661" s="210">
        <f>E1610*'Usages industrie'!$O38*(1+'Usages industrie'!$P38)^(E$1570-$D$1570)/1000</f>
        <v>0</v>
      </c>
      <c r="F1661" s="210">
        <f>F1610*'Usages industrie'!$O38*(1+'Usages industrie'!$P38)^(F$1570-$D$1570)/1000</f>
        <v>0</v>
      </c>
      <c r="G1661" s="210">
        <f>G1610*'Usages industrie'!$O38*(1+'Usages industrie'!$P38)^(G$1570-$D$1570)/1000</f>
        <v>0</v>
      </c>
      <c r="H1661" s="210">
        <f>H1610*'Usages industrie'!$O38*(1+'Usages industrie'!$P38)^(H$1570-$D$1570)/1000</f>
        <v>0</v>
      </c>
      <c r="I1661" s="210">
        <f>I1610*'Usages industrie'!$O38*(1+'Usages industrie'!$P38)^(I$1570-$D$1570)/1000</f>
        <v>0</v>
      </c>
      <c r="J1661" s="210">
        <f>J1610*'Usages industrie'!$O38*(1+'Usages industrie'!$P38)^(J$1570-$D$1570)/1000</f>
        <v>0</v>
      </c>
      <c r="K1661" s="210">
        <f>K1610*'Usages industrie'!$O38*(1+'Usages industrie'!$P38)^(K$1570-$D$1570)/1000</f>
        <v>0</v>
      </c>
      <c r="L1661" s="210">
        <f>L1610*'Usages industrie'!$O38*(1+'Usages industrie'!$P38)^(L$1570-$D$1570)/1000</f>
        <v>0</v>
      </c>
      <c r="M1661" s="210">
        <f>M1610*'Usages industrie'!$O38*(1+'Usages industrie'!$P38)^(M$1570-$D$1570)/1000</f>
        <v>0</v>
      </c>
      <c r="N1661" s="210">
        <f>N1610*'Usages industrie'!$O38*(1+'Usages industrie'!$P38)^(N$1570-$D$1570)/1000</f>
        <v>0</v>
      </c>
      <c r="O1661" s="210">
        <f>O1610*'Usages industrie'!$O38*(1+'Usages industrie'!$P38)^(O$1570-$D$1570)/1000</f>
        <v>0</v>
      </c>
      <c r="P1661" s="210">
        <f>P1610*'Usages industrie'!$O38*(1+'Usages industrie'!$P38)^(P$1570-$D$1570)/1000</f>
        <v>0</v>
      </c>
      <c r="Q1661" s="210">
        <f>Q1610*'Usages industrie'!$O38*(1+'Usages industrie'!$P38)^(Q$1570-$D$1570)/1000</f>
        <v>0</v>
      </c>
      <c r="R1661" s="210">
        <f>R1610*'Usages industrie'!$O38*(1+'Usages industrie'!$P38)^(R$1570-$D$1570)/1000</f>
        <v>0</v>
      </c>
    </row>
    <row r="1662" spans="1:18" hidden="1" outlineLevel="2" x14ac:dyDescent="0.35">
      <c r="A1662" s="209" t="str">
        <f>'Usages industrie'!A39</f>
        <v>Usage industriel n°36</v>
      </c>
      <c r="B1662" s="209" t="s">
        <v>639</v>
      </c>
      <c r="C1662" s="209"/>
      <c r="D1662" s="210">
        <f>D1611*'Usages industrie'!$O39*(1+'Usages industrie'!$P39)^(D$1570-$D$1570)/1000</f>
        <v>0</v>
      </c>
      <c r="E1662" s="210">
        <f>E1611*'Usages industrie'!$O39*(1+'Usages industrie'!$P39)^(E$1570-$D$1570)/1000</f>
        <v>0</v>
      </c>
      <c r="F1662" s="210">
        <f>F1611*'Usages industrie'!$O39*(1+'Usages industrie'!$P39)^(F$1570-$D$1570)/1000</f>
        <v>0</v>
      </c>
      <c r="G1662" s="210">
        <f>G1611*'Usages industrie'!$O39*(1+'Usages industrie'!$P39)^(G$1570-$D$1570)/1000</f>
        <v>0</v>
      </c>
      <c r="H1662" s="210">
        <f>H1611*'Usages industrie'!$O39*(1+'Usages industrie'!$P39)^(H$1570-$D$1570)/1000</f>
        <v>0</v>
      </c>
      <c r="I1662" s="210">
        <f>I1611*'Usages industrie'!$O39*(1+'Usages industrie'!$P39)^(I$1570-$D$1570)/1000</f>
        <v>0</v>
      </c>
      <c r="J1662" s="210">
        <f>J1611*'Usages industrie'!$O39*(1+'Usages industrie'!$P39)^(J$1570-$D$1570)/1000</f>
        <v>0</v>
      </c>
      <c r="K1662" s="210">
        <f>K1611*'Usages industrie'!$O39*(1+'Usages industrie'!$P39)^(K$1570-$D$1570)/1000</f>
        <v>0</v>
      </c>
      <c r="L1662" s="210">
        <f>L1611*'Usages industrie'!$O39*(1+'Usages industrie'!$P39)^(L$1570-$D$1570)/1000</f>
        <v>0</v>
      </c>
      <c r="M1662" s="210">
        <f>M1611*'Usages industrie'!$O39*(1+'Usages industrie'!$P39)^(M$1570-$D$1570)/1000</f>
        <v>0</v>
      </c>
      <c r="N1662" s="210">
        <f>N1611*'Usages industrie'!$O39*(1+'Usages industrie'!$P39)^(N$1570-$D$1570)/1000</f>
        <v>0</v>
      </c>
      <c r="O1662" s="210">
        <f>O1611*'Usages industrie'!$O39*(1+'Usages industrie'!$P39)^(O$1570-$D$1570)/1000</f>
        <v>0</v>
      </c>
      <c r="P1662" s="210">
        <f>P1611*'Usages industrie'!$O39*(1+'Usages industrie'!$P39)^(P$1570-$D$1570)/1000</f>
        <v>0</v>
      </c>
      <c r="Q1662" s="210">
        <f>Q1611*'Usages industrie'!$O39*(1+'Usages industrie'!$P39)^(Q$1570-$D$1570)/1000</f>
        <v>0</v>
      </c>
      <c r="R1662" s="210">
        <f>R1611*'Usages industrie'!$O39*(1+'Usages industrie'!$P39)^(R$1570-$D$1570)/1000</f>
        <v>0</v>
      </c>
    </row>
    <row r="1663" spans="1:18" hidden="1" outlineLevel="2" x14ac:dyDescent="0.35">
      <c r="A1663" s="209" t="str">
        <f>'Usages industrie'!A40</f>
        <v>Usage industriel n°37</v>
      </c>
      <c r="B1663" s="209" t="s">
        <v>639</v>
      </c>
      <c r="C1663" s="209"/>
      <c r="D1663" s="210">
        <f>D1612*'Usages industrie'!$O40*(1+'Usages industrie'!$P40)^(D$1570-$D$1570)/1000</f>
        <v>0</v>
      </c>
      <c r="E1663" s="210">
        <f>E1612*'Usages industrie'!$O40*(1+'Usages industrie'!$P40)^(E$1570-$D$1570)/1000</f>
        <v>0</v>
      </c>
      <c r="F1663" s="210">
        <f>F1612*'Usages industrie'!$O40*(1+'Usages industrie'!$P40)^(F$1570-$D$1570)/1000</f>
        <v>0</v>
      </c>
      <c r="G1663" s="210">
        <f>G1612*'Usages industrie'!$O40*(1+'Usages industrie'!$P40)^(G$1570-$D$1570)/1000</f>
        <v>0</v>
      </c>
      <c r="H1663" s="210">
        <f>H1612*'Usages industrie'!$O40*(1+'Usages industrie'!$P40)^(H$1570-$D$1570)/1000</f>
        <v>0</v>
      </c>
      <c r="I1663" s="210">
        <f>I1612*'Usages industrie'!$O40*(1+'Usages industrie'!$P40)^(I$1570-$D$1570)/1000</f>
        <v>0</v>
      </c>
      <c r="J1663" s="210">
        <f>J1612*'Usages industrie'!$O40*(1+'Usages industrie'!$P40)^(J$1570-$D$1570)/1000</f>
        <v>0</v>
      </c>
      <c r="K1663" s="210">
        <f>K1612*'Usages industrie'!$O40*(1+'Usages industrie'!$P40)^(K$1570-$D$1570)/1000</f>
        <v>0</v>
      </c>
      <c r="L1663" s="210">
        <f>L1612*'Usages industrie'!$O40*(1+'Usages industrie'!$P40)^(L$1570-$D$1570)/1000</f>
        <v>0</v>
      </c>
      <c r="M1663" s="210">
        <f>M1612*'Usages industrie'!$O40*(1+'Usages industrie'!$P40)^(M$1570-$D$1570)/1000</f>
        <v>0</v>
      </c>
      <c r="N1663" s="210">
        <f>N1612*'Usages industrie'!$O40*(1+'Usages industrie'!$P40)^(N$1570-$D$1570)/1000</f>
        <v>0</v>
      </c>
      <c r="O1663" s="210">
        <f>O1612*'Usages industrie'!$O40*(1+'Usages industrie'!$P40)^(O$1570-$D$1570)/1000</f>
        <v>0</v>
      </c>
      <c r="P1663" s="210">
        <f>P1612*'Usages industrie'!$O40*(1+'Usages industrie'!$P40)^(P$1570-$D$1570)/1000</f>
        <v>0</v>
      </c>
      <c r="Q1663" s="210">
        <f>Q1612*'Usages industrie'!$O40*(1+'Usages industrie'!$P40)^(Q$1570-$D$1570)/1000</f>
        <v>0</v>
      </c>
      <c r="R1663" s="210">
        <f>R1612*'Usages industrie'!$O40*(1+'Usages industrie'!$P40)^(R$1570-$D$1570)/1000</f>
        <v>0</v>
      </c>
    </row>
    <row r="1664" spans="1:18" hidden="1" outlineLevel="2" x14ac:dyDescent="0.35">
      <c r="A1664" s="209" t="str">
        <f>'Usages industrie'!A41</f>
        <v>Usage industriel n°38</v>
      </c>
      <c r="B1664" s="209" t="s">
        <v>639</v>
      </c>
      <c r="C1664" s="209"/>
      <c r="D1664" s="210">
        <f>D1613*'Usages industrie'!$O41*(1+'Usages industrie'!$P41)^(D$1570-$D$1570)/1000</f>
        <v>0</v>
      </c>
      <c r="E1664" s="210">
        <f>E1613*'Usages industrie'!$O41*(1+'Usages industrie'!$P41)^(E$1570-$D$1570)/1000</f>
        <v>0</v>
      </c>
      <c r="F1664" s="210">
        <f>F1613*'Usages industrie'!$O41*(1+'Usages industrie'!$P41)^(F$1570-$D$1570)/1000</f>
        <v>0</v>
      </c>
      <c r="G1664" s="210">
        <f>G1613*'Usages industrie'!$O41*(1+'Usages industrie'!$P41)^(G$1570-$D$1570)/1000</f>
        <v>0</v>
      </c>
      <c r="H1664" s="210">
        <f>H1613*'Usages industrie'!$O41*(1+'Usages industrie'!$P41)^(H$1570-$D$1570)/1000</f>
        <v>0</v>
      </c>
      <c r="I1664" s="210">
        <f>I1613*'Usages industrie'!$O41*(1+'Usages industrie'!$P41)^(I$1570-$D$1570)/1000</f>
        <v>0</v>
      </c>
      <c r="J1664" s="210">
        <f>J1613*'Usages industrie'!$O41*(1+'Usages industrie'!$P41)^(J$1570-$D$1570)/1000</f>
        <v>0</v>
      </c>
      <c r="K1664" s="210">
        <f>K1613*'Usages industrie'!$O41*(1+'Usages industrie'!$P41)^(K$1570-$D$1570)/1000</f>
        <v>0</v>
      </c>
      <c r="L1664" s="210">
        <f>L1613*'Usages industrie'!$O41*(1+'Usages industrie'!$P41)^(L$1570-$D$1570)/1000</f>
        <v>0</v>
      </c>
      <c r="M1664" s="210">
        <f>M1613*'Usages industrie'!$O41*(1+'Usages industrie'!$P41)^(M$1570-$D$1570)/1000</f>
        <v>0</v>
      </c>
      <c r="N1664" s="210">
        <f>N1613*'Usages industrie'!$O41*(1+'Usages industrie'!$P41)^(N$1570-$D$1570)/1000</f>
        <v>0</v>
      </c>
      <c r="O1664" s="210">
        <f>O1613*'Usages industrie'!$O41*(1+'Usages industrie'!$P41)^(O$1570-$D$1570)/1000</f>
        <v>0</v>
      </c>
      <c r="P1664" s="210">
        <f>P1613*'Usages industrie'!$O41*(1+'Usages industrie'!$P41)^(P$1570-$D$1570)/1000</f>
        <v>0</v>
      </c>
      <c r="Q1664" s="210">
        <f>Q1613*'Usages industrie'!$O41*(1+'Usages industrie'!$P41)^(Q$1570-$D$1570)/1000</f>
        <v>0</v>
      </c>
      <c r="R1664" s="210">
        <f>R1613*'Usages industrie'!$O41*(1+'Usages industrie'!$P41)^(R$1570-$D$1570)/1000</f>
        <v>0</v>
      </c>
    </row>
    <row r="1665" spans="1:18" hidden="1" outlineLevel="2" x14ac:dyDescent="0.35">
      <c r="A1665" s="209" t="str">
        <f>'Usages industrie'!A42</f>
        <v>Usage industriel n°39</v>
      </c>
      <c r="B1665" s="209" t="s">
        <v>639</v>
      </c>
      <c r="C1665" s="209"/>
      <c r="D1665" s="210">
        <f>D1614*'Usages industrie'!$O42*(1+'Usages industrie'!$P42)^(D$1570-$D$1570)/1000</f>
        <v>0</v>
      </c>
      <c r="E1665" s="210">
        <f>E1614*'Usages industrie'!$O42*(1+'Usages industrie'!$P42)^(E$1570-$D$1570)/1000</f>
        <v>0</v>
      </c>
      <c r="F1665" s="210">
        <f>F1614*'Usages industrie'!$O42*(1+'Usages industrie'!$P42)^(F$1570-$D$1570)/1000</f>
        <v>0</v>
      </c>
      <c r="G1665" s="210">
        <f>G1614*'Usages industrie'!$O42*(1+'Usages industrie'!$P42)^(G$1570-$D$1570)/1000</f>
        <v>0</v>
      </c>
      <c r="H1665" s="210">
        <f>H1614*'Usages industrie'!$O42*(1+'Usages industrie'!$P42)^(H$1570-$D$1570)/1000</f>
        <v>0</v>
      </c>
      <c r="I1665" s="210">
        <f>I1614*'Usages industrie'!$O42*(1+'Usages industrie'!$P42)^(I$1570-$D$1570)/1000</f>
        <v>0</v>
      </c>
      <c r="J1665" s="210">
        <f>J1614*'Usages industrie'!$O42*(1+'Usages industrie'!$P42)^(J$1570-$D$1570)/1000</f>
        <v>0</v>
      </c>
      <c r="K1665" s="210">
        <f>K1614*'Usages industrie'!$O42*(1+'Usages industrie'!$P42)^(K$1570-$D$1570)/1000</f>
        <v>0</v>
      </c>
      <c r="L1665" s="210">
        <f>L1614*'Usages industrie'!$O42*(1+'Usages industrie'!$P42)^(L$1570-$D$1570)/1000</f>
        <v>0</v>
      </c>
      <c r="M1665" s="210">
        <f>M1614*'Usages industrie'!$O42*(1+'Usages industrie'!$P42)^(M$1570-$D$1570)/1000</f>
        <v>0</v>
      </c>
      <c r="N1665" s="210">
        <f>N1614*'Usages industrie'!$O42*(1+'Usages industrie'!$P42)^(N$1570-$D$1570)/1000</f>
        <v>0</v>
      </c>
      <c r="O1665" s="210">
        <f>O1614*'Usages industrie'!$O42*(1+'Usages industrie'!$P42)^(O$1570-$D$1570)/1000</f>
        <v>0</v>
      </c>
      <c r="P1665" s="210">
        <f>P1614*'Usages industrie'!$O42*(1+'Usages industrie'!$P42)^(P$1570-$D$1570)/1000</f>
        <v>0</v>
      </c>
      <c r="Q1665" s="210">
        <f>Q1614*'Usages industrie'!$O42*(1+'Usages industrie'!$P42)^(Q$1570-$D$1570)/1000</f>
        <v>0</v>
      </c>
      <c r="R1665" s="210">
        <f>R1614*'Usages industrie'!$O42*(1+'Usages industrie'!$P42)^(R$1570-$D$1570)/1000</f>
        <v>0</v>
      </c>
    </row>
    <row r="1666" spans="1:18" hidden="1" outlineLevel="2" x14ac:dyDescent="0.35">
      <c r="A1666" s="209" t="str">
        <f>'Usages industrie'!A43</f>
        <v>Usage industriel n°40</v>
      </c>
      <c r="B1666" s="209" t="s">
        <v>639</v>
      </c>
      <c r="C1666" s="209"/>
      <c r="D1666" s="210">
        <f>D1615*'Usages industrie'!$O43*(1+'Usages industrie'!$P43)^(D$1570-$D$1570)/1000</f>
        <v>0</v>
      </c>
      <c r="E1666" s="210">
        <f>E1615*'Usages industrie'!$O43*(1+'Usages industrie'!$P43)^(E$1570-$D$1570)/1000</f>
        <v>0</v>
      </c>
      <c r="F1666" s="210">
        <f>F1615*'Usages industrie'!$O43*(1+'Usages industrie'!$P43)^(F$1570-$D$1570)/1000</f>
        <v>0</v>
      </c>
      <c r="G1666" s="210">
        <f>G1615*'Usages industrie'!$O43*(1+'Usages industrie'!$P43)^(G$1570-$D$1570)/1000</f>
        <v>0</v>
      </c>
      <c r="H1666" s="210">
        <f>H1615*'Usages industrie'!$O43*(1+'Usages industrie'!$P43)^(H$1570-$D$1570)/1000</f>
        <v>0</v>
      </c>
      <c r="I1666" s="210">
        <f>I1615*'Usages industrie'!$O43*(1+'Usages industrie'!$P43)^(I$1570-$D$1570)/1000</f>
        <v>0</v>
      </c>
      <c r="J1666" s="210">
        <f>J1615*'Usages industrie'!$O43*(1+'Usages industrie'!$P43)^(J$1570-$D$1570)/1000</f>
        <v>0</v>
      </c>
      <c r="K1666" s="210">
        <f>K1615*'Usages industrie'!$O43*(1+'Usages industrie'!$P43)^(K$1570-$D$1570)/1000</f>
        <v>0</v>
      </c>
      <c r="L1666" s="210">
        <f>L1615*'Usages industrie'!$O43*(1+'Usages industrie'!$P43)^(L$1570-$D$1570)/1000</f>
        <v>0</v>
      </c>
      <c r="M1666" s="210">
        <f>M1615*'Usages industrie'!$O43*(1+'Usages industrie'!$P43)^(M$1570-$D$1570)/1000</f>
        <v>0</v>
      </c>
      <c r="N1666" s="210">
        <f>N1615*'Usages industrie'!$O43*(1+'Usages industrie'!$P43)^(N$1570-$D$1570)/1000</f>
        <v>0</v>
      </c>
      <c r="O1666" s="210">
        <f>O1615*'Usages industrie'!$O43*(1+'Usages industrie'!$P43)^(O$1570-$D$1570)/1000</f>
        <v>0</v>
      </c>
      <c r="P1666" s="210">
        <f>P1615*'Usages industrie'!$O43*(1+'Usages industrie'!$P43)^(P$1570-$D$1570)/1000</f>
        <v>0</v>
      </c>
      <c r="Q1666" s="210">
        <f>Q1615*'Usages industrie'!$O43*(1+'Usages industrie'!$P43)^(Q$1570-$D$1570)/1000</f>
        <v>0</v>
      </c>
      <c r="R1666" s="210">
        <f>R1615*'Usages industrie'!$O43*(1+'Usages industrie'!$P43)^(R$1570-$D$1570)/1000</f>
        <v>0</v>
      </c>
    </row>
    <row r="1667" spans="1:18" hidden="1" outlineLevel="2" x14ac:dyDescent="0.35">
      <c r="A1667" s="209" t="str">
        <f>'Usages industrie'!A44</f>
        <v>Usage industriel n°41</v>
      </c>
      <c r="B1667" s="209" t="s">
        <v>639</v>
      </c>
      <c r="C1667" s="209"/>
      <c r="D1667" s="210">
        <f>D1616*'Usages industrie'!$O44*(1+'Usages industrie'!$P44)^(D$1570-$D$1570)/1000</f>
        <v>0</v>
      </c>
      <c r="E1667" s="210">
        <f>E1616*'Usages industrie'!$O44*(1+'Usages industrie'!$P44)^(E$1570-$D$1570)/1000</f>
        <v>0</v>
      </c>
      <c r="F1667" s="210">
        <f>F1616*'Usages industrie'!$O44*(1+'Usages industrie'!$P44)^(F$1570-$D$1570)/1000</f>
        <v>0</v>
      </c>
      <c r="G1667" s="210">
        <f>G1616*'Usages industrie'!$O44*(1+'Usages industrie'!$P44)^(G$1570-$D$1570)/1000</f>
        <v>0</v>
      </c>
      <c r="H1667" s="210">
        <f>H1616*'Usages industrie'!$O44*(1+'Usages industrie'!$P44)^(H$1570-$D$1570)/1000</f>
        <v>0</v>
      </c>
      <c r="I1667" s="210">
        <f>I1616*'Usages industrie'!$O44*(1+'Usages industrie'!$P44)^(I$1570-$D$1570)/1000</f>
        <v>0</v>
      </c>
      <c r="J1667" s="210">
        <f>J1616*'Usages industrie'!$O44*(1+'Usages industrie'!$P44)^(J$1570-$D$1570)/1000</f>
        <v>0</v>
      </c>
      <c r="K1667" s="210">
        <f>K1616*'Usages industrie'!$O44*(1+'Usages industrie'!$P44)^(K$1570-$D$1570)/1000</f>
        <v>0</v>
      </c>
      <c r="L1667" s="210">
        <f>L1616*'Usages industrie'!$O44*(1+'Usages industrie'!$P44)^(L$1570-$D$1570)/1000</f>
        <v>0</v>
      </c>
      <c r="M1667" s="210">
        <f>M1616*'Usages industrie'!$O44*(1+'Usages industrie'!$P44)^(M$1570-$D$1570)/1000</f>
        <v>0</v>
      </c>
      <c r="N1667" s="210">
        <f>N1616*'Usages industrie'!$O44*(1+'Usages industrie'!$P44)^(N$1570-$D$1570)/1000</f>
        <v>0</v>
      </c>
      <c r="O1667" s="210">
        <f>O1616*'Usages industrie'!$O44*(1+'Usages industrie'!$P44)^(O$1570-$D$1570)/1000</f>
        <v>0</v>
      </c>
      <c r="P1667" s="210">
        <f>P1616*'Usages industrie'!$O44*(1+'Usages industrie'!$P44)^(P$1570-$D$1570)/1000</f>
        <v>0</v>
      </c>
      <c r="Q1667" s="210">
        <f>Q1616*'Usages industrie'!$O44*(1+'Usages industrie'!$P44)^(Q$1570-$D$1570)/1000</f>
        <v>0</v>
      </c>
      <c r="R1667" s="210">
        <f>R1616*'Usages industrie'!$O44*(1+'Usages industrie'!$P44)^(R$1570-$D$1570)/1000</f>
        <v>0</v>
      </c>
    </row>
    <row r="1668" spans="1:18" hidden="1" outlineLevel="2" x14ac:dyDescent="0.35">
      <c r="A1668" s="209" t="str">
        <f>'Usages industrie'!A45</f>
        <v>Usage industriel n°42</v>
      </c>
      <c r="B1668" s="209" t="s">
        <v>639</v>
      </c>
      <c r="C1668" s="209"/>
      <c r="D1668" s="210">
        <f>D1617*'Usages industrie'!$O45*(1+'Usages industrie'!$P45)^(D$1570-$D$1570)/1000</f>
        <v>0</v>
      </c>
      <c r="E1668" s="210">
        <f>E1617*'Usages industrie'!$O45*(1+'Usages industrie'!$P45)^(E$1570-$D$1570)/1000</f>
        <v>0</v>
      </c>
      <c r="F1668" s="210">
        <f>F1617*'Usages industrie'!$O45*(1+'Usages industrie'!$P45)^(F$1570-$D$1570)/1000</f>
        <v>0</v>
      </c>
      <c r="G1668" s="210">
        <f>G1617*'Usages industrie'!$O45*(1+'Usages industrie'!$P45)^(G$1570-$D$1570)/1000</f>
        <v>0</v>
      </c>
      <c r="H1668" s="210">
        <f>H1617*'Usages industrie'!$O45*(1+'Usages industrie'!$P45)^(H$1570-$D$1570)/1000</f>
        <v>0</v>
      </c>
      <c r="I1668" s="210">
        <f>I1617*'Usages industrie'!$O45*(1+'Usages industrie'!$P45)^(I$1570-$D$1570)/1000</f>
        <v>0</v>
      </c>
      <c r="J1668" s="210">
        <f>J1617*'Usages industrie'!$O45*(1+'Usages industrie'!$P45)^(J$1570-$D$1570)/1000</f>
        <v>0</v>
      </c>
      <c r="K1668" s="210">
        <f>K1617*'Usages industrie'!$O45*(1+'Usages industrie'!$P45)^(K$1570-$D$1570)/1000</f>
        <v>0</v>
      </c>
      <c r="L1668" s="210">
        <f>L1617*'Usages industrie'!$O45*(1+'Usages industrie'!$P45)^(L$1570-$D$1570)/1000</f>
        <v>0</v>
      </c>
      <c r="M1668" s="210">
        <f>M1617*'Usages industrie'!$O45*(1+'Usages industrie'!$P45)^(M$1570-$D$1570)/1000</f>
        <v>0</v>
      </c>
      <c r="N1668" s="210">
        <f>N1617*'Usages industrie'!$O45*(1+'Usages industrie'!$P45)^(N$1570-$D$1570)/1000</f>
        <v>0</v>
      </c>
      <c r="O1668" s="210">
        <f>O1617*'Usages industrie'!$O45*(1+'Usages industrie'!$P45)^(O$1570-$D$1570)/1000</f>
        <v>0</v>
      </c>
      <c r="P1668" s="210">
        <f>P1617*'Usages industrie'!$O45*(1+'Usages industrie'!$P45)^(P$1570-$D$1570)/1000</f>
        <v>0</v>
      </c>
      <c r="Q1668" s="210">
        <f>Q1617*'Usages industrie'!$O45*(1+'Usages industrie'!$P45)^(Q$1570-$D$1570)/1000</f>
        <v>0</v>
      </c>
      <c r="R1668" s="210">
        <f>R1617*'Usages industrie'!$O45*(1+'Usages industrie'!$P45)^(R$1570-$D$1570)/1000</f>
        <v>0</v>
      </c>
    </row>
    <row r="1669" spans="1:18" hidden="1" outlineLevel="2" x14ac:dyDescent="0.35">
      <c r="A1669" s="209" t="str">
        <f>'Usages industrie'!A46</f>
        <v>Usage industriel n°43</v>
      </c>
      <c r="B1669" s="209" t="s">
        <v>639</v>
      </c>
      <c r="C1669" s="209"/>
      <c r="D1669" s="210">
        <f>D1618*'Usages industrie'!$O46*(1+'Usages industrie'!$P46)^(D$1570-$D$1570)/1000</f>
        <v>0</v>
      </c>
      <c r="E1669" s="210">
        <f>E1618*'Usages industrie'!$O46*(1+'Usages industrie'!$P46)^(E$1570-$D$1570)/1000</f>
        <v>0</v>
      </c>
      <c r="F1669" s="210">
        <f>F1618*'Usages industrie'!$O46*(1+'Usages industrie'!$P46)^(F$1570-$D$1570)/1000</f>
        <v>0</v>
      </c>
      <c r="G1669" s="210">
        <f>G1618*'Usages industrie'!$O46*(1+'Usages industrie'!$P46)^(G$1570-$D$1570)/1000</f>
        <v>0</v>
      </c>
      <c r="H1669" s="210">
        <f>H1618*'Usages industrie'!$O46*(1+'Usages industrie'!$P46)^(H$1570-$D$1570)/1000</f>
        <v>0</v>
      </c>
      <c r="I1669" s="210">
        <f>I1618*'Usages industrie'!$O46*(1+'Usages industrie'!$P46)^(I$1570-$D$1570)/1000</f>
        <v>0</v>
      </c>
      <c r="J1669" s="210">
        <f>J1618*'Usages industrie'!$O46*(1+'Usages industrie'!$P46)^(J$1570-$D$1570)/1000</f>
        <v>0</v>
      </c>
      <c r="K1669" s="210">
        <f>K1618*'Usages industrie'!$O46*(1+'Usages industrie'!$P46)^(K$1570-$D$1570)/1000</f>
        <v>0</v>
      </c>
      <c r="L1669" s="210">
        <f>L1618*'Usages industrie'!$O46*(1+'Usages industrie'!$P46)^(L$1570-$D$1570)/1000</f>
        <v>0</v>
      </c>
      <c r="M1669" s="210">
        <f>M1618*'Usages industrie'!$O46*(1+'Usages industrie'!$P46)^(M$1570-$D$1570)/1000</f>
        <v>0</v>
      </c>
      <c r="N1669" s="210">
        <f>N1618*'Usages industrie'!$O46*(1+'Usages industrie'!$P46)^(N$1570-$D$1570)/1000</f>
        <v>0</v>
      </c>
      <c r="O1669" s="210">
        <f>O1618*'Usages industrie'!$O46*(1+'Usages industrie'!$P46)^(O$1570-$D$1570)/1000</f>
        <v>0</v>
      </c>
      <c r="P1669" s="210">
        <f>P1618*'Usages industrie'!$O46*(1+'Usages industrie'!$P46)^(P$1570-$D$1570)/1000</f>
        <v>0</v>
      </c>
      <c r="Q1669" s="210">
        <f>Q1618*'Usages industrie'!$O46*(1+'Usages industrie'!$P46)^(Q$1570-$D$1570)/1000</f>
        <v>0</v>
      </c>
      <c r="R1669" s="210">
        <f>R1618*'Usages industrie'!$O46*(1+'Usages industrie'!$P46)^(R$1570-$D$1570)/1000</f>
        <v>0</v>
      </c>
    </row>
    <row r="1670" spans="1:18" hidden="1" outlineLevel="2" x14ac:dyDescent="0.35">
      <c r="A1670" s="209" t="str">
        <f>'Usages industrie'!A47</f>
        <v>Usage industriel n°44</v>
      </c>
      <c r="B1670" s="209" t="s">
        <v>639</v>
      </c>
      <c r="C1670" s="209"/>
      <c r="D1670" s="210">
        <f>D1619*'Usages industrie'!$O47*(1+'Usages industrie'!$P47)^(D$1570-$D$1570)/1000</f>
        <v>0</v>
      </c>
      <c r="E1670" s="210">
        <f>E1619*'Usages industrie'!$O47*(1+'Usages industrie'!$P47)^(E$1570-$D$1570)/1000</f>
        <v>0</v>
      </c>
      <c r="F1670" s="210">
        <f>F1619*'Usages industrie'!$O47*(1+'Usages industrie'!$P47)^(F$1570-$D$1570)/1000</f>
        <v>0</v>
      </c>
      <c r="G1670" s="210">
        <f>G1619*'Usages industrie'!$O47*(1+'Usages industrie'!$P47)^(G$1570-$D$1570)/1000</f>
        <v>0</v>
      </c>
      <c r="H1670" s="210">
        <f>H1619*'Usages industrie'!$O47*(1+'Usages industrie'!$P47)^(H$1570-$D$1570)/1000</f>
        <v>0</v>
      </c>
      <c r="I1670" s="210">
        <f>I1619*'Usages industrie'!$O47*(1+'Usages industrie'!$P47)^(I$1570-$D$1570)/1000</f>
        <v>0</v>
      </c>
      <c r="J1670" s="210">
        <f>J1619*'Usages industrie'!$O47*(1+'Usages industrie'!$P47)^(J$1570-$D$1570)/1000</f>
        <v>0</v>
      </c>
      <c r="K1670" s="210">
        <f>K1619*'Usages industrie'!$O47*(1+'Usages industrie'!$P47)^(K$1570-$D$1570)/1000</f>
        <v>0</v>
      </c>
      <c r="L1670" s="210">
        <f>L1619*'Usages industrie'!$O47*(1+'Usages industrie'!$P47)^(L$1570-$D$1570)/1000</f>
        <v>0</v>
      </c>
      <c r="M1670" s="210">
        <f>M1619*'Usages industrie'!$O47*(1+'Usages industrie'!$P47)^(M$1570-$D$1570)/1000</f>
        <v>0</v>
      </c>
      <c r="N1670" s="210">
        <f>N1619*'Usages industrie'!$O47*(1+'Usages industrie'!$P47)^(N$1570-$D$1570)/1000</f>
        <v>0</v>
      </c>
      <c r="O1670" s="210">
        <f>O1619*'Usages industrie'!$O47*(1+'Usages industrie'!$P47)^(O$1570-$D$1570)/1000</f>
        <v>0</v>
      </c>
      <c r="P1670" s="210">
        <f>P1619*'Usages industrie'!$O47*(1+'Usages industrie'!$P47)^(P$1570-$D$1570)/1000</f>
        <v>0</v>
      </c>
      <c r="Q1670" s="210">
        <f>Q1619*'Usages industrie'!$O47*(1+'Usages industrie'!$P47)^(Q$1570-$D$1570)/1000</f>
        <v>0</v>
      </c>
      <c r="R1670" s="210">
        <f>R1619*'Usages industrie'!$O47*(1+'Usages industrie'!$P47)^(R$1570-$D$1570)/1000</f>
        <v>0</v>
      </c>
    </row>
    <row r="1671" spans="1:18" hidden="1" outlineLevel="2" x14ac:dyDescent="0.35">
      <c r="A1671" s="209" t="str">
        <f>'Usages industrie'!A48</f>
        <v>Usage industriel n°45</v>
      </c>
      <c r="B1671" s="209" t="s">
        <v>639</v>
      </c>
      <c r="C1671" s="209"/>
      <c r="D1671" s="210">
        <f>D1620*'Usages industrie'!$O48*(1+'Usages industrie'!$P48)^(D$1570-$D$1570)/1000</f>
        <v>0</v>
      </c>
      <c r="E1671" s="210">
        <f>E1620*'Usages industrie'!$O48*(1+'Usages industrie'!$P48)^(E$1570-$D$1570)/1000</f>
        <v>0</v>
      </c>
      <c r="F1671" s="210">
        <f>F1620*'Usages industrie'!$O48*(1+'Usages industrie'!$P48)^(F$1570-$D$1570)/1000</f>
        <v>0</v>
      </c>
      <c r="G1671" s="210">
        <f>G1620*'Usages industrie'!$O48*(1+'Usages industrie'!$P48)^(G$1570-$D$1570)/1000</f>
        <v>0</v>
      </c>
      <c r="H1671" s="210">
        <f>H1620*'Usages industrie'!$O48*(1+'Usages industrie'!$P48)^(H$1570-$D$1570)/1000</f>
        <v>0</v>
      </c>
      <c r="I1671" s="210">
        <f>I1620*'Usages industrie'!$O48*(1+'Usages industrie'!$P48)^(I$1570-$D$1570)/1000</f>
        <v>0</v>
      </c>
      <c r="J1671" s="210">
        <f>J1620*'Usages industrie'!$O48*(1+'Usages industrie'!$P48)^(J$1570-$D$1570)/1000</f>
        <v>0</v>
      </c>
      <c r="K1671" s="210">
        <f>K1620*'Usages industrie'!$O48*(1+'Usages industrie'!$P48)^(K$1570-$D$1570)/1000</f>
        <v>0</v>
      </c>
      <c r="L1671" s="210">
        <f>L1620*'Usages industrie'!$O48*(1+'Usages industrie'!$P48)^(L$1570-$D$1570)/1000</f>
        <v>0</v>
      </c>
      <c r="M1671" s="210">
        <f>M1620*'Usages industrie'!$O48*(1+'Usages industrie'!$P48)^(M$1570-$D$1570)/1000</f>
        <v>0</v>
      </c>
      <c r="N1671" s="210">
        <f>N1620*'Usages industrie'!$O48*(1+'Usages industrie'!$P48)^(N$1570-$D$1570)/1000</f>
        <v>0</v>
      </c>
      <c r="O1671" s="210">
        <f>O1620*'Usages industrie'!$O48*(1+'Usages industrie'!$P48)^(O$1570-$D$1570)/1000</f>
        <v>0</v>
      </c>
      <c r="P1671" s="210">
        <f>P1620*'Usages industrie'!$O48*(1+'Usages industrie'!$P48)^(P$1570-$D$1570)/1000</f>
        <v>0</v>
      </c>
      <c r="Q1671" s="210">
        <f>Q1620*'Usages industrie'!$O48*(1+'Usages industrie'!$P48)^(Q$1570-$D$1570)/1000</f>
        <v>0</v>
      </c>
      <c r="R1671" s="210">
        <f>R1620*'Usages industrie'!$O48*(1+'Usages industrie'!$P48)^(R$1570-$D$1570)/1000</f>
        <v>0</v>
      </c>
    </row>
    <row r="1672" spans="1:18" hidden="1" outlineLevel="2" x14ac:dyDescent="0.35">
      <c r="A1672" s="209" t="str">
        <f>'Usages industrie'!A49</f>
        <v>Usage industriel n°46</v>
      </c>
      <c r="B1672" s="209" t="s">
        <v>639</v>
      </c>
      <c r="C1672" s="209"/>
      <c r="D1672" s="210">
        <f>D1621*'Usages industrie'!$O49*(1+'Usages industrie'!$P49)^(D$1570-$D$1570)/1000</f>
        <v>0</v>
      </c>
      <c r="E1672" s="210">
        <f>E1621*'Usages industrie'!$O49*(1+'Usages industrie'!$P49)^(E$1570-$D$1570)/1000</f>
        <v>0</v>
      </c>
      <c r="F1672" s="210">
        <f>F1621*'Usages industrie'!$O49*(1+'Usages industrie'!$P49)^(F$1570-$D$1570)/1000</f>
        <v>0</v>
      </c>
      <c r="G1672" s="210">
        <f>G1621*'Usages industrie'!$O49*(1+'Usages industrie'!$P49)^(G$1570-$D$1570)/1000</f>
        <v>0</v>
      </c>
      <c r="H1672" s="210">
        <f>H1621*'Usages industrie'!$O49*(1+'Usages industrie'!$P49)^(H$1570-$D$1570)/1000</f>
        <v>0</v>
      </c>
      <c r="I1672" s="210">
        <f>I1621*'Usages industrie'!$O49*(1+'Usages industrie'!$P49)^(I$1570-$D$1570)/1000</f>
        <v>0</v>
      </c>
      <c r="J1672" s="210">
        <f>J1621*'Usages industrie'!$O49*(1+'Usages industrie'!$P49)^(J$1570-$D$1570)/1000</f>
        <v>0</v>
      </c>
      <c r="K1672" s="210">
        <f>K1621*'Usages industrie'!$O49*(1+'Usages industrie'!$P49)^(K$1570-$D$1570)/1000</f>
        <v>0</v>
      </c>
      <c r="L1672" s="210">
        <f>L1621*'Usages industrie'!$O49*(1+'Usages industrie'!$P49)^(L$1570-$D$1570)/1000</f>
        <v>0</v>
      </c>
      <c r="M1672" s="210">
        <f>M1621*'Usages industrie'!$O49*(1+'Usages industrie'!$P49)^(M$1570-$D$1570)/1000</f>
        <v>0</v>
      </c>
      <c r="N1672" s="210">
        <f>N1621*'Usages industrie'!$O49*(1+'Usages industrie'!$P49)^(N$1570-$D$1570)/1000</f>
        <v>0</v>
      </c>
      <c r="O1672" s="210">
        <f>O1621*'Usages industrie'!$O49*(1+'Usages industrie'!$P49)^(O$1570-$D$1570)/1000</f>
        <v>0</v>
      </c>
      <c r="P1672" s="210">
        <f>P1621*'Usages industrie'!$O49*(1+'Usages industrie'!$P49)^(P$1570-$D$1570)/1000</f>
        <v>0</v>
      </c>
      <c r="Q1672" s="210">
        <f>Q1621*'Usages industrie'!$O49*(1+'Usages industrie'!$P49)^(Q$1570-$D$1570)/1000</f>
        <v>0</v>
      </c>
      <c r="R1672" s="210">
        <f>R1621*'Usages industrie'!$O49*(1+'Usages industrie'!$P49)^(R$1570-$D$1570)/1000</f>
        <v>0</v>
      </c>
    </row>
    <row r="1673" spans="1:18" hidden="1" outlineLevel="2" x14ac:dyDescent="0.35">
      <c r="A1673" s="209" t="str">
        <f>'Usages industrie'!A50</f>
        <v>Usage industriel n°47</v>
      </c>
      <c r="B1673" s="209" t="s">
        <v>639</v>
      </c>
      <c r="C1673" s="209"/>
      <c r="D1673" s="210">
        <f>D1622*'Usages industrie'!$O50*(1+'Usages industrie'!$P50)^(D$1570-$D$1570)/1000</f>
        <v>0</v>
      </c>
      <c r="E1673" s="210">
        <f>E1622*'Usages industrie'!$O50*(1+'Usages industrie'!$P50)^(E$1570-$D$1570)/1000</f>
        <v>0</v>
      </c>
      <c r="F1673" s="210">
        <f>F1622*'Usages industrie'!$O50*(1+'Usages industrie'!$P50)^(F$1570-$D$1570)/1000</f>
        <v>0</v>
      </c>
      <c r="G1673" s="210">
        <f>G1622*'Usages industrie'!$O50*(1+'Usages industrie'!$P50)^(G$1570-$D$1570)/1000</f>
        <v>0</v>
      </c>
      <c r="H1673" s="210">
        <f>H1622*'Usages industrie'!$O50*(1+'Usages industrie'!$P50)^(H$1570-$D$1570)/1000</f>
        <v>0</v>
      </c>
      <c r="I1673" s="210">
        <f>I1622*'Usages industrie'!$O50*(1+'Usages industrie'!$P50)^(I$1570-$D$1570)/1000</f>
        <v>0</v>
      </c>
      <c r="J1673" s="210">
        <f>J1622*'Usages industrie'!$O50*(1+'Usages industrie'!$P50)^(J$1570-$D$1570)/1000</f>
        <v>0</v>
      </c>
      <c r="K1673" s="210">
        <f>K1622*'Usages industrie'!$O50*(1+'Usages industrie'!$P50)^(K$1570-$D$1570)/1000</f>
        <v>0</v>
      </c>
      <c r="L1673" s="210">
        <f>L1622*'Usages industrie'!$O50*(1+'Usages industrie'!$P50)^(L$1570-$D$1570)/1000</f>
        <v>0</v>
      </c>
      <c r="M1673" s="210">
        <f>M1622*'Usages industrie'!$O50*(1+'Usages industrie'!$P50)^(M$1570-$D$1570)/1000</f>
        <v>0</v>
      </c>
      <c r="N1673" s="210">
        <f>N1622*'Usages industrie'!$O50*(1+'Usages industrie'!$P50)^(N$1570-$D$1570)/1000</f>
        <v>0</v>
      </c>
      <c r="O1673" s="210">
        <f>O1622*'Usages industrie'!$O50*(1+'Usages industrie'!$P50)^(O$1570-$D$1570)/1000</f>
        <v>0</v>
      </c>
      <c r="P1673" s="210">
        <f>P1622*'Usages industrie'!$O50*(1+'Usages industrie'!$P50)^(P$1570-$D$1570)/1000</f>
        <v>0</v>
      </c>
      <c r="Q1673" s="210">
        <f>Q1622*'Usages industrie'!$O50*(1+'Usages industrie'!$P50)^(Q$1570-$D$1570)/1000</f>
        <v>0</v>
      </c>
      <c r="R1673" s="210">
        <f>R1622*'Usages industrie'!$O50*(1+'Usages industrie'!$P50)^(R$1570-$D$1570)/1000</f>
        <v>0</v>
      </c>
    </row>
    <row r="1674" spans="1:18" hidden="1" outlineLevel="2" x14ac:dyDescent="0.35">
      <c r="A1674" s="209" t="str">
        <f>'Usages industrie'!A51</f>
        <v>Usage industriel n°48</v>
      </c>
      <c r="B1674" s="209" t="s">
        <v>639</v>
      </c>
      <c r="C1674" s="209"/>
      <c r="D1674" s="210">
        <f>D1623*'Usages industrie'!$O51*(1+'Usages industrie'!$P51)^(D$1570-$D$1570)/1000</f>
        <v>0</v>
      </c>
      <c r="E1674" s="210">
        <f>E1623*'Usages industrie'!$O51*(1+'Usages industrie'!$P51)^(E$1570-$D$1570)/1000</f>
        <v>0</v>
      </c>
      <c r="F1674" s="210">
        <f>F1623*'Usages industrie'!$O51*(1+'Usages industrie'!$P51)^(F$1570-$D$1570)/1000</f>
        <v>0</v>
      </c>
      <c r="G1674" s="210">
        <f>G1623*'Usages industrie'!$O51*(1+'Usages industrie'!$P51)^(G$1570-$D$1570)/1000</f>
        <v>0</v>
      </c>
      <c r="H1674" s="210">
        <f>H1623*'Usages industrie'!$O51*(1+'Usages industrie'!$P51)^(H$1570-$D$1570)/1000</f>
        <v>0</v>
      </c>
      <c r="I1674" s="210">
        <f>I1623*'Usages industrie'!$O51*(1+'Usages industrie'!$P51)^(I$1570-$D$1570)/1000</f>
        <v>0</v>
      </c>
      <c r="J1674" s="210">
        <f>J1623*'Usages industrie'!$O51*(1+'Usages industrie'!$P51)^(J$1570-$D$1570)/1000</f>
        <v>0</v>
      </c>
      <c r="K1674" s="210">
        <f>K1623*'Usages industrie'!$O51*(1+'Usages industrie'!$P51)^(K$1570-$D$1570)/1000</f>
        <v>0</v>
      </c>
      <c r="L1674" s="210">
        <f>L1623*'Usages industrie'!$O51*(1+'Usages industrie'!$P51)^(L$1570-$D$1570)/1000</f>
        <v>0</v>
      </c>
      <c r="M1674" s="210">
        <f>M1623*'Usages industrie'!$O51*(1+'Usages industrie'!$P51)^(M$1570-$D$1570)/1000</f>
        <v>0</v>
      </c>
      <c r="N1674" s="210">
        <f>N1623*'Usages industrie'!$O51*(1+'Usages industrie'!$P51)^(N$1570-$D$1570)/1000</f>
        <v>0</v>
      </c>
      <c r="O1674" s="210">
        <f>O1623*'Usages industrie'!$O51*(1+'Usages industrie'!$P51)^(O$1570-$D$1570)/1000</f>
        <v>0</v>
      </c>
      <c r="P1674" s="210">
        <f>P1623*'Usages industrie'!$O51*(1+'Usages industrie'!$P51)^(P$1570-$D$1570)/1000</f>
        <v>0</v>
      </c>
      <c r="Q1674" s="210">
        <f>Q1623*'Usages industrie'!$O51*(1+'Usages industrie'!$P51)^(Q$1570-$D$1570)/1000</f>
        <v>0</v>
      </c>
      <c r="R1674" s="210">
        <f>R1623*'Usages industrie'!$O51*(1+'Usages industrie'!$P51)^(R$1570-$D$1570)/1000</f>
        <v>0</v>
      </c>
    </row>
    <row r="1675" spans="1:18" hidden="1" outlineLevel="2" x14ac:dyDescent="0.35">
      <c r="A1675" s="209" t="str">
        <f>'Usages industrie'!A52</f>
        <v>Usage industriel n°49</v>
      </c>
      <c r="B1675" s="209" t="s">
        <v>639</v>
      </c>
      <c r="C1675" s="209"/>
      <c r="D1675" s="210">
        <f>D1624*'Usages industrie'!$O52*(1+'Usages industrie'!$P52)^(D$1570-$D$1570)/1000</f>
        <v>0</v>
      </c>
      <c r="E1675" s="210">
        <f>E1624*'Usages industrie'!$O52*(1+'Usages industrie'!$P52)^(E$1570-$D$1570)/1000</f>
        <v>0</v>
      </c>
      <c r="F1675" s="210">
        <f>F1624*'Usages industrie'!$O52*(1+'Usages industrie'!$P52)^(F$1570-$D$1570)/1000</f>
        <v>0</v>
      </c>
      <c r="G1675" s="210">
        <f>G1624*'Usages industrie'!$O52*(1+'Usages industrie'!$P52)^(G$1570-$D$1570)/1000</f>
        <v>0</v>
      </c>
      <c r="H1675" s="210">
        <f>H1624*'Usages industrie'!$O52*(1+'Usages industrie'!$P52)^(H$1570-$D$1570)/1000</f>
        <v>0</v>
      </c>
      <c r="I1675" s="210">
        <f>I1624*'Usages industrie'!$O52*(1+'Usages industrie'!$P52)^(I$1570-$D$1570)/1000</f>
        <v>0</v>
      </c>
      <c r="J1675" s="210">
        <f>J1624*'Usages industrie'!$O52*(1+'Usages industrie'!$P52)^(J$1570-$D$1570)/1000</f>
        <v>0</v>
      </c>
      <c r="K1675" s="210">
        <f>K1624*'Usages industrie'!$O52*(1+'Usages industrie'!$P52)^(K$1570-$D$1570)/1000</f>
        <v>0</v>
      </c>
      <c r="L1675" s="210">
        <f>L1624*'Usages industrie'!$O52*(1+'Usages industrie'!$P52)^(L$1570-$D$1570)/1000</f>
        <v>0</v>
      </c>
      <c r="M1675" s="210">
        <f>M1624*'Usages industrie'!$O52*(1+'Usages industrie'!$P52)^(M$1570-$D$1570)/1000</f>
        <v>0</v>
      </c>
      <c r="N1675" s="210">
        <f>N1624*'Usages industrie'!$O52*(1+'Usages industrie'!$P52)^(N$1570-$D$1570)/1000</f>
        <v>0</v>
      </c>
      <c r="O1675" s="210">
        <f>O1624*'Usages industrie'!$O52*(1+'Usages industrie'!$P52)^(O$1570-$D$1570)/1000</f>
        <v>0</v>
      </c>
      <c r="P1675" s="210">
        <f>P1624*'Usages industrie'!$O52*(1+'Usages industrie'!$P52)^(P$1570-$D$1570)/1000</f>
        <v>0</v>
      </c>
      <c r="Q1675" s="210">
        <f>Q1624*'Usages industrie'!$O52*(1+'Usages industrie'!$P52)^(Q$1570-$D$1570)/1000</f>
        <v>0</v>
      </c>
      <c r="R1675" s="210">
        <f>R1624*'Usages industrie'!$O52*(1+'Usages industrie'!$P52)^(R$1570-$D$1570)/1000</f>
        <v>0</v>
      </c>
    </row>
    <row r="1676" spans="1:18" hidden="1" outlineLevel="2" x14ac:dyDescent="0.35">
      <c r="A1676" s="209" t="str">
        <f>'Usages industrie'!A53</f>
        <v>Usage industriel n°50</v>
      </c>
      <c r="B1676" s="209" t="s">
        <v>639</v>
      </c>
      <c r="C1676" s="209"/>
      <c r="D1676" s="210">
        <f>D1625*'Usages industrie'!$O53*(1+'Usages industrie'!$P53)^(D$1570-$D$1570)/1000</f>
        <v>0</v>
      </c>
      <c r="E1676" s="210">
        <f>E1625*'Usages industrie'!$O53*(1+'Usages industrie'!$P53)^(E$1570-$D$1570)/1000</f>
        <v>0</v>
      </c>
      <c r="F1676" s="210">
        <f>F1625*'Usages industrie'!$O53*(1+'Usages industrie'!$P53)^(F$1570-$D$1570)/1000</f>
        <v>0</v>
      </c>
      <c r="G1676" s="210">
        <f>G1625*'Usages industrie'!$O53*(1+'Usages industrie'!$P53)^(G$1570-$D$1570)/1000</f>
        <v>0</v>
      </c>
      <c r="H1676" s="210">
        <f>H1625*'Usages industrie'!$O53*(1+'Usages industrie'!$P53)^(H$1570-$D$1570)/1000</f>
        <v>0</v>
      </c>
      <c r="I1676" s="210">
        <f>I1625*'Usages industrie'!$O53*(1+'Usages industrie'!$P53)^(I$1570-$D$1570)/1000</f>
        <v>0</v>
      </c>
      <c r="J1676" s="210">
        <f>J1625*'Usages industrie'!$O53*(1+'Usages industrie'!$P53)^(J$1570-$D$1570)/1000</f>
        <v>0</v>
      </c>
      <c r="K1676" s="210">
        <f>K1625*'Usages industrie'!$O53*(1+'Usages industrie'!$P53)^(K$1570-$D$1570)/1000</f>
        <v>0</v>
      </c>
      <c r="L1676" s="210">
        <f>L1625*'Usages industrie'!$O53*(1+'Usages industrie'!$P53)^(L$1570-$D$1570)/1000</f>
        <v>0</v>
      </c>
      <c r="M1676" s="210">
        <f>M1625*'Usages industrie'!$O53*(1+'Usages industrie'!$P53)^(M$1570-$D$1570)/1000</f>
        <v>0</v>
      </c>
      <c r="N1676" s="210">
        <f>N1625*'Usages industrie'!$O53*(1+'Usages industrie'!$P53)^(N$1570-$D$1570)/1000</f>
        <v>0</v>
      </c>
      <c r="O1676" s="210">
        <f>O1625*'Usages industrie'!$O53*(1+'Usages industrie'!$P53)^(O$1570-$D$1570)/1000</f>
        <v>0</v>
      </c>
      <c r="P1676" s="210">
        <f>P1625*'Usages industrie'!$O53*(1+'Usages industrie'!$P53)^(P$1570-$D$1570)/1000</f>
        <v>0</v>
      </c>
      <c r="Q1676" s="210">
        <f>Q1625*'Usages industrie'!$O53*(1+'Usages industrie'!$P53)^(Q$1570-$D$1570)/1000</f>
        <v>0</v>
      </c>
      <c r="R1676" s="210">
        <f>R1625*'Usages industrie'!$O53*(1+'Usages industrie'!$P53)^(R$1570-$D$1570)/1000</f>
        <v>0</v>
      </c>
    </row>
    <row r="1677" spans="1:18" hidden="1" outlineLevel="1" collapsed="1" x14ac:dyDescent="0.35">
      <c r="A1677" s="209" t="s">
        <v>640</v>
      </c>
      <c r="B1677" s="209"/>
      <c r="C1677" s="209"/>
      <c r="D1677" s="210">
        <f t="shared" ref="D1677:R1677" si="144">SUM(D1627:D1676)</f>
        <v>0</v>
      </c>
      <c r="E1677" s="210">
        <f t="shared" si="144"/>
        <v>0</v>
      </c>
      <c r="F1677" s="210">
        <f t="shared" si="144"/>
        <v>0</v>
      </c>
      <c r="G1677" s="210">
        <f t="shared" si="144"/>
        <v>0</v>
      </c>
      <c r="H1677" s="210">
        <f t="shared" si="144"/>
        <v>0</v>
      </c>
      <c r="I1677" s="210">
        <f t="shared" si="144"/>
        <v>0</v>
      </c>
      <c r="J1677" s="210">
        <f t="shared" si="144"/>
        <v>0</v>
      </c>
      <c r="K1677" s="210">
        <f t="shared" si="144"/>
        <v>0</v>
      </c>
      <c r="L1677" s="210">
        <f t="shared" si="144"/>
        <v>0</v>
      </c>
      <c r="M1677" s="210">
        <f t="shared" si="144"/>
        <v>0</v>
      </c>
      <c r="N1677" s="210">
        <f t="shared" si="144"/>
        <v>0</v>
      </c>
      <c r="O1677" s="210">
        <f t="shared" si="144"/>
        <v>0</v>
      </c>
      <c r="P1677" s="210">
        <f t="shared" si="144"/>
        <v>0</v>
      </c>
      <c r="Q1677" s="210">
        <f t="shared" si="144"/>
        <v>0</v>
      </c>
      <c r="R1677" s="210">
        <f t="shared" si="144"/>
        <v>0</v>
      </c>
    </row>
    <row r="1678" spans="1:18" hidden="1" outlineLevel="1" x14ac:dyDescent="0.35">
      <c r="A1678" s="43" t="s">
        <v>641</v>
      </c>
      <c r="B1678" s="43"/>
      <c r="C1678" s="232"/>
      <c r="D1678" s="231"/>
      <c r="E1678" s="231"/>
      <c r="F1678" s="231"/>
      <c r="G1678" s="231"/>
      <c r="H1678" s="231"/>
      <c r="I1678" s="231"/>
      <c r="J1678" s="231"/>
      <c r="K1678" s="231"/>
      <c r="L1678" s="231"/>
      <c r="M1678" s="231"/>
      <c r="N1678" s="231"/>
      <c r="O1678" s="231"/>
      <c r="P1678" s="231"/>
      <c r="Q1678" s="231"/>
      <c r="R1678" s="231"/>
    </row>
    <row r="1679" spans="1:18" hidden="1" outlineLevel="1" x14ac:dyDescent="0.35">
      <c r="A1679" s="43" t="s">
        <v>642</v>
      </c>
      <c r="B1679" s="43"/>
      <c r="C1679" s="232"/>
      <c r="D1679" s="231"/>
      <c r="E1679" s="231"/>
      <c r="F1679" s="231"/>
      <c r="G1679" s="231"/>
      <c r="H1679" s="231"/>
      <c r="I1679" s="231"/>
      <c r="J1679" s="231"/>
      <c r="K1679" s="231"/>
      <c r="L1679" s="231"/>
      <c r="M1679" s="231"/>
      <c r="N1679" s="231"/>
      <c r="O1679" s="231"/>
      <c r="P1679" s="231"/>
      <c r="Q1679" s="231"/>
      <c r="R1679" s="231"/>
    </row>
    <row r="1680" spans="1:18" hidden="1" outlineLevel="2" x14ac:dyDescent="0.35">
      <c r="A1680" s="209" t="str">
        <f>'Usages mobilité'!A4</f>
        <v>Usage mobilité n°1</v>
      </c>
      <c r="B1680" s="209" t="s">
        <v>637</v>
      </c>
      <c r="C1680" s="209"/>
      <c r="D1680" s="210">
        <f>IF(B$1567&lt;&gt;"",IF(B$1567='Usages mobilité'!BF4,'Usages mobilité'!BD4,0),0)</f>
        <v>0</v>
      </c>
      <c r="E1680" s="210">
        <f t="shared" ref="E1680:R1689" si="145">$D1680</f>
        <v>0</v>
      </c>
      <c r="F1680" s="210">
        <f t="shared" si="145"/>
        <v>0</v>
      </c>
      <c r="G1680" s="210">
        <f t="shared" si="145"/>
        <v>0</v>
      </c>
      <c r="H1680" s="210">
        <f t="shared" si="145"/>
        <v>0</v>
      </c>
      <c r="I1680" s="210">
        <f t="shared" si="145"/>
        <v>0</v>
      </c>
      <c r="J1680" s="210">
        <f t="shared" si="145"/>
        <v>0</v>
      </c>
      <c r="K1680" s="210">
        <f t="shared" si="145"/>
        <v>0</v>
      </c>
      <c r="L1680" s="210">
        <f t="shared" si="145"/>
        <v>0</v>
      </c>
      <c r="M1680" s="210">
        <f t="shared" si="145"/>
        <v>0</v>
      </c>
      <c r="N1680" s="210">
        <f t="shared" si="145"/>
        <v>0</v>
      </c>
      <c r="O1680" s="210">
        <f t="shared" si="145"/>
        <v>0</v>
      </c>
      <c r="P1680" s="210">
        <f t="shared" si="145"/>
        <v>0</v>
      </c>
      <c r="Q1680" s="210">
        <f t="shared" si="145"/>
        <v>0</v>
      </c>
      <c r="R1680" s="210">
        <f t="shared" si="145"/>
        <v>0</v>
      </c>
    </row>
    <row r="1681" spans="1:18" hidden="1" outlineLevel="2" x14ac:dyDescent="0.35">
      <c r="A1681" s="209" t="str">
        <f>'Usages mobilité'!A5</f>
        <v>Usage mobilité n°2</v>
      </c>
      <c r="B1681" s="209" t="s">
        <v>637</v>
      </c>
      <c r="C1681" s="209"/>
      <c r="D1681" s="210">
        <f>IF(B$1567&lt;&gt;"",IF(B$1567='Usages mobilité'!BF5,'Usages mobilité'!BD5,0),0)</f>
        <v>0</v>
      </c>
      <c r="E1681" s="210">
        <f t="shared" si="145"/>
        <v>0</v>
      </c>
      <c r="F1681" s="210">
        <f t="shared" si="145"/>
        <v>0</v>
      </c>
      <c r="G1681" s="210">
        <f t="shared" si="145"/>
        <v>0</v>
      </c>
      <c r="H1681" s="210">
        <f t="shared" si="145"/>
        <v>0</v>
      </c>
      <c r="I1681" s="210">
        <f t="shared" si="145"/>
        <v>0</v>
      </c>
      <c r="J1681" s="210">
        <f t="shared" si="145"/>
        <v>0</v>
      </c>
      <c r="K1681" s="210">
        <f t="shared" si="145"/>
        <v>0</v>
      </c>
      <c r="L1681" s="210">
        <f t="shared" si="145"/>
        <v>0</v>
      </c>
      <c r="M1681" s="210">
        <f t="shared" si="145"/>
        <v>0</v>
      </c>
      <c r="N1681" s="210">
        <f t="shared" si="145"/>
        <v>0</v>
      </c>
      <c r="O1681" s="210">
        <f t="shared" si="145"/>
        <v>0</v>
      </c>
      <c r="P1681" s="210">
        <f t="shared" si="145"/>
        <v>0</v>
      </c>
      <c r="Q1681" s="210">
        <f t="shared" si="145"/>
        <v>0</v>
      </c>
      <c r="R1681" s="210">
        <f t="shared" si="145"/>
        <v>0</v>
      </c>
    </row>
    <row r="1682" spans="1:18" hidden="1" outlineLevel="2" x14ac:dyDescent="0.35">
      <c r="A1682" s="209" t="str">
        <f>'Usages mobilité'!A6</f>
        <v>Usage mobilité n°3</v>
      </c>
      <c r="B1682" s="209" t="s">
        <v>637</v>
      </c>
      <c r="C1682" s="209"/>
      <c r="D1682" s="210">
        <f>IF(B$1567&lt;&gt;"",IF(B$1567='Usages mobilité'!BF6,'Usages mobilité'!BD6,0),0)</f>
        <v>0</v>
      </c>
      <c r="E1682" s="210">
        <f t="shared" si="145"/>
        <v>0</v>
      </c>
      <c r="F1682" s="210">
        <f t="shared" si="145"/>
        <v>0</v>
      </c>
      <c r="G1682" s="210">
        <f t="shared" si="145"/>
        <v>0</v>
      </c>
      <c r="H1682" s="210">
        <f t="shared" si="145"/>
        <v>0</v>
      </c>
      <c r="I1682" s="210">
        <f t="shared" si="145"/>
        <v>0</v>
      </c>
      <c r="J1682" s="210">
        <f t="shared" si="145"/>
        <v>0</v>
      </c>
      <c r="K1682" s="210">
        <f t="shared" si="145"/>
        <v>0</v>
      </c>
      <c r="L1682" s="210">
        <f t="shared" si="145"/>
        <v>0</v>
      </c>
      <c r="M1682" s="210">
        <f t="shared" si="145"/>
        <v>0</v>
      </c>
      <c r="N1682" s="210">
        <f t="shared" si="145"/>
        <v>0</v>
      </c>
      <c r="O1682" s="210">
        <f t="shared" si="145"/>
        <v>0</v>
      </c>
      <c r="P1682" s="210">
        <f t="shared" si="145"/>
        <v>0</v>
      </c>
      <c r="Q1682" s="210">
        <f t="shared" si="145"/>
        <v>0</v>
      </c>
      <c r="R1682" s="210">
        <f t="shared" si="145"/>
        <v>0</v>
      </c>
    </row>
    <row r="1683" spans="1:18" hidden="1" outlineLevel="2" x14ac:dyDescent="0.35">
      <c r="A1683" s="209" t="str">
        <f>'Usages mobilité'!A7</f>
        <v>Usage mobilité n°4</v>
      </c>
      <c r="B1683" s="209" t="s">
        <v>637</v>
      </c>
      <c r="C1683" s="209"/>
      <c r="D1683" s="210">
        <f>IF(B$1567&lt;&gt;"",IF(B$1567='Usages mobilité'!BF7,'Usages mobilité'!BD7,0),0)</f>
        <v>0</v>
      </c>
      <c r="E1683" s="210">
        <f t="shared" si="145"/>
        <v>0</v>
      </c>
      <c r="F1683" s="210">
        <f t="shared" si="145"/>
        <v>0</v>
      </c>
      <c r="G1683" s="210">
        <f t="shared" si="145"/>
        <v>0</v>
      </c>
      <c r="H1683" s="210">
        <f t="shared" si="145"/>
        <v>0</v>
      </c>
      <c r="I1683" s="210">
        <f t="shared" si="145"/>
        <v>0</v>
      </c>
      <c r="J1683" s="210">
        <f t="shared" si="145"/>
        <v>0</v>
      </c>
      <c r="K1683" s="210">
        <f t="shared" si="145"/>
        <v>0</v>
      </c>
      <c r="L1683" s="210">
        <f t="shared" si="145"/>
        <v>0</v>
      </c>
      <c r="M1683" s="210">
        <f t="shared" si="145"/>
        <v>0</v>
      </c>
      <c r="N1683" s="210">
        <f t="shared" si="145"/>
        <v>0</v>
      </c>
      <c r="O1683" s="210">
        <f t="shared" si="145"/>
        <v>0</v>
      </c>
      <c r="P1683" s="210">
        <f t="shared" si="145"/>
        <v>0</v>
      </c>
      <c r="Q1683" s="210">
        <f t="shared" si="145"/>
        <v>0</v>
      </c>
      <c r="R1683" s="210">
        <f t="shared" si="145"/>
        <v>0</v>
      </c>
    </row>
    <row r="1684" spans="1:18" hidden="1" outlineLevel="2" x14ac:dyDescent="0.35">
      <c r="A1684" s="209" t="str">
        <f>'Usages mobilité'!A8</f>
        <v>Usage mobilité n°5</v>
      </c>
      <c r="B1684" s="209" t="s">
        <v>637</v>
      </c>
      <c r="C1684" s="209"/>
      <c r="D1684" s="210">
        <f>IF(B$1567&lt;&gt;"",IF(B$1567='Usages mobilité'!BF8,'Usages mobilité'!BD8,0),0)</f>
        <v>0</v>
      </c>
      <c r="E1684" s="210">
        <f t="shared" si="145"/>
        <v>0</v>
      </c>
      <c r="F1684" s="210">
        <f t="shared" si="145"/>
        <v>0</v>
      </c>
      <c r="G1684" s="210">
        <f t="shared" si="145"/>
        <v>0</v>
      </c>
      <c r="H1684" s="210">
        <f t="shared" si="145"/>
        <v>0</v>
      </c>
      <c r="I1684" s="210">
        <f t="shared" si="145"/>
        <v>0</v>
      </c>
      <c r="J1684" s="210">
        <f t="shared" si="145"/>
        <v>0</v>
      </c>
      <c r="K1684" s="210">
        <f t="shared" si="145"/>
        <v>0</v>
      </c>
      <c r="L1684" s="210">
        <f t="shared" si="145"/>
        <v>0</v>
      </c>
      <c r="M1684" s="210">
        <f t="shared" si="145"/>
        <v>0</v>
      </c>
      <c r="N1684" s="210">
        <f t="shared" si="145"/>
        <v>0</v>
      </c>
      <c r="O1684" s="210">
        <f t="shared" si="145"/>
        <v>0</v>
      </c>
      <c r="P1684" s="210">
        <f t="shared" si="145"/>
        <v>0</v>
      </c>
      <c r="Q1684" s="210">
        <f t="shared" si="145"/>
        <v>0</v>
      </c>
      <c r="R1684" s="210">
        <f t="shared" si="145"/>
        <v>0</v>
      </c>
    </row>
    <row r="1685" spans="1:18" hidden="1" outlineLevel="2" x14ac:dyDescent="0.35">
      <c r="A1685" s="209" t="str">
        <f>'Usages mobilité'!A9</f>
        <v>Usage mobilité n°6</v>
      </c>
      <c r="B1685" s="209" t="s">
        <v>637</v>
      </c>
      <c r="C1685" s="209"/>
      <c r="D1685" s="210">
        <f>IF(B$1567&lt;&gt;"",IF(B$1567='Usages mobilité'!BF9,'Usages mobilité'!BD9,0),0)</f>
        <v>0</v>
      </c>
      <c r="E1685" s="210">
        <f t="shared" si="145"/>
        <v>0</v>
      </c>
      <c r="F1685" s="210">
        <f t="shared" si="145"/>
        <v>0</v>
      </c>
      <c r="G1685" s="210">
        <f t="shared" si="145"/>
        <v>0</v>
      </c>
      <c r="H1685" s="210">
        <f t="shared" si="145"/>
        <v>0</v>
      </c>
      <c r="I1685" s="210">
        <f t="shared" si="145"/>
        <v>0</v>
      </c>
      <c r="J1685" s="210">
        <f t="shared" si="145"/>
        <v>0</v>
      </c>
      <c r="K1685" s="210">
        <f t="shared" si="145"/>
        <v>0</v>
      </c>
      <c r="L1685" s="210">
        <f t="shared" si="145"/>
        <v>0</v>
      </c>
      <c r="M1685" s="210">
        <f t="shared" si="145"/>
        <v>0</v>
      </c>
      <c r="N1685" s="210">
        <f t="shared" si="145"/>
        <v>0</v>
      </c>
      <c r="O1685" s="210">
        <f t="shared" si="145"/>
        <v>0</v>
      </c>
      <c r="P1685" s="210">
        <f t="shared" si="145"/>
        <v>0</v>
      </c>
      <c r="Q1685" s="210">
        <f t="shared" si="145"/>
        <v>0</v>
      </c>
      <c r="R1685" s="210">
        <f t="shared" si="145"/>
        <v>0</v>
      </c>
    </row>
    <row r="1686" spans="1:18" hidden="1" outlineLevel="2" x14ac:dyDescent="0.35">
      <c r="A1686" s="209" t="str">
        <f>'Usages mobilité'!A10</f>
        <v>Usage mobilité n°7</v>
      </c>
      <c r="B1686" s="209" t="s">
        <v>637</v>
      </c>
      <c r="C1686" s="209"/>
      <c r="D1686" s="210">
        <f>IF(B$1567&lt;&gt;"",IF(B$1567='Usages mobilité'!BF10,'Usages mobilité'!BD10,0),0)</f>
        <v>0</v>
      </c>
      <c r="E1686" s="210">
        <f t="shared" si="145"/>
        <v>0</v>
      </c>
      <c r="F1686" s="210">
        <f t="shared" si="145"/>
        <v>0</v>
      </c>
      <c r="G1686" s="210">
        <f t="shared" si="145"/>
        <v>0</v>
      </c>
      <c r="H1686" s="210">
        <f t="shared" si="145"/>
        <v>0</v>
      </c>
      <c r="I1686" s="210">
        <f t="shared" si="145"/>
        <v>0</v>
      </c>
      <c r="J1686" s="210">
        <f t="shared" si="145"/>
        <v>0</v>
      </c>
      <c r="K1686" s="210">
        <f t="shared" si="145"/>
        <v>0</v>
      </c>
      <c r="L1686" s="210">
        <f t="shared" si="145"/>
        <v>0</v>
      </c>
      <c r="M1686" s="210">
        <f t="shared" si="145"/>
        <v>0</v>
      </c>
      <c r="N1686" s="210">
        <f t="shared" si="145"/>
        <v>0</v>
      </c>
      <c r="O1686" s="210">
        <f t="shared" si="145"/>
        <v>0</v>
      </c>
      <c r="P1686" s="210">
        <f t="shared" si="145"/>
        <v>0</v>
      </c>
      <c r="Q1686" s="210">
        <f t="shared" si="145"/>
        <v>0</v>
      </c>
      <c r="R1686" s="210">
        <f t="shared" si="145"/>
        <v>0</v>
      </c>
    </row>
    <row r="1687" spans="1:18" hidden="1" outlineLevel="2" x14ac:dyDescent="0.35">
      <c r="A1687" s="209" t="str">
        <f>'Usages mobilité'!A11</f>
        <v>Usage mobilité n°8</v>
      </c>
      <c r="B1687" s="209" t="s">
        <v>637</v>
      </c>
      <c r="C1687" s="209"/>
      <c r="D1687" s="210">
        <f>IF(B$1567&lt;&gt;"",IF(B$1567='Usages mobilité'!BF11,'Usages mobilité'!BD11,0),0)</f>
        <v>0</v>
      </c>
      <c r="E1687" s="210">
        <f t="shared" si="145"/>
        <v>0</v>
      </c>
      <c r="F1687" s="210">
        <f t="shared" si="145"/>
        <v>0</v>
      </c>
      <c r="G1687" s="210">
        <f t="shared" si="145"/>
        <v>0</v>
      </c>
      <c r="H1687" s="210">
        <f t="shared" si="145"/>
        <v>0</v>
      </c>
      <c r="I1687" s="210">
        <f t="shared" si="145"/>
        <v>0</v>
      </c>
      <c r="J1687" s="210">
        <f t="shared" si="145"/>
        <v>0</v>
      </c>
      <c r="K1687" s="210">
        <f t="shared" si="145"/>
        <v>0</v>
      </c>
      <c r="L1687" s="210">
        <f t="shared" si="145"/>
        <v>0</v>
      </c>
      <c r="M1687" s="210">
        <f t="shared" si="145"/>
        <v>0</v>
      </c>
      <c r="N1687" s="210">
        <f t="shared" si="145"/>
        <v>0</v>
      </c>
      <c r="O1687" s="210">
        <f t="shared" si="145"/>
        <v>0</v>
      </c>
      <c r="P1687" s="210">
        <f t="shared" si="145"/>
        <v>0</v>
      </c>
      <c r="Q1687" s="210">
        <f t="shared" si="145"/>
        <v>0</v>
      </c>
      <c r="R1687" s="210">
        <f t="shared" si="145"/>
        <v>0</v>
      </c>
    </row>
    <row r="1688" spans="1:18" hidden="1" outlineLevel="2" x14ac:dyDescent="0.35">
      <c r="A1688" s="209" t="str">
        <f>'Usages mobilité'!A12</f>
        <v>Usage mobilité n°9</v>
      </c>
      <c r="B1688" s="209" t="s">
        <v>637</v>
      </c>
      <c r="C1688" s="209"/>
      <c r="D1688" s="210">
        <f>IF(B$1567&lt;&gt;"",IF(B$1567='Usages mobilité'!BF12,'Usages mobilité'!BD12,0),0)</f>
        <v>0</v>
      </c>
      <c r="E1688" s="210">
        <f t="shared" si="145"/>
        <v>0</v>
      </c>
      <c r="F1688" s="210">
        <f t="shared" si="145"/>
        <v>0</v>
      </c>
      <c r="G1688" s="210">
        <f t="shared" si="145"/>
        <v>0</v>
      </c>
      <c r="H1688" s="210">
        <f t="shared" si="145"/>
        <v>0</v>
      </c>
      <c r="I1688" s="210">
        <f t="shared" si="145"/>
        <v>0</v>
      </c>
      <c r="J1688" s="210">
        <f t="shared" si="145"/>
        <v>0</v>
      </c>
      <c r="K1688" s="210">
        <f t="shared" si="145"/>
        <v>0</v>
      </c>
      <c r="L1688" s="210">
        <f t="shared" si="145"/>
        <v>0</v>
      </c>
      <c r="M1688" s="210">
        <f t="shared" si="145"/>
        <v>0</v>
      </c>
      <c r="N1688" s="210">
        <f t="shared" si="145"/>
        <v>0</v>
      </c>
      <c r="O1688" s="210">
        <f t="shared" si="145"/>
        <v>0</v>
      </c>
      <c r="P1688" s="210">
        <f t="shared" si="145"/>
        <v>0</v>
      </c>
      <c r="Q1688" s="210">
        <f t="shared" si="145"/>
        <v>0</v>
      </c>
      <c r="R1688" s="210">
        <f t="shared" si="145"/>
        <v>0</v>
      </c>
    </row>
    <row r="1689" spans="1:18" hidden="1" outlineLevel="2" x14ac:dyDescent="0.35">
      <c r="A1689" s="209" t="str">
        <f>'Usages mobilité'!A13</f>
        <v>Usage mobilité n°10</v>
      </c>
      <c r="B1689" s="209" t="s">
        <v>637</v>
      </c>
      <c r="C1689" s="209"/>
      <c r="D1689" s="210">
        <f>IF(B$1567&lt;&gt;"",IF(B$1567='Usages mobilité'!BF13,'Usages mobilité'!BD13,0),0)</f>
        <v>0</v>
      </c>
      <c r="E1689" s="210">
        <f t="shared" si="145"/>
        <v>0</v>
      </c>
      <c r="F1689" s="210">
        <f t="shared" si="145"/>
        <v>0</v>
      </c>
      <c r="G1689" s="210">
        <f t="shared" si="145"/>
        <v>0</v>
      </c>
      <c r="H1689" s="210">
        <f t="shared" si="145"/>
        <v>0</v>
      </c>
      <c r="I1689" s="210">
        <f t="shared" si="145"/>
        <v>0</v>
      </c>
      <c r="J1689" s="210">
        <f t="shared" si="145"/>
        <v>0</v>
      </c>
      <c r="K1689" s="210">
        <f t="shared" si="145"/>
        <v>0</v>
      </c>
      <c r="L1689" s="210">
        <f t="shared" si="145"/>
        <v>0</v>
      </c>
      <c r="M1689" s="210">
        <f t="shared" si="145"/>
        <v>0</v>
      </c>
      <c r="N1689" s="210">
        <f t="shared" si="145"/>
        <v>0</v>
      </c>
      <c r="O1689" s="210">
        <f t="shared" si="145"/>
        <v>0</v>
      </c>
      <c r="P1689" s="210">
        <f t="shared" si="145"/>
        <v>0</v>
      </c>
      <c r="Q1689" s="210">
        <f t="shared" si="145"/>
        <v>0</v>
      </c>
      <c r="R1689" s="210">
        <f t="shared" si="145"/>
        <v>0</v>
      </c>
    </row>
    <row r="1690" spans="1:18" hidden="1" outlineLevel="2" x14ac:dyDescent="0.35">
      <c r="A1690" s="209" t="str">
        <f>'Usages mobilité'!A14</f>
        <v>Usage mobilité n°11</v>
      </c>
      <c r="B1690" s="209" t="s">
        <v>637</v>
      </c>
      <c r="C1690" s="209"/>
      <c r="D1690" s="210">
        <f>IF(B$1567&lt;&gt;"",IF(B$1567='Usages mobilité'!BF14,'Usages mobilité'!BD14,0),0)</f>
        <v>0</v>
      </c>
      <c r="E1690" s="210">
        <f t="shared" ref="E1690:R1699" si="146">$D1690</f>
        <v>0</v>
      </c>
      <c r="F1690" s="210">
        <f t="shared" si="146"/>
        <v>0</v>
      </c>
      <c r="G1690" s="210">
        <f t="shared" si="146"/>
        <v>0</v>
      </c>
      <c r="H1690" s="210">
        <f t="shared" si="146"/>
        <v>0</v>
      </c>
      <c r="I1690" s="210">
        <f t="shared" si="146"/>
        <v>0</v>
      </c>
      <c r="J1690" s="210">
        <f t="shared" si="146"/>
        <v>0</v>
      </c>
      <c r="K1690" s="210">
        <f t="shared" si="146"/>
        <v>0</v>
      </c>
      <c r="L1690" s="210">
        <f t="shared" si="146"/>
        <v>0</v>
      </c>
      <c r="M1690" s="210">
        <f t="shared" si="146"/>
        <v>0</v>
      </c>
      <c r="N1690" s="210">
        <f t="shared" si="146"/>
        <v>0</v>
      </c>
      <c r="O1690" s="210">
        <f t="shared" si="146"/>
        <v>0</v>
      </c>
      <c r="P1690" s="210">
        <f t="shared" si="146"/>
        <v>0</v>
      </c>
      <c r="Q1690" s="210">
        <f t="shared" si="146"/>
        <v>0</v>
      </c>
      <c r="R1690" s="210">
        <f t="shared" si="146"/>
        <v>0</v>
      </c>
    </row>
    <row r="1691" spans="1:18" hidden="1" outlineLevel="2" x14ac:dyDescent="0.35">
      <c r="A1691" s="209" t="str">
        <f>'Usages mobilité'!A15</f>
        <v>Usage mobilité n°12</v>
      </c>
      <c r="B1691" s="209" t="s">
        <v>637</v>
      </c>
      <c r="C1691" s="209"/>
      <c r="D1691" s="210">
        <f>IF(B$1567&lt;&gt;"",IF(B$1567='Usages mobilité'!BF15,'Usages mobilité'!BD15,0),0)</f>
        <v>0</v>
      </c>
      <c r="E1691" s="210">
        <f t="shared" si="146"/>
        <v>0</v>
      </c>
      <c r="F1691" s="210">
        <f t="shared" si="146"/>
        <v>0</v>
      </c>
      <c r="G1691" s="210">
        <f t="shared" si="146"/>
        <v>0</v>
      </c>
      <c r="H1691" s="210">
        <f t="shared" si="146"/>
        <v>0</v>
      </c>
      <c r="I1691" s="210">
        <f t="shared" si="146"/>
        <v>0</v>
      </c>
      <c r="J1691" s="210">
        <f t="shared" si="146"/>
        <v>0</v>
      </c>
      <c r="K1691" s="210">
        <f t="shared" si="146"/>
        <v>0</v>
      </c>
      <c r="L1691" s="210">
        <f t="shared" si="146"/>
        <v>0</v>
      </c>
      <c r="M1691" s="210">
        <f t="shared" si="146"/>
        <v>0</v>
      </c>
      <c r="N1691" s="210">
        <f t="shared" si="146"/>
        <v>0</v>
      </c>
      <c r="O1691" s="210">
        <f t="shared" si="146"/>
        <v>0</v>
      </c>
      <c r="P1691" s="210">
        <f t="shared" si="146"/>
        <v>0</v>
      </c>
      <c r="Q1691" s="210">
        <f t="shared" si="146"/>
        <v>0</v>
      </c>
      <c r="R1691" s="210">
        <f t="shared" si="146"/>
        <v>0</v>
      </c>
    </row>
    <row r="1692" spans="1:18" hidden="1" outlineLevel="2" x14ac:dyDescent="0.35">
      <c r="A1692" s="209" t="str">
        <f>'Usages mobilité'!A16</f>
        <v>Usage mobilité n°13</v>
      </c>
      <c r="B1692" s="209" t="s">
        <v>637</v>
      </c>
      <c r="C1692" s="209"/>
      <c r="D1692" s="210">
        <f>IF(B$1567&lt;&gt;"",IF(B$1567='Usages mobilité'!BF16,'Usages mobilité'!BD16,0),0)</f>
        <v>0</v>
      </c>
      <c r="E1692" s="210">
        <f t="shared" si="146"/>
        <v>0</v>
      </c>
      <c r="F1692" s="210">
        <f t="shared" si="146"/>
        <v>0</v>
      </c>
      <c r="G1692" s="210">
        <f t="shared" si="146"/>
        <v>0</v>
      </c>
      <c r="H1692" s="210">
        <f t="shared" si="146"/>
        <v>0</v>
      </c>
      <c r="I1692" s="210">
        <f t="shared" si="146"/>
        <v>0</v>
      </c>
      <c r="J1692" s="210">
        <f t="shared" si="146"/>
        <v>0</v>
      </c>
      <c r="K1692" s="210">
        <f t="shared" si="146"/>
        <v>0</v>
      </c>
      <c r="L1692" s="210">
        <f t="shared" si="146"/>
        <v>0</v>
      </c>
      <c r="M1692" s="210">
        <f t="shared" si="146"/>
        <v>0</v>
      </c>
      <c r="N1692" s="210">
        <f t="shared" si="146"/>
        <v>0</v>
      </c>
      <c r="O1692" s="210">
        <f t="shared" si="146"/>
        <v>0</v>
      </c>
      <c r="P1692" s="210">
        <f t="shared" si="146"/>
        <v>0</v>
      </c>
      <c r="Q1692" s="210">
        <f t="shared" si="146"/>
        <v>0</v>
      </c>
      <c r="R1692" s="210">
        <f t="shared" si="146"/>
        <v>0</v>
      </c>
    </row>
    <row r="1693" spans="1:18" hidden="1" outlineLevel="2" x14ac:dyDescent="0.35">
      <c r="A1693" s="209" t="str">
        <f>'Usages mobilité'!A17</f>
        <v>Usage mobilité n°14</v>
      </c>
      <c r="B1693" s="209" t="s">
        <v>637</v>
      </c>
      <c r="C1693" s="209"/>
      <c r="D1693" s="210">
        <f>IF(B$1567&lt;&gt;"",IF(B$1567='Usages mobilité'!BF17,'Usages mobilité'!BD17,0),0)</f>
        <v>0</v>
      </c>
      <c r="E1693" s="210">
        <f t="shared" si="146"/>
        <v>0</v>
      </c>
      <c r="F1693" s="210">
        <f t="shared" si="146"/>
        <v>0</v>
      </c>
      <c r="G1693" s="210">
        <f t="shared" si="146"/>
        <v>0</v>
      </c>
      <c r="H1693" s="210">
        <f t="shared" si="146"/>
        <v>0</v>
      </c>
      <c r="I1693" s="210">
        <f t="shared" si="146"/>
        <v>0</v>
      </c>
      <c r="J1693" s="210">
        <f t="shared" si="146"/>
        <v>0</v>
      </c>
      <c r="K1693" s="210">
        <f t="shared" si="146"/>
        <v>0</v>
      </c>
      <c r="L1693" s="210">
        <f t="shared" si="146"/>
        <v>0</v>
      </c>
      <c r="M1693" s="210">
        <f t="shared" si="146"/>
        <v>0</v>
      </c>
      <c r="N1693" s="210">
        <f t="shared" si="146"/>
        <v>0</v>
      </c>
      <c r="O1693" s="210">
        <f t="shared" si="146"/>
        <v>0</v>
      </c>
      <c r="P1693" s="210">
        <f t="shared" si="146"/>
        <v>0</v>
      </c>
      <c r="Q1693" s="210">
        <f t="shared" si="146"/>
        <v>0</v>
      </c>
      <c r="R1693" s="210">
        <f t="shared" si="146"/>
        <v>0</v>
      </c>
    </row>
    <row r="1694" spans="1:18" hidden="1" outlineLevel="2" x14ac:dyDescent="0.35">
      <c r="A1694" s="209" t="str">
        <f>'Usages mobilité'!A18</f>
        <v>Usage mobilité n°15</v>
      </c>
      <c r="B1694" s="209" t="s">
        <v>637</v>
      </c>
      <c r="C1694" s="209"/>
      <c r="D1694" s="210">
        <f>IF(B$1567&lt;&gt;"",IF(B$1567='Usages mobilité'!BF18,'Usages mobilité'!BD18,0),0)</f>
        <v>0</v>
      </c>
      <c r="E1694" s="210">
        <f t="shared" si="146"/>
        <v>0</v>
      </c>
      <c r="F1694" s="210">
        <f t="shared" si="146"/>
        <v>0</v>
      </c>
      <c r="G1694" s="210">
        <f t="shared" si="146"/>
        <v>0</v>
      </c>
      <c r="H1694" s="210">
        <f t="shared" si="146"/>
        <v>0</v>
      </c>
      <c r="I1694" s="210">
        <f t="shared" si="146"/>
        <v>0</v>
      </c>
      <c r="J1694" s="210">
        <f t="shared" si="146"/>
        <v>0</v>
      </c>
      <c r="K1694" s="210">
        <f t="shared" si="146"/>
        <v>0</v>
      </c>
      <c r="L1694" s="210">
        <f t="shared" si="146"/>
        <v>0</v>
      </c>
      <c r="M1694" s="210">
        <f t="shared" si="146"/>
        <v>0</v>
      </c>
      <c r="N1694" s="210">
        <f t="shared" si="146"/>
        <v>0</v>
      </c>
      <c r="O1694" s="210">
        <f t="shared" si="146"/>
        <v>0</v>
      </c>
      <c r="P1694" s="210">
        <f t="shared" si="146"/>
        <v>0</v>
      </c>
      <c r="Q1694" s="210">
        <f t="shared" si="146"/>
        <v>0</v>
      </c>
      <c r="R1694" s="210">
        <f t="shared" si="146"/>
        <v>0</v>
      </c>
    </row>
    <row r="1695" spans="1:18" hidden="1" outlineLevel="2" x14ac:dyDescent="0.35">
      <c r="A1695" s="209" t="str">
        <f>'Usages mobilité'!A19</f>
        <v>Usage mobilité n°16</v>
      </c>
      <c r="B1695" s="209" t="s">
        <v>637</v>
      </c>
      <c r="C1695" s="209"/>
      <c r="D1695" s="210">
        <f>IF(B$1567&lt;&gt;"",IF(B$1567='Usages mobilité'!BF19,'Usages mobilité'!BD19,0),0)</f>
        <v>0</v>
      </c>
      <c r="E1695" s="210">
        <f t="shared" si="146"/>
        <v>0</v>
      </c>
      <c r="F1695" s="210">
        <f t="shared" si="146"/>
        <v>0</v>
      </c>
      <c r="G1695" s="210">
        <f t="shared" si="146"/>
        <v>0</v>
      </c>
      <c r="H1695" s="210">
        <f t="shared" si="146"/>
        <v>0</v>
      </c>
      <c r="I1695" s="210">
        <f t="shared" si="146"/>
        <v>0</v>
      </c>
      <c r="J1695" s="210">
        <f t="shared" si="146"/>
        <v>0</v>
      </c>
      <c r="K1695" s="210">
        <f t="shared" si="146"/>
        <v>0</v>
      </c>
      <c r="L1695" s="210">
        <f t="shared" si="146"/>
        <v>0</v>
      </c>
      <c r="M1695" s="210">
        <f t="shared" si="146"/>
        <v>0</v>
      </c>
      <c r="N1695" s="210">
        <f t="shared" si="146"/>
        <v>0</v>
      </c>
      <c r="O1695" s="210">
        <f t="shared" si="146"/>
        <v>0</v>
      </c>
      <c r="P1695" s="210">
        <f t="shared" si="146"/>
        <v>0</v>
      </c>
      <c r="Q1695" s="210">
        <f t="shared" si="146"/>
        <v>0</v>
      </c>
      <c r="R1695" s="210">
        <f t="shared" si="146"/>
        <v>0</v>
      </c>
    </row>
    <row r="1696" spans="1:18" hidden="1" outlineLevel="2" x14ac:dyDescent="0.35">
      <c r="A1696" s="209" t="str">
        <f>'Usages mobilité'!A20</f>
        <v>Usage mobilité n°17</v>
      </c>
      <c r="B1696" s="209" t="s">
        <v>637</v>
      </c>
      <c r="C1696" s="209"/>
      <c r="D1696" s="210">
        <f>IF(B$1567&lt;&gt;"",IF(B$1567='Usages mobilité'!BF20,'Usages mobilité'!BD20,0),0)</f>
        <v>0</v>
      </c>
      <c r="E1696" s="210">
        <f t="shared" si="146"/>
        <v>0</v>
      </c>
      <c r="F1696" s="210">
        <f t="shared" si="146"/>
        <v>0</v>
      </c>
      <c r="G1696" s="210">
        <f t="shared" si="146"/>
        <v>0</v>
      </c>
      <c r="H1696" s="210">
        <f t="shared" si="146"/>
        <v>0</v>
      </c>
      <c r="I1696" s="210">
        <f t="shared" si="146"/>
        <v>0</v>
      </c>
      <c r="J1696" s="210">
        <f t="shared" si="146"/>
        <v>0</v>
      </c>
      <c r="K1696" s="210">
        <f t="shared" si="146"/>
        <v>0</v>
      </c>
      <c r="L1696" s="210">
        <f t="shared" si="146"/>
        <v>0</v>
      </c>
      <c r="M1696" s="210">
        <f t="shared" si="146"/>
        <v>0</v>
      </c>
      <c r="N1696" s="210">
        <f t="shared" si="146"/>
        <v>0</v>
      </c>
      <c r="O1696" s="210">
        <f t="shared" si="146"/>
        <v>0</v>
      </c>
      <c r="P1696" s="210">
        <f t="shared" si="146"/>
        <v>0</v>
      </c>
      <c r="Q1696" s="210">
        <f t="shared" si="146"/>
        <v>0</v>
      </c>
      <c r="R1696" s="210">
        <f t="shared" si="146"/>
        <v>0</v>
      </c>
    </row>
    <row r="1697" spans="1:18" hidden="1" outlineLevel="2" x14ac:dyDescent="0.35">
      <c r="A1697" s="209" t="str">
        <f>'Usages mobilité'!A21</f>
        <v>Usage mobilité n°18</v>
      </c>
      <c r="B1697" s="209" t="s">
        <v>637</v>
      </c>
      <c r="C1697" s="209"/>
      <c r="D1697" s="210">
        <f>IF(B$1567&lt;&gt;"",IF(B$1567='Usages mobilité'!BF21,'Usages mobilité'!BD21,0),0)</f>
        <v>0</v>
      </c>
      <c r="E1697" s="210">
        <f t="shared" si="146"/>
        <v>0</v>
      </c>
      <c r="F1697" s="210">
        <f t="shared" si="146"/>
        <v>0</v>
      </c>
      <c r="G1697" s="210">
        <f t="shared" si="146"/>
        <v>0</v>
      </c>
      <c r="H1697" s="210">
        <f t="shared" si="146"/>
        <v>0</v>
      </c>
      <c r="I1697" s="210">
        <f t="shared" si="146"/>
        <v>0</v>
      </c>
      <c r="J1697" s="210">
        <f t="shared" si="146"/>
        <v>0</v>
      </c>
      <c r="K1697" s="210">
        <f t="shared" si="146"/>
        <v>0</v>
      </c>
      <c r="L1697" s="210">
        <f t="shared" si="146"/>
        <v>0</v>
      </c>
      <c r="M1697" s="210">
        <f t="shared" si="146"/>
        <v>0</v>
      </c>
      <c r="N1697" s="210">
        <f t="shared" si="146"/>
        <v>0</v>
      </c>
      <c r="O1697" s="210">
        <f t="shared" si="146"/>
        <v>0</v>
      </c>
      <c r="P1697" s="210">
        <f t="shared" si="146"/>
        <v>0</v>
      </c>
      <c r="Q1697" s="210">
        <f t="shared" si="146"/>
        <v>0</v>
      </c>
      <c r="R1697" s="210">
        <f t="shared" si="146"/>
        <v>0</v>
      </c>
    </row>
    <row r="1698" spans="1:18" hidden="1" outlineLevel="2" x14ac:dyDescent="0.35">
      <c r="A1698" s="209" t="str">
        <f>'Usages mobilité'!A22</f>
        <v>Usage mobilité n°19</v>
      </c>
      <c r="B1698" s="209" t="s">
        <v>637</v>
      </c>
      <c r="C1698" s="209"/>
      <c r="D1698" s="210">
        <f>IF(B$1567&lt;&gt;"",IF(B$1567='Usages mobilité'!BF22,'Usages mobilité'!BD22,0),0)</f>
        <v>0</v>
      </c>
      <c r="E1698" s="210">
        <f t="shared" si="146"/>
        <v>0</v>
      </c>
      <c r="F1698" s="210">
        <f t="shared" si="146"/>
        <v>0</v>
      </c>
      <c r="G1698" s="210">
        <f t="shared" si="146"/>
        <v>0</v>
      </c>
      <c r="H1698" s="210">
        <f t="shared" si="146"/>
        <v>0</v>
      </c>
      <c r="I1698" s="210">
        <f t="shared" si="146"/>
        <v>0</v>
      </c>
      <c r="J1698" s="210">
        <f t="shared" si="146"/>
        <v>0</v>
      </c>
      <c r="K1698" s="210">
        <f t="shared" si="146"/>
        <v>0</v>
      </c>
      <c r="L1698" s="210">
        <f t="shared" si="146"/>
        <v>0</v>
      </c>
      <c r="M1698" s="210">
        <f t="shared" si="146"/>
        <v>0</v>
      </c>
      <c r="N1698" s="210">
        <f t="shared" si="146"/>
        <v>0</v>
      </c>
      <c r="O1698" s="210">
        <f t="shared" si="146"/>
        <v>0</v>
      </c>
      <c r="P1698" s="210">
        <f t="shared" si="146"/>
        <v>0</v>
      </c>
      <c r="Q1698" s="210">
        <f t="shared" si="146"/>
        <v>0</v>
      </c>
      <c r="R1698" s="210">
        <f t="shared" si="146"/>
        <v>0</v>
      </c>
    </row>
    <row r="1699" spans="1:18" hidden="1" outlineLevel="2" x14ac:dyDescent="0.35">
      <c r="A1699" s="209" t="str">
        <f>'Usages mobilité'!A23</f>
        <v>Usage mobilité n°20</v>
      </c>
      <c r="B1699" s="209" t="s">
        <v>637</v>
      </c>
      <c r="C1699" s="209"/>
      <c r="D1699" s="210">
        <f>IF(B$1567&lt;&gt;"",IF(B$1567='Usages mobilité'!BF23,'Usages mobilité'!BD23,0),0)</f>
        <v>0</v>
      </c>
      <c r="E1699" s="210">
        <f t="shared" si="146"/>
        <v>0</v>
      </c>
      <c r="F1699" s="210">
        <f t="shared" si="146"/>
        <v>0</v>
      </c>
      <c r="G1699" s="210">
        <f t="shared" si="146"/>
        <v>0</v>
      </c>
      <c r="H1699" s="210">
        <f t="shared" si="146"/>
        <v>0</v>
      </c>
      <c r="I1699" s="210">
        <f t="shared" si="146"/>
        <v>0</v>
      </c>
      <c r="J1699" s="210">
        <f t="shared" si="146"/>
        <v>0</v>
      </c>
      <c r="K1699" s="210">
        <f t="shared" si="146"/>
        <v>0</v>
      </c>
      <c r="L1699" s="210">
        <f t="shared" si="146"/>
        <v>0</v>
      </c>
      <c r="M1699" s="210">
        <f t="shared" si="146"/>
        <v>0</v>
      </c>
      <c r="N1699" s="210">
        <f t="shared" si="146"/>
        <v>0</v>
      </c>
      <c r="O1699" s="210">
        <f t="shared" si="146"/>
        <v>0</v>
      </c>
      <c r="P1699" s="210">
        <f t="shared" si="146"/>
        <v>0</v>
      </c>
      <c r="Q1699" s="210">
        <f t="shared" si="146"/>
        <v>0</v>
      </c>
      <c r="R1699" s="210">
        <f t="shared" si="146"/>
        <v>0</v>
      </c>
    </row>
    <row r="1700" spans="1:18" hidden="1" outlineLevel="2" x14ac:dyDescent="0.35">
      <c r="A1700" s="209" t="str">
        <f>'Usages mobilité'!A24</f>
        <v>Usage mobilité n°21</v>
      </c>
      <c r="B1700" s="209" t="s">
        <v>637</v>
      </c>
      <c r="C1700" s="209"/>
      <c r="D1700" s="210">
        <f>IF(B$1567&lt;&gt;"",IF(B$1567='Usages mobilité'!BF24,'Usages mobilité'!BD24,0),0)</f>
        <v>0</v>
      </c>
      <c r="E1700" s="210">
        <f t="shared" ref="E1700:R1709" si="147">$D1700</f>
        <v>0</v>
      </c>
      <c r="F1700" s="210">
        <f t="shared" si="147"/>
        <v>0</v>
      </c>
      <c r="G1700" s="210">
        <f t="shared" si="147"/>
        <v>0</v>
      </c>
      <c r="H1700" s="210">
        <f t="shared" si="147"/>
        <v>0</v>
      </c>
      <c r="I1700" s="210">
        <f t="shared" si="147"/>
        <v>0</v>
      </c>
      <c r="J1700" s="210">
        <f t="shared" si="147"/>
        <v>0</v>
      </c>
      <c r="K1700" s="210">
        <f t="shared" si="147"/>
        <v>0</v>
      </c>
      <c r="L1700" s="210">
        <f t="shared" si="147"/>
        <v>0</v>
      </c>
      <c r="M1700" s="210">
        <f t="shared" si="147"/>
        <v>0</v>
      </c>
      <c r="N1700" s="210">
        <f t="shared" si="147"/>
        <v>0</v>
      </c>
      <c r="O1700" s="210">
        <f t="shared" si="147"/>
        <v>0</v>
      </c>
      <c r="P1700" s="210">
        <f t="shared" si="147"/>
        <v>0</v>
      </c>
      <c r="Q1700" s="210">
        <f t="shared" si="147"/>
        <v>0</v>
      </c>
      <c r="R1700" s="210">
        <f t="shared" si="147"/>
        <v>0</v>
      </c>
    </row>
    <row r="1701" spans="1:18" hidden="1" outlineLevel="2" x14ac:dyDescent="0.35">
      <c r="A1701" s="209" t="str">
        <f>'Usages mobilité'!A25</f>
        <v>Usage mobilité n°22</v>
      </c>
      <c r="B1701" s="209" t="s">
        <v>637</v>
      </c>
      <c r="C1701" s="209"/>
      <c r="D1701" s="210">
        <f>IF(B$1567&lt;&gt;"",IF(B$1567='Usages mobilité'!BF25,'Usages mobilité'!BD25,0),0)</f>
        <v>0</v>
      </c>
      <c r="E1701" s="210">
        <f t="shared" si="147"/>
        <v>0</v>
      </c>
      <c r="F1701" s="210">
        <f t="shared" si="147"/>
        <v>0</v>
      </c>
      <c r="G1701" s="210">
        <f t="shared" si="147"/>
        <v>0</v>
      </c>
      <c r="H1701" s="210">
        <f t="shared" si="147"/>
        <v>0</v>
      </c>
      <c r="I1701" s="210">
        <f t="shared" si="147"/>
        <v>0</v>
      </c>
      <c r="J1701" s="210">
        <f t="shared" si="147"/>
        <v>0</v>
      </c>
      <c r="K1701" s="210">
        <f t="shared" si="147"/>
        <v>0</v>
      </c>
      <c r="L1701" s="210">
        <f t="shared" si="147"/>
        <v>0</v>
      </c>
      <c r="M1701" s="210">
        <f t="shared" si="147"/>
        <v>0</v>
      </c>
      <c r="N1701" s="210">
        <f t="shared" si="147"/>
        <v>0</v>
      </c>
      <c r="O1701" s="210">
        <f t="shared" si="147"/>
        <v>0</v>
      </c>
      <c r="P1701" s="210">
        <f t="shared" si="147"/>
        <v>0</v>
      </c>
      <c r="Q1701" s="210">
        <f t="shared" si="147"/>
        <v>0</v>
      </c>
      <c r="R1701" s="210">
        <f t="shared" si="147"/>
        <v>0</v>
      </c>
    </row>
    <row r="1702" spans="1:18" hidden="1" outlineLevel="2" x14ac:dyDescent="0.35">
      <c r="A1702" s="209" t="str">
        <f>'Usages mobilité'!A26</f>
        <v>Usage mobilité n°23</v>
      </c>
      <c r="B1702" s="209" t="s">
        <v>637</v>
      </c>
      <c r="C1702" s="209"/>
      <c r="D1702" s="210">
        <f>IF(B$1567&lt;&gt;"",IF(B$1567='Usages mobilité'!BF26,'Usages mobilité'!BD26,0),0)</f>
        <v>0</v>
      </c>
      <c r="E1702" s="210">
        <f t="shared" si="147"/>
        <v>0</v>
      </c>
      <c r="F1702" s="210">
        <f t="shared" si="147"/>
        <v>0</v>
      </c>
      <c r="G1702" s="210">
        <f t="shared" si="147"/>
        <v>0</v>
      </c>
      <c r="H1702" s="210">
        <f t="shared" si="147"/>
        <v>0</v>
      </c>
      <c r="I1702" s="210">
        <f t="shared" si="147"/>
        <v>0</v>
      </c>
      <c r="J1702" s="210">
        <f t="shared" si="147"/>
        <v>0</v>
      </c>
      <c r="K1702" s="210">
        <f t="shared" si="147"/>
        <v>0</v>
      </c>
      <c r="L1702" s="210">
        <f t="shared" si="147"/>
        <v>0</v>
      </c>
      <c r="M1702" s="210">
        <f t="shared" si="147"/>
        <v>0</v>
      </c>
      <c r="N1702" s="210">
        <f t="shared" si="147"/>
        <v>0</v>
      </c>
      <c r="O1702" s="210">
        <f t="shared" si="147"/>
        <v>0</v>
      </c>
      <c r="P1702" s="210">
        <f t="shared" si="147"/>
        <v>0</v>
      </c>
      <c r="Q1702" s="210">
        <f t="shared" si="147"/>
        <v>0</v>
      </c>
      <c r="R1702" s="210">
        <f t="shared" si="147"/>
        <v>0</v>
      </c>
    </row>
    <row r="1703" spans="1:18" hidden="1" outlineLevel="2" x14ac:dyDescent="0.35">
      <c r="A1703" s="209" t="str">
        <f>'Usages mobilité'!A27</f>
        <v>Usage mobilité n°24</v>
      </c>
      <c r="B1703" s="209" t="s">
        <v>637</v>
      </c>
      <c r="C1703" s="209"/>
      <c r="D1703" s="210">
        <f>IF(B$1567&lt;&gt;"",IF(B$1567='Usages mobilité'!BF27,'Usages mobilité'!BD27,0),0)</f>
        <v>0</v>
      </c>
      <c r="E1703" s="210">
        <f t="shared" si="147"/>
        <v>0</v>
      </c>
      <c r="F1703" s="210">
        <f t="shared" si="147"/>
        <v>0</v>
      </c>
      <c r="G1703" s="210">
        <f t="shared" si="147"/>
        <v>0</v>
      </c>
      <c r="H1703" s="210">
        <f t="shared" si="147"/>
        <v>0</v>
      </c>
      <c r="I1703" s="210">
        <f t="shared" si="147"/>
        <v>0</v>
      </c>
      <c r="J1703" s="210">
        <f t="shared" si="147"/>
        <v>0</v>
      </c>
      <c r="K1703" s="210">
        <f t="shared" si="147"/>
        <v>0</v>
      </c>
      <c r="L1703" s="210">
        <f t="shared" si="147"/>
        <v>0</v>
      </c>
      <c r="M1703" s="210">
        <f t="shared" si="147"/>
        <v>0</v>
      </c>
      <c r="N1703" s="210">
        <f t="shared" si="147"/>
        <v>0</v>
      </c>
      <c r="O1703" s="210">
        <f t="shared" si="147"/>
        <v>0</v>
      </c>
      <c r="P1703" s="210">
        <f t="shared" si="147"/>
        <v>0</v>
      </c>
      <c r="Q1703" s="210">
        <f t="shared" si="147"/>
        <v>0</v>
      </c>
      <c r="R1703" s="210">
        <f t="shared" si="147"/>
        <v>0</v>
      </c>
    </row>
    <row r="1704" spans="1:18" hidden="1" outlineLevel="2" x14ac:dyDescent="0.35">
      <c r="A1704" s="209" t="str">
        <f>'Usages mobilité'!A28</f>
        <v>Usage mobilité n°25</v>
      </c>
      <c r="B1704" s="209" t="s">
        <v>637</v>
      </c>
      <c r="C1704" s="209"/>
      <c r="D1704" s="210">
        <f>IF(B$1567&lt;&gt;"",IF(B$1567='Usages mobilité'!BF28,'Usages mobilité'!BD28,0),0)</f>
        <v>0</v>
      </c>
      <c r="E1704" s="210">
        <f t="shared" si="147"/>
        <v>0</v>
      </c>
      <c r="F1704" s="210">
        <f t="shared" si="147"/>
        <v>0</v>
      </c>
      <c r="G1704" s="210">
        <f t="shared" si="147"/>
        <v>0</v>
      </c>
      <c r="H1704" s="210">
        <f t="shared" si="147"/>
        <v>0</v>
      </c>
      <c r="I1704" s="210">
        <f t="shared" si="147"/>
        <v>0</v>
      </c>
      <c r="J1704" s="210">
        <f t="shared" si="147"/>
        <v>0</v>
      </c>
      <c r="K1704" s="210">
        <f t="shared" si="147"/>
        <v>0</v>
      </c>
      <c r="L1704" s="210">
        <f t="shared" si="147"/>
        <v>0</v>
      </c>
      <c r="M1704" s="210">
        <f t="shared" si="147"/>
        <v>0</v>
      </c>
      <c r="N1704" s="210">
        <f t="shared" si="147"/>
        <v>0</v>
      </c>
      <c r="O1704" s="210">
        <f t="shared" si="147"/>
        <v>0</v>
      </c>
      <c r="P1704" s="210">
        <f t="shared" si="147"/>
        <v>0</v>
      </c>
      <c r="Q1704" s="210">
        <f t="shared" si="147"/>
        <v>0</v>
      </c>
      <c r="R1704" s="210">
        <f t="shared" si="147"/>
        <v>0</v>
      </c>
    </row>
    <row r="1705" spans="1:18" hidden="1" outlineLevel="2" x14ac:dyDescent="0.35">
      <c r="A1705" s="209" t="str">
        <f>'Usages mobilité'!A29</f>
        <v>Usage mobilité n°26</v>
      </c>
      <c r="B1705" s="209" t="s">
        <v>637</v>
      </c>
      <c r="C1705" s="209"/>
      <c r="D1705" s="210">
        <f>IF(B$1567&lt;&gt;"",IF(B$1567='Usages mobilité'!BF29,'Usages mobilité'!BD29,0),0)</f>
        <v>0</v>
      </c>
      <c r="E1705" s="210">
        <f t="shared" si="147"/>
        <v>0</v>
      </c>
      <c r="F1705" s="210">
        <f t="shared" si="147"/>
        <v>0</v>
      </c>
      <c r="G1705" s="210">
        <f t="shared" si="147"/>
        <v>0</v>
      </c>
      <c r="H1705" s="210">
        <f t="shared" si="147"/>
        <v>0</v>
      </c>
      <c r="I1705" s="210">
        <f t="shared" si="147"/>
        <v>0</v>
      </c>
      <c r="J1705" s="210">
        <f t="shared" si="147"/>
        <v>0</v>
      </c>
      <c r="K1705" s="210">
        <f t="shared" si="147"/>
        <v>0</v>
      </c>
      <c r="L1705" s="210">
        <f t="shared" si="147"/>
        <v>0</v>
      </c>
      <c r="M1705" s="210">
        <f t="shared" si="147"/>
        <v>0</v>
      </c>
      <c r="N1705" s="210">
        <f t="shared" si="147"/>
        <v>0</v>
      </c>
      <c r="O1705" s="210">
        <f t="shared" si="147"/>
        <v>0</v>
      </c>
      <c r="P1705" s="210">
        <f t="shared" si="147"/>
        <v>0</v>
      </c>
      <c r="Q1705" s="210">
        <f t="shared" si="147"/>
        <v>0</v>
      </c>
      <c r="R1705" s="210">
        <f t="shared" si="147"/>
        <v>0</v>
      </c>
    </row>
    <row r="1706" spans="1:18" hidden="1" outlineLevel="2" x14ac:dyDescent="0.35">
      <c r="A1706" s="209" t="str">
        <f>'Usages mobilité'!A30</f>
        <v>Usage mobilité n°27</v>
      </c>
      <c r="B1706" s="209" t="s">
        <v>637</v>
      </c>
      <c r="C1706" s="209"/>
      <c r="D1706" s="210">
        <f>IF(B$1567&lt;&gt;"",IF(B$1567='Usages mobilité'!BF30,'Usages mobilité'!BD30,0),0)</f>
        <v>0</v>
      </c>
      <c r="E1706" s="210">
        <f t="shared" si="147"/>
        <v>0</v>
      </c>
      <c r="F1706" s="210">
        <f t="shared" si="147"/>
        <v>0</v>
      </c>
      <c r="G1706" s="210">
        <f t="shared" si="147"/>
        <v>0</v>
      </c>
      <c r="H1706" s="210">
        <f t="shared" si="147"/>
        <v>0</v>
      </c>
      <c r="I1706" s="210">
        <f t="shared" si="147"/>
        <v>0</v>
      </c>
      <c r="J1706" s="210">
        <f t="shared" si="147"/>
        <v>0</v>
      </c>
      <c r="K1706" s="210">
        <f t="shared" si="147"/>
        <v>0</v>
      </c>
      <c r="L1706" s="210">
        <f t="shared" si="147"/>
        <v>0</v>
      </c>
      <c r="M1706" s="210">
        <f t="shared" si="147"/>
        <v>0</v>
      </c>
      <c r="N1706" s="210">
        <f t="shared" si="147"/>
        <v>0</v>
      </c>
      <c r="O1706" s="210">
        <f t="shared" si="147"/>
        <v>0</v>
      </c>
      <c r="P1706" s="210">
        <f t="shared" si="147"/>
        <v>0</v>
      </c>
      <c r="Q1706" s="210">
        <f t="shared" si="147"/>
        <v>0</v>
      </c>
      <c r="R1706" s="210">
        <f t="shared" si="147"/>
        <v>0</v>
      </c>
    </row>
    <row r="1707" spans="1:18" hidden="1" outlineLevel="2" x14ac:dyDescent="0.35">
      <c r="A1707" s="209" t="str">
        <f>'Usages mobilité'!A31</f>
        <v>Usage mobilité n°28</v>
      </c>
      <c r="B1707" s="209" t="s">
        <v>637</v>
      </c>
      <c r="C1707" s="209"/>
      <c r="D1707" s="210">
        <f>IF(B$1567&lt;&gt;"",IF(B$1567='Usages mobilité'!BF31,'Usages mobilité'!BD31,0),0)</f>
        <v>0</v>
      </c>
      <c r="E1707" s="210">
        <f t="shared" si="147"/>
        <v>0</v>
      </c>
      <c r="F1707" s="210">
        <f t="shared" si="147"/>
        <v>0</v>
      </c>
      <c r="G1707" s="210">
        <f t="shared" si="147"/>
        <v>0</v>
      </c>
      <c r="H1707" s="210">
        <f t="shared" si="147"/>
        <v>0</v>
      </c>
      <c r="I1707" s="210">
        <f t="shared" si="147"/>
        <v>0</v>
      </c>
      <c r="J1707" s="210">
        <f t="shared" si="147"/>
        <v>0</v>
      </c>
      <c r="K1707" s="210">
        <f t="shared" si="147"/>
        <v>0</v>
      </c>
      <c r="L1707" s="210">
        <f t="shared" si="147"/>
        <v>0</v>
      </c>
      <c r="M1707" s="210">
        <f t="shared" si="147"/>
        <v>0</v>
      </c>
      <c r="N1707" s="210">
        <f t="shared" si="147"/>
        <v>0</v>
      </c>
      <c r="O1707" s="210">
        <f t="shared" si="147"/>
        <v>0</v>
      </c>
      <c r="P1707" s="210">
        <f t="shared" si="147"/>
        <v>0</v>
      </c>
      <c r="Q1707" s="210">
        <f t="shared" si="147"/>
        <v>0</v>
      </c>
      <c r="R1707" s="210">
        <f t="shared" si="147"/>
        <v>0</v>
      </c>
    </row>
    <row r="1708" spans="1:18" hidden="1" outlineLevel="2" x14ac:dyDescent="0.35">
      <c r="A1708" s="209" t="str">
        <f>'Usages mobilité'!A32</f>
        <v>Usage mobilité n°29</v>
      </c>
      <c r="B1708" s="209" t="s">
        <v>637</v>
      </c>
      <c r="C1708" s="209"/>
      <c r="D1708" s="210">
        <f>IF(B$1567&lt;&gt;"",IF(B$1567='Usages mobilité'!BF32,'Usages mobilité'!BD32,0),0)</f>
        <v>0</v>
      </c>
      <c r="E1708" s="210">
        <f t="shared" si="147"/>
        <v>0</v>
      </c>
      <c r="F1708" s="210">
        <f t="shared" si="147"/>
        <v>0</v>
      </c>
      <c r="G1708" s="210">
        <f t="shared" si="147"/>
        <v>0</v>
      </c>
      <c r="H1708" s="210">
        <f t="shared" si="147"/>
        <v>0</v>
      </c>
      <c r="I1708" s="210">
        <f t="shared" si="147"/>
        <v>0</v>
      </c>
      <c r="J1708" s="210">
        <f t="shared" si="147"/>
        <v>0</v>
      </c>
      <c r="K1708" s="210">
        <f t="shared" si="147"/>
        <v>0</v>
      </c>
      <c r="L1708" s="210">
        <f t="shared" si="147"/>
        <v>0</v>
      </c>
      <c r="M1708" s="210">
        <f t="shared" si="147"/>
        <v>0</v>
      </c>
      <c r="N1708" s="210">
        <f t="shared" si="147"/>
        <v>0</v>
      </c>
      <c r="O1708" s="210">
        <f t="shared" si="147"/>
        <v>0</v>
      </c>
      <c r="P1708" s="210">
        <f t="shared" si="147"/>
        <v>0</v>
      </c>
      <c r="Q1708" s="210">
        <f t="shared" si="147"/>
        <v>0</v>
      </c>
      <c r="R1708" s="210">
        <f t="shared" si="147"/>
        <v>0</v>
      </c>
    </row>
    <row r="1709" spans="1:18" hidden="1" outlineLevel="2" x14ac:dyDescent="0.35">
      <c r="A1709" s="209" t="str">
        <f>'Usages mobilité'!A33</f>
        <v>Usage mobilité n°30</v>
      </c>
      <c r="B1709" s="209" t="s">
        <v>637</v>
      </c>
      <c r="C1709" s="209"/>
      <c r="D1709" s="210">
        <f>IF(B$1567&lt;&gt;"",IF(B$1567='Usages mobilité'!BF33,'Usages mobilité'!BD33,0),0)</f>
        <v>0</v>
      </c>
      <c r="E1709" s="210">
        <f t="shared" si="147"/>
        <v>0</v>
      </c>
      <c r="F1709" s="210">
        <f t="shared" si="147"/>
        <v>0</v>
      </c>
      <c r="G1709" s="210">
        <f t="shared" si="147"/>
        <v>0</v>
      </c>
      <c r="H1709" s="210">
        <f t="shared" si="147"/>
        <v>0</v>
      </c>
      <c r="I1709" s="210">
        <f t="shared" si="147"/>
        <v>0</v>
      </c>
      <c r="J1709" s="210">
        <f t="shared" si="147"/>
        <v>0</v>
      </c>
      <c r="K1709" s="210">
        <f t="shared" si="147"/>
        <v>0</v>
      </c>
      <c r="L1709" s="210">
        <f t="shared" si="147"/>
        <v>0</v>
      </c>
      <c r="M1709" s="210">
        <f t="shared" si="147"/>
        <v>0</v>
      </c>
      <c r="N1709" s="210">
        <f t="shared" si="147"/>
        <v>0</v>
      </c>
      <c r="O1709" s="210">
        <f t="shared" si="147"/>
        <v>0</v>
      </c>
      <c r="P1709" s="210">
        <f t="shared" si="147"/>
        <v>0</v>
      </c>
      <c r="Q1709" s="210">
        <f t="shared" si="147"/>
        <v>0</v>
      </c>
      <c r="R1709" s="210">
        <f t="shared" si="147"/>
        <v>0</v>
      </c>
    </row>
    <row r="1710" spans="1:18" hidden="1" outlineLevel="2" x14ac:dyDescent="0.35">
      <c r="A1710" s="209" t="str">
        <f>'Usages mobilité'!A34</f>
        <v>Usage mobilité n°31</v>
      </c>
      <c r="B1710" s="209" t="s">
        <v>637</v>
      </c>
      <c r="C1710" s="209"/>
      <c r="D1710" s="210">
        <f>IF(B$1567&lt;&gt;"",IF(B$1567='Usages mobilité'!BF34,'Usages mobilité'!BD34,0),0)</f>
        <v>0</v>
      </c>
      <c r="E1710" s="210">
        <f t="shared" ref="E1710:R1719" si="148">$D1710</f>
        <v>0</v>
      </c>
      <c r="F1710" s="210">
        <f t="shared" si="148"/>
        <v>0</v>
      </c>
      <c r="G1710" s="210">
        <f t="shared" si="148"/>
        <v>0</v>
      </c>
      <c r="H1710" s="210">
        <f t="shared" si="148"/>
        <v>0</v>
      </c>
      <c r="I1710" s="210">
        <f t="shared" si="148"/>
        <v>0</v>
      </c>
      <c r="J1710" s="210">
        <f t="shared" si="148"/>
        <v>0</v>
      </c>
      <c r="K1710" s="210">
        <f t="shared" si="148"/>
        <v>0</v>
      </c>
      <c r="L1710" s="210">
        <f t="shared" si="148"/>
        <v>0</v>
      </c>
      <c r="M1710" s="210">
        <f t="shared" si="148"/>
        <v>0</v>
      </c>
      <c r="N1710" s="210">
        <f t="shared" si="148"/>
        <v>0</v>
      </c>
      <c r="O1710" s="210">
        <f t="shared" si="148"/>
        <v>0</v>
      </c>
      <c r="P1710" s="210">
        <f t="shared" si="148"/>
        <v>0</v>
      </c>
      <c r="Q1710" s="210">
        <f t="shared" si="148"/>
        <v>0</v>
      </c>
      <c r="R1710" s="210">
        <f t="shared" si="148"/>
        <v>0</v>
      </c>
    </row>
    <row r="1711" spans="1:18" hidden="1" outlineLevel="2" x14ac:dyDescent="0.35">
      <c r="A1711" s="209" t="str">
        <f>'Usages mobilité'!A35</f>
        <v>Usage mobilité n°32</v>
      </c>
      <c r="B1711" s="209" t="s">
        <v>637</v>
      </c>
      <c r="C1711" s="209"/>
      <c r="D1711" s="210">
        <f>IF(B$1567&lt;&gt;"",IF(B$1567='Usages mobilité'!BF35,'Usages mobilité'!BD35,0),0)</f>
        <v>0</v>
      </c>
      <c r="E1711" s="210">
        <f t="shared" si="148"/>
        <v>0</v>
      </c>
      <c r="F1711" s="210">
        <f t="shared" si="148"/>
        <v>0</v>
      </c>
      <c r="G1711" s="210">
        <f t="shared" si="148"/>
        <v>0</v>
      </c>
      <c r="H1711" s="210">
        <f t="shared" si="148"/>
        <v>0</v>
      </c>
      <c r="I1711" s="210">
        <f t="shared" si="148"/>
        <v>0</v>
      </c>
      <c r="J1711" s="210">
        <f t="shared" si="148"/>
        <v>0</v>
      </c>
      <c r="K1711" s="210">
        <f t="shared" si="148"/>
        <v>0</v>
      </c>
      <c r="L1711" s="210">
        <f t="shared" si="148"/>
        <v>0</v>
      </c>
      <c r="M1711" s="210">
        <f t="shared" si="148"/>
        <v>0</v>
      </c>
      <c r="N1711" s="210">
        <f t="shared" si="148"/>
        <v>0</v>
      </c>
      <c r="O1711" s="210">
        <f t="shared" si="148"/>
        <v>0</v>
      </c>
      <c r="P1711" s="210">
        <f t="shared" si="148"/>
        <v>0</v>
      </c>
      <c r="Q1711" s="210">
        <f t="shared" si="148"/>
        <v>0</v>
      </c>
      <c r="R1711" s="210">
        <f t="shared" si="148"/>
        <v>0</v>
      </c>
    </row>
    <row r="1712" spans="1:18" hidden="1" outlineLevel="2" x14ac:dyDescent="0.35">
      <c r="A1712" s="209" t="str">
        <f>'Usages mobilité'!A36</f>
        <v>Usage mobilité n°33</v>
      </c>
      <c r="B1712" s="209" t="s">
        <v>637</v>
      </c>
      <c r="C1712" s="209"/>
      <c r="D1712" s="210">
        <f>IF(B$1567&lt;&gt;"",IF(B$1567='Usages mobilité'!BF36,'Usages mobilité'!BD36,0),0)</f>
        <v>0</v>
      </c>
      <c r="E1712" s="210">
        <f t="shared" si="148"/>
        <v>0</v>
      </c>
      <c r="F1712" s="210">
        <f t="shared" si="148"/>
        <v>0</v>
      </c>
      <c r="G1712" s="210">
        <f t="shared" si="148"/>
        <v>0</v>
      </c>
      <c r="H1712" s="210">
        <f t="shared" si="148"/>
        <v>0</v>
      </c>
      <c r="I1712" s="210">
        <f t="shared" si="148"/>
        <v>0</v>
      </c>
      <c r="J1712" s="210">
        <f t="shared" si="148"/>
        <v>0</v>
      </c>
      <c r="K1712" s="210">
        <f t="shared" si="148"/>
        <v>0</v>
      </c>
      <c r="L1712" s="210">
        <f t="shared" si="148"/>
        <v>0</v>
      </c>
      <c r="M1712" s="210">
        <f t="shared" si="148"/>
        <v>0</v>
      </c>
      <c r="N1712" s="210">
        <f t="shared" si="148"/>
        <v>0</v>
      </c>
      <c r="O1712" s="210">
        <f t="shared" si="148"/>
        <v>0</v>
      </c>
      <c r="P1712" s="210">
        <f t="shared" si="148"/>
        <v>0</v>
      </c>
      <c r="Q1712" s="210">
        <f t="shared" si="148"/>
        <v>0</v>
      </c>
      <c r="R1712" s="210">
        <f t="shared" si="148"/>
        <v>0</v>
      </c>
    </row>
    <row r="1713" spans="1:18" hidden="1" outlineLevel="2" x14ac:dyDescent="0.35">
      <c r="A1713" s="209" t="str">
        <f>'Usages mobilité'!A37</f>
        <v>Usage mobilité n°34</v>
      </c>
      <c r="B1713" s="209" t="s">
        <v>637</v>
      </c>
      <c r="C1713" s="209"/>
      <c r="D1713" s="210">
        <f>IF(B$1567&lt;&gt;"",IF(B$1567='Usages mobilité'!BF37,'Usages mobilité'!BD37,0),0)</f>
        <v>0</v>
      </c>
      <c r="E1713" s="210">
        <f t="shared" si="148"/>
        <v>0</v>
      </c>
      <c r="F1713" s="210">
        <f t="shared" si="148"/>
        <v>0</v>
      </c>
      <c r="G1713" s="210">
        <f t="shared" si="148"/>
        <v>0</v>
      </c>
      <c r="H1713" s="210">
        <f t="shared" si="148"/>
        <v>0</v>
      </c>
      <c r="I1713" s="210">
        <f t="shared" si="148"/>
        <v>0</v>
      </c>
      <c r="J1713" s="210">
        <f t="shared" si="148"/>
        <v>0</v>
      </c>
      <c r="K1713" s="210">
        <f t="shared" si="148"/>
        <v>0</v>
      </c>
      <c r="L1713" s="210">
        <f t="shared" si="148"/>
        <v>0</v>
      </c>
      <c r="M1713" s="210">
        <f t="shared" si="148"/>
        <v>0</v>
      </c>
      <c r="N1713" s="210">
        <f t="shared" si="148"/>
        <v>0</v>
      </c>
      <c r="O1713" s="210">
        <f t="shared" si="148"/>
        <v>0</v>
      </c>
      <c r="P1713" s="210">
        <f t="shared" si="148"/>
        <v>0</v>
      </c>
      <c r="Q1713" s="210">
        <f t="shared" si="148"/>
        <v>0</v>
      </c>
      <c r="R1713" s="210">
        <f t="shared" si="148"/>
        <v>0</v>
      </c>
    </row>
    <row r="1714" spans="1:18" hidden="1" outlineLevel="2" x14ac:dyDescent="0.35">
      <c r="A1714" s="209" t="str">
        <f>'Usages mobilité'!A38</f>
        <v>Usage mobilité n°35</v>
      </c>
      <c r="B1714" s="209" t="s">
        <v>637</v>
      </c>
      <c r="C1714" s="209"/>
      <c r="D1714" s="210">
        <f>IF(B$1567&lt;&gt;"",IF(B$1567='Usages mobilité'!BF38,'Usages mobilité'!BD38,0),0)</f>
        <v>0</v>
      </c>
      <c r="E1714" s="210">
        <f t="shared" si="148"/>
        <v>0</v>
      </c>
      <c r="F1714" s="210">
        <f t="shared" si="148"/>
        <v>0</v>
      </c>
      <c r="G1714" s="210">
        <f t="shared" si="148"/>
        <v>0</v>
      </c>
      <c r="H1714" s="210">
        <f t="shared" si="148"/>
        <v>0</v>
      </c>
      <c r="I1714" s="210">
        <f t="shared" si="148"/>
        <v>0</v>
      </c>
      <c r="J1714" s="210">
        <f t="shared" si="148"/>
        <v>0</v>
      </c>
      <c r="K1714" s="210">
        <f t="shared" si="148"/>
        <v>0</v>
      </c>
      <c r="L1714" s="210">
        <f t="shared" si="148"/>
        <v>0</v>
      </c>
      <c r="M1714" s="210">
        <f t="shared" si="148"/>
        <v>0</v>
      </c>
      <c r="N1714" s="210">
        <f t="shared" si="148"/>
        <v>0</v>
      </c>
      <c r="O1714" s="210">
        <f t="shared" si="148"/>
        <v>0</v>
      </c>
      <c r="P1714" s="210">
        <f t="shared" si="148"/>
        <v>0</v>
      </c>
      <c r="Q1714" s="210">
        <f t="shared" si="148"/>
        <v>0</v>
      </c>
      <c r="R1714" s="210">
        <f t="shared" si="148"/>
        <v>0</v>
      </c>
    </row>
    <row r="1715" spans="1:18" hidden="1" outlineLevel="2" x14ac:dyDescent="0.35">
      <c r="A1715" s="209" t="str">
        <f>'Usages mobilité'!A39</f>
        <v>Usage mobilité n°36</v>
      </c>
      <c r="B1715" s="209" t="s">
        <v>637</v>
      </c>
      <c r="C1715" s="209"/>
      <c r="D1715" s="210">
        <f>IF(B$1567&lt;&gt;"",IF(B$1567='Usages mobilité'!BF39,'Usages mobilité'!BD39,0),0)</f>
        <v>0</v>
      </c>
      <c r="E1715" s="210">
        <f t="shared" si="148"/>
        <v>0</v>
      </c>
      <c r="F1715" s="210">
        <f t="shared" si="148"/>
        <v>0</v>
      </c>
      <c r="G1715" s="210">
        <f t="shared" si="148"/>
        <v>0</v>
      </c>
      <c r="H1715" s="210">
        <f t="shared" si="148"/>
        <v>0</v>
      </c>
      <c r="I1715" s="210">
        <f t="shared" si="148"/>
        <v>0</v>
      </c>
      <c r="J1715" s="210">
        <f t="shared" si="148"/>
        <v>0</v>
      </c>
      <c r="K1715" s="210">
        <f t="shared" si="148"/>
        <v>0</v>
      </c>
      <c r="L1715" s="210">
        <f t="shared" si="148"/>
        <v>0</v>
      </c>
      <c r="M1715" s="210">
        <f t="shared" si="148"/>
        <v>0</v>
      </c>
      <c r="N1715" s="210">
        <f t="shared" si="148"/>
        <v>0</v>
      </c>
      <c r="O1715" s="210">
        <f t="shared" si="148"/>
        <v>0</v>
      </c>
      <c r="P1715" s="210">
        <f t="shared" si="148"/>
        <v>0</v>
      </c>
      <c r="Q1715" s="210">
        <f t="shared" si="148"/>
        <v>0</v>
      </c>
      <c r="R1715" s="210">
        <f t="shared" si="148"/>
        <v>0</v>
      </c>
    </row>
    <row r="1716" spans="1:18" hidden="1" outlineLevel="2" x14ac:dyDescent="0.35">
      <c r="A1716" s="209" t="str">
        <f>'Usages mobilité'!A40</f>
        <v>Usage mobilité n°37</v>
      </c>
      <c r="B1716" s="209" t="s">
        <v>637</v>
      </c>
      <c r="C1716" s="209"/>
      <c r="D1716" s="210">
        <f>IF(B$1567&lt;&gt;"",IF(B$1567='Usages mobilité'!BF40,'Usages mobilité'!BD40,0),0)</f>
        <v>0</v>
      </c>
      <c r="E1716" s="210">
        <f t="shared" si="148"/>
        <v>0</v>
      </c>
      <c r="F1716" s="210">
        <f t="shared" si="148"/>
        <v>0</v>
      </c>
      <c r="G1716" s="210">
        <f t="shared" si="148"/>
        <v>0</v>
      </c>
      <c r="H1716" s="210">
        <f t="shared" si="148"/>
        <v>0</v>
      </c>
      <c r="I1716" s="210">
        <f t="shared" si="148"/>
        <v>0</v>
      </c>
      <c r="J1716" s="210">
        <f t="shared" si="148"/>
        <v>0</v>
      </c>
      <c r="K1716" s="210">
        <f t="shared" si="148"/>
        <v>0</v>
      </c>
      <c r="L1716" s="210">
        <f t="shared" si="148"/>
        <v>0</v>
      </c>
      <c r="M1716" s="210">
        <f t="shared" si="148"/>
        <v>0</v>
      </c>
      <c r="N1716" s="210">
        <f t="shared" si="148"/>
        <v>0</v>
      </c>
      <c r="O1716" s="210">
        <f t="shared" si="148"/>
        <v>0</v>
      </c>
      <c r="P1716" s="210">
        <f t="shared" si="148"/>
        <v>0</v>
      </c>
      <c r="Q1716" s="210">
        <f t="shared" si="148"/>
        <v>0</v>
      </c>
      <c r="R1716" s="210">
        <f t="shared" si="148"/>
        <v>0</v>
      </c>
    </row>
    <row r="1717" spans="1:18" hidden="1" outlineLevel="2" x14ac:dyDescent="0.35">
      <c r="A1717" s="209" t="str">
        <f>'Usages mobilité'!A41</f>
        <v>Usage mobilité n°38</v>
      </c>
      <c r="B1717" s="209" t="s">
        <v>637</v>
      </c>
      <c r="C1717" s="209"/>
      <c r="D1717" s="210">
        <f>IF(B$1567&lt;&gt;"",IF(B$1567='Usages mobilité'!BF41,'Usages mobilité'!BD41,0),0)</f>
        <v>0</v>
      </c>
      <c r="E1717" s="210">
        <f t="shared" si="148"/>
        <v>0</v>
      </c>
      <c r="F1717" s="210">
        <f t="shared" si="148"/>
        <v>0</v>
      </c>
      <c r="G1717" s="210">
        <f t="shared" si="148"/>
        <v>0</v>
      </c>
      <c r="H1717" s="210">
        <f t="shared" si="148"/>
        <v>0</v>
      </c>
      <c r="I1717" s="210">
        <f t="shared" si="148"/>
        <v>0</v>
      </c>
      <c r="J1717" s="210">
        <f t="shared" si="148"/>
        <v>0</v>
      </c>
      <c r="K1717" s="210">
        <f t="shared" si="148"/>
        <v>0</v>
      </c>
      <c r="L1717" s="210">
        <f t="shared" si="148"/>
        <v>0</v>
      </c>
      <c r="M1717" s="210">
        <f t="shared" si="148"/>
        <v>0</v>
      </c>
      <c r="N1717" s="210">
        <f t="shared" si="148"/>
        <v>0</v>
      </c>
      <c r="O1717" s="210">
        <f t="shared" si="148"/>
        <v>0</v>
      </c>
      <c r="P1717" s="210">
        <f t="shared" si="148"/>
        <v>0</v>
      </c>
      <c r="Q1717" s="210">
        <f t="shared" si="148"/>
        <v>0</v>
      </c>
      <c r="R1717" s="210">
        <f t="shared" si="148"/>
        <v>0</v>
      </c>
    </row>
    <row r="1718" spans="1:18" hidden="1" outlineLevel="2" x14ac:dyDescent="0.35">
      <c r="A1718" s="209" t="str">
        <f>'Usages mobilité'!A42</f>
        <v>Usage mobilité n°39</v>
      </c>
      <c r="B1718" s="209" t="s">
        <v>637</v>
      </c>
      <c r="C1718" s="209"/>
      <c r="D1718" s="210">
        <f>IF(B$1567&lt;&gt;"",IF(B$1567='Usages mobilité'!BF42,'Usages mobilité'!BD42,0),0)</f>
        <v>0</v>
      </c>
      <c r="E1718" s="210">
        <f t="shared" si="148"/>
        <v>0</v>
      </c>
      <c r="F1718" s="210">
        <f t="shared" si="148"/>
        <v>0</v>
      </c>
      <c r="G1718" s="210">
        <f t="shared" si="148"/>
        <v>0</v>
      </c>
      <c r="H1718" s="210">
        <f t="shared" si="148"/>
        <v>0</v>
      </c>
      <c r="I1718" s="210">
        <f t="shared" si="148"/>
        <v>0</v>
      </c>
      <c r="J1718" s="210">
        <f t="shared" si="148"/>
        <v>0</v>
      </c>
      <c r="K1718" s="210">
        <f t="shared" si="148"/>
        <v>0</v>
      </c>
      <c r="L1718" s="210">
        <f t="shared" si="148"/>
        <v>0</v>
      </c>
      <c r="M1718" s="210">
        <f t="shared" si="148"/>
        <v>0</v>
      </c>
      <c r="N1718" s="210">
        <f t="shared" si="148"/>
        <v>0</v>
      </c>
      <c r="O1718" s="210">
        <f t="shared" si="148"/>
        <v>0</v>
      </c>
      <c r="P1718" s="210">
        <f t="shared" si="148"/>
        <v>0</v>
      </c>
      <c r="Q1718" s="210">
        <f t="shared" si="148"/>
        <v>0</v>
      </c>
      <c r="R1718" s="210">
        <f t="shared" si="148"/>
        <v>0</v>
      </c>
    </row>
    <row r="1719" spans="1:18" hidden="1" outlineLevel="2" x14ac:dyDescent="0.35">
      <c r="A1719" s="209" t="str">
        <f>'Usages mobilité'!A43</f>
        <v>Usage mobilité n°40</v>
      </c>
      <c r="B1719" s="209" t="s">
        <v>637</v>
      </c>
      <c r="C1719" s="209"/>
      <c r="D1719" s="210">
        <f>IF(B$1567&lt;&gt;"",IF(B$1567='Usages mobilité'!BF43,'Usages mobilité'!BD43,0),0)</f>
        <v>0</v>
      </c>
      <c r="E1719" s="210">
        <f t="shared" si="148"/>
        <v>0</v>
      </c>
      <c r="F1719" s="210">
        <f t="shared" si="148"/>
        <v>0</v>
      </c>
      <c r="G1719" s="210">
        <f t="shared" si="148"/>
        <v>0</v>
      </c>
      <c r="H1719" s="210">
        <f t="shared" si="148"/>
        <v>0</v>
      </c>
      <c r="I1719" s="210">
        <f t="shared" si="148"/>
        <v>0</v>
      </c>
      <c r="J1719" s="210">
        <f t="shared" si="148"/>
        <v>0</v>
      </c>
      <c r="K1719" s="210">
        <f t="shared" si="148"/>
        <v>0</v>
      </c>
      <c r="L1719" s="210">
        <f t="shared" si="148"/>
        <v>0</v>
      </c>
      <c r="M1719" s="210">
        <f t="shared" si="148"/>
        <v>0</v>
      </c>
      <c r="N1719" s="210">
        <f t="shared" si="148"/>
        <v>0</v>
      </c>
      <c r="O1719" s="210">
        <f t="shared" si="148"/>
        <v>0</v>
      </c>
      <c r="P1719" s="210">
        <f t="shared" si="148"/>
        <v>0</v>
      </c>
      <c r="Q1719" s="210">
        <f t="shared" si="148"/>
        <v>0</v>
      </c>
      <c r="R1719" s="210">
        <f t="shared" si="148"/>
        <v>0</v>
      </c>
    </row>
    <row r="1720" spans="1:18" hidden="1" outlineLevel="2" x14ac:dyDescent="0.35">
      <c r="A1720" s="209" t="str">
        <f>'Usages mobilité'!A44</f>
        <v>Usage mobilité n°41</v>
      </c>
      <c r="B1720" s="209" t="s">
        <v>637</v>
      </c>
      <c r="C1720" s="209"/>
      <c r="D1720" s="210">
        <f>IF(B$1567&lt;&gt;"",IF(B$1567='Usages mobilité'!BF44,'Usages mobilité'!BD44,0),0)</f>
        <v>0</v>
      </c>
      <c r="E1720" s="210">
        <f t="shared" ref="E1720:R1729" si="149">$D1720</f>
        <v>0</v>
      </c>
      <c r="F1720" s="210">
        <f t="shared" si="149"/>
        <v>0</v>
      </c>
      <c r="G1720" s="210">
        <f t="shared" si="149"/>
        <v>0</v>
      </c>
      <c r="H1720" s="210">
        <f t="shared" si="149"/>
        <v>0</v>
      </c>
      <c r="I1720" s="210">
        <f t="shared" si="149"/>
        <v>0</v>
      </c>
      <c r="J1720" s="210">
        <f t="shared" si="149"/>
        <v>0</v>
      </c>
      <c r="K1720" s="210">
        <f t="shared" si="149"/>
        <v>0</v>
      </c>
      <c r="L1720" s="210">
        <f t="shared" si="149"/>
        <v>0</v>
      </c>
      <c r="M1720" s="210">
        <f t="shared" si="149"/>
        <v>0</v>
      </c>
      <c r="N1720" s="210">
        <f t="shared" si="149"/>
        <v>0</v>
      </c>
      <c r="O1720" s="210">
        <f t="shared" si="149"/>
        <v>0</v>
      </c>
      <c r="P1720" s="210">
        <f t="shared" si="149"/>
        <v>0</v>
      </c>
      <c r="Q1720" s="210">
        <f t="shared" si="149"/>
        <v>0</v>
      </c>
      <c r="R1720" s="210">
        <f t="shared" si="149"/>
        <v>0</v>
      </c>
    </row>
    <row r="1721" spans="1:18" hidden="1" outlineLevel="2" x14ac:dyDescent="0.35">
      <c r="A1721" s="209" t="str">
        <f>'Usages mobilité'!A45</f>
        <v>Usage mobilité n°42</v>
      </c>
      <c r="B1721" s="209" t="s">
        <v>637</v>
      </c>
      <c r="C1721" s="209"/>
      <c r="D1721" s="210">
        <f>IF(B$1567&lt;&gt;"",IF(B$1567='Usages mobilité'!BF45,'Usages mobilité'!BD45,0),0)</f>
        <v>0</v>
      </c>
      <c r="E1721" s="210">
        <f t="shared" si="149"/>
        <v>0</v>
      </c>
      <c r="F1721" s="210">
        <f t="shared" si="149"/>
        <v>0</v>
      </c>
      <c r="G1721" s="210">
        <f t="shared" si="149"/>
        <v>0</v>
      </c>
      <c r="H1721" s="210">
        <f t="shared" si="149"/>
        <v>0</v>
      </c>
      <c r="I1721" s="210">
        <f t="shared" si="149"/>
        <v>0</v>
      </c>
      <c r="J1721" s="210">
        <f t="shared" si="149"/>
        <v>0</v>
      </c>
      <c r="K1721" s="210">
        <f t="shared" si="149"/>
        <v>0</v>
      </c>
      <c r="L1721" s="210">
        <f t="shared" si="149"/>
        <v>0</v>
      </c>
      <c r="M1721" s="210">
        <f t="shared" si="149"/>
        <v>0</v>
      </c>
      <c r="N1721" s="210">
        <f t="shared" si="149"/>
        <v>0</v>
      </c>
      <c r="O1721" s="210">
        <f t="shared" si="149"/>
        <v>0</v>
      </c>
      <c r="P1721" s="210">
        <f t="shared" si="149"/>
        <v>0</v>
      </c>
      <c r="Q1721" s="210">
        <f t="shared" si="149"/>
        <v>0</v>
      </c>
      <c r="R1721" s="210">
        <f t="shared" si="149"/>
        <v>0</v>
      </c>
    </row>
    <row r="1722" spans="1:18" hidden="1" outlineLevel="2" x14ac:dyDescent="0.35">
      <c r="A1722" s="209" t="str">
        <f>'Usages mobilité'!A46</f>
        <v>Usage mobilité n°43</v>
      </c>
      <c r="B1722" s="209" t="s">
        <v>637</v>
      </c>
      <c r="C1722" s="209"/>
      <c r="D1722" s="210">
        <f>IF(B$1567&lt;&gt;"",IF(B$1567='Usages mobilité'!BF46,'Usages mobilité'!BD46,0),0)</f>
        <v>0</v>
      </c>
      <c r="E1722" s="210">
        <f t="shared" si="149"/>
        <v>0</v>
      </c>
      <c r="F1722" s="210">
        <f t="shared" si="149"/>
        <v>0</v>
      </c>
      <c r="G1722" s="210">
        <f t="shared" si="149"/>
        <v>0</v>
      </c>
      <c r="H1722" s="210">
        <f t="shared" si="149"/>
        <v>0</v>
      </c>
      <c r="I1722" s="210">
        <f t="shared" si="149"/>
        <v>0</v>
      </c>
      <c r="J1722" s="210">
        <f t="shared" si="149"/>
        <v>0</v>
      </c>
      <c r="K1722" s="210">
        <f t="shared" si="149"/>
        <v>0</v>
      </c>
      <c r="L1722" s="210">
        <f t="shared" si="149"/>
        <v>0</v>
      </c>
      <c r="M1722" s="210">
        <f t="shared" si="149"/>
        <v>0</v>
      </c>
      <c r="N1722" s="210">
        <f t="shared" si="149"/>
        <v>0</v>
      </c>
      <c r="O1722" s="210">
        <f t="shared" si="149"/>
        <v>0</v>
      </c>
      <c r="P1722" s="210">
        <f t="shared" si="149"/>
        <v>0</v>
      </c>
      <c r="Q1722" s="210">
        <f t="shared" si="149"/>
        <v>0</v>
      </c>
      <c r="R1722" s="210">
        <f t="shared" si="149"/>
        <v>0</v>
      </c>
    </row>
    <row r="1723" spans="1:18" hidden="1" outlineLevel="2" x14ac:dyDescent="0.35">
      <c r="A1723" s="209" t="str">
        <f>'Usages mobilité'!A47</f>
        <v>Usage mobilité n°44</v>
      </c>
      <c r="B1723" s="209" t="s">
        <v>637</v>
      </c>
      <c r="C1723" s="209"/>
      <c r="D1723" s="210">
        <f>IF(B$1567&lt;&gt;"",IF(B$1567='Usages mobilité'!BF47,'Usages mobilité'!BD47,0),0)</f>
        <v>0</v>
      </c>
      <c r="E1723" s="210">
        <f t="shared" si="149"/>
        <v>0</v>
      </c>
      <c r="F1723" s="210">
        <f t="shared" si="149"/>
        <v>0</v>
      </c>
      <c r="G1723" s="210">
        <f t="shared" si="149"/>
        <v>0</v>
      </c>
      <c r="H1723" s="210">
        <f t="shared" si="149"/>
        <v>0</v>
      </c>
      <c r="I1723" s="210">
        <f t="shared" si="149"/>
        <v>0</v>
      </c>
      <c r="J1723" s="210">
        <f t="shared" si="149"/>
        <v>0</v>
      </c>
      <c r="K1723" s="210">
        <f t="shared" si="149"/>
        <v>0</v>
      </c>
      <c r="L1723" s="210">
        <f t="shared" si="149"/>
        <v>0</v>
      </c>
      <c r="M1723" s="210">
        <f t="shared" si="149"/>
        <v>0</v>
      </c>
      <c r="N1723" s="210">
        <f t="shared" si="149"/>
        <v>0</v>
      </c>
      <c r="O1723" s="210">
        <f t="shared" si="149"/>
        <v>0</v>
      </c>
      <c r="P1723" s="210">
        <f t="shared" si="149"/>
        <v>0</v>
      </c>
      <c r="Q1723" s="210">
        <f t="shared" si="149"/>
        <v>0</v>
      </c>
      <c r="R1723" s="210">
        <f t="shared" si="149"/>
        <v>0</v>
      </c>
    </row>
    <row r="1724" spans="1:18" hidden="1" outlineLevel="2" x14ac:dyDescent="0.35">
      <c r="A1724" s="209" t="str">
        <f>'Usages mobilité'!A48</f>
        <v>Usage mobilité n°45</v>
      </c>
      <c r="B1724" s="209" t="s">
        <v>637</v>
      </c>
      <c r="C1724" s="209"/>
      <c r="D1724" s="210">
        <f>IF(B$1567&lt;&gt;"",IF(B$1567='Usages mobilité'!BF48,'Usages mobilité'!BD48,0),0)</f>
        <v>0</v>
      </c>
      <c r="E1724" s="210">
        <f t="shared" si="149"/>
        <v>0</v>
      </c>
      <c r="F1724" s="210">
        <f t="shared" si="149"/>
        <v>0</v>
      </c>
      <c r="G1724" s="210">
        <f t="shared" si="149"/>
        <v>0</v>
      </c>
      <c r="H1724" s="210">
        <f t="shared" si="149"/>
        <v>0</v>
      </c>
      <c r="I1724" s="210">
        <f t="shared" si="149"/>
        <v>0</v>
      </c>
      <c r="J1724" s="210">
        <f t="shared" si="149"/>
        <v>0</v>
      </c>
      <c r="K1724" s="210">
        <f t="shared" si="149"/>
        <v>0</v>
      </c>
      <c r="L1724" s="210">
        <f t="shared" si="149"/>
        <v>0</v>
      </c>
      <c r="M1724" s="210">
        <f t="shared" si="149"/>
        <v>0</v>
      </c>
      <c r="N1724" s="210">
        <f t="shared" si="149"/>
        <v>0</v>
      </c>
      <c r="O1724" s="210">
        <f t="shared" si="149"/>
        <v>0</v>
      </c>
      <c r="P1724" s="210">
        <f t="shared" si="149"/>
        <v>0</v>
      </c>
      <c r="Q1724" s="210">
        <f t="shared" si="149"/>
        <v>0</v>
      </c>
      <c r="R1724" s="210">
        <f t="shared" si="149"/>
        <v>0</v>
      </c>
    </row>
    <row r="1725" spans="1:18" hidden="1" outlineLevel="2" x14ac:dyDescent="0.35">
      <c r="A1725" s="209" t="str">
        <f>'Usages mobilité'!A49</f>
        <v>Usage mobilité n°46</v>
      </c>
      <c r="B1725" s="209" t="s">
        <v>637</v>
      </c>
      <c r="C1725" s="209"/>
      <c r="D1725" s="210">
        <f>IF(B$1567&lt;&gt;"",IF(B$1567='Usages mobilité'!BF49,'Usages mobilité'!BD49,0),0)</f>
        <v>0</v>
      </c>
      <c r="E1725" s="210">
        <f t="shared" si="149"/>
        <v>0</v>
      </c>
      <c r="F1725" s="210">
        <f t="shared" si="149"/>
        <v>0</v>
      </c>
      <c r="G1725" s="210">
        <f t="shared" si="149"/>
        <v>0</v>
      </c>
      <c r="H1725" s="210">
        <f t="shared" si="149"/>
        <v>0</v>
      </c>
      <c r="I1725" s="210">
        <f t="shared" si="149"/>
        <v>0</v>
      </c>
      <c r="J1725" s="210">
        <f t="shared" si="149"/>
        <v>0</v>
      </c>
      <c r="K1725" s="210">
        <f t="shared" si="149"/>
        <v>0</v>
      </c>
      <c r="L1725" s="210">
        <f t="shared" si="149"/>
        <v>0</v>
      </c>
      <c r="M1725" s="210">
        <f t="shared" si="149"/>
        <v>0</v>
      </c>
      <c r="N1725" s="210">
        <f t="shared" si="149"/>
        <v>0</v>
      </c>
      <c r="O1725" s="210">
        <f t="shared" si="149"/>
        <v>0</v>
      </c>
      <c r="P1725" s="210">
        <f t="shared" si="149"/>
        <v>0</v>
      </c>
      <c r="Q1725" s="210">
        <f t="shared" si="149"/>
        <v>0</v>
      </c>
      <c r="R1725" s="210">
        <f t="shared" si="149"/>
        <v>0</v>
      </c>
    </row>
    <row r="1726" spans="1:18" hidden="1" outlineLevel="2" x14ac:dyDescent="0.35">
      <c r="A1726" s="209" t="str">
        <f>'Usages mobilité'!A50</f>
        <v>Usage mobilité n°47</v>
      </c>
      <c r="B1726" s="209" t="s">
        <v>637</v>
      </c>
      <c r="C1726" s="209"/>
      <c r="D1726" s="210">
        <f>IF(B$1567&lt;&gt;"",IF(B$1567='Usages mobilité'!BF50,'Usages mobilité'!BD50,0),0)</f>
        <v>0</v>
      </c>
      <c r="E1726" s="210">
        <f t="shared" si="149"/>
        <v>0</v>
      </c>
      <c r="F1726" s="210">
        <f t="shared" si="149"/>
        <v>0</v>
      </c>
      <c r="G1726" s="210">
        <f t="shared" si="149"/>
        <v>0</v>
      </c>
      <c r="H1726" s="210">
        <f t="shared" si="149"/>
        <v>0</v>
      </c>
      <c r="I1726" s="210">
        <f t="shared" si="149"/>
        <v>0</v>
      </c>
      <c r="J1726" s="210">
        <f t="shared" si="149"/>
        <v>0</v>
      </c>
      <c r="K1726" s="210">
        <f t="shared" si="149"/>
        <v>0</v>
      </c>
      <c r="L1726" s="210">
        <f t="shared" si="149"/>
        <v>0</v>
      </c>
      <c r="M1726" s="210">
        <f t="shared" si="149"/>
        <v>0</v>
      </c>
      <c r="N1726" s="210">
        <f t="shared" si="149"/>
        <v>0</v>
      </c>
      <c r="O1726" s="210">
        <f t="shared" si="149"/>
        <v>0</v>
      </c>
      <c r="P1726" s="210">
        <f t="shared" si="149"/>
        <v>0</v>
      </c>
      <c r="Q1726" s="210">
        <f t="shared" si="149"/>
        <v>0</v>
      </c>
      <c r="R1726" s="210">
        <f t="shared" si="149"/>
        <v>0</v>
      </c>
    </row>
    <row r="1727" spans="1:18" hidden="1" outlineLevel="2" x14ac:dyDescent="0.35">
      <c r="A1727" s="209" t="str">
        <f>'Usages mobilité'!A51</f>
        <v>Usage mobilité n°48</v>
      </c>
      <c r="B1727" s="209" t="s">
        <v>637</v>
      </c>
      <c r="C1727" s="209"/>
      <c r="D1727" s="210">
        <f>IF(B$1567&lt;&gt;"",IF(B$1567='Usages mobilité'!BF51,'Usages mobilité'!BD51,0),0)</f>
        <v>0</v>
      </c>
      <c r="E1727" s="210">
        <f t="shared" si="149"/>
        <v>0</v>
      </c>
      <c r="F1727" s="210">
        <f t="shared" si="149"/>
        <v>0</v>
      </c>
      <c r="G1727" s="210">
        <f t="shared" si="149"/>
        <v>0</v>
      </c>
      <c r="H1727" s="210">
        <f t="shared" si="149"/>
        <v>0</v>
      </c>
      <c r="I1727" s="210">
        <f t="shared" si="149"/>
        <v>0</v>
      </c>
      <c r="J1727" s="210">
        <f t="shared" si="149"/>
        <v>0</v>
      </c>
      <c r="K1727" s="210">
        <f t="shared" si="149"/>
        <v>0</v>
      </c>
      <c r="L1727" s="210">
        <f t="shared" si="149"/>
        <v>0</v>
      </c>
      <c r="M1727" s="210">
        <f t="shared" si="149"/>
        <v>0</v>
      </c>
      <c r="N1727" s="210">
        <f t="shared" si="149"/>
        <v>0</v>
      </c>
      <c r="O1727" s="210">
        <f t="shared" si="149"/>
        <v>0</v>
      </c>
      <c r="P1727" s="210">
        <f t="shared" si="149"/>
        <v>0</v>
      </c>
      <c r="Q1727" s="210">
        <f t="shared" si="149"/>
        <v>0</v>
      </c>
      <c r="R1727" s="210">
        <f t="shared" si="149"/>
        <v>0</v>
      </c>
    </row>
    <row r="1728" spans="1:18" hidden="1" outlineLevel="2" x14ac:dyDescent="0.35">
      <c r="A1728" s="209" t="str">
        <f>'Usages mobilité'!A52</f>
        <v>Usage mobilité n°49</v>
      </c>
      <c r="B1728" s="209" t="s">
        <v>637</v>
      </c>
      <c r="C1728" s="209"/>
      <c r="D1728" s="210">
        <f>IF(B$1567&lt;&gt;"",IF(B$1567='Usages mobilité'!BF52,'Usages mobilité'!BD52,0),0)</f>
        <v>0</v>
      </c>
      <c r="E1728" s="210">
        <f t="shared" si="149"/>
        <v>0</v>
      </c>
      <c r="F1728" s="210">
        <f t="shared" si="149"/>
        <v>0</v>
      </c>
      <c r="G1728" s="210">
        <f t="shared" si="149"/>
        <v>0</v>
      </c>
      <c r="H1728" s="210">
        <f t="shared" si="149"/>
        <v>0</v>
      </c>
      <c r="I1728" s="210">
        <f t="shared" si="149"/>
        <v>0</v>
      </c>
      <c r="J1728" s="210">
        <f t="shared" si="149"/>
        <v>0</v>
      </c>
      <c r="K1728" s="210">
        <f t="shared" si="149"/>
        <v>0</v>
      </c>
      <c r="L1728" s="210">
        <f t="shared" si="149"/>
        <v>0</v>
      </c>
      <c r="M1728" s="210">
        <f t="shared" si="149"/>
        <v>0</v>
      </c>
      <c r="N1728" s="210">
        <f t="shared" si="149"/>
        <v>0</v>
      </c>
      <c r="O1728" s="210">
        <f t="shared" si="149"/>
        <v>0</v>
      </c>
      <c r="P1728" s="210">
        <f t="shared" si="149"/>
        <v>0</v>
      </c>
      <c r="Q1728" s="210">
        <f t="shared" si="149"/>
        <v>0</v>
      </c>
      <c r="R1728" s="210">
        <f t="shared" si="149"/>
        <v>0</v>
      </c>
    </row>
    <row r="1729" spans="1:18" hidden="1" outlineLevel="2" x14ac:dyDescent="0.35">
      <c r="A1729" s="209" t="str">
        <f>'Usages mobilité'!A53</f>
        <v>Usage mobilité n°50</v>
      </c>
      <c r="B1729" s="209" t="s">
        <v>637</v>
      </c>
      <c r="C1729" s="209"/>
      <c r="D1729" s="210">
        <f>IF(B$1567&lt;&gt;"",IF(B$1567='Usages mobilité'!BF53,'Usages mobilité'!BD53,0),0)</f>
        <v>0</v>
      </c>
      <c r="E1729" s="210">
        <f t="shared" si="149"/>
        <v>0</v>
      </c>
      <c r="F1729" s="210">
        <f t="shared" si="149"/>
        <v>0</v>
      </c>
      <c r="G1729" s="210">
        <f t="shared" si="149"/>
        <v>0</v>
      </c>
      <c r="H1729" s="210">
        <f t="shared" si="149"/>
        <v>0</v>
      </c>
      <c r="I1729" s="210">
        <f t="shared" si="149"/>
        <v>0</v>
      </c>
      <c r="J1729" s="210">
        <f t="shared" si="149"/>
        <v>0</v>
      </c>
      <c r="K1729" s="210">
        <f t="shared" si="149"/>
        <v>0</v>
      </c>
      <c r="L1729" s="210">
        <f t="shared" si="149"/>
        <v>0</v>
      </c>
      <c r="M1729" s="210">
        <f t="shared" si="149"/>
        <v>0</v>
      </c>
      <c r="N1729" s="210">
        <f t="shared" si="149"/>
        <v>0</v>
      </c>
      <c r="O1729" s="210">
        <f t="shared" si="149"/>
        <v>0</v>
      </c>
      <c r="P1729" s="210">
        <f t="shared" si="149"/>
        <v>0</v>
      </c>
      <c r="Q1729" s="210">
        <f t="shared" si="149"/>
        <v>0</v>
      </c>
      <c r="R1729" s="210">
        <f t="shared" si="149"/>
        <v>0</v>
      </c>
    </row>
    <row r="1730" spans="1:18" hidden="1" outlineLevel="1" collapsed="1" x14ac:dyDescent="0.35">
      <c r="A1730" s="209" t="s">
        <v>643</v>
      </c>
      <c r="B1730" s="209"/>
      <c r="C1730" s="209"/>
      <c r="D1730" s="210">
        <f t="shared" ref="D1730:R1730" si="150">SUM(D1680:D1729)</f>
        <v>0</v>
      </c>
      <c r="E1730" s="210">
        <f t="shared" si="150"/>
        <v>0</v>
      </c>
      <c r="F1730" s="210">
        <f t="shared" si="150"/>
        <v>0</v>
      </c>
      <c r="G1730" s="210">
        <f t="shared" si="150"/>
        <v>0</v>
      </c>
      <c r="H1730" s="210">
        <f t="shared" si="150"/>
        <v>0</v>
      </c>
      <c r="I1730" s="210">
        <f t="shared" si="150"/>
        <v>0</v>
      </c>
      <c r="J1730" s="210">
        <f t="shared" si="150"/>
        <v>0</v>
      </c>
      <c r="K1730" s="210">
        <f t="shared" si="150"/>
        <v>0</v>
      </c>
      <c r="L1730" s="210">
        <f t="shared" si="150"/>
        <v>0</v>
      </c>
      <c r="M1730" s="210">
        <f t="shared" si="150"/>
        <v>0</v>
      </c>
      <c r="N1730" s="210">
        <f t="shared" si="150"/>
        <v>0</v>
      </c>
      <c r="O1730" s="210">
        <f t="shared" si="150"/>
        <v>0</v>
      </c>
      <c r="P1730" s="210">
        <f t="shared" si="150"/>
        <v>0</v>
      </c>
      <c r="Q1730" s="210">
        <f t="shared" si="150"/>
        <v>0</v>
      </c>
      <c r="R1730" s="210">
        <f t="shared" si="150"/>
        <v>0</v>
      </c>
    </row>
    <row r="1731" spans="1:18" hidden="1" outlineLevel="2" x14ac:dyDescent="0.35">
      <c r="A1731" s="209" t="str">
        <f>'Usages mobilité'!A4</f>
        <v>Usage mobilité n°1</v>
      </c>
      <c r="B1731" s="209" t="s">
        <v>639</v>
      </c>
      <c r="C1731" s="209"/>
      <c r="D1731" s="210">
        <f>D1680*'Usages mobilité'!$BG4*(1+'Usages mobilité'!$BH4)^(D$1570-$D$1570)/1000</f>
        <v>0</v>
      </c>
      <c r="E1731" s="210">
        <f>E1680*'Usages mobilité'!$BG4*(1+'Usages mobilité'!$BH4)^(E$1570-$D$1570)/1000</f>
        <v>0</v>
      </c>
      <c r="F1731" s="210">
        <f>F1680*'Usages mobilité'!$BG4*(1+'Usages mobilité'!$BH4)^(F$1570-$D$1570)/1000</f>
        <v>0</v>
      </c>
      <c r="G1731" s="210">
        <f>G1680*'Usages mobilité'!$BG4*(1+'Usages mobilité'!$BH4)^(G$1570-$D$1570)/1000</f>
        <v>0</v>
      </c>
      <c r="H1731" s="210">
        <f>H1680*'Usages mobilité'!$BG4*(1+'Usages mobilité'!$BH4)^(H$1570-$D$1570)/1000</f>
        <v>0</v>
      </c>
      <c r="I1731" s="210">
        <f>I1680*'Usages mobilité'!$BG4*(1+'Usages mobilité'!$BH4)^(I$1570-$D$1570)/1000</f>
        <v>0</v>
      </c>
      <c r="J1731" s="210">
        <f>J1680*'Usages mobilité'!$BG4*(1+'Usages mobilité'!$BH4)^(J$1570-$D$1570)/1000</f>
        <v>0</v>
      </c>
      <c r="K1731" s="210">
        <f>K1680*'Usages mobilité'!$BG4*(1+'Usages mobilité'!$BH4)^(K$1570-$D$1570)/1000</f>
        <v>0</v>
      </c>
      <c r="L1731" s="210">
        <f>L1680*'Usages mobilité'!$BG4*(1+'Usages mobilité'!$BH4)^(L$1570-$D$1570)/1000</f>
        <v>0</v>
      </c>
      <c r="M1731" s="210">
        <f>M1680*'Usages mobilité'!$BG4*(1+'Usages mobilité'!$BH4)^(M$1570-$D$1570)/1000</f>
        <v>0</v>
      </c>
      <c r="N1731" s="210">
        <f>N1680*'Usages mobilité'!$BG4*(1+'Usages mobilité'!$BH4)^(N$1570-$D$1570)/1000</f>
        <v>0</v>
      </c>
      <c r="O1731" s="210">
        <f>O1680*'Usages mobilité'!$BG4*(1+'Usages mobilité'!$BH4)^(O$1570-$D$1570)/1000</f>
        <v>0</v>
      </c>
      <c r="P1731" s="210">
        <f>P1680*'Usages mobilité'!$BG4*(1+'Usages mobilité'!$BH4)^(P$1570-$D$1570)/1000</f>
        <v>0</v>
      </c>
      <c r="Q1731" s="210">
        <f>Q1680*'Usages mobilité'!$BG4*(1+'Usages mobilité'!$BH4)^(Q$1570-$D$1570)/1000</f>
        <v>0</v>
      </c>
      <c r="R1731" s="210">
        <f>R1680*'Usages mobilité'!$BG4*(1+'Usages mobilité'!$BH4)^(R$1570-$D$1570)/1000</f>
        <v>0</v>
      </c>
    </row>
    <row r="1732" spans="1:18" hidden="1" outlineLevel="2" x14ac:dyDescent="0.35">
      <c r="A1732" s="209" t="str">
        <f>'Usages mobilité'!A5</f>
        <v>Usage mobilité n°2</v>
      </c>
      <c r="B1732" s="209" t="s">
        <v>639</v>
      </c>
      <c r="C1732" s="209"/>
      <c r="D1732" s="210">
        <f>D1681*'Usages mobilité'!$BG5*(1+'Usages mobilité'!$BH5)^(D$1570-$D$1570)/1000</f>
        <v>0</v>
      </c>
      <c r="E1732" s="210">
        <f>E1681*'Usages mobilité'!$BG5*(1+'Usages mobilité'!$BH5)^(E$1570-$D$1570)/1000</f>
        <v>0</v>
      </c>
      <c r="F1732" s="210">
        <f>F1681*'Usages mobilité'!$BG5*(1+'Usages mobilité'!$BH5)^(F$1570-$D$1570)/1000</f>
        <v>0</v>
      </c>
      <c r="G1732" s="210">
        <f>G1681*'Usages mobilité'!$BG5*(1+'Usages mobilité'!$BH5)^(G$1570-$D$1570)/1000</f>
        <v>0</v>
      </c>
      <c r="H1732" s="210">
        <f>H1681*'Usages mobilité'!$BG5*(1+'Usages mobilité'!$BH5)^(H$1570-$D$1570)/1000</f>
        <v>0</v>
      </c>
      <c r="I1732" s="210">
        <f>I1681*'Usages mobilité'!$BG5*(1+'Usages mobilité'!$BH5)^(I$1570-$D$1570)/1000</f>
        <v>0</v>
      </c>
      <c r="J1732" s="210">
        <f>J1681*'Usages mobilité'!$BG5*(1+'Usages mobilité'!$BH5)^(J$1570-$D$1570)/1000</f>
        <v>0</v>
      </c>
      <c r="K1732" s="210">
        <f>K1681*'Usages mobilité'!$BG5*(1+'Usages mobilité'!$BH5)^(K$1570-$D$1570)/1000</f>
        <v>0</v>
      </c>
      <c r="L1732" s="210">
        <f>L1681*'Usages mobilité'!$BG5*(1+'Usages mobilité'!$BH5)^(L$1570-$D$1570)/1000</f>
        <v>0</v>
      </c>
      <c r="M1732" s="210">
        <f>M1681*'Usages mobilité'!$BG5*(1+'Usages mobilité'!$BH5)^(M$1570-$D$1570)/1000</f>
        <v>0</v>
      </c>
      <c r="N1732" s="210">
        <f>N1681*'Usages mobilité'!$BG5*(1+'Usages mobilité'!$BH5)^(N$1570-$D$1570)/1000</f>
        <v>0</v>
      </c>
      <c r="O1732" s="210">
        <f>O1681*'Usages mobilité'!$BG5*(1+'Usages mobilité'!$BH5)^(O$1570-$D$1570)/1000</f>
        <v>0</v>
      </c>
      <c r="P1732" s="210">
        <f>P1681*'Usages mobilité'!$BG5*(1+'Usages mobilité'!$BH5)^(P$1570-$D$1570)/1000</f>
        <v>0</v>
      </c>
      <c r="Q1732" s="210">
        <f>Q1681*'Usages mobilité'!$BG5*(1+'Usages mobilité'!$BH5)^(Q$1570-$D$1570)/1000</f>
        <v>0</v>
      </c>
      <c r="R1732" s="210">
        <f>R1681*'Usages mobilité'!$BG5*(1+'Usages mobilité'!$BH5)^(R$1570-$D$1570)/1000</f>
        <v>0</v>
      </c>
    </row>
    <row r="1733" spans="1:18" hidden="1" outlineLevel="2" x14ac:dyDescent="0.35">
      <c r="A1733" s="209" t="str">
        <f>'Usages mobilité'!A6</f>
        <v>Usage mobilité n°3</v>
      </c>
      <c r="B1733" s="209" t="s">
        <v>639</v>
      </c>
      <c r="C1733" s="209"/>
      <c r="D1733" s="210">
        <f>D1682*'Usages mobilité'!$BG6*(1+'Usages mobilité'!$BH6)^(D$1570-$D$1570)/1000</f>
        <v>0</v>
      </c>
      <c r="E1733" s="210">
        <f>E1682*'Usages mobilité'!$BG6*(1+'Usages mobilité'!$BH6)^(E$1570-$D$1570)/1000</f>
        <v>0</v>
      </c>
      <c r="F1733" s="210">
        <f>F1682*'Usages mobilité'!$BG6*(1+'Usages mobilité'!$BH6)^(F$1570-$D$1570)/1000</f>
        <v>0</v>
      </c>
      <c r="G1733" s="210">
        <f>G1682*'Usages mobilité'!$BG6*(1+'Usages mobilité'!$BH6)^(G$1570-$D$1570)/1000</f>
        <v>0</v>
      </c>
      <c r="H1733" s="210">
        <f>H1682*'Usages mobilité'!$BG6*(1+'Usages mobilité'!$BH6)^(H$1570-$D$1570)/1000</f>
        <v>0</v>
      </c>
      <c r="I1733" s="210">
        <f>I1682*'Usages mobilité'!$BG6*(1+'Usages mobilité'!$BH6)^(I$1570-$D$1570)/1000</f>
        <v>0</v>
      </c>
      <c r="J1733" s="210">
        <f>J1682*'Usages mobilité'!$BG6*(1+'Usages mobilité'!$BH6)^(J$1570-$D$1570)/1000</f>
        <v>0</v>
      </c>
      <c r="K1733" s="210">
        <f>K1682*'Usages mobilité'!$BG6*(1+'Usages mobilité'!$BH6)^(K$1570-$D$1570)/1000</f>
        <v>0</v>
      </c>
      <c r="L1733" s="210">
        <f>L1682*'Usages mobilité'!$BG6*(1+'Usages mobilité'!$BH6)^(L$1570-$D$1570)/1000</f>
        <v>0</v>
      </c>
      <c r="M1733" s="210">
        <f>M1682*'Usages mobilité'!$BG6*(1+'Usages mobilité'!$BH6)^(M$1570-$D$1570)/1000</f>
        <v>0</v>
      </c>
      <c r="N1733" s="210">
        <f>N1682*'Usages mobilité'!$BG6*(1+'Usages mobilité'!$BH6)^(N$1570-$D$1570)/1000</f>
        <v>0</v>
      </c>
      <c r="O1733" s="210">
        <f>O1682*'Usages mobilité'!$BG6*(1+'Usages mobilité'!$BH6)^(O$1570-$D$1570)/1000</f>
        <v>0</v>
      </c>
      <c r="P1733" s="210">
        <f>P1682*'Usages mobilité'!$BG6*(1+'Usages mobilité'!$BH6)^(P$1570-$D$1570)/1000</f>
        <v>0</v>
      </c>
      <c r="Q1733" s="210">
        <f>Q1682*'Usages mobilité'!$BG6*(1+'Usages mobilité'!$BH6)^(Q$1570-$D$1570)/1000</f>
        <v>0</v>
      </c>
      <c r="R1733" s="210">
        <f>R1682*'Usages mobilité'!$BG6*(1+'Usages mobilité'!$BH6)^(R$1570-$D$1570)/1000</f>
        <v>0</v>
      </c>
    </row>
    <row r="1734" spans="1:18" hidden="1" outlineLevel="2" x14ac:dyDescent="0.35">
      <c r="A1734" s="209" t="str">
        <f>'Usages mobilité'!A7</f>
        <v>Usage mobilité n°4</v>
      </c>
      <c r="B1734" s="209" t="s">
        <v>639</v>
      </c>
      <c r="C1734" s="209"/>
      <c r="D1734" s="210">
        <f>D1683*'Usages mobilité'!$BG7*(1+'Usages mobilité'!$BH7)^(D$1570-$D$1570)/1000</f>
        <v>0</v>
      </c>
      <c r="E1734" s="210">
        <f>E1683*'Usages mobilité'!$BG7*(1+'Usages mobilité'!$BH7)^(E$1570-$D$1570)/1000</f>
        <v>0</v>
      </c>
      <c r="F1734" s="210">
        <f>F1683*'Usages mobilité'!$BG7*(1+'Usages mobilité'!$BH7)^(F$1570-$D$1570)/1000</f>
        <v>0</v>
      </c>
      <c r="G1734" s="210">
        <f>G1683*'Usages mobilité'!$BG7*(1+'Usages mobilité'!$BH7)^(G$1570-$D$1570)/1000</f>
        <v>0</v>
      </c>
      <c r="H1734" s="210">
        <f>H1683*'Usages mobilité'!$BG7*(1+'Usages mobilité'!$BH7)^(H$1570-$D$1570)/1000</f>
        <v>0</v>
      </c>
      <c r="I1734" s="210">
        <f>I1683*'Usages mobilité'!$BG7*(1+'Usages mobilité'!$BH7)^(I$1570-$D$1570)/1000</f>
        <v>0</v>
      </c>
      <c r="J1734" s="210">
        <f>J1683*'Usages mobilité'!$BG7*(1+'Usages mobilité'!$BH7)^(J$1570-$D$1570)/1000</f>
        <v>0</v>
      </c>
      <c r="K1734" s="210">
        <f>K1683*'Usages mobilité'!$BG7*(1+'Usages mobilité'!$BH7)^(K$1570-$D$1570)/1000</f>
        <v>0</v>
      </c>
      <c r="L1734" s="210">
        <f>L1683*'Usages mobilité'!$BG7*(1+'Usages mobilité'!$BH7)^(L$1570-$D$1570)/1000</f>
        <v>0</v>
      </c>
      <c r="M1734" s="210">
        <f>M1683*'Usages mobilité'!$BG7*(1+'Usages mobilité'!$BH7)^(M$1570-$D$1570)/1000</f>
        <v>0</v>
      </c>
      <c r="N1734" s="210">
        <f>N1683*'Usages mobilité'!$BG7*(1+'Usages mobilité'!$BH7)^(N$1570-$D$1570)/1000</f>
        <v>0</v>
      </c>
      <c r="O1734" s="210">
        <f>O1683*'Usages mobilité'!$BG7*(1+'Usages mobilité'!$BH7)^(O$1570-$D$1570)/1000</f>
        <v>0</v>
      </c>
      <c r="P1734" s="210">
        <f>P1683*'Usages mobilité'!$BG7*(1+'Usages mobilité'!$BH7)^(P$1570-$D$1570)/1000</f>
        <v>0</v>
      </c>
      <c r="Q1734" s="210">
        <f>Q1683*'Usages mobilité'!$BG7*(1+'Usages mobilité'!$BH7)^(Q$1570-$D$1570)/1000</f>
        <v>0</v>
      </c>
      <c r="R1734" s="210">
        <f>R1683*'Usages mobilité'!$BG7*(1+'Usages mobilité'!$BH7)^(R$1570-$D$1570)/1000</f>
        <v>0</v>
      </c>
    </row>
    <row r="1735" spans="1:18" hidden="1" outlineLevel="2" x14ac:dyDescent="0.35">
      <c r="A1735" s="209" t="str">
        <f>'Usages mobilité'!A8</f>
        <v>Usage mobilité n°5</v>
      </c>
      <c r="B1735" s="209" t="s">
        <v>639</v>
      </c>
      <c r="C1735" s="209"/>
      <c r="D1735" s="210">
        <f>D1684*'Usages mobilité'!$BG8*(1+'Usages mobilité'!$BH8)^(D$1570-$D$1570)/1000</f>
        <v>0</v>
      </c>
      <c r="E1735" s="210">
        <f>E1684*'Usages mobilité'!$BG8*(1+'Usages mobilité'!$BH8)^(E$1570-$D$1570)/1000</f>
        <v>0</v>
      </c>
      <c r="F1735" s="210">
        <f>F1684*'Usages mobilité'!$BG8*(1+'Usages mobilité'!$BH8)^(F$1570-$D$1570)/1000</f>
        <v>0</v>
      </c>
      <c r="G1735" s="210">
        <f>G1684*'Usages mobilité'!$BG8*(1+'Usages mobilité'!$BH8)^(G$1570-$D$1570)/1000</f>
        <v>0</v>
      </c>
      <c r="H1735" s="210">
        <f>H1684*'Usages mobilité'!$BG8*(1+'Usages mobilité'!$BH8)^(H$1570-$D$1570)/1000</f>
        <v>0</v>
      </c>
      <c r="I1735" s="210">
        <f>I1684*'Usages mobilité'!$BG8*(1+'Usages mobilité'!$BH8)^(I$1570-$D$1570)/1000</f>
        <v>0</v>
      </c>
      <c r="J1735" s="210">
        <f>J1684*'Usages mobilité'!$BG8*(1+'Usages mobilité'!$BH8)^(J$1570-$D$1570)/1000</f>
        <v>0</v>
      </c>
      <c r="K1735" s="210">
        <f>K1684*'Usages mobilité'!$BG8*(1+'Usages mobilité'!$BH8)^(K$1570-$D$1570)/1000</f>
        <v>0</v>
      </c>
      <c r="L1735" s="210">
        <f>L1684*'Usages mobilité'!$BG8*(1+'Usages mobilité'!$BH8)^(L$1570-$D$1570)/1000</f>
        <v>0</v>
      </c>
      <c r="M1735" s="210">
        <f>M1684*'Usages mobilité'!$BG8*(1+'Usages mobilité'!$BH8)^(M$1570-$D$1570)/1000</f>
        <v>0</v>
      </c>
      <c r="N1735" s="210">
        <f>N1684*'Usages mobilité'!$BG8*(1+'Usages mobilité'!$BH8)^(N$1570-$D$1570)/1000</f>
        <v>0</v>
      </c>
      <c r="O1735" s="210">
        <f>O1684*'Usages mobilité'!$BG8*(1+'Usages mobilité'!$BH8)^(O$1570-$D$1570)/1000</f>
        <v>0</v>
      </c>
      <c r="P1735" s="210">
        <f>P1684*'Usages mobilité'!$BG8*(1+'Usages mobilité'!$BH8)^(P$1570-$D$1570)/1000</f>
        <v>0</v>
      </c>
      <c r="Q1735" s="210">
        <f>Q1684*'Usages mobilité'!$BG8*(1+'Usages mobilité'!$BH8)^(Q$1570-$D$1570)/1000</f>
        <v>0</v>
      </c>
      <c r="R1735" s="210">
        <f>R1684*'Usages mobilité'!$BG8*(1+'Usages mobilité'!$BH8)^(R$1570-$D$1570)/1000</f>
        <v>0</v>
      </c>
    </row>
    <row r="1736" spans="1:18" hidden="1" outlineLevel="2" x14ac:dyDescent="0.35">
      <c r="A1736" s="209" t="str">
        <f>'Usages mobilité'!A9</f>
        <v>Usage mobilité n°6</v>
      </c>
      <c r="B1736" s="209" t="s">
        <v>639</v>
      </c>
      <c r="C1736" s="209"/>
      <c r="D1736" s="210">
        <f>D1685*'Usages mobilité'!$BG9*(1+'Usages mobilité'!$BH9)^(D$1570-$D$1570)/1000</f>
        <v>0</v>
      </c>
      <c r="E1736" s="210">
        <f>E1685*'Usages mobilité'!$BG9*(1+'Usages mobilité'!$BH9)^(E$1570-$D$1570)/1000</f>
        <v>0</v>
      </c>
      <c r="F1736" s="210">
        <f>F1685*'Usages mobilité'!$BG9*(1+'Usages mobilité'!$BH9)^(F$1570-$D$1570)/1000</f>
        <v>0</v>
      </c>
      <c r="G1736" s="210">
        <f>G1685*'Usages mobilité'!$BG9*(1+'Usages mobilité'!$BH9)^(G$1570-$D$1570)/1000</f>
        <v>0</v>
      </c>
      <c r="H1736" s="210">
        <f>H1685*'Usages mobilité'!$BG9*(1+'Usages mobilité'!$BH9)^(H$1570-$D$1570)/1000</f>
        <v>0</v>
      </c>
      <c r="I1736" s="210">
        <f>I1685*'Usages mobilité'!$BG9*(1+'Usages mobilité'!$BH9)^(I$1570-$D$1570)/1000</f>
        <v>0</v>
      </c>
      <c r="J1736" s="210">
        <f>J1685*'Usages mobilité'!$BG9*(1+'Usages mobilité'!$BH9)^(J$1570-$D$1570)/1000</f>
        <v>0</v>
      </c>
      <c r="K1736" s="210">
        <f>K1685*'Usages mobilité'!$BG9*(1+'Usages mobilité'!$BH9)^(K$1570-$D$1570)/1000</f>
        <v>0</v>
      </c>
      <c r="L1736" s="210">
        <f>L1685*'Usages mobilité'!$BG9*(1+'Usages mobilité'!$BH9)^(L$1570-$D$1570)/1000</f>
        <v>0</v>
      </c>
      <c r="M1736" s="210">
        <f>M1685*'Usages mobilité'!$BG9*(1+'Usages mobilité'!$BH9)^(M$1570-$D$1570)/1000</f>
        <v>0</v>
      </c>
      <c r="N1736" s="210">
        <f>N1685*'Usages mobilité'!$BG9*(1+'Usages mobilité'!$BH9)^(N$1570-$D$1570)/1000</f>
        <v>0</v>
      </c>
      <c r="O1736" s="210">
        <f>O1685*'Usages mobilité'!$BG9*(1+'Usages mobilité'!$BH9)^(O$1570-$D$1570)/1000</f>
        <v>0</v>
      </c>
      <c r="P1736" s="210">
        <f>P1685*'Usages mobilité'!$BG9*(1+'Usages mobilité'!$BH9)^(P$1570-$D$1570)/1000</f>
        <v>0</v>
      </c>
      <c r="Q1736" s="210">
        <f>Q1685*'Usages mobilité'!$BG9*(1+'Usages mobilité'!$BH9)^(Q$1570-$D$1570)/1000</f>
        <v>0</v>
      </c>
      <c r="R1736" s="210">
        <f>R1685*'Usages mobilité'!$BG9*(1+'Usages mobilité'!$BH9)^(R$1570-$D$1570)/1000</f>
        <v>0</v>
      </c>
    </row>
    <row r="1737" spans="1:18" hidden="1" outlineLevel="2" x14ac:dyDescent="0.35">
      <c r="A1737" s="209" t="str">
        <f>'Usages mobilité'!A10</f>
        <v>Usage mobilité n°7</v>
      </c>
      <c r="B1737" s="209" t="s">
        <v>639</v>
      </c>
      <c r="C1737" s="209"/>
      <c r="D1737" s="210">
        <f>D1686*'Usages mobilité'!$BG10*(1+'Usages mobilité'!$BH10)^(D$1570-$D$1570)/1000</f>
        <v>0</v>
      </c>
      <c r="E1737" s="210">
        <f>E1686*'Usages mobilité'!$BG10*(1+'Usages mobilité'!$BH10)^(E$1570-$D$1570)/1000</f>
        <v>0</v>
      </c>
      <c r="F1737" s="210">
        <f>F1686*'Usages mobilité'!$BG10*(1+'Usages mobilité'!$BH10)^(F$1570-$D$1570)/1000</f>
        <v>0</v>
      </c>
      <c r="G1737" s="210">
        <f>G1686*'Usages mobilité'!$BG10*(1+'Usages mobilité'!$BH10)^(G$1570-$D$1570)/1000</f>
        <v>0</v>
      </c>
      <c r="H1737" s="210">
        <f>H1686*'Usages mobilité'!$BG10*(1+'Usages mobilité'!$BH10)^(H$1570-$D$1570)/1000</f>
        <v>0</v>
      </c>
      <c r="I1737" s="210">
        <f>I1686*'Usages mobilité'!$BG10*(1+'Usages mobilité'!$BH10)^(I$1570-$D$1570)/1000</f>
        <v>0</v>
      </c>
      <c r="J1737" s="210">
        <f>J1686*'Usages mobilité'!$BG10*(1+'Usages mobilité'!$BH10)^(J$1570-$D$1570)/1000</f>
        <v>0</v>
      </c>
      <c r="K1737" s="210">
        <f>K1686*'Usages mobilité'!$BG10*(1+'Usages mobilité'!$BH10)^(K$1570-$D$1570)/1000</f>
        <v>0</v>
      </c>
      <c r="L1737" s="210">
        <f>L1686*'Usages mobilité'!$BG10*(1+'Usages mobilité'!$BH10)^(L$1570-$D$1570)/1000</f>
        <v>0</v>
      </c>
      <c r="M1737" s="210">
        <f>M1686*'Usages mobilité'!$BG10*(1+'Usages mobilité'!$BH10)^(M$1570-$D$1570)/1000</f>
        <v>0</v>
      </c>
      <c r="N1737" s="210">
        <f>N1686*'Usages mobilité'!$BG10*(1+'Usages mobilité'!$BH10)^(N$1570-$D$1570)/1000</f>
        <v>0</v>
      </c>
      <c r="O1737" s="210">
        <f>O1686*'Usages mobilité'!$BG10*(1+'Usages mobilité'!$BH10)^(O$1570-$D$1570)/1000</f>
        <v>0</v>
      </c>
      <c r="P1737" s="210">
        <f>P1686*'Usages mobilité'!$BG10*(1+'Usages mobilité'!$BH10)^(P$1570-$D$1570)/1000</f>
        <v>0</v>
      </c>
      <c r="Q1737" s="210">
        <f>Q1686*'Usages mobilité'!$BG10*(1+'Usages mobilité'!$BH10)^(Q$1570-$D$1570)/1000</f>
        <v>0</v>
      </c>
      <c r="R1737" s="210">
        <f>R1686*'Usages mobilité'!$BG10*(1+'Usages mobilité'!$BH10)^(R$1570-$D$1570)/1000</f>
        <v>0</v>
      </c>
    </row>
    <row r="1738" spans="1:18" hidden="1" outlineLevel="2" x14ac:dyDescent="0.35">
      <c r="A1738" s="209" t="str">
        <f>'Usages mobilité'!A11</f>
        <v>Usage mobilité n°8</v>
      </c>
      <c r="B1738" s="209" t="s">
        <v>639</v>
      </c>
      <c r="C1738" s="209"/>
      <c r="D1738" s="210">
        <f>D1687*'Usages mobilité'!$BG11*(1+'Usages mobilité'!$BH11)^(D$1570-$D$1570)/1000</f>
        <v>0</v>
      </c>
      <c r="E1738" s="210">
        <f>E1687*'Usages mobilité'!$BG11*(1+'Usages mobilité'!$BH11)^(E$1570-$D$1570)/1000</f>
        <v>0</v>
      </c>
      <c r="F1738" s="210">
        <f>F1687*'Usages mobilité'!$BG11*(1+'Usages mobilité'!$BH11)^(F$1570-$D$1570)/1000</f>
        <v>0</v>
      </c>
      <c r="G1738" s="210">
        <f>G1687*'Usages mobilité'!$BG11*(1+'Usages mobilité'!$BH11)^(G$1570-$D$1570)/1000</f>
        <v>0</v>
      </c>
      <c r="H1738" s="210">
        <f>H1687*'Usages mobilité'!$BG11*(1+'Usages mobilité'!$BH11)^(H$1570-$D$1570)/1000</f>
        <v>0</v>
      </c>
      <c r="I1738" s="210">
        <f>I1687*'Usages mobilité'!$BG11*(1+'Usages mobilité'!$BH11)^(I$1570-$D$1570)/1000</f>
        <v>0</v>
      </c>
      <c r="J1738" s="210">
        <f>J1687*'Usages mobilité'!$BG11*(1+'Usages mobilité'!$BH11)^(J$1570-$D$1570)/1000</f>
        <v>0</v>
      </c>
      <c r="K1738" s="210">
        <f>K1687*'Usages mobilité'!$BG11*(1+'Usages mobilité'!$BH11)^(K$1570-$D$1570)/1000</f>
        <v>0</v>
      </c>
      <c r="L1738" s="210">
        <f>L1687*'Usages mobilité'!$BG11*(1+'Usages mobilité'!$BH11)^(L$1570-$D$1570)/1000</f>
        <v>0</v>
      </c>
      <c r="M1738" s="210">
        <f>M1687*'Usages mobilité'!$BG11*(1+'Usages mobilité'!$BH11)^(M$1570-$D$1570)/1000</f>
        <v>0</v>
      </c>
      <c r="N1738" s="210">
        <f>N1687*'Usages mobilité'!$BG11*(1+'Usages mobilité'!$BH11)^(N$1570-$D$1570)/1000</f>
        <v>0</v>
      </c>
      <c r="O1738" s="210">
        <f>O1687*'Usages mobilité'!$BG11*(1+'Usages mobilité'!$BH11)^(O$1570-$D$1570)/1000</f>
        <v>0</v>
      </c>
      <c r="P1738" s="210">
        <f>P1687*'Usages mobilité'!$BG11*(1+'Usages mobilité'!$BH11)^(P$1570-$D$1570)/1000</f>
        <v>0</v>
      </c>
      <c r="Q1738" s="210">
        <f>Q1687*'Usages mobilité'!$BG11*(1+'Usages mobilité'!$BH11)^(Q$1570-$D$1570)/1000</f>
        <v>0</v>
      </c>
      <c r="R1738" s="210">
        <f>R1687*'Usages mobilité'!$BG11*(1+'Usages mobilité'!$BH11)^(R$1570-$D$1570)/1000</f>
        <v>0</v>
      </c>
    </row>
    <row r="1739" spans="1:18" hidden="1" outlineLevel="2" x14ac:dyDescent="0.35">
      <c r="A1739" s="209" t="str">
        <f>'Usages mobilité'!A12</f>
        <v>Usage mobilité n°9</v>
      </c>
      <c r="B1739" s="209" t="s">
        <v>639</v>
      </c>
      <c r="C1739" s="209"/>
      <c r="D1739" s="210">
        <f>D1688*'Usages mobilité'!$BG12*(1+'Usages mobilité'!$BH12)^(D$1570-$D$1570)/1000</f>
        <v>0</v>
      </c>
      <c r="E1739" s="210">
        <f>E1688*'Usages mobilité'!$BG12*(1+'Usages mobilité'!$BH12)^(E$1570-$D$1570)/1000</f>
        <v>0</v>
      </c>
      <c r="F1739" s="210">
        <f>F1688*'Usages mobilité'!$BG12*(1+'Usages mobilité'!$BH12)^(F$1570-$D$1570)/1000</f>
        <v>0</v>
      </c>
      <c r="G1739" s="210">
        <f>G1688*'Usages mobilité'!$BG12*(1+'Usages mobilité'!$BH12)^(G$1570-$D$1570)/1000</f>
        <v>0</v>
      </c>
      <c r="H1739" s="210">
        <f>H1688*'Usages mobilité'!$BG12*(1+'Usages mobilité'!$BH12)^(H$1570-$D$1570)/1000</f>
        <v>0</v>
      </c>
      <c r="I1739" s="210">
        <f>I1688*'Usages mobilité'!$BG12*(1+'Usages mobilité'!$BH12)^(I$1570-$D$1570)/1000</f>
        <v>0</v>
      </c>
      <c r="J1739" s="210">
        <f>J1688*'Usages mobilité'!$BG12*(1+'Usages mobilité'!$BH12)^(J$1570-$D$1570)/1000</f>
        <v>0</v>
      </c>
      <c r="K1739" s="210">
        <f>K1688*'Usages mobilité'!$BG12*(1+'Usages mobilité'!$BH12)^(K$1570-$D$1570)/1000</f>
        <v>0</v>
      </c>
      <c r="L1739" s="210">
        <f>L1688*'Usages mobilité'!$BG12*(1+'Usages mobilité'!$BH12)^(L$1570-$D$1570)/1000</f>
        <v>0</v>
      </c>
      <c r="M1739" s="210">
        <f>M1688*'Usages mobilité'!$BG12*(1+'Usages mobilité'!$BH12)^(M$1570-$D$1570)/1000</f>
        <v>0</v>
      </c>
      <c r="N1739" s="210">
        <f>N1688*'Usages mobilité'!$BG12*(1+'Usages mobilité'!$BH12)^(N$1570-$D$1570)/1000</f>
        <v>0</v>
      </c>
      <c r="O1739" s="210">
        <f>O1688*'Usages mobilité'!$BG12*(1+'Usages mobilité'!$BH12)^(O$1570-$D$1570)/1000</f>
        <v>0</v>
      </c>
      <c r="P1739" s="210">
        <f>P1688*'Usages mobilité'!$BG12*(1+'Usages mobilité'!$BH12)^(P$1570-$D$1570)/1000</f>
        <v>0</v>
      </c>
      <c r="Q1739" s="210">
        <f>Q1688*'Usages mobilité'!$BG12*(1+'Usages mobilité'!$BH12)^(Q$1570-$D$1570)/1000</f>
        <v>0</v>
      </c>
      <c r="R1739" s="210">
        <f>R1688*'Usages mobilité'!$BG12*(1+'Usages mobilité'!$BH12)^(R$1570-$D$1570)/1000</f>
        <v>0</v>
      </c>
    </row>
    <row r="1740" spans="1:18" hidden="1" outlineLevel="2" x14ac:dyDescent="0.35">
      <c r="A1740" s="209" t="str">
        <f>'Usages mobilité'!A13</f>
        <v>Usage mobilité n°10</v>
      </c>
      <c r="B1740" s="209" t="s">
        <v>639</v>
      </c>
      <c r="C1740" s="209"/>
      <c r="D1740" s="210">
        <f>D1689*'Usages mobilité'!$BG13*(1+'Usages mobilité'!$BH13)^(D$1570-$D$1570)/1000</f>
        <v>0</v>
      </c>
      <c r="E1740" s="210">
        <f>E1689*'Usages mobilité'!$BG13*(1+'Usages mobilité'!$BH13)^(E$1570-$D$1570)/1000</f>
        <v>0</v>
      </c>
      <c r="F1740" s="210">
        <f>F1689*'Usages mobilité'!$BG13*(1+'Usages mobilité'!$BH13)^(F$1570-$D$1570)/1000</f>
        <v>0</v>
      </c>
      <c r="G1740" s="210">
        <f>G1689*'Usages mobilité'!$BG13*(1+'Usages mobilité'!$BH13)^(G$1570-$D$1570)/1000</f>
        <v>0</v>
      </c>
      <c r="H1740" s="210">
        <f>H1689*'Usages mobilité'!$BG13*(1+'Usages mobilité'!$BH13)^(H$1570-$D$1570)/1000</f>
        <v>0</v>
      </c>
      <c r="I1740" s="210">
        <f>I1689*'Usages mobilité'!$BG13*(1+'Usages mobilité'!$BH13)^(I$1570-$D$1570)/1000</f>
        <v>0</v>
      </c>
      <c r="J1740" s="210">
        <f>J1689*'Usages mobilité'!$BG13*(1+'Usages mobilité'!$BH13)^(J$1570-$D$1570)/1000</f>
        <v>0</v>
      </c>
      <c r="K1740" s="210">
        <f>K1689*'Usages mobilité'!$BG13*(1+'Usages mobilité'!$BH13)^(K$1570-$D$1570)/1000</f>
        <v>0</v>
      </c>
      <c r="L1740" s="210">
        <f>L1689*'Usages mobilité'!$BG13*(1+'Usages mobilité'!$BH13)^(L$1570-$D$1570)/1000</f>
        <v>0</v>
      </c>
      <c r="M1740" s="210">
        <f>M1689*'Usages mobilité'!$BG13*(1+'Usages mobilité'!$BH13)^(M$1570-$D$1570)/1000</f>
        <v>0</v>
      </c>
      <c r="N1740" s="210">
        <f>N1689*'Usages mobilité'!$BG13*(1+'Usages mobilité'!$BH13)^(N$1570-$D$1570)/1000</f>
        <v>0</v>
      </c>
      <c r="O1740" s="210">
        <f>O1689*'Usages mobilité'!$BG13*(1+'Usages mobilité'!$BH13)^(O$1570-$D$1570)/1000</f>
        <v>0</v>
      </c>
      <c r="P1740" s="210">
        <f>P1689*'Usages mobilité'!$BG13*(1+'Usages mobilité'!$BH13)^(P$1570-$D$1570)/1000</f>
        <v>0</v>
      </c>
      <c r="Q1740" s="210">
        <f>Q1689*'Usages mobilité'!$BG13*(1+'Usages mobilité'!$BH13)^(Q$1570-$D$1570)/1000</f>
        <v>0</v>
      </c>
      <c r="R1740" s="210">
        <f>R1689*'Usages mobilité'!$BG13*(1+'Usages mobilité'!$BH13)^(R$1570-$D$1570)/1000</f>
        <v>0</v>
      </c>
    </row>
    <row r="1741" spans="1:18" hidden="1" outlineLevel="2" x14ac:dyDescent="0.35">
      <c r="A1741" s="209" t="str">
        <f>'Usages mobilité'!A14</f>
        <v>Usage mobilité n°11</v>
      </c>
      <c r="B1741" s="209" t="s">
        <v>639</v>
      </c>
      <c r="C1741" s="209"/>
      <c r="D1741" s="210">
        <f>D1690*'Usages mobilité'!$BG14*(1+'Usages mobilité'!$BH14)^(D$1570-$D$1570)/1000</f>
        <v>0</v>
      </c>
      <c r="E1741" s="210">
        <f>E1690*'Usages mobilité'!$BG14*(1+'Usages mobilité'!$BH14)^(E$1570-$D$1570)/1000</f>
        <v>0</v>
      </c>
      <c r="F1741" s="210">
        <f>F1690*'Usages mobilité'!$BG14*(1+'Usages mobilité'!$BH14)^(F$1570-$D$1570)/1000</f>
        <v>0</v>
      </c>
      <c r="G1741" s="210">
        <f>G1690*'Usages mobilité'!$BG14*(1+'Usages mobilité'!$BH14)^(G$1570-$D$1570)/1000</f>
        <v>0</v>
      </c>
      <c r="H1741" s="210">
        <f>H1690*'Usages mobilité'!$BG14*(1+'Usages mobilité'!$BH14)^(H$1570-$D$1570)/1000</f>
        <v>0</v>
      </c>
      <c r="I1741" s="210">
        <f>I1690*'Usages mobilité'!$BG14*(1+'Usages mobilité'!$BH14)^(I$1570-$D$1570)/1000</f>
        <v>0</v>
      </c>
      <c r="J1741" s="210">
        <f>J1690*'Usages mobilité'!$BG14*(1+'Usages mobilité'!$BH14)^(J$1570-$D$1570)/1000</f>
        <v>0</v>
      </c>
      <c r="K1741" s="210">
        <f>K1690*'Usages mobilité'!$BG14*(1+'Usages mobilité'!$BH14)^(K$1570-$D$1570)/1000</f>
        <v>0</v>
      </c>
      <c r="L1741" s="210">
        <f>L1690*'Usages mobilité'!$BG14*(1+'Usages mobilité'!$BH14)^(L$1570-$D$1570)/1000</f>
        <v>0</v>
      </c>
      <c r="M1741" s="210">
        <f>M1690*'Usages mobilité'!$BG14*(1+'Usages mobilité'!$BH14)^(M$1570-$D$1570)/1000</f>
        <v>0</v>
      </c>
      <c r="N1741" s="210">
        <f>N1690*'Usages mobilité'!$BG14*(1+'Usages mobilité'!$BH14)^(N$1570-$D$1570)/1000</f>
        <v>0</v>
      </c>
      <c r="O1741" s="210">
        <f>O1690*'Usages mobilité'!$BG14*(1+'Usages mobilité'!$BH14)^(O$1570-$D$1570)/1000</f>
        <v>0</v>
      </c>
      <c r="P1741" s="210">
        <f>P1690*'Usages mobilité'!$BG14*(1+'Usages mobilité'!$BH14)^(P$1570-$D$1570)/1000</f>
        <v>0</v>
      </c>
      <c r="Q1741" s="210">
        <f>Q1690*'Usages mobilité'!$BG14*(1+'Usages mobilité'!$BH14)^(Q$1570-$D$1570)/1000</f>
        <v>0</v>
      </c>
      <c r="R1741" s="210">
        <f>R1690*'Usages mobilité'!$BG14*(1+'Usages mobilité'!$BH14)^(R$1570-$D$1570)/1000</f>
        <v>0</v>
      </c>
    </row>
    <row r="1742" spans="1:18" hidden="1" outlineLevel="2" x14ac:dyDescent="0.35">
      <c r="A1742" s="209" t="str">
        <f>'Usages mobilité'!A15</f>
        <v>Usage mobilité n°12</v>
      </c>
      <c r="B1742" s="209" t="s">
        <v>639</v>
      </c>
      <c r="C1742" s="209"/>
      <c r="D1742" s="210">
        <f>D1691*'Usages mobilité'!$BG15*(1+'Usages mobilité'!$BH15)^(D$1570-$D$1570)/1000</f>
        <v>0</v>
      </c>
      <c r="E1742" s="210">
        <f>E1691*'Usages mobilité'!$BG15*(1+'Usages mobilité'!$BH15)^(E$1570-$D$1570)/1000</f>
        <v>0</v>
      </c>
      <c r="F1742" s="210">
        <f>F1691*'Usages mobilité'!$BG15*(1+'Usages mobilité'!$BH15)^(F$1570-$D$1570)/1000</f>
        <v>0</v>
      </c>
      <c r="G1742" s="210">
        <f>G1691*'Usages mobilité'!$BG15*(1+'Usages mobilité'!$BH15)^(G$1570-$D$1570)/1000</f>
        <v>0</v>
      </c>
      <c r="H1742" s="210">
        <f>H1691*'Usages mobilité'!$BG15*(1+'Usages mobilité'!$BH15)^(H$1570-$D$1570)/1000</f>
        <v>0</v>
      </c>
      <c r="I1742" s="210">
        <f>I1691*'Usages mobilité'!$BG15*(1+'Usages mobilité'!$BH15)^(I$1570-$D$1570)/1000</f>
        <v>0</v>
      </c>
      <c r="J1742" s="210">
        <f>J1691*'Usages mobilité'!$BG15*(1+'Usages mobilité'!$BH15)^(J$1570-$D$1570)/1000</f>
        <v>0</v>
      </c>
      <c r="K1742" s="210">
        <f>K1691*'Usages mobilité'!$BG15*(1+'Usages mobilité'!$BH15)^(K$1570-$D$1570)/1000</f>
        <v>0</v>
      </c>
      <c r="L1742" s="210">
        <f>L1691*'Usages mobilité'!$BG15*(1+'Usages mobilité'!$BH15)^(L$1570-$D$1570)/1000</f>
        <v>0</v>
      </c>
      <c r="M1742" s="210">
        <f>M1691*'Usages mobilité'!$BG15*(1+'Usages mobilité'!$BH15)^(M$1570-$D$1570)/1000</f>
        <v>0</v>
      </c>
      <c r="N1742" s="210">
        <f>N1691*'Usages mobilité'!$BG15*(1+'Usages mobilité'!$BH15)^(N$1570-$D$1570)/1000</f>
        <v>0</v>
      </c>
      <c r="O1742" s="210">
        <f>O1691*'Usages mobilité'!$BG15*(1+'Usages mobilité'!$BH15)^(O$1570-$D$1570)/1000</f>
        <v>0</v>
      </c>
      <c r="P1742" s="210">
        <f>P1691*'Usages mobilité'!$BG15*(1+'Usages mobilité'!$BH15)^(P$1570-$D$1570)/1000</f>
        <v>0</v>
      </c>
      <c r="Q1742" s="210">
        <f>Q1691*'Usages mobilité'!$BG15*(1+'Usages mobilité'!$BH15)^(Q$1570-$D$1570)/1000</f>
        <v>0</v>
      </c>
      <c r="R1742" s="210">
        <f>R1691*'Usages mobilité'!$BG15*(1+'Usages mobilité'!$BH15)^(R$1570-$D$1570)/1000</f>
        <v>0</v>
      </c>
    </row>
    <row r="1743" spans="1:18" hidden="1" outlineLevel="2" x14ac:dyDescent="0.35">
      <c r="A1743" s="209" t="str">
        <f>'Usages mobilité'!A16</f>
        <v>Usage mobilité n°13</v>
      </c>
      <c r="B1743" s="209" t="s">
        <v>639</v>
      </c>
      <c r="C1743" s="209"/>
      <c r="D1743" s="210">
        <f>D1692*'Usages mobilité'!$BG16*(1+'Usages mobilité'!$BH16)^(D$1570-$D$1570)/1000</f>
        <v>0</v>
      </c>
      <c r="E1743" s="210">
        <f>E1692*'Usages mobilité'!$BG16*(1+'Usages mobilité'!$BH16)^(E$1570-$D$1570)/1000</f>
        <v>0</v>
      </c>
      <c r="F1743" s="210">
        <f>F1692*'Usages mobilité'!$BG16*(1+'Usages mobilité'!$BH16)^(F$1570-$D$1570)/1000</f>
        <v>0</v>
      </c>
      <c r="G1743" s="210">
        <f>G1692*'Usages mobilité'!$BG16*(1+'Usages mobilité'!$BH16)^(G$1570-$D$1570)/1000</f>
        <v>0</v>
      </c>
      <c r="H1743" s="210">
        <f>H1692*'Usages mobilité'!$BG16*(1+'Usages mobilité'!$BH16)^(H$1570-$D$1570)/1000</f>
        <v>0</v>
      </c>
      <c r="I1743" s="210">
        <f>I1692*'Usages mobilité'!$BG16*(1+'Usages mobilité'!$BH16)^(I$1570-$D$1570)/1000</f>
        <v>0</v>
      </c>
      <c r="J1743" s="210">
        <f>J1692*'Usages mobilité'!$BG16*(1+'Usages mobilité'!$BH16)^(J$1570-$D$1570)/1000</f>
        <v>0</v>
      </c>
      <c r="K1743" s="210">
        <f>K1692*'Usages mobilité'!$BG16*(1+'Usages mobilité'!$BH16)^(K$1570-$D$1570)/1000</f>
        <v>0</v>
      </c>
      <c r="L1743" s="210">
        <f>L1692*'Usages mobilité'!$BG16*(1+'Usages mobilité'!$BH16)^(L$1570-$D$1570)/1000</f>
        <v>0</v>
      </c>
      <c r="M1743" s="210">
        <f>M1692*'Usages mobilité'!$BG16*(1+'Usages mobilité'!$BH16)^(M$1570-$D$1570)/1000</f>
        <v>0</v>
      </c>
      <c r="N1743" s="210">
        <f>N1692*'Usages mobilité'!$BG16*(1+'Usages mobilité'!$BH16)^(N$1570-$D$1570)/1000</f>
        <v>0</v>
      </c>
      <c r="O1743" s="210">
        <f>O1692*'Usages mobilité'!$BG16*(1+'Usages mobilité'!$BH16)^(O$1570-$D$1570)/1000</f>
        <v>0</v>
      </c>
      <c r="P1743" s="210">
        <f>P1692*'Usages mobilité'!$BG16*(1+'Usages mobilité'!$BH16)^(P$1570-$D$1570)/1000</f>
        <v>0</v>
      </c>
      <c r="Q1743" s="210">
        <f>Q1692*'Usages mobilité'!$BG16*(1+'Usages mobilité'!$BH16)^(Q$1570-$D$1570)/1000</f>
        <v>0</v>
      </c>
      <c r="R1743" s="210">
        <f>R1692*'Usages mobilité'!$BG16*(1+'Usages mobilité'!$BH16)^(R$1570-$D$1570)/1000</f>
        <v>0</v>
      </c>
    </row>
    <row r="1744" spans="1:18" hidden="1" outlineLevel="2" x14ac:dyDescent="0.35">
      <c r="A1744" s="209" t="str">
        <f>'Usages mobilité'!A17</f>
        <v>Usage mobilité n°14</v>
      </c>
      <c r="B1744" s="209" t="s">
        <v>639</v>
      </c>
      <c r="C1744" s="209"/>
      <c r="D1744" s="210">
        <f>D1693*'Usages mobilité'!$BG17*(1+'Usages mobilité'!$BH17)^(D$1570-$D$1570)/1000</f>
        <v>0</v>
      </c>
      <c r="E1744" s="210">
        <f>E1693*'Usages mobilité'!$BG17*(1+'Usages mobilité'!$BH17)^(E$1570-$D$1570)/1000</f>
        <v>0</v>
      </c>
      <c r="F1744" s="210">
        <f>F1693*'Usages mobilité'!$BG17*(1+'Usages mobilité'!$BH17)^(F$1570-$D$1570)/1000</f>
        <v>0</v>
      </c>
      <c r="G1744" s="210">
        <f>G1693*'Usages mobilité'!$BG17*(1+'Usages mobilité'!$BH17)^(G$1570-$D$1570)/1000</f>
        <v>0</v>
      </c>
      <c r="H1744" s="210">
        <f>H1693*'Usages mobilité'!$BG17*(1+'Usages mobilité'!$BH17)^(H$1570-$D$1570)/1000</f>
        <v>0</v>
      </c>
      <c r="I1744" s="210">
        <f>I1693*'Usages mobilité'!$BG17*(1+'Usages mobilité'!$BH17)^(I$1570-$D$1570)/1000</f>
        <v>0</v>
      </c>
      <c r="J1744" s="210">
        <f>J1693*'Usages mobilité'!$BG17*(1+'Usages mobilité'!$BH17)^(J$1570-$D$1570)/1000</f>
        <v>0</v>
      </c>
      <c r="K1744" s="210">
        <f>K1693*'Usages mobilité'!$BG17*(1+'Usages mobilité'!$BH17)^(K$1570-$D$1570)/1000</f>
        <v>0</v>
      </c>
      <c r="L1744" s="210">
        <f>L1693*'Usages mobilité'!$BG17*(1+'Usages mobilité'!$BH17)^(L$1570-$D$1570)/1000</f>
        <v>0</v>
      </c>
      <c r="M1744" s="210">
        <f>M1693*'Usages mobilité'!$BG17*(1+'Usages mobilité'!$BH17)^(M$1570-$D$1570)/1000</f>
        <v>0</v>
      </c>
      <c r="N1744" s="210">
        <f>N1693*'Usages mobilité'!$BG17*(1+'Usages mobilité'!$BH17)^(N$1570-$D$1570)/1000</f>
        <v>0</v>
      </c>
      <c r="O1744" s="210">
        <f>O1693*'Usages mobilité'!$BG17*(1+'Usages mobilité'!$BH17)^(O$1570-$D$1570)/1000</f>
        <v>0</v>
      </c>
      <c r="P1744" s="210">
        <f>P1693*'Usages mobilité'!$BG17*(1+'Usages mobilité'!$BH17)^(P$1570-$D$1570)/1000</f>
        <v>0</v>
      </c>
      <c r="Q1744" s="210">
        <f>Q1693*'Usages mobilité'!$BG17*(1+'Usages mobilité'!$BH17)^(Q$1570-$D$1570)/1000</f>
        <v>0</v>
      </c>
      <c r="R1744" s="210">
        <f>R1693*'Usages mobilité'!$BG17*(1+'Usages mobilité'!$BH17)^(R$1570-$D$1570)/1000</f>
        <v>0</v>
      </c>
    </row>
    <row r="1745" spans="1:18" hidden="1" outlineLevel="2" x14ac:dyDescent="0.35">
      <c r="A1745" s="209" t="str">
        <f>'Usages mobilité'!A18</f>
        <v>Usage mobilité n°15</v>
      </c>
      <c r="B1745" s="209" t="s">
        <v>639</v>
      </c>
      <c r="C1745" s="209"/>
      <c r="D1745" s="210">
        <f>D1694*'Usages mobilité'!$BG18*(1+'Usages mobilité'!$BH18)^(D$1570-$D$1570)/1000</f>
        <v>0</v>
      </c>
      <c r="E1745" s="210">
        <f>E1694*'Usages mobilité'!$BG18*(1+'Usages mobilité'!$BH18)^(E$1570-$D$1570)/1000</f>
        <v>0</v>
      </c>
      <c r="F1745" s="210">
        <f>F1694*'Usages mobilité'!$BG18*(1+'Usages mobilité'!$BH18)^(F$1570-$D$1570)/1000</f>
        <v>0</v>
      </c>
      <c r="G1745" s="210">
        <f>G1694*'Usages mobilité'!$BG18*(1+'Usages mobilité'!$BH18)^(G$1570-$D$1570)/1000</f>
        <v>0</v>
      </c>
      <c r="H1745" s="210">
        <f>H1694*'Usages mobilité'!$BG18*(1+'Usages mobilité'!$BH18)^(H$1570-$D$1570)/1000</f>
        <v>0</v>
      </c>
      <c r="I1745" s="210">
        <f>I1694*'Usages mobilité'!$BG18*(1+'Usages mobilité'!$BH18)^(I$1570-$D$1570)/1000</f>
        <v>0</v>
      </c>
      <c r="J1745" s="210">
        <f>J1694*'Usages mobilité'!$BG18*(1+'Usages mobilité'!$BH18)^(J$1570-$D$1570)/1000</f>
        <v>0</v>
      </c>
      <c r="K1745" s="210">
        <f>K1694*'Usages mobilité'!$BG18*(1+'Usages mobilité'!$BH18)^(K$1570-$D$1570)/1000</f>
        <v>0</v>
      </c>
      <c r="L1745" s="210">
        <f>L1694*'Usages mobilité'!$BG18*(1+'Usages mobilité'!$BH18)^(L$1570-$D$1570)/1000</f>
        <v>0</v>
      </c>
      <c r="M1745" s="210">
        <f>M1694*'Usages mobilité'!$BG18*(1+'Usages mobilité'!$BH18)^(M$1570-$D$1570)/1000</f>
        <v>0</v>
      </c>
      <c r="N1745" s="210">
        <f>N1694*'Usages mobilité'!$BG18*(1+'Usages mobilité'!$BH18)^(N$1570-$D$1570)/1000</f>
        <v>0</v>
      </c>
      <c r="O1745" s="210">
        <f>O1694*'Usages mobilité'!$BG18*(1+'Usages mobilité'!$BH18)^(O$1570-$D$1570)/1000</f>
        <v>0</v>
      </c>
      <c r="P1745" s="210">
        <f>P1694*'Usages mobilité'!$BG18*(1+'Usages mobilité'!$BH18)^(P$1570-$D$1570)/1000</f>
        <v>0</v>
      </c>
      <c r="Q1745" s="210">
        <f>Q1694*'Usages mobilité'!$BG18*(1+'Usages mobilité'!$BH18)^(Q$1570-$D$1570)/1000</f>
        <v>0</v>
      </c>
      <c r="R1745" s="210">
        <f>R1694*'Usages mobilité'!$BG18*(1+'Usages mobilité'!$BH18)^(R$1570-$D$1570)/1000</f>
        <v>0</v>
      </c>
    </row>
    <row r="1746" spans="1:18" hidden="1" outlineLevel="2" x14ac:dyDescent="0.35">
      <c r="A1746" s="209" t="str">
        <f>'Usages mobilité'!A19</f>
        <v>Usage mobilité n°16</v>
      </c>
      <c r="B1746" s="209" t="s">
        <v>639</v>
      </c>
      <c r="C1746" s="209"/>
      <c r="D1746" s="210">
        <f>D1695*'Usages mobilité'!$BG19*(1+'Usages mobilité'!$BH19)^(D$1570-$D$1570)/1000</f>
        <v>0</v>
      </c>
      <c r="E1746" s="210">
        <f>E1695*'Usages mobilité'!$BG19*(1+'Usages mobilité'!$BH19)^(E$1570-$D$1570)/1000</f>
        <v>0</v>
      </c>
      <c r="F1746" s="210">
        <f>F1695*'Usages mobilité'!$BG19*(1+'Usages mobilité'!$BH19)^(F$1570-$D$1570)/1000</f>
        <v>0</v>
      </c>
      <c r="G1746" s="210">
        <f>G1695*'Usages mobilité'!$BG19*(1+'Usages mobilité'!$BH19)^(G$1570-$D$1570)/1000</f>
        <v>0</v>
      </c>
      <c r="H1746" s="210">
        <f>H1695*'Usages mobilité'!$BG19*(1+'Usages mobilité'!$BH19)^(H$1570-$D$1570)/1000</f>
        <v>0</v>
      </c>
      <c r="I1746" s="210">
        <f>I1695*'Usages mobilité'!$BG19*(1+'Usages mobilité'!$BH19)^(I$1570-$D$1570)/1000</f>
        <v>0</v>
      </c>
      <c r="J1746" s="210">
        <f>J1695*'Usages mobilité'!$BG19*(1+'Usages mobilité'!$BH19)^(J$1570-$D$1570)/1000</f>
        <v>0</v>
      </c>
      <c r="K1746" s="210">
        <f>K1695*'Usages mobilité'!$BG19*(1+'Usages mobilité'!$BH19)^(K$1570-$D$1570)/1000</f>
        <v>0</v>
      </c>
      <c r="L1746" s="210">
        <f>L1695*'Usages mobilité'!$BG19*(1+'Usages mobilité'!$BH19)^(L$1570-$D$1570)/1000</f>
        <v>0</v>
      </c>
      <c r="M1746" s="210">
        <f>M1695*'Usages mobilité'!$BG19*(1+'Usages mobilité'!$BH19)^(M$1570-$D$1570)/1000</f>
        <v>0</v>
      </c>
      <c r="N1746" s="210">
        <f>N1695*'Usages mobilité'!$BG19*(1+'Usages mobilité'!$BH19)^(N$1570-$D$1570)/1000</f>
        <v>0</v>
      </c>
      <c r="O1746" s="210">
        <f>O1695*'Usages mobilité'!$BG19*(1+'Usages mobilité'!$BH19)^(O$1570-$D$1570)/1000</f>
        <v>0</v>
      </c>
      <c r="P1746" s="210">
        <f>P1695*'Usages mobilité'!$BG19*(1+'Usages mobilité'!$BH19)^(P$1570-$D$1570)/1000</f>
        <v>0</v>
      </c>
      <c r="Q1746" s="210">
        <f>Q1695*'Usages mobilité'!$BG19*(1+'Usages mobilité'!$BH19)^(Q$1570-$D$1570)/1000</f>
        <v>0</v>
      </c>
      <c r="R1746" s="210">
        <f>R1695*'Usages mobilité'!$BG19*(1+'Usages mobilité'!$BH19)^(R$1570-$D$1570)/1000</f>
        <v>0</v>
      </c>
    </row>
    <row r="1747" spans="1:18" hidden="1" outlineLevel="2" x14ac:dyDescent="0.35">
      <c r="A1747" s="209" t="str">
        <f>'Usages mobilité'!A20</f>
        <v>Usage mobilité n°17</v>
      </c>
      <c r="B1747" s="209" t="s">
        <v>639</v>
      </c>
      <c r="C1747" s="209"/>
      <c r="D1747" s="210">
        <f>D1696*'Usages mobilité'!$BG20*(1+'Usages mobilité'!$BH20)^(D$1570-$D$1570)/1000</f>
        <v>0</v>
      </c>
      <c r="E1747" s="210">
        <f>E1696*'Usages mobilité'!$BG20*(1+'Usages mobilité'!$BH20)^(E$1570-$D$1570)/1000</f>
        <v>0</v>
      </c>
      <c r="F1747" s="210">
        <f>F1696*'Usages mobilité'!$BG20*(1+'Usages mobilité'!$BH20)^(F$1570-$D$1570)/1000</f>
        <v>0</v>
      </c>
      <c r="G1747" s="210">
        <f>G1696*'Usages mobilité'!$BG20*(1+'Usages mobilité'!$BH20)^(G$1570-$D$1570)/1000</f>
        <v>0</v>
      </c>
      <c r="H1747" s="210">
        <f>H1696*'Usages mobilité'!$BG20*(1+'Usages mobilité'!$BH20)^(H$1570-$D$1570)/1000</f>
        <v>0</v>
      </c>
      <c r="I1747" s="210">
        <f>I1696*'Usages mobilité'!$BG20*(1+'Usages mobilité'!$BH20)^(I$1570-$D$1570)/1000</f>
        <v>0</v>
      </c>
      <c r="J1747" s="210">
        <f>J1696*'Usages mobilité'!$BG20*(1+'Usages mobilité'!$BH20)^(J$1570-$D$1570)/1000</f>
        <v>0</v>
      </c>
      <c r="K1747" s="210">
        <f>K1696*'Usages mobilité'!$BG20*(1+'Usages mobilité'!$BH20)^(K$1570-$D$1570)/1000</f>
        <v>0</v>
      </c>
      <c r="L1747" s="210">
        <f>L1696*'Usages mobilité'!$BG20*(1+'Usages mobilité'!$BH20)^(L$1570-$D$1570)/1000</f>
        <v>0</v>
      </c>
      <c r="M1747" s="210">
        <f>M1696*'Usages mobilité'!$BG20*(1+'Usages mobilité'!$BH20)^(M$1570-$D$1570)/1000</f>
        <v>0</v>
      </c>
      <c r="N1747" s="210">
        <f>N1696*'Usages mobilité'!$BG20*(1+'Usages mobilité'!$BH20)^(N$1570-$D$1570)/1000</f>
        <v>0</v>
      </c>
      <c r="O1747" s="210">
        <f>O1696*'Usages mobilité'!$BG20*(1+'Usages mobilité'!$BH20)^(O$1570-$D$1570)/1000</f>
        <v>0</v>
      </c>
      <c r="P1747" s="210">
        <f>P1696*'Usages mobilité'!$BG20*(1+'Usages mobilité'!$BH20)^(P$1570-$D$1570)/1000</f>
        <v>0</v>
      </c>
      <c r="Q1747" s="210">
        <f>Q1696*'Usages mobilité'!$BG20*(1+'Usages mobilité'!$BH20)^(Q$1570-$D$1570)/1000</f>
        <v>0</v>
      </c>
      <c r="R1747" s="210">
        <f>R1696*'Usages mobilité'!$BG20*(1+'Usages mobilité'!$BH20)^(R$1570-$D$1570)/1000</f>
        <v>0</v>
      </c>
    </row>
    <row r="1748" spans="1:18" hidden="1" outlineLevel="2" x14ac:dyDescent="0.35">
      <c r="A1748" s="209" t="str">
        <f>'Usages mobilité'!A21</f>
        <v>Usage mobilité n°18</v>
      </c>
      <c r="B1748" s="209" t="s">
        <v>639</v>
      </c>
      <c r="C1748" s="209"/>
      <c r="D1748" s="210">
        <f>D1697*'Usages mobilité'!$BG21*(1+'Usages mobilité'!$BH21)^(D$1570-$D$1570)/1000</f>
        <v>0</v>
      </c>
      <c r="E1748" s="210">
        <f>E1697*'Usages mobilité'!$BG21*(1+'Usages mobilité'!$BH21)^(E$1570-$D$1570)/1000</f>
        <v>0</v>
      </c>
      <c r="F1748" s="210">
        <f>F1697*'Usages mobilité'!$BG21*(1+'Usages mobilité'!$BH21)^(F$1570-$D$1570)/1000</f>
        <v>0</v>
      </c>
      <c r="G1748" s="210">
        <f>G1697*'Usages mobilité'!$BG21*(1+'Usages mobilité'!$BH21)^(G$1570-$D$1570)/1000</f>
        <v>0</v>
      </c>
      <c r="H1748" s="210">
        <f>H1697*'Usages mobilité'!$BG21*(1+'Usages mobilité'!$BH21)^(H$1570-$D$1570)/1000</f>
        <v>0</v>
      </c>
      <c r="I1748" s="210">
        <f>I1697*'Usages mobilité'!$BG21*(1+'Usages mobilité'!$BH21)^(I$1570-$D$1570)/1000</f>
        <v>0</v>
      </c>
      <c r="J1748" s="210">
        <f>J1697*'Usages mobilité'!$BG21*(1+'Usages mobilité'!$BH21)^(J$1570-$D$1570)/1000</f>
        <v>0</v>
      </c>
      <c r="K1748" s="210">
        <f>K1697*'Usages mobilité'!$BG21*(1+'Usages mobilité'!$BH21)^(K$1570-$D$1570)/1000</f>
        <v>0</v>
      </c>
      <c r="L1748" s="210">
        <f>L1697*'Usages mobilité'!$BG21*(1+'Usages mobilité'!$BH21)^(L$1570-$D$1570)/1000</f>
        <v>0</v>
      </c>
      <c r="M1748" s="210">
        <f>M1697*'Usages mobilité'!$BG21*(1+'Usages mobilité'!$BH21)^(M$1570-$D$1570)/1000</f>
        <v>0</v>
      </c>
      <c r="N1748" s="210">
        <f>N1697*'Usages mobilité'!$BG21*(1+'Usages mobilité'!$BH21)^(N$1570-$D$1570)/1000</f>
        <v>0</v>
      </c>
      <c r="O1748" s="210">
        <f>O1697*'Usages mobilité'!$BG21*(1+'Usages mobilité'!$BH21)^(O$1570-$D$1570)/1000</f>
        <v>0</v>
      </c>
      <c r="P1748" s="210">
        <f>P1697*'Usages mobilité'!$BG21*(1+'Usages mobilité'!$BH21)^(P$1570-$D$1570)/1000</f>
        <v>0</v>
      </c>
      <c r="Q1748" s="210">
        <f>Q1697*'Usages mobilité'!$BG21*(1+'Usages mobilité'!$BH21)^(Q$1570-$D$1570)/1000</f>
        <v>0</v>
      </c>
      <c r="R1748" s="210">
        <f>R1697*'Usages mobilité'!$BG21*(1+'Usages mobilité'!$BH21)^(R$1570-$D$1570)/1000</f>
        <v>0</v>
      </c>
    </row>
    <row r="1749" spans="1:18" hidden="1" outlineLevel="2" x14ac:dyDescent="0.35">
      <c r="A1749" s="209" t="str">
        <f>'Usages mobilité'!A22</f>
        <v>Usage mobilité n°19</v>
      </c>
      <c r="B1749" s="209" t="s">
        <v>639</v>
      </c>
      <c r="C1749" s="209"/>
      <c r="D1749" s="210">
        <f>D1698*'Usages mobilité'!$BG22*(1+'Usages mobilité'!$BH22)^(D$1570-$D$1570)/1000</f>
        <v>0</v>
      </c>
      <c r="E1749" s="210">
        <f>E1698*'Usages mobilité'!$BG22*(1+'Usages mobilité'!$BH22)^(E$1570-$D$1570)/1000</f>
        <v>0</v>
      </c>
      <c r="F1749" s="210">
        <f>F1698*'Usages mobilité'!$BG22*(1+'Usages mobilité'!$BH22)^(F$1570-$D$1570)/1000</f>
        <v>0</v>
      </c>
      <c r="G1749" s="210">
        <f>G1698*'Usages mobilité'!$BG22*(1+'Usages mobilité'!$BH22)^(G$1570-$D$1570)/1000</f>
        <v>0</v>
      </c>
      <c r="H1749" s="210">
        <f>H1698*'Usages mobilité'!$BG22*(1+'Usages mobilité'!$BH22)^(H$1570-$D$1570)/1000</f>
        <v>0</v>
      </c>
      <c r="I1749" s="210">
        <f>I1698*'Usages mobilité'!$BG22*(1+'Usages mobilité'!$BH22)^(I$1570-$D$1570)/1000</f>
        <v>0</v>
      </c>
      <c r="J1749" s="210">
        <f>J1698*'Usages mobilité'!$BG22*(1+'Usages mobilité'!$BH22)^(J$1570-$D$1570)/1000</f>
        <v>0</v>
      </c>
      <c r="K1749" s="210">
        <f>K1698*'Usages mobilité'!$BG22*(1+'Usages mobilité'!$BH22)^(K$1570-$D$1570)/1000</f>
        <v>0</v>
      </c>
      <c r="L1749" s="210">
        <f>L1698*'Usages mobilité'!$BG22*(1+'Usages mobilité'!$BH22)^(L$1570-$D$1570)/1000</f>
        <v>0</v>
      </c>
      <c r="M1749" s="210">
        <f>M1698*'Usages mobilité'!$BG22*(1+'Usages mobilité'!$BH22)^(M$1570-$D$1570)/1000</f>
        <v>0</v>
      </c>
      <c r="N1749" s="210">
        <f>N1698*'Usages mobilité'!$BG22*(1+'Usages mobilité'!$BH22)^(N$1570-$D$1570)/1000</f>
        <v>0</v>
      </c>
      <c r="O1749" s="210">
        <f>O1698*'Usages mobilité'!$BG22*(1+'Usages mobilité'!$BH22)^(O$1570-$D$1570)/1000</f>
        <v>0</v>
      </c>
      <c r="P1749" s="210">
        <f>P1698*'Usages mobilité'!$BG22*(1+'Usages mobilité'!$BH22)^(P$1570-$D$1570)/1000</f>
        <v>0</v>
      </c>
      <c r="Q1749" s="210">
        <f>Q1698*'Usages mobilité'!$BG22*(1+'Usages mobilité'!$BH22)^(Q$1570-$D$1570)/1000</f>
        <v>0</v>
      </c>
      <c r="R1749" s="210">
        <f>R1698*'Usages mobilité'!$BG22*(1+'Usages mobilité'!$BH22)^(R$1570-$D$1570)/1000</f>
        <v>0</v>
      </c>
    </row>
    <row r="1750" spans="1:18" hidden="1" outlineLevel="2" x14ac:dyDescent="0.35">
      <c r="A1750" s="209" t="str">
        <f>'Usages mobilité'!A23</f>
        <v>Usage mobilité n°20</v>
      </c>
      <c r="B1750" s="209" t="s">
        <v>639</v>
      </c>
      <c r="C1750" s="209"/>
      <c r="D1750" s="210">
        <f>D1699*'Usages mobilité'!$BG23*(1+'Usages mobilité'!$BH23)^(D$1570-$D$1570)/1000</f>
        <v>0</v>
      </c>
      <c r="E1750" s="210">
        <f>E1699*'Usages mobilité'!$BG23*(1+'Usages mobilité'!$BH23)^(E$1570-$D$1570)/1000</f>
        <v>0</v>
      </c>
      <c r="F1750" s="210">
        <f>F1699*'Usages mobilité'!$BG23*(1+'Usages mobilité'!$BH23)^(F$1570-$D$1570)/1000</f>
        <v>0</v>
      </c>
      <c r="G1750" s="210">
        <f>G1699*'Usages mobilité'!$BG23*(1+'Usages mobilité'!$BH23)^(G$1570-$D$1570)/1000</f>
        <v>0</v>
      </c>
      <c r="H1750" s="210">
        <f>H1699*'Usages mobilité'!$BG23*(1+'Usages mobilité'!$BH23)^(H$1570-$D$1570)/1000</f>
        <v>0</v>
      </c>
      <c r="I1750" s="210">
        <f>I1699*'Usages mobilité'!$BG23*(1+'Usages mobilité'!$BH23)^(I$1570-$D$1570)/1000</f>
        <v>0</v>
      </c>
      <c r="J1750" s="210">
        <f>J1699*'Usages mobilité'!$BG23*(1+'Usages mobilité'!$BH23)^(J$1570-$D$1570)/1000</f>
        <v>0</v>
      </c>
      <c r="K1750" s="210">
        <f>K1699*'Usages mobilité'!$BG23*(1+'Usages mobilité'!$BH23)^(K$1570-$D$1570)/1000</f>
        <v>0</v>
      </c>
      <c r="L1750" s="210">
        <f>L1699*'Usages mobilité'!$BG23*(1+'Usages mobilité'!$BH23)^(L$1570-$D$1570)/1000</f>
        <v>0</v>
      </c>
      <c r="M1750" s="210">
        <f>M1699*'Usages mobilité'!$BG23*(1+'Usages mobilité'!$BH23)^(M$1570-$D$1570)/1000</f>
        <v>0</v>
      </c>
      <c r="N1750" s="210">
        <f>N1699*'Usages mobilité'!$BG23*(1+'Usages mobilité'!$BH23)^(N$1570-$D$1570)/1000</f>
        <v>0</v>
      </c>
      <c r="O1750" s="210">
        <f>O1699*'Usages mobilité'!$BG23*(1+'Usages mobilité'!$BH23)^(O$1570-$D$1570)/1000</f>
        <v>0</v>
      </c>
      <c r="P1750" s="210">
        <f>P1699*'Usages mobilité'!$BG23*(1+'Usages mobilité'!$BH23)^(P$1570-$D$1570)/1000</f>
        <v>0</v>
      </c>
      <c r="Q1750" s="210">
        <f>Q1699*'Usages mobilité'!$BG23*(1+'Usages mobilité'!$BH23)^(Q$1570-$D$1570)/1000</f>
        <v>0</v>
      </c>
      <c r="R1750" s="210">
        <f>R1699*'Usages mobilité'!$BG23*(1+'Usages mobilité'!$BH23)^(R$1570-$D$1570)/1000</f>
        <v>0</v>
      </c>
    </row>
    <row r="1751" spans="1:18" hidden="1" outlineLevel="2" x14ac:dyDescent="0.35">
      <c r="A1751" s="209" t="str">
        <f>'Usages mobilité'!A24</f>
        <v>Usage mobilité n°21</v>
      </c>
      <c r="B1751" s="209" t="s">
        <v>639</v>
      </c>
      <c r="C1751" s="209"/>
      <c r="D1751" s="210">
        <f>D1700*'Usages mobilité'!$BG24*(1+'Usages mobilité'!$BH24)^(D$1570-$D$1570)/1000</f>
        <v>0</v>
      </c>
      <c r="E1751" s="210">
        <f>E1700*'Usages mobilité'!$BG24*(1+'Usages mobilité'!$BH24)^(E$1570-$D$1570)/1000</f>
        <v>0</v>
      </c>
      <c r="F1751" s="210">
        <f>F1700*'Usages mobilité'!$BG24*(1+'Usages mobilité'!$BH24)^(F$1570-$D$1570)/1000</f>
        <v>0</v>
      </c>
      <c r="G1751" s="210">
        <f>G1700*'Usages mobilité'!$BG24*(1+'Usages mobilité'!$BH24)^(G$1570-$D$1570)/1000</f>
        <v>0</v>
      </c>
      <c r="H1751" s="210">
        <f>H1700*'Usages mobilité'!$BG24*(1+'Usages mobilité'!$BH24)^(H$1570-$D$1570)/1000</f>
        <v>0</v>
      </c>
      <c r="I1751" s="210">
        <f>I1700*'Usages mobilité'!$BG24*(1+'Usages mobilité'!$BH24)^(I$1570-$D$1570)/1000</f>
        <v>0</v>
      </c>
      <c r="J1751" s="210">
        <f>J1700*'Usages mobilité'!$BG24*(1+'Usages mobilité'!$BH24)^(J$1570-$D$1570)/1000</f>
        <v>0</v>
      </c>
      <c r="K1751" s="210">
        <f>K1700*'Usages mobilité'!$BG24*(1+'Usages mobilité'!$BH24)^(K$1570-$D$1570)/1000</f>
        <v>0</v>
      </c>
      <c r="L1751" s="210">
        <f>L1700*'Usages mobilité'!$BG24*(1+'Usages mobilité'!$BH24)^(L$1570-$D$1570)/1000</f>
        <v>0</v>
      </c>
      <c r="M1751" s="210">
        <f>M1700*'Usages mobilité'!$BG24*(1+'Usages mobilité'!$BH24)^(M$1570-$D$1570)/1000</f>
        <v>0</v>
      </c>
      <c r="N1751" s="210">
        <f>N1700*'Usages mobilité'!$BG24*(1+'Usages mobilité'!$BH24)^(N$1570-$D$1570)/1000</f>
        <v>0</v>
      </c>
      <c r="O1751" s="210">
        <f>O1700*'Usages mobilité'!$BG24*(1+'Usages mobilité'!$BH24)^(O$1570-$D$1570)/1000</f>
        <v>0</v>
      </c>
      <c r="P1751" s="210">
        <f>P1700*'Usages mobilité'!$BG24*(1+'Usages mobilité'!$BH24)^(P$1570-$D$1570)/1000</f>
        <v>0</v>
      </c>
      <c r="Q1751" s="210">
        <f>Q1700*'Usages mobilité'!$BG24*(1+'Usages mobilité'!$BH24)^(Q$1570-$D$1570)/1000</f>
        <v>0</v>
      </c>
      <c r="R1751" s="210">
        <f>R1700*'Usages mobilité'!$BG24*(1+'Usages mobilité'!$BH24)^(R$1570-$D$1570)/1000</f>
        <v>0</v>
      </c>
    </row>
    <row r="1752" spans="1:18" hidden="1" outlineLevel="2" x14ac:dyDescent="0.35">
      <c r="A1752" s="209" t="str">
        <f>'Usages mobilité'!A25</f>
        <v>Usage mobilité n°22</v>
      </c>
      <c r="B1752" s="209" t="s">
        <v>639</v>
      </c>
      <c r="C1752" s="209"/>
      <c r="D1752" s="210">
        <f>D1701*'Usages mobilité'!$BG25*(1+'Usages mobilité'!$BH25)^(D$1570-$D$1570)/1000</f>
        <v>0</v>
      </c>
      <c r="E1752" s="210">
        <f>E1701*'Usages mobilité'!$BG25*(1+'Usages mobilité'!$BH25)^(E$1570-$D$1570)/1000</f>
        <v>0</v>
      </c>
      <c r="F1752" s="210">
        <f>F1701*'Usages mobilité'!$BG25*(1+'Usages mobilité'!$BH25)^(F$1570-$D$1570)/1000</f>
        <v>0</v>
      </c>
      <c r="G1752" s="210">
        <f>G1701*'Usages mobilité'!$BG25*(1+'Usages mobilité'!$BH25)^(G$1570-$D$1570)/1000</f>
        <v>0</v>
      </c>
      <c r="H1752" s="210">
        <f>H1701*'Usages mobilité'!$BG25*(1+'Usages mobilité'!$BH25)^(H$1570-$D$1570)/1000</f>
        <v>0</v>
      </c>
      <c r="I1752" s="210">
        <f>I1701*'Usages mobilité'!$BG25*(1+'Usages mobilité'!$BH25)^(I$1570-$D$1570)/1000</f>
        <v>0</v>
      </c>
      <c r="J1752" s="210">
        <f>J1701*'Usages mobilité'!$BG25*(1+'Usages mobilité'!$BH25)^(J$1570-$D$1570)/1000</f>
        <v>0</v>
      </c>
      <c r="K1752" s="210">
        <f>K1701*'Usages mobilité'!$BG25*(1+'Usages mobilité'!$BH25)^(K$1570-$D$1570)/1000</f>
        <v>0</v>
      </c>
      <c r="L1752" s="210">
        <f>L1701*'Usages mobilité'!$BG25*(1+'Usages mobilité'!$BH25)^(L$1570-$D$1570)/1000</f>
        <v>0</v>
      </c>
      <c r="M1752" s="210">
        <f>M1701*'Usages mobilité'!$BG25*(1+'Usages mobilité'!$BH25)^(M$1570-$D$1570)/1000</f>
        <v>0</v>
      </c>
      <c r="N1752" s="210">
        <f>N1701*'Usages mobilité'!$BG25*(1+'Usages mobilité'!$BH25)^(N$1570-$D$1570)/1000</f>
        <v>0</v>
      </c>
      <c r="O1752" s="210">
        <f>O1701*'Usages mobilité'!$BG25*(1+'Usages mobilité'!$BH25)^(O$1570-$D$1570)/1000</f>
        <v>0</v>
      </c>
      <c r="P1752" s="210">
        <f>P1701*'Usages mobilité'!$BG25*(1+'Usages mobilité'!$BH25)^(P$1570-$D$1570)/1000</f>
        <v>0</v>
      </c>
      <c r="Q1752" s="210">
        <f>Q1701*'Usages mobilité'!$BG25*(1+'Usages mobilité'!$BH25)^(Q$1570-$D$1570)/1000</f>
        <v>0</v>
      </c>
      <c r="R1752" s="210">
        <f>R1701*'Usages mobilité'!$BG25*(1+'Usages mobilité'!$BH25)^(R$1570-$D$1570)/1000</f>
        <v>0</v>
      </c>
    </row>
    <row r="1753" spans="1:18" hidden="1" outlineLevel="2" x14ac:dyDescent="0.35">
      <c r="A1753" s="209" t="str">
        <f>'Usages mobilité'!A26</f>
        <v>Usage mobilité n°23</v>
      </c>
      <c r="B1753" s="209" t="s">
        <v>639</v>
      </c>
      <c r="C1753" s="209"/>
      <c r="D1753" s="210">
        <f>D1702*'Usages mobilité'!$BG26*(1+'Usages mobilité'!$BH26)^(D$1570-$D$1570)/1000</f>
        <v>0</v>
      </c>
      <c r="E1753" s="210">
        <f>E1702*'Usages mobilité'!$BG26*(1+'Usages mobilité'!$BH26)^(E$1570-$D$1570)/1000</f>
        <v>0</v>
      </c>
      <c r="F1753" s="210">
        <f>F1702*'Usages mobilité'!$BG26*(1+'Usages mobilité'!$BH26)^(F$1570-$D$1570)/1000</f>
        <v>0</v>
      </c>
      <c r="G1753" s="210">
        <f>G1702*'Usages mobilité'!$BG26*(1+'Usages mobilité'!$BH26)^(G$1570-$D$1570)/1000</f>
        <v>0</v>
      </c>
      <c r="H1753" s="210">
        <f>H1702*'Usages mobilité'!$BG26*(1+'Usages mobilité'!$BH26)^(H$1570-$D$1570)/1000</f>
        <v>0</v>
      </c>
      <c r="I1753" s="210">
        <f>I1702*'Usages mobilité'!$BG26*(1+'Usages mobilité'!$BH26)^(I$1570-$D$1570)/1000</f>
        <v>0</v>
      </c>
      <c r="J1753" s="210">
        <f>J1702*'Usages mobilité'!$BG26*(1+'Usages mobilité'!$BH26)^(J$1570-$D$1570)/1000</f>
        <v>0</v>
      </c>
      <c r="K1753" s="210">
        <f>K1702*'Usages mobilité'!$BG26*(1+'Usages mobilité'!$BH26)^(K$1570-$D$1570)/1000</f>
        <v>0</v>
      </c>
      <c r="L1753" s="210">
        <f>L1702*'Usages mobilité'!$BG26*(1+'Usages mobilité'!$BH26)^(L$1570-$D$1570)/1000</f>
        <v>0</v>
      </c>
      <c r="M1753" s="210">
        <f>M1702*'Usages mobilité'!$BG26*(1+'Usages mobilité'!$BH26)^(M$1570-$D$1570)/1000</f>
        <v>0</v>
      </c>
      <c r="N1753" s="210">
        <f>N1702*'Usages mobilité'!$BG26*(1+'Usages mobilité'!$BH26)^(N$1570-$D$1570)/1000</f>
        <v>0</v>
      </c>
      <c r="O1753" s="210">
        <f>O1702*'Usages mobilité'!$BG26*(1+'Usages mobilité'!$BH26)^(O$1570-$D$1570)/1000</f>
        <v>0</v>
      </c>
      <c r="P1753" s="210">
        <f>P1702*'Usages mobilité'!$BG26*(1+'Usages mobilité'!$BH26)^(P$1570-$D$1570)/1000</f>
        <v>0</v>
      </c>
      <c r="Q1753" s="210">
        <f>Q1702*'Usages mobilité'!$BG26*(1+'Usages mobilité'!$BH26)^(Q$1570-$D$1570)/1000</f>
        <v>0</v>
      </c>
      <c r="R1753" s="210">
        <f>R1702*'Usages mobilité'!$BG26*(1+'Usages mobilité'!$BH26)^(R$1570-$D$1570)/1000</f>
        <v>0</v>
      </c>
    </row>
    <row r="1754" spans="1:18" hidden="1" outlineLevel="2" x14ac:dyDescent="0.35">
      <c r="A1754" s="209" t="str">
        <f>'Usages mobilité'!A27</f>
        <v>Usage mobilité n°24</v>
      </c>
      <c r="B1754" s="209" t="s">
        <v>639</v>
      </c>
      <c r="C1754" s="209"/>
      <c r="D1754" s="210">
        <f>D1703*'Usages mobilité'!$BG27*(1+'Usages mobilité'!$BH27)^(D$1570-$D$1570)/1000</f>
        <v>0</v>
      </c>
      <c r="E1754" s="210">
        <f>E1703*'Usages mobilité'!$BG27*(1+'Usages mobilité'!$BH27)^(E$1570-$D$1570)/1000</f>
        <v>0</v>
      </c>
      <c r="F1754" s="210">
        <f>F1703*'Usages mobilité'!$BG27*(1+'Usages mobilité'!$BH27)^(F$1570-$D$1570)/1000</f>
        <v>0</v>
      </c>
      <c r="G1754" s="210">
        <f>G1703*'Usages mobilité'!$BG27*(1+'Usages mobilité'!$BH27)^(G$1570-$D$1570)/1000</f>
        <v>0</v>
      </c>
      <c r="H1754" s="210">
        <f>H1703*'Usages mobilité'!$BG27*(1+'Usages mobilité'!$BH27)^(H$1570-$D$1570)/1000</f>
        <v>0</v>
      </c>
      <c r="I1754" s="210">
        <f>I1703*'Usages mobilité'!$BG27*(1+'Usages mobilité'!$BH27)^(I$1570-$D$1570)/1000</f>
        <v>0</v>
      </c>
      <c r="J1754" s="210">
        <f>J1703*'Usages mobilité'!$BG27*(1+'Usages mobilité'!$BH27)^(J$1570-$D$1570)/1000</f>
        <v>0</v>
      </c>
      <c r="K1754" s="210">
        <f>K1703*'Usages mobilité'!$BG27*(1+'Usages mobilité'!$BH27)^(K$1570-$D$1570)/1000</f>
        <v>0</v>
      </c>
      <c r="L1754" s="210">
        <f>L1703*'Usages mobilité'!$BG27*(1+'Usages mobilité'!$BH27)^(L$1570-$D$1570)/1000</f>
        <v>0</v>
      </c>
      <c r="M1754" s="210">
        <f>M1703*'Usages mobilité'!$BG27*(1+'Usages mobilité'!$BH27)^(M$1570-$D$1570)/1000</f>
        <v>0</v>
      </c>
      <c r="N1754" s="210">
        <f>N1703*'Usages mobilité'!$BG27*(1+'Usages mobilité'!$BH27)^(N$1570-$D$1570)/1000</f>
        <v>0</v>
      </c>
      <c r="O1754" s="210">
        <f>O1703*'Usages mobilité'!$BG27*(1+'Usages mobilité'!$BH27)^(O$1570-$D$1570)/1000</f>
        <v>0</v>
      </c>
      <c r="P1754" s="210">
        <f>P1703*'Usages mobilité'!$BG27*(1+'Usages mobilité'!$BH27)^(P$1570-$D$1570)/1000</f>
        <v>0</v>
      </c>
      <c r="Q1754" s="210">
        <f>Q1703*'Usages mobilité'!$BG27*(1+'Usages mobilité'!$BH27)^(Q$1570-$D$1570)/1000</f>
        <v>0</v>
      </c>
      <c r="R1754" s="210">
        <f>R1703*'Usages mobilité'!$BG27*(1+'Usages mobilité'!$BH27)^(R$1570-$D$1570)/1000</f>
        <v>0</v>
      </c>
    </row>
    <row r="1755" spans="1:18" hidden="1" outlineLevel="2" x14ac:dyDescent="0.35">
      <c r="A1755" s="209" t="str">
        <f>'Usages mobilité'!A28</f>
        <v>Usage mobilité n°25</v>
      </c>
      <c r="B1755" s="209" t="s">
        <v>639</v>
      </c>
      <c r="C1755" s="209"/>
      <c r="D1755" s="210">
        <f>D1704*'Usages mobilité'!$BG28*(1+'Usages mobilité'!$BH28)^(D$1570-$D$1570)/1000</f>
        <v>0</v>
      </c>
      <c r="E1755" s="210">
        <f>E1704*'Usages mobilité'!$BG28*(1+'Usages mobilité'!$BH28)^(E$1570-$D$1570)/1000</f>
        <v>0</v>
      </c>
      <c r="F1755" s="210">
        <f>F1704*'Usages mobilité'!$BG28*(1+'Usages mobilité'!$BH28)^(F$1570-$D$1570)/1000</f>
        <v>0</v>
      </c>
      <c r="G1755" s="210">
        <f>G1704*'Usages mobilité'!$BG28*(1+'Usages mobilité'!$BH28)^(G$1570-$D$1570)/1000</f>
        <v>0</v>
      </c>
      <c r="H1755" s="210">
        <f>H1704*'Usages mobilité'!$BG28*(1+'Usages mobilité'!$BH28)^(H$1570-$D$1570)/1000</f>
        <v>0</v>
      </c>
      <c r="I1755" s="210">
        <f>I1704*'Usages mobilité'!$BG28*(1+'Usages mobilité'!$BH28)^(I$1570-$D$1570)/1000</f>
        <v>0</v>
      </c>
      <c r="J1755" s="210">
        <f>J1704*'Usages mobilité'!$BG28*(1+'Usages mobilité'!$BH28)^(J$1570-$D$1570)/1000</f>
        <v>0</v>
      </c>
      <c r="K1755" s="210">
        <f>K1704*'Usages mobilité'!$BG28*(1+'Usages mobilité'!$BH28)^(K$1570-$D$1570)/1000</f>
        <v>0</v>
      </c>
      <c r="L1755" s="210">
        <f>L1704*'Usages mobilité'!$BG28*(1+'Usages mobilité'!$BH28)^(L$1570-$D$1570)/1000</f>
        <v>0</v>
      </c>
      <c r="M1755" s="210">
        <f>M1704*'Usages mobilité'!$BG28*(1+'Usages mobilité'!$BH28)^(M$1570-$D$1570)/1000</f>
        <v>0</v>
      </c>
      <c r="N1755" s="210">
        <f>N1704*'Usages mobilité'!$BG28*(1+'Usages mobilité'!$BH28)^(N$1570-$D$1570)/1000</f>
        <v>0</v>
      </c>
      <c r="O1755" s="210">
        <f>O1704*'Usages mobilité'!$BG28*(1+'Usages mobilité'!$BH28)^(O$1570-$D$1570)/1000</f>
        <v>0</v>
      </c>
      <c r="P1755" s="210">
        <f>P1704*'Usages mobilité'!$BG28*(1+'Usages mobilité'!$BH28)^(P$1570-$D$1570)/1000</f>
        <v>0</v>
      </c>
      <c r="Q1755" s="210">
        <f>Q1704*'Usages mobilité'!$BG28*(1+'Usages mobilité'!$BH28)^(Q$1570-$D$1570)/1000</f>
        <v>0</v>
      </c>
      <c r="R1755" s="210">
        <f>R1704*'Usages mobilité'!$BG28*(1+'Usages mobilité'!$BH28)^(R$1570-$D$1570)/1000</f>
        <v>0</v>
      </c>
    </row>
    <row r="1756" spans="1:18" hidden="1" outlineLevel="2" x14ac:dyDescent="0.35">
      <c r="A1756" s="209" t="str">
        <f>'Usages mobilité'!A29</f>
        <v>Usage mobilité n°26</v>
      </c>
      <c r="B1756" s="209" t="s">
        <v>639</v>
      </c>
      <c r="C1756" s="209"/>
      <c r="D1756" s="210">
        <f>D1705*'Usages mobilité'!$BG29*(1+'Usages mobilité'!$BH29)^(D$1570-$D$1570)/1000</f>
        <v>0</v>
      </c>
      <c r="E1756" s="210">
        <f>E1705*'Usages mobilité'!$BG29*(1+'Usages mobilité'!$BH29)^(E$1570-$D$1570)/1000</f>
        <v>0</v>
      </c>
      <c r="F1756" s="210">
        <f>F1705*'Usages mobilité'!$BG29*(1+'Usages mobilité'!$BH29)^(F$1570-$D$1570)/1000</f>
        <v>0</v>
      </c>
      <c r="G1756" s="210">
        <f>G1705*'Usages mobilité'!$BG29*(1+'Usages mobilité'!$BH29)^(G$1570-$D$1570)/1000</f>
        <v>0</v>
      </c>
      <c r="H1756" s="210">
        <f>H1705*'Usages mobilité'!$BG29*(1+'Usages mobilité'!$BH29)^(H$1570-$D$1570)/1000</f>
        <v>0</v>
      </c>
      <c r="I1756" s="210">
        <f>I1705*'Usages mobilité'!$BG29*(1+'Usages mobilité'!$BH29)^(I$1570-$D$1570)/1000</f>
        <v>0</v>
      </c>
      <c r="J1756" s="210">
        <f>J1705*'Usages mobilité'!$BG29*(1+'Usages mobilité'!$BH29)^(J$1570-$D$1570)/1000</f>
        <v>0</v>
      </c>
      <c r="K1756" s="210">
        <f>K1705*'Usages mobilité'!$BG29*(1+'Usages mobilité'!$BH29)^(K$1570-$D$1570)/1000</f>
        <v>0</v>
      </c>
      <c r="L1756" s="210">
        <f>L1705*'Usages mobilité'!$BG29*(1+'Usages mobilité'!$BH29)^(L$1570-$D$1570)/1000</f>
        <v>0</v>
      </c>
      <c r="M1756" s="210">
        <f>M1705*'Usages mobilité'!$BG29*(1+'Usages mobilité'!$BH29)^(M$1570-$D$1570)/1000</f>
        <v>0</v>
      </c>
      <c r="N1756" s="210">
        <f>N1705*'Usages mobilité'!$BG29*(1+'Usages mobilité'!$BH29)^(N$1570-$D$1570)/1000</f>
        <v>0</v>
      </c>
      <c r="O1756" s="210">
        <f>O1705*'Usages mobilité'!$BG29*(1+'Usages mobilité'!$BH29)^(O$1570-$D$1570)/1000</f>
        <v>0</v>
      </c>
      <c r="P1756" s="210">
        <f>P1705*'Usages mobilité'!$BG29*(1+'Usages mobilité'!$BH29)^(P$1570-$D$1570)/1000</f>
        <v>0</v>
      </c>
      <c r="Q1756" s="210">
        <f>Q1705*'Usages mobilité'!$BG29*(1+'Usages mobilité'!$BH29)^(Q$1570-$D$1570)/1000</f>
        <v>0</v>
      </c>
      <c r="R1756" s="210">
        <f>R1705*'Usages mobilité'!$BG29*(1+'Usages mobilité'!$BH29)^(R$1570-$D$1570)/1000</f>
        <v>0</v>
      </c>
    </row>
    <row r="1757" spans="1:18" hidden="1" outlineLevel="2" x14ac:dyDescent="0.35">
      <c r="A1757" s="209" t="str">
        <f>'Usages mobilité'!A30</f>
        <v>Usage mobilité n°27</v>
      </c>
      <c r="B1757" s="209" t="s">
        <v>639</v>
      </c>
      <c r="C1757" s="209"/>
      <c r="D1757" s="210">
        <f>D1706*'Usages mobilité'!$BG30*(1+'Usages mobilité'!$BH30)^(D$1570-$D$1570)/1000</f>
        <v>0</v>
      </c>
      <c r="E1757" s="210">
        <f>E1706*'Usages mobilité'!$BG30*(1+'Usages mobilité'!$BH30)^(E$1570-$D$1570)/1000</f>
        <v>0</v>
      </c>
      <c r="F1757" s="210">
        <f>F1706*'Usages mobilité'!$BG30*(1+'Usages mobilité'!$BH30)^(F$1570-$D$1570)/1000</f>
        <v>0</v>
      </c>
      <c r="G1757" s="210">
        <f>G1706*'Usages mobilité'!$BG30*(1+'Usages mobilité'!$BH30)^(G$1570-$D$1570)/1000</f>
        <v>0</v>
      </c>
      <c r="H1757" s="210">
        <f>H1706*'Usages mobilité'!$BG30*(1+'Usages mobilité'!$BH30)^(H$1570-$D$1570)/1000</f>
        <v>0</v>
      </c>
      <c r="I1757" s="210">
        <f>I1706*'Usages mobilité'!$BG30*(1+'Usages mobilité'!$BH30)^(I$1570-$D$1570)/1000</f>
        <v>0</v>
      </c>
      <c r="J1757" s="210">
        <f>J1706*'Usages mobilité'!$BG30*(1+'Usages mobilité'!$BH30)^(J$1570-$D$1570)/1000</f>
        <v>0</v>
      </c>
      <c r="K1757" s="210">
        <f>K1706*'Usages mobilité'!$BG30*(1+'Usages mobilité'!$BH30)^(K$1570-$D$1570)/1000</f>
        <v>0</v>
      </c>
      <c r="L1757" s="210">
        <f>L1706*'Usages mobilité'!$BG30*(1+'Usages mobilité'!$BH30)^(L$1570-$D$1570)/1000</f>
        <v>0</v>
      </c>
      <c r="M1757" s="210">
        <f>M1706*'Usages mobilité'!$BG30*(1+'Usages mobilité'!$BH30)^(M$1570-$D$1570)/1000</f>
        <v>0</v>
      </c>
      <c r="N1757" s="210">
        <f>N1706*'Usages mobilité'!$BG30*(1+'Usages mobilité'!$BH30)^(N$1570-$D$1570)/1000</f>
        <v>0</v>
      </c>
      <c r="O1757" s="210">
        <f>O1706*'Usages mobilité'!$BG30*(1+'Usages mobilité'!$BH30)^(O$1570-$D$1570)/1000</f>
        <v>0</v>
      </c>
      <c r="P1757" s="210">
        <f>P1706*'Usages mobilité'!$BG30*(1+'Usages mobilité'!$BH30)^(P$1570-$D$1570)/1000</f>
        <v>0</v>
      </c>
      <c r="Q1757" s="210">
        <f>Q1706*'Usages mobilité'!$BG30*(1+'Usages mobilité'!$BH30)^(Q$1570-$D$1570)/1000</f>
        <v>0</v>
      </c>
      <c r="R1757" s="210">
        <f>R1706*'Usages mobilité'!$BG30*(1+'Usages mobilité'!$BH30)^(R$1570-$D$1570)/1000</f>
        <v>0</v>
      </c>
    </row>
    <row r="1758" spans="1:18" hidden="1" outlineLevel="2" x14ac:dyDescent="0.35">
      <c r="A1758" s="209" t="str">
        <f>'Usages mobilité'!A31</f>
        <v>Usage mobilité n°28</v>
      </c>
      <c r="B1758" s="209" t="s">
        <v>639</v>
      </c>
      <c r="C1758" s="209"/>
      <c r="D1758" s="210">
        <f>D1707*'Usages mobilité'!$BG31*(1+'Usages mobilité'!$BH31)^(D$1570-$D$1570)/1000</f>
        <v>0</v>
      </c>
      <c r="E1758" s="210">
        <f>E1707*'Usages mobilité'!$BG31*(1+'Usages mobilité'!$BH31)^(E$1570-$D$1570)/1000</f>
        <v>0</v>
      </c>
      <c r="F1758" s="210">
        <f>F1707*'Usages mobilité'!$BG31*(1+'Usages mobilité'!$BH31)^(F$1570-$D$1570)/1000</f>
        <v>0</v>
      </c>
      <c r="G1758" s="210">
        <f>G1707*'Usages mobilité'!$BG31*(1+'Usages mobilité'!$BH31)^(G$1570-$D$1570)/1000</f>
        <v>0</v>
      </c>
      <c r="H1758" s="210">
        <f>H1707*'Usages mobilité'!$BG31*(1+'Usages mobilité'!$BH31)^(H$1570-$D$1570)/1000</f>
        <v>0</v>
      </c>
      <c r="I1758" s="210">
        <f>I1707*'Usages mobilité'!$BG31*(1+'Usages mobilité'!$BH31)^(I$1570-$D$1570)/1000</f>
        <v>0</v>
      </c>
      <c r="J1758" s="210">
        <f>J1707*'Usages mobilité'!$BG31*(1+'Usages mobilité'!$BH31)^(J$1570-$D$1570)/1000</f>
        <v>0</v>
      </c>
      <c r="K1758" s="210">
        <f>K1707*'Usages mobilité'!$BG31*(1+'Usages mobilité'!$BH31)^(K$1570-$D$1570)/1000</f>
        <v>0</v>
      </c>
      <c r="L1758" s="210">
        <f>L1707*'Usages mobilité'!$BG31*(1+'Usages mobilité'!$BH31)^(L$1570-$D$1570)/1000</f>
        <v>0</v>
      </c>
      <c r="M1758" s="210">
        <f>M1707*'Usages mobilité'!$BG31*(1+'Usages mobilité'!$BH31)^(M$1570-$D$1570)/1000</f>
        <v>0</v>
      </c>
      <c r="N1758" s="210">
        <f>N1707*'Usages mobilité'!$BG31*(1+'Usages mobilité'!$BH31)^(N$1570-$D$1570)/1000</f>
        <v>0</v>
      </c>
      <c r="O1758" s="210">
        <f>O1707*'Usages mobilité'!$BG31*(1+'Usages mobilité'!$BH31)^(O$1570-$D$1570)/1000</f>
        <v>0</v>
      </c>
      <c r="P1758" s="210">
        <f>P1707*'Usages mobilité'!$BG31*(1+'Usages mobilité'!$BH31)^(P$1570-$D$1570)/1000</f>
        <v>0</v>
      </c>
      <c r="Q1758" s="210">
        <f>Q1707*'Usages mobilité'!$BG31*(1+'Usages mobilité'!$BH31)^(Q$1570-$D$1570)/1000</f>
        <v>0</v>
      </c>
      <c r="R1758" s="210">
        <f>R1707*'Usages mobilité'!$BG31*(1+'Usages mobilité'!$BH31)^(R$1570-$D$1570)/1000</f>
        <v>0</v>
      </c>
    </row>
    <row r="1759" spans="1:18" hidden="1" outlineLevel="2" x14ac:dyDescent="0.35">
      <c r="A1759" s="209" t="str">
        <f>'Usages mobilité'!A32</f>
        <v>Usage mobilité n°29</v>
      </c>
      <c r="B1759" s="209" t="s">
        <v>639</v>
      </c>
      <c r="C1759" s="209"/>
      <c r="D1759" s="210">
        <f>D1708*'Usages mobilité'!$BG32*(1+'Usages mobilité'!$BH32)^(D$1570-$D$1570)/1000</f>
        <v>0</v>
      </c>
      <c r="E1759" s="210">
        <f>E1708*'Usages mobilité'!$BG32*(1+'Usages mobilité'!$BH32)^(E$1570-$D$1570)/1000</f>
        <v>0</v>
      </c>
      <c r="F1759" s="210">
        <f>F1708*'Usages mobilité'!$BG32*(1+'Usages mobilité'!$BH32)^(F$1570-$D$1570)/1000</f>
        <v>0</v>
      </c>
      <c r="G1759" s="210">
        <f>G1708*'Usages mobilité'!$BG32*(1+'Usages mobilité'!$BH32)^(G$1570-$D$1570)/1000</f>
        <v>0</v>
      </c>
      <c r="H1759" s="210">
        <f>H1708*'Usages mobilité'!$BG32*(1+'Usages mobilité'!$BH32)^(H$1570-$D$1570)/1000</f>
        <v>0</v>
      </c>
      <c r="I1759" s="210">
        <f>I1708*'Usages mobilité'!$BG32*(1+'Usages mobilité'!$BH32)^(I$1570-$D$1570)/1000</f>
        <v>0</v>
      </c>
      <c r="J1759" s="210">
        <f>J1708*'Usages mobilité'!$BG32*(1+'Usages mobilité'!$BH32)^(J$1570-$D$1570)/1000</f>
        <v>0</v>
      </c>
      <c r="K1759" s="210">
        <f>K1708*'Usages mobilité'!$BG32*(1+'Usages mobilité'!$BH32)^(K$1570-$D$1570)/1000</f>
        <v>0</v>
      </c>
      <c r="L1759" s="210">
        <f>L1708*'Usages mobilité'!$BG32*(1+'Usages mobilité'!$BH32)^(L$1570-$D$1570)/1000</f>
        <v>0</v>
      </c>
      <c r="M1759" s="210">
        <f>M1708*'Usages mobilité'!$BG32*(1+'Usages mobilité'!$BH32)^(M$1570-$D$1570)/1000</f>
        <v>0</v>
      </c>
      <c r="N1759" s="210">
        <f>N1708*'Usages mobilité'!$BG32*(1+'Usages mobilité'!$BH32)^(N$1570-$D$1570)/1000</f>
        <v>0</v>
      </c>
      <c r="O1759" s="210">
        <f>O1708*'Usages mobilité'!$BG32*(1+'Usages mobilité'!$BH32)^(O$1570-$D$1570)/1000</f>
        <v>0</v>
      </c>
      <c r="P1759" s="210">
        <f>P1708*'Usages mobilité'!$BG32*(1+'Usages mobilité'!$BH32)^(P$1570-$D$1570)/1000</f>
        <v>0</v>
      </c>
      <c r="Q1759" s="210">
        <f>Q1708*'Usages mobilité'!$BG32*(1+'Usages mobilité'!$BH32)^(Q$1570-$D$1570)/1000</f>
        <v>0</v>
      </c>
      <c r="R1759" s="210">
        <f>R1708*'Usages mobilité'!$BG32*(1+'Usages mobilité'!$BH32)^(R$1570-$D$1570)/1000</f>
        <v>0</v>
      </c>
    </row>
    <row r="1760" spans="1:18" hidden="1" outlineLevel="2" x14ac:dyDescent="0.35">
      <c r="A1760" s="209" t="str">
        <f>'Usages mobilité'!A33</f>
        <v>Usage mobilité n°30</v>
      </c>
      <c r="B1760" s="209" t="s">
        <v>639</v>
      </c>
      <c r="C1760" s="209"/>
      <c r="D1760" s="210">
        <f>D1709*'Usages mobilité'!$BG33*(1+'Usages mobilité'!$BH33)^(D$1570-$D$1570)/1000</f>
        <v>0</v>
      </c>
      <c r="E1760" s="210">
        <f>E1709*'Usages mobilité'!$BG33*(1+'Usages mobilité'!$BH33)^(E$1570-$D$1570)/1000</f>
        <v>0</v>
      </c>
      <c r="F1760" s="210">
        <f>F1709*'Usages mobilité'!$BG33*(1+'Usages mobilité'!$BH33)^(F$1570-$D$1570)/1000</f>
        <v>0</v>
      </c>
      <c r="G1760" s="210">
        <f>G1709*'Usages mobilité'!$BG33*(1+'Usages mobilité'!$BH33)^(G$1570-$D$1570)/1000</f>
        <v>0</v>
      </c>
      <c r="H1760" s="210">
        <f>H1709*'Usages mobilité'!$BG33*(1+'Usages mobilité'!$BH33)^(H$1570-$D$1570)/1000</f>
        <v>0</v>
      </c>
      <c r="I1760" s="210">
        <f>I1709*'Usages mobilité'!$BG33*(1+'Usages mobilité'!$BH33)^(I$1570-$D$1570)/1000</f>
        <v>0</v>
      </c>
      <c r="J1760" s="210">
        <f>J1709*'Usages mobilité'!$BG33*(1+'Usages mobilité'!$BH33)^(J$1570-$D$1570)/1000</f>
        <v>0</v>
      </c>
      <c r="K1760" s="210">
        <f>K1709*'Usages mobilité'!$BG33*(1+'Usages mobilité'!$BH33)^(K$1570-$D$1570)/1000</f>
        <v>0</v>
      </c>
      <c r="L1760" s="210">
        <f>L1709*'Usages mobilité'!$BG33*(1+'Usages mobilité'!$BH33)^(L$1570-$D$1570)/1000</f>
        <v>0</v>
      </c>
      <c r="M1760" s="210">
        <f>M1709*'Usages mobilité'!$BG33*(1+'Usages mobilité'!$BH33)^(M$1570-$D$1570)/1000</f>
        <v>0</v>
      </c>
      <c r="N1760" s="210">
        <f>N1709*'Usages mobilité'!$BG33*(1+'Usages mobilité'!$BH33)^(N$1570-$D$1570)/1000</f>
        <v>0</v>
      </c>
      <c r="O1760" s="210">
        <f>O1709*'Usages mobilité'!$BG33*(1+'Usages mobilité'!$BH33)^(O$1570-$D$1570)/1000</f>
        <v>0</v>
      </c>
      <c r="P1760" s="210">
        <f>P1709*'Usages mobilité'!$BG33*(1+'Usages mobilité'!$BH33)^(P$1570-$D$1570)/1000</f>
        <v>0</v>
      </c>
      <c r="Q1760" s="210">
        <f>Q1709*'Usages mobilité'!$BG33*(1+'Usages mobilité'!$BH33)^(Q$1570-$D$1570)/1000</f>
        <v>0</v>
      </c>
      <c r="R1760" s="210">
        <f>R1709*'Usages mobilité'!$BG33*(1+'Usages mobilité'!$BH33)^(R$1570-$D$1570)/1000</f>
        <v>0</v>
      </c>
    </row>
    <row r="1761" spans="1:18" hidden="1" outlineLevel="2" x14ac:dyDescent="0.35">
      <c r="A1761" s="209" t="str">
        <f>'Usages mobilité'!A34</f>
        <v>Usage mobilité n°31</v>
      </c>
      <c r="B1761" s="209" t="s">
        <v>639</v>
      </c>
      <c r="C1761" s="209"/>
      <c r="D1761" s="210">
        <f>D1710*'Usages mobilité'!$BG34*(1+'Usages mobilité'!$BH34)^(D$1570-$D$1570)/1000</f>
        <v>0</v>
      </c>
      <c r="E1761" s="210">
        <f>E1710*'Usages mobilité'!$BG34*(1+'Usages mobilité'!$BH34)^(E$1570-$D$1570)/1000</f>
        <v>0</v>
      </c>
      <c r="F1761" s="210">
        <f>F1710*'Usages mobilité'!$BG34*(1+'Usages mobilité'!$BH34)^(F$1570-$D$1570)/1000</f>
        <v>0</v>
      </c>
      <c r="G1761" s="210">
        <f>G1710*'Usages mobilité'!$BG34*(1+'Usages mobilité'!$BH34)^(G$1570-$D$1570)/1000</f>
        <v>0</v>
      </c>
      <c r="H1761" s="210">
        <f>H1710*'Usages mobilité'!$BG34*(1+'Usages mobilité'!$BH34)^(H$1570-$D$1570)/1000</f>
        <v>0</v>
      </c>
      <c r="I1761" s="210">
        <f>I1710*'Usages mobilité'!$BG34*(1+'Usages mobilité'!$BH34)^(I$1570-$D$1570)/1000</f>
        <v>0</v>
      </c>
      <c r="J1761" s="210">
        <f>J1710*'Usages mobilité'!$BG34*(1+'Usages mobilité'!$BH34)^(J$1570-$D$1570)/1000</f>
        <v>0</v>
      </c>
      <c r="K1761" s="210">
        <f>K1710*'Usages mobilité'!$BG34*(1+'Usages mobilité'!$BH34)^(K$1570-$D$1570)/1000</f>
        <v>0</v>
      </c>
      <c r="L1761" s="210">
        <f>L1710*'Usages mobilité'!$BG34*(1+'Usages mobilité'!$BH34)^(L$1570-$D$1570)/1000</f>
        <v>0</v>
      </c>
      <c r="M1761" s="210">
        <f>M1710*'Usages mobilité'!$BG34*(1+'Usages mobilité'!$BH34)^(M$1570-$D$1570)/1000</f>
        <v>0</v>
      </c>
      <c r="N1761" s="210">
        <f>N1710*'Usages mobilité'!$BG34*(1+'Usages mobilité'!$BH34)^(N$1570-$D$1570)/1000</f>
        <v>0</v>
      </c>
      <c r="O1761" s="210">
        <f>O1710*'Usages mobilité'!$BG34*(1+'Usages mobilité'!$BH34)^(O$1570-$D$1570)/1000</f>
        <v>0</v>
      </c>
      <c r="P1761" s="210">
        <f>P1710*'Usages mobilité'!$BG34*(1+'Usages mobilité'!$BH34)^(P$1570-$D$1570)/1000</f>
        <v>0</v>
      </c>
      <c r="Q1761" s="210">
        <f>Q1710*'Usages mobilité'!$BG34*(1+'Usages mobilité'!$BH34)^(Q$1570-$D$1570)/1000</f>
        <v>0</v>
      </c>
      <c r="R1761" s="210">
        <f>R1710*'Usages mobilité'!$BG34*(1+'Usages mobilité'!$BH34)^(R$1570-$D$1570)/1000</f>
        <v>0</v>
      </c>
    </row>
    <row r="1762" spans="1:18" hidden="1" outlineLevel="2" x14ac:dyDescent="0.35">
      <c r="A1762" s="209" t="str">
        <f>'Usages mobilité'!A35</f>
        <v>Usage mobilité n°32</v>
      </c>
      <c r="B1762" s="209" t="s">
        <v>639</v>
      </c>
      <c r="C1762" s="209"/>
      <c r="D1762" s="210">
        <f>D1711*'Usages mobilité'!$BG35*(1+'Usages mobilité'!$BH35)^(D$1570-$D$1570)/1000</f>
        <v>0</v>
      </c>
      <c r="E1762" s="210">
        <f>E1711*'Usages mobilité'!$BG35*(1+'Usages mobilité'!$BH35)^(E$1570-$D$1570)/1000</f>
        <v>0</v>
      </c>
      <c r="F1762" s="210">
        <f>F1711*'Usages mobilité'!$BG35*(1+'Usages mobilité'!$BH35)^(F$1570-$D$1570)/1000</f>
        <v>0</v>
      </c>
      <c r="G1762" s="210">
        <f>G1711*'Usages mobilité'!$BG35*(1+'Usages mobilité'!$BH35)^(G$1570-$D$1570)/1000</f>
        <v>0</v>
      </c>
      <c r="H1762" s="210">
        <f>H1711*'Usages mobilité'!$BG35*(1+'Usages mobilité'!$BH35)^(H$1570-$D$1570)/1000</f>
        <v>0</v>
      </c>
      <c r="I1762" s="210">
        <f>I1711*'Usages mobilité'!$BG35*(1+'Usages mobilité'!$BH35)^(I$1570-$D$1570)/1000</f>
        <v>0</v>
      </c>
      <c r="J1762" s="210">
        <f>J1711*'Usages mobilité'!$BG35*(1+'Usages mobilité'!$BH35)^(J$1570-$D$1570)/1000</f>
        <v>0</v>
      </c>
      <c r="K1762" s="210">
        <f>K1711*'Usages mobilité'!$BG35*(1+'Usages mobilité'!$BH35)^(K$1570-$D$1570)/1000</f>
        <v>0</v>
      </c>
      <c r="L1762" s="210">
        <f>L1711*'Usages mobilité'!$BG35*(1+'Usages mobilité'!$BH35)^(L$1570-$D$1570)/1000</f>
        <v>0</v>
      </c>
      <c r="M1762" s="210">
        <f>M1711*'Usages mobilité'!$BG35*(1+'Usages mobilité'!$BH35)^(M$1570-$D$1570)/1000</f>
        <v>0</v>
      </c>
      <c r="N1762" s="210">
        <f>N1711*'Usages mobilité'!$BG35*(1+'Usages mobilité'!$BH35)^(N$1570-$D$1570)/1000</f>
        <v>0</v>
      </c>
      <c r="O1762" s="210">
        <f>O1711*'Usages mobilité'!$BG35*(1+'Usages mobilité'!$BH35)^(O$1570-$D$1570)/1000</f>
        <v>0</v>
      </c>
      <c r="P1762" s="210">
        <f>P1711*'Usages mobilité'!$BG35*(1+'Usages mobilité'!$BH35)^(P$1570-$D$1570)/1000</f>
        <v>0</v>
      </c>
      <c r="Q1762" s="210">
        <f>Q1711*'Usages mobilité'!$BG35*(1+'Usages mobilité'!$BH35)^(Q$1570-$D$1570)/1000</f>
        <v>0</v>
      </c>
      <c r="R1762" s="210">
        <f>R1711*'Usages mobilité'!$BG35*(1+'Usages mobilité'!$BH35)^(R$1570-$D$1570)/1000</f>
        <v>0</v>
      </c>
    </row>
    <row r="1763" spans="1:18" hidden="1" outlineLevel="2" x14ac:dyDescent="0.35">
      <c r="A1763" s="209" t="str">
        <f>'Usages mobilité'!A36</f>
        <v>Usage mobilité n°33</v>
      </c>
      <c r="B1763" s="209" t="s">
        <v>639</v>
      </c>
      <c r="C1763" s="209"/>
      <c r="D1763" s="210">
        <f>D1712*'Usages mobilité'!$BG36*(1+'Usages mobilité'!$BH36)^(D$1570-$D$1570)/1000</f>
        <v>0</v>
      </c>
      <c r="E1763" s="210">
        <f>E1712*'Usages mobilité'!$BG36*(1+'Usages mobilité'!$BH36)^(E$1570-$D$1570)/1000</f>
        <v>0</v>
      </c>
      <c r="F1763" s="210">
        <f>F1712*'Usages mobilité'!$BG36*(1+'Usages mobilité'!$BH36)^(F$1570-$D$1570)/1000</f>
        <v>0</v>
      </c>
      <c r="G1763" s="210">
        <f>G1712*'Usages mobilité'!$BG36*(1+'Usages mobilité'!$BH36)^(G$1570-$D$1570)/1000</f>
        <v>0</v>
      </c>
      <c r="H1763" s="210">
        <f>H1712*'Usages mobilité'!$BG36*(1+'Usages mobilité'!$BH36)^(H$1570-$D$1570)/1000</f>
        <v>0</v>
      </c>
      <c r="I1763" s="210">
        <f>I1712*'Usages mobilité'!$BG36*(1+'Usages mobilité'!$BH36)^(I$1570-$D$1570)/1000</f>
        <v>0</v>
      </c>
      <c r="J1763" s="210">
        <f>J1712*'Usages mobilité'!$BG36*(1+'Usages mobilité'!$BH36)^(J$1570-$D$1570)/1000</f>
        <v>0</v>
      </c>
      <c r="K1763" s="210">
        <f>K1712*'Usages mobilité'!$BG36*(1+'Usages mobilité'!$BH36)^(K$1570-$D$1570)/1000</f>
        <v>0</v>
      </c>
      <c r="L1763" s="210">
        <f>L1712*'Usages mobilité'!$BG36*(1+'Usages mobilité'!$BH36)^(L$1570-$D$1570)/1000</f>
        <v>0</v>
      </c>
      <c r="M1763" s="210">
        <f>M1712*'Usages mobilité'!$BG36*(1+'Usages mobilité'!$BH36)^(M$1570-$D$1570)/1000</f>
        <v>0</v>
      </c>
      <c r="N1763" s="210">
        <f>N1712*'Usages mobilité'!$BG36*(1+'Usages mobilité'!$BH36)^(N$1570-$D$1570)/1000</f>
        <v>0</v>
      </c>
      <c r="O1763" s="210">
        <f>O1712*'Usages mobilité'!$BG36*(1+'Usages mobilité'!$BH36)^(O$1570-$D$1570)/1000</f>
        <v>0</v>
      </c>
      <c r="P1763" s="210">
        <f>P1712*'Usages mobilité'!$BG36*(1+'Usages mobilité'!$BH36)^(P$1570-$D$1570)/1000</f>
        <v>0</v>
      </c>
      <c r="Q1763" s="210">
        <f>Q1712*'Usages mobilité'!$BG36*(1+'Usages mobilité'!$BH36)^(Q$1570-$D$1570)/1000</f>
        <v>0</v>
      </c>
      <c r="R1763" s="210">
        <f>R1712*'Usages mobilité'!$BG36*(1+'Usages mobilité'!$BH36)^(R$1570-$D$1570)/1000</f>
        <v>0</v>
      </c>
    </row>
    <row r="1764" spans="1:18" hidden="1" outlineLevel="2" x14ac:dyDescent="0.35">
      <c r="A1764" s="209" t="str">
        <f>'Usages mobilité'!A37</f>
        <v>Usage mobilité n°34</v>
      </c>
      <c r="B1764" s="209" t="s">
        <v>639</v>
      </c>
      <c r="C1764" s="209"/>
      <c r="D1764" s="210">
        <f>D1713*'Usages mobilité'!$BG37*(1+'Usages mobilité'!$BH37)^(D$1570-$D$1570)/1000</f>
        <v>0</v>
      </c>
      <c r="E1764" s="210">
        <f>E1713*'Usages mobilité'!$BG37*(1+'Usages mobilité'!$BH37)^(E$1570-$D$1570)/1000</f>
        <v>0</v>
      </c>
      <c r="F1764" s="210">
        <f>F1713*'Usages mobilité'!$BG37*(1+'Usages mobilité'!$BH37)^(F$1570-$D$1570)/1000</f>
        <v>0</v>
      </c>
      <c r="G1764" s="210">
        <f>G1713*'Usages mobilité'!$BG37*(1+'Usages mobilité'!$BH37)^(G$1570-$D$1570)/1000</f>
        <v>0</v>
      </c>
      <c r="H1764" s="210">
        <f>H1713*'Usages mobilité'!$BG37*(1+'Usages mobilité'!$BH37)^(H$1570-$D$1570)/1000</f>
        <v>0</v>
      </c>
      <c r="I1764" s="210">
        <f>I1713*'Usages mobilité'!$BG37*(1+'Usages mobilité'!$BH37)^(I$1570-$D$1570)/1000</f>
        <v>0</v>
      </c>
      <c r="J1764" s="210">
        <f>J1713*'Usages mobilité'!$BG37*(1+'Usages mobilité'!$BH37)^(J$1570-$D$1570)/1000</f>
        <v>0</v>
      </c>
      <c r="K1764" s="210">
        <f>K1713*'Usages mobilité'!$BG37*(1+'Usages mobilité'!$BH37)^(K$1570-$D$1570)/1000</f>
        <v>0</v>
      </c>
      <c r="L1764" s="210">
        <f>L1713*'Usages mobilité'!$BG37*(1+'Usages mobilité'!$BH37)^(L$1570-$D$1570)/1000</f>
        <v>0</v>
      </c>
      <c r="M1764" s="210">
        <f>M1713*'Usages mobilité'!$BG37*(1+'Usages mobilité'!$BH37)^(M$1570-$D$1570)/1000</f>
        <v>0</v>
      </c>
      <c r="N1764" s="210">
        <f>N1713*'Usages mobilité'!$BG37*(1+'Usages mobilité'!$BH37)^(N$1570-$D$1570)/1000</f>
        <v>0</v>
      </c>
      <c r="O1764" s="210">
        <f>O1713*'Usages mobilité'!$BG37*(1+'Usages mobilité'!$BH37)^(O$1570-$D$1570)/1000</f>
        <v>0</v>
      </c>
      <c r="P1764" s="210">
        <f>P1713*'Usages mobilité'!$BG37*(1+'Usages mobilité'!$BH37)^(P$1570-$D$1570)/1000</f>
        <v>0</v>
      </c>
      <c r="Q1764" s="210">
        <f>Q1713*'Usages mobilité'!$BG37*(1+'Usages mobilité'!$BH37)^(Q$1570-$D$1570)/1000</f>
        <v>0</v>
      </c>
      <c r="R1764" s="210">
        <f>R1713*'Usages mobilité'!$BG37*(1+'Usages mobilité'!$BH37)^(R$1570-$D$1570)/1000</f>
        <v>0</v>
      </c>
    </row>
    <row r="1765" spans="1:18" hidden="1" outlineLevel="2" x14ac:dyDescent="0.35">
      <c r="A1765" s="209" t="str">
        <f>'Usages mobilité'!A38</f>
        <v>Usage mobilité n°35</v>
      </c>
      <c r="B1765" s="209" t="s">
        <v>639</v>
      </c>
      <c r="C1765" s="209"/>
      <c r="D1765" s="210">
        <f>D1714*'Usages mobilité'!$BG38*(1+'Usages mobilité'!$BH38)^(D$1570-$D$1570)/1000</f>
        <v>0</v>
      </c>
      <c r="E1765" s="210">
        <f>E1714*'Usages mobilité'!$BG38*(1+'Usages mobilité'!$BH38)^(E$1570-$D$1570)/1000</f>
        <v>0</v>
      </c>
      <c r="F1765" s="210">
        <f>F1714*'Usages mobilité'!$BG38*(1+'Usages mobilité'!$BH38)^(F$1570-$D$1570)/1000</f>
        <v>0</v>
      </c>
      <c r="G1765" s="210">
        <f>G1714*'Usages mobilité'!$BG38*(1+'Usages mobilité'!$BH38)^(G$1570-$D$1570)/1000</f>
        <v>0</v>
      </c>
      <c r="H1765" s="210">
        <f>H1714*'Usages mobilité'!$BG38*(1+'Usages mobilité'!$BH38)^(H$1570-$D$1570)/1000</f>
        <v>0</v>
      </c>
      <c r="I1765" s="210">
        <f>I1714*'Usages mobilité'!$BG38*(1+'Usages mobilité'!$BH38)^(I$1570-$D$1570)/1000</f>
        <v>0</v>
      </c>
      <c r="J1765" s="210">
        <f>J1714*'Usages mobilité'!$BG38*(1+'Usages mobilité'!$BH38)^(J$1570-$D$1570)/1000</f>
        <v>0</v>
      </c>
      <c r="K1765" s="210">
        <f>K1714*'Usages mobilité'!$BG38*(1+'Usages mobilité'!$BH38)^(K$1570-$D$1570)/1000</f>
        <v>0</v>
      </c>
      <c r="L1765" s="210">
        <f>L1714*'Usages mobilité'!$BG38*(1+'Usages mobilité'!$BH38)^(L$1570-$D$1570)/1000</f>
        <v>0</v>
      </c>
      <c r="M1765" s="210">
        <f>M1714*'Usages mobilité'!$BG38*(1+'Usages mobilité'!$BH38)^(M$1570-$D$1570)/1000</f>
        <v>0</v>
      </c>
      <c r="N1765" s="210">
        <f>N1714*'Usages mobilité'!$BG38*(1+'Usages mobilité'!$BH38)^(N$1570-$D$1570)/1000</f>
        <v>0</v>
      </c>
      <c r="O1765" s="210">
        <f>O1714*'Usages mobilité'!$BG38*(1+'Usages mobilité'!$BH38)^(O$1570-$D$1570)/1000</f>
        <v>0</v>
      </c>
      <c r="P1765" s="210">
        <f>P1714*'Usages mobilité'!$BG38*(1+'Usages mobilité'!$BH38)^(P$1570-$D$1570)/1000</f>
        <v>0</v>
      </c>
      <c r="Q1765" s="210">
        <f>Q1714*'Usages mobilité'!$BG38*(1+'Usages mobilité'!$BH38)^(Q$1570-$D$1570)/1000</f>
        <v>0</v>
      </c>
      <c r="R1765" s="210">
        <f>R1714*'Usages mobilité'!$BG38*(1+'Usages mobilité'!$BH38)^(R$1570-$D$1570)/1000</f>
        <v>0</v>
      </c>
    </row>
    <row r="1766" spans="1:18" hidden="1" outlineLevel="2" x14ac:dyDescent="0.35">
      <c r="A1766" s="209" t="str">
        <f>'Usages mobilité'!A39</f>
        <v>Usage mobilité n°36</v>
      </c>
      <c r="B1766" s="209" t="s">
        <v>639</v>
      </c>
      <c r="C1766" s="209"/>
      <c r="D1766" s="210">
        <f>D1715*'Usages mobilité'!$BG39*(1+'Usages mobilité'!$BH39)^(D$1570-$D$1570)/1000</f>
        <v>0</v>
      </c>
      <c r="E1766" s="210">
        <f>E1715*'Usages mobilité'!$BG39*(1+'Usages mobilité'!$BH39)^(E$1570-$D$1570)/1000</f>
        <v>0</v>
      </c>
      <c r="F1766" s="210">
        <f>F1715*'Usages mobilité'!$BG39*(1+'Usages mobilité'!$BH39)^(F$1570-$D$1570)/1000</f>
        <v>0</v>
      </c>
      <c r="G1766" s="210">
        <f>G1715*'Usages mobilité'!$BG39*(1+'Usages mobilité'!$BH39)^(G$1570-$D$1570)/1000</f>
        <v>0</v>
      </c>
      <c r="H1766" s="210">
        <f>H1715*'Usages mobilité'!$BG39*(1+'Usages mobilité'!$BH39)^(H$1570-$D$1570)/1000</f>
        <v>0</v>
      </c>
      <c r="I1766" s="210">
        <f>I1715*'Usages mobilité'!$BG39*(1+'Usages mobilité'!$BH39)^(I$1570-$D$1570)/1000</f>
        <v>0</v>
      </c>
      <c r="J1766" s="210">
        <f>J1715*'Usages mobilité'!$BG39*(1+'Usages mobilité'!$BH39)^(J$1570-$D$1570)/1000</f>
        <v>0</v>
      </c>
      <c r="K1766" s="210">
        <f>K1715*'Usages mobilité'!$BG39*(1+'Usages mobilité'!$BH39)^(K$1570-$D$1570)/1000</f>
        <v>0</v>
      </c>
      <c r="L1766" s="210">
        <f>L1715*'Usages mobilité'!$BG39*(1+'Usages mobilité'!$BH39)^(L$1570-$D$1570)/1000</f>
        <v>0</v>
      </c>
      <c r="M1766" s="210">
        <f>M1715*'Usages mobilité'!$BG39*(1+'Usages mobilité'!$BH39)^(M$1570-$D$1570)/1000</f>
        <v>0</v>
      </c>
      <c r="N1766" s="210">
        <f>N1715*'Usages mobilité'!$BG39*(1+'Usages mobilité'!$BH39)^(N$1570-$D$1570)/1000</f>
        <v>0</v>
      </c>
      <c r="O1766" s="210">
        <f>O1715*'Usages mobilité'!$BG39*(1+'Usages mobilité'!$BH39)^(O$1570-$D$1570)/1000</f>
        <v>0</v>
      </c>
      <c r="P1766" s="210">
        <f>P1715*'Usages mobilité'!$BG39*(1+'Usages mobilité'!$BH39)^(P$1570-$D$1570)/1000</f>
        <v>0</v>
      </c>
      <c r="Q1766" s="210">
        <f>Q1715*'Usages mobilité'!$BG39*(1+'Usages mobilité'!$BH39)^(Q$1570-$D$1570)/1000</f>
        <v>0</v>
      </c>
      <c r="R1766" s="210">
        <f>R1715*'Usages mobilité'!$BG39*(1+'Usages mobilité'!$BH39)^(R$1570-$D$1570)/1000</f>
        <v>0</v>
      </c>
    </row>
    <row r="1767" spans="1:18" hidden="1" outlineLevel="2" x14ac:dyDescent="0.35">
      <c r="A1767" s="209" t="str">
        <f>'Usages mobilité'!A40</f>
        <v>Usage mobilité n°37</v>
      </c>
      <c r="B1767" s="209" t="s">
        <v>639</v>
      </c>
      <c r="C1767" s="209"/>
      <c r="D1767" s="210">
        <f>D1716*'Usages mobilité'!$BG40*(1+'Usages mobilité'!$BH40)^(D$1570-$D$1570)/1000</f>
        <v>0</v>
      </c>
      <c r="E1767" s="210">
        <f>E1716*'Usages mobilité'!$BG40*(1+'Usages mobilité'!$BH40)^(E$1570-$D$1570)/1000</f>
        <v>0</v>
      </c>
      <c r="F1767" s="210">
        <f>F1716*'Usages mobilité'!$BG40*(1+'Usages mobilité'!$BH40)^(F$1570-$D$1570)/1000</f>
        <v>0</v>
      </c>
      <c r="G1767" s="210">
        <f>G1716*'Usages mobilité'!$BG40*(1+'Usages mobilité'!$BH40)^(G$1570-$D$1570)/1000</f>
        <v>0</v>
      </c>
      <c r="H1767" s="210">
        <f>H1716*'Usages mobilité'!$BG40*(1+'Usages mobilité'!$BH40)^(H$1570-$D$1570)/1000</f>
        <v>0</v>
      </c>
      <c r="I1767" s="210">
        <f>I1716*'Usages mobilité'!$BG40*(1+'Usages mobilité'!$BH40)^(I$1570-$D$1570)/1000</f>
        <v>0</v>
      </c>
      <c r="J1767" s="210">
        <f>J1716*'Usages mobilité'!$BG40*(1+'Usages mobilité'!$BH40)^(J$1570-$D$1570)/1000</f>
        <v>0</v>
      </c>
      <c r="K1767" s="210">
        <f>K1716*'Usages mobilité'!$BG40*(1+'Usages mobilité'!$BH40)^(K$1570-$D$1570)/1000</f>
        <v>0</v>
      </c>
      <c r="L1767" s="210">
        <f>L1716*'Usages mobilité'!$BG40*(1+'Usages mobilité'!$BH40)^(L$1570-$D$1570)/1000</f>
        <v>0</v>
      </c>
      <c r="M1767" s="210">
        <f>M1716*'Usages mobilité'!$BG40*(1+'Usages mobilité'!$BH40)^(M$1570-$D$1570)/1000</f>
        <v>0</v>
      </c>
      <c r="N1767" s="210">
        <f>N1716*'Usages mobilité'!$BG40*(1+'Usages mobilité'!$BH40)^(N$1570-$D$1570)/1000</f>
        <v>0</v>
      </c>
      <c r="O1767" s="210">
        <f>O1716*'Usages mobilité'!$BG40*(1+'Usages mobilité'!$BH40)^(O$1570-$D$1570)/1000</f>
        <v>0</v>
      </c>
      <c r="P1767" s="210">
        <f>P1716*'Usages mobilité'!$BG40*(1+'Usages mobilité'!$BH40)^(P$1570-$D$1570)/1000</f>
        <v>0</v>
      </c>
      <c r="Q1767" s="210">
        <f>Q1716*'Usages mobilité'!$BG40*(1+'Usages mobilité'!$BH40)^(Q$1570-$D$1570)/1000</f>
        <v>0</v>
      </c>
      <c r="R1767" s="210">
        <f>R1716*'Usages mobilité'!$BG40*(1+'Usages mobilité'!$BH40)^(R$1570-$D$1570)/1000</f>
        <v>0</v>
      </c>
    </row>
    <row r="1768" spans="1:18" hidden="1" outlineLevel="2" x14ac:dyDescent="0.35">
      <c r="A1768" s="209" t="str">
        <f>'Usages mobilité'!A41</f>
        <v>Usage mobilité n°38</v>
      </c>
      <c r="B1768" s="209" t="s">
        <v>639</v>
      </c>
      <c r="C1768" s="209"/>
      <c r="D1768" s="210">
        <f>D1717*'Usages mobilité'!$BG41*(1+'Usages mobilité'!$BH41)^(D$1570-$D$1570)/1000</f>
        <v>0</v>
      </c>
      <c r="E1768" s="210">
        <f>E1717*'Usages mobilité'!$BG41*(1+'Usages mobilité'!$BH41)^(E$1570-$D$1570)/1000</f>
        <v>0</v>
      </c>
      <c r="F1768" s="210">
        <f>F1717*'Usages mobilité'!$BG41*(1+'Usages mobilité'!$BH41)^(F$1570-$D$1570)/1000</f>
        <v>0</v>
      </c>
      <c r="G1768" s="210">
        <f>G1717*'Usages mobilité'!$BG41*(1+'Usages mobilité'!$BH41)^(G$1570-$D$1570)/1000</f>
        <v>0</v>
      </c>
      <c r="H1768" s="210">
        <f>H1717*'Usages mobilité'!$BG41*(1+'Usages mobilité'!$BH41)^(H$1570-$D$1570)/1000</f>
        <v>0</v>
      </c>
      <c r="I1768" s="210">
        <f>I1717*'Usages mobilité'!$BG41*(1+'Usages mobilité'!$BH41)^(I$1570-$D$1570)/1000</f>
        <v>0</v>
      </c>
      <c r="J1768" s="210">
        <f>J1717*'Usages mobilité'!$BG41*(1+'Usages mobilité'!$BH41)^(J$1570-$D$1570)/1000</f>
        <v>0</v>
      </c>
      <c r="K1768" s="210">
        <f>K1717*'Usages mobilité'!$BG41*(1+'Usages mobilité'!$BH41)^(K$1570-$D$1570)/1000</f>
        <v>0</v>
      </c>
      <c r="L1768" s="210">
        <f>L1717*'Usages mobilité'!$BG41*(1+'Usages mobilité'!$BH41)^(L$1570-$D$1570)/1000</f>
        <v>0</v>
      </c>
      <c r="M1768" s="210">
        <f>M1717*'Usages mobilité'!$BG41*(1+'Usages mobilité'!$BH41)^(M$1570-$D$1570)/1000</f>
        <v>0</v>
      </c>
      <c r="N1768" s="210">
        <f>N1717*'Usages mobilité'!$BG41*(1+'Usages mobilité'!$BH41)^(N$1570-$D$1570)/1000</f>
        <v>0</v>
      </c>
      <c r="O1768" s="210">
        <f>O1717*'Usages mobilité'!$BG41*(1+'Usages mobilité'!$BH41)^(O$1570-$D$1570)/1000</f>
        <v>0</v>
      </c>
      <c r="P1768" s="210">
        <f>P1717*'Usages mobilité'!$BG41*(1+'Usages mobilité'!$BH41)^(P$1570-$D$1570)/1000</f>
        <v>0</v>
      </c>
      <c r="Q1768" s="210">
        <f>Q1717*'Usages mobilité'!$BG41*(1+'Usages mobilité'!$BH41)^(Q$1570-$D$1570)/1000</f>
        <v>0</v>
      </c>
      <c r="R1768" s="210">
        <f>R1717*'Usages mobilité'!$BG41*(1+'Usages mobilité'!$BH41)^(R$1570-$D$1570)/1000</f>
        <v>0</v>
      </c>
    </row>
    <row r="1769" spans="1:18" hidden="1" outlineLevel="2" x14ac:dyDescent="0.35">
      <c r="A1769" s="209" t="str">
        <f>'Usages mobilité'!A42</f>
        <v>Usage mobilité n°39</v>
      </c>
      <c r="B1769" s="209" t="s">
        <v>639</v>
      </c>
      <c r="C1769" s="209"/>
      <c r="D1769" s="210">
        <f>D1718*'Usages mobilité'!$BG42*(1+'Usages mobilité'!$BH42)^(D$1570-$D$1570)/1000</f>
        <v>0</v>
      </c>
      <c r="E1769" s="210">
        <f>E1718*'Usages mobilité'!$BG42*(1+'Usages mobilité'!$BH42)^(E$1570-$D$1570)/1000</f>
        <v>0</v>
      </c>
      <c r="F1769" s="210">
        <f>F1718*'Usages mobilité'!$BG42*(1+'Usages mobilité'!$BH42)^(F$1570-$D$1570)/1000</f>
        <v>0</v>
      </c>
      <c r="G1769" s="210">
        <f>G1718*'Usages mobilité'!$BG42*(1+'Usages mobilité'!$BH42)^(G$1570-$D$1570)/1000</f>
        <v>0</v>
      </c>
      <c r="H1769" s="210">
        <f>H1718*'Usages mobilité'!$BG42*(1+'Usages mobilité'!$BH42)^(H$1570-$D$1570)/1000</f>
        <v>0</v>
      </c>
      <c r="I1769" s="210">
        <f>I1718*'Usages mobilité'!$BG42*(1+'Usages mobilité'!$BH42)^(I$1570-$D$1570)/1000</f>
        <v>0</v>
      </c>
      <c r="J1769" s="210">
        <f>J1718*'Usages mobilité'!$BG42*(1+'Usages mobilité'!$BH42)^(J$1570-$D$1570)/1000</f>
        <v>0</v>
      </c>
      <c r="K1769" s="210">
        <f>K1718*'Usages mobilité'!$BG42*(1+'Usages mobilité'!$BH42)^(K$1570-$D$1570)/1000</f>
        <v>0</v>
      </c>
      <c r="L1769" s="210">
        <f>L1718*'Usages mobilité'!$BG42*(1+'Usages mobilité'!$BH42)^(L$1570-$D$1570)/1000</f>
        <v>0</v>
      </c>
      <c r="M1769" s="210">
        <f>M1718*'Usages mobilité'!$BG42*(1+'Usages mobilité'!$BH42)^(M$1570-$D$1570)/1000</f>
        <v>0</v>
      </c>
      <c r="N1769" s="210">
        <f>N1718*'Usages mobilité'!$BG42*(1+'Usages mobilité'!$BH42)^(N$1570-$D$1570)/1000</f>
        <v>0</v>
      </c>
      <c r="O1769" s="210">
        <f>O1718*'Usages mobilité'!$BG42*(1+'Usages mobilité'!$BH42)^(O$1570-$D$1570)/1000</f>
        <v>0</v>
      </c>
      <c r="P1769" s="210">
        <f>P1718*'Usages mobilité'!$BG42*(1+'Usages mobilité'!$BH42)^(P$1570-$D$1570)/1000</f>
        <v>0</v>
      </c>
      <c r="Q1769" s="210">
        <f>Q1718*'Usages mobilité'!$BG42*(1+'Usages mobilité'!$BH42)^(Q$1570-$D$1570)/1000</f>
        <v>0</v>
      </c>
      <c r="R1769" s="210">
        <f>R1718*'Usages mobilité'!$BG42*(1+'Usages mobilité'!$BH42)^(R$1570-$D$1570)/1000</f>
        <v>0</v>
      </c>
    </row>
    <row r="1770" spans="1:18" hidden="1" outlineLevel="2" x14ac:dyDescent="0.35">
      <c r="A1770" s="209" t="str">
        <f>'Usages mobilité'!A43</f>
        <v>Usage mobilité n°40</v>
      </c>
      <c r="B1770" s="209" t="s">
        <v>639</v>
      </c>
      <c r="C1770" s="209"/>
      <c r="D1770" s="210">
        <f>D1719*'Usages mobilité'!$BG43*(1+'Usages mobilité'!$BH43)^(D$1570-$D$1570)/1000</f>
        <v>0</v>
      </c>
      <c r="E1770" s="210">
        <f>E1719*'Usages mobilité'!$BG43*(1+'Usages mobilité'!$BH43)^(E$1570-$D$1570)/1000</f>
        <v>0</v>
      </c>
      <c r="F1770" s="210">
        <f>F1719*'Usages mobilité'!$BG43*(1+'Usages mobilité'!$BH43)^(F$1570-$D$1570)/1000</f>
        <v>0</v>
      </c>
      <c r="G1770" s="210">
        <f>G1719*'Usages mobilité'!$BG43*(1+'Usages mobilité'!$BH43)^(G$1570-$D$1570)/1000</f>
        <v>0</v>
      </c>
      <c r="H1770" s="210">
        <f>H1719*'Usages mobilité'!$BG43*(1+'Usages mobilité'!$BH43)^(H$1570-$D$1570)/1000</f>
        <v>0</v>
      </c>
      <c r="I1770" s="210">
        <f>I1719*'Usages mobilité'!$BG43*(1+'Usages mobilité'!$BH43)^(I$1570-$D$1570)/1000</f>
        <v>0</v>
      </c>
      <c r="J1770" s="210">
        <f>J1719*'Usages mobilité'!$BG43*(1+'Usages mobilité'!$BH43)^(J$1570-$D$1570)/1000</f>
        <v>0</v>
      </c>
      <c r="K1770" s="210">
        <f>K1719*'Usages mobilité'!$BG43*(1+'Usages mobilité'!$BH43)^(K$1570-$D$1570)/1000</f>
        <v>0</v>
      </c>
      <c r="L1770" s="210">
        <f>L1719*'Usages mobilité'!$BG43*(1+'Usages mobilité'!$BH43)^(L$1570-$D$1570)/1000</f>
        <v>0</v>
      </c>
      <c r="M1770" s="210">
        <f>M1719*'Usages mobilité'!$BG43*(1+'Usages mobilité'!$BH43)^(M$1570-$D$1570)/1000</f>
        <v>0</v>
      </c>
      <c r="N1770" s="210">
        <f>N1719*'Usages mobilité'!$BG43*(1+'Usages mobilité'!$BH43)^(N$1570-$D$1570)/1000</f>
        <v>0</v>
      </c>
      <c r="O1770" s="210">
        <f>O1719*'Usages mobilité'!$BG43*(1+'Usages mobilité'!$BH43)^(O$1570-$D$1570)/1000</f>
        <v>0</v>
      </c>
      <c r="P1770" s="210">
        <f>P1719*'Usages mobilité'!$BG43*(1+'Usages mobilité'!$BH43)^(P$1570-$D$1570)/1000</f>
        <v>0</v>
      </c>
      <c r="Q1770" s="210">
        <f>Q1719*'Usages mobilité'!$BG43*(1+'Usages mobilité'!$BH43)^(Q$1570-$D$1570)/1000</f>
        <v>0</v>
      </c>
      <c r="R1770" s="210">
        <f>R1719*'Usages mobilité'!$BG43*(1+'Usages mobilité'!$BH43)^(R$1570-$D$1570)/1000</f>
        <v>0</v>
      </c>
    </row>
    <row r="1771" spans="1:18" hidden="1" outlineLevel="2" x14ac:dyDescent="0.35">
      <c r="A1771" s="209" t="str">
        <f>'Usages mobilité'!A44</f>
        <v>Usage mobilité n°41</v>
      </c>
      <c r="B1771" s="209" t="s">
        <v>639</v>
      </c>
      <c r="C1771" s="209"/>
      <c r="D1771" s="210">
        <f>D1720*'Usages mobilité'!$BG44*(1+'Usages mobilité'!$BH44)^(D$1570-$D$1570)/1000</f>
        <v>0</v>
      </c>
      <c r="E1771" s="210">
        <f>E1720*'Usages mobilité'!$BG44*(1+'Usages mobilité'!$BH44)^(E$1570-$D$1570)/1000</f>
        <v>0</v>
      </c>
      <c r="F1771" s="210">
        <f>F1720*'Usages mobilité'!$BG44*(1+'Usages mobilité'!$BH44)^(F$1570-$D$1570)/1000</f>
        <v>0</v>
      </c>
      <c r="G1771" s="210">
        <f>G1720*'Usages mobilité'!$BG44*(1+'Usages mobilité'!$BH44)^(G$1570-$D$1570)/1000</f>
        <v>0</v>
      </c>
      <c r="H1771" s="210">
        <f>H1720*'Usages mobilité'!$BG44*(1+'Usages mobilité'!$BH44)^(H$1570-$D$1570)/1000</f>
        <v>0</v>
      </c>
      <c r="I1771" s="210">
        <f>I1720*'Usages mobilité'!$BG44*(1+'Usages mobilité'!$BH44)^(I$1570-$D$1570)/1000</f>
        <v>0</v>
      </c>
      <c r="J1771" s="210">
        <f>J1720*'Usages mobilité'!$BG44*(1+'Usages mobilité'!$BH44)^(J$1570-$D$1570)/1000</f>
        <v>0</v>
      </c>
      <c r="K1771" s="210">
        <f>K1720*'Usages mobilité'!$BG44*(1+'Usages mobilité'!$BH44)^(K$1570-$D$1570)/1000</f>
        <v>0</v>
      </c>
      <c r="L1771" s="210">
        <f>L1720*'Usages mobilité'!$BG44*(1+'Usages mobilité'!$BH44)^(L$1570-$D$1570)/1000</f>
        <v>0</v>
      </c>
      <c r="M1771" s="210">
        <f>M1720*'Usages mobilité'!$BG44*(1+'Usages mobilité'!$BH44)^(M$1570-$D$1570)/1000</f>
        <v>0</v>
      </c>
      <c r="N1771" s="210">
        <f>N1720*'Usages mobilité'!$BG44*(1+'Usages mobilité'!$BH44)^(N$1570-$D$1570)/1000</f>
        <v>0</v>
      </c>
      <c r="O1771" s="210">
        <f>O1720*'Usages mobilité'!$BG44*(1+'Usages mobilité'!$BH44)^(O$1570-$D$1570)/1000</f>
        <v>0</v>
      </c>
      <c r="P1771" s="210">
        <f>P1720*'Usages mobilité'!$BG44*(1+'Usages mobilité'!$BH44)^(P$1570-$D$1570)/1000</f>
        <v>0</v>
      </c>
      <c r="Q1771" s="210">
        <f>Q1720*'Usages mobilité'!$BG44*(1+'Usages mobilité'!$BH44)^(Q$1570-$D$1570)/1000</f>
        <v>0</v>
      </c>
      <c r="R1771" s="210">
        <f>R1720*'Usages mobilité'!$BG44*(1+'Usages mobilité'!$BH44)^(R$1570-$D$1570)/1000</f>
        <v>0</v>
      </c>
    </row>
    <row r="1772" spans="1:18" hidden="1" outlineLevel="2" x14ac:dyDescent="0.35">
      <c r="A1772" s="209" t="str">
        <f>'Usages mobilité'!A45</f>
        <v>Usage mobilité n°42</v>
      </c>
      <c r="B1772" s="209" t="s">
        <v>639</v>
      </c>
      <c r="C1772" s="209"/>
      <c r="D1772" s="210">
        <f>D1721*'Usages mobilité'!$BG45*(1+'Usages mobilité'!$BH45)^(D$1570-$D$1570)/1000</f>
        <v>0</v>
      </c>
      <c r="E1772" s="210">
        <f>E1721*'Usages mobilité'!$BG45*(1+'Usages mobilité'!$BH45)^(E$1570-$D$1570)/1000</f>
        <v>0</v>
      </c>
      <c r="F1772" s="210">
        <f>F1721*'Usages mobilité'!$BG45*(1+'Usages mobilité'!$BH45)^(F$1570-$D$1570)/1000</f>
        <v>0</v>
      </c>
      <c r="G1772" s="210">
        <f>G1721*'Usages mobilité'!$BG45*(1+'Usages mobilité'!$BH45)^(G$1570-$D$1570)/1000</f>
        <v>0</v>
      </c>
      <c r="H1772" s="210">
        <f>H1721*'Usages mobilité'!$BG45*(1+'Usages mobilité'!$BH45)^(H$1570-$D$1570)/1000</f>
        <v>0</v>
      </c>
      <c r="I1772" s="210">
        <f>I1721*'Usages mobilité'!$BG45*(1+'Usages mobilité'!$BH45)^(I$1570-$D$1570)/1000</f>
        <v>0</v>
      </c>
      <c r="J1772" s="210">
        <f>J1721*'Usages mobilité'!$BG45*(1+'Usages mobilité'!$BH45)^(J$1570-$D$1570)/1000</f>
        <v>0</v>
      </c>
      <c r="K1772" s="210">
        <f>K1721*'Usages mobilité'!$BG45*(1+'Usages mobilité'!$BH45)^(K$1570-$D$1570)/1000</f>
        <v>0</v>
      </c>
      <c r="L1772" s="210">
        <f>L1721*'Usages mobilité'!$BG45*(1+'Usages mobilité'!$BH45)^(L$1570-$D$1570)/1000</f>
        <v>0</v>
      </c>
      <c r="M1772" s="210">
        <f>M1721*'Usages mobilité'!$BG45*(1+'Usages mobilité'!$BH45)^(M$1570-$D$1570)/1000</f>
        <v>0</v>
      </c>
      <c r="N1772" s="210">
        <f>N1721*'Usages mobilité'!$BG45*(1+'Usages mobilité'!$BH45)^(N$1570-$D$1570)/1000</f>
        <v>0</v>
      </c>
      <c r="O1772" s="210">
        <f>O1721*'Usages mobilité'!$BG45*(1+'Usages mobilité'!$BH45)^(O$1570-$D$1570)/1000</f>
        <v>0</v>
      </c>
      <c r="P1772" s="210">
        <f>P1721*'Usages mobilité'!$BG45*(1+'Usages mobilité'!$BH45)^(P$1570-$D$1570)/1000</f>
        <v>0</v>
      </c>
      <c r="Q1772" s="210">
        <f>Q1721*'Usages mobilité'!$BG45*(1+'Usages mobilité'!$BH45)^(Q$1570-$D$1570)/1000</f>
        <v>0</v>
      </c>
      <c r="R1772" s="210">
        <f>R1721*'Usages mobilité'!$BG45*(1+'Usages mobilité'!$BH45)^(R$1570-$D$1570)/1000</f>
        <v>0</v>
      </c>
    </row>
    <row r="1773" spans="1:18" hidden="1" outlineLevel="2" x14ac:dyDescent="0.35">
      <c r="A1773" s="209" t="str">
        <f>'Usages mobilité'!A46</f>
        <v>Usage mobilité n°43</v>
      </c>
      <c r="B1773" s="209" t="s">
        <v>639</v>
      </c>
      <c r="C1773" s="209"/>
      <c r="D1773" s="210">
        <f>D1722*'Usages mobilité'!$BG46*(1+'Usages mobilité'!$BH46)^(D$1570-$D$1570)/1000</f>
        <v>0</v>
      </c>
      <c r="E1773" s="210">
        <f>E1722*'Usages mobilité'!$BG46*(1+'Usages mobilité'!$BH46)^(E$1570-$D$1570)/1000</f>
        <v>0</v>
      </c>
      <c r="F1773" s="210">
        <f>F1722*'Usages mobilité'!$BG46*(1+'Usages mobilité'!$BH46)^(F$1570-$D$1570)/1000</f>
        <v>0</v>
      </c>
      <c r="G1773" s="210">
        <f>G1722*'Usages mobilité'!$BG46*(1+'Usages mobilité'!$BH46)^(G$1570-$D$1570)/1000</f>
        <v>0</v>
      </c>
      <c r="H1773" s="210">
        <f>H1722*'Usages mobilité'!$BG46*(1+'Usages mobilité'!$BH46)^(H$1570-$D$1570)/1000</f>
        <v>0</v>
      </c>
      <c r="I1773" s="210">
        <f>I1722*'Usages mobilité'!$BG46*(1+'Usages mobilité'!$BH46)^(I$1570-$D$1570)/1000</f>
        <v>0</v>
      </c>
      <c r="J1773" s="210">
        <f>J1722*'Usages mobilité'!$BG46*(1+'Usages mobilité'!$BH46)^(J$1570-$D$1570)/1000</f>
        <v>0</v>
      </c>
      <c r="K1773" s="210">
        <f>K1722*'Usages mobilité'!$BG46*(1+'Usages mobilité'!$BH46)^(K$1570-$D$1570)/1000</f>
        <v>0</v>
      </c>
      <c r="L1773" s="210">
        <f>L1722*'Usages mobilité'!$BG46*(1+'Usages mobilité'!$BH46)^(L$1570-$D$1570)/1000</f>
        <v>0</v>
      </c>
      <c r="M1773" s="210">
        <f>M1722*'Usages mobilité'!$BG46*(1+'Usages mobilité'!$BH46)^(M$1570-$D$1570)/1000</f>
        <v>0</v>
      </c>
      <c r="N1773" s="210">
        <f>N1722*'Usages mobilité'!$BG46*(1+'Usages mobilité'!$BH46)^(N$1570-$D$1570)/1000</f>
        <v>0</v>
      </c>
      <c r="O1773" s="210">
        <f>O1722*'Usages mobilité'!$BG46*(1+'Usages mobilité'!$BH46)^(O$1570-$D$1570)/1000</f>
        <v>0</v>
      </c>
      <c r="P1773" s="210">
        <f>P1722*'Usages mobilité'!$BG46*(1+'Usages mobilité'!$BH46)^(P$1570-$D$1570)/1000</f>
        <v>0</v>
      </c>
      <c r="Q1773" s="210">
        <f>Q1722*'Usages mobilité'!$BG46*(1+'Usages mobilité'!$BH46)^(Q$1570-$D$1570)/1000</f>
        <v>0</v>
      </c>
      <c r="R1773" s="210">
        <f>R1722*'Usages mobilité'!$BG46*(1+'Usages mobilité'!$BH46)^(R$1570-$D$1570)/1000</f>
        <v>0</v>
      </c>
    </row>
    <row r="1774" spans="1:18" hidden="1" outlineLevel="2" x14ac:dyDescent="0.35">
      <c r="A1774" s="209" t="str">
        <f>'Usages mobilité'!A47</f>
        <v>Usage mobilité n°44</v>
      </c>
      <c r="B1774" s="209" t="s">
        <v>639</v>
      </c>
      <c r="C1774" s="209"/>
      <c r="D1774" s="210">
        <f>D1723*'Usages mobilité'!$BG47*(1+'Usages mobilité'!$BH47)^(D$1570-$D$1570)/1000</f>
        <v>0</v>
      </c>
      <c r="E1774" s="210">
        <f>E1723*'Usages mobilité'!$BG47*(1+'Usages mobilité'!$BH47)^(E$1570-$D$1570)/1000</f>
        <v>0</v>
      </c>
      <c r="F1774" s="210">
        <f>F1723*'Usages mobilité'!$BG47*(1+'Usages mobilité'!$BH47)^(F$1570-$D$1570)/1000</f>
        <v>0</v>
      </c>
      <c r="G1774" s="210">
        <f>G1723*'Usages mobilité'!$BG47*(1+'Usages mobilité'!$BH47)^(G$1570-$D$1570)/1000</f>
        <v>0</v>
      </c>
      <c r="H1774" s="210">
        <f>H1723*'Usages mobilité'!$BG47*(1+'Usages mobilité'!$BH47)^(H$1570-$D$1570)/1000</f>
        <v>0</v>
      </c>
      <c r="I1774" s="210">
        <f>I1723*'Usages mobilité'!$BG47*(1+'Usages mobilité'!$BH47)^(I$1570-$D$1570)/1000</f>
        <v>0</v>
      </c>
      <c r="J1774" s="210">
        <f>J1723*'Usages mobilité'!$BG47*(1+'Usages mobilité'!$BH47)^(J$1570-$D$1570)/1000</f>
        <v>0</v>
      </c>
      <c r="K1774" s="210">
        <f>K1723*'Usages mobilité'!$BG47*(1+'Usages mobilité'!$BH47)^(K$1570-$D$1570)/1000</f>
        <v>0</v>
      </c>
      <c r="L1774" s="210">
        <f>L1723*'Usages mobilité'!$BG47*(1+'Usages mobilité'!$BH47)^(L$1570-$D$1570)/1000</f>
        <v>0</v>
      </c>
      <c r="M1774" s="210">
        <f>M1723*'Usages mobilité'!$BG47*(1+'Usages mobilité'!$BH47)^(M$1570-$D$1570)/1000</f>
        <v>0</v>
      </c>
      <c r="N1774" s="210">
        <f>N1723*'Usages mobilité'!$BG47*(1+'Usages mobilité'!$BH47)^(N$1570-$D$1570)/1000</f>
        <v>0</v>
      </c>
      <c r="O1774" s="210">
        <f>O1723*'Usages mobilité'!$BG47*(1+'Usages mobilité'!$BH47)^(O$1570-$D$1570)/1000</f>
        <v>0</v>
      </c>
      <c r="P1774" s="210">
        <f>P1723*'Usages mobilité'!$BG47*(1+'Usages mobilité'!$BH47)^(P$1570-$D$1570)/1000</f>
        <v>0</v>
      </c>
      <c r="Q1774" s="210">
        <f>Q1723*'Usages mobilité'!$BG47*(1+'Usages mobilité'!$BH47)^(Q$1570-$D$1570)/1000</f>
        <v>0</v>
      </c>
      <c r="R1774" s="210">
        <f>R1723*'Usages mobilité'!$BG47*(1+'Usages mobilité'!$BH47)^(R$1570-$D$1570)/1000</f>
        <v>0</v>
      </c>
    </row>
    <row r="1775" spans="1:18" hidden="1" outlineLevel="2" x14ac:dyDescent="0.35">
      <c r="A1775" s="209" t="str">
        <f>'Usages mobilité'!A48</f>
        <v>Usage mobilité n°45</v>
      </c>
      <c r="B1775" s="209" t="s">
        <v>639</v>
      </c>
      <c r="C1775" s="209"/>
      <c r="D1775" s="210">
        <f>D1724*'Usages mobilité'!$BG48*(1+'Usages mobilité'!$BH48)^(D$1570-$D$1570)/1000</f>
        <v>0</v>
      </c>
      <c r="E1775" s="210">
        <f>E1724*'Usages mobilité'!$BG48*(1+'Usages mobilité'!$BH48)^(E$1570-$D$1570)/1000</f>
        <v>0</v>
      </c>
      <c r="F1775" s="210">
        <f>F1724*'Usages mobilité'!$BG48*(1+'Usages mobilité'!$BH48)^(F$1570-$D$1570)/1000</f>
        <v>0</v>
      </c>
      <c r="G1775" s="210">
        <f>G1724*'Usages mobilité'!$BG48*(1+'Usages mobilité'!$BH48)^(G$1570-$D$1570)/1000</f>
        <v>0</v>
      </c>
      <c r="H1775" s="210">
        <f>H1724*'Usages mobilité'!$BG48*(1+'Usages mobilité'!$BH48)^(H$1570-$D$1570)/1000</f>
        <v>0</v>
      </c>
      <c r="I1775" s="210">
        <f>I1724*'Usages mobilité'!$BG48*(1+'Usages mobilité'!$BH48)^(I$1570-$D$1570)/1000</f>
        <v>0</v>
      </c>
      <c r="J1775" s="210">
        <f>J1724*'Usages mobilité'!$BG48*(1+'Usages mobilité'!$BH48)^(J$1570-$D$1570)/1000</f>
        <v>0</v>
      </c>
      <c r="K1775" s="210">
        <f>K1724*'Usages mobilité'!$BG48*(1+'Usages mobilité'!$BH48)^(K$1570-$D$1570)/1000</f>
        <v>0</v>
      </c>
      <c r="L1775" s="210">
        <f>L1724*'Usages mobilité'!$BG48*(1+'Usages mobilité'!$BH48)^(L$1570-$D$1570)/1000</f>
        <v>0</v>
      </c>
      <c r="M1775" s="210">
        <f>M1724*'Usages mobilité'!$BG48*(1+'Usages mobilité'!$BH48)^(M$1570-$D$1570)/1000</f>
        <v>0</v>
      </c>
      <c r="N1775" s="210">
        <f>N1724*'Usages mobilité'!$BG48*(1+'Usages mobilité'!$BH48)^(N$1570-$D$1570)/1000</f>
        <v>0</v>
      </c>
      <c r="O1775" s="210">
        <f>O1724*'Usages mobilité'!$BG48*(1+'Usages mobilité'!$BH48)^(O$1570-$D$1570)/1000</f>
        <v>0</v>
      </c>
      <c r="P1775" s="210">
        <f>P1724*'Usages mobilité'!$BG48*(1+'Usages mobilité'!$BH48)^(P$1570-$D$1570)/1000</f>
        <v>0</v>
      </c>
      <c r="Q1775" s="210">
        <f>Q1724*'Usages mobilité'!$BG48*(1+'Usages mobilité'!$BH48)^(Q$1570-$D$1570)/1000</f>
        <v>0</v>
      </c>
      <c r="R1775" s="210">
        <f>R1724*'Usages mobilité'!$BG48*(1+'Usages mobilité'!$BH48)^(R$1570-$D$1570)/1000</f>
        <v>0</v>
      </c>
    </row>
    <row r="1776" spans="1:18" hidden="1" outlineLevel="2" x14ac:dyDescent="0.35">
      <c r="A1776" s="209" t="str">
        <f>'Usages mobilité'!A49</f>
        <v>Usage mobilité n°46</v>
      </c>
      <c r="B1776" s="209" t="s">
        <v>639</v>
      </c>
      <c r="C1776" s="209"/>
      <c r="D1776" s="210">
        <f>D1725*'Usages mobilité'!$BG49*(1+'Usages mobilité'!$BH49)^(D$1570-$D$1570)/1000</f>
        <v>0</v>
      </c>
      <c r="E1776" s="210">
        <f>E1725*'Usages mobilité'!$BG49*(1+'Usages mobilité'!$BH49)^(E$1570-$D$1570)/1000</f>
        <v>0</v>
      </c>
      <c r="F1776" s="210">
        <f>F1725*'Usages mobilité'!$BG49*(1+'Usages mobilité'!$BH49)^(F$1570-$D$1570)/1000</f>
        <v>0</v>
      </c>
      <c r="G1776" s="210">
        <f>G1725*'Usages mobilité'!$BG49*(1+'Usages mobilité'!$BH49)^(G$1570-$D$1570)/1000</f>
        <v>0</v>
      </c>
      <c r="H1776" s="210">
        <f>H1725*'Usages mobilité'!$BG49*(1+'Usages mobilité'!$BH49)^(H$1570-$D$1570)/1000</f>
        <v>0</v>
      </c>
      <c r="I1776" s="210">
        <f>I1725*'Usages mobilité'!$BG49*(1+'Usages mobilité'!$BH49)^(I$1570-$D$1570)/1000</f>
        <v>0</v>
      </c>
      <c r="J1776" s="210">
        <f>J1725*'Usages mobilité'!$BG49*(1+'Usages mobilité'!$BH49)^(J$1570-$D$1570)/1000</f>
        <v>0</v>
      </c>
      <c r="K1776" s="210">
        <f>K1725*'Usages mobilité'!$BG49*(1+'Usages mobilité'!$BH49)^(K$1570-$D$1570)/1000</f>
        <v>0</v>
      </c>
      <c r="L1776" s="210">
        <f>L1725*'Usages mobilité'!$BG49*(1+'Usages mobilité'!$BH49)^(L$1570-$D$1570)/1000</f>
        <v>0</v>
      </c>
      <c r="M1776" s="210">
        <f>M1725*'Usages mobilité'!$BG49*(1+'Usages mobilité'!$BH49)^(M$1570-$D$1570)/1000</f>
        <v>0</v>
      </c>
      <c r="N1776" s="210">
        <f>N1725*'Usages mobilité'!$BG49*(1+'Usages mobilité'!$BH49)^(N$1570-$D$1570)/1000</f>
        <v>0</v>
      </c>
      <c r="O1776" s="210">
        <f>O1725*'Usages mobilité'!$BG49*(1+'Usages mobilité'!$BH49)^(O$1570-$D$1570)/1000</f>
        <v>0</v>
      </c>
      <c r="P1776" s="210">
        <f>P1725*'Usages mobilité'!$BG49*(1+'Usages mobilité'!$BH49)^(P$1570-$D$1570)/1000</f>
        <v>0</v>
      </c>
      <c r="Q1776" s="210">
        <f>Q1725*'Usages mobilité'!$BG49*(1+'Usages mobilité'!$BH49)^(Q$1570-$D$1570)/1000</f>
        <v>0</v>
      </c>
      <c r="R1776" s="210">
        <f>R1725*'Usages mobilité'!$BG49*(1+'Usages mobilité'!$BH49)^(R$1570-$D$1570)/1000</f>
        <v>0</v>
      </c>
    </row>
    <row r="1777" spans="1:18" hidden="1" outlineLevel="2" x14ac:dyDescent="0.35">
      <c r="A1777" s="209" t="str">
        <f>'Usages mobilité'!A50</f>
        <v>Usage mobilité n°47</v>
      </c>
      <c r="B1777" s="209" t="s">
        <v>639</v>
      </c>
      <c r="C1777" s="209"/>
      <c r="D1777" s="210">
        <f>D1726*'Usages mobilité'!$BG50*(1+'Usages mobilité'!$BH50)^(D$1570-$D$1570)/1000</f>
        <v>0</v>
      </c>
      <c r="E1777" s="210">
        <f>E1726*'Usages mobilité'!$BG50*(1+'Usages mobilité'!$BH50)^(E$1570-$D$1570)/1000</f>
        <v>0</v>
      </c>
      <c r="F1777" s="210">
        <f>F1726*'Usages mobilité'!$BG50*(1+'Usages mobilité'!$BH50)^(F$1570-$D$1570)/1000</f>
        <v>0</v>
      </c>
      <c r="G1777" s="210">
        <f>G1726*'Usages mobilité'!$BG50*(1+'Usages mobilité'!$BH50)^(G$1570-$D$1570)/1000</f>
        <v>0</v>
      </c>
      <c r="H1777" s="210">
        <f>H1726*'Usages mobilité'!$BG50*(1+'Usages mobilité'!$BH50)^(H$1570-$D$1570)/1000</f>
        <v>0</v>
      </c>
      <c r="I1777" s="210">
        <f>I1726*'Usages mobilité'!$BG50*(1+'Usages mobilité'!$BH50)^(I$1570-$D$1570)/1000</f>
        <v>0</v>
      </c>
      <c r="J1777" s="210">
        <f>J1726*'Usages mobilité'!$BG50*(1+'Usages mobilité'!$BH50)^(J$1570-$D$1570)/1000</f>
        <v>0</v>
      </c>
      <c r="K1777" s="210">
        <f>K1726*'Usages mobilité'!$BG50*(1+'Usages mobilité'!$BH50)^(K$1570-$D$1570)/1000</f>
        <v>0</v>
      </c>
      <c r="L1777" s="210">
        <f>L1726*'Usages mobilité'!$BG50*(1+'Usages mobilité'!$BH50)^(L$1570-$D$1570)/1000</f>
        <v>0</v>
      </c>
      <c r="M1777" s="210">
        <f>M1726*'Usages mobilité'!$BG50*(1+'Usages mobilité'!$BH50)^(M$1570-$D$1570)/1000</f>
        <v>0</v>
      </c>
      <c r="N1777" s="210">
        <f>N1726*'Usages mobilité'!$BG50*(1+'Usages mobilité'!$BH50)^(N$1570-$D$1570)/1000</f>
        <v>0</v>
      </c>
      <c r="O1777" s="210">
        <f>O1726*'Usages mobilité'!$BG50*(1+'Usages mobilité'!$BH50)^(O$1570-$D$1570)/1000</f>
        <v>0</v>
      </c>
      <c r="P1777" s="210">
        <f>P1726*'Usages mobilité'!$BG50*(1+'Usages mobilité'!$BH50)^(P$1570-$D$1570)/1000</f>
        <v>0</v>
      </c>
      <c r="Q1777" s="210">
        <f>Q1726*'Usages mobilité'!$BG50*(1+'Usages mobilité'!$BH50)^(Q$1570-$D$1570)/1000</f>
        <v>0</v>
      </c>
      <c r="R1777" s="210">
        <f>R1726*'Usages mobilité'!$BG50*(1+'Usages mobilité'!$BH50)^(R$1570-$D$1570)/1000</f>
        <v>0</v>
      </c>
    </row>
    <row r="1778" spans="1:18" hidden="1" outlineLevel="2" x14ac:dyDescent="0.35">
      <c r="A1778" s="209" t="str">
        <f>'Usages mobilité'!A51</f>
        <v>Usage mobilité n°48</v>
      </c>
      <c r="B1778" s="209" t="s">
        <v>639</v>
      </c>
      <c r="C1778" s="209"/>
      <c r="D1778" s="210">
        <f>D1727*'Usages mobilité'!$BG51*(1+'Usages mobilité'!$BH51)^(D$1570-$D$1570)/1000</f>
        <v>0</v>
      </c>
      <c r="E1778" s="210">
        <f>E1727*'Usages mobilité'!$BG51*(1+'Usages mobilité'!$BH51)^(E$1570-$D$1570)/1000</f>
        <v>0</v>
      </c>
      <c r="F1778" s="210">
        <f>F1727*'Usages mobilité'!$BG51*(1+'Usages mobilité'!$BH51)^(F$1570-$D$1570)/1000</f>
        <v>0</v>
      </c>
      <c r="G1778" s="210">
        <f>G1727*'Usages mobilité'!$BG51*(1+'Usages mobilité'!$BH51)^(G$1570-$D$1570)/1000</f>
        <v>0</v>
      </c>
      <c r="H1778" s="210">
        <f>H1727*'Usages mobilité'!$BG51*(1+'Usages mobilité'!$BH51)^(H$1570-$D$1570)/1000</f>
        <v>0</v>
      </c>
      <c r="I1778" s="210">
        <f>I1727*'Usages mobilité'!$BG51*(1+'Usages mobilité'!$BH51)^(I$1570-$D$1570)/1000</f>
        <v>0</v>
      </c>
      <c r="J1778" s="210">
        <f>J1727*'Usages mobilité'!$BG51*(1+'Usages mobilité'!$BH51)^(J$1570-$D$1570)/1000</f>
        <v>0</v>
      </c>
      <c r="K1778" s="210">
        <f>K1727*'Usages mobilité'!$BG51*(1+'Usages mobilité'!$BH51)^(K$1570-$D$1570)/1000</f>
        <v>0</v>
      </c>
      <c r="L1778" s="210">
        <f>L1727*'Usages mobilité'!$BG51*(1+'Usages mobilité'!$BH51)^(L$1570-$D$1570)/1000</f>
        <v>0</v>
      </c>
      <c r="M1778" s="210">
        <f>M1727*'Usages mobilité'!$BG51*(1+'Usages mobilité'!$BH51)^(M$1570-$D$1570)/1000</f>
        <v>0</v>
      </c>
      <c r="N1778" s="210">
        <f>N1727*'Usages mobilité'!$BG51*(1+'Usages mobilité'!$BH51)^(N$1570-$D$1570)/1000</f>
        <v>0</v>
      </c>
      <c r="O1778" s="210">
        <f>O1727*'Usages mobilité'!$BG51*(1+'Usages mobilité'!$BH51)^(O$1570-$D$1570)/1000</f>
        <v>0</v>
      </c>
      <c r="P1778" s="210">
        <f>P1727*'Usages mobilité'!$BG51*(1+'Usages mobilité'!$BH51)^(P$1570-$D$1570)/1000</f>
        <v>0</v>
      </c>
      <c r="Q1778" s="210">
        <f>Q1727*'Usages mobilité'!$BG51*(1+'Usages mobilité'!$BH51)^(Q$1570-$D$1570)/1000</f>
        <v>0</v>
      </c>
      <c r="R1778" s="210">
        <f>R1727*'Usages mobilité'!$BG51*(1+'Usages mobilité'!$BH51)^(R$1570-$D$1570)/1000</f>
        <v>0</v>
      </c>
    </row>
    <row r="1779" spans="1:18" hidden="1" outlineLevel="2" x14ac:dyDescent="0.35">
      <c r="A1779" s="209" t="str">
        <f>'Usages mobilité'!A52</f>
        <v>Usage mobilité n°49</v>
      </c>
      <c r="B1779" s="209" t="s">
        <v>639</v>
      </c>
      <c r="C1779" s="209"/>
      <c r="D1779" s="210">
        <f>D1728*'Usages mobilité'!$BG52*(1+'Usages mobilité'!$BH52)^(D$1570-$D$1570)/1000</f>
        <v>0</v>
      </c>
      <c r="E1779" s="210">
        <f>E1728*'Usages mobilité'!$BG52*(1+'Usages mobilité'!$BH52)^(E$1570-$D$1570)/1000</f>
        <v>0</v>
      </c>
      <c r="F1779" s="210">
        <f>F1728*'Usages mobilité'!$BG52*(1+'Usages mobilité'!$BH52)^(F$1570-$D$1570)/1000</f>
        <v>0</v>
      </c>
      <c r="G1779" s="210">
        <f>G1728*'Usages mobilité'!$BG52*(1+'Usages mobilité'!$BH52)^(G$1570-$D$1570)/1000</f>
        <v>0</v>
      </c>
      <c r="H1779" s="210">
        <f>H1728*'Usages mobilité'!$BG52*(1+'Usages mobilité'!$BH52)^(H$1570-$D$1570)/1000</f>
        <v>0</v>
      </c>
      <c r="I1779" s="210">
        <f>I1728*'Usages mobilité'!$BG52*(1+'Usages mobilité'!$BH52)^(I$1570-$D$1570)/1000</f>
        <v>0</v>
      </c>
      <c r="J1779" s="210">
        <f>J1728*'Usages mobilité'!$BG52*(1+'Usages mobilité'!$BH52)^(J$1570-$D$1570)/1000</f>
        <v>0</v>
      </c>
      <c r="K1779" s="210">
        <f>K1728*'Usages mobilité'!$BG52*(1+'Usages mobilité'!$BH52)^(K$1570-$D$1570)/1000</f>
        <v>0</v>
      </c>
      <c r="L1779" s="210">
        <f>L1728*'Usages mobilité'!$BG52*(1+'Usages mobilité'!$BH52)^(L$1570-$D$1570)/1000</f>
        <v>0</v>
      </c>
      <c r="M1779" s="210">
        <f>M1728*'Usages mobilité'!$BG52*(1+'Usages mobilité'!$BH52)^(M$1570-$D$1570)/1000</f>
        <v>0</v>
      </c>
      <c r="N1779" s="210">
        <f>N1728*'Usages mobilité'!$BG52*(1+'Usages mobilité'!$BH52)^(N$1570-$D$1570)/1000</f>
        <v>0</v>
      </c>
      <c r="O1779" s="210">
        <f>O1728*'Usages mobilité'!$BG52*(1+'Usages mobilité'!$BH52)^(O$1570-$D$1570)/1000</f>
        <v>0</v>
      </c>
      <c r="P1779" s="210">
        <f>P1728*'Usages mobilité'!$BG52*(1+'Usages mobilité'!$BH52)^(P$1570-$D$1570)/1000</f>
        <v>0</v>
      </c>
      <c r="Q1779" s="210">
        <f>Q1728*'Usages mobilité'!$BG52*(1+'Usages mobilité'!$BH52)^(Q$1570-$D$1570)/1000</f>
        <v>0</v>
      </c>
      <c r="R1779" s="210">
        <f>R1728*'Usages mobilité'!$BG52*(1+'Usages mobilité'!$BH52)^(R$1570-$D$1570)/1000</f>
        <v>0</v>
      </c>
    </row>
    <row r="1780" spans="1:18" hidden="1" outlineLevel="2" x14ac:dyDescent="0.35">
      <c r="A1780" s="209" t="str">
        <f>'Usages mobilité'!A53</f>
        <v>Usage mobilité n°50</v>
      </c>
      <c r="B1780" s="209" t="s">
        <v>639</v>
      </c>
      <c r="C1780" s="209"/>
      <c r="D1780" s="210">
        <f>D1729*'Usages mobilité'!$BG53*(1+'Usages mobilité'!$BH53)^(D$1570-$D$1570)/1000</f>
        <v>0</v>
      </c>
      <c r="E1780" s="210">
        <f>E1729*'Usages mobilité'!$BG53*(1+'Usages mobilité'!$BH53)^(E$1570-$D$1570)/1000</f>
        <v>0</v>
      </c>
      <c r="F1780" s="210">
        <f>F1729*'Usages mobilité'!$BG53*(1+'Usages mobilité'!$BH53)^(F$1570-$D$1570)/1000</f>
        <v>0</v>
      </c>
      <c r="G1780" s="210">
        <f>G1729*'Usages mobilité'!$BG53*(1+'Usages mobilité'!$BH53)^(G$1570-$D$1570)/1000</f>
        <v>0</v>
      </c>
      <c r="H1780" s="210">
        <f>H1729*'Usages mobilité'!$BG53*(1+'Usages mobilité'!$BH53)^(H$1570-$D$1570)/1000</f>
        <v>0</v>
      </c>
      <c r="I1780" s="210">
        <f>I1729*'Usages mobilité'!$BG53*(1+'Usages mobilité'!$BH53)^(I$1570-$D$1570)/1000</f>
        <v>0</v>
      </c>
      <c r="J1780" s="210">
        <f>J1729*'Usages mobilité'!$BG53*(1+'Usages mobilité'!$BH53)^(J$1570-$D$1570)/1000</f>
        <v>0</v>
      </c>
      <c r="K1780" s="210">
        <f>K1729*'Usages mobilité'!$BG53*(1+'Usages mobilité'!$BH53)^(K$1570-$D$1570)/1000</f>
        <v>0</v>
      </c>
      <c r="L1780" s="210">
        <f>L1729*'Usages mobilité'!$BG53*(1+'Usages mobilité'!$BH53)^(L$1570-$D$1570)/1000</f>
        <v>0</v>
      </c>
      <c r="M1780" s="210">
        <f>M1729*'Usages mobilité'!$BG53*(1+'Usages mobilité'!$BH53)^(M$1570-$D$1570)/1000</f>
        <v>0</v>
      </c>
      <c r="N1780" s="210">
        <f>N1729*'Usages mobilité'!$BG53*(1+'Usages mobilité'!$BH53)^(N$1570-$D$1570)/1000</f>
        <v>0</v>
      </c>
      <c r="O1780" s="210">
        <f>O1729*'Usages mobilité'!$BG53*(1+'Usages mobilité'!$BH53)^(O$1570-$D$1570)/1000</f>
        <v>0</v>
      </c>
      <c r="P1780" s="210">
        <f>P1729*'Usages mobilité'!$BG53*(1+'Usages mobilité'!$BH53)^(P$1570-$D$1570)/1000</f>
        <v>0</v>
      </c>
      <c r="Q1780" s="210">
        <f>Q1729*'Usages mobilité'!$BG53*(1+'Usages mobilité'!$BH53)^(Q$1570-$D$1570)/1000</f>
        <v>0</v>
      </c>
      <c r="R1780" s="210">
        <f>R1729*'Usages mobilité'!$BG53*(1+'Usages mobilité'!$BH53)^(R$1570-$D$1570)/1000</f>
        <v>0</v>
      </c>
    </row>
    <row r="1781" spans="1:18" hidden="1" outlineLevel="1" collapsed="1" x14ac:dyDescent="0.35">
      <c r="A1781" s="209" t="s">
        <v>644</v>
      </c>
      <c r="B1781" s="209"/>
      <c r="C1781" s="209"/>
      <c r="D1781" s="210">
        <f t="shared" ref="D1781:R1781" si="151">SUM(D1731:D1780)</f>
        <v>0</v>
      </c>
      <c r="E1781" s="210">
        <f t="shared" si="151"/>
        <v>0</v>
      </c>
      <c r="F1781" s="210">
        <f t="shared" si="151"/>
        <v>0</v>
      </c>
      <c r="G1781" s="210">
        <f t="shared" si="151"/>
        <v>0</v>
      </c>
      <c r="H1781" s="210">
        <f t="shared" si="151"/>
        <v>0</v>
      </c>
      <c r="I1781" s="210">
        <f t="shared" si="151"/>
        <v>0</v>
      </c>
      <c r="J1781" s="210">
        <f t="shared" si="151"/>
        <v>0</v>
      </c>
      <c r="K1781" s="210">
        <f t="shared" si="151"/>
        <v>0</v>
      </c>
      <c r="L1781" s="210">
        <f t="shared" si="151"/>
        <v>0</v>
      </c>
      <c r="M1781" s="210">
        <f t="shared" si="151"/>
        <v>0</v>
      </c>
      <c r="N1781" s="210">
        <f t="shared" si="151"/>
        <v>0</v>
      </c>
      <c r="O1781" s="210">
        <f t="shared" si="151"/>
        <v>0</v>
      </c>
      <c r="P1781" s="210">
        <f t="shared" si="151"/>
        <v>0</v>
      </c>
      <c r="Q1781" s="210">
        <f t="shared" si="151"/>
        <v>0</v>
      </c>
      <c r="R1781" s="210">
        <f t="shared" si="151"/>
        <v>0</v>
      </c>
    </row>
    <row r="1782" spans="1:18" hidden="1" outlineLevel="1" x14ac:dyDescent="0.35">
      <c r="A1782" s="43" t="s">
        <v>645</v>
      </c>
      <c r="B1782" s="43"/>
      <c r="C1782" s="43"/>
      <c r="D1782" s="231"/>
      <c r="E1782" s="231"/>
      <c r="F1782" s="231"/>
      <c r="G1782" s="231"/>
      <c r="H1782" s="231"/>
      <c r="I1782" s="231"/>
      <c r="J1782" s="231"/>
      <c r="K1782" s="231"/>
      <c r="L1782" s="231"/>
      <c r="M1782" s="231"/>
      <c r="N1782" s="231"/>
      <c r="O1782" s="231"/>
      <c r="P1782" s="231"/>
      <c r="Q1782" s="231"/>
      <c r="R1782" s="231"/>
    </row>
    <row r="1783" spans="1:18" hidden="1" outlineLevel="1" x14ac:dyDescent="0.35">
      <c r="A1783" s="43" t="s">
        <v>646</v>
      </c>
      <c r="B1783" s="43"/>
      <c r="C1783" s="43"/>
      <c r="D1783" s="231"/>
      <c r="E1783" s="231"/>
      <c r="F1783" s="231"/>
      <c r="G1783" s="231"/>
      <c r="H1783" s="231"/>
      <c r="I1783" s="231"/>
      <c r="J1783" s="231"/>
      <c r="K1783" s="231"/>
      <c r="L1783" s="231"/>
      <c r="M1783" s="231"/>
      <c r="N1783" s="231"/>
      <c r="O1783" s="231"/>
      <c r="P1783" s="231"/>
      <c r="Q1783" s="231"/>
      <c r="R1783" s="231"/>
    </row>
    <row r="1784" spans="1:18" hidden="1" outlineLevel="1" x14ac:dyDescent="0.35">
      <c r="A1784" s="211" t="s">
        <v>647</v>
      </c>
      <c r="B1784" s="209"/>
      <c r="C1784" s="209"/>
      <c r="D1784" s="210">
        <f t="shared" ref="D1784:R1784" si="152">D1677+D1679+D1781+D1783</f>
        <v>0</v>
      </c>
      <c r="E1784" s="210">
        <f t="shared" si="152"/>
        <v>0</v>
      </c>
      <c r="F1784" s="210">
        <f t="shared" si="152"/>
        <v>0</v>
      </c>
      <c r="G1784" s="210">
        <f t="shared" si="152"/>
        <v>0</v>
      </c>
      <c r="H1784" s="210">
        <f t="shared" si="152"/>
        <v>0</v>
      </c>
      <c r="I1784" s="210">
        <f t="shared" si="152"/>
        <v>0</v>
      </c>
      <c r="J1784" s="210">
        <f t="shared" si="152"/>
        <v>0</v>
      </c>
      <c r="K1784" s="210">
        <f t="shared" si="152"/>
        <v>0</v>
      </c>
      <c r="L1784" s="210">
        <f t="shared" si="152"/>
        <v>0</v>
      </c>
      <c r="M1784" s="210">
        <f t="shared" si="152"/>
        <v>0</v>
      </c>
      <c r="N1784" s="210">
        <f t="shared" si="152"/>
        <v>0</v>
      </c>
      <c r="O1784" s="210">
        <f t="shared" si="152"/>
        <v>0</v>
      </c>
      <c r="P1784" s="210">
        <f t="shared" si="152"/>
        <v>0</v>
      </c>
      <c r="Q1784" s="210">
        <f t="shared" si="152"/>
        <v>0</v>
      </c>
      <c r="R1784" s="210">
        <f t="shared" si="152"/>
        <v>0</v>
      </c>
    </row>
    <row r="1785" spans="1:18" s="23" customFormat="1" hidden="1" outlineLevel="1" x14ac:dyDescent="0.35"/>
    <row r="1786" spans="1:18" hidden="1" outlineLevel="1" x14ac:dyDescent="0.35">
      <c r="A1786" s="273" t="s">
        <v>648</v>
      </c>
      <c r="B1786" s="212" t="s">
        <v>649</v>
      </c>
      <c r="C1786" s="43"/>
      <c r="D1786" s="231">
        <v>10000</v>
      </c>
      <c r="E1786" s="231">
        <v>10000</v>
      </c>
      <c r="F1786" s="231">
        <v>10000</v>
      </c>
      <c r="G1786" s="231"/>
      <c r="H1786" s="231"/>
      <c r="I1786" s="231"/>
      <c r="J1786" s="231"/>
      <c r="K1786" s="231"/>
      <c r="L1786" s="231"/>
      <c r="M1786" s="231"/>
      <c r="N1786" s="231"/>
      <c r="O1786" s="231"/>
      <c r="P1786" s="231"/>
      <c r="Q1786" s="231"/>
      <c r="R1786" s="231"/>
    </row>
    <row r="1787" spans="1:18" hidden="1" outlineLevel="1" x14ac:dyDescent="0.35">
      <c r="A1787" s="273"/>
      <c r="B1787" s="213" t="s">
        <v>650</v>
      </c>
      <c r="C1787" s="209"/>
      <c r="D1787" s="210">
        <f>IF(AND($B1566&lt;&gt;"",$B1567&lt;&gt;""),D1786*(VLOOKUP($B1566,Production!$G4:$P53,10)*(1+VLOOKUP($B1566,Production!$G4:$Q53,11))^(D1570-$D1570))/1000,0)</f>
        <v>0</v>
      </c>
      <c r="E1787" s="210">
        <f>IF(AND($B1566&lt;&gt;"",$B1567&lt;&gt;""),E1786*(VLOOKUP($B1566,Production!$G4:$P53,10)*(1+VLOOKUP($B1566,Production!$G4:$Q53,11))^(E1570-$D1570))/1000,0)</f>
        <v>0</v>
      </c>
      <c r="F1787" s="210">
        <f>IF(AND($B1566&lt;&gt;"",$B1567&lt;&gt;""),F1786*(VLOOKUP($B1566,Production!$G4:$P53,10)*(1+VLOOKUP($B1566,Production!$G4:$Q53,11))^(F1570-$D1570))/1000,0)</f>
        <v>0</v>
      </c>
      <c r="G1787" s="210">
        <f>IF(AND($B1566&lt;&gt;"",$B1567&lt;&gt;""),G1786*(VLOOKUP($B1566,Production!$G4:$P53,10)*(1+VLOOKUP($B1566,Production!$G4:$Q53,11))^(G1570-$D1570))/1000,0)</f>
        <v>0</v>
      </c>
      <c r="H1787" s="210">
        <f>IF(AND($B1566&lt;&gt;"",$B1567&lt;&gt;""),H1786*(VLOOKUP($B1566,Production!$G4:$P53,10)*(1+VLOOKUP($B1566,Production!$G4:$Q53,11))^(H1570-$D1570))/1000,0)</f>
        <v>0</v>
      </c>
      <c r="I1787" s="210">
        <f>IF(AND($B1566&lt;&gt;"",$B1567&lt;&gt;""),I1786*(VLOOKUP($B1566,Production!$G4:$P53,10)*(1+VLOOKUP($B1566,Production!$G4:$Q53,11))^(I1570-$D1570))/1000,0)</f>
        <v>0</v>
      </c>
      <c r="J1787" s="210">
        <f>IF(AND($B1566&lt;&gt;"",$B1567&lt;&gt;""),J1786*(VLOOKUP($B1566,Production!$G4:$P53,10)*(1+VLOOKUP($B1566,Production!$G4:$Q53,11))^(J1570-$D1570))/1000,0)</f>
        <v>0</v>
      </c>
      <c r="K1787" s="210">
        <f>IF(AND($B1566&lt;&gt;"",$B1567&lt;&gt;""),K1786*(VLOOKUP($B1566,Production!$G4:$P53,10)*(1+VLOOKUP($B1566,Production!$G4:$Q53,11))^(K1570-$D1570))/1000,0)</f>
        <v>0</v>
      </c>
      <c r="L1787" s="210">
        <f>IF(AND($B1566&lt;&gt;"",$B1567&lt;&gt;""),L1786*(VLOOKUP($B1566,Production!$G4:$P53,10)*(1+VLOOKUP($B1566,Production!$G4:$Q53,11))^(L1570-$D1570))/1000,0)</f>
        <v>0</v>
      </c>
      <c r="M1787" s="210">
        <f>IF(AND($B1566&lt;&gt;"",$B1567&lt;&gt;""),M1786*(VLOOKUP($B1566,Production!$G4:$P53,10)*(1+VLOOKUP($B1566,Production!$G4:$Q53,11))^(M1570-$D1570))/1000,0)</f>
        <v>0</v>
      </c>
      <c r="N1787" s="210">
        <f>IF(AND($B1566&lt;&gt;"",$B1567&lt;&gt;""),N1786*(VLOOKUP($B1566,Production!$G4:$P53,10)*(1+VLOOKUP($B1566,Production!$G4:$Q53,11))^(N1570-$D1570))/1000,0)</f>
        <v>0</v>
      </c>
      <c r="O1787" s="210">
        <f>IF(AND($B1566&lt;&gt;"",$B1567&lt;&gt;""),O1786*(VLOOKUP($B1566,Production!$G4:$P53,10)*(1+VLOOKUP($B1566,Production!$G4:$Q53,11))^(O1570-$D1570))/1000,0)</f>
        <v>0</v>
      </c>
      <c r="P1787" s="210">
        <f>IF(AND($B1566&lt;&gt;"",$B1567&lt;&gt;""),P1786*(VLOOKUP($B1566,Production!$G4:$P53,10)*(1+VLOOKUP($B1566,Production!$G4:$Q53,11))^(P1570-$D1570))/1000,0)</f>
        <v>0</v>
      </c>
      <c r="Q1787" s="210">
        <f>IF(AND($B1566&lt;&gt;"",$B1567&lt;&gt;""),Q1786*(VLOOKUP($B1566,Production!$G4:$P53,10)*(1+VLOOKUP($B1566,Production!$G4:$Q53,11))^(Q1570-$D1570))/1000,0)</f>
        <v>0</v>
      </c>
      <c r="R1787" s="210">
        <f>IF(AND($B1566&lt;&gt;"",$B1567&lt;&gt;""),R1786*(VLOOKUP($B1566,Production!$G4:$P53,10)*(1+VLOOKUP($B1566,Production!$G4:$Q53,11))^(R1570-$D1570))/1000,0)</f>
        <v>0</v>
      </c>
    </row>
    <row r="1788" spans="1:18" hidden="1" outlineLevel="1" x14ac:dyDescent="0.35">
      <c r="A1788" s="273" t="s">
        <v>651</v>
      </c>
      <c r="B1788" s="212" t="s">
        <v>652</v>
      </c>
      <c r="C1788" s="43"/>
      <c r="D1788" s="231"/>
      <c r="E1788" s="231"/>
      <c r="F1788" s="231"/>
      <c r="G1788" s="231"/>
      <c r="H1788" s="231"/>
      <c r="I1788" s="231"/>
      <c r="J1788" s="231"/>
      <c r="K1788" s="231"/>
      <c r="L1788" s="231"/>
      <c r="M1788" s="231"/>
      <c r="N1788" s="231"/>
      <c r="O1788" s="231"/>
      <c r="P1788" s="231"/>
      <c r="Q1788" s="231"/>
      <c r="R1788" s="231"/>
    </row>
    <row r="1789" spans="1:18" hidden="1" outlineLevel="1" x14ac:dyDescent="0.35">
      <c r="A1789" s="273"/>
      <c r="B1789" s="213" t="s">
        <v>650</v>
      </c>
      <c r="C1789" s="209"/>
      <c r="D1789" s="210">
        <f>IF($B1566&lt;&gt;"",D1788*(VLOOKUP($B1566,Production!$G4:$R53,12)*(1+VLOOKUP($B1566,Production!$G4:$S53,13))^(D1570-$D1570))/1000,0)</f>
        <v>0</v>
      </c>
      <c r="E1789" s="210">
        <f>IF($B1566&lt;&gt;"",E1788*(VLOOKUP($B1566,Production!$G4:$R53,12)*(1+VLOOKUP($B1566,Production!$G4:$S53,13))^(E1570-$D1570))/1000,0)</f>
        <v>0</v>
      </c>
      <c r="F1789" s="210">
        <f>IF($B1566&lt;&gt;"",F1788*(VLOOKUP($B1566,Production!$G4:$R53,12)*(1+VLOOKUP($B1566,Production!$G4:$S53,13))^(F1570-$D1570))/1000,0)</f>
        <v>0</v>
      </c>
      <c r="G1789" s="210">
        <f>IF($B1566&lt;&gt;"",G1788*(VLOOKUP($B1566,Production!$G4:$R53,12)*(1+VLOOKUP($B1566,Production!$G4:$S53,13))^(G1570-$D1570))/1000,0)</f>
        <v>0</v>
      </c>
      <c r="H1789" s="210">
        <f>IF($B1566&lt;&gt;"",H1788*(VLOOKUP($B1566,Production!$G4:$R53,12)*(1+VLOOKUP($B1566,Production!$G4:$S53,13))^(H1570-$D1570))/1000,0)</f>
        <v>0</v>
      </c>
      <c r="I1789" s="210">
        <f>IF($B1566&lt;&gt;"",I1788*(VLOOKUP($B1566,Production!$G4:$R53,12)*(1+VLOOKUP($B1566,Production!$G4:$S53,13))^(I1570-$D1570))/1000,0)</f>
        <v>0</v>
      </c>
      <c r="J1789" s="210">
        <f>IF($B1566&lt;&gt;"",J1788*(VLOOKUP($B1566,Production!$G4:$R53,12)*(1+VLOOKUP($B1566,Production!$G4:$S53,13))^(J1570-$D1570))/1000,0)</f>
        <v>0</v>
      </c>
      <c r="K1789" s="210">
        <f>IF($B1566&lt;&gt;"",K1788*(VLOOKUP($B1566,Production!$G4:$R53,12)*(1+VLOOKUP($B1566,Production!$G4:$S53,13))^(K1570-$D1570))/1000,0)</f>
        <v>0</v>
      </c>
      <c r="L1789" s="210">
        <f>IF($B1566&lt;&gt;"",L1788*(VLOOKUP($B1566,Production!$G4:$R53,12)*(1+VLOOKUP($B1566,Production!$G4:$S53,13))^(L1570-$D1570))/1000,0)</f>
        <v>0</v>
      </c>
      <c r="M1789" s="210">
        <f>IF($B1566&lt;&gt;"",M1788*(VLOOKUP($B1566,Production!$G4:$R53,12)*(1+VLOOKUP($B1566,Production!$G4:$S53,13))^(M1570-$D1570))/1000,0)</f>
        <v>0</v>
      </c>
      <c r="N1789" s="210">
        <f>IF($B1566&lt;&gt;"",N1788*(VLOOKUP($B1566,Production!$G4:$R53,12)*(1+VLOOKUP($B1566,Production!$G4:$S53,13))^(N1570-$D1570))/1000,0)</f>
        <v>0</v>
      </c>
      <c r="O1789" s="210">
        <f>IF($B1566&lt;&gt;"",O1788*(VLOOKUP($B1566,Production!$G4:$R53,12)*(1+VLOOKUP($B1566,Production!$G4:$S53,13))^(O1570-$D1570))/1000,0)</f>
        <v>0</v>
      </c>
      <c r="P1789" s="210">
        <f>IF($B1566&lt;&gt;"",P1788*(VLOOKUP($B1566,Production!$G4:$R53,12)*(1+VLOOKUP($B1566,Production!$G4:$S53,13))^(P1570-$D1570))/1000,0)</f>
        <v>0</v>
      </c>
      <c r="Q1789" s="210">
        <f>IF($B1566&lt;&gt;"",Q1788*(VLOOKUP($B1566,Production!$G4:$R53,12)*(1+VLOOKUP($B1566,Production!$G4:$S53,13))^(Q1570-$D1570))/1000,0)</f>
        <v>0</v>
      </c>
      <c r="R1789" s="210">
        <f>IF($B1566&lt;&gt;"",R1788*(VLOOKUP($B1566,Production!$G4:$R53,12)*(1+VLOOKUP($B1566,Production!$G4:$S53,13))^(R1570-$D1570))/1000,0)</f>
        <v>0</v>
      </c>
    </row>
    <row r="1790" spans="1:18" hidden="1" outlineLevel="1" x14ac:dyDescent="0.35">
      <c r="A1790" s="212" t="s">
        <v>653</v>
      </c>
      <c r="B1790" s="212"/>
      <c r="C1790" s="43"/>
      <c r="D1790" s="231"/>
      <c r="E1790" s="231"/>
      <c r="F1790" s="231"/>
      <c r="G1790" s="231"/>
      <c r="H1790" s="231"/>
      <c r="I1790" s="231"/>
      <c r="J1790" s="231"/>
      <c r="K1790" s="231"/>
      <c r="L1790" s="231"/>
      <c r="M1790" s="231"/>
      <c r="N1790" s="231"/>
      <c r="O1790" s="231"/>
      <c r="P1790" s="231"/>
      <c r="Q1790" s="231"/>
      <c r="R1790" s="231"/>
    </row>
    <row r="1791" spans="1:18" hidden="1" outlineLevel="1" x14ac:dyDescent="0.35">
      <c r="A1791" s="212" t="s">
        <v>654</v>
      </c>
      <c r="B1791" s="212"/>
      <c r="C1791" s="43"/>
      <c r="D1791" s="231"/>
      <c r="E1791" s="231"/>
      <c r="F1791" s="231"/>
      <c r="G1791" s="231"/>
      <c r="H1791" s="231"/>
      <c r="I1791" s="231"/>
      <c r="J1791" s="231"/>
      <c r="K1791" s="231"/>
      <c r="L1791" s="231"/>
      <c r="M1791" s="231"/>
      <c r="N1791" s="231"/>
      <c r="O1791" s="231"/>
      <c r="P1791" s="231"/>
      <c r="Q1791" s="231"/>
      <c r="R1791" s="231"/>
    </row>
    <row r="1792" spans="1:18" hidden="1" outlineLevel="1" x14ac:dyDescent="0.35">
      <c r="A1792" s="211" t="s">
        <v>655</v>
      </c>
      <c r="B1792" s="209"/>
      <c r="C1792" s="209"/>
      <c r="D1792" s="210">
        <f t="shared" ref="D1792:R1792" si="153">D1787+D1789+D1790+D1791</f>
        <v>0</v>
      </c>
      <c r="E1792" s="210">
        <f t="shared" si="153"/>
        <v>0</v>
      </c>
      <c r="F1792" s="210">
        <f t="shared" si="153"/>
        <v>0</v>
      </c>
      <c r="G1792" s="210">
        <f t="shared" si="153"/>
        <v>0</v>
      </c>
      <c r="H1792" s="210">
        <f t="shared" si="153"/>
        <v>0</v>
      </c>
      <c r="I1792" s="210">
        <f t="shared" si="153"/>
        <v>0</v>
      </c>
      <c r="J1792" s="210">
        <f t="shared" si="153"/>
        <v>0</v>
      </c>
      <c r="K1792" s="210">
        <f t="shared" si="153"/>
        <v>0</v>
      </c>
      <c r="L1792" s="210">
        <f t="shared" si="153"/>
        <v>0</v>
      </c>
      <c r="M1792" s="210">
        <f t="shared" si="153"/>
        <v>0</v>
      </c>
      <c r="N1792" s="210">
        <f t="shared" si="153"/>
        <v>0</v>
      </c>
      <c r="O1792" s="210">
        <f t="shared" si="153"/>
        <v>0</v>
      </c>
      <c r="P1792" s="210">
        <f t="shared" si="153"/>
        <v>0</v>
      </c>
      <c r="Q1792" s="210">
        <f t="shared" si="153"/>
        <v>0</v>
      </c>
      <c r="R1792" s="210">
        <f t="shared" si="153"/>
        <v>0</v>
      </c>
    </row>
    <row r="1793" spans="1:18" s="23" customFormat="1" hidden="1" outlineLevel="1" x14ac:dyDescent="0.35"/>
    <row r="1794" spans="1:18" hidden="1" outlineLevel="1" x14ac:dyDescent="0.35">
      <c r="A1794" s="209" t="s">
        <v>656</v>
      </c>
      <c r="B1794" s="209"/>
      <c r="C1794" s="209"/>
      <c r="D1794" s="210">
        <f t="shared" ref="D1794:R1794" si="154">D1784-D1792</f>
        <v>0</v>
      </c>
      <c r="E1794" s="210">
        <f t="shared" si="154"/>
        <v>0</v>
      </c>
      <c r="F1794" s="210">
        <f t="shared" si="154"/>
        <v>0</v>
      </c>
      <c r="G1794" s="210">
        <f t="shared" si="154"/>
        <v>0</v>
      </c>
      <c r="H1794" s="210">
        <f t="shared" si="154"/>
        <v>0</v>
      </c>
      <c r="I1794" s="210">
        <f t="shared" si="154"/>
        <v>0</v>
      </c>
      <c r="J1794" s="210">
        <f t="shared" si="154"/>
        <v>0</v>
      </c>
      <c r="K1794" s="210">
        <f t="shared" si="154"/>
        <v>0</v>
      </c>
      <c r="L1794" s="210">
        <f t="shared" si="154"/>
        <v>0</v>
      </c>
      <c r="M1794" s="210">
        <f t="shared" si="154"/>
        <v>0</v>
      </c>
      <c r="N1794" s="210">
        <f t="shared" si="154"/>
        <v>0</v>
      </c>
      <c r="O1794" s="210">
        <f t="shared" si="154"/>
        <v>0</v>
      </c>
      <c r="P1794" s="210">
        <f t="shared" si="154"/>
        <v>0</v>
      </c>
      <c r="Q1794" s="210">
        <f t="shared" si="154"/>
        <v>0</v>
      </c>
      <c r="R1794" s="210">
        <f t="shared" si="154"/>
        <v>0</v>
      </c>
    </row>
    <row r="1795" spans="1:18" hidden="1" outlineLevel="1" x14ac:dyDescent="0.35"/>
    <row r="1796" spans="1:18" hidden="1" outlineLevel="1" x14ac:dyDescent="0.35">
      <c r="A1796" s="43" t="s">
        <v>657</v>
      </c>
      <c r="B1796" s="43"/>
      <c r="C1796" s="43"/>
      <c r="D1796" s="231"/>
      <c r="E1796" s="231"/>
      <c r="F1796" s="231"/>
      <c r="G1796" s="231"/>
      <c r="H1796" s="231"/>
      <c r="I1796" s="231"/>
      <c r="J1796" s="231"/>
      <c r="K1796" s="231"/>
      <c r="L1796" s="231"/>
      <c r="M1796" s="231"/>
      <c r="N1796" s="231"/>
      <c r="O1796" s="231"/>
      <c r="P1796" s="231"/>
      <c r="Q1796" s="231"/>
      <c r="R1796" s="231"/>
    </row>
    <row r="1797" spans="1:18" hidden="1" outlineLevel="1" x14ac:dyDescent="0.35"/>
    <row r="1798" spans="1:18" hidden="1" outlineLevel="1" x14ac:dyDescent="0.35">
      <c r="A1798" s="209" t="s">
        <v>658</v>
      </c>
      <c r="B1798" s="209"/>
      <c r="C1798" s="209"/>
      <c r="D1798" s="210">
        <f t="shared" ref="D1798:R1798" si="155">D1794-D1796</f>
        <v>0</v>
      </c>
      <c r="E1798" s="210">
        <f t="shared" si="155"/>
        <v>0</v>
      </c>
      <c r="F1798" s="210">
        <f t="shared" si="155"/>
        <v>0</v>
      </c>
      <c r="G1798" s="210">
        <f t="shared" si="155"/>
        <v>0</v>
      </c>
      <c r="H1798" s="210">
        <f t="shared" si="155"/>
        <v>0</v>
      </c>
      <c r="I1798" s="210">
        <f t="shared" si="155"/>
        <v>0</v>
      </c>
      <c r="J1798" s="210">
        <f t="shared" si="155"/>
        <v>0</v>
      </c>
      <c r="K1798" s="210">
        <f t="shared" si="155"/>
        <v>0</v>
      </c>
      <c r="L1798" s="210">
        <f t="shared" si="155"/>
        <v>0</v>
      </c>
      <c r="M1798" s="210">
        <f t="shared" si="155"/>
        <v>0</v>
      </c>
      <c r="N1798" s="210">
        <f t="shared" si="155"/>
        <v>0</v>
      </c>
      <c r="O1798" s="210">
        <f t="shared" si="155"/>
        <v>0</v>
      </c>
      <c r="P1798" s="210">
        <f t="shared" si="155"/>
        <v>0</v>
      </c>
      <c r="Q1798" s="210">
        <f t="shared" si="155"/>
        <v>0</v>
      </c>
      <c r="R1798" s="210">
        <f t="shared" si="155"/>
        <v>0</v>
      </c>
    </row>
    <row r="1799" spans="1:18" hidden="1" outlineLevel="1" x14ac:dyDescent="0.35">
      <c r="A1799" s="209" t="s">
        <v>659</v>
      </c>
      <c r="B1799" s="209"/>
      <c r="C1799" s="209"/>
      <c r="D1799" s="210">
        <f t="shared" ref="D1799:R1799" si="156">$B1568*D1798</f>
        <v>0</v>
      </c>
      <c r="E1799" s="210">
        <f t="shared" si="156"/>
        <v>0</v>
      </c>
      <c r="F1799" s="210">
        <f t="shared" si="156"/>
        <v>0</v>
      </c>
      <c r="G1799" s="210">
        <f t="shared" si="156"/>
        <v>0</v>
      </c>
      <c r="H1799" s="210">
        <f t="shared" si="156"/>
        <v>0</v>
      </c>
      <c r="I1799" s="210">
        <f t="shared" si="156"/>
        <v>0</v>
      </c>
      <c r="J1799" s="210">
        <f t="shared" si="156"/>
        <v>0</v>
      </c>
      <c r="K1799" s="210">
        <f t="shared" si="156"/>
        <v>0</v>
      </c>
      <c r="L1799" s="210">
        <f t="shared" si="156"/>
        <v>0</v>
      </c>
      <c r="M1799" s="210">
        <f t="shared" si="156"/>
        <v>0</v>
      </c>
      <c r="N1799" s="210">
        <f t="shared" si="156"/>
        <v>0</v>
      </c>
      <c r="O1799" s="210">
        <f t="shared" si="156"/>
        <v>0</v>
      </c>
      <c r="P1799" s="210">
        <f t="shared" si="156"/>
        <v>0</v>
      </c>
      <c r="Q1799" s="210">
        <f t="shared" si="156"/>
        <v>0</v>
      </c>
      <c r="R1799" s="210">
        <f t="shared" si="156"/>
        <v>0</v>
      </c>
    </row>
    <row r="1800" spans="1:18" hidden="1" outlineLevel="1" x14ac:dyDescent="0.35"/>
    <row r="1801" spans="1:18" hidden="1" outlineLevel="1" x14ac:dyDescent="0.35">
      <c r="A1801" s="211" t="s">
        <v>660</v>
      </c>
      <c r="B1801" s="209"/>
      <c r="C1801" s="209"/>
      <c r="D1801" s="210">
        <f t="shared" ref="D1801:R1801" si="157">D1798-D1799</f>
        <v>0</v>
      </c>
      <c r="E1801" s="210">
        <f t="shared" si="157"/>
        <v>0</v>
      </c>
      <c r="F1801" s="210">
        <f t="shared" si="157"/>
        <v>0</v>
      </c>
      <c r="G1801" s="210">
        <f t="shared" si="157"/>
        <v>0</v>
      </c>
      <c r="H1801" s="210">
        <f t="shared" si="157"/>
        <v>0</v>
      </c>
      <c r="I1801" s="210">
        <f t="shared" si="157"/>
        <v>0</v>
      </c>
      <c r="J1801" s="210">
        <f t="shared" si="157"/>
        <v>0</v>
      </c>
      <c r="K1801" s="210">
        <f t="shared" si="157"/>
        <v>0</v>
      </c>
      <c r="L1801" s="210">
        <f t="shared" si="157"/>
        <v>0</v>
      </c>
      <c r="M1801" s="210">
        <f t="shared" si="157"/>
        <v>0</v>
      </c>
      <c r="N1801" s="210">
        <f t="shared" si="157"/>
        <v>0</v>
      </c>
      <c r="O1801" s="210">
        <f t="shared" si="157"/>
        <v>0</v>
      </c>
      <c r="P1801" s="210">
        <f t="shared" si="157"/>
        <v>0</v>
      </c>
      <c r="Q1801" s="210">
        <f t="shared" si="157"/>
        <v>0</v>
      </c>
      <c r="R1801" s="210">
        <f t="shared" si="157"/>
        <v>0</v>
      </c>
    </row>
    <row r="1802" spans="1:18" hidden="1" outlineLevel="1" x14ac:dyDescent="0.35"/>
    <row r="1803" spans="1:18" hidden="1" outlineLevel="1" x14ac:dyDescent="0.35">
      <c r="A1803" s="211" t="s">
        <v>661</v>
      </c>
      <c r="B1803" s="209"/>
      <c r="C1803" s="209"/>
      <c r="D1803" s="214" t="e">
        <f>IRR(D1801:R1801)</f>
        <v>#NUM!</v>
      </c>
    </row>
    <row r="1804" spans="1:18" collapsed="1" x14ac:dyDescent="0.35"/>
    <row r="1806" spans="1:18" s="156" customFormat="1" x14ac:dyDescent="0.35">
      <c r="A1806" s="156" t="s">
        <v>673</v>
      </c>
    </row>
    <row r="1807" spans="1:18" hidden="1" outlineLevel="1" x14ac:dyDescent="0.35"/>
    <row r="1808" spans="1:18" hidden="1" outlineLevel="1" x14ac:dyDescent="0.35">
      <c r="A1808" s="204" t="s">
        <v>596</v>
      </c>
      <c r="B1808" s="195"/>
    </row>
    <row r="1809" spans="1:18" ht="15" hidden="1" outlineLevel="1" thickBot="1" x14ac:dyDescent="0.4">
      <c r="A1809" s="206" t="s">
        <v>632</v>
      </c>
      <c r="B1809" s="230"/>
    </row>
    <row r="1810" spans="1:18" hidden="1" outlineLevel="1" x14ac:dyDescent="0.35"/>
    <row r="1811" spans="1:18" hidden="1" outlineLevel="1" x14ac:dyDescent="0.35">
      <c r="A1811" s="43" t="s">
        <v>633</v>
      </c>
      <c r="B1811" s="43"/>
      <c r="C1811" s="210">
        <v>0</v>
      </c>
      <c r="D1811" s="210">
        <v>1</v>
      </c>
      <c r="E1811" s="210">
        <v>2</v>
      </c>
      <c r="F1811" s="210">
        <v>3</v>
      </c>
      <c r="G1811" s="210">
        <v>4</v>
      </c>
      <c r="H1811" s="210">
        <v>5</v>
      </c>
      <c r="I1811" s="210">
        <v>6</v>
      </c>
      <c r="J1811" s="210">
        <v>7</v>
      </c>
      <c r="K1811" s="210">
        <v>8</v>
      </c>
      <c r="L1811" s="210">
        <v>9</v>
      </c>
      <c r="M1811" s="210">
        <v>10</v>
      </c>
      <c r="N1811" s="210">
        <v>11</v>
      </c>
      <c r="O1811" s="210">
        <v>12</v>
      </c>
      <c r="P1811" s="210">
        <v>13</v>
      </c>
      <c r="Q1811" s="210">
        <v>14</v>
      </c>
      <c r="R1811" s="210">
        <v>15</v>
      </c>
    </row>
    <row r="1812" spans="1:18" hidden="1" outlineLevel="1" x14ac:dyDescent="0.35"/>
    <row r="1813" spans="1:18" hidden="1" outlineLevel="1" x14ac:dyDescent="0.35">
      <c r="A1813" s="43" t="s">
        <v>634</v>
      </c>
      <c r="B1813" s="43"/>
      <c r="C1813" s="231"/>
      <c r="D1813" s="231"/>
      <c r="E1813" s="231"/>
      <c r="F1813" s="231"/>
      <c r="G1813" s="231"/>
      <c r="H1813" s="231"/>
      <c r="I1813" s="231"/>
      <c r="J1813" s="231"/>
      <c r="K1813" s="231"/>
      <c r="L1813" s="231"/>
      <c r="M1813" s="231"/>
      <c r="N1813" s="231"/>
      <c r="O1813" s="231"/>
      <c r="P1813" s="231"/>
      <c r="Q1813" s="231"/>
      <c r="R1813" s="231"/>
    </row>
    <row r="1814" spans="1:18" hidden="1" outlineLevel="1" x14ac:dyDescent="0.35">
      <c r="A1814" s="43" t="s">
        <v>635</v>
      </c>
      <c r="B1814" s="43"/>
      <c r="C1814" s="231"/>
      <c r="D1814" s="231"/>
      <c r="E1814" s="231"/>
      <c r="F1814" s="231"/>
      <c r="G1814" s="231"/>
      <c r="H1814" s="231"/>
      <c r="I1814" s="231"/>
      <c r="J1814" s="231"/>
      <c r="K1814" s="231"/>
      <c r="L1814" s="231"/>
      <c r="M1814" s="231"/>
      <c r="N1814" s="231"/>
      <c r="O1814" s="231"/>
      <c r="P1814" s="231"/>
      <c r="Q1814" s="231"/>
      <c r="R1814" s="231"/>
    </row>
    <row r="1815" spans="1:18" hidden="1" outlineLevel="1" x14ac:dyDescent="0.35">
      <c r="A1815" s="43" t="s">
        <v>636</v>
      </c>
      <c r="B1815" s="43"/>
      <c r="C1815" s="231"/>
      <c r="D1815" s="231"/>
      <c r="E1815" s="231"/>
      <c r="F1815" s="231"/>
      <c r="G1815" s="231"/>
      <c r="H1815" s="231"/>
      <c r="I1815" s="231"/>
      <c r="J1815" s="231"/>
      <c r="K1815" s="231"/>
      <c r="L1815" s="231"/>
      <c r="M1815" s="231"/>
      <c r="N1815" s="231"/>
      <c r="O1815" s="231"/>
      <c r="P1815" s="231"/>
      <c r="Q1815" s="231"/>
      <c r="R1815" s="231"/>
    </row>
    <row r="1816" spans="1:18" hidden="1" outlineLevel="1" x14ac:dyDescent="0.35"/>
    <row r="1817" spans="1:18" hidden="1" outlineLevel="2" x14ac:dyDescent="0.35">
      <c r="A1817" s="209" t="str">
        <f>'Usages industrie'!A4</f>
        <v>Usage industriel n°1</v>
      </c>
      <c r="B1817" s="209" t="s">
        <v>637</v>
      </c>
      <c r="C1817" s="209"/>
      <c r="D1817" s="210">
        <f>IF(B$1808&lt;&gt;"",IF(B$1808='Usages industrie'!$K4,'Usages industrie'!J4,0),0)</f>
        <v>0</v>
      </c>
      <c r="E1817" s="210">
        <f t="shared" ref="E1817:R1826" si="158">$D1817</f>
        <v>0</v>
      </c>
      <c r="F1817" s="210">
        <f t="shared" si="158"/>
        <v>0</v>
      </c>
      <c r="G1817" s="210">
        <f t="shared" si="158"/>
        <v>0</v>
      </c>
      <c r="H1817" s="210">
        <f t="shared" si="158"/>
        <v>0</v>
      </c>
      <c r="I1817" s="210">
        <f t="shared" si="158"/>
        <v>0</v>
      </c>
      <c r="J1817" s="210">
        <f t="shared" si="158"/>
        <v>0</v>
      </c>
      <c r="K1817" s="210">
        <f t="shared" si="158"/>
        <v>0</v>
      </c>
      <c r="L1817" s="210">
        <f t="shared" si="158"/>
        <v>0</v>
      </c>
      <c r="M1817" s="210">
        <f t="shared" si="158"/>
        <v>0</v>
      </c>
      <c r="N1817" s="210">
        <f t="shared" si="158"/>
        <v>0</v>
      </c>
      <c r="O1817" s="210">
        <f t="shared" si="158"/>
        <v>0</v>
      </c>
      <c r="P1817" s="210">
        <f t="shared" si="158"/>
        <v>0</v>
      </c>
      <c r="Q1817" s="210">
        <f t="shared" si="158"/>
        <v>0</v>
      </c>
      <c r="R1817" s="210">
        <f t="shared" si="158"/>
        <v>0</v>
      </c>
    </row>
    <row r="1818" spans="1:18" hidden="1" outlineLevel="2" x14ac:dyDescent="0.35">
      <c r="A1818" s="209" t="str">
        <f>'Usages industrie'!A5</f>
        <v>Usage industriel n°2</v>
      </c>
      <c r="B1818" s="209" t="s">
        <v>637</v>
      </c>
      <c r="C1818" s="209"/>
      <c r="D1818" s="210">
        <f>IF(B$1808&lt;&gt;"",IF(B$1808='Usages industrie'!$K5,'Usages industrie'!J5,0),0)</f>
        <v>0</v>
      </c>
      <c r="E1818" s="210">
        <f t="shared" si="158"/>
        <v>0</v>
      </c>
      <c r="F1818" s="210">
        <f t="shared" si="158"/>
        <v>0</v>
      </c>
      <c r="G1818" s="210">
        <f t="shared" si="158"/>
        <v>0</v>
      </c>
      <c r="H1818" s="210">
        <f t="shared" si="158"/>
        <v>0</v>
      </c>
      <c r="I1818" s="210">
        <f t="shared" si="158"/>
        <v>0</v>
      </c>
      <c r="J1818" s="210">
        <f t="shared" si="158"/>
        <v>0</v>
      </c>
      <c r="K1818" s="210">
        <f t="shared" si="158"/>
        <v>0</v>
      </c>
      <c r="L1818" s="210">
        <f t="shared" si="158"/>
        <v>0</v>
      </c>
      <c r="M1818" s="210">
        <f t="shared" si="158"/>
        <v>0</v>
      </c>
      <c r="N1818" s="210">
        <f t="shared" si="158"/>
        <v>0</v>
      </c>
      <c r="O1818" s="210">
        <f t="shared" si="158"/>
        <v>0</v>
      </c>
      <c r="P1818" s="210">
        <f t="shared" si="158"/>
        <v>0</v>
      </c>
      <c r="Q1818" s="210">
        <f t="shared" si="158"/>
        <v>0</v>
      </c>
      <c r="R1818" s="210">
        <f t="shared" si="158"/>
        <v>0</v>
      </c>
    </row>
    <row r="1819" spans="1:18" hidden="1" outlineLevel="2" x14ac:dyDescent="0.35">
      <c r="A1819" s="209" t="str">
        <f>'Usages industrie'!A6</f>
        <v>Usage industriel n°3</v>
      </c>
      <c r="B1819" s="209" t="s">
        <v>637</v>
      </c>
      <c r="C1819" s="209"/>
      <c r="D1819" s="210">
        <f>IF(B$1808&lt;&gt;"",IF(B$1808='Usages industrie'!$K6,'Usages industrie'!J6,0),0)</f>
        <v>0</v>
      </c>
      <c r="E1819" s="210">
        <f t="shared" si="158"/>
        <v>0</v>
      </c>
      <c r="F1819" s="210">
        <f t="shared" si="158"/>
        <v>0</v>
      </c>
      <c r="G1819" s="210">
        <f t="shared" si="158"/>
        <v>0</v>
      </c>
      <c r="H1819" s="210">
        <f t="shared" si="158"/>
        <v>0</v>
      </c>
      <c r="I1819" s="210">
        <f t="shared" si="158"/>
        <v>0</v>
      </c>
      <c r="J1819" s="210">
        <f t="shared" si="158"/>
        <v>0</v>
      </c>
      <c r="K1819" s="210">
        <f t="shared" si="158"/>
        <v>0</v>
      </c>
      <c r="L1819" s="210">
        <f t="shared" si="158"/>
        <v>0</v>
      </c>
      <c r="M1819" s="210">
        <f t="shared" si="158"/>
        <v>0</v>
      </c>
      <c r="N1819" s="210">
        <f t="shared" si="158"/>
        <v>0</v>
      </c>
      <c r="O1819" s="210">
        <f t="shared" si="158"/>
        <v>0</v>
      </c>
      <c r="P1819" s="210">
        <f t="shared" si="158"/>
        <v>0</v>
      </c>
      <c r="Q1819" s="210">
        <f t="shared" si="158"/>
        <v>0</v>
      </c>
      <c r="R1819" s="210">
        <f t="shared" si="158"/>
        <v>0</v>
      </c>
    </row>
    <row r="1820" spans="1:18" hidden="1" outlineLevel="2" x14ac:dyDescent="0.35">
      <c r="A1820" s="209" t="str">
        <f>'Usages industrie'!A7</f>
        <v>Usage industriel n°4</v>
      </c>
      <c r="B1820" s="209" t="s">
        <v>637</v>
      </c>
      <c r="C1820" s="209"/>
      <c r="D1820" s="210">
        <f>IF(B$1808&lt;&gt;"",IF(B$1808='Usages industrie'!$K7,'Usages industrie'!J7,0),0)</f>
        <v>0</v>
      </c>
      <c r="E1820" s="210">
        <f t="shared" si="158"/>
        <v>0</v>
      </c>
      <c r="F1820" s="210">
        <f t="shared" si="158"/>
        <v>0</v>
      </c>
      <c r="G1820" s="210">
        <f t="shared" si="158"/>
        <v>0</v>
      </c>
      <c r="H1820" s="210">
        <f t="shared" si="158"/>
        <v>0</v>
      </c>
      <c r="I1820" s="210">
        <f t="shared" si="158"/>
        <v>0</v>
      </c>
      <c r="J1820" s="210">
        <f t="shared" si="158"/>
        <v>0</v>
      </c>
      <c r="K1820" s="210">
        <f t="shared" si="158"/>
        <v>0</v>
      </c>
      <c r="L1820" s="210">
        <f t="shared" si="158"/>
        <v>0</v>
      </c>
      <c r="M1820" s="210">
        <f t="shared" si="158"/>
        <v>0</v>
      </c>
      <c r="N1820" s="210">
        <f t="shared" si="158"/>
        <v>0</v>
      </c>
      <c r="O1820" s="210">
        <f t="shared" si="158"/>
        <v>0</v>
      </c>
      <c r="P1820" s="210">
        <f t="shared" si="158"/>
        <v>0</v>
      </c>
      <c r="Q1820" s="210">
        <f t="shared" si="158"/>
        <v>0</v>
      </c>
      <c r="R1820" s="210">
        <f t="shared" si="158"/>
        <v>0</v>
      </c>
    </row>
    <row r="1821" spans="1:18" hidden="1" outlineLevel="2" x14ac:dyDescent="0.35">
      <c r="A1821" s="209" t="str">
        <f>'Usages industrie'!A8</f>
        <v>Usage industriel n°5</v>
      </c>
      <c r="B1821" s="209" t="s">
        <v>637</v>
      </c>
      <c r="C1821" s="209"/>
      <c r="D1821" s="210">
        <f>IF(B$1808&lt;&gt;"",IF(B$1808='Usages industrie'!$K8,'Usages industrie'!J8,0),0)</f>
        <v>0</v>
      </c>
      <c r="E1821" s="210">
        <f t="shared" si="158"/>
        <v>0</v>
      </c>
      <c r="F1821" s="210">
        <f t="shared" si="158"/>
        <v>0</v>
      </c>
      <c r="G1821" s="210">
        <f t="shared" si="158"/>
        <v>0</v>
      </c>
      <c r="H1821" s="210">
        <f t="shared" si="158"/>
        <v>0</v>
      </c>
      <c r="I1821" s="210">
        <f t="shared" si="158"/>
        <v>0</v>
      </c>
      <c r="J1821" s="210">
        <f t="shared" si="158"/>
        <v>0</v>
      </c>
      <c r="K1821" s="210">
        <f t="shared" si="158"/>
        <v>0</v>
      </c>
      <c r="L1821" s="210">
        <f t="shared" si="158"/>
        <v>0</v>
      </c>
      <c r="M1821" s="210">
        <f t="shared" si="158"/>
        <v>0</v>
      </c>
      <c r="N1821" s="210">
        <f t="shared" si="158"/>
        <v>0</v>
      </c>
      <c r="O1821" s="210">
        <f t="shared" si="158"/>
        <v>0</v>
      </c>
      <c r="P1821" s="210">
        <f t="shared" si="158"/>
        <v>0</v>
      </c>
      <c r="Q1821" s="210">
        <f t="shared" si="158"/>
        <v>0</v>
      </c>
      <c r="R1821" s="210">
        <f t="shared" si="158"/>
        <v>0</v>
      </c>
    </row>
    <row r="1822" spans="1:18" hidden="1" outlineLevel="2" x14ac:dyDescent="0.35">
      <c r="A1822" s="209" t="str">
        <f>'Usages industrie'!A9</f>
        <v>Usage industriel n°6</v>
      </c>
      <c r="B1822" s="209" t="s">
        <v>637</v>
      </c>
      <c r="C1822" s="209"/>
      <c r="D1822" s="210">
        <f>IF(B$1808&lt;&gt;"",IF(B$1808='Usages industrie'!$K9,'Usages industrie'!J9,0),0)</f>
        <v>0</v>
      </c>
      <c r="E1822" s="210">
        <f t="shared" si="158"/>
        <v>0</v>
      </c>
      <c r="F1822" s="210">
        <f t="shared" si="158"/>
        <v>0</v>
      </c>
      <c r="G1822" s="210">
        <f t="shared" si="158"/>
        <v>0</v>
      </c>
      <c r="H1822" s="210">
        <f t="shared" si="158"/>
        <v>0</v>
      </c>
      <c r="I1822" s="210">
        <f t="shared" si="158"/>
        <v>0</v>
      </c>
      <c r="J1822" s="210">
        <f t="shared" si="158"/>
        <v>0</v>
      </c>
      <c r="K1822" s="210">
        <f t="shared" si="158"/>
        <v>0</v>
      </c>
      <c r="L1822" s="210">
        <f t="shared" si="158"/>
        <v>0</v>
      </c>
      <c r="M1822" s="210">
        <f t="shared" si="158"/>
        <v>0</v>
      </c>
      <c r="N1822" s="210">
        <f t="shared" si="158"/>
        <v>0</v>
      </c>
      <c r="O1822" s="210">
        <f t="shared" si="158"/>
        <v>0</v>
      </c>
      <c r="P1822" s="210">
        <f t="shared" si="158"/>
        <v>0</v>
      </c>
      <c r="Q1822" s="210">
        <f t="shared" si="158"/>
        <v>0</v>
      </c>
      <c r="R1822" s="210">
        <f t="shared" si="158"/>
        <v>0</v>
      </c>
    </row>
    <row r="1823" spans="1:18" hidden="1" outlineLevel="2" x14ac:dyDescent="0.35">
      <c r="A1823" s="209" t="str">
        <f>'Usages industrie'!A10</f>
        <v>Usage industriel n°7</v>
      </c>
      <c r="B1823" s="209" t="s">
        <v>637</v>
      </c>
      <c r="C1823" s="209"/>
      <c r="D1823" s="210">
        <f>IF(B$1808&lt;&gt;"",IF(B$1808='Usages industrie'!$K10,'Usages industrie'!J10,0),0)</f>
        <v>0</v>
      </c>
      <c r="E1823" s="210">
        <f t="shared" si="158"/>
        <v>0</v>
      </c>
      <c r="F1823" s="210">
        <f t="shared" si="158"/>
        <v>0</v>
      </c>
      <c r="G1823" s="210">
        <f t="shared" si="158"/>
        <v>0</v>
      </c>
      <c r="H1823" s="210">
        <f t="shared" si="158"/>
        <v>0</v>
      </c>
      <c r="I1823" s="210">
        <f t="shared" si="158"/>
        <v>0</v>
      </c>
      <c r="J1823" s="210">
        <f t="shared" si="158"/>
        <v>0</v>
      </c>
      <c r="K1823" s="210">
        <f t="shared" si="158"/>
        <v>0</v>
      </c>
      <c r="L1823" s="210">
        <f t="shared" si="158"/>
        <v>0</v>
      </c>
      <c r="M1823" s="210">
        <f t="shared" si="158"/>
        <v>0</v>
      </c>
      <c r="N1823" s="210">
        <f t="shared" si="158"/>
        <v>0</v>
      </c>
      <c r="O1823" s="210">
        <f t="shared" si="158"/>
        <v>0</v>
      </c>
      <c r="P1823" s="210">
        <f t="shared" si="158"/>
        <v>0</v>
      </c>
      <c r="Q1823" s="210">
        <f t="shared" si="158"/>
        <v>0</v>
      </c>
      <c r="R1823" s="210">
        <f t="shared" si="158"/>
        <v>0</v>
      </c>
    </row>
    <row r="1824" spans="1:18" hidden="1" outlineLevel="2" x14ac:dyDescent="0.35">
      <c r="A1824" s="209" t="str">
        <f>'Usages industrie'!A11</f>
        <v>Usage industriel n°8</v>
      </c>
      <c r="B1824" s="209" t="s">
        <v>637</v>
      </c>
      <c r="C1824" s="209"/>
      <c r="D1824" s="210">
        <f>IF(B$1808&lt;&gt;"",IF(B$1808='Usages industrie'!$K11,'Usages industrie'!J11,0),0)</f>
        <v>0</v>
      </c>
      <c r="E1824" s="210">
        <f t="shared" si="158"/>
        <v>0</v>
      </c>
      <c r="F1824" s="210">
        <f t="shared" si="158"/>
        <v>0</v>
      </c>
      <c r="G1824" s="210">
        <f t="shared" si="158"/>
        <v>0</v>
      </c>
      <c r="H1824" s="210">
        <f t="shared" si="158"/>
        <v>0</v>
      </c>
      <c r="I1824" s="210">
        <f t="shared" si="158"/>
        <v>0</v>
      </c>
      <c r="J1824" s="210">
        <f t="shared" si="158"/>
        <v>0</v>
      </c>
      <c r="K1824" s="210">
        <f t="shared" si="158"/>
        <v>0</v>
      </c>
      <c r="L1824" s="210">
        <f t="shared" si="158"/>
        <v>0</v>
      </c>
      <c r="M1824" s="210">
        <f t="shared" si="158"/>
        <v>0</v>
      </c>
      <c r="N1824" s="210">
        <f t="shared" si="158"/>
        <v>0</v>
      </c>
      <c r="O1824" s="210">
        <f t="shared" si="158"/>
        <v>0</v>
      </c>
      <c r="P1824" s="210">
        <f t="shared" si="158"/>
        <v>0</v>
      </c>
      <c r="Q1824" s="210">
        <f t="shared" si="158"/>
        <v>0</v>
      </c>
      <c r="R1824" s="210">
        <f t="shared" si="158"/>
        <v>0</v>
      </c>
    </row>
    <row r="1825" spans="1:18" hidden="1" outlineLevel="2" x14ac:dyDescent="0.35">
      <c r="A1825" s="209" t="str">
        <f>'Usages industrie'!A12</f>
        <v>Usage industriel n°9</v>
      </c>
      <c r="B1825" s="209" t="s">
        <v>637</v>
      </c>
      <c r="C1825" s="209"/>
      <c r="D1825" s="210">
        <f>IF(B$1808&lt;&gt;"",IF(B$1808='Usages industrie'!$K12,'Usages industrie'!J12,0),0)</f>
        <v>0</v>
      </c>
      <c r="E1825" s="210">
        <f t="shared" si="158"/>
        <v>0</v>
      </c>
      <c r="F1825" s="210">
        <f t="shared" si="158"/>
        <v>0</v>
      </c>
      <c r="G1825" s="210">
        <f t="shared" si="158"/>
        <v>0</v>
      </c>
      <c r="H1825" s="210">
        <f t="shared" si="158"/>
        <v>0</v>
      </c>
      <c r="I1825" s="210">
        <f t="shared" si="158"/>
        <v>0</v>
      </c>
      <c r="J1825" s="210">
        <f t="shared" si="158"/>
        <v>0</v>
      </c>
      <c r="K1825" s="210">
        <f t="shared" si="158"/>
        <v>0</v>
      </c>
      <c r="L1825" s="210">
        <f t="shared" si="158"/>
        <v>0</v>
      </c>
      <c r="M1825" s="210">
        <f t="shared" si="158"/>
        <v>0</v>
      </c>
      <c r="N1825" s="210">
        <f t="shared" si="158"/>
        <v>0</v>
      </c>
      <c r="O1825" s="210">
        <f t="shared" si="158"/>
        <v>0</v>
      </c>
      <c r="P1825" s="210">
        <f t="shared" si="158"/>
        <v>0</v>
      </c>
      <c r="Q1825" s="210">
        <f t="shared" si="158"/>
        <v>0</v>
      </c>
      <c r="R1825" s="210">
        <f t="shared" si="158"/>
        <v>0</v>
      </c>
    </row>
    <row r="1826" spans="1:18" hidden="1" outlineLevel="2" x14ac:dyDescent="0.35">
      <c r="A1826" s="209" t="str">
        <f>'Usages industrie'!A13</f>
        <v>Usage industriel n°10</v>
      </c>
      <c r="B1826" s="209" t="s">
        <v>637</v>
      </c>
      <c r="C1826" s="209"/>
      <c r="D1826" s="210">
        <f>IF(B$1808&lt;&gt;"",IF(B$1808='Usages industrie'!$K13,'Usages industrie'!J13,0),0)</f>
        <v>0</v>
      </c>
      <c r="E1826" s="210">
        <f t="shared" si="158"/>
        <v>0</v>
      </c>
      <c r="F1826" s="210">
        <f t="shared" si="158"/>
        <v>0</v>
      </c>
      <c r="G1826" s="210">
        <f t="shared" si="158"/>
        <v>0</v>
      </c>
      <c r="H1826" s="210">
        <f t="shared" si="158"/>
        <v>0</v>
      </c>
      <c r="I1826" s="210">
        <f t="shared" si="158"/>
        <v>0</v>
      </c>
      <c r="J1826" s="210">
        <f t="shared" si="158"/>
        <v>0</v>
      </c>
      <c r="K1826" s="210">
        <f t="shared" si="158"/>
        <v>0</v>
      </c>
      <c r="L1826" s="210">
        <f t="shared" si="158"/>
        <v>0</v>
      </c>
      <c r="M1826" s="210">
        <f t="shared" si="158"/>
        <v>0</v>
      </c>
      <c r="N1826" s="210">
        <f t="shared" si="158"/>
        <v>0</v>
      </c>
      <c r="O1826" s="210">
        <f t="shared" si="158"/>
        <v>0</v>
      </c>
      <c r="P1826" s="210">
        <f t="shared" si="158"/>
        <v>0</v>
      </c>
      <c r="Q1826" s="210">
        <f t="shared" si="158"/>
        <v>0</v>
      </c>
      <c r="R1826" s="210">
        <f t="shared" si="158"/>
        <v>0</v>
      </c>
    </row>
    <row r="1827" spans="1:18" hidden="1" outlineLevel="2" x14ac:dyDescent="0.35">
      <c r="A1827" s="209" t="str">
        <f>'Usages industrie'!A14</f>
        <v>Usage industriel n°11</v>
      </c>
      <c r="B1827" s="209" t="s">
        <v>637</v>
      </c>
      <c r="C1827" s="209"/>
      <c r="D1827" s="210">
        <f>IF(B$1808&lt;&gt;"",IF(B$1808='Usages industrie'!$K14,'Usages industrie'!J14,0),0)</f>
        <v>0</v>
      </c>
      <c r="E1827" s="210">
        <f t="shared" ref="E1827:R1836" si="159">$D1827</f>
        <v>0</v>
      </c>
      <c r="F1827" s="210">
        <f t="shared" si="159"/>
        <v>0</v>
      </c>
      <c r="G1827" s="210">
        <f t="shared" si="159"/>
        <v>0</v>
      </c>
      <c r="H1827" s="210">
        <f t="shared" si="159"/>
        <v>0</v>
      </c>
      <c r="I1827" s="210">
        <f t="shared" si="159"/>
        <v>0</v>
      </c>
      <c r="J1827" s="210">
        <f t="shared" si="159"/>
        <v>0</v>
      </c>
      <c r="K1827" s="210">
        <f t="shared" si="159"/>
        <v>0</v>
      </c>
      <c r="L1827" s="210">
        <f t="shared" si="159"/>
        <v>0</v>
      </c>
      <c r="M1827" s="210">
        <f t="shared" si="159"/>
        <v>0</v>
      </c>
      <c r="N1827" s="210">
        <f t="shared" si="159"/>
        <v>0</v>
      </c>
      <c r="O1827" s="210">
        <f t="shared" si="159"/>
        <v>0</v>
      </c>
      <c r="P1827" s="210">
        <f t="shared" si="159"/>
        <v>0</v>
      </c>
      <c r="Q1827" s="210">
        <f t="shared" si="159"/>
        <v>0</v>
      </c>
      <c r="R1827" s="210">
        <f t="shared" si="159"/>
        <v>0</v>
      </c>
    </row>
    <row r="1828" spans="1:18" hidden="1" outlineLevel="2" x14ac:dyDescent="0.35">
      <c r="A1828" s="209" t="str">
        <f>'Usages industrie'!A15</f>
        <v>Usage industriel n°12</v>
      </c>
      <c r="B1828" s="209" t="s">
        <v>637</v>
      </c>
      <c r="C1828" s="209"/>
      <c r="D1828" s="210">
        <f>IF(B$1808&lt;&gt;"",IF(B$1808='Usages industrie'!$K15,'Usages industrie'!J15,0),0)</f>
        <v>0</v>
      </c>
      <c r="E1828" s="210">
        <f t="shared" si="159"/>
        <v>0</v>
      </c>
      <c r="F1828" s="210">
        <f t="shared" si="159"/>
        <v>0</v>
      </c>
      <c r="G1828" s="210">
        <f t="shared" si="159"/>
        <v>0</v>
      </c>
      <c r="H1828" s="210">
        <f t="shared" si="159"/>
        <v>0</v>
      </c>
      <c r="I1828" s="210">
        <f t="shared" si="159"/>
        <v>0</v>
      </c>
      <c r="J1828" s="210">
        <f t="shared" si="159"/>
        <v>0</v>
      </c>
      <c r="K1828" s="210">
        <f t="shared" si="159"/>
        <v>0</v>
      </c>
      <c r="L1828" s="210">
        <f t="shared" si="159"/>
        <v>0</v>
      </c>
      <c r="M1828" s="210">
        <f t="shared" si="159"/>
        <v>0</v>
      </c>
      <c r="N1828" s="210">
        <f t="shared" si="159"/>
        <v>0</v>
      </c>
      <c r="O1828" s="210">
        <f t="shared" si="159"/>
        <v>0</v>
      </c>
      <c r="P1828" s="210">
        <f t="shared" si="159"/>
        <v>0</v>
      </c>
      <c r="Q1828" s="210">
        <f t="shared" si="159"/>
        <v>0</v>
      </c>
      <c r="R1828" s="210">
        <f t="shared" si="159"/>
        <v>0</v>
      </c>
    </row>
    <row r="1829" spans="1:18" hidden="1" outlineLevel="2" x14ac:dyDescent="0.35">
      <c r="A1829" s="209" t="str">
        <f>'Usages industrie'!A16</f>
        <v>Usage industriel n°13</v>
      </c>
      <c r="B1829" s="209" t="s">
        <v>637</v>
      </c>
      <c r="C1829" s="209"/>
      <c r="D1829" s="210">
        <f>IF(B$1808&lt;&gt;"",IF(B$1808='Usages industrie'!$K16,'Usages industrie'!J16,0),0)</f>
        <v>0</v>
      </c>
      <c r="E1829" s="210">
        <f t="shared" si="159"/>
        <v>0</v>
      </c>
      <c r="F1829" s="210">
        <f t="shared" si="159"/>
        <v>0</v>
      </c>
      <c r="G1829" s="210">
        <f t="shared" si="159"/>
        <v>0</v>
      </c>
      <c r="H1829" s="210">
        <f t="shared" si="159"/>
        <v>0</v>
      </c>
      <c r="I1829" s="210">
        <f t="shared" si="159"/>
        <v>0</v>
      </c>
      <c r="J1829" s="210">
        <f t="shared" si="159"/>
        <v>0</v>
      </c>
      <c r="K1829" s="210">
        <f t="shared" si="159"/>
        <v>0</v>
      </c>
      <c r="L1829" s="210">
        <f t="shared" si="159"/>
        <v>0</v>
      </c>
      <c r="M1829" s="210">
        <f t="shared" si="159"/>
        <v>0</v>
      </c>
      <c r="N1829" s="210">
        <f t="shared" si="159"/>
        <v>0</v>
      </c>
      <c r="O1829" s="210">
        <f t="shared" si="159"/>
        <v>0</v>
      </c>
      <c r="P1829" s="210">
        <f t="shared" si="159"/>
        <v>0</v>
      </c>
      <c r="Q1829" s="210">
        <f t="shared" si="159"/>
        <v>0</v>
      </c>
      <c r="R1829" s="210">
        <f t="shared" si="159"/>
        <v>0</v>
      </c>
    </row>
    <row r="1830" spans="1:18" hidden="1" outlineLevel="2" x14ac:dyDescent="0.35">
      <c r="A1830" s="209" t="str">
        <f>'Usages industrie'!A17</f>
        <v>Usage industriel n°14</v>
      </c>
      <c r="B1830" s="209" t="s">
        <v>637</v>
      </c>
      <c r="C1830" s="209"/>
      <c r="D1830" s="210">
        <f>IF(B$1808&lt;&gt;"",IF(B$1808='Usages industrie'!$K17,'Usages industrie'!J17,0),0)</f>
        <v>0</v>
      </c>
      <c r="E1830" s="210">
        <f t="shared" si="159"/>
        <v>0</v>
      </c>
      <c r="F1830" s="210">
        <f t="shared" si="159"/>
        <v>0</v>
      </c>
      <c r="G1830" s="210">
        <f t="shared" si="159"/>
        <v>0</v>
      </c>
      <c r="H1830" s="210">
        <f t="shared" si="159"/>
        <v>0</v>
      </c>
      <c r="I1830" s="210">
        <f t="shared" si="159"/>
        <v>0</v>
      </c>
      <c r="J1830" s="210">
        <f t="shared" si="159"/>
        <v>0</v>
      </c>
      <c r="K1830" s="210">
        <f t="shared" si="159"/>
        <v>0</v>
      </c>
      <c r="L1830" s="210">
        <f t="shared" si="159"/>
        <v>0</v>
      </c>
      <c r="M1830" s="210">
        <f t="shared" si="159"/>
        <v>0</v>
      </c>
      <c r="N1830" s="210">
        <f t="shared" si="159"/>
        <v>0</v>
      </c>
      <c r="O1830" s="210">
        <f t="shared" si="159"/>
        <v>0</v>
      </c>
      <c r="P1830" s="210">
        <f t="shared" si="159"/>
        <v>0</v>
      </c>
      <c r="Q1830" s="210">
        <f t="shared" si="159"/>
        <v>0</v>
      </c>
      <c r="R1830" s="210">
        <f t="shared" si="159"/>
        <v>0</v>
      </c>
    </row>
    <row r="1831" spans="1:18" hidden="1" outlineLevel="2" x14ac:dyDescent="0.35">
      <c r="A1831" s="209" t="str">
        <f>'Usages industrie'!A18</f>
        <v>Usage industriel n°15</v>
      </c>
      <c r="B1831" s="209" t="s">
        <v>637</v>
      </c>
      <c r="C1831" s="209"/>
      <c r="D1831" s="210">
        <f>IF(B$1808&lt;&gt;"",IF(B$1808='Usages industrie'!$K18,'Usages industrie'!J18,0),0)</f>
        <v>0</v>
      </c>
      <c r="E1831" s="210">
        <f t="shared" si="159"/>
        <v>0</v>
      </c>
      <c r="F1831" s="210">
        <f t="shared" si="159"/>
        <v>0</v>
      </c>
      <c r="G1831" s="210">
        <f t="shared" si="159"/>
        <v>0</v>
      </c>
      <c r="H1831" s="210">
        <f t="shared" si="159"/>
        <v>0</v>
      </c>
      <c r="I1831" s="210">
        <f t="shared" si="159"/>
        <v>0</v>
      </c>
      <c r="J1831" s="210">
        <f t="shared" si="159"/>
        <v>0</v>
      </c>
      <c r="K1831" s="210">
        <f t="shared" si="159"/>
        <v>0</v>
      </c>
      <c r="L1831" s="210">
        <f t="shared" si="159"/>
        <v>0</v>
      </c>
      <c r="M1831" s="210">
        <f t="shared" si="159"/>
        <v>0</v>
      </c>
      <c r="N1831" s="210">
        <f t="shared" si="159"/>
        <v>0</v>
      </c>
      <c r="O1831" s="210">
        <f t="shared" si="159"/>
        <v>0</v>
      </c>
      <c r="P1831" s="210">
        <f t="shared" si="159"/>
        <v>0</v>
      </c>
      <c r="Q1831" s="210">
        <f t="shared" si="159"/>
        <v>0</v>
      </c>
      <c r="R1831" s="210">
        <f t="shared" si="159"/>
        <v>0</v>
      </c>
    </row>
    <row r="1832" spans="1:18" hidden="1" outlineLevel="2" x14ac:dyDescent="0.35">
      <c r="A1832" s="209" t="str">
        <f>'Usages industrie'!A19</f>
        <v>Usage industriel n°16</v>
      </c>
      <c r="B1832" s="209" t="s">
        <v>637</v>
      </c>
      <c r="C1832" s="209"/>
      <c r="D1832" s="210">
        <f>IF(B$1808&lt;&gt;"",IF(B$1808='Usages industrie'!$K19,'Usages industrie'!J19,0),0)</f>
        <v>0</v>
      </c>
      <c r="E1832" s="210">
        <f t="shared" si="159"/>
        <v>0</v>
      </c>
      <c r="F1832" s="210">
        <f t="shared" si="159"/>
        <v>0</v>
      </c>
      <c r="G1832" s="210">
        <f t="shared" si="159"/>
        <v>0</v>
      </c>
      <c r="H1832" s="210">
        <f t="shared" si="159"/>
        <v>0</v>
      </c>
      <c r="I1832" s="210">
        <f t="shared" si="159"/>
        <v>0</v>
      </c>
      <c r="J1832" s="210">
        <f t="shared" si="159"/>
        <v>0</v>
      </c>
      <c r="K1832" s="210">
        <f t="shared" si="159"/>
        <v>0</v>
      </c>
      <c r="L1832" s="210">
        <f t="shared" si="159"/>
        <v>0</v>
      </c>
      <c r="M1832" s="210">
        <f t="shared" si="159"/>
        <v>0</v>
      </c>
      <c r="N1832" s="210">
        <f t="shared" si="159"/>
        <v>0</v>
      </c>
      <c r="O1832" s="210">
        <f t="shared" si="159"/>
        <v>0</v>
      </c>
      <c r="P1832" s="210">
        <f t="shared" si="159"/>
        <v>0</v>
      </c>
      <c r="Q1832" s="210">
        <f t="shared" si="159"/>
        <v>0</v>
      </c>
      <c r="R1832" s="210">
        <f t="shared" si="159"/>
        <v>0</v>
      </c>
    </row>
    <row r="1833" spans="1:18" hidden="1" outlineLevel="2" x14ac:dyDescent="0.35">
      <c r="A1833" s="209" t="str">
        <f>'Usages industrie'!A20</f>
        <v>Usage industriel n°17</v>
      </c>
      <c r="B1833" s="209" t="s">
        <v>637</v>
      </c>
      <c r="C1833" s="209"/>
      <c r="D1833" s="210">
        <f>IF(B$1808&lt;&gt;"",IF(B$1808='Usages industrie'!$K20,'Usages industrie'!J20,0),0)</f>
        <v>0</v>
      </c>
      <c r="E1833" s="210">
        <f t="shared" si="159"/>
        <v>0</v>
      </c>
      <c r="F1833" s="210">
        <f t="shared" si="159"/>
        <v>0</v>
      </c>
      <c r="G1833" s="210">
        <f t="shared" si="159"/>
        <v>0</v>
      </c>
      <c r="H1833" s="210">
        <f t="shared" si="159"/>
        <v>0</v>
      </c>
      <c r="I1833" s="210">
        <f t="shared" si="159"/>
        <v>0</v>
      </c>
      <c r="J1833" s="210">
        <f t="shared" si="159"/>
        <v>0</v>
      </c>
      <c r="K1833" s="210">
        <f t="shared" si="159"/>
        <v>0</v>
      </c>
      <c r="L1833" s="210">
        <f t="shared" si="159"/>
        <v>0</v>
      </c>
      <c r="M1833" s="210">
        <f t="shared" si="159"/>
        <v>0</v>
      </c>
      <c r="N1833" s="210">
        <f t="shared" si="159"/>
        <v>0</v>
      </c>
      <c r="O1833" s="210">
        <f t="shared" si="159"/>
        <v>0</v>
      </c>
      <c r="P1833" s="210">
        <f t="shared" si="159"/>
        <v>0</v>
      </c>
      <c r="Q1833" s="210">
        <f t="shared" si="159"/>
        <v>0</v>
      </c>
      <c r="R1833" s="210">
        <f t="shared" si="159"/>
        <v>0</v>
      </c>
    </row>
    <row r="1834" spans="1:18" hidden="1" outlineLevel="2" x14ac:dyDescent="0.35">
      <c r="A1834" s="209" t="str">
        <f>'Usages industrie'!A21</f>
        <v>Usage industriel n°18</v>
      </c>
      <c r="B1834" s="209" t="s">
        <v>637</v>
      </c>
      <c r="C1834" s="209"/>
      <c r="D1834" s="210">
        <f>IF(B$1808&lt;&gt;"",IF(B$1808='Usages industrie'!$K21,'Usages industrie'!J21,0),0)</f>
        <v>0</v>
      </c>
      <c r="E1834" s="210">
        <f t="shared" si="159"/>
        <v>0</v>
      </c>
      <c r="F1834" s="210">
        <f t="shared" si="159"/>
        <v>0</v>
      </c>
      <c r="G1834" s="210">
        <f t="shared" si="159"/>
        <v>0</v>
      </c>
      <c r="H1834" s="210">
        <f t="shared" si="159"/>
        <v>0</v>
      </c>
      <c r="I1834" s="210">
        <f t="shared" si="159"/>
        <v>0</v>
      </c>
      <c r="J1834" s="210">
        <f t="shared" si="159"/>
        <v>0</v>
      </c>
      <c r="K1834" s="210">
        <f t="shared" si="159"/>
        <v>0</v>
      </c>
      <c r="L1834" s="210">
        <f t="shared" si="159"/>
        <v>0</v>
      </c>
      <c r="M1834" s="210">
        <f t="shared" si="159"/>
        <v>0</v>
      </c>
      <c r="N1834" s="210">
        <f t="shared" si="159"/>
        <v>0</v>
      </c>
      <c r="O1834" s="210">
        <f t="shared" si="159"/>
        <v>0</v>
      </c>
      <c r="P1834" s="210">
        <f t="shared" si="159"/>
        <v>0</v>
      </c>
      <c r="Q1834" s="210">
        <f t="shared" si="159"/>
        <v>0</v>
      </c>
      <c r="R1834" s="210">
        <f t="shared" si="159"/>
        <v>0</v>
      </c>
    </row>
    <row r="1835" spans="1:18" hidden="1" outlineLevel="2" x14ac:dyDescent="0.35">
      <c r="A1835" s="209" t="str">
        <f>'Usages industrie'!A22</f>
        <v>Usage industriel n°19</v>
      </c>
      <c r="B1835" s="209" t="s">
        <v>637</v>
      </c>
      <c r="C1835" s="209"/>
      <c r="D1835" s="210">
        <f>IF(B$1808&lt;&gt;"",IF(B$1808='Usages industrie'!$K22,'Usages industrie'!J22,0),0)</f>
        <v>0</v>
      </c>
      <c r="E1835" s="210">
        <f t="shared" si="159"/>
        <v>0</v>
      </c>
      <c r="F1835" s="210">
        <f t="shared" si="159"/>
        <v>0</v>
      </c>
      <c r="G1835" s="210">
        <f t="shared" si="159"/>
        <v>0</v>
      </c>
      <c r="H1835" s="210">
        <f t="shared" si="159"/>
        <v>0</v>
      </c>
      <c r="I1835" s="210">
        <f t="shared" si="159"/>
        <v>0</v>
      </c>
      <c r="J1835" s="210">
        <f t="shared" si="159"/>
        <v>0</v>
      </c>
      <c r="K1835" s="210">
        <f t="shared" si="159"/>
        <v>0</v>
      </c>
      <c r="L1835" s="210">
        <f t="shared" si="159"/>
        <v>0</v>
      </c>
      <c r="M1835" s="210">
        <f t="shared" si="159"/>
        <v>0</v>
      </c>
      <c r="N1835" s="210">
        <f t="shared" si="159"/>
        <v>0</v>
      </c>
      <c r="O1835" s="210">
        <f t="shared" si="159"/>
        <v>0</v>
      </c>
      <c r="P1835" s="210">
        <f t="shared" si="159"/>
        <v>0</v>
      </c>
      <c r="Q1835" s="210">
        <f t="shared" si="159"/>
        <v>0</v>
      </c>
      <c r="R1835" s="210">
        <f t="shared" si="159"/>
        <v>0</v>
      </c>
    </row>
    <row r="1836" spans="1:18" hidden="1" outlineLevel="2" x14ac:dyDescent="0.35">
      <c r="A1836" s="209" t="str">
        <f>'Usages industrie'!A23</f>
        <v>Usage industriel n°20</v>
      </c>
      <c r="B1836" s="209" t="s">
        <v>637</v>
      </c>
      <c r="C1836" s="209"/>
      <c r="D1836" s="210">
        <f>IF(B$1808&lt;&gt;"",IF(B$1808='Usages industrie'!$K23,'Usages industrie'!J23,0),0)</f>
        <v>0</v>
      </c>
      <c r="E1836" s="210">
        <f t="shared" si="159"/>
        <v>0</v>
      </c>
      <c r="F1836" s="210">
        <f t="shared" si="159"/>
        <v>0</v>
      </c>
      <c r="G1836" s="210">
        <f t="shared" si="159"/>
        <v>0</v>
      </c>
      <c r="H1836" s="210">
        <f t="shared" si="159"/>
        <v>0</v>
      </c>
      <c r="I1836" s="210">
        <f t="shared" si="159"/>
        <v>0</v>
      </c>
      <c r="J1836" s="210">
        <f t="shared" si="159"/>
        <v>0</v>
      </c>
      <c r="K1836" s="210">
        <f t="shared" si="159"/>
        <v>0</v>
      </c>
      <c r="L1836" s="210">
        <f t="shared" si="159"/>
        <v>0</v>
      </c>
      <c r="M1836" s="210">
        <f t="shared" si="159"/>
        <v>0</v>
      </c>
      <c r="N1836" s="210">
        <f t="shared" si="159"/>
        <v>0</v>
      </c>
      <c r="O1836" s="210">
        <f t="shared" si="159"/>
        <v>0</v>
      </c>
      <c r="P1836" s="210">
        <f t="shared" si="159"/>
        <v>0</v>
      </c>
      <c r="Q1836" s="210">
        <f t="shared" si="159"/>
        <v>0</v>
      </c>
      <c r="R1836" s="210">
        <f t="shared" si="159"/>
        <v>0</v>
      </c>
    </row>
    <row r="1837" spans="1:18" hidden="1" outlineLevel="2" x14ac:dyDescent="0.35">
      <c r="A1837" s="209" t="str">
        <f>'Usages industrie'!A24</f>
        <v>Usage industriel n°21</v>
      </c>
      <c r="B1837" s="209" t="s">
        <v>637</v>
      </c>
      <c r="C1837" s="209"/>
      <c r="D1837" s="210">
        <f>IF(B$1808&lt;&gt;"",IF(B$1808='Usages industrie'!$K24,'Usages industrie'!J24,0),0)</f>
        <v>0</v>
      </c>
      <c r="E1837" s="210">
        <f t="shared" ref="E1837:R1846" si="160">$D1837</f>
        <v>0</v>
      </c>
      <c r="F1837" s="210">
        <f t="shared" si="160"/>
        <v>0</v>
      </c>
      <c r="G1837" s="210">
        <f t="shared" si="160"/>
        <v>0</v>
      </c>
      <c r="H1837" s="210">
        <f t="shared" si="160"/>
        <v>0</v>
      </c>
      <c r="I1837" s="210">
        <f t="shared" si="160"/>
        <v>0</v>
      </c>
      <c r="J1837" s="210">
        <f t="shared" si="160"/>
        <v>0</v>
      </c>
      <c r="K1837" s="210">
        <f t="shared" si="160"/>
        <v>0</v>
      </c>
      <c r="L1837" s="210">
        <f t="shared" si="160"/>
        <v>0</v>
      </c>
      <c r="M1837" s="210">
        <f t="shared" si="160"/>
        <v>0</v>
      </c>
      <c r="N1837" s="210">
        <f t="shared" si="160"/>
        <v>0</v>
      </c>
      <c r="O1837" s="210">
        <f t="shared" si="160"/>
        <v>0</v>
      </c>
      <c r="P1837" s="210">
        <f t="shared" si="160"/>
        <v>0</v>
      </c>
      <c r="Q1837" s="210">
        <f t="shared" si="160"/>
        <v>0</v>
      </c>
      <c r="R1837" s="210">
        <f t="shared" si="160"/>
        <v>0</v>
      </c>
    </row>
    <row r="1838" spans="1:18" hidden="1" outlineLevel="2" x14ac:dyDescent="0.35">
      <c r="A1838" s="209" t="str">
        <f>'Usages industrie'!A25</f>
        <v>Usage industriel n°22</v>
      </c>
      <c r="B1838" s="209" t="s">
        <v>637</v>
      </c>
      <c r="C1838" s="209"/>
      <c r="D1838" s="210">
        <f>IF(B$1808&lt;&gt;"",IF(B$1808='Usages industrie'!$K25,'Usages industrie'!J25,0),0)</f>
        <v>0</v>
      </c>
      <c r="E1838" s="210">
        <f t="shared" si="160"/>
        <v>0</v>
      </c>
      <c r="F1838" s="210">
        <f t="shared" si="160"/>
        <v>0</v>
      </c>
      <c r="G1838" s="210">
        <f t="shared" si="160"/>
        <v>0</v>
      </c>
      <c r="H1838" s="210">
        <f t="shared" si="160"/>
        <v>0</v>
      </c>
      <c r="I1838" s="210">
        <f t="shared" si="160"/>
        <v>0</v>
      </c>
      <c r="J1838" s="210">
        <f t="shared" si="160"/>
        <v>0</v>
      </c>
      <c r="K1838" s="210">
        <f t="shared" si="160"/>
        <v>0</v>
      </c>
      <c r="L1838" s="210">
        <f t="shared" si="160"/>
        <v>0</v>
      </c>
      <c r="M1838" s="210">
        <f t="shared" si="160"/>
        <v>0</v>
      </c>
      <c r="N1838" s="210">
        <f t="shared" si="160"/>
        <v>0</v>
      </c>
      <c r="O1838" s="210">
        <f t="shared" si="160"/>
        <v>0</v>
      </c>
      <c r="P1838" s="210">
        <f t="shared" si="160"/>
        <v>0</v>
      </c>
      <c r="Q1838" s="210">
        <f t="shared" si="160"/>
        <v>0</v>
      </c>
      <c r="R1838" s="210">
        <f t="shared" si="160"/>
        <v>0</v>
      </c>
    </row>
    <row r="1839" spans="1:18" hidden="1" outlineLevel="2" x14ac:dyDescent="0.35">
      <c r="A1839" s="209" t="str">
        <f>'Usages industrie'!A26</f>
        <v>Usage industriel n°23</v>
      </c>
      <c r="B1839" s="209" t="s">
        <v>637</v>
      </c>
      <c r="C1839" s="209"/>
      <c r="D1839" s="210">
        <f>IF(B$1808&lt;&gt;"",IF(B$1808='Usages industrie'!$K26,'Usages industrie'!J26,0),0)</f>
        <v>0</v>
      </c>
      <c r="E1839" s="210">
        <f t="shared" si="160"/>
        <v>0</v>
      </c>
      <c r="F1839" s="210">
        <f t="shared" si="160"/>
        <v>0</v>
      </c>
      <c r="G1839" s="210">
        <f t="shared" si="160"/>
        <v>0</v>
      </c>
      <c r="H1839" s="210">
        <f t="shared" si="160"/>
        <v>0</v>
      </c>
      <c r="I1839" s="210">
        <f t="shared" si="160"/>
        <v>0</v>
      </c>
      <c r="J1839" s="210">
        <f t="shared" si="160"/>
        <v>0</v>
      </c>
      <c r="K1839" s="210">
        <f t="shared" si="160"/>
        <v>0</v>
      </c>
      <c r="L1839" s="210">
        <f t="shared" si="160"/>
        <v>0</v>
      </c>
      <c r="M1839" s="210">
        <f t="shared" si="160"/>
        <v>0</v>
      </c>
      <c r="N1839" s="210">
        <f t="shared" si="160"/>
        <v>0</v>
      </c>
      <c r="O1839" s="210">
        <f t="shared" si="160"/>
        <v>0</v>
      </c>
      <c r="P1839" s="210">
        <f t="shared" si="160"/>
        <v>0</v>
      </c>
      <c r="Q1839" s="210">
        <f t="shared" si="160"/>
        <v>0</v>
      </c>
      <c r="R1839" s="210">
        <f t="shared" si="160"/>
        <v>0</v>
      </c>
    </row>
    <row r="1840" spans="1:18" hidden="1" outlineLevel="2" x14ac:dyDescent="0.35">
      <c r="A1840" s="209" t="str">
        <f>'Usages industrie'!A27</f>
        <v>Usage industriel n°24</v>
      </c>
      <c r="B1840" s="209" t="s">
        <v>637</v>
      </c>
      <c r="C1840" s="209"/>
      <c r="D1840" s="210">
        <f>IF(B$1808&lt;&gt;"",IF(B$1808='Usages industrie'!$K27,'Usages industrie'!J27,0),0)</f>
        <v>0</v>
      </c>
      <c r="E1840" s="210">
        <f t="shared" si="160"/>
        <v>0</v>
      </c>
      <c r="F1840" s="210">
        <f t="shared" si="160"/>
        <v>0</v>
      </c>
      <c r="G1840" s="210">
        <f t="shared" si="160"/>
        <v>0</v>
      </c>
      <c r="H1840" s="210">
        <f t="shared" si="160"/>
        <v>0</v>
      </c>
      <c r="I1840" s="210">
        <f t="shared" si="160"/>
        <v>0</v>
      </c>
      <c r="J1840" s="210">
        <f t="shared" si="160"/>
        <v>0</v>
      </c>
      <c r="K1840" s="210">
        <f t="shared" si="160"/>
        <v>0</v>
      </c>
      <c r="L1840" s="210">
        <f t="shared" si="160"/>
        <v>0</v>
      </c>
      <c r="M1840" s="210">
        <f t="shared" si="160"/>
        <v>0</v>
      </c>
      <c r="N1840" s="210">
        <f t="shared" si="160"/>
        <v>0</v>
      </c>
      <c r="O1840" s="210">
        <f t="shared" si="160"/>
        <v>0</v>
      </c>
      <c r="P1840" s="210">
        <f t="shared" si="160"/>
        <v>0</v>
      </c>
      <c r="Q1840" s="210">
        <f t="shared" si="160"/>
        <v>0</v>
      </c>
      <c r="R1840" s="210">
        <f t="shared" si="160"/>
        <v>0</v>
      </c>
    </row>
    <row r="1841" spans="1:18" hidden="1" outlineLevel="2" x14ac:dyDescent="0.35">
      <c r="A1841" s="209" t="str">
        <f>'Usages industrie'!A28</f>
        <v>Usage industriel n°25</v>
      </c>
      <c r="B1841" s="209" t="s">
        <v>637</v>
      </c>
      <c r="C1841" s="209"/>
      <c r="D1841" s="210">
        <f>IF(B$1808&lt;&gt;"",IF(B$1808='Usages industrie'!$K28,'Usages industrie'!J28,0),0)</f>
        <v>0</v>
      </c>
      <c r="E1841" s="210">
        <f t="shared" si="160"/>
        <v>0</v>
      </c>
      <c r="F1841" s="210">
        <f t="shared" si="160"/>
        <v>0</v>
      </c>
      <c r="G1841" s="210">
        <f t="shared" si="160"/>
        <v>0</v>
      </c>
      <c r="H1841" s="210">
        <f t="shared" si="160"/>
        <v>0</v>
      </c>
      <c r="I1841" s="210">
        <f t="shared" si="160"/>
        <v>0</v>
      </c>
      <c r="J1841" s="210">
        <f t="shared" si="160"/>
        <v>0</v>
      </c>
      <c r="K1841" s="210">
        <f t="shared" si="160"/>
        <v>0</v>
      </c>
      <c r="L1841" s="210">
        <f t="shared" si="160"/>
        <v>0</v>
      </c>
      <c r="M1841" s="210">
        <f t="shared" si="160"/>
        <v>0</v>
      </c>
      <c r="N1841" s="210">
        <f t="shared" si="160"/>
        <v>0</v>
      </c>
      <c r="O1841" s="210">
        <f t="shared" si="160"/>
        <v>0</v>
      </c>
      <c r="P1841" s="210">
        <f t="shared" si="160"/>
        <v>0</v>
      </c>
      <c r="Q1841" s="210">
        <f t="shared" si="160"/>
        <v>0</v>
      </c>
      <c r="R1841" s="210">
        <f t="shared" si="160"/>
        <v>0</v>
      </c>
    </row>
    <row r="1842" spans="1:18" hidden="1" outlineLevel="2" x14ac:dyDescent="0.35">
      <c r="A1842" s="209" t="str">
        <f>'Usages industrie'!A29</f>
        <v>Usage industriel n°26</v>
      </c>
      <c r="B1842" s="209" t="s">
        <v>637</v>
      </c>
      <c r="C1842" s="209"/>
      <c r="D1842" s="210">
        <f>IF(B$1808&lt;&gt;"",IF(B$1808='Usages industrie'!$K29,'Usages industrie'!J29,0),0)</f>
        <v>0</v>
      </c>
      <c r="E1842" s="210">
        <f t="shared" si="160"/>
        <v>0</v>
      </c>
      <c r="F1842" s="210">
        <f t="shared" si="160"/>
        <v>0</v>
      </c>
      <c r="G1842" s="210">
        <f t="shared" si="160"/>
        <v>0</v>
      </c>
      <c r="H1842" s="210">
        <f t="shared" si="160"/>
        <v>0</v>
      </c>
      <c r="I1842" s="210">
        <f t="shared" si="160"/>
        <v>0</v>
      </c>
      <c r="J1842" s="210">
        <f t="shared" si="160"/>
        <v>0</v>
      </c>
      <c r="K1842" s="210">
        <f t="shared" si="160"/>
        <v>0</v>
      </c>
      <c r="L1842" s="210">
        <f t="shared" si="160"/>
        <v>0</v>
      </c>
      <c r="M1842" s="210">
        <f t="shared" si="160"/>
        <v>0</v>
      </c>
      <c r="N1842" s="210">
        <f t="shared" si="160"/>
        <v>0</v>
      </c>
      <c r="O1842" s="210">
        <f t="shared" si="160"/>
        <v>0</v>
      </c>
      <c r="P1842" s="210">
        <f t="shared" si="160"/>
        <v>0</v>
      </c>
      <c r="Q1842" s="210">
        <f t="shared" si="160"/>
        <v>0</v>
      </c>
      <c r="R1842" s="210">
        <f t="shared" si="160"/>
        <v>0</v>
      </c>
    </row>
    <row r="1843" spans="1:18" hidden="1" outlineLevel="2" x14ac:dyDescent="0.35">
      <c r="A1843" s="209" t="str">
        <f>'Usages industrie'!A30</f>
        <v>Usage industriel n°27</v>
      </c>
      <c r="B1843" s="209" t="s">
        <v>637</v>
      </c>
      <c r="C1843" s="209"/>
      <c r="D1843" s="210">
        <f>IF(B$1808&lt;&gt;"",IF(B$1808='Usages industrie'!$K30,'Usages industrie'!J30,0),0)</f>
        <v>0</v>
      </c>
      <c r="E1843" s="210">
        <f t="shared" si="160"/>
        <v>0</v>
      </c>
      <c r="F1843" s="210">
        <f t="shared" si="160"/>
        <v>0</v>
      </c>
      <c r="G1843" s="210">
        <f t="shared" si="160"/>
        <v>0</v>
      </c>
      <c r="H1843" s="210">
        <f t="shared" si="160"/>
        <v>0</v>
      </c>
      <c r="I1843" s="210">
        <f t="shared" si="160"/>
        <v>0</v>
      </c>
      <c r="J1843" s="210">
        <f t="shared" si="160"/>
        <v>0</v>
      </c>
      <c r="K1843" s="210">
        <f t="shared" si="160"/>
        <v>0</v>
      </c>
      <c r="L1843" s="210">
        <f t="shared" si="160"/>
        <v>0</v>
      </c>
      <c r="M1843" s="210">
        <f t="shared" si="160"/>
        <v>0</v>
      </c>
      <c r="N1843" s="210">
        <f t="shared" si="160"/>
        <v>0</v>
      </c>
      <c r="O1843" s="210">
        <f t="shared" si="160"/>
        <v>0</v>
      </c>
      <c r="P1843" s="210">
        <f t="shared" si="160"/>
        <v>0</v>
      </c>
      <c r="Q1843" s="210">
        <f t="shared" si="160"/>
        <v>0</v>
      </c>
      <c r="R1843" s="210">
        <f t="shared" si="160"/>
        <v>0</v>
      </c>
    </row>
    <row r="1844" spans="1:18" hidden="1" outlineLevel="2" x14ac:dyDescent="0.35">
      <c r="A1844" s="209" t="str">
        <f>'Usages industrie'!A31</f>
        <v>Usage industriel n°28</v>
      </c>
      <c r="B1844" s="209" t="s">
        <v>637</v>
      </c>
      <c r="C1844" s="209"/>
      <c r="D1844" s="210">
        <f>IF(B$1808&lt;&gt;"",IF(B$1808='Usages industrie'!$K31,'Usages industrie'!J31,0),0)</f>
        <v>0</v>
      </c>
      <c r="E1844" s="210">
        <f t="shared" si="160"/>
        <v>0</v>
      </c>
      <c r="F1844" s="210">
        <f t="shared" si="160"/>
        <v>0</v>
      </c>
      <c r="G1844" s="210">
        <f t="shared" si="160"/>
        <v>0</v>
      </c>
      <c r="H1844" s="210">
        <f t="shared" si="160"/>
        <v>0</v>
      </c>
      <c r="I1844" s="210">
        <f t="shared" si="160"/>
        <v>0</v>
      </c>
      <c r="J1844" s="210">
        <f t="shared" si="160"/>
        <v>0</v>
      </c>
      <c r="K1844" s="210">
        <f t="shared" si="160"/>
        <v>0</v>
      </c>
      <c r="L1844" s="210">
        <f t="shared" si="160"/>
        <v>0</v>
      </c>
      <c r="M1844" s="210">
        <f t="shared" si="160"/>
        <v>0</v>
      </c>
      <c r="N1844" s="210">
        <f t="shared" si="160"/>
        <v>0</v>
      </c>
      <c r="O1844" s="210">
        <f t="shared" si="160"/>
        <v>0</v>
      </c>
      <c r="P1844" s="210">
        <f t="shared" si="160"/>
        <v>0</v>
      </c>
      <c r="Q1844" s="210">
        <f t="shared" si="160"/>
        <v>0</v>
      </c>
      <c r="R1844" s="210">
        <f t="shared" si="160"/>
        <v>0</v>
      </c>
    </row>
    <row r="1845" spans="1:18" hidden="1" outlineLevel="2" x14ac:dyDescent="0.35">
      <c r="A1845" s="209" t="str">
        <f>'Usages industrie'!A32</f>
        <v>Usage industriel n°29</v>
      </c>
      <c r="B1845" s="209" t="s">
        <v>637</v>
      </c>
      <c r="C1845" s="209"/>
      <c r="D1845" s="210">
        <f>IF(B$1808&lt;&gt;"",IF(B$1808='Usages industrie'!$K32,'Usages industrie'!J32,0),0)</f>
        <v>0</v>
      </c>
      <c r="E1845" s="210">
        <f t="shared" si="160"/>
        <v>0</v>
      </c>
      <c r="F1845" s="210">
        <f t="shared" si="160"/>
        <v>0</v>
      </c>
      <c r="G1845" s="210">
        <f t="shared" si="160"/>
        <v>0</v>
      </c>
      <c r="H1845" s="210">
        <f t="shared" si="160"/>
        <v>0</v>
      </c>
      <c r="I1845" s="210">
        <f t="shared" si="160"/>
        <v>0</v>
      </c>
      <c r="J1845" s="210">
        <f t="shared" si="160"/>
        <v>0</v>
      </c>
      <c r="K1845" s="210">
        <f t="shared" si="160"/>
        <v>0</v>
      </c>
      <c r="L1845" s="210">
        <f t="shared" si="160"/>
        <v>0</v>
      </c>
      <c r="M1845" s="210">
        <f t="shared" si="160"/>
        <v>0</v>
      </c>
      <c r="N1845" s="210">
        <f t="shared" si="160"/>
        <v>0</v>
      </c>
      <c r="O1845" s="210">
        <f t="shared" si="160"/>
        <v>0</v>
      </c>
      <c r="P1845" s="210">
        <f t="shared" si="160"/>
        <v>0</v>
      </c>
      <c r="Q1845" s="210">
        <f t="shared" si="160"/>
        <v>0</v>
      </c>
      <c r="R1845" s="210">
        <f t="shared" si="160"/>
        <v>0</v>
      </c>
    </row>
    <row r="1846" spans="1:18" hidden="1" outlineLevel="2" x14ac:dyDescent="0.35">
      <c r="A1846" s="209" t="str">
        <f>'Usages industrie'!A33</f>
        <v>Usage industriel n°30</v>
      </c>
      <c r="B1846" s="209" t="s">
        <v>637</v>
      </c>
      <c r="C1846" s="209"/>
      <c r="D1846" s="210">
        <f>IF(B$1808&lt;&gt;"",IF(B$1808='Usages industrie'!$K33,'Usages industrie'!J33,0),0)</f>
        <v>0</v>
      </c>
      <c r="E1846" s="210">
        <f t="shared" si="160"/>
        <v>0</v>
      </c>
      <c r="F1846" s="210">
        <f t="shared" si="160"/>
        <v>0</v>
      </c>
      <c r="G1846" s="210">
        <f t="shared" si="160"/>
        <v>0</v>
      </c>
      <c r="H1846" s="210">
        <f t="shared" si="160"/>
        <v>0</v>
      </c>
      <c r="I1846" s="210">
        <f t="shared" si="160"/>
        <v>0</v>
      </c>
      <c r="J1846" s="210">
        <f t="shared" si="160"/>
        <v>0</v>
      </c>
      <c r="K1846" s="210">
        <f t="shared" si="160"/>
        <v>0</v>
      </c>
      <c r="L1846" s="210">
        <f t="shared" si="160"/>
        <v>0</v>
      </c>
      <c r="M1846" s="210">
        <f t="shared" si="160"/>
        <v>0</v>
      </c>
      <c r="N1846" s="210">
        <f t="shared" si="160"/>
        <v>0</v>
      </c>
      <c r="O1846" s="210">
        <f t="shared" si="160"/>
        <v>0</v>
      </c>
      <c r="P1846" s="210">
        <f t="shared" si="160"/>
        <v>0</v>
      </c>
      <c r="Q1846" s="210">
        <f t="shared" si="160"/>
        <v>0</v>
      </c>
      <c r="R1846" s="210">
        <f t="shared" si="160"/>
        <v>0</v>
      </c>
    </row>
    <row r="1847" spans="1:18" hidden="1" outlineLevel="2" x14ac:dyDescent="0.35">
      <c r="A1847" s="209" t="str">
        <f>'Usages industrie'!A34</f>
        <v>Usage industriel n°31</v>
      </c>
      <c r="B1847" s="209" t="s">
        <v>637</v>
      </c>
      <c r="C1847" s="209"/>
      <c r="D1847" s="210">
        <f>IF(B$1808&lt;&gt;"",IF(B$1808='Usages industrie'!$K34,'Usages industrie'!J34,0),0)</f>
        <v>0</v>
      </c>
      <c r="E1847" s="210">
        <f t="shared" ref="E1847:R1856" si="161">$D1847</f>
        <v>0</v>
      </c>
      <c r="F1847" s="210">
        <f t="shared" si="161"/>
        <v>0</v>
      </c>
      <c r="G1847" s="210">
        <f t="shared" si="161"/>
        <v>0</v>
      </c>
      <c r="H1847" s="210">
        <f t="shared" si="161"/>
        <v>0</v>
      </c>
      <c r="I1847" s="210">
        <f t="shared" si="161"/>
        <v>0</v>
      </c>
      <c r="J1847" s="210">
        <f t="shared" si="161"/>
        <v>0</v>
      </c>
      <c r="K1847" s="210">
        <f t="shared" si="161"/>
        <v>0</v>
      </c>
      <c r="L1847" s="210">
        <f t="shared" si="161"/>
        <v>0</v>
      </c>
      <c r="M1847" s="210">
        <f t="shared" si="161"/>
        <v>0</v>
      </c>
      <c r="N1847" s="210">
        <f t="shared" si="161"/>
        <v>0</v>
      </c>
      <c r="O1847" s="210">
        <f t="shared" si="161"/>
        <v>0</v>
      </c>
      <c r="P1847" s="210">
        <f t="shared" si="161"/>
        <v>0</v>
      </c>
      <c r="Q1847" s="210">
        <f t="shared" si="161"/>
        <v>0</v>
      </c>
      <c r="R1847" s="210">
        <f t="shared" si="161"/>
        <v>0</v>
      </c>
    </row>
    <row r="1848" spans="1:18" hidden="1" outlineLevel="2" x14ac:dyDescent="0.35">
      <c r="A1848" s="209" t="str">
        <f>'Usages industrie'!A35</f>
        <v>Usage industriel n°32</v>
      </c>
      <c r="B1848" s="209" t="s">
        <v>637</v>
      </c>
      <c r="C1848" s="209"/>
      <c r="D1848" s="210">
        <f>IF(B$1808&lt;&gt;"",IF(B$1808='Usages industrie'!$K35,'Usages industrie'!J35,0),0)</f>
        <v>0</v>
      </c>
      <c r="E1848" s="210">
        <f t="shared" si="161"/>
        <v>0</v>
      </c>
      <c r="F1848" s="210">
        <f t="shared" si="161"/>
        <v>0</v>
      </c>
      <c r="G1848" s="210">
        <f t="shared" si="161"/>
        <v>0</v>
      </c>
      <c r="H1848" s="210">
        <f t="shared" si="161"/>
        <v>0</v>
      </c>
      <c r="I1848" s="210">
        <f t="shared" si="161"/>
        <v>0</v>
      </c>
      <c r="J1848" s="210">
        <f t="shared" si="161"/>
        <v>0</v>
      </c>
      <c r="K1848" s="210">
        <f t="shared" si="161"/>
        <v>0</v>
      </c>
      <c r="L1848" s="210">
        <f t="shared" si="161"/>
        <v>0</v>
      </c>
      <c r="M1848" s="210">
        <f t="shared" si="161"/>
        <v>0</v>
      </c>
      <c r="N1848" s="210">
        <f t="shared" si="161"/>
        <v>0</v>
      </c>
      <c r="O1848" s="210">
        <f t="shared" si="161"/>
        <v>0</v>
      </c>
      <c r="P1848" s="210">
        <f t="shared" si="161"/>
        <v>0</v>
      </c>
      <c r="Q1848" s="210">
        <f t="shared" si="161"/>
        <v>0</v>
      </c>
      <c r="R1848" s="210">
        <f t="shared" si="161"/>
        <v>0</v>
      </c>
    </row>
    <row r="1849" spans="1:18" hidden="1" outlineLevel="2" x14ac:dyDescent="0.35">
      <c r="A1849" s="209" t="str">
        <f>'Usages industrie'!A36</f>
        <v>Usage industriel n°33</v>
      </c>
      <c r="B1849" s="209" t="s">
        <v>637</v>
      </c>
      <c r="C1849" s="209"/>
      <c r="D1849" s="210">
        <f>IF(B$1808&lt;&gt;"",IF(B$1808='Usages industrie'!$K36,'Usages industrie'!J36,0),0)</f>
        <v>0</v>
      </c>
      <c r="E1849" s="210">
        <f t="shared" si="161"/>
        <v>0</v>
      </c>
      <c r="F1849" s="210">
        <f t="shared" si="161"/>
        <v>0</v>
      </c>
      <c r="G1849" s="210">
        <f t="shared" si="161"/>
        <v>0</v>
      </c>
      <c r="H1849" s="210">
        <f t="shared" si="161"/>
        <v>0</v>
      </c>
      <c r="I1849" s="210">
        <f t="shared" si="161"/>
        <v>0</v>
      </c>
      <c r="J1849" s="210">
        <f t="shared" si="161"/>
        <v>0</v>
      </c>
      <c r="K1849" s="210">
        <f t="shared" si="161"/>
        <v>0</v>
      </c>
      <c r="L1849" s="210">
        <f t="shared" si="161"/>
        <v>0</v>
      </c>
      <c r="M1849" s="210">
        <f t="shared" si="161"/>
        <v>0</v>
      </c>
      <c r="N1849" s="210">
        <f t="shared" si="161"/>
        <v>0</v>
      </c>
      <c r="O1849" s="210">
        <f t="shared" si="161"/>
        <v>0</v>
      </c>
      <c r="P1849" s="210">
        <f t="shared" si="161"/>
        <v>0</v>
      </c>
      <c r="Q1849" s="210">
        <f t="shared" si="161"/>
        <v>0</v>
      </c>
      <c r="R1849" s="210">
        <f t="shared" si="161"/>
        <v>0</v>
      </c>
    </row>
    <row r="1850" spans="1:18" hidden="1" outlineLevel="2" x14ac:dyDescent="0.35">
      <c r="A1850" s="209" t="str">
        <f>'Usages industrie'!A37</f>
        <v>Usage industriel n°34</v>
      </c>
      <c r="B1850" s="209" t="s">
        <v>637</v>
      </c>
      <c r="C1850" s="209"/>
      <c r="D1850" s="210">
        <f>IF(B$1808&lt;&gt;"",IF(B$1808='Usages industrie'!$K37,'Usages industrie'!J37,0),0)</f>
        <v>0</v>
      </c>
      <c r="E1850" s="210">
        <f t="shared" si="161"/>
        <v>0</v>
      </c>
      <c r="F1850" s="210">
        <f t="shared" si="161"/>
        <v>0</v>
      </c>
      <c r="G1850" s="210">
        <f t="shared" si="161"/>
        <v>0</v>
      </c>
      <c r="H1850" s="210">
        <f t="shared" si="161"/>
        <v>0</v>
      </c>
      <c r="I1850" s="210">
        <f t="shared" si="161"/>
        <v>0</v>
      </c>
      <c r="J1850" s="210">
        <f t="shared" si="161"/>
        <v>0</v>
      </c>
      <c r="K1850" s="210">
        <f t="shared" si="161"/>
        <v>0</v>
      </c>
      <c r="L1850" s="210">
        <f t="shared" si="161"/>
        <v>0</v>
      </c>
      <c r="M1850" s="210">
        <f t="shared" si="161"/>
        <v>0</v>
      </c>
      <c r="N1850" s="210">
        <f t="shared" si="161"/>
        <v>0</v>
      </c>
      <c r="O1850" s="210">
        <f t="shared" si="161"/>
        <v>0</v>
      </c>
      <c r="P1850" s="210">
        <f t="shared" si="161"/>
        <v>0</v>
      </c>
      <c r="Q1850" s="210">
        <f t="shared" si="161"/>
        <v>0</v>
      </c>
      <c r="R1850" s="210">
        <f t="shared" si="161"/>
        <v>0</v>
      </c>
    </row>
    <row r="1851" spans="1:18" hidden="1" outlineLevel="2" x14ac:dyDescent="0.35">
      <c r="A1851" s="209" t="str">
        <f>'Usages industrie'!A38</f>
        <v>Usage industriel n°35</v>
      </c>
      <c r="B1851" s="209" t="s">
        <v>637</v>
      </c>
      <c r="C1851" s="209"/>
      <c r="D1851" s="210">
        <f>IF(B$1808&lt;&gt;"",IF(B$1808='Usages industrie'!$K38,'Usages industrie'!J38,0),0)</f>
        <v>0</v>
      </c>
      <c r="E1851" s="210">
        <f t="shared" si="161"/>
        <v>0</v>
      </c>
      <c r="F1851" s="210">
        <f t="shared" si="161"/>
        <v>0</v>
      </c>
      <c r="G1851" s="210">
        <f t="shared" si="161"/>
        <v>0</v>
      </c>
      <c r="H1851" s="210">
        <f t="shared" si="161"/>
        <v>0</v>
      </c>
      <c r="I1851" s="210">
        <f t="shared" si="161"/>
        <v>0</v>
      </c>
      <c r="J1851" s="210">
        <f t="shared" si="161"/>
        <v>0</v>
      </c>
      <c r="K1851" s="210">
        <f t="shared" si="161"/>
        <v>0</v>
      </c>
      <c r="L1851" s="210">
        <f t="shared" si="161"/>
        <v>0</v>
      </c>
      <c r="M1851" s="210">
        <f t="shared" si="161"/>
        <v>0</v>
      </c>
      <c r="N1851" s="210">
        <f t="shared" si="161"/>
        <v>0</v>
      </c>
      <c r="O1851" s="210">
        <f t="shared" si="161"/>
        <v>0</v>
      </c>
      <c r="P1851" s="210">
        <f t="shared" si="161"/>
        <v>0</v>
      </c>
      <c r="Q1851" s="210">
        <f t="shared" si="161"/>
        <v>0</v>
      </c>
      <c r="R1851" s="210">
        <f t="shared" si="161"/>
        <v>0</v>
      </c>
    </row>
    <row r="1852" spans="1:18" hidden="1" outlineLevel="2" x14ac:dyDescent="0.35">
      <c r="A1852" s="209" t="str">
        <f>'Usages industrie'!A39</f>
        <v>Usage industriel n°36</v>
      </c>
      <c r="B1852" s="209" t="s">
        <v>637</v>
      </c>
      <c r="C1852" s="209"/>
      <c r="D1852" s="210">
        <f>IF(B$1808&lt;&gt;"",IF(B$1808='Usages industrie'!$K39,'Usages industrie'!J39,0),0)</f>
        <v>0</v>
      </c>
      <c r="E1852" s="210">
        <f t="shared" si="161"/>
        <v>0</v>
      </c>
      <c r="F1852" s="210">
        <f t="shared" si="161"/>
        <v>0</v>
      </c>
      <c r="G1852" s="210">
        <f t="shared" si="161"/>
        <v>0</v>
      </c>
      <c r="H1852" s="210">
        <f t="shared" si="161"/>
        <v>0</v>
      </c>
      <c r="I1852" s="210">
        <f t="shared" si="161"/>
        <v>0</v>
      </c>
      <c r="J1852" s="210">
        <f t="shared" si="161"/>
        <v>0</v>
      </c>
      <c r="K1852" s="210">
        <f t="shared" si="161"/>
        <v>0</v>
      </c>
      <c r="L1852" s="210">
        <f t="shared" si="161"/>
        <v>0</v>
      </c>
      <c r="M1852" s="210">
        <f t="shared" si="161"/>
        <v>0</v>
      </c>
      <c r="N1852" s="210">
        <f t="shared" si="161"/>
        <v>0</v>
      </c>
      <c r="O1852" s="210">
        <f t="shared" si="161"/>
        <v>0</v>
      </c>
      <c r="P1852" s="210">
        <f t="shared" si="161"/>
        <v>0</v>
      </c>
      <c r="Q1852" s="210">
        <f t="shared" si="161"/>
        <v>0</v>
      </c>
      <c r="R1852" s="210">
        <f t="shared" si="161"/>
        <v>0</v>
      </c>
    </row>
    <row r="1853" spans="1:18" hidden="1" outlineLevel="2" x14ac:dyDescent="0.35">
      <c r="A1853" s="209" t="str">
        <f>'Usages industrie'!A40</f>
        <v>Usage industriel n°37</v>
      </c>
      <c r="B1853" s="209" t="s">
        <v>637</v>
      </c>
      <c r="C1853" s="209"/>
      <c r="D1853" s="210">
        <f>IF(B$1808&lt;&gt;"",IF(B$1808='Usages industrie'!$K40,'Usages industrie'!J40,0),0)</f>
        <v>0</v>
      </c>
      <c r="E1853" s="210">
        <f t="shared" si="161"/>
        <v>0</v>
      </c>
      <c r="F1853" s="210">
        <f t="shared" si="161"/>
        <v>0</v>
      </c>
      <c r="G1853" s="210">
        <f t="shared" si="161"/>
        <v>0</v>
      </c>
      <c r="H1853" s="210">
        <f t="shared" si="161"/>
        <v>0</v>
      </c>
      <c r="I1853" s="210">
        <f t="shared" si="161"/>
        <v>0</v>
      </c>
      <c r="J1853" s="210">
        <f t="shared" si="161"/>
        <v>0</v>
      </c>
      <c r="K1853" s="210">
        <f t="shared" si="161"/>
        <v>0</v>
      </c>
      <c r="L1853" s="210">
        <f t="shared" si="161"/>
        <v>0</v>
      </c>
      <c r="M1853" s="210">
        <f t="shared" si="161"/>
        <v>0</v>
      </c>
      <c r="N1853" s="210">
        <f t="shared" si="161"/>
        <v>0</v>
      </c>
      <c r="O1853" s="210">
        <f t="shared" si="161"/>
        <v>0</v>
      </c>
      <c r="P1853" s="210">
        <f t="shared" si="161"/>
        <v>0</v>
      </c>
      <c r="Q1853" s="210">
        <f t="shared" si="161"/>
        <v>0</v>
      </c>
      <c r="R1853" s="210">
        <f t="shared" si="161"/>
        <v>0</v>
      </c>
    </row>
    <row r="1854" spans="1:18" hidden="1" outlineLevel="2" x14ac:dyDescent="0.35">
      <c r="A1854" s="209" t="str">
        <f>'Usages industrie'!A41</f>
        <v>Usage industriel n°38</v>
      </c>
      <c r="B1854" s="209" t="s">
        <v>637</v>
      </c>
      <c r="C1854" s="209"/>
      <c r="D1854" s="210">
        <f>IF(B$1808&lt;&gt;"",IF(B$1808='Usages industrie'!$K41,'Usages industrie'!J41,0),0)</f>
        <v>0</v>
      </c>
      <c r="E1854" s="210">
        <f t="shared" si="161"/>
        <v>0</v>
      </c>
      <c r="F1854" s="210">
        <f t="shared" si="161"/>
        <v>0</v>
      </c>
      <c r="G1854" s="210">
        <f t="shared" si="161"/>
        <v>0</v>
      </c>
      <c r="H1854" s="210">
        <f t="shared" si="161"/>
        <v>0</v>
      </c>
      <c r="I1854" s="210">
        <f t="shared" si="161"/>
        <v>0</v>
      </c>
      <c r="J1854" s="210">
        <f t="shared" si="161"/>
        <v>0</v>
      </c>
      <c r="K1854" s="210">
        <f t="shared" si="161"/>
        <v>0</v>
      </c>
      <c r="L1854" s="210">
        <f t="shared" si="161"/>
        <v>0</v>
      </c>
      <c r="M1854" s="210">
        <f t="shared" si="161"/>
        <v>0</v>
      </c>
      <c r="N1854" s="210">
        <f t="shared" si="161"/>
        <v>0</v>
      </c>
      <c r="O1854" s="210">
        <f t="shared" si="161"/>
        <v>0</v>
      </c>
      <c r="P1854" s="210">
        <f t="shared" si="161"/>
        <v>0</v>
      </c>
      <c r="Q1854" s="210">
        <f t="shared" si="161"/>
        <v>0</v>
      </c>
      <c r="R1854" s="210">
        <f t="shared" si="161"/>
        <v>0</v>
      </c>
    </row>
    <row r="1855" spans="1:18" hidden="1" outlineLevel="2" x14ac:dyDescent="0.35">
      <c r="A1855" s="209" t="str">
        <f>'Usages industrie'!A42</f>
        <v>Usage industriel n°39</v>
      </c>
      <c r="B1855" s="209" t="s">
        <v>637</v>
      </c>
      <c r="C1855" s="209"/>
      <c r="D1855" s="210">
        <f>IF(B$1808&lt;&gt;"",IF(B$1808='Usages industrie'!$K42,'Usages industrie'!J42,0),0)</f>
        <v>0</v>
      </c>
      <c r="E1855" s="210">
        <f t="shared" si="161"/>
        <v>0</v>
      </c>
      <c r="F1855" s="210">
        <f t="shared" si="161"/>
        <v>0</v>
      </c>
      <c r="G1855" s="210">
        <f t="shared" si="161"/>
        <v>0</v>
      </c>
      <c r="H1855" s="210">
        <f t="shared" si="161"/>
        <v>0</v>
      </c>
      <c r="I1855" s="210">
        <f t="shared" si="161"/>
        <v>0</v>
      </c>
      <c r="J1855" s="210">
        <f t="shared" si="161"/>
        <v>0</v>
      </c>
      <c r="K1855" s="210">
        <f t="shared" si="161"/>
        <v>0</v>
      </c>
      <c r="L1855" s="210">
        <f t="shared" si="161"/>
        <v>0</v>
      </c>
      <c r="M1855" s="210">
        <f t="shared" si="161"/>
        <v>0</v>
      </c>
      <c r="N1855" s="210">
        <f t="shared" si="161"/>
        <v>0</v>
      </c>
      <c r="O1855" s="210">
        <f t="shared" si="161"/>
        <v>0</v>
      </c>
      <c r="P1855" s="210">
        <f t="shared" si="161"/>
        <v>0</v>
      </c>
      <c r="Q1855" s="210">
        <f t="shared" si="161"/>
        <v>0</v>
      </c>
      <c r="R1855" s="210">
        <f t="shared" si="161"/>
        <v>0</v>
      </c>
    </row>
    <row r="1856" spans="1:18" hidden="1" outlineLevel="2" x14ac:dyDescent="0.35">
      <c r="A1856" s="209" t="str">
        <f>'Usages industrie'!A43</f>
        <v>Usage industriel n°40</v>
      </c>
      <c r="B1856" s="209" t="s">
        <v>637</v>
      </c>
      <c r="C1856" s="209"/>
      <c r="D1856" s="210">
        <f>IF(B$1808&lt;&gt;"",IF(B$1808='Usages industrie'!$K43,'Usages industrie'!J43,0),0)</f>
        <v>0</v>
      </c>
      <c r="E1856" s="210">
        <f t="shared" si="161"/>
        <v>0</v>
      </c>
      <c r="F1856" s="210">
        <f t="shared" si="161"/>
        <v>0</v>
      </c>
      <c r="G1856" s="210">
        <f t="shared" si="161"/>
        <v>0</v>
      </c>
      <c r="H1856" s="210">
        <f t="shared" si="161"/>
        <v>0</v>
      </c>
      <c r="I1856" s="210">
        <f t="shared" si="161"/>
        <v>0</v>
      </c>
      <c r="J1856" s="210">
        <f t="shared" si="161"/>
        <v>0</v>
      </c>
      <c r="K1856" s="210">
        <f t="shared" si="161"/>
        <v>0</v>
      </c>
      <c r="L1856" s="210">
        <f t="shared" si="161"/>
        <v>0</v>
      </c>
      <c r="M1856" s="210">
        <f t="shared" si="161"/>
        <v>0</v>
      </c>
      <c r="N1856" s="210">
        <f t="shared" si="161"/>
        <v>0</v>
      </c>
      <c r="O1856" s="210">
        <f t="shared" si="161"/>
        <v>0</v>
      </c>
      <c r="P1856" s="210">
        <f t="shared" si="161"/>
        <v>0</v>
      </c>
      <c r="Q1856" s="210">
        <f t="shared" si="161"/>
        <v>0</v>
      </c>
      <c r="R1856" s="210">
        <f t="shared" si="161"/>
        <v>0</v>
      </c>
    </row>
    <row r="1857" spans="1:18" hidden="1" outlineLevel="2" x14ac:dyDescent="0.35">
      <c r="A1857" s="209" t="str">
        <f>'Usages industrie'!A44</f>
        <v>Usage industriel n°41</v>
      </c>
      <c r="B1857" s="209" t="s">
        <v>637</v>
      </c>
      <c r="C1857" s="209"/>
      <c r="D1857" s="210">
        <f>IF(B$1808&lt;&gt;"",IF(B$1808='Usages industrie'!$K44,'Usages industrie'!J44,0),0)</f>
        <v>0</v>
      </c>
      <c r="E1857" s="210">
        <f t="shared" ref="E1857:R1866" si="162">$D1857</f>
        <v>0</v>
      </c>
      <c r="F1857" s="210">
        <f t="shared" si="162"/>
        <v>0</v>
      </c>
      <c r="G1857" s="210">
        <f t="shared" si="162"/>
        <v>0</v>
      </c>
      <c r="H1857" s="210">
        <f t="shared" si="162"/>
        <v>0</v>
      </c>
      <c r="I1857" s="210">
        <f t="shared" si="162"/>
        <v>0</v>
      </c>
      <c r="J1857" s="210">
        <f t="shared" si="162"/>
        <v>0</v>
      </c>
      <c r="K1857" s="210">
        <f t="shared" si="162"/>
        <v>0</v>
      </c>
      <c r="L1857" s="210">
        <f t="shared" si="162"/>
        <v>0</v>
      </c>
      <c r="M1857" s="210">
        <f t="shared" si="162"/>
        <v>0</v>
      </c>
      <c r="N1857" s="210">
        <f t="shared" si="162"/>
        <v>0</v>
      </c>
      <c r="O1857" s="210">
        <f t="shared" si="162"/>
        <v>0</v>
      </c>
      <c r="P1857" s="210">
        <f t="shared" si="162"/>
        <v>0</v>
      </c>
      <c r="Q1857" s="210">
        <f t="shared" si="162"/>
        <v>0</v>
      </c>
      <c r="R1857" s="210">
        <f t="shared" si="162"/>
        <v>0</v>
      </c>
    </row>
    <row r="1858" spans="1:18" hidden="1" outlineLevel="2" x14ac:dyDescent="0.35">
      <c r="A1858" s="209" t="str">
        <f>'Usages industrie'!A45</f>
        <v>Usage industriel n°42</v>
      </c>
      <c r="B1858" s="209" t="s">
        <v>637</v>
      </c>
      <c r="C1858" s="209"/>
      <c r="D1858" s="210">
        <f>IF(B$1808&lt;&gt;"",IF(B$1808='Usages industrie'!$K45,'Usages industrie'!J45,0),0)</f>
        <v>0</v>
      </c>
      <c r="E1858" s="210">
        <f t="shared" si="162"/>
        <v>0</v>
      </c>
      <c r="F1858" s="210">
        <f t="shared" si="162"/>
        <v>0</v>
      </c>
      <c r="G1858" s="210">
        <f t="shared" si="162"/>
        <v>0</v>
      </c>
      <c r="H1858" s="210">
        <f t="shared" si="162"/>
        <v>0</v>
      </c>
      <c r="I1858" s="210">
        <f t="shared" si="162"/>
        <v>0</v>
      </c>
      <c r="J1858" s="210">
        <f t="shared" si="162"/>
        <v>0</v>
      </c>
      <c r="K1858" s="210">
        <f t="shared" si="162"/>
        <v>0</v>
      </c>
      <c r="L1858" s="210">
        <f t="shared" si="162"/>
        <v>0</v>
      </c>
      <c r="M1858" s="210">
        <f t="shared" si="162"/>
        <v>0</v>
      </c>
      <c r="N1858" s="210">
        <f t="shared" si="162"/>
        <v>0</v>
      </c>
      <c r="O1858" s="210">
        <f t="shared" si="162"/>
        <v>0</v>
      </c>
      <c r="P1858" s="210">
        <f t="shared" si="162"/>
        <v>0</v>
      </c>
      <c r="Q1858" s="210">
        <f t="shared" si="162"/>
        <v>0</v>
      </c>
      <c r="R1858" s="210">
        <f t="shared" si="162"/>
        <v>0</v>
      </c>
    </row>
    <row r="1859" spans="1:18" hidden="1" outlineLevel="2" x14ac:dyDescent="0.35">
      <c r="A1859" s="209" t="str">
        <f>'Usages industrie'!A46</f>
        <v>Usage industriel n°43</v>
      </c>
      <c r="B1859" s="209" t="s">
        <v>637</v>
      </c>
      <c r="C1859" s="209"/>
      <c r="D1859" s="210">
        <f>IF(B$1808&lt;&gt;"",IF(B$1808='Usages industrie'!$K46,'Usages industrie'!J46,0),0)</f>
        <v>0</v>
      </c>
      <c r="E1859" s="210">
        <f t="shared" si="162"/>
        <v>0</v>
      </c>
      <c r="F1859" s="210">
        <f t="shared" si="162"/>
        <v>0</v>
      </c>
      <c r="G1859" s="210">
        <f t="shared" si="162"/>
        <v>0</v>
      </c>
      <c r="H1859" s="210">
        <f t="shared" si="162"/>
        <v>0</v>
      </c>
      <c r="I1859" s="210">
        <f t="shared" si="162"/>
        <v>0</v>
      </c>
      <c r="J1859" s="210">
        <f t="shared" si="162"/>
        <v>0</v>
      </c>
      <c r="K1859" s="210">
        <f t="shared" si="162"/>
        <v>0</v>
      </c>
      <c r="L1859" s="210">
        <f t="shared" si="162"/>
        <v>0</v>
      </c>
      <c r="M1859" s="210">
        <f t="shared" si="162"/>
        <v>0</v>
      </c>
      <c r="N1859" s="210">
        <f t="shared" si="162"/>
        <v>0</v>
      </c>
      <c r="O1859" s="210">
        <f t="shared" si="162"/>
        <v>0</v>
      </c>
      <c r="P1859" s="210">
        <f t="shared" si="162"/>
        <v>0</v>
      </c>
      <c r="Q1859" s="210">
        <f t="shared" si="162"/>
        <v>0</v>
      </c>
      <c r="R1859" s="210">
        <f t="shared" si="162"/>
        <v>0</v>
      </c>
    </row>
    <row r="1860" spans="1:18" hidden="1" outlineLevel="2" x14ac:dyDescent="0.35">
      <c r="A1860" s="209" t="str">
        <f>'Usages industrie'!A47</f>
        <v>Usage industriel n°44</v>
      </c>
      <c r="B1860" s="209" t="s">
        <v>637</v>
      </c>
      <c r="C1860" s="209"/>
      <c r="D1860" s="210">
        <f>IF(B$1808&lt;&gt;"",IF(B$1808='Usages industrie'!$K47,'Usages industrie'!J47,0),0)</f>
        <v>0</v>
      </c>
      <c r="E1860" s="210">
        <f t="shared" si="162"/>
        <v>0</v>
      </c>
      <c r="F1860" s="210">
        <f t="shared" si="162"/>
        <v>0</v>
      </c>
      <c r="G1860" s="210">
        <f t="shared" si="162"/>
        <v>0</v>
      </c>
      <c r="H1860" s="210">
        <f t="shared" si="162"/>
        <v>0</v>
      </c>
      <c r="I1860" s="210">
        <f t="shared" si="162"/>
        <v>0</v>
      </c>
      <c r="J1860" s="210">
        <f t="shared" si="162"/>
        <v>0</v>
      </c>
      <c r="K1860" s="210">
        <f t="shared" si="162"/>
        <v>0</v>
      </c>
      <c r="L1860" s="210">
        <f t="shared" si="162"/>
        <v>0</v>
      </c>
      <c r="M1860" s="210">
        <f t="shared" si="162"/>
        <v>0</v>
      </c>
      <c r="N1860" s="210">
        <f t="shared" si="162"/>
        <v>0</v>
      </c>
      <c r="O1860" s="210">
        <f t="shared" si="162"/>
        <v>0</v>
      </c>
      <c r="P1860" s="210">
        <f t="shared" si="162"/>
        <v>0</v>
      </c>
      <c r="Q1860" s="210">
        <f t="shared" si="162"/>
        <v>0</v>
      </c>
      <c r="R1860" s="210">
        <f t="shared" si="162"/>
        <v>0</v>
      </c>
    </row>
    <row r="1861" spans="1:18" hidden="1" outlineLevel="2" x14ac:dyDescent="0.35">
      <c r="A1861" s="209" t="str">
        <f>'Usages industrie'!A48</f>
        <v>Usage industriel n°45</v>
      </c>
      <c r="B1861" s="209" t="s">
        <v>637</v>
      </c>
      <c r="C1861" s="209"/>
      <c r="D1861" s="210">
        <f>IF(B$1808&lt;&gt;"",IF(B$1808='Usages industrie'!$K48,'Usages industrie'!J48,0),0)</f>
        <v>0</v>
      </c>
      <c r="E1861" s="210">
        <f t="shared" si="162"/>
        <v>0</v>
      </c>
      <c r="F1861" s="210">
        <f t="shared" si="162"/>
        <v>0</v>
      </c>
      <c r="G1861" s="210">
        <f t="shared" si="162"/>
        <v>0</v>
      </c>
      <c r="H1861" s="210">
        <f t="shared" si="162"/>
        <v>0</v>
      </c>
      <c r="I1861" s="210">
        <f t="shared" si="162"/>
        <v>0</v>
      </c>
      <c r="J1861" s="210">
        <f t="shared" si="162"/>
        <v>0</v>
      </c>
      <c r="K1861" s="210">
        <f t="shared" si="162"/>
        <v>0</v>
      </c>
      <c r="L1861" s="210">
        <f t="shared" si="162"/>
        <v>0</v>
      </c>
      <c r="M1861" s="210">
        <f t="shared" si="162"/>
        <v>0</v>
      </c>
      <c r="N1861" s="210">
        <f t="shared" si="162"/>
        <v>0</v>
      </c>
      <c r="O1861" s="210">
        <f t="shared" si="162"/>
        <v>0</v>
      </c>
      <c r="P1861" s="210">
        <f t="shared" si="162"/>
        <v>0</v>
      </c>
      <c r="Q1861" s="210">
        <f t="shared" si="162"/>
        <v>0</v>
      </c>
      <c r="R1861" s="210">
        <f t="shared" si="162"/>
        <v>0</v>
      </c>
    </row>
    <row r="1862" spans="1:18" hidden="1" outlineLevel="2" x14ac:dyDescent="0.35">
      <c r="A1862" s="209" t="str">
        <f>'Usages industrie'!A49</f>
        <v>Usage industriel n°46</v>
      </c>
      <c r="B1862" s="209" t="s">
        <v>637</v>
      </c>
      <c r="C1862" s="209"/>
      <c r="D1862" s="210">
        <f>IF(B$1808&lt;&gt;"",IF(B$1808='Usages industrie'!$K49,'Usages industrie'!J49,0),0)</f>
        <v>0</v>
      </c>
      <c r="E1862" s="210">
        <f t="shared" si="162"/>
        <v>0</v>
      </c>
      <c r="F1862" s="210">
        <f t="shared" si="162"/>
        <v>0</v>
      </c>
      <c r="G1862" s="210">
        <f t="shared" si="162"/>
        <v>0</v>
      </c>
      <c r="H1862" s="210">
        <f t="shared" si="162"/>
        <v>0</v>
      </c>
      <c r="I1862" s="210">
        <f t="shared" si="162"/>
        <v>0</v>
      </c>
      <c r="J1862" s="210">
        <f t="shared" si="162"/>
        <v>0</v>
      </c>
      <c r="K1862" s="210">
        <f t="shared" si="162"/>
        <v>0</v>
      </c>
      <c r="L1862" s="210">
        <f t="shared" si="162"/>
        <v>0</v>
      </c>
      <c r="M1862" s="210">
        <f t="shared" si="162"/>
        <v>0</v>
      </c>
      <c r="N1862" s="210">
        <f t="shared" si="162"/>
        <v>0</v>
      </c>
      <c r="O1862" s="210">
        <f t="shared" si="162"/>
        <v>0</v>
      </c>
      <c r="P1862" s="210">
        <f t="shared" si="162"/>
        <v>0</v>
      </c>
      <c r="Q1862" s="210">
        <f t="shared" si="162"/>
        <v>0</v>
      </c>
      <c r="R1862" s="210">
        <f t="shared" si="162"/>
        <v>0</v>
      </c>
    </row>
    <row r="1863" spans="1:18" hidden="1" outlineLevel="2" x14ac:dyDescent="0.35">
      <c r="A1863" s="209" t="str">
        <f>'Usages industrie'!A50</f>
        <v>Usage industriel n°47</v>
      </c>
      <c r="B1863" s="209" t="s">
        <v>637</v>
      </c>
      <c r="C1863" s="209"/>
      <c r="D1863" s="210">
        <f>IF(B$1808&lt;&gt;"",IF(B$1808='Usages industrie'!$K50,'Usages industrie'!J50,0),0)</f>
        <v>0</v>
      </c>
      <c r="E1863" s="210">
        <f t="shared" si="162"/>
        <v>0</v>
      </c>
      <c r="F1863" s="210">
        <f t="shared" si="162"/>
        <v>0</v>
      </c>
      <c r="G1863" s="210">
        <f t="shared" si="162"/>
        <v>0</v>
      </c>
      <c r="H1863" s="210">
        <f t="shared" si="162"/>
        <v>0</v>
      </c>
      <c r="I1863" s="210">
        <f t="shared" si="162"/>
        <v>0</v>
      </c>
      <c r="J1863" s="210">
        <f t="shared" si="162"/>
        <v>0</v>
      </c>
      <c r="K1863" s="210">
        <f t="shared" si="162"/>
        <v>0</v>
      </c>
      <c r="L1863" s="210">
        <f t="shared" si="162"/>
        <v>0</v>
      </c>
      <c r="M1863" s="210">
        <f t="shared" si="162"/>
        <v>0</v>
      </c>
      <c r="N1863" s="210">
        <f t="shared" si="162"/>
        <v>0</v>
      </c>
      <c r="O1863" s="210">
        <f t="shared" si="162"/>
        <v>0</v>
      </c>
      <c r="P1863" s="210">
        <f t="shared" si="162"/>
        <v>0</v>
      </c>
      <c r="Q1863" s="210">
        <f t="shared" si="162"/>
        <v>0</v>
      </c>
      <c r="R1863" s="210">
        <f t="shared" si="162"/>
        <v>0</v>
      </c>
    </row>
    <row r="1864" spans="1:18" hidden="1" outlineLevel="2" x14ac:dyDescent="0.35">
      <c r="A1864" s="209" t="str">
        <f>'Usages industrie'!A51</f>
        <v>Usage industriel n°48</v>
      </c>
      <c r="B1864" s="209" t="s">
        <v>637</v>
      </c>
      <c r="C1864" s="209"/>
      <c r="D1864" s="210">
        <f>IF(B$1808&lt;&gt;"",IF(B$1808='Usages industrie'!$K51,'Usages industrie'!J51,0),0)</f>
        <v>0</v>
      </c>
      <c r="E1864" s="210">
        <f t="shared" si="162"/>
        <v>0</v>
      </c>
      <c r="F1864" s="210">
        <f t="shared" si="162"/>
        <v>0</v>
      </c>
      <c r="G1864" s="210">
        <f t="shared" si="162"/>
        <v>0</v>
      </c>
      <c r="H1864" s="210">
        <f t="shared" si="162"/>
        <v>0</v>
      </c>
      <c r="I1864" s="210">
        <f t="shared" si="162"/>
        <v>0</v>
      </c>
      <c r="J1864" s="210">
        <f t="shared" si="162"/>
        <v>0</v>
      </c>
      <c r="K1864" s="210">
        <f t="shared" si="162"/>
        <v>0</v>
      </c>
      <c r="L1864" s="210">
        <f t="shared" si="162"/>
        <v>0</v>
      </c>
      <c r="M1864" s="210">
        <f t="shared" si="162"/>
        <v>0</v>
      </c>
      <c r="N1864" s="210">
        <f t="shared" si="162"/>
        <v>0</v>
      </c>
      <c r="O1864" s="210">
        <f t="shared" si="162"/>
        <v>0</v>
      </c>
      <c r="P1864" s="210">
        <f t="shared" si="162"/>
        <v>0</v>
      </c>
      <c r="Q1864" s="210">
        <f t="shared" si="162"/>
        <v>0</v>
      </c>
      <c r="R1864" s="210">
        <f t="shared" si="162"/>
        <v>0</v>
      </c>
    </row>
    <row r="1865" spans="1:18" hidden="1" outlineLevel="2" x14ac:dyDescent="0.35">
      <c r="A1865" s="209" t="str">
        <f>'Usages industrie'!A52</f>
        <v>Usage industriel n°49</v>
      </c>
      <c r="B1865" s="209" t="s">
        <v>637</v>
      </c>
      <c r="C1865" s="209"/>
      <c r="D1865" s="210">
        <f>IF(B$1808&lt;&gt;"",IF(B$1808='Usages industrie'!$K52,'Usages industrie'!J52,0),0)</f>
        <v>0</v>
      </c>
      <c r="E1865" s="210">
        <f t="shared" si="162"/>
        <v>0</v>
      </c>
      <c r="F1865" s="210">
        <f t="shared" si="162"/>
        <v>0</v>
      </c>
      <c r="G1865" s="210">
        <f t="shared" si="162"/>
        <v>0</v>
      </c>
      <c r="H1865" s="210">
        <f t="shared" si="162"/>
        <v>0</v>
      </c>
      <c r="I1865" s="210">
        <f t="shared" si="162"/>
        <v>0</v>
      </c>
      <c r="J1865" s="210">
        <f t="shared" si="162"/>
        <v>0</v>
      </c>
      <c r="K1865" s="210">
        <f t="shared" si="162"/>
        <v>0</v>
      </c>
      <c r="L1865" s="210">
        <f t="shared" si="162"/>
        <v>0</v>
      </c>
      <c r="M1865" s="210">
        <f t="shared" si="162"/>
        <v>0</v>
      </c>
      <c r="N1865" s="210">
        <f t="shared" si="162"/>
        <v>0</v>
      </c>
      <c r="O1865" s="210">
        <f t="shared" si="162"/>
        <v>0</v>
      </c>
      <c r="P1865" s="210">
        <f t="shared" si="162"/>
        <v>0</v>
      </c>
      <c r="Q1865" s="210">
        <f t="shared" si="162"/>
        <v>0</v>
      </c>
      <c r="R1865" s="210">
        <f t="shared" si="162"/>
        <v>0</v>
      </c>
    </row>
    <row r="1866" spans="1:18" hidden="1" outlineLevel="2" x14ac:dyDescent="0.35">
      <c r="A1866" s="209" t="str">
        <f>'Usages industrie'!A53</f>
        <v>Usage industriel n°50</v>
      </c>
      <c r="B1866" s="209" t="s">
        <v>637</v>
      </c>
      <c r="C1866" s="209"/>
      <c r="D1866" s="210">
        <f>IF(B$1808&lt;&gt;"",IF(B$1808='Usages industrie'!$K53,'Usages industrie'!J53,0),0)</f>
        <v>0</v>
      </c>
      <c r="E1866" s="210">
        <f t="shared" si="162"/>
        <v>0</v>
      </c>
      <c r="F1866" s="210">
        <f t="shared" si="162"/>
        <v>0</v>
      </c>
      <c r="G1866" s="210">
        <f t="shared" si="162"/>
        <v>0</v>
      </c>
      <c r="H1866" s="210">
        <f t="shared" si="162"/>
        <v>0</v>
      </c>
      <c r="I1866" s="210">
        <f t="shared" si="162"/>
        <v>0</v>
      </c>
      <c r="J1866" s="210">
        <f t="shared" si="162"/>
        <v>0</v>
      </c>
      <c r="K1866" s="210">
        <f t="shared" si="162"/>
        <v>0</v>
      </c>
      <c r="L1866" s="210">
        <f t="shared" si="162"/>
        <v>0</v>
      </c>
      <c r="M1866" s="210">
        <f t="shared" si="162"/>
        <v>0</v>
      </c>
      <c r="N1866" s="210">
        <f t="shared" si="162"/>
        <v>0</v>
      </c>
      <c r="O1866" s="210">
        <f t="shared" si="162"/>
        <v>0</v>
      </c>
      <c r="P1866" s="210">
        <f t="shared" si="162"/>
        <v>0</v>
      </c>
      <c r="Q1866" s="210">
        <f t="shared" si="162"/>
        <v>0</v>
      </c>
      <c r="R1866" s="210">
        <f t="shared" si="162"/>
        <v>0</v>
      </c>
    </row>
    <row r="1867" spans="1:18" hidden="1" outlineLevel="1" collapsed="1" x14ac:dyDescent="0.35">
      <c r="A1867" s="209" t="s">
        <v>638</v>
      </c>
      <c r="B1867" s="209"/>
      <c r="C1867" s="209"/>
      <c r="D1867" s="210">
        <f t="shared" ref="D1867:R1867" si="163">SUM(D1817:D1866)</f>
        <v>0</v>
      </c>
      <c r="E1867" s="210">
        <f t="shared" si="163"/>
        <v>0</v>
      </c>
      <c r="F1867" s="210">
        <f t="shared" si="163"/>
        <v>0</v>
      </c>
      <c r="G1867" s="210">
        <f t="shared" si="163"/>
        <v>0</v>
      </c>
      <c r="H1867" s="210">
        <f t="shared" si="163"/>
        <v>0</v>
      </c>
      <c r="I1867" s="210">
        <f t="shared" si="163"/>
        <v>0</v>
      </c>
      <c r="J1867" s="210">
        <f t="shared" si="163"/>
        <v>0</v>
      </c>
      <c r="K1867" s="210">
        <f t="shared" si="163"/>
        <v>0</v>
      </c>
      <c r="L1867" s="210">
        <f t="shared" si="163"/>
        <v>0</v>
      </c>
      <c r="M1867" s="210">
        <f t="shared" si="163"/>
        <v>0</v>
      </c>
      <c r="N1867" s="210">
        <f t="shared" si="163"/>
        <v>0</v>
      </c>
      <c r="O1867" s="210">
        <f t="shared" si="163"/>
        <v>0</v>
      </c>
      <c r="P1867" s="210">
        <f t="shared" si="163"/>
        <v>0</v>
      </c>
      <c r="Q1867" s="210">
        <f t="shared" si="163"/>
        <v>0</v>
      </c>
      <c r="R1867" s="210">
        <f t="shared" si="163"/>
        <v>0</v>
      </c>
    </row>
    <row r="1868" spans="1:18" hidden="1" outlineLevel="2" x14ac:dyDescent="0.35">
      <c r="A1868" s="209" t="str">
        <f>'Usages industrie'!A4</f>
        <v>Usage industriel n°1</v>
      </c>
      <c r="B1868" s="209" t="s">
        <v>639</v>
      </c>
      <c r="C1868" s="209"/>
      <c r="D1868" s="210">
        <f>D1817*'Usages industrie'!$O4*(1+'Usages industrie'!$P4)^(D$1811-$D$1811)/1000</f>
        <v>0</v>
      </c>
      <c r="E1868" s="210">
        <f>E1817*'Usages industrie'!$O4*(1+'Usages industrie'!$P4)^(E$1811-$D$1811)/1000</f>
        <v>0</v>
      </c>
      <c r="F1868" s="210">
        <f>F1817*'Usages industrie'!$O4*(1+'Usages industrie'!$P4)^(F$1811-$D$1811)/1000</f>
        <v>0</v>
      </c>
      <c r="G1868" s="210">
        <f>G1817*'Usages industrie'!$O4*(1+'Usages industrie'!$P4)^(G$1811-$D$1811)/1000</f>
        <v>0</v>
      </c>
      <c r="H1868" s="210">
        <f>H1817*'Usages industrie'!$O4*(1+'Usages industrie'!$P4)^(H$1811-$D$1811)/1000</f>
        <v>0</v>
      </c>
      <c r="I1868" s="210">
        <f>I1817*'Usages industrie'!$O4*(1+'Usages industrie'!$P4)^(I$1811-$D$1811)/1000</f>
        <v>0</v>
      </c>
      <c r="J1868" s="210">
        <f>J1817*'Usages industrie'!$O4*(1+'Usages industrie'!$P4)^(J$1811-$D$1811)/1000</f>
        <v>0</v>
      </c>
      <c r="K1868" s="210">
        <f>K1817*'Usages industrie'!$O4*(1+'Usages industrie'!$P4)^(K$1811-$D$1811)/1000</f>
        <v>0</v>
      </c>
      <c r="L1868" s="210">
        <f>L1817*'Usages industrie'!$O4*(1+'Usages industrie'!$P4)^(L$1811-$D$1811)/1000</f>
        <v>0</v>
      </c>
      <c r="M1868" s="210">
        <f>M1817*'Usages industrie'!$O4*(1+'Usages industrie'!$P4)^(M$1811-$D$1811)/1000</f>
        <v>0</v>
      </c>
      <c r="N1868" s="210">
        <f>N1817*'Usages industrie'!$O4*(1+'Usages industrie'!$P4)^(N$1811-$D$1811)/1000</f>
        <v>0</v>
      </c>
      <c r="O1868" s="210">
        <f>O1817*'Usages industrie'!$O4*(1+'Usages industrie'!$P4)^(O$1811-$D$1811)/1000</f>
        <v>0</v>
      </c>
      <c r="P1868" s="210">
        <f>P1817*'Usages industrie'!$O4*(1+'Usages industrie'!$P4)^(P$1811-$D$1811)/1000</f>
        <v>0</v>
      </c>
      <c r="Q1868" s="210">
        <f>Q1817*'Usages industrie'!$O4*(1+'Usages industrie'!$P4)^(Q$1811-$D$1811)/1000</f>
        <v>0</v>
      </c>
      <c r="R1868" s="210">
        <f>R1817*'Usages industrie'!$O4*(1+'Usages industrie'!$P4)^(R$1811-$D$1811)/1000</f>
        <v>0</v>
      </c>
    </row>
    <row r="1869" spans="1:18" hidden="1" outlineLevel="2" x14ac:dyDescent="0.35">
      <c r="A1869" s="209" t="str">
        <f>'Usages industrie'!A5</f>
        <v>Usage industriel n°2</v>
      </c>
      <c r="B1869" s="209" t="s">
        <v>639</v>
      </c>
      <c r="C1869" s="209"/>
      <c r="D1869" s="210">
        <f>D1818*'Usages industrie'!$O5*(1+'Usages industrie'!$P5)^(D$1811-$D$1811)/1000</f>
        <v>0</v>
      </c>
      <c r="E1869" s="210">
        <f>E1818*'Usages industrie'!$O5*(1+'Usages industrie'!$P5)^(E$1811-$D$1811)/1000</f>
        <v>0</v>
      </c>
      <c r="F1869" s="210">
        <f>F1818*'Usages industrie'!$O5*(1+'Usages industrie'!$P5)^(F$1811-$D$1811)/1000</f>
        <v>0</v>
      </c>
      <c r="G1869" s="210">
        <f>G1818*'Usages industrie'!$O5*(1+'Usages industrie'!$P5)^(G$1811-$D$1811)/1000</f>
        <v>0</v>
      </c>
      <c r="H1869" s="210">
        <f>H1818*'Usages industrie'!$O5*(1+'Usages industrie'!$P5)^(H$1811-$D$1811)/1000</f>
        <v>0</v>
      </c>
      <c r="I1869" s="210">
        <f>I1818*'Usages industrie'!$O5*(1+'Usages industrie'!$P5)^(I$1811-$D$1811)/1000</f>
        <v>0</v>
      </c>
      <c r="J1869" s="210">
        <f>J1818*'Usages industrie'!$O5*(1+'Usages industrie'!$P5)^(J$1811-$D$1811)/1000</f>
        <v>0</v>
      </c>
      <c r="K1869" s="210">
        <f>K1818*'Usages industrie'!$O5*(1+'Usages industrie'!$P5)^(K$1811-$D$1811)/1000</f>
        <v>0</v>
      </c>
      <c r="L1869" s="210">
        <f>L1818*'Usages industrie'!$O5*(1+'Usages industrie'!$P5)^(L$1811-$D$1811)/1000</f>
        <v>0</v>
      </c>
      <c r="M1869" s="210">
        <f>M1818*'Usages industrie'!$O5*(1+'Usages industrie'!$P5)^(M$1811-$D$1811)/1000</f>
        <v>0</v>
      </c>
      <c r="N1869" s="210">
        <f>N1818*'Usages industrie'!$O5*(1+'Usages industrie'!$P5)^(N$1811-$D$1811)/1000</f>
        <v>0</v>
      </c>
      <c r="O1869" s="210">
        <f>O1818*'Usages industrie'!$O5*(1+'Usages industrie'!$P5)^(O$1811-$D$1811)/1000</f>
        <v>0</v>
      </c>
      <c r="P1869" s="210">
        <f>P1818*'Usages industrie'!$O5*(1+'Usages industrie'!$P5)^(P$1811-$D$1811)/1000</f>
        <v>0</v>
      </c>
      <c r="Q1869" s="210">
        <f>Q1818*'Usages industrie'!$O5*(1+'Usages industrie'!$P5)^(Q$1811-$D$1811)/1000</f>
        <v>0</v>
      </c>
      <c r="R1869" s="210">
        <f>R1818*'Usages industrie'!$O5*(1+'Usages industrie'!$P5)^(R$1811-$D$1811)/1000</f>
        <v>0</v>
      </c>
    </row>
    <row r="1870" spans="1:18" hidden="1" outlineLevel="2" x14ac:dyDescent="0.35">
      <c r="A1870" s="209" t="str">
        <f>'Usages industrie'!A6</f>
        <v>Usage industriel n°3</v>
      </c>
      <c r="B1870" s="209" t="s">
        <v>639</v>
      </c>
      <c r="C1870" s="209"/>
      <c r="D1870" s="210">
        <f>D1819*'Usages industrie'!$O6*(1+'Usages industrie'!$P6)^(D$1811-$D$1811)/1000</f>
        <v>0</v>
      </c>
      <c r="E1870" s="210">
        <f>E1819*'Usages industrie'!$O6*(1+'Usages industrie'!$P6)^(E$1811-$D$1811)/1000</f>
        <v>0</v>
      </c>
      <c r="F1870" s="210">
        <f>F1819*'Usages industrie'!$O6*(1+'Usages industrie'!$P6)^(F$1811-$D$1811)/1000</f>
        <v>0</v>
      </c>
      <c r="G1870" s="210">
        <f>G1819*'Usages industrie'!$O6*(1+'Usages industrie'!$P6)^(G$1811-$D$1811)/1000</f>
        <v>0</v>
      </c>
      <c r="H1870" s="210">
        <f>H1819*'Usages industrie'!$O6*(1+'Usages industrie'!$P6)^(H$1811-$D$1811)/1000</f>
        <v>0</v>
      </c>
      <c r="I1870" s="210">
        <f>I1819*'Usages industrie'!$O6*(1+'Usages industrie'!$P6)^(I$1811-$D$1811)/1000</f>
        <v>0</v>
      </c>
      <c r="J1870" s="210">
        <f>J1819*'Usages industrie'!$O6*(1+'Usages industrie'!$P6)^(J$1811-$D$1811)/1000</f>
        <v>0</v>
      </c>
      <c r="K1870" s="210">
        <f>K1819*'Usages industrie'!$O6*(1+'Usages industrie'!$P6)^(K$1811-$D$1811)/1000</f>
        <v>0</v>
      </c>
      <c r="L1870" s="210">
        <f>L1819*'Usages industrie'!$O6*(1+'Usages industrie'!$P6)^(L$1811-$D$1811)/1000</f>
        <v>0</v>
      </c>
      <c r="M1870" s="210">
        <f>M1819*'Usages industrie'!$O6*(1+'Usages industrie'!$P6)^(M$1811-$D$1811)/1000</f>
        <v>0</v>
      </c>
      <c r="N1870" s="210">
        <f>N1819*'Usages industrie'!$O6*(1+'Usages industrie'!$P6)^(N$1811-$D$1811)/1000</f>
        <v>0</v>
      </c>
      <c r="O1870" s="210">
        <f>O1819*'Usages industrie'!$O6*(1+'Usages industrie'!$P6)^(O$1811-$D$1811)/1000</f>
        <v>0</v>
      </c>
      <c r="P1870" s="210">
        <f>P1819*'Usages industrie'!$O6*(1+'Usages industrie'!$P6)^(P$1811-$D$1811)/1000</f>
        <v>0</v>
      </c>
      <c r="Q1870" s="210">
        <f>Q1819*'Usages industrie'!$O6*(1+'Usages industrie'!$P6)^(Q$1811-$D$1811)/1000</f>
        <v>0</v>
      </c>
      <c r="R1870" s="210">
        <f>R1819*'Usages industrie'!$O6*(1+'Usages industrie'!$P6)^(R$1811-$D$1811)/1000</f>
        <v>0</v>
      </c>
    </row>
    <row r="1871" spans="1:18" hidden="1" outlineLevel="2" x14ac:dyDescent="0.35">
      <c r="A1871" s="209" t="str">
        <f>'Usages industrie'!A7</f>
        <v>Usage industriel n°4</v>
      </c>
      <c r="B1871" s="209" t="s">
        <v>639</v>
      </c>
      <c r="C1871" s="209"/>
      <c r="D1871" s="210">
        <f>D1820*'Usages industrie'!$O7*(1+'Usages industrie'!$P7)^(D$1811-$D$1811)/1000</f>
        <v>0</v>
      </c>
      <c r="E1871" s="210">
        <f>E1820*'Usages industrie'!$O7*(1+'Usages industrie'!$P7)^(E$1811-$D$1811)/1000</f>
        <v>0</v>
      </c>
      <c r="F1871" s="210">
        <f>F1820*'Usages industrie'!$O7*(1+'Usages industrie'!$P7)^(F$1811-$D$1811)/1000</f>
        <v>0</v>
      </c>
      <c r="G1871" s="210">
        <f>G1820*'Usages industrie'!$O7*(1+'Usages industrie'!$P7)^(G$1811-$D$1811)/1000</f>
        <v>0</v>
      </c>
      <c r="H1871" s="210">
        <f>H1820*'Usages industrie'!$O7*(1+'Usages industrie'!$P7)^(H$1811-$D$1811)/1000</f>
        <v>0</v>
      </c>
      <c r="I1871" s="210">
        <f>I1820*'Usages industrie'!$O7*(1+'Usages industrie'!$P7)^(I$1811-$D$1811)/1000</f>
        <v>0</v>
      </c>
      <c r="J1871" s="210">
        <f>J1820*'Usages industrie'!$O7*(1+'Usages industrie'!$P7)^(J$1811-$D$1811)/1000</f>
        <v>0</v>
      </c>
      <c r="K1871" s="210">
        <f>K1820*'Usages industrie'!$O7*(1+'Usages industrie'!$P7)^(K$1811-$D$1811)/1000</f>
        <v>0</v>
      </c>
      <c r="L1871" s="210">
        <f>L1820*'Usages industrie'!$O7*(1+'Usages industrie'!$P7)^(L$1811-$D$1811)/1000</f>
        <v>0</v>
      </c>
      <c r="M1871" s="210">
        <f>M1820*'Usages industrie'!$O7*(1+'Usages industrie'!$P7)^(M$1811-$D$1811)/1000</f>
        <v>0</v>
      </c>
      <c r="N1871" s="210">
        <f>N1820*'Usages industrie'!$O7*(1+'Usages industrie'!$P7)^(N$1811-$D$1811)/1000</f>
        <v>0</v>
      </c>
      <c r="O1871" s="210">
        <f>O1820*'Usages industrie'!$O7*(1+'Usages industrie'!$P7)^(O$1811-$D$1811)/1000</f>
        <v>0</v>
      </c>
      <c r="P1871" s="210">
        <f>P1820*'Usages industrie'!$O7*(1+'Usages industrie'!$P7)^(P$1811-$D$1811)/1000</f>
        <v>0</v>
      </c>
      <c r="Q1871" s="210">
        <f>Q1820*'Usages industrie'!$O7*(1+'Usages industrie'!$P7)^(Q$1811-$D$1811)/1000</f>
        <v>0</v>
      </c>
      <c r="R1871" s="210">
        <f>R1820*'Usages industrie'!$O7*(1+'Usages industrie'!$P7)^(R$1811-$D$1811)/1000</f>
        <v>0</v>
      </c>
    </row>
    <row r="1872" spans="1:18" hidden="1" outlineLevel="2" x14ac:dyDescent="0.35">
      <c r="A1872" s="209" t="str">
        <f>'Usages industrie'!A8</f>
        <v>Usage industriel n°5</v>
      </c>
      <c r="B1872" s="209" t="s">
        <v>639</v>
      </c>
      <c r="C1872" s="209"/>
      <c r="D1872" s="210">
        <f>D1821*'Usages industrie'!$O8*(1+'Usages industrie'!$P8)^(D$1811-$D$1811)/1000</f>
        <v>0</v>
      </c>
      <c r="E1872" s="210">
        <f>E1821*'Usages industrie'!$O8*(1+'Usages industrie'!$P8)^(E$1811-$D$1811)/1000</f>
        <v>0</v>
      </c>
      <c r="F1872" s="210">
        <f>F1821*'Usages industrie'!$O8*(1+'Usages industrie'!$P8)^(F$1811-$D$1811)/1000</f>
        <v>0</v>
      </c>
      <c r="G1872" s="210">
        <f>G1821*'Usages industrie'!$O8*(1+'Usages industrie'!$P8)^(G$1811-$D$1811)/1000</f>
        <v>0</v>
      </c>
      <c r="H1872" s="210">
        <f>H1821*'Usages industrie'!$O8*(1+'Usages industrie'!$P8)^(H$1811-$D$1811)/1000</f>
        <v>0</v>
      </c>
      <c r="I1872" s="210">
        <f>I1821*'Usages industrie'!$O8*(1+'Usages industrie'!$P8)^(I$1811-$D$1811)/1000</f>
        <v>0</v>
      </c>
      <c r="J1872" s="210">
        <f>J1821*'Usages industrie'!$O8*(1+'Usages industrie'!$P8)^(J$1811-$D$1811)/1000</f>
        <v>0</v>
      </c>
      <c r="K1872" s="210">
        <f>K1821*'Usages industrie'!$O8*(1+'Usages industrie'!$P8)^(K$1811-$D$1811)/1000</f>
        <v>0</v>
      </c>
      <c r="L1872" s="210">
        <f>L1821*'Usages industrie'!$O8*(1+'Usages industrie'!$P8)^(L$1811-$D$1811)/1000</f>
        <v>0</v>
      </c>
      <c r="M1872" s="210">
        <f>M1821*'Usages industrie'!$O8*(1+'Usages industrie'!$P8)^(M$1811-$D$1811)/1000</f>
        <v>0</v>
      </c>
      <c r="N1872" s="210">
        <f>N1821*'Usages industrie'!$O8*(1+'Usages industrie'!$P8)^(N$1811-$D$1811)/1000</f>
        <v>0</v>
      </c>
      <c r="O1872" s="210">
        <f>O1821*'Usages industrie'!$O8*(1+'Usages industrie'!$P8)^(O$1811-$D$1811)/1000</f>
        <v>0</v>
      </c>
      <c r="P1872" s="210">
        <f>P1821*'Usages industrie'!$O8*(1+'Usages industrie'!$P8)^(P$1811-$D$1811)/1000</f>
        <v>0</v>
      </c>
      <c r="Q1872" s="210">
        <f>Q1821*'Usages industrie'!$O8*(1+'Usages industrie'!$P8)^(Q$1811-$D$1811)/1000</f>
        <v>0</v>
      </c>
      <c r="R1872" s="210">
        <f>R1821*'Usages industrie'!$O8*(1+'Usages industrie'!$P8)^(R$1811-$D$1811)/1000</f>
        <v>0</v>
      </c>
    </row>
    <row r="1873" spans="1:18" hidden="1" outlineLevel="2" x14ac:dyDescent="0.35">
      <c r="A1873" s="209" t="str">
        <f>'Usages industrie'!A9</f>
        <v>Usage industriel n°6</v>
      </c>
      <c r="B1873" s="209" t="s">
        <v>639</v>
      </c>
      <c r="C1873" s="209"/>
      <c r="D1873" s="210">
        <f>D1822*'Usages industrie'!$O9*(1+'Usages industrie'!$P9)^(D$1811-$D$1811)/1000</f>
        <v>0</v>
      </c>
      <c r="E1873" s="210">
        <f>E1822*'Usages industrie'!$O9*(1+'Usages industrie'!$P9)^(E$1811-$D$1811)/1000</f>
        <v>0</v>
      </c>
      <c r="F1873" s="210">
        <f>F1822*'Usages industrie'!$O9*(1+'Usages industrie'!$P9)^(F$1811-$D$1811)/1000</f>
        <v>0</v>
      </c>
      <c r="G1873" s="210">
        <f>G1822*'Usages industrie'!$O9*(1+'Usages industrie'!$P9)^(G$1811-$D$1811)/1000</f>
        <v>0</v>
      </c>
      <c r="H1873" s="210">
        <f>H1822*'Usages industrie'!$O9*(1+'Usages industrie'!$P9)^(H$1811-$D$1811)/1000</f>
        <v>0</v>
      </c>
      <c r="I1873" s="210">
        <f>I1822*'Usages industrie'!$O9*(1+'Usages industrie'!$P9)^(I$1811-$D$1811)/1000</f>
        <v>0</v>
      </c>
      <c r="J1873" s="210">
        <f>J1822*'Usages industrie'!$O9*(1+'Usages industrie'!$P9)^(J$1811-$D$1811)/1000</f>
        <v>0</v>
      </c>
      <c r="K1873" s="210">
        <f>K1822*'Usages industrie'!$O9*(1+'Usages industrie'!$P9)^(K$1811-$D$1811)/1000</f>
        <v>0</v>
      </c>
      <c r="L1873" s="210">
        <f>L1822*'Usages industrie'!$O9*(1+'Usages industrie'!$P9)^(L$1811-$D$1811)/1000</f>
        <v>0</v>
      </c>
      <c r="M1873" s="210">
        <f>M1822*'Usages industrie'!$O9*(1+'Usages industrie'!$P9)^(M$1811-$D$1811)/1000</f>
        <v>0</v>
      </c>
      <c r="N1873" s="210">
        <f>N1822*'Usages industrie'!$O9*(1+'Usages industrie'!$P9)^(N$1811-$D$1811)/1000</f>
        <v>0</v>
      </c>
      <c r="O1873" s="210">
        <f>O1822*'Usages industrie'!$O9*(1+'Usages industrie'!$P9)^(O$1811-$D$1811)/1000</f>
        <v>0</v>
      </c>
      <c r="P1873" s="210">
        <f>P1822*'Usages industrie'!$O9*(1+'Usages industrie'!$P9)^(P$1811-$D$1811)/1000</f>
        <v>0</v>
      </c>
      <c r="Q1873" s="210">
        <f>Q1822*'Usages industrie'!$O9*(1+'Usages industrie'!$P9)^(Q$1811-$D$1811)/1000</f>
        <v>0</v>
      </c>
      <c r="R1873" s="210">
        <f>R1822*'Usages industrie'!$O9*(1+'Usages industrie'!$P9)^(R$1811-$D$1811)/1000</f>
        <v>0</v>
      </c>
    </row>
    <row r="1874" spans="1:18" hidden="1" outlineLevel="2" x14ac:dyDescent="0.35">
      <c r="A1874" s="209" t="str">
        <f>'Usages industrie'!A10</f>
        <v>Usage industriel n°7</v>
      </c>
      <c r="B1874" s="209" t="s">
        <v>639</v>
      </c>
      <c r="C1874" s="209"/>
      <c r="D1874" s="210">
        <f>D1823*'Usages industrie'!$O10*(1+'Usages industrie'!$P10)^(D$1811-$D$1811)/1000</f>
        <v>0</v>
      </c>
      <c r="E1874" s="210">
        <f>E1823*'Usages industrie'!$O10*(1+'Usages industrie'!$P10)^(E$1811-$D$1811)/1000</f>
        <v>0</v>
      </c>
      <c r="F1874" s="210">
        <f>F1823*'Usages industrie'!$O10*(1+'Usages industrie'!$P10)^(F$1811-$D$1811)/1000</f>
        <v>0</v>
      </c>
      <c r="G1874" s="210">
        <f>G1823*'Usages industrie'!$O10*(1+'Usages industrie'!$P10)^(G$1811-$D$1811)/1000</f>
        <v>0</v>
      </c>
      <c r="H1874" s="210">
        <f>H1823*'Usages industrie'!$O10*(1+'Usages industrie'!$P10)^(H$1811-$D$1811)/1000</f>
        <v>0</v>
      </c>
      <c r="I1874" s="210">
        <f>I1823*'Usages industrie'!$O10*(1+'Usages industrie'!$P10)^(I$1811-$D$1811)/1000</f>
        <v>0</v>
      </c>
      <c r="J1874" s="210">
        <f>J1823*'Usages industrie'!$O10*(1+'Usages industrie'!$P10)^(J$1811-$D$1811)/1000</f>
        <v>0</v>
      </c>
      <c r="K1874" s="210">
        <f>K1823*'Usages industrie'!$O10*(1+'Usages industrie'!$P10)^(K$1811-$D$1811)/1000</f>
        <v>0</v>
      </c>
      <c r="L1874" s="210">
        <f>L1823*'Usages industrie'!$O10*(1+'Usages industrie'!$P10)^(L$1811-$D$1811)/1000</f>
        <v>0</v>
      </c>
      <c r="M1874" s="210">
        <f>M1823*'Usages industrie'!$O10*(1+'Usages industrie'!$P10)^(M$1811-$D$1811)/1000</f>
        <v>0</v>
      </c>
      <c r="N1874" s="210">
        <f>N1823*'Usages industrie'!$O10*(1+'Usages industrie'!$P10)^(N$1811-$D$1811)/1000</f>
        <v>0</v>
      </c>
      <c r="O1874" s="210">
        <f>O1823*'Usages industrie'!$O10*(1+'Usages industrie'!$P10)^(O$1811-$D$1811)/1000</f>
        <v>0</v>
      </c>
      <c r="P1874" s="210">
        <f>P1823*'Usages industrie'!$O10*(1+'Usages industrie'!$P10)^(P$1811-$D$1811)/1000</f>
        <v>0</v>
      </c>
      <c r="Q1874" s="210">
        <f>Q1823*'Usages industrie'!$O10*(1+'Usages industrie'!$P10)^(Q$1811-$D$1811)/1000</f>
        <v>0</v>
      </c>
      <c r="R1874" s="210">
        <f>R1823*'Usages industrie'!$O10*(1+'Usages industrie'!$P10)^(R$1811-$D$1811)/1000</f>
        <v>0</v>
      </c>
    </row>
    <row r="1875" spans="1:18" hidden="1" outlineLevel="2" x14ac:dyDescent="0.35">
      <c r="A1875" s="209" t="str">
        <f>'Usages industrie'!A11</f>
        <v>Usage industriel n°8</v>
      </c>
      <c r="B1875" s="209" t="s">
        <v>639</v>
      </c>
      <c r="C1875" s="209"/>
      <c r="D1875" s="210">
        <f>D1824*'Usages industrie'!$O11*(1+'Usages industrie'!$P11)^(D$1811-$D$1811)/1000</f>
        <v>0</v>
      </c>
      <c r="E1875" s="210">
        <f>E1824*'Usages industrie'!$O11*(1+'Usages industrie'!$P11)^(E$1811-$D$1811)/1000</f>
        <v>0</v>
      </c>
      <c r="F1875" s="210">
        <f>F1824*'Usages industrie'!$O11*(1+'Usages industrie'!$P11)^(F$1811-$D$1811)/1000</f>
        <v>0</v>
      </c>
      <c r="G1875" s="210">
        <f>G1824*'Usages industrie'!$O11*(1+'Usages industrie'!$P11)^(G$1811-$D$1811)/1000</f>
        <v>0</v>
      </c>
      <c r="H1875" s="210">
        <f>H1824*'Usages industrie'!$O11*(1+'Usages industrie'!$P11)^(H$1811-$D$1811)/1000</f>
        <v>0</v>
      </c>
      <c r="I1875" s="210">
        <f>I1824*'Usages industrie'!$O11*(1+'Usages industrie'!$P11)^(I$1811-$D$1811)/1000</f>
        <v>0</v>
      </c>
      <c r="J1875" s="210">
        <f>J1824*'Usages industrie'!$O11*(1+'Usages industrie'!$P11)^(J$1811-$D$1811)/1000</f>
        <v>0</v>
      </c>
      <c r="K1875" s="210">
        <f>K1824*'Usages industrie'!$O11*(1+'Usages industrie'!$P11)^(K$1811-$D$1811)/1000</f>
        <v>0</v>
      </c>
      <c r="L1875" s="210">
        <f>L1824*'Usages industrie'!$O11*(1+'Usages industrie'!$P11)^(L$1811-$D$1811)/1000</f>
        <v>0</v>
      </c>
      <c r="M1875" s="210">
        <f>M1824*'Usages industrie'!$O11*(1+'Usages industrie'!$P11)^(M$1811-$D$1811)/1000</f>
        <v>0</v>
      </c>
      <c r="N1875" s="210">
        <f>N1824*'Usages industrie'!$O11*(1+'Usages industrie'!$P11)^(N$1811-$D$1811)/1000</f>
        <v>0</v>
      </c>
      <c r="O1875" s="210">
        <f>O1824*'Usages industrie'!$O11*(1+'Usages industrie'!$P11)^(O$1811-$D$1811)/1000</f>
        <v>0</v>
      </c>
      <c r="P1875" s="210">
        <f>P1824*'Usages industrie'!$O11*(1+'Usages industrie'!$P11)^(P$1811-$D$1811)/1000</f>
        <v>0</v>
      </c>
      <c r="Q1875" s="210">
        <f>Q1824*'Usages industrie'!$O11*(1+'Usages industrie'!$P11)^(Q$1811-$D$1811)/1000</f>
        <v>0</v>
      </c>
      <c r="R1875" s="210">
        <f>R1824*'Usages industrie'!$O11*(1+'Usages industrie'!$P11)^(R$1811-$D$1811)/1000</f>
        <v>0</v>
      </c>
    </row>
    <row r="1876" spans="1:18" hidden="1" outlineLevel="2" x14ac:dyDescent="0.35">
      <c r="A1876" s="209" t="str">
        <f>'Usages industrie'!A12</f>
        <v>Usage industriel n°9</v>
      </c>
      <c r="B1876" s="209" t="s">
        <v>639</v>
      </c>
      <c r="C1876" s="209"/>
      <c r="D1876" s="210">
        <f>D1825*'Usages industrie'!$O12*(1+'Usages industrie'!$P12)^(D$1811-$D$1811)/1000</f>
        <v>0</v>
      </c>
      <c r="E1876" s="210">
        <f>E1825*'Usages industrie'!$O12*(1+'Usages industrie'!$P12)^(E$1811-$D$1811)/1000</f>
        <v>0</v>
      </c>
      <c r="F1876" s="210">
        <f>F1825*'Usages industrie'!$O12*(1+'Usages industrie'!$P12)^(F$1811-$D$1811)/1000</f>
        <v>0</v>
      </c>
      <c r="G1876" s="210">
        <f>G1825*'Usages industrie'!$O12*(1+'Usages industrie'!$P12)^(G$1811-$D$1811)/1000</f>
        <v>0</v>
      </c>
      <c r="H1876" s="210">
        <f>H1825*'Usages industrie'!$O12*(1+'Usages industrie'!$P12)^(H$1811-$D$1811)/1000</f>
        <v>0</v>
      </c>
      <c r="I1876" s="210">
        <f>I1825*'Usages industrie'!$O12*(1+'Usages industrie'!$P12)^(I$1811-$D$1811)/1000</f>
        <v>0</v>
      </c>
      <c r="J1876" s="210">
        <f>J1825*'Usages industrie'!$O12*(1+'Usages industrie'!$P12)^(J$1811-$D$1811)/1000</f>
        <v>0</v>
      </c>
      <c r="K1876" s="210">
        <f>K1825*'Usages industrie'!$O12*(1+'Usages industrie'!$P12)^(K$1811-$D$1811)/1000</f>
        <v>0</v>
      </c>
      <c r="L1876" s="210">
        <f>L1825*'Usages industrie'!$O12*(1+'Usages industrie'!$P12)^(L$1811-$D$1811)/1000</f>
        <v>0</v>
      </c>
      <c r="M1876" s="210">
        <f>M1825*'Usages industrie'!$O12*(1+'Usages industrie'!$P12)^(M$1811-$D$1811)/1000</f>
        <v>0</v>
      </c>
      <c r="N1876" s="210">
        <f>N1825*'Usages industrie'!$O12*(1+'Usages industrie'!$P12)^(N$1811-$D$1811)/1000</f>
        <v>0</v>
      </c>
      <c r="O1876" s="210">
        <f>O1825*'Usages industrie'!$O12*(1+'Usages industrie'!$P12)^(O$1811-$D$1811)/1000</f>
        <v>0</v>
      </c>
      <c r="P1876" s="210">
        <f>P1825*'Usages industrie'!$O12*(1+'Usages industrie'!$P12)^(P$1811-$D$1811)/1000</f>
        <v>0</v>
      </c>
      <c r="Q1876" s="210">
        <f>Q1825*'Usages industrie'!$O12*(1+'Usages industrie'!$P12)^(Q$1811-$D$1811)/1000</f>
        <v>0</v>
      </c>
      <c r="R1876" s="210">
        <f>R1825*'Usages industrie'!$O12*(1+'Usages industrie'!$P12)^(R$1811-$D$1811)/1000</f>
        <v>0</v>
      </c>
    </row>
    <row r="1877" spans="1:18" hidden="1" outlineLevel="2" x14ac:dyDescent="0.35">
      <c r="A1877" s="209" t="str">
        <f>'Usages industrie'!A13</f>
        <v>Usage industriel n°10</v>
      </c>
      <c r="B1877" s="209" t="s">
        <v>639</v>
      </c>
      <c r="C1877" s="209"/>
      <c r="D1877" s="210">
        <f>D1826*'Usages industrie'!$O13*(1+'Usages industrie'!$P13)^(D$1811-$D$1811)/1000</f>
        <v>0</v>
      </c>
      <c r="E1877" s="210">
        <f>E1826*'Usages industrie'!$O13*(1+'Usages industrie'!$P13)^(E$1811-$D$1811)/1000</f>
        <v>0</v>
      </c>
      <c r="F1877" s="210">
        <f>F1826*'Usages industrie'!$O13*(1+'Usages industrie'!$P13)^(F$1811-$D$1811)/1000</f>
        <v>0</v>
      </c>
      <c r="G1877" s="210">
        <f>G1826*'Usages industrie'!$O13*(1+'Usages industrie'!$P13)^(G$1811-$D$1811)/1000</f>
        <v>0</v>
      </c>
      <c r="H1877" s="210">
        <f>H1826*'Usages industrie'!$O13*(1+'Usages industrie'!$P13)^(H$1811-$D$1811)/1000</f>
        <v>0</v>
      </c>
      <c r="I1877" s="210">
        <f>I1826*'Usages industrie'!$O13*(1+'Usages industrie'!$P13)^(I$1811-$D$1811)/1000</f>
        <v>0</v>
      </c>
      <c r="J1877" s="210">
        <f>J1826*'Usages industrie'!$O13*(1+'Usages industrie'!$P13)^(J$1811-$D$1811)/1000</f>
        <v>0</v>
      </c>
      <c r="K1877" s="210">
        <f>K1826*'Usages industrie'!$O13*(1+'Usages industrie'!$P13)^(K$1811-$D$1811)/1000</f>
        <v>0</v>
      </c>
      <c r="L1877" s="210">
        <f>L1826*'Usages industrie'!$O13*(1+'Usages industrie'!$P13)^(L$1811-$D$1811)/1000</f>
        <v>0</v>
      </c>
      <c r="M1877" s="210">
        <f>M1826*'Usages industrie'!$O13*(1+'Usages industrie'!$P13)^(M$1811-$D$1811)/1000</f>
        <v>0</v>
      </c>
      <c r="N1877" s="210">
        <f>N1826*'Usages industrie'!$O13*(1+'Usages industrie'!$P13)^(N$1811-$D$1811)/1000</f>
        <v>0</v>
      </c>
      <c r="O1877" s="210">
        <f>O1826*'Usages industrie'!$O13*(1+'Usages industrie'!$P13)^(O$1811-$D$1811)/1000</f>
        <v>0</v>
      </c>
      <c r="P1877" s="210">
        <f>P1826*'Usages industrie'!$O13*(1+'Usages industrie'!$P13)^(P$1811-$D$1811)/1000</f>
        <v>0</v>
      </c>
      <c r="Q1877" s="210">
        <f>Q1826*'Usages industrie'!$O13*(1+'Usages industrie'!$P13)^(Q$1811-$D$1811)/1000</f>
        <v>0</v>
      </c>
      <c r="R1877" s="210">
        <f>R1826*'Usages industrie'!$O13*(1+'Usages industrie'!$P13)^(R$1811-$D$1811)/1000</f>
        <v>0</v>
      </c>
    </row>
    <row r="1878" spans="1:18" hidden="1" outlineLevel="2" x14ac:dyDescent="0.35">
      <c r="A1878" s="209" t="str">
        <f>'Usages industrie'!A14</f>
        <v>Usage industriel n°11</v>
      </c>
      <c r="B1878" s="209" t="s">
        <v>639</v>
      </c>
      <c r="C1878" s="209"/>
      <c r="D1878" s="210">
        <f>D1827*'Usages industrie'!$O14*(1+'Usages industrie'!$P14)^(D$1811-$D$1811)/1000</f>
        <v>0</v>
      </c>
      <c r="E1878" s="210">
        <f>E1827*'Usages industrie'!$O14*(1+'Usages industrie'!$P14)^(E$1811-$D$1811)/1000</f>
        <v>0</v>
      </c>
      <c r="F1878" s="210">
        <f>F1827*'Usages industrie'!$O14*(1+'Usages industrie'!$P14)^(F$1811-$D$1811)/1000</f>
        <v>0</v>
      </c>
      <c r="G1878" s="210">
        <f>G1827*'Usages industrie'!$O14*(1+'Usages industrie'!$P14)^(G$1811-$D$1811)/1000</f>
        <v>0</v>
      </c>
      <c r="H1878" s="210">
        <f>H1827*'Usages industrie'!$O14*(1+'Usages industrie'!$P14)^(H$1811-$D$1811)/1000</f>
        <v>0</v>
      </c>
      <c r="I1878" s="210">
        <f>I1827*'Usages industrie'!$O14*(1+'Usages industrie'!$P14)^(I$1811-$D$1811)/1000</f>
        <v>0</v>
      </c>
      <c r="J1878" s="210">
        <f>J1827*'Usages industrie'!$O14*(1+'Usages industrie'!$P14)^(J$1811-$D$1811)/1000</f>
        <v>0</v>
      </c>
      <c r="K1878" s="210">
        <f>K1827*'Usages industrie'!$O14*(1+'Usages industrie'!$P14)^(K$1811-$D$1811)/1000</f>
        <v>0</v>
      </c>
      <c r="L1878" s="210">
        <f>L1827*'Usages industrie'!$O14*(1+'Usages industrie'!$P14)^(L$1811-$D$1811)/1000</f>
        <v>0</v>
      </c>
      <c r="M1878" s="210">
        <f>M1827*'Usages industrie'!$O14*(1+'Usages industrie'!$P14)^(M$1811-$D$1811)/1000</f>
        <v>0</v>
      </c>
      <c r="N1878" s="210">
        <f>N1827*'Usages industrie'!$O14*(1+'Usages industrie'!$P14)^(N$1811-$D$1811)/1000</f>
        <v>0</v>
      </c>
      <c r="O1878" s="210">
        <f>O1827*'Usages industrie'!$O14*(1+'Usages industrie'!$P14)^(O$1811-$D$1811)/1000</f>
        <v>0</v>
      </c>
      <c r="P1878" s="210">
        <f>P1827*'Usages industrie'!$O14*(1+'Usages industrie'!$P14)^(P$1811-$D$1811)/1000</f>
        <v>0</v>
      </c>
      <c r="Q1878" s="210">
        <f>Q1827*'Usages industrie'!$O14*(1+'Usages industrie'!$P14)^(Q$1811-$D$1811)/1000</f>
        <v>0</v>
      </c>
      <c r="R1878" s="210">
        <f>R1827*'Usages industrie'!$O14*(1+'Usages industrie'!$P14)^(R$1811-$D$1811)/1000</f>
        <v>0</v>
      </c>
    </row>
    <row r="1879" spans="1:18" hidden="1" outlineLevel="2" x14ac:dyDescent="0.35">
      <c r="A1879" s="209" t="str">
        <f>'Usages industrie'!A15</f>
        <v>Usage industriel n°12</v>
      </c>
      <c r="B1879" s="209" t="s">
        <v>639</v>
      </c>
      <c r="C1879" s="209"/>
      <c r="D1879" s="210">
        <f>D1828*'Usages industrie'!$O15*(1+'Usages industrie'!$P15)^(D$1811-$D$1811)/1000</f>
        <v>0</v>
      </c>
      <c r="E1879" s="210">
        <f>E1828*'Usages industrie'!$O15*(1+'Usages industrie'!$P15)^(E$1811-$D$1811)/1000</f>
        <v>0</v>
      </c>
      <c r="F1879" s="210">
        <f>F1828*'Usages industrie'!$O15*(1+'Usages industrie'!$P15)^(F$1811-$D$1811)/1000</f>
        <v>0</v>
      </c>
      <c r="G1879" s="210">
        <f>G1828*'Usages industrie'!$O15*(1+'Usages industrie'!$P15)^(G$1811-$D$1811)/1000</f>
        <v>0</v>
      </c>
      <c r="H1879" s="210">
        <f>H1828*'Usages industrie'!$O15*(1+'Usages industrie'!$P15)^(H$1811-$D$1811)/1000</f>
        <v>0</v>
      </c>
      <c r="I1879" s="210">
        <f>I1828*'Usages industrie'!$O15*(1+'Usages industrie'!$P15)^(I$1811-$D$1811)/1000</f>
        <v>0</v>
      </c>
      <c r="J1879" s="210">
        <f>J1828*'Usages industrie'!$O15*(1+'Usages industrie'!$P15)^(J$1811-$D$1811)/1000</f>
        <v>0</v>
      </c>
      <c r="K1879" s="210">
        <f>K1828*'Usages industrie'!$O15*(1+'Usages industrie'!$P15)^(K$1811-$D$1811)/1000</f>
        <v>0</v>
      </c>
      <c r="L1879" s="210">
        <f>L1828*'Usages industrie'!$O15*(1+'Usages industrie'!$P15)^(L$1811-$D$1811)/1000</f>
        <v>0</v>
      </c>
      <c r="M1879" s="210">
        <f>M1828*'Usages industrie'!$O15*(1+'Usages industrie'!$P15)^(M$1811-$D$1811)/1000</f>
        <v>0</v>
      </c>
      <c r="N1879" s="210">
        <f>N1828*'Usages industrie'!$O15*(1+'Usages industrie'!$P15)^(N$1811-$D$1811)/1000</f>
        <v>0</v>
      </c>
      <c r="O1879" s="210">
        <f>O1828*'Usages industrie'!$O15*(1+'Usages industrie'!$P15)^(O$1811-$D$1811)/1000</f>
        <v>0</v>
      </c>
      <c r="P1879" s="210">
        <f>P1828*'Usages industrie'!$O15*(1+'Usages industrie'!$P15)^(P$1811-$D$1811)/1000</f>
        <v>0</v>
      </c>
      <c r="Q1879" s="210">
        <f>Q1828*'Usages industrie'!$O15*(1+'Usages industrie'!$P15)^(Q$1811-$D$1811)/1000</f>
        <v>0</v>
      </c>
      <c r="R1879" s="210">
        <f>R1828*'Usages industrie'!$O15*(1+'Usages industrie'!$P15)^(R$1811-$D$1811)/1000</f>
        <v>0</v>
      </c>
    </row>
    <row r="1880" spans="1:18" hidden="1" outlineLevel="2" x14ac:dyDescent="0.35">
      <c r="A1880" s="209" t="str">
        <f>'Usages industrie'!A16</f>
        <v>Usage industriel n°13</v>
      </c>
      <c r="B1880" s="209" t="s">
        <v>639</v>
      </c>
      <c r="C1880" s="209"/>
      <c r="D1880" s="210">
        <f>D1829*'Usages industrie'!$O16*(1+'Usages industrie'!$P16)^(D$1811-$D$1811)/1000</f>
        <v>0</v>
      </c>
      <c r="E1880" s="210">
        <f>E1829*'Usages industrie'!$O16*(1+'Usages industrie'!$P16)^(E$1811-$D$1811)/1000</f>
        <v>0</v>
      </c>
      <c r="F1880" s="210">
        <f>F1829*'Usages industrie'!$O16*(1+'Usages industrie'!$P16)^(F$1811-$D$1811)/1000</f>
        <v>0</v>
      </c>
      <c r="G1880" s="210">
        <f>G1829*'Usages industrie'!$O16*(1+'Usages industrie'!$P16)^(G$1811-$D$1811)/1000</f>
        <v>0</v>
      </c>
      <c r="H1880" s="210">
        <f>H1829*'Usages industrie'!$O16*(1+'Usages industrie'!$P16)^(H$1811-$D$1811)/1000</f>
        <v>0</v>
      </c>
      <c r="I1880" s="210">
        <f>I1829*'Usages industrie'!$O16*(1+'Usages industrie'!$P16)^(I$1811-$D$1811)/1000</f>
        <v>0</v>
      </c>
      <c r="J1880" s="210">
        <f>J1829*'Usages industrie'!$O16*(1+'Usages industrie'!$P16)^(J$1811-$D$1811)/1000</f>
        <v>0</v>
      </c>
      <c r="K1880" s="210">
        <f>K1829*'Usages industrie'!$O16*(1+'Usages industrie'!$P16)^(K$1811-$D$1811)/1000</f>
        <v>0</v>
      </c>
      <c r="L1880" s="210">
        <f>L1829*'Usages industrie'!$O16*(1+'Usages industrie'!$P16)^(L$1811-$D$1811)/1000</f>
        <v>0</v>
      </c>
      <c r="M1880" s="210">
        <f>M1829*'Usages industrie'!$O16*(1+'Usages industrie'!$P16)^(M$1811-$D$1811)/1000</f>
        <v>0</v>
      </c>
      <c r="N1880" s="210">
        <f>N1829*'Usages industrie'!$O16*(1+'Usages industrie'!$P16)^(N$1811-$D$1811)/1000</f>
        <v>0</v>
      </c>
      <c r="O1880" s="210">
        <f>O1829*'Usages industrie'!$O16*(1+'Usages industrie'!$P16)^(O$1811-$D$1811)/1000</f>
        <v>0</v>
      </c>
      <c r="P1880" s="210">
        <f>P1829*'Usages industrie'!$O16*(1+'Usages industrie'!$P16)^(P$1811-$D$1811)/1000</f>
        <v>0</v>
      </c>
      <c r="Q1880" s="210">
        <f>Q1829*'Usages industrie'!$O16*(1+'Usages industrie'!$P16)^(Q$1811-$D$1811)/1000</f>
        <v>0</v>
      </c>
      <c r="R1880" s="210">
        <f>R1829*'Usages industrie'!$O16*(1+'Usages industrie'!$P16)^(R$1811-$D$1811)/1000</f>
        <v>0</v>
      </c>
    </row>
    <row r="1881" spans="1:18" hidden="1" outlineLevel="2" x14ac:dyDescent="0.35">
      <c r="A1881" s="209" t="str">
        <f>'Usages industrie'!A17</f>
        <v>Usage industriel n°14</v>
      </c>
      <c r="B1881" s="209" t="s">
        <v>639</v>
      </c>
      <c r="C1881" s="209"/>
      <c r="D1881" s="210">
        <f>D1830*'Usages industrie'!$O17*(1+'Usages industrie'!$P17)^(D$1811-$D$1811)/1000</f>
        <v>0</v>
      </c>
      <c r="E1881" s="210">
        <f>E1830*'Usages industrie'!$O17*(1+'Usages industrie'!$P17)^(E$1811-$D$1811)/1000</f>
        <v>0</v>
      </c>
      <c r="F1881" s="210">
        <f>F1830*'Usages industrie'!$O17*(1+'Usages industrie'!$P17)^(F$1811-$D$1811)/1000</f>
        <v>0</v>
      </c>
      <c r="G1881" s="210">
        <f>G1830*'Usages industrie'!$O17*(1+'Usages industrie'!$P17)^(G$1811-$D$1811)/1000</f>
        <v>0</v>
      </c>
      <c r="H1881" s="210">
        <f>H1830*'Usages industrie'!$O17*(1+'Usages industrie'!$P17)^(H$1811-$D$1811)/1000</f>
        <v>0</v>
      </c>
      <c r="I1881" s="210">
        <f>I1830*'Usages industrie'!$O17*(1+'Usages industrie'!$P17)^(I$1811-$D$1811)/1000</f>
        <v>0</v>
      </c>
      <c r="J1881" s="210">
        <f>J1830*'Usages industrie'!$O17*(1+'Usages industrie'!$P17)^(J$1811-$D$1811)/1000</f>
        <v>0</v>
      </c>
      <c r="K1881" s="210">
        <f>K1830*'Usages industrie'!$O17*(1+'Usages industrie'!$P17)^(K$1811-$D$1811)/1000</f>
        <v>0</v>
      </c>
      <c r="L1881" s="210">
        <f>L1830*'Usages industrie'!$O17*(1+'Usages industrie'!$P17)^(L$1811-$D$1811)/1000</f>
        <v>0</v>
      </c>
      <c r="M1881" s="210">
        <f>M1830*'Usages industrie'!$O17*(1+'Usages industrie'!$P17)^(M$1811-$D$1811)/1000</f>
        <v>0</v>
      </c>
      <c r="N1881" s="210">
        <f>N1830*'Usages industrie'!$O17*(1+'Usages industrie'!$P17)^(N$1811-$D$1811)/1000</f>
        <v>0</v>
      </c>
      <c r="O1881" s="210">
        <f>O1830*'Usages industrie'!$O17*(1+'Usages industrie'!$P17)^(O$1811-$D$1811)/1000</f>
        <v>0</v>
      </c>
      <c r="P1881" s="210">
        <f>P1830*'Usages industrie'!$O17*(1+'Usages industrie'!$P17)^(P$1811-$D$1811)/1000</f>
        <v>0</v>
      </c>
      <c r="Q1881" s="210">
        <f>Q1830*'Usages industrie'!$O17*(1+'Usages industrie'!$P17)^(Q$1811-$D$1811)/1000</f>
        <v>0</v>
      </c>
      <c r="R1881" s="210">
        <f>R1830*'Usages industrie'!$O17*(1+'Usages industrie'!$P17)^(R$1811-$D$1811)/1000</f>
        <v>0</v>
      </c>
    </row>
    <row r="1882" spans="1:18" hidden="1" outlineLevel="2" x14ac:dyDescent="0.35">
      <c r="A1882" s="209" t="str">
        <f>'Usages industrie'!A18</f>
        <v>Usage industriel n°15</v>
      </c>
      <c r="B1882" s="209" t="s">
        <v>639</v>
      </c>
      <c r="C1882" s="209"/>
      <c r="D1882" s="210">
        <f>D1831*'Usages industrie'!$O18*(1+'Usages industrie'!$P18)^(D$1811-$D$1811)/1000</f>
        <v>0</v>
      </c>
      <c r="E1882" s="210">
        <f>E1831*'Usages industrie'!$O18*(1+'Usages industrie'!$P18)^(E$1811-$D$1811)/1000</f>
        <v>0</v>
      </c>
      <c r="F1882" s="210">
        <f>F1831*'Usages industrie'!$O18*(1+'Usages industrie'!$P18)^(F$1811-$D$1811)/1000</f>
        <v>0</v>
      </c>
      <c r="G1882" s="210">
        <f>G1831*'Usages industrie'!$O18*(1+'Usages industrie'!$P18)^(G$1811-$D$1811)/1000</f>
        <v>0</v>
      </c>
      <c r="H1882" s="210">
        <f>H1831*'Usages industrie'!$O18*(1+'Usages industrie'!$P18)^(H$1811-$D$1811)/1000</f>
        <v>0</v>
      </c>
      <c r="I1882" s="210">
        <f>I1831*'Usages industrie'!$O18*(1+'Usages industrie'!$P18)^(I$1811-$D$1811)/1000</f>
        <v>0</v>
      </c>
      <c r="J1882" s="210">
        <f>J1831*'Usages industrie'!$O18*(1+'Usages industrie'!$P18)^(J$1811-$D$1811)/1000</f>
        <v>0</v>
      </c>
      <c r="K1882" s="210">
        <f>K1831*'Usages industrie'!$O18*(1+'Usages industrie'!$P18)^(K$1811-$D$1811)/1000</f>
        <v>0</v>
      </c>
      <c r="L1882" s="210">
        <f>L1831*'Usages industrie'!$O18*(1+'Usages industrie'!$P18)^(L$1811-$D$1811)/1000</f>
        <v>0</v>
      </c>
      <c r="M1882" s="210">
        <f>M1831*'Usages industrie'!$O18*(1+'Usages industrie'!$P18)^(M$1811-$D$1811)/1000</f>
        <v>0</v>
      </c>
      <c r="N1882" s="210">
        <f>N1831*'Usages industrie'!$O18*(1+'Usages industrie'!$P18)^(N$1811-$D$1811)/1000</f>
        <v>0</v>
      </c>
      <c r="O1882" s="210">
        <f>O1831*'Usages industrie'!$O18*(1+'Usages industrie'!$P18)^(O$1811-$D$1811)/1000</f>
        <v>0</v>
      </c>
      <c r="P1882" s="210">
        <f>P1831*'Usages industrie'!$O18*(1+'Usages industrie'!$P18)^(P$1811-$D$1811)/1000</f>
        <v>0</v>
      </c>
      <c r="Q1882" s="210">
        <f>Q1831*'Usages industrie'!$O18*(1+'Usages industrie'!$P18)^(Q$1811-$D$1811)/1000</f>
        <v>0</v>
      </c>
      <c r="R1882" s="210">
        <f>R1831*'Usages industrie'!$O18*(1+'Usages industrie'!$P18)^(R$1811-$D$1811)/1000</f>
        <v>0</v>
      </c>
    </row>
    <row r="1883" spans="1:18" hidden="1" outlineLevel="2" x14ac:dyDescent="0.35">
      <c r="A1883" s="209" t="str">
        <f>'Usages industrie'!A19</f>
        <v>Usage industriel n°16</v>
      </c>
      <c r="B1883" s="209" t="s">
        <v>639</v>
      </c>
      <c r="C1883" s="209"/>
      <c r="D1883" s="210">
        <f>D1832*'Usages industrie'!$O19*(1+'Usages industrie'!$P19)^(D$1811-$D$1811)/1000</f>
        <v>0</v>
      </c>
      <c r="E1883" s="210">
        <f>E1832*'Usages industrie'!$O19*(1+'Usages industrie'!$P19)^(E$1811-$D$1811)/1000</f>
        <v>0</v>
      </c>
      <c r="F1883" s="210">
        <f>F1832*'Usages industrie'!$O19*(1+'Usages industrie'!$P19)^(F$1811-$D$1811)/1000</f>
        <v>0</v>
      </c>
      <c r="G1883" s="210">
        <f>G1832*'Usages industrie'!$O19*(1+'Usages industrie'!$P19)^(G$1811-$D$1811)/1000</f>
        <v>0</v>
      </c>
      <c r="H1883" s="210">
        <f>H1832*'Usages industrie'!$O19*(1+'Usages industrie'!$P19)^(H$1811-$D$1811)/1000</f>
        <v>0</v>
      </c>
      <c r="I1883" s="210">
        <f>I1832*'Usages industrie'!$O19*(1+'Usages industrie'!$P19)^(I$1811-$D$1811)/1000</f>
        <v>0</v>
      </c>
      <c r="J1883" s="210">
        <f>J1832*'Usages industrie'!$O19*(1+'Usages industrie'!$P19)^(J$1811-$D$1811)/1000</f>
        <v>0</v>
      </c>
      <c r="K1883" s="210">
        <f>K1832*'Usages industrie'!$O19*(1+'Usages industrie'!$P19)^(K$1811-$D$1811)/1000</f>
        <v>0</v>
      </c>
      <c r="L1883" s="210">
        <f>L1832*'Usages industrie'!$O19*(1+'Usages industrie'!$P19)^(L$1811-$D$1811)/1000</f>
        <v>0</v>
      </c>
      <c r="M1883" s="210">
        <f>M1832*'Usages industrie'!$O19*(1+'Usages industrie'!$P19)^(M$1811-$D$1811)/1000</f>
        <v>0</v>
      </c>
      <c r="N1883" s="210">
        <f>N1832*'Usages industrie'!$O19*(1+'Usages industrie'!$P19)^(N$1811-$D$1811)/1000</f>
        <v>0</v>
      </c>
      <c r="O1883" s="210">
        <f>O1832*'Usages industrie'!$O19*(1+'Usages industrie'!$P19)^(O$1811-$D$1811)/1000</f>
        <v>0</v>
      </c>
      <c r="P1883" s="210">
        <f>P1832*'Usages industrie'!$O19*(1+'Usages industrie'!$P19)^(P$1811-$D$1811)/1000</f>
        <v>0</v>
      </c>
      <c r="Q1883" s="210">
        <f>Q1832*'Usages industrie'!$O19*(1+'Usages industrie'!$P19)^(Q$1811-$D$1811)/1000</f>
        <v>0</v>
      </c>
      <c r="R1883" s="210">
        <f>R1832*'Usages industrie'!$O19*(1+'Usages industrie'!$P19)^(R$1811-$D$1811)/1000</f>
        <v>0</v>
      </c>
    </row>
    <row r="1884" spans="1:18" hidden="1" outlineLevel="2" x14ac:dyDescent="0.35">
      <c r="A1884" s="209" t="str">
        <f>'Usages industrie'!A20</f>
        <v>Usage industriel n°17</v>
      </c>
      <c r="B1884" s="209" t="s">
        <v>639</v>
      </c>
      <c r="C1884" s="209"/>
      <c r="D1884" s="210">
        <f>D1833*'Usages industrie'!$O20*(1+'Usages industrie'!$P20)^(D$1811-$D$1811)/1000</f>
        <v>0</v>
      </c>
      <c r="E1884" s="210">
        <f>E1833*'Usages industrie'!$O20*(1+'Usages industrie'!$P20)^(E$1811-$D$1811)/1000</f>
        <v>0</v>
      </c>
      <c r="F1884" s="210">
        <f>F1833*'Usages industrie'!$O20*(1+'Usages industrie'!$P20)^(F$1811-$D$1811)/1000</f>
        <v>0</v>
      </c>
      <c r="G1884" s="210">
        <f>G1833*'Usages industrie'!$O20*(1+'Usages industrie'!$P20)^(G$1811-$D$1811)/1000</f>
        <v>0</v>
      </c>
      <c r="H1884" s="210">
        <f>H1833*'Usages industrie'!$O20*(1+'Usages industrie'!$P20)^(H$1811-$D$1811)/1000</f>
        <v>0</v>
      </c>
      <c r="I1884" s="210">
        <f>I1833*'Usages industrie'!$O20*(1+'Usages industrie'!$P20)^(I$1811-$D$1811)/1000</f>
        <v>0</v>
      </c>
      <c r="J1884" s="210">
        <f>J1833*'Usages industrie'!$O20*(1+'Usages industrie'!$P20)^(J$1811-$D$1811)/1000</f>
        <v>0</v>
      </c>
      <c r="K1884" s="210">
        <f>K1833*'Usages industrie'!$O20*(1+'Usages industrie'!$P20)^(K$1811-$D$1811)/1000</f>
        <v>0</v>
      </c>
      <c r="L1884" s="210">
        <f>L1833*'Usages industrie'!$O20*(1+'Usages industrie'!$P20)^(L$1811-$D$1811)/1000</f>
        <v>0</v>
      </c>
      <c r="M1884" s="210">
        <f>M1833*'Usages industrie'!$O20*(1+'Usages industrie'!$P20)^(M$1811-$D$1811)/1000</f>
        <v>0</v>
      </c>
      <c r="N1884" s="210">
        <f>N1833*'Usages industrie'!$O20*(1+'Usages industrie'!$P20)^(N$1811-$D$1811)/1000</f>
        <v>0</v>
      </c>
      <c r="O1884" s="210">
        <f>O1833*'Usages industrie'!$O20*(1+'Usages industrie'!$P20)^(O$1811-$D$1811)/1000</f>
        <v>0</v>
      </c>
      <c r="P1884" s="210">
        <f>P1833*'Usages industrie'!$O20*(1+'Usages industrie'!$P20)^(P$1811-$D$1811)/1000</f>
        <v>0</v>
      </c>
      <c r="Q1884" s="210">
        <f>Q1833*'Usages industrie'!$O20*(1+'Usages industrie'!$P20)^(Q$1811-$D$1811)/1000</f>
        <v>0</v>
      </c>
      <c r="R1884" s="210">
        <f>R1833*'Usages industrie'!$O20*(1+'Usages industrie'!$P20)^(R$1811-$D$1811)/1000</f>
        <v>0</v>
      </c>
    </row>
    <row r="1885" spans="1:18" hidden="1" outlineLevel="2" x14ac:dyDescent="0.35">
      <c r="A1885" s="209" t="str">
        <f>'Usages industrie'!A21</f>
        <v>Usage industriel n°18</v>
      </c>
      <c r="B1885" s="209" t="s">
        <v>639</v>
      </c>
      <c r="C1885" s="209"/>
      <c r="D1885" s="210">
        <f>D1834*'Usages industrie'!$O21*(1+'Usages industrie'!$P21)^(D$1811-$D$1811)/1000</f>
        <v>0</v>
      </c>
      <c r="E1885" s="210">
        <f>E1834*'Usages industrie'!$O21*(1+'Usages industrie'!$P21)^(E$1811-$D$1811)/1000</f>
        <v>0</v>
      </c>
      <c r="F1885" s="210">
        <f>F1834*'Usages industrie'!$O21*(1+'Usages industrie'!$P21)^(F$1811-$D$1811)/1000</f>
        <v>0</v>
      </c>
      <c r="G1885" s="210">
        <f>G1834*'Usages industrie'!$O21*(1+'Usages industrie'!$P21)^(G$1811-$D$1811)/1000</f>
        <v>0</v>
      </c>
      <c r="H1885" s="210">
        <f>H1834*'Usages industrie'!$O21*(1+'Usages industrie'!$P21)^(H$1811-$D$1811)/1000</f>
        <v>0</v>
      </c>
      <c r="I1885" s="210">
        <f>I1834*'Usages industrie'!$O21*(1+'Usages industrie'!$P21)^(I$1811-$D$1811)/1000</f>
        <v>0</v>
      </c>
      <c r="J1885" s="210">
        <f>J1834*'Usages industrie'!$O21*(1+'Usages industrie'!$P21)^(J$1811-$D$1811)/1000</f>
        <v>0</v>
      </c>
      <c r="K1885" s="210">
        <f>K1834*'Usages industrie'!$O21*(1+'Usages industrie'!$P21)^(K$1811-$D$1811)/1000</f>
        <v>0</v>
      </c>
      <c r="L1885" s="210">
        <f>L1834*'Usages industrie'!$O21*(1+'Usages industrie'!$P21)^(L$1811-$D$1811)/1000</f>
        <v>0</v>
      </c>
      <c r="M1885" s="210">
        <f>M1834*'Usages industrie'!$O21*(1+'Usages industrie'!$P21)^(M$1811-$D$1811)/1000</f>
        <v>0</v>
      </c>
      <c r="N1885" s="210">
        <f>N1834*'Usages industrie'!$O21*(1+'Usages industrie'!$P21)^(N$1811-$D$1811)/1000</f>
        <v>0</v>
      </c>
      <c r="O1885" s="210">
        <f>O1834*'Usages industrie'!$O21*(1+'Usages industrie'!$P21)^(O$1811-$D$1811)/1000</f>
        <v>0</v>
      </c>
      <c r="P1885" s="210">
        <f>P1834*'Usages industrie'!$O21*(1+'Usages industrie'!$P21)^(P$1811-$D$1811)/1000</f>
        <v>0</v>
      </c>
      <c r="Q1885" s="210">
        <f>Q1834*'Usages industrie'!$O21*(1+'Usages industrie'!$P21)^(Q$1811-$D$1811)/1000</f>
        <v>0</v>
      </c>
      <c r="R1885" s="210">
        <f>R1834*'Usages industrie'!$O21*(1+'Usages industrie'!$P21)^(R$1811-$D$1811)/1000</f>
        <v>0</v>
      </c>
    </row>
    <row r="1886" spans="1:18" hidden="1" outlineLevel="2" x14ac:dyDescent="0.35">
      <c r="A1886" s="209" t="str">
        <f>'Usages industrie'!A22</f>
        <v>Usage industriel n°19</v>
      </c>
      <c r="B1886" s="209" t="s">
        <v>639</v>
      </c>
      <c r="C1886" s="209"/>
      <c r="D1886" s="210">
        <f>D1835*'Usages industrie'!$O22*(1+'Usages industrie'!$P22)^(D$1811-$D$1811)/1000</f>
        <v>0</v>
      </c>
      <c r="E1886" s="210">
        <f>E1835*'Usages industrie'!$O22*(1+'Usages industrie'!$P22)^(E$1811-$D$1811)/1000</f>
        <v>0</v>
      </c>
      <c r="F1886" s="210">
        <f>F1835*'Usages industrie'!$O22*(1+'Usages industrie'!$P22)^(F$1811-$D$1811)/1000</f>
        <v>0</v>
      </c>
      <c r="G1886" s="210">
        <f>G1835*'Usages industrie'!$O22*(1+'Usages industrie'!$P22)^(G$1811-$D$1811)/1000</f>
        <v>0</v>
      </c>
      <c r="H1886" s="210">
        <f>H1835*'Usages industrie'!$O22*(1+'Usages industrie'!$P22)^(H$1811-$D$1811)/1000</f>
        <v>0</v>
      </c>
      <c r="I1886" s="210">
        <f>I1835*'Usages industrie'!$O22*(1+'Usages industrie'!$P22)^(I$1811-$D$1811)/1000</f>
        <v>0</v>
      </c>
      <c r="J1886" s="210">
        <f>J1835*'Usages industrie'!$O22*(1+'Usages industrie'!$P22)^(J$1811-$D$1811)/1000</f>
        <v>0</v>
      </c>
      <c r="K1886" s="210">
        <f>K1835*'Usages industrie'!$O22*(1+'Usages industrie'!$P22)^(K$1811-$D$1811)/1000</f>
        <v>0</v>
      </c>
      <c r="L1886" s="210">
        <f>L1835*'Usages industrie'!$O22*(1+'Usages industrie'!$P22)^(L$1811-$D$1811)/1000</f>
        <v>0</v>
      </c>
      <c r="M1886" s="210">
        <f>M1835*'Usages industrie'!$O22*(1+'Usages industrie'!$P22)^(M$1811-$D$1811)/1000</f>
        <v>0</v>
      </c>
      <c r="N1886" s="210">
        <f>N1835*'Usages industrie'!$O22*(1+'Usages industrie'!$P22)^(N$1811-$D$1811)/1000</f>
        <v>0</v>
      </c>
      <c r="O1886" s="210">
        <f>O1835*'Usages industrie'!$O22*(1+'Usages industrie'!$P22)^(O$1811-$D$1811)/1000</f>
        <v>0</v>
      </c>
      <c r="P1886" s="210">
        <f>P1835*'Usages industrie'!$O22*(1+'Usages industrie'!$P22)^(P$1811-$D$1811)/1000</f>
        <v>0</v>
      </c>
      <c r="Q1886" s="210">
        <f>Q1835*'Usages industrie'!$O22*(1+'Usages industrie'!$P22)^(Q$1811-$D$1811)/1000</f>
        <v>0</v>
      </c>
      <c r="R1886" s="210">
        <f>R1835*'Usages industrie'!$O22*(1+'Usages industrie'!$P22)^(R$1811-$D$1811)/1000</f>
        <v>0</v>
      </c>
    </row>
    <row r="1887" spans="1:18" hidden="1" outlineLevel="2" x14ac:dyDescent="0.35">
      <c r="A1887" s="209" t="str">
        <f>'Usages industrie'!A23</f>
        <v>Usage industriel n°20</v>
      </c>
      <c r="B1887" s="209" t="s">
        <v>639</v>
      </c>
      <c r="C1887" s="209"/>
      <c r="D1887" s="210">
        <f>D1836*'Usages industrie'!$O23*(1+'Usages industrie'!$P23)^(D$1811-$D$1811)/1000</f>
        <v>0</v>
      </c>
      <c r="E1887" s="210">
        <f>E1836*'Usages industrie'!$O23*(1+'Usages industrie'!$P23)^(E$1811-$D$1811)/1000</f>
        <v>0</v>
      </c>
      <c r="F1887" s="210">
        <f>F1836*'Usages industrie'!$O23*(1+'Usages industrie'!$P23)^(F$1811-$D$1811)/1000</f>
        <v>0</v>
      </c>
      <c r="G1887" s="210">
        <f>G1836*'Usages industrie'!$O23*(1+'Usages industrie'!$P23)^(G$1811-$D$1811)/1000</f>
        <v>0</v>
      </c>
      <c r="H1887" s="210">
        <f>H1836*'Usages industrie'!$O23*(1+'Usages industrie'!$P23)^(H$1811-$D$1811)/1000</f>
        <v>0</v>
      </c>
      <c r="I1887" s="210">
        <f>I1836*'Usages industrie'!$O23*(1+'Usages industrie'!$P23)^(I$1811-$D$1811)/1000</f>
        <v>0</v>
      </c>
      <c r="J1887" s="210">
        <f>J1836*'Usages industrie'!$O23*(1+'Usages industrie'!$P23)^(J$1811-$D$1811)/1000</f>
        <v>0</v>
      </c>
      <c r="K1887" s="210">
        <f>K1836*'Usages industrie'!$O23*(1+'Usages industrie'!$P23)^(K$1811-$D$1811)/1000</f>
        <v>0</v>
      </c>
      <c r="L1887" s="210">
        <f>L1836*'Usages industrie'!$O23*(1+'Usages industrie'!$P23)^(L$1811-$D$1811)/1000</f>
        <v>0</v>
      </c>
      <c r="M1887" s="210">
        <f>M1836*'Usages industrie'!$O23*(1+'Usages industrie'!$P23)^(M$1811-$D$1811)/1000</f>
        <v>0</v>
      </c>
      <c r="N1887" s="210">
        <f>N1836*'Usages industrie'!$O23*(1+'Usages industrie'!$P23)^(N$1811-$D$1811)/1000</f>
        <v>0</v>
      </c>
      <c r="O1887" s="210">
        <f>O1836*'Usages industrie'!$O23*(1+'Usages industrie'!$P23)^(O$1811-$D$1811)/1000</f>
        <v>0</v>
      </c>
      <c r="P1887" s="210">
        <f>P1836*'Usages industrie'!$O23*(1+'Usages industrie'!$P23)^(P$1811-$D$1811)/1000</f>
        <v>0</v>
      </c>
      <c r="Q1887" s="210">
        <f>Q1836*'Usages industrie'!$O23*(1+'Usages industrie'!$P23)^(Q$1811-$D$1811)/1000</f>
        <v>0</v>
      </c>
      <c r="R1887" s="210">
        <f>R1836*'Usages industrie'!$O23*(1+'Usages industrie'!$P23)^(R$1811-$D$1811)/1000</f>
        <v>0</v>
      </c>
    </row>
    <row r="1888" spans="1:18" hidden="1" outlineLevel="2" x14ac:dyDescent="0.35">
      <c r="A1888" s="209" t="str">
        <f>'Usages industrie'!A24</f>
        <v>Usage industriel n°21</v>
      </c>
      <c r="B1888" s="209" t="s">
        <v>639</v>
      </c>
      <c r="C1888" s="209"/>
      <c r="D1888" s="210">
        <f>D1837*'Usages industrie'!$O24*(1+'Usages industrie'!$P24)^(D$1811-$D$1811)/1000</f>
        <v>0</v>
      </c>
      <c r="E1888" s="210">
        <f>E1837*'Usages industrie'!$O24*(1+'Usages industrie'!$P24)^(E$1811-$D$1811)/1000</f>
        <v>0</v>
      </c>
      <c r="F1888" s="210">
        <f>F1837*'Usages industrie'!$O24*(1+'Usages industrie'!$P24)^(F$1811-$D$1811)/1000</f>
        <v>0</v>
      </c>
      <c r="G1888" s="210">
        <f>G1837*'Usages industrie'!$O24*(1+'Usages industrie'!$P24)^(G$1811-$D$1811)/1000</f>
        <v>0</v>
      </c>
      <c r="H1888" s="210">
        <f>H1837*'Usages industrie'!$O24*(1+'Usages industrie'!$P24)^(H$1811-$D$1811)/1000</f>
        <v>0</v>
      </c>
      <c r="I1888" s="210">
        <f>I1837*'Usages industrie'!$O24*(1+'Usages industrie'!$P24)^(I$1811-$D$1811)/1000</f>
        <v>0</v>
      </c>
      <c r="J1888" s="210">
        <f>J1837*'Usages industrie'!$O24*(1+'Usages industrie'!$P24)^(J$1811-$D$1811)/1000</f>
        <v>0</v>
      </c>
      <c r="K1888" s="210">
        <f>K1837*'Usages industrie'!$O24*(1+'Usages industrie'!$P24)^(K$1811-$D$1811)/1000</f>
        <v>0</v>
      </c>
      <c r="L1888" s="210">
        <f>L1837*'Usages industrie'!$O24*(1+'Usages industrie'!$P24)^(L$1811-$D$1811)/1000</f>
        <v>0</v>
      </c>
      <c r="M1888" s="210">
        <f>M1837*'Usages industrie'!$O24*(1+'Usages industrie'!$P24)^(M$1811-$D$1811)/1000</f>
        <v>0</v>
      </c>
      <c r="N1888" s="210">
        <f>N1837*'Usages industrie'!$O24*(1+'Usages industrie'!$P24)^(N$1811-$D$1811)/1000</f>
        <v>0</v>
      </c>
      <c r="O1888" s="210">
        <f>O1837*'Usages industrie'!$O24*(1+'Usages industrie'!$P24)^(O$1811-$D$1811)/1000</f>
        <v>0</v>
      </c>
      <c r="P1888" s="210">
        <f>P1837*'Usages industrie'!$O24*(1+'Usages industrie'!$P24)^(P$1811-$D$1811)/1000</f>
        <v>0</v>
      </c>
      <c r="Q1888" s="210">
        <f>Q1837*'Usages industrie'!$O24*(1+'Usages industrie'!$P24)^(Q$1811-$D$1811)/1000</f>
        <v>0</v>
      </c>
      <c r="R1888" s="210">
        <f>R1837*'Usages industrie'!$O24*(1+'Usages industrie'!$P24)^(R$1811-$D$1811)/1000</f>
        <v>0</v>
      </c>
    </row>
    <row r="1889" spans="1:18" hidden="1" outlineLevel="2" x14ac:dyDescent="0.35">
      <c r="A1889" s="209" t="str">
        <f>'Usages industrie'!A25</f>
        <v>Usage industriel n°22</v>
      </c>
      <c r="B1889" s="209" t="s">
        <v>639</v>
      </c>
      <c r="C1889" s="209"/>
      <c r="D1889" s="210">
        <f>D1838*'Usages industrie'!$O25*(1+'Usages industrie'!$P25)^(D$1811-$D$1811)/1000</f>
        <v>0</v>
      </c>
      <c r="E1889" s="210">
        <f>E1838*'Usages industrie'!$O25*(1+'Usages industrie'!$P25)^(E$1811-$D$1811)/1000</f>
        <v>0</v>
      </c>
      <c r="F1889" s="210">
        <f>F1838*'Usages industrie'!$O25*(1+'Usages industrie'!$P25)^(F$1811-$D$1811)/1000</f>
        <v>0</v>
      </c>
      <c r="G1889" s="210">
        <f>G1838*'Usages industrie'!$O25*(1+'Usages industrie'!$P25)^(G$1811-$D$1811)/1000</f>
        <v>0</v>
      </c>
      <c r="H1889" s="210">
        <f>H1838*'Usages industrie'!$O25*(1+'Usages industrie'!$P25)^(H$1811-$D$1811)/1000</f>
        <v>0</v>
      </c>
      <c r="I1889" s="210">
        <f>I1838*'Usages industrie'!$O25*(1+'Usages industrie'!$P25)^(I$1811-$D$1811)/1000</f>
        <v>0</v>
      </c>
      <c r="J1889" s="210">
        <f>J1838*'Usages industrie'!$O25*(1+'Usages industrie'!$P25)^(J$1811-$D$1811)/1000</f>
        <v>0</v>
      </c>
      <c r="K1889" s="210">
        <f>K1838*'Usages industrie'!$O25*(1+'Usages industrie'!$P25)^(K$1811-$D$1811)/1000</f>
        <v>0</v>
      </c>
      <c r="L1889" s="210">
        <f>L1838*'Usages industrie'!$O25*(1+'Usages industrie'!$P25)^(L$1811-$D$1811)/1000</f>
        <v>0</v>
      </c>
      <c r="M1889" s="210">
        <f>M1838*'Usages industrie'!$O25*(1+'Usages industrie'!$P25)^(M$1811-$D$1811)/1000</f>
        <v>0</v>
      </c>
      <c r="N1889" s="210">
        <f>N1838*'Usages industrie'!$O25*(1+'Usages industrie'!$P25)^(N$1811-$D$1811)/1000</f>
        <v>0</v>
      </c>
      <c r="O1889" s="210">
        <f>O1838*'Usages industrie'!$O25*(1+'Usages industrie'!$P25)^(O$1811-$D$1811)/1000</f>
        <v>0</v>
      </c>
      <c r="P1889" s="210">
        <f>P1838*'Usages industrie'!$O25*(1+'Usages industrie'!$P25)^(P$1811-$D$1811)/1000</f>
        <v>0</v>
      </c>
      <c r="Q1889" s="210">
        <f>Q1838*'Usages industrie'!$O25*(1+'Usages industrie'!$P25)^(Q$1811-$D$1811)/1000</f>
        <v>0</v>
      </c>
      <c r="R1889" s="210">
        <f>R1838*'Usages industrie'!$O25*(1+'Usages industrie'!$P25)^(R$1811-$D$1811)/1000</f>
        <v>0</v>
      </c>
    </row>
    <row r="1890" spans="1:18" hidden="1" outlineLevel="2" x14ac:dyDescent="0.35">
      <c r="A1890" s="209" t="str">
        <f>'Usages industrie'!A26</f>
        <v>Usage industriel n°23</v>
      </c>
      <c r="B1890" s="209" t="s">
        <v>639</v>
      </c>
      <c r="C1890" s="209"/>
      <c r="D1890" s="210">
        <f>D1839*'Usages industrie'!$O26*(1+'Usages industrie'!$P26)^(D$1811-$D$1811)/1000</f>
        <v>0</v>
      </c>
      <c r="E1890" s="210">
        <f>E1839*'Usages industrie'!$O26*(1+'Usages industrie'!$P26)^(E$1811-$D$1811)/1000</f>
        <v>0</v>
      </c>
      <c r="F1890" s="210">
        <f>F1839*'Usages industrie'!$O26*(1+'Usages industrie'!$P26)^(F$1811-$D$1811)/1000</f>
        <v>0</v>
      </c>
      <c r="G1890" s="210">
        <f>G1839*'Usages industrie'!$O26*(1+'Usages industrie'!$P26)^(G$1811-$D$1811)/1000</f>
        <v>0</v>
      </c>
      <c r="H1890" s="210">
        <f>H1839*'Usages industrie'!$O26*(1+'Usages industrie'!$P26)^(H$1811-$D$1811)/1000</f>
        <v>0</v>
      </c>
      <c r="I1890" s="210">
        <f>I1839*'Usages industrie'!$O26*(1+'Usages industrie'!$P26)^(I$1811-$D$1811)/1000</f>
        <v>0</v>
      </c>
      <c r="J1890" s="210">
        <f>J1839*'Usages industrie'!$O26*(1+'Usages industrie'!$P26)^(J$1811-$D$1811)/1000</f>
        <v>0</v>
      </c>
      <c r="K1890" s="210">
        <f>K1839*'Usages industrie'!$O26*(1+'Usages industrie'!$P26)^(K$1811-$D$1811)/1000</f>
        <v>0</v>
      </c>
      <c r="L1890" s="210">
        <f>L1839*'Usages industrie'!$O26*(1+'Usages industrie'!$P26)^(L$1811-$D$1811)/1000</f>
        <v>0</v>
      </c>
      <c r="M1890" s="210">
        <f>M1839*'Usages industrie'!$O26*(1+'Usages industrie'!$P26)^(M$1811-$D$1811)/1000</f>
        <v>0</v>
      </c>
      <c r="N1890" s="210">
        <f>N1839*'Usages industrie'!$O26*(1+'Usages industrie'!$P26)^(N$1811-$D$1811)/1000</f>
        <v>0</v>
      </c>
      <c r="O1890" s="210">
        <f>O1839*'Usages industrie'!$O26*(1+'Usages industrie'!$P26)^(O$1811-$D$1811)/1000</f>
        <v>0</v>
      </c>
      <c r="P1890" s="210">
        <f>P1839*'Usages industrie'!$O26*(1+'Usages industrie'!$P26)^(P$1811-$D$1811)/1000</f>
        <v>0</v>
      </c>
      <c r="Q1890" s="210">
        <f>Q1839*'Usages industrie'!$O26*(1+'Usages industrie'!$P26)^(Q$1811-$D$1811)/1000</f>
        <v>0</v>
      </c>
      <c r="R1890" s="210">
        <f>R1839*'Usages industrie'!$O26*(1+'Usages industrie'!$P26)^(R$1811-$D$1811)/1000</f>
        <v>0</v>
      </c>
    </row>
    <row r="1891" spans="1:18" hidden="1" outlineLevel="2" x14ac:dyDescent="0.35">
      <c r="A1891" s="209" t="str">
        <f>'Usages industrie'!A27</f>
        <v>Usage industriel n°24</v>
      </c>
      <c r="B1891" s="209" t="s">
        <v>639</v>
      </c>
      <c r="C1891" s="209"/>
      <c r="D1891" s="210">
        <f>D1840*'Usages industrie'!$O27*(1+'Usages industrie'!$P27)^(D$1811-$D$1811)/1000</f>
        <v>0</v>
      </c>
      <c r="E1891" s="210">
        <f>E1840*'Usages industrie'!$O27*(1+'Usages industrie'!$P27)^(E$1811-$D$1811)/1000</f>
        <v>0</v>
      </c>
      <c r="F1891" s="210">
        <f>F1840*'Usages industrie'!$O27*(1+'Usages industrie'!$P27)^(F$1811-$D$1811)/1000</f>
        <v>0</v>
      </c>
      <c r="G1891" s="210">
        <f>G1840*'Usages industrie'!$O27*(1+'Usages industrie'!$P27)^(G$1811-$D$1811)/1000</f>
        <v>0</v>
      </c>
      <c r="H1891" s="210">
        <f>H1840*'Usages industrie'!$O27*(1+'Usages industrie'!$P27)^(H$1811-$D$1811)/1000</f>
        <v>0</v>
      </c>
      <c r="I1891" s="210">
        <f>I1840*'Usages industrie'!$O27*(1+'Usages industrie'!$P27)^(I$1811-$D$1811)/1000</f>
        <v>0</v>
      </c>
      <c r="J1891" s="210">
        <f>J1840*'Usages industrie'!$O27*(1+'Usages industrie'!$P27)^(J$1811-$D$1811)/1000</f>
        <v>0</v>
      </c>
      <c r="K1891" s="210">
        <f>K1840*'Usages industrie'!$O27*(1+'Usages industrie'!$P27)^(K$1811-$D$1811)/1000</f>
        <v>0</v>
      </c>
      <c r="L1891" s="210">
        <f>L1840*'Usages industrie'!$O27*(1+'Usages industrie'!$P27)^(L$1811-$D$1811)/1000</f>
        <v>0</v>
      </c>
      <c r="M1891" s="210">
        <f>M1840*'Usages industrie'!$O27*(1+'Usages industrie'!$P27)^(M$1811-$D$1811)/1000</f>
        <v>0</v>
      </c>
      <c r="N1891" s="210">
        <f>N1840*'Usages industrie'!$O27*(1+'Usages industrie'!$P27)^(N$1811-$D$1811)/1000</f>
        <v>0</v>
      </c>
      <c r="O1891" s="210">
        <f>O1840*'Usages industrie'!$O27*(1+'Usages industrie'!$P27)^(O$1811-$D$1811)/1000</f>
        <v>0</v>
      </c>
      <c r="P1891" s="210">
        <f>P1840*'Usages industrie'!$O27*(1+'Usages industrie'!$P27)^(P$1811-$D$1811)/1000</f>
        <v>0</v>
      </c>
      <c r="Q1891" s="210">
        <f>Q1840*'Usages industrie'!$O27*(1+'Usages industrie'!$P27)^(Q$1811-$D$1811)/1000</f>
        <v>0</v>
      </c>
      <c r="R1891" s="210">
        <f>R1840*'Usages industrie'!$O27*(1+'Usages industrie'!$P27)^(R$1811-$D$1811)/1000</f>
        <v>0</v>
      </c>
    </row>
    <row r="1892" spans="1:18" hidden="1" outlineLevel="2" x14ac:dyDescent="0.35">
      <c r="A1892" s="209" t="str">
        <f>'Usages industrie'!A28</f>
        <v>Usage industriel n°25</v>
      </c>
      <c r="B1892" s="209" t="s">
        <v>639</v>
      </c>
      <c r="C1892" s="209"/>
      <c r="D1892" s="210">
        <f>D1841*'Usages industrie'!$O28*(1+'Usages industrie'!$P28)^(D$1811-$D$1811)/1000</f>
        <v>0</v>
      </c>
      <c r="E1892" s="210">
        <f>E1841*'Usages industrie'!$O28*(1+'Usages industrie'!$P28)^(E$1811-$D$1811)/1000</f>
        <v>0</v>
      </c>
      <c r="F1892" s="210">
        <f>F1841*'Usages industrie'!$O28*(1+'Usages industrie'!$P28)^(F$1811-$D$1811)/1000</f>
        <v>0</v>
      </c>
      <c r="G1892" s="210">
        <f>G1841*'Usages industrie'!$O28*(1+'Usages industrie'!$P28)^(G$1811-$D$1811)/1000</f>
        <v>0</v>
      </c>
      <c r="H1892" s="210">
        <f>H1841*'Usages industrie'!$O28*(1+'Usages industrie'!$P28)^(H$1811-$D$1811)/1000</f>
        <v>0</v>
      </c>
      <c r="I1892" s="210">
        <f>I1841*'Usages industrie'!$O28*(1+'Usages industrie'!$P28)^(I$1811-$D$1811)/1000</f>
        <v>0</v>
      </c>
      <c r="J1892" s="210">
        <f>J1841*'Usages industrie'!$O28*(1+'Usages industrie'!$P28)^(J$1811-$D$1811)/1000</f>
        <v>0</v>
      </c>
      <c r="K1892" s="210">
        <f>K1841*'Usages industrie'!$O28*(1+'Usages industrie'!$P28)^(K$1811-$D$1811)/1000</f>
        <v>0</v>
      </c>
      <c r="L1892" s="210">
        <f>L1841*'Usages industrie'!$O28*(1+'Usages industrie'!$P28)^(L$1811-$D$1811)/1000</f>
        <v>0</v>
      </c>
      <c r="M1892" s="210">
        <f>M1841*'Usages industrie'!$O28*(1+'Usages industrie'!$P28)^(M$1811-$D$1811)/1000</f>
        <v>0</v>
      </c>
      <c r="N1892" s="210">
        <f>N1841*'Usages industrie'!$O28*(1+'Usages industrie'!$P28)^(N$1811-$D$1811)/1000</f>
        <v>0</v>
      </c>
      <c r="O1892" s="210">
        <f>O1841*'Usages industrie'!$O28*(1+'Usages industrie'!$P28)^(O$1811-$D$1811)/1000</f>
        <v>0</v>
      </c>
      <c r="P1892" s="210">
        <f>P1841*'Usages industrie'!$O28*(1+'Usages industrie'!$P28)^(P$1811-$D$1811)/1000</f>
        <v>0</v>
      </c>
      <c r="Q1892" s="210">
        <f>Q1841*'Usages industrie'!$O28*(1+'Usages industrie'!$P28)^(Q$1811-$D$1811)/1000</f>
        <v>0</v>
      </c>
      <c r="R1892" s="210">
        <f>R1841*'Usages industrie'!$O28*(1+'Usages industrie'!$P28)^(R$1811-$D$1811)/1000</f>
        <v>0</v>
      </c>
    </row>
    <row r="1893" spans="1:18" hidden="1" outlineLevel="2" x14ac:dyDescent="0.35">
      <c r="A1893" s="209" t="str">
        <f>'Usages industrie'!A29</f>
        <v>Usage industriel n°26</v>
      </c>
      <c r="B1893" s="209" t="s">
        <v>639</v>
      </c>
      <c r="C1893" s="209"/>
      <c r="D1893" s="210">
        <f>D1842*'Usages industrie'!$O29*(1+'Usages industrie'!$P29)^(D$1811-$D$1811)/1000</f>
        <v>0</v>
      </c>
      <c r="E1893" s="210">
        <f>E1842*'Usages industrie'!$O29*(1+'Usages industrie'!$P29)^(E$1811-$D$1811)/1000</f>
        <v>0</v>
      </c>
      <c r="F1893" s="210">
        <f>F1842*'Usages industrie'!$O29*(1+'Usages industrie'!$P29)^(F$1811-$D$1811)/1000</f>
        <v>0</v>
      </c>
      <c r="G1893" s="210">
        <f>G1842*'Usages industrie'!$O29*(1+'Usages industrie'!$P29)^(G$1811-$D$1811)/1000</f>
        <v>0</v>
      </c>
      <c r="H1893" s="210">
        <f>H1842*'Usages industrie'!$O29*(1+'Usages industrie'!$P29)^(H$1811-$D$1811)/1000</f>
        <v>0</v>
      </c>
      <c r="I1893" s="210">
        <f>I1842*'Usages industrie'!$O29*(1+'Usages industrie'!$P29)^(I$1811-$D$1811)/1000</f>
        <v>0</v>
      </c>
      <c r="J1893" s="210">
        <f>J1842*'Usages industrie'!$O29*(1+'Usages industrie'!$P29)^(J$1811-$D$1811)/1000</f>
        <v>0</v>
      </c>
      <c r="K1893" s="210">
        <f>K1842*'Usages industrie'!$O29*(1+'Usages industrie'!$P29)^(K$1811-$D$1811)/1000</f>
        <v>0</v>
      </c>
      <c r="L1893" s="210">
        <f>L1842*'Usages industrie'!$O29*(1+'Usages industrie'!$P29)^(L$1811-$D$1811)/1000</f>
        <v>0</v>
      </c>
      <c r="M1893" s="210">
        <f>M1842*'Usages industrie'!$O29*(1+'Usages industrie'!$P29)^(M$1811-$D$1811)/1000</f>
        <v>0</v>
      </c>
      <c r="N1893" s="210">
        <f>N1842*'Usages industrie'!$O29*(1+'Usages industrie'!$P29)^(N$1811-$D$1811)/1000</f>
        <v>0</v>
      </c>
      <c r="O1893" s="210">
        <f>O1842*'Usages industrie'!$O29*(1+'Usages industrie'!$P29)^(O$1811-$D$1811)/1000</f>
        <v>0</v>
      </c>
      <c r="P1893" s="210">
        <f>P1842*'Usages industrie'!$O29*(1+'Usages industrie'!$P29)^(P$1811-$D$1811)/1000</f>
        <v>0</v>
      </c>
      <c r="Q1893" s="210">
        <f>Q1842*'Usages industrie'!$O29*(1+'Usages industrie'!$P29)^(Q$1811-$D$1811)/1000</f>
        <v>0</v>
      </c>
      <c r="R1893" s="210">
        <f>R1842*'Usages industrie'!$O29*(1+'Usages industrie'!$P29)^(R$1811-$D$1811)/1000</f>
        <v>0</v>
      </c>
    </row>
    <row r="1894" spans="1:18" hidden="1" outlineLevel="2" x14ac:dyDescent="0.35">
      <c r="A1894" s="209" t="str">
        <f>'Usages industrie'!A30</f>
        <v>Usage industriel n°27</v>
      </c>
      <c r="B1894" s="209" t="s">
        <v>639</v>
      </c>
      <c r="C1894" s="209"/>
      <c r="D1894" s="210">
        <f>D1843*'Usages industrie'!$O30*(1+'Usages industrie'!$P30)^(D$1811-$D$1811)/1000</f>
        <v>0</v>
      </c>
      <c r="E1894" s="210">
        <f>E1843*'Usages industrie'!$O30*(1+'Usages industrie'!$P30)^(E$1811-$D$1811)/1000</f>
        <v>0</v>
      </c>
      <c r="F1894" s="210">
        <f>F1843*'Usages industrie'!$O30*(1+'Usages industrie'!$P30)^(F$1811-$D$1811)/1000</f>
        <v>0</v>
      </c>
      <c r="G1894" s="210">
        <f>G1843*'Usages industrie'!$O30*(1+'Usages industrie'!$P30)^(G$1811-$D$1811)/1000</f>
        <v>0</v>
      </c>
      <c r="H1894" s="210">
        <f>H1843*'Usages industrie'!$O30*(1+'Usages industrie'!$P30)^(H$1811-$D$1811)/1000</f>
        <v>0</v>
      </c>
      <c r="I1894" s="210">
        <f>I1843*'Usages industrie'!$O30*(1+'Usages industrie'!$P30)^(I$1811-$D$1811)/1000</f>
        <v>0</v>
      </c>
      <c r="J1894" s="210">
        <f>J1843*'Usages industrie'!$O30*(1+'Usages industrie'!$P30)^(J$1811-$D$1811)/1000</f>
        <v>0</v>
      </c>
      <c r="K1894" s="210">
        <f>K1843*'Usages industrie'!$O30*(1+'Usages industrie'!$P30)^(K$1811-$D$1811)/1000</f>
        <v>0</v>
      </c>
      <c r="L1894" s="210">
        <f>L1843*'Usages industrie'!$O30*(1+'Usages industrie'!$P30)^(L$1811-$D$1811)/1000</f>
        <v>0</v>
      </c>
      <c r="M1894" s="210">
        <f>M1843*'Usages industrie'!$O30*(1+'Usages industrie'!$P30)^(M$1811-$D$1811)/1000</f>
        <v>0</v>
      </c>
      <c r="N1894" s="210">
        <f>N1843*'Usages industrie'!$O30*(1+'Usages industrie'!$P30)^(N$1811-$D$1811)/1000</f>
        <v>0</v>
      </c>
      <c r="O1894" s="210">
        <f>O1843*'Usages industrie'!$O30*(1+'Usages industrie'!$P30)^(O$1811-$D$1811)/1000</f>
        <v>0</v>
      </c>
      <c r="P1894" s="210">
        <f>P1843*'Usages industrie'!$O30*(1+'Usages industrie'!$P30)^(P$1811-$D$1811)/1000</f>
        <v>0</v>
      </c>
      <c r="Q1894" s="210">
        <f>Q1843*'Usages industrie'!$O30*(1+'Usages industrie'!$P30)^(Q$1811-$D$1811)/1000</f>
        <v>0</v>
      </c>
      <c r="R1894" s="210">
        <f>R1843*'Usages industrie'!$O30*(1+'Usages industrie'!$P30)^(R$1811-$D$1811)/1000</f>
        <v>0</v>
      </c>
    </row>
    <row r="1895" spans="1:18" hidden="1" outlineLevel="2" x14ac:dyDescent="0.35">
      <c r="A1895" s="209" t="str">
        <f>'Usages industrie'!A31</f>
        <v>Usage industriel n°28</v>
      </c>
      <c r="B1895" s="209" t="s">
        <v>639</v>
      </c>
      <c r="C1895" s="209"/>
      <c r="D1895" s="210">
        <f>D1844*'Usages industrie'!$O31*(1+'Usages industrie'!$P31)^(D$1811-$D$1811)/1000</f>
        <v>0</v>
      </c>
      <c r="E1895" s="210">
        <f>E1844*'Usages industrie'!$O31*(1+'Usages industrie'!$P31)^(E$1811-$D$1811)/1000</f>
        <v>0</v>
      </c>
      <c r="F1895" s="210">
        <f>F1844*'Usages industrie'!$O31*(1+'Usages industrie'!$P31)^(F$1811-$D$1811)/1000</f>
        <v>0</v>
      </c>
      <c r="G1895" s="210">
        <f>G1844*'Usages industrie'!$O31*(1+'Usages industrie'!$P31)^(G$1811-$D$1811)/1000</f>
        <v>0</v>
      </c>
      <c r="H1895" s="210">
        <f>H1844*'Usages industrie'!$O31*(1+'Usages industrie'!$P31)^(H$1811-$D$1811)/1000</f>
        <v>0</v>
      </c>
      <c r="I1895" s="210">
        <f>I1844*'Usages industrie'!$O31*(1+'Usages industrie'!$P31)^(I$1811-$D$1811)/1000</f>
        <v>0</v>
      </c>
      <c r="J1895" s="210">
        <f>J1844*'Usages industrie'!$O31*(1+'Usages industrie'!$P31)^(J$1811-$D$1811)/1000</f>
        <v>0</v>
      </c>
      <c r="K1895" s="210">
        <f>K1844*'Usages industrie'!$O31*(1+'Usages industrie'!$P31)^(K$1811-$D$1811)/1000</f>
        <v>0</v>
      </c>
      <c r="L1895" s="210">
        <f>L1844*'Usages industrie'!$O31*(1+'Usages industrie'!$P31)^(L$1811-$D$1811)/1000</f>
        <v>0</v>
      </c>
      <c r="M1895" s="210">
        <f>M1844*'Usages industrie'!$O31*(1+'Usages industrie'!$P31)^(M$1811-$D$1811)/1000</f>
        <v>0</v>
      </c>
      <c r="N1895" s="210">
        <f>N1844*'Usages industrie'!$O31*(1+'Usages industrie'!$P31)^(N$1811-$D$1811)/1000</f>
        <v>0</v>
      </c>
      <c r="O1895" s="210">
        <f>O1844*'Usages industrie'!$O31*(1+'Usages industrie'!$P31)^(O$1811-$D$1811)/1000</f>
        <v>0</v>
      </c>
      <c r="P1895" s="210">
        <f>P1844*'Usages industrie'!$O31*(1+'Usages industrie'!$P31)^(P$1811-$D$1811)/1000</f>
        <v>0</v>
      </c>
      <c r="Q1895" s="210">
        <f>Q1844*'Usages industrie'!$O31*(1+'Usages industrie'!$P31)^(Q$1811-$D$1811)/1000</f>
        <v>0</v>
      </c>
      <c r="R1895" s="210">
        <f>R1844*'Usages industrie'!$O31*(1+'Usages industrie'!$P31)^(R$1811-$D$1811)/1000</f>
        <v>0</v>
      </c>
    </row>
    <row r="1896" spans="1:18" hidden="1" outlineLevel="2" x14ac:dyDescent="0.35">
      <c r="A1896" s="209" t="str">
        <f>'Usages industrie'!A32</f>
        <v>Usage industriel n°29</v>
      </c>
      <c r="B1896" s="209" t="s">
        <v>639</v>
      </c>
      <c r="C1896" s="209"/>
      <c r="D1896" s="210">
        <f>D1845*'Usages industrie'!$O32*(1+'Usages industrie'!$P32)^(D$1811-$D$1811)/1000</f>
        <v>0</v>
      </c>
      <c r="E1896" s="210">
        <f>E1845*'Usages industrie'!$O32*(1+'Usages industrie'!$P32)^(E$1811-$D$1811)/1000</f>
        <v>0</v>
      </c>
      <c r="F1896" s="210">
        <f>F1845*'Usages industrie'!$O32*(1+'Usages industrie'!$P32)^(F$1811-$D$1811)/1000</f>
        <v>0</v>
      </c>
      <c r="G1896" s="210">
        <f>G1845*'Usages industrie'!$O32*(1+'Usages industrie'!$P32)^(G$1811-$D$1811)/1000</f>
        <v>0</v>
      </c>
      <c r="H1896" s="210">
        <f>H1845*'Usages industrie'!$O32*(1+'Usages industrie'!$P32)^(H$1811-$D$1811)/1000</f>
        <v>0</v>
      </c>
      <c r="I1896" s="210">
        <f>I1845*'Usages industrie'!$O32*(1+'Usages industrie'!$P32)^(I$1811-$D$1811)/1000</f>
        <v>0</v>
      </c>
      <c r="J1896" s="210">
        <f>J1845*'Usages industrie'!$O32*(1+'Usages industrie'!$P32)^(J$1811-$D$1811)/1000</f>
        <v>0</v>
      </c>
      <c r="K1896" s="210">
        <f>K1845*'Usages industrie'!$O32*(1+'Usages industrie'!$P32)^(K$1811-$D$1811)/1000</f>
        <v>0</v>
      </c>
      <c r="L1896" s="210">
        <f>L1845*'Usages industrie'!$O32*(1+'Usages industrie'!$P32)^(L$1811-$D$1811)/1000</f>
        <v>0</v>
      </c>
      <c r="M1896" s="210">
        <f>M1845*'Usages industrie'!$O32*(1+'Usages industrie'!$P32)^(M$1811-$D$1811)/1000</f>
        <v>0</v>
      </c>
      <c r="N1896" s="210">
        <f>N1845*'Usages industrie'!$O32*(1+'Usages industrie'!$P32)^(N$1811-$D$1811)/1000</f>
        <v>0</v>
      </c>
      <c r="O1896" s="210">
        <f>O1845*'Usages industrie'!$O32*(1+'Usages industrie'!$P32)^(O$1811-$D$1811)/1000</f>
        <v>0</v>
      </c>
      <c r="P1896" s="210">
        <f>P1845*'Usages industrie'!$O32*(1+'Usages industrie'!$P32)^(P$1811-$D$1811)/1000</f>
        <v>0</v>
      </c>
      <c r="Q1896" s="210">
        <f>Q1845*'Usages industrie'!$O32*(1+'Usages industrie'!$P32)^(Q$1811-$D$1811)/1000</f>
        <v>0</v>
      </c>
      <c r="R1896" s="210">
        <f>R1845*'Usages industrie'!$O32*(1+'Usages industrie'!$P32)^(R$1811-$D$1811)/1000</f>
        <v>0</v>
      </c>
    </row>
    <row r="1897" spans="1:18" hidden="1" outlineLevel="2" x14ac:dyDescent="0.35">
      <c r="A1897" s="209" t="str">
        <f>'Usages industrie'!A33</f>
        <v>Usage industriel n°30</v>
      </c>
      <c r="B1897" s="209" t="s">
        <v>639</v>
      </c>
      <c r="C1897" s="209"/>
      <c r="D1897" s="210">
        <f>D1846*'Usages industrie'!$O33*(1+'Usages industrie'!$P33)^(D$1811-$D$1811)/1000</f>
        <v>0</v>
      </c>
      <c r="E1897" s="210">
        <f>E1846*'Usages industrie'!$O33*(1+'Usages industrie'!$P33)^(E$1811-$D$1811)/1000</f>
        <v>0</v>
      </c>
      <c r="F1897" s="210">
        <f>F1846*'Usages industrie'!$O33*(1+'Usages industrie'!$P33)^(F$1811-$D$1811)/1000</f>
        <v>0</v>
      </c>
      <c r="G1897" s="210">
        <f>G1846*'Usages industrie'!$O33*(1+'Usages industrie'!$P33)^(G$1811-$D$1811)/1000</f>
        <v>0</v>
      </c>
      <c r="H1897" s="210">
        <f>H1846*'Usages industrie'!$O33*(1+'Usages industrie'!$P33)^(H$1811-$D$1811)/1000</f>
        <v>0</v>
      </c>
      <c r="I1897" s="210">
        <f>I1846*'Usages industrie'!$O33*(1+'Usages industrie'!$P33)^(I$1811-$D$1811)/1000</f>
        <v>0</v>
      </c>
      <c r="J1897" s="210">
        <f>J1846*'Usages industrie'!$O33*(1+'Usages industrie'!$P33)^(J$1811-$D$1811)/1000</f>
        <v>0</v>
      </c>
      <c r="K1897" s="210">
        <f>K1846*'Usages industrie'!$O33*(1+'Usages industrie'!$P33)^(K$1811-$D$1811)/1000</f>
        <v>0</v>
      </c>
      <c r="L1897" s="210">
        <f>L1846*'Usages industrie'!$O33*(1+'Usages industrie'!$P33)^(L$1811-$D$1811)/1000</f>
        <v>0</v>
      </c>
      <c r="M1897" s="210">
        <f>M1846*'Usages industrie'!$O33*(1+'Usages industrie'!$P33)^(M$1811-$D$1811)/1000</f>
        <v>0</v>
      </c>
      <c r="N1897" s="210">
        <f>N1846*'Usages industrie'!$O33*(1+'Usages industrie'!$P33)^(N$1811-$D$1811)/1000</f>
        <v>0</v>
      </c>
      <c r="O1897" s="210">
        <f>O1846*'Usages industrie'!$O33*(1+'Usages industrie'!$P33)^(O$1811-$D$1811)/1000</f>
        <v>0</v>
      </c>
      <c r="P1897" s="210">
        <f>P1846*'Usages industrie'!$O33*(1+'Usages industrie'!$P33)^(P$1811-$D$1811)/1000</f>
        <v>0</v>
      </c>
      <c r="Q1897" s="210">
        <f>Q1846*'Usages industrie'!$O33*(1+'Usages industrie'!$P33)^(Q$1811-$D$1811)/1000</f>
        <v>0</v>
      </c>
      <c r="R1897" s="210">
        <f>R1846*'Usages industrie'!$O33*(1+'Usages industrie'!$P33)^(R$1811-$D$1811)/1000</f>
        <v>0</v>
      </c>
    </row>
    <row r="1898" spans="1:18" hidden="1" outlineLevel="2" x14ac:dyDescent="0.35">
      <c r="A1898" s="209" t="str">
        <f>'Usages industrie'!A34</f>
        <v>Usage industriel n°31</v>
      </c>
      <c r="B1898" s="209" t="s">
        <v>639</v>
      </c>
      <c r="C1898" s="209"/>
      <c r="D1898" s="210">
        <f>D1847*'Usages industrie'!$O34*(1+'Usages industrie'!$P34)^(D$1811-$D$1811)/1000</f>
        <v>0</v>
      </c>
      <c r="E1898" s="210">
        <f>E1847*'Usages industrie'!$O34*(1+'Usages industrie'!$P34)^(E$1811-$D$1811)/1000</f>
        <v>0</v>
      </c>
      <c r="F1898" s="210">
        <f>F1847*'Usages industrie'!$O34*(1+'Usages industrie'!$P34)^(F$1811-$D$1811)/1000</f>
        <v>0</v>
      </c>
      <c r="G1898" s="210">
        <f>G1847*'Usages industrie'!$O34*(1+'Usages industrie'!$P34)^(G$1811-$D$1811)/1000</f>
        <v>0</v>
      </c>
      <c r="H1898" s="210">
        <f>H1847*'Usages industrie'!$O34*(1+'Usages industrie'!$P34)^(H$1811-$D$1811)/1000</f>
        <v>0</v>
      </c>
      <c r="I1898" s="210">
        <f>I1847*'Usages industrie'!$O34*(1+'Usages industrie'!$P34)^(I$1811-$D$1811)/1000</f>
        <v>0</v>
      </c>
      <c r="J1898" s="210">
        <f>J1847*'Usages industrie'!$O34*(1+'Usages industrie'!$P34)^(J$1811-$D$1811)/1000</f>
        <v>0</v>
      </c>
      <c r="K1898" s="210">
        <f>K1847*'Usages industrie'!$O34*(1+'Usages industrie'!$P34)^(K$1811-$D$1811)/1000</f>
        <v>0</v>
      </c>
      <c r="L1898" s="210">
        <f>L1847*'Usages industrie'!$O34*(1+'Usages industrie'!$P34)^(L$1811-$D$1811)/1000</f>
        <v>0</v>
      </c>
      <c r="M1898" s="210">
        <f>M1847*'Usages industrie'!$O34*(1+'Usages industrie'!$P34)^(M$1811-$D$1811)/1000</f>
        <v>0</v>
      </c>
      <c r="N1898" s="210">
        <f>N1847*'Usages industrie'!$O34*(1+'Usages industrie'!$P34)^(N$1811-$D$1811)/1000</f>
        <v>0</v>
      </c>
      <c r="O1898" s="210">
        <f>O1847*'Usages industrie'!$O34*(1+'Usages industrie'!$P34)^(O$1811-$D$1811)/1000</f>
        <v>0</v>
      </c>
      <c r="P1898" s="210">
        <f>P1847*'Usages industrie'!$O34*(1+'Usages industrie'!$P34)^(P$1811-$D$1811)/1000</f>
        <v>0</v>
      </c>
      <c r="Q1898" s="210">
        <f>Q1847*'Usages industrie'!$O34*(1+'Usages industrie'!$P34)^(Q$1811-$D$1811)/1000</f>
        <v>0</v>
      </c>
      <c r="R1898" s="210">
        <f>R1847*'Usages industrie'!$O34*(1+'Usages industrie'!$P34)^(R$1811-$D$1811)/1000</f>
        <v>0</v>
      </c>
    </row>
    <row r="1899" spans="1:18" hidden="1" outlineLevel="2" x14ac:dyDescent="0.35">
      <c r="A1899" s="209" t="str">
        <f>'Usages industrie'!A35</f>
        <v>Usage industriel n°32</v>
      </c>
      <c r="B1899" s="209" t="s">
        <v>639</v>
      </c>
      <c r="C1899" s="209"/>
      <c r="D1899" s="210">
        <f>D1848*'Usages industrie'!$O35*(1+'Usages industrie'!$P35)^(D$1811-$D$1811)/1000</f>
        <v>0</v>
      </c>
      <c r="E1899" s="210">
        <f>E1848*'Usages industrie'!$O35*(1+'Usages industrie'!$P35)^(E$1811-$D$1811)/1000</f>
        <v>0</v>
      </c>
      <c r="F1899" s="210">
        <f>F1848*'Usages industrie'!$O35*(1+'Usages industrie'!$P35)^(F$1811-$D$1811)/1000</f>
        <v>0</v>
      </c>
      <c r="G1899" s="210">
        <f>G1848*'Usages industrie'!$O35*(1+'Usages industrie'!$P35)^(G$1811-$D$1811)/1000</f>
        <v>0</v>
      </c>
      <c r="H1899" s="210">
        <f>H1848*'Usages industrie'!$O35*(1+'Usages industrie'!$P35)^(H$1811-$D$1811)/1000</f>
        <v>0</v>
      </c>
      <c r="I1899" s="210">
        <f>I1848*'Usages industrie'!$O35*(1+'Usages industrie'!$P35)^(I$1811-$D$1811)/1000</f>
        <v>0</v>
      </c>
      <c r="J1899" s="210">
        <f>J1848*'Usages industrie'!$O35*(1+'Usages industrie'!$P35)^(J$1811-$D$1811)/1000</f>
        <v>0</v>
      </c>
      <c r="K1899" s="210">
        <f>K1848*'Usages industrie'!$O35*(1+'Usages industrie'!$P35)^(K$1811-$D$1811)/1000</f>
        <v>0</v>
      </c>
      <c r="L1899" s="210">
        <f>L1848*'Usages industrie'!$O35*(1+'Usages industrie'!$P35)^(L$1811-$D$1811)/1000</f>
        <v>0</v>
      </c>
      <c r="M1899" s="210">
        <f>M1848*'Usages industrie'!$O35*(1+'Usages industrie'!$P35)^(M$1811-$D$1811)/1000</f>
        <v>0</v>
      </c>
      <c r="N1899" s="210">
        <f>N1848*'Usages industrie'!$O35*(1+'Usages industrie'!$P35)^(N$1811-$D$1811)/1000</f>
        <v>0</v>
      </c>
      <c r="O1899" s="210">
        <f>O1848*'Usages industrie'!$O35*(1+'Usages industrie'!$P35)^(O$1811-$D$1811)/1000</f>
        <v>0</v>
      </c>
      <c r="P1899" s="210">
        <f>P1848*'Usages industrie'!$O35*(1+'Usages industrie'!$P35)^(P$1811-$D$1811)/1000</f>
        <v>0</v>
      </c>
      <c r="Q1899" s="210">
        <f>Q1848*'Usages industrie'!$O35*(1+'Usages industrie'!$P35)^(Q$1811-$D$1811)/1000</f>
        <v>0</v>
      </c>
      <c r="R1899" s="210">
        <f>R1848*'Usages industrie'!$O35*(1+'Usages industrie'!$P35)^(R$1811-$D$1811)/1000</f>
        <v>0</v>
      </c>
    </row>
    <row r="1900" spans="1:18" hidden="1" outlineLevel="2" x14ac:dyDescent="0.35">
      <c r="A1900" s="209" t="str">
        <f>'Usages industrie'!A36</f>
        <v>Usage industriel n°33</v>
      </c>
      <c r="B1900" s="209" t="s">
        <v>639</v>
      </c>
      <c r="C1900" s="209"/>
      <c r="D1900" s="210">
        <f>D1849*'Usages industrie'!$O36*(1+'Usages industrie'!$P36)^(D$1811-$D$1811)/1000</f>
        <v>0</v>
      </c>
      <c r="E1900" s="210">
        <f>E1849*'Usages industrie'!$O36*(1+'Usages industrie'!$P36)^(E$1811-$D$1811)/1000</f>
        <v>0</v>
      </c>
      <c r="F1900" s="210">
        <f>F1849*'Usages industrie'!$O36*(1+'Usages industrie'!$P36)^(F$1811-$D$1811)/1000</f>
        <v>0</v>
      </c>
      <c r="G1900" s="210">
        <f>G1849*'Usages industrie'!$O36*(1+'Usages industrie'!$P36)^(G$1811-$D$1811)/1000</f>
        <v>0</v>
      </c>
      <c r="H1900" s="210">
        <f>H1849*'Usages industrie'!$O36*(1+'Usages industrie'!$P36)^(H$1811-$D$1811)/1000</f>
        <v>0</v>
      </c>
      <c r="I1900" s="210">
        <f>I1849*'Usages industrie'!$O36*(1+'Usages industrie'!$P36)^(I$1811-$D$1811)/1000</f>
        <v>0</v>
      </c>
      <c r="J1900" s="210">
        <f>J1849*'Usages industrie'!$O36*(1+'Usages industrie'!$P36)^(J$1811-$D$1811)/1000</f>
        <v>0</v>
      </c>
      <c r="K1900" s="210">
        <f>K1849*'Usages industrie'!$O36*(1+'Usages industrie'!$P36)^(K$1811-$D$1811)/1000</f>
        <v>0</v>
      </c>
      <c r="L1900" s="210">
        <f>L1849*'Usages industrie'!$O36*(1+'Usages industrie'!$P36)^(L$1811-$D$1811)/1000</f>
        <v>0</v>
      </c>
      <c r="M1900" s="210">
        <f>M1849*'Usages industrie'!$O36*(1+'Usages industrie'!$P36)^(M$1811-$D$1811)/1000</f>
        <v>0</v>
      </c>
      <c r="N1900" s="210">
        <f>N1849*'Usages industrie'!$O36*(1+'Usages industrie'!$P36)^(N$1811-$D$1811)/1000</f>
        <v>0</v>
      </c>
      <c r="O1900" s="210">
        <f>O1849*'Usages industrie'!$O36*(1+'Usages industrie'!$P36)^(O$1811-$D$1811)/1000</f>
        <v>0</v>
      </c>
      <c r="P1900" s="210">
        <f>P1849*'Usages industrie'!$O36*(1+'Usages industrie'!$P36)^(P$1811-$D$1811)/1000</f>
        <v>0</v>
      </c>
      <c r="Q1900" s="210">
        <f>Q1849*'Usages industrie'!$O36*(1+'Usages industrie'!$P36)^(Q$1811-$D$1811)/1000</f>
        <v>0</v>
      </c>
      <c r="R1900" s="210">
        <f>R1849*'Usages industrie'!$O36*(1+'Usages industrie'!$P36)^(R$1811-$D$1811)/1000</f>
        <v>0</v>
      </c>
    </row>
    <row r="1901" spans="1:18" hidden="1" outlineLevel="2" x14ac:dyDescent="0.35">
      <c r="A1901" s="209" t="str">
        <f>'Usages industrie'!A37</f>
        <v>Usage industriel n°34</v>
      </c>
      <c r="B1901" s="209" t="s">
        <v>639</v>
      </c>
      <c r="C1901" s="209"/>
      <c r="D1901" s="210">
        <f>D1850*'Usages industrie'!$O37*(1+'Usages industrie'!$P37)^(D$1811-$D$1811)/1000</f>
        <v>0</v>
      </c>
      <c r="E1901" s="210">
        <f>E1850*'Usages industrie'!$O37*(1+'Usages industrie'!$P37)^(E$1811-$D$1811)/1000</f>
        <v>0</v>
      </c>
      <c r="F1901" s="210">
        <f>F1850*'Usages industrie'!$O37*(1+'Usages industrie'!$P37)^(F$1811-$D$1811)/1000</f>
        <v>0</v>
      </c>
      <c r="G1901" s="210">
        <f>G1850*'Usages industrie'!$O37*(1+'Usages industrie'!$P37)^(G$1811-$D$1811)/1000</f>
        <v>0</v>
      </c>
      <c r="H1901" s="210">
        <f>H1850*'Usages industrie'!$O37*(1+'Usages industrie'!$P37)^(H$1811-$D$1811)/1000</f>
        <v>0</v>
      </c>
      <c r="I1901" s="210">
        <f>I1850*'Usages industrie'!$O37*(1+'Usages industrie'!$P37)^(I$1811-$D$1811)/1000</f>
        <v>0</v>
      </c>
      <c r="J1901" s="210">
        <f>J1850*'Usages industrie'!$O37*(1+'Usages industrie'!$P37)^(J$1811-$D$1811)/1000</f>
        <v>0</v>
      </c>
      <c r="K1901" s="210">
        <f>K1850*'Usages industrie'!$O37*(1+'Usages industrie'!$P37)^(K$1811-$D$1811)/1000</f>
        <v>0</v>
      </c>
      <c r="L1901" s="210">
        <f>L1850*'Usages industrie'!$O37*(1+'Usages industrie'!$P37)^(L$1811-$D$1811)/1000</f>
        <v>0</v>
      </c>
      <c r="M1901" s="210">
        <f>M1850*'Usages industrie'!$O37*(1+'Usages industrie'!$P37)^(M$1811-$D$1811)/1000</f>
        <v>0</v>
      </c>
      <c r="N1901" s="210">
        <f>N1850*'Usages industrie'!$O37*(1+'Usages industrie'!$P37)^(N$1811-$D$1811)/1000</f>
        <v>0</v>
      </c>
      <c r="O1901" s="210">
        <f>O1850*'Usages industrie'!$O37*(1+'Usages industrie'!$P37)^(O$1811-$D$1811)/1000</f>
        <v>0</v>
      </c>
      <c r="P1901" s="210">
        <f>P1850*'Usages industrie'!$O37*(1+'Usages industrie'!$P37)^(P$1811-$D$1811)/1000</f>
        <v>0</v>
      </c>
      <c r="Q1901" s="210">
        <f>Q1850*'Usages industrie'!$O37*(1+'Usages industrie'!$P37)^(Q$1811-$D$1811)/1000</f>
        <v>0</v>
      </c>
      <c r="R1901" s="210">
        <f>R1850*'Usages industrie'!$O37*(1+'Usages industrie'!$P37)^(R$1811-$D$1811)/1000</f>
        <v>0</v>
      </c>
    </row>
    <row r="1902" spans="1:18" hidden="1" outlineLevel="2" x14ac:dyDescent="0.35">
      <c r="A1902" s="209" t="str">
        <f>'Usages industrie'!A38</f>
        <v>Usage industriel n°35</v>
      </c>
      <c r="B1902" s="209" t="s">
        <v>639</v>
      </c>
      <c r="C1902" s="209"/>
      <c r="D1902" s="210">
        <f>D1851*'Usages industrie'!$O38*(1+'Usages industrie'!$P38)^(D$1811-$D$1811)/1000</f>
        <v>0</v>
      </c>
      <c r="E1902" s="210">
        <f>E1851*'Usages industrie'!$O38*(1+'Usages industrie'!$P38)^(E$1811-$D$1811)/1000</f>
        <v>0</v>
      </c>
      <c r="F1902" s="210">
        <f>F1851*'Usages industrie'!$O38*(1+'Usages industrie'!$P38)^(F$1811-$D$1811)/1000</f>
        <v>0</v>
      </c>
      <c r="G1902" s="210">
        <f>G1851*'Usages industrie'!$O38*(1+'Usages industrie'!$P38)^(G$1811-$D$1811)/1000</f>
        <v>0</v>
      </c>
      <c r="H1902" s="210">
        <f>H1851*'Usages industrie'!$O38*(1+'Usages industrie'!$P38)^(H$1811-$D$1811)/1000</f>
        <v>0</v>
      </c>
      <c r="I1902" s="210">
        <f>I1851*'Usages industrie'!$O38*(1+'Usages industrie'!$P38)^(I$1811-$D$1811)/1000</f>
        <v>0</v>
      </c>
      <c r="J1902" s="210">
        <f>J1851*'Usages industrie'!$O38*(1+'Usages industrie'!$P38)^(J$1811-$D$1811)/1000</f>
        <v>0</v>
      </c>
      <c r="K1902" s="210">
        <f>K1851*'Usages industrie'!$O38*(1+'Usages industrie'!$P38)^(K$1811-$D$1811)/1000</f>
        <v>0</v>
      </c>
      <c r="L1902" s="210">
        <f>L1851*'Usages industrie'!$O38*(1+'Usages industrie'!$P38)^(L$1811-$D$1811)/1000</f>
        <v>0</v>
      </c>
      <c r="M1902" s="210">
        <f>M1851*'Usages industrie'!$O38*(1+'Usages industrie'!$P38)^(M$1811-$D$1811)/1000</f>
        <v>0</v>
      </c>
      <c r="N1902" s="210">
        <f>N1851*'Usages industrie'!$O38*(1+'Usages industrie'!$P38)^(N$1811-$D$1811)/1000</f>
        <v>0</v>
      </c>
      <c r="O1902" s="210">
        <f>O1851*'Usages industrie'!$O38*(1+'Usages industrie'!$P38)^(O$1811-$D$1811)/1000</f>
        <v>0</v>
      </c>
      <c r="P1902" s="210">
        <f>P1851*'Usages industrie'!$O38*(1+'Usages industrie'!$P38)^(P$1811-$D$1811)/1000</f>
        <v>0</v>
      </c>
      <c r="Q1902" s="210">
        <f>Q1851*'Usages industrie'!$O38*(1+'Usages industrie'!$P38)^(Q$1811-$D$1811)/1000</f>
        <v>0</v>
      </c>
      <c r="R1902" s="210">
        <f>R1851*'Usages industrie'!$O38*(1+'Usages industrie'!$P38)^(R$1811-$D$1811)/1000</f>
        <v>0</v>
      </c>
    </row>
    <row r="1903" spans="1:18" hidden="1" outlineLevel="2" x14ac:dyDescent="0.35">
      <c r="A1903" s="209" t="str">
        <f>'Usages industrie'!A39</f>
        <v>Usage industriel n°36</v>
      </c>
      <c r="B1903" s="209" t="s">
        <v>639</v>
      </c>
      <c r="C1903" s="209"/>
      <c r="D1903" s="210">
        <f>D1852*'Usages industrie'!$O39*(1+'Usages industrie'!$P39)^(D$1811-$D$1811)/1000</f>
        <v>0</v>
      </c>
      <c r="E1903" s="210">
        <f>E1852*'Usages industrie'!$O39*(1+'Usages industrie'!$P39)^(E$1811-$D$1811)/1000</f>
        <v>0</v>
      </c>
      <c r="F1903" s="210">
        <f>F1852*'Usages industrie'!$O39*(1+'Usages industrie'!$P39)^(F$1811-$D$1811)/1000</f>
        <v>0</v>
      </c>
      <c r="G1903" s="210">
        <f>G1852*'Usages industrie'!$O39*(1+'Usages industrie'!$P39)^(G$1811-$D$1811)/1000</f>
        <v>0</v>
      </c>
      <c r="H1903" s="210">
        <f>H1852*'Usages industrie'!$O39*(1+'Usages industrie'!$P39)^(H$1811-$D$1811)/1000</f>
        <v>0</v>
      </c>
      <c r="I1903" s="210">
        <f>I1852*'Usages industrie'!$O39*(1+'Usages industrie'!$P39)^(I$1811-$D$1811)/1000</f>
        <v>0</v>
      </c>
      <c r="J1903" s="210">
        <f>J1852*'Usages industrie'!$O39*(1+'Usages industrie'!$P39)^(J$1811-$D$1811)/1000</f>
        <v>0</v>
      </c>
      <c r="K1903" s="210">
        <f>K1852*'Usages industrie'!$O39*(1+'Usages industrie'!$P39)^(K$1811-$D$1811)/1000</f>
        <v>0</v>
      </c>
      <c r="L1903" s="210">
        <f>L1852*'Usages industrie'!$O39*(1+'Usages industrie'!$P39)^(L$1811-$D$1811)/1000</f>
        <v>0</v>
      </c>
      <c r="M1903" s="210">
        <f>M1852*'Usages industrie'!$O39*(1+'Usages industrie'!$P39)^(M$1811-$D$1811)/1000</f>
        <v>0</v>
      </c>
      <c r="N1903" s="210">
        <f>N1852*'Usages industrie'!$O39*(1+'Usages industrie'!$P39)^(N$1811-$D$1811)/1000</f>
        <v>0</v>
      </c>
      <c r="O1903" s="210">
        <f>O1852*'Usages industrie'!$O39*(1+'Usages industrie'!$P39)^(O$1811-$D$1811)/1000</f>
        <v>0</v>
      </c>
      <c r="P1903" s="210">
        <f>P1852*'Usages industrie'!$O39*(1+'Usages industrie'!$P39)^(P$1811-$D$1811)/1000</f>
        <v>0</v>
      </c>
      <c r="Q1903" s="210">
        <f>Q1852*'Usages industrie'!$O39*(1+'Usages industrie'!$P39)^(Q$1811-$D$1811)/1000</f>
        <v>0</v>
      </c>
      <c r="R1903" s="210">
        <f>R1852*'Usages industrie'!$O39*(1+'Usages industrie'!$P39)^(R$1811-$D$1811)/1000</f>
        <v>0</v>
      </c>
    </row>
    <row r="1904" spans="1:18" hidden="1" outlineLevel="2" x14ac:dyDescent="0.35">
      <c r="A1904" s="209" t="str">
        <f>'Usages industrie'!A40</f>
        <v>Usage industriel n°37</v>
      </c>
      <c r="B1904" s="209" t="s">
        <v>639</v>
      </c>
      <c r="C1904" s="209"/>
      <c r="D1904" s="210">
        <f>D1853*'Usages industrie'!$O40*(1+'Usages industrie'!$P40)^(D$1811-$D$1811)/1000</f>
        <v>0</v>
      </c>
      <c r="E1904" s="210">
        <f>E1853*'Usages industrie'!$O40*(1+'Usages industrie'!$P40)^(E$1811-$D$1811)/1000</f>
        <v>0</v>
      </c>
      <c r="F1904" s="210">
        <f>F1853*'Usages industrie'!$O40*(1+'Usages industrie'!$P40)^(F$1811-$D$1811)/1000</f>
        <v>0</v>
      </c>
      <c r="G1904" s="210">
        <f>G1853*'Usages industrie'!$O40*(1+'Usages industrie'!$P40)^(G$1811-$D$1811)/1000</f>
        <v>0</v>
      </c>
      <c r="H1904" s="210">
        <f>H1853*'Usages industrie'!$O40*(1+'Usages industrie'!$P40)^(H$1811-$D$1811)/1000</f>
        <v>0</v>
      </c>
      <c r="I1904" s="210">
        <f>I1853*'Usages industrie'!$O40*(1+'Usages industrie'!$P40)^(I$1811-$D$1811)/1000</f>
        <v>0</v>
      </c>
      <c r="J1904" s="210">
        <f>J1853*'Usages industrie'!$O40*(1+'Usages industrie'!$P40)^(J$1811-$D$1811)/1000</f>
        <v>0</v>
      </c>
      <c r="K1904" s="210">
        <f>K1853*'Usages industrie'!$O40*(1+'Usages industrie'!$P40)^(K$1811-$D$1811)/1000</f>
        <v>0</v>
      </c>
      <c r="L1904" s="210">
        <f>L1853*'Usages industrie'!$O40*(1+'Usages industrie'!$P40)^(L$1811-$D$1811)/1000</f>
        <v>0</v>
      </c>
      <c r="M1904" s="210">
        <f>M1853*'Usages industrie'!$O40*(1+'Usages industrie'!$P40)^(M$1811-$D$1811)/1000</f>
        <v>0</v>
      </c>
      <c r="N1904" s="210">
        <f>N1853*'Usages industrie'!$O40*(1+'Usages industrie'!$P40)^(N$1811-$D$1811)/1000</f>
        <v>0</v>
      </c>
      <c r="O1904" s="210">
        <f>O1853*'Usages industrie'!$O40*(1+'Usages industrie'!$P40)^(O$1811-$D$1811)/1000</f>
        <v>0</v>
      </c>
      <c r="P1904" s="210">
        <f>P1853*'Usages industrie'!$O40*(1+'Usages industrie'!$P40)^(P$1811-$D$1811)/1000</f>
        <v>0</v>
      </c>
      <c r="Q1904" s="210">
        <f>Q1853*'Usages industrie'!$O40*(1+'Usages industrie'!$P40)^(Q$1811-$D$1811)/1000</f>
        <v>0</v>
      </c>
      <c r="R1904" s="210">
        <f>R1853*'Usages industrie'!$O40*(1+'Usages industrie'!$P40)^(R$1811-$D$1811)/1000</f>
        <v>0</v>
      </c>
    </row>
    <row r="1905" spans="1:18" hidden="1" outlineLevel="2" x14ac:dyDescent="0.35">
      <c r="A1905" s="209" t="str">
        <f>'Usages industrie'!A41</f>
        <v>Usage industriel n°38</v>
      </c>
      <c r="B1905" s="209" t="s">
        <v>639</v>
      </c>
      <c r="C1905" s="209"/>
      <c r="D1905" s="210">
        <f>D1854*'Usages industrie'!$O41*(1+'Usages industrie'!$P41)^(D$1811-$D$1811)/1000</f>
        <v>0</v>
      </c>
      <c r="E1905" s="210">
        <f>E1854*'Usages industrie'!$O41*(1+'Usages industrie'!$P41)^(E$1811-$D$1811)/1000</f>
        <v>0</v>
      </c>
      <c r="F1905" s="210">
        <f>F1854*'Usages industrie'!$O41*(1+'Usages industrie'!$P41)^(F$1811-$D$1811)/1000</f>
        <v>0</v>
      </c>
      <c r="G1905" s="210">
        <f>G1854*'Usages industrie'!$O41*(1+'Usages industrie'!$P41)^(G$1811-$D$1811)/1000</f>
        <v>0</v>
      </c>
      <c r="H1905" s="210">
        <f>H1854*'Usages industrie'!$O41*(1+'Usages industrie'!$P41)^(H$1811-$D$1811)/1000</f>
        <v>0</v>
      </c>
      <c r="I1905" s="210">
        <f>I1854*'Usages industrie'!$O41*(1+'Usages industrie'!$P41)^(I$1811-$D$1811)/1000</f>
        <v>0</v>
      </c>
      <c r="J1905" s="210">
        <f>J1854*'Usages industrie'!$O41*(1+'Usages industrie'!$P41)^(J$1811-$D$1811)/1000</f>
        <v>0</v>
      </c>
      <c r="K1905" s="210">
        <f>K1854*'Usages industrie'!$O41*(1+'Usages industrie'!$P41)^(K$1811-$D$1811)/1000</f>
        <v>0</v>
      </c>
      <c r="L1905" s="210">
        <f>L1854*'Usages industrie'!$O41*(1+'Usages industrie'!$P41)^(L$1811-$D$1811)/1000</f>
        <v>0</v>
      </c>
      <c r="M1905" s="210">
        <f>M1854*'Usages industrie'!$O41*(1+'Usages industrie'!$P41)^(M$1811-$D$1811)/1000</f>
        <v>0</v>
      </c>
      <c r="N1905" s="210">
        <f>N1854*'Usages industrie'!$O41*(1+'Usages industrie'!$P41)^(N$1811-$D$1811)/1000</f>
        <v>0</v>
      </c>
      <c r="O1905" s="210">
        <f>O1854*'Usages industrie'!$O41*(1+'Usages industrie'!$P41)^(O$1811-$D$1811)/1000</f>
        <v>0</v>
      </c>
      <c r="P1905" s="210">
        <f>P1854*'Usages industrie'!$O41*(1+'Usages industrie'!$P41)^(P$1811-$D$1811)/1000</f>
        <v>0</v>
      </c>
      <c r="Q1905" s="210">
        <f>Q1854*'Usages industrie'!$O41*(1+'Usages industrie'!$P41)^(Q$1811-$D$1811)/1000</f>
        <v>0</v>
      </c>
      <c r="R1905" s="210">
        <f>R1854*'Usages industrie'!$O41*(1+'Usages industrie'!$P41)^(R$1811-$D$1811)/1000</f>
        <v>0</v>
      </c>
    </row>
    <row r="1906" spans="1:18" hidden="1" outlineLevel="2" x14ac:dyDescent="0.35">
      <c r="A1906" s="209" t="str">
        <f>'Usages industrie'!A42</f>
        <v>Usage industriel n°39</v>
      </c>
      <c r="B1906" s="209" t="s">
        <v>639</v>
      </c>
      <c r="C1906" s="209"/>
      <c r="D1906" s="210">
        <f>D1855*'Usages industrie'!$O42*(1+'Usages industrie'!$P42)^(D$1811-$D$1811)/1000</f>
        <v>0</v>
      </c>
      <c r="E1906" s="210">
        <f>E1855*'Usages industrie'!$O42*(1+'Usages industrie'!$P42)^(E$1811-$D$1811)/1000</f>
        <v>0</v>
      </c>
      <c r="F1906" s="210">
        <f>F1855*'Usages industrie'!$O42*(1+'Usages industrie'!$P42)^(F$1811-$D$1811)/1000</f>
        <v>0</v>
      </c>
      <c r="G1906" s="210">
        <f>G1855*'Usages industrie'!$O42*(1+'Usages industrie'!$P42)^(G$1811-$D$1811)/1000</f>
        <v>0</v>
      </c>
      <c r="H1906" s="210">
        <f>H1855*'Usages industrie'!$O42*(1+'Usages industrie'!$P42)^(H$1811-$D$1811)/1000</f>
        <v>0</v>
      </c>
      <c r="I1906" s="210">
        <f>I1855*'Usages industrie'!$O42*(1+'Usages industrie'!$P42)^(I$1811-$D$1811)/1000</f>
        <v>0</v>
      </c>
      <c r="J1906" s="210">
        <f>J1855*'Usages industrie'!$O42*(1+'Usages industrie'!$P42)^(J$1811-$D$1811)/1000</f>
        <v>0</v>
      </c>
      <c r="K1906" s="210">
        <f>K1855*'Usages industrie'!$O42*(1+'Usages industrie'!$P42)^(K$1811-$D$1811)/1000</f>
        <v>0</v>
      </c>
      <c r="L1906" s="210">
        <f>L1855*'Usages industrie'!$O42*(1+'Usages industrie'!$P42)^(L$1811-$D$1811)/1000</f>
        <v>0</v>
      </c>
      <c r="M1906" s="210">
        <f>M1855*'Usages industrie'!$O42*(1+'Usages industrie'!$P42)^(M$1811-$D$1811)/1000</f>
        <v>0</v>
      </c>
      <c r="N1906" s="210">
        <f>N1855*'Usages industrie'!$O42*(1+'Usages industrie'!$P42)^(N$1811-$D$1811)/1000</f>
        <v>0</v>
      </c>
      <c r="O1906" s="210">
        <f>O1855*'Usages industrie'!$O42*(1+'Usages industrie'!$P42)^(O$1811-$D$1811)/1000</f>
        <v>0</v>
      </c>
      <c r="P1906" s="210">
        <f>P1855*'Usages industrie'!$O42*(1+'Usages industrie'!$P42)^(P$1811-$D$1811)/1000</f>
        <v>0</v>
      </c>
      <c r="Q1906" s="210">
        <f>Q1855*'Usages industrie'!$O42*(1+'Usages industrie'!$P42)^(Q$1811-$D$1811)/1000</f>
        <v>0</v>
      </c>
      <c r="R1906" s="210">
        <f>R1855*'Usages industrie'!$O42*(1+'Usages industrie'!$P42)^(R$1811-$D$1811)/1000</f>
        <v>0</v>
      </c>
    </row>
    <row r="1907" spans="1:18" hidden="1" outlineLevel="2" x14ac:dyDescent="0.35">
      <c r="A1907" s="209" t="str">
        <f>'Usages industrie'!A43</f>
        <v>Usage industriel n°40</v>
      </c>
      <c r="B1907" s="209" t="s">
        <v>639</v>
      </c>
      <c r="C1907" s="209"/>
      <c r="D1907" s="210">
        <f>D1856*'Usages industrie'!$O43*(1+'Usages industrie'!$P43)^(D$1811-$D$1811)/1000</f>
        <v>0</v>
      </c>
      <c r="E1907" s="210">
        <f>E1856*'Usages industrie'!$O43*(1+'Usages industrie'!$P43)^(E$1811-$D$1811)/1000</f>
        <v>0</v>
      </c>
      <c r="F1907" s="210">
        <f>F1856*'Usages industrie'!$O43*(1+'Usages industrie'!$P43)^(F$1811-$D$1811)/1000</f>
        <v>0</v>
      </c>
      <c r="G1907" s="210">
        <f>G1856*'Usages industrie'!$O43*(1+'Usages industrie'!$P43)^(G$1811-$D$1811)/1000</f>
        <v>0</v>
      </c>
      <c r="H1907" s="210">
        <f>H1856*'Usages industrie'!$O43*(1+'Usages industrie'!$P43)^(H$1811-$D$1811)/1000</f>
        <v>0</v>
      </c>
      <c r="I1907" s="210">
        <f>I1856*'Usages industrie'!$O43*(1+'Usages industrie'!$P43)^(I$1811-$D$1811)/1000</f>
        <v>0</v>
      </c>
      <c r="J1907" s="210">
        <f>J1856*'Usages industrie'!$O43*(1+'Usages industrie'!$P43)^(J$1811-$D$1811)/1000</f>
        <v>0</v>
      </c>
      <c r="K1907" s="210">
        <f>K1856*'Usages industrie'!$O43*(1+'Usages industrie'!$P43)^(K$1811-$D$1811)/1000</f>
        <v>0</v>
      </c>
      <c r="L1907" s="210">
        <f>L1856*'Usages industrie'!$O43*(1+'Usages industrie'!$P43)^(L$1811-$D$1811)/1000</f>
        <v>0</v>
      </c>
      <c r="M1907" s="210">
        <f>M1856*'Usages industrie'!$O43*(1+'Usages industrie'!$P43)^(M$1811-$D$1811)/1000</f>
        <v>0</v>
      </c>
      <c r="N1907" s="210">
        <f>N1856*'Usages industrie'!$O43*(1+'Usages industrie'!$P43)^(N$1811-$D$1811)/1000</f>
        <v>0</v>
      </c>
      <c r="O1907" s="210">
        <f>O1856*'Usages industrie'!$O43*(1+'Usages industrie'!$P43)^(O$1811-$D$1811)/1000</f>
        <v>0</v>
      </c>
      <c r="P1907" s="210">
        <f>P1856*'Usages industrie'!$O43*(1+'Usages industrie'!$P43)^(P$1811-$D$1811)/1000</f>
        <v>0</v>
      </c>
      <c r="Q1907" s="210">
        <f>Q1856*'Usages industrie'!$O43*(1+'Usages industrie'!$P43)^(Q$1811-$D$1811)/1000</f>
        <v>0</v>
      </c>
      <c r="R1907" s="210">
        <f>R1856*'Usages industrie'!$O43*(1+'Usages industrie'!$P43)^(R$1811-$D$1811)/1000</f>
        <v>0</v>
      </c>
    </row>
    <row r="1908" spans="1:18" hidden="1" outlineLevel="2" x14ac:dyDescent="0.35">
      <c r="A1908" s="209" t="str">
        <f>'Usages industrie'!A44</f>
        <v>Usage industriel n°41</v>
      </c>
      <c r="B1908" s="209" t="s">
        <v>639</v>
      </c>
      <c r="C1908" s="209"/>
      <c r="D1908" s="210">
        <f>D1857*'Usages industrie'!$O44*(1+'Usages industrie'!$P44)^(D$1811-$D$1811)/1000</f>
        <v>0</v>
      </c>
      <c r="E1908" s="210">
        <f>E1857*'Usages industrie'!$O44*(1+'Usages industrie'!$P44)^(E$1811-$D$1811)/1000</f>
        <v>0</v>
      </c>
      <c r="F1908" s="210">
        <f>F1857*'Usages industrie'!$O44*(1+'Usages industrie'!$P44)^(F$1811-$D$1811)/1000</f>
        <v>0</v>
      </c>
      <c r="G1908" s="210">
        <f>G1857*'Usages industrie'!$O44*(1+'Usages industrie'!$P44)^(G$1811-$D$1811)/1000</f>
        <v>0</v>
      </c>
      <c r="H1908" s="210">
        <f>H1857*'Usages industrie'!$O44*(1+'Usages industrie'!$P44)^(H$1811-$D$1811)/1000</f>
        <v>0</v>
      </c>
      <c r="I1908" s="210">
        <f>I1857*'Usages industrie'!$O44*(1+'Usages industrie'!$P44)^(I$1811-$D$1811)/1000</f>
        <v>0</v>
      </c>
      <c r="J1908" s="210">
        <f>J1857*'Usages industrie'!$O44*(1+'Usages industrie'!$P44)^(J$1811-$D$1811)/1000</f>
        <v>0</v>
      </c>
      <c r="K1908" s="210">
        <f>K1857*'Usages industrie'!$O44*(1+'Usages industrie'!$P44)^(K$1811-$D$1811)/1000</f>
        <v>0</v>
      </c>
      <c r="L1908" s="210">
        <f>L1857*'Usages industrie'!$O44*(1+'Usages industrie'!$P44)^(L$1811-$D$1811)/1000</f>
        <v>0</v>
      </c>
      <c r="M1908" s="210">
        <f>M1857*'Usages industrie'!$O44*(1+'Usages industrie'!$P44)^(M$1811-$D$1811)/1000</f>
        <v>0</v>
      </c>
      <c r="N1908" s="210">
        <f>N1857*'Usages industrie'!$O44*(1+'Usages industrie'!$P44)^(N$1811-$D$1811)/1000</f>
        <v>0</v>
      </c>
      <c r="O1908" s="210">
        <f>O1857*'Usages industrie'!$O44*(1+'Usages industrie'!$P44)^(O$1811-$D$1811)/1000</f>
        <v>0</v>
      </c>
      <c r="P1908" s="210">
        <f>P1857*'Usages industrie'!$O44*(1+'Usages industrie'!$P44)^(P$1811-$D$1811)/1000</f>
        <v>0</v>
      </c>
      <c r="Q1908" s="210">
        <f>Q1857*'Usages industrie'!$O44*(1+'Usages industrie'!$P44)^(Q$1811-$D$1811)/1000</f>
        <v>0</v>
      </c>
      <c r="R1908" s="210">
        <f>R1857*'Usages industrie'!$O44*(1+'Usages industrie'!$P44)^(R$1811-$D$1811)/1000</f>
        <v>0</v>
      </c>
    </row>
    <row r="1909" spans="1:18" hidden="1" outlineLevel="2" x14ac:dyDescent="0.35">
      <c r="A1909" s="209" t="str">
        <f>'Usages industrie'!A45</f>
        <v>Usage industriel n°42</v>
      </c>
      <c r="B1909" s="209" t="s">
        <v>639</v>
      </c>
      <c r="C1909" s="209"/>
      <c r="D1909" s="210">
        <f>D1858*'Usages industrie'!$O45*(1+'Usages industrie'!$P45)^(D$1811-$D$1811)/1000</f>
        <v>0</v>
      </c>
      <c r="E1909" s="210">
        <f>E1858*'Usages industrie'!$O45*(1+'Usages industrie'!$P45)^(E$1811-$D$1811)/1000</f>
        <v>0</v>
      </c>
      <c r="F1909" s="210">
        <f>F1858*'Usages industrie'!$O45*(1+'Usages industrie'!$P45)^(F$1811-$D$1811)/1000</f>
        <v>0</v>
      </c>
      <c r="G1909" s="210">
        <f>G1858*'Usages industrie'!$O45*(1+'Usages industrie'!$P45)^(G$1811-$D$1811)/1000</f>
        <v>0</v>
      </c>
      <c r="H1909" s="210">
        <f>H1858*'Usages industrie'!$O45*(1+'Usages industrie'!$P45)^(H$1811-$D$1811)/1000</f>
        <v>0</v>
      </c>
      <c r="I1909" s="210">
        <f>I1858*'Usages industrie'!$O45*(1+'Usages industrie'!$P45)^(I$1811-$D$1811)/1000</f>
        <v>0</v>
      </c>
      <c r="J1909" s="210">
        <f>J1858*'Usages industrie'!$O45*(1+'Usages industrie'!$P45)^(J$1811-$D$1811)/1000</f>
        <v>0</v>
      </c>
      <c r="K1909" s="210">
        <f>K1858*'Usages industrie'!$O45*(1+'Usages industrie'!$P45)^(K$1811-$D$1811)/1000</f>
        <v>0</v>
      </c>
      <c r="L1909" s="210">
        <f>L1858*'Usages industrie'!$O45*(1+'Usages industrie'!$P45)^(L$1811-$D$1811)/1000</f>
        <v>0</v>
      </c>
      <c r="M1909" s="210">
        <f>M1858*'Usages industrie'!$O45*(1+'Usages industrie'!$P45)^(M$1811-$D$1811)/1000</f>
        <v>0</v>
      </c>
      <c r="N1909" s="210">
        <f>N1858*'Usages industrie'!$O45*(1+'Usages industrie'!$P45)^(N$1811-$D$1811)/1000</f>
        <v>0</v>
      </c>
      <c r="O1909" s="210">
        <f>O1858*'Usages industrie'!$O45*(1+'Usages industrie'!$P45)^(O$1811-$D$1811)/1000</f>
        <v>0</v>
      </c>
      <c r="P1909" s="210">
        <f>P1858*'Usages industrie'!$O45*(1+'Usages industrie'!$P45)^(P$1811-$D$1811)/1000</f>
        <v>0</v>
      </c>
      <c r="Q1909" s="210">
        <f>Q1858*'Usages industrie'!$O45*(1+'Usages industrie'!$P45)^(Q$1811-$D$1811)/1000</f>
        <v>0</v>
      </c>
      <c r="R1909" s="210">
        <f>R1858*'Usages industrie'!$O45*(1+'Usages industrie'!$P45)^(R$1811-$D$1811)/1000</f>
        <v>0</v>
      </c>
    </row>
    <row r="1910" spans="1:18" hidden="1" outlineLevel="2" x14ac:dyDescent="0.35">
      <c r="A1910" s="209" t="str">
        <f>'Usages industrie'!A46</f>
        <v>Usage industriel n°43</v>
      </c>
      <c r="B1910" s="209" t="s">
        <v>639</v>
      </c>
      <c r="C1910" s="209"/>
      <c r="D1910" s="210">
        <f>D1859*'Usages industrie'!$O46*(1+'Usages industrie'!$P46)^(D$1811-$D$1811)/1000</f>
        <v>0</v>
      </c>
      <c r="E1910" s="210">
        <f>E1859*'Usages industrie'!$O46*(1+'Usages industrie'!$P46)^(E$1811-$D$1811)/1000</f>
        <v>0</v>
      </c>
      <c r="F1910" s="210">
        <f>F1859*'Usages industrie'!$O46*(1+'Usages industrie'!$P46)^(F$1811-$D$1811)/1000</f>
        <v>0</v>
      </c>
      <c r="G1910" s="210">
        <f>G1859*'Usages industrie'!$O46*(1+'Usages industrie'!$P46)^(G$1811-$D$1811)/1000</f>
        <v>0</v>
      </c>
      <c r="H1910" s="210">
        <f>H1859*'Usages industrie'!$O46*(1+'Usages industrie'!$P46)^(H$1811-$D$1811)/1000</f>
        <v>0</v>
      </c>
      <c r="I1910" s="210">
        <f>I1859*'Usages industrie'!$O46*(1+'Usages industrie'!$P46)^(I$1811-$D$1811)/1000</f>
        <v>0</v>
      </c>
      <c r="J1910" s="210">
        <f>J1859*'Usages industrie'!$O46*(1+'Usages industrie'!$P46)^(J$1811-$D$1811)/1000</f>
        <v>0</v>
      </c>
      <c r="K1910" s="210">
        <f>K1859*'Usages industrie'!$O46*(1+'Usages industrie'!$P46)^(K$1811-$D$1811)/1000</f>
        <v>0</v>
      </c>
      <c r="L1910" s="210">
        <f>L1859*'Usages industrie'!$O46*(1+'Usages industrie'!$P46)^(L$1811-$D$1811)/1000</f>
        <v>0</v>
      </c>
      <c r="M1910" s="210">
        <f>M1859*'Usages industrie'!$O46*(1+'Usages industrie'!$P46)^(M$1811-$D$1811)/1000</f>
        <v>0</v>
      </c>
      <c r="N1910" s="210">
        <f>N1859*'Usages industrie'!$O46*(1+'Usages industrie'!$P46)^(N$1811-$D$1811)/1000</f>
        <v>0</v>
      </c>
      <c r="O1910" s="210">
        <f>O1859*'Usages industrie'!$O46*(1+'Usages industrie'!$P46)^(O$1811-$D$1811)/1000</f>
        <v>0</v>
      </c>
      <c r="P1910" s="210">
        <f>P1859*'Usages industrie'!$O46*(1+'Usages industrie'!$P46)^(P$1811-$D$1811)/1000</f>
        <v>0</v>
      </c>
      <c r="Q1910" s="210">
        <f>Q1859*'Usages industrie'!$O46*(1+'Usages industrie'!$P46)^(Q$1811-$D$1811)/1000</f>
        <v>0</v>
      </c>
      <c r="R1910" s="210">
        <f>R1859*'Usages industrie'!$O46*(1+'Usages industrie'!$P46)^(R$1811-$D$1811)/1000</f>
        <v>0</v>
      </c>
    </row>
    <row r="1911" spans="1:18" hidden="1" outlineLevel="2" x14ac:dyDescent="0.35">
      <c r="A1911" s="209" t="str">
        <f>'Usages industrie'!A47</f>
        <v>Usage industriel n°44</v>
      </c>
      <c r="B1911" s="209" t="s">
        <v>639</v>
      </c>
      <c r="C1911" s="209"/>
      <c r="D1911" s="210">
        <f>D1860*'Usages industrie'!$O47*(1+'Usages industrie'!$P47)^(D$1811-$D$1811)/1000</f>
        <v>0</v>
      </c>
      <c r="E1911" s="210">
        <f>E1860*'Usages industrie'!$O47*(1+'Usages industrie'!$P47)^(E$1811-$D$1811)/1000</f>
        <v>0</v>
      </c>
      <c r="F1911" s="210">
        <f>F1860*'Usages industrie'!$O47*(1+'Usages industrie'!$P47)^(F$1811-$D$1811)/1000</f>
        <v>0</v>
      </c>
      <c r="G1911" s="210">
        <f>G1860*'Usages industrie'!$O47*(1+'Usages industrie'!$P47)^(G$1811-$D$1811)/1000</f>
        <v>0</v>
      </c>
      <c r="H1911" s="210">
        <f>H1860*'Usages industrie'!$O47*(1+'Usages industrie'!$P47)^(H$1811-$D$1811)/1000</f>
        <v>0</v>
      </c>
      <c r="I1911" s="210">
        <f>I1860*'Usages industrie'!$O47*(1+'Usages industrie'!$P47)^(I$1811-$D$1811)/1000</f>
        <v>0</v>
      </c>
      <c r="J1911" s="210">
        <f>J1860*'Usages industrie'!$O47*(1+'Usages industrie'!$P47)^(J$1811-$D$1811)/1000</f>
        <v>0</v>
      </c>
      <c r="K1911" s="210">
        <f>K1860*'Usages industrie'!$O47*(1+'Usages industrie'!$P47)^(K$1811-$D$1811)/1000</f>
        <v>0</v>
      </c>
      <c r="L1911" s="210">
        <f>L1860*'Usages industrie'!$O47*(1+'Usages industrie'!$P47)^(L$1811-$D$1811)/1000</f>
        <v>0</v>
      </c>
      <c r="M1911" s="210">
        <f>M1860*'Usages industrie'!$O47*(1+'Usages industrie'!$P47)^(M$1811-$D$1811)/1000</f>
        <v>0</v>
      </c>
      <c r="N1911" s="210">
        <f>N1860*'Usages industrie'!$O47*(1+'Usages industrie'!$P47)^(N$1811-$D$1811)/1000</f>
        <v>0</v>
      </c>
      <c r="O1911" s="210">
        <f>O1860*'Usages industrie'!$O47*(1+'Usages industrie'!$P47)^(O$1811-$D$1811)/1000</f>
        <v>0</v>
      </c>
      <c r="P1911" s="210">
        <f>P1860*'Usages industrie'!$O47*(1+'Usages industrie'!$P47)^(P$1811-$D$1811)/1000</f>
        <v>0</v>
      </c>
      <c r="Q1911" s="210">
        <f>Q1860*'Usages industrie'!$O47*(1+'Usages industrie'!$P47)^(Q$1811-$D$1811)/1000</f>
        <v>0</v>
      </c>
      <c r="R1911" s="210">
        <f>R1860*'Usages industrie'!$O47*(1+'Usages industrie'!$P47)^(R$1811-$D$1811)/1000</f>
        <v>0</v>
      </c>
    </row>
    <row r="1912" spans="1:18" hidden="1" outlineLevel="2" x14ac:dyDescent="0.35">
      <c r="A1912" s="209" t="str">
        <f>'Usages industrie'!A48</f>
        <v>Usage industriel n°45</v>
      </c>
      <c r="B1912" s="209" t="s">
        <v>639</v>
      </c>
      <c r="C1912" s="209"/>
      <c r="D1912" s="210">
        <f>D1861*'Usages industrie'!$O48*(1+'Usages industrie'!$P48)^(D$1811-$D$1811)/1000</f>
        <v>0</v>
      </c>
      <c r="E1912" s="210">
        <f>E1861*'Usages industrie'!$O48*(1+'Usages industrie'!$P48)^(E$1811-$D$1811)/1000</f>
        <v>0</v>
      </c>
      <c r="F1912" s="210">
        <f>F1861*'Usages industrie'!$O48*(1+'Usages industrie'!$P48)^(F$1811-$D$1811)/1000</f>
        <v>0</v>
      </c>
      <c r="G1912" s="210">
        <f>G1861*'Usages industrie'!$O48*(1+'Usages industrie'!$P48)^(G$1811-$D$1811)/1000</f>
        <v>0</v>
      </c>
      <c r="H1912" s="210">
        <f>H1861*'Usages industrie'!$O48*(1+'Usages industrie'!$P48)^(H$1811-$D$1811)/1000</f>
        <v>0</v>
      </c>
      <c r="I1912" s="210">
        <f>I1861*'Usages industrie'!$O48*(1+'Usages industrie'!$P48)^(I$1811-$D$1811)/1000</f>
        <v>0</v>
      </c>
      <c r="J1912" s="210">
        <f>J1861*'Usages industrie'!$O48*(1+'Usages industrie'!$P48)^(J$1811-$D$1811)/1000</f>
        <v>0</v>
      </c>
      <c r="K1912" s="210">
        <f>K1861*'Usages industrie'!$O48*(1+'Usages industrie'!$P48)^(K$1811-$D$1811)/1000</f>
        <v>0</v>
      </c>
      <c r="L1912" s="210">
        <f>L1861*'Usages industrie'!$O48*(1+'Usages industrie'!$P48)^(L$1811-$D$1811)/1000</f>
        <v>0</v>
      </c>
      <c r="M1912" s="210">
        <f>M1861*'Usages industrie'!$O48*(1+'Usages industrie'!$P48)^(M$1811-$D$1811)/1000</f>
        <v>0</v>
      </c>
      <c r="N1912" s="210">
        <f>N1861*'Usages industrie'!$O48*(1+'Usages industrie'!$P48)^(N$1811-$D$1811)/1000</f>
        <v>0</v>
      </c>
      <c r="O1912" s="210">
        <f>O1861*'Usages industrie'!$O48*(1+'Usages industrie'!$P48)^(O$1811-$D$1811)/1000</f>
        <v>0</v>
      </c>
      <c r="P1912" s="210">
        <f>P1861*'Usages industrie'!$O48*(1+'Usages industrie'!$P48)^(P$1811-$D$1811)/1000</f>
        <v>0</v>
      </c>
      <c r="Q1912" s="210">
        <f>Q1861*'Usages industrie'!$O48*(1+'Usages industrie'!$P48)^(Q$1811-$D$1811)/1000</f>
        <v>0</v>
      </c>
      <c r="R1912" s="210">
        <f>R1861*'Usages industrie'!$O48*(1+'Usages industrie'!$P48)^(R$1811-$D$1811)/1000</f>
        <v>0</v>
      </c>
    </row>
    <row r="1913" spans="1:18" hidden="1" outlineLevel="2" x14ac:dyDescent="0.35">
      <c r="A1913" s="209" t="str">
        <f>'Usages industrie'!A49</f>
        <v>Usage industriel n°46</v>
      </c>
      <c r="B1913" s="209" t="s">
        <v>639</v>
      </c>
      <c r="C1913" s="209"/>
      <c r="D1913" s="210">
        <f>D1862*'Usages industrie'!$O49*(1+'Usages industrie'!$P49)^(D$1811-$D$1811)/1000</f>
        <v>0</v>
      </c>
      <c r="E1913" s="210">
        <f>E1862*'Usages industrie'!$O49*(1+'Usages industrie'!$P49)^(E$1811-$D$1811)/1000</f>
        <v>0</v>
      </c>
      <c r="F1913" s="210">
        <f>F1862*'Usages industrie'!$O49*(1+'Usages industrie'!$P49)^(F$1811-$D$1811)/1000</f>
        <v>0</v>
      </c>
      <c r="G1913" s="210">
        <f>G1862*'Usages industrie'!$O49*(1+'Usages industrie'!$P49)^(G$1811-$D$1811)/1000</f>
        <v>0</v>
      </c>
      <c r="H1913" s="210">
        <f>H1862*'Usages industrie'!$O49*(1+'Usages industrie'!$P49)^(H$1811-$D$1811)/1000</f>
        <v>0</v>
      </c>
      <c r="I1913" s="210">
        <f>I1862*'Usages industrie'!$O49*(1+'Usages industrie'!$P49)^(I$1811-$D$1811)/1000</f>
        <v>0</v>
      </c>
      <c r="J1913" s="210">
        <f>J1862*'Usages industrie'!$O49*(1+'Usages industrie'!$P49)^(J$1811-$D$1811)/1000</f>
        <v>0</v>
      </c>
      <c r="K1913" s="210">
        <f>K1862*'Usages industrie'!$O49*(1+'Usages industrie'!$P49)^(K$1811-$D$1811)/1000</f>
        <v>0</v>
      </c>
      <c r="L1913" s="210">
        <f>L1862*'Usages industrie'!$O49*(1+'Usages industrie'!$P49)^(L$1811-$D$1811)/1000</f>
        <v>0</v>
      </c>
      <c r="M1913" s="210">
        <f>M1862*'Usages industrie'!$O49*(1+'Usages industrie'!$P49)^(M$1811-$D$1811)/1000</f>
        <v>0</v>
      </c>
      <c r="N1913" s="210">
        <f>N1862*'Usages industrie'!$O49*(1+'Usages industrie'!$P49)^(N$1811-$D$1811)/1000</f>
        <v>0</v>
      </c>
      <c r="O1913" s="210">
        <f>O1862*'Usages industrie'!$O49*(1+'Usages industrie'!$P49)^(O$1811-$D$1811)/1000</f>
        <v>0</v>
      </c>
      <c r="P1913" s="210">
        <f>P1862*'Usages industrie'!$O49*(1+'Usages industrie'!$P49)^(P$1811-$D$1811)/1000</f>
        <v>0</v>
      </c>
      <c r="Q1913" s="210">
        <f>Q1862*'Usages industrie'!$O49*(1+'Usages industrie'!$P49)^(Q$1811-$D$1811)/1000</f>
        <v>0</v>
      </c>
      <c r="R1913" s="210">
        <f>R1862*'Usages industrie'!$O49*(1+'Usages industrie'!$P49)^(R$1811-$D$1811)/1000</f>
        <v>0</v>
      </c>
    </row>
    <row r="1914" spans="1:18" hidden="1" outlineLevel="2" x14ac:dyDescent="0.35">
      <c r="A1914" s="209" t="str">
        <f>'Usages industrie'!A50</f>
        <v>Usage industriel n°47</v>
      </c>
      <c r="B1914" s="209" t="s">
        <v>639</v>
      </c>
      <c r="C1914" s="209"/>
      <c r="D1914" s="210">
        <f>D1863*'Usages industrie'!$O50*(1+'Usages industrie'!$P50)^(D$1811-$D$1811)/1000</f>
        <v>0</v>
      </c>
      <c r="E1914" s="210">
        <f>E1863*'Usages industrie'!$O50*(1+'Usages industrie'!$P50)^(E$1811-$D$1811)/1000</f>
        <v>0</v>
      </c>
      <c r="F1914" s="210">
        <f>F1863*'Usages industrie'!$O50*(1+'Usages industrie'!$P50)^(F$1811-$D$1811)/1000</f>
        <v>0</v>
      </c>
      <c r="G1914" s="210">
        <f>G1863*'Usages industrie'!$O50*(1+'Usages industrie'!$P50)^(G$1811-$D$1811)/1000</f>
        <v>0</v>
      </c>
      <c r="H1914" s="210">
        <f>H1863*'Usages industrie'!$O50*(1+'Usages industrie'!$P50)^(H$1811-$D$1811)/1000</f>
        <v>0</v>
      </c>
      <c r="I1914" s="210">
        <f>I1863*'Usages industrie'!$O50*(1+'Usages industrie'!$P50)^(I$1811-$D$1811)/1000</f>
        <v>0</v>
      </c>
      <c r="J1914" s="210">
        <f>J1863*'Usages industrie'!$O50*(1+'Usages industrie'!$P50)^(J$1811-$D$1811)/1000</f>
        <v>0</v>
      </c>
      <c r="K1914" s="210">
        <f>K1863*'Usages industrie'!$O50*(1+'Usages industrie'!$P50)^(K$1811-$D$1811)/1000</f>
        <v>0</v>
      </c>
      <c r="L1914" s="210">
        <f>L1863*'Usages industrie'!$O50*(1+'Usages industrie'!$P50)^(L$1811-$D$1811)/1000</f>
        <v>0</v>
      </c>
      <c r="M1914" s="210">
        <f>M1863*'Usages industrie'!$O50*(1+'Usages industrie'!$P50)^(M$1811-$D$1811)/1000</f>
        <v>0</v>
      </c>
      <c r="N1914" s="210">
        <f>N1863*'Usages industrie'!$O50*(1+'Usages industrie'!$P50)^(N$1811-$D$1811)/1000</f>
        <v>0</v>
      </c>
      <c r="O1914" s="210">
        <f>O1863*'Usages industrie'!$O50*(1+'Usages industrie'!$P50)^(O$1811-$D$1811)/1000</f>
        <v>0</v>
      </c>
      <c r="P1914" s="210">
        <f>P1863*'Usages industrie'!$O50*(1+'Usages industrie'!$P50)^(P$1811-$D$1811)/1000</f>
        <v>0</v>
      </c>
      <c r="Q1914" s="210">
        <f>Q1863*'Usages industrie'!$O50*(1+'Usages industrie'!$P50)^(Q$1811-$D$1811)/1000</f>
        <v>0</v>
      </c>
      <c r="R1914" s="210">
        <f>R1863*'Usages industrie'!$O50*(1+'Usages industrie'!$P50)^(R$1811-$D$1811)/1000</f>
        <v>0</v>
      </c>
    </row>
    <row r="1915" spans="1:18" hidden="1" outlineLevel="2" x14ac:dyDescent="0.35">
      <c r="A1915" s="209" t="str">
        <f>'Usages industrie'!A51</f>
        <v>Usage industriel n°48</v>
      </c>
      <c r="B1915" s="209" t="s">
        <v>639</v>
      </c>
      <c r="C1915" s="209"/>
      <c r="D1915" s="210">
        <f>D1864*'Usages industrie'!$O51*(1+'Usages industrie'!$P51)^(D$1811-$D$1811)/1000</f>
        <v>0</v>
      </c>
      <c r="E1915" s="210">
        <f>E1864*'Usages industrie'!$O51*(1+'Usages industrie'!$P51)^(E$1811-$D$1811)/1000</f>
        <v>0</v>
      </c>
      <c r="F1915" s="210">
        <f>F1864*'Usages industrie'!$O51*(1+'Usages industrie'!$P51)^(F$1811-$D$1811)/1000</f>
        <v>0</v>
      </c>
      <c r="G1915" s="210">
        <f>G1864*'Usages industrie'!$O51*(1+'Usages industrie'!$P51)^(G$1811-$D$1811)/1000</f>
        <v>0</v>
      </c>
      <c r="H1915" s="210">
        <f>H1864*'Usages industrie'!$O51*(1+'Usages industrie'!$P51)^(H$1811-$D$1811)/1000</f>
        <v>0</v>
      </c>
      <c r="I1915" s="210">
        <f>I1864*'Usages industrie'!$O51*(1+'Usages industrie'!$P51)^(I$1811-$D$1811)/1000</f>
        <v>0</v>
      </c>
      <c r="J1915" s="210">
        <f>J1864*'Usages industrie'!$O51*(1+'Usages industrie'!$P51)^(J$1811-$D$1811)/1000</f>
        <v>0</v>
      </c>
      <c r="K1915" s="210">
        <f>K1864*'Usages industrie'!$O51*(1+'Usages industrie'!$P51)^(K$1811-$D$1811)/1000</f>
        <v>0</v>
      </c>
      <c r="L1915" s="210">
        <f>L1864*'Usages industrie'!$O51*(1+'Usages industrie'!$P51)^(L$1811-$D$1811)/1000</f>
        <v>0</v>
      </c>
      <c r="M1915" s="210">
        <f>M1864*'Usages industrie'!$O51*(1+'Usages industrie'!$P51)^(M$1811-$D$1811)/1000</f>
        <v>0</v>
      </c>
      <c r="N1915" s="210">
        <f>N1864*'Usages industrie'!$O51*(1+'Usages industrie'!$P51)^(N$1811-$D$1811)/1000</f>
        <v>0</v>
      </c>
      <c r="O1915" s="210">
        <f>O1864*'Usages industrie'!$O51*(1+'Usages industrie'!$P51)^(O$1811-$D$1811)/1000</f>
        <v>0</v>
      </c>
      <c r="P1915" s="210">
        <f>P1864*'Usages industrie'!$O51*(1+'Usages industrie'!$P51)^(P$1811-$D$1811)/1000</f>
        <v>0</v>
      </c>
      <c r="Q1915" s="210">
        <f>Q1864*'Usages industrie'!$O51*(1+'Usages industrie'!$P51)^(Q$1811-$D$1811)/1000</f>
        <v>0</v>
      </c>
      <c r="R1915" s="210">
        <f>R1864*'Usages industrie'!$O51*(1+'Usages industrie'!$P51)^(R$1811-$D$1811)/1000</f>
        <v>0</v>
      </c>
    </row>
    <row r="1916" spans="1:18" hidden="1" outlineLevel="2" x14ac:dyDescent="0.35">
      <c r="A1916" s="209" t="str">
        <f>'Usages industrie'!A52</f>
        <v>Usage industriel n°49</v>
      </c>
      <c r="B1916" s="209" t="s">
        <v>639</v>
      </c>
      <c r="C1916" s="209"/>
      <c r="D1916" s="210">
        <f>D1865*'Usages industrie'!$O52*(1+'Usages industrie'!$P52)^(D$1811-$D$1811)/1000</f>
        <v>0</v>
      </c>
      <c r="E1916" s="210">
        <f>E1865*'Usages industrie'!$O52*(1+'Usages industrie'!$P52)^(E$1811-$D$1811)/1000</f>
        <v>0</v>
      </c>
      <c r="F1916" s="210">
        <f>F1865*'Usages industrie'!$O52*(1+'Usages industrie'!$P52)^(F$1811-$D$1811)/1000</f>
        <v>0</v>
      </c>
      <c r="G1916" s="210">
        <f>G1865*'Usages industrie'!$O52*(1+'Usages industrie'!$P52)^(G$1811-$D$1811)/1000</f>
        <v>0</v>
      </c>
      <c r="H1916" s="210">
        <f>H1865*'Usages industrie'!$O52*(1+'Usages industrie'!$P52)^(H$1811-$D$1811)/1000</f>
        <v>0</v>
      </c>
      <c r="I1916" s="210">
        <f>I1865*'Usages industrie'!$O52*(1+'Usages industrie'!$P52)^(I$1811-$D$1811)/1000</f>
        <v>0</v>
      </c>
      <c r="J1916" s="210">
        <f>J1865*'Usages industrie'!$O52*(1+'Usages industrie'!$P52)^(J$1811-$D$1811)/1000</f>
        <v>0</v>
      </c>
      <c r="K1916" s="210">
        <f>K1865*'Usages industrie'!$O52*(1+'Usages industrie'!$P52)^(K$1811-$D$1811)/1000</f>
        <v>0</v>
      </c>
      <c r="L1916" s="210">
        <f>L1865*'Usages industrie'!$O52*(1+'Usages industrie'!$P52)^(L$1811-$D$1811)/1000</f>
        <v>0</v>
      </c>
      <c r="M1916" s="210">
        <f>M1865*'Usages industrie'!$O52*(1+'Usages industrie'!$P52)^(M$1811-$D$1811)/1000</f>
        <v>0</v>
      </c>
      <c r="N1916" s="210">
        <f>N1865*'Usages industrie'!$O52*(1+'Usages industrie'!$P52)^(N$1811-$D$1811)/1000</f>
        <v>0</v>
      </c>
      <c r="O1916" s="210">
        <f>O1865*'Usages industrie'!$O52*(1+'Usages industrie'!$P52)^(O$1811-$D$1811)/1000</f>
        <v>0</v>
      </c>
      <c r="P1916" s="210">
        <f>P1865*'Usages industrie'!$O52*(1+'Usages industrie'!$P52)^(P$1811-$D$1811)/1000</f>
        <v>0</v>
      </c>
      <c r="Q1916" s="210">
        <f>Q1865*'Usages industrie'!$O52*(1+'Usages industrie'!$P52)^(Q$1811-$D$1811)/1000</f>
        <v>0</v>
      </c>
      <c r="R1916" s="210">
        <f>R1865*'Usages industrie'!$O52*(1+'Usages industrie'!$P52)^(R$1811-$D$1811)/1000</f>
        <v>0</v>
      </c>
    </row>
    <row r="1917" spans="1:18" hidden="1" outlineLevel="2" x14ac:dyDescent="0.35">
      <c r="A1917" s="209" t="str">
        <f>'Usages industrie'!A53</f>
        <v>Usage industriel n°50</v>
      </c>
      <c r="B1917" s="209" t="s">
        <v>639</v>
      </c>
      <c r="C1917" s="209"/>
      <c r="D1917" s="210">
        <f>D1866*'Usages industrie'!$O53*(1+'Usages industrie'!$P53)^(D$1811-$D$1811)/1000</f>
        <v>0</v>
      </c>
      <c r="E1917" s="210">
        <f>E1866*'Usages industrie'!$O53*(1+'Usages industrie'!$P53)^(E$1811-$D$1811)/1000</f>
        <v>0</v>
      </c>
      <c r="F1917" s="210">
        <f>F1866*'Usages industrie'!$O53*(1+'Usages industrie'!$P53)^(F$1811-$D$1811)/1000</f>
        <v>0</v>
      </c>
      <c r="G1917" s="210">
        <f>G1866*'Usages industrie'!$O53*(1+'Usages industrie'!$P53)^(G$1811-$D$1811)/1000</f>
        <v>0</v>
      </c>
      <c r="H1917" s="210">
        <f>H1866*'Usages industrie'!$O53*(1+'Usages industrie'!$P53)^(H$1811-$D$1811)/1000</f>
        <v>0</v>
      </c>
      <c r="I1917" s="210">
        <f>I1866*'Usages industrie'!$O53*(1+'Usages industrie'!$P53)^(I$1811-$D$1811)/1000</f>
        <v>0</v>
      </c>
      <c r="J1917" s="210">
        <f>J1866*'Usages industrie'!$O53*(1+'Usages industrie'!$P53)^(J$1811-$D$1811)/1000</f>
        <v>0</v>
      </c>
      <c r="K1917" s="210">
        <f>K1866*'Usages industrie'!$O53*(1+'Usages industrie'!$P53)^(K$1811-$D$1811)/1000</f>
        <v>0</v>
      </c>
      <c r="L1917" s="210">
        <f>L1866*'Usages industrie'!$O53*(1+'Usages industrie'!$P53)^(L$1811-$D$1811)/1000</f>
        <v>0</v>
      </c>
      <c r="M1917" s="210">
        <f>M1866*'Usages industrie'!$O53*(1+'Usages industrie'!$P53)^(M$1811-$D$1811)/1000</f>
        <v>0</v>
      </c>
      <c r="N1917" s="210">
        <f>N1866*'Usages industrie'!$O53*(1+'Usages industrie'!$P53)^(N$1811-$D$1811)/1000</f>
        <v>0</v>
      </c>
      <c r="O1917" s="210">
        <f>O1866*'Usages industrie'!$O53*(1+'Usages industrie'!$P53)^(O$1811-$D$1811)/1000</f>
        <v>0</v>
      </c>
      <c r="P1917" s="210">
        <f>P1866*'Usages industrie'!$O53*(1+'Usages industrie'!$P53)^(P$1811-$D$1811)/1000</f>
        <v>0</v>
      </c>
      <c r="Q1917" s="210">
        <f>Q1866*'Usages industrie'!$O53*(1+'Usages industrie'!$P53)^(Q$1811-$D$1811)/1000</f>
        <v>0</v>
      </c>
      <c r="R1917" s="210">
        <f>R1866*'Usages industrie'!$O53*(1+'Usages industrie'!$P53)^(R$1811-$D$1811)/1000</f>
        <v>0</v>
      </c>
    </row>
    <row r="1918" spans="1:18" hidden="1" outlineLevel="1" collapsed="1" x14ac:dyDescent="0.35">
      <c r="A1918" s="209" t="s">
        <v>640</v>
      </c>
      <c r="B1918" s="209"/>
      <c r="C1918" s="209"/>
      <c r="D1918" s="210">
        <f t="shared" ref="D1918:R1918" si="164">SUM(D1868:D1917)</f>
        <v>0</v>
      </c>
      <c r="E1918" s="210">
        <f t="shared" si="164"/>
        <v>0</v>
      </c>
      <c r="F1918" s="210">
        <f t="shared" si="164"/>
        <v>0</v>
      </c>
      <c r="G1918" s="210">
        <f t="shared" si="164"/>
        <v>0</v>
      </c>
      <c r="H1918" s="210">
        <f t="shared" si="164"/>
        <v>0</v>
      </c>
      <c r="I1918" s="210">
        <f t="shared" si="164"/>
        <v>0</v>
      </c>
      <c r="J1918" s="210">
        <f t="shared" si="164"/>
        <v>0</v>
      </c>
      <c r="K1918" s="210">
        <f t="shared" si="164"/>
        <v>0</v>
      </c>
      <c r="L1918" s="210">
        <f t="shared" si="164"/>
        <v>0</v>
      </c>
      <c r="M1918" s="210">
        <f t="shared" si="164"/>
        <v>0</v>
      </c>
      <c r="N1918" s="210">
        <f t="shared" si="164"/>
        <v>0</v>
      </c>
      <c r="O1918" s="210">
        <f t="shared" si="164"/>
        <v>0</v>
      </c>
      <c r="P1918" s="210">
        <f t="shared" si="164"/>
        <v>0</v>
      </c>
      <c r="Q1918" s="210">
        <f t="shared" si="164"/>
        <v>0</v>
      </c>
      <c r="R1918" s="210">
        <f t="shared" si="164"/>
        <v>0</v>
      </c>
    </row>
    <row r="1919" spans="1:18" hidden="1" outlineLevel="1" x14ac:dyDescent="0.35">
      <c r="A1919" s="43" t="s">
        <v>641</v>
      </c>
      <c r="B1919" s="43"/>
      <c r="C1919" s="43"/>
      <c r="D1919" s="231"/>
      <c r="E1919" s="231"/>
      <c r="F1919" s="231"/>
      <c r="G1919" s="231"/>
      <c r="H1919" s="231"/>
      <c r="I1919" s="231"/>
      <c r="J1919" s="231"/>
      <c r="K1919" s="231"/>
      <c r="L1919" s="231"/>
      <c r="M1919" s="231"/>
      <c r="N1919" s="231"/>
      <c r="O1919" s="231"/>
      <c r="P1919" s="231"/>
      <c r="Q1919" s="231"/>
      <c r="R1919" s="231"/>
    </row>
    <row r="1920" spans="1:18" hidden="1" outlineLevel="1" x14ac:dyDescent="0.35">
      <c r="A1920" s="43" t="s">
        <v>642</v>
      </c>
      <c r="B1920" s="43"/>
      <c r="C1920" s="43"/>
      <c r="D1920" s="231"/>
      <c r="E1920" s="231"/>
      <c r="F1920" s="231"/>
      <c r="G1920" s="231"/>
      <c r="H1920" s="231"/>
      <c r="I1920" s="231"/>
      <c r="J1920" s="231"/>
      <c r="K1920" s="231"/>
      <c r="L1920" s="231"/>
      <c r="M1920" s="231"/>
      <c r="N1920" s="231"/>
      <c r="O1920" s="231"/>
      <c r="P1920" s="231"/>
      <c r="Q1920" s="231"/>
      <c r="R1920" s="231"/>
    </row>
    <row r="1921" spans="1:18" hidden="1" outlineLevel="1" x14ac:dyDescent="0.35">
      <c r="A1921" s="43" t="s">
        <v>643</v>
      </c>
      <c r="B1921" s="43"/>
      <c r="C1921" s="43"/>
      <c r="D1921" s="231"/>
      <c r="E1921" s="231"/>
      <c r="F1921" s="231"/>
      <c r="G1921" s="231"/>
      <c r="H1921" s="231"/>
      <c r="I1921" s="231"/>
      <c r="J1921" s="231"/>
      <c r="K1921" s="231"/>
      <c r="L1921" s="231"/>
      <c r="M1921" s="231"/>
      <c r="N1921" s="231"/>
      <c r="O1921" s="231"/>
      <c r="P1921" s="231"/>
      <c r="Q1921" s="231"/>
      <c r="R1921" s="231"/>
    </row>
    <row r="1922" spans="1:18" hidden="1" outlineLevel="1" x14ac:dyDescent="0.35">
      <c r="A1922" s="43" t="s">
        <v>644</v>
      </c>
      <c r="B1922" s="43"/>
      <c r="C1922" s="43"/>
      <c r="D1922" s="231"/>
      <c r="E1922" s="231"/>
      <c r="F1922" s="231"/>
      <c r="G1922" s="231"/>
      <c r="H1922" s="231"/>
      <c r="I1922" s="231"/>
      <c r="J1922" s="231"/>
      <c r="K1922" s="231"/>
      <c r="L1922" s="231"/>
      <c r="M1922" s="231"/>
      <c r="N1922" s="231"/>
      <c r="O1922" s="231"/>
      <c r="P1922" s="231"/>
      <c r="Q1922" s="231"/>
      <c r="R1922" s="231"/>
    </row>
    <row r="1923" spans="1:18" hidden="1" outlineLevel="1" x14ac:dyDescent="0.35">
      <c r="A1923" s="43" t="s">
        <v>645</v>
      </c>
      <c r="B1923" s="43"/>
      <c r="C1923" s="43"/>
      <c r="D1923" s="231"/>
      <c r="E1923" s="231"/>
      <c r="F1923" s="231"/>
      <c r="G1923" s="231"/>
      <c r="H1923" s="231"/>
      <c r="I1923" s="231"/>
      <c r="J1923" s="231"/>
      <c r="K1923" s="231"/>
      <c r="L1923" s="231"/>
      <c r="M1923" s="231"/>
      <c r="N1923" s="231"/>
      <c r="O1923" s="231"/>
      <c r="P1923" s="231"/>
      <c r="Q1923" s="231"/>
      <c r="R1923" s="231"/>
    </row>
    <row r="1924" spans="1:18" hidden="1" outlineLevel="1" x14ac:dyDescent="0.35">
      <c r="A1924" s="43" t="s">
        <v>646</v>
      </c>
      <c r="B1924" s="43"/>
      <c r="C1924" s="43"/>
      <c r="D1924" s="231"/>
      <c r="E1924" s="231"/>
      <c r="F1924" s="231"/>
      <c r="G1924" s="231"/>
      <c r="H1924" s="231"/>
      <c r="I1924" s="231"/>
      <c r="J1924" s="231"/>
      <c r="K1924" s="231"/>
      <c r="L1924" s="231"/>
      <c r="M1924" s="231"/>
      <c r="N1924" s="231"/>
      <c r="O1924" s="231"/>
      <c r="P1924" s="231"/>
      <c r="Q1924" s="231"/>
      <c r="R1924" s="231"/>
    </row>
    <row r="1925" spans="1:18" hidden="1" outlineLevel="1" x14ac:dyDescent="0.35">
      <c r="A1925" s="211" t="s">
        <v>647</v>
      </c>
      <c r="B1925" s="211"/>
      <c r="C1925" s="209"/>
      <c r="D1925" s="210">
        <f t="shared" ref="D1925:R1925" si="165">D1918+D1920+D1922+D1924</f>
        <v>0</v>
      </c>
      <c r="E1925" s="210">
        <f t="shared" si="165"/>
        <v>0</v>
      </c>
      <c r="F1925" s="210">
        <f t="shared" si="165"/>
        <v>0</v>
      </c>
      <c r="G1925" s="210">
        <f t="shared" si="165"/>
        <v>0</v>
      </c>
      <c r="H1925" s="210">
        <f t="shared" si="165"/>
        <v>0</v>
      </c>
      <c r="I1925" s="210">
        <f t="shared" si="165"/>
        <v>0</v>
      </c>
      <c r="J1925" s="210">
        <f t="shared" si="165"/>
        <v>0</v>
      </c>
      <c r="K1925" s="210">
        <f t="shared" si="165"/>
        <v>0</v>
      </c>
      <c r="L1925" s="210">
        <f t="shared" si="165"/>
        <v>0</v>
      </c>
      <c r="M1925" s="210">
        <f t="shared" si="165"/>
        <v>0</v>
      </c>
      <c r="N1925" s="210">
        <f t="shared" si="165"/>
        <v>0</v>
      </c>
      <c r="O1925" s="210">
        <f t="shared" si="165"/>
        <v>0</v>
      </c>
      <c r="P1925" s="210">
        <f t="shared" si="165"/>
        <v>0</v>
      </c>
      <c r="Q1925" s="210">
        <f t="shared" si="165"/>
        <v>0</v>
      </c>
      <c r="R1925" s="210">
        <f t="shared" si="165"/>
        <v>0</v>
      </c>
    </row>
    <row r="1926" spans="1:18" hidden="1" outlineLevel="1" x14ac:dyDescent="0.35"/>
    <row r="1927" spans="1:18" hidden="1" outlineLevel="1" x14ac:dyDescent="0.35">
      <c r="A1927" s="273" t="s">
        <v>648</v>
      </c>
      <c r="B1927" s="212" t="s">
        <v>649</v>
      </c>
      <c r="C1927" s="43"/>
      <c r="D1927" s="231">
        <v>10000</v>
      </c>
      <c r="E1927" s="231">
        <v>10000</v>
      </c>
      <c r="F1927" s="231"/>
      <c r="G1927" s="231"/>
      <c r="H1927" s="231"/>
      <c r="I1927" s="231"/>
      <c r="J1927" s="231"/>
      <c r="K1927" s="231"/>
      <c r="L1927" s="231"/>
      <c r="M1927" s="231"/>
      <c r="N1927" s="231"/>
      <c r="O1927" s="231"/>
      <c r="P1927" s="231"/>
      <c r="Q1927" s="231"/>
      <c r="R1927" s="231"/>
    </row>
    <row r="1928" spans="1:18" hidden="1" outlineLevel="1" x14ac:dyDescent="0.35">
      <c r="A1928" s="273"/>
      <c r="B1928" s="213" t="s">
        <v>650</v>
      </c>
      <c r="C1928" s="209"/>
      <c r="D1928" s="210">
        <f>IF($B1808&lt;&gt;"",D1927*(VLOOKUP($B1808,Production!$G4:$P53,10)*(1+VLOOKUP($B1808,Production!$G4:$Q53,11))^(D1811-$D1811))/1000,0)</f>
        <v>0</v>
      </c>
      <c r="E1928" s="210">
        <f>IF($B1808&lt;&gt;"",E1927*(VLOOKUP($B1808,Production!$G4:$P53,10)*(1+VLOOKUP($B1808,Production!$G4:$Q53,11))^(E1811-$D1811))/1000,0)</f>
        <v>0</v>
      </c>
      <c r="F1928" s="210">
        <f>IF($B1808&lt;&gt;"",F1927*(VLOOKUP($B1808,Production!$G4:$P53,10)*(1+VLOOKUP($B1808,Production!$G4:$Q53,11))^(F1811-$D1811))/1000,0)</f>
        <v>0</v>
      </c>
      <c r="G1928" s="210">
        <f>IF($B1808&lt;&gt;"",G1927*(VLOOKUP($B1808,Production!$G4:$P53,10)*(1+VLOOKUP($B1808,Production!$G4:$Q53,11))^(G1811-$D1811))/1000,0)</f>
        <v>0</v>
      </c>
      <c r="H1928" s="210">
        <f>IF($B1808&lt;&gt;"",H1927*(VLOOKUP($B1808,Production!$G4:$P53,10)*(1+VLOOKUP($B1808,Production!$G4:$Q53,11))^(H1811-$D1811))/1000,0)</f>
        <v>0</v>
      </c>
      <c r="I1928" s="210">
        <f>IF($B1808&lt;&gt;"",I1927*(VLOOKUP($B1808,Production!$G4:$P53,10)*(1+VLOOKUP($B1808,Production!$G4:$Q53,11))^(I1811-$D1811))/1000,0)</f>
        <v>0</v>
      </c>
      <c r="J1928" s="210">
        <f>IF($B1808&lt;&gt;"",J1927*(VLOOKUP($B1808,Production!$G4:$P53,10)*(1+VLOOKUP($B1808,Production!$G4:$Q53,11))^(J1811-$D1811))/1000,0)</f>
        <v>0</v>
      </c>
      <c r="K1928" s="210">
        <f>IF($B1808&lt;&gt;"",K1927*(VLOOKUP($B1808,Production!$G4:$P53,10)*(1+VLOOKUP($B1808,Production!$G4:$Q53,11))^(K1811-$D1811))/1000,0)</f>
        <v>0</v>
      </c>
      <c r="L1928" s="210">
        <f>IF($B1808&lt;&gt;"",L1927*(VLOOKUP($B1808,Production!$G4:$P53,10)*(1+VLOOKUP($B1808,Production!$G4:$Q53,11))^(L1811-$D1811))/1000,0)</f>
        <v>0</v>
      </c>
      <c r="M1928" s="210">
        <f>IF($B1808&lt;&gt;"",M1927*(VLOOKUP($B1808,Production!$G4:$P53,10)*(1+VLOOKUP($B1808,Production!$G4:$Q53,11))^(M1811-$D1811))/1000,0)</f>
        <v>0</v>
      </c>
      <c r="N1928" s="210">
        <f>IF($B1808&lt;&gt;"",N1927*(VLOOKUP($B1808,Production!$G4:$P53,10)*(1+VLOOKUP($B1808,Production!$G4:$Q53,11))^(N1811-$D1811))/1000,0)</f>
        <v>0</v>
      </c>
      <c r="O1928" s="210">
        <f>IF($B1808&lt;&gt;"",O1927*(VLOOKUP($B1808,Production!$G4:$P53,10)*(1+VLOOKUP($B1808,Production!$G4:$Q53,11))^(O1811-$D1811))/1000,0)</f>
        <v>0</v>
      </c>
      <c r="P1928" s="210">
        <f>IF($B1808&lt;&gt;"",P1927*(VLOOKUP($B1808,Production!$G4:$P53,10)*(1+VLOOKUP($B1808,Production!$G4:$Q53,11))^(P1811-$D1811))/1000,0)</f>
        <v>0</v>
      </c>
      <c r="Q1928" s="210">
        <f>IF($B1808&lt;&gt;"",Q1927*(VLOOKUP($B1808,Production!$G4:$P53,10)*(1+VLOOKUP($B1808,Production!$G4:$Q53,11))^(Q1811-$D1811))/1000,0)</f>
        <v>0</v>
      </c>
      <c r="R1928" s="210">
        <f>IF($B1808&lt;&gt;"",R1927*(VLOOKUP($B1808,Production!$G4:$P53,10)*(1+VLOOKUP($B1808,Production!$G4:$Q53,11))^(R1811-$D1811))/1000,0)</f>
        <v>0</v>
      </c>
    </row>
    <row r="1929" spans="1:18" hidden="1" outlineLevel="1" x14ac:dyDescent="0.35">
      <c r="A1929" s="273" t="s">
        <v>651</v>
      </c>
      <c r="B1929" s="212" t="s">
        <v>652</v>
      </c>
      <c r="C1929" s="43"/>
      <c r="D1929" s="231">
        <v>10000</v>
      </c>
      <c r="E1929" s="231">
        <v>10000</v>
      </c>
      <c r="F1929" s="231"/>
      <c r="G1929" s="231"/>
      <c r="H1929" s="231"/>
      <c r="I1929" s="231"/>
      <c r="J1929" s="231"/>
      <c r="K1929" s="231"/>
      <c r="L1929" s="231"/>
      <c r="M1929" s="231"/>
      <c r="N1929" s="231"/>
      <c r="O1929" s="231"/>
      <c r="P1929" s="231"/>
      <c r="Q1929" s="231"/>
      <c r="R1929" s="231"/>
    </row>
    <row r="1930" spans="1:18" hidden="1" outlineLevel="1" x14ac:dyDescent="0.35">
      <c r="A1930" s="273"/>
      <c r="B1930" s="213" t="s">
        <v>650</v>
      </c>
      <c r="C1930" s="209"/>
      <c r="D1930" s="210">
        <f>IF($B1808&lt;&gt;"",D1929*(VLOOKUP($B1808,Production!$G4:$R53,10)*(1+VLOOKUP($B1808,Production!$G4:$S53,11))^(D1811-$D1811))/1000,0)</f>
        <v>0</v>
      </c>
      <c r="E1930" s="210">
        <f>IF($B1808&lt;&gt;"",E1929*(VLOOKUP($B1808,Production!$G4:$R53,10)*(1+VLOOKUP($B1808,Production!$G4:$S53,11))^(E1811-$D1811))/1000,0)</f>
        <v>0</v>
      </c>
      <c r="F1930" s="210">
        <f>IF($B1808&lt;&gt;"",F1929*(VLOOKUP($B1808,Production!$G4:$R53,10)*(1+VLOOKUP($B1808,Production!$G4:$S53,11))^(F1811-$D1811))/1000,0)</f>
        <v>0</v>
      </c>
      <c r="G1930" s="210">
        <f>IF($B1808&lt;&gt;"",G1929*(VLOOKUP($B1808,Production!$G4:$R53,10)*(1+VLOOKUP($B1808,Production!$G4:$S53,11))^(G1811-$D1811))/1000,0)</f>
        <v>0</v>
      </c>
      <c r="H1930" s="210">
        <f>IF($B1808&lt;&gt;"",H1929*(VLOOKUP($B1808,Production!$G4:$R53,10)*(1+VLOOKUP($B1808,Production!$G4:$S53,11))^(H1811-$D1811))/1000,0)</f>
        <v>0</v>
      </c>
      <c r="I1930" s="210">
        <f>IF($B1808&lt;&gt;"",I1929*(VLOOKUP($B1808,Production!$G4:$R53,10)*(1+VLOOKUP($B1808,Production!$G4:$S53,11))^(I1811-$D1811))/1000,0)</f>
        <v>0</v>
      </c>
      <c r="J1930" s="210">
        <f>IF($B1808&lt;&gt;"",J1929*(VLOOKUP($B1808,Production!$G4:$R53,10)*(1+VLOOKUP($B1808,Production!$G4:$S53,11))^(J1811-$D1811))/1000,0)</f>
        <v>0</v>
      </c>
      <c r="K1930" s="210">
        <f>IF($B1808&lt;&gt;"",K1929*(VLOOKUP($B1808,Production!$G4:$R53,10)*(1+VLOOKUP($B1808,Production!$G4:$S53,11))^(K1811-$D1811))/1000,0)</f>
        <v>0</v>
      </c>
      <c r="L1930" s="210">
        <f>IF($B1808&lt;&gt;"",L1929*(VLOOKUP($B1808,Production!$G4:$R53,10)*(1+VLOOKUP($B1808,Production!$G4:$S53,11))^(L1811-$D1811))/1000,0)</f>
        <v>0</v>
      </c>
      <c r="M1930" s="210">
        <f>IF($B1808&lt;&gt;"",M1929*(VLOOKUP($B1808,Production!$G4:$R53,10)*(1+VLOOKUP($B1808,Production!$G4:$S53,11))^(M1811-$D1811))/1000,0)</f>
        <v>0</v>
      </c>
      <c r="N1930" s="210">
        <f>IF($B1808&lt;&gt;"",N1929*(VLOOKUP($B1808,Production!$G4:$R53,10)*(1+VLOOKUP($B1808,Production!$G4:$S53,11))^(N1811-$D1811))/1000,0)</f>
        <v>0</v>
      </c>
      <c r="O1930" s="210">
        <f>IF($B1808&lt;&gt;"",O1929*(VLOOKUP($B1808,Production!$G4:$R53,10)*(1+VLOOKUP($B1808,Production!$G4:$S53,11))^(O1811-$D1811))/1000,0)</f>
        <v>0</v>
      </c>
      <c r="P1930" s="210">
        <f>IF($B1808&lt;&gt;"",P1929*(VLOOKUP($B1808,Production!$G4:$R53,10)*(1+VLOOKUP($B1808,Production!$G4:$S53,11))^(P1811-$D1811))/1000,0)</f>
        <v>0</v>
      </c>
      <c r="Q1930" s="210">
        <f>IF($B1808&lt;&gt;"",Q1929*(VLOOKUP($B1808,Production!$G4:$R53,10)*(1+VLOOKUP($B1808,Production!$G4:$S53,11))^(Q1811-$D1811))/1000,0)</f>
        <v>0</v>
      </c>
      <c r="R1930" s="210">
        <f>IF($B1808&lt;&gt;"",R1929*(VLOOKUP($B1808,Production!$G4:$R53,10)*(1+VLOOKUP($B1808,Production!$G4:$S53,11))^(R1811-$D1811))/1000,0)</f>
        <v>0</v>
      </c>
    </row>
    <row r="1931" spans="1:18" hidden="1" outlineLevel="1" x14ac:dyDescent="0.35">
      <c r="A1931" s="212" t="s">
        <v>653</v>
      </c>
      <c r="B1931" s="212"/>
      <c r="C1931" s="43"/>
      <c r="D1931" s="231"/>
      <c r="E1931" s="231"/>
      <c r="F1931" s="231"/>
      <c r="G1931" s="231"/>
      <c r="H1931" s="231"/>
      <c r="I1931" s="231"/>
      <c r="J1931" s="231"/>
      <c r="K1931" s="231"/>
      <c r="L1931" s="231"/>
      <c r="M1931" s="231"/>
      <c r="N1931" s="231"/>
      <c r="O1931" s="231"/>
      <c r="P1931" s="231"/>
      <c r="Q1931" s="231"/>
      <c r="R1931" s="231"/>
    </row>
    <row r="1932" spans="1:18" hidden="1" outlineLevel="1" x14ac:dyDescent="0.35">
      <c r="A1932" s="212" t="s">
        <v>654</v>
      </c>
      <c r="B1932" s="212"/>
      <c r="C1932" s="43"/>
      <c r="D1932" s="231"/>
      <c r="E1932" s="231"/>
      <c r="F1932" s="231"/>
      <c r="G1932" s="231"/>
      <c r="H1932" s="231"/>
      <c r="I1932" s="231"/>
      <c r="J1932" s="231"/>
      <c r="K1932" s="231"/>
      <c r="L1932" s="231"/>
      <c r="M1932" s="231"/>
      <c r="N1932" s="231"/>
      <c r="O1932" s="231"/>
      <c r="P1932" s="231"/>
      <c r="Q1932" s="231"/>
      <c r="R1932" s="231"/>
    </row>
    <row r="1933" spans="1:18" hidden="1" outlineLevel="1" x14ac:dyDescent="0.35">
      <c r="A1933" s="211" t="s">
        <v>655</v>
      </c>
      <c r="B1933" s="209"/>
      <c r="C1933" s="209"/>
      <c r="D1933" s="210">
        <f t="shared" ref="D1933:R1933" si="166">D1928+D1930+D1931+D1932</f>
        <v>0</v>
      </c>
      <c r="E1933" s="210">
        <f t="shared" si="166"/>
        <v>0</v>
      </c>
      <c r="F1933" s="210">
        <f t="shared" si="166"/>
        <v>0</v>
      </c>
      <c r="G1933" s="210">
        <f t="shared" si="166"/>
        <v>0</v>
      </c>
      <c r="H1933" s="210">
        <f t="shared" si="166"/>
        <v>0</v>
      </c>
      <c r="I1933" s="210">
        <f t="shared" si="166"/>
        <v>0</v>
      </c>
      <c r="J1933" s="210">
        <f t="shared" si="166"/>
        <v>0</v>
      </c>
      <c r="K1933" s="210">
        <f t="shared" si="166"/>
        <v>0</v>
      </c>
      <c r="L1933" s="210">
        <f t="shared" si="166"/>
        <v>0</v>
      </c>
      <c r="M1933" s="210">
        <f t="shared" si="166"/>
        <v>0</v>
      </c>
      <c r="N1933" s="210">
        <f t="shared" si="166"/>
        <v>0</v>
      </c>
      <c r="O1933" s="210">
        <f t="shared" si="166"/>
        <v>0</v>
      </c>
      <c r="P1933" s="210">
        <f t="shared" si="166"/>
        <v>0</v>
      </c>
      <c r="Q1933" s="210">
        <f t="shared" si="166"/>
        <v>0</v>
      </c>
      <c r="R1933" s="210">
        <f t="shared" si="166"/>
        <v>0</v>
      </c>
    </row>
    <row r="1934" spans="1:18" hidden="1" outlineLevel="1" x14ac:dyDescent="0.35"/>
    <row r="1935" spans="1:18" hidden="1" outlineLevel="1" x14ac:dyDescent="0.35">
      <c r="A1935" s="209" t="s">
        <v>656</v>
      </c>
      <c r="B1935" s="209"/>
      <c r="C1935" s="209"/>
      <c r="D1935" s="210">
        <f t="shared" ref="D1935:R1935" si="167">D1925-D1933</f>
        <v>0</v>
      </c>
      <c r="E1935" s="210">
        <f t="shared" si="167"/>
        <v>0</v>
      </c>
      <c r="F1935" s="210">
        <f t="shared" si="167"/>
        <v>0</v>
      </c>
      <c r="G1935" s="210">
        <f t="shared" si="167"/>
        <v>0</v>
      </c>
      <c r="H1935" s="210">
        <f t="shared" si="167"/>
        <v>0</v>
      </c>
      <c r="I1935" s="210">
        <f t="shared" si="167"/>
        <v>0</v>
      </c>
      <c r="J1935" s="210">
        <f t="shared" si="167"/>
        <v>0</v>
      </c>
      <c r="K1935" s="210">
        <f t="shared" si="167"/>
        <v>0</v>
      </c>
      <c r="L1935" s="210">
        <f t="shared" si="167"/>
        <v>0</v>
      </c>
      <c r="M1935" s="210">
        <f t="shared" si="167"/>
        <v>0</v>
      </c>
      <c r="N1935" s="210">
        <f t="shared" si="167"/>
        <v>0</v>
      </c>
      <c r="O1935" s="210">
        <f t="shared" si="167"/>
        <v>0</v>
      </c>
      <c r="P1935" s="210">
        <f t="shared" si="167"/>
        <v>0</v>
      </c>
      <c r="Q1935" s="210">
        <f t="shared" si="167"/>
        <v>0</v>
      </c>
      <c r="R1935" s="210">
        <f t="shared" si="167"/>
        <v>0</v>
      </c>
    </row>
    <row r="1936" spans="1:18" hidden="1" outlineLevel="1" x14ac:dyDescent="0.35"/>
    <row r="1937" spans="1:18" hidden="1" outlineLevel="1" x14ac:dyDescent="0.35">
      <c r="A1937" s="43" t="s">
        <v>657</v>
      </c>
      <c r="B1937" s="43"/>
      <c r="C1937" s="43"/>
      <c r="D1937" s="231"/>
      <c r="E1937" s="231"/>
      <c r="F1937" s="231"/>
      <c r="G1937" s="231"/>
      <c r="H1937" s="231"/>
      <c r="I1937" s="231"/>
      <c r="J1937" s="231"/>
      <c r="K1937" s="231"/>
      <c r="L1937" s="231"/>
      <c r="M1937" s="231"/>
      <c r="N1937" s="231"/>
      <c r="O1937" s="231"/>
      <c r="P1937" s="231"/>
      <c r="Q1937" s="231"/>
      <c r="R1937" s="231"/>
    </row>
    <row r="1938" spans="1:18" hidden="1" outlineLevel="1" x14ac:dyDescent="0.35"/>
    <row r="1939" spans="1:18" hidden="1" outlineLevel="1" x14ac:dyDescent="0.35">
      <c r="A1939" s="209" t="s">
        <v>658</v>
      </c>
      <c r="B1939" s="209"/>
      <c r="C1939" s="209"/>
      <c r="D1939" s="210">
        <f t="shared" ref="D1939:R1939" si="168">D1935-D1937</f>
        <v>0</v>
      </c>
      <c r="E1939" s="210">
        <f t="shared" si="168"/>
        <v>0</v>
      </c>
      <c r="F1939" s="210">
        <f t="shared" si="168"/>
        <v>0</v>
      </c>
      <c r="G1939" s="210">
        <f t="shared" si="168"/>
        <v>0</v>
      </c>
      <c r="H1939" s="210">
        <f t="shared" si="168"/>
        <v>0</v>
      </c>
      <c r="I1939" s="210">
        <f t="shared" si="168"/>
        <v>0</v>
      </c>
      <c r="J1939" s="210">
        <f t="shared" si="168"/>
        <v>0</v>
      </c>
      <c r="K1939" s="210">
        <f t="shared" si="168"/>
        <v>0</v>
      </c>
      <c r="L1939" s="210">
        <f t="shared" si="168"/>
        <v>0</v>
      </c>
      <c r="M1939" s="210">
        <f t="shared" si="168"/>
        <v>0</v>
      </c>
      <c r="N1939" s="210">
        <f t="shared" si="168"/>
        <v>0</v>
      </c>
      <c r="O1939" s="210">
        <f t="shared" si="168"/>
        <v>0</v>
      </c>
      <c r="P1939" s="210">
        <f t="shared" si="168"/>
        <v>0</v>
      </c>
      <c r="Q1939" s="210">
        <f t="shared" si="168"/>
        <v>0</v>
      </c>
      <c r="R1939" s="210">
        <f t="shared" si="168"/>
        <v>0</v>
      </c>
    </row>
    <row r="1940" spans="1:18" hidden="1" outlineLevel="1" x14ac:dyDescent="0.35">
      <c r="A1940" s="209" t="s">
        <v>659</v>
      </c>
      <c r="B1940" s="209"/>
      <c r="C1940" s="209"/>
      <c r="D1940" s="210">
        <f t="shared" ref="D1940:R1940" si="169">$B1809*D1939</f>
        <v>0</v>
      </c>
      <c r="E1940" s="210">
        <f t="shared" si="169"/>
        <v>0</v>
      </c>
      <c r="F1940" s="210">
        <f t="shared" si="169"/>
        <v>0</v>
      </c>
      <c r="G1940" s="210">
        <f t="shared" si="169"/>
        <v>0</v>
      </c>
      <c r="H1940" s="210">
        <f t="shared" si="169"/>
        <v>0</v>
      </c>
      <c r="I1940" s="210">
        <f t="shared" si="169"/>
        <v>0</v>
      </c>
      <c r="J1940" s="210">
        <f t="shared" si="169"/>
        <v>0</v>
      </c>
      <c r="K1940" s="210">
        <f t="shared" si="169"/>
        <v>0</v>
      </c>
      <c r="L1940" s="210">
        <f t="shared" si="169"/>
        <v>0</v>
      </c>
      <c r="M1940" s="210">
        <f t="shared" si="169"/>
        <v>0</v>
      </c>
      <c r="N1940" s="210">
        <f t="shared" si="169"/>
        <v>0</v>
      </c>
      <c r="O1940" s="210">
        <f t="shared" si="169"/>
        <v>0</v>
      </c>
      <c r="P1940" s="210">
        <f t="shared" si="169"/>
        <v>0</v>
      </c>
      <c r="Q1940" s="210">
        <f t="shared" si="169"/>
        <v>0</v>
      </c>
      <c r="R1940" s="210">
        <f t="shared" si="169"/>
        <v>0</v>
      </c>
    </row>
    <row r="1941" spans="1:18" hidden="1" outlineLevel="1" x14ac:dyDescent="0.35"/>
    <row r="1942" spans="1:18" hidden="1" outlineLevel="1" x14ac:dyDescent="0.35">
      <c r="A1942" s="209" t="s">
        <v>660</v>
      </c>
      <c r="B1942" s="209"/>
      <c r="C1942" s="209"/>
      <c r="D1942" s="210">
        <f t="shared" ref="D1942:R1942" si="170">D1939-D1940</f>
        <v>0</v>
      </c>
      <c r="E1942" s="210">
        <f t="shared" si="170"/>
        <v>0</v>
      </c>
      <c r="F1942" s="210">
        <f t="shared" si="170"/>
        <v>0</v>
      </c>
      <c r="G1942" s="210">
        <f t="shared" si="170"/>
        <v>0</v>
      </c>
      <c r="H1942" s="210">
        <f t="shared" si="170"/>
        <v>0</v>
      </c>
      <c r="I1942" s="210">
        <f t="shared" si="170"/>
        <v>0</v>
      </c>
      <c r="J1942" s="210">
        <f t="shared" si="170"/>
        <v>0</v>
      </c>
      <c r="K1942" s="210">
        <f t="shared" si="170"/>
        <v>0</v>
      </c>
      <c r="L1942" s="210">
        <f t="shared" si="170"/>
        <v>0</v>
      </c>
      <c r="M1942" s="210">
        <f t="shared" si="170"/>
        <v>0</v>
      </c>
      <c r="N1942" s="210">
        <f t="shared" si="170"/>
        <v>0</v>
      </c>
      <c r="O1942" s="210">
        <f t="shared" si="170"/>
        <v>0</v>
      </c>
      <c r="P1942" s="210">
        <f t="shared" si="170"/>
        <v>0</v>
      </c>
      <c r="Q1942" s="210">
        <f t="shared" si="170"/>
        <v>0</v>
      </c>
      <c r="R1942" s="210">
        <f t="shared" si="170"/>
        <v>0</v>
      </c>
    </row>
    <row r="1943" spans="1:18" hidden="1" outlineLevel="1" x14ac:dyDescent="0.35"/>
    <row r="1944" spans="1:18" hidden="1" outlineLevel="1" x14ac:dyDescent="0.35">
      <c r="A1944" s="208" t="s">
        <v>661</v>
      </c>
      <c r="B1944" s="208"/>
      <c r="C1944" s="207"/>
      <c r="D1944" s="202" t="e">
        <f>IRR(D1942:R1942)</f>
        <v>#NUM!</v>
      </c>
    </row>
    <row r="1945" spans="1:18" collapsed="1" x14ac:dyDescent="0.35"/>
    <row r="1947" spans="1:18" s="156" customFormat="1" x14ac:dyDescent="0.35">
      <c r="A1947" s="156" t="s">
        <v>674</v>
      </c>
    </row>
    <row r="1948" spans="1:18" hidden="1" outlineLevel="1" x14ac:dyDescent="0.35"/>
    <row r="1949" spans="1:18" hidden="1" outlineLevel="1" x14ac:dyDescent="0.35">
      <c r="A1949" s="204" t="s">
        <v>631</v>
      </c>
      <c r="B1949" s="195"/>
    </row>
    <row r="1950" spans="1:18" ht="15" hidden="1" outlineLevel="1" thickBot="1" x14ac:dyDescent="0.4">
      <c r="A1950" s="206" t="s">
        <v>632</v>
      </c>
      <c r="B1950" s="230"/>
    </row>
    <row r="1951" spans="1:18" hidden="1" outlineLevel="1" x14ac:dyDescent="0.35"/>
    <row r="1952" spans="1:18" hidden="1" outlineLevel="1" x14ac:dyDescent="0.35">
      <c r="A1952" s="43" t="s">
        <v>633</v>
      </c>
      <c r="B1952" s="43"/>
      <c r="C1952" s="210">
        <v>0</v>
      </c>
      <c r="D1952" s="210">
        <v>1</v>
      </c>
      <c r="E1952" s="210">
        <v>2</v>
      </c>
      <c r="F1952" s="210">
        <v>3</v>
      </c>
      <c r="G1952" s="210">
        <v>4</v>
      </c>
      <c r="H1952" s="210">
        <v>5</v>
      </c>
      <c r="I1952" s="210">
        <v>6</v>
      </c>
      <c r="J1952" s="210">
        <v>7</v>
      </c>
      <c r="K1952" s="210">
        <v>8</v>
      </c>
      <c r="L1952" s="210">
        <v>9</v>
      </c>
      <c r="M1952" s="210">
        <v>10</v>
      </c>
      <c r="N1952" s="210">
        <v>11</v>
      </c>
      <c r="O1952" s="210">
        <v>12</v>
      </c>
      <c r="P1952" s="210">
        <v>13</v>
      </c>
      <c r="Q1952" s="210">
        <v>14</v>
      </c>
      <c r="R1952" s="210">
        <v>15</v>
      </c>
    </row>
    <row r="1953" spans="1:18" hidden="1" outlineLevel="1" x14ac:dyDescent="0.35"/>
    <row r="1954" spans="1:18" hidden="1" outlineLevel="1" x14ac:dyDescent="0.35">
      <c r="A1954" s="43" t="s">
        <v>634</v>
      </c>
      <c r="B1954" s="43"/>
      <c r="C1954" s="231"/>
      <c r="D1954" s="231"/>
      <c r="E1954" s="231"/>
      <c r="F1954" s="231"/>
      <c r="G1954" s="231"/>
      <c r="H1954" s="231"/>
      <c r="I1954" s="231"/>
      <c r="J1954" s="231"/>
      <c r="K1954" s="231"/>
      <c r="L1954" s="231"/>
      <c r="M1954" s="231"/>
      <c r="N1954" s="231"/>
      <c r="O1954" s="231"/>
      <c r="P1954" s="231"/>
      <c r="Q1954" s="231"/>
      <c r="R1954" s="231"/>
    </row>
    <row r="1955" spans="1:18" hidden="1" outlineLevel="1" x14ac:dyDescent="0.35">
      <c r="A1955" s="43" t="s">
        <v>635</v>
      </c>
      <c r="B1955" s="43"/>
      <c r="C1955" s="231"/>
      <c r="D1955" s="231"/>
      <c r="E1955" s="231"/>
      <c r="F1955" s="231"/>
      <c r="G1955" s="231"/>
      <c r="H1955" s="231"/>
      <c r="I1955" s="231"/>
      <c r="J1955" s="231"/>
      <c r="K1955" s="231"/>
      <c r="L1955" s="231"/>
      <c r="M1955" s="231"/>
      <c r="N1955" s="231"/>
      <c r="O1955" s="231"/>
      <c r="P1955" s="231"/>
      <c r="Q1955" s="231"/>
      <c r="R1955" s="231"/>
    </row>
    <row r="1956" spans="1:18" hidden="1" outlineLevel="1" x14ac:dyDescent="0.35">
      <c r="A1956" s="43" t="s">
        <v>636</v>
      </c>
      <c r="B1956" s="43"/>
      <c r="C1956" s="231"/>
      <c r="D1956" s="231"/>
      <c r="E1956" s="231"/>
      <c r="F1956" s="231"/>
      <c r="G1956" s="231"/>
      <c r="H1956" s="231"/>
      <c r="I1956" s="231"/>
      <c r="J1956" s="231"/>
      <c r="K1956" s="231"/>
      <c r="L1956" s="231"/>
      <c r="M1956" s="231"/>
      <c r="N1956" s="231"/>
      <c r="O1956" s="231"/>
      <c r="P1956" s="231"/>
      <c r="Q1956" s="231"/>
      <c r="R1956" s="231"/>
    </row>
    <row r="1957" spans="1:18" hidden="1" outlineLevel="1" x14ac:dyDescent="0.35"/>
    <row r="1958" spans="1:18" hidden="1" outlineLevel="2" x14ac:dyDescent="0.35">
      <c r="A1958" s="209" t="str">
        <f>'Usages mobilité'!A4</f>
        <v>Usage mobilité n°1</v>
      </c>
      <c r="B1958" s="209" t="s">
        <v>637</v>
      </c>
      <c r="C1958" s="209"/>
      <c r="D1958" s="210">
        <f>IF(B$1949&lt;&gt;"",IF(B$1949='Usages mobilité'!BF4,'Usages mobilité'!BD4,0),0)</f>
        <v>0</v>
      </c>
      <c r="E1958" s="210">
        <f t="shared" ref="E1958:R1967" si="171">$D1958</f>
        <v>0</v>
      </c>
      <c r="F1958" s="210">
        <f t="shared" si="171"/>
        <v>0</v>
      </c>
      <c r="G1958" s="210">
        <f t="shared" si="171"/>
        <v>0</v>
      </c>
      <c r="H1958" s="210">
        <f t="shared" si="171"/>
        <v>0</v>
      </c>
      <c r="I1958" s="210">
        <f t="shared" si="171"/>
        <v>0</v>
      </c>
      <c r="J1958" s="210">
        <f t="shared" si="171"/>
        <v>0</v>
      </c>
      <c r="K1958" s="210">
        <f t="shared" si="171"/>
        <v>0</v>
      </c>
      <c r="L1958" s="210">
        <f t="shared" si="171"/>
        <v>0</v>
      </c>
      <c r="M1958" s="210">
        <f t="shared" si="171"/>
        <v>0</v>
      </c>
      <c r="N1958" s="210">
        <f t="shared" si="171"/>
        <v>0</v>
      </c>
      <c r="O1958" s="210">
        <f t="shared" si="171"/>
        <v>0</v>
      </c>
      <c r="P1958" s="210">
        <f t="shared" si="171"/>
        <v>0</v>
      </c>
      <c r="Q1958" s="210">
        <f t="shared" si="171"/>
        <v>0</v>
      </c>
      <c r="R1958" s="210">
        <f t="shared" si="171"/>
        <v>0</v>
      </c>
    </row>
    <row r="1959" spans="1:18" hidden="1" outlineLevel="2" x14ac:dyDescent="0.35">
      <c r="A1959" s="209" t="str">
        <f>'Usages mobilité'!A5</f>
        <v>Usage mobilité n°2</v>
      </c>
      <c r="B1959" s="209" t="s">
        <v>637</v>
      </c>
      <c r="C1959" s="209"/>
      <c r="D1959" s="210">
        <f>IF(B$1949&lt;&gt;"",IF(B$1949='Usages mobilité'!BF5,'Usages mobilité'!BD5,0),0)</f>
        <v>0</v>
      </c>
      <c r="E1959" s="210">
        <f t="shared" si="171"/>
        <v>0</v>
      </c>
      <c r="F1959" s="210">
        <f t="shared" si="171"/>
        <v>0</v>
      </c>
      <c r="G1959" s="210">
        <f t="shared" si="171"/>
        <v>0</v>
      </c>
      <c r="H1959" s="210">
        <f t="shared" si="171"/>
        <v>0</v>
      </c>
      <c r="I1959" s="210">
        <f t="shared" si="171"/>
        <v>0</v>
      </c>
      <c r="J1959" s="210">
        <f t="shared" si="171"/>
        <v>0</v>
      </c>
      <c r="K1959" s="210">
        <f t="shared" si="171"/>
        <v>0</v>
      </c>
      <c r="L1959" s="210">
        <f t="shared" si="171"/>
        <v>0</v>
      </c>
      <c r="M1959" s="210">
        <f t="shared" si="171"/>
        <v>0</v>
      </c>
      <c r="N1959" s="210">
        <f t="shared" si="171"/>
        <v>0</v>
      </c>
      <c r="O1959" s="210">
        <f t="shared" si="171"/>
        <v>0</v>
      </c>
      <c r="P1959" s="210">
        <f t="shared" si="171"/>
        <v>0</v>
      </c>
      <c r="Q1959" s="210">
        <f t="shared" si="171"/>
        <v>0</v>
      </c>
      <c r="R1959" s="210">
        <f t="shared" si="171"/>
        <v>0</v>
      </c>
    </row>
    <row r="1960" spans="1:18" hidden="1" outlineLevel="2" x14ac:dyDescent="0.35">
      <c r="A1960" s="209" t="str">
        <f>'Usages mobilité'!A6</f>
        <v>Usage mobilité n°3</v>
      </c>
      <c r="B1960" s="209" t="s">
        <v>637</v>
      </c>
      <c r="C1960" s="209"/>
      <c r="D1960" s="210">
        <f>IF(B$1949&lt;&gt;"",IF(B$1949='Usages mobilité'!BF6,'Usages mobilité'!BD6,0),0)</f>
        <v>0</v>
      </c>
      <c r="E1960" s="210">
        <f t="shared" si="171"/>
        <v>0</v>
      </c>
      <c r="F1960" s="210">
        <f t="shared" si="171"/>
        <v>0</v>
      </c>
      <c r="G1960" s="210">
        <f t="shared" si="171"/>
        <v>0</v>
      </c>
      <c r="H1960" s="210">
        <f t="shared" si="171"/>
        <v>0</v>
      </c>
      <c r="I1960" s="210">
        <f t="shared" si="171"/>
        <v>0</v>
      </c>
      <c r="J1960" s="210">
        <f t="shared" si="171"/>
        <v>0</v>
      </c>
      <c r="K1960" s="210">
        <f t="shared" si="171"/>
        <v>0</v>
      </c>
      <c r="L1960" s="210">
        <f t="shared" si="171"/>
        <v>0</v>
      </c>
      <c r="M1960" s="210">
        <f t="shared" si="171"/>
        <v>0</v>
      </c>
      <c r="N1960" s="210">
        <f t="shared" si="171"/>
        <v>0</v>
      </c>
      <c r="O1960" s="210">
        <f t="shared" si="171"/>
        <v>0</v>
      </c>
      <c r="P1960" s="210">
        <f t="shared" si="171"/>
        <v>0</v>
      </c>
      <c r="Q1960" s="210">
        <f t="shared" si="171"/>
        <v>0</v>
      </c>
      <c r="R1960" s="210">
        <f t="shared" si="171"/>
        <v>0</v>
      </c>
    </row>
    <row r="1961" spans="1:18" hidden="1" outlineLevel="2" x14ac:dyDescent="0.35">
      <c r="A1961" s="209" t="str">
        <f>'Usages mobilité'!A7</f>
        <v>Usage mobilité n°4</v>
      </c>
      <c r="B1961" s="209" t="s">
        <v>637</v>
      </c>
      <c r="C1961" s="209"/>
      <c r="D1961" s="210">
        <f>IF(B$1949&lt;&gt;"",IF(B$1949='Usages mobilité'!BF7,'Usages mobilité'!BD7,0),0)</f>
        <v>0</v>
      </c>
      <c r="E1961" s="210">
        <f t="shared" si="171"/>
        <v>0</v>
      </c>
      <c r="F1961" s="210">
        <f t="shared" si="171"/>
        <v>0</v>
      </c>
      <c r="G1961" s="210">
        <f t="shared" si="171"/>
        <v>0</v>
      </c>
      <c r="H1961" s="210">
        <f t="shared" si="171"/>
        <v>0</v>
      </c>
      <c r="I1961" s="210">
        <f t="shared" si="171"/>
        <v>0</v>
      </c>
      <c r="J1961" s="210">
        <f t="shared" si="171"/>
        <v>0</v>
      </c>
      <c r="K1961" s="210">
        <f t="shared" si="171"/>
        <v>0</v>
      </c>
      <c r="L1961" s="210">
        <f t="shared" si="171"/>
        <v>0</v>
      </c>
      <c r="M1961" s="210">
        <f t="shared" si="171"/>
        <v>0</v>
      </c>
      <c r="N1961" s="210">
        <f t="shared" si="171"/>
        <v>0</v>
      </c>
      <c r="O1961" s="210">
        <f t="shared" si="171"/>
        <v>0</v>
      </c>
      <c r="P1961" s="210">
        <f t="shared" si="171"/>
        <v>0</v>
      </c>
      <c r="Q1961" s="210">
        <f t="shared" si="171"/>
        <v>0</v>
      </c>
      <c r="R1961" s="210">
        <f t="shared" si="171"/>
        <v>0</v>
      </c>
    </row>
    <row r="1962" spans="1:18" hidden="1" outlineLevel="2" x14ac:dyDescent="0.35">
      <c r="A1962" s="209" t="str">
        <f>'Usages mobilité'!A8</f>
        <v>Usage mobilité n°5</v>
      </c>
      <c r="B1962" s="209" t="s">
        <v>637</v>
      </c>
      <c r="C1962" s="209"/>
      <c r="D1962" s="210">
        <f>IF(B$1949&lt;&gt;"",IF(B$1949='Usages mobilité'!BF8,'Usages mobilité'!BD8,0),0)</f>
        <v>0</v>
      </c>
      <c r="E1962" s="210">
        <f t="shared" si="171"/>
        <v>0</v>
      </c>
      <c r="F1962" s="210">
        <f t="shared" si="171"/>
        <v>0</v>
      </c>
      <c r="G1962" s="210">
        <f t="shared" si="171"/>
        <v>0</v>
      </c>
      <c r="H1962" s="210">
        <f t="shared" si="171"/>
        <v>0</v>
      </c>
      <c r="I1962" s="210">
        <f t="shared" si="171"/>
        <v>0</v>
      </c>
      <c r="J1962" s="210">
        <f t="shared" si="171"/>
        <v>0</v>
      </c>
      <c r="K1962" s="210">
        <f t="shared" si="171"/>
        <v>0</v>
      </c>
      <c r="L1962" s="210">
        <f t="shared" si="171"/>
        <v>0</v>
      </c>
      <c r="M1962" s="210">
        <f t="shared" si="171"/>
        <v>0</v>
      </c>
      <c r="N1962" s="210">
        <f t="shared" si="171"/>
        <v>0</v>
      </c>
      <c r="O1962" s="210">
        <f t="shared" si="171"/>
        <v>0</v>
      </c>
      <c r="P1962" s="210">
        <f t="shared" si="171"/>
        <v>0</v>
      </c>
      <c r="Q1962" s="210">
        <f t="shared" si="171"/>
        <v>0</v>
      </c>
      <c r="R1962" s="210">
        <f t="shared" si="171"/>
        <v>0</v>
      </c>
    </row>
    <row r="1963" spans="1:18" hidden="1" outlineLevel="2" x14ac:dyDescent="0.35">
      <c r="A1963" s="209" t="str">
        <f>'Usages mobilité'!A9</f>
        <v>Usage mobilité n°6</v>
      </c>
      <c r="B1963" s="209" t="s">
        <v>637</v>
      </c>
      <c r="C1963" s="209"/>
      <c r="D1963" s="210">
        <f>IF(B$1949&lt;&gt;"",IF(B$1949='Usages mobilité'!BF9,'Usages mobilité'!BD9,0),0)</f>
        <v>0</v>
      </c>
      <c r="E1963" s="210">
        <f t="shared" si="171"/>
        <v>0</v>
      </c>
      <c r="F1963" s="210">
        <f t="shared" si="171"/>
        <v>0</v>
      </c>
      <c r="G1963" s="210">
        <f t="shared" si="171"/>
        <v>0</v>
      </c>
      <c r="H1963" s="210">
        <f t="shared" si="171"/>
        <v>0</v>
      </c>
      <c r="I1963" s="210">
        <f t="shared" si="171"/>
        <v>0</v>
      </c>
      <c r="J1963" s="210">
        <f t="shared" si="171"/>
        <v>0</v>
      </c>
      <c r="K1963" s="210">
        <f t="shared" si="171"/>
        <v>0</v>
      </c>
      <c r="L1963" s="210">
        <f t="shared" si="171"/>
        <v>0</v>
      </c>
      <c r="M1963" s="210">
        <f t="shared" si="171"/>
        <v>0</v>
      </c>
      <c r="N1963" s="210">
        <f t="shared" si="171"/>
        <v>0</v>
      </c>
      <c r="O1963" s="210">
        <f t="shared" si="171"/>
        <v>0</v>
      </c>
      <c r="P1963" s="210">
        <f t="shared" si="171"/>
        <v>0</v>
      </c>
      <c r="Q1963" s="210">
        <f t="shared" si="171"/>
        <v>0</v>
      </c>
      <c r="R1963" s="210">
        <f t="shared" si="171"/>
        <v>0</v>
      </c>
    </row>
    <row r="1964" spans="1:18" hidden="1" outlineLevel="2" x14ac:dyDescent="0.35">
      <c r="A1964" s="209" t="str">
        <f>'Usages mobilité'!A10</f>
        <v>Usage mobilité n°7</v>
      </c>
      <c r="B1964" s="209" t="s">
        <v>637</v>
      </c>
      <c r="C1964" s="209"/>
      <c r="D1964" s="210">
        <f>IF(B$1949&lt;&gt;"",IF(B$1949='Usages mobilité'!BF10,'Usages mobilité'!BD10,0),0)</f>
        <v>0</v>
      </c>
      <c r="E1964" s="210">
        <f t="shared" si="171"/>
        <v>0</v>
      </c>
      <c r="F1964" s="210">
        <f t="shared" si="171"/>
        <v>0</v>
      </c>
      <c r="G1964" s="210">
        <f t="shared" si="171"/>
        <v>0</v>
      </c>
      <c r="H1964" s="210">
        <f t="shared" si="171"/>
        <v>0</v>
      </c>
      <c r="I1964" s="210">
        <f t="shared" si="171"/>
        <v>0</v>
      </c>
      <c r="J1964" s="210">
        <f t="shared" si="171"/>
        <v>0</v>
      </c>
      <c r="K1964" s="210">
        <f t="shared" si="171"/>
        <v>0</v>
      </c>
      <c r="L1964" s="210">
        <f t="shared" si="171"/>
        <v>0</v>
      </c>
      <c r="M1964" s="210">
        <f t="shared" si="171"/>
        <v>0</v>
      </c>
      <c r="N1964" s="210">
        <f t="shared" si="171"/>
        <v>0</v>
      </c>
      <c r="O1964" s="210">
        <f t="shared" si="171"/>
        <v>0</v>
      </c>
      <c r="P1964" s="210">
        <f t="shared" si="171"/>
        <v>0</v>
      </c>
      <c r="Q1964" s="210">
        <f t="shared" si="171"/>
        <v>0</v>
      </c>
      <c r="R1964" s="210">
        <f t="shared" si="171"/>
        <v>0</v>
      </c>
    </row>
    <row r="1965" spans="1:18" hidden="1" outlineLevel="2" x14ac:dyDescent="0.35">
      <c r="A1965" s="209" t="str">
        <f>'Usages mobilité'!A11</f>
        <v>Usage mobilité n°8</v>
      </c>
      <c r="B1965" s="209" t="s">
        <v>637</v>
      </c>
      <c r="C1965" s="209"/>
      <c r="D1965" s="210">
        <f>IF(B$1949&lt;&gt;"",IF(B$1949='Usages mobilité'!BF11,'Usages mobilité'!BD11,0),0)</f>
        <v>0</v>
      </c>
      <c r="E1965" s="210">
        <f t="shared" si="171"/>
        <v>0</v>
      </c>
      <c r="F1965" s="210">
        <f t="shared" si="171"/>
        <v>0</v>
      </c>
      <c r="G1965" s="210">
        <f t="shared" si="171"/>
        <v>0</v>
      </c>
      <c r="H1965" s="210">
        <f t="shared" si="171"/>
        <v>0</v>
      </c>
      <c r="I1965" s="210">
        <f t="shared" si="171"/>
        <v>0</v>
      </c>
      <c r="J1965" s="210">
        <f t="shared" si="171"/>
        <v>0</v>
      </c>
      <c r="K1965" s="210">
        <f t="shared" si="171"/>
        <v>0</v>
      </c>
      <c r="L1965" s="210">
        <f t="shared" si="171"/>
        <v>0</v>
      </c>
      <c r="M1965" s="210">
        <f t="shared" si="171"/>
        <v>0</v>
      </c>
      <c r="N1965" s="210">
        <f t="shared" si="171"/>
        <v>0</v>
      </c>
      <c r="O1965" s="210">
        <f t="shared" si="171"/>
        <v>0</v>
      </c>
      <c r="P1965" s="210">
        <f t="shared" si="171"/>
        <v>0</v>
      </c>
      <c r="Q1965" s="210">
        <f t="shared" si="171"/>
        <v>0</v>
      </c>
      <c r="R1965" s="210">
        <f t="shared" si="171"/>
        <v>0</v>
      </c>
    </row>
    <row r="1966" spans="1:18" hidden="1" outlineLevel="2" x14ac:dyDescent="0.35">
      <c r="A1966" s="209" t="str">
        <f>'Usages mobilité'!A12</f>
        <v>Usage mobilité n°9</v>
      </c>
      <c r="B1966" s="209" t="s">
        <v>637</v>
      </c>
      <c r="C1966" s="209"/>
      <c r="D1966" s="210">
        <f>IF(B$1949&lt;&gt;"",IF(B$1949='Usages mobilité'!BF12,'Usages mobilité'!BD12,0),0)</f>
        <v>0</v>
      </c>
      <c r="E1966" s="210">
        <f t="shared" si="171"/>
        <v>0</v>
      </c>
      <c r="F1966" s="210">
        <f t="shared" si="171"/>
        <v>0</v>
      </c>
      <c r="G1966" s="210">
        <f t="shared" si="171"/>
        <v>0</v>
      </c>
      <c r="H1966" s="210">
        <f t="shared" si="171"/>
        <v>0</v>
      </c>
      <c r="I1966" s="210">
        <f t="shared" si="171"/>
        <v>0</v>
      </c>
      <c r="J1966" s="210">
        <f t="shared" si="171"/>
        <v>0</v>
      </c>
      <c r="K1966" s="210">
        <f t="shared" si="171"/>
        <v>0</v>
      </c>
      <c r="L1966" s="210">
        <f t="shared" si="171"/>
        <v>0</v>
      </c>
      <c r="M1966" s="210">
        <f t="shared" si="171"/>
        <v>0</v>
      </c>
      <c r="N1966" s="210">
        <f t="shared" si="171"/>
        <v>0</v>
      </c>
      <c r="O1966" s="210">
        <f t="shared" si="171"/>
        <v>0</v>
      </c>
      <c r="P1966" s="210">
        <f t="shared" si="171"/>
        <v>0</v>
      </c>
      <c r="Q1966" s="210">
        <f t="shared" si="171"/>
        <v>0</v>
      </c>
      <c r="R1966" s="210">
        <f t="shared" si="171"/>
        <v>0</v>
      </c>
    </row>
    <row r="1967" spans="1:18" hidden="1" outlineLevel="2" x14ac:dyDescent="0.35">
      <c r="A1967" s="209" t="str">
        <f>'Usages mobilité'!A13</f>
        <v>Usage mobilité n°10</v>
      </c>
      <c r="B1967" s="209" t="s">
        <v>637</v>
      </c>
      <c r="C1967" s="209"/>
      <c r="D1967" s="210">
        <f>IF(B$1949&lt;&gt;"",IF(B$1949='Usages mobilité'!BF13,'Usages mobilité'!BD13,0),0)</f>
        <v>0</v>
      </c>
      <c r="E1967" s="210">
        <f t="shared" si="171"/>
        <v>0</v>
      </c>
      <c r="F1967" s="210">
        <f t="shared" si="171"/>
        <v>0</v>
      </c>
      <c r="G1967" s="210">
        <f t="shared" si="171"/>
        <v>0</v>
      </c>
      <c r="H1967" s="210">
        <f t="shared" si="171"/>
        <v>0</v>
      </c>
      <c r="I1967" s="210">
        <f t="shared" si="171"/>
        <v>0</v>
      </c>
      <c r="J1967" s="210">
        <f t="shared" si="171"/>
        <v>0</v>
      </c>
      <c r="K1967" s="210">
        <f t="shared" si="171"/>
        <v>0</v>
      </c>
      <c r="L1967" s="210">
        <f t="shared" si="171"/>
        <v>0</v>
      </c>
      <c r="M1967" s="210">
        <f t="shared" si="171"/>
        <v>0</v>
      </c>
      <c r="N1967" s="210">
        <f t="shared" si="171"/>
        <v>0</v>
      </c>
      <c r="O1967" s="210">
        <f t="shared" si="171"/>
        <v>0</v>
      </c>
      <c r="P1967" s="210">
        <f t="shared" si="171"/>
        <v>0</v>
      </c>
      <c r="Q1967" s="210">
        <f t="shared" si="171"/>
        <v>0</v>
      </c>
      <c r="R1967" s="210">
        <f t="shared" si="171"/>
        <v>0</v>
      </c>
    </row>
    <row r="1968" spans="1:18" hidden="1" outlineLevel="2" x14ac:dyDescent="0.35">
      <c r="A1968" s="209" t="str">
        <f>'Usages mobilité'!A14</f>
        <v>Usage mobilité n°11</v>
      </c>
      <c r="B1968" s="209" t="s">
        <v>637</v>
      </c>
      <c r="C1968" s="209"/>
      <c r="D1968" s="210">
        <f>IF(B$1949&lt;&gt;"",IF(B$1949='Usages mobilité'!BF14,'Usages mobilité'!BD14,0),0)</f>
        <v>0</v>
      </c>
      <c r="E1968" s="210">
        <f t="shared" ref="E1968:R1977" si="172">$D1968</f>
        <v>0</v>
      </c>
      <c r="F1968" s="210">
        <f t="shared" si="172"/>
        <v>0</v>
      </c>
      <c r="G1968" s="210">
        <f t="shared" si="172"/>
        <v>0</v>
      </c>
      <c r="H1968" s="210">
        <f t="shared" si="172"/>
        <v>0</v>
      </c>
      <c r="I1968" s="210">
        <f t="shared" si="172"/>
        <v>0</v>
      </c>
      <c r="J1968" s="210">
        <f t="shared" si="172"/>
        <v>0</v>
      </c>
      <c r="K1968" s="210">
        <f t="shared" si="172"/>
        <v>0</v>
      </c>
      <c r="L1968" s="210">
        <f t="shared" si="172"/>
        <v>0</v>
      </c>
      <c r="M1968" s="210">
        <f t="shared" si="172"/>
        <v>0</v>
      </c>
      <c r="N1968" s="210">
        <f t="shared" si="172"/>
        <v>0</v>
      </c>
      <c r="O1968" s="210">
        <f t="shared" si="172"/>
        <v>0</v>
      </c>
      <c r="P1968" s="210">
        <f t="shared" si="172"/>
        <v>0</v>
      </c>
      <c r="Q1968" s="210">
        <f t="shared" si="172"/>
        <v>0</v>
      </c>
      <c r="R1968" s="210">
        <f t="shared" si="172"/>
        <v>0</v>
      </c>
    </row>
    <row r="1969" spans="1:18" hidden="1" outlineLevel="2" x14ac:dyDescent="0.35">
      <c r="A1969" s="209" t="str">
        <f>'Usages mobilité'!A15</f>
        <v>Usage mobilité n°12</v>
      </c>
      <c r="B1969" s="209" t="s">
        <v>637</v>
      </c>
      <c r="C1969" s="209"/>
      <c r="D1969" s="210">
        <f>IF(B$1949&lt;&gt;"",IF(B$1949='Usages mobilité'!BF15,'Usages mobilité'!BD15,0),0)</f>
        <v>0</v>
      </c>
      <c r="E1969" s="210">
        <f t="shared" si="172"/>
        <v>0</v>
      </c>
      <c r="F1969" s="210">
        <f t="shared" si="172"/>
        <v>0</v>
      </c>
      <c r="G1969" s="210">
        <f t="shared" si="172"/>
        <v>0</v>
      </c>
      <c r="H1969" s="210">
        <f t="shared" si="172"/>
        <v>0</v>
      </c>
      <c r="I1969" s="210">
        <f t="shared" si="172"/>
        <v>0</v>
      </c>
      <c r="J1969" s="210">
        <f t="shared" si="172"/>
        <v>0</v>
      </c>
      <c r="K1969" s="210">
        <f t="shared" si="172"/>
        <v>0</v>
      </c>
      <c r="L1969" s="210">
        <f t="shared" si="172"/>
        <v>0</v>
      </c>
      <c r="M1969" s="210">
        <f t="shared" si="172"/>
        <v>0</v>
      </c>
      <c r="N1969" s="210">
        <f t="shared" si="172"/>
        <v>0</v>
      </c>
      <c r="O1969" s="210">
        <f t="shared" si="172"/>
        <v>0</v>
      </c>
      <c r="P1969" s="210">
        <f t="shared" si="172"/>
        <v>0</v>
      </c>
      <c r="Q1969" s="210">
        <f t="shared" si="172"/>
        <v>0</v>
      </c>
      <c r="R1969" s="210">
        <f t="shared" si="172"/>
        <v>0</v>
      </c>
    </row>
    <row r="1970" spans="1:18" hidden="1" outlineLevel="2" x14ac:dyDescent="0.35">
      <c r="A1970" s="209" t="str">
        <f>'Usages mobilité'!A16</f>
        <v>Usage mobilité n°13</v>
      </c>
      <c r="B1970" s="209" t="s">
        <v>637</v>
      </c>
      <c r="C1970" s="209"/>
      <c r="D1970" s="210">
        <f>IF(B$1949&lt;&gt;"",IF(B$1949='Usages mobilité'!BF16,'Usages mobilité'!BD16,0),0)</f>
        <v>0</v>
      </c>
      <c r="E1970" s="210">
        <f t="shared" si="172"/>
        <v>0</v>
      </c>
      <c r="F1970" s="210">
        <f t="shared" si="172"/>
        <v>0</v>
      </c>
      <c r="G1970" s="210">
        <f t="shared" si="172"/>
        <v>0</v>
      </c>
      <c r="H1970" s="210">
        <f t="shared" si="172"/>
        <v>0</v>
      </c>
      <c r="I1970" s="210">
        <f t="shared" si="172"/>
        <v>0</v>
      </c>
      <c r="J1970" s="210">
        <f t="shared" si="172"/>
        <v>0</v>
      </c>
      <c r="K1970" s="210">
        <f t="shared" si="172"/>
        <v>0</v>
      </c>
      <c r="L1970" s="210">
        <f t="shared" si="172"/>
        <v>0</v>
      </c>
      <c r="M1970" s="210">
        <f t="shared" si="172"/>
        <v>0</v>
      </c>
      <c r="N1970" s="210">
        <f t="shared" si="172"/>
        <v>0</v>
      </c>
      <c r="O1970" s="210">
        <f t="shared" si="172"/>
        <v>0</v>
      </c>
      <c r="P1970" s="210">
        <f t="shared" si="172"/>
        <v>0</v>
      </c>
      <c r="Q1970" s="210">
        <f t="shared" si="172"/>
        <v>0</v>
      </c>
      <c r="R1970" s="210">
        <f t="shared" si="172"/>
        <v>0</v>
      </c>
    </row>
    <row r="1971" spans="1:18" hidden="1" outlineLevel="2" x14ac:dyDescent="0.35">
      <c r="A1971" s="209" t="str">
        <f>'Usages mobilité'!A17</f>
        <v>Usage mobilité n°14</v>
      </c>
      <c r="B1971" s="209" t="s">
        <v>637</v>
      </c>
      <c r="C1971" s="209"/>
      <c r="D1971" s="210">
        <f>IF(B$1949&lt;&gt;"",IF(B$1949='Usages mobilité'!BF17,'Usages mobilité'!BD17,0),0)</f>
        <v>0</v>
      </c>
      <c r="E1971" s="210">
        <f t="shared" si="172"/>
        <v>0</v>
      </c>
      <c r="F1971" s="210">
        <f t="shared" si="172"/>
        <v>0</v>
      </c>
      <c r="G1971" s="210">
        <f t="shared" si="172"/>
        <v>0</v>
      </c>
      <c r="H1971" s="210">
        <f t="shared" si="172"/>
        <v>0</v>
      </c>
      <c r="I1971" s="210">
        <f t="shared" si="172"/>
        <v>0</v>
      </c>
      <c r="J1971" s="210">
        <f t="shared" si="172"/>
        <v>0</v>
      </c>
      <c r="K1971" s="210">
        <f t="shared" si="172"/>
        <v>0</v>
      </c>
      <c r="L1971" s="210">
        <f t="shared" si="172"/>
        <v>0</v>
      </c>
      <c r="M1971" s="210">
        <f t="shared" si="172"/>
        <v>0</v>
      </c>
      <c r="N1971" s="210">
        <f t="shared" si="172"/>
        <v>0</v>
      </c>
      <c r="O1971" s="210">
        <f t="shared" si="172"/>
        <v>0</v>
      </c>
      <c r="P1971" s="210">
        <f t="shared" si="172"/>
        <v>0</v>
      </c>
      <c r="Q1971" s="210">
        <f t="shared" si="172"/>
        <v>0</v>
      </c>
      <c r="R1971" s="210">
        <f t="shared" si="172"/>
        <v>0</v>
      </c>
    </row>
    <row r="1972" spans="1:18" hidden="1" outlineLevel="2" x14ac:dyDescent="0.35">
      <c r="A1972" s="209" t="str">
        <f>'Usages mobilité'!A18</f>
        <v>Usage mobilité n°15</v>
      </c>
      <c r="B1972" s="209" t="s">
        <v>637</v>
      </c>
      <c r="C1972" s="209"/>
      <c r="D1972" s="210">
        <f>IF(B$1949&lt;&gt;"",IF(B$1949='Usages mobilité'!BF18,'Usages mobilité'!BD18,0),0)</f>
        <v>0</v>
      </c>
      <c r="E1972" s="210">
        <f t="shared" si="172"/>
        <v>0</v>
      </c>
      <c r="F1972" s="210">
        <f t="shared" si="172"/>
        <v>0</v>
      </c>
      <c r="G1972" s="210">
        <f t="shared" si="172"/>
        <v>0</v>
      </c>
      <c r="H1972" s="210">
        <f t="shared" si="172"/>
        <v>0</v>
      </c>
      <c r="I1972" s="210">
        <f t="shared" si="172"/>
        <v>0</v>
      </c>
      <c r="J1972" s="210">
        <f t="shared" si="172"/>
        <v>0</v>
      </c>
      <c r="K1972" s="210">
        <f t="shared" si="172"/>
        <v>0</v>
      </c>
      <c r="L1972" s="210">
        <f t="shared" si="172"/>
        <v>0</v>
      </c>
      <c r="M1972" s="210">
        <f t="shared" si="172"/>
        <v>0</v>
      </c>
      <c r="N1972" s="210">
        <f t="shared" si="172"/>
        <v>0</v>
      </c>
      <c r="O1972" s="210">
        <f t="shared" si="172"/>
        <v>0</v>
      </c>
      <c r="P1972" s="210">
        <f t="shared" si="172"/>
        <v>0</v>
      </c>
      <c r="Q1972" s="210">
        <f t="shared" si="172"/>
        <v>0</v>
      </c>
      <c r="R1972" s="210">
        <f t="shared" si="172"/>
        <v>0</v>
      </c>
    </row>
    <row r="1973" spans="1:18" hidden="1" outlineLevel="2" x14ac:dyDescent="0.35">
      <c r="A1973" s="209" t="str">
        <f>'Usages mobilité'!A19</f>
        <v>Usage mobilité n°16</v>
      </c>
      <c r="B1973" s="209" t="s">
        <v>637</v>
      </c>
      <c r="C1973" s="209"/>
      <c r="D1973" s="210">
        <f>IF(B$1949&lt;&gt;"",IF(B$1949='Usages mobilité'!BF19,'Usages mobilité'!BD19,0),0)</f>
        <v>0</v>
      </c>
      <c r="E1973" s="210">
        <f t="shared" si="172"/>
        <v>0</v>
      </c>
      <c r="F1973" s="210">
        <f t="shared" si="172"/>
        <v>0</v>
      </c>
      <c r="G1973" s="210">
        <f t="shared" si="172"/>
        <v>0</v>
      </c>
      <c r="H1973" s="210">
        <f t="shared" si="172"/>
        <v>0</v>
      </c>
      <c r="I1973" s="210">
        <f t="shared" si="172"/>
        <v>0</v>
      </c>
      <c r="J1973" s="210">
        <f t="shared" si="172"/>
        <v>0</v>
      </c>
      <c r="K1973" s="210">
        <f t="shared" si="172"/>
        <v>0</v>
      </c>
      <c r="L1973" s="210">
        <f t="shared" si="172"/>
        <v>0</v>
      </c>
      <c r="M1973" s="210">
        <f t="shared" si="172"/>
        <v>0</v>
      </c>
      <c r="N1973" s="210">
        <f t="shared" si="172"/>
        <v>0</v>
      </c>
      <c r="O1973" s="210">
        <f t="shared" si="172"/>
        <v>0</v>
      </c>
      <c r="P1973" s="210">
        <f t="shared" si="172"/>
        <v>0</v>
      </c>
      <c r="Q1973" s="210">
        <f t="shared" si="172"/>
        <v>0</v>
      </c>
      <c r="R1973" s="210">
        <f t="shared" si="172"/>
        <v>0</v>
      </c>
    </row>
    <row r="1974" spans="1:18" hidden="1" outlineLevel="2" x14ac:dyDescent="0.35">
      <c r="A1974" s="209" t="str">
        <f>'Usages mobilité'!A20</f>
        <v>Usage mobilité n°17</v>
      </c>
      <c r="B1974" s="209" t="s">
        <v>637</v>
      </c>
      <c r="C1974" s="209"/>
      <c r="D1974" s="210">
        <f>IF(B$1949&lt;&gt;"",IF(B$1949='Usages mobilité'!BF20,'Usages mobilité'!BD20,0),0)</f>
        <v>0</v>
      </c>
      <c r="E1974" s="210">
        <f t="shared" si="172"/>
        <v>0</v>
      </c>
      <c r="F1974" s="210">
        <f t="shared" si="172"/>
        <v>0</v>
      </c>
      <c r="G1974" s="210">
        <f t="shared" si="172"/>
        <v>0</v>
      </c>
      <c r="H1974" s="210">
        <f t="shared" si="172"/>
        <v>0</v>
      </c>
      <c r="I1974" s="210">
        <f t="shared" si="172"/>
        <v>0</v>
      </c>
      <c r="J1974" s="210">
        <f t="shared" si="172"/>
        <v>0</v>
      </c>
      <c r="K1974" s="210">
        <f t="shared" si="172"/>
        <v>0</v>
      </c>
      <c r="L1974" s="210">
        <f t="shared" si="172"/>
        <v>0</v>
      </c>
      <c r="M1974" s="210">
        <f t="shared" si="172"/>
        <v>0</v>
      </c>
      <c r="N1974" s="210">
        <f t="shared" si="172"/>
        <v>0</v>
      </c>
      <c r="O1974" s="210">
        <f t="shared" si="172"/>
        <v>0</v>
      </c>
      <c r="P1974" s="210">
        <f t="shared" si="172"/>
        <v>0</v>
      </c>
      <c r="Q1974" s="210">
        <f t="shared" si="172"/>
        <v>0</v>
      </c>
      <c r="R1974" s="210">
        <f t="shared" si="172"/>
        <v>0</v>
      </c>
    </row>
    <row r="1975" spans="1:18" hidden="1" outlineLevel="2" x14ac:dyDescent="0.35">
      <c r="A1975" s="209" t="str">
        <f>'Usages mobilité'!A21</f>
        <v>Usage mobilité n°18</v>
      </c>
      <c r="B1975" s="209" t="s">
        <v>637</v>
      </c>
      <c r="C1975" s="209"/>
      <c r="D1975" s="210">
        <f>IF(B$1949&lt;&gt;"",IF(B$1949='Usages mobilité'!BF21,'Usages mobilité'!BD21,0),0)</f>
        <v>0</v>
      </c>
      <c r="E1975" s="210">
        <f t="shared" si="172"/>
        <v>0</v>
      </c>
      <c r="F1975" s="210">
        <f t="shared" si="172"/>
        <v>0</v>
      </c>
      <c r="G1975" s="210">
        <f t="shared" si="172"/>
        <v>0</v>
      </c>
      <c r="H1975" s="210">
        <f t="shared" si="172"/>
        <v>0</v>
      </c>
      <c r="I1975" s="210">
        <f t="shared" si="172"/>
        <v>0</v>
      </c>
      <c r="J1975" s="210">
        <f t="shared" si="172"/>
        <v>0</v>
      </c>
      <c r="K1975" s="210">
        <f t="shared" si="172"/>
        <v>0</v>
      </c>
      <c r="L1975" s="210">
        <f t="shared" si="172"/>
        <v>0</v>
      </c>
      <c r="M1975" s="210">
        <f t="shared" si="172"/>
        <v>0</v>
      </c>
      <c r="N1975" s="210">
        <f t="shared" si="172"/>
        <v>0</v>
      </c>
      <c r="O1975" s="210">
        <f t="shared" si="172"/>
        <v>0</v>
      </c>
      <c r="P1975" s="210">
        <f t="shared" si="172"/>
        <v>0</v>
      </c>
      <c r="Q1975" s="210">
        <f t="shared" si="172"/>
        <v>0</v>
      </c>
      <c r="R1975" s="210">
        <f t="shared" si="172"/>
        <v>0</v>
      </c>
    </row>
    <row r="1976" spans="1:18" hidden="1" outlineLevel="2" x14ac:dyDescent="0.35">
      <c r="A1976" s="209" t="str">
        <f>'Usages mobilité'!A22</f>
        <v>Usage mobilité n°19</v>
      </c>
      <c r="B1976" s="209" t="s">
        <v>637</v>
      </c>
      <c r="C1976" s="209"/>
      <c r="D1976" s="210">
        <f>IF(B$1949&lt;&gt;"",IF(B$1949='Usages mobilité'!BF22,'Usages mobilité'!BD22,0),0)</f>
        <v>0</v>
      </c>
      <c r="E1976" s="210">
        <f t="shared" si="172"/>
        <v>0</v>
      </c>
      <c r="F1976" s="210">
        <f t="shared" si="172"/>
        <v>0</v>
      </c>
      <c r="G1976" s="210">
        <f t="shared" si="172"/>
        <v>0</v>
      </c>
      <c r="H1976" s="210">
        <f t="shared" si="172"/>
        <v>0</v>
      </c>
      <c r="I1976" s="210">
        <f t="shared" si="172"/>
        <v>0</v>
      </c>
      <c r="J1976" s="210">
        <f t="shared" si="172"/>
        <v>0</v>
      </c>
      <c r="K1976" s="210">
        <f t="shared" si="172"/>
        <v>0</v>
      </c>
      <c r="L1976" s="210">
        <f t="shared" si="172"/>
        <v>0</v>
      </c>
      <c r="M1976" s="210">
        <f t="shared" si="172"/>
        <v>0</v>
      </c>
      <c r="N1976" s="210">
        <f t="shared" si="172"/>
        <v>0</v>
      </c>
      <c r="O1976" s="210">
        <f t="shared" si="172"/>
        <v>0</v>
      </c>
      <c r="P1976" s="210">
        <f t="shared" si="172"/>
        <v>0</v>
      </c>
      <c r="Q1976" s="210">
        <f t="shared" si="172"/>
        <v>0</v>
      </c>
      <c r="R1976" s="210">
        <f t="shared" si="172"/>
        <v>0</v>
      </c>
    </row>
    <row r="1977" spans="1:18" hidden="1" outlineLevel="2" x14ac:dyDescent="0.35">
      <c r="A1977" s="209" t="str">
        <f>'Usages mobilité'!A23</f>
        <v>Usage mobilité n°20</v>
      </c>
      <c r="B1977" s="209" t="s">
        <v>637</v>
      </c>
      <c r="C1977" s="209"/>
      <c r="D1977" s="210">
        <f>IF(B$1949&lt;&gt;"",IF(B$1949='Usages mobilité'!BF23,'Usages mobilité'!BD23,0),0)</f>
        <v>0</v>
      </c>
      <c r="E1977" s="210">
        <f t="shared" si="172"/>
        <v>0</v>
      </c>
      <c r="F1977" s="210">
        <f t="shared" si="172"/>
        <v>0</v>
      </c>
      <c r="G1977" s="210">
        <f t="shared" si="172"/>
        <v>0</v>
      </c>
      <c r="H1977" s="210">
        <f t="shared" si="172"/>
        <v>0</v>
      </c>
      <c r="I1977" s="210">
        <f t="shared" si="172"/>
        <v>0</v>
      </c>
      <c r="J1977" s="210">
        <f t="shared" si="172"/>
        <v>0</v>
      </c>
      <c r="K1977" s="210">
        <f t="shared" si="172"/>
        <v>0</v>
      </c>
      <c r="L1977" s="210">
        <f t="shared" si="172"/>
        <v>0</v>
      </c>
      <c r="M1977" s="210">
        <f t="shared" si="172"/>
        <v>0</v>
      </c>
      <c r="N1977" s="210">
        <f t="shared" si="172"/>
        <v>0</v>
      </c>
      <c r="O1977" s="210">
        <f t="shared" si="172"/>
        <v>0</v>
      </c>
      <c r="P1977" s="210">
        <f t="shared" si="172"/>
        <v>0</v>
      </c>
      <c r="Q1977" s="210">
        <f t="shared" si="172"/>
        <v>0</v>
      </c>
      <c r="R1977" s="210">
        <f t="shared" si="172"/>
        <v>0</v>
      </c>
    </row>
    <row r="1978" spans="1:18" hidden="1" outlineLevel="2" x14ac:dyDescent="0.35">
      <c r="A1978" s="209" t="str">
        <f>'Usages mobilité'!A24</f>
        <v>Usage mobilité n°21</v>
      </c>
      <c r="B1978" s="209" t="s">
        <v>637</v>
      </c>
      <c r="C1978" s="209"/>
      <c r="D1978" s="210">
        <f>IF(B$1949&lt;&gt;"",IF(B$1949='Usages mobilité'!BF24,'Usages mobilité'!BD24,0),0)</f>
        <v>0</v>
      </c>
      <c r="E1978" s="210">
        <f t="shared" ref="E1978:R1987" si="173">$D1978</f>
        <v>0</v>
      </c>
      <c r="F1978" s="210">
        <f t="shared" si="173"/>
        <v>0</v>
      </c>
      <c r="G1978" s="210">
        <f t="shared" si="173"/>
        <v>0</v>
      </c>
      <c r="H1978" s="210">
        <f t="shared" si="173"/>
        <v>0</v>
      </c>
      <c r="I1978" s="210">
        <f t="shared" si="173"/>
        <v>0</v>
      </c>
      <c r="J1978" s="210">
        <f t="shared" si="173"/>
        <v>0</v>
      </c>
      <c r="K1978" s="210">
        <f t="shared" si="173"/>
        <v>0</v>
      </c>
      <c r="L1978" s="210">
        <f t="shared" si="173"/>
        <v>0</v>
      </c>
      <c r="M1978" s="210">
        <f t="shared" si="173"/>
        <v>0</v>
      </c>
      <c r="N1978" s="210">
        <f t="shared" si="173"/>
        <v>0</v>
      </c>
      <c r="O1978" s="210">
        <f t="shared" si="173"/>
        <v>0</v>
      </c>
      <c r="P1978" s="210">
        <f t="shared" si="173"/>
        <v>0</v>
      </c>
      <c r="Q1978" s="210">
        <f t="shared" si="173"/>
        <v>0</v>
      </c>
      <c r="R1978" s="210">
        <f t="shared" si="173"/>
        <v>0</v>
      </c>
    </row>
    <row r="1979" spans="1:18" hidden="1" outlineLevel="2" x14ac:dyDescent="0.35">
      <c r="A1979" s="209" t="str">
        <f>'Usages mobilité'!A25</f>
        <v>Usage mobilité n°22</v>
      </c>
      <c r="B1979" s="209" t="s">
        <v>637</v>
      </c>
      <c r="C1979" s="209"/>
      <c r="D1979" s="210">
        <f>IF(B$1949&lt;&gt;"",IF(B$1949='Usages mobilité'!BF25,'Usages mobilité'!BD25,0),0)</f>
        <v>0</v>
      </c>
      <c r="E1979" s="210">
        <f t="shared" si="173"/>
        <v>0</v>
      </c>
      <c r="F1979" s="210">
        <f t="shared" si="173"/>
        <v>0</v>
      </c>
      <c r="G1979" s="210">
        <f t="shared" si="173"/>
        <v>0</v>
      </c>
      <c r="H1979" s="210">
        <f t="shared" si="173"/>
        <v>0</v>
      </c>
      <c r="I1979" s="210">
        <f t="shared" si="173"/>
        <v>0</v>
      </c>
      <c r="J1979" s="210">
        <f t="shared" si="173"/>
        <v>0</v>
      </c>
      <c r="K1979" s="210">
        <f t="shared" si="173"/>
        <v>0</v>
      </c>
      <c r="L1979" s="210">
        <f t="shared" si="173"/>
        <v>0</v>
      </c>
      <c r="M1979" s="210">
        <f t="shared" si="173"/>
        <v>0</v>
      </c>
      <c r="N1979" s="210">
        <f t="shared" si="173"/>
        <v>0</v>
      </c>
      <c r="O1979" s="210">
        <f t="shared" si="173"/>
        <v>0</v>
      </c>
      <c r="P1979" s="210">
        <f t="shared" si="173"/>
        <v>0</v>
      </c>
      <c r="Q1979" s="210">
        <f t="shared" si="173"/>
        <v>0</v>
      </c>
      <c r="R1979" s="210">
        <f t="shared" si="173"/>
        <v>0</v>
      </c>
    </row>
    <row r="1980" spans="1:18" hidden="1" outlineLevel="2" x14ac:dyDescent="0.35">
      <c r="A1980" s="209" t="str">
        <f>'Usages mobilité'!A26</f>
        <v>Usage mobilité n°23</v>
      </c>
      <c r="B1980" s="209" t="s">
        <v>637</v>
      </c>
      <c r="C1980" s="209"/>
      <c r="D1980" s="210">
        <f>IF(B$1949&lt;&gt;"",IF(B$1949='Usages mobilité'!BF26,'Usages mobilité'!BD26,0),0)</f>
        <v>0</v>
      </c>
      <c r="E1980" s="210">
        <f t="shared" si="173"/>
        <v>0</v>
      </c>
      <c r="F1980" s="210">
        <f t="shared" si="173"/>
        <v>0</v>
      </c>
      <c r="G1980" s="210">
        <f t="shared" si="173"/>
        <v>0</v>
      </c>
      <c r="H1980" s="210">
        <f t="shared" si="173"/>
        <v>0</v>
      </c>
      <c r="I1980" s="210">
        <f t="shared" si="173"/>
        <v>0</v>
      </c>
      <c r="J1980" s="210">
        <f t="shared" si="173"/>
        <v>0</v>
      </c>
      <c r="K1980" s="210">
        <f t="shared" si="173"/>
        <v>0</v>
      </c>
      <c r="L1980" s="210">
        <f t="shared" si="173"/>
        <v>0</v>
      </c>
      <c r="M1980" s="210">
        <f t="shared" si="173"/>
        <v>0</v>
      </c>
      <c r="N1980" s="210">
        <f t="shared" si="173"/>
        <v>0</v>
      </c>
      <c r="O1980" s="210">
        <f t="shared" si="173"/>
        <v>0</v>
      </c>
      <c r="P1980" s="210">
        <f t="shared" si="173"/>
        <v>0</v>
      </c>
      <c r="Q1980" s="210">
        <f t="shared" si="173"/>
        <v>0</v>
      </c>
      <c r="R1980" s="210">
        <f t="shared" si="173"/>
        <v>0</v>
      </c>
    </row>
    <row r="1981" spans="1:18" hidden="1" outlineLevel="2" x14ac:dyDescent="0.35">
      <c r="A1981" s="209" t="str">
        <f>'Usages mobilité'!A27</f>
        <v>Usage mobilité n°24</v>
      </c>
      <c r="B1981" s="209" t="s">
        <v>637</v>
      </c>
      <c r="C1981" s="209"/>
      <c r="D1981" s="210">
        <f>IF(B$1949&lt;&gt;"",IF(B$1949='Usages mobilité'!BF27,'Usages mobilité'!BD27,0),0)</f>
        <v>0</v>
      </c>
      <c r="E1981" s="210">
        <f t="shared" si="173"/>
        <v>0</v>
      </c>
      <c r="F1981" s="210">
        <f t="shared" si="173"/>
        <v>0</v>
      </c>
      <c r="G1981" s="210">
        <f t="shared" si="173"/>
        <v>0</v>
      </c>
      <c r="H1981" s="210">
        <f t="shared" si="173"/>
        <v>0</v>
      </c>
      <c r="I1981" s="210">
        <f t="shared" si="173"/>
        <v>0</v>
      </c>
      <c r="J1981" s="210">
        <f t="shared" si="173"/>
        <v>0</v>
      </c>
      <c r="K1981" s="210">
        <f t="shared" si="173"/>
        <v>0</v>
      </c>
      <c r="L1981" s="210">
        <f t="shared" si="173"/>
        <v>0</v>
      </c>
      <c r="M1981" s="210">
        <f t="shared" si="173"/>
        <v>0</v>
      </c>
      <c r="N1981" s="210">
        <f t="shared" si="173"/>
        <v>0</v>
      </c>
      <c r="O1981" s="210">
        <f t="shared" si="173"/>
        <v>0</v>
      </c>
      <c r="P1981" s="210">
        <f t="shared" si="173"/>
        <v>0</v>
      </c>
      <c r="Q1981" s="210">
        <f t="shared" si="173"/>
        <v>0</v>
      </c>
      <c r="R1981" s="210">
        <f t="shared" si="173"/>
        <v>0</v>
      </c>
    </row>
    <row r="1982" spans="1:18" hidden="1" outlineLevel="2" x14ac:dyDescent="0.35">
      <c r="A1982" s="209" t="str">
        <f>'Usages mobilité'!A28</f>
        <v>Usage mobilité n°25</v>
      </c>
      <c r="B1982" s="209" t="s">
        <v>637</v>
      </c>
      <c r="C1982" s="209"/>
      <c r="D1982" s="210">
        <f>IF(B$1949&lt;&gt;"",IF(B$1949='Usages mobilité'!BF28,'Usages mobilité'!BD28,0),0)</f>
        <v>0</v>
      </c>
      <c r="E1982" s="210">
        <f t="shared" si="173"/>
        <v>0</v>
      </c>
      <c r="F1982" s="210">
        <f t="shared" si="173"/>
        <v>0</v>
      </c>
      <c r="G1982" s="210">
        <f t="shared" si="173"/>
        <v>0</v>
      </c>
      <c r="H1982" s="210">
        <f t="shared" si="173"/>
        <v>0</v>
      </c>
      <c r="I1982" s="210">
        <f t="shared" si="173"/>
        <v>0</v>
      </c>
      <c r="J1982" s="210">
        <f t="shared" si="173"/>
        <v>0</v>
      </c>
      <c r="K1982" s="210">
        <f t="shared" si="173"/>
        <v>0</v>
      </c>
      <c r="L1982" s="210">
        <f t="shared" si="173"/>
        <v>0</v>
      </c>
      <c r="M1982" s="210">
        <f t="shared" si="173"/>
        <v>0</v>
      </c>
      <c r="N1982" s="210">
        <f t="shared" si="173"/>
        <v>0</v>
      </c>
      <c r="O1982" s="210">
        <f t="shared" si="173"/>
        <v>0</v>
      </c>
      <c r="P1982" s="210">
        <f t="shared" si="173"/>
        <v>0</v>
      </c>
      <c r="Q1982" s="210">
        <f t="shared" si="173"/>
        <v>0</v>
      </c>
      <c r="R1982" s="210">
        <f t="shared" si="173"/>
        <v>0</v>
      </c>
    </row>
    <row r="1983" spans="1:18" hidden="1" outlineLevel="2" x14ac:dyDescent="0.35">
      <c r="A1983" s="209" t="str">
        <f>'Usages mobilité'!A29</f>
        <v>Usage mobilité n°26</v>
      </c>
      <c r="B1983" s="209" t="s">
        <v>637</v>
      </c>
      <c r="C1983" s="209"/>
      <c r="D1983" s="210">
        <f>IF(B$1949&lt;&gt;"",IF(B$1949='Usages mobilité'!BF29,'Usages mobilité'!BD29,0),0)</f>
        <v>0</v>
      </c>
      <c r="E1983" s="210">
        <f t="shared" si="173"/>
        <v>0</v>
      </c>
      <c r="F1983" s="210">
        <f t="shared" si="173"/>
        <v>0</v>
      </c>
      <c r="G1983" s="210">
        <f t="shared" si="173"/>
        <v>0</v>
      </c>
      <c r="H1983" s="210">
        <f t="shared" si="173"/>
        <v>0</v>
      </c>
      <c r="I1983" s="210">
        <f t="shared" si="173"/>
        <v>0</v>
      </c>
      <c r="J1983" s="210">
        <f t="shared" si="173"/>
        <v>0</v>
      </c>
      <c r="K1983" s="210">
        <f t="shared" si="173"/>
        <v>0</v>
      </c>
      <c r="L1983" s="210">
        <f t="shared" si="173"/>
        <v>0</v>
      </c>
      <c r="M1983" s="210">
        <f t="shared" si="173"/>
        <v>0</v>
      </c>
      <c r="N1983" s="210">
        <f t="shared" si="173"/>
        <v>0</v>
      </c>
      <c r="O1983" s="210">
        <f t="shared" si="173"/>
        <v>0</v>
      </c>
      <c r="P1983" s="210">
        <f t="shared" si="173"/>
        <v>0</v>
      </c>
      <c r="Q1983" s="210">
        <f t="shared" si="173"/>
        <v>0</v>
      </c>
      <c r="R1983" s="210">
        <f t="shared" si="173"/>
        <v>0</v>
      </c>
    </row>
    <row r="1984" spans="1:18" hidden="1" outlineLevel="2" x14ac:dyDescent="0.35">
      <c r="A1984" s="209" t="str">
        <f>'Usages mobilité'!A30</f>
        <v>Usage mobilité n°27</v>
      </c>
      <c r="B1984" s="209" t="s">
        <v>637</v>
      </c>
      <c r="C1984" s="209"/>
      <c r="D1984" s="210">
        <f>IF(B$1949&lt;&gt;"",IF(B$1949='Usages mobilité'!BF30,'Usages mobilité'!BD30,0),0)</f>
        <v>0</v>
      </c>
      <c r="E1984" s="210">
        <f t="shared" si="173"/>
        <v>0</v>
      </c>
      <c r="F1984" s="210">
        <f t="shared" si="173"/>
        <v>0</v>
      </c>
      <c r="G1984" s="210">
        <f t="shared" si="173"/>
        <v>0</v>
      </c>
      <c r="H1984" s="210">
        <f t="shared" si="173"/>
        <v>0</v>
      </c>
      <c r="I1984" s="210">
        <f t="shared" si="173"/>
        <v>0</v>
      </c>
      <c r="J1984" s="210">
        <f t="shared" si="173"/>
        <v>0</v>
      </c>
      <c r="K1984" s="210">
        <f t="shared" si="173"/>
        <v>0</v>
      </c>
      <c r="L1984" s="210">
        <f t="shared" si="173"/>
        <v>0</v>
      </c>
      <c r="M1984" s="210">
        <f t="shared" si="173"/>
        <v>0</v>
      </c>
      <c r="N1984" s="210">
        <f t="shared" si="173"/>
        <v>0</v>
      </c>
      <c r="O1984" s="210">
        <f t="shared" si="173"/>
        <v>0</v>
      </c>
      <c r="P1984" s="210">
        <f t="shared" si="173"/>
        <v>0</v>
      </c>
      <c r="Q1984" s="210">
        <f t="shared" si="173"/>
        <v>0</v>
      </c>
      <c r="R1984" s="210">
        <f t="shared" si="173"/>
        <v>0</v>
      </c>
    </row>
    <row r="1985" spans="1:18" hidden="1" outlineLevel="2" x14ac:dyDescent="0.35">
      <c r="A1985" s="209" t="str">
        <f>'Usages mobilité'!A31</f>
        <v>Usage mobilité n°28</v>
      </c>
      <c r="B1985" s="209" t="s">
        <v>637</v>
      </c>
      <c r="C1985" s="209"/>
      <c r="D1985" s="210">
        <f>IF(B$1949&lt;&gt;"",IF(B$1949='Usages mobilité'!BF31,'Usages mobilité'!BD31,0),0)</f>
        <v>0</v>
      </c>
      <c r="E1985" s="210">
        <f t="shared" si="173"/>
        <v>0</v>
      </c>
      <c r="F1985" s="210">
        <f t="shared" si="173"/>
        <v>0</v>
      </c>
      <c r="G1985" s="210">
        <f t="shared" si="173"/>
        <v>0</v>
      </c>
      <c r="H1985" s="210">
        <f t="shared" si="173"/>
        <v>0</v>
      </c>
      <c r="I1985" s="210">
        <f t="shared" si="173"/>
        <v>0</v>
      </c>
      <c r="J1985" s="210">
        <f t="shared" si="173"/>
        <v>0</v>
      </c>
      <c r="K1985" s="210">
        <f t="shared" si="173"/>
        <v>0</v>
      </c>
      <c r="L1985" s="210">
        <f t="shared" si="173"/>
        <v>0</v>
      </c>
      <c r="M1985" s="210">
        <f t="shared" si="173"/>
        <v>0</v>
      </c>
      <c r="N1985" s="210">
        <f t="shared" si="173"/>
        <v>0</v>
      </c>
      <c r="O1985" s="210">
        <f t="shared" si="173"/>
        <v>0</v>
      </c>
      <c r="P1985" s="210">
        <f t="shared" si="173"/>
        <v>0</v>
      </c>
      <c r="Q1985" s="210">
        <f t="shared" si="173"/>
        <v>0</v>
      </c>
      <c r="R1985" s="210">
        <f t="shared" si="173"/>
        <v>0</v>
      </c>
    </row>
    <row r="1986" spans="1:18" hidden="1" outlineLevel="2" x14ac:dyDescent="0.35">
      <c r="A1986" s="209" t="str">
        <f>'Usages mobilité'!A32</f>
        <v>Usage mobilité n°29</v>
      </c>
      <c r="B1986" s="209" t="s">
        <v>637</v>
      </c>
      <c r="C1986" s="209"/>
      <c r="D1986" s="210">
        <f>IF(B$1949&lt;&gt;"",IF(B$1949='Usages mobilité'!BF32,'Usages mobilité'!BD32,0),0)</f>
        <v>0</v>
      </c>
      <c r="E1986" s="210">
        <f t="shared" si="173"/>
        <v>0</v>
      </c>
      <c r="F1986" s="210">
        <f t="shared" si="173"/>
        <v>0</v>
      </c>
      <c r="G1986" s="210">
        <f t="shared" si="173"/>
        <v>0</v>
      </c>
      <c r="H1986" s="210">
        <f t="shared" si="173"/>
        <v>0</v>
      </c>
      <c r="I1986" s="210">
        <f t="shared" si="173"/>
        <v>0</v>
      </c>
      <c r="J1986" s="210">
        <f t="shared" si="173"/>
        <v>0</v>
      </c>
      <c r="K1986" s="210">
        <f t="shared" si="173"/>
        <v>0</v>
      </c>
      <c r="L1986" s="210">
        <f t="shared" si="173"/>
        <v>0</v>
      </c>
      <c r="M1986" s="210">
        <f t="shared" si="173"/>
        <v>0</v>
      </c>
      <c r="N1986" s="210">
        <f t="shared" si="173"/>
        <v>0</v>
      </c>
      <c r="O1986" s="210">
        <f t="shared" si="173"/>
        <v>0</v>
      </c>
      <c r="P1986" s="210">
        <f t="shared" si="173"/>
        <v>0</v>
      </c>
      <c r="Q1986" s="210">
        <f t="shared" si="173"/>
        <v>0</v>
      </c>
      <c r="R1986" s="210">
        <f t="shared" si="173"/>
        <v>0</v>
      </c>
    </row>
    <row r="1987" spans="1:18" hidden="1" outlineLevel="2" x14ac:dyDescent="0.35">
      <c r="A1987" s="209" t="str">
        <f>'Usages mobilité'!A33</f>
        <v>Usage mobilité n°30</v>
      </c>
      <c r="B1987" s="209" t="s">
        <v>637</v>
      </c>
      <c r="C1987" s="209"/>
      <c r="D1987" s="210">
        <f>IF(B$1949&lt;&gt;"",IF(B$1949='Usages mobilité'!BF33,'Usages mobilité'!BD33,0),0)</f>
        <v>0</v>
      </c>
      <c r="E1987" s="210">
        <f t="shared" si="173"/>
        <v>0</v>
      </c>
      <c r="F1987" s="210">
        <f t="shared" si="173"/>
        <v>0</v>
      </c>
      <c r="G1987" s="210">
        <f t="shared" si="173"/>
        <v>0</v>
      </c>
      <c r="H1987" s="210">
        <f t="shared" si="173"/>
        <v>0</v>
      </c>
      <c r="I1987" s="210">
        <f t="shared" si="173"/>
        <v>0</v>
      </c>
      <c r="J1987" s="210">
        <f t="shared" si="173"/>
        <v>0</v>
      </c>
      <c r="K1987" s="210">
        <f t="shared" si="173"/>
        <v>0</v>
      </c>
      <c r="L1987" s="210">
        <f t="shared" si="173"/>
        <v>0</v>
      </c>
      <c r="M1987" s="210">
        <f t="shared" si="173"/>
        <v>0</v>
      </c>
      <c r="N1987" s="210">
        <f t="shared" si="173"/>
        <v>0</v>
      </c>
      <c r="O1987" s="210">
        <f t="shared" si="173"/>
        <v>0</v>
      </c>
      <c r="P1987" s="210">
        <f t="shared" si="173"/>
        <v>0</v>
      </c>
      <c r="Q1987" s="210">
        <f t="shared" si="173"/>
        <v>0</v>
      </c>
      <c r="R1987" s="210">
        <f t="shared" si="173"/>
        <v>0</v>
      </c>
    </row>
    <row r="1988" spans="1:18" hidden="1" outlineLevel="2" x14ac:dyDescent="0.35">
      <c r="A1988" s="209" t="str">
        <f>'Usages mobilité'!A34</f>
        <v>Usage mobilité n°31</v>
      </c>
      <c r="B1988" s="209" t="s">
        <v>637</v>
      </c>
      <c r="C1988" s="209"/>
      <c r="D1988" s="210">
        <f>IF(B$1949&lt;&gt;"",IF(B$1949='Usages mobilité'!BF34,'Usages mobilité'!BD34,0),0)</f>
        <v>0</v>
      </c>
      <c r="E1988" s="210">
        <f t="shared" ref="E1988:R1997" si="174">$D1988</f>
        <v>0</v>
      </c>
      <c r="F1988" s="210">
        <f t="shared" si="174"/>
        <v>0</v>
      </c>
      <c r="G1988" s="210">
        <f t="shared" si="174"/>
        <v>0</v>
      </c>
      <c r="H1988" s="210">
        <f t="shared" si="174"/>
        <v>0</v>
      </c>
      <c r="I1988" s="210">
        <f t="shared" si="174"/>
        <v>0</v>
      </c>
      <c r="J1988" s="210">
        <f t="shared" si="174"/>
        <v>0</v>
      </c>
      <c r="K1988" s="210">
        <f t="shared" si="174"/>
        <v>0</v>
      </c>
      <c r="L1988" s="210">
        <f t="shared" si="174"/>
        <v>0</v>
      </c>
      <c r="M1988" s="210">
        <f t="shared" si="174"/>
        <v>0</v>
      </c>
      <c r="N1988" s="210">
        <f t="shared" si="174"/>
        <v>0</v>
      </c>
      <c r="O1988" s="210">
        <f t="shared" si="174"/>
        <v>0</v>
      </c>
      <c r="P1988" s="210">
        <f t="shared" si="174"/>
        <v>0</v>
      </c>
      <c r="Q1988" s="210">
        <f t="shared" si="174"/>
        <v>0</v>
      </c>
      <c r="R1988" s="210">
        <f t="shared" si="174"/>
        <v>0</v>
      </c>
    </row>
    <row r="1989" spans="1:18" hidden="1" outlineLevel="2" x14ac:dyDescent="0.35">
      <c r="A1989" s="209" t="str">
        <f>'Usages mobilité'!A35</f>
        <v>Usage mobilité n°32</v>
      </c>
      <c r="B1989" s="209" t="s">
        <v>637</v>
      </c>
      <c r="C1989" s="209"/>
      <c r="D1989" s="210">
        <f>IF(B$1949&lt;&gt;"",IF(B$1949='Usages mobilité'!BF35,'Usages mobilité'!BD35,0),0)</f>
        <v>0</v>
      </c>
      <c r="E1989" s="210">
        <f t="shared" si="174"/>
        <v>0</v>
      </c>
      <c r="F1989" s="210">
        <f t="shared" si="174"/>
        <v>0</v>
      </c>
      <c r="G1989" s="210">
        <f t="shared" si="174"/>
        <v>0</v>
      </c>
      <c r="H1989" s="210">
        <f t="shared" si="174"/>
        <v>0</v>
      </c>
      <c r="I1989" s="210">
        <f t="shared" si="174"/>
        <v>0</v>
      </c>
      <c r="J1989" s="210">
        <f t="shared" si="174"/>
        <v>0</v>
      </c>
      <c r="K1989" s="210">
        <f t="shared" si="174"/>
        <v>0</v>
      </c>
      <c r="L1989" s="210">
        <f t="shared" si="174"/>
        <v>0</v>
      </c>
      <c r="M1989" s="210">
        <f t="shared" si="174"/>
        <v>0</v>
      </c>
      <c r="N1989" s="210">
        <f t="shared" si="174"/>
        <v>0</v>
      </c>
      <c r="O1989" s="210">
        <f t="shared" si="174"/>
        <v>0</v>
      </c>
      <c r="P1989" s="210">
        <f t="shared" si="174"/>
        <v>0</v>
      </c>
      <c r="Q1989" s="210">
        <f t="shared" si="174"/>
        <v>0</v>
      </c>
      <c r="R1989" s="210">
        <f t="shared" si="174"/>
        <v>0</v>
      </c>
    </row>
    <row r="1990" spans="1:18" hidden="1" outlineLevel="2" x14ac:dyDescent="0.35">
      <c r="A1990" s="209" t="str">
        <f>'Usages mobilité'!A36</f>
        <v>Usage mobilité n°33</v>
      </c>
      <c r="B1990" s="209" t="s">
        <v>637</v>
      </c>
      <c r="C1990" s="209"/>
      <c r="D1990" s="210">
        <f>IF(B$1949&lt;&gt;"",IF(B$1949='Usages mobilité'!BF36,'Usages mobilité'!BD36,0),0)</f>
        <v>0</v>
      </c>
      <c r="E1990" s="210">
        <f t="shared" si="174"/>
        <v>0</v>
      </c>
      <c r="F1990" s="210">
        <f t="shared" si="174"/>
        <v>0</v>
      </c>
      <c r="G1990" s="210">
        <f t="shared" si="174"/>
        <v>0</v>
      </c>
      <c r="H1990" s="210">
        <f t="shared" si="174"/>
        <v>0</v>
      </c>
      <c r="I1990" s="210">
        <f t="shared" si="174"/>
        <v>0</v>
      </c>
      <c r="J1990" s="210">
        <f t="shared" si="174"/>
        <v>0</v>
      </c>
      <c r="K1990" s="210">
        <f t="shared" si="174"/>
        <v>0</v>
      </c>
      <c r="L1990" s="210">
        <f t="shared" si="174"/>
        <v>0</v>
      </c>
      <c r="M1990" s="210">
        <f t="shared" si="174"/>
        <v>0</v>
      </c>
      <c r="N1990" s="210">
        <f t="shared" si="174"/>
        <v>0</v>
      </c>
      <c r="O1990" s="210">
        <f t="shared" si="174"/>
        <v>0</v>
      </c>
      <c r="P1990" s="210">
        <f t="shared" si="174"/>
        <v>0</v>
      </c>
      <c r="Q1990" s="210">
        <f t="shared" si="174"/>
        <v>0</v>
      </c>
      <c r="R1990" s="210">
        <f t="shared" si="174"/>
        <v>0</v>
      </c>
    </row>
    <row r="1991" spans="1:18" hidden="1" outlineLevel="2" x14ac:dyDescent="0.35">
      <c r="A1991" s="209" t="str">
        <f>'Usages mobilité'!A37</f>
        <v>Usage mobilité n°34</v>
      </c>
      <c r="B1991" s="209" t="s">
        <v>637</v>
      </c>
      <c r="C1991" s="209"/>
      <c r="D1991" s="210">
        <f>IF(B$1949&lt;&gt;"",IF(B$1949='Usages mobilité'!BF37,'Usages mobilité'!BD37,0),0)</f>
        <v>0</v>
      </c>
      <c r="E1991" s="210">
        <f t="shared" si="174"/>
        <v>0</v>
      </c>
      <c r="F1991" s="210">
        <f t="shared" si="174"/>
        <v>0</v>
      </c>
      <c r="G1991" s="210">
        <f t="shared" si="174"/>
        <v>0</v>
      </c>
      <c r="H1991" s="210">
        <f t="shared" si="174"/>
        <v>0</v>
      </c>
      <c r="I1991" s="210">
        <f t="shared" si="174"/>
        <v>0</v>
      </c>
      <c r="J1991" s="210">
        <f t="shared" si="174"/>
        <v>0</v>
      </c>
      <c r="K1991" s="210">
        <f t="shared" si="174"/>
        <v>0</v>
      </c>
      <c r="L1991" s="210">
        <f t="shared" si="174"/>
        <v>0</v>
      </c>
      <c r="M1991" s="210">
        <f t="shared" si="174"/>
        <v>0</v>
      </c>
      <c r="N1991" s="210">
        <f t="shared" si="174"/>
        <v>0</v>
      </c>
      <c r="O1991" s="210">
        <f t="shared" si="174"/>
        <v>0</v>
      </c>
      <c r="P1991" s="210">
        <f t="shared" si="174"/>
        <v>0</v>
      </c>
      <c r="Q1991" s="210">
        <f t="shared" si="174"/>
        <v>0</v>
      </c>
      <c r="R1991" s="210">
        <f t="shared" si="174"/>
        <v>0</v>
      </c>
    </row>
    <row r="1992" spans="1:18" hidden="1" outlineLevel="2" x14ac:dyDescent="0.35">
      <c r="A1992" s="209" t="str">
        <f>'Usages mobilité'!A38</f>
        <v>Usage mobilité n°35</v>
      </c>
      <c r="B1992" s="209" t="s">
        <v>637</v>
      </c>
      <c r="C1992" s="209"/>
      <c r="D1992" s="210">
        <f>IF(B$1949&lt;&gt;"",IF(B$1949='Usages mobilité'!BF38,'Usages mobilité'!BD38,0),0)</f>
        <v>0</v>
      </c>
      <c r="E1992" s="210">
        <f t="shared" si="174"/>
        <v>0</v>
      </c>
      <c r="F1992" s="210">
        <f t="shared" si="174"/>
        <v>0</v>
      </c>
      <c r="G1992" s="210">
        <f t="shared" si="174"/>
        <v>0</v>
      </c>
      <c r="H1992" s="210">
        <f t="shared" si="174"/>
        <v>0</v>
      </c>
      <c r="I1992" s="210">
        <f t="shared" si="174"/>
        <v>0</v>
      </c>
      <c r="J1992" s="210">
        <f t="shared" si="174"/>
        <v>0</v>
      </c>
      <c r="K1992" s="210">
        <f t="shared" si="174"/>
        <v>0</v>
      </c>
      <c r="L1992" s="210">
        <f t="shared" si="174"/>
        <v>0</v>
      </c>
      <c r="M1992" s="210">
        <f t="shared" si="174"/>
        <v>0</v>
      </c>
      <c r="N1992" s="210">
        <f t="shared" si="174"/>
        <v>0</v>
      </c>
      <c r="O1992" s="210">
        <f t="shared" si="174"/>
        <v>0</v>
      </c>
      <c r="P1992" s="210">
        <f t="shared" si="174"/>
        <v>0</v>
      </c>
      <c r="Q1992" s="210">
        <f t="shared" si="174"/>
        <v>0</v>
      </c>
      <c r="R1992" s="210">
        <f t="shared" si="174"/>
        <v>0</v>
      </c>
    </row>
    <row r="1993" spans="1:18" hidden="1" outlineLevel="2" x14ac:dyDescent="0.35">
      <c r="A1993" s="209" t="str">
        <f>'Usages mobilité'!A39</f>
        <v>Usage mobilité n°36</v>
      </c>
      <c r="B1993" s="209" t="s">
        <v>637</v>
      </c>
      <c r="C1993" s="209"/>
      <c r="D1993" s="210">
        <f>IF(B$1949&lt;&gt;"",IF(B$1949='Usages mobilité'!BF39,'Usages mobilité'!BD39,0),0)</f>
        <v>0</v>
      </c>
      <c r="E1993" s="210">
        <f t="shared" si="174"/>
        <v>0</v>
      </c>
      <c r="F1993" s="210">
        <f t="shared" si="174"/>
        <v>0</v>
      </c>
      <c r="G1993" s="210">
        <f t="shared" si="174"/>
        <v>0</v>
      </c>
      <c r="H1993" s="210">
        <f t="shared" si="174"/>
        <v>0</v>
      </c>
      <c r="I1993" s="210">
        <f t="shared" si="174"/>
        <v>0</v>
      </c>
      <c r="J1993" s="210">
        <f t="shared" si="174"/>
        <v>0</v>
      </c>
      <c r="K1993" s="210">
        <f t="shared" si="174"/>
        <v>0</v>
      </c>
      <c r="L1993" s="210">
        <f t="shared" si="174"/>
        <v>0</v>
      </c>
      <c r="M1993" s="210">
        <f t="shared" si="174"/>
        <v>0</v>
      </c>
      <c r="N1993" s="210">
        <f t="shared" si="174"/>
        <v>0</v>
      </c>
      <c r="O1993" s="210">
        <f t="shared" si="174"/>
        <v>0</v>
      </c>
      <c r="P1993" s="210">
        <f t="shared" si="174"/>
        <v>0</v>
      </c>
      <c r="Q1993" s="210">
        <f t="shared" si="174"/>
        <v>0</v>
      </c>
      <c r="R1993" s="210">
        <f t="shared" si="174"/>
        <v>0</v>
      </c>
    </row>
    <row r="1994" spans="1:18" hidden="1" outlineLevel="2" x14ac:dyDescent="0.35">
      <c r="A1994" s="209" t="str">
        <f>'Usages mobilité'!A40</f>
        <v>Usage mobilité n°37</v>
      </c>
      <c r="B1994" s="209" t="s">
        <v>637</v>
      </c>
      <c r="C1994" s="209"/>
      <c r="D1994" s="210">
        <f>IF(B$1949&lt;&gt;"",IF(B$1949='Usages mobilité'!BF40,'Usages mobilité'!BD40,0),0)</f>
        <v>0</v>
      </c>
      <c r="E1994" s="210">
        <f t="shared" si="174"/>
        <v>0</v>
      </c>
      <c r="F1994" s="210">
        <f t="shared" si="174"/>
        <v>0</v>
      </c>
      <c r="G1994" s="210">
        <f t="shared" si="174"/>
        <v>0</v>
      </c>
      <c r="H1994" s="210">
        <f t="shared" si="174"/>
        <v>0</v>
      </c>
      <c r="I1994" s="210">
        <f t="shared" si="174"/>
        <v>0</v>
      </c>
      <c r="J1994" s="210">
        <f t="shared" si="174"/>
        <v>0</v>
      </c>
      <c r="K1994" s="210">
        <f t="shared" si="174"/>
        <v>0</v>
      </c>
      <c r="L1994" s="210">
        <f t="shared" si="174"/>
        <v>0</v>
      </c>
      <c r="M1994" s="210">
        <f t="shared" si="174"/>
        <v>0</v>
      </c>
      <c r="N1994" s="210">
        <f t="shared" si="174"/>
        <v>0</v>
      </c>
      <c r="O1994" s="210">
        <f t="shared" si="174"/>
        <v>0</v>
      </c>
      <c r="P1994" s="210">
        <f t="shared" si="174"/>
        <v>0</v>
      </c>
      <c r="Q1994" s="210">
        <f t="shared" si="174"/>
        <v>0</v>
      </c>
      <c r="R1994" s="210">
        <f t="shared" si="174"/>
        <v>0</v>
      </c>
    </row>
    <row r="1995" spans="1:18" hidden="1" outlineLevel="2" x14ac:dyDescent="0.35">
      <c r="A1995" s="209" t="str">
        <f>'Usages mobilité'!A41</f>
        <v>Usage mobilité n°38</v>
      </c>
      <c r="B1995" s="209" t="s">
        <v>637</v>
      </c>
      <c r="C1995" s="209"/>
      <c r="D1995" s="210">
        <f>IF(B$1949&lt;&gt;"",IF(B$1949='Usages mobilité'!BF41,'Usages mobilité'!BD41,0),0)</f>
        <v>0</v>
      </c>
      <c r="E1995" s="210">
        <f t="shared" si="174"/>
        <v>0</v>
      </c>
      <c r="F1995" s="210">
        <f t="shared" si="174"/>
        <v>0</v>
      </c>
      <c r="G1995" s="210">
        <f t="shared" si="174"/>
        <v>0</v>
      </c>
      <c r="H1995" s="210">
        <f t="shared" si="174"/>
        <v>0</v>
      </c>
      <c r="I1995" s="210">
        <f t="shared" si="174"/>
        <v>0</v>
      </c>
      <c r="J1995" s="210">
        <f t="shared" si="174"/>
        <v>0</v>
      </c>
      <c r="K1995" s="210">
        <f t="shared" si="174"/>
        <v>0</v>
      </c>
      <c r="L1995" s="210">
        <f t="shared" si="174"/>
        <v>0</v>
      </c>
      <c r="M1995" s="210">
        <f t="shared" si="174"/>
        <v>0</v>
      </c>
      <c r="N1995" s="210">
        <f t="shared" si="174"/>
        <v>0</v>
      </c>
      <c r="O1995" s="210">
        <f t="shared" si="174"/>
        <v>0</v>
      </c>
      <c r="P1995" s="210">
        <f t="shared" si="174"/>
        <v>0</v>
      </c>
      <c r="Q1995" s="210">
        <f t="shared" si="174"/>
        <v>0</v>
      </c>
      <c r="R1995" s="210">
        <f t="shared" si="174"/>
        <v>0</v>
      </c>
    </row>
    <row r="1996" spans="1:18" hidden="1" outlineLevel="2" x14ac:dyDescent="0.35">
      <c r="A1996" s="209" t="str">
        <f>'Usages mobilité'!A42</f>
        <v>Usage mobilité n°39</v>
      </c>
      <c r="B1996" s="209" t="s">
        <v>637</v>
      </c>
      <c r="C1996" s="209"/>
      <c r="D1996" s="210">
        <f>IF(B$1949&lt;&gt;"",IF(B$1949='Usages mobilité'!BF42,'Usages mobilité'!BD42,0),0)</f>
        <v>0</v>
      </c>
      <c r="E1996" s="210">
        <f t="shared" si="174"/>
        <v>0</v>
      </c>
      <c r="F1996" s="210">
        <f t="shared" si="174"/>
        <v>0</v>
      </c>
      <c r="G1996" s="210">
        <f t="shared" si="174"/>
        <v>0</v>
      </c>
      <c r="H1996" s="210">
        <f t="shared" si="174"/>
        <v>0</v>
      </c>
      <c r="I1996" s="210">
        <f t="shared" si="174"/>
        <v>0</v>
      </c>
      <c r="J1996" s="210">
        <f t="shared" si="174"/>
        <v>0</v>
      </c>
      <c r="K1996" s="210">
        <f t="shared" si="174"/>
        <v>0</v>
      </c>
      <c r="L1996" s="210">
        <f t="shared" si="174"/>
        <v>0</v>
      </c>
      <c r="M1996" s="210">
        <f t="shared" si="174"/>
        <v>0</v>
      </c>
      <c r="N1996" s="210">
        <f t="shared" si="174"/>
        <v>0</v>
      </c>
      <c r="O1996" s="210">
        <f t="shared" si="174"/>
        <v>0</v>
      </c>
      <c r="P1996" s="210">
        <f t="shared" si="174"/>
        <v>0</v>
      </c>
      <c r="Q1996" s="210">
        <f t="shared" si="174"/>
        <v>0</v>
      </c>
      <c r="R1996" s="210">
        <f t="shared" si="174"/>
        <v>0</v>
      </c>
    </row>
    <row r="1997" spans="1:18" hidden="1" outlineLevel="2" x14ac:dyDescent="0.35">
      <c r="A1997" s="209" t="str">
        <f>'Usages mobilité'!A43</f>
        <v>Usage mobilité n°40</v>
      </c>
      <c r="B1997" s="209" t="s">
        <v>637</v>
      </c>
      <c r="C1997" s="209"/>
      <c r="D1997" s="210">
        <f>IF(B$1949&lt;&gt;"",IF(B$1949='Usages mobilité'!BF43,'Usages mobilité'!BD43,0),0)</f>
        <v>0</v>
      </c>
      <c r="E1997" s="210">
        <f t="shared" si="174"/>
        <v>0</v>
      </c>
      <c r="F1997" s="210">
        <f t="shared" si="174"/>
        <v>0</v>
      </c>
      <c r="G1997" s="210">
        <f t="shared" si="174"/>
        <v>0</v>
      </c>
      <c r="H1997" s="210">
        <f t="shared" si="174"/>
        <v>0</v>
      </c>
      <c r="I1997" s="210">
        <f t="shared" si="174"/>
        <v>0</v>
      </c>
      <c r="J1997" s="210">
        <f t="shared" si="174"/>
        <v>0</v>
      </c>
      <c r="K1997" s="210">
        <f t="shared" si="174"/>
        <v>0</v>
      </c>
      <c r="L1997" s="210">
        <f t="shared" si="174"/>
        <v>0</v>
      </c>
      <c r="M1997" s="210">
        <f t="shared" si="174"/>
        <v>0</v>
      </c>
      <c r="N1997" s="210">
        <f t="shared" si="174"/>
        <v>0</v>
      </c>
      <c r="O1997" s="210">
        <f t="shared" si="174"/>
        <v>0</v>
      </c>
      <c r="P1997" s="210">
        <f t="shared" si="174"/>
        <v>0</v>
      </c>
      <c r="Q1997" s="210">
        <f t="shared" si="174"/>
        <v>0</v>
      </c>
      <c r="R1997" s="210">
        <f t="shared" si="174"/>
        <v>0</v>
      </c>
    </row>
    <row r="1998" spans="1:18" hidden="1" outlineLevel="2" x14ac:dyDescent="0.35">
      <c r="A1998" s="209" t="str">
        <f>'Usages mobilité'!A44</f>
        <v>Usage mobilité n°41</v>
      </c>
      <c r="B1998" s="209" t="s">
        <v>637</v>
      </c>
      <c r="C1998" s="209"/>
      <c r="D1998" s="210">
        <f>IF(B$1949&lt;&gt;"",IF(B$1949='Usages mobilité'!BF44,'Usages mobilité'!BD44,0),0)</f>
        <v>0</v>
      </c>
      <c r="E1998" s="210">
        <f t="shared" ref="E1998:R2007" si="175">$D1998</f>
        <v>0</v>
      </c>
      <c r="F1998" s="210">
        <f t="shared" si="175"/>
        <v>0</v>
      </c>
      <c r="G1998" s="210">
        <f t="shared" si="175"/>
        <v>0</v>
      </c>
      <c r="H1998" s="210">
        <f t="shared" si="175"/>
        <v>0</v>
      </c>
      <c r="I1998" s="210">
        <f t="shared" si="175"/>
        <v>0</v>
      </c>
      <c r="J1998" s="210">
        <f t="shared" si="175"/>
        <v>0</v>
      </c>
      <c r="K1998" s="210">
        <f t="shared" si="175"/>
        <v>0</v>
      </c>
      <c r="L1998" s="210">
        <f t="shared" si="175"/>
        <v>0</v>
      </c>
      <c r="M1998" s="210">
        <f t="shared" si="175"/>
        <v>0</v>
      </c>
      <c r="N1998" s="210">
        <f t="shared" si="175"/>
        <v>0</v>
      </c>
      <c r="O1998" s="210">
        <f t="shared" si="175"/>
        <v>0</v>
      </c>
      <c r="P1998" s="210">
        <f t="shared" si="175"/>
        <v>0</v>
      </c>
      <c r="Q1998" s="210">
        <f t="shared" si="175"/>
        <v>0</v>
      </c>
      <c r="R1998" s="210">
        <f t="shared" si="175"/>
        <v>0</v>
      </c>
    </row>
    <row r="1999" spans="1:18" hidden="1" outlineLevel="2" x14ac:dyDescent="0.35">
      <c r="A1999" s="209" t="str">
        <f>'Usages mobilité'!A45</f>
        <v>Usage mobilité n°42</v>
      </c>
      <c r="B1999" s="209" t="s">
        <v>637</v>
      </c>
      <c r="C1999" s="209"/>
      <c r="D1999" s="210">
        <f>IF(B$1949&lt;&gt;"",IF(B$1949='Usages mobilité'!BF45,'Usages mobilité'!BD45,0),0)</f>
        <v>0</v>
      </c>
      <c r="E1999" s="210">
        <f t="shared" si="175"/>
        <v>0</v>
      </c>
      <c r="F1999" s="210">
        <f t="shared" si="175"/>
        <v>0</v>
      </c>
      <c r="G1999" s="210">
        <f t="shared" si="175"/>
        <v>0</v>
      </c>
      <c r="H1999" s="210">
        <f t="shared" si="175"/>
        <v>0</v>
      </c>
      <c r="I1999" s="210">
        <f t="shared" si="175"/>
        <v>0</v>
      </c>
      <c r="J1999" s="210">
        <f t="shared" si="175"/>
        <v>0</v>
      </c>
      <c r="K1999" s="210">
        <f t="shared" si="175"/>
        <v>0</v>
      </c>
      <c r="L1999" s="210">
        <f t="shared" si="175"/>
        <v>0</v>
      </c>
      <c r="M1999" s="210">
        <f t="shared" si="175"/>
        <v>0</v>
      </c>
      <c r="N1999" s="210">
        <f t="shared" si="175"/>
        <v>0</v>
      </c>
      <c r="O1999" s="210">
        <f t="shared" si="175"/>
        <v>0</v>
      </c>
      <c r="P1999" s="210">
        <f t="shared" si="175"/>
        <v>0</v>
      </c>
      <c r="Q1999" s="210">
        <f t="shared" si="175"/>
        <v>0</v>
      </c>
      <c r="R1999" s="210">
        <f t="shared" si="175"/>
        <v>0</v>
      </c>
    </row>
    <row r="2000" spans="1:18" hidden="1" outlineLevel="2" x14ac:dyDescent="0.35">
      <c r="A2000" s="209" t="str">
        <f>'Usages mobilité'!A46</f>
        <v>Usage mobilité n°43</v>
      </c>
      <c r="B2000" s="209" t="s">
        <v>637</v>
      </c>
      <c r="C2000" s="209"/>
      <c r="D2000" s="210">
        <f>IF(B$1949&lt;&gt;"",IF(B$1949='Usages mobilité'!BF46,'Usages mobilité'!BD46,0),0)</f>
        <v>0</v>
      </c>
      <c r="E2000" s="210">
        <f t="shared" si="175"/>
        <v>0</v>
      </c>
      <c r="F2000" s="210">
        <f t="shared" si="175"/>
        <v>0</v>
      </c>
      <c r="G2000" s="210">
        <f t="shared" si="175"/>
        <v>0</v>
      </c>
      <c r="H2000" s="210">
        <f t="shared" si="175"/>
        <v>0</v>
      </c>
      <c r="I2000" s="210">
        <f t="shared" si="175"/>
        <v>0</v>
      </c>
      <c r="J2000" s="210">
        <f t="shared" si="175"/>
        <v>0</v>
      </c>
      <c r="K2000" s="210">
        <f t="shared" si="175"/>
        <v>0</v>
      </c>
      <c r="L2000" s="210">
        <f t="shared" si="175"/>
        <v>0</v>
      </c>
      <c r="M2000" s="210">
        <f t="shared" si="175"/>
        <v>0</v>
      </c>
      <c r="N2000" s="210">
        <f t="shared" si="175"/>
        <v>0</v>
      </c>
      <c r="O2000" s="210">
        <f t="shared" si="175"/>
        <v>0</v>
      </c>
      <c r="P2000" s="210">
        <f t="shared" si="175"/>
        <v>0</v>
      </c>
      <c r="Q2000" s="210">
        <f t="shared" si="175"/>
        <v>0</v>
      </c>
      <c r="R2000" s="210">
        <f t="shared" si="175"/>
        <v>0</v>
      </c>
    </row>
    <row r="2001" spans="1:18" hidden="1" outlineLevel="2" x14ac:dyDescent="0.35">
      <c r="A2001" s="209" t="str">
        <f>'Usages mobilité'!A47</f>
        <v>Usage mobilité n°44</v>
      </c>
      <c r="B2001" s="209" t="s">
        <v>637</v>
      </c>
      <c r="C2001" s="209"/>
      <c r="D2001" s="210">
        <f>IF(B$1949&lt;&gt;"",IF(B$1949='Usages mobilité'!BF47,'Usages mobilité'!BD47,0),0)</f>
        <v>0</v>
      </c>
      <c r="E2001" s="210">
        <f t="shared" si="175"/>
        <v>0</v>
      </c>
      <c r="F2001" s="210">
        <f t="shared" si="175"/>
        <v>0</v>
      </c>
      <c r="G2001" s="210">
        <f t="shared" si="175"/>
        <v>0</v>
      </c>
      <c r="H2001" s="210">
        <f t="shared" si="175"/>
        <v>0</v>
      </c>
      <c r="I2001" s="210">
        <f t="shared" si="175"/>
        <v>0</v>
      </c>
      <c r="J2001" s="210">
        <f t="shared" si="175"/>
        <v>0</v>
      </c>
      <c r="K2001" s="210">
        <f t="shared" si="175"/>
        <v>0</v>
      </c>
      <c r="L2001" s="210">
        <f t="shared" si="175"/>
        <v>0</v>
      </c>
      <c r="M2001" s="210">
        <f t="shared" si="175"/>
        <v>0</v>
      </c>
      <c r="N2001" s="210">
        <f t="shared" si="175"/>
        <v>0</v>
      </c>
      <c r="O2001" s="210">
        <f t="shared" si="175"/>
        <v>0</v>
      </c>
      <c r="P2001" s="210">
        <f t="shared" si="175"/>
        <v>0</v>
      </c>
      <c r="Q2001" s="210">
        <f t="shared" si="175"/>
        <v>0</v>
      </c>
      <c r="R2001" s="210">
        <f t="shared" si="175"/>
        <v>0</v>
      </c>
    </row>
    <row r="2002" spans="1:18" hidden="1" outlineLevel="2" x14ac:dyDescent="0.35">
      <c r="A2002" s="209" t="str">
        <f>'Usages mobilité'!A48</f>
        <v>Usage mobilité n°45</v>
      </c>
      <c r="B2002" s="209" t="s">
        <v>637</v>
      </c>
      <c r="C2002" s="209"/>
      <c r="D2002" s="210">
        <f>IF(B$1949&lt;&gt;"",IF(B$1949='Usages mobilité'!BF48,'Usages mobilité'!BD48,0),0)</f>
        <v>0</v>
      </c>
      <c r="E2002" s="210">
        <f t="shared" si="175"/>
        <v>0</v>
      </c>
      <c r="F2002" s="210">
        <f t="shared" si="175"/>
        <v>0</v>
      </c>
      <c r="G2002" s="210">
        <f t="shared" si="175"/>
        <v>0</v>
      </c>
      <c r="H2002" s="210">
        <f t="shared" si="175"/>
        <v>0</v>
      </c>
      <c r="I2002" s="210">
        <f t="shared" si="175"/>
        <v>0</v>
      </c>
      <c r="J2002" s="210">
        <f t="shared" si="175"/>
        <v>0</v>
      </c>
      <c r="K2002" s="210">
        <f t="shared" si="175"/>
        <v>0</v>
      </c>
      <c r="L2002" s="210">
        <f t="shared" si="175"/>
        <v>0</v>
      </c>
      <c r="M2002" s="210">
        <f t="shared" si="175"/>
        <v>0</v>
      </c>
      <c r="N2002" s="210">
        <f t="shared" si="175"/>
        <v>0</v>
      </c>
      <c r="O2002" s="210">
        <f t="shared" si="175"/>
        <v>0</v>
      </c>
      <c r="P2002" s="210">
        <f t="shared" si="175"/>
        <v>0</v>
      </c>
      <c r="Q2002" s="210">
        <f t="shared" si="175"/>
        <v>0</v>
      </c>
      <c r="R2002" s="210">
        <f t="shared" si="175"/>
        <v>0</v>
      </c>
    </row>
    <row r="2003" spans="1:18" hidden="1" outlineLevel="2" x14ac:dyDescent="0.35">
      <c r="A2003" s="209" t="str">
        <f>'Usages mobilité'!A49</f>
        <v>Usage mobilité n°46</v>
      </c>
      <c r="B2003" s="209" t="s">
        <v>637</v>
      </c>
      <c r="C2003" s="209"/>
      <c r="D2003" s="210">
        <f>IF(B$1949&lt;&gt;"",IF(B$1949='Usages mobilité'!BF49,'Usages mobilité'!BD49,0),0)</f>
        <v>0</v>
      </c>
      <c r="E2003" s="210">
        <f t="shared" si="175"/>
        <v>0</v>
      </c>
      <c r="F2003" s="210">
        <f t="shared" si="175"/>
        <v>0</v>
      </c>
      <c r="G2003" s="210">
        <f t="shared" si="175"/>
        <v>0</v>
      </c>
      <c r="H2003" s="210">
        <f t="shared" si="175"/>
        <v>0</v>
      </c>
      <c r="I2003" s="210">
        <f t="shared" si="175"/>
        <v>0</v>
      </c>
      <c r="J2003" s="210">
        <f t="shared" si="175"/>
        <v>0</v>
      </c>
      <c r="K2003" s="210">
        <f t="shared" si="175"/>
        <v>0</v>
      </c>
      <c r="L2003" s="210">
        <f t="shared" si="175"/>
        <v>0</v>
      </c>
      <c r="M2003" s="210">
        <f t="shared" si="175"/>
        <v>0</v>
      </c>
      <c r="N2003" s="210">
        <f t="shared" si="175"/>
        <v>0</v>
      </c>
      <c r="O2003" s="210">
        <f t="shared" si="175"/>
        <v>0</v>
      </c>
      <c r="P2003" s="210">
        <f t="shared" si="175"/>
        <v>0</v>
      </c>
      <c r="Q2003" s="210">
        <f t="shared" si="175"/>
        <v>0</v>
      </c>
      <c r="R2003" s="210">
        <f t="shared" si="175"/>
        <v>0</v>
      </c>
    </row>
    <row r="2004" spans="1:18" hidden="1" outlineLevel="2" x14ac:dyDescent="0.35">
      <c r="A2004" s="209" t="str">
        <f>'Usages mobilité'!A50</f>
        <v>Usage mobilité n°47</v>
      </c>
      <c r="B2004" s="209" t="s">
        <v>637</v>
      </c>
      <c r="C2004" s="209"/>
      <c r="D2004" s="210">
        <f>IF(B$1949&lt;&gt;"",IF(B$1949='Usages mobilité'!BF50,'Usages mobilité'!BD50,0),0)</f>
        <v>0</v>
      </c>
      <c r="E2004" s="210">
        <f t="shared" si="175"/>
        <v>0</v>
      </c>
      <c r="F2004" s="210">
        <f t="shared" si="175"/>
        <v>0</v>
      </c>
      <c r="G2004" s="210">
        <f t="shared" si="175"/>
        <v>0</v>
      </c>
      <c r="H2004" s="210">
        <f t="shared" si="175"/>
        <v>0</v>
      </c>
      <c r="I2004" s="210">
        <f t="shared" si="175"/>
        <v>0</v>
      </c>
      <c r="J2004" s="210">
        <f t="shared" si="175"/>
        <v>0</v>
      </c>
      <c r="K2004" s="210">
        <f t="shared" si="175"/>
        <v>0</v>
      </c>
      <c r="L2004" s="210">
        <f t="shared" si="175"/>
        <v>0</v>
      </c>
      <c r="M2004" s="210">
        <f t="shared" si="175"/>
        <v>0</v>
      </c>
      <c r="N2004" s="210">
        <f t="shared" si="175"/>
        <v>0</v>
      </c>
      <c r="O2004" s="210">
        <f t="shared" si="175"/>
        <v>0</v>
      </c>
      <c r="P2004" s="210">
        <f t="shared" si="175"/>
        <v>0</v>
      </c>
      <c r="Q2004" s="210">
        <f t="shared" si="175"/>
        <v>0</v>
      </c>
      <c r="R2004" s="210">
        <f t="shared" si="175"/>
        <v>0</v>
      </c>
    </row>
    <row r="2005" spans="1:18" hidden="1" outlineLevel="2" x14ac:dyDescent="0.35">
      <c r="A2005" s="209" t="str">
        <f>'Usages mobilité'!A51</f>
        <v>Usage mobilité n°48</v>
      </c>
      <c r="B2005" s="209" t="s">
        <v>637</v>
      </c>
      <c r="C2005" s="209"/>
      <c r="D2005" s="210">
        <f>IF(B$1949&lt;&gt;"",IF(B$1949='Usages mobilité'!BF51,'Usages mobilité'!BD51,0),0)</f>
        <v>0</v>
      </c>
      <c r="E2005" s="210">
        <f t="shared" si="175"/>
        <v>0</v>
      </c>
      <c r="F2005" s="210">
        <f t="shared" si="175"/>
        <v>0</v>
      </c>
      <c r="G2005" s="210">
        <f t="shared" si="175"/>
        <v>0</v>
      </c>
      <c r="H2005" s="210">
        <f t="shared" si="175"/>
        <v>0</v>
      </c>
      <c r="I2005" s="210">
        <f t="shared" si="175"/>
        <v>0</v>
      </c>
      <c r="J2005" s="210">
        <f t="shared" si="175"/>
        <v>0</v>
      </c>
      <c r="K2005" s="210">
        <f t="shared" si="175"/>
        <v>0</v>
      </c>
      <c r="L2005" s="210">
        <f t="shared" si="175"/>
        <v>0</v>
      </c>
      <c r="M2005" s="210">
        <f t="shared" si="175"/>
        <v>0</v>
      </c>
      <c r="N2005" s="210">
        <f t="shared" si="175"/>
        <v>0</v>
      </c>
      <c r="O2005" s="210">
        <f t="shared" si="175"/>
        <v>0</v>
      </c>
      <c r="P2005" s="210">
        <f t="shared" si="175"/>
        <v>0</v>
      </c>
      <c r="Q2005" s="210">
        <f t="shared" si="175"/>
        <v>0</v>
      </c>
      <c r="R2005" s="210">
        <f t="shared" si="175"/>
        <v>0</v>
      </c>
    </row>
    <row r="2006" spans="1:18" hidden="1" outlineLevel="2" x14ac:dyDescent="0.35">
      <c r="A2006" s="209" t="str">
        <f>'Usages mobilité'!A52</f>
        <v>Usage mobilité n°49</v>
      </c>
      <c r="B2006" s="209" t="s">
        <v>637</v>
      </c>
      <c r="C2006" s="209"/>
      <c r="D2006" s="210">
        <f>IF(B$1949&lt;&gt;"",IF(B$1949='Usages mobilité'!BF52,'Usages mobilité'!BD52,0),0)</f>
        <v>0</v>
      </c>
      <c r="E2006" s="210">
        <f t="shared" si="175"/>
        <v>0</v>
      </c>
      <c r="F2006" s="210">
        <f t="shared" si="175"/>
        <v>0</v>
      </c>
      <c r="G2006" s="210">
        <f t="shared" si="175"/>
        <v>0</v>
      </c>
      <c r="H2006" s="210">
        <f t="shared" si="175"/>
        <v>0</v>
      </c>
      <c r="I2006" s="210">
        <f t="shared" si="175"/>
        <v>0</v>
      </c>
      <c r="J2006" s="210">
        <f t="shared" si="175"/>
        <v>0</v>
      </c>
      <c r="K2006" s="210">
        <f t="shared" si="175"/>
        <v>0</v>
      </c>
      <c r="L2006" s="210">
        <f t="shared" si="175"/>
        <v>0</v>
      </c>
      <c r="M2006" s="210">
        <f t="shared" si="175"/>
        <v>0</v>
      </c>
      <c r="N2006" s="210">
        <f t="shared" si="175"/>
        <v>0</v>
      </c>
      <c r="O2006" s="210">
        <f t="shared" si="175"/>
        <v>0</v>
      </c>
      <c r="P2006" s="210">
        <f t="shared" si="175"/>
        <v>0</v>
      </c>
      <c r="Q2006" s="210">
        <f t="shared" si="175"/>
        <v>0</v>
      </c>
      <c r="R2006" s="210">
        <f t="shared" si="175"/>
        <v>0</v>
      </c>
    </row>
    <row r="2007" spans="1:18" hidden="1" outlineLevel="2" x14ac:dyDescent="0.35">
      <c r="A2007" s="209" t="str">
        <f>'Usages mobilité'!A53</f>
        <v>Usage mobilité n°50</v>
      </c>
      <c r="B2007" s="209" t="s">
        <v>637</v>
      </c>
      <c r="C2007" s="209"/>
      <c r="D2007" s="210">
        <f>IF(B$1949&lt;&gt;"",IF(B$1949='Usages mobilité'!BF53,'Usages mobilité'!BD53,0),0)</f>
        <v>0</v>
      </c>
      <c r="E2007" s="210">
        <f t="shared" si="175"/>
        <v>0</v>
      </c>
      <c r="F2007" s="210">
        <f t="shared" si="175"/>
        <v>0</v>
      </c>
      <c r="G2007" s="210">
        <f t="shared" si="175"/>
        <v>0</v>
      </c>
      <c r="H2007" s="210">
        <f t="shared" si="175"/>
        <v>0</v>
      </c>
      <c r="I2007" s="210">
        <f t="shared" si="175"/>
        <v>0</v>
      </c>
      <c r="J2007" s="210">
        <f t="shared" si="175"/>
        <v>0</v>
      </c>
      <c r="K2007" s="210">
        <f t="shared" si="175"/>
        <v>0</v>
      </c>
      <c r="L2007" s="210">
        <f t="shared" si="175"/>
        <v>0</v>
      </c>
      <c r="M2007" s="210">
        <f t="shared" si="175"/>
        <v>0</v>
      </c>
      <c r="N2007" s="210">
        <f t="shared" si="175"/>
        <v>0</v>
      </c>
      <c r="O2007" s="210">
        <f t="shared" si="175"/>
        <v>0</v>
      </c>
      <c r="P2007" s="210">
        <f t="shared" si="175"/>
        <v>0</v>
      </c>
      <c r="Q2007" s="210">
        <f t="shared" si="175"/>
        <v>0</v>
      </c>
      <c r="R2007" s="210">
        <f t="shared" si="175"/>
        <v>0</v>
      </c>
    </row>
    <row r="2008" spans="1:18" hidden="1" outlineLevel="1" collapsed="1" x14ac:dyDescent="0.35">
      <c r="A2008" s="209" t="s">
        <v>643</v>
      </c>
      <c r="B2008" s="209"/>
      <c r="C2008" s="209"/>
      <c r="D2008" s="210">
        <f t="shared" ref="D2008:R2008" si="176">SUM(D1958:D2007)</f>
        <v>0</v>
      </c>
      <c r="E2008" s="210">
        <f t="shared" si="176"/>
        <v>0</v>
      </c>
      <c r="F2008" s="210">
        <f t="shared" si="176"/>
        <v>0</v>
      </c>
      <c r="G2008" s="210">
        <f t="shared" si="176"/>
        <v>0</v>
      </c>
      <c r="H2008" s="210">
        <f t="shared" si="176"/>
        <v>0</v>
      </c>
      <c r="I2008" s="210">
        <f t="shared" si="176"/>
        <v>0</v>
      </c>
      <c r="J2008" s="210">
        <f t="shared" si="176"/>
        <v>0</v>
      </c>
      <c r="K2008" s="210">
        <f t="shared" si="176"/>
        <v>0</v>
      </c>
      <c r="L2008" s="210">
        <f t="shared" si="176"/>
        <v>0</v>
      </c>
      <c r="M2008" s="210">
        <f t="shared" si="176"/>
        <v>0</v>
      </c>
      <c r="N2008" s="210">
        <f t="shared" si="176"/>
        <v>0</v>
      </c>
      <c r="O2008" s="210">
        <f t="shared" si="176"/>
        <v>0</v>
      </c>
      <c r="P2008" s="210">
        <f t="shared" si="176"/>
        <v>0</v>
      </c>
      <c r="Q2008" s="210">
        <f t="shared" si="176"/>
        <v>0</v>
      </c>
      <c r="R2008" s="210">
        <f t="shared" si="176"/>
        <v>0</v>
      </c>
    </row>
    <row r="2009" spans="1:18" hidden="1" outlineLevel="2" x14ac:dyDescent="0.35">
      <c r="A2009" s="209" t="str">
        <f>'Usages mobilité'!A4</f>
        <v>Usage mobilité n°1</v>
      </c>
      <c r="B2009" s="209" t="s">
        <v>639</v>
      </c>
      <c r="C2009" s="209"/>
      <c r="D2009" s="210">
        <f>D1958*'Usages mobilité'!$BG4*(1+'Usages mobilité'!$BH4)^(D$1952-$D$1952)/1000</f>
        <v>0</v>
      </c>
      <c r="E2009" s="210">
        <f>E1958*'Usages mobilité'!$BG4*(1+'Usages mobilité'!$BH4)^(E$1952-$D$1952)/1000</f>
        <v>0</v>
      </c>
      <c r="F2009" s="210">
        <f>F1958*'Usages mobilité'!$BG4*(1+'Usages mobilité'!$BH4)^(F$1952-$D$1952)/1000</f>
        <v>0</v>
      </c>
      <c r="G2009" s="210">
        <f>G1958*'Usages mobilité'!$BG4*(1+'Usages mobilité'!$BH4)^(G$1952-$D$1952)/1000</f>
        <v>0</v>
      </c>
      <c r="H2009" s="210">
        <f>H1958*'Usages mobilité'!$BG4*(1+'Usages mobilité'!$BH4)^(H$1952-$D$1952)/1000</f>
        <v>0</v>
      </c>
      <c r="I2009" s="210">
        <f>I1958*'Usages mobilité'!$BG4*(1+'Usages mobilité'!$BH4)^(I$1952-$D$1952)/1000</f>
        <v>0</v>
      </c>
      <c r="J2009" s="210">
        <f>J1958*'Usages mobilité'!$BG4*(1+'Usages mobilité'!$BH4)^(J$1952-$D$1952)/1000</f>
        <v>0</v>
      </c>
      <c r="K2009" s="210">
        <f>K1958*'Usages mobilité'!$BG4*(1+'Usages mobilité'!$BH4)^(K$1952-$D$1952)/1000</f>
        <v>0</v>
      </c>
      <c r="L2009" s="210">
        <f>L1958*'Usages mobilité'!$BG4*(1+'Usages mobilité'!$BH4)^(L$1952-$D$1952)/1000</f>
        <v>0</v>
      </c>
      <c r="M2009" s="210">
        <f>M1958*'Usages mobilité'!$BG4*(1+'Usages mobilité'!$BH4)^(M$1952-$D$1952)/1000</f>
        <v>0</v>
      </c>
      <c r="N2009" s="210">
        <f>N1958*'Usages mobilité'!$BG4*(1+'Usages mobilité'!$BH4)^(N$1952-$D$1952)/1000</f>
        <v>0</v>
      </c>
      <c r="O2009" s="210">
        <f>O1958*'Usages mobilité'!$BG4*(1+'Usages mobilité'!$BH4)^(O$1952-$D$1952)/1000</f>
        <v>0</v>
      </c>
      <c r="P2009" s="210">
        <f>P1958*'Usages mobilité'!$BG4*(1+'Usages mobilité'!$BH4)^(P$1952-$D$1952)/1000</f>
        <v>0</v>
      </c>
      <c r="Q2009" s="210">
        <f>Q1958*'Usages mobilité'!$BG4*(1+'Usages mobilité'!$BH4)^(Q$1952-$D$1952)/1000</f>
        <v>0</v>
      </c>
      <c r="R2009" s="210">
        <f>R1958*'Usages mobilité'!$BG4*(1+'Usages mobilité'!$BH4)^(R$1952-$D$1952)/1000</f>
        <v>0</v>
      </c>
    </row>
    <row r="2010" spans="1:18" hidden="1" outlineLevel="2" x14ac:dyDescent="0.35">
      <c r="A2010" s="209" t="str">
        <f>'Usages mobilité'!A5</f>
        <v>Usage mobilité n°2</v>
      </c>
      <c r="B2010" s="209" t="s">
        <v>639</v>
      </c>
      <c r="C2010" s="209"/>
      <c r="D2010" s="210">
        <f>D1959*'Usages mobilité'!$BG5*(1+'Usages mobilité'!$BH5)^(D$1952-$D$1952)/1000</f>
        <v>0</v>
      </c>
      <c r="E2010" s="210">
        <f>E1959*'Usages mobilité'!$BG5*(1+'Usages mobilité'!$BH5)^(E$1952-$D$1952)/1000</f>
        <v>0</v>
      </c>
      <c r="F2010" s="210">
        <f>F1959*'Usages mobilité'!$BG5*(1+'Usages mobilité'!$BH5)^(F$1952-$D$1952)/1000</f>
        <v>0</v>
      </c>
      <c r="G2010" s="210">
        <f>G1959*'Usages mobilité'!$BG5*(1+'Usages mobilité'!$BH5)^(G$1952-$D$1952)/1000</f>
        <v>0</v>
      </c>
      <c r="H2010" s="210">
        <f>H1959*'Usages mobilité'!$BG5*(1+'Usages mobilité'!$BH5)^(H$1952-$D$1952)/1000</f>
        <v>0</v>
      </c>
      <c r="I2010" s="210">
        <f>I1959*'Usages mobilité'!$BG5*(1+'Usages mobilité'!$BH5)^(I$1952-$D$1952)/1000</f>
        <v>0</v>
      </c>
      <c r="J2010" s="210">
        <f>J1959*'Usages mobilité'!$BG5*(1+'Usages mobilité'!$BH5)^(J$1952-$D$1952)/1000</f>
        <v>0</v>
      </c>
      <c r="K2010" s="210">
        <f>K1959*'Usages mobilité'!$BG5*(1+'Usages mobilité'!$BH5)^(K$1952-$D$1952)/1000</f>
        <v>0</v>
      </c>
      <c r="L2010" s="210">
        <f>L1959*'Usages mobilité'!$BG5*(1+'Usages mobilité'!$BH5)^(L$1952-$D$1952)/1000</f>
        <v>0</v>
      </c>
      <c r="M2010" s="210">
        <f>M1959*'Usages mobilité'!$BG5*(1+'Usages mobilité'!$BH5)^(M$1952-$D$1952)/1000</f>
        <v>0</v>
      </c>
      <c r="N2010" s="210">
        <f>N1959*'Usages mobilité'!$BG5*(1+'Usages mobilité'!$BH5)^(N$1952-$D$1952)/1000</f>
        <v>0</v>
      </c>
      <c r="O2010" s="210">
        <f>O1959*'Usages mobilité'!$BG5*(1+'Usages mobilité'!$BH5)^(O$1952-$D$1952)/1000</f>
        <v>0</v>
      </c>
      <c r="P2010" s="210">
        <f>P1959*'Usages mobilité'!$BG5*(1+'Usages mobilité'!$BH5)^(P$1952-$D$1952)/1000</f>
        <v>0</v>
      </c>
      <c r="Q2010" s="210">
        <f>Q1959*'Usages mobilité'!$BG5*(1+'Usages mobilité'!$BH5)^(Q$1952-$D$1952)/1000</f>
        <v>0</v>
      </c>
      <c r="R2010" s="210">
        <f>R1959*'Usages mobilité'!$BG5*(1+'Usages mobilité'!$BH5)^(R$1952-$D$1952)/1000</f>
        <v>0</v>
      </c>
    </row>
    <row r="2011" spans="1:18" hidden="1" outlineLevel="2" x14ac:dyDescent="0.35">
      <c r="A2011" s="209" t="str">
        <f>'Usages mobilité'!A6</f>
        <v>Usage mobilité n°3</v>
      </c>
      <c r="B2011" s="209" t="s">
        <v>639</v>
      </c>
      <c r="C2011" s="209"/>
      <c r="D2011" s="210">
        <f>D1960*'Usages mobilité'!$BG6*(1+'Usages mobilité'!$BH6)^(D$1952-$D$1952)/1000</f>
        <v>0</v>
      </c>
      <c r="E2011" s="210">
        <f>E1960*'Usages mobilité'!$BG6*(1+'Usages mobilité'!$BH6)^(E$1952-$D$1952)/1000</f>
        <v>0</v>
      </c>
      <c r="F2011" s="210">
        <f>F1960*'Usages mobilité'!$BG6*(1+'Usages mobilité'!$BH6)^(F$1952-$D$1952)/1000</f>
        <v>0</v>
      </c>
      <c r="G2011" s="210">
        <f>G1960*'Usages mobilité'!$BG6*(1+'Usages mobilité'!$BH6)^(G$1952-$D$1952)/1000</f>
        <v>0</v>
      </c>
      <c r="H2011" s="210">
        <f>H1960*'Usages mobilité'!$BG6*(1+'Usages mobilité'!$BH6)^(H$1952-$D$1952)/1000</f>
        <v>0</v>
      </c>
      <c r="I2011" s="210">
        <f>I1960*'Usages mobilité'!$BG6*(1+'Usages mobilité'!$BH6)^(I$1952-$D$1952)/1000</f>
        <v>0</v>
      </c>
      <c r="J2011" s="210">
        <f>J1960*'Usages mobilité'!$BG6*(1+'Usages mobilité'!$BH6)^(J$1952-$D$1952)/1000</f>
        <v>0</v>
      </c>
      <c r="K2011" s="210">
        <f>K1960*'Usages mobilité'!$BG6*(1+'Usages mobilité'!$BH6)^(K$1952-$D$1952)/1000</f>
        <v>0</v>
      </c>
      <c r="L2011" s="210">
        <f>L1960*'Usages mobilité'!$BG6*(1+'Usages mobilité'!$BH6)^(L$1952-$D$1952)/1000</f>
        <v>0</v>
      </c>
      <c r="M2011" s="210">
        <f>M1960*'Usages mobilité'!$BG6*(1+'Usages mobilité'!$BH6)^(M$1952-$D$1952)/1000</f>
        <v>0</v>
      </c>
      <c r="N2011" s="210">
        <f>N1960*'Usages mobilité'!$BG6*(1+'Usages mobilité'!$BH6)^(N$1952-$D$1952)/1000</f>
        <v>0</v>
      </c>
      <c r="O2011" s="210">
        <f>O1960*'Usages mobilité'!$BG6*(1+'Usages mobilité'!$BH6)^(O$1952-$D$1952)/1000</f>
        <v>0</v>
      </c>
      <c r="P2011" s="210">
        <f>P1960*'Usages mobilité'!$BG6*(1+'Usages mobilité'!$BH6)^(P$1952-$D$1952)/1000</f>
        <v>0</v>
      </c>
      <c r="Q2011" s="210">
        <f>Q1960*'Usages mobilité'!$BG6*(1+'Usages mobilité'!$BH6)^(Q$1952-$D$1952)/1000</f>
        <v>0</v>
      </c>
      <c r="R2011" s="210">
        <f>R1960*'Usages mobilité'!$BG6*(1+'Usages mobilité'!$BH6)^(R$1952-$D$1952)/1000</f>
        <v>0</v>
      </c>
    </row>
    <row r="2012" spans="1:18" hidden="1" outlineLevel="2" x14ac:dyDescent="0.35">
      <c r="A2012" s="209" t="str">
        <f>'Usages mobilité'!A7</f>
        <v>Usage mobilité n°4</v>
      </c>
      <c r="B2012" s="209" t="s">
        <v>639</v>
      </c>
      <c r="C2012" s="209"/>
      <c r="D2012" s="210">
        <f>D1961*'Usages mobilité'!$BG7*(1+'Usages mobilité'!$BH7)^(D$1952-$D$1952)/1000</f>
        <v>0</v>
      </c>
      <c r="E2012" s="210">
        <f>E1961*'Usages mobilité'!$BG7*(1+'Usages mobilité'!$BH7)^(E$1952-$D$1952)/1000</f>
        <v>0</v>
      </c>
      <c r="F2012" s="210">
        <f>F1961*'Usages mobilité'!$BG7*(1+'Usages mobilité'!$BH7)^(F$1952-$D$1952)/1000</f>
        <v>0</v>
      </c>
      <c r="G2012" s="210">
        <f>G1961*'Usages mobilité'!$BG7*(1+'Usages mobilité'!$BH7)^(G$1952-$D$1952)/1000</f>
        <v>0</v>
      </c>
      <c r="H2012" s="210">
        <f>H1961*'Usages mobilité'!$BG7*(1+'Usages mobilité'!$BH7)^(H$1952-$D$1952)/1000</f>
        <v>0</v>
      </c>
      <c r="I2012" s="210">
        <f>I1961*'Usages mobilité'!$BG7*(1+'Usages mobilité'!$BH7)^(I$1952-$D$1952)/1000</f>
        <v>0</v>
      </c>
      <c r="J2012" s="210">
        <f>J1961*'Usages mobilité'!$BG7*(1+'Usages mobilité'!$BH7)^(J$1952-$D$1952)/1000</f>
        <v>0</v>
      </c>
      <c r="K2012" s="210">
        <f>K1961*'Usages mobilité'!$BG7*(1+'Usages mobilité'!$BH7)^(K$1952-$D$1952)/1000</f>
        <v>0</v>
      </c>
      <c r="L2012" s="210">
        <f>L1961*'Usages mobilité'!$BG7*(1+'Usages mobilité'!$BH7)^(L$1952-$D$1952)/1000</f>
        <v>0</v>
      </c>
      <c r="M2012" s="210">
        <f>M1961*'Usages mobilité'!$BG7*(1+'Usages mobilité'!$BH7)^(M$1952-$D$1952)/1000</f>
        <v>0</v>
      </c>
      <c r="N2012" s="210">
        <f>N1961*'Usages mobilité'!$BG7*(1+'Usages mobilité'!$BH7)^(N$1952-$D$1952)/1000</f>
        <v>0</v>
      </c>
      <c r="O2012" s="210">
        <f>O1961*'Usages mobilité'!$BG7*(1+'Usages mobilité'!$BH7)^(O$1952-$D$1952)/1000</f>
        <v>0</v>
      </c>
      <c r="P2012" s="210">
        <f>P1961*'Usages mobilité'!$BG7*(1+'Usages mobilité'!$BH7)^(P$1952-$D$1952)/1000</f>
        <v>0</v>
      </c>
      <c r="Q2012" s="210">
        <f>Q1961*'Usages mobilité'!$BG7*(1+'Usages mobilité'!$BH7)^(Q$1952-$D$1952)/1000</f>
        <v>0</v>
      </c>
      <c r="R2012" s="210">
        <f>R1961*'Usages mobilité'!$BG7*(1+'Usages mobilité'!$BH7)^(R$1952-$D$1952)/1000</f>
        <v>0</v>
      </c>
    </row>
    <row r="2013" spans="1:18" hidden="1" outlineLevel="2" x14ac:dyDescent="0.35">
      <c r="A2013" s="209" t="str">
        <f>'Usages mobilité'!A8</f>
        <v>Usage mobilité n°5</v>
      </c>
      <c r="B2013" s="209" t="s">
        <v>639</v>
      </c>
      <c r="C2013" s="209"/>
      <c r="D2013" s="210">
        <f>D1962*'Usages mobilité'!$BG8*(1+'Usages mobilité'!$BH8)^(D$1952-$D$1952)/1000</f>
        <v>0</v>
      </c>
      <c r="E2013" s="210">
        <f>E1962*'Usages mobilité'!$BG8*(1+'Usages mobilité'!$BH8)^(E$1952-$D$1952)/1000</f>
        <v>0</v>
      </c>
      <c r="F2013" s="210">
        <f>F1962*'Usages mobilité'!$BG8*(1+'Usages mobilité'!$BH8)^(F$1952-$D$1952)/1000</f>
        <v>0</v>
      </c>
      <c r="G2013" s="210">
        <f>G1962*'Usages mobilité'!$BG8*(1+'Usages mobilité'!$BH8)^(G$1952-$D$1952)/1000</f>
        <v>0</v>
      </c>
      <c r="H2013" s="210">
        <f>H1962*'Usages mobilité'!$BG8*(1+'Usages mobilité'!$BH8)^(H$1952-$D$1952)/1000</f>
        <v>0</v>
      </c>
      <c r="I2013" s="210">
        <f>I1962*'Usages mobilité'!$BG8*(1+'Usages mobilité'!$BH8)^(I$1952-$D$1952)/1000</f>
        <v>0</v>
      </c>
      <c r="J2013" s="210">
        <f>J1962*'Usages mobilité'!$BG8*(1+'Usages mobilité'!$BH8)^(J$1952-$D$1952)/1000</f>
        <v>0</v>
      </c>
      <c r="K2013" s="210">
        <f>K1962*'Usages mobilité'!$BG8*(1+'Usages mobilité'!$BH8)^(K$1952-$D$1952)/1000</f>
        <v>0</v>
      </c>
      <c r="L2013" s="210">
        <f>L1962*'Usages mobilité'!$BG8*(1+'Usages mobilité'!$BH8)^(L$1952-$D$1952)/1000</f>
        <v>0</v>
      </c>
      <c r="M2013" s="210">
        <f>M1962*'Usages mobilité'!$BG8*(1+'Usages mobilité'!$BH8)^(M$1952-$D$1952)/1000</f>
        <v>0</v>
      </c>
      <c r="N2013" s="210">
        <f>N1962*'Usages mobilité'!$BG8*(1+'Usages mobilité'!$BH8)^(N$1952-$D$1952)/1000</f>
        <v>0</v>
      </c>
      <c r="O2013" s="210">
        <f>O1962*'Usages mobilité'!$BG8*(1+'Usages mobilité'!$BH8)^(O$1952-$D$1952)/1000</f>
        <v>0</v>
      </c>
      <c r="P2013" s="210">
        <f>P1962*'Usages mobilité'!$BG8*(1+'Usages mobilité'!$BH8)^(P$1952-$D$1952)/1000</f>
        <v>0</v>
      </c>
      <c r="Q2013" s="210">
        <f>Q1962*'Usages mobilité'!$BG8*(1+'Usages mobilité'!$BH8)^(Q$1952-$D$1952)/1000</f>
        <v>0</v>
      </c>
      <c r="R2013" s="210">
        <f>R1962*'Usages mobilité'!$BG8*(1+'Usages mobilité'!$BH8)^(R$1952-$D$1952)/1000</f>
        <v>0</v>
      </c>
    </row>
    <row r="2014" spans="1:18" hidden="1" outlineLevel="2" x14ac:dyDescent="0.35">
      <c r="A2014" s="209" t="str">
        <f>'Usages mobilité'!A9</f>
        <v>Usage mobilité n°6</v>
      </c>
      <c r="B2014" s="209" t="s">
        <v>639</v>
      </c>
      <c r="C2014" s="209"/>
      <c r="D2014" s="210">
        <f>D1963*'Usages mobilité'!$BG9*(1+'Usages mobilité'!$BH9)^(D$1952-$D$1952)/1000</f>
        <v>0</v>
      </c>
      <c r="E2014" s="210">
        <f>E1963*'Usages mobilité'!$BG9*(1+'Usages mobilité'!$BH9)^(E$1952-$D$1952)/1000</f>
        <v>0</v>
      </c>
      <c r="F2014" s="210">
        <f>F1963*'Usages mobilité'!$BG9*(1+'Usages mobilité'!$BH9)^(F$1952-$D$1952)/1000</f>
        <v>0</v>
      </c>
      <c r="G2014" s="210">
        <f>G1963*'Usages mobilité'!$BG9*(1+'Usages mobilité'!$BH9)^(G$1952-$D$1952)/1000</f>
        <v>0</v>
      </c>
      <c r="H2014" s="210">
        <f>H1963*'Usages mobilité'!$BG9*(1+'Usages mobilité'!$BH9)^(H$1952-$D$1952)/1000</f>
        <v>0</v>
      </c>
      <c r="I2014" s="210">
        <f>I1963*'Usages mobilité'!$BG9*(1+'Usages mobilité'!$BH9)^(I$1952-$D$1952)/1000</f>
        <v>0</v>
      </c>
      <c r="J2014" s="210">
        <f>J1963*'Usages mobilité'!$BG9*(1+'Usages mobilité'!$BH9)^(J$1952-$D$1952)/1000</f>
        <v>0</v>
      </c>
      <c r="K2014" s="210">
        <f>K1963*'Usages mobilité'!$BG9*(1+'Usages mobilité'!$BH9)^(K$1952-$D$1952)/1000</f>
        <v>0</v>
      </c>
      <c r="L2014" s="210">
        <f>L1963*'Usages mobilité'!$BG9*(1+'Usages mobilité'!$BH9)^(L$1952-$D$1952)/1000</f>
        <v>0</v>
      </c>
      <c r="M2014" s="210">
        <f>M1963*'Usages mobilité'!$BG9*(1+'Usages mobilité'!$BH9)^(M$1952-$D$1952)/1000</f>
        <v>0</v>
      </c>
      <c r="N2014" s="210">
        <f>N1963*'Usages mobilité'!$BG9*(1+'Usages mobilité'!$BH9)^(N$1952-$D$1952)/1000</f>
        <v>0</v>
      </c>
      <c r="O2014" s="210">
        <f>O1963*'Usages mobilité'!$BG9*(1+'Usages mobilité'!$BH9)^(O$1952-$D$1952)/1000</f>
        <v>0</v>
      </c>
      <c r="P2014" s="210">
        <f>P1963*'Usages mobilité'!$BG9*(1+'Usages mobilité'!$BH9)^(P$1952-$D$1952)/1000</f>
        <v>0</v>
      </c>
      <c r="Q2014" s="210">
        <f>Q1963*'Usages mobilité'!$BG9*(1+'Usages mobilité'!$BH9)^(Q$1952-$D$1952)/1000</f>
        <v>0</v>
      </c>
      <c r="R2014" s="210">
        <f>R1963*'Usages mobilité'!$BG9*(1+'Usages mobilité'!$BH9)^(R$1952-$D$1952)/1000</f>
        <v>0</v>
      </c>
    </row>
    <row r="2015" spans="1:18" hidden="1" outlineLevel="2" x14ac:dyDescent="0.35">
      <c r="A2015" s="209" t="str">
        <f>'Usages mobilité'!A10</f>
        <v>Usage mobilité n°7</v>
      </c>
      <c r="B2015" s="209" t="s">
        <v>639</v>
      </c>
      <c r="C2015" s="209"/>
      <c r="D2015" s="210">
        <f>D1964*'Usages mobilité'!$BG10*(1+'Usages mobilité'!$BH10)^(D$1952-$D$1952)/1000</f>
        <v>0</v>
      </c>
      <c r="E2015" s="210">
        <f>E1964*'Usages mobilité'!$BG10*(1+'Usages mobilité'!$BH10)^(E$1952-$D$1952)/1000</f>
        <v>0</v>
      </c>
      <c r="F2015" s="210">
        <f>F1964*'Usages mobilité'!$BG10*(1+'Usages mobilité'!$BH10)^(F$1952-$D$1952)/1000</f>
        <v>0</v>
      </c>
      <c r="G2015" s="210">
        <f>G1964*'Usages mobilité'!$BG10*(1+'Usages mobilité'!$BH10)^(G$1952-$D$1952)/1000</f>
        <v>0</v>
      </c>
      <c r="H2015" s="210">
        <f>H1964*'Usages mobilité'!$BG10*(1+'Usages mobilité'!$BH10)^(H$1952-$D$1952)/1000</f>
        <v>0</v>
      </c>
      <c r="I2015" s="210">
        <f>I1964*'Usages mobilité'!$BG10*(1+'Usages mobilité'!$BH10)^(I$1952-$D$1952)/1000</f>
        <v>0</v>
      </c>
      <c r="J2015" s="210">
        <f>J1964*'Usages mobilité'!$BG10*(1+'Usages mobilité'!$BH10)^(J$1952-$D$1952)/1000</f>
        <v>0</v>
      </c>
      <c r="K2015" s="210">
        <f>K1964*'Usages mobilité'!$BG10*(1+'Usages mobilité'!$BH10)^(K$1952-$D$1952)/1000</f>
        <v>0</v>
      </c>
      <c r="L2015" s="210">
        <f>L1964*'Usages mobilité'!$BG10*(1+'Usages mobilité'!$BH10)^(L$1952-$D$1952)/1000</f>
        <v>0</v>
      </c>
      <c r="M2015" s="210">
        <f>M1964*'Usages mobilité'!$BG10*(1+'Usages mobilité'!$BH10)^(M$1952-$D$1952)/1000</f>
        <v>0</v>
      </c>
      <c r="N2015" s="210">
        <f>N1964*'Usages mobilité'!$BG10*(1+'Usages mobilité'!$BH10)^(N$1952-$D$1952)/1000</f>
        <v>0</v>
      </c>
      <c r="O2015" s="210">
        <f>O1964*'Usages mobilité'!$BG10*(1+'Usages mobilité'!$BH10)^(O$1952-$D$1952)/1000</f>
        <v>0</v>
      </c>
      <c r="P2015" s="210">
        <f>P1964*'Usages mobilité'!$BG10*(1+'Usages mobilité'!$BH10)^(P$1952-$D$1952)/1000</f>
        <v>0</v>
      </c>
      <c r="Q2015" s="210">
        <f>Q1964*'Usages mobilité'!$BG10*(1+'Usages mobilité'!$BH10)^(Q$1952-$D$1952)/1000</f>
        <v>0</v>
      </c>
      <c r="R2015" s="210">
        <f>R1964*'Usages mobilité'!$BG10*(1+'Usages mobilité'!$BH10)^(R$1952-$D$1952)/1000</f>
        <v>0</v>
      </c>
    </row>
    <row r="2016" spans="1:18" hidden="1" outlineLevel="2" x14ac:dyDescent="0.35">
      <c r="A2016" s="209" t="str">
        <f>'Usages mobilité'!A11</f>
        <v>Usage mobilité n°8</v>
      </c>
      <c r="B2016" s="209" t="s">
        <v>639</v>
      </c>
      <c r="C2016" s="209"/>
      <c r="D2016" s="210">
        <f>D1965*'Usages mobilité'!$BG11*(1+'Usages mobilité'!$BH11)^(D$1952-$D$1952)/1000</f>
        <v>0</v>
      </c>
      <c r="E2016" s="210">
        <f>E1965*'Usages mobilité'!$BG11*(1+'Usages mobilité'!$BH11)^(E$1952-$D$1952)/1000</f>
        <v>0</v>
      </c>
      <c r="F2016" s="210">
        <f>F1965*'Usages mobilité'!$BG11*(1+'Usages mobilité'!$BH11)^(F$1952-$D$1952)/1000</f>
        <v>0</v>
      </c>
      <c r="G2016" s="210">
        <f>G1965*'Usages mobilité'!$BG11*(1+'Usages mobilité'!$BH11)^(G$1952-$D$1952)/1000</f>
        <v>0</v>
      </c>
      <c r="H2016" s="210">
        <f>H1965*'Usages mobilité'!$BG11*(1+'Usages mobilité'!$BH11)^(H$1952-$D$1952)/1000</f>
        <v>0</v>
      </c>
      <c r="I2016" s="210">
        <f>I1965*'Usages mobilité'!$BG11*(1+'Usages mobilité'!$BH11)^(I$1952-$D$1952)/1000</f>
        <v>0</v>
      </c>
      <c r="J2016" s="210">
        <f>J1965*'Usages mobilité'!$BG11*(1+'Usages mobilité'!$BH11)^(J$1952-$D$1952)/1000</f>
        <v>0</v>
      </c>
      <c r="K2016" s="210">
        <f>K1965*'Usages mobilité'!$BG11*(1+'Usages mobilité'!$BH11)^(K$1952-$D$1952)/1000</f>
        <v>0</v>
      </c>
      <c r="L2016" s="210">
        <f>L1965*'Usages mobilité'!$BG11*(1+'Usages mobilité'!$BH11)^(L$1952-$D$1952)/1000</f>
        <v>0</v>
      </c>
      <c r="M2016" s="210">
        <f>M1965*'Usages mobilité'!$BG11*(1+'Usages mobilité'!$BH11)^(M$1952-$D$1952)/1000</f>
        <v>0</v>
      </c>
      <c r="N2016" s="210">
        <f>N1965*'Usages mobilité'!$BG11*(1+'Usages mobilité'!$BH11)^(N$1952-$D$1952)/1000</f>
        <v>0</v>
      </c>
      <c r="O2016" s="210">
        <f>O1965*'Usages mobilité'!$BG11*(1+'Usages mobilité'!$BH11)^(O$1952-$D$1952)/1000</f>
        <v>0</v>
      </c>
      <c r="P2016" s="210">
        <f>P1965*'Usages mobilité'!$BG11*(1+'Usages mobilité'!$BH11)^(P$1952-$D$1952)/1000</f>
        <v>0</v>
      </c>
      <c r="Q2016" s="210">
        <f>Q1965*'Usages mobilité'!$BG11*(1+'Usages mobilité'!$BH11)^(Q$1952-$D$1952)/1000</f>
        <v>0</v>
      </c>
      <c r="R2016" s="210">
        <f>R1965*'Usages mobilité'!$BG11*(1+'Usages mobilité'!$BH11)^(R$1952-$D$1952)/1000</f>
        <v>0</v>
      </c>
    </row>
    <row r="2017" spans="1:18" hidden="1" outlineLevel="2" x14ac:dyDescent="0.35">
      <c r="A2017" s="209" t="str">
        <f>'Usages mobilité'!A12</f>
        <v>Usage mobilité n°9</v>
      </c>
      <c r="B2017" s="209" t="s">
        <v>639</v>
      </c>
      <c r="C2017" s="209"/>
      <c r="D2017" s="210">
        <f>D1966*'Usages mobilité'!$BG12*(1+'Usages mobilité'!$BH12)^(D$1952-$D$1952)/1000</f>
        <v>0</v>
      </c>
      <c r="E2017" s="210">
        <f>E1966*'Usages mobilité'!$BG12*(1+'Usages mobilité'!$BH12)^(E$1952-$D$1952)/1000</f>
        <v>0</v>
      </c>
      <c r="F2017" s="210">
        <f>F1966*'Usages mobilité'!$BG12*(1+'Usages mobilité'!$BH12)^(F$1952-$D$1952)/1000</f>
        <v>0</v>
      </c>
      <c r="G2017" s="210">
        <f>G1966*'Usages mobilité'!$BG12*(1+'Usages mobilité'!$BH12)^(G$1952-$D$1952)/1000</f>
        <v>0</v>
      </c>
      <c r="H2017" s="210">
        <f>H1966*'Usages mobilité'!$BG12*(1+'Usages mobilité'!$BH12)^(H$1952-$D$1952)/1000</f>
        <v>0</v>
      </c>
      <c r="I2017" s="210">
        <f>I1966*'Usages mobilité'!$BG12*(1+'Usages mobilité'!$BH12)^(I$1952-$D$1952)/1000</f>
        <v>0</v>
      </c>
      <c r="J2017" s="210">
        <f>J1966*'Usages mobilité'!$BG12*(1+'Usages mobilité'!$BH12)^(J$1952-$D$1952)/1000</f>
        <v>0</v>
      </c>
      <c r="K2017" s="210">
        <f>K1966*'Usages mobilité'!$BG12*(1+'Usages mobilité'!$BH12)^(K$1952-$D$1952)/1000</f>
        <v>0</v>
      </c>
      <c r="L2017" s="210">
        <f>L1966*'Usages mobilité'!$BG12*(1+'Usages mobilité'!$BH12)^(L$1952-$D$1952)/1000</f>
        <v>0</v>
      </c>
      <c r="M2017" s="210">
        <f>M1966*'Usages mobilité'!$BG12*(1+'Usages mobilité'!$BH12)^(M$1952-$D$1952)/1000</f>
        <v>0</v>
      </c>
      <c r="N2017" s="210">
        <f>N1966*'Usages mobilité'!$BG12*(1+'Usages mobilité'!$BH12)^(N$1952-$D$1952)/1000</f>
        <v>0</v>
      </c>
      <c r="O2017" s="210">
        <f>O1966*'Usages mobilité'!$BG12*(1+'Usages mobilité'!$BH12)^(O$1952-$D$1952)/1000</f>
        <v>0</v>
      </c>
      <c r="P2017" s="210">
        <f>P1966*'Usages mobilité'!$BG12*(1+'Usages mobilité'!$BH12)^(P$1952-$D$1952)/1000</f>
        <v>0</v>
      </c>
      <c r="Q2017" s="210">
        <f>Q1966*'Usages mobilité'!$BG12*(1+'Usages mobilité'!$BH12)^(Q$1952-$D$1952)/1000</f>
        <v>0</v>
      </c>
      <c r="R2017" s="210">
        <f>R1966*'Usages mobilité'!$BG12*(1+'Usages mobilité'!$BH12)^(R$1952-$D$1952)/1000</f>
        <v>0</v>
      </c>
    </row>
    <row r="2018" spans="1:18" hidden="1" outlineLevel="2" x14ac:dyDescent="0.35">
      <c r="A2018" s="209" t="str">
        <f>'Usages mobilité'!A13</f>
        <v>Usage mobilité n°10</v>
      </c>
      <c r="B2018" s="209" t="s">
        <v>639</v>
      </c>
      <c r="C2018" s="209"/>
      <c r="D2018" s="210">
        <f>D1967*'Usages mobilité'!$BG13*(1+'Usages mobilité'!$BH13)^(D$1952-$D$1952)/1000</f>
        <v>0</v>
      </c>
      <c r="E2018" s="210">
        <f>E1967*'Usages mobilité'!$BG13*(1+'Usages mobilité'!$BH13)^(E$1952-$D$1952)/1000</f>
        <v>0</v>
      </c>
      <c r="F2018" s="210">
        <f>F1967*'Usages mobilité'!$BG13*(1+'Usages mobilité'!$BH13)^(F$1952-$D$1952)/1000</f>
        <v>0</v>
      </c>
      <c r="G2018" s="210">
        <f>G1967*'Usages mobilité'!$BG13*(1+'Usages mobilité'!$BH13)^(G$1952-$D$1952)/1000</f>
        <v>0</v>
      </c>
      <c r="H2018" s="210">
        <f>H1967*'Usages mobilité'!$BG13*(1+'Usages mobilité'!$BH13)^(H$1952-$D$1952)/1000</f>
        <v>0</v>
      </c>
      <c r="I2018" s="210">
        <f>I1967*'Usages mobilité'!$BG13*(1+'Usages mobilité'!$BH13)^(I$1952-$D$1952)/1000</f>
        <v>0</v>
      </c>
      <c r="J2018" s="210">
        <f>J1967*'Usages mobilité'!$BG13*(1+'Usages mobilité'!$BH13)^(J$1952-$D$1952)/1000</f>
        <v>0</v>
      </c>
      <c r="K2018" s="210">
        <f>K1967*'Usages mobilité'!$BG13*(1+'Usages mobilité'!$BH13)^(K$1952-$D$1952)/1000</f>
        <v>0</v>
      </c>
      <c r="L2018" s="210">
        <f>L1967*'Usages mobilité'!$BG13*(1+'Usages mobilité'!$BH13)^(L$1952-$D$1952)/1000</f>
        <v>0</v>
      </c>
      <c r="M2018" s="210">
        <f>M1967*'Usages mobilité'!$BG13*(1+'Usages mobilité'!$BH13)^(M$1952-$D$1952)/1000</f>
        <v>0</v>
      </c>
      <c r="N2018" s="210">
        <f>N1967*'Usages mobilité'!$BG13*(1+'Usages mobilité'!$BH13)^(N$1952-$D$1952)/1000</f>
        <v>0</v>
      </c>
      <c r="O2018" s="210">
        <f>O1967*'Usages mobilité'!$BG13*(1+'Usages mobilité'!$BH13)^(O$1952-$D$1952)/1000</f>
        <v>0</v>
      </c>
      <c r="P2018" s="210">
        <f>P1967*'Usages mobilité'!$BG13*(1+'Usages mobilité'!$BH13)^(P$1952-$D$1952)/1000</f>
        <v>0</v>
      </c>
      <c r="Q2018" s="210">
        <f>Q1967*'Usages mobilité'!$BG13*(1+'Usages mobilité'!$BH13)^(Q$1952-$D$1952)/1000</f>
        <v>0</v>
      </c>
      <c r="R2018" s="210">
        <f>R1967*'Usages mobilité'!$BG13*(1+'Usages mobilité'!$BH13)^(R$1952-$D$1952)/1000</f>
        <v>0</v>
      </c>
    </row>
    <row r="2019" spans="1:18" hidden="1" outlineLevel="2" x14ac:dyDescent="0.35">
      <c r="A2019" s="209" t="str">
        <f>'Usages mobilité'!A14</f>
        <v>Usage mobilité n°11</v>
      </c>
      <c r="B2019" s="209" t="s">
        <v>639</v>
      </c>
      <c r="C2019" s="209"/>
      <c r="D2019" s="210">
        <f>D1968*'Usages mobilité'!$BG14*(1+'Usages mobilité'!$BH14)^(D$1952-$D$1952)/1000</f>
        <v>0</v>
      </c>
      <c r="E2019" s="210">
        <f>E1968*'Usages mobilité'!$BG14*(1+'Usages mobilité'!$BH14)^(E$1952-$D$1952)/1000</f>
        <v>0</v>
      </c>
      <c r="F2019" s="210">
        <f>F1968*'Usages mobilité'!$BG14*(1+'Usages mobilité'!$BH14)^(F$1952-$D$1952)/1000</f>
        <v>0</v>
      </c>
      <c r="G2019" s="210">
        <f>G1968*'Usages mobilité'!$BG14*(1+'Usages mobilité'!$BH14)^(G$1952-$D$1952)/1000</f>
        <v>0</v>
      </c>
      <c r="H2019" s="210">
        <f>H1968*'Usages mobilité'!$BG14*(1+'Usages mobilité'!$BH14)^(H$1952-$D$1952)/1000</f>
        <v>0</v>
      </c>
      <c r="I2019" s="210">
        <f>I1968*'Usages mobilité'!$BG14*(1+'Usages mobilité'!$BH14)^(I$1952-$D$1952)/1000</f>
        <v>0</v>
      </c>
      <c r="J2019" s="210">
        <f>J1968*'Usages mobilité'!$BG14*(1+'Usages mobilité'!$BH14)^(J$1952-$D$1952)/1000</f>
        <v>0</v>
      </c>
      <c r="K2019" s="210">
        <f>K1968*'Usages mobilité'!$BG14*(1+'Usages mobilité'!$BH14)^(K$1952-$D$1952)/1000</f>
        <v>0</v>
      </c>
      <c r="L2019" s="210">
        <f>L1968*'Usages mobilité'!$BG14*(1+'Usages mobilité'!$BH14)^(L$1952-$D$1952)/1000</f>
        <v>0</v>
      </c>
      <c r="M2019" s="210">
        <f>M1968*'Usages mobilité'!$BG14*(1+'Usages mobilité'!$BH14)^(M$1952-$D$1952)/1000</f>
        <v>0</v>
      </c>
      <c r="N2019" s="210">
        <f>N1968*'Usages mobilité'!$BG14*(1+'Usages mobilité'!$BH14)^(N$1952-$D$1952)/1000</f>
        <v>0</v>
      </c>
      <c r="O2019" s="210">
        <f>O1968*'Usages mobilité'!$BG14*(1+'Usages mobilité'!$BH14)^(O$1952-$D$1952)/1000</f>
        <v>0</v>
      </c>
      <c r="P2019" s="210">
        <f>P1968*'Usages mobilité'!$BG14*(1+'Usages mobilité'!$BH14)^(P$1952-$D$1952)/1000</f>
        <v>0</v>
      </c>
      <c r="Q2019" s="210">
        <f>Q1968*'Usages mobilité'!$BG14*(1+'Usages mobilité'!$BH14)^(Q$1952-$D$1952)/1000</f>
        <v>0</v>
      </c>
      <c r="R2019" s="210">
        <f>R1968*'Usages mobilité'!$BG14*(1+'Usages mobilité'!$BH14)^(R$1952-$D$1952)/1000</f>
        <v>0</v>
      </c>
    </row>
    <row r="2020" spans="1:18" hidden="1" outlineLevel="2" x14ac:dyDescent="0.35">
      <c r="A2020" s="209" t="str">
        <f>'Usages mobilité'!A15</f>
        <v>Usage mobilité n°12</v>
      </c>
      <c r="B2020" s="209" t="s">
        <v>639</v>
      </c>
      <c r="C2020" s="209"/>
      <c r="D2020" s="210">
        <f>D1969*'Usages mobilité'!$BG15*(1+'Usages mobilité'!$BH15)^(D$1952-$D$1952)/1000</f>
        <v>0</v>
      </c>
      <c r="E2020" s="210">
        <f>E1969*'Usages mobilité'!$BG15*(1+'Usages mobilité'!$BH15)^(E$1952-$D$1952)/1000</f>
        <v>0</v>
      </c>
      <c r="F2020" s="210">
        <f>F1969*'Usages mobilité'!$BG15*(1+'Usages mobilité'!$BH15)^(F$1952-$D$1952)/1000</f>
        <v>0</v>
      </c>
      <c r="G2020" s="210">
        <f>G1969*'Usages mobilité'!$BG15*(1+'Usages mobilité'!$BH15)^(G$1952-$D$1952)/1000</f>
        <v>0</v>
      </c>
      <c r="H2020" s="210">
        <f>H1969*'Usages mobilité'!$BG15*(1+'Usages mobilité'!$BH15)^(H$1952-$D$1952)/1000</f>
        <v>0</v>
      </c>
      <c r="I2020" s="210">
        <f>I1969*'Usages mobilité'!$BG15*(1+'Usages mobilité'!$BH15)^(I$1952-$D$1952)/1000</f>
        <v>0</v>
      </c>
      <c r="J2020" s="210">
        <f>J1969*'Usages mobilité'!$BG15*(1+'Usages mobilité'!$BH15)^(J$1952-$D$1952)/1000</f>
        <v>0</v>
      </c>
      <c r="K2020" s="210">
        <f>K1969*'Usages mobilité'!$BG15*(1+'Usages mobilité'!$BH15)^(K$1952-$D$1952)/1000</f>
        <v>0</v>
      </c>
      <c r="L2020" s="210">
        <f>L1969*'Usages mobilité'!$BG15*(1+'Usages mobilité'!$BH15)^(L$1952-$D$1952)/1000</f>
        <v>0</v>
      </c>
      <c r="M2020" s="210">
        <f>M1969*'Usages mobilité'!$BG15*(1+'Usages mobilité'!$BH15)^(M$1952-$D$1952)/1000</f>
        <v>0</v>
      </c>
      <c r="N2020" s="210">
        <f>N1969*'Usages mobilité'!$BG15*(1+'Usages mobilité'!$BH15)^(N$1952-$D$1952)/1000</f>
        <v>0</v>
      </c>
      <c r="O2020" s="210">
        <f>O1969*'Usages mobilité'!$BG15*(1+'Usages mobilité'!$BH15)^(O$1952-$D$1952)/1000</f>
        <v>0</v>
      </c>
      <c r="P2020" s="210">
        <f>P1969*'Usages mobilité'!$BG15*(1+'Usages mobilité'!$BH15)^(P$1952-$D$1952)/1000</f>
        <v>0</v>
      </c>
      <c r="Q2020" s="210">
        <f>Q1969*'Usages mobilité'!$BG15*(1+'Usages mobilité'!$BH15)^(Q$1952-$D$1952)/1000</f>
        <v>0</v>
      </c>
      <c r="R2020" s="210">
        <f>R1969*'Usages mobilité'!$BG15*(1+'Usages mobilité'!$BH15)^(R$1952-$D$1952)/1000</f>
        <v>0</v>
      </c>
    </row>
    <row r="2021" spans="1:18" hidden="1" outlineLevel="2" x14ac:dyDescent="0.35">
      <c r="A2021" s="209" t="str">
        <f>'Usages mobilité'!A16</f>
        <v>Usage mobilité n°13</v>
      </c>
      <c r="B2021" s="209" t="s">
        <v>639</v>
      </c>
      <c r="C2021" s="209"/>
      <c r="D2021" s="210">
        <f>D1970*'Usages mobilité'!$BG16*(1+'Usages mobilité'!$BH16)^(D$1952-$D$1952)/1000</f>
        <v>0</v>
      </c>
      <c r="E2021" s="210">
        <f>E1970*'Usages mobilité'!$BG16*(1+'Usages mobilité'!$BH16)^(E$1952-$D$1952)/1000</f>
        <v>0</v>
      </c>
      <c r="F2021" s="210">
        <f>F1970*'Usages mobilité'!$BG16*(1+'Usages mobilité'!$BH16)^(F$1952-$D$1952)/1000</f>
        <v>0</v>
      </c>
      <c r="G2021" s="210">
        <f>G1970*'Usages mobilité'!$BG16*(1+'Usages mobilité'!$BH16)^(G$1952-$D$1952)/1000</f>
        <v>0</v>
      </c>
      <c r="H2021" s="210">
        <f>H1970*'Usages mobilité'!$BG16*(1+'Usages mobilité'!$BH16)^(H$1952-$D$1952)/1000</f>
        <v>0</v>
      </c>
      <c r="I2021" s="210">
        <f>I1970*'Usages mobilité'!$BG16*(1+'Usages mobilité'!$BH16)^(I$1952-$D$1952)/1000</f>
        <v>0</v>
      </c>
      <c r="J2021" s="210">
        <f>J1970*'Usages mobilité'!$BG16*(1+'Usages mobilité'!$BH16)^(J$1952-$D$1952)/1000</f>
        <v>0</v>
      </c>
      <c r="K2021" s="210">
        <f>K1970*'Usages mobilité'!$BG16*(1+'Usages mobilité'!$BH16)^(K$1952-$D$1952)/1000</f>
        <v>0</v>
      </c>
      <c r="L2021" s="210">
        <f>L1970*'Usages mobilité'!$BG16*(1+'Usages mobilité'!$BH16)^(L$1952-$D$1952)/1000</f>
        <v>0</v>
      </c>
      <c r="M2021" s="210">
        <f>M1970*'Usages mobilité'!$BG16*(1+'Usages mobilité'!$BH16)^(M$1952-$D$1952)/1000</f>
        <v>0</v>
      </c>
      <c r="N2021" s="210">
        <f>N1970*'Usages mobilité'!$BG16*(1+'Usages mobilité'!$BH16)^(N$1952-$D$1952)/1000</f>
        <v>0</v>
      </c>
      <c r="O2021" s="210">
        <f>O1970*'Usages mobilité'!$BG16*(1+'Usages mobilité'!$BH16)^(O$1952-$D$1952)/1000</f>
        <v>0</v>
      </c>
      <c r="P2021" s="210">
        <f>P1970*'Usages mobilité'!$BG16*(1+'Usages mobilité'!$BH16)^(P$1952-$D$1952)/1000</f>
        <v>0</v>
      </c>
      <c r="Q2021" s="210">
        <f>Q1970*'Usages mobilité'!$BG16*(1+'Usages mobilité'!$BH16)^(Q$1952-$D$1952)/1000</f>
        <v>0</v>
      </c>
      <c r="R2021" s="210">
        <f>R1970*'Usages mobilité'!$BG16*(1+'Usages mobilité'!$BH16)^(R$1952-$D$1952)/1000</f>
        <v>0</v>
      </c>
    </row>
    <row r="2022" spans="1:18" hidden="1" outlineLevel="2" x14ac:dyDescent="0.35">
      <c r="A2022" s="209" t="str">
        <f>'Usages mobilité'!A17</f>
        <v>Usage mobilité n°14</v>
      </c>
      <c r="B2022" s="209" t="s">
        <v>639</v>
      </c>
      <c r="C2022" s="209"/>
      <c r="D2022" s="210">
        <f>D1971*'Usages mobilité'!$BG17*(1+'Usages mobilité'!$BH17)^(D$1952-$D$1952)/1000</f>
        <v>0</v>
      </c>
      <c r="E2022" s="210">
        <f>E1971*'Usages mobilité'!$BG17*(1+'Usages mobilité'!$BH17)^(E$1952-$D$1952)/1000</f>
        <v>0</v>
      </c>
      <c r="F2022" s="210">
        <f>F1971*'Usages mobilité'!$BG17*(1+'Usages mobilité'!$BH17)^(F$1952-$D$1952)/1000</f>
        <v>0</v>
      </c>
      <c r="G2022" s="210">
        <f>G1971*'Usages mobilité'!$BG17*(1+'Usages mobilité'!$BH17)^(G$1952-$D$1952)/1000</f>
        <v>0</v>
      </c>
      <c r="H2022" s="210">
        <f>H1971*'Usages mobilité'!$BG17*(1+'Usages mobilité'!$BH17)^(H$1952-$D$1952)/1000</f>
        <v>0</v>
      </c>
      <c r="I2022" s="210">
        <f>I1971*'Usages mobilité'!$BG17*(1+'Usages mobilité'!$BH17)^(I$1952-$D$1952)/1000</f>
        <v>0</v>
      </c>
      <c r="J2022" s="210">
        <f>J1971*'Usages mobilité'!$BG17*(1+'Usages mobilité'!$BH17)^(J$1952-$D$1952)/1000</f>
        <v>0</v>
      </c>
      <c r="K2022" s="210">
        <f>K1971*'Usages mobilité'!$BG17*(1+'Usages mobilité'!$BH17)^(K$1952-$D$1952)/1000</f>
        <v>0</v>
      </c>
      <c r="L2022" s="210">
        <f>L1971*'Usages mobilité'!$BG17*(1+'Usages mobilité'!$BH17)^(L$1952-$D$1952)/1000</f>
        <v>0</v>
      </c>
      <c r="M2022" s="210">
        <f>M1971*'Usages mobilité'!$BG17*(1+'Usages mobilité'!$BH17)^(M$1952-$D$1952)/1000</f>
        <v>0</v>
      </c>
      <c r="N2022" s="210">
        <f>N1971*'Usages mobilité'!$BG17*(1+'Usages mobilité'!$BH17)^(N$1952-$D$1952)/1000</f>
        <v>0</v>
      </c>
      <c r="O2022" s="210">
        <f>O1971*'Usages mobilité'!$BG17*(1+'Usages mobilité'!$BH17)^(O$1952-$D$1952)/1000</f>
        <v>0</v>
      </c>
      <c r="P2022" s="210">
        <f>P1971*'Usages mobilité'!$BG17*(1+'Usages mobilité'!$BH17)^(P$1952-$D$1952)/1000</f>
        <v>0</v>
      </c>
      <c r="Q2022" s="210">
        <f>Q1971*'Usages mobilité'!$BG17*(1+'Usages mobilité'!$BH17)^(Q$1952-$D$1952)/1000</f>
        <v>0</v>
      </c>
      <c r="R2022" s="210">
        <f>R1971*'Usages mobilité'!$BG17*(1+'Usages mobilité'!$BH17)^(R$1952-$D$1952)/1000</f>
        <v>0</v>
      </c>
    </row>
    <row r="2023" spans="1:18" hidden="1" outlineLevel="2" x14ac:dyDescent="0.35">
      <c r="A2023" s="209" t="str">
        <f>'Usages mobilité'!A18</f>
        <v>Usage mobilité n°15</v>
      </c>
      <c r="B2023" s="209" t="s">
        <v>639</v>
      </c>
      <c r="C2023" s="209"/>
      <c r="D2023" s="210">
        <f>D1972*'Usages mobilité'!$BG18*(1+'Usages mobilité'!$BH18)^(D$1952-$D$1952)/1000</f>
        <v>0</v>
      </c>
      <c r="E2023" s="210">
        <f>E1972*'Usages mobilité'!$BG18*(1+'Usages mobilité'!$BH18)^(E$1952-$D$1952)/1000</f>
        <v>0</v>
      </c>
      <c r="F2023" s="210">
        <f>F1972*'Usages mobilité'!$BG18*(1+'Usages mobilité'!$BH18)^(F$1952-$D$1952)/1000</f>
        <v>0</v>
      </c>
      <c r="G2023" s="210">
        <f>G1972*'Usages mobilité'!$BG18*(1+'Usages mobilité'!$BH18)^(G$1952-$D$1952)/1000</f>
        <v>0</v>
      </c>
      <c r="H2023" s="210">
        <f>H1972*'Usages mobilité'!$BG18*(1+'Usages mobilité'!$BH18)^(H$1952-$D$1952)/1000</f>
        <v>0</v>
      </c>
      <c r="I2023" s="210">
        <f>I1972*'Usages mobilité'!$BG18*(1+'Usages mobilité'!$BH18)^(I$1952-$D$1952)/1000</f>
        <v>0</v>
      </c>
      <c r="J2023" s="210">
        <f>J1972*'Usages mobilité'!$BG18*(1+'Usages mobilité'!$BH18)^(J$1952-$D$1952)/1000</f>
        <v>0</v>
      </c>
      <c r="K2023" s="210">
        <f>K1972*'Usages mobilité'!$BG18*(1+'Usages mobilité'!$BH18)^(K$1952-$D$1952)/1000</f>
        <v>0</v>
      </c>
      <c r="L2023" s="210">
        <f>L1972*'Usages mobilité'!$BG18*(1+'Usages mobilité'!$BH18)^(L$1952-$D$1952)/1000</f>
        <v>0</v>
      </c>
      <c r="M2023" s="210">
        <f>M1972*'Usages mobilité'!$BG18*(1+'Usages mobilité'!$BH18)^(M$1952-$D$1952)/1000</f>
        <v>0</v>
      </c>
      <c r="N2023" s="210">
        <f>N1972*'Usages mobilité'!$BG18*(1+'Usages mobilité'!$BH18)^(N$1952-$D$1952)/1000</f>
        <v>0</v>
      </c>
      <c r="O2023" s="210">
        <f>O1972*'Usages mobilité'!$BG18*(1+'Usages mobilité'!$BH18)^(O$1952-$D$1952)/1000</f>
        <v>0</v>
      </c>
      <c r="P2023" s="210">
        <f>P1972*'Usages mobilité'!$BG18*(1+'Usages mobilité'!$BH18)^(P$1952-$D$1952)/1000</f>
        <v>0</v>
      </c>
      <c r="Q2023" s="210">
        <f>Q1972*'Usages mobilité'!$BG18*(1+'Usages mobilité'!$BH18)^(Q$1952-$D$1952)/1000</f>
        <v>0</v>
      </c>
      <c r="R2023" s="210">
        <f>R1972*'Usages mobilité'!$BG18*(1+'Usages mobilité'!$BH18)^(R$1952-$D$1952)/1000</f>
        <v>0</v>
      </c>
    </row>
    <row r="2024" spans="1:18" hidden="1" outlineLevel="2" x14ac:dyDescent="0.35">
      <c r="A2024" s="209" t="str">
        <f>'Usages mobilité'!A19</f>
        <v>Usage mobilité n°16</v>
      </c>
      <c r="B2024" s="209" t="s">
        <v>639</v>
      </c>
      <c r="C2024" s="209"/>
      <c r="D2024" s="210">
        <f>D1973*'Usages mobilité'!$BG19*(1+'Usages mobilité'!$BH19)^(D$1952-$D$1952)/1000</f>
        <v>0</v>
      </c>
      <c r="E2024" s="210">
        <f>E1973*'Usages mobilité'!$BG19*(1+'Usages mobilité'!$BH19)^(E$1952-$D$1952)/1000</f>
        <v>0</v>
      </c>
      <c r="F2024" s="210">
        <f>F1973*'Usages mobilité'!$BG19*(1+'Usages mobilité'!$BH19)^(F$1952-$D$1952)/1000</f>
        <v>0</v>
      </c>
      <c r="G2024" s="210">
        <f>G1973*'Usages mobilité'!$BG19*(1+'Usages mobilité'!$BH19)^(G$1952-$D$1952)/1000</f>
        <v>0</v>
      </c>
      <c r="H2024" s="210">
        <f>H1973*'Usages mobilité'!$BG19*(1+'Usages mobilité'!$BH19)^(H$1952-$D$1952)/1000</f>
        <v>0</v>
      </c>
      <c r="I2024" s="210">
        <f>I1973*'Usages mobilité'!$BG19*(1+'Usages mobilité'!$BH19)^(I$1952-$D$1952)/1000</f>
        <v>0</v>
      </c>
      <c r="J2024" s="210">
        <f>J1973*'Usages mobilité'!$BG19*(1+'Usages mobilité'!$BH19)^(J$1952-$D$1952)/1000</f>
        <v>0</v>
      </c>
      <c r="K2024" s="210">
        <f>K1973*'Usages mobilité'!$BG19*(1+'Usages mobilité'!$BH19)^(K$1952-$D$1952)/1000</f>
        <v>0</v>
      </c>
      <c r="L2024" s="210">
        <f>L1973*'Usages mobilité'!$BG19*(1+'Usages mobilité'!$BH19)^(L$1952-$D$1952)/1000</f>
        <v>0</v>
      </c>
      <c r="M2024" s="210">
        <f>M1973*'Usages mobilité'!$BG19*(1+'Usages mobilité'!$BH19)^(M$1952-$D$1952)/1000</f>
        <v>0</v>
      </c>
      <c r="N2024" s="210">
        <f>N1973*'Usages mobilité'!$BG19*(1+'Usages mobilité'!$BH19)^(N$1952-$D$1952)/1000</f>
        <v>0</v>
      </c>
      <c r="O2024" s="210">
        <f>O1973*'Usages mobilité'!$BG19*(1+'Usages mobilité'!$BH19)^(O$1952-$D$1952)/1000</f>
        <v>0</v>
      </c>
      <c r="P2024" s="210">
        <f>P1973*'Usages mobilité'!$BG19*(1+'Usages mobilité'!$BH19)^(P$1952-$D$1952)/1000</f>
        <v>0</v>
      </c>
      <c r="Q2024" s="210">
        <f>Q1973*'Usages mobilité'!$BG19*(1+'Usages mobilité'!$BH19)^(Q$1952-$D$1952)/1000</f>
        <v>0</v>
      </c>
      <c r="R2024" s="210">
        <f>R1973*'Usages mobilité'!$BG19*(1+'Usages mobilité'!$BH19)^(R$1952-$D$1952)/1000</f>
        <v>0</v>
      </c>
    </row>
    <row r="2025" spans="1:18" hidden="1" outlineLevel="2" x14ac:dyDescent="0.35">
      <c r="A2025" s="209" t="str">
        <f>'Usages mobilité'!A20</f>
        <v>Usage mobilité n°17</v>
      </c>
      <c r="B2025" s="209" t="s">
        <v>639</v>
      </c>
      <c r="C2025" s="209"/>
      <c r="D2025" s="210">
        <f>D1974*'Usages mobilité'!$BG20*(1+'Usages mobilité'!$BH20)^(D$1952-$D$1952)/1000</f>
        <v>0</v>
      </c>
      <c r="E2025" s="210">
        <f>E1974*'Usages mobilité'!$BG20*(1+'Usages mobilité'!$BH20)^(E$1952-$D$1952)/1000</f>
        <v>0</v>
      </c>
      <c r="F2025" s="210">
        <f>F1974*'Usages mobilité'!$BG20*(1+'Usages mobilité'!$BH20)^(F$1952-$D$1952)/1000</f>
        <v>0</v>
      </c>
      <c r="G2025" s="210">
        <f>G1974*'Usages mobilité'!$BG20*(1+'Usages mobilité'!$BH20)^(G$1952-$D$1952)/1000</f>
        <v>0</v>
      </c>
      <c r="H2025" s="210">
        <f>H1974*'Usages mobilité'!$BG20*(1+'Usages mobilité'!$BH20)^(H$1952-$D$1952)/1000</f>
        <v>0</v>
      </c>
      <c r="I2025" s="210">
        <f>I1974*'Usages mobilité'!$BG20*(1+'Usages mobilité'!$BH20)^(I$1952-$D$1952)/1000</f>
        <v>0</v>
      </c>
      <c r="J2025" s="210">
        <f>J1974*'Usages mobilité'!$BG20*(1+'Usages mobilité'!$BH20)^(J$1952-$D$1952)/1000</f>
        <v>0</v>
      </c>
      <c r="K2025" s="210">
        <f>K1974*'Usages mobilité'!$BG20*(1+'Usages mobilité'!$BH20)^(K$1952-$D$1952)/1000</f>
        <v>0</v>
      </c>
      <c r="L2025" s="210">
        <f>L1974*'Usages mobilité'!$BG20*(1+'Usages mobilité'!$BH20)^(L$1952-$D$1952)/1000</f>
        <v>0</v>
      </c>
      <c r="M2025" s="210">
        <f>M1974*'Usages mobilité'!$BG20*(1+'Usages mobilité'!$BH20)^(M$1952-$D$1952)/1000</f>
        <v>0</v>
      </c>
      <c r="N2025" s="210">
        <f>N1974*'Usages mobilité'!$BG20*(1+'Usages mobilité'!$BH20)^(N$1952-$D$1952)/1000</f>
        <v>0</v>
      </c>
      <c r="O2025" s="210">
        <f>O1974*'Usages mobilité'!$BG20*(1+'Usages mobilité'!$BH20)^(O$1952-$D$1952)/1000</f>
        <v>0</v>
      </c>
      <c r="P2025" s="210">
        <f>P1974*'Usages mobilité'!$BG20*(1+'Usages mobilité'!$BH20)^(P$1952-$D$1952)/1000</f>
        <v>0</v>
      </c>
      <c r="Q2025" s="210">
        <f>Q1974*'Usages mobilité'!$BG20*(1+'Usages mobilité'!$BH20)^(Q$1952-$D$1952)/1000</f>
        <v>0</v>
      </c>
      <c r="R2025" s="210">
        <f>R1974*'Usages mobilité'!$BG20*(1+'Usages mobilité'!$BH20)^(R$1952-$D$1952)/1000</f>
        <v>0</v>
      </c>
    </row>
    <row r="2026" spans="1:18" hidden="1" outlineLevel="2" x14ac:dyDescent="0.35">
      <c r="A2026" s="209" t="str">
        <f>'Usages mobilité'!A21</f>
        <v>Usage mobilité n°18</v>
      </c>
      <c r="B2026" s="209" t="s">
        <v>639</v>
      </c>
      <c r="C2026" s="209"/>
      <c r="D2026" s="210">
        <f>D1975*'Usages mobilité'!$BG21*(1+'Usages mobilité'!$BH21)^(D$1952-$D$1952)/1000</f>
        <v>0</v>
      </c>
      <c r="E2026" s="210">
        <f>E1975*'Usages mobilité'!$BG21*(1+'Usages mobilité'!$BH21)^(E$1952-$D$1952)/1000</f>
        <v>0</v>
      </c>
      <c r="F2026" s="210">
        <f>F1975*'Usages mobilité'!$BG21*(1+'Usages mobilité'!$BH21)^(F$1952-$D$1952)/1000</f>
        <v>0</v>
      </c>
      <c r="G2026" s="210">
        <f>G1975*'Usages mobilité'!$BG21*(1+'Usages mobilité'!$BH21)^(G$1952-$D$1952)/1000</f>
        <v>0</v>
      </c>
      <c r="H2026" s="210">
        <f>H1975*'Usages mobilité'!$BG21*(1+'Usages mobilité'!$BH21)^(H$1952-$D$1952)/1000</f>
        <v>0</v>
      </c>
      <c r="I2026" s="210">
        <f>I1975*'Usages mobilité'!$BG21*(1+'Usages mobilité'!$BH21)^(I$1952-$D$1952)/1000</f>
        <v>0</v>
      </c>
      <c r="J2026" s="210">
        <f>J1975*'Usages mobilité'!$BG21*(1+'Usages mobilité'!$BH21)^(J$1952-$D$1952)/1000</f>
        <v>0</v>
      </c>
      <c r="K2026" s="210">
        <f>K1975*'Usages mobilité'!$BG21*(1+'Usages mobilité'!$BH21)^(K$1952-$D$1952)/1000</f>
        <v>0</v>
      </c>
      <c r="L2026" s="210">
        <f>L1975*'Usages mobilité'!$BG21*(1+'Usages mobilité'!$BH21)^(L$1952-$D$1952)/1000</f>
        <v>0</v>
      </c>
      <c r="M2026" s="210">
        <f>M1975*'Usages mobilité'!$BG21*(1+'Usages mobilité'!$BH21)^(M$1952-$D$1952)/1000</f>
        <v>0</v>
      </c>
      <c r="N2026" s="210">
        <f>N1975*'Usages mobilité'!$BG21*(1+'Usages mobilité'!$BH21)^(N$1952-$D$1952)/1000</f>
        <v>0</v>
      </c>
      <c r="O2026" s="210">
        <f>O1975*'Usages mobilité'!$BG21*(1+'Usages mobilité'!$BH21)^(O$1952-$D$1952)/1000</f>
        <v>0</v>
      </c>
      <c r="P2026" s="210">
        <f>P1975*'Usages mobilité'!$BG21*(1+'Usages mobilité'!$BH21)^(P$1952-$D$1952)/1000</f>
        <v>0</v>
      </c>
      <c r="Q2026" s="210">
        <f>Q1975*'Usages mobilité'!$BG21*(1+'Usages mobilité'!$BH21)^(Q$1952-$D$1952)/1000</f>
        <v>0</v>
      </c>
      <c r="R2026" s="210">
        <f>R1975*'Usages mobilité'!$BG21*(1+'Usages mobilité'!$BH21)^(R$1952-$D$1952)/1000</f>
        <v>0</v>
      </c>
    </row>
    <row r="2027" spans="1:18" hidden="1" outlineLevel="2" x14ac:dyDescent="0.35">
      <c r="A2027" s="209" t="str">
        <f>'Usages mobilité'!A22</f>
        <v>Usage mobilité n°19</v>
      </c>
      <c r="B2027" s="209" t="s">
        <v>639</v>
      </c>
      <c r="C2027" s="209"/>
      <c r="D2027" s="210">
        <f>D1976*'Usages mobilité'!$BG22*(1+'Usages mobilité'!$BH22)^(D$1952-$D$1952)/1000</f>
        <v>0</v>
      </c>
      <c r="E2027" s="210">
        <f>E1976*'Usages mobilité'!$BG22*(1+'Usages mobilité'!$BH22)^(E$1952-$D$1952)/1000</f>
        <v>0</v>
      </c>
      <c r="F2027" s="210">
        <f>F1976*'Usages mobilité'!$BG22*(1+'Usages mobilité'!$BH22)^(F$1952-$D$1952)/1000</f>
        <v>0</v>
      </c>
      <c r="G2027" s="210">
        <f>G1976*'Usages mobilité'!$BG22*(1+'Usages mobilité'!$BH22)^(G$1952-$D$1952)/1000</f>
        <v>0</v>
      </c>
      <c r="H2027" s="210">
        <f>H1976*'Usages mobilité'!$BG22*(1+'Usages mobilité'!$BH22)^(H$1952-$D$1952)/1000</f>
        <v>0</v>
      </c>
      <c r="I2027" s="210">
        <f>I1976*'Usages mobilité'!$BG22*(1+'Usages mobilité'!$BH22)^(I$1952-$D$1952)/1000</f>
        <v>0</v>
      </c>
      <c r="J2027" s="210">
        <f>J1976*'Usages mobilité'!$BG22*(1+'Usages mobilité'!$BH22)^(J$1952-$D$1952)/1000</f>
        <v>0</v>
      </c>
      <c r="K2027" s="210">
        <f>K1976*'Usages mobilité'!$BG22*(1+'Usages mobilité'!$BH22)^(K$1952-$D$1952)/1000</f>
        <v>0</v>
      </c>
      <c r="L2027" s="210">
        <f>L1976*'Usages mobilité'!$BG22*(1+'Usages mobilité'!$BH22)^(L$1952-$D$1952)/1000</f>
        <v>0</v>
      </c>
      <c r="M2027" s="210">
        <f>M1976*'Usages mobilité'!$BG22*(1+'Usages mobilité'!$BH22)^(M$1952-$D$1952)/1000</f>
        <v>0</v>
      </c>
      <c r="N2027" s="210">
        <f>N1976*'Usages mobilité'!$BG22*(1+'Usages mobilité'!$BH22)^(N$1952-$D$1952)/1000</f>
        <v>0</v>
      </c>
      <c r="O2027" s="210">
        <f>O1976*'Usages mobilité'!$BG22*(1+'Usages mobilité'!$BH22)^(O$1952-$D$1952)/1000</f>
        <v>0</v>
      </c>
      <c r="P2027" s="210">
        <f>P1976*'Usages mobilité'!$BG22*(1+'Usages mobilité'!$BH22)^(P$1952-$D$1952)/1000</f>
        <v>0</v>
      </c>
      <c r="Q2027" s="210">
        <f>Q1976*'Usages mobilité'!$BG22*(1+'Usages mobilité'!$BH22)^(Q$1952-$D$1952)/1000</f>
        <v>0</v>
      </c>
      <c r="R2027" s="210">
        <f>R1976*'Usages mobilité'!$BG22*(1+'Usages mobilité'!$BH22)^(R$1952-$D$1952)/1000</f>
        <v>0</v>
      </c>
    </row>
    <row r="2028" spans="1:18" hidden="1" outlineLevel="2" x14ac:dyDescent="0.35">
      <c r="A2028" s="209" t="str">
        <f>'Usages mobilité'!A23</f>
        <v>Usage mobilité n°20</v>
      </c>
      <c r="B2028" s="209" t="s">
        <v>639</v>
      </c>
      <c r="C2028" s="209"/>
      <c r="D2028" s="210">
        <f>D1977*'Usages mobilité'!$BG23*(1+'Usages mobilité'!$BH23)^(D$1952-$D$1952)/1000</f>
        <v>0</v>
      </c>
      <c r="E2028" s="210">
        <f>E1977*'Usages mobilité'!$BG23*(1+'Usages mobilité'!$BH23)^(E$1952-$D$1952)/1000</f>
        <v>0</v>
      </c>
      <c r="F2028" s="210">
        <f>F1977*'Usages mobilité'!$BG23*(1+'Usages mobilité'!$BH23)^(F$1952-$D$1952)/1000</f>
        <v>0</v>
      </c>
      <c r="G2028" s="210">
        <f>G1977*'Usages mobilité'!$BG23*(1+'Usages mobilité'!$BH23)^(G$1952-$D$1952)/1000</f>
        <v>0</v>
      </c>
      <c r="H2028" s="210">
        <f>H1977*'Usages mobilité'!$BG23*(1+'Usages mobilité'!$BH23)^(H$1952-$D$1952)/1000</f>
        <v>0</v>
      </c>
      <c r="I2028" s="210">
        <f>I1977*'Usages mobilité'!$BG23*(1+'Usages mobilité'!$BH23)^(I$1952-$D$1952)/1000</f>
        <v>0</v>
      </c>
      <c r="J2028" s="210">
        <f>J1977*'Usages mobilité'!$BG23*(1+'Usages mobilité'!$BH23)^(J$1952-$D$1952)/1000</f>
        <v>0</v>
      </c>
      <c r="K2028" s="210">
        <f>K1977*'Usages mobilité'!$BG23*(1+'Usages mobilité'!$BH23)^(K$1952-$D$1952)/1000</f>
        <v>0</v>
      </c>
      <c r="L2028" s="210">
        <f>L1977*'Usages mobilité'!$BG23*(1+'Usages mobilité'!$BH23)^(L$1952-$D$1952)/1000</f>
        <v>0</v>
      </c>
      <c r="M2028" s="210">
        <f>M1977*'Usages mobilité'!$BG23*(1+'Usages mobilité'!$BH23)^(M$1952-$D$1952)/1000</f>
        <v>0</v>
      </c>
      <c r="N2028" s="210">
        <f>N1977*'Usages mobilité'!$BG23*(1+'Usages mobilité'!$BH23)^(N$1952-$D$1952)/1000</f>
        <v>0</v>
      </c>
      <c r="O2028" s="210">
        <f>O1977*'Usages mobilité'!$BG23*(1+'Usages mobilité'!$BH23)^(O$1952-$D$1952)/1000</f>
        <v>0</v>
      </c>
      <c r="P2028" s="210">
        <f>P1977*'Usages mobilité'!$BG23*(1+'Usages mobilité'!$BH23)^(P$1952-$D$1952)/1000</f>
        <v>0</v>
      </c>
      <c r="Q2028" s="210">
        <f>Q1977*'Usages mobilité'!$BG23*(1+'Usages mobilité'!$BH23)^(Q$1952-$D$1952)/1000</f>
        <v>0</v>
      </c>
      <c r="R2028" s="210">
        <f>R1977*'Usages mobilité'!$BG23*(1+'Usages mobilité'!$BH23)^(R$1952-$D$1952)/1000</f>
        <v>0</v>
      </c>
    </row>
    <row r="2029" spans="1:18" hidden="1" outlineLevel="2" x14ac:dyDescent="0.35">
      <c r="A2029" s="209" t="str">
        <f>'Usages mobilité'!A24</f>
        <v>Usage mobilité n°21</v>
      </c>
      <c r="B2029" s="209" t="s">
        <v>639</v>
      </c>
      <c r="C2029" s="209"/>
      <c r="D2029" s="210">
        <f>D1978*'Usages mobilité'!$BG24*(1+'Usages mobilité'!$BH24)^(D$1952-$D$1952)/1000</f>
        <v>0</v>
      </c>
      <c r="E2029" s="210">
        <f>E1978*'Usages mobilité'!$BG24*(1+'Usages mobilité'!$BH24)^(E$1952-$D$1952)/1000</f>
        <v>0</v>
      </c>
      <c r="F2029" s="210">
        <f>F1978*'Usages mobilité'!$BG24*(1+'Usages mobilité'!$BH24)^(F$1952-$D$1952)/1000</f>
        <v>0</v>
      </c>
      <c r="G2029" s="210">
        <f>G1978*'Usages mobilité'!$BG24*(1+'Usages mobilité'!$BH24)^(G$1952-$D$1952)/1000</f>
        <v>0</v>
      </c>
      <c r="H2029" s="210">
        <f>H1978*'Usages mobilité'!$BG24*(1+'Usages mobilité'!$BH24)^(H$1952-$D$1952)/1000</f>
        <v>0</v>
      </c>
      <c r="I2029" s="210">
        <f>I1978*'Usages mobilité'!$BG24*(1+'Usages mobilité'!$BH24)^(I$1952-$D$1952)/1000</f>
        <v>0</v>
      </c>
      <c r="J2029" s="210">
        <f>J1978*'Usages mobilité'!$BG24*(1+'Usages mobilité'!$BH24)^(J$1952-$D$1952)/1000</f>
        <v>0</v>
      </c>
      <c r="K2029" s="210">
        <f>K1978*'Usages mobilité'!$BG24*(1+'Usages mobilité'!$BH24)^(K$1952-$D$1952)/1000</f>
        <v>0</v>
      </c>
      <c r="L2029" s="210">
        <f>L1978*'Usages mobilité'!$BG24*(1+'Usages mobilité'!$BH24)^(L$1952-$D$1952)/1000</f>
        <v>0</v>
      </c>
      <c r="M2029" s="210">
        <f>M1978*'Usages mobilité'!$BG24*(1+'Usages mobilité'!$BH24)^(M$1952-$D$1952)/1000</f>
        <v>0</v>
      </c>
      <c r="N2029" s="210">
        <f>N1978*'Usages mobilité'!$BG24*(1+'Usages mobilité'!$BH24)^(N$1952-$D$1952)/1000</f>
        <v>0</v>
      </c>
      <c r="O2029" s="210">
        <f>O1978*'Usages mobilité'!$BG24*(1+'Usages mobilité'!$BH24)^(O$1952-$D$1952)/1000</f>
        <v>0</v>
      </c>
      <c r="P2029" s="210">
        <f>P1978*'Usages mobilité'!$BG24*(1+'Usages mobilité'!$BH24)^(P$1952-$D$1952)/1000</f>
        <v>0</v>
      </c>
      <c r="Q2029" s="210">
        <f>Q1978*'Usages mobilité'!$BG24*(1+'Usages mobilité'!$BH24)^(Q$1952-$D$1952)/1000</f>
        <v>0</v>
      </c>
      <c r="R2029" s="210">
        <f>R1978*'Usages mobilité'!$BG24*(1+'Usages mobilité'!$BH24)^(R$1952-$D$1952)/1000</f>
        <v>0</v>
      </c>
    </row>
    <row r="2030" spans="1:18" hidden="1" outlineLevel="2" x14ac:dyDescent="0.35">
      <c r="A2030" s="209" t="str">
        <f>'Usages mobilité'!A25</f>
        <v>Usage mobilité n°22</v>
      </c>
      <c r="B2030" s="209" t="s">
        <v>639</v>
      </c>
      <c r="C2030" s="209"/>
      <c r="D2030" s="210">
        <f>D1979*'Usages mobilité'!$BG25*(1+'Usages mobilité'!$BH25)^(D$1952-$D$1952)/1000</f>
        <v>0</v>
      </c>
      <c r="E2030" s="210">
        <f>E1979*'Usages mobilité'!$BG25*(1+'Usages mobilité'!$BH25)^(E$1952-$D$1952)/1000</f>
        <v>0</v>
      </c>
      <c r="F2030" s="210">
        <f>F1979*'Usages mobilité'!$BG25*(1+'Usages mobilité'!$BH25)^(F$1952-$D$1952)/1000</f>
        <v>0</v>
      </c>
      <c r="G2030" s="210">
        <f>G1979*'Usages mobilité'!$BG25*(1+'Usages mobilité'!$BH25)^(G$1952-$D$1952)/1000</f>
        <v>0</v>
      </c>
      <c r="H2030" s="210">
        <f>H1979*'Usages mobilité'!$BG25*(1+'Usages mobilité'!$BH25)^(H$1952-$D$1952)/1000</f>
        <v>0</v>
      </c>
      <c r="I2030" s="210">
        <f>I1979*'Usages mobilité'!$BG25*(1+'Usages mobilité'!$BH25)^(I$1952-$D$1952)/1000</f>
        <v>0</v>
      </c>
      <c r="J2030" s="210">
        <f>J1979*'Usages mobilité'!$BG25*(1+'Usages mobilité'!$BH25)^(J$1952-$D$1952)/1000</f>
        <v>0</v>
      </c>
      <c r="K2030" s="210">
        <f>K1979*'Usages mobilité'!$BG25*(1+'Usages mobilité'!$BH25)^(K$1952-$D$1952)/1000</f>
        <v>0</v>
      </c>
      <c r="L2030" s="210">
        <f>L1979*'Usages mobilité'!$BG25*(1+'Usages mobilité'!$BH25)^(L$1952-$D$1952)/1000</f>
        <v>0</v>
      </c>
      <c r="M2030" s="210">
        <f>M1979*'Usages mobilité'!$BG25*(1+'Usages mobilité'!$BH25)^(M$1952-$D$1952)/1000</f>
        <v>0</v>
      </c>
      <c r="N2030" s="210">
        <f>N1979*'Usages mobilité'!$BG25*(1+'Usages mobilité'!$BH25)^(N$1952-$D$1952)/1000</f>
        <v>0</v>
      </c>
      <c r="O2030" s="210">
        <f>O1979*'Usages mobilité'!$BG25*(1+'Usages mobilité'!$BH25)^(O$1952-$D$1952)/1000</f>
        <v>0</v>
      </c>
      <c r="P2030" s="210">
        <f>P1979*'Usages mobilité'!$BG25*(1+'Usages mobilité'!$BH25)^(P$1952-$D$1952)/1000</f>
        <v>0</v>
      </c>
      <c r="Q2030" s="210">
        <f>Q1979*'Usages mobilité'!$BG25*(1+'Usages mobilité'!$BH25)^(Q$1952-$D$1952)/1000</f>
        <v>0</v>
      </c>
      <c r="R2030" s="210">
        <f>R1979*'Usages mobilité'!$BG25*(1+'Usages mobilité'!$BH25)^(R$1952-$D$1952)/1000</f>
        <v>0</v>
      </c>
    </row>
    <row r="2031" spans="1:18" hidden="1" outlineLevel="2" x14ac:dyDescent="0.35">
      <c r="A2031" s="209" t="str">
        <f>'Usages mobilité'!A26</f>
        <v>Usage mobilité n°23</v>
      </c>
      <c r="B2031" s="209" t="s">
        <v>639</v>
      </c>
      <c r="C2031" s="209"/>
      <c r="D2031" s="210">
        <f>D1980*'Usages mobilité'!$BG26*(1+'Usages mobilité'!$BH26)^(D$1952-$D$1952)/1000</f>
        <v>0</v>
      </c>
      <c r="E2031" s="210">
        <f>E1980*'Usages mobilité'!$BG26*(1+'Usages mobilité'!$BH26)^(E$1952-$D$1952)/1000</f>
        <v>0</v>
      </c>
      <c r="F2031" s="210">
        <f>F1980*'Usages mobilité'!$BG26*(1+'Usages mobilité'!$BH26)^(F$1952-$D$1952)/1000</f>
        <v>0</v>
      </c>
      <c r="G2031" s="210">
        <f>G1980*'Usages mobilité'!$BG26*(1+'Usages mobilité'!$BH26)^(G$1952-$D$1952)/1000</f>
        <v>0</v>
      </c>
      <c r="H2031" s="210">
        <f>H1980*'Usages mobilité'!$BG26*(1+'Usages mobilité'!$BH26)^(H$1952-$D$1952)/1000</f>
        <v>0</v>
      </c>
      <c r="I2031" s="210">
        <f>I1980*'Usages mobilité'!$BG26*(1+'Usages mobilité'!$BH26)^(I$1952-$D$1952)/1000</f>
        <v>0</v>
      </c>
      <c r="J2031" s="210">
        <f>J1980*'Usages mobilité'!$BG26*(1+'Usages mobilité'!$BH26)^(J$1952-$D$1952)/1000</f>
        <v>0</v>
      </c>
      <c r="K2031" s="210">
        <f>K1980*'Usages mobilité'!$BG26*(1+'Usages mobilité'!$BH26)^(K$1952-$D$1952)/1000</f>
        <v>0</v>
      </c>
      <c r="L2031" s="210">
        <f>L1980*'Usages mobilité'!$BG26*(1+'Usages mobilité'!$BH26)^(L$1952-$D$1952)/1000</f>
        <v>0</v>
      </c>
      <c r="M2031" s="210">
        <f>M1980*'Usages mobilité'!$BG26*(1+'Usages mobilité'!$BH26)^(M$1952-$D$1952)/1000</f>
        <v>0</v>
      </c>
      <c r="N2031" s="210">
        <f>N1980*'Usages mobilité'!$BG26*(1+'Usages mobilité'!$BH26)^(N$1952-$D$1952)/1000</f>
        <v>0</v>
      </c>
      <c r="O2031" s="210">
        <f>O1980*'Usages mobilité'!$BG26*(1+'Usages mobilité'!$BH26)^(O$1952-$D$1952)/1000</f>
        <v>0</v>
      </c>
      <c r="P2031" s="210">
        <f>P1980*'Usages mobilité'!$BG26*(1+'Usages mobilité'!$BH26)^(P$1952-$D$1952)/1000</f>
        <v>0</v>
      </c>
      <c r="Q2031" s="210">
        <f>Q1980*'Usages mobilité'!$BG26*(1+'Usages mobilité'!$BH26)^(Q$1952-$D$1952)/1000</f>
        <v>0</v>
      </c>
      <c r="R2031" s="210">
        <f>R1980*'Usages mobilité'!$BG26*(1+'Usages mobilité'!$BH26)^(R$1952-$D$1952)/1000</f>
        <v>0</v>
      </c>
    </row>
    <row r="2032" spans="1:18" hidden="1" outlineLevel="2" x14ac:dyDescent="0.35">
      <c r="A2032" s="209" t="str">
        <f>'Usages mobilité'!A27</f>
        <v>Usage mobilité n°24</v>
      </c>
      <c r="B2032" s="209" t="s">
        <v>639</v>
      </c>
      <c r="C2032" s="209"/>
      <c r="D2032" s="210">
        <f>D1981*'Usages mobilité'!$BG27*(1+'Usages mobilité'!$BH27)^(D$1952-$D$1952)/1000</f>
        <v>0</v>
      </c>
      <c r="E2032" s="210">
        <f>E1981*'Usages mobilité'!$BG27*(1+'Usages mobilité'!$BH27)^(E$1952-$D$1952)/1000</f>
        <v>0</v>
      </c>
      <c r="F2032" s="210">
        <f>F1981*'Usages mobilité'!$BG27*(1+'Usages mobilité'!$BH27)^(F$1952-$D$1952)/1000</f>
        <v>0</v>
      </c>
      <c r="G2032" s="210">
        <f>G1981*'Usages mobilité'!$BG27*(1+'Usages mobilité'!$BH27)^(G$1952-$D$1952)/1000</f>
        <v>0</v>
      </c>
      <c r="H2032" s="210">
        <f>H1981*'Usages mobilité'!$BG27*(1+'Usages mobilité'!$BH27)^(H$1952-$D$1952)/1000</f>
        <v>0</v>
      </c>
      <c r="I2032" s="210">
        <f>I1981*'Usages mobilité'!$BG27*(1+'Usages mobilité'!$BH27)^(I$1952-$D$1952)/1000</f>
        <v>0</v>
      </c>
      <c r="J2032" s="210">
        <f>J1981*'Usages mobilité'!$BG27*(1+'Usages mobilité'!$BH27)^(J$1952-$D$1952)/1000</f>
        <v>0</v>
      </c>
      <c r="K2032" s="210">
        <f>K1981*'Usages mobilité'!$BG27*(1+'Usages mobilité'!$BH27)^(K$1952-$D$1952)/1000</f>
        <v>0</v>
      </c>
      <c r="L2032" s="210">
        <f>L1981*'Usages mobilité'!$BG27*(1+'Usages mobilité'!$BH27)^(L$1952-$D$1952)/1000</f>
        <v>0</v>
      </c>
      <c r="M2032" s="210">
        <f>M1981*'Usages mobilité'!$BG27*(1+'Usages mobilité'!$BH27)^(M$1952-$D$1952)/1000</f>
        <v>0</v>
      </c>
      <c r="N2032" s="210">
        <f>N1981*'Usages mobilité'!$BG27*(1+'Usages mobilité'!$BH27)^(N$1952-$D$1952)/1000</f>
        <v>0</v>
      </c>
      <c r="O2032" s="210">
        <f>O1981*'Usages mobilité'!$BG27*(1+'Usages mobilité'!$BH27)^(O$1952-$D$1952)/1000</f>
        <v>0</v>
      </c>
      <c r="P2032" s="210">
        <f>P1981*'Usages mobilité'!$BG27*(1+'Usages mobilité'!$BH27)^(P$1952-$D$1952)/1000</f>
        <v>0</v>
      </c>
      <c r="Q2032" s="210">
        <f>Q1981*'Usages mobilité'!$BG27*(1+'Usages mobilité'!$BH27)^(Q$1952-$D$1952)/1000</f>
        <v>0</v>
      </c>
      <c r="R2032" s="210">
        <f>R1981*'Usages mobilité'!$BG27*(1+'Usages mobilité'!$BH27)^(R$1952-$D$1952)/1000</f>
        <v>0</v>
      </c>
    </row>
    <row r="2033" spans="1:18" hidden="1" outlineLevel="2" x14ac:dyDescent="0.35">
      <c r="A2033" s="209" t="str">
        <f>'Usages mobilité'!A28</f>
        <v>Usage mobilité n°25</v>
      </c>
      <c r="B2033" s="209" t="s">
        <v>639</v>
      </c>
      <c r="C2033" s="209"/>
      <c r="D2033" s="210">
        <f>D1982*'Usages mobilité'!$BG28*(1+'Usages mobilité'!$BH28)^(D$1952-$D$1952)/1000</f>
        <v>0</v>
      </c>
      <c r="E2033" s="210">
        <f>E1982*'Usages mobilité'!$BG28*(1+'Usages mobilité'!$BH28)^(E$1952-$D$1952)/1000</f>
        <v>0</v>
      </c>
      <c r="F2033" s="210">
        <f>F1982*'Usages mobilité'!$BG28*(1+'Usages mobilité'!$BH28)^(F$1952-$D$1952)/1000</f>
        <v>0</v>
      </c>
      <c r="G2033" s="210">
        <f>G1982*'Usages mobilité'!$BG28*(1+'Usages mobilité'!$BH28)^(G$1952-$D$1952)/1000</f>
        <v>0</v>
      </c>
      <c r="H2033" s="210">
        <f>H1982*'Usages mobilité'!$BG28*(1+'Usages mobilité'!$BH28)^(H$1952-$D$1952)/1000</f>
        <v>0</v>
      </c>
      <c r="I2033" s="210">
        <f>I1982*'Usages mobilité'!$BG28*(1+'Usages mobilité'!$BH28)^(I$1952-$D$1952)/1000</f>
        <v>0</v>
      </c>
      <c r="J2033" s="210">
        <f>J1982*'Usages mobilité'!$BG28*(1+'Usages mobilité'!$BH28)^(J$1952-$D$1952)/1000</f>
        <v>0</v>
      </c>
      <c r="K2033" s="210">
        <f>K1982*'Usages mobilité'!$BG28*(1+'Usages mobilité'!$BH28)^(K$1952-$D$1952)/1000</f>
        <v>0</v>
      </c>
      <c r="L2033" s="210">
        <f>L1982*'Usages mobilité'!$BG28*(1+'Usages mobilité'!$BH28)^(L$1952-$D$1952)/1000</f>
        <v>0</v>
      </c>
      <c r="M2033" s="210">
        <f>M1982*'Usages mobilité'!$BG28*(1+'Usages mobilité'!$BH28)^(M$1952-$D$1952)/1000</f>
        <v>0</v>
      </c>
      <c r="N2033" s="210">
        <f>N1982*'Usages mobilité'!$BG28*(1+'Usages mobilité'!$BH28)^(N$1952-$D$1952)/1000</f>
        <v>0</v>
      </c>
      <c r="O2033" s="210">
        <f>O1982*'Usages mobilité'!$BG28*(1+'Usages mobilité'!$BH28)^(O$1952-$D$1952)/1000</f>
        <v>0</v>
      </c>
      <c r="P2033" s="210">
        <f>P1982*'Usages mobilité'!$BG28*(1+'Usages mobilité'!$BH28)^(P$1952-$D$1952)/1000</f>
        <v>0</v>
      </c>
      <c r="Q2033" s="210">
        <f>Q1982*'Usages mobilité'!$BG28*(1+'Usages mobilité'!$BH28)^(Q$1952-$D$1952)/1000</f>
        <v>0</v>
      </c>
      <c r="R2033" s="210">
        <f>R1982*'Usages mobilité'!$BG28*(1+'Usages mobilité'!$BH28)^(R$1952-$D$1952)/1000</f>
        <v>0</v>
      </c>
    </row>
    <row r="2034" spans="1:18" hidden="1" outlineLevel="2" x14ac:dyDescent="0.35">
      <c r="A2034" s="209" t="str">
        <f>'Usages mobilité'!A29</f>
        <v>Usage mobilité n°26</v>
      </c>
      <c r="B2034" s="209" t="s">
        <v>639</v>
      </c>
      <c r="C2034" s="209"/>
      <c r="D2034" s="210">
        <f>D1983*'Usages mobilité'!$BG29*(1+'Usages mobilité'!$BH29)^(D$1952-$D$1952)/1000</f>
        <v>0</v>
      </c>
      <c r="E2034" s="210">
        <f>E1983*'Usages mobilité'!$BG29*(1+'Usages mobilité'!$BH29)^(E$1952-$D$1952)/1000</f>
        <v>0</v>
      </c>
      <c r="F2034" s="210">
        <f>F1983*'Usages mobilité'!$BG29*(1+'Usages mobilité'!$BH29)^(F$1952-$D$1952)/1000</f>
        <v>0</v>
      </c>
      <c r="G2034" s="210">
        <f>G1983*'Usages mobilité'!$BG29*(1+'Usages mobilité'!$BH29)^(G$1952-$D$1952)/1000</f>
        <v>0</v>
      </c>
      <c r="H2034" s="210">
        <f>H1983*'Usages mobilité'!$BG29*(1+'Usages mobilité'!$BH29)^(H$1952-$D$1952)/1000</f>
        <v>0</v>
      </c>
      <c r="I2034" s="210">
        <f>I1983*'Usages mobilité'!$BG29*(1+'Usages mobilité'!$BH29)^(I$1952-$D$1952)/1000</f>
        <v>0</v>
      </c>
      <c r="J2034" s="210">
        <f>J1983*'Usages mobilité'!$BG29*(1+'Usages mobilité'!$BH29)^(J$1952-$D$1952)/1000</f>
        <v>0</v>
      </c>
      <c r="K2034" s="210">
        <f>K1983*'Usages mobilité'!$BG29*(1+'Usages mobilité'!$BH29)^(K$1952-$D$1952)/1000</f>
        <v>0</v>
      </c>
      <c r="L2034" s="210">
        <f>L1983*'Usages mobilité'!$BG29*(1+'Usages mobilité'!$BH29)^(L$1952-$D$1952)/1000</f>
        <v>0</v>
      </c>
      <c r="M2034" s="210">
        <f>M1983*'Usages mobilité'!$BG29*(1+'Usages mobilité'!$BH29)^(M$1952-$D$1952)/1000</f>
        <v>0</v>
      </c>
      <c r="N2034" s="210">
        <f>N1983*'Usages mobilité'!$BG29*(1+'Usages mobilité'!$BH29)^(N$1952-$D$1952)/1000</f>
        <v>0</v>
      </c>
      <c r="O2034" s="210">
        <f>O1983*'Usages mobilité'!$BG29*(1+'Usages mobilité'!$BH29)^(O$1952-$D$1952)/1000</f>
        <v>0</v>
      </c>
      <c r="P2034" s="210">
        <f>P1983*'Usages mobilité'!$BG29*(1+'Usages mobilité'!$BH29)^(P$1952-$D$1952)/1000</f>
        <v>0</v>
      </c>
      <c r="Q2034" s="210">
        <f>Q1983*'Usages mobilité'!$BG29*(1+'Usages mobilité'!$BH29)^(Q$1952-$D$1952)/1000</f>
        <v>0</v>
      </c>
      <c r="R2034" s="210">
        <f>R1983*'Usages mobilité'!$BG29*(1+'Usages mobilité'!$BH29)^(R$1952-$D$1952)/1000</f>
        <v>0</v>
      </c>
    </row>
    <row r="2035" spans="1:18" hidden="1" outlineLevel="2" x14ac:dyDescent="0.35">
      <c r="A2035" s="209" t="str">
        <f>'Usages mobilité'!A30</f>
        <v>Usage mobilité n°27</v>
      </c>
      <c r="B2035" s="209" t="s">
        <v>639</v>
      </c>
      <c r="C2035" s="209"/>
      <c r="D2035" s="210">
        <f>D1984*'Usages mobilité'!$BG30*(1+'Usages mobilité'!$BH30)^(D$1952-$D$1952)/1000</f>
        <v>0</v>
      </c>
      <c r="E2035" s="210">
        <f>E1984*'Usages mobilité'!$BG30*(1+'Usages mobilité'!$BH30)^(E$1952-$D$1952)/1000</f>
        <v>0</v>
      </c>
      <c r="F2035" s="210">
        <f>F1984*'Usages mobilité'!$BG30*(1+'Usages mobilité'!$BH30)^(F$1952-$D$1952)/1000</f>
        <v>0</v>
      </c>
      <c r="G2035" s="210">
        <f>G1984*'Usages mobilité'!$BG30*(1+'Usages mobilité'!$BH30)^(G$1952-$D$1952)/1000</f>
        <v>0</v>
      </c>
      <c r="H2035" s="210">
        <f>H1984*'Usages mobilité'!$BG30*(1+'Usages mobilité'!$BH30)^(H$1952-$D$1952)/1000</f>
        <v>0</v>
      </c>
      <c r="I2035" s="210">
        <f>I1984*'Usages mobilité'!$BG30*(1+'Usages mobilité'!$BH30)^(I$1952-$D$1952)/1000</f>
        <v>0</v>
      </c>
      <c r="J2035" s="210">
        <f>J1984*'Usages mobilité'!$BG30*(1+'Usages mobilité'!$BH30)^(J$1952-$D$1952)/1000</f>
        <v>0</v>
      </c>
      <c r="K2035" s="210">
        <f>K1984*'Usages mobilité'!$BG30*(1+'Usages mobilité'!$BH30)^(K$1952-$D$1952)/1000</f>
        <v>0</v>
      </c>
      <c r="L2035" s="210">
        <f>L1984*'Usages mobilité'!$BG30*(1+'Usages mobilité'!$BH30)^(L$1952-$D$1952)/1000</f>
        <v>0</v>
      </c>
      <c r="M2035" s="210">
        <f>M1984*'Usages mobilité'!$BG30*(1+'Usages mobilité'!$BH30)^(M$1952-$D$1952)/1000</f>
        <v>0</v>
      </c>
      <c r="N2035" s="210">
        <f>N1984*'Usages mobilité'!$BG30*(1+'Usages mobilité'!$BH30)^(N$1952-$D$1952)/1000</f>
        <v>0</v>
      </c>
      <c r="O2035" s="210">
        <f>O1984*'Usages mobilité'!$BG30*(1+'Usages mobilité'!$BH30)^(O$1952-$D$1952)/1000</f>
        <v>0</v>
      </c>
      <c r="P2035" s="210">
        <f>P1984*'Usages mobilité'!$BG30*(1+'Usages mobilité'!$BH30)^(P$1952-$D$1952)/1000</f>
        <v>0</v>
      </c>
      <c r="Q2035" s="210">
        <f>Q1984*'Usages mobilité'!$BG30*(1+'Usages mobilité'!$BH30)^(Q$1952-$D$1952)/1000</f>
        <v>0</v>
      </c>
      <c r="R2035" s="210">
        <f>R1984*'Usages mobilité'!$BG30*(1+'Usages mobilité'!$BH30)^(R$1952-$D$1952)/1000</f>
        <v>0</v>
      </c>
    </row>
    <row r="2036" spans="1:18" hidden="1" outlineLevel="2" x14ac:dyDescent="0.35">
      <c r="A2036" s="209" t="str">
        <f>'Usages mobilité'!A31</f>
        <v>Usage mobilité n°28</v>
      </c>
      <c r="B2036" s="209" t="s">
        <v>639</v>
      </c>
      <c r="C2036" s="209"/>
      <c r="D2036" s="210">
        <f>D1985*'Usages mobilité'!$BG31*(1+'Usages mobilité'!$BH31)^(D$1952-$D$1952)/1000</f>
        <v>0</v>
      </c>
      <c r="E2036" s="210">
        <f>E1985*'Usages mobilité'!$BG31*(1+'Usages mobilité'!$BH31)^(E$1952-$D$1952)/1000</f>
        <v>0</v>
      </c>
      <c r="F2036" s="210">
        <f>F1985*'Usages mobilité'!$BG31*(1+'Usages mobilité'!$BH31)^(F$1952-$D$1952)/1000</f>
        <v>0</v>
      </c>
      <c r="G2036" s="210">
        <f>G1985*'Usages mobilité'!$BG31*(1+'Usages mobilité'!$BH31)^(G$1952-$D$1952)/1000</f>
        <v>0</v>
      </c>
      <c r="H2036" s="210">
        <f>H1985*'Usages mobilité'!$BG31*(1+'Usages mobilité'!$BH31)^(H$1952-$D$1952)/1000</f>
        <v>0</v>
      </c>
      <c r="I2036" s="210">
        <f>I1985*'Usages mobilité'!$BG31*(1+'Usages mobilité'!$BH31)^(I$1952-$D$1952)/1000</f>
        <v>0</v>
      </c>
      <c r="J2036" s="210">
        <f>J1985*'Usages mobilité'!$BG31*(1+'Usages mobilité'!$BH31)^(J$1952-$D$1952)/1000</f>
        <v>0</v>
      </c>
      <c r="K2036" s="210">
        <f>K1985*'Usages mobilité'!$BG31*(1+'Usages mobilité'!$BH31)^(K$1952-$D$1952)/1000</f>
        <v>0</v>
      </c>
      <c r="L2036" s="210">
        <f>L1985*'Usages mobilité'!$BG31*(1+'Usages mobilité'!$BH31)^(L$1952-$D$1952)/1000</f>
        <v>0</v>
      </c>
      <c r="M2036" s="210">
        <f>M1985*'Usages mobilité'!$BG31*(1+'Usages mobilité'!$BH31)^(M$1952-$D$1952)/1000</f>
        <v>0</v>
      </c>
      <c r="N2036" s="210">
        <f>N1985*'Usages mobilité'!$BG31*(1+'Usages mobilité'!$BH31)^(N$1952-$D$1952)/1000</f>
        <v>0</v>
      </c>
      <c r="O2036" s="210">
        <f>O1985*'Usages mobilité'!$BG31*(1+'Usages mobilité'!$BH31)^(O$1952-$D$1952)/1000</f>
        <v>0</v>
      </c>
      <c r="P2036" s="210">
        <f>P1985*'Usages mobilité'!$BG31*(1+'Usages mobilité'!$BH31)^(P$1952-$D$1952)/1000</f>
        <v>0</v>
      </c>
      <c r="Q2036" s="210">
        <f>Q1985*'Usages mobilité'!$BG31*(1+'Usages mobilité'!$BH31)^(Q$1952-$D$1952)/1000</f>
        <v>0</v>
      </c>
      <c r="R2036" s="210">
        <f>R1985*'Usages mobilité'!$BG31*(1+'Usages mobilité'!$BH31)^(R$1952-$D$1952)/1000</f>
        <v>0</v>
      </c>
    </row>
    <row r="2037" spans="1:18" hidden="1" outlineLevel="2" x14ac:dyDescent="0.35">
      <c r="A2037" s="209" t="str">
        <f>'Usages mobilité'!A32</f>
        <v>Usage mobilité n°29</v>
      </c>
      <c r="B2037" s="209" t="s">
        <v>639</v>
      </c>
      <c r="C2037" s="209"/>
      <c r="D2037" s="210">
        <f>D1986*'Usages mobilité'!$BG32*(1+'Usages mobilité'!$BH32)^(D$1952-$D$1952)/1000</f>
        <v>0</v>
      </c>
      <c r="E2037" s="210">
        <f>E1986*'Usages mobilité'!$BG32*(1+'Usages mobilité'!$BH32)^(E$1952-$D$1952)/1000</f>
        <v>0</v>
      </c>
      <c r="F2037" s="210">
        <f>F1986*'Usages mobilité'!$BG32*(1+'Usages mobilité'!$BH32)^(F$1952-$D$1952)/1000</f>
        <v>0</v>
      </c>
      <c r="G2037" s="210">
        <f>G1986*'Usages mobilité'!$BG32*(1+'Usages mobilité'!$BH32)^(G$1952-$D$1952)/1000</f>
        <v>0</v>
      </c>
      <c r="H2037" s="210">
        <f>H1986*'Usages mobilité'!$BG32*(1+'Usages mobilité'!$BH32)^(H$1952-$D$1952)/1000</f>
        <v>0</v>
      </c>
      <c r="I2037" s="210">
        <f>I1986*'Usages mobilité'!$BG32*(1+'Usages mobilité'!$BH32)^(I$1952-$D$1952)/1000</f>
        <v>0</v>
      </c>
      <c r="J2037" s="210">
        <f>J1986*'Usages mobilité'!$BG32*(1+'Usages mobilité'!$BH32)^(J$1952-$D$1952)/1000</f>
        <v>0</v>
      </c>
      <c r="K2037" s="210">
        <f>K1986*'Usages mobilité'!$BG32*(1+'Usages mobilité'!$BH32)^(K$1952-$D$1952)/1000</f>
        <v>0</v>
      </c>
      <c r="L2037" s="210">
        <f>L1986*'Usages mobilité'!$BG32*(1+'Usages mobilité'!$BH32)^(L$1952-$D$1952)/1000</f>
        <v>0</v>
      </c>
      <c r="M2037" s="210">
        <f>M1986*'Usages mobilité'!$BG32*(1+'Usages mobilité'!$BH32)^(M$1952-$D$1952)/1000</f>
        <v>0</v>
      </c>
      <c r="N2037" s="210">
        <f>N1986*'Usages mobilité'!$BG32*(1+'Usages mobilité'!$BH32)^(N$1952-$D$1952)/1000</f>
        <v>0</v>
      </c>
      <c r="O2037" s="210">
        <f>O1986*'Usages mobilité'!$BG32*(1+'Usages mobilité'!$BH32)^(O$1952-$D$1952)/1000</f>
        <v>0</v>
      </c>
      <c r="P2037" s="210">
        <f>P1986*'Usages mobilité'!$BG32*(1+'Usages mobilité'!$BH32)^(P$1952-$D$1952)/1000</f>
        <v>0</v>
      </c>
      <c r="Q2037" s="210">
        <f>Q1986*'Usages mobilité'!$BG32*(1+'Usages mobilité'!$BH32)^(Q$1952-$D$1952)/1000</f>
        <v>0</v>
      </c>
      <c r="R2037" s="210">
        <f>R1986*'Usages mobilité'!$BG32*(1+'Usages mobilité'!$BH32)^(R$1952-$D$1952)/1000</f>
        <v>0</v>
      </c>
    </row>
    <row r="2038" spans="1:18" hidden="1" outlineLevel="2" x14ac:dyDescent="0.35">
      <c r="A2038" s="209" t="str">
        <f>'Usages mobilité'!A33</f>
        <v>Usage mobilité n°30</v>
      </c>
      <c r="B2038" s="209" t="s">
        <v>639</v>
      </c>
      <c r="C2038" s="209"/>
      <c r="D2038" s="210">
        <f>D1987*'Usages mobilité'!$BG33*(1+'Usages mobilité'!$BH33)^(D$1952-$D$1952)/1000</f>
        <v>0</v>
      </c>
      <c r="E2038" s="210">
        <f>E1987*'Usages mobilité'!$BG33*(1+'Usages mobilité'!$BH33)^(E$1952-$D$1952)/1000</f>
        <v>0</v>
      </c>
      <c r="F2038" s="210">
        <f>F1987*'Usages mobilité'!$BG33*(1+'Usages mobilité'!$BH33)^(F$1952-$D$1952)/1000</f>
        <v>0</v>
      </c>
      <c r="G2038" s="210">
        <f>G1987*'Usages mobilité'!$BG33*(1+'Usages mobilité'!$BH33)^(G$1952-$D$1952)/1000</f>
        <v>0</v>
      </c>
      <c r="H2038" s="210">
        <f>H1987*'Usages mobilité'!$BG33*(1+'Usages mobilité'!$BH33)^(H$1952-$D$1952)/1000</f>
        <v>0</v>
      </c>
      <c r="I2038" s="210">
        <f>I1987*'Usages mobilité'!$BG33*(1+'Usages mobilité'!$BH33)^(I$1952-$D$1952)/1000</f>
        <v>0</v>
      </c>
      <c r="J2038" s="210">
        <f>J1987*'Usages mobilité'!$BG33*(1+'Usages mobilité'!$BH33)^(J$1952-$D$1952)/1000</f>
        <v>0</v>
      </c>
      <c r="K2038" s="210">
        <f>K1987*'Usages mobilité'!$BG33*(1+'Usages mobilité'!$BH33)^(K$1952-$D$1952)/1000</f>
        <v>0</v>
      </c>
      <c r="L2038" s="210">
        <f>L1987*'Usages mobilité'!$BG33*(1+'Usages mobilité'!$BH33)^(L$1952-$D$1952)/1000</f>
        <v>0</v>
      </c>
      <c r="M2038" s="210">
        <f>M1987*'Usages mobilité'!$BG33*(1+'Usages mobilité'!$BH33)^(M$1952-$D$1952)/1000</f>
        <v>0</v>
      </c>
      <c r="N2038" s="210">
        <f>N1987*'Usages mobilité'!$BG33*(1+'Usages mobilité'!$BH33)^(N$1952-$D$1952)/1000</f>
        <v>0</v>
      </c>
      <c r="O2038" s="210">
        <f>O1987*'Usages mobilité'!$BG33*(1+'Usages mobilité'!$BH33)^(O$1952-$D$1952)/1000</f>
        <v>0</v>
      </c>
      <c r="P2038" s="210">
        <f>P1987*'Usages mobilité'!$BG33*(1+'Usages mobilité'!$BH33)^(P$1952-$D$1952)/1000</f>
        <v>0</v>
      </c>
      <c r="Q2038" s="210">
        <f>Q1987*'Usages mobilité'!$BG33*(1+'Usages mobilité'!$BH33)^(Q$1952-$D$1952)/1000</f>
        <v>0</v>
      </c>
      <c r="R2038" s="210">
        <f>R1987*'Usages mobilité'!$BG33*(1+'Usages mobilité'!$BH33)^(R$1952-$D$1952)/1000</f>
        <v>0</v>
      </c>
    </row>
    <row r="2039" spans="1:18" hidden="1" outlineLevel="2" x14ac:dyDescent="0.35">
      <c r="A2039" s="209" t="str">
        <f>'Usages mobilité'!A34</f>
        <v>Usage mobilité n°31</v>
      </c>
      <c r="B2039" s="209" t="s">
        <v>639</v>
      </c>
      <c r="C2039" s="209"/>
      <c r="D2039" s="210">
        <f>D1988*'Usages mobilité'!$BG34*(1+'Usages mobilité'!$BH34)^(D$1952-$D$1952)/1000</f>
        <v>0</v>
      </c>
      <c r="E2039" s="210">
        <f>E1988*'Usages mobilité'!$BG34*(1+'Usages mobilité'!$BH34)^(E$1952-$D$1952)/1000</f>
        <v>0</v>
      </c>
      <c r="F2039" s="210">
        <f>F1988*'Usages mobilité'!$BG34*(1+'Usages mobilité'!$BH34)^(F$1952-$D$1952)/1000</f>
        <v>0</v>
      </c>
      <c r="G2039" s="210">
        <f>G1988*'Usages mobilité'!$BG34*(1+'Usages mobilité'!$BH34)^(G$1952-$D$1952)/1000</f>
        <v>0</v>
      </c>
      <c r="H2039" s="210">
        <f>H1988*'Usages mobilité'!$BG34*(1+'Usages mobilité'!$BH34)^(H$1952-$D$1952)/1000</f>
        <v>0</v>
      </c>
      <c r="I2039" s="210">
        <f>I1988*'Usages mobilité'!$BG34*(1+'Usages mobilité'!$BH34)^(I$1952-$D$1952)/1000</f>
        <v>0</v>
      </c>
      <c r="J2039" s="210">
        <f>J1988*'Usages mobilité'!$BG34*(1+'Usages mobilité'!$BH34)^(J$1952-$D$1952)/1000</f>
        <v>0</v>
      </c>
      <c r="K2039" s="210">
        <f>K1988*'Usages mobilité'!$BG34*(1+'Usages mobilité'!$BH34)^(K$1952-$D$1952)/1000</f>
        <v>0</v>
      </c>
      <c r="L2039" s="210">
        <f>L1988*'Usages mobilité'!$BG34*(1+'Usages mobilité'!$BH34)^(L$1952-$D$1952)/1000</f>
        <v>0</v>
      </c>
      <c r="M2039" s="210">
        <f>M1988*'Usages mobilité'!$BG34*(1+'Usages mobilité'!$BH34)^(M$1952-$D$1952)/1000</f>
        <v>0</v>
      </c>
      <c r="N2039" s="210">
        <f>N1988*'Usages mobilité'!$BG34*(1+'Usages mobilité'!$BH34)^(N$1952-$D$1952)/1000</f>
        <v>0</v>
      </c>
      <c r="O2039" s="210">
        <f>O1988*'Usages mobilité'!$BG34*(1+'Usages mobilité'!$BH34)^(O$1952-$D$1952)/1000</f>
        <v>0</v>
      </c>
      <c r="P2039" s="210">
        <f>P1988*'Usages mobilité'!$BG34*(1+'Usages mobilité'!$BH34)^(P$1952-$D$1952)/1000</f>
        <v>0</v>
      </c>
      <c r="Q2039" s="210">
        <f>Q1988*'Usages mobilité'!$BG34*(1+'Usages mobilité'!$BH34)^(Q$1952-$D$1952)/1000</f>
        <v>0</v>
      </c>
      <c r="R2039" s="210">
        <f>R1988*'Usages mobilité'!$BG34*(1+'Usages mobilité'!$BH34)^(R$1952-$D$1952)/1000</f>
        <v>0</v>
      </c>
    </row>
    <row r="2040" spans="1:18" hidden="1" outlineLevel="2" x14ac:dyDescent="0.35">
      <c r="A2040" s="209" t="str">
        <f>'Usages mobilité'!A35</f>
        <v>Usage mobilité n°32</v>
      </c>
      <c r="B2040" s="209" t="s">
        <v>639</v>
      </c>
      <c r="C2040" s="209"/>
      <c r="D2040" s="210">
        <f>D1989*'Usages mobilité'!$BG35*(1+'Usages mobilité'!$BH35)^(D$1952-$D$1952)/1000</f>
        <v>0</v>
      </c>
      <c r="E2040" s="210">
        <f>E1989*'Usages mobilité'!$BG35*(1+'Usages mobilité'!$BH35)^(E$1952-$D$1952)/1000</f>
        <v>0</v>
      </c>
      <c r="F2040" s="210">
        <f>F1989*'Usages mobilité'!$BG35*(1+'Usages mobilité'!$BH35)^(F$1952-$D$1952)/1000</f>
        <v>0</v>
      </c>
      <c r="G2040" s="210">
        <f>G1989*'Usages mobilité'!$BG35*(1+'Usages mobilité'!$BH35)^(G$1952-$D$1952)/1000</f>
        <v>0</v>
      </c>
      <c r="H2040" s="210">
        <f>H1989*'Usages mobilité'!$BG35*(1+'Usages mobilité'!$BH35)^(H$1952-$D$1952)/1000</f>
        <v>0</v>
      </c>
      <c r="I2040" s="210">
        <f>I1989*'Usages mobilité'!$BG35*(1+'Usages mobilité'!$BH35)^(I$1952-$D$1952)/1000</f>
        <v>0</v>
      </c>
      <c r="J2040" s="210">
        <f>J1989*'Usages mobilité'!$BG35*(1+'Usages mobilité'!$BH35)^(J$1952-$D$1952)/1000</f>
        <v>0</v>
      </c>
      <c r="K2040" s="210">
        <f>K1989*'Usages mobilité'!$BG35*(1+'Usages mobilité'!$BH35)^(K$1952-$D$1952)/1000</f>
        <v>0</v>
      </c>
      <c r="L2040" s="210">
        <f>L1989*'Usages mobilité'!$BG35*(1+'Usages mobilité'!$BH35)^(L$1952-$D$1952)/1000</f>
        <v>0</v>
      </c>
      <c r="M2040" s="210">
        <f>M1989*'Usages mobilité'!$BG35*(1+'Usages mobilité'!$BH35)^(M$1952-$D$1952)/1000</f>
        <v>0</v>
      </c>
      <c r="N2040" s="210">
        <f>N1989*'Usages mobilité'!$BG35*(1+'Usages mobilité'!$BH35)^(N$1952-$D$1952)/1000</f>
        <v>0</v>
      </c>
      <c r="O2040" s="210">
        <f>O1989*'Usages mobilité'!$BG35*(1+'Usages mobilité'!$BH35)^(O$1952-$D$1952)/1000</f>
        <v>0</v>
      </c>
      <c r="P2040" s="210">
        <f>P1989*'Usages mobilité'!$BG35*(1+'Usages mobilité'!$BH35)^(P$1952-$D$1952)/1000</f>
        <v>0</v>
      </c>
      <c r="Q2040" s="210">
        <f>Q1989*'Usages mobilité'!$BG35*(1+'Usages mobilité'!$BH35)^(Q$1952-$D$1952)/1000</f>
        <v>0</v>
      </c>
      <c r="R2040" s="210">
        <f>R1989*'Usages mobilité'!$BG35*(1+'Usages mobilité'!$BH35)^(R$1952-$D$1952)/1000</f>
        <v>0</v>
      </c>
    </row>
    <row r="2041" spans="1:18" hidden="1" outlineLevel="2" x14ac:dyDescent="0.35">
      <c r="A2041" s="209" t="str">
        <f>'Usages mobilité'!A36</f>
        <v>Usage mobilité n°33</v>
      </c>
      <c r="B2041" s="209" t="s">
        <v>639</v>
      </c>
      <c r="C2041" s="209"/>
      <c r="D2041" s="210">
        <f>D1990*'Usages mobilité'!$BG36*(1+'Usages mobilité'!$BH36)^(D$1952-$D$1952)/1000</f>
        <v>0</v>
      </c>
      <c r="E2041" s="210">
        <f>E1990*'Usages mobilité'!$BG36*(1+'Usages mobilité'!$BH36)^(E$1952-$D$1952)/1000</f>
        <v>0</v>
      </c>
      <c r="F2041" s="210">
        <f>F1990*'Usages mobilité'!$BG36*(1+'Usages mobilité'!$BH36)^(F$1952-$D$1952)/1000</f>
        <v>0</v>
      </c>
      <c r="G2041" s="210">
        <f>G1990*'Usages mobilité'!$BG36*(1+'Usages mobilité'!$BH36)^(G$1952-$D$1952)/1000</f>
        <v>0</v>
      </c>
      <c r="H2041" s="210">
        <f>H1990*'Usages mobilité'!$BG36*(1+'Usages mobilité'!$BH36)^(H$1952-$D$1952)/1000</f>
        <v>0</v>
      </c>
      <c r="I2041" s="210">
        <f>I1990*'Usages mobilité'!$BG36*(1+'Usages mobilité'!$BH36)^(I$1952-$D$1952)/1000</f>
        <v>0</v>
      </c>
      <c r="J2041" s="210">
        <f>J1990*'Usages mobilité'!$BG36*(1+'Usages mobilité'!$BH36)^(J$1952-$D$1952)/1000</f>
        <v>0</v>
      </c>
      <c r="K2041" s="210">
        <f>K1990*'Usages mobilité'!$BG36*(1+'Usages mobilité'!$BH36)^(K$1952-$D$1952)/1000</f>
        <v>0</v>
      </c>
      <c r="L2041" s="210">
        <f>L1990*'Usages mobilité'!$BG36*(1+'Usages mobilité'!$BH36)^(L$1952-$D$1952)/1000</f>
        <v>0</v>
      </c>
      <c r="M2041" s="210">
        <f>M1990*'Usages mobilité'!$BG36*(1+'Usages mobilité'!$BH36)^(M$1952-$D$1952)/1000</f>
        <v>0</v>
      </c>
      <c r="N2041" s="210">
        <f>N1990*'Usages mobilité'!$BG36*(1+'Usages mobilité'!$BH36)^(N$1952-$D$1952)/1000</f>
        <v>0</v>
      </c>
      <c r="O2041" s="210">
        <f>O1990*'Usages mobilité'!$BG36*(1+'Usages mobilité'!$BH36)^(O$1952-$D$1952)/1000</f>
        <v>0</v>
      </c>
      <c r="P2041" s="210">
        <f>P1990*'Usages mobilité'!$BG36*(1+'Usages mobilité'!$BH36)^(P$1952-$D$1952)/1000</f>
        <v>0</v>
      </c>
      <c r="Q2041" s="210">
        <f>Q1990*'Usages mobilité'!$BG36*(1+'Usages mobilité'!$BH36)^(Q$1952-$D$1952)/1000</f>
        <v>0</v>
      </c>
      <c r="R2041" s="210">
        <f>R1990*'Usages mobilité'!$BG36*(1+'Usages mobilité'!$BH36)^(R$1952-$D$1952)/1000</f>
        <v>0</v>
      </c>
    </row>
    <row r="2042" spans="1:18" hidden="1" outlineLevel="2" x14ac:dyDescent="0.35">
      <c r="A2042" s="209" t="str">
        <f>'Usages mobilité'!A37</f>
        <v>Usage mobilité n°34</v>
      </c>
      <c r="B2042" s="209" t="s">
        <v>639</v>
      </c>
      <c r="C2042" s="209"/>
      <c r="D2042" s="210">
        <f>D1991*'Usages mobilité'!$BG37*(1+'Usages mobilité'!$BH37)^(D$1952-$D$1952)/1000</f>
        <v>0</v>
      </c>
      <c r="E2042" s="210">
        <f>E1991*'Usages mobilité'!$BG37*(1+'Usages mobilité'!$BH37)^(E$1952-$D$1952)/1000</f>
        <v>0</v>
      </c>
      <c r="F2042" s="210">
        <f>F1991*'Usages mobilité'!$BG37*(1+'Usages mobilité'!$BH37)^(F$1952-$D$1952)/1000</f>
        <v>0</v>
      </c>
      <c r="G2042" s="210">
        <f>G1991*'Usages mobilité'!$BG37*(1+'Usages mobilité'!$BH37)^(G$1952-$D$1952)/1000</f>
        <v>0</v>
      </c>
      <c r="H2042" s="210">
        <f>H1991*'Usages mobilité'!$BG37*(1+'Usages mobilité'!$BH37)^(H$1952-$D$1952)/1000</f>
        <v>0</v>
      </c>
      <c r="I2042" s="210">
        <f>I1991*'Usages mobilité'!$BG37*(1+'Usages mobilité'!$BH37)^(I$1952-$D$1952)/1000</f>
        <v>0</v>
      </c>
      <c r="J2042" s="210">
        <f>J1991*'Usages mobilité'!$BG37*(1+'Usages mobilité'!$BH37)^(J$1952-$D$1952)/1000</f>
        <v>0</v>
      </c>
      <c r="K2042" s="210">
        <f>K1991*'Usages mobilité'!$BG37*(1+'Usages mobilité'!$BH37)^(K$1952-$D$1952)/1000</f>
        <v>0</v>
      </c>
      <c r="L2042" s="210">
        <f>L1991*'Usages mobilité'!$BG37*(1+'Usages mobilité'!$BH37)^(L$1952-$D$1952)/1000</f>
        <v>0</v>
      </c>
      <c r="M2042" s="210">
        <f>M1991*'Usages mobilité'!$BG37*(1+'Usages mobilité'!$BH37)^(M$1952-$D$1952)/1000</f>
        <v>0</v>
      </c>
      <c r="N2042" s="210">
        <f>N1991*'Usages mobilité'!$BG37*(1+'Usages mobilité'!$BH37)^(N$1952-$D$1952)/1000</f>
        <v>0</v>
      </c>
      <c r="O2042" s="210">
        <f>O1991*'Usages mobilité'!$BG37*(1+'Usages mobilité'!$BH37)^(O$1952-$D$1952)/1000</f>
        <v>0</v>
      </c>
      <c r="P2042" s="210">
        <f>P1991*'Usages mobilité'!$BG37*(1+'Usages mobilité'!$BH37)^(P$1952-$D$1952)/1000</f>
        <v>0</v>
      </c>
      <c r="Q2042" s="210">
        <f>Q1991*'Usages mobilité'!$BG37*(1+'Usages mobilité'!$BH37)^(Q$1952-$D$1952)/1000</f>
        <v>0</v>
      </c>
      <c r="R2042" s="210">
        <f>R1991*'Usages mobilité'!$BG37*(1+'Usages mobilité'!$BH37)^(R$1952-$D$1952)/1000</f>
        <v>0</v>
      </c>
    </row>
    <row r="2043" spans="1:18" hidden="1" outlineLevel="2" x14ac:dyDescent="0.35">
      <c r="A2043" s="209" t="str">
        <f>'Usages mobilité'!A38</f>
        <v>Usage mobilité n°35</v>
      </c>
      <c r="B2043" s="209" t="s">
        <v>639</v>
      </c>
      <c r="C2043" s="209"/>
      <c r="D2043" s="210">
        <f>D1992*'Usages mobilité'!$BG38*(1+'Usages mobilité'!$BH38)^(D$1952-$D$1952)/1000</f>
        <v>0</v>
      </c>
      <c r="E2043" s="210">
        <f>E1992*'Usages mobilité'!$BG38*(1+'Usages mobilité'!$BH38)^(E$1952-$D$1952)/1000</f>
        <v>0</v>
      </c>
      <c r="F2043" s="210">
        <f>F1992*'Usages mobilité'!$BG38*(1+'Usages mobilité'!$BH38)^(F$1952-$D$1952)/1000</f>
        <v>0</v>
      </c>
      <c r="G2043" s="210">
        <f>G1992*'Usages mobilité'!$BG38*(1+'Usages mobilité'!$BH38)^(G$1952-$D$1952)/1000</f>
        <v>0</v>
      </c>
      <c r="H2043" s="210">
        <f>H1992*'Usages mobilité'!$BG38*(1+'Usages mobilité'!$BH38)^(H$1952-$D$1952)/1000</f>
        <v>0</v>
      </c>
      <c r="I2043" s="210">
        <f>I1992*'Usages mobilité'!$BG38*(1+'Usages mobilité'!$BH38)^(I$1952-$D$1952)/1000</f>
        <v>0</v>
      </c>
      <c r="J2043" s="210">
        <f>J1992*'Usages mobilité'!$BG38*(1+'Usages mobilité'!$BH38)^(J$1952-$D$1952)/1000</f>
        <v>0</v>
      </c>
      <c r="K2043" s="210">
        <f>K1992*'Usages mobilité'!$BG38*(1+'Usages mobilité'!$BH38)^(K$1952-$D$1952)/1000</f>
        <v>0</v>
      </c>
      <c r="L2043" s="210">
        <f>L1992*'Usages mobilité'!$BG38*(1+'Usages mobilité'!$BH38)^(L$1952-$D$1952)/1000</f>
        <v>0</v>
      </c>
      <c r="M2043" s="210">
        <f>M1992*'Usages mobilité'!$BG38*(1+'Usages mobilité'!$BH38)^(M$1952-$D$1952)/1000</f>
        <v>0</v>
      </c>
      <c r="N2043" s="210">
        <f>N1992*'Usages mobilité'!$BG38*(1+'Usages mobilité'!$BH38)^(N$1952-$D$1952)/1000</f>
        <v>0</v>
      </c>
      <c r="O2043" s="210">
        <f>O1992*'Usages mobilité'!$BG38*(1+'Usages mobilité'!$BH38)^(O$1952-$D$1952)/1000</f>
        <v>0</v>
      </c>
      <c r="P2043" s="210">
        <f>P1992*'Usages mobilité'!$BG38*(1+'Usages mobilité'!$BH38)^(P$1952-$D$1952)/1000</f>
        <v>0</v>
      </c>
      <c r="Q2043" s="210">
        <f>Q1992*'Usages mobilité'!$BG38*(1+'Usages mobilité'!$BH38)^(Q$1952-$D$1952)/1000</f>
        <v>0</v>
      </c>
      <c r="R2043" s="210">
        <f>R1992*'Usages mobilité'!$BG38*(1+'Usages mobilité'!$BH38)^(R$1952-$D$1952)/1000</f>
        <v>0</v>
      </c>
    </row>
    <row r="2044" spans="1:18" hidden="1" outlineLevel="2" x14ac:dyDescent="0.35">
      <c r="A2044" s="209" t="str">
        <f>'Usages mobilité'!A39</f>
        <v>Usage mobilité n°36</v>
      </c>
      <c r="B2044" s="209" t="s">
        <v>639</v>
      </c>
      <c r="C2044" s="209"/>
      <c r="D2044" s="210">
        <f>D1993*'Usages mobilité'!$BG39*(1+'Usages mobilité'!$BH39)^(D$1952-$D$1952)/1000</f>
        <v>0</v>
      </c>
      <c r="E2044" s="210">
        <f>E1993*'Usages mobilité'!$BG39*(1+'Usages mobilité'!$BH39)^(E$1952-$D$1952)/1000</f>
        <v>0</v>
      </c>
      <c r="F2044" s="210">
        <f>F1993*'Usages mobilité'!$BG39*(1+'Usages mobilité'!$BH39)^(F$1952-$D$1952)/1000</f>
        <v>0</v>
      </c>
      <c r="G2044" s="210">
        <f>G1993*'Usages mobilité'!$BG39*(1+'Usages mobilité'!$BH39)^(G$1952-$D$1952)/1000</f>
        <v>0</v>
      </c>
      <c r="H2044" s="210">
        <f>H1993*'Usages mobilité'!$BG39*(1+'Usages mobilité'!$BH39)^(H$1952-$D$1952)/1000</f>
        <v>0</v>
      </c>
      <c r="I2044" s="210">
        <f>I1993*'Usages mobilité'!$BG39*(1+'Usages mobilité'!$BH39)^(I$1952-$D$1952)/1000</f>
        <v>0</v>
      </c>
      <c r="J2044" s="210">
        <f>J1993*'Usages mobilité'!$BG39*(1+'Usages mobilité'!$BH39)^(J$1952-$D$1952)/1000</f>
        <v>0</v>
      </c>
      <c r="K2044" s="210">
        <f>K1993*'Usages mobilité'!$BG39*(1+'Usages mobilité'!$BH39)^(K$1952-$D$1952)/1000</f>
        <v>0</v>
      </c>
      <c r="L2044" s="210">
        <f>L1993*'Usages mobilité'!$BG39*(1+'Usages mobilité'!$BH39)^(L$1952-$D$1952)/1000</f>
        <v>0</v>
      </c>
      <c r="M2044" s="210">
        <f>M1993*'Usages mobilité'!$BG39*(1+'Usages mobilité'!$BH39)^(M$1952-$D$1952)/1000</f>
        <v>0</v>
      </c>
      <c r="N2044" s="210">
        <f>N1993*'Usages mobilité'!$BG39*(1+'Usages mobilité'!$BH39)^(N$1952-$D$1952)/1000</f>
        <v>0</v>
      </c>
      <c r="O2044" s="210">
        <f>O1993*'Usages mobilité'!$BG39*(1+'Usages mobilité'!$BH39)^(O$1952-$D$1952)/1000</f>
        <v>0</v>
      </c>
      <c r="P2044" s="210">
        <f>P1993*'Usages mobilité'!$BG39*(1+'Usages mobilité'!$BH39)^(P$1952-$D$1952)/1000</f>
        <v>0</v>
      </c>
      <c r="Q2044" s="210">
        <f>Q1993*'Usages mobilité'!$BG39*(1+'Usages mobilité'!$BH39)^(Q$1952-$D$1952)/1000</f>
        <v>0</v>
      </c>
      <c r="R2044" s="210">
        <f>R1993*'Usages mobilité'!$BG39*(1+'Usages mobilité'!$BH39)^(R$1952-$D$1952)/1000</f>
        <v>0</v>
      </c>
    </row>
    <row r="2045" spans="1:18" hidden="1" outlineLevel="2" x14ac:dyDescent="0.35">
      <c r="A2045" s="209" t="str">
        <f>'Usages mobilité'!A40</f>
        <v>Usage mobilité n°37</v>
      </c>
      <c r="B2045" s="209" t="s">
        <v>639</v>
      </c>
      <c r="C2045" s="209"/>
      <c r="D2045" s="210">
        <f>D1994*'Usages mobilité'!$BG40*(1+'Usages mobilité'!$BH40)^(D$1952-$D$1952)/1000</f>
        <v>0</v>
      </c>
      <c r="E2045" s="210">
        <f>E1994*'Usages mobilité'!$BG40*(1+'Usages mobilité'!$BH40)^(E$1952-$D$1952)/1000</f>
        <v>0</v>
      </c>
      <c r="F2045" s="210">
        <f>F1994*'Usages mobilité'!$BG40*(1+'Usages mobilité'!$BH40)^(F$1952-$D$1952)/1000</f>
        <v>0</v>
      </c>
      <c r="G2045" s="210">
        <f>G1994*'Usages mobilité'!$BG40*(1+'Usages mobilité'!$BH40)^(G$1952-$D$1952)/1000</f>
        <v>0</v>
      </c>
      <c r="H2045" s="210">
        <f>H1994*'Usages mobilité'!$BG40*(1+'Usages mobilité'!$BH40)^(H$1952-$D$1952)/1000</f>
        <v>0</v>
      </c>
      <c r="I2045" s="210">
        <f>I1994*'Usages mobilité'!$BG40*(1+'Usages mobilité'!$BH40)^(I$1952-$D$1952)/1000</f>
        <v>0</v>
      </c>
      <c r="J2045" s="210">
        <f>J1994*'Usages mobilité'!$BG40*(1+'Usages mobilité'!$BH40)^(J$1952-$D$1952)/1000</f>
        <v>0</v>
      </c>
      <c r="K2045" s="210">
        <f>K1994*'Usages mobilité'!$BG40*(1+'Usages mobilité'!$BH40)^(K$1952-$D$1952)/1000</f>
        <v>0</v>
      </c>
      <c r="L2045" s="210">
        <f>L1994*'Usages mobilité'!$BG40*(1+'Usages mobilité'!$BH40)^(L$1952-$D$1952)/1000</f>
        <v>0</v>
      </c>
      <c r="M2045" s="210">
        <f>M1994*'Usages mobilité'!$BG40*(1+'Usages mobilité'!$BH40)^(M$1952-$D$1952)/1000</f>
        <v>0</v>
      </c>
      <c r="N2045" s="210">
        <f>N1994*'Usages mobilité'!$BG40*(1+'Usages mobilité'!$BH40)^(N$1952-$D$1952)/1000</f>
        <v>0</v>
      </c>
      <c r="O2045" s="210">
        <f>O1994*'Usages mobilité'!$BG40*(1+'Usages mobilité'!$BH40)^(O$1952-$D$1952)/1000</f>
        <v>0</v>
      </c>
      <c r="P2045" s="210">
        <f>P1994*'Usages mobilité'!$BG40*(1+'Usages mobilité'!$BH40)^(P$1952-$D$1952)/1000</f>
        <v>0</v>
      </c>
      <c r="Q2045" s="210">
        <f>Q1994*'Usages mobilité'!$BG40*(1+'Usages mobilité'!$BH40)^(Q$1952-$D$1952)/1000</f>
        <v>0</v>
      </c>
      <c r="R2045" s="210">
        <f>R1994*'Usages mobilité'!$BG40*(1+'Usages mobilité'!$BH40)^(R$1952-$D$1952)/1000</f>
        <v>0</v>
      </c>
    </row>
    <row r="2046" spans="1:18" hidden="1" outlineLevel="2" x14ac:dyDescent="0.35">
      <c r="A2046" s="209" t="str">
        <f>'Usages mobilité'!A41</f>
        <v>Usage mobilité n°38</v>
      </c>
      <c r="B2046" s="209" t="s">
        <v>639</v>
      </c>
      <c r="C2046" s="209"/>
      <c r="D2046" s="210">
        <f>D1995*'Usages mobilité'!$BG41*(1+'Usages mobilité'!$BH41)^(D$1952-$D$1952)/1000</f>
        <v>0</v>
      </c>
      <c r="E2046" s="210">
        <f>E1995*'Usages mobilité'!$BG41*(1+'Usages mobilité'!$BH41)^(E$1952-$D$1952)/1000</f>
        <v>0</v>
      </c>
      <c r="F2046" s="210">
        <f>F1995*'Usages mobilité'!$BG41*(1+'Usages mobilité'!$BH41)^(F$1952-$D$1952)/1000</f>
        <v>0</v>
      </c>
      <c r="G2046" s="210">
        <f>G1995*'Usages mobilité'!$BG41*(1+'Usages mobilité'!$BH41)^(G$1952-$D$1952)/1000</f>
        <v>0</v>
      </c>
      <c r="H2046" s="210">
        <f>H1995*'Usages mobilité'!$BG41*(1+'Usages mobilité'!$BH41)^(H$1952-$D$1952)/1000</f>
        <v>0</v>
      </c>
      <c r="I2046" s="210">
        <f>I1995*'Usages mobilité'!$BG41*(1+'Usages mobilité'!$BH41)^(I$1952-$D$1952)/1000</f>
        <v>0</v>
      </c>
      <c r="J2046" s="210">
        <f>J1995*'Usages mobilité'!$BG41*(1+'Usages mobilité'!$BH41)^(J$1952-$D$1952)/1000</f>
        <v>0</v>
      </c>
      <c r="K2046" s="210">
        <f>K1995*'Usages mobilité'!$BG41*(1+'Usages mobilité'!$BH41)^(K$1952-$D$1952)/1000</f>
        <v>0</v>
      </c>
      <c r="L2046" s="210">
        <f>L1995*'Usages mobilité'!$BG41*(1+'Usages mobilité'!$BH41)^(L$1952-$D$1952)/1000</f>
        <v>0</v>
      </c>
      <c r="M2046" s="210">
        <f>M1995*'Usages mobilité'!$BG41*(1+'Usages mobilité'!$BH41)^(M$1952-$D$1952)/1000</f>
        <v>0</v>
      </c>
      <c r="N2046" s="210">
        <f>N1995*'Usages mobilité'!$BG41*(1+'Usages mobilité'!$BH41)^(N$1952-$D$1952)/1000</f>
        <v>0</v>
      </c>
      <c r="O2046" s="210">
        <f>O1995*'Usages mobilité'!$BG41*(1+'Usages mobilité'!$BH41)^(O$1952-$D$1952)/1000</f>
        <v>0</v>
      </c>
      <c r="P2046" s="210">
        <f>P1995*'Usages mobilité'!$BG41*(1+'Usages mobilité'!$BH41)^(P$1952-$D$1952)/1000</f>
        <v>0</v>
      </c>
      <c r="Q2046" s="210">
        <f>Q1995*'Usages mobilité'!$BG41*(1+'Usages mobilité'!$BH41)^(Q$1952-$D$1952)/1000</f>
        <v>0</v>
      </c>
      <c r="R2046" s="210">
        <f>R1995*'Usages mobilité'!$BG41*(1+'Usages mobilité'!$BH41)^(R$1952-$D$1952)/1000</f>
        <v>0</v>
      </c>
    </row>
    <row r="2047" spans="1:18" hidden="1" outlineLevel="2" x14ac:dyDescent="0.35">
      <c r="A2047" s="209" t="str">
        <f>'Usages mobilité'!A42</f>
        <v>Usage mobilité n°39</v>
      </c>
      <c r="B2047" s="209" t="s">
        <v>639</v>
      </c>
      <c r="C2047" s="209"/>
      <c r="D2047" s="210">
        <f>D1996*'Usages mobilité'!$BG42*(1+'Usages mobilité'!$BH42)^(D$1952-$D$1952)/1000</f>
        <v>0</v>
      </c>
      <c r="E2047" s="210">
        <f>E1996*'Usages mobilité'!$BG42*(1+'Usages mobilité'!$BH42)^(E$1952-$D$1952)/1000</f>
        <v>0</v>
      </c>
      <c r="F2047" s="210">
        <f>F1996*'Usages mobilité'!$BG42*(1+'Usages mobilité'!$BH42)^(F$1952-$D$1952)/1000</f>
        <v>0</v>
      </c>
      <c r="G2047" s="210">
        <f>G1996*'Usages mobilité'!$BG42*(1+'Usages mobilité'!$BH42)^(G$1952-$D$1952)/1000</f>
        <v>0</v>
      </c>
      <c r="H2047" s="210">
        <f>H1996*'Usages mobilité'!$BG42*(1+'Usages mobilité'!$BH42)^(H$1952-$D$1952)/1000</f>
        <v>0</v>
      </c>
      <c r="I2047" s="210">
        <f>I1996*'Usages mobilité'!$BG42*(1+'Usages mobilité'!$BH42)^(I$1952-$D$1952)/1000</f>
        <v>0</v>
      </c>
      <c r="J2047" s="210">
        <f>J1996*'Usages mobilité'!$BG42*(1+'Usages mobilité'!$BH42)^(J$1952-$D$1952)/1000</f>
        <v>0</v>
      </c>
      <c r="K2047" s="210">
        <f>K1996*'Usages mobilité'!$BG42*(1+'Usages mobilité'!$BH42)^(K$1952-$D$1952)/1000</f>
        <v>0</v>
      </c>
      <c r="L2047" s="210">
        <f>L1996*'Usages mobilité'!$BG42*(1+'Usages mobilité'!$BH42)^(L$1952-$D$1952)/1000</f>
        <v>0</v>
      </c>
      <c r="M2047" s="210">
        <f>M1996*'Usages mobilité'!$BG42*(1+'Usages mobilité'!$BH42)^(M$1952-$D$1952)/1000</f>
        <v>0</v>
      </c>
      <c r="N2047" s="210">
        <f>N1996*'Usages mobilité'!$BG42*(1+'Usages mobilité'!$BH42)^(N$1952-$D$1952)/1000</f>
        <v>0</v>
      </c>
      <c r="O2047" s="210">
        <f>O1996*'Usages mobilité'!$BG42*(1+'Usages mobilité'!$BH42)^(O$1952-$D$1952)/1000</f>
        <v>0</v>
      </c>
      <c r="P2047" s="210">
        <f>P1996*'Usages mobilité'!$BG42*(1+'Usages mobilité'!$BH42)^(P$1952-$D$1952)/1000</f>
        <v>0</v>
      </c>
      <c r="Q2047" s="210">
        <f>Q1996*'Usages mobilité'!$BG42*(1+'Usages mobilité'!$BH42)^(Q$1952-$D$1952)/1000</f>
        <v>0</v>
      </c>
      <c r="R2047" s="210">
        <f>R1996*'Usages mobilité'!$BG42*(1+'Usages mobilité'!$BH42)^(R$1952-$D$1952)/1000</f>
        <v>0</v>
      </c>
    </row>
    <row r="2048" spans="1:18" hidden="1" outlineLevel="2" x14ac:dyDescent="0.35">
      <c r="A2048" s="209" t="str">
        <f>'Usages mobilité'!A43</f>
        <v>Usage mobilité n°40</v>
      </c>
      <c r="B2048" s="209" t="s">
        <v>639</v>
      </c>
      <c r="C2048" s="209"/>
      <c r="D2048" s="210">
        <f>D1997*'Usages mobilité'!$BG43*(1+'Usages mobilité'!$BH43)^(D$1952-$D$1952)/1000</f>
        <v>0</v>
      </c>
      <c r="E2048" s="210">
        <f>E1997*'Usages mobilité'!$BG43*(1+'Usages mobilité'!$BH43)^(E$1952-$D$1952)/1000</f>
        <v>0</v>
      </c>
      <c r="F2048" s="210">
        <f>F1997*'Usages mobilité'!$BG43*(1+'Usages mobilité'!$BH43)^(F$1952-$D$1952)/1000</f>
        <v>0</v>
      </c>
      <c r="G2048" s="210">
        <f>G1997*'Usages mobilité'!$BG43*(1+'Usages mobilité'!$BH43)^(G$1952-$D$1952)/1000</f>
        <v>0</v>
      </c>
      <c r="H2048" s="210">
        <f>H1997*'Usages mobilité'!$BG43*(1+'Usages mobilité'!$BH43)^(H$1952-$D$1952)/1000</f>
        <v>0</v>
      </c>
      <c r="I2048" s="210">
        <f>I1997*'Usages mobilité'!$BG43*(1+'Usages mobilité'!$BH43)^(I$1952-$D$1952)/1000</f>
        <v>0</v>
      </c>
      <c r="J2048" s="210">
        <f>J1997*'Usages mobilité'!$BG43*(1+'Usages mobilité'!$BH43)^(J$1952-$D$1952)/1000</f>
        <v>0</v>
      </c>
      <c r="K2048" s="210">
        <f>K1997*'Usages mobilité'!$BG43*(1+'Usages mobilité'!$BH43)^(K$1952-$D$1952)/1000</f>
        <v>0</v>
      </c>
      <c r="L2048" s="210">
        <f>L1997*'Usages mobilité'!$BG43*(1+'Usages mobilité'!$BH43)^(L$1952-$D$1952)/1000</f>
        <v>0</v>
      </c>
      <c r="M2048" s="210">
        <f>M1997*'Usages mobilité'!$BG43*(1+'Usages mobilité'!$BH43)^(M$1952-$D$1952)/1000</f>
        <v>0</v>
      </c>
      <c r="N2048" s="210">
        <f>N1997*'Usages mobilité'!$BG43*(1+'Usages mobilité'!$BH43)^(N$1952-$D$1952)/1000</f>
        <v>0</v>
      </c>
      <c r="O2048" s="210">
        <f>O1997*'Usages mobilité'!$BG43*(1+'Usages mobilité'!$BH43)^(O$1952-$D$1952)/1000</f>
        <v>0</v>
      </c>
      <c r="P2048" s="210">
        <f>P1997*'Usages mobilité'!$BG43*(1+'Usages mobilité'!$BH43)^(P$1952-$D$1952)/1000</f>
        <v>0</v>
      </c>
      <c r="Q2048" s="210">
        <f>Q1997*'Usages mobilité'!$BG43*(1+'Usages mobilité'!$BH43)^(Q$1952-$D$1952)/1000</f>
        <v>0</v>
      </c>
      <c r="R2048" s="210">
        <f>R1997*'Usages mobilité'!$BG43*(1+'Usages mobilité'!$BH43)^(R$1952-$D$1952)/1000</f>
        <v>0</v>
      </c>
    </row>
    <row r="2049" spans="1:18" hidden="1" outlineLevel="2" x14ac:dyDescent="0.35">
      <c r="A2049" s="209" t="str">
        <f>'Usages mobilité'!A44</f>
        <v>Usage mobilité n°41</v>
      </c>
      <c r="B2049" s="209" t="s">
        <v>639</v>
      </c>
      <c r="C2049" s="209"/>
      <c r="D2049" s="210">
        <f>D1998*'Usages mobilité'!$BG44*(1+'Usages mobilité'!$BH44)^(D$1952-$D$1952)/1000</f>
        <v>0</v>
      </c>
      <c r="E2049" s="210">
        <f>E1998*'Usages mobilité'!$BG44*(1+'Usages mobilité'!$BH44)^(E$1952-$D$1952)/1000</f>
        <v>0</v>
      </c>
      <c r="F2049" s="210">
        <f>F1998*'Usages mobilité'!$BG44*(1+'Usages mobilité'!$BH44)^(F$1952-$D$1952)/1000</f>
        <v>0</v>
      </c>
      <c r="G2049" s="210">
        <f>G1998*'Usages mobilité'!$BG44*(1+'Usages mobilité'!$BH44)^(G$1952-$D$1952)/1000</f>
        <v>0</v>
      </c>
      <c r="H2049" s="210">
        <f>H1998*'Usages mobilité'!$BG44*(1+'Usages mobilité'!$BH44)^(H$1952-$D$1952)/1000</f>
        <v>0</v>
      </c>
      <c r="I2049" s="210">
        <f>I1998*'Usages mobilité'!$BG44*(1+'Usages mobilité'!$BH44)^(I$1952-$D$1952)/1000</f>
        <v>0</v>
      </c>
      <c r="J2049" s="210">
        <f>J1998*'Usages mobilité'!$BG44*(1+'Usages mobilité'!$BH44)^(J$1952-$D$1952)/1000</f>
        <v>0</v>
      </c>
      <c r="K2049" s="210">
        <f>K1998*'Usages mobilité'!$BG44*(1+'Usages mobilité'!$BH44)^(K$1952-$D$1952)/1000</f>
        <v>0</v>
      </c>
      <c r="L2049" s="210">
        <f>L1998*'Usages mobilité'!$BG44*(1+'Usages mobilité'!$BH44)^(L$1952-$D$1952)/1000</f>
        <v>0</v>
      </c>
      <c r="M2049" s="210">
        <f>M1998*'Usages mobilité'!$BG44*(1+'Usages mobilité'!$BH44)^(M$1952-$D$1952)/1000</f>
        <v>0</v>
      </c>
      <c r="N2049" s="210">
        <f>N1998*'Usages mobilité'!$BG44*(1+'Usages mobilité'!$BH44)^(N$1952-$D$1952)/1000</f>
        <v>0</v>
      </c>
      <c r="O2049" s="210">
        <f>O1998*'Usages mobilité'!$BG44*(1+'Usages mobilité'!$BH44)^(O$1952-$D$1952)/1000</f>
        <v>0</v>
      </c>
      <c r="P2049" s="210">
        <f>P1998*'Usages mobilité'!$BG44*(1+'Usages mobilité'!$BH44)^(P$1952-$D$1952)/1000</f>
        <v>0</v>
      </c>
      <c r="Q2049" s="210">
        <f>Q1998*'Usages mobilité'!$BG44*(1+'Usages mobilité'!$BH44)^(Q$1952-$D$1952)/1000</f>
        <v>0</v>
      </c>
      <c r="R2049" s="210">
        <f>R1998*'Usages mobilité'!$BG44*(1+'Usages mobilité'!$BH44)^(R$1952-$D$1952)/1000</f>
        <v>0</v>
      </c>
    </row>
    <row r="2050" spans="1:18" hidden="1" outlineLevel="2" x14ac:dyDescent="0.35">
      <c r="A2050" s="209" t="str">
        <f>'Usages mobilité'!A45</f>
        <v>Usage mobilité n°42</v>
      </c>
      <c r="B2050" s="209" t="s">
        <v>639</v>
      </c>
      <c r="C2050" s="209"/>
      <c r="D2050" s="210">
        <f>D1999*'Usages mobilité'!$BG45*(1+'Usages mobilité'!$BH45)^(D$1952-$D$1952)/1000</f>
        <v>0</v>
      </c>
      <c r="E2050" s="210">
        <f>E1999*'Usages mobilité'!$BG45*(1+'Usages mobilité'!$BH45)^(E$1952-$D$1952)/1000</f>
        <v>0</v>
      </c>
      <c r="F2050" s="210">
        <f>F1999*'Usages mobilité'!$BG45*(1+'Usages mobilité'!$BH45)^(F$1952-$D$1952)/1000</f>
        <v>0</v>
      </c>
      <c r="G2050" s="210">
        <f>G1999*'Usages mobilité'!$BG45*(1+'Usages mobilité'!$BH45)^(G$1952-$D$1952)/1000</f>
        <v>0</v>
      </c>
      <c r="H2050" s="210">
        <f>H1999*'Usages mobilité'!$BG45*(1+'Usages mobilité'!$BH45)^(H$1952-$D$1952)/1000</f>
        <v>0</v>
      </c>
      <c r="I2050" s="210">
        <f>I1999*'Usages mobilité'!$BG45*(1+'Usages mobilité'!$BH45)^(I$1952-$D$1952)/1000</f>
        <v>0</v>
      </c>
      <c r="J2050" s="210">
        <f>J1999*'Usages mobilité'!$BG45*(1+'Usages mobilité'!$BH45)^(J$1952-$D$1952)/1000</f>
        <v>0</v>
      </c>
      <c r="K2050" s="210">
        <f>K1999*'Usages mobilité'!$BG45*(1+'Usages mobilité'!$BH45)^(K$1952-$D$1952)/1000</f>
        <v>0</v>
      </c>
      <c r="L2050" s="210">
        <f>L1999*'Usages mobilité'!$BG45*(1+'Usages mobilité'!$BH45)^(L$1952-$D$1952)/1000</f>
        <v>0</v>
      </c>
      <c r="M2050" s="210">
        <f>M1999*'Usages mobilité'!$BG45*(1+'Usages mobilité'!$BH45)^(M$1952-$D$1952)/1000</f>
        <v>0</v>
      </c>
      <c r="N2050" s="210">
        <f>N1999*'Usages mobilité'!$BG45*(1+'Usages mobilité'!$BH45)^(N$1952-$D$1952)/1000</f>
        <v>0</v>
      </c>
      <c r="O2050" s="210">
        <f>O1999*'Usages mobilité'!$BG45*(1+'Usages mobilité'!$BH45)^(O$1952-$D$1952)/1000</f>
        <v>0</v>
      </c>
      <c r="P2050" s="210">
        <f>P1999*'Usages mobilité'!$BG45*(1+'Usages mobilité'!$BH45)^(P$1952-$D$1952)/1000</f>
        <v>0</v>
      </c>
      <c r="Q2050" s="210">
        <f>Q1999*'Usages mobilité'!$BG45*(1+'Usages mobilité'!$BH45)^(Q$1952-$D$1952)/1000</f>
        <v>0</v>
      </c>
      <c r="R2050" s="210">
        <f>R1999*'Usages mobilité'!$BG45*(1+'Usages mobilité'!$BH45)^(R$1952-$D$1952)/1000</f>
        <v>0</v>
      </c>
    </row>
    <row r="2051" spans="1:18" hidden="1" outlineLevel="2" x14ac:dyDescent="0.35">
      <c r="A2051" s="209" t="str">
        <f>'Usages mobilité'!A46</f>
        <v>Usage mobilité n°43</v>
      </c>
      <c r="B2051" s="209" t="s">
        <v>639</v>
      </c>
      <c r="C2051" s="209"/>
      <c r="D2051" s="210">
        <f>D2000*'Usages mobilité'!$BG46*(1+'Usages mobilité'!$BH46)^(D$1952-$D$1952)/1000</f>
        <v>0</v>
      </c>
      <c r="E2051" s="210">
        <f>E2000*'Usages mobilité'!$BG46*(1+'Usages mobilité'!$BH46)^(E$1952-$D$1952)/1000</f>
        <v>0</v>
      </c>
      <c r="F2051" s="210">
        <f>F2000*'Usages mobilité'!$BG46*(1+'Usages mobilité'!$BH46)^(F$1952-$D$1952)/1000</f>
        <v>0</v>
      </c>
      <c r="G2051" s="210">
        <f>G2000*'Usages mobilité'!$BG46*(1+'Usages mobilité'!$BH46)^(G$1952-$D$1952)/1000</f>
        <v>0</v>
      </c>
      <c r="H2051" s="210">
        <f>H2000*'Usages mobilité'!$BG46*(1+'Usages mobilité'!$BH46)^(H$1952-$D$1952)/1000</f>
        <v>0</v>
      </c>
      <c r="I2051" s="210">
        <f>I2000*'Usages mobilité'!$BG46*(1+'Usages mobilité'!$BH46)^(I$1952-$D$1952)/1000</f>
        <v>0</v>
      </c>
      <c r="J2051" s="210">
        <f>J2000*'Usages mobilité'!$BG46*(1+'Usages mobilité'!$BH46)^(J$1952-$D$1952)/1000</f>
        <v>0</v>
      </c>
      <c r="K2051" s="210">
        <f>K2000*'Usages mobilité'!$BG46*(1+'Usages mobilité'!$BH46)^(K$1952-$D$1952)/1000</f>
        <v>0</v>
      </c>
      <c r="L2051" s="210">
        <f>L2000*'Usages mobilité'!$BG46*(1+'Usages mobilité'!$BH46)^(L$1952-$D$1952)/1000</f>
        <v>0</v>
      </c>
      <c r="M2051" s="210">
        <f>M2000*'Usages mobilité'!$BG46*(1+'Usages mobilité'!$BH46)^(M$1952-$D$1952)/1000</f>
        <v>0</v>
      </c>
      <c r="N2051" s="210">
        <f>N2000*'Usages mobilité'!$BG46*(1+'Usages mobilité'!$BH46)^(N$1952-$D$1952)/1000</f>
        <v>0</v>
      </c>
      <c r="O2051" s="210">
        <f>O2000*'Usages mobilité'!$BG46*(1+'Usages mobilité'!$BH46)^(O$1952-$D$1952)/1000</f>
        <v>0</v>
      </c>
      <c r="P2051" s="210">
        <f>P2000*'Usages mobilité'!$BG46*(1+'Usages mobilité'!$BH46)^(P$1952-$D$1952)/1000</f>
        <v>0</v>
      </c>
      <c r="Q2051" s="210">
        <f>Q2000*'Usages mobilité'!$BG46*(1+'Usages mobilité'!$BH46)^(Q$1952-$D$1952)/1000</f>
        <v>0</v>
      </c>
      <c r="R2051" s="210">
        <f>R2000*'Usages mobilité'!$BG46*(1+'Usages mobilité'!$BH46)^(R$1952-$D$1952)/1000</f>
        <v>0</v>
      </c>
    </row>
    <row r="2052" spans="1:18" hidden="1" outlineLevel="2" x14ac:dyDescent="0.35">
      <c r="A2052" s="209" t="str">
        <f>'Usages mobilité'!A47</f>
        <v>Usage mobilité n°44</v>
      </c>
      <c r="B2052" s="209" t="s">
        <v>639</v>
      </c>
      <c r="C2052" s="209"/>
      <c r="D2052" s="210">
        <f>D2001*'Usages mobilité'!$BG47*(1+'Usages mobilité'!$BH47)^(D$1952-$D$1952)/1000</f>
        <v>0</v>
      </c>
      <c r="E2052" s="210">
        <f>E2001*'Usages mobilité'!$BG47*(1+'Usages mobilité'!$BH47)^(E$1952-$D$1952)/1000</f>
        <v>0</v>
      </c>
      <c r="F2052" s="210">
        <f>F2001*'Usages mobilité'!$BG47*(1+'Usages mobilité'!$BH47)^(F$1952-$D$1952)/1000</f>
        <v>0</v>
      </c>
      <c r="G2052" s="210">
        <f>G2001*'Usages mobilité'!$BG47*(1+'Usages mobilité'!$BH47)^(G$1952-$D$1952)/1000</f>
        <v>0</v>
      </c>
      <c r="H2052" s="210">
        <f>H2001*'Usages mobilité'!$BG47*(1+'Usages mobilité'!$BH47)^(H$1952-$D$1952)/1000</f>
        <v>0</v>
      </c>
      <c r="I2052" s="210">
        <f>I2001*'Usages mobilité'!$BG47*(1+'Usages mobilité'!$BH47)^(I$1952-$D$1952)/1000</f>
        <v>0</v>
      </c>
      <c r="J2052" s="210">
        <f>J2001*'Usages mobilité'!$BG47*(1+'Usages mobilité'!$BH47)^(J$1952-$D$1952)/1000</f>
        <v>0</v>
      </c>
      <c r="K2052" s="210">
        <f>K2001*'Usages mobilité'!$BG47*(1+'Usages mobilité'!$BH47)^(K$1952-$D$1952)/1000</f>
        <v>0</v>
      </c>
      <c r="L2052" s="210">
        <f>L2001*'Usages mobilité'!$BG47*(1+'Usages mobilité'!$BH47)^(L$1952-$D$1952)/1000</f>
        <v>0</v>
      </c>
      <c r="M2052" s="210">
        <f>M2001*'Usages mobilité'!$BG47*(1+'Usages mobilité'!$BH47)^(M$1952-$D$1952)/1000</f>
        <v>0</v>
      </c>
      <c r="N2052" s="210">
        <f>N2001*'Usages mobilité'!$BG47*(1+'Usages mobilité'!$BH47)^(N$1952-$D$1952)/1000</f>
        <v>0</v>
      </c>
      <c r="O2052" s="210">
        <f>O2001*'Usages mobilité'!$BG47*(1+'Usages mobilité'!$BH47)^(O$1952-$D$1952)/1000</f>
        <v>0</v>
      </c>
      <c r="P2052" s="210">
        <f>P2001*'Usages mobilité'!$BG47*(1+'Usages mobilité'!$BH47)^(P$1952-$D$1952)/1000</f>
        <v>0</v>
      </c>
      <c r="Q2052" s="210">
        <f>Q2001*'Usages mobilité'!$BG47*(1+'Usages mobilité'!$BH47)^(Q$1952-$D$1952)/1000</f>
        <v>0</v>
      </c>
      <c r="R2052" s="210">
        <f>R2001*'Usages mobilité'!$BG47*(1+'Usages mobilité'!$BH47)^(R$1952-$D$1952)/1000</f>
        <v>0</v>
      </c>
    </row>
    <row r="2053" spans="1:18" hidden="1" outlineLevel="2" x14ac:dyDescent="0.35">
      <c r="A2053" s="209" t="str">
        <f>'Usages mobilité'!A48</f>
        <v>Usage mobilité n°45</v>
      </c>
      <c r="B2053" s="209" t="s">
        <v>639</v>
      </c>
      <c r="C2053" s="209"/>
      <c r="D2053" s="210">
        <f>D2002*'Usages mobilité'!$BG48*(1+'Usages mobilité'!$BH48)^(D$1952-$D$1952)/1000</f>
        <v>0</v>
      </c>
      <c r="E2053" s="210">
        <f>E2002*'Usages mobilité'!$BG48*(1+'Usages mobilité'!$BH48)^(E$1952-$D$1952)/1000</f>
        <v>0</v>
      </c>
      <c r="F2053" s="210">
        <f>F2002*'Usages mobilité'!$BG48*(1+'Usages mobilité'!$BH48)^(F$1952-$D$1952)/1000</f>
        <v>0</v>
      </c>
      <c r="G2053" s="210">
        <f>G2002*'Usages mobilité'!$BG48*(1+'Usages mobilité'!$BH48)^(G$1952-$D$1952)/1000</f>
        <v>0</v>
      </c>
      <c r="H2053" s="210">
        <f>H2002*'Usages mobilité'!$BG48*(1+'Usages mobilité'!$BH48)^(H$1952-$D$1952)/1000</f>
        <v>0</v>
      </c>
      <c r="I2053" s="210">
        <f>I2002*'Usages mobilité'!$BG48*(1+'Usages mobilité'!$BH48)^(I$1952-$D$1952)/1000</f>
        <v>0</v>
      </c>
      <c r="J2053" s="210">
        <f>J2002*'Usages mobilité'!$BG48*(1+'Usages mobilité'!$BH48)^(J$1952-$D$1952)/1000</f>
        <v>0</v>
      </c>
      <c r="K2053" s="210">
        <f>K2002*'Usages mobilité'!$BG48*(1+'Usages mobilité'!$BH48)^(K$1952-$D$1952)/1000</f>
        <v>0</v>
      </c>
      <c r="L2053" s="210">
        <f>L2002*'Usages mobilité'!$BG48*(1+'Usages mobilité'!$BH48)^(L$1952-$D$1952)/1000</f>
        <v>0</v>
      </c>
      <c r="M2053" s="210">
        <f>M2002*'Usages mobilité'!$BG48*(1+'Usages mobilité'!$BH48)^(M$1952-$D$1952)/1000</f>
        <v>0</v>
      </c>
      <c r="N2053" s="210">
        <f>N2002*'Usages mobilité'!$BG48*(1+'Usages mobilité'!$BH48)^(N$1952-$D$1952)/1000</f>
        <v>0</v>
      </c>
      <c r="O2053" s="210">
        <f>O2002*'Usages mobilité'!$BG48*(1+'Usages mobilité'!$BH48)^(O$1952-$D$1952)/1000</f>
        <v>0</v>
      </c>
      <c r="P2053" s="210">
        <f>P2002*'Usages mobilité'!$BG48*(1+'Usages mobilité'!$BH48)^(P$1952-$D$1952)/1000</f>
        <v>0</v>
      </c>
      <c r="Q2053" s="210">
        <f>Q2002*'Usages mobilité'!$BG48*(1+'Usages mobilité'!$BH48)^(Q$1952-$D$1952)/1000</f>
        <v>0</v>
      </c>
      <c r="R2053" s="210">
        <f>R2002*'Usages mobilité'!$BG48*(1+'Usages mobilité'!$BH48)^(R$1952-$D$1952)/1000</f>
        <v>0</v>
      </c>
    </row>
    <row r="2054" spans="1:18" hidden="1" outlineLevel="2" x14ac:dyDescent="0.35">
      <c r="A2054" s="209" t="str">
        <f>'Usages mobilité'!A49</f>
        <v>Usage mobilité n°46</v>
      </c>
      <c r="B2054" s="209" t="s">
        <v>639</v>
      </c>
      <c r="C2054" s="209"/>
      <c r="D2054" s="210">
        <f>D2003*'Usages mobilité'!$BG49*(1+'Usages mobilité'!$BH49)^(D$1952-$D$1952)/1000</f>
        <v>0</v>
      </c>
      <c r="E2054" s="210">
        <f>E2003*'Usages mobilité'!$BG49*(1+'Usages mobilité'!$BH49)^(E$1952-$D$1952)/1000</f>
        <v>0</v>
      </c>
      <c r="F2054" s="210">
        <f>F2003*'Usages mobilité'!$BG49*(1+'Usages mobilité'!$BH49)^(F$1952-$D$1952)/1000</f>
        <v>0</v>
      </c>
      <c r="G2054" s="210">
        <f>G2003*'Usages mobilité'!$BG49*(1+'Usages mobilité'!$BH49)^(G$1952-$D$1952)/1000</f>
        <v>0</v>
      </c>
      <c r="H2054" s="210">
        <f>H2003*'Usages mobilité'!$BG49*(1+'Usages mobilité'!$BH49)^(H$1952-$D$1952)/1000</f>
        <v>0</v>
      </c>
      <c r="I2054" s="210">
        <f>I2003*'Usages mobilité'!$BG49*(1+'Usages mobilité'!$BH49)^(I$1952-$D$1952)/1000</f>
        <v>0</v>
      </c>
      <c r="J2054" s="210">
        <f>J2003*'Usages mobilité'!$BG49*(1+'Usages mobilité'!$BH49)^(J$1952-$D$1952)/1000</f>
        <v>0</v>
      </c>
      <c r="K2054" s="210">
        <f>K2003*'Usages mobilité'!$BG49*(1+'Usages mobilité'!$BH49)^(K$1952-$D$1952)/1000</f>
        <v>0</v>
      </c>
      <c r="L2054" s="210">
        <f>L2003*'Usages mobilité'!$BG49*(1+'Usages mobilité'!$BH49)^(L$1952-$D$1952)/1000</f>
        <v>0</v>
      </c>
      <c r="M2054" s="210">
        <f>M2003*'Usages mobilité'!$BG49*(1+'Usages mobilité'!$BH49)^(M$1952-$D$1952)/1000</f>
        <v>0</v>
      </c>
      <c r="N2054" s="210">
        <f>N2003*'Usages mobilité'!$BG49*(1+'Usages mobilité'!$BH49)^(N$1952-$D$1952)/1000</f>
        <v>0</v>
      </c>
      <c r="O2054" s="210">
        <f>O2003*'Usages mobilité'!$BG49*(1+'Usages mobilité'!$BH49)^(O$1952-$D$1952)/1000</f>
        <v>0</v>
      </c>
      <c r="P2054" s="210">
        <f>P2003*'Usages mobilité'!$BG49*(1+'Usages mobilité'!$BH49)^(P$1952-$D$1952)/1000</f>
        <v>0</v>
      </c>
      <c r="Q2054" s="210">
        <f>Q2003*'Usages mobilité'!$BG49*(1+'Usages mobilité'!$BH49)^(Q$1952-$D$1952)/1000</f>
        <v>0</v>
      </c>
      <c r="R2054" s="210">
        <f>R2003*'Usages mobilité'!$BG49*(1+'Usages mobilité'!$BH49)^(R$1952-$D$1952)/1000</f>
        <v>0</v>
      </c>
    </row>
    <row r="2055" spans="1:18" hidden="1" outlineLevel="2" x14ac:dyDescent="0.35">
      <c r="A2055" s="209" t="str">
        <f>'Usages mobilité'!A50</f>
        <v>Usage mobilité n°47</v>
      </c>
      <c r="B2055" s="209" t="s">
        <v>639</v>
      </c>
      <c r="C2055" s="209"/>
      <c r="D2055" s="210">
        <f>D2004*'Usages mobilité'!$BG50*(1+'Usages mobilité'!$BH50)^(D$1952-$D$1952)/1000</f>
        <v>0</v>
      </c>
      <c r="E2055" s="210">
        <f>E2004*'Usages mobilité'!$BG50*(1+'Usages mobilité'!$BH50)^(E$1952-$D$1952)/1000</f>
        <v>0</v>
      </c>
      <c r="F2055" s="210">
        <f>F2004*'Usages mobilité'!$BG50*(1+'Usages mobilité'!$BH50)^(F$1952-$D$1952)/1000</f>
        <v>0</v>
      </c>
      <c r="G2055" s="210">
        <f>G2004*'Usages mobilité'!$BG50*(1+'Usages mobilité'!$BH50)^(G$1952-$D$1952)/1000</f>
        <v>0</v>
      </c>
      <c r="H2055" s="210">
        <f>H2004*'Usages mobilité'!$BG50*(1+'Usages mobilité'!$BH50)^(H$1952-$D$1952)/1000</f>
        <v>0</v>
      </c>
      <c r="I2055" s="210">
        <f>I2004*'Usages mobilité'!$BG50*(1+'Usages mobilité'!$BH50)^(I$1952-$D$1952)/1000</f>
        <v>0</v>
      </c>
      <c r="J2055" s="210">
        <f>J2004*'Usages mobilité'!$BG50*(1+'Usages mobilité'!$BH50)^(J$1952-$D$1952)/1000</f>
        <v>0</v>
      </c>
      <c r="K2055" s="210">
        <f>K2004*'Usages mobilité'!$BG50*(1+'Usages mobilité'!$BH50)^(K$1952-$D$1952)/1000</f>
        <v>0</v>
      </c>
      <c r="L2055" s="210">
        <f>L2004*'Usages mobilité'!$BG50*(1+'Usages mobilité'!$BH50)^(L$1952-$D$1952)/1000</f>
        <v>0</v>
      </c>
      <c r="M2055" s="210">
        <f>M2004*'Usages mobilité'!$BG50*(1+'Usages mobilité'!$BH50)^(M$1952-$D$1952)/1000</f>
        <v>0</v>
      </c>
      <c r="N2055" s="210">
        <f>N2004*'Usages mobilité'!$BG50*(1+'Usages mobilité'!$BH50)^(N$1952-$D$1952)/1000</f>
        <v>0</v>
      </c>
      <c r="O2055" s="210">
        <f>O2004*'Usages mobilité'!$BG50*(1+'Usages mobilité'!$BH50)^(O$1952-$D$1952)/1000</f>
        <v>0</v>
      </c>
      <c r="P2055" s="210">
        <f>P2004*'Usages mobilité'!$BG50*(1+'Usages mobilité'!$BH50)^(P$1952-$D$1952)/1000</f>
        <v>0</v>
      </c>
      <c r="Q2055" s="210">
        <f>Q2004*'Usages mobilité'!$BG50*(1+'Usages mobilité'!$BH50)^(Q$1952-$D$1952)/1000</f>
        <v>0</v>
      </c>
      <c r="R2055" s="210">
        <f>R2004*'Usages mobilité'!$BG50*(1+'Usages mobilité'!$BH50)^(R$1952-$D$1952)/1000</f>
        <v>0</v>
      </c>
    </row>
    <row r="2056" spans="1:18" hidden="1" outlineLevel="2" x14ac:dyDescent="0.35">
      <c r="A2056" s="209" t="str">
        <f>'Usages mobilité'!A51</f>
        <v>Usage mobilité n°48</v>
      </c>
      <c r="B2056" s="209" t="s">
        <v>639</v>
      </c>
      <c r="C2056" s="209"/>
      <c r="D2056" s="210">
        <f>D2005*'Usages mobilité'!$BG51*(1+'Usages mobilité'!$BH51)^(D$1952-$D$1952)/1000</f>
        <v>0</v>
      </c>
      <c r="E2056" s="210">
        <f>E2005*'Usages mobilité'!$BG51*(1+'Usages mobilité'!$BH51)^(E$1952-$D$1952)/1000</f>
        <v>0</v>
      </c>
      <c r="F2056" s="210">
        <f>F2005*'Usages mobilité'!$BG51*(1+'Usages mobilité'!$BH51)^(F$1952-$D$1952)/1000</f>
        <v>0</v>
      </c>
      <c r="G2056" s="210">
        <f>G2005*'Usages mobilité'!$BG51*(1+'Usages mobilité'!$BH51)^(G$1952-$D$1952)/1000</f>
        <v>0</v>
      </c>
      <c r="H2056" s="210">
        <f>H2005*'Usages mobilité'!$BG51*(1+'Usages mobilité'!$BH51)^(H$1952-$D$1952)/1000</f>
        <v>0</v>
      </c>
      <c r="I2056" s="210">
        <f>I2005*'Usages mobilité'!$BG51*(1+'Usages mobilité'!$BH51)^(I$1952-$D$1952)/1000</f>
        <v>0</v>
      </c>
      <c r="J2056" s="210">
        <f>J2005*'Usages mobilité'!$BG51*(1+'Usages mobilité'!$BH51)^(J$1952-$D$1952)/1000</f>
        <v>0</v>
      </c>
      <c r="K2056" s="210">
        <f>K2005*'Usages mobilité'!$BG51*(1+'Usages mobilité'!$BH51)^(K$1952-$D$1952)/1000</f>
        <v>0</v>
      </c>
      <c r="L2056" s="210">
        <f>L2005*'Usages mobilité'!$BG51*(1+'Usages mobilité'!$BH51)^(L$1952-$D$1952)/1000</f>
        <v>0</v>
      </c>
      <c r="M2056" s="210">
        <f>M2005*'Usages mobilité'!$BG51*(1+'Usages mobilité'!$BH51)^(M$1952-$D$1952)/1000</f>
        <v>0</v>
      </c>
      <c r="N2056" s="210">
        <f>N2005*'Usages mobilité'!$BG51*(1+'Usages mobilité'!$BH51)^(N$1952-$D$1952)/1000</f>
        <v>0</v>
      </c>
      <c r="O2056" s="210">
        <f>O2005*'Usages mobilité'!$BG51*(1+'Usages mobilité'!$BH51)^(O$1952-$D$1952)/1000</f>
        <v>0</v>
      </c>
      <c r="P2056" s="210">
        <f>P2005*'Usages mobilité'!$BG51*(1+'Usages mobilité'!$BH51)^(P$1952-$D$1952)/1000</f>
        <v>0</v>
      </c>
      <c r="Q2056" s="210">
        <f>Q2005*'Usages mobilité'!$BG51*(1+'Usages mobilité'!$BH51)^(Q$1952-$D$1952)/1000</f>
        <v>0</v>
      </c>
      <c r="R2056" s="210">
        <f>R2005*'Usages mobilité'!$BG51*(1+'Usages mobilité'!$BH51)^(R$1952-$D$1952)/1000</f>
        <v>0</v>
      </c>
    </row>
    <row r="2057" spans="1:18" hidden="1" outlineLevel="2" x14ac:dyDescent="0.35">
      <c r="A2057" s="209" t="str">
        <f>'Usages mobilité'!A52</f>
        <v>Usage mobilité n°49</v>
      </c>
      <c r="B2057" s="209" t="s">
        <v>639</v>
      </c>
      <c r="C2057" s="209"/>
      <c r="D2057" s="210">
        <f>D2006*'Usages mobilité'!$BG52*(1+'Usages mobilité'!$BH52)^(D$1952-$D$1952)/1000</f>
        <v>0</v>
      </c>
      <c r="E2057" s="210">
        <f>E2006*'Usages mobilité'!$BG52*(1+'Usages mobilité'!$BH52)^(E$1952-$D$1952)/1000</f>
        <v>0</v>
      </c>
      <c r="F2057" s="210">
        <f>F2006*'Usages mobilité'!$BG52*(1+'Usages mobilité'!$BH52)^(F$1952-$D$1952)/1000</f>
        <v>0</v>
      </c>
      <c r="G2057" s="210">
        <f>G2006*'Usages mobilité'!$BG52*(1+'Usages mobilité'!$BH52)^(G$1952-$D$1952)/1000</f>
        <v>0</v>
      </c>
      <c r="H2057" s="210">
        <f>H2006*'Usages mobilité'!$BG52*(1+'Usages mobilité'!$BH52)^(H$1952-$D$1952)/1000</f>
        <v>0</v>
      </c>
      <c r="I2057" s="210">
        <f>I2006*'Usages mobilité'!$BG52*(1+'Usages mobilité'!$BH52)^(I$1952-$D$1952)/1000</f>
        <v>0</v>
      </c>
      <c r="J2057" s="210">
        <f>J2006*'Usages mobilité'!$BG52*(1+'Usages mobilité'!$BH52)^(J$1952-$D$1952)/1000</f>
        <v>0</v>
      </c>
      <c r="K2057" s="210">
        <f>K2006*'Usages mobilité'!$BG52*(1+'Usages mobilité'!$BH52)^(K$1952-$D$1952)/1000</f>
        <v>0</v>
      </c>
      <c r="L2057" s="210">
        <f>L2006*'Usages mobilité'!$BG52*(1+'Usages mobilité'!$BH52)^(L$1952-$D$1952)/1000</f>
        <v>0</v>
      </c>
      <c r="M2057" s="210">
        <f>M2006*'Usages mobilité'!$BG52*(1+'Usages mobilité'!$BH52)^(M$1952-$D$1952)/1000</f>
        <v>0</v>
      </c>
      <c r="N2057" s="210">
        <f>N2006*'Usages mobilité'!$BG52*(1+'Usages mobilité'!$BH52)^(N$1952-$D$1952)/1000</f>
        <v>0</v>
      </c>
      <c r="O2057" s="210">
        <f>O2006*'Usages mobilité'!$BG52*(1+'Usages mobilité'!$BH52)^(O$1952-$D$1952)/1000</f>
        <v>0</v>
      </c>
      <c r="P2057" s="210">
        <f>P2006*'Usages mobilité'!$BG52*(1+'Usages mobilité'!$BH52)^(P$1952-$D$1952)/1000</f>
        <v>0</v>
      </c>
      <c r="Q2057" s="210">
        <f>Q2006*'Usages mobilité'!$BG52*(1+'Usages mobilité'!$BH52)^(Q$1952-$D$1952)/1000</f>
        <v>0</v>
      </c>
      <c r="R2057" s="210">
        <f>R2006*'Usages mobilité'!$BG52*(1+'Usages mobilité'!$BH52)^(R$1952-$D$1952)/1000</f>
        <v>0</v>
      </c>
    </row>
    <row r="2058" spans="1:18" hidden="1" outlineLevel="2" x14ac:dyDescent="0.35">
      <c r="A2058" s="209" t="str">
        <f>'Usages mobilité'!A53</f>
        <v>Usage mobilité n°50</v>
      </c>
      <c r="B2058" s="209" t="s">
        <v>639</v>
      </c>
      <c r="C2058" s="209"/>
      <c r="D2058" s="210">
        <f>D2007*'Usages mobilité'!$BG53*(1+'Usages mobilité'!$BH53)^(D$1952-$D$1952)/1000</f>
        <v>0</v>
      </c>
      <c r="E2058" s="210">
        <f>E2007*'Usages mobilité'!$BG53*(1+'Usages mobilité'!$BH53)^(E$1952-$D$1952)/1000</f>
        <v>0</v>
      </c>
      <c r="F2058" s="210">
        <f>F2007*'Usages mobilité'!$BG53*(1+'Usages mobilité'!$BH53)^(F$1952-$D$1952)/1000</f>
        <v>0</v>
      </c>
      <c r="G2058" s="210">
        <f>G2007*'Usages mobilité'!$BG53*(1+'Usages mobilité'!$BH53)^(G$1952-$D$1952)/1000</f>
        <v>0</v>
      </c>
      <c r="H2058" s="210">
        <f>H2007*'Usages mobilité'!$BG53*(1+'Usages mobilité'!$BH53)^(H$1952-$D$1952)/1000</f>
        <v>0</v>
      </c>
      <c r="I2058" s="210">
        <f>I2007*'Usages mobilité'!$BG53*(1+'Usages mobilité'!$BH53)^(I$1952-$D$1952)/1000</f>
        <v>0</v>
      </c>
      <c r="J2058" s="210">
        <f>J2007*'Usages mobilité'!$BG53*(1+'Usages mobilité'!$BH53)^(J$1952-$D$1952)/1000</f>
        <v>0</v>
      </c>
      <c r="K2058" s="210">
        <f>K2007*'Usages mobilité'!$BG53*(1+'Usages mobilité'!$BH53)^(K$1952-$D$1952)/1000</f>
        <v>0</v>
      </c>
      <c r="L2058" s="210">
        <f>L2007*'Usages mobilité'!$BG53*(1+'Usages mobilité'!$BH53)^(L$1952-$D$1952)/1000</f>
        <v>0</v>
      </c>
      <c r="M2058" s="210">
        <f>M2007*'Usages mobilité'!$BG53*(1+'Usages mobilité'!$BH53)^(M$1952-$D$1952)/1000</f>
        <v>0</v>
      </c>
      <c r="N2058" s="210">
        <f>N2007*'Usages mobilité'!$BG53*(1+'Usages mobilité'!$BH53)^(N$1952-$D$1952)/1000</f>
        <v>0</v>
      </c>
      <c r="O2058" s="210">
        <f>O2007*'Usages mobilité'!$BG53*(1+'Usages mobilité'!$BH53)^(O$1952-$D$1952)/1000</f>
        <v>0</v>
      </c>
      <c r="P2058" s="210">
        <f>P2007*'Usages mobilité'!$BG53*(1+'Usages mobilité'!$BH53)^(P$1952-$D$1952)/1000</f>
        <v>0</v>
      </c>
      <c r="Q2058" s="210">
        <f>Q2007*'Usages mobilité'!$BG53*(1+'Usages mobilité'!$BH53)^(Q$1952-$D$1952)/1000</f>
        <v>0</v>
      </c>
      <c r="R2058" s="210">
        <f>R2007*'Usages mobilité'!$BG53*(1+'Usages mobilité'!$BH53)^(R$1952-$D$1952)/1000</f>
        <v>0</v>
      </c>
    </row>
    <row r="2059" spans="1:18" hidden="1" outlineLevel="1" collapsed="1" x14ac:dyDescent="0.35">
      <c r="A2059" s="209" t="s">
        <v>644</v>
      </c>
      <c r="B2059" s="209"/>
      <c r="C2059" s="209"/>
      <c r="D2059" s="210">
        <f t="shared" ref="D2059:R2059" si="177">SUM(D2009:D2058)</f>
        <v>0</v>
      </c>
      <c r="E2059" s="210">
        <f t="shared" si="177"/>
        <v>0</v>
      </c>
      <c r="F2059" s="210">
        <f t="shared" si="177"/>
        <v>0</v>
      </c>
      <c r="G2059" s="210">
        <f t="shared" si="177"/>
        <v>0</v>
      </c>
      <c r="H2059" s="210">
        <f t="shared" si="177"/>
        <v>0</v>
      </c>
      <c r="I2059" s="210">
        <f t="shared" si="177"/>
        <v>0</v>
      </c>
      <c r="J2059" s="210">
        <f t="shared" si="177"/>
        <v>0</v>
      </c>
      <c r="K2059" s="210">
        <f t="shared" si="177"/>
        <v>0</v>
      </c>
      <c r="L2059" s="210">
        <f t="shared" si="177"/>
        <v>0</v>
      </c>
      <c r="M2059" s="210">
        <f t="shared" si="177"/>
        <v>0</v>
      </c>
      <c r="N2059" s="210">
        <f t="shared" si="177"/>
        <v>0</v>
      </c>
      <c r="O2059" s="210">
        <f t="shared" si="177"/>
        <v>0</v>
      </c>
      <c r="P2059" s="210">
        <f t="shared" si="177"/>
        <v>0</v>
      </c>
      <c r="Q2059" s="210">
        <f t="shared" si="177"/>
        <v>0</v>
      </c>
      <c r="R2059" s="210">
        <f t="shared" si="177"/>
        <v>0</v>
      </c>
    </row>
    <row r="2060" spans="1:18" hidden="1" outlineLevel="1" x14ac:dyDescent="0.35">
      <c r="A2060" s="43" t="s">
        <v>645</v>
      </c>
      <c r="B2060" s="43"/>
      <c r="C2060" s="43"/>
      <c r="D2060" s="231"/>
      <c r="E2060" s="231"/>
      <c r="F2060" s="231"/>
      <c r="G2060" s="231"/>
      <c r="H2060" s="231"/>
      <c r="I2060" s="231"/>
      <c r="J2060" s="231"/>
      <c r="K2060" s="231"/>
      <c r="L2060" s="231"/>
      <c r="M2060" s="231"/>
      <c r="N2060" s="231"/>
      <c r="O2060" s="231"/>
      <c r="P2060" s="231"/>
      <c r="Q2060" s="231"/>
      <c r="R2060" s="231"/>
    </row>
    <row r="2061" spans="1:18" hidden="1" outlineLevel="1" x14ac:dyDescent="0.35">
      <c r="A2061" s="43" t="s">
        <v>646</v>
      </c>
      <c r="B2061" s="43"/>
      <c r="C2061" s="43"/>
      <c r="D2061" s="231"/>
      <c r="E2061" s="231"/>
      <c r="F2061" s="231"/>
      <c r="G2061" s="231"/>
      <c r="H2061" s="231"/>
      <c r="I2061" s="231"/>
      <c r="J2061" s="231"/>
      <c r="K2061" s="231"/>
      <c r="L2061" s="231"/>
      <c r="M2061" s="231"/>
      <c r="N2061" s="231"/>
      <c r="O2061" s="231"/>
      <c r="P2061" s="231"/>
      <c r="Q2061" s="231"/>
      <c r="R2061" s="231"/>
    </row>
    <row r="2062" spans="1:18" hidden="1" outlineLevel="1" x14ac:dyDescent="0.35">
      <c r="A2062" s="43" t="s">
        <v>647</v>
      </c>
      <c r="B2062" s="43"/>
      <c r="C2062" s="43"/>
      <c r="D2062" s="210">
        <f t="shared" ref="D2062:R2062" si="178">D2059+D2061</f>
        <v>0</v>
      </c>
      <c r="E2062" s="210">
        <f t="shared" si="178"/>
        <v>0</v>
      </c>
      <c r="F2062" s="210">
        <f t="shared" si="178"/>
        <v>0</v>
      </c>
      <c r="G2062" s="210">
        <f t="shared" si="178"/>
        <v>0</v>
      </c>
      <c r="H2062" s="210">
        <f t="shared" si="178"/>
        <v>0</v>
      </c>
      <c r="I2062" s="210">
        <f t="shared" si="178"/>
        <v>0</v>
      </c>
      <c r="J2062" s="210">
        <f t="shared" si="178"/>
        <v>0</v>
      </c>
      <c r="K2062" s="210">
        <f t="shared" si="178"/>
        <v>0</v>
      </c>
      <c r="L2062" s="210">
        <f t="shared" si="178"/>
        <v>0</v>
      </c>
      <c r="M2062" s="210">
        <f t="shared" si="178"/>
        <v>0</v>
      </c>
      <c r="N2062" s="210">
        <f t="shared" si="178"/>
        <v>0</v>
      </c>
      <c r="O2062" s="210">
        <f t="shared" si="178"/>
        <v>0</v>
      </c>
      <c r="P2062" s="210">
        <f t="shared" si="178"/>
        <v>0</v>
      </c>
      <c r="Q2062" s="210">
        <f t="shared" si="178"/>
        <v>0</v>
      </c>
      <c r="R2062" s="210">
        <f t="shared" si="178"/>
        <v>0</v>
      </c>
    </row>
    <row r="2063" spans="1:18" hidden="1" outlineLevel="1" x14ac:dyDescent="0.35"/>
    <row r="2064" spans="1:18" hidden="1" outlineLevel="1" x14ac:dyDescent="0.35">
      <c r="A2064" s="273" t="s">
        <v>648</v>
      </c>
      <c r="B2064" s="212" t="s">
        <v>649</v>
      </c>
      <c r="C2064" s="43"/>
      <c r="D2064" s="231">
        <v>10000</v>
      </c>
      <c r="E2064" s="231"/>
      <c r="F2064" s="231"/>
      <c r="G2064" s="231"/>
      <c r="H2064" s="231"/>
      <c r="I2064" s="231"/>
      <c r="J2064" s="231"/>
      <c r="K2064" s="231"/>
      <c r="L2064" s="231"/>
      <c r="M2064" s="231"/>
      <c r="N2064" s="231"/>
      <c r="O2064" s="231"/>
      <c r="P2064" s="231"/>
      <c r="Q2064" s="231"/>
      <c r="R2064" s="231"/>
    </row>
    <row r="2065" spans="1:18" hidden="1" outlineLevel="1" x14ac:dyDescent="0.35">
      <c r="A2065" s="273"/>
      <c r="B2065" s="213" t="s">
        <v>650</v>
      </c>
      <c r="C2065" s="209"/>
      <c r="D2065" s="210">
        <f>IF($B1949&lt;&gt;"",D2064*(VLOOKUP($B1949,Distribution!$H4:$Y53,18)*(1+VLOOKUP($B1949,Distribution!$H4:$Z53,19))^(D1952-$D1952))/1000,0)</f>
        <v>0</v>
      </c>
      <c r="E2065" s="210">
        <f>IF($B1949&lt;&gt;"",E2064*(VLOOKUP($B1949,Distribution!$H4:$Y53,18)*(1+VLOOKUP($B1949,Distribution!$H4:$Z53,19))^(E1952-$D1952))/1000,0)</f>
        <v>0</v>
      </c>
      <c r="F2065" s="210">
        <f>IF($B1949&lt;&gt;"",F2064*(VLOOKUP($B1949,Distribution!$H4:$Y53,18)*(1+VLOOKUP($B1949,Distribution!$H4:$Z53,19))^(F1952-$D1952))/1000,0)</f>
        <v>0</v>
      </c>
      <c r="G2065" s="210">
        <f>IF($B1949&lt;&gt;"",G2064*(VLOOKUP($B1949,Distribution!$H4:$Y53,18)*(1+VLOOKUP($B1949,Distribution!$H4:$Z53,19))^(G1952-$D1952))/1000,0)</f>
        <v>0</v>
      </c>
      <c r="H2065" s="210">
        <f>IF($B1949&lt;&gt;"",H2064*(VLOOKUP($B1949,Distribution!$H4:$Y53,18)*(1+VLOOKUP($B1949,Distribution!$H4:$Z53,19))^(H1952-$D1952))/1000,0)</f>
        <v>0</v>
      </c>
      <c r="I2065" s="210">
        <f>IF($B1949&lt;&gt;"",I2064*(VLOOKUP($B1949,Distribution!$H4:$Y53,18)*(1+VLOOKUP($B1949,Distribution!$H4:$Z53,19))^(I1952-$D1952))/1000,0)</f>
        <v>0</v>
      </c>
      <c r="J2065" s="210">
        <f>IF($B1949&lt;&gt;"",J2064*(VLOOKUP($B1949,Distribution!$H4:$Y53,18)*(1+VLOOKUP($B1949,Distribution!$H4:$Z53,19))^(J1952-$D1952))/1000,0)</f>
        <v>0</v>
      </c>
      <c r="K2065" s="210">
        <f>IF($B1949&lt;&gt;"",K2064*(VLOOKUP($B1949,Distribution!$H4:$Y53,18)*(1+VLOOKUP($B1949,Distribution!$H4:$Z53,19))^(K1952-$D1952))/1000,0)</f>
        <v>0</v>
      </c>
      <c r="L2065" s="210">
        <f>IF($B1949&lt;&gt;"",L2064*(VLOOKUP($B1949,Distribution!$H4:$Y53,18)*(1+VLOOKUP($B1949,Distribution!$H4:$Z53,19))^(L1952-$D1952))/1000,0)</f>
        <v>0</v>
      </c>
      <c r="M2065" s="210">
        <f>IF($B1949&lt;&gt;"",M2064*(VLOOKUP($B1949,Distribution!$H4:$Y53,18)*(1+VLOOKUP($B1949,Distribution!$H4:$Z53,19))^(M1952-$D1952))/1000,0)</f>
        <v>0</v>
      </c>
      <c r="N2065" s="210">
        <f>IF($B1949&lt;&gt;"",N2064*(VLOOKUP($B1949,Distribution!$H4:$Y53,18)*(1+VLOOKUP($B1949,Distribution!$H4:$Z53,19))^(N1952-$D1952))/1000,0)</f>
        <v>0</v>
      </c>
      <c r="O2065" s="210">
        <f>IF($B1949&lt;&gt;"",O2064*(VLOOKUP($B1949,Distribution!$H4:$Y53,18)*(1+VLOOKUP($B1949,Distribution!$H4:$Z53,19))^(O1952-$D1952))/1000,0)</f>
        <v>0</v>
      </c>
      <c r="P2065" s="210">
        <f>IF($B1949&lt;&gt;"",P2064*(VLOOKUP($B1949,Distribution!$H4:$Y53,18)*(1+VLOOKUP($B1949,Distribution!$H4:$Z53,19))^(P1952-$D1952))/1000,0)</f>
        <v>0</v>
      </c>
      <c r="Q2065" s="210">
        <f>IF($B1949&lt;&gt;"",Q2064*(VLOOKUP($B1949,Distribution!$H4:$Y53,18)*(1+VLOOKUP($B1949,Distribution!$H4:$Z53,19))^(Q1952-$D1952))/1000,0)</f>
        <v>0</v>
      </c>
      <c r="R2065" s="210">
        <f>IF($B1949&lt;&gt;"",R2064*(VLOOKUP($B1949,Distribution!$H4:$Y53,18)*(1+VLOOKUP($B1949,Distribution!$H4:$Z53,19))^(R1952-$D1952))/1000,0)</f>
        <v>0</v>
      </c>
    </row>
    <row r="2066" spans="1:18" hidden="1" outlineLevel="1" x14ac:dyDescent="0.35">
      <c r="A2066" s="273" t="s">
        <v>664</v>
      </c>
      <c r="B2066" s="212" t="s">
        <v>665</v>
      </c>
      <c r="C2066" s="43"/>
      <c r="D2066" s="231"/>
      <c r="E2066" s="231"/>
      <c r="F2066" s="231"/>
      <c r="G2066" s="231"/>
      <c r="H2066" s="231"/>
      <c r="I2066" s="231"/>
      <c r="J2066" s="231"/>
      <c r="K2066" s="231"/>
      <c r="L2066" s="231"/>
      <c r="M2066" s="231"/>
      <c r="N2066" s="231"/>
      <c r="O2066" s="231"/>
      <c r="P2066" s="231"/>
      <c r="Q2066" s="231"/>
      <c r="R2066" s="231"/>
    </row>
    <row r="2067" spans="1:18" hidden="1" outlineLevel="1" x14ac:dyDescent="0.35">
      <c r="A2067" s="273"/>
      <c r="B2067" s="212" t="s">
        <v>650</v>
      </c>
      <c r="C2067" s="43"/>
      <c r="D2067" s="231"/>
      <c r="E2067" s="231"/>
      <c r="F2067" s="231"/>
      <c r="G2067" s="231"/>
      <c r="H2067" s="231"/>
      <c r="I2067" s="231"/>
      <c r="J2067" s="231"/>
      <c r="K2067" s="231"/>
      <c r="L2067" s="231"/>
      <c r="M2067" s="231"/>
      <c r="N2067" s="231"/>
      <c r="O2067" s="231"/>
      <c r="P2067" s="231"/>
      <c r="Q2067" s="231"/>
      <c r="R2067" s="231"/>
    </row>
    <row r="2068" spans="1:18" hidden="1" outlineLevel="1" x14ac:dyDescent="0.35">
      <c r="A2068" s="212" t="s">
        <v>653</v>
      </c>
      <c r="B2068" s="212"/>
      <c r="C2068" s="43"/>
      <c r="D2068" s="231"/>
      <c r="E2068" s="231"/>
      <c r="F2068" s="231"/>
      <c r="G2068" s="231"/>
      <c r="H2068" s="231"/>
      <c r="I2068" s="231"/>
      <c r="J2068" s="231"/>
      <c r="K2068" s="231"/>
      <c r="L2068" s="231"/>
      <c r="M2068" s="231"/>
      <c r="N2068" s="231"/>
      <c r="O2068" s="231"/>
      <c r="P2068" s="231"/>
      <c r="Q2068" s="231"/>
      <c r="R2068" s="231"/>
    </row>
    <row r="2069" spans="1:18" hidden="1" outlineLevel="1" x14ac:dyDescent="0.35">
      <c r="A2069" s="212" t="s">
        <v>654</v>
      </c>
      <c r="B2069" s="212"/>
      <c r="C2069" s="43"/>
      <c r="D2069" s="231"/>
      <c r="E2069" s="231"/>
      <c r="F2069" s="231"/>
      <c r="G2069" s="231"/>
      <c r="H2069" s="231"/>
      <c r="I2069" s="231"/>
      <c r="J2069" s="231"/>
      <c r="K2069" s="231"/>
      <c r="L2069" s="231"/>
      <c r="M2069" s="231"/>
      <c r="N2069" s="231"/>
      <c r="O2069" s="231"/>
      <c r="P2069" s="231"/>
      <c r="Q2069" s="231"/>
      <c r="R2069" s="231"/>
    </row>
    <row r="2070" spans="1:18" hidden="1" outlineLevel="1" x14ac:dyDescent="0.35">
      <c r="A2070" s="211" t="s">
        <v>655</v>
      </c>
      <c r="B2070" s="211"/>
      <c r="C2070" s="209"/>
      <c r="D2070" s="210">
        <f t="shared" ref="D2070:R2070" si="179">D2065+D2067+D2068+D2069</f>
        <v>0</v>
      </c>
      <c r="E2070" s="210">
        <f t="shared" si="179"/>
        <v>0</v>
      </c>
      <c r="F2070" s="210">
        <f t="shared" si="179"/>
        <v>0</v>
      </c>
      <c r="G2070" s="210">
        <f t="shared" si="179"/>
        <v>0</v>
      </c>
      <c r="H2070" s="210">
        <f t="shared" si="179"/>
        <v>0</v>
      </c>
      <c r="I2070" s="210">
        <f t="shared" si="179"/>
        <v>0</v>
      </c>
      <c r="J2070" s="210">
        <f t="shared" si="179"/>
        <v>0</v>
      </c>
      <c r="K2070" s="210">
        <f t="shared" si="179"/>
        <v>0</v>
      </c>
      <c r="L2070" s="210">
        <f t="shared" si="179"/>
        <v>0</v>
      </c>
      <c r="M2070" s="210">
        <f t="shared" si="179"/>
        <v>0</v>
      </c>
      <c r="N2070" s="210">
        <f t="shared" si="179"/>
        <v>0</v>
      </c>
      <c r="O2070" s="210">
        <f t="shared" si="179"/>
        <v>0</v>
      </c>
      <c r="P2070" s="210">
        <f t="shared" si="179"/>
        <v>0</v>
      </c>
      <c r="Q2070" s="210">
        <f t="shared" si="179"/>
        <v>0</v>
      </c>
      <c r="R2070" s="210">
        <f t="shared" si="179"/>
        <v>0</v>
      </c>
    </row>
    <row r="2071" spans="1:18" hidden="1" outlineLevel="1" x14ac:dyDescent="0.35"/>
    <row r="2072" spans="1:18" hidden="1" outlineLevel="1" x14ac:dyDescent="0.35">
      <c r="A2072" s="209" t="s">
        <v>656</v>
      </c>
      <c r="B2072" s="209"/>
      <c r="C2072" s="209"/>
      <c r="D2072" s="210">
        <f t="shared" ref="D2072:R2072" si="180">D2062-D2070</f>
        <v>0</v>
      </c>
      <c r="E2072" s="210">
        <f t="shared" si="180"/>
        <v>0</v>
      </c>
      <c r="F2072" s="210">
        <f t="shared" si="180"/>
        <v>0</v>
      </c>
      <c r="G2072" s="210">
        <f t="shared" si="180"/>
        <v>0</v>
      </c>
      <c r="H2072" s="210">
        <f t="shared" si="180"/>
        <v>0</v>
      </c>
      <c r="I2072" s="210">
        <f t="shared" si="180"/>
        <v>0</v>
      </c>
      <c r="J2072" s="210">
        <f t="shared" si="180"/>
        <v>0</v>
      </c>
      <c r="K2072" s="210">
        <f t="shared" si="180"/>
        <v>0</v>
      </c>
      <c r="L2072" s="210">
        <f t="shared" si="180"/>
        <v>0</v>
      </c>
      <c r="M2072" s="210">
        <f t="shared" si="180"/>
        <v>0</v>
      </c>
      <c r="N2072" s="210">
        <f t="shared" si="180"/>
        <v>0</v>
      </c>
      <c r="O2072" s="210">
        <f t="shared" si="180"/>
        <v>0</v>
      </c>
      <c r="P2072" s="210">
        <f t="shared" si="180"/>
        <v>0</v>
      </c>
      <c r="Q2072" s="210">
        <f t="shared" si="180"/>
        <v>0</v>
      </c>
      <c r="R2072" s="210">
        <f t="shared" si="180"/>
        <v>0</v>
      </c>
    </row>
    <row r="2073" spans="1:18" hidden="1" outlineLevel="1" x14ac:dyDescent="0.35"/>
    <row r="2074" spans="1:18" hidden="1" outlineLevel="1" x14ac:dyDescent="0.35">
      <c r="A2074" s="43" t="s">
        <v>657</v>
      </c>
      <c r="B2074" s="43"/>
      <c r="C2074" s="43"/>
      <c r="D2074" s="231"/>
      <c r="E2074" s="231"/>
      <c r="F2074" s="231"/>
      <c r="G2074" s="231"/>
      <c r="H2074" s="231"/>
      <c r="I2074" s="231"/>
      <c r="J2074" s="231"/>
      <c r="K2074" s="231"/>
      <c r="L2074" s="231"/>
      <c r="M2074" s="231"/>
      <c r="N2074" s="231"/>
      <c r="O2074" s="231"/>
      <c r="P2074" s="231"/>
      <c r="Q2074" s="231"/>
      <c r="R2074" s="231"/>
    </row>
    <row r="2075" spans="1:18" hidden="1" outlineLevel="1" x14ac:dyDescent="0.35"/>
    <row r="2076" spans="1:18" hidden="1" outlineLevel="1" x14ac:dyDescent="0.35">
      <c r="A2076" s="209" t="s">
        <v>658</v>
      </c>
      <c r="B2076" s="209"/>
      <c r="C2076" s="209"/>
      <c r="D2076" s="210">
        <f t="shared" ref="D2076:R2076" si="181">D2072-D2074</f>
        <v>0</v>
      </c>
      <c r="E2076" s="210">
        <f t="shared" si="181"/>
        <v>0</v>
      </c>
      <c r="F2076" s="210">
        <f t="shared" si="181"/>
        <v>0</v>
      </c>
      <c r="G2076" s="210">
        <f t="shared" si="181"/>
        <v>0</v>
      </c>
      <c r="H2076" s="210">
        <f t="shared" si="181"/>
        <v>0</v>
      </c>
      <c r="I2076" s="210">
        <f t="shared" si="181"/>
        <v>0</v>
      </c>
      <c r="J2076" s="210">
        <f t="shared" si="181"/>
        <v>0</v>
      </c>
      <c r="K2076" s="210">
        <f t="shared" si="181"/>
        <v>0</v>
      </c>
      <c r="L2076" s="210">
        <f t="shared" si="181"/>
        <v>0</v>
      </c>
      <c r="M2076" s="210">
        <f t="shared" si="181"/>
        <v>0</v>
      </c>
      <c r="N2076" s="210">
        <f t="shared" si="181"/>
        <v>0</v>
      </c>
      <c r="O2076" s="210">
        <f t="shared" si="181"/>
        <v>0</v>
      </c>
      <c r="P2076" s="210">
        <f t="shared" si="181"/>
        <v>0</v>
      </c>
      <c r="Q2076" s="210">
        <f t="shared" si="181"/>
        <v>0</v>
      </c>
      <c r="R2076" s="210">
        <f t="shared" si="181"/>
        <v>0</v>
      </c>
    </row>
    <row r="2077" spans="1:18" hidden="1" outlineLevel="1" x14ac:dyDescent="0.35">
      <c r="A2077" s="209" t="s">
        <v>659</v>
      </c>
      <c r="B2077" s="209"/>
      <c r="C2077" s="209"/>
      <c r="D2077" s="210">
        <f t="shared" ref="D2077:R2077" si="182">$B1950*D2076</f>
        <v>0</v>
      </c>
      <c r="E2077" s="210">
        <f t="shared" si="182"/>
        <v>0</v>
      </c>
      <c r="F2077" s="210">
        <f t="shared" si="182"/>
        <v>0</v>
      </c>
      <c r="G2077" s="210">
        <f t="shared" si="182"/>
        <v>0</v>
      </c>
      <c r="H2077" s="210">
        <f t="shared" si="182"/>
        <v>0</v>
      </c>
      <c r="I2077" s="210">
        <f t="shared" si="182"/>
        <v>0</v>
      </c>
      <c r="J2077" s="210">
        <f t="shared" si="182"/>
        <v>0</v>
      </c>
      <c r="K2077" s="210">
        <f t="shared" si="182"/>
        <v>0</v>
      </c>
      <c r="L2077" s="210">
        <f t="shared" si="182"/>
        <v>0</v>
      </c>
      <c r="M2077" s="210">
        <f t="shared" si="182"/>
        <v>0</v>
      </c>
      <c r="N2077" s="210">
        <f t="shared" si="182"/>
        <v>0</v>
      </c>
      <c r="O2077" s="210">
        <f t="shared" si="182"/>
        <v>0</v>
      </c>
      <c r="P2077" s="210">
        <f t="shared" si="182"/>
        <v>0</v>
      </c>
      <c r="Q2077" s="210">
        <f t="shared" si="182"/>
        <v>0</v>
      </c>
      <c r="R2077" s="210">
        <f t="shared" si="182"/>
        <v>0</v>
      </c>
    </row>
    <row r="2078" spans="1:18" hidden="1" outlineLevel="1" x14ac:dyDescent="0.35"/>
    <row r="2079" spans="1:18" hidden="1" outlineLevel="1" x14ac:dyDescent="0.35">
      <c r="A2079" s="209" t="s">
        <v>660</v>
      </c>
      <c r="B2079" s="209"/>
      <c r="C2079" s="209"/>
      <c r="D2079" s="210">
        <f t="shared" ref="D2079:R2079" si="183">D2076-D2077</f>
        <v>0</v>
      </c>
      <c r="E2079" s="210">
        <f t="shared" si="183"/>
        <v>0</v>
      </c>
      <c r="F2079" s="210">
        <f t="shared" si="183"/>
        <v>0</v>
      </c>
      <c r="G2079" s="210">
        <f t="shared" si="183"/>
        <v>0</v>
      </c>
      <c r="H2079" s="210">
        <f t="shared" si="183"/>
        <v>0</v>
      </c>
      <c r="I2079" s="210">
        <f t="shared" si="183"/>
        <v>0</v>
      </c>
      <c r="J2079" s="210">
        <f t="shared" si="183"/>
        <v>0</v>
      </c>
      <c r="K2079" s="210">
        <f t="shared" si="183"/>
        <v>0</v>
      </c>
      <c r="L2079" s="210">
        <f t="shared" si="183"/>
        <v>0</v>
      </c>
      <c r="M2079" s="210">
        <f t="shared" si="183"/>
        <v>0</v>
      </c>
      <c r="N2079" s="210">
        <f t="shared" si="183"/>
        <v>0</v>
      </c>
      <c r="O2079" s="210">
        <f t="shared" si="183"/>
        <v>0</v>
      </c>
      <c r="P2079" s="210">
        <f t="shared" si="183"/>
        <v>0</v>
      </c>
      <c r="Q2079" s="210">
        <f t="shared" si="183"/>
        <v>0</v>
      </c>
      <c r="R2079" s="210">
        <f t="shared" si="183"/>
        <v>0</v>
      </c>
    </row>
    <row r="2080" spans="1:18" hidden="1" outlineLevel="1" x14ac:dyDescent="0.35"/>
    <row r="2081" spans="1:18" hidden="1" outlineLevel="1" x14ac:dyDescent="0.35">
      <c r="A2081" s="211" t="s">
        <v>661</v>
      </c>
      <c r="B2081" s="209"/>
      <c r="C2081" s="209"/>
      <c r="D2081" s="214" t="e">
        <f>IRR(D2079:R2079)</f>
        <v>#NUM!</v>
      </c>
    </row>
    <row r="2082" spans="1:18" collapsed="1" x14ac:dyDescent="0.35"/>
    <row r="2085" spans="1:18" s="156" customFormat="1" x14ac:dyDescent="0.35">
      <c r="A2085" s="156" t="s">
        <v>675</v>
      </c>
    </row>
    <row r="2086" spans="1:18" hidden="1" outlineLevel="1" x14ac:dyDescent="0.35"/>
    <row r="2087" spans="1:18" hidden="1" outlineLevel="1" x14ac:dyDescent="0.35">
      <c r="A2087" s="204" t="s">
        <v>596</v>
      </c>
      <c r="B2087" s="195"/>
    </row>
    <row r="2088" spans="1:18" hidden="1" outlineLevel="1" x14ac:dyDescent="0.35">
      <c r="A2088" s="205" t="s">
        <v>631</v>
      </c>
      <c r="B2088" s="196"/>
    </row>
    <row r="2089" spans="1:18" ht="15" hidden="1" outlineLevel="1" thickBot="1" x14ac:dyDescent="0.4">
      <c r="A2089" s="206" t="s">
        <v>632</v>
      </c>
      <c r="B2089" s="230"/>
    </row>
    <row r="2090" spans="1:18" hidden="1" outlineLevel="1" x14ac:dyDescent="0.35"/>
    <row r="2091" spans="1:18" hidden="1" outlineLevel="1" x14ac:dyDescent="0.35">
      <c r="A2091" s="43" t="s">
        <v>633</v>
      </c>
      <c r="B2091" s="43"/>
      <c r="C2091" s="210">
        <v>0</v>
      </c>
      <c r="D2091" s="210">
        <v>1</v>
      </c>
      <c r="E2091" s="210">
        <v>2</v>
      </c>
      <c r="F2091" s="210">
        <v>3</v>
      </c>
      <c r="G2091" s="210">
        <v>4</v>
      </c>
      <c r="H2091" s="210">
        <v>5</v>
      </c>
      <c r="I2091" s="210">
        <v>6</v>
      </c>
      <c r="J2091" s="210">
        <v>7</v>
      </c>
      <c r="K2091" s="210">
        <v>8</v>
      </c>
      <c r="L2091" s="210">
        <v>9</v>
      </c>
      <c r="M2091" s="210">
        <v>10</v>
      </c>
      <c r="N2091" s="210">
        <v>11</v>
      </c>
      <c r="O2091" s="210">
        <v>12</v>
      </c>
      <c r="P2091" s="210">
        <v>13</v>
      </c>
      <c r="Q2091" s="210">
        <v>14</v>
      </c>
      <c r="R2091" s="210">
        <v>15</v>
      </c>
    </row>
    <row r="2092" spans="1:18" hidden="1" outlineLevel="1" x14ac:dyDescent="0.35"/>
    <row r="2093" spans="1:18" hidden="1" outlineLevel="1" x14ac:dyDescent="0.35">
      <c r="A2093" s="43" t="s">
        <v>634</v>
      </c>
      <c r="B2093" s="43"/>
      <c r="C2093" s="231"/>
      <c r="D2093" s="231"/>
      <c r="E2093" s="231"/>
      <c r="F2093" s="231"/>
      <c r="G2093" s="231"/>
      <c r="H2093" s="231"/>
      <c r="I2093" s="231"/>
      <c r="J2093" s="231"/>
      <c r="K2093" s="231"/>
      <c r="L2093" s="231"/>
      <c r="M2093" s="231"/>
      <c r="N2093" s="231"/>
      <c r="O2093" s="231"/>
      <c r="P2093" s="231"/>
      <c r="Q2093" s="231"/>
      <c r="R2093" s="231"/>
    </row>
    <row r="2094" spans="1:18" hidden="1" outlineLevel="1" x14ac:dyDescent="0.35">
      <c r="A2094" s="43" t="s">
        <v>635</v>
      </c>
      <c r="B2094" s="43"/>
      <c r="C2094" s="231"/>
      <c r="D2094" s="231"/>
      <c r="E2094" s="231"/>
      <c r="F2094" s="231"/>
      <c r="G2094" s="231"/>
      <c r="H2094" s="231"/>
      <c r="I2094" s="231"/>
      <c r="J2094" s="231"/>
      <c r="K2094" s="231"/>
      <c r="L2094" s="231"/>
      <c r="M2094" s="231"/>
      <c r="N2094" s="231"/>
      <c r="O2094" s="231"/>
      <c r="P2094" s="231"/>
      <c r="Q2094" s="231"/>
      <c r="R2094" s="231"/>
    </row>
    <row r="2095" spans="1:18" hidden="1" outlineLevel="1" x14ac:dyDescent="0.35">
      <c r="A2095" s="43" t="s">
        <v>636</v>
      </c>
      <c r="B2095" s="43"/>
      <c r="C2095" s="231"/>
      <c r="D2095" s="231"/>
      <c r="E2095" s="231"/>
      <c r="F2095" s="231"/>
      <c r="G2095" s="231"/>
      <c r="H2095" s="231"/>
      <c r="I2095" s="231"/>
      <c r="J2095" s="231"/>
      <c r="K2095" s="231"/>
      <c r="L2095" s="231"/>
      <c r="M2095" s="231"/>
      <c r="N2095" s="231"/>
      <c r="O2095" s="231"/>
      <c r="P2095" s="231"/>
      <c r="Q2095" s="231"/>
      <c r="R2095" s="231"/>
    </row>
    <row r="2096" spans="1:18" hidden="1" outlineLevel="1" x14ac:dyDescent="0.35"/>
    <row r="2097" spans="1:18" hidden="1" outlineLevel="2" x14ac:dyDescent="0.35">
      <c r="A2097" s="209" t="str">
        <f>'Usages industrie'!A4</f>
        <v>Usage industriel n°1</v>
      </c>
      <c r="B2097" s="209" t="s">
        <v>637</v>
      </c>
      <c r="C2097" s="209"/>
      <c r="D2097" s="210">
        <f>IF(B$2087&lt;&gt;"",IF(B$2087='Usages industrie'!$K4,'Usages industrie'!J4,0),0)</f>
        <v>0</v>
      </c>
      <c r="E2097" s="210">
        <f t="shared" ref="E2097:R2106" si="184">$D2097</f>
        <v>0</v>
      </c>
      <c r="F2097" s="210">
        <f t="shared" si="184"/>
        <v>0</v>
      </c>
      <c r="G2097" s="210">
        <f t="shared" si="184"/>
        <v>0</v>
      </c>
      <c r="H2097" s="210">
        <f t="shared" si="184"/>
        <v>0</v>
      </c>
      <c r="I2097" s="210">
        <f t="shared" si="184"/>
        <v>0</v>
      </c>
      <c r="J2097" s="210">
        <f t="shared" si="184"/>
        <v>0</v>
      </c>
      <c r="K2097" s="210">
        <f t="shared" si="184"/>
        <v>0</v>
      </c>
      <c r="L2097" s="210">
        <f t="shared" si="184"/>
        <v>0</v>
      </c>
      <c r="M2097" s="210">
        <f t="shared" si="184"/>
        <v>0</v>
      </c>
      <c r="N2097" s="210">
        <f t="shared" si="184"/>
        <v>0</v>
      </c>
      <c r="O2097" s="210">
        <f t="shared" si="184"/>
        <v>0</v>
      </c>
      <c r="P2097" s="210">
        <f t="shared" si="184"/>
        <v>0</v>
      </c>
      <c r="Q2097" s="210">
        <f t="shared" si="184"/>
        <v>0</v>
      </c>
      <c r="R2097" s="210">
        <f t="shared" si="184"/>
        <v>0</v>
      </c>
    </row>
    <row r="2098" spans="1:18" hidden="1" outlineLevel="2" x14ac:dyDescent="0.35">
      <c r="A2098" s="209" t="str">
        <f>'Usages industrie'!A5</f>
        <v>Usage industriel n°2</v>
      </c>
      <c r="B2098" s="209" t="s">
        <v>637</v>
      </c>
      <c r="C2098" s="209"/>
      <c r="D2098" s="210">
        <f>IF(B$2087&lt;&gt;"",IF(B$2087='Usages industrie'!$K5,'Usages industrie'!J5,0),0)</f>
        <v>0</v>
      </c>
      <c r="E2098" s="210">
        <f t="shared" si="184"/>
        <v>0</v>
      </c>
      <c r="F2098" s="210">
        <f t="shared" si="184"/>
        <v>0</v>
      </c>
      <c r="G2098" s="210">
        <f t="shared" si="184"/>
        <v>0</v>
      </c>
      <c r="H2098" s="210">
        <f t="shared" si="184"/>
        <v>0</v>
      </c>
      <c r="I2098" s="210">
        <f t="shared" si="184"/>
        <v>0</v>
      </c>
      <c r="J2098" s="210">
        <f t="shared" si="184"/>
        <v>0</v>
      </c>
      <c r="K2098" s="210">
        <f t="shared" si="184"/>
        <v>0</v>
      </c>
      <c r="L2098" s="210">
        <f t="shared" si="184"/>
        <v>0</v>
      </c>
      <c r="M2098" s="210">
        <f t="shared" si="184"/>
        <v>0</v>
      </c>
      <c r="N2098" s="210">
        <f t="shared" si="184"/>
        <v>0</v>
      </c>
      <c r="O2098" s="210">
        <f t="shared" si="184"/>
        <v>0</v>
      </c>
      <c r="P2098" s="210">
        <f t="shared" si="184"/>
        <v>0</v>
      </c>
      <c r="Q2098" s="210">
        <f t="shared" si="184"/>
        <v>0</v>
      </c>
      <c r="R2098" s="210">
        <f t="shared" si="184"/>
        <v>0</v>
      </c>
    </row>
    <row r="2099" spans="1:18" hidden="1" outlineLevel="2" x14ac:dyDescent="0.35">
      <c r="A2099" s="209" t="str">
        <f>'Usages industrie'!A6</f>
        <v>Usage industriel n°3</v>
      </c>
      <c r="B2099" s="209" t="s">
        <v>637</v>
      </c>
      <c r="C2099" s="209"/>
      <c r="D2099" s="210">
        <f>IF(B$2087&lt;&gt;"",IF(B$2087='Usages industrie'!$K6,'Usages industrie'!J6,0),0)</f>
        <v>0</v>
      </c>
      <c r="E2099" s="210">
        <f t="shared" si="184"/>
        <v>0</v>
      </c>
      <c r="F2099" s="210">
        <f t="shared" si="184"/>
        <v>0</v>
      </c>
      <c r="G2099" s="210">
        <f t="shared" si="184"/>
        <v>0</v>
      </c>
      <c r="H2099" s="210">
        <f t="shared" si="184"/>
        <v>0</v>
      </c>
      <c r="I2099" s="210">
        <f t="shared" si="184"/>
        <v>0</v>
      </c>
      <c r="J2099" s="210">
        <f t="shared" si="184"/>
        <v>0</v>
      </c>
      <c r="K2099" s="210">
        <f t="shared" si="184"/>
        <v>0</v>
      </c>
      <c r="L2099" s="210">
        <f t="shared" si="184"/>
        <v>0</v>
      </c>
      <c r="M2099" s="210">
        <f t="shared" si="184"/>
        <v>0</v>
      </c>
      <c r="N2099" s="210">
        <f t="shared" si="184"/>
        <v>0</v>
      </c>
      <c r="O2099" s="210">
        <f t="shared" si="184"/>
        <v>0</v>
      </c>
      <c r="P2099" s="210">
        <f t="shared" si="184"/>
        <v>0</v>
      </c>
      <c r="Q2099" s="210">
        <f t="shared" si="184"/>
        <v>0</v>
      </c>
      <c r="R2099" s="210">
        <f t="shared" si="184"/>
        <v>0</v>
      </c>
    </row>
    <row r="2100" spans="1:18" hidden="1" outlineLevel="2" x14ac:dyDescent="0.35">
      <c r="A2100" s="209" t="str">
        <f>'Usages industrie'!A7</f>
        <v>Usage industriel n°4</v>
      </c>
      <c r="B2100" s="209" t="s">
        <v>637</v>
      </c>
      <c r="C2100" s="209"/>
      <c r="D2100" s="210">
        <f>IF(B$2087&lt;&gt;"",IF(B$2087='Usages industrie'!$K7,'Usages industrie'!J7,0),0)</f>
        <v>0</v>
      </c>
      <c r="E2100" s="210">
        <f t="shared" si="184"/>
        <v>0</v>
      </c>
      <c r="F2100" s="210">
        <f t="shared" si="184"/>
        <v>0</v>
      </c>
      <c r="G2100" s="210">
        <f t="shared" si="184"/>
        <v>0</v>
      </c>
      <c r="H2100" s="210">
        <f t="shared" si="184"/>
        <v>0</v>
      </c>
      <c r="I2100" s="210">
        <f t="shared" si="184"/>
        <v>0</v>
      </c>
      <c r="J2100" s="210">
        <f t="shared" si="184"/>
        <v>0</v>
      </c>
      <c r="K2100" s="210">
        <f t="shared" si="184"/>
        <v>0</v>
      </c>
      <c r="L2100" s="210">
        <f t="shared" si="184"/>
        <v>0</v>
      </c>
      <c r="M2100" s="210">
        <f t="shared" si="184"/>
        <v>0</v>
      </c>
      <c r="N2100" s="210">
        <f t="shared" si="184"/>
        <v>0</v>
      </c>
      <c r="O2100" s="210">
        <f t="shared" si="184"/>
        <v>0</v>
      </c>
      <c r="P2100" s="210">
        <f t="shared" si="184"/>
        <v>0</v>
      </c>
      <c r="Q2100" s="210">
        <f t="shared" si="184"/>
        <v>0</v>
      </c>
      <c r="R2100" s="210">
        <f t="shared" si="184"/>
        <v>0</v>
      </c>
    </row>
    <row r="2101" spans="1:18" hidden="1" outlineLevel="2" x14ac:dyDescent="0.35">
      <c r="A2101" s="209" t="str">
        <f>'Usages industrie'!A8</f>
        <v>Usage industriel n°5</v>
      </c>
      <c r="B2101" s="209" t="s">
        <v>637</v>
      </c>
      <c r="C2101" s="209"/>
      <c r="D2101" s="210">
        <f>IF(B$2087&lt;&gt;"",IF(B$2087='Usages industrie'!$K8,'Usages industrie'!J8,0),0)</f>
        <v>0</v>
      </c>
      <c r="E2101" s="210">
        <f t="shared" si="184"/>
        <v>0</v>
      </c>
      <c r="F2101" s="210">
        <f t="shared" si="184"/>
        <v>0</v>
      </c>
      <c r="G2101" s="210">
        <f t="shared" si="184"/>
        <v>0</v>
      </c>
      <c r="H2101" s="210">
        <f t="shared" si="184"/>
        <v>0</v>
      </c>
      <c r="I2101" s="210">
        <f t="shared" si="184"/>
        <v>0</v>
      </c>
      <c r="J2101" s="210">
        <f t="shared" si="184"/>
        <v>0</v>
      </c>
      <c r="K2101" s="210">
        <f t="shared" si="184"/>
        <v>0</v>
      </c>
      <c r="L2101" s="210">
        <f t="shared" si="184"/>
        <v>0</v>
      </c>
      <c r="M2101" s="210">
        <f t="shared" si="184"/>
        <v>0</v>
      </c>
      <c r="N2101" s="210">
        <f t="shared" si="184"/>
        <v>0</v>
      </c>
      <c r="O2101" s="210">
        <f t="shared" si="184"/>
        <v>0</v>
      </c>
      <c r="P2101" s="210">
        <f t="shared" si="184"/>
        <v>0</v>
      </c>
      <c r="Q2101" s="210">
        <f t="shared" si="184"/>
        <v>0</v>
      </c>
      <c r="R2101" s="210">
        <f t="shared" si="184"/>
        <v>0</v>
      </c>
    </row>
    <row r="2102" spans="1:18" hidden="1" outlineLevel="2" x14ac:dyDescent="0.35">
      <c r="A2102" s="209" t="str">
        <f>'Usages industrie'!A9</f>
        <v>Usage industriel n°6</v>
      </c>
      <c r="B2102" s="209" t="s">
        <v>637</v>
      </c>
      <c r="C2102" s="209"/>
      <c r="D2102" s="210">
        <f>IF(B$2087&lt;&gt;"",IF(B$2087='Usages industrie'!$K9,'Usages industrie'!J9,0),0)</f>
        <v>0</v>
      </c>
      <c r="E2102" s="210">
        <f t="shared" si="184"/>
        <v>0</v>
      </c>
      <c r="F2102" s="210">
        <f t="shared" si="184"/>
        <v>0</v>
      </c>
      <c r="G2102" s="210">
        <f t="shared" si="184"/>
        <v>0</v>
      </c>
      <c r="H2102" s="210">
        <f t="shared" si="184"/>
        <v>0</v>
      </c>
      <c r="I2102" s="210">
        <f t="shared" si="184"/>
        <v>0</v>
      </c>
      <c r="J2102" s="210">
        <f t="shared" si="184"/>
        <v>0</v>
      </c>
      <c r="K2102" s="210">
        <f t="shared" si="184"/>
        <v>0</v>
      </c>
      <c r="L2102" s="210">
        <f t="shared" si="184"/>
        <v>0</v>
      </c>
      <c r="M2102" s="210">
        <f t="shared" si="184"/>
        <v>0</v>
      </c>
      <c r="N2102" s="210">
        <f t="shared" si="184"/>
        <v>0</v>
      </c>
      <c r="O2102" s="210">
        <f t="shared" si="184"/>
        <v>0</v>
      </c>
      <c r="P2102" s="210">
        <f t="shared" si="184"/>
        <v>0</v>
      </c>
      <c r="Q2102" s="210">
        <f t="shared" si="184"/>
        <v>0</v>
      </c>
      <c r="R2102" s="210">
        <f t="shared" si="184"/>
        <v>0</v>
      </c>
    </row>
    <row r="2103" spans="1:18" hidden="1" outlineLevel="2" x14ac:dyDescent="0.35">
      <c r="A2103" s="209" t="str">
        <f>'Usages industrie'!A10</f>
        <v>Usage industriel n°7</v>
      </c>
      <c r="B2103" s="209" t="s">
        <v>637</v>
      </c>
      <c r="C2103" s="209"/>
      <c r="D2103" s="210">
        <f>IF(B$2087&lt;&gt;"",IF(B$2087='Usages industrie'!$K10,'Usages industrie'!J10,0),0)</f>
        <v>0</v>
      </c>
      <c r="E2103" s="210">
        <f t="shared" si="184"/>
        <v>0</v>
      </c>
      <c r="F2103" s="210">
        <f t="shared" si="184"/>
        <v>0</v>
      </c>
      <c r="G2103" s="210">
        <f t="shared" si="184"/>
        <v>0</v>
      </c>
      <c r="H2103" s="210">
        <f t="shared" si="184"/>
        <v>0</v>
      </c>
      <c r="I2103" s="210">
        <f t="shared" si="184"/>
        <v>0</v>
      </c>
      <c r="J2103" s="210">
        <f t="shared" si="184"/>
        <v>0</v>
      </c>
      <c r="K2103" s="210">
        <f t="shared" si="184"/>
        <v>0</v>
      </c>
      <c r="L2103" s="210">
        <f t="shared" si="184"/>
        <v>0</v>
      </c>
      <c r="M2103" s="210">
        <f t="shared" si="184"/>
        <v>0</v>
      </c>
      <c r="N2103" s="210">
        <f t="shared" si="184"/>
        <v>0</v>
      </c>
      <c r="O2103" s="210">
        <f t="shared" si="184"/>
        <v>0</v>
      </c>
      <c r="P2103" s="210">
        <f t="shared" si="184"/>
        <v>0</v>
      </c>
      <c r="Q2103" s="210">
        <f t="shared" si="184"/>
        <v>0</v>
      </c>
      <c r="R2103" s="210">
        <f t="shared" si="184"/>
        <v>0</v>
      </c>
    </row>
    <row r="2104" spans="1:18" hidden="1" outlineLevel="2" x14ac:dyDescent="0.35">
      <c r="A2104" s="209" t="str">
        <f>'Usages industrie'!A11</f>
        <v>Usage industriel n°8</v>
      </c>
      <c r="B2104" s="209" t="s">
        <v>637</v>
      </c>
      <c r="C2104" s="209"/>
      <c r="D2104" s="210">
        <f>IF(B$2087&lt;&gt;"",IF(B$2087='Usages industrie'!$K11,'Usages industrie'!J11,0),0)</f>
        <v>0</v>
      </c>
      <c r="E2104" s="210">
        <f t="shared" si="184"/>
        <v>0</v>
      </c>
      <c r="F2104" s="210">
        <f t="shared" si="184"/>
        <v>0</v>
      </c>
      <c r="G2104" s="210">
        <f t="shared" si="184"/>
        <v>0</v>
      </c>
      <c r="H2104" s="210">
        <f t="shared" si="184"/>
        <v>0</v>
      </c>
      <c r="I2104" s="210">
        <f t="shared" si="184"/>
        <v>0</v>
      </c>
      <c r="J2104" s="210">
        <f t="shared" si="184"/>
        <v>0</v>
      </c>
      <c r="K2104" s="210">
        <f t="shared" si="184"/>
        <v>0</v>
      </c>
      <c r="L2104" s="210">
        <f t="shared" si="184"/>
        <v>0</v>
      </c>
      <c r="M2104" s="210">
        <f t="shared" si="184"/>
        <v>0</v>
      </c>
      <c r="N2104" s="210">
        <f t="shared" si="184"/>
        <v>0</v>
      </c>
      <c r="O2104" s="210">
        <f t="shared" si="184"/>
        <v>0</v>
      </c>
      <c r="P2104" s="210">
        <f t="shared" si="184"/>
        <v>0</v>
      </c>
      <c r="Q2104" s="210">
        <f t="shared" si="184"/>
        <v>0</v>
      </c>
      <c r="R2104" s="210">
        <f t="shared" si="184"/>
        <v>0</v>
      </c>
    </row>
    <row r="2105" spans="1:18" hidden="1" outlineLevel="2" x14ac:dyDescent="0.35">
      <c r="A2105" s="209" t="str">
        <f>'Usages industrie'!A12</f>
        <v>Usage industriel n°9</v>
      </c>
      <c r="B2105" s="209" t="s">
        <v>637</v>
      </c>
      <c r="C2105" s="209"/>
      <c r="D2105" s="210">
        <f>IF(B$2087&lt;&gt;"",IF(B$2087='Usages industrie'!$K12,'Usages industrie'!J12,0),0)</f>
        <v>0</v>
      </c>
      <c r="E2105" s="210">
        <f t="shared" si="184"/>
        <v>0</v>
      </c>
      <c r="F2105" s="210">
        <f t="shared" si="184"/>
        <v>0</v>
      </c>
      <c r="G2105" s="210">
        <f t="shared" si="184"/>
        <v>0</v>
      </c>
      <c r="H2105" s="210">
        <f t="shared" si="184"/>
        <v>0</v>
      </c>
      <c r="I2105" s="210">
        <f t="shared" si="184"/>
        <v>0</v>
      </c>
      <c r="J2105" s="210">
        <f t="shared" si="184"/>
        <v>0</v>
      </c>
      <c r="K2105" s="210">
        <f t="shared" si="184"/>
        <v>0</v>
      </c>
      <c r="L2105" s="210">
        <f t="shared" si="184"/>
        <v>0</v>
      </c>
      <c r="M2105" s="210">
        <f t="shared" si="184"/>
        <v>0</v>
      </c>
      <c r="N2105" s="210">
        <f t="shared" si="184"/>
        <v>0</v>
      </c>
      <c r="O2105" s="210">
        <f t="shared" si="184"/>
        <v>0</v>
      </c>
      <c r="P2105" s="210">
        <f t="shared" si="184"/>
        <v>0</v>
      </c>
      <c r="Q2105" s="210">
        <f t="shared" si="184"/>
        <v>0</v>
      </c>
      <c r="R2105" s="210">
        <f t="shared" si="184"/>
        <v>0</v>
      </c>
    </row>
    <row r="2106" spans="1:18" hidden="1" outlineLevel="2" x14ac:dyDescent="0.35">
      <c r="A2106" s="209" t="str">
        <f>'Usages industrie'!A13</f>
        <v>Usage industriel n°10</v>
      </c>
      <c r="B2106" s="209" t="s">
        <v>637</v>
      </c>
      <c r="C2106" s="209"/>
      <c r="D2106" s="210">
        <f>IF(B$2087&lt;&gt;"",IF(B$2087='Usages industrie'!$K13,'Usages industrie'!J13,0),0)</f>
        <v>0</v>
      </c>
      <c r="E2106" s="210">
        <f t="shared" si="184"/>
        <v>0</v>
      </c>
      <c r="F2106" s="210">
        <f t="shared" si="184"/>
        <v>0</v>
      </c>
      <c r="G2106" s="210">
        <f t="shared" si="184"/>
        <v>0</v>
      </c>
      <c r="H2106" s="210">
        <f t="shared" si="184"/>
        <v>0</v>
      </c>
      <c r="I2106" s="210">
        <f t="shared" si="184"/>
        <v>0</v>
      </c>
      <c r="J2106" s="210">
        <f t="shared" si="184"/>
        <v>0</v>
      </c>
      <c r="K2106" s="210">
        <f t="shared" si="184"/>
        <v>0</v>
      </c>
      <c r="L2106" s="210">
        <f t="shared" si="184"/>
        <v>0</v>
      </c>
      <c r="M2106" s="210">
        <f t="shared" si="184"/>
        <v>0</v>
      </c>
      <c r="N2106" s="210">
        <f t="shared" si="184"/>
        <v>0</v>
      </c>
      <c r="O2106" s="210">
        <f t="shared" si="184"/>
        <v>0</v>
      </c>
      <c r="P2106" s="210">
        <f t="shared" si="184"/>
        <v>0</v>
      </c>
      <c r="Q2106" s="210">
        <f t="shared" si="184"/>
        <v>0</v>
      </c>
      <c r="R2106" s="210">
        <f t="shared" si="184"/>
        <v>0</v>
      </c>
    </row>
    <row r="2107" spans="1:18" hidden="1" outlineLevel="2" x14ac:dyDescent="0.35">
      <c r="A2107" s="209" t="str">
        <f>'Usages industrie'!A14</f>
        <v>Usage industriel n°11</v>
      </c>
      <c r="B2107" s="209" t="s">
        <v>637</v>
      </c>
      <c r="C2107" s="209"/>
      <c r="D2107" s="210">
        <f>IF(B$2087&lt;&gt;"",IF(B$2087='Usages industrie'!$K14,'Usages industrie'!J14,0),0)</f>
        <v>0</v>
      </c>
      <c r="E2107" s="210">
        <f t="shared" ref="E2107:R2116" si="185">$D2107</f>
        <v>0</v>
      </c>
      <c r="F2107" s="210">
        <f t="shared" si="185"/>
        <v>0</v>
      </c>
      <c r="G2107" s="210">
        <f t="shared" si="185"/>
        <v>0</v>
      </c>
      <c r="H2107" s="210">
        <f t="shared" si="185"/>
        <v>0</v>
      </c>
      <c r="I2107" s="210">
        <f t="shared" si="185"/>
        <v>0</v>
      </c>
      <c r="J2107" s="210">
        <f t="shared" si="185"/>
        <v>0</v>
      </c>
      <c r="K2107" s="210">
        <f t="shared" si="185"/>
        <v>0</v>
      </c>
      <c r="L2107" s="210">
        <f t="shared" si="185"/>
        <v>0</v>
      </c>
      <c r="M2107" s="210">
        <f t="shared" si="185"/>
        <v>0</v>
      </c>
      <c r="N2107" s="210">
        <f t="shared" si="185"/>
        <v>0</v>
      </c>
      <c r="O2107" s="210">
        <f t="shared" si="185"/>
        <v>0</v>
      </c>
      <c r="P2107" s="210">
        <f t="shared" si="185"/>
        <v>0</v>
      </c>
      <c r="Q2107" s="210">
        <f t="shared" si="185"/>
        <v>0</v>
      </c>
      <c r="R2107" s="210">
        <f t="shared" si="185"/>
        <v>0</v>
      </c>
    </row>
    <row r="2108" spans="1:18" hidden="1" outlineLevel="2" x14ac:dyDescent="0.35">
      <c r="A2108" s="209" t="str">
        <f>'Usages industrie'!A15</f>
        <v>Usage industriel n°12</v>
      </c>
      <c r="B2108" s="209" t="s">
        <v>637</v>
      </c>
      <c r="C2108" s="209"/>
      <c r="D2108" s="210">
        <f>IF(B$2087&lt;&gt;"",IF(B$2087='Usages industrie'!$K15,'Usages industrie'!J15,0),0)</f>
        <v>0</v>
      </c>
      <c r="E2108" s="210">
        <f t="shared" si="185"/>
        <v>0</v>
      </c>
      <c r="F2108" s="210">
        <f t="shared" si="185"/>
        <v>0</v>
      </c>
      <c r="G2108" s="210">
        <f t="shared" si="185"/>
        <v>0</v>
      </c>
      <c r="H2108" s="210">
        <f t="shared" si="185"/>
        <v>0</v>
      </c>
      <c r="I2108" s="210">
        <f t="shared" si="185"/>
        <v>0</v>
      </c>
      <c r="J2108" s="210">
        <f t="shared" si="185"/>
        <v>0</v>
      </c>
      <c r="K2108" s="210">
        <f t="shared" si="185"/>
        <v>0</v>
      </c>
      <c r="L2108" s="210">
        <f t="shared" si="185"/>
        <v>0</v>
      </c>
      <c r="M2108" s="210">
        <f t="shared" si="185"/>
        <v>0</v>
      </c>
      <c r="N2108" s="210">
        <f t="shared" si="185"/>
        <v>0</v>
      </c>
      <c r="O2108" s="210">
        <f t="shared" si="185"/>
        <v>0</v>
      </c>
      <c r="P2108" s="210">
        <f t="shared" si="185"/>
        <v>0</v>
      </c>
      <c r="Q2108" s="210">
        <f t="shared" si="185"/>
        <v>0</v>
      </c>
      <c r="R2108" s="210">
        <f t="shared" si="185"/>
        <v>0</v>
      </c>
    </row>
    <row r="2109" spans="1:18" hidden="1" outlineLevel="2" x14ac:dyDescent="0.35">
      <c r="A2109" s="209" t="str">
        <f>'Usages industrie'!A16</f>
        <v>Usage industriel n°13</v>
      </c>
      <c r="B2109" s="209" t="s">
        <v>637</v>
      </c>
      <c r="C2109" s="209"/>
      <c r="D2109" s="210">
        <f>IF(B$2087&lt;&gt;"",IF(B$2087='Usages industrie'!$K16,'Usages industrie'!J16,0),0)</f>
        <v>0</v>
      </c>
      <c r="E2109" s="210">
        <f t="shared" si="185"/>
        <v>0</v>
      </c>
      <c r="F2109" s="210">
        <f t="shared" si="185"/>
        <v>0</v>
      </c>
      <c r="G2109" s="210">
        <f t="shared" si="185"/>
        <v>0</v>
      </c>
      <c r="H2109" s="210">
        <f t="shared" si="185"/>
        <v>0</v>
      </c>
      <c r="I2109" s="210">
        <f t="shared" si="185"/>
        <v>0</v>
      </c>
      <c r="J2109" s="210">
        <f t="shared" si="185"/>
        <v>0</v>
      </c>
      <c r="K2109" s="210">
        <f t="shared" si="185"/>
        <v>0</v>
      </c>
      <c r="L2109" s="210">
        <f t="shared" si="185"/>
        <v>0</v>
      </c>
      <c r="M2109" s="210">
        <f t="shared" si="185"/>
        <v>0</v>
      </c>
      <c r="N2109" s="210">
        <f t="shared" si="185"/>
        <v>0</v>
      </c>
      <c r="O2109" s="210">
        <f t="shared" si="185"/>
        <v>0</v>
      </c>
      <c r="P2109" s="210">
        <f t="shared" si="185"/>
        <v>0</v>
      </c>
      <c r="Q2109" s="210">
        <f t="shared" si="185"/>
        <v>0</v>
      </c>
      <c r="R2109" s="210">
        <f t="shared" si="185"/>
        <v>0</v>
      </c>
    </row>
    <row r="2110" spans="1:18" hidden="1" outlineLevel="2" x14ac:dyDescent="0.35">
      <c r="A2110" s="209" t="str">
        <f>'Usages industrie'!A17</f>
        <v>Usage industriel n°14</v>
      </c>
      <c r="B2110" s="209" t="s">
        <v>637</v>
      </c>
      <c r="C2110" s="209"/>
      <c r="D2110" s="210">
        <f>IF(B$2087&lt;&gt;"",IF(B$2087='Usages industrie'!$K17,'Usages industrie'!J17,0),0)</f>
        <v>0</v>
      </c>
      <c r="E2110" s="210">
        <f t="shared" si="185"/>
        <v>0</v>
      </c>
      <c r="F2110" s="210">
        <f t="shared" si="185"/>
        <v>0</v>
      </c>
      <c r="G2110" s="210">
        <f t="shared" si="185"/>
        <v>0</v>
      </c>
      <c r="H2110" s="210">
        <f t="shared" si="185"/>
        <v>0</v>
      </c>
      <c r="I2110" s="210">
        <f t="shared" si="185"/>
        <v>0</v>
      </c>
      <c r="J2110" s="210">
        <f t="shared" si="185"/>
        <v>0</v>
      </c>
      <c r="K2110" s="210">
        <f t="shared" si="185"/>
        <v>0</v>
      </c>
      <c r="L2110" s="210">
        <f t="shared" si="185"/>
        <v>0</v>
      </c>
      <c r="M2110" s="210">
        <f t="shared" si="185"/>
        <v>0</v>
      </c>
      <c r="N2110" s="210">
        <f t="shared" si="185"/>
        <v>0</v>
      </c>
      <c r="O2110" s="210">
        <f t="shared" si="185"/>
        <v>0</v>
      </c>
      <c r="P2110" s="210">
        <f t="shared" si="185"/>
        <v>0</v>
      </c>
      <c r="Q2110" s="210">
        <f t="shared" si="185"/>
        <v>0</v>
      </c>
      <c r="R2110" s="210">
        <f t="shared" si="185"/>
        <v>0</v>
      </c>
    </row>
    <row r="2111" spans="1:18" hidden="1" outlineLevel="2" x14ac:dyDescent="0.35">
      <c r="A2111" s="209" t="str">
        <f>'Usages industrie'!A18</f>
        <v>Usage industriel n°15</v>
      </c>
      <c r="B2111" s="209" t="s">
        <v>637</v>
      </c>
      <c r="C2111" s="209"/>
      <c r="D2111" s="210">
        <f>IF(B$2087&lt;&gt;"",IF(B$2087='Usages industrie'!$K18,'Usages industrie'!J18,0),0)</f>
        <v>0</v>
      </c>
      <c r="E2111" s="210">
        <f t="shared" si="185"/>
        <v>0</v>
      </c>
      <c r="F2111" s="210">
        <f t="shared" si="185"/>
        <v>0</v>
      </c>
      <c r="G2111" s="210">
        <f t="shared" si="185"/>
        <v>0</v>
      </c>
      <c r="H2111" s="210">
        <f t="shared" si="185"/>
        <v>0</v>
      </c>
      <c r="I2111" s="210">
        <f t="shared" si="185"/>
        <v>0</v>
      </c>
      <c r="J2111" s="210">
        <f t="shared" si="185"/>
        <v>0</v>
      </c>
      <c r="K2111" s="210">
        <f t="shared" si="185"/>
        <v>0</v>
      </c>
      <c r="L2111" s="210">
        <f t="shared" si="185"/>
        <v>0</v>
      </c>
      <c r="M2111" s="210">
        <f t="shared" si="185"/>
        <v>0</v>
      </c>
      <c r="N2111" s="210">
        <f t="shared" si="185"/>
        <v>0</v>
      </c>
      <c r="O2111" s="210">
        <f t="shared" si="185"/>
        <v>0</v>
      </c>
      <c r="P2111" s="210">
        <f t="shared" si="185"/>
        <v>0</v>
      </c>
      <c r="Q2111" s="210">
        <f t="shared" si="185"/>
        <v>0</v>
      </c>
      <c r="R2111" s="210">
        <f t="shared" si="185"/>
        <v>0</v>
      </c>
    </row>
    <row r="2112" spans="1:18" hidden="1" outlineLevel="2" x14ac:dyDescent="0.35">
      <c r="A2112" s="209" t="str">
        <f>'Usages industrie'!A19</f>
        <v>Usage industriel n°16</v>
      </c>
      <c r="B2112" s="209" t="s">
        <v>637</v>
      </c>
      <c r="C2112" s="209"/>
      <c r="D2112" s="210">
        <f>IF(B$2087&lt;&gt;"",IF(B$2087='Usages industrie'!$K19,'Usages industrie'!J19,0),0)</f>
        <v>0</v>
      </c>
      <c r="E2112" s="210">
        <f t="shared" si="185"/>
        <v>0</v>
      </c>
      <c r="F2112" s="210">
        <f t="shared" si="185"/>
        <v>0</v>
      </c>
      <c r="G2112" s="210">
        <f t="shared" si="185"/>
        <v>0</v>
      </c>
      <c r="H2112" s="210">
        <f t="shared" si="185"/>
        <v>0</v>
      </c>
      <c r="I2112" s="210">
        <f t="shared" si="185"/>
        <v>0</v>
      </c>
      <c r="J2112" s="210">
        <f t="shared" si="185"/>
        <v>0</v>
      </c>
      <c r="K2112" s="210">
        <f t="shared" si="185"/>
        <v>0</v>
      </c>
      <c r="L2112" s="210">
        <f t="shared" si="185"/>
        <v>0</v>
      </c>
      <c r="M2112" s="210">
        <f t="shared" si="185"/>
        <v>0</v>
      </c>
      <c r="N2112" s="210">
        <f t="shared" si="185"/>
        <v>0</v>
      </c>
      <c r="O2112" s="210">
        <f t="shared" si="185"/>
        <v>0</v>
      </c>
      <c r="P2112" s="210">
        <f t="shared" si="185"/>
        <v>0</v>
      </c>
      <c r="Q2112" s="210">
        <f t="shared" si="185"/>
        <v>0</v>
      </c>
      <c r="R2112" s="210">
        <f t="shared" si="185"/>
        <v>0</v>
      </c>
    </row>
    <row r="2113" spans="1:18" hidden="1" outlineLevel="2" x14ac:dyDescent="0.35">
      <c r="A2113" s="209" t="str">
        <f>'Usages industrie'!A20</f>
        <v>Usage industriel n°17</v>
      </c>
      <c r="B2113" s="209" t="s">
        <v>637</v>
      </c>
      <c r="C2113" s="209"/>
      <c r="D2113" s="210">
        <f>IF(B$2087&lt;&gt;"",IF(B$2087='Usages industrie'!$K20,'Usages industrie'!J20,0),0)</f>
        <v>0</v>
      </c>
      <c r="E2113" s="210">
        <f t="shared" si="185"/>
        <v>0</v>
      </c>
      <c r="F2113" s="210">
        <f t="shared" si="185"/>
        <v>0</v>
      </c>
      <c r="G2113" s="210">
        <f t="shared" si="185"/>
        <v>0</v>
      </c>
      <c r="H2113" s="210">
        <f t="shared" si="185"/>
        <v>0</v>
      </c>
      <c r="I2113" s="210">
        <f t="shared" si="185"/>
        <v>0</v>
      </c>
      <c r="J2113" s="210">
        <f t="shared" si="185"/>
        <v>0</v>
      </c>
      <c r="K2113" s="210">
        <f t="shared" si="185"/>
        <v>0</v>
      </c>
      <c r="L2113" s="210">
        <f t="shared" si="185"/>
        <v>0</v>
      </c>
      <c r="M2113" s="210">
        <f t="shared" si="185"/>
        <v>0</v>
      </c>
      <c r="N2113" s="210">
        <f t="shared" si="185"/>
        <v>0</v>
      </c>
      <c r="O2113" s="210">
        <f t="shared" si="185"/>
        <v>0</v>
      </c>
      <c r="P2113" s="210">
        <f t="shared" si="185"/>
        <v>0</v>
      </c>
      <c r="Q2113" s="210">
        <f t="shared" si="185"/>
        <v>0</v>
      </c>
      <c r="R2113" s="210">
        <f t="shared" si="185"/>
        <v>0</v>
      </c>
    </row>
    <row r="2114" spans="1:18" hidden="1" outlineLevel="2" x14ac:dyDescent="0.35">
      <c r="A2114" s="209" t="str">
        <f>'Usages industrie'!A21</f>
        <v>Usage industriel n°18</v>
      </c>
      <c r="B2114" s="209" t="s">
        <v>637</v>
      </c>
      <c r="C2114" s="209"/>
      <c r="D2114" s="210">
        <f>IF(B$2087&lt;&gt;"",IF(B$2087='Usages industrie'!$K21,'Usages industrie'!J21,0),0)</f>
        <v>0</v>
      </c>
      <c r="E2114" s="210">
        <f t="shared" si="185"/>
        <v>0</v>
      </c>
      <c r="F2114" s="210">
        <f t="shared" si="185"/>
        <v>0</v>
      </c>
      <c r="G2114" s="210">
        <f t="shared" si="185"/>
        <v>0</v>
      </c>
      <c r="H2114" s="210">
        <f t="shared" si="185"/>
        <v>0</v>
      </c>
      <c r="I2114" s="210">
        <f t="shared" si="185"/>
        <v>0</v>
      </c>
      <c r="J2114" s="210">
        <f t="shared" si="185"/>
        <v>0</v>
      </c>
      <c r="K2114" s="210">
        <f t="shared" si="185"/>
        <v>0</v>
      </c>
      <c r="L2114" s="210">
        <f t="shared" si="185"/>
        <v>0</v>
      </c>
      <c r="M2114" s="210">
        <f t="shared" si="185"/>
        <v>0</v>
      </c>
      <c r="N2114" s="210">
        <f t="shared" si="185"/>
        <v>0</v>
      </c>
      <c r="O2114" s="210">
        <f t="shared" si="185"/>
        <v>0</v>
      </c>
      <c r="P2114" s="210">
        <f t="shared" si="185"/>
        <v>0</v>
      </c>
      <c r="Q2114" s="210">
        <f t="shared" si="185"/>
        <v>0</v>
      </c>
      <c r="R2114" s="210">
        <f t="shared" si="185"/>
        <v>0</v>
      </c>
    </row>
    <row r="2115" spans="1:18" hidden="1" outlineLevel="2" x14ac:dyDescent="0.35">
      <c r="A2115" s="209" t="str">
        <f>'Usages industrie'!A22</f>
        <v>Usage industriel n°19</v>
      </c>
      <c r="B2115" s="209" t="s">
        <v>637</v>
      </c>
      <c r="C2115" s="209"/>
      <c r="D2115" s="210">
        <f>IF(B$2087&lt;&gt;"",IF(B$2087='Usages industrie'!$K22,'Usages industrie'!J22,0),0)</f>
        <v>0</v>
      </c>
      <c r="E2115" s="210">
        <f t="shared" si="185"/>
        <v>0</v>
      </c>
      <c r="F2115" s="210">
        <f t="shared" si="185"/>
        <v>0</v>
      </c>
      <c r="G2115" s="210">
        <f t="shared" si="185"/>
        <v>0</v>
      </c>
      <c r="H2115" s="210">
        <f t="shared" si="185"/>
        <v>0</v>
      </c>
      <c r="I2115" s="210">
        <f t="shared" si="185"/>
        <v>0</v>
      </c>
      <c r="J2115" s="210">
        <f t="shared" si="185"/>
        <v>0</v>
      </c>
      <c r="K2115" s="210">
        <f t="shared" si="185"/>
        <v>0</v>
      </c>
      <c r="L2115" s="210">
        <f t="shared" si="185"/>
        <v>0</v>
      </c>
      <c r="M2115" s="210">
        <f t="shared" si="185"/>
        <v>0</v>
      </c>
      <c r="N2115" s="210">
        <f t="shared" si="185"/>
        <v>0</v>
      </c>
      <c r="O2115" s="210">
        <f t="shared" si="185"/>
        <v>0</v>
      </c>
      <c r="P2115" s="210">
        <f t="shared" si="185"/>
        <v>0</v>
      </c>
      <c r="Q2115" s="210">
        <f t="shared" si="185"/>
        <v>0</v>
      </c>
      <c r="R2115" s="210">
        <f t="shared" si="185"/>
        <v>0</v>
      </c>
    </row>
    <row r="2116" spans="1:18" hidden="1" outlineLevel="2" x14ac:dyDescent="0.35">
      <c r="A2116" s="209" t="str">
        <f>'Usages industrie'!A23</f>
        <v>Usage industriel n°20</v>
      </c>
      <c r="B2116" s="209" t="s">
        <v>637</v>
      </c>
      <c r="C2116" s="209"/>
      <c r="D2116" s="210">
        <f>IF(B$2087&lt;&gt;"",IF(B$2087='Usages industrie'!$K23,'Usages industrie'!J23,0),0)</f>
        <v>0</v>
      </c>
      <c r="E2116" s="210">
        <f t="shared" si="185"/>
        <v>0</v>
      </c>
      <c r="F2116" s="210">
        <f t="shared" si="185"/>
        <v>0</v>
      </c>
      <c r="G2116" s="210">
        <f t="shared" si="185"/>
        <v>0</v>
      </c>
      <c r="H2116" s="210">
        <f t="shared" si="185"/>
        <v>0</v>
      </c>
      <c r="I2116" s="210">
        <f t="shared" si="185"/>
        <v>0</v>
      </c>
      <c r="J2116" s="210">
        <f t="shared" si="185"/>
        <v>0</v>
      </c>
      <c r="K2116" s="210">
        <f t="shared" si="185"/>
        <v>0</v>
      </c>
      <c r="L2116" s="210">
        <f t="shared" si="185"/>
        <v>0</v>
      </c>
      <c r="M2116" s="210">
        <f t="shared" si="185"/>
        <v>0</v>
      </c>
      <c r="N2116" s="210">
        <f t="shared" si="185"/>
        <v>0</v>
      </c>
      <c r="O2116" s="210">
        <f t="shared" si="185"/>
        <v>0</v>
      </c>
      <c r="P2116" s="210">
        <f t="shared" si="185"/>
        <v>0</v>
      </c>
      <c r="Q2116" s="210">
        <f t="shared" si="185"/>
        <v>0</v>
      </c>
      <c r="R2116" s="210">
        <f t="shared" si="185"/>
        <v>0</v>
      </c>
    </row>
    <row r="2117" spans="1:18" hidden="1" outlineLevel="2" x14ac:dyDescent="0.35">
      <c r="A2117" s="209" t="str">
        <f>'Usages industrie'!A24</f>
        <v>Usage industriel n°21</v>
      </c>
      <c r="B2117" s="209" t="s">
        <v>637</v>
      </c>
      <c r="C2117" s="209"/>
      <c r="D2117" s="210">
        <f>IF(B$2087&lt;&gt;"",IF(B$2087='Usages industrie'!$K24,'Usages industrie'!J24,0),0)</f>
        <v>0</v>
      </c>
      <c r="E2117" s="210">
        <f t="shared" ref="E2117:R2126" si="186">$D2117</f>
        <v>0</v>
      </c>
      <c r="F2117" s="210">
        <f t="shared" si="186"/>
        <v>0</v>
      </c>
      <c r="G2117" s="210">
        <f t="shared" si="186"/>
        <v>0</v>
      </c>
      <c r="H2117" s="210">
        <f t="shared" si="186"/>
        <v>0</v>
      </c>
      <c r="I2117" s="210">
        <f t="shared" si="186"/>
        <v>0</v>
      </c>
      <c r="J2117" s="210">
        <f t="shared" si="186"/>
        <v>0</v>
      </c>
      <c r="K2117" s="210">
        <f t="shared" si="186"/>
        <v>0</v>
      </c>
      <c r="L2117" s="210">
        <f t="shared" si="186"/>
        <v>0</v>
      </c>
      <c r="M2117" s="210">
        <f t="shared" si="186"/>
        <v>0</v>
      </c>
      <c r="N2117" s="210">
        <f t="shared" si="186"/>
        <v>0</v>
      </c>
      <c r="O2117" s="210">
        <f t="shared" si="186"/>
        <v>0</v>
      </c>
      <c r="P2117" s="210">
        <f t="shared" si="186"/>
        <v>0</v>
      </c>
      <c r="Q2117" s="210">
        <f t="shared" si="186"/>
        <v>0</v>
      </c>
      <c r="R2117" s="210">
        <f t="shared" si="186"/>
        <v>0</v>
      </c>
    </row>
    <row r="2118" spans="1:18" hidden="1" outlineLevel="2" x14ac:dyDescent="0.35">
      <c r="A2118" s="209" t="str">
        <f>'Usages industrie'!A25</f>
        <v>Usage industriel n°22</v>
      </c>
      <c r="B2118" s="209" t="s">
        <v>637</v>
      </c>
      <c r="C2118" s="209"/>
      <c r="D2118" s="210">
        <f>IF(B$2087&lt;&gt;"",IF(B$2087='Usages industrie'!$K25,'Usages industrie'!J25,0),0)</f>
        <v>0</v>
      </c>
      <c r="E2118" s="210">
        <f t="shared" si="186"/>
        <v>0</v>
      </c>
      <c r="F2118" s="210">
        <f t="shared" si="186"/>
        <v>0</v>
      </c>
      <c r="G2118" s="210">
        <f t="shared" si="186"/>
        <v>0</v>
      </c>
      <c r="H2118" s="210">
        <f t="shared" si="186"/>
        <v>0</v>
      </c>
      <c r="I2118" s="210">
        <f t="shared" si="186"/>
        <v>0</v>
      </c>
      <c r="J2118" s="210">
        <f t="shared" si="186"/>
        <v>0</v>
      </c>
      <c r="K2118" s="210">
        <f t="shared" si="186"/>
        <v>0</v>
      </c>
      <c r="L2118" s="210">
        <f t="shared" si="186"/>
        <v>0</v>
      </c>
      <c r="M2118" s="210">
        <f t="shared" si="186"/>
        <v>0</v>
      </c>
      <c r="N2118" s="210">
        <f t="shared" si="186"/>
        <v>0</v>
      </c>
      <c r="O2118" s="210">
        <f t="shared" si="186"/>
        <v>0</v>
      </c>
      <c r="P2118" s="210">
        <f t="shared" si="186"/>
        <v>0</v>
      </c>
      <c r="Q2118" s="210">
        <f t="shared" si="186"/>
        <v>0</v>
      </c>
      <c r="R2118" s="210">
        <f t="shared" si="186"/>
        <v>0</v>
      </c>
    </row>
    <row r="2119" spans="1:18" hidden="1" outlineLevel="2" x14ac:dyDescent="0.35">
      <c r="A2119" s="209" t="str">
        <f>'Usages industrie'!A26</f>
        <v>Usage industriel n°23</v>
      </c>
      <c r="B2119" s="209" t="s">
        <v>637</v>
      </c>
      <c r="C2119" s="209"/>
      <c r="D2119" s="210">
        <f>IF(B$2087&lt;&gt;"",IF(B$2087='Usages industrie'!$K26,'Usages industrie'!J26,0),0)</f>
        <v>0</v>
      </c>
      <c r="E2119" s="210">
        <f t="shared" si="186"/>
        <v>0</v>
      </c>
      <c r="F2119" s="210">
        <f t="shared" si="186"/>
        <v>0</v>
      </c>
      <c r="G2119" s="210">
        <f t="shared" si="186"/>
        <v>0</v>
      </c>
      <c r="H2119" s="210">
        <f t="shared" si="186"/>
        <v>0</v>
      </c>
      <c r="I2119" s="210">
        <f t="shared" si="186"/>
        <v>0</v>
      </c>
      <c r="J2119" s="210">
        <f t="shared" si="186"/>
        <v>0</v>
      </c>
      <c r="K2119" s="210">
        <f t="shared" si="186"/>
        <v>0</v>
      </c>
      <c r="L2119" s="210">
        <f t="shared" si="186"/>
        <v>0</v>
      </c>
      <c r="M2119" s="210">
        <f t="shared" si="186"/>
        <v>0</v>
      </c>
      <c r="N2119" s="210">
        <f t="shared" si="186"/>
        <v>0</v>
      </c>
      <c r="O2119" s="210">
        <f t="shared" si="186"/>
        <v>0</v>
      </c>
      <c r="P2119" s="210">
        <f t="shared" si="186"/>
        <v>0</v>
      </c>
      <c r="Q2119" s="210">
        <f t="shared" si="186"/>
        <v>0</v>
      </c>
      <c r="R2119" s="210">
        <f t="shared" si="186"/>
        <v>0</v>
      </c>
    </row>
    <row r="2120" spans="1:18" hidden="1" outlineLevel="2" x14ac:dyDescent="0.35">
      <c r="A2120" s="209" t="str">
        <f>'Usages industrie'!A27</f>
        <v>Usage industriel n°24</v>
      </c>
      <c r="B2120" s="209" t="s">
        <v>637</v>
      </c>
      <c r="C2120" s="209"/>
      <c r="D2120" s="210">
        <f>IF(B$2087&lt;&gt;"",IF(B$2087='Usages industrie'!$K27,'Usages industrie'!J27,0),0)</f>
        <v>0</v>
      </c>
      <c r="E2120" s="210">
        <f t="shared" si="186"/>
        <v>0</v>
      </c>
      <c r="F2120" s="210">
        <f t="shared" si="186"/>
        <v>0</v>
      </c>
      <c r="G2120" s="210">
        <f t="shared" si="186"/>
        <v>0</v>
      </c>
      <c r="H2120" s="210">
        <f t="shared" si="186"/>
        <v>0</v>
      </c>
      <c r="I2120" s="210">
        <f t="shared" si="186"/>
        <v>0</v>
      </c>
      <c r="J2120" s="210">
        <f t="shared" si="186"/>
        <v>0</v>
      </c>
      <c r="K2120" s="210">
        <f t="shared" si="186"/>
        <v>0</v>
      </c>
      <c r="L2120" s="210">
        <f t="shared" si="186"/>
        <v>0</v>
      </c>
      <c r="M2120" s="210">
        <f t="shared" si="186"/>
        <v>0</v>
      </c>
      <c r="N2120" s="210">
        <f t="shared" si="186"/>
        <v>0</v>
      </c>
      <c r="O2120" s="210">
        <f t="shared" si="186"/>
        <v>0</v>
      </c>
      <c r="P2120" s="210">
        <f t="shared" si="186"/>
        <v>0</v>
      </c>
      <c r="Q2120" s="210">
        <f t="shared" si="186"/>
        <v>0</v>
      </c>
      <c r="R2120" s="210">
        <f t="shared" si="186"/>
        <v>0</v>
      </c>
    </row>
    <row r="2121" spans="1:18" hidden="1" outlineLevel="2" x14ac:dyDescent="0.35">
      <c r="A2121" s="209" t="str">
        <f>'Usages industrie'!A28</f>
        <v>Usage industriel n°25</v>
      </c>
      <c r="B2121" s="209" t="s">
        <v>637</v>
      </c>
      <c r="C2121" s="209"/>
      <c r="D2121" s="210">
        <f>IF(B$2087&lt;&gt;"",IF(B$2087='Usages industrie'!$K28,'Usages industrie'!J28,0),0)</f>
        <v>0</v>
      </c>
      <c r="E2121" s="210">
        <f t="shared" si="186"/>
        <v>0</v>
      </c>
      <c r="F2121" s="210">
        <f t="shared" si="186"/>
        <v>0</v>
      </c>
      <c r="G2121" s="210">
        <f t="shared" si="186"/>
        <v>0</v>
      </c>
      <c r="H2121" s="210">
        <f t="shared" si="186"/>
        <v>0</v>
      </c>
      <c r="I2121" s="210">
        <f t="shared" si="186"/>
        <v>0</v>
      </c>
      <c r="J2121" s="210">
        <f t="shared" si="186"/>
        <v>0</v>
      </c>
      <c r="K2121" s="210">
        <f t="shared" si="186"/>
        <v>0</v>
      </c>
      <c r="L2121" s="210">
        <f t="shared" si="186"/>
        <v>0</v>
      </c>
      <c r="M2121" s="210">
        <f t="shared" si="186"/>
        <v>0</v>
      </c>
      <c r="N2121" s="210">
        <f t="shared" si="186"/>
        <v>0</v>
      </c>
      <c r="O2121" s="210">
        <f t="shared" si="186"/>
        <v>0</v>
      </c>
      <c r="P2121" s="210">
        <f t="shared" si="186"/>
        <v>0</v>
      </c>
      <c r="Q2121" s="210">
        <f t="shared" si="186"/>
        <v>0</v>
      </c>
      <c r="R2121" s="210">
        <f t="shared" si="186"/>
        <v>0</v>
      </c>
    </row>
    <row r="2122" spans="1:18" hidden="1" outlineLevel="2" x14ac:dyDescent="0.35">
      <c r="A2122" s="209" t="str">
        <f>'Usages industrie'!A29</f>
        <v>Usage industriel n°26</v>
      </c>
      <c r="B2122" s="209" t="s">
        <v>637</v>
      </c>
      <c r="C2122" s="209"/>
      <c r="D2122" s="210">
        <f>IF(B$2087&lt;&gt;"",IF(B$2087='Usages industrie'!$K29,'Usages industrie'!J29,0),0)</f>
        <v>0</v>
      </c>
      <c r="E2122" s="210">
        <f t="shared" si="186"/>
        <v>0</v>
      </c>
      <c r="F2122" s="210">
        <f t="shared" si="186"/>
        <v>0</v>
      </c>
      <c r="G2122" s="210">
        <f t="shared" si="186"/>
        <v>0</v>
      </c>
      <c r="H2122" s="210">
        <f t="shared" si="186"/>
        <v>0</v>
      </c>
      <c r="I2122" s="210">
        <f t="shared" si="186"/>
        <v>0</v>
      </c>
      <c r="J2122" s="210">
        <f t="shared" si="186"/>
        <v>0</v>
      </c>
      <c r="K2122" s="210">
        <f t="shared" si="186"/>
        <v>0</v>
      </c>
      <c r="L2122" s="210">
        <f t="shared" si="186"/>
        <v>0</v>
      </c>
      <c r="M2122" s="210">
        <f t="shared" si="186"/>
        <v>0</v>
      </c>
      <c r="N2122" s="210">
        <f t="shared" si="186"/>
        <v>0</v>
      </c>
      <c r="O2122" s="210">
        <f t="shared" si="186"/>
        <v>0</v>
      </c>
      <c r="P2122" s="210">
        <f t="shared" si="186"/>
        <v>0</v>
      </c>
      <c r="Q2122" s="210">
        <f t="shared" si="186"/>
        <v>0</v>
      </c>
      <c r="R2122" s="210">
        <f t="shared" si="186"/>
        <v>0</v>
      </c>
    </row>
    <row r="2123" spans="1:18" hidden="1" outlineLevel="2" x14ac:dyDescent="0.35">
      <c r="A2123" s="209" t="str">
        <f>'Usages industrie'!A30</f>
        <v>Usage industriel n°27</v>
      </c>
      <c r="B2123" s="209" t="s">
        <v>637</v>
      </c>
      <c r="C2123" s="209"/>
      <c r="D2123" s="210">
        <f>IF(B$2087&lt;&gt;"",IF(B$2087='Usages industrie'!$K30,'Usages industrie'!J30,0),0)</f>
        <v>0</v>
      </c>
      <c r="E2123" s="210">
        <f t="shared" si="186"/>
        <v>0</v>
      </c>
      <c r="F2123" s="210">
        <f t="shared" si="186"/>
        <v>0</v>
      </c>
      <c r="G2123" s="210">
        <f t="shared" si="186"/>
        <v>0</v>
      </c>
      <c r="H2123" s="210">
        <f t="shared" si="186"/>
        <v>0</v>
      </c>
      <c r="I2123" s="210">
        <f t="shared" si="186"/>
        <v>0</v>
      </c>
      <c r="J2123" s="210">
        <f t="shared" si="186"/>
        <v>0</v>
      </c>
      <c r="K2123" s="210">
        <f t="shared" si="186"/>
        <v>0</v>
      </c>
      <c r="L2123" s="210">
        <f t="shared" si="186"/>
        <v>0</v>
      </c>
      <c r="M2123" s="210">
        <f t="shared" si="186"/>
        <v>0</v>
      </c>
      <c r="N2123" s="210">
        <f t="shared" si="186"/>
        <v>0</v>
      </c>
      <c r="O2123" s="210">
        <f t="shared" si="186"/>
        <v>0</v>
      </c>
      <c r="P2123" s="210">
        <f t="shared" si="186"/>
        <v>0</v>
      </c>
      <c r="Q2123" s="210">
        <f t="shared" si="186"/>
        <v>0</v>
      </c>
      <c r="R2123" s="210">
        <f t="shared" si="186"/>
        <v>0</v>
      </c>
    </row>
    <row r="2124" spans="1:18" hidden="1" outlineLevel="2" x14ac:dyDescent="0.35">
      <c r="A2124" s="209" t="str">
        <f>'Usages industrie'!A31</f>
        <v>Usage industriel n°28</v>
      </c>
      <c r="B2124" s="209" t="s">
        <v>637</v>
      </c>
      <c r="C2124" s="209"/>
      <c r="D2124" s="210">
        <f>IF(B$2087&lt;&gt;"",IF(B$2087='Usages industrie'!$K31,'Usages industrie'!J31,0),0)</f>
        <v>0</v>
      </c>
      <c r="E2124" s="210">
        <f t="shared" si="186"/>
        <v>0</v>
      </c>
      <c r="F2124" s="210">
        <f t="shared" si="186"/>
        <v>0</v>
      </c>
      <c r="G2124" s="210">
        <f t="shared" si="186"/>
        <v>0</v>
      </c>
      <c r="H2124" s="210">
        <f t="shared" si="186"/>
        <v>0</v>
      </c>
      <c r="I2124" s="210">
        <f t="shared" si="186"/>
        <v>0</v>
      </c>
      <c r="J2124" s="210">
        <f t="shared" si="186"/>
        <v>0</v>
      </c>
      <c r="K2124" s="210">
        <f t="shared" si="186"/>
        <v>0</v>
      </c>
      <c r="L2124" s="210">
        <f t="shared" si="186"/>
        <v>0</v>
      </c>
      <c r="M2124" s="210">
        <f t="shared" si="186"/>
        <v>0</v>
      </c>
      <c r="N2124" s="210">
        <f t="shared" si="186"/>
        <v>0</v>
      </c>
      <c r="O2124" s="210">
        <f t="shared" si="186"/>
        <v>0</v>
      </c>
      <c r="P2124" s="210">
        <f t="shared" si="186"/>
        <v>0</v>
      </c>
      <c r="Q2124" s="210">
        <f t="shared" si="186"/>
        <v>0</v>
      </c>
      <c r="R2124" s="210">
        <f t="shared" si="186"/>
        <v>0</v>
      </c>
    </row>
    <row r="2125" spans="1:18" hidden="1" outlineLevel="2" x14ac:dyDescent="0.35">
      <c r="A2125" s="209" t="str">
        <f>'Usages industrie'!A32</f>
        <v>Usage industriel n°29</v>
      </c>
      <c r="B2125" s="209" t="s">
        <v>637</v>
      </c>
      <c r="C2125" s="209"/>
      <c r="D2125" s="210">
        <f>IF(B$2087&lt;&gt;"",IF(B$2087='Usages industrie'!$K32,'Usages industrie'!J32,0),0)</f>
        <v>0</v>
      </c>
      <c r="E2125" s="210">
        <f t="shared" si="186"/>
        <v>0</v>
      </c>
      <c r="F2125" s="210">
        <f t="shared" si="186"/>
        <v>0</v>
      </c>
      <c r="G2125" s="210">
        <f t="shared" si="186"/>
        <v>0</v>
      </c>
      <c r="H2125" s="210">
        <f t="shared" si="186"/>
        <v>0</v>
      </c>
      <c r="I2125" s="210">
        <f t="shared" si="186"/>
        <v>0</v>
      </c>
      <c r="J2125" s="210">
        <f t="shared" si="186"/>
        <v>0</v>
      </c>
      <c r="K2125" s="210">
        <f t="shared" si="186"/>
        <v>0</v>
      </c>
      <c r="L2125" s="210">
        <f t="shared" si="186"/>
        <v>0</v>
      </c>
      <c r="M2125" s="210">
        <f t="shared" si="186"/>
        <v>0</v>
      </c>
      <c r="N2125" s="210">
        <f t="shared" si="186"/>
        <v>0</v>
      </c>
      <c r="O2125" s="210">
        <f t="shared" si="186"/>
        <v>0</v>
      </c>
      <c r="P2125" s="210">
        <f t="shared" si="186"/>
        <v>0</v>
      </c>
      <c r="Q2125" s="210">
        <f t="shared" si="186"/>
        <v>0</v>
      </c>
      <c r="R2125" s="210">
        <f t="shared" si="186"/>
        <v>0</v>
      </c>
    </row>
    <row r="2126" spans="1:18" hidden="1" outlineLevel="2" x14ac:dyDescent="0.35">
      <c r="A2126" s="209" t="str">
        <f>'Usages industrie'!A33</f>
        <v>Usage industriel n°30</v>
      </c>
      <c r="B2126" s="209" t="s">
        <v>637</v>
      </c>
      <c r="C2126" s="209"/>
      <c r="D2126" s="210">
        <f>IF(B$2087&lt;&gt;"",IF(B$2087='Usages industrie'!$K33,'Usages industrie'!J33,0),0)</f>
        <v>0</v>
      </c>
      <c r="E2126" s="210">
        <f t="shared" si="186"/>
        <v>0</v>
      </c>
      <c r="F2126" s="210">
        <f t="shared" si="186"/>
        <v>0</v>
      </c>
      <c r="G2126" s="210">
        <f t="shared" si="186"/>
        <v>0</v>
      </c>
      <c r="H2126" s="210">
        <f t="shared" si="186"/>
        <v>0</v>
      </c>
      <c r="I2126" s="210">
        <f t="shared" si="186"/>
        <v>0</v>
      </c>
      <c r="J2126" s="210">
        <f t="shared" si="186"/>
        <v>0</v>
      </c>
      <c r="K2126" s="210">
        <f t="shared" si="186"/>
        <v>0</v>
      </c>
      <c r="L2126" s="210">
        <f t="shared" si="186"/>
        <v>0</v>
      </c>
      <c r="M2126" s="210">
        <f t="shared" si="186"/>
        <v>0</v>
      </c>
      <c r="N2126" s="210">
        <f t="shared" si="186"/>
        <v>0</v>
      </c>
      <c r="O2126" s="210">
        <f t="shared" si="186"/>
        <v>0</v>
      </c>
      <c r="P2126" s="210">
        <f t="shared" si="186"/>
        <v>0</v>
      </c>
      <c r="Q2126" s="210">
        <f t="shared" si="186"/>
        <v>0</v>
      </c>
      <c r="R2126" s="210">
        <f t="shared" si="186"/>
        <v>0</v>
      </c>
    </row>
    <row r="2127" spans="1:18" hidden="1" outlineLevel="2" x14ac:dyDescent="0.35">
      <c r="A2127" s="209" t="str">
        <f>'Usages industrie'!A34</f>
        <v>Usage industriel n°31</v>
      </c>
      <c r="B2127" s="209" t="s">
        <v>637</v>
      </c>
      <c r="C2127" s="209"/>
      <c r="D2127" s="210">
        <f>IF(B$2087&lt;&gt;"",IF(B$2087='Usages industrie'!$K34,'Usages industrie'!J34,0),0)</f>
        <v>0</v>
      </c>
      <c r="E2127" s="210">
        <f t="shared" ref="E2127:R2136" si="187">$D2127</f>
        <v>0</v>
      </c>
      <c r="F2127" s="210">
        <f t="shared" si="187"/>
        <v>0</v>
      </c>
      <c r="G2127" s="210">
        <f t="shared" si="187"/>
        <v>0</v>
      </c>
      <c r="H2127" s="210">
        <f t="shared" si="187"/>
        <v>0</v>
      </c>
      <c r="I2127" s="210">
        <f t="shared" si="187"/>
        <v>0</v>
      </c>
      <c r="J2127" s="210">
        <f t="shared" si="187"/>
        <v>0</v>
      </c>
      <c r="K2127" s="210">
        <f t="shared" si="187"/>
        <v>0</v>
      </c>
      <c r="L2127" s="210">
        <f t="shared" si="187"/>
        <v>0</v>
      </c>
      <c r="M2127" s="210">
        <f t="shared" si="187"/>
        <v>0</v>
      </c>
      <c r="N2127" s="210">
        <f t="shared" si="187"/>
        <v>0</v>
      </c>
      <c r="O2127" s="210">
        <f t="shared" si="187"/>
        <v>0</v>
      </c>
      <c r="P2127" s="210">
        <f t="shared" si="187"/>
        <v>0</v>
      </c>
      <c r="Q2127" s="210">
        <f t="shared" si="187"/>
        <v>0</v>
      </c>
      <c r="R2127" s="210">
        <f t="shared" si="187"/>
        <v>0</v>
      </c>
    </row>
    <row r="2128" spans="1:18" hidden="1" outlineLevel="2" x14ac:dyDescent="0.35">
      <c r="A2128" s="209" t="str">
        <f>'Usages industrie'!A35</f>
        <v>Usage industriel n°32</v>
      </c>
      <c r="B2128" s="209" t="s">
        <v>637</v>
      </c>
      <c r="C2128" s="209"/>
      <c r="D2128" s="210">
        <f>IF(B$2087&lt;&gt;"",IF(B$2087='Usages industrie'!$K35,'Usages industrie'!J35,0),0)</f>
        <v>0</v>
      </c>
      <c r="E2128" s="210">
        <f t="shared" si="187"/>
        <v>0</v>
      </c>
      <c r="F2128" s="210">
        <f t="shared" si="187"/>
        <v>0</v>
      </c>
      <c r="G2128" s="210">
        <f t="shared" si="187"/>
        <v>0</v>
      </c>
      <c r="H2128" s="210">
        <f t="shared" si="187"/>
        <v>0</v>
      </c>
      <c r="I2128" s="210">
        <f t="shared" si="187"/>
        <v>0</v>
      </c>
      <c r="J2128" s="210">
        <f t="shared" si="187"/>
        <v>0</v>
      </c>
      <c r="K2128" s="210">
        <f t="shared" si="187"/>
        <v>0</v>
      </c>
      <c r="L2128" s="210">
        <f t="shared" si="187"/>
        <v>0</v>
      </c>
      <c r="M2128" s="210">
        <f t="shared" si="187"/>
        <v>0</v>
      </c>
      <c r="N2128" s="210">
        <f t="shared" si="187"/>
        <v>0</v>
      </c>
      <c r="O2128" s="210">
        <f t="shared" si="187"/>
        <v>0</v>
      </c>
      <c r="P2128" s="210">
        <f t="shared" si="187"/>
        <v>0</v>
      </c>
      <c r="Q2128" s="210">
        <f t="shared" si="187"/>
        <v>0</v>
      </c>
      <c r="R2128" s="210">
        <f t="shared" si="187"/>
        <v>0</v>
      </c>
    </row>
    <row r="2129" spans="1:18" hidden="1" outlineLevel="2" x14ac:dyDescent="0.35">
      <c r="A2129" s="209" t="str">
        <f>'Usages industrie'!A36</f>
        <v>Usage industriel n°33</v>
      </c>
      <c r="B2129" s="209" t="s">
        <v>637</v>
      </c>
      <c r="C2129" s="209"/>
      <c r="D2129" s="210">
        <f>IF(B$2087&lt;&gt;"",IF(B$2087='Usages industrie'!$K36,'Usages industrie'!J36,0),0)</f>
        <v>0</v>
      </c>
      <c r="E2129" s="210">
        <f t="shared" si="187"/>
        <v>0</v>
      </c>
      <c r="F2129" s="210">
        <f t="shared" si="187"/>
        <v>0</v>
      </c>
      <c r="G2129" s="210">
        <f t="shared" si="187"/>
        <v>0</v>
      </c>
      <c r="H2129" s="210">
        <f t="shared" si="187"/>
        <v>0</v>
      </c>
      <c r="I2129" s="210">
        <f t="shared" si="187"/>
        <v>0</v>
      </c>
      <c r="J2129" s="210">
        <f t="shared" si="187"/>
        <v>0</v>
      </c>
      <c r="K2129" s="210">
        <f t="shared" si="187"/>
        <v>0</v>
      </c>
      <c r="L2129" s="210">
        <f t="shared" si="187"/>
        <v>0</v>
      </c>
      <c r="M2129" s="210">
        <f t="shared" si="187"/>
        <v>0</v>
      </c>
      <c r="N2129" s="210">
        <f t="shared" si="187"/>
        <v>0</v>
      </c>
      <c r="O2129" s="210">
        <f t="shared" si="187"/>
        <v>0</v>
      </c>
      <c r="P2129" s="210">
        <f t="shared" si="187"/>
        <v>0</v>
      </c>
      <c r="Q2129" s="210">
        <f t="shared" si="187"/>
        <v>0</v>
      </c>
      <c r="R2129" s="210">
        <f t="shared" si="187"/>
        <v>0</v>
      </c>
    </row>
    <row r="2130" spans="1:18" hidden="1" outlineLevel="2" x14ac:dyDescent="0.35">
      <c r="A2130" s="209" t="str">
        <f>'Usages industrie'!A37</f>
        <v>Usage industriel n°34</v>
      </c>
      <c r="B2130" s="209" t="s">
        <v>637</v>
      </c>
      <c r="C2130" s="209"/>
      <c r="D2130" s="210">
        <f>IF(B$2087&lt;&gt;"",IF(B$2087='Usages industrie'!$K37,'Usages industrie'!J37,0),0)</f>
        <v>0</v>
      </c>
      <c r="E2130" s="210">
        <f t="shared" si="187"/>
        <v>0</v>
      </c>
      <c r="F2130" s="210">
        <f t="shared" si="187"/>
        <v>0</v>
      </c>
      <c r="G2130" s="210">
        <f t="shared" si="187"/>
        <v>0</v>
      </c>
      <c r="H2130" s="210">
        <f t="shared" si="187"/>
        <v>0</v>
      </c>
      <c r="I2130" s="210">
        <f t="shared" si="187"/>
        <v>0</v>
      </c>
      <c r="J2130" s="210">
        <f t="shared" si="187"/>
        <v>0</v>
      </c>
      <c r="K2130" s="210">
        <f t="shared" si="187"/>
        <v>0</v>
      </c>
      <c r="L2130" s="210">
        <f t="shared" si="187"/>
        <v>0</v>
      </c>
      <c r="M2130" s="210">
        <f t="shared" si="187"/>
        <v>0</v>
      </c>
      <c r="N2130" s="210">
        <f t="shared" si="187"/>
        <v>0</v>
      </c>
      <c r="O2130" s="210">
        <f t="shared" si="187"/>
        <v>0</v>
      </c>
      <c r="P2130" s="210">
        <f t="shared" si="187"/>
        <v>0</v>
      </c>
      <c r="Q2130" s="210">
        <f t="shared" si="187"/>
        <v>0</v>
      </c>
      <c r="R2130" s="210">
        <f t="shared" si="187"/>
        <v>0</v>
      </c>
    </row>
    <row r="2131" spans="1:18" hidden="1" outlineLevel="2" x14ac:dyDescent="0.35">
      <c r="A2131" s="209" t="str">
        <f>'Usages industrie'!A38</f>
        <v>Usage industriel n°35</v>
      </c>
      <c r="B2131" s="209" t="s">
        <v>637</v>
      </c>
      <c r="C2131" s="209"/>
      <c r="D2131" s="210">
        <f>IF(B$2087&lt;&gt;"",IF(B$2087='Usages industrie'!$K38,'Usages industrie'!J38,0),0)</f>
        <v>0</v>
      </c>
      <c r="E2131" s="210">
        <f t="shared" si="187"/>
        <v>0</v>
      </c>
      <c r="F2131" s="210">
        <f t="shared" si="187"/>
        <v>0</v>
      </c>
      <c r="G2131" s="210">
        <f t="shared" si="187"/>
        <v>0</v>
      </c>
      <c r="H2131" s="210">
        <f t="shared" si="187"/>
        <v>0</v>
      </c>
      <c r="I2131" s="210">
        <f t="shared" si="187"/>
        <v>0</v>
      </c>
      <c r="J2131" s="210">
        <f t="shared" si="187"/>
        <v>0</v>
      </c>
      <c r="K2131" s="210">
        <f t="shared" si="187"/>
        <v>0</v>
      </c>
      <c r="L2131" s="210">
        <f t="shared" si="187"/>
        <v>0</v>
      </c>
      <c r="M2131" s="210">
        <f t="shared" si="187"/>
        <v>0</v>
      </c>
      <c r="N2131" s="210">
        <f t="shared" si="187"/>
        <v>0</v>
      </c>
      <c r="O2131" s="210">
        <f t="shared" si="187"/>
        <v>0</v>
      </c>
      <c r="P2131" s="210">
        <f t="shared" si="187"/>
        <v>0</v>
      </c>
      <c r="Q2131" s="210">
        <f t="shared" si="187"/>
        <v>0</v>
      </c>
      <c r="R2131" s="210">
        <f t="shared" si="187"/>
        <v>0</v>
      </c>
    </row>
    <row r="2132" spans="1:18" hidden="1" outlineLevel="2" x14ac:dyDescent="0.35">
      <c r="A2132" s="209" t="str">
        <f>'Usages industrie'!A39</f>
        <v>Usage industriel n°36</v>
      </c>
      <c r="B2132" s="209" t="s">
        <v>637</v>
      </c>
      <c r="C2132" s="209"/>
      <c r="D2132" s="210">
        <f>IF(B$2087&lt;&gt;"",IF(B$2087='Usages industrie'!$K39,'Usages industrie'!J39,0),0)</f>
        <v>0</v>
      </c>
      <c r="E2132" s="210">
        <f t="shared" si="187"/>
        <v>0</v>
      </c>
      <c r="F2132" s="210">
        <f t="shared" si="187"/>
        <v>0</v>
      </c>
      <c r="G2132" s="210">
        <f t="shared" si="187"/>
        <v>0</v>
      </c>
      <c r="H2132" s="210">
        <f t="shared" si="187"/>
        <v>0</v>
      </c>
      <c r="I2132" s="210">
        <f t="shared" si="187"/>
        <v>0</v>
      </c>
      <c r="J2132" s="210">
        <f t="shared" si="187"/>
        <v>0</v>
      </c>
      <c r="K2132" s="210">
        <f t="shared" si="187"/>
        <v>0</v>
      </c>
      <c r="L2132" s="210">
        <f t="shared" si="187"/>
        <v>0</v>
      </c>
      <c r="M2132" s="210">
        <f t="shared" si="187"/>
        <v>0</v>
      </c>
      <c r="N2132" s="210">
        <f t="shared" si="187"/>
        <v>0</v>
      </c>
      <c r="O2132" s="210">
        <f t="shared" si="187"/>
        <v>0</v>
      </c>
      <c r="P2132" s="210">
        <f t="shared" si="187"/>
        <v>0</v>
      </c>
      <c r="Q2132" s="210">
        <f t="shared" si="187"/>
        <v>0</v>
      </c>
      <c r="R2132" s="210">
        <f t="shared" si="187"/>
        <v>0</v>
      </c>
    </row>
    <row r="2133" spans="1:18" hidden="1" outlineLevel="2" x14ac:dyDescent="0.35">
      <c r="A2133" s="209" t="str">
        <f>'Usages industrie'!A40</f>
        <v>Usage industriel n°37</v>
      </c>
      <c r="B2133" s="209" t="s">
        <v>637</v>
      </c>
      <c r="C2133" s="209"/>
      <c r="D2133" s="210">
        <f>IF(B$2087&lt;&gt;"",IF(B$2087='Usages industrie'!$K40,'Usages industrie'!J40,0),0)</f>
        <v>0</v>
      </c>
      <c r="E2133" s="210">
        <f t="shared" si="187"/>
        <v>0</v>
      </c>
      <c r="F2133" s="210">
        <f t="shared" si="187"/>
        <v>0</v>
      </c>
      <c r="G2133" s="210">
        <f t="shared" si="187"/>
        <v>0</v>
      </c>
      <c r="H2133" s="210">
        <f t="shared" si="187"/>
        <v>0</v>
      </c>
      <c r="I2133" s="210">
        <f t="shared" si="187"/>
        <v>0</v>
      </c>
      <c r="J2133" s="210">
        <f t="shared" si="187"/>
        <v>0</v>
      </c>
      <c r="K2133" s="210">
        <f t="shared" si="187"/>
        <v>0</v>
      </c>
      <c r="L2133" s="210">
        <f t="shared" si="187"/>
        <v>0</v>
      </c>
      <c r="M2133" s="210">
        <f t="shared" si="187"/>
        <v>0</v>
      </c>
      <c r="N2133" s="210">
        <f t="shared" si="187"/>
        <v>0</v>
      </c>
      <c r="O2133" s="210">
        <f t="shared" si="187"/>
        <v>0</v>
      </c>
      <c r="P2133" s="210">
        <f t="shared" si="187"/>
        <v>0</v>
      </c>
      <c r="Q2133" s="210">
        <f t="shared" si="187"/>
        <v>0</v>
      </c>
      <c r="R2133" s="210">
        <f t="shared" si="187"/>
        <v>0</v>
      </c>
    </row>
    <row r="2134" spans="1:18" hidden="1" outlineLevel="2" x14ac:dyDescent="0.35">
      <c r="A2134" s="209" t="str">
        <f>'Usages industrie'!A41</f>
        <v>Usage industriel n°38</v>
      </c>
      <c r="B2134" s="209" t="s">
        <v>637</v>
      </c>
      <c r="C2134" s="209"/>
      <c r="D2134" s="210">
        <f>IF(B$2087&lt;&gt;"",IF(B$2087='Usages industrie'!$K41,'Usages industrie'!J41,0),0)</f>
        <v>0</v>
      </c>
      <c r="E2134" s="210">
        <f t="shared" si="187"/>
        <v>0</v>
      </c>
      <c r="F2134" s="210">
        <f t="shared" si="187"/>
        <v>0</v>
      </c>
      <c r="G2134" s="210">
        <f t="shared" si="187"/>
        <v>0</v>
      </c>
      <c r="H2134" s="210">
        <f t="shared" si="187"/>
        <v>0</v>
      </c>
      <c r="I2134" s="210">
        <f t="shared" si="187"/>
        <v>0</v>
      </c>
      <c r="J2134" s="210">
        <f t="shared" si="187"/>
        <v>0</v>
      </c>
      <c r="K2134" s="210">
        <f t="shared" si="187"/>
        <v>0</v>
      </c>
      <c r="L2134" s="210">
        <f t="shared" si="187"/>
        <v>0</v>
      </c>
      <c r="M2134" s="210">
        <f t="shared" si="187"/>
        <v>0</v>
      </c>
      <c r="N2134" s="210">
        <f t="shared" si="187"/>
        <v>0</v>
      </c>
      <c r="O2134" s="210">
        <f t="shared" si="187"/>
        <v>0</v>
      </c>
      <c r="P2134" s="210">
        <f t="shared" si="187"/>
        <v>0</v>
      </c>
      <c r="Q2134" s="210">
        <f t="shared" si="187"/>
        <v>0</v>
      </c>
      <c r="R2134" s="210">
        <f t="shared" si="187"/>
        <v>0</v>
      </c>
    </row>
    <row r="2135" spans="1:18" hidden="1" outlineLevel="2" x14ac:dyDescent="0.35">
      <c r="A2135" s="209" t="str">
        <f>'Usages industrie'!A42</f>
        <v>Usage industriel n°39</v>
      </c>
      <c r="B2135" s="209" t="s">
        <v>637</v>
      </c>
      <c r="C2135" s="209"/>
      <c r="D2135" s="210">
        <f>IF(B$2087&lt;&gt;"",IF(B$2087='Usages industrie'!$K42,'Usages industrie'!J42,0),0)</f>
        <v>0</v>
      </c>
      <c r="E2135" s="210">
        <f t="shared" si="187"/>
        <v>0</v>
      </c>
      <c r="F2135" s="210">
        <f t="shared" si="187"/>
        <v>0</v>
      </c>
      <c r="G2135" s="210">
        <f t="shared" si="187"/>
        <v>0</v>
      </c>
      <c r="H2135" s="210">
        <f t="shared" si="187"/>
        <v>0</v>
      </c>
      <c r="I2135" s="210">
        <f t="shared" si="187"/>
        <v>0</v>
      </c>
      <c r="J2135" s="210">
        <f t="shared" si="187"/>
        <v>0</v>
      </c>
      <c r="K2135" s="210">
        <f t="shared" si="187"/>
        <v>0</v>
      </c>
      <c r="L2135" s="210">
        <f t="shared" si="187"/>
        <v>0</v>
      </c>
      <c r="M2135" s="210">
        <f t="shared" si="187"/>
        <v>0</v>
      </c>
      <c r="N2135" s="210">
        <f t="shared" si="187"/>
        <v>0</v>
      </c>
      <c r="O2135" s="210">
        <f t="shared" si="187"/>
        <v>0</v>
      </c>
      <c r="P2135" s="210">
        <f t="shared" si="187"/>
        <v>0</v>
      </c>
      <c r="Q2135" s="210">
        <f t="shared" si="187"/>
        <v>0</v>
      </c>
      <c r="R2135" s="210">
        <f t="shared" si="187"/>
        <v>0</v>
      </c>
    </row>
    <row r="2136" spans="1:18" hidden="1" outlineLevel="2" x14ac:dyDescent="0.35">
      <c r="A2136" s="209" t="str">
        <f>'Usages industrie'!A43</f>
        <v>Usage industriel n°40</v>
      </c>
      <c r="B2136" s="209" t="s">
        <v>637</v>
      </c>
      <c r="C2136" s="209"/>
      <c r="D2136" s="210">
        <f>IF(B$2087&lt;&gt;"",IF(B$2087='Usages industrie'!$K43,'Usages industrie'!J43,0),0)</f>
        <v>0</v>
      </c>
      <c r="E2136" s="210">
        <f t="shared" si="187"/>
        <v>0</v>
      </c>
      <c r="F2136" s="210">
        <f t="shared" si="187"/>
        <v>0</v>
      </c>
      <c r="G2136" s="210">
        <f t="shared" si="187"/>
        <v>0</v>
      </c>
      <c r="H2136" s="210">
        <f t="shared" si="187"/>
        <v>0</v>
      </c>
      <c r="I2136" s="210">
        <f t="shared" si="187"/>
        <v>0</v>
      </c>
      <c r="J2136" s="210">
        <f t="shared" si="187"/>
        <v>0</v>
      </c>
      <c r="K2136" s="210">
        <f t="shared" si="187"/>
        <v>0</v>
      </c>
      <c r="L2136" s="210">
        <f t="shared" si="187"/>
        <v>0</v>
      </c>
      <c r="M2136" s="210">
        <f t="shared" si="187"/>
        <v>0</v>
      </c>
      <c r="N2136" s="210">
        <f t="shared" si="187"/>
        <v>0</v>
      </c>
      <c r="O2136" s="210">
        <f t="shared" si="187"/>
        <v>0</v>
      </c>
      <c r="P2136" s="210">
        <f t="shared" si="187"/>
        <v>0</v>
      </c>
      <c r="Q2136" s="210">
        <f t="shared" si="187"/>
        <v>0</v>
      </c>
      <c r="R2136" s="210">
        <f t="shared" si="187"/>
        <v>0</v>
      </c>
    </row>
    <row r="2137" spans="1:18" hidden="1" outlineLevel="2" x14ac:dyDescent="0.35">
      <c r="A2137" s="209" t="str">
        <f>'Usages industrie'!A44</f>
        <v>Usage industriel n°41</v>
      </c>
      <c r="B2137" s="209" t="s">
        <v>637</v>
      </c>
      <c r="C2137" s="209"/>
      <c r="D2137" s="210">
        <f>IF(B$2087&lt;&gt;"",IF(B$2087='Usages industrie'!$K44,'Usages industrie'!J44,0),0)</f>
        <v>0</v>
      </c>
      <c r="E2137" s="210">
        <f t="shared" ref="E2137:R2146" si="188">$D2137</f>
        <v>0</v>
      </c>
      <c r="F2137" s="210">
        <f t="shared" si="188"/>
        <v>0</v>
      </c>
      <c r="G2137" s="210">
        <f t="shared" si="188"/>
        <v>0</v>
      </c>
      <c r="H2137" s="210">
        <f t="shared" si="188"/>
        <v>0</v>
      </c>
      <c r="I2137" s="210">
        <f t="shared" si="188"/>
        <v>0</v>
      </c>
      <c r="J2137" s="210">
        <f t="shared" si="188"/>
        <v>0</v>
      </c>
      <c r="K2137" s="210">
        <f t="shared" si="188"/>
        <v>0</v>
      </c>
      <c r="L2137" s="210">
        <f t="shared" si="188"/>
        <v>0</v>
      </c>
      <c r="M2137" s="210">
        <f t="shared" si="188"/>
        <v>0</v>
      </c>
      <c r="N2137" s="210">
        <f t="shared" si="188"/>
        <v>0</v>
      </c>
      <c r="O2137" s="210">
        <f t="shared" si="188"/>
        <v>0</v>
      </c>
      <c r="P2137" s="210">
        <f t="shared" si="188"/>
        <v>0</v>
      </c>
      <c r="Q2137" s="210">
        <f t="shared" si="188"/>
        <v>0</v>
      </c>
      <c r="R2137" s="210">
        <f t="shared" si="188"/>
        <v>0</v>
      </c>
    </row>
    <row r="2138" spans="1:18" hidden="1" outlineLevel="2" x14ac:dyDescent="0.35">
      <c r="A2138" s="209" t="str">
        <f>'Usages industrie'!A45</f>
        <v>Usage industriel n°42</v>
      </c>
      <c r="B2138" s="209" t="s">
        <v>637</v>
      </c>
      <c r="C2138" s="209"/>
      <c r="D2138" s="210">
        <f>IF(B$2087&lt;&gt;"",IF(B$2087='Usages industrie'!$K45,'Usages industrie'!J45,0),0)</f>
        <v>0</v>
      </c>
      <c r="E2138" s="210">
        <f t="shared" si="188"/>
        <v>0</v>
      </c>
      <c r="F2138" s="210">
        <f t="shared" si="188"/>
        <v>0</v>
      </c>
      <c r="G2138" s="210">
        <f t="shared" si="188"/>
        <v>0</v>
      </c>
      <c r="H2138" s="210">
        <f t="shared" si="188"/>
        <v>0</v>
      </c>
      <c r="I2138" s="210">
        <f t="shared" si="188"/>
        <v>0</v>
      </c>
      <c r="J2138" s="210">
        <f t="shared" si="188"/>
        <v>0</v>
      </c>
      <c r="K2138" s="210">
        <f t="shared" si="188"/>
        <v>0</v>
      </c>
      <c r="L2138" s="210">
        <f t="shared" si="188"/>
        <v>0</v>
      </c>
      <c r="M2138" s="210">
        <f t="shared" si="188"/>
        <v>0</v>
      </c>
      <c r="N2138" s="210">
        <f t="shared" si="188"/>
        <v>0</v>
      </c>
      <c r="O2138" s="210">
        <f t="shared" si="188"/>
        <v>0</v>
      </c>
      <c r="P2138" s="210">
        <f t="shared" si="188"/>
        <v>0</v>
      </c>
      <c r="Q2138" s="210">
        <f t="shared" si="188"/>
        <v>0</v>
      </c>
      <c r="R2138" s="210">
        <f t="shared" si="188"/>
        <v>0</v>
      </c>
    </row>
    <row r="2139" spans="1:18" hidden="1" outlineLevel="2" x14ac:dyDescent="0.35">
      <c r="A2139" s="209" t="str">
        <f>'Usages industrie'!A46</f>
        <v>Usage industriel n°43</v>
      </c>
      <c r="B2139" s="209" t="s">
        <v>637</v>
      </c>
      <c r="C2139" s="209"/>
      <c r="D2139" s="210">
        <f>IF(B$2087&lt;&gt;"",IF(B$2087='Usages industrie'!$K46,'Usages industrie'!J46,0),0)</f>
        <v>0</v>
      </c>
      <c r="E2139" s="210">
        <f t="shared" si="188"/>
        <v>0</v>
      </c>
      <c r="F2139" s="210">
        <f t="shared" si="188"/>
        <v>0</v>
      </c>
      <c r="G2139" s="210">
        <f t="shared" si="188"/>
        <v>0</v>
      </c>
      <c r="H2139" s="210">
        <f t="shared" si="188"/>
        <v>0</v>
      </c>
      <c r="I2139" s="210">
        <f t="shared" si="188"/>
        <v>0</v>
      </c>
      <c r="J2139" s="210">
        <f t="shared" si="188"/>
        <v>0</v>
      </c>
      <c r="K2139" s="210">
        <f t="shared" si="188"/>
        <v>0</v>
      </c>
      <c r="L2139" s="210">
        <f t="shared" si="188"/>
        <v>0</v>
      </c>
      <c r="M2139" s="210">
        <f t="shared" si="188"/>
        <v>0</v>
      </c>
      <c r="N2139" s="210">
        <f t="shared" si="188"/>
        <v>0</v>
      </c>
      <c r="O2139" s="210">
        <f t="shared" si="188"/>
        <v>0</v>
      </c>
      <c r="P2139" s="210">
        <f t="shared" si="188"/>
        <v>0</v>
      </c>
      <c r="Q2139" s="210">
        <f t="shared" si="188"/>
        <v>0</v>
      </c>
      <c r="R2139" s="210">
        <f t="shared" si="188"/>
        <v>0</v>
      </c>
    </row>
    <row r="2140" spans="1:18" hidden="1" outlineLevel="2" x14ac:dyDescent="0.35">
      <c r="A2140" s="209" t="str">
        <f>'Usages industrie'!A47</f>
        <v>Usage industriel n°44</v>
      </c>
      <c r="B2140" s="209" t="s">
        <v>637</v>
      </c>
      <c r="C2140" s="209"/>
      <c r="D2140" s="210">
        <f>IF(B$2087&lt;&gt;"",IF(B$2087='Usages industrie'!$K47,'Usages industrie'!J47,0),0)</f>
        <v>0</v>
      </c>
      <c r="E2140" s="210">
        <f t="shared" si="188"/>
        <v>0</v>
      </c>
      <c r="F2140" s="210">
        <f t="shared" si="188"/>
        <v>0</v>
      </c>
      <c r="G2140" s="210">
        <f t="shared" si="188"/>
        <v>0</v>
      </c>
      <c r="H2140" s="210">
        <f t="shared" si="188"/>
        <v>0</v>
      </c>
      <c r="I2140" s="210">
        <f t="shared" si="188"/>
        <v>0</v>
      </c>
      <c r="J2140" s="210">
        <f t="shared" si="188"/>
        <v>0</v>
      </c>
      <c r="K2140" s="210">
        <f t="shared" si="188"/>
        <v>0</v>
      </c>
      <c r="L2140" s="210">
        <f t="shared" si="188"/>
        <v>0</v>
      </c>
      <c r="M2140" s="210">
        <f t="shared" si="188"/>
        <v>0</v>
      </c>
      <c r="N2140" s="210">
        <f t="shared" si="188"/>
        <v>0</v>
      </c>
      <c r="O2140" s="210">
        <f t="shared" si="188"/>
        <v>0</v>
      </c>
      <c r="P2140" s="210">
        <f t="shared" si="188"/>
        <v>0</v>
      </c>
      <c r="Q2140" s="210">
        <f t="shared" si="188"/>
        <v>0</v>
      </c>
      <c r="R2140" s="210">
        <f t="shared" si="188"/>
        <v>0</v>
      </c>
    </row>
    <row r="2141" spans="1:18" hidden="1" outlineLevel="2" x14ac:dyDescent="0.35">
      <c r="A2141" s="209" t="str">
        <f>'Usages industrie'!A48</f>
        <v>Usage industriel n°45</v>
      </c>
      <c r="B2141" s="209" t="s">
        <v>637</v>
      </c>
      <c r="C2141" s="209"/>
      <c r="D2141" s="210">
        <f>IF(B$2087&lt;&gt;"",IF(B$2087='Usages industrie'!$K48,'Usages industrie'!J48,0),0)</f>
        <v>0</v>
      </c>
      <c r="E2141" s="210">
        <f t="shared" si="188"/>
        <v>0</v>
      </c>
      <c r="F2141" s="210">
        <f t="shared" si="188"/>
        <v>0</v>
      </c>
      <c r="G2141" s="210">
        <f t="shared" si="188"/>
        <v>0</v>
      </c>
      <c r="H2141" s="210">
        <f t="shared" si="188"/>
        <v>0</v>
      </c>
      <c r="I2141" s="210">
        <f t="shared" si="188"/>
        <v>0</v>
      </c>
      <c r="J2141" s="210">
        <f t="shared" si="188"/>
        <v>0</v>
      </c>
      <c r="K2141" s="210">
        <f t="shared" si="188"/>
        <v>0</v>
      </c>
      <c r="L2141" s="210">
        <f t="shared" si="188"/>
        <v>0</v>
      </c>
      <c r="M2141" s="210">
        <f t="shared" si="188"/>
        <v>0</v>
      </c>
      <c r="N2141" s="210">
        <f t="shared" si="188"/>
        <v>0</v>
      </c>
      <c r="O2141" s="210">
        <f t="shared" si="188"/>
        <v>0</v>
      </c>
      <c r="P2141" s="210">
        <f t="shared" si="188"/>
        <v>0</v>
      </c>
      <c r="Q2141" s="210">
        <f t="shared" si="188"/>
        <v>0</v>
      </c>
      <c r="R2141" s="210">
        <f t="shared" si="188"/>
        <v>0</v>
      </c>
    </row>
    <row r="2142" spans="1:18" hidden="1" outlineLevel="2" x14ac:dyDescent="0.35">
      <c r="A2142" s="209" t="str">
        <f>'Usages industrie'!A49</f>
        <v>Usage industriel n°46</v>
      </c>
      <c r="B2142" s="209" t="s">
        <v>637</v>
      </c>
      <c r="C2142" s="209"/>
      <c r="D2142" s="210">
        <f>IF(B$2087&lt;&gt;"",IF(B$2087='Usages industrie'!$K49,'Usages industrie'!J49,0),0)</f>
        <v>0</v>
      </c>
      <c r="E2142" s="210">
        <f t="shared" si="188"/>
        <v>0</v>
      </c>
      <c r="F2142" s="210">
        <f t="shared" si="188"/>
        <v>0</v>
      </c>
      <c r="G2142" s="210">
        <f t="shared" si="188"/>
        <v>0</v>
      </c>
      <c r="H2142" s="210">
        <f t="shared" si="188"/>
        <v>0</v>
      </c>
      <c r="I2142" s="210">
        <f t="shared" si="188"/>
        <v>0</v>
      </c>
      <c r="J2142" s="210">
        <f t="shared" si="188"/>
        <v>0</v>
      </c>
      <c r="K2142" s="210">
        <f t="shared" si="188"/>
        <v>0</v>
      </c>
      <c r="L2142" s="210">
        <f t="shared" si="188"/>
        <v>0</v>
      </c>
      <c r="M2142" s="210">
        <f t="shared" si="188"/>
        <v>0</v>
      </c>
      <c r="N2142" s="210">
        <f t="shared" si="188"/>
        <v>0</v>
      </c>
      <c r="O2142" s="210">
        <f t="shared" si="188"/>
        <v>0</v>
      </c>
      <c r="P2142" s="210">
        <f t="shared" si="188"/>
        <v>0</v>
      </c>
      <c r="Q2142" s="210">
        <f t="shared" si="188"/>
        <v>0</v>
      </c>
      <c r="R2142" s="210">
        <f t="shared" si="188"/>
        <v>0</v>
      </c>
    </row>
    <row r="2143" spans="1:18" hidden="1" outlineLevel="2" x14ac:dyDescent="0.35">
      <c r="A2143" s="209" t="str">
        <f>'Usages industrie'!A50</f>
        <v>Usage industriel n°47</v>
      </c>
      <c r="B2143" s="209" t="s">
        <v>637</v>
      </c>
      <c r="C2143" s="209"/>
      <c r="D2143" s="210">
        <f>IF(B$2087&lt;&gt;"",IF(B$2087='Usages industrie'!$K50,'Usages industrie'!J50,0),0)</f>
        <v>0</v>
      </c>
      <c r="E2143" s="210">
        <f t="shared" si="188"/>
        <v>0</v>
      </c>
      <c r="F2143" s="210">
        <f t="shared" si="188"/>
        <v>0</v>
      </c>
      <c r="G2143" s="210">
        <f t="shared" si="188"/>
        <v>0</v>
      </c>
      <c r="H2143" s="210">
        <f t="shared" si="188"/>
        <v>0</v>
      </c>
      <c r="I2143" s="210">
        <f t="shared" si="188"/>
        <v>0</v>
      </c>
      <c r="J2143" s="210">
        <f t="shared" si="188"/>
        <v>0</v>
      </c>
      <c r="K2143" s="210">
        <f t="shared" si="188"/>
        <v>0</v>
      </c>
      <c r="L2143" s="210">
        <f t="shared" si="188"/>
        <v>0</v>
      </c>
      <c r="M2143" s="210">
        <f t="shared" si="188"/>
        <v>0</v>
      </c>
      <c r="N2143" s="210">
        <f t="shared" si="188"/>
        <v>0</v>
      </c>
      <c r="O2143" s="210">
        <f t="shared" si="188"/>
        <v>0</v>
      </c>
      <c r="P2143" s="210">
        <f t="shared" si="188"/>
        <v>0</v>
      </c>
      <c r="Q2143" s="210">
        <f t="shared" si="188"/>
        <v>0</v>
      </c>
      <c r="R2143" s="210">
        <f t="shared" si="188"/>
        <v>0</v>
      </c>
    </row>
    <row r="2144" spans="1:18" hidden="1" outlineLevel="2" x14ac:dyDescent="0.35">
      <c r="A2144" s="209" t="str">
        <f>'Usages industrie'!A51</f>
        <v>Usage industriel n°48</v>
      </c>
      <c r="B2144" s="209" t="s">
        <v>637</v>
      </c>
      <c r="C2144" s="209"/>
      <c r="D2144" s="210">
        <f>IF(B$2087&lt;&gt;"",IF(B$2087='Usages industrie'!$K51,'Usages industrie'!J51,0),0)</f>
        <v>0</v>
      </c>
      <c r="E2144" s="210">
        <f t="shared" si="188"/>
        <v>0</v>
      </c>
      <c r="F2144" s="210">
        <f t="shared" si="188"/>
        <v>0</v>
      </c>
      <c r="G2144" s="210">
        <f t="shared" si="188"/>
        <v>0</v>
      </c>
      <c r="H2144" s="210">
        <f t="shared" si="188"/>
        <v>0</v>
      </c>
      <c r="I2144" s="210">
        <f t="shared" si="188"/>
        <v>0</v>
      </c>
      <c r="J2144" s="210">
        <f t="shared" si="188"/>
        <v>0</v>
      </c>
      <c r="K2144" s="210">
        <f t="shared" si="188"/>
        <v>0</v>
      </c>
      <c r="L2144" s="210">
        <f t="shared" si="188"/>
        <v>0</v>
      </c>
      <c r="M2144" s="210">
        <f t="shared" si="188"/>
        <v>0</v>
      </c>
      <c r="N2144" s="210">
        <f t="shared" si="188"/>
        <v>0</v>
      </c>
      <c r="O2144" s="210">
        <f t="shared" si="188"/>
        <v>0</v>
      </c>
      <c r="P2144" s="210">
        <f t="shared" si="188"/>
        <v>0</v>
      </c>
      <c r="Q2144" s="210">
        <f t="shared" si="188"/>
        <v>0</v>
      </c>
      <c r="R2144" s="210">
        <f t="shared" si="188"/>
        <v>0</v>
      </c>
    </row>
    <row r="2145" spans="1:18" hidden="1" outlineLevel="2" x14ac:dyDescent="0.35">
      <c r="A2145" s="209" t="str">
        <f>'Usages industrie'!A52</f>
        <v>Usage industriel n°49</v>
      </c>
      <c r="B2145" s="209" t="s">
        <v>637</v>
      </c>
      <c r="C2145" s="209"/>
      <c r="D2145" s="210">
        <f>IF(B$2087&lt;&gt;"",IF(B$2087='Usages industrie'!$K52,'Usages industrie'!J52,0),0)</f>
        <v>0</v>
      </c>
      <c r="E2145" s="210">
        <f t="shared" si="188"/>
        <v>0</v>
      </c>
      <c r="F2145" s="210">
        <f t="shared" si="188"/>
        <v>0</v>
      </c>
      <c r="G2145" s="210">
        <f t="shared" si="188"/>
        <v>0</v>
      </c>
      <c r="H2145" s="210">
        <f t="shared" si="188"/>
        <v>0</v>
      </c>
      <c r="I2145" s="210">
        <f t="shared" si="188"/>
        <v>0</v>
      </c>
      <c r="J2145" s="210">
        <f t="shared" si="188"/>
        <v>0</v>
      </c>
      <c r="K2145" s="210">
        <f t="shared" si="188"/>
        <v>0</v>
      </c>
      <c r="L2145" s="210">
        <f t="shared" si="188"/>
        <v>0</v>
      </c>
      <c r="M2145" s="210">
        <f t="shared" si="188"/>
        <v>0</v>
      </c>
      <c r="N2145" s="210">
        <f t="shared" si="188"/>
        <v>0</v>
      </c>
      <c r="O2145" s="210">
        <f t="shared" si="188"/>
        <v>0</v>
      </c>
      <c r="P2145" s="210">
        <f t="shared" si="188"/>
        <v>0</v>
      </c>
      <c r="Q2145" s="210">
        <f t="shared" si="188"/>
        <v>0</v>
      </c>
      <c r="R2145" s="210">
        <f t="shared" si="188"/>
        <v>0</v>
      </c>
    </row>
    <row r="2146" spans="1:18" hidden="1" outlineLevel="2" x14ac:dyDescent="0.35">
      <c r="A2146" s="209" t="str">
        <f>'Usages industrie'!A53</f>
        <v>Usage industriel n°50</v>
      </c>
      <c r="B2146" s="209" t="s">
        <v>637</v>
      </c>
      <c r="C2146" s="209"/>
      <c r="D2146" s="210">
        <f>IF(B$2087&lt;&gt;"",IF(B$2087='Usages industrie'!$K53,'Usages industrie'!J53,0),0)</f>
        <v>0</v>
      </c>
      <c r="E2146" s="210">
        <f t="shared" si="188"/>
        <v>0</v>
      </c>
      <c r="F2146" s="210">
        <f t="shared" si="188"/>
        <v>0</v>
      </c>
      <c r="G2146" s="210">
        <f t="shared" si="188"/>
        <v>0</v>
      </c>
      <c r="H2146" s="210">
        <f t="shared" si="188"/>
        <v>0</v>
      </c>
      <c r="I2146" s="210">
        <f t="shared" si="188"/>
        <v>0</v>
      </c>
      <c r="J2146" s="210">
        <f t="shared" si="188"/>
        <v>0</v>
      </c>
      <c r="K2146" s="210">
        <f t="shared" si="188"/>
        <v>0</v>
      </c>
      <c r="L2146" s="210">
        <f t="shared" si="188"/>
        <v>0</v>
      </c>
      <c r="M2146" s="210">
        <f t="shared" si="188"/>
        <v>0</v>
      </c>
      <c r="N2146" s="210">
        <f t="shared" si="188"/>
        <v>0</v>
      </c>
      <c r="O2146" s="210">
        <f t="shared" si="188"/>
        <v>0</v>
      </c>
      <c r="P2146" s="210">
        <f t="shared" si="188"/>
        <v>0</v>
      </c>
      <c r="Q2146" s="210">
        <f t="shared" si="188"/>
        <v>0</v>
      </c>
      <c r="R2146" s="210">
        <f t="shared" si="188"/>
        <v>0</v>
      </c>
    </row>
    <row r="2147" spans="1:18" hidden="1" outlineLevel="1" collapsed="1" x14ac:dyDescent="0.35">
      <c r="A2147" s="209" t="s">
        <v>638</v>
      </c>
      <c r="B2147" s="209"/>
      <c r="C2147" s="209"/>
      <c r="D2147" s="210">
        <f t="shared" ref="D2147:R2147" si="189">SUM(D2097:D2146)</f>
        <v>0</v>
      </c>
      <c r="E2147" s="210">
        <f t="shared" si="189"/>
        <v>0</v>
      </c>
      <c r="F2147" s="210">
        <f t="shared" si="189"/>
        <v>0</v>
      </c>
      <c r="G2147" s="210">
        <f t="shared" si="189"/>
        <v>0</v>
      </c>
      <c r="H2147" s="210">
        <f t="shared" si="189"/>
        <v>0</v>
      </c>
      <c r="I2147" s="210">
        <f t="shared" si="189"/>
        <v>0</v>
      </c>
      <c r="J2147" s="210">
        <f t="shared" si="189"/>
        <v>0</v>
      </c>
      <c r="K2147" s="210">
        <f t="shared" si="189"/>
        <v>0</v>
      </c>
      <c r="L2147" s="210">
        <f t="shared" si="189"/>
        <v>0</v>
      </c>
      <c r="M2147" s="210">
        <f t="shared" si="189"/>
        <v>0</v>
      </c>
      <c r="N2147" s="210">
        <f t="shared" si="189"/>
        <v>0</v>
      </c>
      <c r="O2147" s="210">
        <f t="shared" si="189"/>
        <v>0</v>
      </c>
      <c r="P2147" s="210">
        <f t="shared" si="189"/>
        <v>0</v>
      </c>
      <c r="Q2147" s="210">
        <f t="shared" si="189"/>
        <v>0</v>
      </c>
      <c r="R2147" s="210">
        <f t="shared" si="189"/>
        <v>0</v>
      </c>
    </row>
    <row r="2148" spans="1:18" hidden="1" outlineLevel="2" x14ac:dyDescent="0.35">
      <c r="A2148" s="209" t="str">
        <f>'Usages industrie'!A4</f>
        <v>Usage industriel n°1</v>
      </c>
      <c r="B2148" s="209" t="s">
        <v>639</v>
      </c>
      <c r="C2148" s="209"/>
      <c r="D2148" s="210">
        <f>D2097*'Usages industrie'!$O4*(1+'Usages industrie'!$P4)^(D$2091-$D$2091)/1000</f>
        <v>0</v>
      </c>
      <c r="E2148" s="210">
        <f>E2097*'Usages industrie'!$O4*(1+'Usages industrie'!$P4)^(E$2091-$D$2091)/1000</f>
        <v>0</v>
      </c>
      <c r="F2148" s="210">
        <f>F2097*'Usages industrie'!$O4*(1+'Usages industrie'!$P4)^(F$2091-$D$2091)/1000</f>
        <v>0</v>
      </c>
      <c r="G2148" s="210">
        <f>G2097*'Usages industrie'!$O4*(1+'Usages industrie'!$P4)^(G$2091-$D$2091)/1000</f>
        <v>0</v>
      </c>
      <c r="H2148" s="210">
        <f>H2097*'Usages industrie'!$O4*(1+'Usages industrie'!$P4)^(H$2091-$D$2091)/1000</f>
        <v>0</v>
      </c>
      <c r="I2148" s="210">
        <f>I2097*'Usages industrie'!$O4*(1+'Usages industrie'!$P4)^(I$2091-$D$2091)/1000</f>
        <v>0</v>
      </c>
      <c r="J2148" s="210">
        <f>J2097*'Usages industrie'!$O4*(1+'Usages industrie'!$P4)^(J$2091-$D$2091)/1000</f>
        <v>0</v>
      </c>
      <c r="K2148" s="210">
        <f>K2097*'Usages industrie'!$O4*(1+'Usages industrie'!$P4)^(K$2091-$D$2091)/1000</f>
        <v>0</v>
      </c>
      <c r="L2148" s="210">
        <f>L2097*'Usages industrie'!$O4*(1+'Usages industrie'!$P4)^(L$2091-$D$2091)/1000</f>
        <v>0</v>
      </c>
      <c r="M2148" s="210">
        <f>M2097*'Usages industrie'!$O4*(1+'Usages industrie'!$P4)^(M$2091-$D$2091)/1000</f>
        <v>0</v>
      </c>
      <c r="N2148" s="210">
        <f>N2097*'Usages industrie'!$O4*(1+'Usages industrie'!$P4)^(N$2091-$D$2091)/1000</f>
        <v>0</v>
      </c>
      <c r="O2148" s="210">
        <f>O2097*'Usages industrie'!$O4*(1+'Usages industrie'!$P4)^(O$2091-$D$2091)/1000</f>
        <v>0</v>
      </c>
      <c r="P2148" s="210">
        <f>P2097*'Usages industrie'!$O4*(1+'Usages industrie'!$P4)^(P$2091-$D$2091)/1000</f>
        <v>0</v>
      </c>
      <c r="Q2148" s="210">
        <f>Q2097*'Usages industrie'!$O4*(1+'Usages industrie'!$P4)^(Q$2091-$D$2091)/1000</f>
        <v>0</v>
      </c>
      <c r="R2148" s="210">
        <f>R2097*'Usages industrie'!$O4*(1+'Usages industrie'!$P4)^(R$2091-$D$2091)/1000</f>
        <v>0</v>
      </c>
    </row>
    <row r="2149" spans="1:18" hidden="1" outlineLevel="2" x14ac:dyDescent="0.35">
      <c r="A2149" s="209" t="str">
        <f>'Usages industrie'!A5</f>
        <v>Usage industriel n°2</v>
      </c>
      <c r="B2149" s="209" t="s">
        <v>639</v>
      </c>
      <c r="C2149" s="209"/>
      <c r="D2149" s="210">
        <f>D2098*'Usages industrie'!$O5*(1+'Usages industrie'!$P5)^(D$2091-$D$2091)/1000</f>
        <v>0</v>
      </c>
      <c r="E2149" s="210">
        <f>E2098*'Usages industrie'!$O5*(1+'Usages industrie'!$P5)^(E$2091-$D$2091)/1000</f>
        <v>0</v>
      </c>
      <c r="F2149" s="210">
        <f>F2098*'Usages industrie'!$O5*(1+'Usages industrie'!$P5)^(F$2091-$D$2091)/1000</f>
        <v>0</v>
      </c>
      <c r="G2149" s="210">
        <f>G2098*'Usages industrie'!$O5*(1+'Usages industrie'!$P5)^(G$2091-$D$2091)/1000</f>
        <v>0</v>
      </c>
      <c r="H2149" s="210">
        <f>H2098*'Usages industrie'!$O5*(1+'Usages industrie'!$P5)^(H$2091-$D$2091)/1000</f>
        <v>0</v>
      </c>
      <c r="I2149" s="210">
        <f>I2098*'Usages industrie'!$O5*(1+'Usages industrie'!$P5)^(I$2091-$D$2091)/1000</f>
        <v>0</v>
      </c>
      <c r="J2149" s="210">
        <f>J2098*'Usages industrie'!$O5*(1+'Usages industrie'!$P5)^(J$2091-$D$2091)/1000</f>
        <v>0</v>
      </c>
      <c r="K2149" s="210">
        <f>K2098*'Usages industrie'!$O5*(1+'Usages industrie'!$P5)^(K$2091-$D$2091)/1000</f>
        <v>0</v>
      </c>
      <c r="L2149" s="210">
        <f>L2098*'Usages industrie'!$O5*(1+'Usages industrie'!$P5)^(L$2091-$D$2091)/1000</f>
        <v>0</v>
      </c>
      <c r="M2149" s="210">
        <f>M2098*'Usages industrie'!$O5*(1+'Usages industrie'!$P5)^(M$2091-$D$2091)/1000</f>
        <v>0</v>
      </c>
      <c r="N2149" s="210">
        <f>N2098*'Usages industrie'!$O5*(1+'Usages industrie'!$P5)^(N$2091-$D$2091)/1000</f>
        <v>0</v>
      </c>
      <c r="O2149" s="210">
        <f>O2098*'Usages industrie'!$O5*(1+'Usages industrie'!$P5)^(O$2091-$D$2091)/1000</f>
        <v>0</v>
      </c>
      <c r="P2149" s="210">
        <f>P2098*'Usages industrie'!$O5*(1+'Usages industrie'!$P5)^(P$2091-$D$2091)/1000</f>
        <v>0</v>
      </c>
      <c r="Q2149" s="210">
        <f>Q2098*'Usages industrie'!$O5*(1+'Usages industrie'!$P5)^(Q$2091-$D$2091)/1000</f>
        <v>0</v>
      </c>
      <c r="R2149" s="210">
        <f>R2098*'Usages industrie'!$O5*(1+'Usages industrie'!$P5)^(R$2091-$D$2091)/1000</f>
        <v>0</v>
      </c>
    </row>
    <row r="2150" spans="1:18" hidden="1" outlineLevel="2" x14ac:dyDescent="0.35">
      <c r="A2150" s="209" t="str">
        <f>'Usages industrie'!A6</f>
        <v>Usage industriel n°3</v>
      </c>
      <c r="B2150" s="209" t="s">
        <v>639</v>
      </c>
      <c r="C2150" s="209"/>
      <c r="D2150" s="210">
        <f>D2099*'Usages industrie'!$O6*(1+'Usages industrie'!$P6)^(D$2091-$D$2091)/1000</f>
        <v>0</v>
      </c>
      <c r="E2150" s="210">
        <f>E2099*'Usages industrie'!$O6*(1+'Usages industrie'!$P6)^(E$2091-$D$2091)/1000</f>
        <v>0</v>
      </c>
      <c r="F2150" s="210">
        <f>F2099*'Usages industrie'!$O6*(1+'Usages industrie'!$P6)^(F$2091-$D$2091)/1000</f>
        <v>0</v>
      </c>
      <c r="G2150" s="210">
        <f>G2099*'Usages industrie'!$O6*(1+'Usages industrie'!$P6)^(G$2091-$D$2091)/1000</f>
        <v>0</v>
      </c>
      <c r="H2150" s="210">
        <f>H2099*'Usages industrie'!$O6*(1+'Usages industrie'!$P6)^(H$2091-$D$2091)/1000</f>
        <v>0</v>
      </c>
      <c r="I2150" s="210">
        <f>I2099*'Usages industrie'!$O6*(1+'Usages industrie'!$P6)^(I$2091-$D$2091)/1000</f>
        <v>0</v>
      </c>
      <c r="J2150" s="210">
        <f>J2099*'Usages industrie'!$O6*(1+'Usages industrie'!$P6)^(J$2091-$D$2091)/1000</f>
        <v>0</v>
      </c>
      <c r="K2150" s="210">
        <f>K2099*'Usages industrie'!$O6*(1+'Usages industrie'!$P6)^(K$2091-$D$2091)/1000</f>
        <v>0</v>
      </c>
      <c r="L2150" s="210">
        <f>L2099*'Usages industrie'!$O6*(1+'Usages industrie'!$P6)^(L$2091-$D$2091)/1000</f>
        <v>0</v>
      </c>
      <c r="M2150" s="210">
        <f>M2099*'Usages industrie'!$O6*(1+'Usages industrie'!$P6)^(M$2091-$D$2091)/1000</f>
        <v>0</v>
      </c>
      <c r="N2150" s="210">
        <f>N2099*'Usages industrie'!$O6*(1+'Usages industrie'!$P6)^(N$2091-$D$2091)/1000</f>
        <v>0</v>
      </c>
      <c r="O2150" s="210">
        <f>O2099*'Usages industrie'!$O6*(1+'Usages industrie'!$P6)^(O$2091-$D$2091)/1000</f>
        <v>0</v>
      </c>
      <c r="P2150" s="210">
        <f>P2099*'Usages industrie'!$O6*(1+'Usages industrie'!$P6)^(P$2091-$D$2091)/1000</f>
        <v>0</v>
      </c>
      <c r="Q2150" s="210">
        <f>Q2099*'Usages industrie'!$O6*(1+'Usages industrie'!$P6)^(Q$2091-$D$2091)/1000</f>
        <v>0</v>
      </c>
      <c r="R2150" s="210">
        <f>R2099*'Usages industrie'!$O6*(1+'Usages industrie'!$P6)^(R$2091-$D$2091)/1000</f>
        <v>0</v>
      </c>
    </row>
    <row r="2151" spans="1:18" hidden="1" outlineLevel="2" x14ac:dyDescent="0.35">
      <c r="A2151" s="209" t="str">
        <f>'Usages industrie'!A7</f>
        <v>Usage industriel n°4</v>
      </c>
      <c r="B2151" s="209" t="s">
        <v>639</v>
      </c>
      <c r="C2151" s="209"/>
      <c r="D2151" s="210">
        <f>D2100*'Usages industrie'!$O7*(1+'Usages industrie'!$P7)^(D$2091-$D$2091)/1000</f>
        <v>0</v>
      </c>
      <c r="E2151" s="210">
        <f>E2100*'Usages industrie'!$O7*(1+'Usages industrie'!$P7)^(E$2091-$D$2091)/1000</f>
        <v>0</v>
      </c>
      <c r="F2151" s="210">
        <f>F2100*'Usages industrie'!$O7*(1+'Usages industrie'!$P7)^(F$2091-$D$2091)/1000</f>
        <v>0</v>
      </c>
      <c r="G2151" s="210">
        <f>G2100*'Usages industrie'!$O7*(1+'Usages industrie'!$P7)^(G$2091-$D$2091)/1000</f>
        <v>0</v>
      </c>
      <c r="H2151" s="210">
        <f>H2100*'Usages industrie'!$O7*(1+'Usages industrie'!$P7)^(H$2091-$D$2091)/1000</f>
        <v>0</v>
      </c>
      <c r="I2151" s="210">
        <f>I2100*'Usages industrie'!$O7*(1+'Usages industrie'!$P7)^(I$2091-$D$2091)/1000</f>
        <v>0</v>
      </c>
      <c r="J2151" s="210">
        <f>J2100*'Usages industrie'!$O7*(1+'Usages industrie'!$P7)^(J$2091-$D$2091)/1000</f>
        <v>0</v>
      </c>
      <c r="K2151" s="210">
        <f>K2100*'Usages industrie'!$O7*(1+'Usages industrie'!$P7)^(K$2091-$D$2091)/1000</f>
        <v>0</v>
      </c>
      <c r="L2151" s="210">
        <f>L2100*'Usages industrie'!$O7*(1+'Usages industrie'!$P7)^(L$2091-$D$2091)/1000</f>
        <v>0</v>
      </c>
      <c r="M2151" s="210">
        <f>M2100*'Usages industrie'!$O7*(1+'Usages industrie'!$P7)^(M$2091-$D$2091)/1000</f>
        <v>0</v>
      </c>
      <c r="N2151" s="210">
        <f>N2100*'Usages industrie'!$O7*(1+'Usages industrie'!$P7)^(N$2091-$D$2091)/1000</f>
        <v>0</v>
      </c>
      <c r="O2151" s="210">
        <f>O2100*'Usages industrie'!$O7*(1+'Usages industrie'!$P7)^(O$2091-$D$2091)/1000</f>
        <v>0</v>
      </c>
      <c r="P2151" s="210">
        <f>P2100*'Usages industrie'!$O7*(1+'Usages industrie'!$P7)^(P$2091-$D$2091)/1000</f>
        <v>0</v>
      </c>
      <c r="Q2151" s="210">
        <f>Q2100*'Usages industrie'!$O7*(1+'Usages industrie'!$P7)^(Q$2091-$D$2091)/1000</f>
        <v>0</v>
      </c>
      <c r="R2151" s="210">
        <f>R2100*'Usages industrie'!$O7*(1+'Usages industrie'!$P7)^(R$2091-$D$2091)/1000</f>
        <v>0</v>
      </c>
    </row>
    <row r="2152" spans="1:18" hidden="1" outlineLevel="2" x14ac:dyDescent="0.35">
      <c r="A2152" s="209" t="str">
        <f>'Usages industrie'!A8</f>
        <v>Usage industriel n°5</v>
      </c>
      <c r="B2152" s="209" t="s">
        <v>639</v>
      </c>
      <c r="C2152" s="209"/>
      <c r="D2152" s="210">
        <f>D2101*'Usages industrie'!$O8*(1+'Usages industrie'!$P8)^(D$2091-$D$2091)/1000</f>
        <v>0</v>
      </c>
      <c r="E2152" s="210">
        <f>E2101*'Usages industrie'!$O8*(1+'Usages industrie'!$P8)^(E$2091-$D$2091)/1000</f>
        <v>0</v>
      </c>
      <c r="F2152" s="210">
        <f>F2101*'Usages industrie'!$O8*(1+'Usages industrie'!$P8)^(F$2091-$D$2091)/1000</f>
        <v>0</v>
      </c>
      <c r="G2152" s="210">
        <f>G2101*'Usages industrie'!$O8*(1+'Usages industrie'!$P8)^(G$2091-$D$2091)/1000</f>
        <v>0</v>
      </c>
      <c r="H2152" s="210">
        <f>H2101*'Usages industrie'!$O8*(1+'Usages industrie'!$P8)^(H$2091-$D$2091)/1000</f>
        <v>0</v>
      </c>
      <c r="I2152" s="210">
        <f>I2101*'Usages industrie'!$O8*(1+'Usages industrie'!$P8)^(I$2091-$D$2091)/1000</f>
        <v>0</v>
      </c>
      <c r="J2152" s="210">
        <f>J2101*'Usages industrie'!$O8*(1+'Usages industrie'!$P8)^(J$2091-$D$2091)/1000</f>
        <v>0</v>
      </c>
      <c r="K2152" s="210">
        <f>K2101*'Usages industrie'!$O8*(1+'Usages industrie'!$P8)^(K$2091-$D$2091)/1000</f>
        <v>0</v>
      </c>
      <c r="L2152" s="210">
        <f>L2101*'Usages industrie'!$O8*(1+'Usages industrie'!$P8)^(L$2091-$D$2091)/1000</f>
        <v>0</v>
      </c>
      <c r="M2152" s="210">
        <f>M2101*'Usages industrie'!$O8*(1+'Usages industrie'!$P8)^(M$2091-$D$2091)/1000</f>
        <v>0</v>
      </c>
      <c r="N2152" s="210">
        <f>N2101*'Usages industrie'!$O8*(1+'Usages industrie'!$P8)^(N$2091-$D$2091)/1000</f>
        <v>0</v>
      </c>
      <c r="O2152" s="210">
        <f>O2101*'Usages industrie'!$O8*(1+'Usages industrie'!$P8)^(O$2091-$D$2091)/1000</f>
        <v>0</v>
      </c>
      <c r="P2152" s="210">
        <f>P2101*'Usages industrie'!$O8*(1+'Usages industrie'!$P8)^(P$2091-$D$2091)/1000</f>
        <v>0</v>
      </c>
      <c r="Q2152" s="210">
        <f>Q2101*'Usages industrie'!$O8*(1+'Usages industrie'!$P8)^(Q$2091-$D$2091)/1000</f>
        <v>0</v>
      </c>
      <c r="R2152" s="210">
        <f>R2101*'Usages industrie'!$O8*(1+'Usages industrie'!$P8)^(R$2091-$D$2091)/1000</f>
        <v>0</v>
      </c>
    </row>
    <row r="2153" spans="1:18" hidden="1" outlineLevel="2" x14ac:dyDescent="0.35">
      <c r="A2153" s="209" t="str">
        <f>'Usages industrie'!A9</f>
        <v>Usage industriel n°6</v>
      </c>
      <c r="B2153" s="209" t="s">
        <v>639</v>
      </c>
      <c r="C2153" s="209"/>
      <c r="D2153" s="210">
        <f>D2102*'Usages industrie'!$O9*(1+'Usages industrie'!$P9)^(D$2091-$D$2091)/1000</f>
        <v>0</v>
      </c>
      <c r="E2153" s="210">
        <f>E2102*'Usages industrie'!$O9*(1+'Usages industrie'!$P9)^(E$2091-$D$2091)/1000</f>
        <v>0</v>
      </c>
      <c r="F2153" s="210">
        <f>F2102*'Usages industrie'!$O9*(1+'Usages industrie'!$P9)^(F$2091-$D$2091)/1000</f>
        <v>0</v>
      </c>
      <c r="G2153" s="210">
        <f>G2102*'Usages industrie'!$O9*(1+'Usages industrie'!$P9)^(G$2091-$D$2091)/1000</f>
        <v>0</v>
      </c>
      <c r="H2153" s="210">
        <f>H2102*'Usages industrie'!$O9*(1+'Usages industrie'!$P9)^(H$2091-$D$2091)/1000</f>
        <v>0</v>
      </c>
      <c r="I2153" s="210">
        <f>I2102*'Usages industrie'!$O9*(1+'Usages industrie'!$P9)^(I$2091-$D$2091)/1000</f>
        <v>0</v>
      </c>
      <c r="J2153" s="210">
        <f>J2102*'Usages industrie'!$O9*(1+'Usages industrie'!$P9)^(J$2091-$D$2091)/1000</f>
        <v>0</v>
      </c>
      <c r="K2153" s="210">
        <f>K2102*'Usages industrie'!$O9*(1+'Usages industrie'!$P9)^(K$2091-$D$2091)/1000</f>
        <v>0</v>
      </c>
      <c r="L2153" s="210">
        <f>L2102*'Usages industrie'!$O9*(1+'Usages industrie'!$P9)^(L$2091-$D$2091)/1000</f>
        <v>0</v>
      </c>
      <c r="M2153" s="210">
        <f>M2102*'Usages industrie'!$O9*(1+'Usages industrie'!$P9)^(M$2091-$D$2091)/1000</f>
        <v>0</v>
      </c>
      <c r="N2153" s="210">
        <f>N2102*'Usages industrie'!$O9*(1+'Usages industrie'!$P9)^(N$2091-$D$2091)/1000</f>
        <v>0</v>
      </c>
      <c r="O2153" s="210">
        <f>O2102*'Usages industrie'!$O9*(1+'Usages industrie'!$P9)^(O$2091-$D$2091)/1000</f>
        <v>0</v>
      </c>
      <c r="P2153" s="210">
        <f>P2102*'Usages industrie'!$O9*(1+'Usages industrie'!$P9)^(P$2091-$D$2091)/1000</f>
        <v>0</v>
      </c>
      <c r="Q2153" s="210">
        <f>Q2102*'Usages industrie'!$O9*(1+'Usages industrie'!$P9)^(Q$2091-$D$2091)/1000</f>
        <v>0</v>
      </c>
      <c r="R2153" s="210">
        <f>R2102*'Usages industrie'!$O9*(1+'Usages industrie'!$P9)^(R$2091-$D$2091)/1000</f>
        <v>0</v>
      </c>
    </row>
    <row r="2154" spans="1:18" hidden="1" outlineLevel="2" x14ac:dyDescent="0.35">
      <c r="A2154" s="209" t="str">
        <f>'Usages industrie'!A10</f>
        <v>Usage industriel n°7</v>
      </c>
      <c r="B2154" s="209" t="s">
        <v>639</v>
      </c>
      <c r="C2154" s="209"/>
      <c r="D2154" s="210">
        <f>D2103*'Usages industrie'!$O10*(1+'Usages industrie'!$P10)^(D$2091-$D$2091)/1000</f>
        <v>0</v>
      </c>
      <c r="E2154" s="210">
        <f>E2103*'Usages industrie'!$O10*(1+'Usages industrie'!$P10)^(E$2091-$D$2091)/1000</f>
        <v>0</v>
      </c>
      <c r="F2154" s="210">
        <f>F2103*'Usages industrie'!$O10*(1+'Usages industrie'!$P10)^(F$2091-$D$2091)/1000</f>
        <v>0</v>
      </c>
      <c r="G2154" s="210">
        <f>G2103*'Usages industrie'!$O10*(1+'Usages industrie'!$P10)^(G$2091-$D$2091)/1000</f>
        <v>0</v>
      </c>
      <c r="H2154" s="210">
        <f>H2103*'Usages industrie'!$O10*(1+'Usages industrie'!$P10)^(H$2091-$D$2091)/1000</f>
        <v>0</v>
      </c>
      <c r="I2154" s="210">
        <f>I2103*'Usages industrie'!$O10*(1+'Usages industrie'!$P10)^(I$2091-$D$2091)/1000</f>
        <v>0</v>
      </c>
      <c r="J2154" s="210">
        <f>J2103*'Usages industrie'!$O10*(1+'Usages industrie'!$P10)^(J$2091-$D$2091)/1000</f>
        <v>0</v>
      </c>
      <c r="K2154" s="210">
        <f>K2103*'Usages industrie'!$O10*(1+'Usages industrie'!$P10)^(K$2091-$D$2091)/1000</f>
        <v>0</v>
      </c>
      <c r="L2154" s="210">
        <f>L2103*'Usages industrie'!$O10*(1+'Usages industrie'!$P10)^(L$2091-$D$2091)/1000</f>
        <v>0</v>
      </c>
      <c r="M2154" s="210">
        <f>M2103*'Usages industrie'!$O10*(1+'Usages industrie'!$P10)^(M$2091-$D$2091)/1000</f>
        <v>0</v>
      </c>
      <c r="N2154" s="210">
        <f>N2103*'Usages industrie'!$O10*(1+'Usages industrie'!$P10)^(N$2091-$D$2091)/1000</f>
        <v>0</v>
      </c>
      <c r="O2154" s="210">
        <f>O2103*'Usages industrie'!$O10*(1+'Usages industrie'!$P10)^(O$2091-$D$2091)/1000</f>
        <v>0</v>
      </c>
      <c r="P2154" s="210">
        <f>P2103*'Usages industrie'!$O10*(1+'Usages industrie'!$P10)^(P$2091-$D$2091)/1000</f>
        <v>0</v>
      </c>
      <c r="Q2154" s="210">
        <f>Q2103*'Usages industrie'!$O10*(1+'Usages industrie'!$P10)^(Q$2091-$D$2091)/1000</f>
        <v>0</v>
      </c>
      <c r="R2154" s="210">
        <f>R2103*'Usages industrie'!$O10*(1+'Usages industrie'!$P10)^(R$2091-$D$2091)/1000</f>
        <v>0</v>
      </c>
    </row>
    <row r="2155" spans="1:18" hidden="1" outlineLevel="2" x14ac:dyDescent="0.35">
      <c r="A2155" s="209" t="str">
        <f>'Usages industrie'!A11</f>
        <v>Usage industriel n°8</v>
      </c>
      <c r="B2155" s="209" t="s">
        <v>639</v>
      </c>
      <c r="C2155" s="209"/>
      <c r="D2155" s="210">
        <f>D2104*'Usages industrie'!$O11*(1+'Usages industrie'!$P11)^(D$2091-$D$2091)/1000</f>
        <v>0</v>
      </c>
      <c r="E2155" s="210">
        <f>E2104*'Usages industrie'!$O11*(1+'Usages industrie'!$P11)^(E$2091-$D$2091)/1000</f>
        <v>0</v>
      </c>
      <c r="F2155" s="210">
        <f>F2104*'Usages industrie'!$O11*(1+'Usages industrie'!$P11)^(F$2091-$D$2091)/1000</f>
        <v>0</v>
      </c>
      <c r="G2155" s="210">
        <f>G2104*'Usages industrie'!$O11*(1+'Usages industrie'!$P11)^(G$2091-$D$2091)/1000</f>
        <v>0</v>
      </c>
      <c r="H2155" s="210">
        <f>H2104*'Usages industrie'!$O11*(1+'Usages industrie'!$P11)^(H$2091-$D$2091)/1000</f>
        <v>0</v>
      </c>
      <c r="I2155" s="210">
        <f>I2104*'Usages industrie'!$O11*(1+'Usages industrie'!$P11)^(I$2091-$D$2091)/1000</f>
        <v>0</v>
      </c>
      <c r="J2155" s="210">
        <f>J2104*'Usages industrie'!$O11*(1+'Usages industrie'!$P11)^(J$2091-$D$2091)/1000</f>
        <v>0</v>
      </c>
      <c r="K2155" s="210">
        <f>K2104*'Usages industrie'!$O11*(1+'Usages industrie'!$P11)^(K$2091-$D$2091)/1000</f>
        <v>0</v>
      </c>
      <c r="L2155" s="210">
        <f>L2104*'Usages industrie'!$O11*(1+'Usages industrie'!$P11)^(L$2091-$D$2091)/1000</f>
        <v>0</v>
      </c>
      <c r="M2155" s="210">
        <f>M2104*'Usages industrie'!$O11*(1+'Usages industrie'!$P11)^(M$2091-$D$2091)/1000</f>
        <v>0</v>
      </c>
      <c r="N2155" s="210">
        <f>N2104*'Usages industrie'!$O11*(1+'Usages industrie'!$P11)^(N$2091-$D$2091)/1000</f>
        <v>0</v>
      </c>
      <c r="O2155" s="210">
        <f>O2104*'Usages industrie'!$O11*(1+'Usages industrie'!$P11)^(O$2091-$D$2091)/1000</f>
        <v>0</v>
      </c>
      <c r="P2155" s="210">
        <f>P2104*'Usages industrie'!$O11*(1+'Usages industrie'!$P11)^(P$2091-$D$2091)/1000</f>
        <v>0</v>
      </c>
      <c r="Q2155" s="210">
        <f>Q2104*'Usages industrie'!$O11*(1+'Usages industrie'!$P11)^(Q$2091-$D$2091)/1000</f>
        <v>0</v>
      </c>
      <c r="R2155" s="210">
        <f>R2104*'Usages industrie'!$O11*(1+'Usages industrie'!$P11)^(R$2091-$D$2091)/1000</f>
        <v>0</v>
      </c>
    </row>
    <row r="2156" spans="1:18" hidden="1" outlineLevel="2" x14ac:dyDescent="0.35">
      <c r="A2156" s="209" t="str">
        <f>'Usages industrie'!A12</f>
        <v>Usage industriel n°9</v>
      </c>
      <c r="B2156" s="209" t="s">
        <v>639</v>
      </c>
      <c r="C2156" s="209"/>
      <c r="D2156" s="210">
        <f>D2105*'Usages industrie'!$O12*(1+'Usages industrie'!$P12)^(D$2091-$D$2091)/1000</f>
        <v>0</v>
      </c>
      <c r="E2156" s="210">
        <f>E2105*'Usages industrie'!$O12*(1+'Usages industrie'!$P12)^(E$2091-$D$2091)/1000</f>
        <v>0</v>
      </c>
      <c r="F2156" s="210">
        <f>F2105*'Usages industrie'!$O12*(1+'Usages industrie'!$P12)^(F$2091-$D$2091)/1000</f>
        <v>0</v>
      </c>
      <c r="G2156" s="210">
        <f>G2105*'Usages industrie'!$O12*(1+'Usages industrie'!$P12)^(G$2091-$D$2091)/1000</f>
        <v>0</v>
      </c>
      <c r="H2156" s="210">
        <f>H2105*'Usages industrie'!$O12*(1+'Usages industrie'!$P12)^(H$2091-$D$2091)/1000</f>
        <v>0</v>
      </c>
      <c r="I2156" s="210">
        <f>I2105*'Usages industrie'!$O12*(1+'Usages industrie'!$P12)^(I$2091-$D$2091)/1000</f>
        <v>0</v>
      </c>
      <c r="J2156" s="210">
        <f>J2105*'Usages industrie'!$O12*(1+'Usages industrie'!$P12)^(J$2091-$D$2091)/1000</f>
        <v>0</v>
      </c>
      <c r="K2156" s="210">
        <f>K2105*'Usages industrie'!$O12*(1+'Usages industrie'!$P12)^(K$2091-$D$2091)/1000</f>
        <v>0</v>
      </c>
      <c r="L2156" s="210">
        <f>L2105*'Usages industrie'!$O12*(1+'Usages industrie'!$P12)^(L$2091-$D$2091)/1000</f>
        <v>0</v>
      </c>
      <c r="M2156" s="210">
        <f>M2105*'Usages industrie'!$O12*(1+'Usages industrie'!$P12)^(M$2091-$D$2091)/1000</f>
        <v>0</v>
      </c>
      <c r="N2156" s="210">
        <f>N2105*'Usages industrie'!$O12*(1+'Usages industrie'!$P12)^(N$2091-$D$2091)/1000</f>
        <v>0</v>
      </c>
      <c r="O2156" s="210">
        <f>O2105*'Usages industrie'!$O12*(1+'Usages industrie'!$P12)^(O$2091-$D$2091)/1000</f>
        <v>0</v>
      </c>
      <c r="P2156" s="210">
        <f>P2105*'Usages industrie'!$O12*(1+'Usages industrie'!$P12)^(P$2091-$D$2091)/1000</f>
        <v>0</v>
      </c>
      <c r="Q2156" s="210">
        <f>Q2105*'Usages industrie'!$O12*(1+'Usages industrie'!$P12)^(Q$2091-$D$2091)/1000</f>
        <v>0</v>
      </c>
      <c r="R2156" s="210">
        <f>R2105*'Usages industrie'!$O12*(1+'Usages industrie'!$P12)^(R$2091-$D$2091)/1000</f>
        <v>0</v>
      </c>
    </row>
    <row r="2157" spans="1:18" hidden="1" outlineLevel="2" x14ac:dyDescent="0.35">
      <c r="A2157" s="209" t="str">
        <f>'Usages industrie'!A13</f>
        <v>Usage industriel n°10</v>
      </c>
      <c r="B2157" s="209" t="s">
        <v>639</v>
      </c>
      <c r="C2157" s="209"/>
      <c r="D2157" s="210">
        <f>D2106*'Usages industrie'!$O13*(1+'Usages industrie'!$P13)^(D$2091-$D$2091)/1000</f>
        <v>0</v>
      </c>
      <c r="E2157" s="210">
        <f>E2106*'Usages industrie'!$O13*(1+'Usages industrie'!$P13)^(E$2091-$D$2091)/1000</f>
        <v>0</v>
      </c>
      <c r="F2157" s="210">
        <f>F2106*'Usages industrie'!$O13*(1+'Usages industrie'!$P13)^(F$2091-$D$2091)/1000</f>
        <v>0</v>
      </c>
      <c r="G2157" s="210">
        <f>G2106*'Usages industrie'!$O13*(1+'Usages industrie'!$P13)^(G$2091-$D$2091)/1000</f>
        <v>0</v>
      </c>
      <c r="H2157" s="210">
        <f>H2106*'Usages industrie'!$O13*(1+'Usages industrie'!$P13)^(H$2091-$D$2091)/1000</f>
        <v>0</v>
      </c>
      <c r="I2157" s="210">
        <f>I2106*'Usages industrie'!$O13*(1+'Usages industrie'!$P13)^(I$2091-$D$2091)/1000</f>
        <v>0</v>
      </c>
      <c r="J2157" s="210">
        <f>J2106*'Usages industrie'!$O13*(1+'Usages industrie'!$P13)^(J$2091-$D$2091)/1000</f>
        <v>0</v>
      </c>
      <c r="K2157" s="210">
        <f>K2106*'Usages industrie'!$O13*(1+'Usages industrie'!$P13)^(K$2091-$D$2091)/1000</f>
        <v>0</v>
      </c>
      <c r="L2157" s="210">
        <f>L2106*'Usages industrie'!$O13*(1+'Usages industrie'!$P13)^(L$2091-$D$2091)/1000</f>
        <v>0</v>
      </c>
      <c r="M2157" s="210">
        <f>M2106*'Usages industrie'!$O13*(1+'Usages industrie'!$P13)^(M$2091-$D$2091)/1000</f>
        <v>0</v>
      </c>
      <c r="N2157" s="210">
        <f>N2106*'Usages industrie'!$O13*(1+'Usages industrie'!$P13)^(N$2091-$D$2091)/1000</f>
        <v>0</v>
      </c>
      <c r="O2157" s="210">
        <f>O2106*'Usages industrie'!$O13*(1+'Usages industrie'!$P13)^(O$2091-$D$2091)/1000</f>
        <v>0</v>
      </c>
      <c r="P2157" s="210">
        <f>P2106*'Usages industrie'!$O13*(1+'Usages industrie'!$P13)^(P$2091-$D$2091)/1000</f>
        <v>0</v>
      </c>
      <c r="Q2157" s="210">
        <f>Q2106*'Usages industrie'!$O13*(1+'Usages industrie'!$P13)^(Q$2091-$D$2091)/1000</f>
        <v>0</v>
      </c>
      <c r="R2157" s="210">
        <f>R2106*'Usages industrie'!$O13*(1+'Usages industrie'!$P13)^(R$2091-$D$2091)/1000</f>
        <v>0</v>
      </c>
    </row>
    <row r="2158" spans="1:18" hidden="1" outlineLevel="2" x14ac:dyDescent="0.35">
      <c r="A2158" s="209" t="str">
        <f>'Usages industrie'!A14</f>
        <v>Usage industriel n°11</v>
      </c>
      <c r="B2158" s="209" t="s">
        <v>639</v>
      </c>
      <c r="C2158" s="209"/>
      <c r="D2158" s="210">
        <f>D2107*'Usages industrie'!$O14*(1+'Usages industrie'!$P14)^(D$2091-$D$2091)/1000</f>
        <v>0</v>
      </c>
      <c r="E2158" s="210">
        <f>E2107*'Usages industrie'!$O14*(1+'Usages industrie'!$P14)^(E$2091-$D$2091)/1000</f>
        <v>0</v>
      </c>
      <c r="F2158" s="210">
        <f>F2107*'Usages industrie'!$O14*(1+'Usages industrie'!$P14)^(F$2091-$D$2091)/1000</f>
        <v>0</v>
      </c>
      <c r="G2158" s="210">
        <f>G2107*'Usages industrie'!$O14*(1+'Usages industrie'!$P14)^(G$2091-$D$2091)/1000</f>
        <v>0</v>
      </c>
      <c r="H2158" s="210">
        <f>H2107*'Usages industrie'!$O14*(1+'Usages industrie'!$P14)^(H$2091-$D$2091)/1000</f>
        <v>0</v>
      </c>
      <c r="I2158" s="210">
        <f>I2107*'Usages industrie'!$O14*(1+'Usages industrie'!$P14)^(I$2091-$D$2091)/1000</f>
        <v>0</v>
      </c>
      <c r="J2158" s="210">
        <f>J2107*'Usages industrie'!$O14*(1+'Usages industrie'!$P14)^(J$2091-$D$2091)/1000</f>
        <v>0</v>
      </c>
      <c r="K2158" s="210">
        <f>K2107*'Usages industrie'!$O14*(1+'Usages industrie'!$P14)^(K$2091-$D$2091)/1000</f>
        <v>0</v>
      </c>
      <c r="L2158" s="210">
        <f>L2107*'Usages industrie'!$O14*(1+'Usages industrie'!$P14)^(L$2091-$D$2091)/1000</f>
        <v>0</v>
      </c>
      <c r="M2158" s="210">
        <f>M2107*'Usages industrie'!$O14*(1+'Usages industrie'!$P14)^(M$2091-$D$2091)/1000</f>
        <v>0</v>
      </c>
      <c r="N2158" s="210">
        <f>N2107*'Usages industrie'!$O14*(1+'Usages industrie'!$P14)^(N$2091-$D$2091)/1000</f>
        <v>0</v>
      </c>
      <c r="O2158" s="210">
        <f>O2107*'Usages industrie'!$O14*(1+'Usages industrie'!$P14)^(O$2091-$D$2091)/1000</f>
        <v>0</v>
      </c>
      <c r="P2158" s="210">
        <f>P2107*'Usages industrie'!$O14*(1+'Usages industrie'!$P14)^(P$2091-$D$2091)/1000</f>
        <v>0</v>
      </c>
      <c r="Q2158" s="210">
        <f>Q2107*'Usages industrie'!$O14*(1+'Usages industrie'!$P14)^(Q$2091-$D$2091)/1000</f>
        <v>0</v>
      </c>
      <c r="R2158" s="210">
        <f>R2107*'Usages industrie'!$O14*(1+'Usages industrie'!$P14)^(R$2091-$D$2091)/1000</f>
        <v>0</v>
      </c>
    </row>
    <row r="2159" spans="1:18" hidden="1" outlineLevel="2" x14ac:dyDescent="0.35">
      <c r="A2159" s="209" t="str">
        <f>'Usages industrie'!A15</f>
        <v>Usage industriel n°12</v>
      </c>
      <c r="B2159" s="209" t="s">
        <v>639</v>
      </c>
      <c r="C2159" s="209"/>
      <c r="D2159" s="210">
        <f>D2108*'Usages industrie'!$O15*(1+'Usages industrie'!$P15)^(D$2091-$D$2091)/1000</f>
        <v>0</v>
      </c>
      <c r="E2159" s="210">
        <f>E2108*'Usages industrie'!$O15*(1+'Usages industrie'!$P15)^(E$2091-$D$2091)/1000</f>
        <v>0</v>
      </c>
      <c r="F2159" s="210">
        <f>F2108*'Usages industrie'!$O15*(1+'Usages industrie'!$P15)^(F$2091-$D$2091)/1000</f>
        <v>0</v>
      </c>
      <c r="G2159" s="210">
        <f>G2108*'Usages industrie'!$O15*(1+'Usages industrie'!$P15)^(G$2091-$D$2091)/1000</f>
        <v>0</v>
      </c>
      <c r="H2159" s="210">
        <f>H2108*'Usages industrie'!$O15*(1+'Usages industrie'!$P15)^(H$2091-$D$2091)/1000</f>
        <v>0</v>
      </c>
      <c r="I2159" s="210">
        <f>I2108*'Usages industrie'!$O15*(1+'Usages industrie'!$P15)^(I$2091-$D$2091)/1000</f>
        <v>0</v>
      </c>
      <c r="J2159" s="210">
        <f>J2108*'Usages industrie'!$O15*(1+'Usages industrie'!$P15)^(J$2091-$D$2091)/1000</f>
        <v>0</v>
      </c>
      <c r="K2159" s="210">
        <f>K2108*'Usages industrie'!$O15*(1+'Usages industrie'!$P15)^(K$2091-$D$2091)/1000</f>
        <v>0</v>
      </c>
      <c r="L2159" s="210">
        <f>L2108*'Usages industrie'!$O15*(1+'Usages industrie'!$P15)^(L$2091-$D$2091)/1000</f>
        <v>0</v>
      </c>
      <c r="M2159" s="210">
        <f>M2108*'Usages industrie'!$O15*(1+'Usages industrie'!$P15)^(M$2091-$D$2091)/1000</f>
        <v>0</v>
      </c>
      <c r="N2159" s="210">
        <f>N2108*'Usages industrie'!$O15*(1+'Usages industrie'!$P15)^(N$2091-$D$2091)/1000</f>
        <v>0</v>
      </c>
      <c r="O2159" s="210">
        <f>O2108*'Usages industrie'!$O15*(1+'Usages industrie'!$P15)^(O$2091-$D$2091)/1000</f>
        <v>0</v>
      </c>
      <c r="P2159" s="210">
        <f>P2108*'Usages industrie'!$O15*(1+'Usages industrie'!$P15)^(P$2091-$D$2091)/1000</f>
        <v>0</v>
      </c>
      <c r="Q2159" s="210">
        <f>Q2108*'Usages industrie'!$O15*(1+'Usages industrie'!$P15)^(Q$2091-$D$2091)/1000</f>
        <v>0</v>
      </c>
      <c r="R2159" s="210">
        <f>R2108*'Usages industrie'!$O15*(1+'Usages industrie'!$P15)^(R$2091-$D$2091)/1000</f>
        <v>0</v>
      </c>
    </row>
    <row r="2160" spans="1:18" hidden="1" outlineLevel="2" x14ac:dyDescent="0.35">
      <c r="A2160" s="209" t="str">
        <f>'Usages industrie'!A16</f>
        <v>Usage industriel n°13</v>
      </c>
      <c r="B2160" s="209" t="s">
        <v>639</v>
      </c>
      <c r="C2160" s="209"/>
      <c r="D2160" s="210">
        <f>D2109*'Usages industrie'!$O16*(1+'Usages industrie'!$P16)^(D$2091-$D$2091)/1000</f>
        <v>0</v>
      </c>
      <c r="E2160" s="210">
        <f>E2109*'Usages industrie'!$O16*(1+'Usages industrie'!$P16)^(E$2091-$D$2091)/1000</f>
        <v>0</v>
      </c>
      <c r="F2160" s="210">
        <f>F2109*'Usages industrie'!$O16*(1+'Usages industrie'!$P16)^(F$2091-$D$2091)/1000</f>
        <v>0</v>
      </c>
      <c r="G2160" s="210">
        <f>G2109*'Usages industrie'!$O16*(1+'Usages industrie'!$P16)^(G$2091-$D$2091)/1000</f>
        <v>0</v>
      </c>
      <c r="H2160" s="210">
        <f>H2109*'Usages industrie'!$O16*(1+'Usages industrie'!$P16)^(H$2091-$D$2091)/1000</f>
        <v>0</v>
      </c>
      <c r="I2160" s="210">
        <f>I2109*'Usages industrie'!$O16*(1+'Usages industrie'!$P16)^(I$2091-$D$2091)/1000</f>
        <v>0</v>
      </c>
      <c r="J2160" s="210">
        <f>J2109*'Usages industrie'!$O16*(1+'Usages industrie'!$P16)^(J$2091-$D$2091)/1000</f>
        <v>0</v>
      </c>
      <c r="K2160" s="210">
        <f>K2109*'Usages industrie'!$O16*(1+'Usages industrie'!$P16)^(K$2091-$D$2091)/1000</f>
        <v>0</v>
      </c>
      <c r="L2160" s="210">
        <f>L2109*'Usages industrie'!$O16*(1+'Usages industrie'!$P16)^(L$2091-$D$2091)/1000</f>
        <v>0</v>
      </c>
      <c r="M2160" s="210">
        <f>M2109*'Usages industrie'!$O16*(1+'Usages industrie'!$P16)^(M$2091-$D$2091)/1000</f>
        <v>0</v>
      </c>
      <c r="N2160" s="210">
        <f>N2109*'Usages industrie'!$O16*(1+'Usages industrie'!$P16)^(N$2091-$D$2091)/1000</f>
        <v>0</v>
      </c>
      <c r="O2160" s="210">
        <f>O2109*'Usages industrie'!$O16*(1+'Usages industrie'!$P16)^(O$2091-$D$2091)/1000</f>
        <v>0</v>
      </c>
      <c r="P2160" s="210">
        <f>P2109*'Usages industrie'!$O16*(1+'Usages industrie'!$P16)^(P$2091-$D$2091)/1000</f>
        <v>0</v>
      </c>
      <c r="Q2160" s="210">
        <f>Q2109*'Usages industrie'!$O16*(1+'Usages industrie'!$P16)^(Q$2091-$D$2091)/1000</f>
        <v>0</v>
      </c>
      <c r="R2160" s="210">
        <f>R2109*'Usages industrie'!$O16*(1+'Usages industrie'!$P16)^(R$2091-$D$2091)/1000</f>
        <v>0</v>
      </c>
    </row>
    <row r="2161" spans="1:18" hidden="1" outlineLevel="2" x14ac:dyDescent="0.35">
      <c r="A2161" s="209" t="str">
        <f>'Usages industrie'!A17</f>
        <v>Usage industriel n°14</v>
      </c>
      <c r="B2161" s="209" t="s">
        <v>639</v>
      </c>
      <c r="C2161" s="209"/>
      <c r="D2161" s="210">
        <f>D2110*'Usages industrie'!$O17*(1+'Usages industrie'!$P17)^(D$2091-$D$2091)/1000</f>
        <v>0</v>
      </c>
      <c r="E2161" s="210">
        <f>E2110*'Usages industrie'!$O17*(1+'Usages industrie'!$P17)^(E$2091-$D$2091)/1000</f>
        <v>0</v>
      </c>
      <c r="F2161" s="210">
        <f>F2110*'Usages industrie'!$O17*(1+'Usages industrie'!$P17)^(F$2091-$D$2091)/1000</f>
        <v>0</v>
      </c>
      <c r="G2161" s="210">
        <f>G2110*'Usages industrie'!$O17*(1+'Usages industrie'!$P17)^(G$2091-$D$2091)/1000</f>
        <v>0</v>
      </c>
      <c r="H2161" s="210">
        <f>H2110*'Usages industrie'!$O17*(1+'Usages industrie'!$P17)^(H$2091-$D$2091)/1000</f>
        <v>0</v>
      </c>
      <c r="I2161" s="210">
        <f>I2110*'Usages industrie'!$O17*(1+'Usages industrie'!$P17)^(I$2091-$D$2091)/1000</f>
        <v>0</v>
      </c>
      <c r="J2161" s="210">
        <f>J2110*'Usages industrie'!$O17*(1+'Usages industrie'!$P17)^(J$2091-$D$2091)/1000</f>
        <v>0</v>
      </c>
      <c r="K2161" s="210">
        <f>K2110*'Usages industrie'!$O17*(1+'Usages industrie'!$P17)^(K$2091-$D$2091)/1000</f>
        <v>0</v>
      </c>
      <c r="L2161" s="210">
        <f>L2110*'Usages industrie'!$O17*(1+'Usages industrie'!$P17)^(L$2091-$D$2091)/1000</f>
        <v>0</v>
      </c>
      <c r="M2161" s="210">
        <f>M2110*'Usages industrie'!$O17*(1+'Usages industrie'!$P17)^(M$2091-$D$2091)/1000</f>
        <v>0</v>
      </c>
      <c r="N2161" s="210">
        <f>N2110*'Usages industrie'!$O17*(1+'Usages industrie'!$P17)^(N$2091-$D$2091)/1000</f>
        <v>0</v>
      </c>
      <c r="O2161" s="210">
        <f>O2110*'Usages industrie'!$O17*(1+'Usages industrie'!$P17)^(O$2091-$D$2091)/1000</f>
        <v>0</v>
      </c>
      <c r="P2161" s="210">
        <f>P2110*'Usages industrie'!$O17*(1+'Usages industrie'!$P17)^(P$2091-$D$2091)/1000</f>
        <v>0</v>
      </c>
      <c r="Q2161" s="210">
        <f>Q2110*'Usages industrie'!$O17*(1+'Usages industrie'!$P17)^(Q$2091-$D$2091)/1000</f>
        <v>0</v>
      </c>
      <c r="R2161" s="210">
        <f>R2110*'Usages industrie'!$O17*(1+'Usages industrie'!$P17)^(R$2091-$D$2091)/1000</f>
        <v>0</v>
      </c>
    </row>
    <row r="2162" spans="1:18" hidden="1" outlineLevel="2" x14ac:dyDescent="0.35">
      <c r="A2162" s="209" t="str">
        <f>'Usages industrie'!A18</f>
        <v>Usage industriel n°15</v>
      </c>
      <c r="B2162" s="209" t="s">
        <v>639</v>
      </c>
      <c r="C2162" s="209"/>
      <c r="D2162" s="210">
        <f>D2111*'Usages industrie'!$O18*(1+'Usages industrie'!$P18)^(D$2091-$D$2091)/1000</f>
        <v>0</v>
      </c>
      <c r="E2162" s="210">
        <f>E2111*'Usages industrie'!$O18*(1+'Usages industrie'!$P18)^(E$2091-$D$2091)/1000</f>
        <v>0</v>
      </c>
      <c r="F2162" s="210">
        <f>F2111*'Usages industrie'!$O18*(1+'Usages industrie'!$P18)^(F$2091-$D$2091)/1000</f>
        <v>0</v>
      </c>
      <c r="G2162" s="210">
        <f>G2111*'Usages industrie'!$O18*(1+'Usages industrie'!$P18)^(G$2091-$D$2091)/1000</f>
        <v>0</v>
      </c>
      <c r="H2162" s="210">
        <f>H2111*'Usages industrie'!$O18*(1+'Usages industrie'!$P18)^(H$2091-$D$2091)/1000</f>
        <v>0</v>
      </c>
      <c r="I2162" s="210">
        <f>I2111*'Usages industrie'!$O18*(1+'Usages industrie'!$P18)^(I$2091-$D$2091)/1000</f>
        <v>0</v>
      </c>
      <c r="J2162" s="210">
        <f>J2111*'Usages industrie'!$O18*(1+'Usages industrie'!$P18)^(J$2091-$D$2091)/1000</f>
        <v>0</v>
      </c>
      <c r="K2162" s="210">
        <f>K2111*'Usages industrie'!$O18*(1+'Usages industrie'!$P18)^(K$2091-$D$2091)/1000</f>
        <v>0</v>
      </c>
      <c r="L2162" s="210">
        <f>L2111*'Usages industrie'!$O18*(1+'Usages industrie'!$P18)^(L$2091-$D$2091)/1000</f>
        <v>0</v>
      </c>
      <c r="M2162" s="210">
        <f>M2111*'Usages industrie'!$O18*(1+'Usages industrie'!$P18)^(M$2091-$D$2091)/1000</f>
        <v>0</v>
      </c>
      <c r="N2162" s="210">
        <f>N2111*'Usages industrie'!$O18*(1+'Usages industrie'!$P18)^(N$2091-$D$2091)/1000</f>
        <v>0</v>
      </c>
      <c r="O2162" s="210">
        <f>O2111*'Usages industrie'!$O18*(1+'Usages industrie'!$P18)^(O$2091-$D$2091)/1000</f>
        <v>0</v>
      </c>
      <c r="P2162" s="210">
        <f>P2111*'Usages industrie'!$O18*(1+'Usages industrie'!$P18)^(P$2091-$D$2091)/1000</f>
        <v>0</v>
      </c>
      <c r="Q2162" s="210">
        <f>Q2111*'Usages industrie'!$O18*(1+'Usages industrie'!$P18)^(Q$2091-$D$2091)/1000</f>
        <v>0</v>
      </c>
      <c r="R2162" s="210">
        <f>R2111*'Usages industrie'!$O18*(1+'Usages industrie'!$P18)^(R$2091-$D$2091)/1000</f>
        <v>0</v>
      </c>
    </row>
    <row r="2163" spans="1:18" hidden="1" outlineLevel="2" x14ac:dyDescent="0.35">
      <c r="A2163" s="209" t="str">
        <f>'Usages industrie'!A19</f>
        <v>Usage industriel n°16</v>
      </c>
      <c r="B2163" s="209" t="s">
        <v>639</v>
      </c>
      <c r="C2163" s="209"/>
      <c r="D2163" s="210">
        <f>D2112*'Usages industrie'!$O19*(1+'Usages industrie'!$P19)^(D$2091-$D$2091)/1000</f>
        <v>0</v>
      </c>
      <c r="E2163" s="210">
        <f>E2112*'Usages industrie'!$O19*(1+'Usages industrie'!$P19)^(E$2091-$D$2091)/1000</f>
        <v>0</v>
      </c>
      <c r="F2163" s="210">
        <f>F2112*'Usages industrie'!$O19*(1+'Usages industrie'!$P19)^(F$2091-$D$2091)/1000</f>
        <v>0</v>
      </c>
      <c r="G2163" s="210">
        <f>G2112*'Usages industrie'!$O19*(1+'Usages industrie'!$P19)^(G$2091-$D$2091)/1000</f>
        <v>0</v>
      </c>
      <c r="H2163" s="210">
        <f>H2112*'Usages industrie'!$O19*(1+'Usages industrie'!$P19)^(H$2091-$D$2091)/1000</f>
        <v>0</v>
      </c>
      <c r="I2163" s="210">
        <f>I2112*'Usages industrie'!$O19*(1+'Usages industrie'!$P19)^(I$2091-$D$2091)/1000</f>
        <v>0</v>
      </c>
      <c r="J2163" s="210">
        <f>J2112*'Usages industrie'!$O19*(1+'Usages industrie'!$P19)^(J$2091-$D$2091)/1000</f>
        <v>0</v>
      </c>
      <c r="K2163" s="210">
        <f>K2112*'Usages industrie'!$O19*(1+'Usages industrie'!$P19)^(K$2091-$D$2091)/1000</f>
        <v>0</v>
      </c>
      <c r="L2163" s="210">
        <f>L2112*'Usages industrie'!$O19*(1+'Usages industrie'!$P19)^(L$2091-$D$2091)/1000</f>
        <v>0</v>
      </c>
      <c r="M2163" s="210">
        <f>M2112*'Usages industrie'!$O19*(1+'Usages industrie'!$P19)^(M$2091-$D$2091)/1000</f>
        <v>0</v>
      </c>
      <c r="N2163" s="210">
        <f>N2112*'Usages industrie'!$O19*(1+'Usages industrie'!$P19)^(N$2091-$D$2091)/1000</f>
        <v>0</v>
      </c>
      <c r="O2163" s="210">
        <f>O2112*'Usages industrie'!$O19*(1+'Usages industrie'!$P19)^(O$2091-$D$2091)/1000</f>
        <v>0</v>
      </c>
      <c r="P2163" s="210">
        <f>P2112*'Usages industrie'!$O19*(1+'Usages industrie'!$P19)^(P$2091-$D$2091)/1000</f>
        <v>0</v>
      </c>
      <c r="Q2163" s="210">
        <f>Q2112*'Usages industrie'!$O19*(1+'Usages industrie'!$P19)^(Q$2091-$D$2091)/1000</f>
        <v>0</v>
      </c>
      <c r="R2163" s="210">
        <f>R2112*'Usages industrie'!$O19*(1+'Usages industrie'!$P19)^(R$2091-$D$2091)/1000</f>
        <v>0</v>
      </c>
    </row>
    <row r="2164" spans="1:18" hidden="1" outlineLevel="2" x14ac:dyDescent="0.35">
      <c r="A2164" s="209" t="str">
        <f>'Usages industrie'!A20</f>
        <v>Usage industriel n°17</v>
      </c>
      <c r="B2164" s="209" t="s">
        <v>639</v>
      </c>
      <c r="C2164" s="209"/>
      <c r="D2164" s="210">
        <f>D2113*'Usages industrie'!$O20*(1+'Usages industrie'!$P20)^(D$2091-$D$2091)/1000</f>
        <v>0</v>
      </c>
      <c r="E2164" s="210">
        <f>E2113*'Usages industrie'!$O20*(1+'Usages industrie'!$P20)^(E$2091-$D$2091)/1000</f>
        <v>0</v>
      </c>
      <c r="F2164" s="210">
        <f>F2113*'Usages industrie'!$O20*(1+'Usages industrie'!$P20)^(F$2091-$D$2091)/1000</f>
        <v>0</v>
      </c>
      <c r="G2164" s="210">
        <f>G2113*'Usages industrie'!$O20*(1+'Usages industrie'!$P20)^(G$2091-$D$2091)/1000</f>
        <v>0</v>
      </c>
      <c r="H2164" s="210">
        <f>H2113*'Usages industrie'!$O20*(1+'Usages industrie'!$P20)^(H$2091-$D$2091)/1000</f>
        <v>0</v>
      </c>
      <c r="I2164" s="210">
        <f>I2113*'Usages industrie'!$O20*(1+'Usages industrie'!$P20)^(I$2091-$D$2091)/1000</f>
        <v>0</v>
      </c>
      <c r="J2164" s="210">
        <f>J2113*'Usages industrie'!$O20*(1+'Usages industrie'!$P20)^(J$2091-$D$2091)/1000</f>
        <v>0</v>
      </c>
      <c r="K2164" s="210">
        <f>K2113*'Usages industrie'!$O20*(1+'Usages industrie'!$P20)^(K$2091-$D$2091)/1000</f>
        <v>0</v>
      </c>
      <c r="L2164" s="210">
        <f>L2113*'Usages industrie'!$O20*(1+'Usages industrie'!$P20)^(L$2091-$D$2091)/1000</f>
        <v>0</v>
      </c>
      <c r="M2164" s="210">
        <f>M2113*'Usages industrie'!$O20*(1+'Usages industrie'!$P20)^(M$2091-$D$2091)/1000</f>
        <v>0</v>
      </c>
      <c r="N2164" s="210">
        <f>N2113*'Usages industrie'!$O20*(1+'Usages industrie'!$P20)^(N$2091-$D$2091)/1000</f>
        <v>0</v>
      </c>
      <c r="O2164" s="210">
        <f>O2113*'Usages industrie'!$O20*(1+'Usages industrie'!$P20)^(O$2091-$D$2091)/1000</f>
        <v>0</v>
      </c>
      <c r="P2164" s="210">
        <f>P2113*'Usages industrie'!$O20*(1+'Usages industrie'!$P20)^(P$2091-$D$2091)/1000</f>
        <v>0</v>
      </c>
      <c r="Q2164" s="210">
        <f>Q2113*'Usages industrie'!$O20*(1+'Usages industrie'!$P20)^(Q$2091-$D$2091)/1000</f>
        <v>0</v>
      </c>
      <c r="R2164" s="210">
        <f>R2113*'Usages industrie'!$O20*(1+'Usages industrie'!$P20)^(R$2091-$D$2091)/1000</f>
        <v>0</v>
      </c>
    </row>
    <row r="2165" spans="1:18" hidden="1" outlineLevel="2" x14ac:dyDescent="0.35">
      <c r="A2165" s="209" t="str">
        <f>'Usages industrie'!A21</f>
        <v>Usage industriel n°18</v>
      </c>
      <c r="B2165" s="209" t="s">
        <v>639</v>
      </c>
      <c r="C2165" s="209"/>
      <c r="D2165" s="210">
        <f>D2114*'Usages industrie'!$O21*(1+'Usages industrie'!$P21)^(D$2091-$D$2091)/1000</f>
        <v>0</v>
      </c>
      <c r="E2165" s="210">
        <f>E2114*'Usages industrie'!$O21*(1+'Usages industrie'!$P21)^(E$2091-$D$2091)/1000</f>
        <v>0</v>
      </c>
      <c r="F2165" s="210">
        <f>F2114*'Usages industrie'!$O21*(1+'Usages industrie'!$P21)^(F$2091-$D$2091)/1000</f>
        <v>0</v>
      </c>
      <c r="G2165" s="210">
        <f>G2114*'Usages industrie'!$O21*(1+'Usages industrie'!$P21)^(G$2091-$D$2091)/1000</f>
        <v>0</v>
      </c>
      <c r="H2165" s="210">
        <f>H2114*'Usages industrie'!$O21*(1+'Usages industrie'!$P21)^(H$2091-$D$2091)/1000</f>
        <v>0</v>
      </c>
      <c r="I2165" s="210">
        <f>I2114*'Usages industrie'!$O21*(1+'Usages industrie'!$P21)^(I$2091-$D$2091)/1000</f>
        <v>0</v>
      </c>
      <c r="J2165" s="210">
        <f>J2114*'Usages industrie'!$O21*(1+'Usages industrie'!$P21)^(J$2091-$D$2091)/1000</f>
        <v>0</v>
      </c>
      <c r="K2165" s="210">
        <f>K2114*'Usages industrie'!$O21*(1+'Usages industrie'!$P21)^(K$2091-$D$2091)/1000</f>
        <v>0</v>
      </c>
      <c r="L2165" s="210">
        <f>L2114*'Usages industrie'!$O21*(1+'Usages industrie'!$P21)^(L$2091-$D$2091)/1000</f>
        <v>0</v>
      </c>
      <c r="M2165" s="210">
        <f>M2114*'Usages industrie'!$O21*(1+'Usages industrie'!$P21)^(M$2091-$D$2091)/1000</f>
        <v>0</v>
      </c>
      <c r="N2165" s="210">
        <f>N2114*'Usages industrie'!$O21*(1+'Usages industrie'!$P21)^(N$2091-$D$2091)/1000</f>
        <v>0</v>
      </c>
      <c r="O2165" s="210">
        <f>O2114*'Usages industrie'!$O21*(1+'Usages industrie'!$P21)^(O$2091-$D$2091)/1000</f>
        <v>0</v>
      </c>
      <c r="P2165" s="210">
        <f>P2114*'Usages industrie'!$O21*(1+'Usages industrie'!$P21)^(P$2091-$D$2091)/1000</f>
        <v>0</v>
      </c>
      <c r="Q2165" s="210">
        <f>Q2114*'Usages industrie'!$O21*(1+'Usages industrie'!$P21)^(Q$2091-$D$2091)/1000</f>
        <v>0</v>
      </c>
      <c r="R2165" s="210">
        <f>R2114*'Usages industrie'!$O21*(1+'Usages industrie'!$P21)^(R$2091-$D$2091)/1000</f>
        <v>0</v>
      </c>
    </row>
    <row r="2166" spans="1:18" hidden="1" outlineLevel="2" x14ac:dyDescent="0.35">
      <c r="A2166" s="209" t="str">
        <f>'Usages industrie'!A22</f>
        <v>Usage industriel n°19</v>
      </c>
      <c r="B2166" s="209" t="s">
        <v>639</v>
      </c>
      <c r="C2166" s="209"/>
      <c r="D2166" s="210">
        <f>D2115*'Usages industrie'!$O22*(1+'Usages industrie'!$P22)^(D$2091-$D$2091)/1000</f>
        <v>0</v>
      </c>
      <c r="E2166" s="210">
        <f>E2115*'Usages industrie'!$O22*(1+'Usages industrie'!$P22)^(E$2091-$D$2091)/1000</f>
        <v>0</v>
      </c>
      <c r="F2166" s="210">
        <f>F2115*'Usages industrie'!$O22*(1+'Usages industrie'!$P22)^(F$2091-$D$2091)/1000</f>
        <v>0</v>
      </c>
      <c r="G2166" s="210">
        <f>G2115*'Usages industrie'!$O22*(1+'Usages industrie'!$P22)^(G$2091-$D$2091)/1000</f>
        <v>0</v>
      </c>
      <c r="H2166" s="210">
        <f>H2115*'Usages industrie'!$O22*(1+'Usages industrie'!$P22)^(H$2091-$D$2091)/1000</f>
        <v>0</v>
      </c>
      <c r="I2166" s="210">
        <f>I2115*'Usages industrie'!$O22*(1+'Usages industrie'!$P22)^(I$2091-$D$2091)/1000</f>
        <v>0</v>
      </c>
      <c r="J2166" s="210">
        <f>J2115*'Usages industrie'!$O22*(1+'Usages industrie'!$P22)^(J$2091-$D$2091)/1000</f>
        <v>0</v>
      </c>
      <c r="K2166" s="210">
        <f>K2115*'Usages industrie'!$O22*(1+'Usages industrie'!$P22)^(K$2091-$D$2091)/1000</f>
        <v>0</v>
      </c>
      <c r="L2166" s="210">
        <f>L2115*'Usages industrie'!$O22*(1+'Usages industrie'!$P22)^(L$2091-$D$2091)/1000</f>
        <v>0</v>
      </c>
      <c r="M2166" s="210">
        <f>M2115*'Usages industrie'!$O22*(1+'Usages industrie'!$P22)^(M$2091-$D$2091)/1000</f>
        <v>0</v>
      </c>
      <c r="N2166" s="210">
        <f>N2115*'Usages industrie'!$O22*(1+'Usages industrie'!$P22)^(N$2091-$D$2091)/1000</f>
        <v>0</v>
      </c>
      <c r="O2166" s="210">
        <f>O2115*'Usages industrie'!$O22*(1+'Usages industrie'!$P22)^(O$2091-$D$2091)/1000</f>
        <v>0</v>
      </c>
      <c r="P2166" s="210">
        <f>P2115*'Usages industrie'!$O22*(1+'Usages industrie'!$P22)^(P$2091-$D$2091)/1000</f>
        <v>0</v>
      </c>
      <c r="Q2166" s="210">
        <f>Q2115*'Usages industrie'!$O22*(1+'Usages industrie'!$P22)^(Q$2091-$D$2091)/1000</f>
        <v>0</v>
      </c>
      <c r="R2166" s="210">
        <f>R2115*'Usages industrie'!$O22*(1+'Usages industrie'!$P22)^(R$2091-$D$2091)/1000</f>
        <v>0</v>
      </c>
    </row>
    <row r="2167" spans="1:18" hidden="1" outlineLevel="2" x14ac:dyDescent="0.35">
      <c r="A2167" s="209" t="str">
        <f>'Usages industrie'!A23</f>
        <v>Usage industriel n°20</v>
      </c>
      <c r="B2167" s="209" t="s">
        <v>639</v>
      </c>
      <c r="C2167" s="209"/>
      <c r="D2167" s="210">
        <f>D2116*'Usages industrie'!$O23*(1+'Usages industrie'!$P23)^(D$2091-$D$2091)/1000</f>
        <v>0</v>
      </c>
      <c r="E2167" s="210">
        <f>E2116*'Usages industrie'!$O23*(1+'Usages industrie'!$P23)^(E$2091-$D$2091)/1000</f>
        <v>0</v>
      </c>
      <c r="F2167" s="210">
        <f>F2116*'Usages industrie'!$O23*(1+'Usages industrie'!$P23)^(F$2091-$D$2091)/1000</f>
        <v>0</v>
      </c>
      <c r="G2167" s="210">
        <f>G2116*'Usages industrie'!$O23*(1+'Usages industrie'!$P23)^(G$2091-$D$2091)/1000</f>
        <v>0</v>
      </c>
      <c r="H2167" s="210">
        <f>H2116*'Usages industrie'!$O23*(1+'Usages industrie'!$P23)^(H$2091-$D$2091)/1000</f>
        <v>0</v>
      </c>
      <c r="I2167" s="210">
        <f>I2116*'Usages industrie'!$O23*(1+'Usages industrie'!$P23)^(I$2091-$D$2091)/1000</f>
        <v>0</v>
      </c>
      <c r="J2167" s="210">
        <f>J2116*'Usages industrie'!$O23*(1+'Usages industrie'!$P23)^(J$2091-$D$2091)/1000</f>
        <v>0</v>
      </c>
      <c r="K2167" s="210">
        <f>K2116*'Usages industrie'!$O23*(1+'Usages industrie'!$P23)^(K$2091-$D$2091)/1000</f>
        <v>0</v>
      </c>
      <c r="L2167" s="210">
        <f>L2116*'Usages industrie'!$O23*(1+'Usages industrie'!$P23)^(L$2091-$D$2091)/1000</f>
        <v>0</v>
      </c>
      <c r="M2167" s="210">
        <f>M2116*'Usages industrie'!$O23*(1+'Usages industrie'!$P23)^(M$2091-$D$2091)/1000</f>
        <v>0</v>
      </c>
      <c r="N2167" s="210">
        <f>N2116*'Usages industrie'!$O23*(1+'Usages industrie'!$P23)^(N$2091-$D$2091)/1000</f>
        <v>0</v>
      </c>
      <c r="O2167" s="210">
        <f>O2116*'Usages industrie'!$O23*(1+'Usages industrie'!$P23)^(O$2091-$D$2091)/1000</f>
        <v>0</v>
      </c>
      <c r="P2167" s="210">
        <f>P2116*'Usages industrie'!$O23*(1+'Usages industrie'!$P23)^(P$2091-$D$2091)/1000</f>
        <v>0</v>
      </c>
      <c r="Q2167" s="210">
        <f>Q2116*'Usages industrie'!$O23*(1+'Usages industrie'!$P23)^(Q$2091-$D$2091)/1000</f>
        <v>0</v>
      </c>
      <c r="R2167" s="210">
        <f>R2116*'Usages industrie'!$O23*(1+'Usages industrie'!$P23)^(R$2091-$D$2091)/1000</f>
        <v>0</v>
      </c>
    </row>
    <row r="2168" spans="1:18" hidden="1" outlineLevel="2" x14ac:dyDescent="0.35">
      <c r="A2168" s="209" t="str">
        <f>'Usages industrie'!A24</f>
        <v>Usage industriel n°21</v>
      </c>
      <c r="B2168" s="209" t="s">
        <v>639</v>
      </c>
      <c r="C2168" s="209"/>
      <c r="D2168" s="210">
        <f>D2117*'Usages industrie'!$O24*(1+'Usages industrie'!$P24)^(D$2091-$D$2091)/1000</f>
        <v>0</v>
      </c>
      <c r="E2168" s="210">
        <f>E2117*'Usages industrie'!$O24*(1+'Usages industrie'!$P24)^(E$2091-$D$2091)/1000</f>
        <v>0</v>
      </c>
      <c r="F2168" s="210">
        <f>F2117*'Usages industrie'!$O24*(1+'Usages industrie'!$P24)^(F$2091-$D$2091)/1000</f>
        <v>0</v>
      </c>
      <c r="G2168" s="210">
        <f>G2117*'Usages industrie'!$O24*(1+'Usages industrie'!$P24)^(G$2091-$D$2091)/1000</f>
        <v>0</v>
      </c>
      <c r="H2168" s="210">
        <f>H2117*'Usages industrie'!$O24*(1+'Usages industrie'!$P24)^(H$2091-$D$2091)/1000</f>
        <v>0</v>
      </c>
      <c r="I2168" s="210">
        <f>I2117*'Usages industrie'!$O24*(1+'Usages industrie'!$P24)^(I$2091-$D$2091)/1000</f>
        <v>0</v>
      </c>
      <c r="J2168" s="210">
        <f>J2117*'Usages industrie'!$O24*(1+'Usages industrie'!$P24)^(J$2091-$D$2091)/1000</f>
        <v>0</v>
      </c>
      <c r="K2168" s="210">
        <f>K2117*'Usages industrie'!$O24*(1+'Usages industrie'!$P24)^(K$2091-$D$2091)/1000</f>
        <v>0</v>
      </c>
      <c r="L2168" s="210">
        <f>L2117*'Usages industrie'!$O24*(1+'Usages industrie'!$P24)^(L$2091-$D$2091)/1000</f>
        <v>0</v>
      </c>
      <c r="M2168" s="210">
        <f>M2117*'Usages industrie'!$O24*(1+'Usages industrie'!$P24)^(M$2091-$D$2091)/1000</f>
        <v>0</v>
      </c>
      <c r="N2168" s="210">
        <f>N2117*'Usages industrie'!$O24*(1+'Usages industrie'!$P24)^(N$2091-$D$2091)/1000</f>
        <v>0</v>
      </c>
      <c r="O2168" s="210">
        <f>O2117*'Usages industrie'!$O24*(1+'Usages industrie'!$P24)^(O$2091-$D$2091)/1000</f>
        <v>0</v>
      </c>
      <c r="P2168" s="210">
        <f>P2117*'Usages industrie'!$O24*(1+'Usages industrie'!$P24)^(P$2091-$D$2091)/1000</f>
        <v>0</v>
      </c>
      <c r="Q2168" s="210">
        <f>Q2117*'Usages industrie'!$O24*(1+'Usages industrie'!$P24)^(Q$2091-$D$2091)/1000</f>
        <v>0</v>
      </c>
      <c r="R2168" s="210">
        <f>R2117*'Usages industrie'!$O24*(1+'Usages industrie'!$P24)^(R$2091-$D$2091)/1000</f>
        <v>0</v>
      </c>
    </row>
    <row r="2169" spans="1:18" hidden="1" outlineLevel="2" x14ac:dyDescent="0.35">
      <c r="A2169" s="209" t="str">
        <f>'Usages industrie'!A25</f>
        <v>Usage industriel n°22</v>
      </c>
      <c r="B2169" s="209" t="s">
        <v>639</v>
      </c>
      <c r="C2169" s="209"/>
      <c r="D2169" s="210">
        <f>D2118*'Usages industrie'!$O25*(1+'Usages industrie'!$P25)^(D$2091-$D$2091)/1000</f>
        <v>0</v>
      </c>
      <c r="E2169" s="210">
        <f>E2118*'Usages industrie'!$O25*(1+'Usages industrie'!$P25)^(E$2091-$D$2091)/1000</f>
        <v>0</v>
      </c>
      <c r="F2169" s="210">
        <f>F2118*'Usages industrie'!$O25*(1+'Usages industrie'!$P25)^(F$2091-$D$2091)/1000</f>
        <v>0</v>
      </c>
      <c r="G2169" s="210">
        <f>G2118*'Usages industrie'!$O25*(1+'Usages industrie'!$P25)^(G$2091-$D$2091)/1000</f>
        <v>0</v>
      </c>
      <c r="H2169" s="210">
        <f>H2118*'Usages industrie'!$O25*(1+'Usages industrie'!$P25)^(H$2091-$D$2091)/1000</f>
        <v>0</v>
      </c>
      <c r="I2169" s="210">
        <f>I2118*'Usages industrie'!$O25*(1+'Usages industrie'!$P25)^(I$2091-$D$2091)/1000</f>
        <v>0</v>
      </c>
      <c r="J2169" s="210">
        <f>J2118*'Usages industrie'!$O25*(1+'Usages industrie'!$P25)^(J$2091-$D$2091)/1000</f>
        <v>0</v>
      </c>
      <c r="K2169" s="210">
        <f>K2118*'Usages industrie'!$O25*(1+'Usages industrie'!$P25)^(K$2091-$D$2091)/1000</f>
        <v>0</v>
      </c>
      <c r="L2169" s="210">
        <f>L2118*'Usages industrie'!$O25*(1+'Usages industrie'!$P25)^(L$2091-$D$2091)/1000</f>
        <v>0</v>
      </c>
      <c r="M2169" s="210">
        <f>M2118*'Usages industrie'!$O25*(1+'Usages industrie'!$P25)^(M$2091-$D$2091)/1000</f>
        <v>0</v>
      </c>
      <c r="N2169" s="210">
        <f>N2118*'Usages industrie'!$O25*(1+'Usages industrie'!$P25)^(N$2091-$D$2091)/1000</f>
        <v>0</v>
      </c>
      <c r="O2169" s="210">
        <f>O2118*'Usages industrie'!$O25*(1+'Usages industrie'!$P25)^(O$2091-$D$2091)/1000</f>
        <v>0</v>
      </c>
      <c r="P2169" s="210">
        <f>P2118*'Usages industrie'!$O25*(1+'Usages industrie'!$P25)^(P$2091-$D$2091)/1000</f>
        <v>0</v>
      </c>
      <c r="Q2169" s="210">
        <f>Q2118*'Usages industrie'!$O25*(1+'Usages industrie'!$P25)^(Q$2091-$D$2091)/1000</f>
        <v>0</v>
      </c>
      <c r="R2169" s="210">
        <f>R2118*'Usages industrie'!$O25*(1+'Usages industrie'!$P25)^(R$2091-$D$2091)/1000</f>
        <v>0</v>
      </c>
    </row>
    <row r="2170" spans="1:18" hidden="1" outlineLevel="2" x14ac:dyDescent="0.35">
      <c r="A2170" s="209" t="str">
        <f>'Usages industrie'!A26</f>
        <v>Usage industriel n°23</v>
      </c>
      <c r="B2170" s="209" t="s">
        <v>639</v>
      </c>
      <c r="C2170" s="209"/>
      <c r="D2170" s="210">
        <f>D2119*'Usages industrie'!$O26*(1+'Usages industrie'!$P26)^(D$2091-$D$2091)/1000</f>
        <v>0</v>
      </c>
      <c r="E2170" s="210">
        <f>E2119*'Usages industrie'!$O26*(1+'Usages industrie'!$P26)^(E$2091-$D$2091)/1000</f>
        <v>0</v>
      </c>
      <c r="F2170" s="210">
        <f>F2119*'Usages industrie'!$O26*(1+'Usages industrie'!$P26)^(F$2091-$D$2091)/1000</f>
        <v>0</v>
      </c>
      <c r="G2170" s="210">
        <f>G2119*'Usages industrie'!$O26*(1+'Usages industrie'!$P26)^(G$2091-$D$2091)/1000</f>
        <v>0</v>
      </c>
      <c r="H2170" s="210">
        <f>H2119*'Usages industrie'!$O26*(1+'Usages industrie'!$P26)^(H$2091-$D$2091)/1000</f>
        <v>0</v>
      </c>
      <c r="I2170" s="210">
        <f>I2119*'Usages industrie'!$O26*(1+'Usages industrie'!$P26)^(I$2091-$D$2091)/1000</f>
        <v>0</v>
      </c>
      <c r="J2170" s="210">
        <f>J2119*'Usages industrie'!$O26*(1+'Usages industrie'!$P26)^(J$2091-$D$2091)/1000</f>
        <v>0</v>
      </c>
      <c r="K2170" s="210">
        <f>K2119*'Usages industrie'!$O26*(1+'Usages industrie'!$P26)^(K$2091-$D$2091)/1000</f>
        <v>0</v>
      </c>
      <c r="L2170" s="210">
        <f>L2119*'Usages industrie'!$O26*(1+'Usages industrie'!$P26)^(L$2091-$D$2091)/1000</f>
        <v>0</v>
      </c>
      <c r="M2170" s="210">
        <f>M2119*'Usages industrie'!$O26*(1+'Usages industrie'!$P26)^(M$2091-$D$2091)/1000</f>
        <v>0</v>
      </c>
      <c r="N2170" s="210">
        <f>N2119*'Usages industrie'!$O26*(1+'Usages industrie'!$P26)^(N$2091-$D$2091)/1000</f>
        <v>0</v>
      </c>
      <c r="O2170" s="210">
        <f>O2119*'Usages industrie'!$O26*(1+'Usages industrie'!$P26)^(O$2091-$D$2091)/1000</f>
        <v>0</v>
      </c>
      <c r="P2170" s="210">
        <f>P2119*'Usages industrie'!$O26*(1+'Usages industrie'!$P26)^(P$2091-$D$2091)/1000</f>
        <v>0</v>
      </c>
      <c r="Q2170" s="210">
        <f>Q2119*'Usages industrie'!$O26*(1+'Usages industrie'!$P26)^(Q$2091-$D$2091)/1000</f>
        <v>0</v>
      </c>
      <c r="R2170" s="210">
        <f>R2119*'Usages industrie'!$O26*(1+'Usages industrie'!$P26)^(R$2091-$D$2091)/1000</f>
        <v>0</v>
      </c>
    </row>
    <row r="2171" spans="1:18" hidden="1" outlineLevel="2" x14ac:dyDescent="0.35">
      <c r="A2171" s="209" t="str">
        <f>'Usages industrie'!A27</f>
        <v>Usage industriel n°24</v>
      </c>
      <c r="B2171" s="209" t="s">
        <v>639</v>
      </c>
      <c r="C2171" s="209"/>
      <c r="D2171" s="210">
        <f>D2120*'Usages industrie'!$O27*(1+'Usages industrie'!$P27)^(D$2091-$D$2091)/1000</f>
        <v>0</v>
      </c>
      <c r="E2171" s="210">
        <f>E2120*'Usages industrie'!$O27*(1+'Usages industrie'!$P27)^(E$2091-$D$2091)/1000</f>
        <v>0</v>
      </c>
      <c r="F2171" s="210">
        <f>F2120*'Usages industrie'!$O27*(1+'Usages industrie'!$P27)^(F$2091-$D$2091)/1000</f>
        <v>0</v>
      </c>
      <c r="G2171" s="210">
        <f>G2120*'Usages industrie'!$O27*(1+'Usages industrie'!$P27)^(G$2091-$D$2091)/1000</f>
        <v>0</v>
      </c>
      <c r="H2171" s="210">
        <f>H2120*'Usages industrie'!$O27*(1+'Usages industrie'!$P27)^(H$2091-$D$2091)/1000</f>
        <v>0</v>
      </c>
      <c r="I2171" s="210">
        <f>I2120*'Usages industrie'!$O27*(1+'Usages industrie'!$P27)^(I$2091-$D$2091)/1000</f>
        <v>0</v>
      </c>
      <c r="J2171" s="210">
        <f>J2120*'Usages industrie'!$O27*(1+'Usages industrie'!$P27)^(J$2091-$D$2091)/1000</f>
        <v>0</v>
      </c>
      <c r="K2171" s="210">
        <f>K2120*'Usages industrie'!$O27*(1+'Usages industrie'!$P27)^(K$2091-$D$2091)/1000</f>
        <v>0</v>
      </c>
      <c r="L2171" s="210">
        <f>L2120*'Usages industrie'!$O27*(1+'Usages industrie'!$P27)^(L$2091-$D$2091)/1000</f>
        <v>0</v>
      </c>
      <c r="M2171" s="210">
        <f>M2120*'Usages industrie'!$O27*(1+'Usages industrie'!$P27)^(M$2091-$D$2091)/1000</f>
        <v>0</v>
      </c>
      <c r="N2171" s="210">
        <f>N2120*'Usages industrie'!$O27*(1+'Usages industrie'!$P27)^(N$2091-$D$2091)/1000</f>
        <v>0</v>
      </c>
      <c r="O2171" s="210">
        <f>O2120*'Usages industrie'!$O27*(1+'Usages industrie'!$P27)^(O$2091-$D$2091)/1000</f>
        <v>0</v>
      </c>
      <c r="P2171" s="210">
        <f>P2120*'Usages industrie'!$O27*(1+'Usages industrie'!$P27)^(P$2091-$D$2091)/1000</f>
        <v>0</v>
      </c>
      <c r="Q2171" s="210">
        <f>Q2120*'Usages industrie'!$O27*(1+'Usages industrie'!$P27)^(Q$2091-$D$2091)/1000</f>
        <v>0</v>
      </c>
      <c r="R2171" s="210">
        <f>R2120*'Usages industrie'!$O27*(1+'Usages industrie'!$P27)^(R$2091-$D$2091)/1000</f>
        <v>0</v>
      </c>
    </row>
    <row r="2172" spans="1:18" hidden="1" outlineLevel="2" x14ac:dyDescent="0.35">
      <c r="A2172" s="209" t="str">
        <f>'Usages industrie'!A28</f>
        <v>Usage industriel n°25</v>
      </c>
      <c r="B2172" s="209" t="s">
        <v>639</v>
      </c>
      <c r="C2172" s="209"/>
      <c r="D2172" s="210">
        <f>D2121*'Usages industrie'!$O28*(1+'Usages industrie'!$P28)^(D$2091-$D$2091)/1000</f>
        <v>0</v>
      </c>
      <c r="E2172" s="210">
        <f>E2121*'Usages industrie'!$O28*(1+'Usages industrie'!$P28)^(E$2091-$D$2091)/1000</f>
        <v>0</v>
      </c>
      <c r="F2172" s="210">
        <f>F2121*'Usages industrie'!$O28*(1+'Usages industrie'!$P28)^(F$2091-$D$2091)/1000</f>
        <v>0</v>
      </c>
      <c r="G2172" s="210">
        <f>G2121*'Usages industrie'!$O28*(1+'Usages industrie'!$P28)^(G$2091-$D$2091)/1000</f>
        <v>0</v>
      </c>
      <c r="H2172" s="210">
        <f>H2121*'Usages industrie'!$O28*(1+'Usages industrie'!$P28)^(H$2091-$D$2091)/1000</f>
        <v>0</v>
      </c>
      <c r="I2172" s="210">
        <f>I2121*'Usages industrie'!$O28*(1+'Usages industrie'!$P28)^(I$2091-$D$2091)/1000</f>
        <v>0</v>
      </c>
      <c r="J2172" s="210">
        <f>J2121*'Usages industrie'!$O28*(1+'Usages industrie'!$P28)^(J$2091-$D$2091)/1000</f>
        <v>0</v>
      </c>
      <c r="K2172" s="210">
        <f>K2121*'Usages industrie'!$O28*(1+'Usages industrie'!$P28)^(K$2091-$D$2091)/1000</f>
        <v>0</v>
      </c>
      <c r="L2172" s="210">
        <f>L2121*'Usages industrie'!$O28*(1+'Usages industrie'!$P28)^(L$2091-$D$2091)/1000</f>
        <v>0</v>
      </c>
      <c r="M2172" s="210">
        <f>M2121*'Usages industrie'!$O28*(1+'Usages industrie'!$P28)^(M$2091-$D$2091)/1000</f>
        <v>0</v>
      </c>
      <c r="N2172" s="210">
        <f>N2121*'Usages industrie'!$O28*(1+'Usages industrie'!$P28)^(N$2091-$D$2091)/1000</f>
        <v>0</v>
      </c>
      <c r="O2172" s="210">
        <f>O2121*'Usages industrie'!$O28*(1+'Usages industrie'!$P28)^(O$2091-$D$2091)/1000</f>
        <v>0</v>
      </c>
      <c r="P2172" s="210">
        <f>P2121*'Usages industrie'!$O28*(1+'Usages industrie'!$P28)^(P$2091-$D$2091)/1000</f>
        <v>0</v>
      </c>
      <c r="Q2172" s="210">
        <f>Q2121*'Usages industrie'!$O28*(1+'Usages industrie'!$P28)^(Q$2091-$D$2091)/1000</f>
        <v>0</v>
      </c>
      <c r="R2172" s="210">
        <f>R2121*'Usages industrie'!$O28*(1+'Usages industrie'!$P28)^(R$2091-$D$2091)/1000</f>
        <v>0</v>
      </c>
    </row>
    <row r="2173" spans="1:18" hidden="1" outlineLevel="2" x14ac:dyDescent="0.35">
      <c r="A2173" s="209" t="str">
        <f>'Usages industrie'!A29</f>
        <v>Usage industriel n°26</v>
      </c>
      <c r="B2173" s="209" t="s">
        <v>639</v>
      </c>
      <c r="C2173" s="209"/>
      <c r="D2173" s="210">
        <f>D2122*'Usages industrie'!$O29*(1+'Usages industrie'!$P29)^(D$2091-$D$2091)/1000</f>
        <v>0</v>
      </c>
      <c r="E2173" s="210">
        <f>E2122*'Usages industrie'!$O29*(1+'Usages industrie'!$P29)^(E$2091-$D$2091)/1000</f>
        <v>0</v>
      </c>
      <c r="F2173" s="210">
        <f>F2122*'Usages industrie'!$O29*(1+'Usages industrie'!$P29)^(F$2091-$D$2091)/1000</f>
        <v>0</v>
      </c>
      <c r="G2173" s="210">
        <f>G2122*'Usages industrie'!$O29*(1+'Usages industrie'!$P29)^(G$2091-$D$2091)/1000</f>
        <v>0</v>
      </c>
      <c r="H2173" s="210">
        <f>H2122*'Usages industrie'!$O29*(1+'Usages industrie'!$P29)^(H$2091-$D$2091)/1000</f>
        <v>0</v>
      </c>
      <c r="I2173" s="210">
        <f>I2122*'Usages industrie'!$O29*(1+'Usages industrie'!$P29)^(I$2091-$D$2091)/1000</f>
        <v>0</v>
      </c>
      <c r="J2173" s="210">
        <f>J2122*'Usages industrie'!$O29*(1+'Usages industrie'!$P29)^(J$2091-$D$2091)/1000</f>
        <v>0</v>
      </c>
      <c r="K2173" s="210">
        <f>K2122*'Usages industrie'!$O29*(1+'Usages industrie'!$P29)^(K$2091-$D$2091)/1000</f>
        <v>0</v>
      </c>
      <c r="L2173" s="210">
        <f>L2122*'Usages industrie'!$O29*(1+'Usages industrie'!$P29)^(L$2091-$D$2091)/1000</f>
        <v>0</v>
      </c>
      <c r="M2173" s="210">
        <f>M2122*'Usages industrie'!$O29*(1+'Usages industrie'!$P29)^(M$2091-$D$2091)/1000</f>
        <v>0</v>
      </c>
      <c r="N2173" s="210">
        <f>N2122*'Usages industrie'!$O29*(1+'Usages industrie'!$P29)^(N$2091-$D$2091)/1000</f>
        <v>0</v>
      </c>
      <c r="O2173" s="210">
        <f>O2122*'Usages industrie'!$O29*(1+'Usages industrie'!$P29)^(O$2091-$D$2091)/1000</f>
        <v>0</v>
      </c>
      <c r="P2173" s="210">
        <f>P2122*'Usages industrie'!$O29*(1+'Usages industrie'!$P29)^(P$2091-$D$2091)/1000</f>
        <v>0</v>
      </c>
      <c r="Q2173" s="210">
        <f>Q2122*'Usages industrie'!$O29*(1+'Usages industrie'!$P29)^(Q$2091-$D$2091)/1000</f>
        <v>0</v>
      </c>
      <c r="R2173" s="210">
        <f>R2122*'Usages industrie'!$O29*(1+'Usages industrie'!$P29)^(R$2091-$D$2091)/1000</f>
        <v>0</v>
      </c>
    </row>
    <row r="2174" spans="1:18" hidden="1" outlineLevel="2" x14ac:dyDescent="0.35">
      <c r="A2174" s="209" t="str">
        <f>'Usages industrie'!A30</f>
        <v>Usage industriel n°27</v>
      </c>
      <c r="B2174" s="209" t="s">
        <v>639</v>
      </c>
      <c r="C2174" s="209"/>
      <c r="D2174" s="210">
        <f>D2123*'Usages industrie'!$O30*(1+'Usages industrie'!$P30)^(D$2091-$D$2091)/1000</f>
        <v>0</v>
      </c>
      <c r="E2174" s="210">
        <f>E2123*'Usages industrie'!$O30*(1+'Usages industrie'!$P30)^(E$2091-$D$2091)/1000</f>
        <v>0</v>
      </c>
      <c r="F2174" s="210">
        <f>F2123*'Usages industrie'!$O30*(1+'Usages industrie'!$P30)^(F$2091-$D$2091)/1000</f>
        <v>0</v>
      </c>
      <c r="G2174" s="210">
        <f>G2123*'Usages industrie'!$O30*(1+'Usages industrie'!$P30)^(G$2091-$D$2091)/1000</f>
        <v>0</v>
      </c>
      <c r="H2174" s="210">
        <f>H2123*'Usages industrie'!$O30*(1+'Usages industrie'!$P30)^(H$2091-$D$2091)/1000</f>
        <v>0</v>
      </c>
      <c r="I2174" s="210">
        <f>I2123*'Usages industrie'!$O30*(1+'Usages industrie'!$P30)^(I$2091-$D$2091)/1000</f>
        <v>0</v>
      </c>
      <c r="J2174" s="210">
        <f>J2123*'Usages industrie'!$O30*(1+'Usages industrie'!$P30)^(J$2091-$D$2091)/1000</f>
        <v>0</v>
      </c>
      <c r="K2174" s="210">
        <f>K2123*'Usages industrie'!$O30*(1+'Usages industrie'!$P30)^(K$2091-$D$2091)/1000</f>
        <v>0</v>
      </c>
      <c r="L2174" s="210">
        <f>L2123*'Usages industrie'!$O30*(1+'Usages industrie'!$P30)^(L$2091-$D$2091)/1000</f>
        <v>0</v>
      </c>
      <c r="M2174" s="210">
        <f>M2123*'Usages industrie'!$O30*(1+'Usages industrie'!$P30)^(M$2091-$D$2091)/1000</f>
        <v>0</v>
      </c>
      <c r="N2174" s="210">
        <f>N2123*'Usages industrie'!$O30*(1+'Usages industrie'!$P30)^(N$2091-$D$2091)/1000</f>
        <v>0</v>
      </c>
      <c r="O2174" s="210">
        <f>O2123*'Usages industrie'!$O30*(1+'Usages industrie'!$P30)^(O$2091-$D$2091)/1000</f>
        <v>0</v>
      </c>
      <c r="P2174" s="210">
        <f>P2123*'Usages industrie'!$O30*(1+'Usages industrie'!$P30)^(P$2091-$D$2091)/1000</f>
        <v>0</v>
      </c>
      <c r="Q2174" s="210">
        <f>Q2123*'Usages industrie'!$O30*(1+'Usages industrie'!$P30)^(Q$2091-$D$2091)/1000</f>
        <v>0</v>
      </c>
      <c r="R2174" s="210">
        <f>R2123*'Usages industrie'!$O30*(1+'Usages industrie'!$P30)^(R$2091-$D$2091)/1000</f>
        <v>0</v>
      </c>
    </row>
    <row r="2175" spans="1:18" hidden="1" outlineLevel="2" x14ac:dyDescent="0.35">
      <c r="A2175" s="209" t="str">
        <f>'Usages industrie'!A31</f>
        <v>Usage industriel n°28</v>
      </c>
      <c r="B2175" s="209" t="s">
        <v>639</v>
      </c>
      <c r="C2175" s="209"/>
      <c r="D2175" s="210">
        <f>D2124*'Usages industrie'!$O31*(1+'Usages industrie'!$P31)^(D$2091-$D$2091)/1000</f>
        <v>0</v>
      </c>
      <c r="E2175" s="210">
        <f>E2124*'Usages industrie'!$O31*(1+'Usages industrie'!$P31)^(E$2091-$D$2091)/1000</f>
        <v>0</v>
      </c>
      <c r="F2175" s="210">
        <f>F2124*'Usages industrie'!$O31*(1+'Usages industrie'!$P31)^(F$2091-$D$2091)/1000</f>
        <v>0</v>
      </c>
      <c r="G2175" s="210">
        <f>G2124*'Usages industrie'!$O31*(1+'Usages industrie'!$P31)^(G$2091-$D$2091)/1000</f>
        <v>0</v>
      </c>
      <c r="H2175" s="210">
        <f>H2124*'Usages industrie'!$O31*(1+'Usages industrie'!$P31)^(H$2091-$D$2091)/1000</f>
        <v>0</v>
      </c>
      <c r="I2175" s="210">
        <f>I2124*'Usages industrie'!$O31*(1+'Usages industrie'!$P31)^(I$2091-$D$2091)/1000</f>
        <v>0</v>
      </c>
      <c r="J2175" s="210">
        <f>J2124*'Usages industrie'!$O31*(1+'Usages industrie'!$P31)^(J$2091-$D$2091)/1000</f>
        <v>0</v>
      </c>
      <c r="K2175" s="210">
        <f>K2124*'Usages industrie'!$O31*(1+'Usages industrie'!$P31)^(K$2091-$D$2091)/1000</f>
        <v>0</v>
      </c>
      <c r="L2175" s="210">
        <f>L2124*'Usages industrie'!$O31*(1+'Usages industrie'!$P31)^(L$2091-$D$2091)/1000</f>
        <v>0</v>
      </c>
      <c r="M2175" s="210">
        <f>M2124*'Usages industrie'!$O31*(1+'Usages industrie'!$P31)^(M$2091-$D$2091)/1000</f>
        <v>0</v>
      </c>
      <c r="N2175" s="210">
        <f>N2124*'Usages industrie'!$O31*(1+'Usages industrie'!$P31)^(N$2091-$D$2091)/1000</f>
        <v>0</v>
      </c>
      <c r="O2175" s="210">
        <f>O2124*'Usages industrie'!$O31*(1+'Usages industrie'!$P31)^(O$2091-$D$2091)/1000</f>
        <v>0</v>
      </c>
      <c r="P2175" s="210">
        <f>P2124*'Usages industrie'!$O31*(1+'Usages industrie'!$P31)^(P$2091-$D$2091)/1000</f>
        <v>0</v>
      </c>
      <c r="Q2175" s="210">
        <f>Q2124*'Usages industrie'!$O31*(1+'Usages industrie'!$P31)^(Q$2091-$D$2091)/1000</f>
        <v>0</v>
      </c>
      <c r="R2175" s="210">
        <f>R2124*'Usages industrie'!$O31*(1+'Usages industrie'!$P31)^(R$2091-$D$2091)/1000</f>
        <v>0</v>
      </c>
    </row>
    <row r="2176" spans="1:18" hidden="1" outlineLevel="2" x14ac:dyDescent="0.35">
      <c r="A2176" s="209" t="str">
        <f>'Usages industrie'!A32</f>
        <v>Usage industriel n°29</v>
      </c>
      <c r="B2176" s="209" t="s">
        <v>639</v>
      </c>
      <c r="C2176" s="209"/>
      <c r="D2176" s="210">
        <f>D2125*'Usages industrie'!$O32*(1+'Usages industrie'!$P32)^(D$2091-$D$2091)/1000</f>
        <v>0</v>
      </c>
      <c r="E2176" s="210">
        <f>E2125*'Usages industrie'!$O32*(1+'Usages industrie'!$P32)^(E$2091-$D$2091)/1000</f>
        <v>0</v>
      </c>
      <c r="F2176" s="210">
        <f>F2125*'Usages industrie'!$O32*(1+'Usages industrie'!$P32)^(F$2091-$D$2091)/1000</f>
        <v>0</v>
      </c>
      <c r="G2176" s="210">
        <f>G2125*'Usages industrie'!$O32*(1+'Usages industrie'!$P32)^(G$2091-$D$2091)/1000</f>
        <v>0</v>
      </c>
      <c r="H2176" s="210">
        <f>H2125*'Usages industrie'!$O32*(1+'Usages industrie'!$P32)^(H$2091-$D$2091)/1000</f>
        <v>0</v>
      </c>
      <c r="I2176" s="210">
        <f>I2125*'Usages industrie'!$O32*(1+'Usages industrie'!$P32)^(I$2091-$D$2091)/1000</f>
        <v>0</v>
      </c>
      <c r="J2176" s="210">
        <f>J2125*'Usages industrie'!$O32*(1+'Usages industrie'!$P32)^(J$2091-$D$2091)/1000</f>
        <v>0</v>
      </c>
      <c r="K2176" s="210">
        <f>K2125*'Usages industrie'!$O32*(1+'Usages industrie'!$P32)^(K$2091-$D$2091)/1000</f>
        <v>0</v>
      </c>
      <c r="L2176" s="210">
        <f>L2125*'Usages industrie'!$O32*(1+'Usages industrie'!$P32)^(L$2091-$D$2091)/1000</f>
        <v>0</v>
      </c>
      <c r="M2176" s="210">
        <f>M2125*'Usages industrie'!$O32*(1+'Usages industrie'!$P32)^(M$2091-$D$2091)/1000</f>
        <v>0</v>
      </c>
      <c r="N2176" s="210">
        <f>N2125*'Usages industrie'!$O32*(1+'Usages industrie'!$P32)^(N$2091-$D$2091)/1000</f>
        <v>0</v>
      </c>
      <c r="O2176" s="210">
        <f>O2125*'Usages industrie'!$O32*(1+'Usages industrie'!$P32)^(O$2091-$D$2091)/1000</f>
        <v>0</v>
      </c>
      <c r="P2176" s="210">
        <f>P2125*'Usages industrie'!$O32*(1+'Usages industrie'!$P32)^(P$2091-$D$2091)/1000</f>
        <v>0</v>
      </c>
      <c r="Q2176" s="210">
        <f>Q2125*'Usages industrie'!$O32*(1+'Usages industrie'!$P32)^(Q$2091-$D$2091)/1000</f>
        <v>0</v>
      </c>
      <c r="R2176" s="210">
        <f>R2125*'Usages industrie'!$O32*(1+'Usages industrie'!$P32)^(R$2091-$D$2091)/1000</f>
        <v>0</v>
      </c>
    </row>
    <row r="2177" spans="1:18" hidden="1" outlineLevel="2" x14ac:dyDescent="0.35">
      <c r="A2177" s="209" t="str">
        <f>'Usages industrie'!A33</f>
        <v>Usage industriel n°30</v>
      </c>
      <c r="B2177" s="209" t="s">
        <v>639</v>
      </c>
      <c r="C2177" s="209"/>
      <c r="D2177" s="210">
        <f>D2126*'Usages industrie'!$O33*(1+'Usages industrie'!$P33)^(D$2091-$D$2091)/1000</f>
        <v>0</v>
      </c>
      <c r="E2177" s="210">
        <f>E2126*'Usages industrie'!$O33*(1+'Usages industrie'!$P33)^(E$2091-$D$2091)/1000</f>
        <v>0</v>
      </c>
      <c r="F2177" s="210">
        <f>F2126*'Usages industrie'!$O33*(1+'Usages industrie'!$P33)^(F$2091-$D$2091)/1000</f>
        <v>0</v>
      </c>
      <c r="G2177" s="210">
        <f>G2126*'Usages industrie'!$O33*(1+'Usages industrie'!$P33)^(G$2091-$D$2091)/1000</f>
        <v>0</v>
      </c>
      <c r="H2177" s="210">
        <f>H2126*'Usages industrie'!$O33*(1+'Usages industrie'!$P33)^(H$2091-$D$2091)/1000</f>
        <v>0</v>
      </c>
      <c r="I2177" s="210">
        <f>I2126*'Usages industrie'!$O33*(1+'Usages industrie'!$P33)^(I$2091-$D$2091)/1000</f>
        <v>0</v>
      </c>
      <c r="J2177" s="210">
        <f>J2126*'Usages industrie'!$O33*(1+'Usages industrie'!$P33)^(J$2091-$D$2091)/1000</f>
        <v>0</v>
      </c>
      <c r="K2177" s="210">
        <f>K2126*'Usages industrie'!$O33*(1+'Usages industrie'!$P33)^(K$2091-$D$2091)/1000</f>
        <v>0</v>
      </c>
      <c r="L2177" s="210">
        <f>L2126*'Usages industrie'!$O33*(1+'Usages industrie'!$P33)^(L$2091-$D$2091)/1000</f>
        <v>0</v>
      </c>
      <c r="M2177" s="210">
        <f>M2126*'Usages industrie'!$O33*(1+'Usages industrie'!$P33)^(M$2091-$D$2091)/1000</f>
        <v>0</v>
      </c>
      <c r="N2177" s="210">
        <f>N2126*'Usages industrie'!$O33*(1+'Usages industrie'!$P33)^(N$2091-$D$2091)/1000</f>
        <v>0</v>
      </c>
      <c r="O2177" s="210">
        <f>O2126*'Usages industrie'!$O33*(1+'Usages industrie'!$P33)^(O$2091-$D$2091)/1000</f>
        <v>0</v>
      </c>
      <c r="P2177" s="210">
        <f>P2126*'Usages industrie'!$O33*(1+'Usages industrie'!$P33)^(P$2091-$D$2091)/1000</f>
        <v>0</v>
      </c>
      <c r="Q2177" s="210">
        <f>Q2126*'Usages industrie'!$O33*(1+'Usages industrie'!$P33)^(Q$2091-$D$2091)/1000</f>
        <v>0</v>
      </c>
      <c r="R2177" s="210">
        <f>R2126*'Usages industrie'!$O33*(1+'Usages industrie'!$P33)^(R$2091-$D$2091)/1000</f>
        <v>0</v>
      </c>
    </row>
    <row r="2178" spans="1:18" hidden="1" outlineLevel="2" x14ac:dyDescent="0.35">
      <c r="A2178" s="209" t="str">
        <f>'Usages industrie'!A34</f>
        <v>Usage industriel n°31</v>
      </c>
      <c r="B2178" s="209" t="s">
        <v>639</v>
      </c>
      <c r="C2178" s="209"/>
      <c r="D2178" s="210">
        <f>D2127*'Usages industrie'!$O34*(1+'Usages industrie'!$P34)^(D$2091-$D$2091)/1000</f>
        <v>0</v>
      </c>
      <c r="E2178" s="210">
        <f>E2127*'Usages industrie'!$O34*(1+'Usages industrie'!$P34)^(E$2091-$D$2091)/1000</f>
        <v>0</v>
      </c>
      <c r="F2178" s="210">
        <f>F2127*'Usages industrie'!$O34*(1+'Usages industrie'!$P34)^(F$2091-$D$2091)/1000</f>
        <v>0</v>
      </c>
      <c r="G2178" s="210">
        <f>G2127*'Usages industrie'!$O34*(1+'Usages industrie'!$P34)^(G$2091-$D$2091)/1000</f>
        <v>0</v>
      </c>
      <c r="H2178" s="210">
        <f>H2127*'Usages industrie'!$O34*(1+'Usages industrie'!$P34)^(H$2091-$D$2091)/1000</f>
        <v>0</v>
      </c>
      <c r="I2178" s="210">
        <f>I2127*'Usages industrie'!$O34*(1+'Usages industrie'!$P34)^(I$2091-$D$2091)/1000</f>
        <v>0</v>
      </c>
      <c r="J2178" s="210">
        <f>J2127*'Usages industrie'!$O34*(1+'Usages industrie'!$P34)^(J$2091-$D$2091)/1000</f>
        <v>0</v>
      </c>
      <c r="K2178" s="210">
        <f>K2127*'Usages industrie'!$O34*(1+'Usages industrie'!$P34)^(K$2091-$D$2091)/1000</f>
        <v>0</v>
      </c>
      <c r="L2178" s="210">
        <f>L2127*'Usages industrie'!$O34*(1+'Usages industrie'!$P34)^(L$2091-$D$2091)/1000</f>
        <v>0</v>
      </c>
      <c r="M2178" s="210">
        <f>M2127*'Usages industrie'!$O34*(1+'Usages industrie'!$P34)^(M$2091-$D$2091)/1000</f>
        <v>0</v>
      </c>
      <c r="N2178" s="210">
        <f>N2127*'Usages industrie'!$O34*(1+'Usages industrie'!$P34)^(N$2091-$D$2091)/1000</f>
        <v>0</v>
      </c>
      <c r="O2178" s="210">
        <f>O2127*'Usages industrie'!$O34*(1+'Usages industrie'!$P34)^(O$2091-$D$2091)/1000</f>
        <v>0</v>
      </c>
      <c r="P2178" s="210">
        <f>P2127*'Usages industrie'!$O34*(1+'Usages industrie'!$P34)^(P$2091-$D$2091)/1000</f>
        <v>0</v>
      </c>
      <c r="Q2178" s="210">
        <f>Q2127*'Usages industrie'!$O34*(1+'Usages industrie'!$P34)^(Q$2091-$D$2091)/1000</f>
        <v>0</v>
      </c>
      <c r="R2178" s="210">
        <f>R2127*'Usages industrie'!$O34*(1+'Usages industrie'!$P34)^(R$2091-$D$2091)/1000</f>
        <v>0</v>
      </c>
    </row>
    <row r="2179" spans="1:18" hidden="1" outlineLevel="2" x14ac:dyDescent="0.35">
      <c r="A2179" s="209" t="str">
        <f>'Usages industrie'!A35</f>
        <v>Usage industriel n°32</v>
      </c>
      <c r="B2179" s="209" t="s">
        <v>639</v>
      </c>
      <c r="C2179" s="209"/>
      <c r="D2179" s="210">
        <f>D2128*'Usages industrie'!$O35*(1+'Usages industrie'!$P35)^(D$2091-$D$2091)/1000</f>
        <v>0</v>
      </c>
      <c r="E2179" s="210">
        <f>E2128*'Usages industrie'!$O35*(1+'Usages industrie'!$P35)^(E$2091-$D$2091)/1000</f>
        <v>0</v>
      </c>
      <c r="F2179" s="210">
        <f>F2128*'Usages industrie'!$O35*(1+'Usages industrie'!$P35)^(F$2091-$D$2091)/1000</f>
        <v>0</v>
      </c>
      <c r="G2179" s="210">
        <f>G2128*'Usages industrie'!$O35*(1+'Usages industrie'!$P35)^(G$2091-$D$2091)/1000</f>
        <v>0</v>
      </c>
      <c r="H2179" s="210">
        <f>H2128*'Usages industrie'!$O35*(1+'Usages industrie'!$P35)^(H$2091-$D$2091)/1000</f>
        <v>0</v>
      </c>
      <c r="I2179" s="210">
        <f>I2128*'Usages industrie'!$O35*(1+'Usages industrie'!$P35)^(I$2091-$D$2091)/1000</f>
        <v>0</v>
      </c>
      <c r="J2179" s="210">
        <f>J2128*'Usages industrie'!$O35*(1+'Usages industrie'!$P35)^(J$2091-$D$2091)/1000</f>
        <v>0</v>
      </c>
      <c r="K2179" s="210">
        <f>K2128*'Usages industrie'!$O35*(1+'Usages industrie'!$P35)^(K$2091-$D$2091)/1000</f>
        <v>0</v>
      </c>
      <c r="L2179" s="210">
        <f>L2128*'Usages industrie'!$O35*(1+'Usages industrie'!$P35)^(L$2091-$D$2091)/1000</f>
        <v>0</v>
      </c>
      <c r="M2179" s="210">
        <f>M2128*'Usages industrie'!$O35*(1+'Usages industrie'!$P35)^(M$2091-$D$2091)/1000</f>
        <v>0</v>
      </c>
      <c r="N2179" s="210">
        <f>N2128*'Usages industrie'!$O35*(1+'Usages industrie'!$P35)^(N$2091-$D$2091)/1000</f>
        <v>0</v>
      </c>
      <c r="O2179" s="210">
        <f>O2128*'Usages industrie'!$O35*(1+'Usages industrie'!$P35)^(O$2091-$D$2091)/1000</f>
        <v>0</v>
      </c>
      <c r="P2179" s="210">
        <f>P2128*'Usages industrie'!$O35*(1+'Usages industrie'!$P35)^(P$2091-$D$2091)/1000</f>
        <v>0</v>
      </c>
      <c r="Q2179" s="210">
        <f>Q2128*'Usages industrie'!$O35*(1+'Usages industrie'!$P35)^(Q$2091-$D$2091)/1000</f>
        <v>0</v>
      </c>
      <c r="R2179" s="210">
        <f>R2128*'Usages industrie'!$O35*(1+'Usages industrie'!$P35)^(R$2091-$D$2091)/1000</f>
        <v>0</v>
      </c>
    </row>
    <row r="2180" spans="1:18" hidden="1" outlineLevel="2" x14ac:dyDescent="0.35">
      <c r="A2180" s="209" t="str">
        <f>'Usages industrie'!A36</f>
        <v>Usage industriel n°33</v>
      </c>
      <c r="B2180" s="209" t="s">
        <v>639</v>
      </c>
      <c r="C2180" s="209"/>
      <c r="D2180" s="210">
        <f>D2129*'Usages industrie'!$O36*(1+'Usages industrie'!$P36)^(D$2091-$D$2091)/1000</f>
        <v>0</v>
      </c>
      <c r="E2180" s="210">
        <f>E2129*'Usages industrie'!$O36*(1+'Usages industrie'!$P36)^(E$2091-$D$2091)/1000</f>
        <v>0</v>
      </c>
      <c r="F2180" s="210">
        <f>F2129*'Usages industrie'!$O36*(1+'Usages industrie'!$P36)^(F$2091-$D$2091)/1000</f>
        <v>0</v>
      </c>
      <c r="G2180" s="210">
        <f>G2129*'Usages industrie'!$O36*(1+'Usages industrie'!$P36)^(G$2091-$D$2091)/1000</f>
        <v>0</v>
      </c>
      <c r="H2180" s="210">
        <f>H2129*'Usages industrie'!$O36*(1+'Usages industrie'!$P36)^(H$2091-$D$2091)/1000</f>
        <v>0</v>
      </c>
      <c r="I2180" s="210">
        <f>I2129*'Usages industrie'!$O36*(1+'Usages industrie'!$P36)^(I$2091-$D$2091)/1000</f>
        <v>0</v>
      </c>
      <c r="J2180" s="210">
        <f>J2129*'Usages industrie'!$O36*(1+'Usages industrie'!$P36)^(J$2091-$D$2091)/1000</f>
        <v>0</v>
      </c>
      <c r="K2180" s="210">
        <f>K2129*'Usages industrie'!$O36*(1+'Usages industrie'!$P36)^(K$2091-$D$2091)/1000</f>
        <v>0</v>
      </c>
      <c r="L2180" s="210">
        <f>L2129*'Usages industrie'!$O36*(1+'Usages industrie'!$P36)^(L$2091-$D$2091)/1000</f>
        <v>0</v>
      </c>
      <c r="M2180" s="210">
        <f>M2129*'Usages industrie'!$O36*(1+'Usages industrie'!$P36)^(M$2091-$D$2091)/1000</f>
        <v>0</v>
      </c>
      <c r="N2180" s="210">
        <f>N2129*'Usages industrie'!$O36*(1+'Usages industrie'!$P36)^(N$2091-$D$2091)/1000</f>
        <v>0</v>
      </c>
      <c r="O2180" s="210">
        <f>O2129*'Usages industrie'!$O36*(1+'Usages industrie'!$P36)^(O$2091-$D$2091)/1000</f>
        <v>0</v>
      </c>
      <c r="P2180" s="210">
        <f>P2129*'Usages industrie'!$O36*(1+'Usages industrie'!$P36)^(P$2091-$D$2091)/1000</f>
        <v>0</v>
      </c>
      <c r="Q2180" s="210">
        <f>Q2129*'Usages industrie'!$O36*(1+'Usages industrie'!$P36)^(Q$2091-$D$2091)/1000</f>
        <v>0</v>
      </c>
      <c r="R2180" s="210">
        <f>R2129*'Usages industrie'!$O36*(1+'Usages industrie'!$P36)^(R$2091-$D$2091)/1000</f>
        <v>0</v>
      </c>
    </row>
    <row r="2181" spans="1:18" hidden="1" outlineLevel="2" x14ac:dyDescent="0.35">
      <c r="A2181" s="209" t="str">
        <f>'Usages industrie'!A37</f>
        <v>Usage industriel n°34</v>
      </c>
      <c r="B2181" s="209" t="s">
        <v>639</v>
      </c>
      <c r="C2181" s="209"/>
      <c r="D2181" s="210">
        <f>D2130*'Usages industrie'!$O37*(1+'Usages industrie'!$P37)^(D$2091-$D$2091)/1000</f>
        <v>0</v>
      </c>
      <c r="E2181" s="210">
        <f>E2130*'Usages industrie'!$O37*(1+'Usages industrie'!$P37)^(E$2091-$D$2091)/1000</f>
        <v>0</v>
      </c>
      <c r="F2181" s="210">
        <f>F2130*'Usages industrie'!$O37*(1+'Usages industrie'!$P37)^(F$2091-$D$2091)/1000</f>
        <v>0</v>
      </c>
      <c r="G2181" s="210">
        <f>G2130*'Usages industrie'!$O37*(1+'Usages industrie'!$P37)^(G$2091-$D$2091)/1000</f>
        <v>0</v>
      </c>
      <c r="H2181" s="210">
        <f>H2130*'Usages industrie'!$O37*(1+'Usages industrie'!$P37)^(H$2091-$D$2091)/1000</f>
        <v>0</v>
      </c>
      <c r="I2181" s="210">
        <f>I2130*'Usages industrie'!$O37*(1+'Usages industrie'!$P37)^(I$2091-$D$2091)/1000</f>
        <v>0</v>
      </c>
      <c r="J2181" s="210">
        <f>J2130*'Usages industrie'!$O37*(1+'Usages industrie'!$P37)^(J$2091-$D$2091)/1000</f>
        <v>0</v>
      </c>
      <c r="K2181" s="210">
        <f>K2130*'Usages industrie'!$O37*(1+'Usages industrie'!$P37)^(K$2091-$D$2091)/1000</f>
        <v>0</v>
      </c>
      <c r="L2181" s="210">
        <f>L2130*'Usages industrie'!$O37*(1+'Usages industrie'!$P37)^(L$2091-$D$2091)/1000</f>
        <v>0</v>
      </c>
      <c r="M2181" s="210">
        <f>M2130*'Usages industrie'!$O37*(1+'Usages industrie'!$P37)^(M$2091-$D$2091)/1000</f>
        <v>0</v>
      </c>
      <c r="N2181" s="210">
        <f>N2130*'Usages industrie'!$O37*(1+'Usages industrie'!$P37)^(N$2091-$D$2091)/1000</f>
        <v>0</v>
      </c>
      <c r="O2181" s="210">
        <f>O2130*'Usages industrie'!$O37*(1+'Usages industrie'!$P37)^(O$2091-$D$2091)/1000</f>
        <v>0</v>
      </c>
      <c r="P2181" s="210">
        <f>P2130*'Usages industrie'!$O37*(1+'Usages industrie'!$P37)^(P$2091-$D$2091)/1000</f>
        <v>0</v>
      </c>
      <c r="Q2181" s="210">
        <f>Q2130*'Usages industrie'!$O37*(1+'Usages industrie'!$P37)^(Q$2091-$D$2091)/1000</f>
        <v>0</v>
      </c>
      <c r="R2181" s="210">
        <f>R2130*'Usages industrie'!$O37*(1+'Usages industrie'!$P37)^(R$2091-$D$2091)/1000</f>
        <v>0</v>
      </c>
    </row>
    <row r="2182" spans="1:18" hidden="1" outlineLevel="2" x14ac:dyDescent="0.35">
      <c r="A2182" s="209" t="str">
        <f>'Usages industrie'!A38</f>
        <v>Usage industriel n°35</v>
      </c>
      <c r="B2182" s="209" t="s">
        <v>639</v>
      </c>
      <c r="C2182" s="209"/>
      <c r="D2182" s="210">
        <f>D2131*'Usages industrie'!$O38*(1+'Usages industrie'!$P38)^(D$2091-$D$2091)/1000</f>
        <v>0</v>
      </c>
      <c r="E2182" s="210">
        <f>E2131*'Usages industrie'!$O38*(1+'Usages industrie'!$P38)^(E$2091-$D$2091)/1000</f>
        <v>0</v>
      </c>
      <c r="F2182" s="210">
        <f>F2131*'Usages industrie'!$O38*(1+'Usages industrie'!$P38)^(F$2091-$D$2091)/1000</f>
        <v>0</v>
      </c>
      <c r="G2182" s="210">
        <f>G2131*'Usages industrie'!$O38*(1+'Usages industrie'!$P38)^(G$2091-$D$2091)/1000</f>
        <v>0</v>
      </c>
      <c r="H2182" s="210">
        <f>H2131*'Usages industrie'!$O38*(1+'Usages industrie'!$P38)^(H$2091-$D$2091)/1000</f>
        <v>0</v>
      </c>
      <c r="I2182" s="210">
        <f>I2131*'Usages industrie'!$O38*(1+'Usages industrie'!$P38)^(I$2091-$D$2091)/1000</f>
        <v>0</v>
      </c>
      <c r="J2182" s="210">
        <f>J2131*'Usages industrie'!$O38*(1+'Usages industrie'!$P38)^(J$2091-$D$2091)/1000</f>
        <v>0</v>
      </c>
      <c r="K2182" s="210">
        <f>K2131*'Usages industrie'!$O38*(1+'Usages industrie'!$P38)^(K$2091-$D$2091)/1000</f>
        <v>0</v>
      </c>
      <c r="L2182" s="210">
        <f>L2131*'Usages industrie'!$O38*(1+'Usages industrie'!$P38)^(L$2091-$D$2091)/1000</f>
        <v>0</v>
      </c>
      <c r="M2182" s="210">
        <f>M2131*'Usages industrie'!$O38*(1+'Usages industrie'!$P38)^(M$2091-$D$2091)/1000</f>
        <v>0</v>
      </c>
      <c r="N2182" s="210">
        <f>N2131*'Usages industrie'!$O38*(1+'Usages industrie'!$P38)^(N$2091-$D$2091)/1000</f>
        <v>0</v>
      </c>
      <c r="O2182" s="210">
        <f>O2131*'Usages industrie'!$O38*(1+'Usages industrie'!$P38)^(O$2091-$D$2091)/1000</f>
        <v>0</v>
      </c>
      <c r="P2182" s="210">
        <f>P2131*'Usages industrie'!$O38*(1+'Usages industrie'!$P38)^(P$2091-$D$2091)/1000</f>
        <v>0</v>
      </c>
      <c r="Q2182" s="210">
        <f>Q2131*'Usages industrie'!$O38*(1+'Usages industrie'!$P38)^(Q$2091-$D$2091)/1000</f>
        <v>0</v>
      </c>
      <c r="R2182" s="210">
        <f>R2131*'Usages industrie'!$O38*(1+'Usages industrie'!$P38)^(R$2091-$D$2091)/1000</f>
        <v>0</v>
      </c>
    </row>
    <row r="2183" spans="1:18" hidden="1" outlineLevel="2" x14ac:dyDescent="0.35">
      <c r="A2183" s="209" t="str">
        <f>'Usages industrie'!A39</f>
        <v>Usage industriel n°36</v>
      </c>
      <c r="B2183" s="209" t="s">
        <v>639</v>
      </c>
      <c r="C2183" s="209"/>
      <c r="D2183" s="210">
        <f>D2132*'Usages industrie'!$O39*(1+'Usages industrie'!$P39)^(D$2091-$D$2091)/1000</f>
        <v>0</v>
      </c>
      <c r="E2183" s="210">
        <f>E2132*'Usages industrie'!$O39*(1+'Usages industrie'!$P39)^(E$2091-$D$2091)/1000</f>
        <v>0</v>
      </c>
      <c r="F2183" s="210">
        <f>F2132*'Usages industrie'!$O39*(1+'Usages industrie'!$P39)^(F$2091-$D$2091)/1000</f>
        <v>0</v>
      </c>
      <c r="G2183" s="210">
        <f>G2132*'Usages industrie'!$O39*(1+'Usages industrie'!$P39)^(G$2091-$D$2091)/1000</f>
        <v>0</v>
      </c>
      <c r="H2183" s="210">
        <f>H2132*'Usages industrie'!$O39*(1+'Usages industrie'!$P39)^(H$2091-$D$2091)/1000</f>
        <v>0</v>
      </c>
      <c r="I2183" s="210">
        <f>I2132*'Usages industrie'!$O39*(1+'Usages industrie'!$P39)^(I$2091-$D$2091)/1000</f>
        <v>0</v>
      </c>
      <c r="J2183" s="210">
        <f>J2132*'Usages industrie'!$O39*(1+'Usages industrie'!$P39)^(J$2091-$D$2091)/1000</f>
        <v>0</v>
      </c>
      <c r="K2183" s="210">
        <f>K2132*'Usages industrie'!$O39*(1+'Usages industrie'!$P39)^(K$2091-$D$2091)/1000</f>
        <v>0</v>
      </c>
      <c r="L2183" s="210">
        <f>L2132*'Usages industrie'!$O39*(1+'Usages industrie'!$P39)^(L$2091-$D$2091)/1000</f>
        <v>0</v>
      </c>
      <c r="M2183" s="210">
        <f>M2132*'Usages industrie'!$O39*(1+'Usages industrie'!$P39)^(M$2091-$D$2091)/1000</f>
        <v>0</v>
      </c>
      <c r="N2183" s="210">
        <f>N2132*'Usages industrie'!$O39*(1+'Usages industrie'!$P39)^(N$2091-$D$2091)/1000</f>
        <v>0</v>
      </c>
      <c r="O2183" s="210">
        <f>O2132*'Usages industrie'!$O39*(1+'Usages industrie'!$P39)^(O$2091-$D$2091)/1000</f>
        <v>0</v>
      </c>
      <c r="P2183" s="210">
        <f>P2132*'Usages industrie'!$O39*(1+'Usages industrie'!$P39)^(P$2091-$D$2091)/1000</f>
        <v>0</v>
      </c>
      <c r="Q2183" s="210">
        <f>Q2132*'Usages industrie'!$O39*(1+'Usages industrie'!$P39)^(Q$2091-$D$2091)/1000</f>
        <v>0</v>
      </c>
      <c r="R2183" s="210">
        <f>R2132*'Usages industrie'!$O39*(1+'Usages industrie'!$P39)^(R$2091-$D$2091)/1000</f>
        <v>0</v>
      </c>
    </row>
    <row r="2184" spans="1:18" hidden="1" outlineLevel="2" x14ac:dyDescent="0.35">
      <c r="A2184" s="209" t="str">
        <f>'Usages industrie'!A40</f>
        <v>Usage industriel n°37</v>
      </c>
      <c r="B2184" s="209" t="s">
        <v>639</v>
      </c>
      <c r="C2184" s="209"/>
      <c r="D2184" s="210">
        <f>D2133*'Usages industrie'!$O40*(1+'Usages industrie'!$P40)^(D$2091-$D$2091)/1000</f>
        <v>0</v>
      </c>
      <c r="E2184" s="210">
        <f>E2133*'Usages industrie'!$O40*(1+'Usages industrie'!$P40)^(E$2091-$D$2091)/1000</f>
        <v>0</v>
      </c>
      <c r="F2184" s="210">
        <f>F2133*'Usages industrie'!$O40*(1+'Usages industrie'!$P40)^(F$2091-$D$2091)/1000</f>
        <v>0</v>
      </c>
      <c r="G2184" s="210">
        <f>G2133*'Usages industrie'!$O40*(1+'Usages industrie'!$P40)^(G$2091-$D$2091)/1000</f>
        <v>0</v>
      </c>
      <c r="H2184" s="210">
        <f>H2133*'Usages industrie'!$O40*(1+'Usages industrie'!$P40)^(H$2091-$D$2091)/1000</f>
        <v>0</v>
      </c>
      <c r="I2184" s="210">
        <f>I2133*'Usages industrie'!$O40*(1+'Usages industrie'!$P40)^(I$2091-$D$2091)/1000</f>
        <v>0</v>
      </c>
      <c r="J2184" s="210">
        <f>J2133*'Usages industrie'!$O40*(1+'Usages industrie'!$P40)^(J$2091-$D$2091)/1000</f>
        <v>0</v>
      </c>
      <c r="K2184" s="210">
        <f>K2133*'Usages industrie'!$O40*(1+'Usages industrie'!$P40)^(K$2091-$D$2091)/1000</f>
        <v>0</v>
      </c>
      <c r="L2184" s="210">
        <f>L2133*'Usages industrie'!$O40*(1+'Usages industrie'!$P40)^(L$2091-$D$2091)/1000</f>
        <v>0</v>
      </c>
      <c r="M2184" s="210">
        <f>M2133*'Usages industrie'!$O40*(1+'Usages industrie'!$P40)^(M$2091-$D$2091)/1000</f>
        <v>0</v>
      </c>
      <c r="N2184" s="210">
        <f>N2133*'Usages industrie'!$O40*(1+'Usages industrie'!$P40)^(N$2091-$D$2091)/1000</f>
        <v>0</v>
      </c>
      <c r="O2184" s="210">
        <f>O2133*'Usages industrie'!$O40*(1+'Usages industrie'!$P40)^(O$2091-$D$2091)/1000</f>
        <v>0</v>
      </c>
      <c r="P2184" s="210">
        <f>P2133*'Usages industrie'!$O40*(1+'Usages industrie'!$P40)^(P$2091-$D$2091)/1000</f>
        <v>0</v>
      </c>
      <c r="Q2184" s="210">
        <f>Q2133*'Usages industrie'!$O40*(1+'Usages industrie'!$P40)^(Q$2091-$D$2091)/1000</f>
        <v>0</v>
      </c>
      <c r="R2184" s="210">
        <f>R2133*'Usages industrie'!$O40*(1+'Usages industrie'!$P40)^(R$2091-$D$2091)/1000</f>
        <v>0</v>
      </c>
    </row>
    <row r="2185" spans="1:18" hidden="1" outlineLevel="2" x14ac:dyDescent="0.35">
      <c r="A2185" s="209" t="str">
        <f>'Usages industrie'!A41</f>
        <v>Usage industriel n°38</v>
      </c>
      <c r="B2185" s="209" t="s">
        <v>639</v>
      </c>
      <c r="C2185" s="209"/>
      <c r="D2185" s="210">
        <f>D2134*'Usages industrie'!$O41*(1+'Usages industrie'!$P41)^(D$2091-$D$2091)/1000</f>
        <v>0</v>
      </c>
      <c r="E2185" s="210">
        <f>E2134*'Usages industrie'!$O41*(1+'Usages industrie'!$P41)^(E$2091-$D$2091)/1000</f>
        <v>0</v>
      </c>
      <c r="F2185" s="210">
        <f>F2134*'Usages industrie'!$O41*(1+'Usages industrie'!$P41)^(F$2091-$D$2091)/1000</f>
        <v>0</v>
      </c>
      <c r="G2185" s="210">
        <f>G2134*'Usages industrie'!$O41*(1+'Usages industrie'!$P41)^(G$2091-$D$2091)/1000</f>
        <v>0</v>
      </c>
      <c r="H2185" s="210">
        <f>H2134*'Usages industrie'!$O41*(1+'Usages industrie'!$P41)^(H$2091-$D$2091)/1000</f>
        <v>0</v>
      </c>
      <c r="I2185" s="210">
        <f>I2134*'Usages industrie'!$O41*(1+'Usages industrie'!$P41)^(I$2091-$D$2091)/1000</f>
        <v>0</v>
      </c>
      <c r="J2185" s="210">
        <f>J2134*'Usages industrie'!$O41*(1+'Usages industrie'!$P41)^(J$2091-$D$2091)/1000</f>
        <v>0</v>
      </c>
      <c r="K2185" s="210">
        <f>K2134*'Usages industrie'!$O41*(1+'Usages industrie'!$P41)^(K$2091-$D$2091)/1000</f>
        <v>0</v>
      </c>
      <c r="L2185" s="210">
        <f>L2134*'Usages industrie'!$O41*(1+'Usages industrie'!$P41)^(L$2091-$D$2091)/1000</f>
        <v>0</v>
      </c>
      <c r="M2185" s="210">
        <f>M2134*'Usages industrie'!$O41*(1+'Usages industrie'!$P41)^(M$2091-$D$2091)/1000</f>
        <v>0</v>
      </c>
      <c r="N2185" s="210">
        <f>N2134*'Usages industrie'!$O41*(1+'Usages industrie'!$P41)^(N$2091-$D$2091)/1000</f>
        <v>0</v>
      </c>
      <c r="O2185" s="210">
        <f>O2134*'Usages industrie'!$O41*(1+'Usages industrie'!$P41)^(O$2091-$D$2091)/1000</f>
        <v>0</v>
      </c>
      <c r="P2185" s="210">
        <f>P2134*'Usages industrie'!$O41*(1+'Usages industrie'!$P41)^(P$2091-$D$2091)/1000</f>
        <v>0</v>
      </c>
      <c r="Q2185" s="210">
        <f>Q2134*'Usages industrie'!$O41*(1+'Usages industrie'!$P41)^(Q$2091-$D$2091)/1000</f>
        <v>0</v>
      </c>
      <c r="R2185" s="210">
        <f>R2134*'Usages industrie'!$O41*(1+'Usages industrie'!$P41)^(R$2091-$D$2091)/1000</f>
        <v>0</v>
      </c>
    </row>
    <row r="2186" spans="1:18" hidden="1" outlineLevel="2" x14ac:dyDescent="0.35">
      <c r="A2186" s="209" t="str">
        <f>'Usages industrie'!A42</f>
        <v>Usage industriel n°39</v>
      </c>
      <c r="B2186" s="209" t="s">
        <v>639</v>
      </c>
      <c r="C2186" s="209"/>
      <c r="D2186" s="210">
        <f>D2135*'Usages industrie'!$O42*(1+'Usages industrie'!$P42)^(D$2091-$D$2091)/1000</f>
        <v>0</v>
      </c>
      <c r="E2186" s="210">
        <f>E2135*'Usages industrie'!$O42*(1+'Usages industrie'!$P42)^(E$2091-$D$2091)/1000</f>
        <v>0</v>
      </c>
      <c r="F2186" s="210">
        <f>F2135*'Usages industrie'!$O42*(1+'Usages industrie'!$P42)^(F$2091-$D$2091)/1000</f>
        <v>0</v>
      </c>
      <c r="G2186" s="210">
        <f>G2135*'Usages industrie'!$O42*(1+'Usages industrie'!$P42)^(G$2091-$D$2091)/1000</f>
        <v>0</v>
      </c>
      <c r="H2186" s="210">
        <f>H2135*'Usages industrie'!$O42*(1+'Usages industrie'!$P42)^(H$2091-$D$2091)/1000</f>
        <v>0</v>
      </c>
      <c r="I2186" s="210">
        <f>I2135*'Usages industrie'!$O42*(1+'Usages industrie'!$P42)^(I$2091-$D$2091)/1000</f>
        <v>0</v>
      </c>
      <c r="J2186" s="210">
        <f>J2135*'Usages industrie'!$O42*(1+'Usages industrie'!$P42)^(J$2091-$D$2091)/1000</f>
        <v>0</v>
      </c>
      <c r="K2186" s="210">
        <f>K2135*'Usages industrie'!$O42*(1+'Usages industrie'!$P42)^(K$2091-$D$2091)/1000</f>
        <v>0</v>
      </c>
      <c r="L2186" s="210">
        <f>L2135*'Usages industrie'!$O42*(1+'Usages industrie'!$P42)^(L$2091-$D$2091)/1000</f>
        <v>0</v>
      </c>
      <c r="M2186" s="210">
        <f>M2135*'Usages industrie'!$O42*(1+'Usages industrie'!$P42)^(M$2091-$D$2091)/1000</f>
        <v>0</v>
      </c>
      <c r="N2186" s="210">
        <f>N2135*'Usages industrie'!$O42*(1+'Usages industrie'!$P42)^(N$2091-$D$2091)/1000</f>
        <v>0</v>
      </c>
      <c r="O2186" s="210">
        <f>O2135*'Usages industrie'!$O42*(1+'Usages industrie'!$P42)^(O$2091-$D$2091)/1000</f>
        <v>0</v>
      </c>
      <c r="P2186" s="210">
        <f>P2135*'Usages industrie'!$O42*(1+'Usages industrie'!$P42)^(P$2091-$D$2091)/1000</f>
        <v>0</v>
      </c>
      <c r="Q2186" s="210">
        <f>Q2135*'Usages industrie'!$O42*(1+'Usages industrie'!$P42)^(Q$2091-$D$2091)/1000</f>
        <v>0</v>
      </c>
      <c r="R2186" s="210">
        <f>R2135*'Usages industrie'!$O42*(1+'Usages industrie'!$P42)^(R$2091-$D$2091)/1000</f>
        <v>0</v>
      </c>
    </row>
    <row r="2187" spans="1:18" hidden="1" outlineLevel="2" x14ac:dyDescent="0.35">
      <c r="A2187" s="209" t="str">
        <f>'Usages industrie'!A43</f>
        <v>Usage industriel n°40</v>
      </c>
      <c r="B2187" s="209" t="s">
        <v>639</v>
      </c>
      <c r="C2187" s="209"/>
      <c r="D2187" s="210">
        <f>D2136*'Usages industrie'!$O43*(1+'Usages industrie'!$P43)^(D$2091-$D$2091)/1000</f>
        <v>0</v>
      </c>
      <c r="E2187" s="210">
        <f>E2136*'Usages industrie'!$O43*(1+'Usages industrie'!$P43)^(E$2091-$D$2091)/1000</f>
        <v>0</v>
      </c>
      <c r="F2187" s="210">
        <f>F2136*'Usages industrie'!$O43*(1+'Usages industrie'!$P43)^(F$2091-$D$2091)/1000</f>
        <v>0</v>
      </c>
      <c r="G2187" s="210">
        <f>G2136*'Usages industrie'!$O43*(1+'Usages industrie'!$P43)^(G$2091-$D$2091)/1000</f>
        <v>0</v>
      </c>
      <c r="H2187" s="210">
        <f>H2136*'Usages industrie'!$O43*(1+'Usages industrie'!$P43)^(H$2091-$D$2091)/1000</f>
        <v>0</v>
      </c>
      <c r="I2187" s="210">
        <f>I2136*'Usages industrie'!$O43*(1+'Usages industrie'!$P43)^(I$2091-$D$2091)/1000</f>
        <v>0</v>
      </c>
      <c r="J2187" s="210">
        <f>J2136*'Usages industrie'!$O43*(1+'Usages industrie'!$P43)^(J$2091-$D$2091)/1000</f>
        <v>0</v>
      </c>
      <c r="K2187" s="210">
        <f>K2136*'Usages industrie'!$O43*(1+'Usages industrie'!$P43)^(K$2091-$D$2091)/1000</f>
        <v>0</v>
      </c>
      <c r="L2187" s="210">
        <f>L2136*'Usages industrie'!$O43*(1+'Usages industrie'!$P43)^(L$2091-$D$2091)/1000</f>
        <v>0</v>
      </c>
      <c r="M2187" s="210">
        <f>M2136*'Usages industrie'!$O43*(1+'Usages industrie'!$P43)^(M$2091-$D$2091)/1000</f>
        <v>0</v>
      </c>
      <c r="N2187" s="210">
        <f>N2136*'Usages industrie'!$O43*(1+'Usages industrie'!$P43)^(N$2091-$D$2091)/1000</f>
        <v>0</v>
      </c>
      <c r="O2187" s="210">
        <f>O2136*'Usages industrie'!$O43*(1+'Usages industrie'!$P43)^(O$2091-$D$2091)/1000</f>
        <v>0</v>
      </c>
      <c r="P2187" s="210">
        <f>P2136*'Usages industrie'!$O43*(1+'Usages industrie'!$P43)^(P$2091-$D$2091)/1000</f>
        <v>0</v>
      </c>
      <c r="Q2187" s="210">
        <f>Q2136*'Usages industrie'!$O43*(1+'Usages industrie'!$P43)^(Q$2091-$D$2091)/1000</f>
        <v>0</v>
      </c>
      <c r="R2187" s="210">
        <f>R2136*'Usages industrie'!$O43*(1+'Usages industrie'!$P43)^(R$2091-$D$2091)/1000</f>
        <v>0</v>
      </c>
    </row>
    <row r="2188" spans="1:18" hidden="1" outlineLevel="2" x14ac:dyDescent="0.35">
      <c r="A2188" s="209" t="str">
        <f>'Usages industrie'!A44</f>
        <v>Usage industriel n°41</v>
      </c>
      <c r="B2188" s="209" t="s">
        <v>639</v>
      </c>
      <c r="C2188" s="209"/>
      <c r="D2188" s="210">
        <f>D2137*'Usages industrie'!$O44*(1+'Usages industrie'!$P44)^(D$2091-$D$2091)/1000</f>
        <v>0</v>
      </c>
      <c r="E2188" s="210">
        <f>E2137*'Usages industrie'!$O44*(1+'Usages industrie'!$P44)^(E$2091-$D$2091)/1000</f>
        <v>0</v>
      </c>
      <c r="F2188" s="210">
        <f>F2137*'Usages industrie'!$O44*(1+'Usages industrie'!$P44)^(F$2091-$D$2091)/1000</f>
        <v>0</v>
      </c>
      <c r="G2188" s="210">
        <f>G2137*'Usages industrie'!$O44*(1+'Usages industrie'!$P44)^(G$2091-$D$2091)/1000</f>
        <v>0</v>
      </c>
      <c r="H2188" s="210">
        <f>H2137*'Usages industrie'!$O44*(1+'Usages industrie'!$P44)^(H$2091-$D$2091)/1000</f>
        <v>0</v>
      </c>
      <c r="I2188" s="210">
        <f>I2137*'Usages industrie'!$O44*(1+'Usages industrie'!$P44)^(I$2091-$D$2091)/1000</f>
        <v>0</v>
      </c>
      <c r="J2188" s="210">
        <f>J2137*'Usages industrie'!$O44*(1+'Usages industrie'!$P44)^(J$2091-$D$2091)/1000</f>
        <v>0</v>
      </c>
      <c r="K2188" s="210">
        <f>K2137*'Usages industrie'!$O44*(1+'Usages industrie'!$P44)^(K$2091-$D$2091)/1000</f>
        <v>0</v>
      </c>
      <c r="L2188" s="210">
        <f>L2137*'Usages industrie'!$O44*(1+'Usages industrie'!$P44)^(L$2091-$D$2091)/1000</f>
        <v>0</v>
      </c>
      <c r="M2188" s="210">
        <f>M2137*'Usages industrie'!$O44*(1+'Usages industrie'!$P44)^(M$2091-$D$2091)/1000</f>
        <v>0</v>
      </c>
      <c r="N2188" s="210">
        <f>N2137*'Usages industrie'!$O44*(1+'Usages industrie'!$P44)^(N$2091-$D$2091)/1000</f>
        <v>0</v>
      </c>
      <c r="O2188" s="210">
        <f>O2137*'Usages industrie'!$O44*(1+'Usages industrie'!$P44)^(O$2091-$D$2091)/1000</f>
        <v>0</v>
      </c>
      <c r="P2188" s="210">
        <f>P2137*'Usages industrie'!$O44*(1+'Usages industrie'!$P44)^(P$2091-$D$2091)/1000</f>
        <v>0</v>
      </c>
      <c r="Q2188" s="210">
        <f>Q2137*'Usages industrie'!$O44*(1+'Usages industrie'!$P44)^(Q$2091-$D$2091)/1000</f>
        <v>0</v>
      </c>
      <c r="R2188" s="210">
        <f>R2137*'Usages industrie'!$O44*(1+'Usages industrie'!$P44)^(R$2091-$D$2091)/1000</f>
        <v>0</v>
      </c>
    </row>
    <row r="2189" spans="1:18" hidden="1" outlineLevel="2" x14ac:dyDescent="0.35">
      <c r="A2189" s="209" t="str">
        <f>'Usages industrie'!A45</f>
        <v>Usage industriel n°42</v>
      </c>
      <c r="B2189" s="209" t="s">
        <v>639</v>
      </c>
      <c r="C2189" s="209"/>
      <c r="D2189" s="210">
        <f>D2138*'Usages industrie'!$O45*(1+'Usages industrie'!$P45)^(D$2091-$D$2091)/1000</f>
        <v>0</v>
      </c>
      <c r="E2189" s="210">
        <f>E2138*'Usages industrie'!$O45*(1+'Usages industrie'!$P45)^(E$2091-$D$2091)/1000</f>
        <v>0</v>
      </c>
      <c r="F2189" s="210">
        <f>F2138*'Usages industrie'!$O45*(1+'Usages industrie'!$P45)^(F$2091-$D$2091)/1000</f>
        <v>0</v>
      </c>
      <c r="G2189" s="210">
        <f>G2138*'Usages industrie'!$O45*(1+'Usages industrie'!$P45)^(G$2091-$D$2091)/1000</f>
        <v>0</v>
      </c>
      <c r="H2189" s="210">
        <f>H2138*'Usages industrie'!$O45*(1+'Usages industrie'!$P45)^(H$2091-$D$2091)/1000</f>
        <v>0</v>
      </c>
      <c r="I2189" s="210">
        <f>I2138*'Usages industrie'!$O45*(1+'Usages industrie'!$P45)^(I$2091-$D$2091)/1000</f>
        <v>0</v>
      </c>
      <c r="J2189" s="210">
        <f>J2138*'Usages industrie'!$O45*(1+'Usages industrie'!$P45)^(J$2091-$D$2091)/1000</f>
        <v>0</v>
      </c>
      <c r="K2189" s="210">
        <f>K2138*'Usages industrie'!$O45*(1+'Usages industrie'!$P45)^(K$2091-$D$2091)/1000</f>
        <v>0</v>
      </c>
      <c r="L2189" s="210">
        <f>L2138*'Usages industrie'!$O45*(1+'Usages industrie'!$P45)^(L$2091-$D$2091)/1000</f>
        <v>0</v>
      </c>
      <c r="M2189" s="210">
        <f>M2138*'Usages industrie'!$O45*(1+'Usages industrie'!$P45)^(M$2091-$D$2091)/1000</f>
        <v>0</v>
      </c>
      <c r="N2189" s="210">
        <f>N2138*'Usages industrie'!$O45*(1+'Usages industrie'!$P45)^(N$2091-$D$2091)/1000</f>
        <v>0</v>
      </c>
      <c r="O2189" s="210">
        <f>O2138*'Usages industrie'!$O45*(1+'Usages industrie'!$P45)^(O$2091-$D$2091)/1000</f>
        <v>0</v>
      </c>
      <c r="P2189" s="210">
        <f>P2138*'Usages industrie'!$O45*(1+'Usages industrie'!$P45)^(P$2091-$D$2091)/1000</f>
        <v>0</v>
      </c>
      <c r="Q2189" s="210">
        <f>Q2138*'Usages industrie'!$O45*(1+'Usages industrie'!$P45)^(Q$2091-$D$2091)/1000</f>
        <v>0</v>
      </c>
      <c r="R2189" s="210">
        <f>R2138*'Usages industrie'!$O45*(1+'Usages industrie'!$P45)^(R$2091-$D$2091)/1000</f>
        <v>0</v>
      </c>
    </row>
    <row r="2190" spans="1:18" hidden="1" outlineLevel="2" x14ac:dyDescent="0.35">
      <c r="A2190" s="209" t="str">
        <f>'Usages industrie'!A46</f>
        <v>Usage industriel n°43</v>
      </c>
      <c r="B2190" s="209" t="s">
        <v>639</v>
      </c>
      <c r="C2190" s="209"/>
      <c r="D2190" s="210">
        <f>D2139*'Usages industrie'!$O46*(1+'Usages industrie'!$P46)^(D$2091-$D$2091)/1000</f>
        <v>0</v>
      </c>
      <c r="E2190" s="210">
        <f>E2139*'Usages industrie'!$O46*(1+'Usages industrie'!$P46)^(E$2091-$D$2091)/1000</f>
        <v>0</v>
      </c>
      <c r="F2190" s="210">
        <f>F2139*'Usages industrie'!$O46*(1+'Usages industrie'!$P46)^(F$2091-$D$2091)/1000</f>
        <v>0</v>
      </c>
      <c r="G2190" s="210">
        <f>G2139*'Usages industrie'!$O46*(1+'Usages industrie'!$P46)^(G$2091-$D$2091)/1000</f>
        <v>0</v>
      </c>
      <c r="H2190" s="210">
        <f>H2139*'Usages industrie'!$O46*(1+'Usages industrie'!$P46)^(H$2091-$D$2091)/1000</f>
        <v>0</v>
      </c>
      <c r="I2190" s="210">
        <f>I2139*'Usages industrie'!$O46*(1+'Usages industrie'!$P46)^(I$2091-$D$2091)/1000</f>
        <v>0</v>
      </c>
      <c r="J2190" s="210">
        <f>J2139*'Usages industrie'!$O46*(1+'Usages industrie'!$P46)^(J$2091-$D$2091)/1000</f>
        <v>0</v>
      </c>
      <c r="K2190" s="210">
        <f>K2139*'Usages industrie'!$O46*(1+'Usages industrie'!$P46)^(K$2091-$D$2091)/1000</f>
        <v>0</v>
      </c>
      <c r="L2190" s="210">
        <f>L2139*'Usages industrie'!$O46*(1+'Usages industrie'!$P46)^(L$2091-$D$2091)/1000</f>
        <v>0</v>
      </c>
      <c r="M2190" s="210">
        <f>M2139*'Usages industrie'!$O46*(1+'Usages industrie'!$P46)^(M$2091-$D$2091)/1000</f>
        <v>0</v>
      </c>
      <c r="N2190" s="210">
        <f>N2139*'Usages industrie'!$O46*(1+'Usages industrie'!$P46)^(N$2091-$D$2091)/1000</f>
        <v>0</v>
      </c>
      <c r="O2190" s="210">
        <f>O2139*'Usages industrie'!$O46*(1+'Usages industrie'!$P46)^(O$2091-$D$2091)/1000</f>
        <v>0</v>
      </c>
      <c r="P2190" s="210">
        <f>P2139*'Usages industrie'!$O46*(1+'Usages industrie'!$P46)^(P$2091-$D$2091)/1000</f>
        <v>0</v>
      </c>
      <c r="Q2190" s="210">
        <f>Q2139*'Usages industrie'!$O46*(1+'Usages industrie'!$P46)^(Q$2091-$D$2091)/1000</f>
        <v>0</v>
      </c>
      <c r="R2190" s="210">
        <f>R2139*'Usages industrie'!$O46*(1+'Usages industrie'!$P46)^(R$2091-$D$2091)/1000</f>
        <v>0</v>
      </c>
    </row>
    <row r="2191" spans="1:18" hidden="1" outlineLevel="2" x14ac:dyDescent="0.35">
      <c r="A2191" s="209" t="str">
        <f>'Usages industrie'!A47</f>
        <v>Usage industriel n°44</v>
      </c>
      <c r="B2191" s="209" t="s">
        <v>639</v>
      </c>
      <c r="C2191" s="209"/>
      <c r="D2191" s="210">
        <f>D2140*'Usages industrie'!$O47*(1+'Usages industrie'!$P47)^(D$2091-$D$2091)/1000</f>
        <v>0</v>
      </c>
      <c r="E2191" s="210">
        <f>E2140*'Usages industrie'!$O47*(1+'Usages industrie'!$P47)^(E$2091-$D$2091)/1000</f>
        <v>0</v>
      </c>
      <c r="F2191" s="210">
        <f>F2140*'Usages industrie'!$O47*(1+'Usages industrie'!$P47)^(F$2091-$D$2091)/1000</f>
        <v>0</v>
      </c>
      <c r="G2191" s="210">
        <f>G2140*'Usages industrie'!$O47*(1+'Usages industrie'!$P47)^(G$2091-$D$2091)/1000</f>
        <v>0</v>
      </c>
      <c r="H2191" s="210">
        <f>H2140*'Usages industrie'!$O47*(1+'Usages industrie'!$P47)^(H$2091-$D$2091)/1000</f>
        <v>0</v>
      </c>
      <c r="I2191" s="210">
        <f>I2140*'Usages industrie'!$O47*(1+'Usages industrie'!$P47)^(I$2091-$D$2091)/1000</f>
        <v>0</v>
      </c>
      <c r="J2191" s="210">
        <f>J2140*'Usages industrie'!$O47*(1+'Usages industrie'!$P47)^(J$2091-$D$2091)/1000</f>
        <v>0</v>
      </c>
      <c r="K2191" s="210">
        <f>K2140*'Usages industrie'!$O47*(1+'Usages industrie'!$P47)^(K$2091-$D$2091)/1000</f>
        <v>0</v>
      </c>
      <c r="L2191" s="210">
        <f>L2140*'Usages industrie'!$O47*(1+'Usages industrie'!$P47)^(L$2091-$D$2091)/1000</f>
        <v>0</v>
      </c>
      <c r="M2191" s="210">
        <f>M2140*'Usages industrie'!$O47*(1+'Usages industrie'!$P47)^(M$2091-$D$2091)/1000</f>
        <v>0</v>
      </c>
      <c r="N2191" s="210">
        <f>N2140*'Usages industrie'!$O47*(1+'Usages industrie'!$P47)^(N$2091-$D$2091)/1000</f>
        <v>0</v>
      </c>
      <c r="O2191" s="210">
        <f>O2140*'Usages industrie'!$O47*(1+'Usages industrie'!$P47)^(O$2091-$D$2091)/1000</f>
        <v>0</v>
      </c>
      <c r="P2191" s="210">
        <f>P2140*'Usages industrie'!$O47*(1+'Usages industrie'!$P47)^(P$2091-$D$2091)/1000</f>
        <v>0</v>
      </c>
      <c r="Q2191" s="210">
        <f>Q2140*'Usages industrie'!$O47*(1+'Usages industrie'!$P47)^(Q$2091-$D$2091)/1000</f>
        <v>0</v>
      </c>
      <c r="R2191" s="210">
        <f>R2140*'Usages industrie'!$O47*(1+'Usages industrie'!$P47)^(R$2091-$D$2091)/1000</f>
        <v>0</v>
      </c>
    </row>
    <row r="2192" spans="1:18" hidden="1" outlineLevel="2" x14ac:dyDescent="0.35">
      <c r="A2192" s="209" t="str">
        <f>'Usages industrie'!A48</f>
        <v>Usage industriel n°45</v>
      </c>
      <c r="B2192" s="209" t="s">
        <v>639</v>
      </c>
      <c r="C2192" s="209"/>
      <c r="D2192" s="210">
        <f>D2141*'Usages industrie'!$O48*(1+'Usages industrie'!$P48)^(D$2091-$D$2091)/1000</f>
        <v>0</v>
      </c>
      <c r="E2192" s="210">
        <f>E2141*'Usages industrie'!$O48*(1+'Usages industrie'!$P48)^(E$2091-$D$2091)/1000</f>
        <v>0</v>
      </c>
      <c r="F2192" s="210">
        <f>F2141*'Usages industrie'!$O48*(1+'Usages industrie'!$P48)^(F$2091-$D$2091)/1000</f>
        <v>0</v>
      </c>
      <c r="G2192" s="210">
        <f>G2141*'Usages industrie'!$O48*(1+'Usages industrie'!$P48)^(G$2091-$D$2091)/1000</f>
        <v>0</v>
      </c>
      <c r="H2192" s="210">
        <f>H2141*'Usages industrie'!$O48*(1+'Usages industrie'!$P48)^(H$2091-$D$2091)/1000</f>
        <v>0</v>
      </c>
      <c r="I2192" s="210">
        <f>I2141*'Usages industrie'!$O48*(1+'Usages industrie'!$P48)^(I$2091-$D$2091)/1000</f>
        <v>0</v>
      </c>
      <c r="J2192" s="210">
        <f>J2141*'Usages industrie'!$O48*(1+'Usages industrie'!$P48)^(J$2091-$D$2091)/1000</f>
        <v>0</v>
      </c>
      <c r="K2192" s="210">
        <f>K2141*'Usages industrie'!$O48*(1+'Usages industrie'!$P48)^(K$2091-$D$2091)/1000</f>
        <v>0</v>
      </c>
      <c r="L2192" s="210">
        <f>L2141*'Usages industrie'!$O48*(1+'Usages industrie'!$P48)^(L$2091-$D$2091)/1000</f>
        <v>0</v>
      </c>
      <c r="M2192" s="210">
        <f>M2141*'Usages industrie'!$O48*(1+'Usages industrie'!$P48)^(M$2091-$D$2091)/1000</f>
        <v>0</v>
      </c>
      <c r="N2192" s="210">
        <f>N2141*'Usages industrie'!$O48*(1+'Usages industrie'!$P48)^(N$2091-$D$2091)/1000</f>
        <v>0</v>
      </c>
      <c r="O2192" s="210">
        <f>O2141*'Usages industrie'!$O48*(1+'Usages industrie'!$P48)^(O$2091-$D$2091)/1000</f>
        <v>0</v>
      </c>
      <c r="P2192" s="210">
        <f>P2141*'Usages industrie'!$O48*(1+'Usages industrie'!$P48)^(P$2091-$D$2091)/1000</f>
        <v>0</v>
      </c>
      <c r="Q2192" s="210">
        <f>Q2141*'Usages industrie'!$O48*(1+'Usages industrie'!$P48)^(Q$2091-$D$2091)/1000</f>
        <v>0</v>
      </c>
      <c r="R2192" s="210">
        <f>R2141*'Usages industrie'!$O48*(1+'Usages industrie'!$P48)^(R$2091-$D$2091)/1000</f>
        <v>0</v>
      </c>
    </row>
    <row r="2193" spans="1:18" hidden="1" outlineLevel="2" x14ac:dyDescent="0.35">
      <c r="A2193" s="209" t="str">
        <f>'Usages industrie'!A49</f>
        <v>Usage industriel n°46</v>
      </c>
      <c r="B2193" s="209" t="s">
        <v>639</v>
      </c>
      <c r="C2193" s="209"/>
      <c r="D2193" s="210">
        <f>D2142*'Usages industrie'!$O49*(1+'Usages industrie'!$P49)^(D$2091-$D$2091)/1000</f>
        <v>0</v>
      </c>
      <c r="E2193" s="210">
        <f>E2142*'Usages industrie'!$O49*(1+'Usages industrie'!$P49)^(E$2091-$D$2091)/1000</f>
        <v>0</v>
      </c>
      <c r="F2193" s="210">
        <f>F2142*'Usages industrie'!$O49*(1+'Usages industrie'!$P49)^(F$2091-$D$2091)/1000</f>
        <v>0</v>
      </c>
      <c r="G2193" s="210">
        <f>G2142*'Usages industrie'!$O49*(1+'Usages industrie'!$P49)^(G$2091-$D$2091)/1000</f>
        <v>0</v>
      </c>
      <c r="H2193" s="210">
        <f>H2142*'Usages industrie'!$O49*(1+'Usages industrie'!$P49)^(H$2091-$D$2091)/1000</f>
        <v>0</v>
      </c>
      <c r="I2193" s="210">
        <f>I2142*'Usages industrie'!$O49*(1+'Usages industrie'!$P49)^(I$2091-$D$2091)/1000</f>
        <v>0</v>
      </c>
      <c r="J2193" s="210">
        <f>J2142*'Usages industrie'!$O49*(1+'Usages industrie'!$P49)^(J$2091-$D$2091)/1000</f>
        <v>0</v>
      </c>
      <c r="K2193" s="210">
        <f>K2142*'Usages industrie'!$O49*(1+'Usages industrie'!$P49)^(K$2091-$D$2091)/1000</f>
        <v>0</v>
      </c>
      <c r="L2193" s="210">
        <f>L2142*'Usages industrie'!$O49*(1+'Usages industrie'!$P49)^(L$2091-$D$2091)/1000</f>
        <v>0</v>
      </c>
      <c r="M2193" s="210">
        <f>M2142*'Usages industrie'!$O49*(1+'Usages industrie'!$P49)^(M$2091-$D$2091)/1000</f>
        <v>0</v>
      </c>
      <c r="N2193" s="210">
        <f>N2142*'Usages industrie'!$O49*(1+'Usages industrie'!$P49)^(N$2091-$D$2091)/1000</f>
        <v>0</v>
      </c>
      <c r="O2193" s="210">
        <f>O2142*'Usages industrie'!$O49*(1+'Usages industrie'!$P49)^(O$2091-$D$2091)/1000</f>
        <v>0</v>
      </c>
      <c r="P2193" s="210">
        <f>P2142*'Usages industrie'!$O49*(1+'Usages industrie'!$P49)^(P$2091-$D$2091)/1000</f>
        <v>0</v>
      </c>
      <c r="Q2193" s="210">
        <f>Q2142*'Usages industrie'!$O49*(1+'Usages industrie'!$P49)^(Q$2091-$D$2091)/1000</f>
        <v>0</v>
      </c>
      <c r="R2193" s="210">
        <f>R2142*'Usages industrie'!$O49*(1+'Usages industrie'!$P49)^(R$2091-$D$2091)/1000</f>
        <v>0</v>
      </c>
    </row>
    <row r="2194" spans="1:18" hidden="1" outlineLevel="2" x14ac:dyDescent="0.35">
      <c r="A2194" s="209" t="str">
        <f>'Usages industrie'!A50</f>
        <v>Usage industriel n°47</v>
      </c>
      <c r="B2194" s="209" t="s">
        <v>639</v>
      </c>
      <c r="C2194" s="209"/>
      <c r="D2194" s="210">
        <f>D2143*'Usages industrie'!$O50*(1+'Usages industrie'!$P50)^(D$2091-$D$2091)/1000</f>
        <v>0</v>
      </c>
      <c r="E2194" s="210">
        <f>E2143*'Usages industrie'!$O50*(1+'Usages industrie'!$P50)^(E$2091-$D$2091)/1000</f>
        <v>0</v>
      </c>
      <c r="F2194" s="210">
        <f>F2143*'Usages industrie'!$O50*(1+'Usages industrie'!$P50)^(F$2091-$D$2091)/1000</f>
        <v>0</v>
      </c>
      <c r="G2194" s="210">
        <f>G2143*'Usages industrie'!$O50*(1+'Usages industrie'!$P50)^(G$2091-$D$2091)/1000</f>
        <v>0</v>
      </c>
      <c r="H2194" s="210">
        <f>H2143*'Usages industrie'!$O50*(1+'Usages industrie'!$P50)^(H$2091-$D$2091)/1000</f>
        <v>0</v>
      </c>
      <c r="I2194" s="210">
        <f>I2143*'Usages industrie'!$O50*(1+'Usages industrie'!$P50)^(I$2091-$D$2091)/1000</f>
        <v>0</v>
      </c>
      <c r="J2194" s="210">
        <f>J2143*'Usages industrie'!$O50*(1+'Usages industrie'!$P50)^(J$2091-$D$2091)/1000</f>
        <v>0</v>
      </c>
      <c r="K2194" s="210">
        <f>K2143*'Usages industrie'!$O50*(1+'Usages industrie'!$P50)^(K$2091-$D$2091)/1000</f>
        <v>0</v>
      </c>
      <c r="L2194" s="210">
        <f>L2143*'Usages industrie'!$O50*(1+'Usages industrie'!$P50)^(L$2091-$D$2091)/1000</f>
        <v>0</v>
      </c>
      <c r="M2194" s="210">
        <f>M2143*'Usages industrie'!$O50*(1+'Usages industrie'!$P50)^(M$2091-$D$2091)/1000</f>
        <v>0</v>
      </c>
      <c r="N2194" s="210">
        <f>N2143*'Usages industrie'!$O50*(1+'Usages industrie'!$P50)^(N$2091-$D$2091)/1000</f>
        <v>0</v>
      </c>
      <c r="O2194" s="210">
        <f>O2143*'Usages industrie'!$O50*(1+'Usages industrie'!$P50)^(O$2091-$D$2091)/1000</f>
        <v>0</v>
      </c>
      <c r="P2194" s="210">
        <f>P2143*'Usages industrie'!$O50*(1+'Usages industrie'!$P50)^(P$2091-$D$2091)/1000</f>
        <v>0</v>
      </c>
      <c r="Q2194" s="210">
        <f>Q2143*'Usages industrie'!$O50*(1+'Usages industrie'!$P50)^(Q$2091-$D$2091)/1000</f>
        <v>0</v>
      </c>
      <c r="R2194" s="210">
        <f>R2143*'Usages industrie'!$O50*(1+'Usages industrie'!$P50)^(R$2091-$D$2091)/1000</f>
        <v>0</v>
      </c>
    </row>
    <row r="2195" spans="1:18" hidden="1" outlineLevel="2" x14ac:dyDescent="0.35">
      <c r="A2195" s="209" t="str">
        <f>'Usages industrie'!A51</f>
        <v>Usage industriel n°48</v>
      </c>
      <c r="B2195" s="209" t="s">
        <v>639</v>
      </c>
      <c r="C2195" s="209"/>
      <c r="D2195" s="210">
        <f>D2144*'Usages industrie'!$O51*(1+'Usages industrie'!$P51)^(D$2091-$D$2091)/1000</f>
        <v>0</v>
      </c>
      <c r="E2195" s="210">
        <f>E2144*'Usages industrie'!$O51*(1+'Usages industrie'!$P51)^(E$2091-$D$2091)/1000</f>
        <v>0</v>
      </c>
      <c r="F2195" s="210">
        <f>F2144*'Usages industrie'!$O51*(1+'Usages industrie'!$P51)^(F$2091-$D$2091)/1000</f>
        <v>0</v>
      </c>
      <c r="G2195" s="210">
        <f>G2144*'Usages industrie'!$O51*(1+'Usages industrie'!$P51)^(G$2091-$D$2091)/1000</f>
        <v>0</v>
      </c>
      <c r="H2195" s="210">
        <f>H2144*'Usages industrie'!$O51*(1+'Usages industrie'!$P51)^(H$2091-$D$2091)/1000</f>
        <v>0</v>
      </c>
      <c r="I2195" s="210">
        <f>I2144*'Usages industrie'!$O51*(1+'Usages industrie'!$P51)^(I$2091-$D$2091)/1000</f>
        <v>0</v>
      </c>
      <c r="J2195" s="210">
        <f>J2144*'Usages industrie'!$O51*(1+'Usages industrie'!$P51)^(J$2091-$D$2091)/1000</f>
        <v>0</v>
      </c>
      <c r="K2195" s="210">
        <f>K2144*'Usages industrie'!$O51*(1+'Usages industrie'!$P51)^(K$2091-$D$2091)/1000</f>
        <v>0</v>
      </c>
      <c r="L2195" s="210">
        <f>L2144*'Usages industrie'!$O51*(1+'Usages industrie'!$P51)^(L$2091-$D$2091)/1000</f>
        <v>0</v>
      </c>
      <c r="M2195" s="210">
        <f>M2144*'Usages industrie'!$O51*(1+'Usages industrie'!$P51)^(M$2091-$D$2091)/1000</f>
        <v>0</v>
      </c>
      <c r="N2195" s="210">
        <f>N2144*'Usages industrie'!$O51*(1+'Usages industrie'!$P51)^(N$2091-$D$2091)/1000</f>
        <v>0</v>
      </c>
      <c r="O2195" s="210">
        <f>O2144*'Usages industrie'!$O51*(1+'Usages industrie'!$P51)^(O$2091-$D$2091)/1000</f>
        <v>0</v>
      </c>
      <c r="P2195" s="210">
        <f>P2144*'Usages industrie'!$O51*(1+'Usages industrie'!$P51)^(P$2091-$D$2091)/1000</f>
        <v>0</v>
      </c>
      <c r="Q2195" s="210">
        <f>Q2144*'Usages industrie'!$O51*(1+'Usages industrie'!$P51)^(Q$2091-$D$2091)/1000</f>
        <v>0</v>
      </c>
      <c r="R2195" s="210">
        <f>R2144*'Usages industrie'!$O51*(1+'Usages industrie'!$P51)^(R$2091-$D$2091)/1000</f>
        <v>0</v>
      </c>
    </row>
    <row r="2196" spans="1:18" hidden="1" outlineLevel="2" x14ac:dyDescent="0.35">
      <c r="A2196" s="209" t="str">
        <f>'Usages industrie'!A52</f>
        <v>Usage industriel n°49</v>
      </c>
      <c r="B2196" s="209" t="s">
        <v>639</v>
      </c>
      <c r="C2196" s="209"/>
      <c r="D2196" s="210">
        <f>D2145*'Usages industrie'!$O52*(1+'Usages industrie'!$P52)^(D$2091-$D$2091)/1000</f>
        <v>0</v>
      </c>
      <c r="E2196" s="210">
        <f>E2145*'Usages industrie'!$O52*(1+'Usages industrie'!$P52)^(E$2091-$D$2091)/1000</f>
        <v>0</v>
      </c>
      <c r="F2196" s="210">
        <f>F2145*'Usages industrie'!$O52*(1+'Usages industrie'!$P52)^(F$2091-$D$2091)/1000</f>
        <v>0</v>
      </c>
      <c r="G2196" s="210">
        <f>G2145*'Usages industrie'!$O52*(1+'Usages industrie'!$P52)^(G$2091-$D$2091)/1000</f>
        <v>0</v>
      </c>
      <c r="H2196" s="210">
        <f>H2145*'Usages industrie'!$O52*(1+'Usages industrie'!$P52)^(H$2091-$D$2091)/1000</f>
        <v>0</v>
      </c>
      <c r="I2196" s="210">
        <f>I2145*'Usages industrie'!$O52*(1+'Usages industrie'!$P52)^(I$2091-$D$2091)/1000</f>
        <v>0</v>
      </c>
      <c r="J2196" s="210">
        <f>J2145*'Usages industrie'!$O52*(1+'Usages industrie'!$P52)^(J$2091-$D$2091)/1000</f>
        <v>0</v>
      </c>
      <c r="K2196" s="210">
        <f>K2145*'Usages industrie'!$O52*(1+'Usages industrie'!$P52)^(K$2091-$D$2091)/1000</f>
        <v>0</v>
      </c>
      <c r="L2196" s="210">
        <f>L2145*'Usages industrie'!$O52*(1+'Usages industrie'!$P52)^(L$2091-$D$2091)/1000</f>
        <v>0</v>
      </c>
      <c r="M2196" s="210">
        <f>M2145*'Usages industrie'!$O52*(1+'Usages industrie'!$P52)^(M$2091-$D$2091)/1000</f>
        <v>0</v>
      </c>
      <c r="N2196" s="210">
        <f>N2145*'Usages industrie'!$O52*(1+'Usages industrie'!$P52)^(N$2091-$D$2091)/1000</f>
        <v>0</v>
      </c>
      <c r="O2196" s="210">
        <f>O2145*'Usages industrie'!$O52*(1+'Usages industrie'!$P52)^(O$2091-$D$2091)/1000</f>
        <v>0</v>
      </c>
      <c r="P2196" s="210">
        <f>P2145*'Usages industrie'!$O52*(1+'Usages industrie'!$P52)^(P$2091-$D$2091)/1000</f>
        <v>0</v>
      </c>
      <c r="Q2196" s="210">
        <f>Q2145*'Usages industrie'!$O52*(1+'Usages industrie'!$P52)^(Q$2091-$D$2091)/1000</f>
        <v>0</v>
      </c>
      <c r="R2196" s="210">
        <f>R2145*'Usages industrie'!$O52*(1+'Usages industrie'!$P52)^(R$2091-$D$2091)/1000</f>
        <v>0</v>
      </c>
    </row>
    <row r="2197" spans="1:18" hidden="1" outlineLevel="2" x14ac:dyDescent="0.35">
      <c r="A2197" s="209" t="str">
        <f>'Usages industrie'!A53</f>
        <v>Usage industriel n°50</v>
      </c>
      <c r="B2197" s="209" t="s">
        <v>639</v>
      </c>
      <c r="C2197" s="209"/>
      <c r="D2197" s="210">
        <f>D2146*'Usages industrie'!$O53*(1+'Usages industrie'!$P53)^(D$2091-$D$2091)/1000</f>
        <v>0</v>
      </c>
      <c r="E2197" s="210">
        <f>E2146*'Usages industrie'!$O53*(1+'Usages industrie'!$P53)^(E$2091-$D$2091)/1000</f>
        <v>0</v>
      </c>
      <c r="F2197" s="210">
        <f>F2146*'Usages industrie'!$O53*(1+'Usages industrie'!$P53)^(F$2091-$D$2091)/1000</f>
        <v>0</v>
      </c>
      <c r="G2197" s="210">
        <f>G2146*'Usages industrie'!$O53*(1+'Usages industrie'!$P53)^(G$2091-$D$2091)/1000</f>
        <v>0</v>
      </c>
      <c r="H2197" s="210">
        <f>H2146*'Usages industrie'!$O53*(1+'Usages industrie'!$P53)^(H$2091-$D$2091)/1000</f>
        <v>0</v>
      </c>
      <c r="I2197" s="210">
        <f>I2146*'Usages industrie'!$O53*(1+'Usages industrie'!$P53)^(I$2091-$D$2091)/1000</f>
        <v>0</v>
      </c>
      <c r="J2197" s="210">
        <f>J2146*'Usages industrie'!$O53*(1+'Usages industrie'!$P53)^(J$2091-$D$2091)/1000</f>
        <v>0</v>
      </c>
      <c r="K2197" s="210">
        <f>K2146*'Usages industrie'!$O53*(1+'Usages industrie'!$P53)^(K$2091-$D$2091)/1000</f>
        <v>0</v>
      </c>
      <c r="L2197" s="210">
        <f>L2146*'Usages industrie'!$O53*(1+'Usages industrie'!$P53)^(L$2091-$D$2091)/1000</f>
        <v>0</v>
      </c>
      <c r="M2197" s="210">
        <f>M2146*'Usages industrie'!$O53*(1+'Usages industrie'!$P53)^(M$2091-$D$2091)/1000</f>
        <v>0</v>
      </c>
      <c r="N2197" s="210">
        <f>N2146*'Usages industrie'!$O53*(1+'Usages industrie'!$P53)^(N$2091-$D$2091)/1000</f>
        <v>0</v>
      </c>
      <c r="O2197" s="210">
        <f>O2146*'Usages industrie'!$O53*(1+'Usages industrie'!$P53)^(O$2091-$D$2091)/1000</f>
        <v>0</v>
      </c>
      <c r="P2197" s="210">
        <f>P2146*'Usages industrie'!$O53*(1+'Usages industrie'!$P53)^(P$2091-$D$2091)/1000</f>
        <v>0</v>
      </c>
      <c r="Q2197" s="210">
        <f>Q2146*'Usages industrie'!$O53*(1+'Usages industrie'!$P53)^(Q$2091-$D$2091)/1000</f>
        <v>0</v>
      </c>
      <c r="R2197" s="210">
        <f>R2146*'Usages industrie'!$O53*(1+'Usages industrie'!$P53)^(R$2091-$D$2091)/1000</f>
        <v>0</v>
      </c>
    </row>
    <row r="2198" spans="1:18" hidden="1" outlineLevel="1" collapsed="1" x14ac:dyDescent="0.35">
      <c r="A2198" s="209" t="s">
        <v>640</v>
      </c>
      <c r="B2198" s="209"/>
      <c r="C2198" s="209"/>
      <c r="D2198" s="210">
        <f t="shared" ref="D2198:R2198" si="190">SUM(D2148:D2197)</f>
        <v>0</v>
      </c>
      <c r="E2198" s="210">
        <f t="shared" si="190"/>
        <v>0</v>
      </c>
      <c r="F2198" s="210">
        <f t="shared" si="190"/>
        <v>0</v>
      </c>
      <c r="G2198" s="210">
        <f t="shared" si="190"/>
        <v>0</v>
      </c>
      <c r="H2198" s="210">
        <f t="shared" si="190"/>
        <v>0</v>
      </c>
      <c r="I2198" s="210">
        <f t="shared" si="190"/>
        <v>0</v>
      </c>
      <c r="J2198" s="210">
        <f t="shared" si="190"/>
        <v>0</v>
      </c>
      <c r="K2198" s="210">
        <f t="shared" si="190"/>
        <v>0</v>
      </c>
      <c r="L2198" s="210">
        <f t="shared" si="190"/>
        <v>0</v>
      </c>
      <c r="M2198" s="210">
        <f t="shared" si="190"/>
        <v>0</v>
      </c>
      <c r="N2198" s="210">
        <f t="shared" si="190"/>
        <v>0</v>
      </c>
      <c r="O2198" s="210">
        <f t="shared" si="190"/>
        <v>0</v>
      </c>
      <c r="P2198" s="210">
        <f t="shared" si="190"/>
        <v>0</v>
      </c>
      <c r="Q2198" s="210">
        <f t="shared" si="190"/>
        <v>0</v>
      </c>
      <c r="R2198" s="210">
        <f t="shared" si="190"/>
        <v>0</v>
      </c>
    </row>
    <row r="2199" spans="1:18" hidden="1" outlineLevel="1" x14ac:dyDescent="0.35">
      <c r="A2199" s="43" t="s">
        <v>641</v>
      </c>
      <c r="B2199" s="43"/>
      <c r="C2199" s="232"/>
      <c r="D2199" s="231"/>
      <c r="E2199" s="231"/>
      <c r="F2199" s="231"/>
      <c r="G2199" s="231"/>
      <c r="H2199" s="231"/>
      <c r="I2199" s="231"/>
      <c r="J2199" s="231"/>
      <c r="K2199" s="231"/>
      <c r="L2199" s="231"/>
      <c r="M2199" s="231"/>
      <c r="N2199" s="231"/>
      <c r="O2199" s="231"/>
      <c r="P2199" s="231"/>
      <c r="Q2199" s="231"/>
      <c r="R2199" s="231"/>
    </row>
    <row r="2200" spans="1:18" hidden="1" outlineLevel="1" x14ac:dyDescent="0.35">
      <c r="A2200" s="43" t="s">
        <v>642</v>
      </c>
      <c r="B2200" s="43"/>
      <c r="C2200" s="232"/>
      <c r="D2200" s="231"/>
      <c r="E2200" s="231"/>
      <c r="F2200" s="231"/>
      <c r="G2200" s="231"/>
      <c r="H2200" s="231"/>
      <c r="I2200" s="231"/>
      <c r="J2200" s="231"/>
      <c r="K2200" s="231"/>
      <c r="L2200" s="231"/>
      <c r="M2200" s="231"/>
      <c r="N2200" s="231"/>
      <c r="O2200" s="231"/>
      <c r="P2200" s="231"/>
      <c r="Q2200" s="231"/>
      <c r="R2200" s="231"/>
    </row>
    <row r="2201" spans="1:18" hidden="1" outlineLevel="2" x14ac:dyDescent="0.35">
      <c r="A2201" s="209" t="str">
        <f>'Usages mobilité'!A4</f>
        <v>Usage mobilité n°1</v>
      </c>
      <c r="B2201" s="209" t="s">
        <v>637</v>
      </c>
      <c r="C2201" s="209"/>
      <c r="D2201" s="210">
        <f>IF(B$2088&lt;&gt;"",IF(B$2088='Usages mobilité'!BF4,'Usages mobilité'!BD4,0),0)</f>
        <v>0</v>
      </c>
      <c r="E2201" s="210">
        <f t="shared" ref="E2201:R2210" si="191">$D2201</f>
        <v>0</v>
      </c>
      <c r="F2201" s="210">
        <f t="shared" si="191"/>
        <v>0</v>
      </c>
      <c r="G2201" s="210">
        <f t="shared" si="191"/>
        <v>0</v>
      </c>
      <c r="H2201" s="210">
        <f t="shared" si="191"/>
        <v>0</v>
      </c>
      <c r="I2201" s="210">
        <f t="shared" si="191"/>
        <v>0</v>
      </c>
      <c r="J2201" s="210">
        <f t="shared" si="191"/>
        <v>0</v>
      </c>
      <c r="K2201" s="210">
        <f t="shared" si="191"/>
        <v>0</v>
      </c>
      <c r="L2201" s="210">
        <f t="shared" si="191"/>
        <v>0</v>
      </c>
      <c r="M2201" s="210">
        <f t="shared" si="191"/>
        <v>0</v>
      </c>
      <c r="N2201" s="210">
        <f t="shared" si="191"/>
        <v>0</v>
      </c>
      <c r="O2201" s="210">
        <f t="shared" si="191"/>
        <v>0</v>
      </c>
      <c r="P2201" s="210">
        <f t="shared" si="191"/>
        <v>0</v>
      </c>
      <c r="Q2201" s="210">
        <f t="shared" si="191"/>
        <v>0</v>
      </c>
      <c r="R2201" s="210">
        <f t="shared" si="191"/>
        <v>0</v>
      </c>
    </row>
    <row r="2202" spans="1:18" hidden="1" outlineLevel="2" x14ac:dyDescent="0.35">
      <c r="A2202" s="209" t="str">
        <f>'Usages mobilité'!A5</f>
        <v>Usage mobilité n°2</v>
      </c>
      <c r="B2202" s="209" t="s">
        <v>637</v>
      </c>
      <c r="C2202" s="209"/>
      <c r="D2202" s="210">
        <f>IF(B$2088&lt;&gt;"",IF(B$2088='Usages mobilité'!BF5,'Usages mobilité'!BD5,0),0)</f>
        <v>0</v>
      </c>
      <c r="E2202" s="210">
        <f t="shared" si="191"/>
        <v>0</v>
      </c>
      <c r="F2202" s="210">
        <f t="shared" si="191"/>
        <v>0</v>
      </c>
      <c r="G2202" s="210">
        <f t="shared" si="191"/>
        <v>0</v>
      </c>
      <c r="H2202" s="210">
        <f t="shared" si="191"/>
        <v>0</v>
      </c>
      <c r="I2202" s="210">
        <f t="shared" si="191"/>
        <v>0</v>
      </c>
      <c r="J2202" s="210">
        <f t="shared" si="191"/>
        <v>0</v>
      </c>
      <c r="K2202" s="210">
        <f t="shared" si="191"/>
        <v>0</v>
      </c>
      <c r="L2202" s="210">
        <f t="shared" si="191"/>
        <v>0</v>
      </c>
      <c r="M2202" s="210">
        <f t="shared" si="191"/>
        <v>0</v>
      </c>
      <c r="N2202" s="210">
        <f t="shared" si="191"/>
        <v>0</v>
      </c>
      <c r="O2202" s="210">
        <f t="shared" si="191"/>
        <v>0</v>
      </c>
      <c r="P2202" s="210">
        <f t="shared" si="191"/>
        <v>0</v>
      </c>
      <c r="Q2202" s="210">
        <f t="shared" si="191"/>
        <v>0</v>
      </c>
      <c r="R2202" s="210">
        <f t="shared" si="191"/>
        <v>0</v>
      </c>
    </row>
    <row r="2203" spans="1:18" hidden="1" outlineLevel="2" x14ac:dyDescent="0.35">
      <c r="A2203" s="209" t="str">
        <f>'Usages mobilité'!A6</f>
        <v>Usage mobilité n°3</v>
      </c>
      <c r="B2203" s="209" t="s">
        <v>637</v>
      </c>
      <c r="C2203" s="209"/>
      <c r="D2203" s="210">
        <f>IF(B$2088&lt;&gt;"",IF(B$2088='Usages mobilité'!BF6,'Usages mobilité'!BD6,0),0)</f>
        <v>0</v>
      </c>
      <c r="E2203" s="210">
        <f t="shared" si="191"/>
        <v>0</v>
      </c>
      <c r="F2203" s="210">
        <f t="shared" si="191"/>
        <v>0</v>
      </c>
      <c r="G2203" s="210">
        <f t="shared" si="191"/>
        <v>0</v>
      </c>
      <c r="H2203" s="210">
        <f t="shared" si="191"/>
        <v>0</v>
      </c>
      <c r="I2203" s="210">
        <f t="shared" si="191"/>
        <v>0</v>
      </c>
      <c r="J2203" s="210">
        <f t="shared" si="191"/>
        <v>0</v>
      </c>
      <c r="K2203" s="210">
        <f t="shared" si="191"/>
        <v>0</v>
      </c>
      <c r="L2203" s="210">
        <f t="shared" si="191"/>
        <v>0</v>
      </c>
      <c r="M2203" s="210">
        <f t="shared" si="191"/>
        <v>0</v>
      </c>
      <c r="N2203" s="210">
        <f t="shared" si="191"/>
        <v>0</v>
      </c>
      <c r="O2203" s="210">
        <f t="shared" si="191"/>
        <v>0</v>
      </c>
      <c r="P2203" s="210">
        <f t="shared" si="191"/>
        <v>0</v>
      </c>
      <c r="Q2203" s="210">
        <f t="shared" si="191"/>
        <v>0</v>
      </c>
      <c r="R2203" s="210">
        <f t="shared" si="191"/>
        <v>0</v>
      </c>
    </row>
    <row r="2204" spans="1:18" hidden="1" outlineLevel="2" x14ac:dyDescent="0.35">
      <c r="A2204" s="209" t="str">
        <f>'Usages mobilité'!A7</f>
        <v>Usage mobilité n°4</v>
      </c>
      <c r="B2204" s="209" t="s">
        <v>637</v>
      </c>
      <c r="C2204" s="209"/>
      <c r="D2204" s="210">
        <f>IF(B$2088&lt;&gt;"",IF(B$2088='Usages mobilité'!BF7,'Usages mobilité'!BD7,0),0)</f>
        <v>0</v>
      </c>
      <c r="E2204" s="210">
        <f t="shared" si="191"/>
        <v>0</v>
      </c>
      <c r="F2204" s="210">
        <f t="shared" si="191"/>
        <v>0</v>
      </c>
      <c r="G2204" s="210">
        <f t="shared" si="191"/>
        <v>0</v>
      </c>
      <c r="H2204" s="210">
        <f t="shared" si="191"/>
        <v>0</v>
      </c>
      <c r="I2204" s="210">
        <f t="shared" si="191"/>
        <v>0</v>
      </c>
      <c r="J2204" s="210">
        <f t="shared" si="191"/>
        <v>0</v>
      </c>
      <c r="K2204" s="210">
        <f t="shared" si="191"/>
        <v>0</v>
      </c>
      <c r="L2204" s="210">
        <f t="shared" si="191"/>
        <v>0</v>
      </c>
      <c r="M2204" s="210">
        <f t="shared" si="191"/>
        <v>0</v>
      </c>
      <c r="N2204" s="210">
        <f t="shared" si="191"/>
        <v>0</v>
      </c>
      <c r="O2204" s="210">
        <f t="shared" si="191"/>
        <v>0</v>
      </c>
      <c r="P2204" s="210">
        <f t="shared" si="191"/>
        <v>0</v>
      </c>
      <c r="Q2204" s="210">
        <f t="shared" si="191"/>
        <v>0</v>
      </c>
      <c r="R2204" s="210">
        <f t="shared" si="191"/>
        <v>0</v>
      </c>
    </row>
    <row r="2205" spans="1:18" hidden="1" outlineLevel="2" x14ac:dyDescent="0.35">
      <c r="A2205" s="209" t="str">
        <f>'Usages mobilité'!A8</f>
        <v>Usage mobilité n°5</v>
      </c>
      <c r="B2205" s="209" t="s">
        <v>637</v>
      </c>
      <c r="C2205" s="209"/>
      <c r="D2205" s="210">
        <f>IF(B$2088&lt;&gt;"",IF(B$2088='Usages mobilité'!BF8,'Usages mobilité'!BD8,0),0)</f>
        <v>0</v>
      </c>
      <c r="E2205" s="210">
        <f t="shared" si="191"/>
        <v>0</v>
      </c>
      <c r="F2205" s="210">
        <f t="shared" si="191"/>
        <v>0</v>
      </c>
      <c r="G2205" s="210">
        <f t="shared" si="191"/>
        <v>0</v>
      </c>
      <c r="H2205" s="210">
        <f t="shared" si="191"/>
        <v>0</v>
      </c>
      <c r="I2205" s="210">
        <f t="shared" si="191"/>
        <v>0</v>
      </c>
      <c r="J2205" s="210">
        <f t="shared" si="191"/>
        <v>0</v>
      </c>
      <c r="K2205" s="210">
        <f t="shared" si="191"/>
        <v>0</v>
      </c>
      <c r="L2205" s="210">
        <f t="shared" si="191"/>
        <v>0</v>
      </c>
      <c r="M2205" s="210">
        <f t="shared" si="191"/>
        <v>0</v>
      </c>
      <c r="N2205" s="210">
        <f t="shared" si="191"/>
        <v>0</v>
      </c>
      <c r="O2205" s="210">
        <f t="shared" si="191"/>
        <v>0</v>
      </c>
      <c r="P2205" s="210">
        <f t="shared" si="191"/>
        <v>0</v>
      </c>
      <c r="Q2205" s="210">
        <f t="shared" si="191"/>
        <v>0</v>
      </c>
      <c r="R2205" s="210">
        <f t="shared" si="191"/>
        <v>0</v>
      </c>
    </row>
    <row r="2206" spans="1:18" hidden="1" outlineLevel="2" x14ac:dyDescent="0.35">
      <c r="A2206" s="209" t="str">
        <f>'Usages mobilité'!A9</f>
        <v>Usage mobilité n°6</v>
      </c>
      <c r="B2206" s="209" t="s">
        <v>637</v>
      </c>
      <c r="C2206" s="209"/>
      <c r="D2206" s="210">
        <f>IF(B$2088&lt;&gt;"",IF(B$2088='Usages mobilité'!BF9,'Usages mobilité'!BD9,0),0)</f>
        <v>0</v>
      </c>
      <c r="E2206" s="210">
        <f t="shared" si="191"/>
        <v>0</v>
      </c>
      <c r="F2206" s="210">
        <f t="shared" si="191"/>
        <v>0</v>
      </c>
      <c r="G2206" s="210">
        <f t="shared" si="191"/>
        <v>0</v>
      </c>
      <c r="H2206" s="210">
        <f t="shared" si="191"/>
        <v>0</v>
      </c>
      <c r="I2206" s="210">
        <f t="shared" si="191"/>
        <v>0</v>
      </c>
      <c r="J2206" s="210">
        <f t="shared" si="191"/>
        <v>0</v>
      </c>
      <c r="K2206" s="210">
        <f t="shared" si="191"/>
        <v>0</v>
      </c>
      <c r="L2206" s="210">
        <f t="shared" si="191"/>
        <v>0</v>
      </c>
      <c r="M2206" s="210">
        <f t="shared" si="191"/>
        <v>0</v>
      </c>
      <c r="N2206" s="210">
        <f t="shared" si="191"/>
        <v>0</v>
      </c>
      <c r="O2206" s="210">
        <f t="shared" si="191"/>
        <v>0</v>
      </c>
      <c r="P2206" s="210">
        <f t="shared" si="191"/>
        <v>0</v>
      </c>
      <c r="Q2206" s="210">
        <f t="shared" si="191"/>
        <v>0</v>
      </c>
      <c r="R2206" s="210">
        <f t="shared" si="191"/>
        <v>0</v>
      </c>
    </row>
    <row r="2207" spans="1:18" hidden="1" outlineLevel="2" x14ac:dyDescent="0.35">
      <c r="A2207" s="209" t="str">
        <f>'Usages mobilité'!A10</f>
        <v>Usage mobilité n°7</v>
      </c>
      <c r="B2207" s="209" t="s">
        <v>637</v>
      </c>
      <c r="C2207" s="209"/>
      <c r="D2207" s="210">
        <f>IF(B$2088&lt;&gt;"",IF(B$2088='Usages mobilité'!BF10,'Usages mobilité'!BD10,0),0)</f>
        <v>0</v>
      </c>
      <c r="E2207" s="210">
        <f t="shared" si="191"/>
        <v>0</v>
      </c>
      <c r="F2207" s="210">
        <f t="shared" si="191"/>
        <v>0</v>
      </c>
      <c r="G2207" s="210">
        <f t="shared" si="191"/>
        <v>0</v>
      </c>
      <c r="H2207" s="210">
        <f t="shared" si="191"/>
        <v>0</v>
      </c>
      <c r="I2207" s="210">
        <f t="shared" si="191"/>
        <v>0</v>
      </c>
      <c r="J2207" s="210">
        <f t="shared" si="191"/>
        <v>0</v>
      </c>
      <c r="K2207" s="210">
        <f t="shared" si="191"/>
        <v>0</v>
      </c>
      <c r="L2207" s="210">
        <f t="shared" si="191"/>
        <v>0</v>
      </c>
      <c r="M2207" s="210">
        <f t="shared" si="191"/>
        <v>0</v>
      </c>
      <c r="N2207" s="210">
        <f t="shared" si="191"/>
        <v>0</v>
      </c>
      <c r="O2207" s="210">
        <f t="shared" si="191"/>
        <v>0</v>
      </c>
      <c r="P2207" s="210">
        <f t="shared" si="191"/>
        <v>0</v>
      </c>
      <c r="Q2207" s="210">
        <f t="shared" si="191"/>
        <v>0</v>
      </c>
      <c r="R2207" s="210">
        <f t="shared" si="191"/>
        <v>0</v>
      </c>
    </row>
    <row r="2208" spans="1:18" hidden="1" outlineLevel="2" x14ac:dyDescent="0.35">
      <c r="A2208" s="209" t="str">
        <f>'Usages mobilité'!A11</f>
        <v>Usage mobilité n°8</v>
      </c>
      <c r="B2208" s="209" t="s">
        <v>637</v>
      </c>
      <c r="C2208" s="209"/>
      <c r="D2208" s="210">
        <f>IF(B$2088&lt;&gt;"",IF(B$2088='Usages mobilité'!BF11,'Usages mobilité'!BD11,0),0)</f>
        <v>0</v>
      </c>
      <c r="E2208" s="210">
        <f t="shared" si="191"/>
        <v>0</v>
      </c>
      <c r="F2208" s="210">
        <f t="shared" si="191"/>
        <v>0</v>
      </c>
      <c r="G2208" s="210">
        <f t="shared" si="191"/>
        <v>0</v>
      </c>
      <c r="H2208" s="210">
        <f t="shared" si="191"/>
        <v>0</v>
      </c>
      <c r="I2208" s="210">
        <f t="shared" si="191"/>
        <v>0</v>
      </c>
      <c r="J2208" s="210">
        <f t="shared" si="191"/>
        <v>0</v>
      </c>
      <c r="K2208" s="210">
        <f t="shared" si="191"/>
        <v>0</v>
      </c>
      <c r="L2208" s="210">
        <f t="shared" si="191"/>
        <v>0</v>
      </c>
      <c r="M2208" s="210">
        <f t="shared" si="191"/>
        <v>0</v>
      </c>
      <c r="N2208" s="210">
        <f t="shared" si="191"/>
        <v>0</v>
      </c>
      <c r="O2208" s="210">
        <f t="shared" si="191"/>
        <v>0</v>
      </c>
      <c r="P2208" s="210">
        <f t="shared" si="191"/>
        <v>0</v>
      </c>
      <c r="Q2208" s="210">
        <f t="shared" si="191"/>
        <v>0</v>
      </c>
      <c r="R2208" s="210">
        <f t="shared" si="191"/>
        <v>0</v>
      </c>
    </row>
    <row r="2209" spans="1:18" hidden="1" outlineLevel="2" x14ac:dyDescent="0.35">
      <c r="A2209" s="209" t="str">
        <f>'Usages mobilité'!A12</f>
        <v>Usage mobilité n°9</v>
      </c>
      <c r="B2209" s="209" t="s">
        <v>637</v>
      </c>
      <c r="C2209" s="209"/>
      <c r="D2209" s="210">
        <f>IF(B$2088&lt;&gt;"",IF(B$2088='Usages mobilité'!BF12,'Usages mobilité'!BD12,0),0)</f>
        <v>0</v>
      </c>
      <c r="E2209" s="210">
        <f t="shared" si="191"/>
        <v>0</v>
      </c>
      <c r="F2209" s="210">
        <f t="shared" si="191"/>
        <v>0</v>
      </c>
      <c r="G2209" s="210">
        <f t="shared" si="191"/>
        <v>0</v>
      </c>
      <c r="H2209" s="210">
        <f t="shared" si="191"/>
        <v>0</v>
      </c>
      <c r="I2209" s="210">
        <f t="shared" si="191"/>
        <v>0</v>
      </c>
      <c r="J2209" s="210">
        <f t="shared" si="191"/>
        <v>0</v>
      </c>
      <c r="K2209" s="210">
        <f t="shared" si="191"/>
        <v>0</v>
      </c>
      <c r="L2209" s="210">
        <f t="shared" si="191"/>
        <v>0</v>
      </c>
      <c r="M2209" s="210">
        <f t="shared" si="191"/>
        <v>0</v>
      </c>
      <c r="N2209" s="210">
        <f t="shared" si="191"/>
        <v>0</v>
      </c>
      <c r="O2209" s="210">
        <f t="shared" si="191"/>
        <v>0</v>
      </c>
      <c r="P2209" s="210">
        <f t="shared" si="191"/>
        <v>0</v>
      </c>
      <c r="Q2209" s="210">
        <f t="shared" si="191"/>
        <v>0</v>
      </c>
      <c r="R2209" s="210">
        <f t="shared" si="191"/>
        <v>0</v>
      </c>
    </row>
    <row r="2210" spans="1:18" hidden="1" outlineLevel="2" x14ac:dyDescent="0.35">
      <c r="A2210" s="209" t="str">
        <f>'Usages mobilité'!A13</f>
        <v>Usage mobilité n°10</v>
      </c>
      <c r="B2210" s="209" t="s">
        <v>637</v>
      </c>
      <c r="C2210" s="209"/>
      <c r="D2210" s="210">
        <f>IF(B$2088&lt;&gt;"",IF(B$2088='Usages mobilité'!BF13,'Usages mobilité'!BD13,0),0)</f>
        <v>0</v>
      </c>
      <c r="E2210" s="210">
        <f t="shared" si="191"/>
        <v>0</v>
      </c>
      <c r="F2210" s="210">
        <f t="shared" si="191"/>
        <v>0</v>
      </c>
      <c r="G2210" s="210">
        <f t="shared" si="191"/>
        <v>0</v>
      </c>
      <c r="H2210" s="210">
        <f t="shared" si="191"/>
        <v>0</v>
      </c>
      <c r="I2210" s="210">
        <f t="shared" si="191"/>
        <v>0</v>
      </c>
      <c r="J2210" s="210">
        <f t="shared" si="191"/>
        <v>0</v>
      </c>
      <c r="K2210" s="210">
        <f t="shared" si="191"/>
        <v>0</v>
      </c>
      <c r="L2210" s="210">
        <f t="shared" si="191"/>
        <v>0</v>
      </c>
      <c r="M2210" s="210">
        <f t="shared" si="191"/>
        <v>0</v>
      </c>
      <c r="N2210" s="210">
        <f t="shared" si="191"/>
        <v>0</v>
      </c>
      <c r="O2210" s="210">
        <f t="shared" si="191"/>
        <v>0</v>
      </c>
      <c r="P2210" s="210">
        <f t="shared" si="191"/>
        <v>0</v>
      </c>
      <c r="Q2210" s="210">
        <f t="shared" si="191"/>
        <v>0</v>
      </c>
      <c r="R2210" s="210">
        <f t="shared" si="191"/>
        <v>0</v>
      </c>
    </row>
    <row r="2211" spans="1:18" hidden="1" outlineLevel="2" x14ac:dyDescent="0.35">
      <c r="A2211" s="209" t="str">
        <f>'Usages mobilité'!A14</f>
        <v>Usage mobilité n°11</v>
      </c>
      <c r="B2211" s="209" t="s">
        <v>637</v>
      </c>
      <c r="C2211" s="209"/>
      <c r="D2211" s="210">
        <f>IF(B$2088&lt;&gt;"",IF(B$2088='Usages mobilité'!BF14,'Usages mobilité'!BD14,0),0)</f>
        <v>0</v>
      </c>
      <c r="E2211" s="210">
        <f t="shared" ref="E2211:R2220" si="192">$D2211</f>
        <v>0</v>
      </c>
      <c r="F2211" s="210">
        <f t="shared" si="192"/>
        <v>0</v>
      </c>
      <c r="G2211" s="210">
        <f t="shared" si="192"/>
        <v>0</v>
      </c>
      <c r="H2211" s="210">
        <f t="shared" si="192"/>
        <v>0</v>
      </c>
      <c r="I2211" s="210">
        <f t="shared" si="192"/>
        <v>0</v>
      </c>
      <c r="J2211" s="210">
        <f t="shared" si="192"/>
        <v>0</v>
      </c>
      <c r="K2211" s="210">
        <f t="shared" si="192"/>
        <v>0</v>
      </c>
      <c r="L2211" s="210">
        <f t="shared" si="192"/>
        <v>0</v>
      </c>
      <c r="M2211" s="210">
        <f t="shared" si="192"/>
        <v>0</v>
      </c>
      <c r="N2211" s="210">
        <f t="shared" si="192"/>
        <v>0</v>
      </c>
      <c r="O2211" s="210">
        <f t="shared" si="192"/>
        <v>0</v>
      </c>
      <c r="P2211" s="210">
        <f t="shared" si="192"/>
        <v>0</v>
      </c>
      <c r="Q2211" s="210">
        <f t="shared" si="192"/>
        <v>0</v>
      </c>
      <c r="R2211" s="210">
        <f t="shared" si="192"/>
        <v>0</v>
      </c>
    </row>
    <row r="2212" spans="1:18" hidden="1" outlineLevel="2" x14ac:dyDescent="0.35">
      <c r="A2212" s="209" t="str">
        <f>'Usages mobilité'!A15</f>
        <v>Usage mobilité n°12</v>
      </c>
      <c r="B2212" s="209" t="s">
        <v>637</v>
      </c>
      <c r="C2212" s="209"/>
      <c r="D2212" s="210">
        <f>IF(B$2088&lt;&gt;"",IF(B$2088='Usages mobilité'!BF15,'Usages mobilité'!BD15,0),0)</f>
        <v>0</v>
      </c>
      <c r="E2212" s="210">
        <f t="shared" si="192"/>
        <v>0</v>
      </c>
      <c r="F2212" s="210">
        <f t="shared" si="192"/>
        <v>0</v>
      </c>
      <c r="G2212" s="210">
        <f t="shared" si="192"/>
        <v>0</v>
      </c>
      <c r="H2212" s="210">
        <f t="shared" si="192"/>
        <v>0</v>
      </c>
      <c r="I2212" s="210">
        <f t="shared" si="192"/>
        <v>0</v>
      </c>
      <c r="J2212" s="210">
        <f t="shared" si="192"/>
        <v>0</v>
      </c>
      <c r="K2212" s="210">
        <f t="shared" si="192"/>
        <v>0</v>
      </c>
      <c r="L2212" s="210">
        <f t="shared" si="192"/>
        <v>0</v>
      </c>
      <c r="M2212" s="210">
        <f t="shared" si="192"/>
        <v>0</v>
      </c>
      <c r="N2212" s="210">
        <f t="shared" si="192"/>
        <v>0</v>
      </c>
      <c r="O2212" s="210">
        <f t="shared" si="192"/>
        <v>0</v>
      </c>
      <c r="P2212" s="210">
        <f t="shared" si="192"/>
        <v>0</v>
      </c>
      <c r="Q2212" s="210">
        <f t="shared" si="192"/>
        <v>0</v>
      </c>
      <c r="R2212" s="210">
        <f t="shared" si="192"/>
        <v>0</v>
      </c>
    </row>
    <row r="2213" spans="1:18" hidden="1" outlineLevel="2" x14ac:dyDescent="0.35">
      <c r="A2213" s="209" t="str">
        <f>'Usages mobilité'!A16</f>
        <v>Usage mobilité n°13</v>
      </c>
      <c r="B2213" s="209" t="s">
        <v>637</v>
      </c>
      <c r="C2213" s="209"/>
      <c r="D2213" s="210">
        <f>IF(B$2088&lt;&gt;"",IF(B$2088='Usages mobilité'!BF16,'Usages mobilité'!BD16,0),0)</f>
        <v>0</v>
      </c>
      <c r="E2213" s="210">
        <f t="shared" si="192"/>
        <v>0</v>
      </c>
      <c r="F2213" s="210">
        <f t="shared" si="192"/>
        <v>0</v>
      </c>
      <c r="G2213" s="210">
        <f t="shared" si="192"/>
        <v>0</v>
      </c>
      <c r="H2213" s="210">
        <f t="shared" si="192"/>
        <v>0</v>
      </c>
      <c r="I2213" s="210">
        <f t="shared" si="192"/>
        <v>0</v>
      </c>
      <c r="J2213" s="210">
        <f t="shared" si="192"/>
        <v>0</v>
      </c>
      <c r="K2213" s="210">
        <f t="shared" si="192"/>
        <v>0</v>
      </c>
      <c r="L2213" s="210">
        <f t="shared" si="192"/>
        <v>0</v>
      </c>
      <c r="M2213" s="210">
        <f t="shared" si="192"/>
        <v>0</v>
      </c>
      <c r="N2213" s="210">
        <f t="shared" si="192"/>
        <v>0</v>
      </c>
      <c r="O2213" s="210">
        <f t="shared" si="192"/>
        <v>0</v>
      </c>
      <c r="P2213" s="210">
        <f t="shared" si="192"/>
        <v>0</v>
      </c>
      <c r="Q2213" s="210">
        <f t="shared" si="192"/>
        <v>0</v>
      </c>
      <c r="R2213" s="210">
        <f t="shared" si="192"/>
        <v>0</v>
      </c>
    </row>
    <row r="2214" spans="1:18" hidden="1" outlineLevel="2" x14ac:dyDescent="0.35">
      <c r="A2214" s="209" t="str">
        <f>'Usages mobilité'!A17</f>
        <v>Usage mobilité n°14</v>
      </c>
      <c r="B2214" s="209" t="s">
        <v>637</v>
      </c>
      <c r="C2214" s="209"/>
      <c r="D2214" s="210">
        <f>IF(B$2088&lt;&gt;"",IF(B$2088='Usages mobilité'!BF17,'Usages mobilité'!BD17,0),0)</f>
        <v>0</v>
      </c>
      <c r="E2214" s="210">
        <f t="shared" si="192"/>
        <v>0</v>
      </c>
      <c r="F2214" s="210">
        <f t="shared" si="192"/>
        <v>0</v>
      </c>
      <c r="G2214" s="210">
        <f t="shared" si="192"/>
        <v>0</v>
      </c>
      <c r="H2214" s="210">
        <f t="shared" si="192"/>
        <v>0</v>
      </c>
      <c r="I2214" s="210">
        <f t="shared" si="192"/>
        <v>0</v>
      </c>
      <c r="J2214" s="210">
        <f t="shared" si="192"/>
        <v>0</v>
      </c>
      <c r="K2214" s="210">
        <f t="shared" si="192"/>
        <v>0</v>
      </c>
      <c r="L2214" s="210">
        <f t="shared" si="192"/>
        <v>0</v>
      </c>
      <c r="M2214" s="210">
        <f t="shared" si="192"/>
        <v>0</v>
      </c>
      <c r="N2214" s="210">
        <f t="shared" si="192"/>
        <v>0</v>
      </c>
      <c r="O2214" s="210">
        <f t="shared" si="192"/>
        <v>0</v>
      </c>
      <c r="P2214" s="210">
        <f t="shared" si="192"/>
        <v>0</v>
      </c>
      <c r="Q2214" s="210">
        <f t="shared" si="192"/>
        <v>0</v>
      </c>
      <c r="R2214" s="210">
        <f t="shared" si="192"/>
        <v>0</v>
      </c>
    </row>
    <row r="2215" spans="1:18" hidden="1" outlineLevel="2" x14ac:dyDescent="0.35">
      <c r="A2215" s="209" t="str">
        <f>'Usages mobilité'!A18</f>
        <v>Usage mobilité n°15</v>
      </c>
      <c r="B2215" s="209" t="s">
        <v>637</v>
      </c>
      <c r="C2215" s="209"/>
      <c r="D2215" s="210">
        <f>IF(B$2088&lt;&gt;"",IF(B$2088='Usages mobilité'!BF18,'Usages mobilité'!BD18,0),0)</f>
        <v>0</v>
      </c>
      <c r="E2215" s="210">
        <f t="shared" si="192"/>
        <v>0</v>
      </c>
      <c r="F2215" s="210">
        <f t="shared" si="192"/>
        <v>0</v>
      </c>
      <c r="G2215" s="210">
        <f t="shared" si="192"/>
        <v>0</v>
      </c>
      <c r="H2215" s="210">
        <f t="shared" si="192"/>
        <v>0</v>
      </c>
      <c r="I2215" s="210">
        <f t="shared" si="192"/>
        <v>0</v>
      </c>
      <c r="J2215" s="210">
        <f t="shared" si="192"/>
        <v>0</v>
      </c>
      <c r="K2215" s="210">
        <f t="shared" si="192"/>
        <v>0</v>
      </c>
      <c r="L2215" s="210">
        <f t="shared" si="192"/>
        <v>0</v>
      </c>
      <c r="M2215" s="210">
        <f t="shared" si="192"/>
        <v>0</v>
      </c>
      <c r="N2215" s="210">
        <f t="shared" si="192"/>
        <v>0</v>
      </c>
      <c r="O2215" s="210">
        <f t="shared" si="192"/>
        <v>0</v>
      </c>
      <c r="P2215" s="210">
        <f t="shared" si="192"/>
        <v>0</v>
      </c>
      <c r="Q2215" s="210">
        <f t="shared" si="192"/>
        <v>0</v>
      </c>
      <c r="R2215" s="210">
        <f t="shared" si="192"/>
        <v>0</v>
      </c>
    </row>
    <row r="2216" spans="1:18" hidden="1" outlineLevel="2" x14ac:dyDescent="0.35">
      <c r="A2216" s="209" t="str">
        <f>'Usages mobilité'!A19</f>
        <v>Usage mobilité n°16</v>
      </c>
      <c r="B2216" s="209" t="s">
        <v>637</v>
      </c>
      <c r="C2216" s="209"/>
      <c r="D2216" s="210">
        <f>IF(B$2088&lt;&gt;"",IF(B$2088='Usages mobilité'!BF19,'Usages mobilité'!BD19,0),0)</f>
        <v>0</v>
      </c>
      <c r="E2216" s="210">
        <f t="shared" si="192"/>
        <v>0</v>
      </c>
      <c r="F2216" s="210">
        <f t="shared" si="192"/>
        <v>0</v>
      </c>
      <c r="G2216" s="210">
        <f t="shared" si="192"/>
        <v>0</v>
      </c>
      <c r="H2216" s="210">
        <f t="shared" si="192"/>
        <v>0</v>
      </c>
      <c r="I2216" s="210">
        <f t="shared" si="192"/>
        <v>0</v>
      </c>
      <c r="J2216" s="210">
        <f t="shared" si="192"/>
        <v>0</v>
      </c>
      <c r="K2216" s="210">
        <f t="shared" si="192"/>
        <v>0</v>
      </c>
      <c r="L2216" s="210">
        <f t="shared" si="192"/>
        <v>0</v>
      </c>
      <c r="M2216" s="210">
        <f t="shared" si="192"/>
        <v>0</v>
      </c>
      <c r="N2216" s="210">
        <f t="shared" si="192"/>
        <v>0</v>
      </c>
      <c r="O2216" s="210">
        <f t="shared" si="192"/>
        <v>0</v>
      </c>
      <c r="P2216" s="210">
        <f t="shared" si="192"/>
        <v>0</v>
      </c>
      <c r="Q2216" s="210">
        <f t="shared" si="192"/>
        <v>0</v>
      </c>
      <c r="R2216" s="210">
        <f t="shared" si="192"/>
        <v>0</v>
      </c>
    </row>
    <row r="2217" spans="1:18" hidden="1" outlineLevel="2" x14ac:dyDescent="0.35">
      <c r="A2217" s="209" t="str">
        <f>'Usages mobilité'!A20</f>
        <v>Usage mobilité n°17</v>
      </c>
      <c r="B2217" s="209" t="s">
        <v>637</v>
      </c>
      <c r="C2217" s="209"/>
      <c r="D2217" s="210">
        <f>IF(B$2088&lt;&gt;"",IF(B$2088='Usages mobilité'!BF20,'Usages mobilité'!BD20,0),0)</f>
        <v>0</v>
      </c>
      <c r="E2217" s="210">
        <f t="shared" si="192"/>
        <v>0</v>
      </c>
      <c r="F2217" s="210">
        <f t="shared" si="192"/>
        <v>0</v>
      </c>
      <c r="G2217" s="210">
        <f t="shared" si="192"/>
        <v>0</v>
      </c>
      <c r="H2217" s="210">
        <f t="shared" si="192"/>
        <v>0</v>
      </c>
      <c r="I2217" s="210">
        <f t="shared" si="192"/>
        <v>0</v>
      </c>
      <c r="J2217" s="210">
        <f t="shared" si="192"/>
        <v>0</v>
      </c>
      <c r="K2217" s="210">
        <f t="shared" si="192"/>
        <v>0</v>
      </c>
      <c r="L2217" s="210">
        <f t="shared" si="192"/>
        <v>0</v>
      </c>
      <c r="M2217" s="210">
        <f t="shared" si="192"/>
        <v>0</v>
      </c>
      <c r="N2217" s="210">
        <f t="shared" si="192"/>
        <v>0</v>
      </c>
      <c r="O2217" s="210">
        <f t="shared" si="192"/>
        <v>0</v>
      </c>
      <c r="P2217" s="210">
        <f t="shared" si="192"/>
        <v>0</v>
      </c>
      <c r="Q2217" s="210">
        <f t="shared" si="192"/>
        <v>0</v>
      </c>
      <c r="R2217" s="210">
        <f t="shared" si="192"/>
        <v>0</v>
      </c>
    </row>
    <row r="2218" spans="1:18" hidden="1" outlineLevel="2" x14ac:dyDescent="0.35">
      <c r="A2218" s="209" t="str">
        <f>'Usages mobilité'!A21</f>
        <v>Usage mobilité n°18</v>
      </c>
      <c r="B2218" s="209" t="s">
        <v>637</v>
      </c>
      <c r="C2218" s="209"/>
      <c r="D2218" s="210">
        <f>IF(B$2088&lt;&gt;"",IF(B$2088='Usages mobilité'!BF21,'Usages mobilité'!BD21,0),0)</f>
        <v>0</v>
      </c>
      <c r="E2218" s="210">
        <f t="shared" si="192"/>
        <v>0</v>
      </c>
      <c r="F2218" s="210">
        <f t="shared" si="192"/>
        <v>0</v>
      </c>
      <c r="G2218" s="210">
        <f t="shared" si="192"/>
        <v>0</v>
      </c>
      <c r="H2218" s="210">
        <f t="shared" si="192"/>
        <v>0</v>
      </c>
      <c r="I2218" s="210">
        <f t="shared" si="192"/>
        <v>0</v>
      </c>
      <c r="J2218" s="210">
        <f t="shared" si="192"/>
        <v>0</v>
      </c>
      <c r="K2218" s="210">
        <f t="shared" si="192"/>
        <v>0</v>
      </c>
      <c r="L2218" s="210">
        <f t="shared" si="192"/>
        <v>0</v>
      </c>
      <c r="M2218" s="210">
        <f t="shared" si="192"/>
        <v>0</v>
      </c>
      <c r="N2218" s="210">
        <f t="shared" si="192"/>
        <v>0</v>
      </c>
      <c r="O2218" s="210">
        <f t="shared" si="192"/>
        <v>0</v>
      </c>
      <c r="P2218" s="210">
        <f t="shared" si="192"/>
        <v>0</v>
      </c>
      <c r="Q2218" s="210">
        <f t="shared" si="192"/>
        <v>0</v>
      </c>
      <c r="R2218" s="210">
        <f t="shared" si="192"/>
        <v>0</v>
      </c>
    </row>
    <row r="2219" spans="1:18" hidden="1" outlineLevel="2" x14ac:dyDescent="0.35">
      <c r="A2219" s="209" t="str">
        <f>'Usages mobilité'!A22</f>
        <v>Usage mobilité n°19</v>
      </c>
      <c r="B2219" s="209" t="s">
        <v>637</v>
      </c>
      <c r="C2219" s="209"/>
      <c r="D2219" s="210">
        <f>IF(B$2088&lt;&gt;"",IF(B$2088='Usages mobilité'!BF22,'Usages mobilité'!BD22,0),0)</f>
        <v>0</v>
      </c>
      <c r="E2219" s="210">
        <f t="shared" si="192"/>
        <v>0</v>
      </c>
      <c r="F2219" s="210">
        <f t="shared" si="192"/>
        <v>0</v>
      </c>
      <c r="G2219" s="210">
        <f t="shared" si="192"/>
        <v>0</v>
      </c>
      <c r="H2219" s="210">
        <f t="shared" si="192"/>
        <v>0</v>
      </c>
      <c r="I2219" s="210">
        <f t="shared" si="192"/>
        <v>0</v>
      </c>
      <c r="J2219" s="210">
        <f t="shared" si="192"/>
        <v>0</v>
      </c>
      <c r="K2219" s="210">
        <f t="shared" si="192"/>
        <v>0</v>
      </c>
      <c r="L2219" s="210">
        <f t="shared" si="192"/>
        <v>0</v>
      </c>
      <c r="M2219" s="210">
        <f t="shared" si="192"/>
        <v>0</v>
      </c>
      <c r="N2219" s="210">
        <f t="shared" si="192"/>
        <v>0</v>
      </c>
      <c r="O2219" s="210">
        <f t="shared" si="192"/>
        <v>0</v>
      </c>
      <c r="P2219" s="210">
        <f t="shared" si="192"/>
        <v>0</v>
      </c>
      <c r="Q2219" s="210">
        <f t="shared" si="192"/>
        <v>0</v>
      </c>
      <c r="R2219" s="210">
        <f t="shared" si="192"/>
        <v>0</v>
      </c>
    </row>
    <row r="2220" spans="1:18" hidden="1" outlineLevel="2" x14ac:dyDescent="0.35">
      <c r="A2220" s="209" t="str">
        <f>'Usages mobilité'!A23</f>
        <v>Usage mobilité n°20</v>
      </c>
      <c r="B2220" s="209" t="s">
        <v>637</v>
      </c>
      <c r="C2220" s="209"/>
      <c r="D2220" s="210">
        <f>IF(B$2088&lt;&gt;"",IF(B$2088='Usages mobilité'!BF23,'Usages mobilité'!BD23,0),0)</f>
        <v>0</v>
      </c>
      <c r="E2220" s="210">
        <f t="shared" si="192"/>
        <v>0</v>
      </c>
      <c r="F2220" s="210">
        <f t="shared" si="192"/>
        <v>0</v>
      </c>
      <c r="G2220" s="210">
        <f t="shared" si="192"/>
        <v>0</v>
      </c>
      <c r="H2220" s="210">
        <f t="shared" si="192"/>
        <v>0</v>
      </c>
      <c r="I2220" s="210">
        <f t="shared" si="192"/>
        <v>0</v>
      </c>
      <c r="J2220" s="210">
        <f t="shared" si="192"/>
        <v>0</v>
      </c>
      <c r="K2220" s="210">
        <f t="shared" si="192"/>
        <v>0</v>
      </c>
      <c r="L2220" s="210">
        <f t="shared" si="192"/>
        <v>0</v>
      </c>
      <c r="M2220" s="210">
        <f t="shared" si="192"/>
        <v>0</v>
      </c>
      <c r="N2220" s="210">
        <f t="shared" si="192"/>
        <v>0</v>
      </c>
      <c r="O2220" s="210">
        <f t="shared" si="192"/>
        <v>0</v>
      </c>
      <c r="P2220" s="210">
        <f t="shared" si="192"/>
        <v>0</v>
      </c>
      <c r="Q2220" s="210">
        <f t="shared" si="192"/>
        <v>0</v>
      </c>
      <c r="R2220" s="210">
        <f t="shared" si="192"/>
        <v>0</v>
      </c>
    </row>
    <row r="2221" spans="1:18" hidden="1" outlineLevel="2" x14ac:dyDescent="0.35">
      <c r="A2221" s="209" t="str">
        <f>'Usages mobilité'!A24</f>
        <v>Usage mobilité n°21</v>
      </c>
      <c r="B2221" s="209" t="s">
        <v>637</v>
      </c>
      <c r="C2221" s="209"/>
      <c r="D2221" s="210">
        <f>IF(B$2088&lt;&gt;"",IF(B$2088='Usages mobilité'!BF24,'Usages mobilité'!BD24,0),0)</f>
        <v>0</v>
      </c>
      <c r="E2221" s="210">
        <f t="shared" ref="E2221:R2230" si="193">$D2221</f>
        <v>0</v>
      </c>
      <c r="F2221" s="210">
        <f t="shared" si="193"/>
        <v>0</v>
      </c>
      <c r="G2221" s="210">
        <f t="shared" si="193"/>
        <v>0</v>
      </c>
      <c r="H2221" s="210">
        <f t="shared" si="193"/>
        <v>0</v>
      </c>
      <c r="I2221" s="210">
        <f t="shared" si="193"/>
        <v>0</v>
      </c>
      <c r="J2221" s="210">
        <f t="shared" si="193"/>
        <v>0</v>
      </c>
      <c r="K2221" s="210">
        <f t="shared" si="193"/>
        <v>0</v>
      </c>
      <c r="L2221" s="210">
        <f t="shared" si="193"/>
        <v>0</v>
      </c>
      <c r="M2221" s="210">
        <f t="shared" si="193"/>
        <v>0</v>
      </c>
      <c r="N2221" s="210">
        <f t="shared" si="193"/>
        <v>0</v>
      </c>
      <c r="O2221" s="210">
        <f t="shared" si="193"/>
        <v>0</v>
      </c>
      <c r="P2221" s="210">
        <f t="shared" si="193"/>
        <v>0</v>
      </c>
      <c r="Q2221" s="210">
        <f t="shared" si="193"/>
        <v>0</v>
      </c>
      <c r="R2221" s="210">
        <f t="shared" si="193"/>
        <v>0</v>
      </c>
    </row>
    <row r="2222" spans="1:18" hidden="1" outlineLevel="2" x14ac:dyDescent="0.35">
      <c r="A2222" s="209" t="str">
        <f>'Usages mobilité'!A25</f>
        <v>Usage mobilité n°22</v>
      </c>
      <c r="B2222" s="209" t="s">
        <v>637</v>
      </c>
      <c r="C2222" s="209"/>
      <c r="D2222" s="210">
        <f>IF(B$2088&lt;&gt;"",IF(B$2088='Usages mobilité'!BF25,'Usages mobilité'!BD25,0),0)</f>
        <v>0</v>
      </c>
      <c r="E2222" s="210">
        <f t="shared" si="193"/>
        <v>0</v>
      </c>
      <c r="F2222" s="210">
        <f t="shared" si="193"/>
        <v>0</v>
      </c>
      <c r="G2222" s="210">
        <f t="shared" si="193"/>
        <v>0</v>
      </c>
      <c r="H2222" s="210">
        <f t="shared" si="193"/>
        <v>0</v>
      </c>
      <c r="I2222" s="210">
        <f t="shared" si="193"/>
        <v>0</v>
      </c>
      <c r="J2222" s="210">
        <f t="shared" si="193"/>
        <v>0</v>
      </c>
      <c r="K2222" s="210">
        <f t="shared" si="193"/>
        <v>0</v>
      </c>
      <c r="L2222" s="210">
        <f t="shared" si="193"/>
        <v>0</v>
      </c>
      <c r="M2222" s="210">
        <f t="shared" si="193"/>
        <v>0</v>
      </c>
      <c r="N2222" s="210">
        <f t="shared" si="193"/>
        <v>0</v>
      </c>
      <c r="O2222" s="210">
        <f t="shared" si="193"/>
        <v>0</v>
      </c>
      <c r="P2222" s="210">
        <f t="shared" si="193"/>
        <v>0</v>
      </c>
      <c r="Q2222" s="210">
        <f t="shared" si="193"/>
        <v>0</v>
      </c>
      <c r="R2222" s="210">
        <f t="shared" si="193"/>
        <v>0</v>
      </c>
    </row>
    <row r="2223" spans="1:18" hidden="1" outlineLevel="2" x14ac:dyDescent="0.35">
      <c r="A2223" s="209" t="str">
        <f>'Usages mobilité'!A26</f>
        <v>Usage mobilité n°23</v>
      </c>
      <c r="B2223" s="209" t="s">
        <v>637</v>
      </c>
      <c r="C2223" s="209"/>
      <c r="D2223" s="210">
        <f>IF(B$2088&lt;&gt;"",IF(B$2088='Usages mobilité'!BF26,'Usages mobilité'!BD26,0),0)</f>
        <v>0</v>
      </c>
      <c r="E2223" s="210">
        <f t="shared" si="193"/>
        <v>0</v>
      </c>
      <c r="F2223" s="210">
        <f t="shared" si="193"/>
        <v>0</v>
      </c>
      <c r="G2223" s="210">
        <f t="shared" si="193"/>
        <v>0</v>
      </c>
      <c r="H2223" s="210">
        <f t="shared" si="193"/>
        <v>0</v>
      </c>
      <c r="I2223" s="210">
        <f t="shared" si="193"/>
        <v>0</v>
      </c>
      <c r="J2223" s="210">
        <f t="shared" si="193"/>
        <v>0</v>
      </c>
      <c r="K2223" s="210">
        <f t="shared" si="193"/>
        <v>0</v>
      </c>
      <c r="L2223" s="210">
        <f t="shared" si="193"/>
        <v>0</v>
      </c>
      <c r="M2223" s="210">
        <f t="shared" si="193"/>
        <v>0</v>
      </c>
      <c r="N2223" s="210">
        <f t="shared" si="193"/>
        <v>0</v>
      </c>
      <c r="O2223" s="210">
        <f t="shared" si="193"/>
        <v>0</v>
      </c>
      <c r="P2223" s="210">
        <f t="shared" si="193"/>
        <v>0</v>
      </c>
      <c r="Q2223" s="210">
        <f t="shared" si="193"/>
        <v>0</v>
      </c>
      <c r="R2223" s="210">
        <f t="shared" si="193"/>
        <v>0</v>
      </c>
    </row>
    <row r="2224" spans="1:18" hidden="1" outlineLevel="2" x14ac:dyDescent="0.35">
      <c r="A2224" s="209" t="str">
        <f>'Usages mobilité'!A27</f>
        <v>Usage mobilité n°24</v>
      </c>
      <c r="B2224" s="209" t="s">
        <v>637</v>
      </c>
      <c r="C2224" s="209"/>
      <c r="D2224" s="210">
        <f>IF(B$2088&lt;&gt;"",IF(B$2088='Usages mobilité'!BF27,'Usages mobilité'!BD27,0),0)</f>
        <v>0</v>
      </c>
      <c r="E2224" s="210">
        <f t="shared" si="193"/>
        <v>0</v>
      </c>
      <c r="F2224" s="210">
        <f t="shared" si="193"/>
        <v>0</v>
      </c>
      <c r="G2224" s="210">
        <f t="shared" si="193"/>
        <v>0</v>
      </c>
      <c r="H2224" s="210">
        <f t="shared" si="193"/>
        <v>0</v>
      </c>
      <c r="I2224" s="210">
        <f t="shared" si="193"/>
        <v>0</v>
      </c>
      <c r="J2224" s="210">
        <f t="shared" si="193"/>
        <v>0</v>
      </c>
      <c r="K2224" s="210">
        <f t="shared" si="193"/>
        <v>0</v>
      </c>
      <c r="L2224" s="210">
        <f t="shared" si="193"/>
        <v>0</v>
      </c>
      <c r="M2224" s="210">
        <f t="shared" si="193"/>
        <v>0</v>
      </c>
      <c r="N2224" s="210">
        <f t="shared" si="193"/>
        <v>0</v>
      </c>
      <c r="O2224" s="210">
        <f t="shared" si="193"/>
        <v>0</v>
      </c>
      <c r="P2224" s="210">
        <f t="shared" si="193"/>
        <v>0</v>
      </c>
      <c r="Q2224" s="210">
        <f t="shared" si="193"/>
        <v>0</v>
      </c>
      <c r="R2224" s="210">
        <f t="shared" si="193"/>
        <v>0</v>
      </c>
    </row>
    <row r="2225" spans="1:18" hidden="1" outlineLevel="2" x14ac:dyDescent="0.35">
      <c r="A2225" s="209" t="str">
        <f>'Usages mobilité'!A28</f>
        <v>Usage mobilité n°25</v>
      </c>
      <c r="B2225" s="209" t="s">
        <v>637</v>
      </c>
      <c r="C2225" s="209"/>
      <c r="D2225" s="210">
        <f>IF(B$2088&lt;&gt;"",IF(B$2088='Usages mobilité'!BF28,'Usages mobilité'!BD28,0),0)</f>
        <v>0</v>
      </c>
      <c r="E2225" s="210">
        <f t="shared" si="193"/>
        <v>0</v>
      </c>
      <c r="F2225" s="210">
        <f t="shared" si="193"/>
        <v>0</v>
      </c>
      <c r="G2225" s="210">
        <f t="shared" si="193"/>
        <v>0</v>
      </c>
      <c r="H2225" s="210">
        <f t="shared" si="193"/>
        <v>0</v>
      </c>
      <c r="I2225" s="210">
        <f t="shared" si="193"/>
        <v>0</v>
      </c>
      <c r="J2225" s="210">
        <f t="shared" si="193"/>
        <v>0</v>
      </c>
      <c r="K2225" s="210">
        <f t="shared" si="193"/>
        <v>0</v>
      </c>
      <c r="L2225" s="210">
        <f t="shared" si="193"/>
        <v>0</v>
      </c>
      <c r="M2225" s="210">
        <f t="shared" si="193"/>
        <v>0</v>
      </c>
      <c r="N2225" s="210">
        <f t="shared" si="193"/>
        <v>0</v>
      </c>
      <c r="O2225" s="210">
        <f t="shared" si="193"/>
        <v>0</v>
      </c>
      <c r="P2225" s="210">
        <f t="shared" si="193"/>
        <v>0</v>
      </c>
      <c r="Q2225" s="210">
        <f t="shared" si="193"/>
        <v>0</v>
      </c>
      <c r="R2225" s="210">
        <f t="shared" si="193"/>
        <v>0</v>
      </c>
    </row>
    <row r="2226" spans="1:18" hidden="1" outlineLevel="2" x14ac:dyDescent="0.35">
      <c r="A2226" s="209" t="str">
        <f>'Usages mobilité'!A29</f>
        <v>Usage mobilité n°26</v>
      </c>
      <c r="B2226" s="209" t="s">
        <v>637</v>
      </c>
      <c r="C2226" s="209"/>
      <c r="D2226" s="210">
        <f>IF(B$2088&lt;&gt;"",IF(B$2088='Usages mobilité'!BF29,'Usages mobilité'!BD29,0),0)</f>
        <v>0</v>
      </c>
      <c r="E2226" s="210">
        <f t="shared" si="193"/>
        <v>0</v>
      </c>
      <c r="F2226" s="210">
        <f t="shared" si="193"/>
        <v>0</v>
      </c>
      <c r="G2226" s="210">
        <f t="shared" si="193"/>
        <v>0</v>
      </c>
      <c r="H2226" s="210">
        <f t="shared" si="193"/>
        <v>0</v>
      </c>
      <c r="I2226" s="210">
        <f t="shared" si="193"/>
        <v>0</v>
      </c>
      <c r="J2226" s="210">
        <f t="shared" si="193"/>
        <v>0</v>
      </c>
      <c r="K2226" s="210">
        <f t="shared" si="193"/>
        <v>0</v>
      </c>
      <c r="L2226" s="210">
        <f t="shared" si="193"/>
        <v>0</v>
      </c>
      <c r="M2226" s="210">
        <f t="shared" si="193"/>
        <v>0</v>
      </c>
      <c r="N2226" s="210">
        <f t="shared" si="193"/>
        <v>0</v>
      </c>
      <c r="O2226" s="210">
        <f t="shared" si="193"/>
        <v>0</v>
      </c>
      <c r="P2226" s="210">
        <f t="shared" si="193"/>
        <v>0</v>
      </c>
      <c r="Q2226" s="210">
        <f t="shared" si="193"/>
        <v>0</v>
      </c>
      <c r="R2226" s="210">
        <f t="shared" si="193"/>
        <v>0</v>
      </c>
    </row>
    <row r="2227" spans="1:18" hidden="1" outlineLevel="2" x14ac:dyDescent="0.35">
      <c r="A2227" s="209" t="str">
        <f>'Usages mobilité'!A30</f>
        <v>Usage mobilité n°27</v>
      </c>
      <c r="B2227" s="209" t="s">
        <v>637</v>
      </c>
      <c r="C2227" s="209"/>
      <c r="D2227" s="210">
        <f>IF(B$2088&lt;&gt;"",IF(B$2088='Usages mobilité'!BF30,'Usages mobilité'!BD30,0),0)</f>
        <v>0</v>
      </c>
      <c r="E2227" s="210">
        <f t="shared" si="193"/>
        <v>0</v>
      </c>
      <c r="F2227" s="210">
        <f t="shared" si="193"/>
        <v>0</v>
      </c>
      <c r="G2227" s="210">
        <f t="shared" si="193"/>
        <v>0</v>
      </c>
      <c r="H2227" s="210">
        <f t="shared" si="193"/>
        <v>0</v>
      </c>
      <c r="I2227" s="210">
        <f t="shared" si="193"/>
        <v>0</v>
      </c>
      <c r="J2227" s="210">
        <f t="shared" si="193"/>
        <v>0</v>
      </c>
      <c r="K2227" s="210">
        <f t="shared" si="193"/>
        <v>0</v>
      </c>
      <c r="L2227" s="210">
        <f t="shared" si="193"/>
        <v>0</v>
      </c>
      <c r="M2227" s="210">
        <f t="shared" si="193"/>
        <v>0</v>
      </c>
      <c r="N2227" s="210">
        <f t="shared" si="193"/>
        <v>0</v>
      </c>
      <c r="O2227" s="210">
        <f t="shared" si="193"/>
        <v>0</v>
      </c>
      <c r="P2227" s="210">
        <f t="shared" si="193"/>
        <v>0</v>
      </c>
      <c r="Q2227" s="210">
        <f t="shared" si="193"/>
        <v>0</v>
      </c>
      <c r="R2227" s="210">
        <f t="shared" si="193"/>
        <v>0</v>
      </c>
    </row>
    <row r="2228" spans="1:18" hidden="1" outlineLevel="2" x14ac:dyDescent="0.35">
      <c r="A2228" s="209" t="str">
        <f>'Usages mobilité'!A31</f>
        <v>Usage mobilité n°28</v>
      </c>
      <c r="B2228" s="209" t="s">
        <v>637</v>
      </c>
      <c r="C2228" s="209"/>
      <c r="D2228" s="210">
        <f>IF(B$2088&lt;&gt;"",IF(B$2088='Usages mobilité'!BF31,'Usages mobilité'!BD31,0),0)</f>
        <v>0</v>
      </c>
      <c r="E2228" s="210">
        <f t="shared" si="193"/>
        <v>0</v>
      </c>
      <c r="F2228" s="210">
        <f t="shared" si="193"/>
        <v>0</v>
      </c>
      <c r="G2228" s="210">
        <f t="shared" si="193"/>
        <v>0</v>
      </c>
      <c r="H2228" s="210">
        <f t="shared" si="193"/>
        <v>0</v>
      </c>
      <c r="I2228" s="210">
        <f t="shared" si="193"/>
        <v>0</v>
      </c>
      <c r="J2228" s="210">
        <f t="shared" si="193"/>
        <v>0</v>
      </c>
      <c r="K2228" s="210">
        <f t="shared" si="193"/>
        <v>0</v>
      </c>
      <c r="L2228" s="210">
        <f t="shared" si="193"/>
        <v>0</v>
      </c>
      <c r="M2228" s="210">
        <f t="shared" si="193"/>
        <v>0</v>
      </c>
      <c r="N2228" s="210">
        <f t="shared" si="193"/>
        <v>0</v>
      </c>
      <c r="O2228" s="210">
        <f t="shared" si="193"/>
        <v>0</v>
      </c>
      <c r="P2228" s="210">
        <f t="shared" si="193"/>
        <v>0</v>
      </c>
      <c r="Q2228" s="210">
        <f t="shared" si="193"/>
        <v>0</v>
      </c>
      <c r="R2228" s="210">
        <f t="shared" si="193"/>
        <v>0</v>
      </c>
    </row>
    <row r="2229" spans="1:18" hidden="1" outlineLevel="2" x14ac:dyDescent="0.35">
      <c r="A2229" s="209" t="str">
        <f>'Usages mobilité'!A32</f>
        <v>Usage mobilité n°29</v>
      </c>
      <c r="B2229" s="209" t="s">
        <v>637</v>
      </c>
      <c r="C2229" s="209"/>
      <c r="D2229" s="210">
        <f>IF(B$2088&lt;&gt;"",IF(B$2088='Usages mobilité'!BF32,'Usages mobilité'!BD32,0),0)</f>
        <v>0</v>
      </c>
      <c r="E2229" s="210">
        <f t="shared" si="193"/>
        <v>0</v>
      </c>
      <c r="F2229" s="210">
        <f t="shared" si="193"/>
        <v>0</v>
      </c>
      <c r="G2229" s="210">
        <f t="shared" si="193"/>
        <v>0</v>
      </c>
      <c r="H2229" s="210">
        <f t="shared" si="193"/>
        <v>0</v>
      </c>
      <c r="I2229" s="210">
        <f t="shared" si="193"/>
        <v>0</v>
      </c>
      <c r="J2229" s="210">
        <f t="shared" si="193"/>
        <v>0</v>
      </c>
      <c r="K2229" s="210">
        <f t="shared" si="193"/>
        <v>0</v>
      </c>
      <c r="L2229" s="210">
        <f t="shared" si="193"/>
        <v>0</v>
      </c>
      <c r="M2229" s="210">
        <f t="shared" si="193"/>
        <v>0</v>
      </c>
      <c r="N2229" s="210">
        <f t="shared" si="193"/>
        <v>0</v>
      </c>
      <c r="O2229" s="210">
        <f t="shared" si="193"/>
        <v>0</v>
      </c>
      <c r="P2229" s="210">
        <f t="shared" si="193"/>
        <v>0</v>
      </c>
      <c r="Q2229" s="210">
        <f t="shared" si="193"/>
        <v>0</v>
      </c>
      <c r="R2229" s="210">
        <f t="shared" si="193"/>
        <v>0</v>
      </c>
    </row>
    <row r="2230" spans="1:18" hidden="1" outlineLevel="2" x14ac:dyDescent="0.35">
      <c r="A2230" s="209" t="str">
        <f>'Usages mobilité'!A33</f>
        <v>Usage mobilité n°30</v>
      </c>
      <c r="B2230" s="209" t="s">
        <v>637</v>
      </c>
      <c r="C2230" s="209"/>
      <c r="D2230" s="210">
        <f>IF(B$2088&lt;&gt;"",IF(B$2088='Usages mobilité'!BF33,'Usages mobilité'!BD33,0),0)</f>
        <v>0</v>
      </c>
      <c r="E2230" s="210">
        <f t="shared" si="193"/>
        <v>0</v>
      </c>
      <c r="F2230" s="210">
        <f t="shared" si="193"/>
        <v>0</v>
      </c>
      <c r="G2230" s="210">
        <f t="shared" si="193"/>
        <v>0</v>
      </c>
      <c r="H2230" s="210">
        <f t="shared" si="193"/>
        <v>0</v>
      </c>
      <c r="I2230" s="210">
        <f t="shared" si="193"/>
        <v>0</v>
      </c>
      <c r="J2230" s="210">
        <f t="shared" si="193"/>
        <v>0</v>
      </c>
      <c r="K2230" s="210">
        <f t="shared" si="193"/>
        <v>0</v>
      </c>
      <c r="L2230" s="210">
        <f t="shared" si="193"/>
        <v>0</v>
      </c>
      <c r="M2230" s="210">
        <f t="shared" si="193"/>
        <v>0</v>
      </c>
      <c r="N2230" s="210">
        <f t="shared" si="193"/>
        <v>0</v>
      </c>
      <c r="O2230" s="210">
        <f t="shared" si="193"/>
        <v>0</v>
      </c>
      <c r="P2230" s="210">
        <f t="shared" si="193"/>
        <v>0</v>
      </c>
      <c r="Q2230" s="210">
        <f t="shared" si="193"/>
        <v>0</v>
      </c>
      <c r="R2230" s="210">
        <f t="shared" si="193"/>
        <v>0</v>
      </c>
    </row>
    <row r="2231" spans="1:18" hidden="1" outlineLevel="2" x14ac:dyDescent="0.35">
      <c r="A2231" s="209" t="str">
        <f>'Usages mobilité'!A34</f>
        <v>Usage mobilité n°31</v>
      </c>
      <c r="B2231" s="209" t="s">
        <v>637</v>
      </c>
      <c r="C2231" s="209"/>
      <c r="D2231" s="210">
        <f>IF(B$2088&lt;&gt;"",IF(B$2088='Usages mobilité'!BF34,'Usages mobilité'!BD34,0),0)</f>
        <v>0</v>
      </c>
      <c r="E2231" s="210">
        <f t="shared" ref="E2231:R2240" si="194">$D2231</f>
        <v>0</v>
      </c>
      <c r="F2231" s="210">
        <f t="shared" si="194"/>
        <v>0</v>
      </c>
      <c r="G2231" s="210">
        <f t="shared" si="194"/>
        <v>0</v>
      </c>
      <c r="H2231" s="210">
        <f t="shared" si="194"/>
        <v>0</v>
      </c>
      <c r="I2231" s="210">
        <f t="shared" si="194"/>
        <v>0</v>
      </c>
      <c r="J2231" s="210">
        <f t="shared" si="194"/>
        <v>0</v>
      </c>
      <c r="K2231" s="210">
        <f t="shared" si="194"/>
        <v>0</v>
      </c>
      <c r="L2231" s="210">
        <f t="shared" si="194"/>
        <v>0</v>
      </c>
      <c r="M2231" s="210">
        <f t="shared" si="194"/>
        <v>0</v>
      </c>
      <c r="N2231" s="210">
        <f t="shared" si="194"/>
        <v>0</v>
      </c>
      <c r="O2231" s="210">
        <f t="shared" si="194"/>
        <v>0</v>
      </c>
      <c r="P2231" s="210">
        <f t="shared" si="194"/>
        <v>0</v>
      </c>
      <c r="Q2231" s="210">
        <f t="shared" si="194"/>
        <v>0</v>
      </c>
      <c r="R2231" s="210">
        <f t="shared" si="194"/>
        <v>0</v>
      </c>
    </row>
    <row r="2232" spans="1:18" hidden="1" outlineLevel="2" x14ac:dyDescent="0.35">
      <c r="A2232" s="209" t="str">
        <f>'Usages mobilité'!A35</f>
        <v>Usage mobilité n°32</v>
      </c>
      <c r="B2232" s="209" t="s">
        <v>637</v>
      </c>
      <c r="C2232" s="209"/>
      <c r="D2232" s="210">
        <f>IF(B$2088&lt;&gt;"",IF(B$2088='Usages mobilité'!BF35,'Usages mobilité'!BD35,0),0)</f>
        <v>0</v>
      </c>
      <c r="E2232" s="210">
        <f t="shared" si="194"/>
        <v>0</v>
      </c>
      <c r="F2232" s="210">
        <f t="shared" si="194"/>
        <v>0</v>
      </c>
      <c r="G2232" s="210">
        <f t="shared" si="194"/>
        <v>0</v>
      </c>
      <c r="H2232" s="210">
        <f t="shared" si="194"/>
        <v>0</v>
      </c>
      <c r="I2232" s="210">
        <f t="shared" si="194"/>
        <v>0</v>
      </c>
      <c r="J2232" s="210">
        <f t="shared" si="194"/>
        <v>0</v>
      </c>
      <c r="K2232" s="210">
        <f t="shared" si="194"/>
        <v>0</v>
      </c>
      <c r="L2232" s="210">
        <f t="shared" si="194"/>
        <v>0</v>
      </c>
      <c r="M2232" s="210">
        <f t="shared" si="194"/>
        <v>0</v>
      </c>
      <c r="N2232" s="210">
        <f t="shared" si="194"/>
        <v>0</v>
      </c>
      <c r="O2232" s="210">
        <f t="shared" si="194"/>
        <v>0</v>
      </c>
      <c r="P2232" s="210">
        <f t="shared" si="194"/>
        <v>0</v>
      </c>
      <c r="Q2232" s="210">
        <f t="shared" si="194"/>
        <v>0</v>
      </c>
      <c r="R2232" s="210">
        <f t="shared" si="194"/>
        <v>0</v>
      </c>
    </row>
    <row r="2233" spans="1:18" hidden="1" outlineLevel="2" x14ac:dyDescent="0.35">
      <c r="A2233" s="209" t="str">
        <f>'Usages mobilité'!A36</f>
        <v>Usage mobilité n°33</v>
      </c>
      <c r="B2233" s="209" t="s">
        <v>637</v>
      </c>
      <c r="C2233" s="209"/>
      <c r="D2233" s="210">
        <f>IF(B$2088&lt;&gt;"",IF(B$2088='Usages mobilité'!BF36,'Usages mobilité'!BD36,0),0)</f>
        <v>0</v>
      </c>
      <c r="E2233" s="210">
        <f t="shared" si="194"/>
        <v>0</v>
      </c>
      <c r="F2233" s="210">
        <f t="shared" si="194"/>
        <v>0</v>
      </c>
      <c r="G2233" s="210">
        <f t="shared" si="194"/>
        <v>0</v>
      </c>
      <c r="H2233" s="210">
        <f t="shared" si="194"/>
        <v>0</v>
      </c>
      <c r="I2233" s="210">
        <f t="shared" si="194"/>
        <v>0</v>
      </c>
      <c r="J2233" s="210">
        <f t="shared" si="194"/>
        <v>0</v>
      </c>
      <c r="K2233" s="210">
        <f t="shared" si="194"/>
        <v>0</v>
      </c>
      <c r="L2233" s="210">
        <f t="shared" si="194"/>
        <v>0</v>
      </c>
      <c r="M2233" s="210">
        <f t="shared" si="194"/>
        <v>0</v>
      </c>
      <c r="N2233" s="210">
        <f t="shared" si="194"/>
        <v>0</v>
      </c>
      <c r="O2233" s="210">
        <f t="shared" si="194"/>
        <v>0</v>
      </c>
      <c r="P2233" s="210">
        <f t="shared" si="194"/>
        <v>0</v>
      </c>
      <c r="Q2233" s="210">
        <f t="shared" si="194"/>
        <v>0</v>
      </c>
      <c r="R2233" s="210">
        <f t="shared" si="194"/>
        <v>0</v>
      </c>
    </row>
    <row r="2234" spans="1:18" hidden="1" outlineLevel="2" x14ac:dyDescent="0.35">
      <c r="A2234" s="209" t="str">
        <f>'Usages mobilité'!A37</f>
        <v>Usage mobilité n°34</v>
      </c>
      <c r="B2234" s="209" t="s">
        <v>637</v>
      </c>
      <c r="C2234" s="209"/>
      <c r="D2234" s="210">
        <f>IF(B$2088&lt;&gt;"",IF(B$2088='Usages mobilité'!BF37,'Usages mobilité'!BD37,0),0)</f>
        <v>0</v>
      </c>
      <c r="E2234" s="210">
        <f t="shared" si="194"/>
        <v>0</v>
      </c>
      <c r="F2234" s="210">
        <f t="shared" si="194"/>
        <v>0</v>
      </c>
      <c r="G2234" s="210">
        <f t="shared" si="194"/>
        <v>0</v>
      </c>
      <c r="H2234" s="210">
        <f t="shared" si="194"/>
        <v>0</v>
      </c>
      <c r="I2234" s="210">
        <f t="shared" si="194"/>
        <v>0</v>
      </c>
      <c r="J2234" s="210">
        <f t="shared" si="194"/>
        <v>0</v>
      </c>
      <c r="K2234" s="210">
        <f t="shared" si="194"/>
        <v>0</v>
      </c>
      <c r="L2234" s="210">
        <f t="shared" si="194"/>
        <v>0</v>
      </c>
      <c r="M2234" s="210">
        <f t="shared" si="194"/>
        <v>0</v>
      </c>
      <c r="N2234" s="210">
        <f t="shared" si="194"/>
        <v>0</v>
      </c>
      <c r="O2234" s="210">
        <f t="shared" si="194"/>
        <v>0</v>
      </c>
      <c r="P2234" s="210">
        <f t="shared" si="194"/>
        <v>0</v>
      </c>
      <c r="Q2234" s="210">
        <f t="shared" si="194"/>
        <v>0</v>
      </c>
      <c r="R2234" s="210">
        <f t="shared" si="194"/>
        <v>0</v>
      </c>
    </row>
    <row r="2235" spans="1:18" hidden="1" outlineLevel="2" x14ac:dyDescent="0.35">
      <c r="A2235" s="209" t="str">
        <f>'Usages mobilité'!A38</f>
        <v>Usage mobilité n°35</v>
      </c>
      <c r="B2235" s="209" t="s">
        <v>637</v>
      </c>
      <c r="C2235" s="209"/>
      <c r="D2235" s="210">
        <f>IF(B$2088&lt;&gt;"",IF(B$2088='Usages mobilité'!BF38,'Usages mobilité'!BD38,0),0)</f>
        <v>0</v>
      </c>
      <c r="E2235" s="210">
        <f t="shared" si="194"/>
        <v>0</v>
      </c>
      <c r="F2235" s="210">
        <f t="shared" si="194"/>
        <v>0</v>
      </c>
      <c r="G2235" s="210">
        <f t="shared" si="194"/>
        <v>0</v>
      </c>
      <c r="H2235" s="210">
        <f t="shared" si="194"/>
        <v>0</v>
      </c>
      <c r="I2235" s="210">
        <f t="shared" si="194"/>
        <v>0</v>
      </c>
      <c r="J2235" s="210">
        <f t="shared" si="194"/>
        <v>0</v>
      </c>
      <c r="K2235" s="210">
        <f t="shared" si="194"/>
        <v>0</v>
      </c>
      <c r="L2235" s="210">
        <f t="shared" si="194"/>
        <v>0</v>
      </c>
      <c r="M2235" s="210">
        <f t="shared" si="194"/>
        <v>0</v>
      </c>
      <c r="N2235" s="210">
        <f t="shared" si="194"/>
        <v>0</v>
      </c>
      <c r="O2235" s="210">
        <f t="shared" si="194"/>
        <v>0</v>
      </c>
      <c r="P2235" s="210">
        <f t="shared" si="194"/>
        <v>0</v>
      </c>
      <c r="Q2235" s="210">
        <f t="shared" si="194"/>
        <v>0</v>
      </c>
      <c r="R2235" s="210">
        <f t="shared" si="194"/>
        <v>0</v>
      </c>
    </row>
    <row r="2236" spans="1:18" hidden="1" outlineLevel="2" x14ac:dyDescent="0.35">
      <c r="A2236" s="209" t="str">
        <f>'Usages mobilité'!A39</f>
        <v>Usage mobilité n°36</v>
      </c>
      <c r="B2236" s="209" t="s">
        <v>637</v>
      </c>
      <c r="C2236" s="209"/>
      <c r="D2236" s="210">
        <f>IF(B$2088&lt;&gt;"",IF(B$2088='Usages mobilité'!BF39,'Usages mobilité'!BD39,0),0)</f>
        <v>0</v>
      </c>
      <c r="E2236" s="210">
        <f t="shared" si="194"/>
        <v>0</v>
      </c>
      <c r="F2236" s="210">
        <f t="shared" si="194"/>
        <v>0</v>
      </c>
      <c r="G2236" s="210">
        <f t="shared" si="194"/>
        <v>0</v>
      </c>
      <c r="H2236" s="210">
        <f t="shared" si="194"/>
        <v>0</v>
      </c>
      <c r="I2236" s="210">
        <f t="shared" si="194"/>
        <v>0</v>
      </c>
      <c r="J2236" s="210">
        <f t="shared" si="194"/>
        <v>0</v>
      </c>
      <c r="K2236" s="210">
        <f t="shared" si="194"/>
        <v>0</v>
      </c>
      <c r="L2236" s="210">
        <f t="shared" si="194"/>
        <v>0</v>
      </c>
      <c r="M2236" s="210">
        <f t="shared" si="194"/>
        <v>0</v>
      </c>
      <c r="N2236" s="210">
        <f t="shared" si="194"/>
        <v>0</v>
      </c>
      <c r="O2236" s="210">
        <f t="shared" si="194"/>
        <v>0</v>
      </c>
      <c r="P2236" s="210">
        <f t="shared" si="194"/>
        <v>0</v>
      </c>
      <c r="Q2236" s="210">
        <f t="shared" si="194"/>
        <v>0</v>
      </c>
      <c r="R2236" s="210">
        <f t="shared" si="194"/>
        <v>0</v>
      </c>
    </row>
    <row r="2237" spans="1:18" hidden="1" outlineLevel="2" x14ac:dyDescent="0.35">
      <c r="A2237" s="209" t="str">
        <f>'Usages mobilité'!A40</f>
        <v>Usage mobilité n°37</v>
      </c>
      <c r="B2237" s="209" t="s">
        <v>637</v>
      </c>
      <c r="C2237" s="209"/>
      <c r="D2237" s="210">
        <f>IF(B$2088&lt;&gt;"",IF(B$2088='Usages mobilité'!BF40,'Usages mobilité'!BD40,0),0)</f>
        <v>0</v>
      </c>
      <c r="E2237" s="210">
        <f t="shared" si="194"/>
        <v>0</v>
      </c>
      <c r="F2237" s="210">
        <f t="shared" si="194"/>
        <v>0</v>
      </c>
      <c r="G2237" s="210">
        <f t="shared" si="194"/>
        <v>0</v>
      </c>
      <c r="H2237" s="210">
        <f t="shared" si="194"/>
        <v>0</v>
      </c>
      <c r="I2237" s="210">
        <f t="shared" si="194"/>
        <v>0</v>
      </c>
      <c r="J2237" s="210">
        <f t="shared" si="194"/>
        <v>0</v>
      </c>
      <c r="K2237" s="210">
        <f t="shared" si="194"/>
        <v>0</v>
      </c>
      <c r="L2237" s="210">
        <f t="shared" si="194"/>
        <v>0</v>
      </c>
      <c r="M2237" s="210">
        <f t="shared" si="194"/>
        <v>0</v>
      </c>
      <c r="N2237" s="210">
        <f t="shared" si="194"/>
        <v>0</v>
      </c>
      <c r="O2237" s="210">
        <f t="shared" si="194"/>
        <v>0</v>
      </c>
      <c r="P2237" s="210">
        <f t="shared" si="194"/>
        <v>0</v>
      </c>
      <c r="Q2237" s="210">
        <f t="shared" si="194"/>
        <v>0</v>
      </c>
      <c r="R2237" s="210">
        <f t="shared" si="194"/>
        <v>0</v>
      </c>
    </row>
    <row r="2238" spans="1:18" hidden="1" outlineLevel="2" x14ac:dyDescent="0.35">
      <c r="A2238" s="209" t="str">
        <f>'Usages mobilité'!A41</f>
        <v>Usage mobilité n°38</v>
      </c>
      <c r="B2238" s="209" t="s">
        <v>637</v>
      </c>
      <c r="C2238" s="209"/>
      <c r="D2238" s="210">
        <f>IF(B$2088&lt;&gt;"",IF(B$2088='Usages mobilité'!BF41,'Usages mobilité'!BD41,0),0)</f>
        <v>0</v>
      </c>
      <c r="E2238" s="210">
        <f t="shared" si="194"/>
        <v>0</v>
      </c>
      <c r="F2238" s="210">
        <f t="shared" si="194"/>
        <v>0</v>
      </c>
      <c r="G2238" s="210">
        <f t="shared" si="194"/>
        <v>0</v>
      </c>
      <c r="H2238" s="210">
        <f t="shared" si="194"/>
        <v>0</v>
      </c>
      <c r="I2238" s="210">
        <f t="shared" si="194"/>
        <v>0</v>
      </c>
      <c r="J2238" s="210">
        <f t="shared" si="194"/>
        <v>0</v>
      </c>
      <c r="K2238" s="210">
        <f t="shared" si="194"/>
        <v>0</v>
      </c>
      <c r="L2238" s="210">
        <f t="shared" si="194"/>
        <v>0</v>
      </c>
      <c r="M2238" s="210">
        <f t="shared" si="194"/>
        <v>0</v>
      </c>
      <c r="N2238" s="210">
        <f t="shared" si="194"/>
        <v>0</v>
      </c>
      <c r="O2238" s="210">
        <f t="shared" si="194"/>
        <v>0</v>
      </c>
      <c r="P2238" s="210">
        <f t="shared" si="194"/>
        <v>0</v>
      </c>
      <c r="Q2238" s="210">
        <f t="shared" si="194"/>
        <v>0</v>
      </c>
      <c r="R2238" s="210">
        <f t="shared" si="194"/>
        <v>0</v>
      </c>
    </row>
    <row r="2239" spans="1:18" hidden="1" outlineLevel="2" x14ac:dyDescent="0.35">
      <c r="A2239" s="209" t="str">
        <f>'Usages mobilité'!A42</f>
        <v>Usage mobilité n°39</v>
      </c>
      <c r="B2239" s="209" t="s">
        <v>637</v>
      </c>
      <c r="C2239" s="209"/>
      <c r="D2239" s="210">
        <f>IF(B$2088&lt;&gt;"",IF(B$2088='Usages mobilité'!BF42,'Usages mobilité'!BD42,0),0)</f>
        <v>0</v>
      </c>
      <c r="E2239" s="210">
        <f t="shared" si="194"/>
        <v>0</v>
      </c>
      <c r="F2239" s="210">
        <f t="shared" si="194"/>
        <v>0</v>
      </c>
      <c r="G2239" s="210">
        <f t="shared" si="194"/>
        <v>0</v>
      </c>
      <c r="H2239" s="210">
        <f t="shared" si="194"/>
        <v>0</v>
      </c>
      <c r="I2239" s="210">
        <f t="shared" si="194"/>
        <v>0</v>
      </c>
      <c r="J2239" s="210">
        <f t="shared" si="194"/>
        <v>0</v>
      </c>
      <c r="K2239" s="210">
        <f t="shared" si="194"/>
        <v>0</v>
      </c>
      <c r="L2239" s="210">
        <f t="shared" si="194"/>
        <v>0</v>
      </c>
      <c r="M2239" s="210">
        <f t="shared" si="194"/>
        <v>0</v>
      </c>
      <c r="N2239" s="210">
        <f t="shared" si="194"/>
        <v>0</v>
      </c>
      <c r="O2239" s="210">
        <f t="shared" si="194"/>
        <v>0</v>
      </c>
      <c r="P2239" s="210">
        <f t="shared" si="194"/>
        <v>0</v>
      </c>
      <c r="Q2239" s="210">
        <f t="shared" si="194"/>
        <v>0</v>
      </c>
      <c r="R2239" s="210">
        <f t="shared" si="194"/>
        <v>0</v>
      </c>
    </row>
    <row r="2240" spans="1:18" hidden="1" outlineLevel="2" x14ac:dyDescent="0.35">
      <c r="A2240" s="209" t="str">
        <f>'Usages mobilité'!A43</f>
        <v>Usage mobilité n°40</v>
      </c>
      <c r="B2240" s="209" t="s">
        <v>637</v>
      </c>
      <c r="C2240" s="209"/>
      <c r="D2240" s="210">
        <f>IF(B$2088&lt;&gt;"",IF(B$2088='Usages mobilité'!BF43,'Usages mobilité'!BD43,0),0)</f>
        <v>0</v>
      </c>
      <c r="E2240" s="210">
        <f t="shared" si="194"/>
        <v>0</v>
      </c>
      <c r="F2240" s="210">
        <f t="shared" si="194"/>
        <v>0</v>
      </c>
      <c r="G2240" s="210">
        <f t="shared" si="194"/>
        <v>0</v>
      </c>
      <c r="H2240" s="210">
        <f t="shared" si="194"/>
        <v>0</v>
      </c>
      <c r="I2240" s="210">
        <f t="shared" si="194"/>
        <v>0</v>
      </c>
      <c r="J2240" s="210">
        <f t="shared" si="194"/>
        <v>0</v>
      </c>
      <c r="K2240" s="210">
        <f t="shared" si="194"/>
        <v>0</v>
      </c>
      <c r="L2240" s="210">
        <f t="shared" si="194"/>
        <v>0</v>
      </c>
      <c r="M2240" s="210">
        <f t="shared" si="194"/>
        <v>0</v>
      </c>
      <c r="N2240" s="210">
        <f t="shared" si="194"/>
        <v>0</v>
      </c>
      <c r="O2240" s="210">
        <f t="shared" si="194"/>
        <v>0</v>
      </c>
      <c r="P2240" s="210">
        <f t="shared" si="194"/>
        <v>0</v>
      </c>
      <c r="Q2240" s="210">
        <f t="shared" si="194"/>
        <v>0</v>
      </c>
      <c r="R2240" s="210">
        <f t="shared" si="194"/>
        <v>0</v>
      </c>
    </row>
    <row r="2241" spans="1:18" hidden="1" outlineLevel="2" x14ac:dyDescent="0.35">
      <c r="A2241" s="209" t="str">
        <f>'Usages mobilité'!A44</f>
        <v>Usage mobilité n°41</v>
      </c>
      <c r="B2241" s="209" t="s">
        <v>637</v>
      </c>
      <c r="C2241" s="209"/>
      <c r="D2241" s="210">
        <f>IF(B$2088&lt;&gt;"",IF(B$2088='Usages mobilité'!BF44,'Usages mobilité'!BD44,0),0)</f>
        <v>0</v>
      </c>
      <c r="E2241" s="210">
        <f t="shared" ref="E2241:R2250" si="195">$D2241</f>
        <v>0</v>
      </c>
      <c r="F2241" s="210">
        <f t="shared" si="195"/>
        <v>0</v>
      </c>
      <c r="G2241" s="210">
        <f t="shared" si="195"/>
        <v>0</v>
      </c>
      <c r="H2241" s="210">
        <f t="shared" si="195"/>
        <v>0</v>
      </c>
      <c r="I2241" s="210">
        <f t="shared" si="195"/>
        <v>0</v>
      </c>
      <c r="J2241" s="210">
        <f t="shared" si="195"/>
        <v>0</v>
      </c>
      <c r="K2241" s="210">
        <f t="shared" si="195"/>
        <v>0</v>
      </c>
      <c r="L2241" s="210">
        <f t="shared" si="195"/>
        <v>0</v>
      </c>
      <c r="M2241" s="210">
        <f t="shared" si="195"/>
        <v>0</v>
      </c>
      <c r="N2241" s="210">
        <f t="shared" si="195"/>
        <v>0</v>
      </c>
      <c r="O2241" s="210">
        <f t="shared" si="195"/>
        <v>0</v>
      </c>
      <c r="P2241" s="210">
        <f t="shared" si="195"/>
        <v>0</v>
      </c>
      <c r="Q2241" s="210">
        <f t="shared" si="195"/>
        <v>0</v>
      </c>
      <c r="R2241" s="210">
        <f t="shared" si="195"/>
        <v>0</v>
      </c>
    </row>
    <row r="2242" spans="1:18" hidden="1" outlineLevel="2" x14ac:dyDescent="0.35">
      <c r="A2242" s="209" t="str">
        <f>'Usages mobilité'!A45</f>
        <v>Usage mobilité n°42</v>
      </c>
      <c r="B2242" s="209" t="s">
        <v>637</v>
      </c>
      <c r="C2242" s="209"/>
      <c r="D2242" s="210">
        <f>IF(B$2088&lt;&gt;"",IF(B$2088='Usages mobilité'!BF45,'Usages mobilité'!BD45,0),0)</f>
        <v>0</v>
      </c>
      <c r="E2242" s="210">
        <f t="shared" si="195"/>
        <v>0</v>
      </c>
      <c r="F2242" s="210">
        <f t="shared" si="195"/>
        <v>0</v>
      </c>
      <c r="G2242" s="210">
        <f t="shared" si="195"/>
        <v>0</v>
      </c>
      <c r="H2242" s="210">
        <f t="shared" si="195"/>
        <v>0</v>
      </c>
      <c r="I2242" s="210">
        <f t="shared" si="195"/>
        <v>0</v>
      </c>
      <c r="J2242" s="210">
        <f t="shared" si="195"/>
        <v>0</v>
      </c>
      <c r="K2242" s="210">
        <f t="shared" si="195"/>
        <v>0</v>
      </c>
      <c r="L2242" s="210">
        <f t="shared" si="195"/>
        <v>0</v>
      </c>
      <c r="M2242" s="210">
        <f t="shared" si="195"/>
        <v>0</v>
      </c>
      <c r="N2242" s="210">
        <f t="shared" si="195"/>
        <v>0</v>
      </c>
      <c r="O2242" s="210">
        <f t="shared" si="195"/>
        <v>0</v>
      </c>
      <c r="P2242" s="210">
        <f t="shared" si="195"/>
        <v>0</v>
      </c>
      <c r="Q2242" s="210">
        <f t="shared" si="195"/>
        <v>0</v>
      </c>
      <c r="R2242" s="210">
        <f t="shared" si="195"/>
        <v>0</v>
      </c>
    </row>
    <row r="2243" spans="1:18" hidden="1" outlineLevel="2" x14ac:dyDescent="0.35">
      <c r="A2243" s="209" t="str">
        <f>'Usages mobilité'!A46</f>
        <v>Usage mobilité n°43</v>
      </c>
      <c r="B2243" s="209" t="s">
        <v>637</v>
      </c>
      <c r="C2243" s="209"/>
      <c r="D2243" s="210">
        <f>IF(B$2088&lt;&gt;"",IF(B$2088='Usages mobilité'!BF46,'Usages mobilité'!BD46,0),0)</f>
        <v>0</v>
      </c>
      <c r="E2243" s="210">
        <f t="shared" si="195"/>
        <v>0</v>
      </c>
      <c r="F2243" s="210">
        <f t="shared" si="195"/>
        <v>0</v>
      </c>
      <c r="G2243" s="210">
        <f t="shared" si="195"/>
        <v>0</v>
      </c>
      <c r="H2243" s="210">
        <f t="shared" si="195"/>
        <v>0</v>
      </c>
      <c r="I2243" s="210">
        <f t="shared" si="195"/>
        <v>0</v>
      </c>
      <c r="J2243" s="210">
        <f t="shared" si="195"/>
        <v>0</v>
      </c>
      <c r="K2243" s="210">
        <f t="shared" si="195"/>
        <v>0</v>
      </c>
      <c r="L2243" s="210">
        <f t="shared" si="195"/>
        <v>0</v>
      </c>
      <c r="M2243" s="210">
        <f t="shared" si="195"/>
        <v>0</v>
      </c>
      <c r="N2243" s="210">
        <f t="shared" si="195"/>
        <v>0</v>
      </c>
      <c r="O2243" s="210">
        <f t="shared" si="195"/>
        <v>0</v>
      </c>
      <c r="P2243" s="210">
        <f t="shared" si="195"/>
        <v>0</v>
      </c>
      <c r="Q2243" s="210">
        <f t="shared" si="195"/>
        <v>0</v>
      </c>
      <c r="R2243" s="210">
        <f t="shared" si="195"/>
        <v>0</v>
      </c>
    </row>
    <row r="2244" spans="1:18" hidden="1" outlineLevel="2" x14ac:dyDescent="0.35">
      <c r="A2244" s="209" t="str">
        <f>'Usages mobilité'!A47</f>
        <v>Usage mobilité n°44</v>
      </c>
      <c r="B2244" s="209" t="s">
        <v>637</v>
      </c>
      <c r="C2244" s="209"/>
      <c r="D2244" s="210">
        <f>IF(B$2088&lt;&gt;"",IF(B$2088='Usages mobilité'!BF47,'Usages mobilité'!BD47,0),0)</f>
        <v>0</v>
      </c>
      <c r="E2244" s="210">
        <f t="shared" si="195"/>
        <v>0</v>
      </c>
      <c r="F2244" s="210">
        <f t="shared" si="195"/>
        <v>0</v>
      </c>
      <c r="G2244" s="210">
        <f t="shared" si="195"/>
        <v>0</v>
      </c>
      <c r="H2244" s="210">
        <f t="shared" si="195"/>
        <v>0</v>
      </c>
      <c r="I2244" s="210">
        <f t="shared" si="195"/>
        <v>0</v>
      </c>
      <c r="J2244" s="210">
        <f t="shared" si="195"/>
        <v>0</v>
      </c>
      <c r="K2244" s="210">
        <f t="shared" si="195"/>
        <v>0</v>
      </c>
      <c r="L2244" s="210">
        <f t="shared" si="195"/>
        <v>0</v>
      </c>
      <c r="M2244" s="210">
        <f t="shared" si="195"/>
        <v>0</v>
      </c>
      <c r="N2244" s="210">
        <f t="shared" si="195"/>
        <v>0</v>
      </c>
      <c r="O2244" s="210">
        <f t="shared" si="195"/>
        <v>0</v>
      </c>
      <c r="P2244" s="210">
        <f t="shared" si="195"/>
        <v>0</v>
      </c>
      <c r="Q2244" s="210">
        <f t="shared" si="195"/>
        <v>0</v>
      </c>
      <c r="R2244" s="210">
        <f t="shared" si="195"/>
        <v>0</v>
      </c>
    </row>
    <row r="2245" spans="1:18" hidden="1" outlineLevel="2" x14ac:dyDescent="0.35">
      <c r="A2245" s="209" t="str">
        <f>'Usages mobilité'!A48</f>
        <v>Usage mobilité n°45</v>
      </c>
      <c r="B2245" s="209" t="s">
        <v>637</v>
      </c>
      <c r="C2245" s="209"/>
      <c r="D2245" s="210">
        <f>IF(B$2088&lt;&gt;"",IF(B$2088='Usages mobilité'!BF48,'Usages mobilité'!BD48,0),0)</f>
        <v>0</v>
      </c>
      <c r="E2245" s="210">
        <f t="shared" si="195"/>
        <v>0</v>
      </c>
      <c r="F2245" s="210">
        <f t="shared" si="195"/>
        <v>0</v>
      </c>
      <c r="G2245" s="210">
        <f t="shared" si="195"/>
        <v>0</v>
      </c>
      <c r="H2245" s="210">
        <f t="shared" si="195"/>
        <v>0</v>
      </c>
      <c r="I2245" s="210">
        <f t="shared" si="195"/>
        <v>0</v>
      </c>
      <c r="J2245" s="210">
        <f t="shared" si="195"/>
        <v>0</v>
      </c>
      <c r="K2245" s="210">
        <f t="shared" si="195"/>
        <v>0</v>
      </c>
      <c r="L2245" s="210">
        <f t="shared" si="195"/>
        <v>0</v>
      </c>
      <c r="M2245" s="210">
        <f t="shared" si="195"/>
        <v>0</v>
      </c>
      <c r="N2245" s="210">
        <f t="shared" si="195"/>
        <v>0</v>
      </c>
      <c r="O2245" s="210">
        <f t="shared" si="195"/>
        <v>0</v>
      </c>
      <c r="P2245" s="210">
        <f t="shared" si="195"/>
        <v>0</v>
      </c>
      <c r="Q2245" s="210">
        <f t="shared" si="195"/>
        <v>0</v>
      </c>
      <c r="R2245" s="210">
        <f t="shared" si="195"/>
        <v>0</v>
      </c>
    </row>
    <row r="2246" spans="1:18" hidden="1" outlineLevel="2" x14ac:dyDescent="0.35">
      <c r="A2246" s="209" t="str">
        <f>'Usages mobilité'!A49</f>
        <v>Usage mobilité n°46</v>
      </c>
      <c r="B2246" s="209" t="s">
        <v>637</v>
      </c>
      <c r="C2246" s="209"/>
      <c r="D2246" s="210">
        <f>IF(B$2088&lt;&gt;"",IF(B$2088='Usages mobilité'!BF49,'Usages mobilité'!BD49,0),0)</f>
        <v>0</v>
      </c>
      <c r="E2246" s="210">
        <f t="shared" si="195"/>
        <v>0</v>
      </c>
      <c r="F2246" s="210">
        <f t="shared" si="195"/>
        <v>0</v>
      </c>
      <c r="G2246" s="210">
        <f t="shared" si="195"/>
        <v>0</v>
      </c>
      <c r="H2246" s="210">
        <f t="shared" si="195"/>
        <v>0</v>
      </c>
      <c r="I2246" s="210">
        <f t="shared" si="195"/>
        <v>0</v>
      </c>
      <c r="J2246" s="210">
        <f t="shared" si="195"/>
        <v>0</v>
      </c>
      <c r="K2246" s="210">
        <f t="shared" si="195"/>
        <v>0</v>
      </c>
      <c r="L2246" s="210">
        <f t="shared" si="195"/>
        <v>0</v>
      </c>
      <c r="M2246" s="210">
        <f t="shared" si="195"/>
        <v>0</v>
      </c>
      <c r="N2246" s="210">
        <f t="shared" si="195"/>
        <v>0</v>
      </c>
      <c r="O2246" s="210">
        <f t="shared" si="195"/>
        <v>0</v>
      </c>
      <c r="P2246" s="210">
        <f t="shared" si="195"/>
        <v>0</v>
      </c>
      <c r="Q2246" s="210">
        <f t="shared" si="195"/>
        <v>0</v>
      </c>
      <c r="R2246" s="210">
        <f t="shared" si="195"/>
        <v>0</v>
      </c>
    </row>
    <row r="2247" spans="1:18" hidden="1" outlineLevel="2" x14ac:dyDescent="0.35">
      <c r="A2247" s="209" t="str">
        <f>'Usages mobilité'!A50</f>
        <v>Usage mobilité n°47</v>
      </c>
      <c r="B2247" s="209" t="s">
        <v>637</v>
      </c>
      <c r="C2247" s="209"/>
      <c r="D2247" s="210">
        <f>IF(B$2088&lt;&gt;"",IF(B$2088='Usages mobilité'!BF50,'Usages mobilité'!BD50,0),0)</f>
        <v>0</v>
      </c>
      <c r="E2247" s="210">
        <f t="shared" si="195"/>
        <v>0</v>
      </c>
      <c r="F2247" s="210">
        <f t="shared" si="195"/>
        <v>0</v>
      </c>
      <c r="G2247" s="210">
        <f t="shared" si="195"/>
        <v>0</v>
      </c>
      <c r="H2247" s="210">
        <f t="shared" si="195"/>
        <v>0</v>
      </c>
      <c r="I2247" s="210">
        <f t="shared" si="195"/>
        <v>0</v>
      </c>
      <c r="J2247" s="210">
        <f t="shared" si="195"/>
        <v>0</v>
      </c>
      <c r="K2247" s="210">
        <f t="shared" si="195"/>
        <v>0</v>
      </c>
      <c r="L2247" s="210">
        <f t="shared" si="195"/>
        <v>0</v>
      </c>
      <c r="M2247" s="210">
        <f t="shared" si="195"/>
        <v>0</v>
      </c>
      <c r="N2247" s="210">
        <f t="shared" si="195"/>
        <v>0</v>
      </c>
      <c r="O2247" s="210">
        <f t="shared" si="195"/>
        <v>0</v>
      </c>
      <c r="P2247" s="210">
        <f t="shared" si="195"/>
        <v>0</v>
      </c>
      <c r="Q2247" s="210">
        <f t="shared" si="195"/>
        <v>0</v>
      </c>
      <c r="R2247" s="210">
        <f t="shared" si="195"/>
        <v>0</v>
      </c>
    </row>
    <row r="2248" spans="1:18" hidden="1" outlineLevel="2" x14ac:dyDescent="0.35">
      <c r="A2248" s="209" t="str">
        <f>'Usages mobilité'!A51</f>
        <v>Usage mobilité n°48</v>
      </c>
      <c r="B2248" s="209" t="s">
        <v>637</v>
      </c>
      <c r="C2248" s="209"/>
      <c r="D2248" s="210">
        <f>IF(B$2088&lt;&gt;"",IF(B$2088='Usages mobilité'!BF51,'Usages mobilité'!BD51,0),0)</f>
        <v>0</v>
      </c>
      <c r="E2248" s="210">
        <f t="shared" si="195"/>
        <v>0</v>
      </c>
      <c r="F2248" s="210">
        <f t="shared" si="195"/>
        <v>0</v>
      </c>
      <c r="G2248" s="210">
        <f t="shared" si="195"/>
        <v>0</v>
      </c>
      <c r="H2248" s="210">
        <f t="shared" si="195"/>
        <v>0</v>
      </c>
      <c r="I2248" s="210">
        <f t="shared" si="195"/>
        <v>0</v>
      </c>
      <c r="J2248" s="210">
        <f t="shared" si="195"/>
        <v>0</v>
      </c>
      <c r="K2248" s="210">
        <f t="shared" si="195"/>
        <v>0</v>
      </c>
      <c r="L2248" s="210">
        <f t="shared" si="195"/>
        <v>0</v>
      </c>
      <c r="M2248" s="210">
        <f t="shared" si="195"/>
        <v>0</v>
      </c>
      <c r="N2248" s="210">
        <f t="shared" si="195"/>
        <v>0</v>
      </c>
      <c r="O2248" s="210">
        <f t="shared" si="195"/>
        <v>0</v>
      </c>
      <c r="P2248" s="210">
        <f t="shared" si="195"/>
        <v>0</v>
      </c>
      <c r="Q2248" s="210">
        <f t="shared" si="195"/>
        <v>0</v>
      </c>
      <c r="R2248" s="210">
        <f t="shared" si="195"/>
        <v>0</v>
      </c>
    </row>
    <row r="2249" spans="1:18" hidden="1" outlineLevel="2" x14ac:dyDescent="0.35">
      <c r="A2249" s="209" t="str">
        <f>'Usages mobilité'!A52</f>
        <v>Usage mobilité n°49</v>
      </c>
      <c r="B2249" s="209" t="s">
        <v>637</v>
      </c>
      <c r="C2249" s="209"/>
      <c r="D2249" s="210">
        <f>IF(B$2088&lt;&gt;"",IF(B$2088='Usages mobilité'!BF52,'Usages mobilité'!BD52,0),0)</f>
        <v>0</v>
      </c>
      <c r="E2249" s="210">
        <f t="shared" si="195"/>
        <v>0</v>
      </c>
      <c r="F2249" s="210">
        <f t="shared" si="195"/>
        <v>0</v>
      </c>
      <c r="G2249" s="210">
        <f t="shared" si="195"/>
        <v>0</v>
      </c>
      <c r="H2249" s="210">
        <f t="shared" si="195"/>
        <v>0</v>
      </c>
      <c r="I2249" s="210">
        <f t="shared" si="195"/>
        <v>0</v>
      </c>
      <c r="J2249" s="210">
        <f t="shared" si="195"/>
        <v>0</v>
      </c>
      <c r="K2249" s="210">
        <f t="shared" si="195"/>
        <v>0</v>
      </c>
      <c r="L2249" s="210">
        <f t="shared" si="195"/>
        <v>0</v>
      </c>
      <c r="M2249" s="210">
        <f t="shared" si="195"/>
        <v>0</v>
      </c>
      <c r="N2249" s="210">
        <f t="shared" si="195"/>
        <v>0</v>
      </c>
      <c r="O2249" s="210">
        <f t="shared" si="195"/>
        <v>0</v>
      </c>
      <c r="P2249" s="210">
        <f t="shared" si="195"/>
        <v>0</v>
      </c>
      <c r="Q2249" s="210">
        <f t="shared" si="195"/>
        <v>0</v>
      </c>
      <c r="R2249" s="210">
        <f t="shared" si="195"/>
        <v>0</v>
      </c>
    </row>
    <row r="2250" spans="1:18" hidden="1" outlineLevel="2" x14ac:dyDescent="0.35">
      <c r="A2250" s="209" t="str">
        <f>'Usages mobilité'!A53</f>
        <v>Usage mobilité n°50</v>
      </c>
      <c r="B2250" s="209" t="s">
        <v>637</v>
      </c>
      <c r="C2250" s="209"/>
      <c r="D2250" s="210">
        <f>IF(B$2088&lt;&gt;"",IF(B$2088='Usages mobilité'!BF53,'Usages mobilité'!BD53,0),0)</f>
        <v>0</v>
      </c>
      <c r="E2250" s="210">
        <f t="shared" si="195"/>
        <v>0</v>
      </c>
      <c r="F2250" s="210">
        <f t="shared" si="195"/>
        <v>0</v>
      </c>
      <c r="G2250" s="210">
        <f t="shared" si="195"/>
        <v>0</v>
      </c>
      <c r="H2250" s="210">
        <f t="shared" si="195"/>
        <v>0</v>
      </c>
      <c r="I2250" s="210">
        <f t="shared" si="195"/>
        <v>0</v>
      </c>
      <c r="J2250" s="210">
        <f t="shared" si="195"/>
        <v>0</v>
      </c>
      <c r="K2250" s="210">
        <f t="shared" si="195"/>
        <v>0</v>
      </c>
      <c r="L2250" s="210">
        <f t="shared" si="195"/>
        <v>0</v>
      </c>
      <c r="M2250" s="210">
        <f t="shared" si="195"/>
        <v>0</v>
      </c>
      <c r="N2250" s="210">
        <f t="shared" si="195"/>
        <v>0</v>
      </c>
      <c r="O2250" s="210">
        <f t="shared" si="195"/>
        <v>0</v>
      </c>
      <c r="P2250" s="210">
        <f t="shared" si="195"/>
        <v>0</v>
      </c>
      <c r="Q2250" s="210">
        <f t="shared" si="195"/>
        <v>0</v>
      </c>
      <c r="R2250" s="210">
        <f t="shared" si="195"/>
        <v>0</v>
      </c>
    </row>
    <row r="2251" spans="1:18" hidden="1" outlineLevel="1" collapsed="1" x14ac:dyDescent="0.35">
      <c r="A2251" s="209" t="s">
        <v>643</v>
      </c>
      <c r="B2251" s="209"/>
      <c r="C2251" s="209"/>
      <c r="D2251" s="210">
        <f t="shared" ref="D2251:R2251" si="196">SUM(D2201:D2250)</f>
        <v>0</v>
      </c>
      <c r="E2251" s="210">
        <f t="shared" si="196"/>
        <v>0</v>
      </c>
      <c r="F2251" s="210">
        <f t="shared" si="196"/>
        <v>0</v>
      </c>
      <c r="G2251" s="210">
        <f t="shared" si="196"/>
        <v>0</v>
      </c>
      <c r="H2251" s="210">
        <f t="shared" si="196"/>
        <v>0</v>
      </c>
      <c r="I2251" s="210">
        <f t="shared" si="196"/>
        <v>0</v>
      </c>
      <c r="J2251" s="210">
        <f t="shared" si="196"/>
        <v>0</v>
      </c>
      <c r="K2251" s="210">
        <f t="shared" si="196"/>
        <v>0</v>
      </c>
      <c r="L2251" s="210">
        <f t="shared" si="196"/>
        <v>0</v>
      </c>
      <c r="M2251" s="210">
        <f t="shared" si="196"/>
        <v>0</v>
      </c>
      <c r="N2251" s="210">
        <f t="shared" si="196"/>
        <v>0</v>
      </c>
      <c r="O2251" s="210">
        <f t="shared" si="196"/>
        <v>0</v>
      </c>
      <c r="P2251" s="210">
        <f t="shared" si="196"/>
        <v>0</v>
      </c>
      <c r="Q2251" s="210">
        <f t="shared" si="196"/>
        <v>0</v>
      </c>
      <c r="R2251" s="210">
        <f t="shared" si="196"/>
        <v>0</v>
      </c>
    </row>
    <row r="2252" spans="1:18" hidden="1" outlineLevel="2" x14ac:dyDescent="0.35">
      <c r="A2252" s="209" t="str">
        <f>'Usages mobilité'!A4</f>
        <v>Usage mobilité n°1</v>
      </c>
      <c r="B2252" s="209" t="s">
        <v>639</v>
      </c>
      <c r="C2252" s="209"/>
      <c r="D2252" s="210">
        <f>D2201*'Usages mobilité'!$BG4*(1+'Usages mobilité'!$BH4)^(D$2091-$D$2091)/1000</f>
        <v>0</v>
      </c>
      <c r="E2252" s="210">
        <f>E2201*'Usages mobilité'!$BG4*(1+'Usages mobilité'!$BH4)^(E$2091-$D$2091)/1000</f>
        <v>0</v>
      </c>
      <c r="F2252" s="210">
        <f>F2201*'Usages mobilité'!$BG4*(1+'Usages mobilité'!$BH4)^(F$2091-$D$2091)/1000</f>
        <v>0</v>
      </c>
      <c r="G2252" s="210">
        <f>G2201*'Usages mobilité'!$BG4*(1+'Usages mobilité'!$BH4)^(G$2091-$D$2091)/1000</f>
        <v>0</v>
      </c>
      <c r="H2252" s="210">
        <f>H2201*'Usages mobilité'!$BG4*(1+'Usages mobilité'!$BH4)^(H$2091-$D$2091)/1000</f>
        <v>0</v>
      </c>
      <c r="I2252" s="210">
        <f>I2201*'Usages mobilité'!$BG4*(1+'Usages mobilité'!$BH4)^(I$2091-$D$2091)/1000</f>
        <v>0</v>
      </c>
      <c r="J2252" s="210">
        <f>J2201*'Usages mobilité'!$BG4*(1+'Usages mobilité'!$BH4)^(J$2091-$D$2091)/1000</f>
        <v>0</v>
      </c>
      <c r="K2252" s="210">
        <f>K2201*'Usages mobilité'!$BG4*(1+'Usages mobilité'!$BH4)^(K$2091-$D$2091)/1000</f>
        <v>0</v>
      </c>
      <c r="L2252" s="210">
        <f>L2201*'Usages mobilité'!$BG4*(1+'Usages mobilité'!$BH4)^(L$2091-$D$2091)/1000</f>
        <v>0</v>
      </c>
      <c r="M2252" s="210">
        <f>M2201*'Usages mobilité'!$BG4*(1+'Usages mobilité'!$BH4)^(M$2091-$D$2091)/1000</f>
        <v>0</v>
      </c>
      <c r="N2252" s="210">
        <f>N2201*'Usages mobilité'!$BG4*(1+'Usages mobilité'!$BH4)^(N$2091-$D$2091)/1000</f>
        <v>0</v>
      </c>
      <c r="O2252" s="210">
        <f>O2201*'Usages mobilité'!$BG4*(1+'Usages mobilité'!$BH4)^(O$2091-$D$2091)/1000</f>
        <v>0</v>
      </c>
      <c r="P2252" s="210">
        <f>P2201*'Usages mobilité'!$BG4*(1+'Usages mobilité'!$BH4)^(P$2091-$D$2091)/1000</f>
        <v>0</v>
      </c>
      <c r="Q2252" s="210">
        <f>Q2201*'Usages mobilité'!$BG4*(1+'Usages mobilité'!$BH4)^(Q$2091-$D$2091)/1000</f>
        <v>0</v>
      </c>
      <c r="R2252" s="210">
        <f>R2201*'Usages mobilité'!$BG4*(1+'Usages mobilité'!$BH4)^(R$2091-$D$2091)/1000</f>
        <v>0</v>
      </c>
    </row>
    <row r="2253" spans="1:18" hidden="1" outlineLevel="2" x14ac:dyDescent="0.35">
      <c r="A2253" s="209" t="str">
        <f>'Usages mobilité'!A5</f>
        <v>Usage mobilité n°2</v>
      </c>
      <c r="B2253" s="209" t="s">
        <v>639</v>
      </c>
      <c r="C2253" s="209"/>
      <c r="D2253" s="210">
        <f>D2202*'Usages mobilité'!$BG5*(1+'Usages mobilité'!$BH5)^(D$2091-$D$2091)/1000</f>
        <v>0</v>
      </c>
      <c r="E2253" s="210">
        <f>E2202*'Usages mobilité'!$BG5*(1+'Usages mobilité'!$BH5)^(E$2091-$D$2091)/1000</f>
        <v>0</v>
      </c>
      <c r="F2253" s="210">
        <f>F2202*'Usages mobilité'!$BG5*(1+'Usages mobilité'!$BH5)^(F$2091-$D$2091)/1000</f>
        <v>0</v>
      </c>
      <c r="G2253" s="210">
        <f>G2202*'Usages mobilité'!$BG5*(1+'Usages mobilité'!$BH5)^(G$2091-$D$2091)/1000</f>
        <v>0</v>
      </c>
      <c r="H2253" s="210">
        <f>H2202*'Usages mobilité'!$BG5*(1+'Usages mobilité'!$BH5)^(H$2091-$D$2091)/1000</f>
        <v>0</v>
      </c>
      <c r="I2253" s="210">
        <f>I2202*'Usages mobilité'!$BG5*(1+'Usages mobilité'!$BH5)^(I$2091-$D$2091)/1000</f>
        <v>0</v>
      </c>
      <c r="J2253" s="210">
        <f>J2202*'Usages mobilité'!$BG5*(1+'Usages mobilité'!$BH5)^(J$2091-$D$2091)/1000</f>
        <v>0</v>
      </c>
      <c r="K2253" s="210">
        <f>K2202*'Usages mobilité'!$BG5*(1+'Usages mobilité'!$BH5)^(K$2091-$D$2091)/1000</f>
        <v>0</v>
      </c>
      <c r="L2253" s="210">
        <f>L2202*'Usages mobilité'!$BG5*(1+'Usages mobilité'!$BH5)^(L$2091-$D$2091)/1000</f>
        <v>0</v>
      </c>
      <c r="M2253" s="210">
        <f>M2202*'Usages mobilité'!$BG5*(1+'Usages mobilité'!$BH5)^(M$2091-$D$2091)/1000</f>
        <v>0</v>
      </c>
      <c r="N2253" s="210">
        <f>N2202*'Usages mobilité'!$BG5*(1+'Usages mobilité'!$BH5)^(N$2091-$D$2091)/1000</f>
        <v>0</v>
      </c>
      <c r="O2253" s="210">
        <f>O2202*'Usages mobilité'!$BG5*(1+'Usages mobilité'!$BH5)^(O$2091-$D$2091)/1000</f>
        <v>0</v>
      </c>
      <c r="P2253" s="210">
        <f>P2202*'Usages mobilité'!$BG5*(1+'Usages mobilité'!$BH5)^(P$2091-$D$2091)/1000</f>
        <v>0</v>
      </c>
      <c r="Q2253" s="210">
        <f>Q2202*'Usages mobilité'!$BG5*(1+'Usages mobilité'!$BH5)^(Q$2091-$D$2091)/1000</f>
        <v>0</v>
      </c>
      <c r="R2253" s="210">
        <f>R2202*'Usages mobilité'!$BG5*(1+'Usages mobilité'!$BH5)^(R$2091-$D$2091)/1000</f>
        <v>0</v>
      </c>
    </row>
    <row r="2254" spans="1:18" hidden="1" outlineLevel="2" x14ac:dyDescent="0.35">
      <c r="A2254" s="209" t="str">
        <f>'Usages mobilité'!A6</f>
        <v>Usage mobilité n°3</v>
      </c>
      <c r="B2254" s="209" t="s">
        <v>639</v>
      </c>
      <c r="C2254" s="209"/>
      <c r="D2254" s="210">
        <f>D2203*'Usages mobilité'!$BG6*(1+'Usages mobilité'!$BH6)^(D$2091-$D$2091)/1000</f>
        <v>0</v>
      </c>
      <c r="E2254" s="210">
        <f>E2203*'Usages mobilité'!$BG6*(1+'Usages mobilité'!$BH6)^(E$2091-$D$2091)/1000</f>
        <v>0</v>
      </c>
      <c r="F2254" s="210">
        <f>F2203*'Usages mobilité'!$BG6*(1+'Usages mobilité'!$BH6)^(F$2091-$D$2091)/1000</f>
        <v>0</v>
      </c>
      <c r="G2254" s="210">
        <f>G2203*'Usages mobilité'!$BG6*(1+'Usages mobilité'!$BH6)^(G$2091-$D$2091)/1000</f>
        <v>0</v>
      </c>
      <c r="H2254" s="210">
        <f>H2203*'Usages mobilité'!$BG6*(1+'Usages mobilité'!$BH6)^(H$2091-$D$2091)/1000</f>
        <v>0</v>
      </c>
      <c r="I2254" s="210">
        <f>I2203*'Usages mobilité'!$BG6*(1+'Usages mobilité'!$BH6)^(I$2091-$D$2091)/1000</f>
        <v>0</v>
      </c>
      <c r="J2254" s="210">
        <f>J2203*'Usages mobilité'!$BG6*(1+'Usages mobilité'!$BH6)^(J$2091-$D$2091)/1000</f>
        <v>0</v>
      </c>
      <c r="K2254" s="210">
        <f>K2203*'Usages mobilité'!$BG6*(1+'Usages mobilité'!$BH6)^(K$2091-$D$2091)/1000</f>
        <v>0</v>
      </c>
      <c r="L2254" s="210">
        <f>L2203*'Usages mobilité'!$BG6*(1+'Usages mobilité'!$BH6)^(L$2091-$D$2091)/1000</f>
        <v>0</v>
      </c>
      <c r="M2254" s="210">
        <f>M2203*'Usages mobilité'!$BG6*(1+'Usages mobilité'!$BH6)^(M$2091-$D$2091)/1000</f>
        <v>0</v>
      </c>
      <c r="N2254" s="210">
        <f>N2203*'Usages mobilité'!$BG6*(1+'Usages mobilité'!$BH6)^(N$2091-$D$2091)/1000</f>
        <v>0</v>
      </c>
      <c r="O2254" s="210">
        <f>O2203*'Usages mobilité'!$BG6*(1+'Usages mobilité'!$BH6)^(O$2091-$D$2091)/1000</f>
        <v>0</v>
      </c>
      <c r="P2254" s="210">
        <f>P2203*'Usages mobilité'!$BG6*(1+'Usages mobilité'!$BH6)^(P$2091-$D$2091)/1000</f>
        <v>0</v>
      </c>
      <c r="Q2254" s="210">
        <f>Q2203*'Usages mobilité'!$BG6*(1+'Usages mobilité'!$BH6)^(Q$2091-$D$2091)/1000</f>
        <v>0</v>
      </c>
      <c r="R2254" s="210">
        <f>R2203*'Usages mobilité'!$BG6*(1+'Usages mobilité'!$BH6)^(R$2091-$D$2091)/1000</f>
        <v>0</v>
      </c>
    </row>
    <row r="2255" spans="1:18" hidden="1" outlineLevel="2" x14ac:dyDescent="0.35">
      <c r="A2255" s="209" t="str">
        <f>'Usages mobilité'!A7</f>
        <v>Usage mobilité n°4</v>
      </c>
      <c r="B2255" s="209" t="s">
        <v>639</v>
      </c>
      <c r="C2255" s="209"/>
      <c r="D2255" s="210">
        <f>D2204*'Usages mobilité'!$BG7*(1+'Usages mobilité'!$BH7)^(D$2091-$D$2091)/1000</f>
        <v>0</v>
      </c>
      <c r="E2255" s="210">
        <f>E2204*'Usages mobilité'!$BG7*(1+'Usages mobilité'!$BH7)^(E$2091-$D$2091)/1000</f>
        <v>0</v>
      </c>
      <c r="F2255" s="210">
        <f>F2204*'Usages mobilité'!$BG7*(1+'Usages mobilité'!$BH7)^(F$2091-$D$2091)/1000</f>
        <v>0</v>
      </c>
      <c r="G2255" s="210">
        <f>G2204*'Usages mobilité'!$BG7*(1+'Usages mobilité'!$BH7)^(G$2091-$D$2091)/1000</f>
        <v>0</v>
      </c>
      <c r="H2255" s="210">
        <f>H2204*'Usages mobilité'!$BG7*(1+'Usages mobilité'!$BH7)^(H$2091-$D$2091)/1000</f>
        <v>0</v>
      </c>
      <c r="I2255" s="210">
        <f>I2204*'Usages mobilité'!$BG7*(1+'Usages mobilité'!$BH7)^(I$2091-$D$2091)/1000</f>
        <v>0</v>
      </c>
      <c r="J2255" s="210">
        <f>J2204*'Usages mobilité'!$BG7*(1+'Usages mobilité'!$BH7)^(J$2091-$D$2091)/1000</f>
        <v>0</v>
      </c>
      <c r="K2255" s="210">
        <f>K2204*'Usages mobilité'!$BG7*(1+'Usages mobilité'!$BH7)^(K$2091-$D$2091)/1000</f>
        <v>0</v>
      </c>
      <c r="L2255" s="210">
        <f>L2204*'Usages mobilité'!$BG7*(1+'Usages mobilité'!$BH7)^(L$2091-$D$2091)/1000</f>
        <v>0</v>
      </c>
      <c r="M2255" s="210">
        <f>M2204*'Usages mobilité'!$BG7*(1+'Usages mobilité'!$BH7)^(M$2091-$D$2091)/1000</f>
        <v>0</v>
      </c>
      <c r="N2255" s="210">
        <f>N2204*'Usages mobilité'!$BG7*(1+'Usages mobilité'!$BH7)^(N$2091-$D$2091)/1000</f>
        <v>0</v>
      </c>
      <c r="O2255" s="210">
        <f>O2204*'Usages mobilité'!$BG7*(1+'Usages mobilité'!$BH7)^(O$2091-$D$2091)/1000</f>
        <v>0</v>
      </c>
      <c r="P2255" s="210">
        <f>P2204*'Usages mobilité'!$BG7*(1+'Usages mobilité'!$BH7)^(P$2091-$D$2091)/1000</f>
        <v>0</v>
      </c>
      <c r="Q2255" s="210">
        <f>Q2204*'Usages mobilité'!$BG7*(1+'Usages mobilité'!$BH7)^(Q$2091-$D$2091)/1000</f>
        <v>0</v>
      </c>
      <c r="R2255" s="210">
        <f>R2204*'Usages mobilité'!$BG7*(1+'Usages mobilité'!$BH7)^(R$2091-$D$2091)/1000</f>
        <v>0</v>
      </c>
    </row>
    <row r="2256" spans="1:18" hidden="1" outlineLevel="2" x14ac:dyDescent="0.35">
      <c r="A2256" s="209" t="str">
        <f>'Usages mobilité'!A8</f>
        <v>Usage mobilité n°5</v>
      </c>
      <c r="B2256" s="209" t="s">
        <v>639</v>
      </c>
      <c r="C2256" s="209"/>
      <c r="D2256" s="210">
        <f>D2205*'Usages mobilité'!$BG8*(1+'Usages mobilité'!$BH8)^(D$2091-$D$2091)/1000</f>
        <v>0</v>
      </c>
      <c r="E2256" s="210">
        <f>E2205*'Usages mobilité'!$BG8*(1+'Usages mobilité'!$BH8)^(E$2091-$D$2091)/1000</f>
        <v>0</v>
      </c>
      <c r="F2256" s="210">
        <f>F2205*'Usages mobilité'!$BG8*(1+'Usages mobilité'!$BH8)^(F$2091-$D$2091)/1000</f>
        <v>0</v>
      </c>
      <c r="G2256" s="210">
        <f>G2205*'Usages mobilité'!$BG8*(1+'Usages mobilité'!$BH8)^(G$2091-$D$2091)/1000</f>
        <v>0</v>
      </c>
      <c r="H2256" s="210">
        <f>H2205*'Usages mobilité'!$BG8*(1+'Usages mobilité'!$BH8)^(H$2091-$D$2091)/1000</f>
        <v>0</v>
      </c>
      <c r="I2256" s="210">
        <f>I2205*'Usages mobilité'!$BG8*(1+'Usages mobilité'!$BH8)^(I$2091-$D$2091)/1000</f>
        <v>0</v>
      </c>
      <c r="J2256" s="210">
        <f>J2205*'Usages mobilité'!$BG8*(1+'Usages mobilité'!$BH8)^(J$2091-$D$2091)/1000</f>
        <v>0</v>
      </c>
      <c r="K2256" s="210">
        <f>K2205*'Usages mobilité'!$BG8*(1+'Usages mobilité'!$BH8)^(K$2091-$D$2091)/1000</f>
        <v>0</v>
      </c>
      <c r="L2256" s="210">
        <f>L2205*'Usages mobilité'!$BG8*(1+'Usages mobilité'!$BH8)^(L$2091-$D$2091)/1000</f>
        <v>0</v>
      </c>
      <c r="M2256" s="210">
        <f>M2205*'Usages mobilité'!$BG8*(1+'Usages mobilité'!$BH8)^(M$2091-$D$2091)/1000</f>
        <v>0</v>
      </c>
      <c r="N2256" s="210">
        <f>N2205*'Usages mobilité'!$BG8*(1+'Usages mobilité'!$BH8)^(N$2091-$D$2091)/1000</f>
        <v>0</v>
      </c>
      <c r="O2256" s="210">
        <f>O2205*'Usages mobilité'!$BG8*(1+'Usages mobilité'!$BH8)^(O$2091-$D$2091)/1000</f>
        <v>0</v>
      </c>
      <c r="P2256" s="210">
        <f>P2205*'Usages mobilité'!$BG8*(1+'Usages mobilité'!$BH8)^(P$2091-$D$2091)/1000</f>
        <v>0</v>
      </c>
      <c r="Q2256" s="210">
        <f>Q2205*'Usages mobilité'!$BG8*(1+'Usages mobilité'!$BH8)^(Q$2091-$D$2091)/1000</f>
        <v>0</v>
      </c>
      <c r="R2256" s="210">
        <f>R2205*'Usages mobilité'!$BG8*(1+'Usages mobilité'!$BH8)^(R$2091-$D$2091)/1000</f>
        <v>0</v>
      </c>
    </row>
    <row r="2257" spans="1:18" hidden="1" outlineLevel="2" x14ac:dyDescent="0.35">
      <c r="A2257" s="209" t="str">
        <f>'Usages mobilité'!A9</f>
        <v>Usage mobilité n°6</v>
      </c>
      <c r="B2257" s="209" t="s">
        <v>639</v>
      </c>
      <c r="C2257" s="209"/>
      <c r="D2257" s="210">
        <f>D2206*'Usages mobilité'!$BG9*(1+'Usages mobilité'!$BH9)^(D$2091-$D$2091)/1000</f>
        <v>0</v>
      </c>
      <c r="E2257" s="210">
        <f>E2206*'Usages mobilité'!$BG9*(1+'Usages mobilité'!$BH9)^(E$2091-$D$2091)/1000</f>
        <v>0</v>
      </c>
      <c r="F2257" s="210">
        <f>F2206*'Usages mobilité'!$BG9*(1+'Usages mobilité'!$BH9)^(F$2091-$D$2091)/1000</f>
        <v>0</v>
      </c>
      <c r="G2257" s="210">
        <f>G2206*'Usages mobilité'!$BG9*(1+'Usages mobilité'!$BH9)^(G$2091-$D$2091)/1000</f>
        <v>0</v>
      </c>
      <c r="H2257" s="210">
        <f>H2206*'Usages mobilité'!$BG9*(1+'Usages mobilité'!$BH9)^(H$2091-$D$2091)/1000</f>
        <v>0</v>
      </c>
      <c r="I2257" s="210">
        <f>I2206*'Usages mobilité'!$BG9*(1+'Usages mobilité'!$BH9)^(I$2091-$D$2091)/1000</f>
        <v>0</v>
      </c>
      <c r="J2257" s="210">
        <f>J2206*'Usages mobilité'!$BG9*(1+'Usages mobilité'!$BH9)^(J$2091-$D$2091)/1000</f>
        <v>0</v>
      </c>
      <c r="K2257" s="210">
        <f>K2206*'Usages mobilité'!$BG9*(1+'Usages mobilité'!$BH9)^(K$2091-$D$2091)/1000</f>
        <v>0</v>
      </c>
      <c r="L2257" s="210">
        <f>L2206*'Usages mobilité'!$BG9*(1+'Usages mobilité'!$BH9)^(L$2091-$D$2091)/1000</f>
        <v>0</v>
      </c>
      <c r="M2257" s="210">
        <f>M2206*'Usages mobilité'!$BG9*(1+'Usages mobilité'!$BH9)^(M$2091-$D$2091)/1000</f>
        <v>0</v>
      </c>
      <c r="N2257" s="210">
        <f>N2206*'Usages mobilité'!$BG9*(1+'Usages mobilité'!$BH9)^(N$2091-$D$2091)/1000</f>
        <v>0</v>
      </c>
      <c r="O2257" s="210">
        <f>O2206*'Usages mobilité'!$BG9*(1+'Usages mobilité'!$BH9)^(O$2091-$D$2091)/1000</f>
        <v>0</v>
      </c>
      <c r="P2257" s="210">
        <f>P2206*'Usages mobilité'!$BG9*(1+'Usages mobilité'!$BH9)^(P$2091-$D$2091)/1000</f>
        <v>0</v>
      </c>
      <c r="Q2257" s="210">
        <f>Q2206*'Usages mobilité'!$BG9*(1+'Usages mobilité'!$BH9)^(Q$2091-$D$2091)/1000</f>
        <v>0</v>
      </c>
      <c r="R2257" s="210">
        <f>R2206*'Usages mobilité'!$BG9*(1+'Usages mobilité'!$BH9)^(R$2091-$D$2091)/1000</f>
        <v>0</v>
      </c>
    </row>
    <row r="2258" spans="1:18" hidden="1" outlineLevel="2" x14ac:dyDescent="0.35">
      <c r="A2258" s="209" t="str">
        <f>'Usages mobilité'!A10</f>
        <v>Usage mobilité n°7</v>
      </c>
      <c r="B2258" s="209" t="s">
        <v>639</v>
      </c>
      <c r="C2258" s="209"/>
      <c r="D2258" s="210">
        <f>D2207*'Usages mobilité'!$BG10*(1+'Usages mobilité'!$BH10)^(D$2091-$D$2091)/1000</f>
        <v>0</v>
      </c>
      <c r="E2258" s="210">
        <f>E2207*'Usages mobilité'!$BG10*(1+'Usages mobilité'!$BH10)^(E$2091-$D$2091)/1000</f>
        <v>0</v>
      </c>
      <c r="F2258" s="210">
        <f>F2207*'Usages mobilité'!$BG10*(1+'Usages mobilité'!$BH10)^(F$2091-$D$2091)/1000</f>
        <v>0</v>
      </c>
      <c r="G2258" s="210">
        <f>G2207*'Usages mobilité'!$BG10*(1+'Usages mobilité'!$BH10)^(G$2091-$D$2091)/1000</f>
        <v>0</v>
      </c>
      <c r="H2258" s="210">
        <f>H2207*'Usages mobilité'!$BG10*(1+'Usages mobilité'!$BH10)^(H$2091-$D$2091)/1000</f>
        <v>0</v>
      </c>
      <c r="I2258" s="210">
        <f>I2207*'Usages mobilité'!$BG10*(1+'Usages mobilité'!$BH10)^(I$2091-$D$2091)/1000</f>
        <v>0</v>
      </c>
      <c r="J2258" s="210">
        <f>J2207*'Usages mobilité'!$BG10*(1+'Usages mobilité'!$BH10)^(J$2091-$D$2091)/1000</f>
        <v>0</v>
      </c>
      <c r="K2258" s="210">
        <f>K2207*'Usages mobilité'!$BG10*(1+'Usages mobilité'!$BH10)^(K$2091-$D$2091)/1000</f>
        <v>0</v>
      </c>
      <c r="L2258" s="210">
        <f>L2207*'Usages mobilité'!$BG10*(1+'Usages mobilité'!$BH10)^(L$2091-$D$2091)/1000</f>
        <v>0</v>
      </c>
      <c r="M2258" s="210">
        <f>M2207*'Usages mobilité'!$BG10*(1+'Usages mobilité'!$BH10)^(M$2091-$D$2091)/1000</f>
        <v>0</v>
      </c>
      <c r="N2258" s="210">
        <f>N2207*'Usages mobilité'!$BG10*(1+'Usages mobilité'!$BH10)^(N$2091-$D$2091)/1000</f>
        <v>0</v>
      </c>
      <c r="O2258" s="210">
        <f>O2207*'Usages mobilité'!$BG10*(1+'Usages mobilité'!$BH10)^(O$2091-$D$2091)/1000</f>
        <v>0</v>
      </c>
      <c r="P2258" s="210">
        <f>P2207*'Usages mobilité'!$BG10*(1+'Usages mobilité'!$BH10)^(P$2091-$D$2091)/1000</f>
        <v>0</v>
      </c>
      <c r="Q2258" s="210">
        <f>Q2207*'Usages mobilité'!$BG10*(1+'Usages mobilité'!$BH10)^(Q$2091-$D$2091)/1000</f>
        <v>0</v>
      </c>
      <c r="R2258" s="210">
        <f>R2207*'Usages mobilité'!$BG10*(1+'Usages mobilité'!$BH10)^(R$2091-$D$2091)/1000</f>
        <v>0</v>
      </c>
    </row>
    <row r="2259" spans="1:18" hidden="1" outlineLevel="2" x14ac:dyDescent="0.35">
      <c r="A2259" s="209" t="str">
        <f>'Usages mobilité'!A11</f>
        <v>Usage mobilité n°8</v>
      </c>
      <c r="B2259" s="209" t="s">
        <v>639</v>
      </c>
      <c r="C2259" s="209"/>
      <c r="D2259" s="210">
        <f>D2208*'Usages mobilité'!$BG11*(1+'Usages mobilité'!$BH11)^(D$2091-$D$2091)/1000</f>
        <v>0</v>
      </c>
      <c r="E2259" s="210">
        <f>E2208*'Usages mobilité'!$BG11*(1+'Usages mobilité'!$BH11)^(E$2091-$D$2091)/1000</f>
        <v>0</v>
      </c>
      <c r="F2259" s="210">
        <f>F2208*'Usages mobilité'!$BG11*(1+'Usages mobilité'!$BH11)^(F$2091-$D$2091)/1000</f>
        <v>0</v>
      </c>
      <c r="G2259" s="210">
        <f>G2208*'Usages mobilité'!$BG11*(1+'Usages mobilité'!$BH11)^(G$2091-$D$2091)/1000</f>
        <v>0</v>
      </c>
      <c r="H2259" s="210">
        <f>H2208*'Usages mobilité'!$BG11*(1+'Usages mobilité'!$BH11)^(H$2091-$D$2091)/1000</f>
        <v>0</v>
      </c>
      <c r="I2259" s="210">
        <f>I2208*'Usages mobilité'!$BG11*(1+'Usages mobilité'!$BH11)^(I$2091-$D$2091)/1000</f>
        <v>0</v>
      </c>
      <c r="J2259" s="210">
        <f>J2208*'Usages mobilité'!$BG11*(1+'Usages mobilité'!$BH11)^(J$2091-$D$2091)/1000</f>
        <v>0</v>
      </c>
      <c r="K2259" s="210">
        <f>K2208*'Usages mobilité'!$BG11*(1+'Usages mobilité'!$BH11)^(K$2091-$D$2091)/1000</f>
        <v>0</v>
      </c>
      <c r="L2259" s="210">
        <f>L2208*'Usages mobilité'!$BG11*(1+'Usages mobilité'!$BH11)^(L$2091-$D$2091)/1000</f>
        <v>0</v>
      </c>
      <c r="M2259" s="210">
        <f>M2208*'Usages mobilité'!$BG11*(1+'Usages mobilité'!$BH11)^(M$2091-$D$2091)/1000</f>
        <v>0</v>
      </c>
      <c r="N2259" s="210">
        <f>N2208*'Usages mobilité'!$BG11*(1+'Usages mobilité'!$BH11)^(N$2091-$D$2091)/1000</f>
        <v>0</v>
      </c>
      <c r="O2259" s="210">
        <f>O2208*'Usages mobilité'!$BG11*(1+'Usages mobilité'!$BH11)^(O$2091-$D$2091)/1000</f>
        <v>0</v>
      </c>
      <c r="P2259" s="210">
        <f>P2208*'Usages mobilité'!$BG11*(1+'Usages mobilité'!$BH11)^(P$2091-$D$2091)/1000</f>
        <v>0</v>
      </c>
      <c r="Q2259" s="210">
        <f>Q2208*'Usages mobilité'!$BG11*(1+'Usages mobilité'!$BH11)^(Q$2091-$D$2091)/1000</f>
        <v>0</v>
      </c>
      <c r="R2259" s="210">
        <f>R2208*'Usages mobilité'!$BG11*(1+'Usages mobilité'!$BH11)^(R$2091-$D$2091)/1000</f>
        <v>0</v>
      </c>
    </row>
    <row r="2260" spans="1:18" hidden="1" outlineLevel="2" x14ac:dyDescent="0.35">
      <c r="A2260" s="209" t="str">
        <f>'Usages mobilité'!A12</f>
        <v>Usage mobilité n°9</v>
      </c>
      <c r="B2260" s="209" t="s">
        <v>639</v>
      </c>
      <c r="C2260" s="209"/>
      <c r="D2260" s="210">
        <f>D2209*'Usages mobilité'!$BG12*(1+'Usages mobilité'!$BH12)^(D$2091-$D$2091)/1000</f>
        <v>0</v>
      </c>
      <c r="E2260" s="210">
        <f>E2209*'Usages mobilité'!$BG12*(1+'Usages mobilité'!$BH12)^(E$2091-$D$2091)/1000</f>
        <v>0</v>
      </c>
      <c r="F2260" s="210">
        <f>F2209*'Usages mobilité'!$BG12*(1+'Usages mobilité'!$BH12)^(F$2091-$D$2091)/1000</f>
        <v>0</v>
      </c>
      <c r="G2260" s="210">
        <f>G2209*'Usages mobilité'!$BG12*(1+'Usages mobilité'!$BH12)^(G$2091-$D$2091)/1000</f>
        <v>0</v>
      </c>
      <c r="H2260" s="210">
        <f>H2209*'Usages mobilité'!$BG12*(1+'Usages mobilité'!$BH12)^(H$2091-$D$2091)/1000</f>
        <v>0</v>
      </c>
      <c r="I2260" s="210">
        <f>I2209*'Usages mobilité'!$BG12*(1+'Usages mobilité'!$BH12)^(I$2091-$D$2091)/1000</f>
        <v>0</v>
      </c>
      <c r="J2260" s="210">
        <f>J2209*'Usages mobilité'!$BG12*(1+'Usages mobilité'!$BH12)^(J$2091-$D$2091)/1000</f>
        <v>0</v>
      </c>
      <c r="K2260" s="210">
        <f>K2209*'Usages mobilité'!$BG12*(1+'Usages mobilité'!$BH12)^(K$2091-$D$2091)/1000</f>
        <v>0</v>
      </c>
      <c r="L2260" s="210">
        <f>L2209*'Usages mobilité'!$BG12*(1+'Usages mobilité'!$BH12)^(L$2091-$D$2091)/1000</f>
        <v>0</v>
      </c>
      <c r="M2260" s="210">
        <f>M2209*'Usages mobilité'!$BG12*(1+'Usages mobilité'!$BH12)^(M$2091-$D$2091)/1000</f>
        <v>0</v>
      </c>
      <c r="N2260" s="210">
        <f>N2209*'Usages mobilité'!$BG12*(1+'Usages mobilité'!$BH12)^(N$2091-$D$2091)/1000</f>
        <v>0</v>
      </c>
      <c r="O2260" s="210">
        <f>O2209*'Usages mobilité'!$BG12*(1+'Usages mobilité'!$BH12)^(O$2091-$D$2091)/1000</f>
        <v>0</v>
      </c>
      <c r="P2260" s="210">
        <f>P2209*'Usages mobilité'!$BG12*(1+'Usages mobilité'!$BH12)^(P$2091-$D$2091)/1000</f>
        <v>0</v>
      </c>
      <c r="Q2260" s="210">
        <f>Q2209*'Usages mobilité'!$BG12*(1+'Usages mobilité'!$BH12)^(Q$2091-$D$2091)/1000</f>
        <v>0</v>
      </c>
      <c r="R2260" s="210">
        <f>R2209*'Usages mobilité'!$BG12*(1+'Usages mobilité'!$BH12)^(R$2091-$D$2091)/1000</f>
        <v>0</v>
      </c>
    </row>
    <row r="2261" spans="1:18" hidden="1" outlineLevel="2" x14ac:dyDescent="0.35">
      <c r="A2261" s="209" t="str">
        <f>'Usages mobilité'!A13</f>
        <v>Usage mobilité n°10</v>
      </c>
      <c r="B2261" s="209" t="s">
        <v>639</v>
      </c>
      <c r="C2261" s="209"/>
      <c r="D2261" s="210">
        <f>D2210*'Usages mobilité'!$BG13*(1+'Usages mobilité'!$BH13)^(D$2091-$D$2091)/1000</f>
        <v>0</v>
      </c>
      <c r="E2261" s="210">
        <f>E2210*'Usages mobilité'!$BG13*(1+'Usages mobilité'!$BH13)^(E$2091-$D$2091)/1000</f>
        <v>0</v>
      </c>
      <c r="F2261" s="210">
        <f>F2210*'Usages mobilité'!$BG13*(1+'Usages mobilité'!$BH13)^(F$2091-$D$2091)/1000</f>
        <v>0</v>
      </c>
      <c r="G2261" s="210">
        <f>G2210*'Usages mobilité'!$BG13*(1+'Usages mobilité'!$BH13)^(G$2091-$D$2091)/1000</f>
        <v>0</v>
      </c>
      <c r="H2261" s="210">
        <f>H2210*'Usages mobilité'!$BG13*(1+'Usages mobilité'!$BH13)^(H$2091-$D$2091)/1000</f>
        <v>0</v>
      </c>
      <c r="I2261" s="210">
        <f>I2210*'Usages mobilité'!$BG13*(1+'Usages mobilité'!$BH13)^(I$2091-$D$2091)/1000</f>
        <v>0</v>
      </c>
      <c r="J2261" s="210">
        <f>J2210*'Usages mobilité'!$BG13*(1+'Usages mobilité'!$BH13)^(J$2091-$D$2091)/1000</f>
        <v>0</v>
      </c>
      <c r="K2261" s="210">
        <f>K2210*'Usages mobilité'!$BG13*(1+'Usages mobilité'!$BH13)^(K$2091-$D$2091)/1000</f>
        <v>0</v>
      </c>
      <c r="L2261" s="210">
        <f>L2210*'Usages mobilité'!$BG13*(1+'Usages mobilité'!$BH13)^(L$2091-$D$2091)/1000</f>
        <v>0</v>
      </c>
      <c r="M2261" s="210">
        <f>M2210*'Usages mobilité'!$BG13*(1+'Usages mobilité'!$BH13)^(M$2091-$D$2091)/1000</f>
        <v>0</v>
      </c>
      <c r="N2261" s="210">
        <f>N2210*'Usages mobilité'!$BG13*(1+'Usages mobilité'!$BH13)^(N$2091-$D$2091)/1000</f>
        <v>0</v>
      </c>
      <c r="O2261" s="210">
        <f>O2210*'Usages mobilité'!$BG13*(1+'Usages mobilité'!$BH13)^(O$2091-$D$2091)/1000</f>
        <v>0</v>
      </c>
      <c r="P2261" s="210">
        <f>P2210*'Usages mobilité'!$BG13*(1+'Usages mobilité'!$BH13)^(P$2091-$D$2091)/1000</f>
        <v>0</v>
      </c>
      <c r="Q2261" s="210">
        <f>Q2210*'Usages mobilité'!$BG13*(1+'Usages mobilité'!$BH13)^(Q$2091-$D$2091)/1000</f>
        <v>0</v>
      </c>
      <c r="R2261" s="210">
        <f>R2210*'Usages mobilité'!$BG13*(1+'Usages mobilité'!$BH13)^(R$2091-$D$2091)/1000</f>
        <v>0</v>
      </c>
    </row>
    <row r="2262" spans="1:18" hidden="1" outlineLevel="2" x14ac:dyDescent="0.35">
      <c r="A2262" s="209" t="str">
        <f>'Usages mobilité'!A14</f>
        <v>Usage mobilité n°11</v>
      </c>
      <c r="B2262" s="209" t="s">
        <v>639</v>
      </c>
      <c r="C2262" s="209"/>
      <c r="D2262" s="210">
        <f>D2211*'Usages mobilité'!$BG14*(1+'Usages mobilité'!$BH14)^(D$2091-$D$2091)/1000</f>
        <v>0</v>
      </c>
      <c r="E2262" s="210">
        <f>E2211*'Usages mobilité'!$BG14*(1+'Usages mobilité'!$BH14)^(E$2091-$D$2091)/1000</f>
        <v>0</v>
      </c>
      <c r="F2262" s="210">
        <f>F2211*'Usages mobilité'!$BG14*(1+'Usages mobilité'!$BH14)^(F$2091-$D$2091)/1000</f>
        <v>0</v>
      </c>
      <c r="G2262" s="210">
        <f>G2211*'Usages mobilité'!$BG14*(1+'Usages mobilité'!$BH14)^(G$2091-$D$2091)/1000</f>
        <v>0</v>
      </c>
      <c r="H2262" s="210">
        <f>H2211*'Usages mobilité'!$BG14*(1+'Usages mobilité'!$BH14)^(H$2091-$D$2091)/1000</f>
        <v>0</v>
      </c>
      <c r="I2262" s="210">
        <f>I2211*'Usages mobilité'!$BG14*(1+'Usages mobilité'!$BH14)^(I$2091-$D$2091)/1000</f>
        <v>0</v>
      </c>
      <c r="J2262" s="210">
        <f>J2211*'Usages mobilité'!$BG14*(1+'Usages mobilité'!$BH14)^(J$2091-$D$2091)/1000</f>
        <v>0</v>
      </c>
      <c r="K2262" s="210">
        <f>K2211*'Usages mobilité'!$BG14*(1+'Usages mobilité'!$BH14)^(K$2091-$D$2091)/1000</f>
        <v>0</v>
      </c>
      <c r="L2262" s="210">
        <f>L2211*'Usages mobilité'!$BG14*(1+'Usages mobilité'!$BH14)^(L$2091-$D$2091)/1000</f>
        <v>0</v>
      </c>
      <c r="M2262" s="210">
        <f>M2211*'Usages mobilité'!$BG14*(1+'Usages mobilité'!$BH14)^(M$2091-$D$2091)/1000</f>
        <v>0</v>
      </c>
      <c r="N2262" s="210">
        <f>N2211*'Usages mobilité'!$BG14*(1+'Usages mobilité'!$BH14)^(N$2091-$D$2091)/1000</f>
        <v>0</v>
      </c>
      <c r="O2262" s="210">
        <f>O2211*'Usages mobilité'!$BG14*(1+'Usages mobilité'!$BH14)^(O$2091-$D$2091)/1000</f>
        <v>0</v>
      </c>
      <c r="P2262" s="210">
        <f>P2211*'Usages mobilité'!$BG14*(1+'Usages mobilité'!$BH14)^(P$2091-$D$2091)/1000</f>
        <v>0</v>
      </c>
      <c r="Q2262" s="210">
        <f>Q2211*'Usages mobilité'!$BG14*(1+'Usages mobilité'!$BH14)^(Q$2091-$D$2091)/1000</f>
        <v>0</v>
      </c>
      <c r="R2262" s="210">
        <f>R2211*'Usages mobilité'!$BG14*(1+'Usages mobilité'!$BH14)^(R$2091-$D$2091)/1000</f>
        <v>0</v>
      </c>
    </row>
    <row r="2263" spans="1:18" hidden="1" outlineLevel="2" x14ac:dyDescent="0.35">
      <c r="A2263" s="209" t="str">
        <f>'Usages mobilité'!A15</f>
        <v>Usage mobilité n°12</v>
      </c>
      <c r="B2263" s="209" t="s">
        <v>639</v>
      </c>
      <c r="C2263" s="209"/>
      <c r="D2263" s="210">
        <f>D2212*'Usages mobilité'!$BG15*(1+'Usages mobilité'!$BH15)^(D$2091-$D$2091)/1000</f>
        <v>0</v>
      </c>
      <c r="E2263" s="210">
        <f>E2212*'Usages mobilité'!$BG15*(1+'Usages mobilité'!$BH15)^(E$2091-$D$2091)/1000</f>
        <v>0</v>
      </c>
      <c r="F2263" s="210">
        <f>F2212*'Usages mobilité'!$BG15*(1+'Usages mobilité'!$BH15)^(F$2091-$D$2091)/1000</f>
        <v>0</v>
      </c>
      <c r="G2263" s="210">
        <f>G2212*'Usages mobilité'!$BG15*(1+'Usages mobilité'!$BH15)^(G$2091-$D$2091)/1000</f>
        <v>0</v>
      </c>
      <c r="H2263" s="210">
        <f>H2212*'Usages mobilité'!$BG15*(1+'Usages mobilité'!$BH15)^(H$2091-$D$2091)/1000</f>
        <v>0</v>
      </c>
      <c r="I2263" s="210">
        <f>I2212*'Usages mobilité'!$BG15*(1+'Usages mobilité'!$BH15)^(I$2091-$D$2091)/1000</f>
        <v>0</v>
      </c>
      <c r="J2263" s="210">
        <f>J2212*'Usages mobilité'!$BG15*(1+'Usages mobilité'!$BH15)^(J$2091-$D$2091)/1000</f>
        <v>0</v>
      </c>
      <c r="K2263" s="210">
        <f>K2212*'Usages mobilité'!$BG15*(1+'Usages mobilité'!$BH15)^(K$2091-$D$2091)/1000</f>
        <v>0</v>
      </c>
      <c r="L2263" s="210">
        <f>L2212*'Usages mobilité'!$BG15*(1+'Usages mobilité'!$BH15)^(L$2091-$D$2091)/1000</f>
        <v>0</v>
      </c>
      <c r="M2263" s="210">
        <f>M2212*'Usages mobilité'!$BG15*(1+'Usages mobilité'!$BH15)^(M$2091-$D$2091)/1000</f>
        <v>0</v>
      </c>
      <c r="N2263" s="210">
        <f>N2212*'Usages mobilité'!$BG15*(1+'Usages mobilité'!$BH15)^(N$2091-$D$2091)/1000</f>
        <v>0</v>
      </c>
      <c r="O2263" s="210">
        <f>O2212*'Usages mobilité'!$BG15*(1+'Usages mobilité'!$BH15)^(O$2091-$D$2091)/1000</f>
        <v>0</v>
      </c>
      <c r="P2263" s="210">
        <f>P2212*'Usages mobilité'!$BG15*(1+'Usages mobilité'!$BH15)^(P$2091-$D$2091)/1000</f>
        <v>0</v>
      </c>
      <c r="Q2263" s="210">
        <f>Q2212*'Usages mobilité'!$BG15*(1+'Usages mobilité'!$BH15)^(Q$2091-$D$2091)/1000</f>
        <v>0</v>
      </c>
      <c r="R2263" s="210">
        <f>R2212*'Usages mobilité'!$BG15*(1+'Usages mobilité'!$BH15)^(R$2091-$D$2091)/1000</f>
        <v>0</v>
      </c>
    </row>
    <row r="2264" spans="1:18" hidden="1" outlineLevel="2" x14ac:dyDescent="0.35">
      <c r="A2264" s="209" t="str">
        <f>'Usages mobilité'!A16</f>
        <v>Usage mobilité n°13</v>
      </c>
      <c r="B2264" s="209" t="s">
        <v>639</v>
      </c>
      <c r="C2264" s="209"/>
      <c r="D2264" s="210">
        <f>D2213*'Usages mobilité'!$BG16*(1+'Usages mobilité'!$BH16)^(D$2091-$D$2091)/1000</f>
        <v>0</v>
      </c>
      <c r="E2264" s="210">
        <f>E2213*'Usages mobilité'!$BG16*(1+'Usages mobilité'!$BH16)^(E$2091-$D$2091)/1000</f>
        <v>0</v>
      </c>
      <c r="F2264" s="210">
        <f>F2213*'Usages mobilité'!$BG16*(1+'Usages mobilité'!$BH16)^(F$2091-$D$2091)/1000</f>
        <v>0</v>
      </c>
      <c r="G2264" s="210">
        <f>G2213*'Usages mobilité'!$BG16*(1+'Usages mobilité'!$BH16)^(G$2091-$D$2091)/1000</f>
        <v>0</v>
      </c>
      <c r="H2264" s="210">
        <f>H2213*'Usages mobilité'!$BG16*(1+'Usages mobilité'!$BH16)^(H$2091-$D$2091)/1000</f>
        <v>0</v>
      </c>
      <c r="I2264" s="210">
        <f>I2213*'Usages mobilité'!$BG16*(1+'Usages mobilité'!$BH16)^(I$2091-$D$2091)/1000</f>
        <v>0</v>
      </c>
      <c r="J2264" s="210">
        <f>J2213*'Usages mobilité'!$BG16*(1+'Usages mobilité'!$BH16)^(J$2091-$D$2091)/1000</f>
        <v>0</v>
      </c>
      <c r="K2264" s="210">
        <f>K2213*'Usages mobilité'!$BG16*(1+'Usages mobilité'!$BH16)^(K$2091-$D$2091)/1000</f>
        <v>0</v>
      </c>
      <c r="L2264" s="210">
        <f>L2213*'Usages mobilité'!$BG16*(1+'Usages mobilité'!$BH16)^(L$2091-$D$2091)/1000</f>
        <v>0</v>
      </c>
      <c r="M2264" s="210">
        <f>M2213*'Usages mobilité'!$BG16*(1+'Usages mobilité'!$BH16)^(M$2091-$D$2091)/1000</f>
        <v>0</v>
      </c>
      <c r="N2264" s="210">
        <f>N2213*'Usages mobilité'!$BG16*(1+'Usages mobilité'!$BH16)^(N$2091-$D$2091)/1000</f>
        <v>0</v>
      </c>
      <c r="O2264" s="210">
        <f>O2213*'Usages mobilité'!$BG16*(1+'Usages mobilité'!$BH16)^(O$2091-$D$2091)/1000</f>
        <v>0</v>
      </c>
      <c r="P2264" s="210">
        <f>P2213*'Usages mobilité'!$BG16*(1+'Usages mobilité'!$BH16)^(P$2091-$D$2091)/1000</f>
        <v>0</v>
      </c>
      <c r="Q2264" s="210">
        <f>Q2213*'Usages mobilité'!$BG16*(1+'Usages mobilité'!$BH16)^(Q$2091-$D$2091)/1000</f>
        <v>0</v>
      </c>
      <c r="R2264" s="210">
        <f>R2213*'Usages mobilité'!$BG16*(1+'Usages mobilité'!$BH16)^(R$2091-$D$2091)/1000</f>
        <v>0</v>
      </c>
    </row>
    <row r="2265" spans="1:18" hidden="1" outlineLevel="2" x14ac:dyDescent="0.35">
      <c r="A2265" s="209" t="str">
        <f>'Usages mobilité'!A17</f>
        <v>Usage mobilité n°14</v>
      </c>
      <c r="B2265" s="209" t="s">
        <v>639</v>
      </c>
      <c r="C2265" s="209"/>
      <c r="D2265" s="210">
        <f>D2214*'Usages mobilité'!$BG17*(1+'Usages mobilité'!$BH17)^(D$2091-$D$2091)/1000</f>
        <v>0</v>
      </c>
      <c r="E2265" s="210">
        <f>E2214*'Usages mobilité'!$BG17*(1+'Usages mobilité'!$BH17)^(E$2091-$D$2091)/1000</f>
        <v>0</v>
      </c>
      <c r="F2265" s="210">
        <f>F2214*'Usages mobilité'!$BG17*(1+'Usages mobilité'!$BH17)^(F$2091-$D$2091)/1000</f>
        <v>0</v>
      </c>
      <c r="G2265" s="210">
        <f>G2214*'Usages mobilité'!$BG17*(1+'Usages mobilité'!$BH17)^(G$2091-$D$2091)/1000</f>
        <v>0</v>
      </c>
      <c r="H2265" s="210">
        <f>H2214*'Usages mobilité'!$BG17*(1+'Usages mobilité'!$BH17)^(H$2091-$D$2091)/1000</f>
        <v>0</v>
      </c>
      <c r="I2265" s="210">
        <f>I2214*'Usages mobilité'!$BG17*(1+'Usages mobilité'!$BH17)^(I$2091-$D$2091)/1000</f>
        <v>0</v>
      </c>
      <c r="J2265" s="210">
        <f>J2214*'Usages mobilité'!$BG17*(1+'Usages mobilité'!$BH17)^(J$2091-$D$2091)/1000</f>
        <v>0</v>
      </c>
      <c r="K2265" s="210">
        <f>K2214*'Usages mobilité'!$BG17*(1+'Usages mobilité'!$BH17)^(K$2091-$D$2091)/1000</f>
        <v>0</v>
      </c>
      <c r="L2265" s="210">
        <f>L2214*'Usages mobilité'!$BG17*(1+'Usages mobilité'!$BH17)^(L$2091-$D$2091)/1000</f>
        <v>0</v>
      </c>
      <c r="M2265" s="210">
        <f>M2214*'Usages mobilité'!$BG17*(1+'Usages mobilité'!$BH17)^(M$2091-$D$2091)/1000</f>
        <v>0</v>
      </c>
      <c r="N2265" s="210">
        <f>N2214*'Usages mobilité'!$BG17*(1+'Usages mobilité'!$BH17)^(N$2091-$D$2091)/1000</f>
        <v>0</v>
      </c>
      <c r="O2265" s="210">
        <f>O2214*'Usages mobilité'!$BG17*(1+'Usages mobilité'!$BH17)^(O$2091-$D$2091)/1000</f>
        <v>0</v>
      </c>
      <c r="P2265" s="210">
        <f>P2214*'Usages mobilité'!$BG17*(1+'Usages mobilité'!$BH17)^(P$2091-$D$2091)/1000</f>
        <v>0</v>
      </c>
      <c r="Q2265" s="210">
        <f>Q2214*'Usages mobilité'!$BG17*(1+'Usages mobilité'!$BH17)^(Q$2091-$D$2091)/1000</f>
        <v>0</v>
      </c>
      <c r="R2265" s="210">
        <f>R2214*'Usages mobilité'!$BG17*(1+'Usages mobilité'!$BH17)^(R$2091-$D$2091)/1000</f>
        <v>0</v>
      </c>
    </row>
    <row r="2266" spans="1:18" hidden="1" outlineLevel="2" x14ac:dyDescent="0.35">
      <c r="A2266" s="209" t="str">
        <f>'Usages mobilité'!A18</f>
        <v>Usage mobilité n°15</v>
      </c>
      <c r="B2266" s="209" t="s">
        <v>639</v>
      </c>
      <c r="C2266" s="209"/>
      <c r="D2266" s="210">
        <f>D2215*'Usages mobilité'!$BG18*(1+'Usages mobilité'!$BH18)^(D$2091-$D$2091)/1000</f>
        <v>0</v>
      </c>
      <c r="E2266" s="210">
        <f>E2215*'Usages mobilité'!$BG18*(1+'Usages mobilité'!$BH18)^(E$2091-$D$2091)/1000</f>
        <v>0</v>
      </c>
      <c r="F2266" s="210">
        <f>F2215*'Usages mobilité'!$BG18*(1+'Usages mobilité'!$BH18)^(F$2091-$D$2091)/1000</f>
        <v>0</v>
      </c>
      <c r="G2266" s="210">
        <f>G2215*'Usages mobilité'!$BG18*(1+'Usages mobilité'!$BH18)^(G$2091-$D$2091)/1000</f>
        <v>0</v>
      </c>
      <c r="H2266" s="210">
        <f>H2215*'Usages mobilité'!$BG18*(1+'Usages mobilité'!$BH18)^(H$2091-$D$2091)/1000</f>
        <v>0</v>
      </c>
      <c r="I2266" s="210">
        <f>I2215*'Usages mobilité'!$BG18*(1+'Usages mobilité'!$BH18)^(I$2091-$D$2091)/1000</f>
        <v>0</v>
      </c>
      <c r="J2266" s="210">
        <f>J2215*'Usages mobilité'!$BG18*(1+'Usages mobilité'!$BH18)^(J$2091-$D$2091)/1000</f>
        <v>0</v>
      </c>
      <c r="K2266" s="210">
        <f>K2215*'Usages mobilité'!$BG18*(1+'Usages mobilité'!$BH18)^(K$2091-$D$2091)/1000</f>
        <v>0</v>
      </c>
      <c r="L2266" s="210">
        <f>L2215*'Usages mobilité'!$BG18*(1+'Usages mobilité'!$BH18)^(L$2091-$D$2091)/1000</f>
        <v>0</v>
      </c>
      <c r="M2266" s="210">
        <f>M2215*'Usages mobilité'!$BG18*(1+'Usages mobilité'!$BH18)^(M$2091-$D$2091)/1000</f>
        <v>0</v>
      </c>
      <c r="N2266" s="210">
        <f>N2215*'Usages mobilité'!$BG18*(1+'Usages mobilité'!$BH18)^(N$2091-$D$2091)/1000</f>
        <v>0</v>
      </c>
      <c r="O2266" s="210">
        <f>O2215*'Usages mobilité'!$BG18*(1+'Usages mobilité'!$BH18)^(O$2091-$D$2091)/1000</f>
        <v>0</v>
      </c>
      <c r="P2266" s="210">
        <f>P2215*'Usages mobilité'!$BG18*(1+'Usages mobilité'!$BH18)^(P$2091-$D$2091)/1000</f>
        <v>0</v>
      </c>
      <c r="Q2266" s="210">
        <f>Q2215*'Usages mobilité'!$BG18*(1+'Usages mobilité'!$BH18)^(Q$2091-$D$2091)/1000</f>
        <v>0</v>
      </c>
      <c r="R2266" s="210">
        <f>R2215*'Usages mobilité'!$BG18*(1+'Usages mobilité'!$BH18)^(R$2091-$D$2091)/1000</f>
        <v>0</v>
      </c>
    </row>
    <row r="2267" spans="1:18" hidden="1" outlineLevel="2" x14ac:dyDescent="0.35">
      <c r="A2267" s="209" t="str">
        <f>'Usages mobilité'!A19</f>
        <v>Usage mobilité n°16</v>
      </c>
      <c r="B2267" s="209" t="s">
        <v>639</v>
      </c>
      <c r="C2267" s="209"/>
      <c r="D2267" s="210">
        <f>D2216*'Usages mobilité'!$BG19*(1+'Usages mobilité'!$BH19)^(D$2091-$D$2091)/1000</f>
        <v>0</v>
      </c>
      <c r="E2267" s="210">
        <f>E2216*'Usages mobilité'!$BG19*(1+'Usages mobilité'!$BH19)^(E$2091-$D$2091)/1000</f>
        <v>0</v>
      </c>
      <c r="F2267" s="210">
        <f>F2216*'Usages mobilité'!$BG19*(1+'Usages mobilité'!$BH19)^(F$2091-$D$2091)/1000</f>
        <v>0</v>
      </c>
      <c r="G2267" s="210">
        <f>G2216*'Usages mobilité'!$BG19*(1+'Usages mobilité'!$BH19)^(G$2091-$D$2091)/1000</f>
        <v>0</v>
      </c>
      <c r="H2267" s="210">
        <f>H2216*'Usages mobilité'!$BG19*(1+'Usages mobilité'!$BH19)^(H$2091-$D$2091)/1000</f>
        <v>0</v>
      </c>
      <c r="I2267" s="210">
        <f>I2216*'Usages mobilité'!$BG19*(1+'Usages mobilité'!$BH19)^(I$2091-$D$2091)/1000</f>
        <v>0</v>
      </c>
      <c r="J2267" s="210">
        <f>J2216*'Usages mobilité'!$BG19*(1+'Usages mobilité'!$BH19)^(J$2091-$D$2091)/1000</f>
        <v>0</v>
      </c>
      <c r="K2267" s="210">
        <f>K2216*'Usages mobilité'!$BG19*(1+'Usages mobilité'!$BH19)^(K$2091-$D$2091)/1000</f>
        <v>0</v>
      </c>
      <c r="L2267" s="210">
        <f>L2216*'Usages mobilité'!$BG19*(1+'Usages mobilité'!$BH19)^(L$2091-$D$2091)/1000</f>
        <v>0</v>
      </c>
      <c r="M2267" s="210">
        <f>M2216*'Usages mobilité'!$BG19*(1+'Usages mobilité'!$BH19)^(M$2091-$D$2091)/1000</f>
        <v>0</v>
      </c>
      <c r="N2267" s="210">
        <f>N2216*'Usages mobilité'!$BG19*(1+'Usages mobilité'!$BH19)^(N$2091-$D$2091)/1000</f>
        <v>0</v>
      </c>
      <c r="O2267" s="210">
        <f>O2216*'Usages mobilité'!$BG19*(1+'Usages mobilité'!$BH19)^(O$2091-$D$2091)/1000</f>
        <v>0</v>
      </c>
      <c r="P2267" s="210">
        <f>P2216*'Usages mobilité'!$BG19*(1+'Usages mobilité'!$BH19)^(P$2091-$D$2091)/1000</f>
        <v>0</v>
      </c>
      <c r="Q2267" s="210">
        <f>Q2216*'Usages mobilité'!$BG19*(1+'Usages mobilité'!$BH19)^(Q$2091-$D$2091)/1000</f>
        <v>0</v>
      </c>
      <c r="R2267" s="210">
        <f>R2216*'Usages mobilité'!$BG19*(1+'Usages mobilité'!$BH19)^(R$2091-$D$2091)/1000</f>
        <v>0</v>
      </c>
    </row>
    <row r="2268" spans="1:18" hidden="1" outlineLevel="2" x14ac:dyDescent="0.35">
      <c r="A2268" s="209" t="str">
        <f>'Usages mobilité'!A20</f>
        <v>Usage mobilité n°17</v>
      </c>
      <c r="B2268" s="209" t="s">
        <v>639</v>
      </c>
      <c r="C2268" s="209"/>
      <c r="D2268" s="210">
        <f>D2217*'Usages mobilité'!$BG20*(1+'Usages mobilité'!$BH20)^(D$2091-$D$2091)/1000</f>
        <v>0</v>
      </c>
      <c r="E2268" s="210">
        <f>E2217*'Usages mobilité'!$BG20*(1+'Usages mobilité'!$BH20)^(E$2091-$D$2091)/1000</f>
        <v>0</v>
      </c>
      <c r="F2268" s="210">
        <f>F2217*'Usages mobilité'!$BG20*(1+'Usages mobilité'!$BH20)^(F$2091-$D$2091)/1000</f>
        <v>0</v>
      </c>
      <c r="G2268" s="210">
        <f>G2217*'Usages mobilité'!$BG20*(1+'Usages mobilité'!$BH20)^(G$2091-$D$2091)/1000</f>
        <v>0</v>
      </c>
      <c r="H2268" s="210">
        <f>H2217*'Usages mobilité'!$BG20*(1+'Usages mobilité'!$BH20)^(H$2091-$D$2091)/1000</f>
        <v>0</v>
      </c>
      <c r="I2268" s="210">
        <f>I2217*'Usages mobilité'!$BG20*(1+'Usages mobilité'!$BH20)^(I$2091-$D$2091)/1000</f>
        <v>0</v>
      </c>
      <c r="J2268" s="210">
        <f>J2217*'Usages mobilité'!$BG20*(1+'Usages mobilité'!$BH20)^(J$2091-$D$2091)/1000</f>
        <v>0</v>
      </c>
      <c r="K2268" s="210">
        <f>K2217*'Usages mobilité'!$BG20*(1+'Usages mobilité'!$BH20)^(K$2091-$D$2091)/1000</f>
        <v>0</v>
      </c>
      <c r="L2268" s="210">
        <f>L2217*'Usages mobilité'!$BG20*(1+'Usages mobilité'!$BH20)^(L$2091-$D$2091)/1000</f>
        <v>0</v>
      </c>
      <c r="M2268" s="210">
        <f>M2217*'Usages mobilité'!$BG20*(1+'Usages mobilité'!$BH20)^(M$2091-$D$2091)/1000</f>
        <v>0</v>
      </c>
      <c r="N2268" s="210">
        <f>N2217*'Usages mobilité'!$BG20*(1+'Usages mobilité'!$BH20)^(N$2091-$D$2091)/1000</f>
        <v>0</v>
      </c>
      <c r="O2268" s="210">
        <f>O2217*'Usages mobilité'!$BG20*(1+'Usages mobilité'!$BH20)^(O$2091-$D$2091)/1000</f>
        <v>0</v>
      </c>
      <c r="P2268" s="210">
        <f>P2217*'Usages mobilité'!$BG20*(1+'Usages mobilité'!$BH20)^(P$2091-$D$2091)/1000</f>
        <v>0</v>
      </c>
      <c r="Q2268" s="210">
        <f>Q2217*'Usages mobilité'!$BG20*(1+'Usages mobilité'!$BH20)^(Q$2091-$D$2091)/1000</f>
        <v>0</v>
      </c>
      <c r="R2268" s="210">
        <f>R2217*'Usages mobilité'!$BG20*(1+'Usages mobilité'!$BH20)^(R$2091-$D$2091)/1000</f>
        <v>0</v>
      </c>
    </row>
    <row r="2269" spans="1:18" hidden="1" outlineLevel="2" x14ac:dyDescent="0.35">
      <c r="A2269" s="209" t="str">
        <f>'Usages mobilité'!A21</f>
        <v>Usage mobilité n°18</v>
      </c>
      <c r="B2269" s="209" t="s">
        <v>639</v>
      </c>
      <c r="C2269" s="209"/>
      <c r="D2269" s="210">
        <f>D2218*'Usages mobilité'!$BG21*(1+'Usages mobilité'!$BH21)^(D$2091-$D$2091)/1000</f>
        <v>0</v>
      </c>
      <c r="E2269" s="210">
        <f>E2218*'Usages mobilité'!$BG21*(1+'Usages mobilité'!$BH21)^(E$2091-$D$2091)/1000</f>
        <v>0</v>
      </c>
      <c r="F2269" s="210">
        <f>F2218*'Usages mobilité'!$BG21*(1+'Usages mobilité'!$BH21)^(F$2091-$D$2091)/1000</f>
        <v>0</v>
      </c>
      <c r="G2269" s="210">
        <f>G2218*'Usages mobilité'!$BG21*(1+'Usages mobilité'!$BH21)^(G$2091-$D$2091)/1000</f>
        <v>0</v>
      </c>
      <c r="H2269" s="210">
        <f>H2218*'Usages mobilité'!$BG21*(1+'Usages mobilité'!$BH21)^(H$2091-$D$2091)/1000</f>
        <v>0</v>
      </c>
      <c r="I2269" s="210">
        <f>I2218*'Usages mobilité'!$BG21*(1+'Usages mobilité'!$BH21)^(I$2091-$D$2091)/1000</f>
        <v>0</v>
      </c>
      <c r="J2269" s="210">
        <f>J2218*'Usages mobilité'!$BG21*(1+'Usages mobilité'!$BH21)^(J$2091-$D$2091)/1000</f>
        <v>0</v>
      </c>
      <c r="K2269" s="210">
        <f>K2218*'Usages mobilité'!$BG21*(1+'Usages mobilité'!$BH21)^(K$2091-$D$2091)/1000</f>
        <v>0</v>
      </c>
      <c r="L2269" s="210">
        <f>L2218*'Usages mobilité'!$BG21*(1+'Usages mobilité'!$BH21)^(L$2091-$D$2091)/1000</f>
        <v>0</v>
      </c>
      <c r="M2269" s="210">
        <f>M2218*'Usages mobilité'!$BG21*(1+'Usages mobilité'!$BH21)^(M$2091-$D$2091)/1000</f>
        <v>0</v>
      </c>
      <c r="N2269" s="210">
        <f>N2218*'Usages mobilité'!$BG21*(1+'Usages mobilité'!$BH21)^(N$2091-$D$2091)/1000</f>
        <v>0</v>
      </c>
      <c r="O2269" s="210">
        <f>O2218*'Usages mobilité'!$BG21*(1+'Usages mobilité'!$BH21)^(O$2091-$D$2091)/1000</f>
        <v>0</v>
      </c>
      <c r="P2269" s="210">
        <f>P2218*'Usages mobilité'!$BG21*(1+'Usages mobilité'!$BH21)^(P$2091-$D$2091)/1000</f>
        <v>0</v>
      </c>
      <c r="Q2269" s="210">
        <f>Q2218*'Usages mobilité'!$BG21*(1+'Usages mobilité'!$BH21)^(Q$2091-$D$2091)/1000</f>
        <v>0</v>
      </c>
      <c r="R2269" s="210">
        <f>R2218*'Usages mobilité'!$BG21*(1+'Usages mobilité'!$BH21)^(R$2091-$D$2091)/1000</f>
        <v>0</v>
      </c>
    </row>
    <row r="2270" spans="1:18" hidden="1" outlineLevel="2" x14ac:dyDescent="0.35">
      <c r="A2270" s="209" t="str">
        <f>'Usages mobilité'!A22</f>
        <v>Usage mobilité n°19</v>
      </c>
      <c r="B2270" s="209" t="s">
        <v>639</v>
      </c>
      <c r="C2270" s="209"/>
      <c r="D2270" s="210">
        <f>D2219*'Usages mobilité'!$BG22*(1+'Usages mobilité'!$BH22)^(D$2091-$D$2091)/1000</f>
        <v>0</v>
      </c>
      <c r="E2270" s="210">
        <f>E2219*'Usages mobilité'!$BG22*(1+'Usages mobilité'!$BH22)^(E$2091-$D$2091)/1000</f>
        <v>0</v>
      </c>
      <c r="F2270" s="210">
        <f>F2219*'Usages mobilité'!$BG22*(1+'Usages mobilité'!$BH22)^(F$2091-$D$2091)/1000</f>
        <v>0</v>
      </c>
      <c r="G2270" s="210">
        <f>G2219*'Usages mobilité'!$BG22*(1+'Usages mobilité'!$BH22)^(G$2091-$D$2091)/1000</f>
        <v>0</v>
      </c>
      <c r="H2270" s="210">
        <f>H2219*'Usages mobilité'!$BG22*(1+'Usages mobilité'!$BH22)^(H$2091-$D$2091)/1000</f>
        <v>0</v>
      </c>
      <c r="I2270" s="210">
        <f>I2219*'Usages mobilité'!$BG22*(1+'Usages mobilité'!$BH22)^(I$2091-$D$2091)/1000</f>
        <v>0</v>
      </c>
      <c r="J2270" s="210">
        <f>J2219*'Usages mobilité'!$BG22*(1+'Usages mobilité'!$BH22)^(J$2091-$D$2091)/1000</f>
        <v>0</v>
      </c>
      <c r="K2270" s="210">
        <f>K2219*'Usages mobilité'!$BG22*(1+'Usages mobilité'!$BH22)^(K$2091-$D$2091)/1000</f>
        <v>0</v>
      </c>
      <c r="L2270" s="210">
        <f>L2219*'Usages mobilité'!$BG22*(1+'Usages mobilité'!$BH22)^(L$2091-$D$2091)/1000</f>
        <v>0</v>
      </c>
      <c r="M2270" s="210">
        <f>M2219*'Usages mobilité'!$BG22*(1+'Usages mobilité'!$BH22)^(M$2091-$D$2091)/1000</f>
        <v>0</v>
      </c>
      <c r="N2270" s="210">
        <f>N2219*'Usages mobilité'!$BG22*(1+'Usages mobilité'!$BH22)^(N$2091-$D$2091)/1000</f>
        <v>0</v>
      </c>
      <c r="O2270" s="210">
        <f>O2219*'Usages mobilité'!$BG22*(1+'Usages mobilité'!$BH22)^(O$2091-$D$2091)/1000</f>
        <v>0</v>
      </c>
      <c r="P2270" s="210">
        <f>P2219*'Usages mobilité'!$BG22*(1+'Usages mobilité'!$BH22)^(P$2091-$D$2091)/1000</f>
        <v>0</v>
      </c>
      <c r="Q2270" s="210">
        <f>Q2219*'Usages mobilité'!$BG22*(1+'Usages mobilité'!$BH22)^(Q$2091-$D$2091)/1000</f>
        <v>0</v>
      </c>
      <c r="R2270" s="210">
        <f>R2219*'Usages mobilité'!$BG22*(1+'Usages mobilité'!$BH22)^(R$2091-$D$2091)/1000</f>
        <v>0</v>
      </c>
    </row>
    <row r="2271" spans="1:18" hidden="1" outlineLevel="2" x14ac:dyDescent="0.35">
      <c r="A2271" s="209" t="str">
        <f>'Usages mobilité'!A23</f>
        <v>Usage mobilité n°20</v>
      </c>
      <c r="B2271" s="209" t="s">
        <v>639</v>
      </c>
      <c r="C2271" s="209"/>
      <c r="D2271" s="210">
        <f>D2220*'Usages mobilité'!$BG23*(1+'Usages mobilité'!$BH23)^(D$2091-$D$2091)/1000</f>
        <v>0</v>
      </c>
      <c r="E2271" s="210">
        <f>E2220*'Usages mobilité'!$BG23*(1+'Usages mobilité'!$BH23)^(E$2091-$D$2091)/1000</f>
        <v>0</v>
      </c>
      <c r="F2271" s="210">
        <f>F2220*'Usages mobilité'!$BG23*(1+'Usages mobilité'!$BH23)^(F$2091-$D$2091)/1000</f>
        <v>0</v>
      </c>
      <c r="G2271" s="210">
        <f>G2220*'Usages mobilité'!$BG23*(1+'Usages mobilité'!$BH23)^(G$2091-$D$2091)/1000</f>
        <v>0</v>
      </c>
      <c r="H2271" s="210">
        <f>H2220*'Usages mobilité'!$BG23*(1+'Usages mobilité'!$BH23)^(H$2091-$D$2091)/1000</f>
        <v>0</v>
      </c>
      <c r="I2271" s="210">
        <f>I2220*'Usages mobilité'!$BG23*(1+'Usages mobilité'!$BH23)^(I$2091-$D$2091)/1000</f>
        <v>0</v>
      </c>
      <c r="J2271" s="210">
        <f>J2220*'Usages mobilité'!$BG23*(1+'Usages mobilité'!$BH23)^(J$2091-$D$2091)/1000</f>
        <v>0</v>
      </c>
      <c r="K2271" s="210">
        <f>K2220*'Usages mobilité'!$BG23*(1+'Usages mobilité'!$BH23)^(K$2091-$D$2091)/1000</f>
        <v>0</v>
      </c>
      <c r="L2271" s="210">
        <f>L2220*'Usages mobilité'!$BG23*(1+'Usages mobilité'!$BH23)^(L$2091-$D$2091)/1000</f>
        <v>0</v>
      </c>
      <c r="M2271" s="210">
        <f>M2220*'Usages mobilité'!$BG23*(1+'Usages mobilité'!$BH23)^(M$2091-$D$2091)/1000</f>
        <v>0</v>
      </c>
      <c r="N2271" s="210">
        <f>N2220*'Usages mobilité'!$BG23*(1+'Usages mobilité'!$BH23)^(N$2091-$D$2091)/1000</f>
        <v>0</v>
      </c>
      <c r="O2271" s="210">
        <f>O2220*'Usages mobilité'!$BG23*(1+'Usages mobilité'!$BH23)^(O$2091-$D$2091)/1000</f>
        <v>0</v>
      </c>
      <c r="P2271" s="210">
        <f>P2220*'Usages mobilité'!$BG23*(1+'Usages mobilité'!$BH23)^(P$2091-$D$2091)/1000</f>
        <v>0</v>
      </c>
      <c r="Q2271" s="210">
        <f>Q2220*'Usages mobilité'!$BG23*(1+'Usages mobilité'!$BH23)^(Q$2091-$D$2091)/1000</f>
        <v>0</v>
      </c>
      <c r="R2271" s="210">
        <f>R2220*'Usages mobilité'!$BG23*(1+'Usages mobilité'!$BH23)^(R$2091-$D$2091)/1000</f>
        <v>0</v>
      </c>
    </row>
    <row r="2272" spans="1:18" hidden="1" outlineLevel="2" x14ac:dyDescent="0.35">
      <c r="A2272" s="209" t="str">
        <f>'Usages mobilité'!A24</f>
        <v>Usage mobilité n°21</v>
      </c>
      <c r="B2272" s="209" t="s">
        <v>639</v>
      </c>
      <c r="C2272" s="209"/>
      <c r="D2272" s="210">
        <f>D2221*'Usages mobilité'!$BG24*(1+'Usages mobilité'!$BH24)^(D$2091-$D$2091)/1000</f>
        <v>0</v>
      </c>
      <c r="E2272" s="210">
        <f>E2221*'Usages mobilité'!$BG24*(1+'Usages mobilité'!$BH24)^(E$2091-$D$2091)/1000</f>
        <v>0</v>
      </c>
      <c r="F2272" s="210">
        <f>F2221*'Usages mobilité'!$BG24*(1+'Usages mobilité'!$BH24)^(F$2091-$D$2091)/1000</f>
        <v>0</v>
      </c>
      <c r="G2272" s="210">
        <f>G2221*'Usages mobilité'!$BG24*(1+'Usages mobilité'!$BH24)^(G$2091-$D$2091)/1000</f>
        <v>0</v>
      </c>
      <c r="H2272" s="210">
        <f>H2221*'Usages mobilité'!$BG24*(1+'Usages mobilité'!$BH24)^(H$2091-$D$2091)/1000</f>
        <v>0</v>
      </c>
      <c r="I2272" s="210">
        <f>I2221*'Usages mobilité'!$BG24*(1+'Usages mobilité'!$BH24)^(I$2091-$D$2091)/1000</f>
        <v>0</v>
      </c>
      <c r="J2272" s="210">
        <f>J2221*'Usages mobilité'!$BG24*(1+'Usages mobilité'!$BH24)^(J$2091-$D$2091)/1000</f>
        <v>0</v>
      </c>
      <c r="K2272" s="210">
        <f>K2221*'Usages mobilité'!$BG24*(1+'Usages mobilité'!$BH24)^(K$2091-$D$2091)/1000</f>
        <v>0</v>
      </c>
      <c r="L2272" s="210">
        <f>L2221*'Usages mobilité'!$BG24*(1+'Usages mobilité'!$BH24)^(L$2091-$D$2091)/1000</f>
        <v>0</v>
      </c>
      <c r="M2272" s="210">
        <f>M2221*'Usages mobilité'!$BG24*(1+'Usages mobilité'!$BH24)^(M$2091-$D$2091)/1000</f>
        <v>0</v>
      </c>
      <c r="N2272" s="210">
        <f>N2221*'Usages mobilité'!$BG24*(1+'Usages mobilité'!$BH24)^(N$2091-$D$2091)/1000</f>
        <v>0</v>
      </c>
      <c r="O2272" s="210">
        <f>O2221*'Usages mobilité'!$BG24*(1+'Usages mobilité'!$BH24)^(O$2091-$D$2091)/1000</f>
        <v>0</v>
      </c>
      <c r="P2272" s="210">
        <f>P2221*'Usages mobilité'!$BG24*(1+'Usages mobilité'!$BH24)^(P$2091-$D$2091)/1000</f>
        <v>0</v>
      </c>
      <c r="Q2272" s="210">
        <f>Q2221*'Usages mobilité'!$BG24*(1+'Usages mobilité'!$BH24)^(Q$2091-$D$2091)/1000</f>
        <v>0</v>
      </c>
      <c r="R2272" s="210">
        <f>R2221*'Usages mobilité'!$BG24*(1+'Usages mobilité'!$BH24)^(R$2091-$D$2091)/1000</f>
        <v>0</v>
      </c>
    </row>
    <row r="2273" spans="1:18" hidden="1" outlineLevel="2" x14ac:dyDescent="0.35">
      <c r="A2273" s="209" t="str">
        <f>'Usages mobilité'!A25</f>
        <v>Usage mobilité n°22</v>
      </c>
      <c r="B2273" s="209" t="s">
        <v>639</v>
      </c>
      <c r="C2273" s="209"/>
      <c r="D2273" s="210">
        <f>D2222*'Usages mobilité'!$BG25*(1+'Usages mobilité'!$BH25)^(D$2091-$D$2091)/1000</f>
        <v>0</v>
      </c>
      <c r="E2273" s="210">
        <f>E2222*'Usages mobilité'!$BG25*(1+'Usages mobilité'!$BH25)^(E$2091-$D$2091)/1000</f>
        <v>0</v>
      </c>
      <c r="F2273" s="210">
        <f>F2222*'Usages mobilité'!$BG25*(1+'Usages mobilité'!$BH25)^(F$2091-$D$2091)/1000</f>
        <v>0</v>
      </c>
      <c r="G2273" s="210">
        <f>G2222*'Usages mobilité'!$BG25*(1+'Usages mobilité'!$BH25)^(G$2091-$D$2091)/1000</f>
        <v>0</v>
      </c>
      <c r="H2273" s="210">
        <f>H2222*'Usages mobilité'!$BG25*(1+'Usages mobilité'!$BH25)^(H$2091-$D$2091)/1000</f>
        <v>0</v>
      </c>
      <c r="I2273" s="210">
        <f>I2222*'Usages mobilité'!$BG25*(1+'Usages mobilité'!$BH25)^(I$2091-$D$2091)/1000</f>
        <v>0</v>
      </c>
      <c r="J2273" s="210">
        <f>J2222*'Usages mobilité'!$BG25*(1+'Usages mobilité'!$BH25)^(J$2091-$D$2091)/1000</f>
        <v>0</v>
      </c>
      <c r="K2273" s="210">
        <f>K2222*'Usages mobilité'!$BG25*(1+'Usages mobilité'!$BH25)^(K$2091-$D$2091)/1000</f>
        <v>0</v>
      </c>
      <c r="L2273" s="210">
        <f>L2222*'Usages mobilité'!$BG25*(1+'Usages mobilité'!$BH25)^(L$2091-$D$2091)/1000</f>
        <v>0</v>
      </c>
      <c r="M2273" s="210">
        <f>M2222*'Usages mobilité'!$BG25*(1+'Usages mobilité'!$BH25)^(M$2091-$D$2091)/1000</f>
        <v>0</v>
      </c>
      <c r="N2273" s="210">
        <f>N2222*'Usages mobilité'!$BG25*(1+'Usages mobilité'!$BH25)^(N$2091-$D$2091)/1000</f>
        <v>0</v>
      </c>
      <c r="O2273" s="210">
        <f>O2222*'Usages mobilité'!$BG25*(1+'Usages mobilité'!$BH25)^(O$2091-$D$2091)/1000</f>
        <v>0</v>
      </c>
      <c r="P2273" s="210">
        <f>P2222*'Usages mobilité'!$BG25*(1+'Usages mobilité'!$BH25)^(P$2091-$D$2091)/1000</f>
        <v>0</v>
      </c>
      <c r="Q2273" s="210">
        <f>Q2222*'Usages mobilité'!$BG25*(1+'Usages mobilité'!$BH25)^(Q$2091-$D$2091)/1000</f>
        <v>0</v>
      </c>
      <c r="R2273" s="210">
        <f>R2222*'Usages mobilité'!$BG25*(1+'Usages mobilité'!$BH25)^(R$2091-$D$2091)/1000</f>
        <v>0</v>
      </c>
    </row>
    <row r="2274" spans="1:18" hidden="1" outlineLevel="2" x14ac:dyDescent="0.35">
      <c r="A2274" s="209" t="str">
        <f>'Usages mobilité'!A26</f>
        <v>Usage mobilité n°23</v>
      </c>
      <c r="B2274" s="209" t="s">
        <v>639</v>
      </c>
      <c r="C2274" s="209"/>
      <c r="D2274" s="210">
        <f>D2223*'Usages mobilité'!$BG26*(1+'Usages mobilité'!$BH26)^(D$2091-$D$2091)/1000</f>
        <v>0</v>
      </c>
      <c r="E2274" s="210">
        <f>E2223*'Usages mobilité'!$BG26*(1+'Usages mobilité'!$BH26)^(E$2091-$D$2091)/1000</f>
        <v>0</v>
      </c>
      <c r="F2274" s="210">
        <f>F2223*'Usages mobilité'!$BG26*(1+'Usages mobilité'!$BH26)^(F$2091-$D$2091)/1000</f>
        <v>0</v>
      </c>
      <c r="G2274" s="210">
        <f>G2223*'Usages mobilité'!$BG26*(1+'Usages mobilité'!$BH26)^(G$2091-$D$2091)/1000</f>
        <v>0</v>
      </c>
      <c r="H2274" s="210">
        <f>H2223*'Usages mobilité'!$BG26*(1+'Usages mobilité'!$BH26)^(H$2091-$D$2091)/1000</f>
        <v>0</v>
      </c>
      <c r="I2274" s="210">
        <f>I2223*'Usages mobilité'!$BG26*(1+'Usages mobilité'!$BH26)^(I$2091-$D$2091)/1000</f>
        <v>0</v>
      </c>
      <c r="J2274" s="210">
        <f>J2223*'Usages mobilité'!$BG26*(1+'Usages mobilité'!$BH26)^(J$2091-$D$2091)/1000</f>
        <v>0</v>
      </c>
      <c r="K2274" s="210">
        <f>K2223*'Usages mobilité'!$BG26*(1+'Usages mobilité'!$BH26)^(K$2091-$D$2091)/1000</f>
        <v>0</v>
      </c>
      <c r="L2274" s="210">
        <f>L2223*'Usages mobilité'!$BG26*(1+'Usages mobilité'!$BH26)^(L$2091-$D$2091)/1000</f>
        <v>0</v>
      </c>
      <c r="M2274" s="210">
        <f>M2223*'Usages mobilité'!$BG26*(1+'Usages mobilité'!$BH26)^(M$2091-$D$2091)/1000</f>
        <v>0</v>
      </c>
      <c r="N2274" s="210">
        <f>N2223*'Usages mobilité'!$BG26*(1+'Usages mobilité'!$BH26)^(N$2091-$D$2091)/1000</f>
        <v>0</v>
      </c>
      <c r="O2274" s="210">
        <f>O2223*'Usages mobilité'!$BG26*(1+'Usages mobilité'!$BH26)^(O$2091-$D$2091)/1000</f>
        <v>0</v>
      </c>
      <c r="P2274" s="210">
        <f>P2223*'Usages mobilité'!$BG26*(1+'Usages mobilité'!$BH26)^(P$2091-$D$2091)/1000</f>
        <v>0</v>
      </c>
      <c r="Q2274" s="210">
        <f>Q2223*'Usages mobilité'!$BG26*(1+'Usages mobilité'!$BH26)^(Q$2091-$D$2091)/1000</f>
        <v>0</v>
      </c>
      <c r="R2274" s="210">
        <f>R2223*'Usages mobilité'!$BG26*(1+'Usages mobilité'!$BH26)^(R$2091-$D$2091)/1000</f>
        <v>0</v>
      </c>
    </row>
    <row r="2275" spans="1:18" hidden="1" outlineLevel="2" x14ac:dyDescent="0.35">
      <c r="A2275" s="209" t="str">
        <f>'Usages mobilité'!A27</f>
        <v>Usage mobilité n°24</v>
      </c>
      <c r="B2275" s="209" t="s">
        <v>639</v>
      </c>
      <c r="C2275" s="209"/>
      <c r="D2275" s="210">
        <f>D2224*'Usages mobilité'!$BG27*(1+'Usages mobilité'!$BH27)^(D$2091-$D$2091)/1000</f>
        <v>0</v>
      </c>
      <c r="E2275" s="210">
        <f>E2224*'Usages mobilité'!$BG27*(1+'Usages mobilité'!$BH27)^(E$2091-$D$2091)/1000</f>
        <v>0</v>
      </c>
      <c r="F2275" s="210">
        <f>F2224*'Usages mobilité'!$BG27*(1+'Usages mobilité'!$BH27)^(F$2091-$D$2091)/1000</f>
        <v>0</v>
      </c>
      <c r="G2275" s="210">
        <f>G2224*'Usages mobilité'!$BG27*(1+'Usages mobilité'!$BH27)^(G$2091-$D$2091)/1000</f>
        <v>0</v>
      </c>
      <c r="H2275" s="210">
        <f>H2224*'Usages mobilité'!$BG27*(1+'Usages mobilité'!$BH27)^(H$2091-$D$2091)/1000</f>
        <v>0</v>
      </c>
      <c r="I2275" s="210">
        <f>I2224*'Usages mobilité'!$BG27*(1+'Usages mobilité'!$BH27)^(I$2091-$D$2091)/1000</f>
        <v>0</v>
      </c>
      <c r="J2275" s="210">
        <f>J2224*'Usages mobilité'!$BG27*(1+'Usages mobilité'!$BH27)^(J$2091-$D$2091)/1000</f>
        <v>0</v>
      </c>
      <c r="K2275" s="210">
        <f>K2224*'Usages mobilité'!$BG27*(1+'Usages mobilité'!$BH27)^(K$2091-$D$2091)/1000</f>
        <v>0</v>
      </c>
      <c r="L2275" s="210">
        <f>L2224*'Usages mobilité'!$BG27*(1+'Usages mobilité'!$BH27)^(L$2091-$D$2091)/1000</f>
        <v>0</v>
      </c>
      <c r="M2275" s="210">
        <f>M2224*'Usages mobilité'!$BG27*(1+'Usages mobilité'!$BH27)^(M$2091-$D$2091)/1000</f>
        <v>0</v>
      </c>
      <c r="N2275" s="210">
        <f>N2224*'Usages mobilité'!$BG27*(1+'Usages mobilité'!$BH27)^(N$2091-$D$2091)/1000</f>
        <v>0</v>
      </c>
      <c r="O2275" s="210">
        <f>O2224*'Usages mobilité'!$BG27*(1+'Usages mobilité'!$BH27)^(O$2091-$D$2091)/1000</f>
        <v>0</v>
      </c>
      <c r="P2275" s="210">
        <f>P2224*'Usages mobilité'!$BG27*(1+'Usages mobilité'!$BH27)^(P$2091-$D$2091)/1000</f>
        <v>0</v>
      </c>
      <c r="Q2275" s="210">
        <f>Q2224*'Usages mobilité'!$BG27*(1+'Usages mobilité'!$BH27)^(Q$2091-$D$2091)/1000</f>
        <v>0</v>
      </c>
      <c r="R2275" s="210">
        <f>R2224*'Usages mobilité'!$BG27*(1+'Usages mobilité'!$BH27)^(R$2091-$D$2091)/1000</f>
        <v>0</v>
      </c>
    </row>
    <row r="2276" spans="1:18" hidden="1" outlineLevel="2" x14ac:dyDescent="0.35">
      <c r="A2276" s="209" t="str">
        <f>'Usages mobilité'!A28</f>
        <v>Usage mobilité n°25</v>
      </c>
      <c r="B2276" s="209" t="s">
        <v>639</v>
      </c>
      <c r="C2276" s="209"/>
      <c r="D2276" s="210">
        <f>D2225*'Usages mobilité'!$BG28*(1+'Usages mobilité'!$BH28)^(D$2091-$D$2091)/1000</f>
        <v>0</v>
      </c>
      <c r="E2276" s="210">
        <f>E2225*'Usages mobilité'!$BG28*(1+'Usages mobilité'!$BH28)^(E$2091-$D$2091)/1000</f>
        <v>0</v>
      </c>
      <c r="F2276" s="210">
        <f>F2225*'Usages mobilité'!$BG28*(1+'Usages mobilité'!$BH28)^(F$2091-$D$2091)/1000</f>
        <v>0</v>
      </c>
      <c r="G2276" s="210">
        <f>G2225*'Usages mobilité'!$BG28*(1+'Usages mobilité'!$BH28)^(G$2091-$D$2091)/1000</f>
        <v>0</v>
      </c>
      <c r="H2276" s="210">
        <f>H2225*'Usages mobilité'!$BG28*(1+'Usages mobilité'!$BH28)^(H$2091-$D$2091)/1000</f>
        <v>0</v>
      </c>
      <c r="I2276" s="210">
        <f>I2225*'Usages mobilité'!$BG28*(1+'Usages mobilité'!$BH28)^(I$2091-$D$2091)/1000</f>
        <v>0</v>
      </c>
      <c r="J2276" s="210">
        <f>J2225*'Usages mobilité'!$BG28*(1+'Usages mobilité'!$BH28)^(J$2091-$D$2091)/1000</f>
        <v>0</v>
      </c>
      <c r="K2276" s="210">
        <f>K2225*'Usages mobilité'!$BG28*(1+'Usages mobilité'!$BH28)^(K$2091-$D$2091)/1000</f>
        <v>0</v>
      </c>
      <c r="L2276" s="210">
        <f>L2225*'Usages mobilité'!$BG28*(1+'Usages mobilité'!$BH28)^(L$2091-$D$2091)/1000</f>
        <v>0</v>
      </c>
      <c r="M2276" s="210">
        <f>M2225*'Usages mobilité'!$BG28*(1+'Usages mobilité'!$BH28)^(M$2091-$D$2091)/1000</f>
        <v>0</v>
      </c>
      <c r="N2276" s="210">
        <f>N2225*'Usages mobilité'!$BG28*(1+'Usages mobilité'!$BH28)^(N$2091-$D$2091)/1000</f>
        <v>0</v>
      </c>
      <c r="O2276" s="210">
        <f>O2225*'Usages mobilité'!$BG28*(1+'Usages mobilité'!$BH28)^(O$2091-$D$2091)/1000</f>
        <v>0</v>
      </c>
      <c r="P2276" s="210">
        <f>P2225*'Usages mobilité'!$BG28*(1+'Usages mobilité'!$BH28)^(P$2091-$D$2091)/1000</f>
        <v>0</v>
      </c>
      <c r="Q2276" s="210">
        <f>Q2225*'Usages mobilité'!$BG28*(1+'Usages mobilité'!$BH28)^(Q$2091-$D$2091)/1000</f>
        <v>0</v>
      </c>
      <c r="R2276" s="210">
        <f>R2225*'Usages mobilité'!$BG28*(1+'Usages mobilité'!$BH28)^(R$2091-$D$2091)/1000</f>
        <v>0</v>
      </c>
    </row>
    <row r="2277" spans="1:18" hidden="1" outlineLevel="2" x14ac:dyDescent="0.35">
      <c r="A2277" s="209" t="str">
        <f>'Usages mobilité'!A29</f>
        <v>Usage mobilité n°26</v>
      </c>
      <c r="B2277" s="209" t="s">
        <v>639</v>
      </c>
      <c r="C2277" s="209"/>
      <c r="D2277" s="210">
        <f>D2226*'Usages mobilité'!$BG29*(1+'Usages mobilité'!$BH29)^(D$2091-$D$2091)/1000</f>
        <v>0</v>
      </c>
      <c r="E2277" s="210">
        <f>E2226*'Usages mobilité'!$BG29*(1+'Usages mobilité'!$BH29)^(E$2091-$D$2091)/1000</f>
        <v>0</v>
      </c>
      <c r="F2277" s="210">
        <f>F2226*'Usages mobilité'!$BG29*(1+'Usages mobilité'!$BH29)^(F$2091-$D$2091)/1000</f>
        <v>0</v>
      </c>
      <c r="G2277" s="210">
        <f>G2226*'Usages mobilité'!$BG29*(1+'Usages mobilité'!$BH29)^(G$2091-$D$2091)/1000</f>
        <v>0</v>
      </c>
      <c r="H2277" s="210">
        <f>H2226*'Usages mobilité'!$BG29*(1+'Usages mobilité'!$BH29)^(H$2091-$D$2091)/1000</f>
        <v>0</v>
      </c>
      <c r="I2277" s="210">
        <f>I2226*'Usages mobilité'!$BG29*(1+'Usages mobilité'!$BH29)^(I$2091-$D$2091)/1000</f>
        <v>0</v>
      </c>
      <c r="J2277" s="210">
        <f>J2226*'Usages mobilité'!$BG29*(1+'Usages mobilité'!$BH29)^(J$2091-$D$2091)/1000</f>
        <v>0</v>
      </c>
      <c r="K2277" s="210">
        <f>K2226*'Usages mobilité'!$BG29*(1+'Usages mobilité'!$BH29)^(K$2091-$D$2091)/1000</f>
        <v>0</v>
      </c>
      <c r="L2277" s="210">
        <f>L2226*'Usages mobilité'!$BG29*(1+'Usages mobilité'!$BH29)^(L$2091-$D$2091)/1000</f>
        <v>0</v>
      </c>
      <c r="M2277" s="210">
        <f>M2226*'Usages mobilité'!$BG29*(1+'Usages mobilité'!$BH29)^(M$2091-$D$2091)/1000</f>
        <v>0</v>
      </c>
      <c r="N2277" s="210">
        <f>N2226*'Usages mobilité'!$BG29*(1+'Usages mobilité'!$BH29)^(N$2091-$D$2091)/1000</f>
        <v>0</v>
      </c>
      <c r="O2277" s="210">
        <f>O2226*'Usages mobilité'!$BG29*(1+'Usages mobilité'!$BH29)^(O$2091-$D$2091)/1000</f>
        <v>0</v>
      </c>
      <c r="P2277" s="210">
        <f>P2226*'Usages mobilité'!$BG29*(1+'Usages mobilité'!$BH29)^(P$2091-$D$2091)/1000</f>
        <v>0</v>
      </c>
      <c r="Q2277" s="210">
        <f>Q2226*'Usages mobilité'!$BG29*(1+'Usages mobilité'!$BH29)^(Q$2091-$D$2091)/1000</f>
        <v>0</v>
      </c>
      <c r="R2277" s="210">
        <f>R2226*'Usages mobilité'!$BG29*(1+'Usages mobilité'!$BH29)^(R$2091-$D$2091)/1000</f>
        <v>0</v>
      </c>
    </row>
    <row r="2278" spans="1:18" hidden="1" outlineLevel="2" x14ac:dyDescent="0.35">
      <c r="A2278" s="209" t="str">
        <f>'Usages mobilité'!A30</f>
        <v>Usage mobilité n°27</v>
      </c>
      <c r="B2278" s="209" t="s">
        <v>639</v>
      </c>
      <c r="C2278" s="209"/>
      <c r="D2278" s="210">
        <f>D2227*'Usages mobilité'!$BG30*(1+'Usages mobilité'!$BH30)^(D$2091-$D$2091)/1000</f>
        <v>0</v>
      </c>
      <c r="E2278" s="210">
        <f>E2227*'Usages mobilité'!$BG30*(1+'Usages mobilité'!$BH30)^(E$2091-$D$2091)/1000</f>
        <v>0</v>
      </c>
      <c r="F2278" s="210">
        <f>F2227*'Usages mobilité'!$BG30*(1+'Usages mobilité'!$BH30)^(F$2091-$D$2091)/1000</f>
        <v>0</v>
      </c>
      <c r="G2278" s="210">
        <f>G2227*'Usages mobilité'!$BG30*(1+'Usages mobilité'!$BH30)^(G$2091-$D$2091)/1000</f>
        <v>0</v>
      </c>
      <c r="H2278" s="210">
        <f>H2227*'Usages mobilité'!$BG30*(1+'Usages mobilité'!$BH30)^(H$2091-$D$2091)/1000</f>
        <v>0</v>
      </c>
      <c r="I2278" s="210">
        <f>I2227*'Usages mobilité'!$BG30*(1+'Usages mobilité'!$BH30)^(I$2091-$D$2091)/1000</f>
        <v>0</v>
      </c>
      <c r="J2278" s="210">
        <f>J2227*'Usages mobilité'!$BG30*(1+'Usages mobilité'!$BH30)^(J$2091-$D$2091)/1000</f>
        <v>0</v>
      </c>
      <c r="K2278" s="210">
        <f>K2227*'Usages mobilité'!$BG30*(1+'Usages mobilité'!$BH30)^(K$2091-$D$2091)/1000</f>
        <v>0</v>
      </c>
      <c r="L2278" s="210">
        <f>L2227*'Usages mobilité'!$BG30*(1+'Usages mobilité'!$BH30)^(L$2091-$D$2091)/1000</f>
        <v>0</v>
      </c>
      <c r="M2278" s="210">
        <f>M2227*'Usages mobilité'!$BG30*(1+'Usages mobilité'!$BH30)^(M$2091-$D$2091)/1000</f>
        <v>0</v>
      </c>
      <c r="N2278" s="210">
        <f>N2227*'Usages mobilité'!$BG30*(1+'Usages mobilité'!$BH30)^(N$2091-$D$2091)/1000</f>
        <v>0</v>
      </c>
      <c r="O2278" s="210">
        <f>O2227*'Usages mobilité'!$BG30*(1+'Usages mobilité'!$BH30)^(O$2091-$D$2091)/1000</f>
        <v>0</v>
      </c>
      <c r="P2278" s="210">
        <f>P2227*'Usages mobilité'!$BG30*(1+'Usages mobilité'!$BH30)^(P$2091-$D$2091)/1000</f>
        <v>0</v>
      </c>
      <c r="Q2278" s="210">
        <f>Q2227*'Usages mobilité'!$BG30*(1+'Usages mobilité'!$BH30)^(Q$2091-$D$2091)/1000</f>
        <v>0</v>
      </c>
      <c r="R2278" s="210">
        <f>R2227*'Usages mobilité'!$BG30*(1+'Usages mobilité'!$BH30)^(R$2091-$D$2091)/1000</f>
        <v>0</v>
      </c>
    </row>
    <row r="2279" spans="1:18" hidden="1" outlineLevel="2" x14ac:dyDescent="0.35">
      <c r="A2279" s="209" t="str">
        <f>'Usages mobilité'!A31</f>
        <v>Usage mobilité n°28</v>
      </c>
      <c r="B2279" s="209" t="s">
        <v>639</v>
      </c>
      <c r="C2279" s="209"/>
      <c r="D2279" s="210">
        <f>D2228*'Usages mobilité'!$BG31*(1+'Usages mobilité'!$BH31)^(D$2091-$D$2091)/1000</f>
        <v>0</v>
      </c>
      <c r="E2279" s="210">
        <f>E2228*'Usages mobilité'!$BG31*(1+'Usages mobilité'!$BH31)^(E$2091-$D$2091)/1000</f>
        <v>0</v>
      </c>
      <c r="F2279" s="210">
        <f>F2228*'Usages mobilité'!$BG31*(1+'Usages mobilité'!$BH31)^(F$2091-$D$2091)/1000</f>
        <v>0</v>
      </c>
      <c r="G2279" s="210">
        <f>G2228*'Usages mobilité'!$BG31*(1+'Usages mobilité'!$BH31)^(G$2091-$D$2091)/1000</f>
        <v>0</v>
      </c>
      <c r="H2279" s="210">
        <f>H2228*'Usages mobilité'!$BG31*(1+'Usages mobilité'!$BH31)^(H$2091-$D$2091)/1000</f>
        <v>0</v>
      </c>
      <c r="I2279" s="210">
        <f>I2228*'Usages mobilité'!$BG31*(1+'Usages mobilité'!$BH31)^(I$2091-$D$2091)/1000</f>
        <v>0</v>
      </c>
      <c r="J2279" s="210">
        <f>J2228*'Usages mobilité'!$BG31*(1+'Usages mobilité'!$BH31)^(J$2091-$D$2091)/1000</f>
        <v>0</v>
      </c>
      <c r="K2279" s="210">
        <f>K2228*'Usages mobilité'!$BG31*(1+'Usages mobilité'!$BH31)^(K$2091-$D$2091)/1000</f>
        <v>0</v>
      </c>
      <c r="L2279" s="210">
        <f>L2228*'Usages mobilité'!$BG31*(1+'Usages mobilité'!$BH31)^(L$2091-$D$2091)/1000</f>
        <v>0</v>
      </c>
      <c r="M2279" s="210">
        <f>M2228*'Usages mobilité'!$BG31*(1+'Usages mobilité'!$BH31)^(M$2091-$D$2091)/1000</f>
        <v>0</v>
      </c>
      <c r="N2279" s="210">
        <f>N2228*'Usages mobilité'!$BG31*(1+'Usages mobilité'!$BH31)^(N$2091-$D$2091)/1000</f>
        <v>0</v>
      </c>
      <c r="O2279" s="210">
        <f>O2228*'Usages mobilité'!$BG31*(1+'Usages mobilité'!$BH31)^(O$2091-$D$2091)/1000</f>
        <v>0</v>
      </c>
      <c r="P2279" s="210">
        <f>P2228*'Usages mobilité'!$BG31*(1+'Usages mobilité'!$BH31)^(P$2091-$D$2091)/1000</f>
        <v>0</v>
      </c>
      <c r="Q2279" s="210">
        <f>Q2228*'Usages mobilité'!$BG31*(1+'Usages mobilité'!$BH31)^(Q$2091-$D$2091)/1000</f>
        <v>0</v>
      </c>
      <c r="R2279" s="210">
        <f>R2228*'Usages mobilité'!$BG31*(1+'Usages mobilité'!$BH31)^(R$2091-$D$2091)/1000</f>
        <v>0</v>
      </c>
    </row>
    <row r="2280" spans="1:18" hidden="1" outlineLevel="2" x14ac:dyDescent="0.35">
      <c r="A2280" s="209" t="str">
        <f>'Usages mobilité'!A32</f>
        <v>Usage mobilité n°29</v>
      </c>
      <c r="B2280" s="209" t="s">
        <v>639</v>
      </c>
      <c r="C2280" s="209"/>
      <c r="D2280" s="210">
        <f>D2229*'Usages mobilité'!$BG32*(1+'Usages mobilité'!$BH32)^(D$2091-$D$2091)/1000</f>
        <v>0</v>
      </c>
      <c r="E2280" s="210">
        <f>E2229*'Usages mobilité'!$BG32*(1+'Usages mobilité'!$BH32)^(E$2091-$D$2091)/1000</f>
        <v>0</v>
      </c>
      <c r="F2280" s="210">
        <f>F2229*'Usages mobilité'!$BG32*(1+'Usages mobilité'!$BH32)^(F$2091-$D$2091)/1000</f>
        <v>0</v>
      </c>
      <c r="G2280" s="210">
        <f>G2229*'Usages mobilité'!$BG32*(1+'Usages mobilité'!$BH32)^(G$2091-$D$2091)/1000</f>
        <v>0</v>
      </c>
      <c r="H2280" s="210">
        <f>H2229*'Usages mobilité'!$BG32*(1+'Usages mobilité'!$BH32)^(H$2091-$D$2091)/1000</f>
        <v>0</v>
      </c>
      <c r="I2280" s="210">
        <f>I2229*'Usages mobilité'!$BG32*(1+'Usages mobilité'!$BH32)^(I$2091-$D$2091)/1000</f>
        <v>0</v>
      </c>
      <c r="J2280" s="210">
        <f>J2229*'Usages mobilité'!$BG32*(1+'Usages mobilité'!$BH32)^(J$2091-$D$2091)/1000</f>
        <v>0</v>
      </c>
      <c r="K2280" s="210">
        <f>K2229*'Usages mobilité'!$BG32*(1+'Usages mobilité'!$BH32)^(K$2091-$D$2091)/1000</f>
        <v>0</v>
      </c>
      <c r="L2280" s="210">
        <f>L2229*'Usages mobilité'!$BG32*(1+'Usages mobilité'!$BH32)^(L$2091-$D$2091)/1000</f>
        <v>0</v>
      </c>
      <c r="M2280" s="210">
        <f>M2229*'Usages mobilité'!$BG32*(1+'Usages mobilité'!$BH32)^(M$2091-$D$2091)/1000</f>
        <v>0</v>
      </c>
      <c r="N2280" s="210">
        <f>N2229*'Usages mobilité'!$BG32*(1+'Usages mobilité'!$BH32)^(N$2091-$D$2091)/1000</f>
        <v>0</v>
      </c>
      <c r="O2280" s="210">
        <f>O2229*'Usages mobilité'!$BG32*(1+'Usages mobilité'!$BH32)^(O$2091-$D$2091)/1000</f>
        <v>0</v>
      </c>
      <c r="P2280" s="210">
        <f>P2229*'Usages mobilité'!$BG32*(1+'Usages mobilité'!$BH32)^(P$2091-$D$2091)/1000</f>
        <v>0</v>
      </c>
      <c r="Q2280" s="210">
        <f>Q2229*'Usages mobilité'!$BG32*(1+'Usages mobilité'!$BH32)^(Q$2091-$D$2091)/1000</f>
        <v>0</v>
      </c>
      <c r="R2280" s="210">
        <f>R2229*'Usages mobilité'!$BG32*(1+'Usages mobilité'!$BH32)^(R$2091-$D$2091)/1000</f>
        <v>0</v>
      </c>
    </row>
    <row r="2281" spans="1:18" hidden="1" outlineLevel="2" x14ac:dyDescent="0.35">
      <c r="A2281" s="209" t="str">
        <f>'Usages mobilité'!A33</f>
        <v>Usage mobilité n°30</v>
      </c>
      <c r="B2281" s="209" t="s">
        <v>639</v>
      </c>
      <c r="C2281" s="209"/>
      <c r="D2281" s="210">
        <f>D2230*'Usages mobilité'!$BG33*(1+'Usages mobilité'!$BH33)^(D$2091-$D$2091)/1000</f>
        <v>0</v>
      </c>
      <c r="E2281" s="210">
        <f>E2230*'Usages mobilité'!$BG33*(1+'Usages mobilité'!$BH33)^(E$2091-$D$2091)/1000</f>
        <v>0</v>
      </c>
      <c r="F2281" s="210">
        <f>F2230*'Usages mobilité'!$BG33*(1+'Usages mobilité'!$BH33)^(F$2091-$D$2091)/1000</f>
        <v>0</v>
      </c>
      <c r="G2281" s="210">
        <f>G2230*'Usages mobilité'!$BG33*(1+'Usages mobilité'!$BH33)^(G$2091-$D$2091)/1000</f>
        <v>0</v>
      </c>
      <c r="H2281" s="210">
        <f>H2230*'Usages mobilité'!$BG33*(1+'Usages mobilité'!$BH33)^(H$2091-$D$2091)/1000</f>
        <v>0</v>
      </c>
      <c r="I2281" s="210">
        <f>I2230*'Usages mobilité'!$BG33*(1+'Usages mobilité'!$BH33)^(I$2091-$D$2091)/1000</f>
        <v>0</v>
      </c>
      <c r="J2281" s="210">
        <f>J2230*'Usages mobilité'!$BG33*(1+'Usages mobilité'!$BH33)^(J$2091-$D$2091)/1000</f>
        <v>0</v>
      </c>
      <c r="K2281" s="210">
        <f>K2230*'Usages mobilité'!$BG33*(1+'Usages mobilité'!$BH33)^(K$2091-$D$2091)/1000</f>
        <v>0</v>
      </c>
      <c r="L2281" s="210">
        <f>L2230*'Usages mobilité'!$BG33*(1+'Usages mobilité'!$BH33)^(L$2091-$D$2091)/1000</f>
        <v>0</v>
      </c>
      <c r="M2281" s="210">
        <f>M2230*'Usages mobilité'!$BG33*(1+'Usages mobilité'!$BH33)^(M$2091-$D$2091)/1000</f>
        <v>0</v>
      </c>
      <c r="N2281" s="210">
        <f>N2230*'Usages mobilité'!$BG33*(1+'Usages mobilité'!$BH33)^(N$2091-$D$2091)/1000</f>
        <v>0</v>
      </c>
      <c r="O2281" s="210">
        <f>O2230*'Usages mobilité'!$BG33*(1+'Usages mobilité'!$BH33)^(O$2091-$D$2091)/1000</f>
        <v>0</v>
      </c>
      <c r="P2281" s="210">
        <f>P2230*'Usages mobilité'!$BG33*(1+'Usages mobilité'!$BH33)^(P$2091-$D$2091)/1000</f>
        <v>0</v>
      </c>
      <c r="Q2281" s="210">
        <f>Q2230*'Usages mobilité'!$BG33*(1+'Usages mobilité'!$BH33)^(Q$2091-$D$2091)/1000</f>
        <v>0</v>
      </c>
      <c r="R2281" s="210">
        <f>R2230*'Usages mobilité'!$BG33*(1+'Usages mobilité'!$BH33)^(R$2091-$D$2091)/1000</f>
        <v>0</v>
      </c>
    </row>
    <row r="2282" spans="1:18" hidden="1" outlineLevel="2" x14ac:dyDescent="0.35">
      <c r="A2282" s="209" t="str">
        <f>'Usages mobilité'!A34</f>
        <v>Usage mobilité n°31</v>
      </c>
      <c r="B2282" s="209" t="s">
        <v>639</v>
      </c>
      <c r="C2282" s="209"/>
      <c r="D2282" s="210">
        <f>D2231*'Usages mobilité'!$BG34*(1+'Usages mobilité'!$BH34)^(D$2091-$D$2091)/1000</f>
        <v>0</v>
      </c>
      <c r="E2282" s="210">
        <f>E2231*'Usages mobilité'!$BG34*(1+'Usages mobilité'!$BH34)^(E$2091-$D$2091)/1000</f>
        <v>0</v>
      </c>
      <c r="F2282" s="210">
        <f>F2231*'Usages mobilité'!$BG34*(1+'Usages mobilité'!$BH34)^(F$2091-$D$2091)/1000</f>
        <v>0</v>
      </c>
      <c r="G2282" s="210">
        <f>G2231*'Usages mobilité'!$BG34*(1+'Usages mobilité'!$BH34)^(G$2091-$D$2091)/1000</f>
        <v>0</v>
      </c>
      <c r="H2282" s="210">
        <f>H2231*'Usages mobilité'!$BG34*(1+'Usages mobilité'!$BH34)^(H$2091-$D$2091)/1000</f>
        <v>0</v>
      </c>
      <c r="I2282" s="210">
        <f>I2231*'Usages mobilité'!$BG34*(1+'Usages mobilité'!$BH34)^(I$2091-$D$2091)/1000</f>
        <v>0</v>
      </c>
      <c r="J2282" s="210">
        <f>J2231*'Usages mobilité'!$BG34*(1+'Usages mobilité'!$BH34)^(J$2091-$D$2091)/1000</f>
        <v>0</v>
      </c>
      <c r="K2282" s="210">
        <f>K2231*'Usages mobilité'!$BG34*(1+'Usages mobilité'!$BH34)^(K$2091-$D$2091)/1000</f>
        <v>0</v>
      </c>
      <c r="L2282" s="210">
        <f>L2231*'Usages mobilité'!$BG34*(1+'Usages mobilité'!$BH34)^(L$2091-$D$2091)/1000</f>
        <v>0</v>
      </c>
      <c r="M2282" s="210">
        <f>M2231*'Usages mobilité'!$BG34*(1+'Usages mobilité'!$BH34)^(M$2091-$D$2091)/1000</f>
        <v>0</v>
      </c>
      <c r="N2282" s="210">
        <f>N2231*'Usages mobilité'!$BG34*(1+'Usages mobilité'!$BH34)^(N$2091-$D$2091)/1000</f>
        <v>0</v>
      </c>
      <c r="O2282" s="210">
        <f>O2231*'Usages mobilité'!$BG34*(1+'Usages mobilité'!$BH34)^(O$2091-$D$2091)/1000</f>
        <v>0</v>
      </c>
      <c r="P2282" s="210">
        <f>P2231*'Usages mobilité'!$BG34*(1+'Usages mobilité'!$BH34)^(P$2091-$D$2091)/1000</f>
        <v>0</v>
      </c>
      <c r="Q2282" s="210">
        <f>Q2231*'Usages mobilité'!$BG34*(1+'Usages mobilité'!$BH34)^(Q$2091-$D$2091)/1000</f>
        <v>0</v>
      </c>
      <c r="R2282" s="210">
        <f>R2231*'Usages mobilité'!$BG34*(1+'Usages mobilité'!$BH34)^(R$2091-$D$2091)/1000</f>
        <v>0</v>
      </c>
    </row>
    <row r="2283" spans="1:18" hidden="1" outlineLevel="2" x14ac:dyDescent="0.35">
      <c r="A2283" s="209" t="str">
        <f>'Usages mobilité'!A35</f>
        <v>Usage mobilité n°32</v>
      </c>
      <c r="B2283" s="209" t="s">
        <v>639</v>
      </c>
      <c r="C2283" s="209"/>
      <c r="D2283" s="210">
        <f>D2232*'Usages mobilité'!$BG35*(1+'Usages mobilité'!$BH35)^(D$2091-$D$2091)/1000</f>
        <v>0</v>
      </c>
      <c r="E2283" s="210">
        <f>E2232*'Usages mobilité'!$BG35*(1+'Usages mobilité'!$BH35)^(E$2091-$D$2091)/1000</f>
        <v>0</v>
      </c>
      <c r="F2283" s="210">
        <f>F2232*'Usages mobilité'!$BG35*(1+'Usages mobilité'!$BH35)^(F$2091-$D$2091)/1000</f>
        <v>0</v>
      </c>
      <c r="G2283" s="210">
        <f>G2232*'Usages mobilité'!$BG35*(1+'Usages mobilité'!$BH35)^(G$2091-$D$2091)/1000</f>
        <v>0</v>
      </c>
      <c r="H2283" s="210">
        <f>H2232*'Usages mobilité'!$BG35*(1+'Usages mobilité'!$BH35)^(H$2091-$D$2091)/1000</f>
        <v>0</v>
      </c>
      <c r="I2283" s="210">
        <f>I2232*'Usages mobilité'!$BG35*(1+'Usages mobilité'!$BH35)^(I$2091-$D$2091)/1000</f>
        <v>0</v>
      </c>
      <c r="J2283" s="210">
        <f>J2232*'Usages mobilité'!$BG35*(1+'Usages mobilité'!$BH35)^(J$2091-$D$2091)/1000</f>
        <v>0</v>
      </c>
      <c r="K2283" s="210">
        <f>K2232*'Usages mobilité'!$BG35*(1+'Usages mobilité'!$BH35)^(K$2091-$D$2091)/1000</f>
        <v>0</v>
      </c>
      <c r="L2283" s="210">
        <f>L2232*'Usages mobilité'!$BG35*(1+'Usages mobilité'!$BH35)^(L$2091-$D$2091)/1000</f>
        <v>0</v>
      </c>
      <c r="M2283" s="210">
        <f>M2232*'Usages mobilité'!$BG35*(1+'Usages mobilité'!$BH35)^(M$2091-$D$2091)/1000</f>
        <v>0</v>
      </c>
      <c r="N2283" s="210">
        <f>N2232*'Usages mobilité'!$BG35*(1+'Usages mobilité'!$BH35)^(N$2091-$D$2091)/1000</f>
        <v>0</v>
      </c>
      <c r="O2283" s="210">
        <f>O2232*'Usages mobilité'!$BG35*(1+'Usages mobilité'!$BH35)^(O$2091-$D$2091)/1000</f>
        <v>0</v>
      </c>
      <c r="P2283" s="210">
        <f>P2232*'Usages mobilité'!$BG35*(1+'Usages mobilité'!$BH35)^(P$2091-$D$2091)/1000</f>
        <v>0</v>
      </c>
      <c r="Q2283" s="210">
        <f>Q2232*'Usages mobilité'!$BG35*(1+'Usages mobilité'!$BH35)^(Q$2091-$D$2091)/1000</f>
        <v>0</v>
      </c>
      <c r="R2283" s="210">
        <f>R2232*'Usages mobilité'!$BG35*(1+'Usages mobilité'!$BH35)^(R$2091-$D$2091)/1000</f>
        <v>0</v>
      </c>
    </row>
    <row r="2284" spans="1:18" hidden="1" outlineLevel="2" x14ac:dyDescent="0.35">
      <c r="A2284" s="209" t="str">
        <f>'Usages mobilité'!A36</f>
        <v>Usage mobilité n°33</v>
      </c>
      <c r="B2284" s="209" t="s">
        <v>639</v>
      </c>
      <c r="C2284" s="209"/>
      <c r="D2284" s="210">
        <f>D2233*'Usages mobilité'!$BG36*(1+'Usages mobilité'!$BH36)^(D$2091-$D$2091)/1000</f>
        <v>0</v>
      </c>
      <c r="E2284" s="210">
        <f>E2233*'Usages mobilité'!$BG36*(1+'Usages mobilité'!$BH36)^(E$2091-$D$2091)/1000</f>
        <v>0</v>
      </c>
      <c r="F2284" s="210">
        <f>F2233*'Usages mobilité'!$BG36*(1+'Usages mobilité'!$BH36)^(F$2091-$D$2091)/1000</f>
        <v>0</v>
      </c>
      <c r="G2284" s="210">
        <f>G2233*'Usages mobilité'!$BG36*(1+'Usages mobilité'!$BH36)^(G$2091-$D$2091)/1000</f>
        <v>0</v>
      </c>
      <c r="H2284" s="210">
        <f>H2233*'Usages mobilité'!$BG36*(1+'Usages mobilité'!$BH36)^(H$2091-$D$2091)/1000</f>
        <v>0</v>
      </c>
      <c r="I2284" s="210">
        <f>I2233*'Usages mobilité'!$BG36*(1+'Usages mobilité'!$BH36)^(I$2091-$D$2091)/1000</f>
        <v>0</v>
      </c>
      <c r="J2284" s="210">
        <f>J2233*'Usages mobilité'!$BG36*(1+'Usages mobilité'!$BH36)^(J$2091-$D$2091)/1000</f>
        <v>0</v>
      </c>
      <c r="K2284" s="210">
        <f>K2233*'Usages mobilité'!$BG36*(1+'Usages mobilité'!$BH36)^(K$2091-$D$2091)/1000</f>
        <v>0</v>
      </c>
      <c r="L2284" s="210">
        <f>L2233*'Usages mobilité'!$BG36*(1+'Usages mobilité'!$BH36)^(L$2091-$D$2091)/1000</f>
        <v>0</v>
      </c>
      <c r="M2284" s="210">
        <f>M2233*'Usages mobilité'!$BG36*(1+'Usages mobilité'!$BH36)^(M$2091-$D$2091)/1000</f>
        <v>0</v>
      </c>
      <c r="N2284" s="210">
        <f>N2233*'Usages mobilité'!$BG36*(1+'Usages mobilité'!$BH36)^(N$2091-$D$2091)/1000</f>
        <v>0</v>
      </c>
      <c r="O2284" s="210">
        <f>O2233*'Usages mobilité'!$BG36*(1+'Usages mobilité'!$BH36)^(O$2091-$D$2091)/1000</f>
        <v>0</v>
      </c>
      <c r="P2284" s="210">
        <f>P2233*'Usages mobilité'!$BG36*(1+'Usages mobilité'!$BH36)^(P$2091-$D$2091)/1000</f>
        <v>0</v>
      </c>
      <c r="Q2284" s="210">
        <f>Q2233*'Usages mobilité'!$BG36*(1+'Usages mobilité'!$BH36)^(Q$2091-$D$2091)/1000</f>
        <v>0</v>
      </c>
      <c r="R2284" s="210">
        <f>R2233*'Usages mobilité'!$BG36*(1+'Usages mobilité'!$BH36)^(R$2091-$D$2091)/1000</f>
        <v>0</v>
      </c>
    </row>
    <row r="2285" spans="1:18" hidden="1" outlineLevel="2" x14ac:dyDescent="0.35">
      <c r="A2285" s="209" t="str">
        <f>'Usages mobilité'!A37</f>
        <v>Usage mobilité n°34</v>
      </c>
      <c r="B2285" s="209" t="s">
        <v>639</v>
      </c>
      <c r="C2285" s="209"/>
      <c r="D2285" s="210">
        <f>D2234*'Usages mobilité'!$BG37*(1+'Usages mobilité'!$BH37)^(D$2091-$D$2091)/1000</f>
        <v>0</v>
      </c>
      <c r="E2285" s="210">
        <f>E2234*'Usages mobilité'!$BG37*(1+'Usages mobilité'!$BH37)^(E$2091-$D$2091)/1000</f>
        <v>0</v>
      </c>
      <c r="F2285" s="210">
        <f>F2234*'Usages mobilité'!$BG37*(1+'Usages mobilité'!$BH37)^(F$2091-$D$2091)/1000</f>
        <v>0</v>
      </c>
      <c r="G2285" s="210">
        <f>G2234*'Usages mobilité'!$BG37*(1+'Usages mobilité'!$BH37)^(G$2091-$D$2091)/1000</f>
        <v>0</v>
      </c>
      <c r="H2285" s="210">
        <f>H2234*'Usages mobilité'!$BG37*(1+'Usages mobilité'!$BH37)^(H$2091-$D$2091)/1000</f>
        <v>0</v>
      </c>
      <c r="I2285" s="210">
        <f>I2234*'Usages mobilité'!$BG37*(1+'Usages mobilité'!$BH37)^(I$2091-$D$2091)/1000</f>
        <v>0</v>
      </c>
      <c r="J2285" s="210">
        <f>J2234*'Usages mobilité'!$BG37*(1+'Usages mobilité'!$BH37)^(J$2091-$D$2091)/1000</f>
        <v>0</v>
      </c>
      <c r="K2285" s="210">
        <f>K2234*'Usages mobilité'!$BG37*(1+'Usages mobilité'!$BH37)^(K$2091-$D$2091)/1000</f>
        <v>0</v>
      </c>
      <c r="L2285" s="210">
        <f>L2234*'Usages mobilité'!$BG37*(1+'Usages mobilité'!$BH37)^(L$2091-$D$2091)/1000</f>
        <v>0</v>
      </c>
      <c r="M2285" s="210">
        <f>M2234*'Usages mobilité'!$BG37*(1+'Usages mobilité'!$BH37)^(M$2091-$D$2091)/1000</f>
        <v>0</v>
      </c>
      <c r="N2285" s="210">
        <f>N2234*'Usages mobilité'!$BG37*(1+'Usages mobilité'!$BH37)^(N$2091-$D$2091)/1000</f>
        <v>0</v>
      </c>
      <c r="O2285" s="210">
        <f>O2234*'Usages mobilité'!$BG37*(1+'Usages mobilité'!$BH37)^(O$2091-$D$2091)/1000</f>
        <v>0</v>
      </c>
      <c r="P2285" s="210">
        <f>P2234*'Usages mobilité'!$BG37*(1+'Usages mobilité'!$BH37)^(P$2091-$D$2091)/1000</f>
        <v>0</v>
      </c>
      <c r="Q2285" s="210">
        <f>Q2234*'Usages mobilité'!$BG37*(1+'Usages mobilité'!$BH37)^(Q$2091-$D$2091)/1000</f>
        <v>0</v>
      </c>
      <c r="R2285" s="210">
        <f>R2234*'Usages mobilité'!$BG37*(1+'Usages mobilité'!$BH37)^(R$2091-$D$2091)/1000</f>
        <v>0</v>
      </c>
    </row>
    <row r="2286" spans="1:18" hidden="1" outlineLevel="2" x14ac:dyDescent="0.35">
      <c r="A2286" s="209" t="str">
        <f>'Usages mobilité'!A38</f>
        <v>Usage mobilité n°35</v>
      </c>
      <c r="B2286" s="209" t="s">
        <v>639</v>
      </c>
      <c r="C2286" s="209"/>
      <c r="D2286" s="210">
        <f>D2235*'Usages mobilité'!$BG38*(1+'Usages mobilité'!$BH38)^(D$2091-$D$2091)/1000</f>
        <v>0</v>
      </c>
      <c r="E2286" s="210">
        <f>E2235*'Usages mobilité'!$BG38*(1+'Usages mobilité'!$BH38)^(E$2091-$D$2091)/1000</f>
        <v>0</v>
      </c>
      <c r="F2286" s="210">
        <f>F2235*'Usages mobilité'!$BG38*(1+'Usages mobilité'!$BH38)^(F$2091-$D$2091)/1000</f>
        <v>0</v>
      </c>
      <c r="G2286" s="210">
        <f>G2235*'Usages mobilité'!$BG38*(1+'Usages mobilité'!$BH38)^(G$2091-$D$2091)/1000</f>
        <v>0</v>
      </c>
      <c r="H2286" s="210">
        <f>H2235*'Usages mobilité'!$BG38*(1+'Usages mobilité'!$BH38)^(H$2091-$D$2091)/1000</f>
        <v>0</v>
      </c>
      <c r="I2286" s="210">
        <f>I2235*'Usages mobilité'!$BG38*(1+'Usages mobilité'!$BH38)^(I$2091-$D$2091)/1000</f>
        <v>0</v>
      </c>
      <c r="J2286" s="210">
        <f>J2235*'Usages mobilité'!$BG38*(1+'Usages mobilité'!$BH38)^(J$2091-$D$2091)/1000</f>
        <v>0</v>
      </c>
      <c r="K2286" s="210">
        <f>K2235*'Usages mobilité'!$BG38*(1+'Usages mobilité'!$BH38)^(K$2091-$D$2091)/1000</f>
        <v>0</v>
      </c>
      <c r="L2286" s="210">
        <f>L2235*'Usages mobilité'!$BG38*(1+'Usages mobilité'!$BH38)^(L$2091-$D$2091)/1000</f>
        <v>0</v>
      </c>
      <c r="M2286" s="210">
        <f>M2235*'Usages mobilité'!$BG38*(1+'Usages mobilité'!$BH38)^(M$2091-$D$2091)/1000</f>
        <v>0</v>
      </c>
      <c r="N2286" s="210">
        <f>N2235*'Usages mobilité'!$BG38*(1+'Usages mobilité'!$BH38)^(N$2091-$D$2091)/1000</f>
        <v>0</v>
      </c>
      <c r="O2286" s="210">
        <f>O2235*'Usages mobilité'!$BG38*(1+'Usages mobilité'!$BH38)^(O$2091-$D$2091)/1000</f>
        <v>0</v>
      </c>
      <c r="P2286" s="210">
        <f>P2235*'Usages mobilité'!$BG38*(1+'Usages mobilité'!$BH38)^(P$2091-$D$2091)/1000</f>
        <v>0</v>
      </c>
      <c r="Q2286" s="210">
        <f>Q2235*'Usages mobilité'!$BG38*(1+'Usages mobilité'!$BH38)^(Q$2091-$D$2091)/1000</f>
        <v>0</v>
      </c>
      <c r="R2286" s="210">
        <f>R2235*'Usages mobilité'!$BG38*(1+'Usages mobilité'!$BH38)^(R$2091-$D$2091)/1000</f>
        <v>0</v>
      </c>
    </row>
    <row r="2287" spans="1:18" hidden="1" outlineLevel="2" x14ac:dyDescent="0.35">
      <c r="A2287" s="209" t="str">
        <f>'Usages mobilité'!A39</f>
        <v>Usage mobilité n°36</v>
      </c>
      <c r="B2287" s="209" t="s">
        <v>639</v>
      </c>
      <c r="C2287" s="209"/>
      <c r="D2287" s="210">
        <f>D2236*'Usages mobilité'!$BG39*(1+'Usages mobilité'!$BH39)^(D$2091-$D$2091)/1000</f>
        <v>0</v>
      </c>
      <c r="E2287" s="210">
        <f>E2236*'Usages mobilité'!$BG39*(1+'Usages mobilité'!$BH39)^(E$2091-$D$2091)/1000</f>
        <v>0</v>
      </c>
      <c r="F2287" s="210">
        <f>F2236*'Usages mobilité'!$BG39*(1+'Usages mobilité'!$BH39)^(F$2091-$D$2091)/1000</f>
        <v>0</v>
      </c>
      <c r="G2287" s="210">
        <f>G2236*'Usages mobilité'!$BG39*(1+'Usages mobilité'!$BH39)^(G$2091-$D$2091)/1000</f>
        <v>0</v>
      </c>
      <c r="H2287" s="210">
        <f>H2236*'Usages mobilité'!$BG39*(1+'Usages mobilité'!$BH39)^(H$2091-$D$2091)/1000</f>
        <v>0</v>
      </c>
      <c r="I2287" s="210">
        <f>I2236*'Usages mobilité'!$BG39*(1+'Usages mobilité'!$BH39)^(I$2091-$D$2091)/1000</f>
        <v>0</v>
      </c>
      <c r="J2287" s="210">
        <f>J2236*'Usages mobilité'!$BG39*(1+'Usages mobilité'!$BH39)^(J$2091-$D$2091)/1000</f>
        <v>0</v>
      </c>
      <c r="K2287" s="210">
        <f>K2236*'Usages mobilité'!$BG39*(1+'Usages mobilité'!$BH39)^(K$2091-$D$2091)/1000</f>
        <v>0</v>
      </c>
      <c r="L2287" s="210">
        <f>L2236*'Usages mobilité'!$BG39*(1+'Usages mobilité'!$BH39)^(L$2091-$D$2091)/1000</f>
        <v>0</v>
      </c>
      <c r="M2287" s="210">
        <f>M2236*'Usages mobilité'!$BG39*(1+'Usages mobilité'!$BH39)^(M$2091-$D$2091)/1000</f>
        <v>0</v>
      </c>
      <c r="N2287" s="210">
        <f>N2236*'Usages mobilité'!$BG39*(1+'Usages mobilité'!$BH39)^(N$2091-$D$2091)/1000</f>
        <v>0</v>
      </c>
      <c r="O2287" s="210">
        <f>O2236*'Usages mobilité'!$BG39*(1+'Usages mobilité'!$BH39)^(O$2091-$D$2091)/1000</f>
        <v>0</v>
      </c>
      <c r="P2287" s="210">
        <f>P2236*'Usages mobilité'!$BG39*(1+'Usages mobilité'!$BH39)^(P$2091-$D$2091)/1000</f>
        <v>0</v>
      </c>
      <c r="Q2287" s="210">
        <f>Q2236*'Usages mobilité'!$BG39*(1+'Usages mobilité'!$BH39)^(Q$2091-$D$2091)/1000</f>
        <v>0</v>
      </c>
      <c r="R2287" s="210">
        <f>R2236*'Usages mobilité'!$BG39*(1+'Usages mobilité'!$BH39)^(R$2091-$D$2091)/1000</f>
        <v>0</v>
      </c>
    </row>
    <row r="2288" spans="1:18" hidden="1" outlineLevel="2" x14ac:dyDescent="0.35">
      <c r="A2288" s="209" t="str">
        <f>'Usages mobilité'!A40</f>
        <v>Usage mobilité n°37</v>
      </c>
      <c r="B2288" s="209" t="s">
        <v>639</v>
      </c>
      <c r="C2288" s="209"/>
      <c r="D2288" s="210">
        <f>D2237*'Usages mobilité'!$BG40*(1+'Usages mobilité'!$BH40)^(D$2091-$D$2091)/1000</f>
        <v>0</v>
      </c>
      <c r="E2288" s="210">
        <f>E2237*'Usages mobilité'!$BG40*(1+'Usages mobilité'!$BH40)^(E$2091-$D$2091)/1000</f>
        <v>0</v>
      </c>
      <c r="F2288" s="210">
        <f>F2237*'Usages mobilité'!$BG40*(1+'Usages mobilité'!$BH40)^(F$2091-$D$2091)/1000</f>
        <v>0</v>
      </c>
      <c r="G2288" s="210">
        <f>G2237*'Usages mobilité'!$BG40*(1+'Usages mobilité'!$BH40)^(G$2091-$D$2091)/1000</f>
        <v>0</v>
      </c>
      <c r="H2288" s="210">
        <f>H2237*'Usages mobilité'!$BG40*(1+'Usages mobilité'!$BH40)^(H$2091-$D$2091)/1000</f>
        <v>0</v>
      </c>
      <c r="I2288" s="210">
        <f>I2237*'Usages mobilité'!$BG40*(1+'Usages mobilité'!$BH40)^(I$2091-$D$2091)/1000</f>
        <v>0</v>
      </c>
      <c r="J2288" s="210">
        <f>J2237*'Usages mobilité'!$BG40*(1+'Usages mobilité'!$BH40)^(J$2091-$D$2091)/1000</f>
        <v>0</v>
      </c>
      <c r="K2288" s="210">
        <f>K2237*'Usages mobilité'!$BG40*(1+'Usages mobilité'!$BH40)^(K$2091-$D$2091)/1000</f>
        <v>0</v>
      </c>
      <c r="L2288" s="210">
        <f>L2237*'Usages mobilité'!$BG40*(1+'Usages mobilité'!$BH40)^(L$2091-$D$2091)/1000</f>
        <v>0</v>
      </c>
      <c r="M2288" s="210">
        <f>M2237*'Usages mobilité'!$BG40*(1+'Usages mobilité'!$BH40)^(M$2091-$D$2091)/1000</f>
        <v>0</v>
      </c>
      <c r="N2288" s="210">
        <f>N2237*'Usages mobilité'!$BG40*(1+'Usages mobilité'!$BH40)^(N$2091-$D$2091)/1000</f>
        <v>0</v>
      </c>
      <c r="O2288" s="210">
        <f>O2237*'Usages mobilité'!$BG40*(1+'Usages mobilité'!$BH40)^(O$2091-$D$2091)/1000</f>
        <v>0</v>
      </c>
      <c r="P2288" s="210">
        <f>P2237*'Usages mobilité'!$BG40*(1+'Usages mobilité'!$BH40)^(P$2091-$D$2091)/1000</f>
        <v>0</v>
      </c>
      <c r="Q2288" s="210">
        <f>Q2237*'Usages mobilité'!$BG40*(1+'Usages mobilité'!$BH40)^(Q$2091-$D$2091)/1000</f>
        <v>0</v>
      </c>
      <c r="R2288" s="210">
        <f>R2237*'Usages mobilité'!$BG40*(1+'Usages mobilité'!$BH40)^(R$2091-$D$2091)/1000</f>
        <v>0</v>
      </c>
    </row>
    <row r="2289" spans="1:18" hidden="1" outlineLevel="2" x14ac:dyDescent="0.35">
      <c r="A2289" s="209" t="str">
        <f>'Usages mobilité'!A41</f>
        <v>Usage mobilité n°38</v>
      </c>
      <c r="B2289" s="209" t="s">
        <v>639</v>
      </c>
      <c r="C2289" s="209"/>
      <c r="D2289" s="210">
        <f>D2238*'Usages mobilité'!$BG41*(1+'Usages mobilité'!$BH41)^(D$2091-$D$2091)/1000</f>
        <v>0</v>
      </c>
      <c r="E2289" s="210">
        <f>E2238*'Usages mobilité'!$BG41*(1+'Usages mobilité'!$BH41)^(E$2091-$D$2091)/1000</f>
        <v>0</v>
      </c>
      <c r="F2289" s="210">
        <f>F2238*'Usages mobilité'!$BG41*(1+'Usages mobilité'!$BH41)^(F$2091-$D$2091)/1000</f>
        <v>0</v>
      </c>
      <c r="G2289" s="210">
        <f>G2238*'Usages mobilité'!$BG41*(1+'Usages mobilité'!$BH41)^(G$2091-$D$2091)/1000</f>
        <v>0</v>
      </c>
      <c r="H2289" s="210">
        <f>H2238*'Usages mobilité'!$BG41*(1+'Usages mobilité'!$BH41)^(H$2091-$D$2091)/1000</f>
        <v>0</v>
      </c>
      <c r="I2289" s="210">
        <f>I2238*'Usages mobilité'!$BG41*(1+'Usages mobilité'!$BH41)^(I$2091-$D$2091)/1000</f>
        <v>0</v>
      </c>
      <c r="J2289" s="210">
        <f>J2238*'Usages mobilité'!$BG41*(1+'Usages mobilité'!$BH41)^(J$2091-$D$2091)/1000</f>
        <v>0</v>
      </c>
      <c r="K2289" s="210">
        <f>K2238*'Usages mobilité'!$BG41*(1+'Usages mobilité'!$BH41)^(K$2091-$D$2091)/1000</f>
        <v>0</v>
      </c>
      <c r="L2289" s="210">
        <f>L2238*'Usages mobilité'!$BG41*(1+'Usages mobilité'!$BH41)^(L$2091-$D$2091)/1000</f>
        <v>0</v>
      </c>
      <c r="M2289" s="210">
        <f>M2238*'Usages mobilité'!$BG41*(1+'Usages mobilité'!$BH41)^(M$2091-$D$2091)/1000</f>
        <v>0</v>
      </c>
      <c r="N2289" s="210">
        <f>N2238*'Usages mobilité'!$BG41*(1+'Usages mobilité'!$BH41)^(N$2091-$D$2091)/1000</f>
        <v>0</v>
      </c>
      <c r="O2289" s="210">
        <f>O2238*'Usages mobilité'!$BG41*(1+'Usages mobilité'!$BH41)^(O$2091-$D$2091)/1000</f>
        <v>0</v>
      </c>
      <c r="P2289" s="210">
        <f>P2238*'Usages mobilité'!$BG41*(1+'Usages mobilité'!$BH41)^(P$2091-$D$2091)/1000</f>
        <v>0</v>
      </c>
      <c r="Q2289" s="210">
        <f>Q2238*'Usages mobilité'!$BG41*(1+'Usages mobilité'!$BH41)^(Q$2091-$D$2091)/1000</f>
        <v>0</v>
      </c>
      <c r="R2289" s="210">
        <f>R2238*'Usages mobilité'!$BG41*(1+'Usages mobilité'!$BH41)^(R$2091-$D$2091)/1000</f>
        <v>0</v>
      </c>
    </row>
    <row r="2290" spans="1:18" hidden="1" outlineLevel="2" x14ac:dyDescent="0.35">
      <c r="A2290" s="209" t="str">
        <f>'Usages mobilité'!A42</f>
        <v>Usage mobilité n°39</v>
      </c>
      <c r="B2290" s="209" t="s">
        <v>639</v>
      </c>
      <c r="C2290" s="209"/>
      <c r="D2290" s="210">
        <f>D2239*'Usages mobilité'!$BG42*(1+'Usages mobilité'!$BH42)^(D$2091-$D$2091)/1000</f>
        <v>0</v>
      </c>
      <c r="E2290" s="210">
        <f>E2239*'Usages mobilité'!$BG42*(1+'Usages mobilité'!$BH42)^(E$2091-$D$2091)/1000</f>
        <v>0</v>
      </c>
      <c r="F2290" s="210">
        <f>F2239*'Usages mobilité'!$BG42*(1+'Usages mobilité'!$BH42)^(F$2091-$D$2091)/1000</f>
        <v>0</v>
      </c>
      <c r="G2290" s="210">
        <f>G2239*'Usages mobilité'!$BG42*(1+'Usages mobilité'!$BH42)^(G$2091-$D$2091)/1000</f>
        <v>0</v>
      </c>
      <c r="H2290" s="210">
        <f>H2239*'Usages mobilité'!$BG42*(1+'Usages mobilité'!$BH42)^(H$2091-$D$2091)/1000</f>
        <v>0</v>
      </c>
      <c r="I2290" s="210">
        <f>I2239*'Usages mobilité'!$BG42*(1+'Usages mobilité'!$BH42)^(I$2091-$D$2091)/1000</f>
        <v>0</v>
      </c>
      <c r="J2290" s="210">
        <f>J2239*'Usages mobilité'!$BG42*(1+'Usages mobilité'!$BH42)^(J$2091-$D$2091)/1000</f>
        <v>0</v>
      </c>
      <c r="K2290" s="210">
        <f>K2239*'Usages mobilité'!$BG42*(1+'Usages mobilité'!$BH42)^(K$2091-$D$2091)/1000</f>
        <v>0</v>
      </c>
      <c r="L2290" s="210">
        <f>L2239*'Usages mobilité'!$BG42*(1+'Usages mobilité'!$BH42)^(L$2091-$D$2091)/1000</f>
        <v>0</v>
      </c>
      <c r="M2290" s="210">
        <f>M2239*'Usages mobilité'!$BG42*(1+'Usages mobilité'!$BH42)^(M$2091-$D$2091)/1000</f>
        <v>0</v>
      </c>
      <c r="N2290" s="210">
        <f>N2239*'Usages mobilité'!$BG42*(1+'Usages mobilité'!$BH42)^(N$2091-$D$2091)/1000</f>
        <v>0</v>
      </c>
      <c r="O2290" s="210">
        <f>O2239*'Usages mobilité'!$BG42*(1+'Usages mobilité'!$BH42)^(O$2091-$D$2091)/1000</f>
        <v>0</v>
      </c>
      <c r="P2290" s="210">
        <f>P2239*'Usages mobilité'!$BG42*(1+'Usages mobilité'!$BH42)^(P$2091-$D$2091)/1000</f>
        <v>0</v>
      </c>
      <c r="Q2290" s="210">
        <f>Q2239*'Usages mobilité'!$BG42*(1+'Usages mobilité'!$BH42)^(Q$2091-$D$2091)/1000</f>
        <v>0</v>
      </c>
      <c r="R2290" s="210">
        <f>R2239*'Usages mobilité'!$BG42*(1+'Usages mobilité'!$BH42)^(R$2091-$D$2091)/1000</f>
        <v>0</v>
      </c>
    </row>
    <row r="2291" spans="1:18" hidden="1" outlineLevel="2" x14ac:dyDescent="0.35">
      <c r="A2291" s="209" t="str">
        <f>'Usages mobilité'!A43</f>
        <v>Usage mobilité n°40</v>
      </c>
      <c r="B2291" s="209" t="s">
        <v>639</v>
      </c>
      <c r="C2291" s="209"/>
      <c r="D2291" s="210">
        <f>D2240*'Usages mobilité'!$BG43*(1+'Usages mobilité'!$BH43)^(D$2091-$D$2091)/1000</f>
        <v>0</v>
      </c>
      <c r="E2291" s="210">
        <f>E2240*'Usages mobilité'!$BG43*(1+'Usages mobilité'!$BH43)^(E$2091-$D$2091)/1000</f>
        <v>0</v>
      </c>
      <c r="F2291" s="210">
        <f>F2240*'Usages mobilité'!$BG43*(1+'Usages mobilité'!$BH43)^(F$2091-$D$2091)/1000</f>
        <v>0</v>
      </c>
      <c r="G2291" s="210">
        <f>G2240*'Usages mobilité'!$BG43*(1+'Usages mobilité'!$BH43)^(G$2091-$D$2091)/1000</f>
        <v>0</v>
      </c>
      <c r="H2291" s="210">
        <f>H2240*'Usages mobilité'!$BG43*(1+'Usages mobilité'!$BH43)^(H$2091-$D$2091)/1000</f>
        <v>0</v>
      </c>
      <c r="I2291" s="210">
        <f>I2240*'Usages mobilité'!$BG43*(1+'Usages mobilité'!$BH43)^(I$2091-$D$2091)/1000</f>
        <v>0</v>
      </c>
      <c r="J2291" s="210">
        <f>J2240*'Usages mobilité'!$BG43*(1+'Usages mobilité'!$BH43)^(J$2091-$D$2091)/1000</f>
        <v>0</v>
      </c>
      <c r="K2291" s="210">
        <f>K2240*'Usages mobilité'!$BG43*(1+'Usages mobilité'!$BH43)^(K$2091-$D$2091)/1000</f>
        <v>0</v>
      </c>
      <c r="L2291" s="210">
        <f>L2240*'Usages mobilité'!$BG43*(1+'Usages mobilité'!$BH43)^(L$2091-$D$2091)/1000</f>
        <v>0</v>
      </c>
      <c r="M2291" s="210">
        <f>M2240*'Usages mobilité'!$BG43*(1+'Usages mobilité'!$BH43)^(M$2091-$D$2091)/1000</f>
        <v>0</v>
      </c>
      <c r="N2291" s="210">
        <f>N2240*'Usages mobilité'!$BG43*(1+'Usages mobilité'!$BH43)^(N$2091-$D$2091)/1000</f>
        <v>0</v>
      </c>
      <c r="O2291" s="210">
        <f>O2240*'Usages mobilité'!$BG43*(1+'Usages mobilité'!$BH43)^(O$2091-$D$2091)/1000</f>
        <v>0</v>
      </c>
      <c r="P2291" s="210">
        <f>P2240*'Usages mobilité'!$BG43*(1+'Usages mobilité'!$BH43)^(P$2091-$D$2091)/1000</f>
        <v>0</v>
      </c>
      <c r="Q2291" s="210">
        <f>Q2240*'Usages mobilité'!$BG43*(1+'Usages mobilité'!$BH43)^(Q$2091-$D$2091)/1000</f>
        <v>0</v>
      </c>
      <c r="R2291" s="210">
        <f>R2240*'Usages mobilité'!$BG43*(1+'Usages mobilité'!$BH43)^(R$2091-$D$2091)/1000</f>
        <v>0</v>
      </c>
    </row>
    <row r="2292" spans="1:18" hidden="1" outlineLevel="2" x14ac:dyDescent="0.35">
      <c r="A2292" s="209" t="str">
        <f>'Usages mobilité'!A44</f>
        <v>Usage mobilité n°41</v>
      </c>
      <c r="B2292" s="209" t="s">
        <v>639</v>
      </c>
      <c r="C2292" s="209"/>
      <c r="D2292" s="210">
        <f>D2241*'Usages mobilité'!$BG44*(1+'Usages mobilité'!$BH44)^(D$2091-$D$2091)/1000</f>
        <v>0</v>
      </c>
      <c r="E2292" s="210">
        <f>E2241*'Usages mobilité'!$BG44*(1+'Usages mobilité'!$BH44)^(E$2091-$D$2091)/1000</f>
        <v>0</v>
      </c>
      <c r="F2292" s="210">
        <f>F2241*'Usages mobilité'!$BG44*(1+'Usages mobilité'!$BH44)^(F$2091-$D$2091)/1000</f>
        <v>0</v>
      </c>
      <c r="G2292" s="210">
        <f>G2241*'Usages mobilité'!$BG44*(1+'Usages mobilité'!$BH44)^(G$2091-$D$2091)/1000</f>
        <v>0</v>
      </c>
      <c r="H2292" s="210">
        <f>H2241*'Usages mobilité'!$BG44*(1+'Usages mobilité'!$BH44)^(H$2091-$D$2091)/1000</f>
        <v>0</v>
      </c>
      <c r="I2292" s="210">
        <f>I2241*'Usages mobilité'!$BG44*(1+'Usages mobilité'!$BH44)^(I$2091-$D$2091)/1000</f>
        <v>0</v>
      </c>
      <c r="J2292" s="210">
        <f>J2241*'Usages mobilité'!$BG44*(1+'Usages mobilité'!$BH44)^(J$2091-$D$2091)/1000</f>
        <v>0</v>
      </c>
      <c r="K2292" s="210">
        <f>K2241*'Usages mobilité'!$BG44*(1+'Usages mobilité'!$BH44)^(K$2091-$D$2091)/1000</f>
        <v>0</v>
      </c>
      <c r="L2292" s="210">
        <f>L2241*'Usages mobilité'!$BG44*(1+'Usages mobilité'!$BH44)^(L$2091-$D$2091)/1000</f>
        <v>0</v>
      </c>
      <c r="M2292" s="210">
        <f>M2241*'Usages mobilité'!$BG44*(1+'Usages mobilité'!$BH44)^(M$2091-$D$2091)/1000</f>
        <v>0</v>
      </c>
      <c r="N2292" s="210">
        <f>N2241*'Usages mobilité'!$BG44*(1+'Usages mobilité'!$BH44)^(N$2091-$D$2091)/1000</f>
        <v>0</v>
      </c>
      <c r="O2292" s="210">
        <f>O2241*'Usages mobilité'!$BG44*(1+'Usages mobilité'!$BH44)^(O$2091-$D$2091)/1000</f>
        <v>0</v>
      </c>
      <c r="P2292" s="210">
        <f>P2241*'Usages mobilité'!$BG44*(1+'Usages mobilité'!$BH44)^(P$2091-$D$2091)/1000</f>
        <v>0</v>
      </c>
      <c r="Q2292" s="210">
        <f>Q2241*'Usages mobilité'!$BG44*(1+'Usages mobilité'!$BH44)^(Q$2091-$D$2091)/1000</f>
        <v>0</v>
      </c>
      <c r="R2292" s="210">
        <f>R2241*'Usages mobilité'!$BG44*(1+'Usages mobilité'!$BH44)^(R$2091-$D$2091)/1000</f>
        <v>0</v>
      </c>
    </row>
    <row r="2293" spans="1:18" hidden="1" outlineLevel="2" x14ac:dyDescent="0.35">
      <c r="A2293" s="209" t="str">
        <f>'Usages mobilité'!A45</f>
        <v>Usage mobilité n°42</v>
      </c>
      <c r="B2293" s="209" t="s">
        <v>639</v>
      </c>
      <c r="C2293" s="209"/>
      <c r="D2293" s="210">
        <f>D2242*'Usages mobilité'!$BG45*(1+'Usages mobilité'!$BH45)^(D$2091-$D$2091)/1000</f>
        <v>0</v>
      </c>
      <c r="E2293" s="210">
        <f>E2242*'Usages mobilité'!$BG45*(1+'Usages mobilité'!$BH45)^(E$2091-$D$2091)/1000</f>
        <v>0</v>
      </c>
      <c r="F2293" s="210">
        <f>F2242*'Usages mobilité'!$BG45*(1+'Usages mobilité'!$BH45)^(F$2091-$D$2091)/1000</f>
        <v>0</v>
      </c>
      <c r="G2293" s="210">
        <f>G2242*'Usages mobilité'!$BG45*(1+'Usages mobilité'!$BH45)^(G$2091-$D$2091)/1000</f>
        <v>0</v>
      </c>
      <c r="H2293" s="210">
        <f>H2242*'Usages mobilité'!$BG45*(1+'Usages mobilité'!$BH45)^(H$2091-$D$2091)/1000</f>
        <v>0</v>
      </c>
      <c r="I2293" s="210">
        <f>I2242*'Usages mobilité'!$BG45*(1+'Usages mobilité'!$BH45)^(I$2091-$D$2091)/1000</f>
        <v>0</v>
      </c>
      <c r="J2293" s="210">
        <f>J2242*'Usages mobilité'!$BG45*(1+'Usages mobilité'!$BH45)^(J$2091-$D$2091)/1000</f>
        <v>0</v>
      </c>
      <c r="K2293" s="210">
        <f>K2242*'Usages mobilité'!$BG45*(1+'Usages mobilité'!$BH45)^(K$2091-$D$2091)/1000</f>
        <v>0</v>
      </c>
      <c r="L2293" s="210">
        <f>L2242*'Usages mobilité'!$BG45*(1+'Usages mobilité'!$BH45)^(L$2091-$D$2091)/1000</f>
        <v>0</v>
      </c>
      <c r="M2293" s="210">
        <f>M2242*'Usages mobilité'!$BG45*(1+'Usages mobilité'!$BH45)^(M$2091-$D$2091)/1000</f>
        <v>0</v>
      </c>
      <c r="N2293" s="210">
        <f>N2242*'Usages mobilité'!$BG45*(1+'Usages mobilité'!$BH45)^(N$2091-$D$2091)/1000</f>
        <v>0</v>
      </c>
      <c r="O2293" s="210">
        <f>O2242*'Usages mobilité'!$BG45*(1+'Usages mobilité'!$BH45)^(O$2091-$D$2091)/1000</f>
        <v>0</v>
      </c>
      <c r="P2293" s="210">
        <f>P2242*'Usages mobilité'!$BG45*(1+'Usages mobilité'!$BH45)^(P$2091-$D$2091)/1000</f>
        <v>0</v>
      </c>
      <c r="Q2293" s="210">
        <f>Q2242*'Usages mobilité'!$BG45*(1+'Usages mobilité'!$BH45)^(Q$2091-$D$2091)/1000</f>
        <v>0</v>
      </c>
      <c r="R2293" s="210">
        <f>R2242*'Usages mobilité'!$BG45*(1+'Usages mobilité'!$BH45)^(R$2091-$D$2091)/1000</f>
        <v>0</v>
      </c>
    </row>
    <row r="2294" spans="1:18" hidden="1" outlineLevel="2" x14ac:dyDescent="0.35">
      <c r="A2294" s="209" t="str">
        <f>'Usages mobilité'!A46</f>
        <v>Usage mobilité n°43</v>
      </c>
      <c r="B2294" s="209" t="s">
        <v>639</v>
      </c>
      <c r="C2294" s="209"/>
      <c r="D2294" s="210">
        <f>D2243*'Usages mobilité'!$BG46*(1+'Usages mobilité'!$BH46)^(D$2091-$D$2091)/1000</f>
        <v>0</v>
      </c>
      <c r="E2294" s="210">
        <f>E2243*'Usages mobilité'!$BG46*(1+'Usages mobilité'!$BH46)^(E$2091-$D$2091)/1000</f>
        <v>0</v>
      </c>
      <c r="F2294" s="210">
        <f>F2243*'Usages mobilité'!$BG46*(1+'Usages mobilité'!$BH46)^(F$2091-$D$2091)/1000</f>
        <v>0</v>
      </c>
      <c r="G2294" s="210">
        <f>G2243*'Usages mobilité'!$BG46*(1+'Usages mobilité'!$BH46)^(G$2091-$D$2091)/1000</f>
        <v>0</v>
      </c>
      <c r="H2294" s="210">
        <f>H2243*'Usages mobilité'!$BG46*(1+'Usages mobilité'!$BH46)^(H$2091-$D$2091)/1000</f>
        <v>0</v>
      </c>
      <c r="I2294" s="210">
        <f>I2243*'Usages mobilité'!$BG46*(1+'Usages mobilité'!$BH46)^(I$2091-$D$2091)/1000</f>
        <v>0</v>
      </c>
      <c r="J2294" s="210">
        <f>J2243*'Usages mobilité'!$BG46*(1+'Usages mobilité'!$BH46)^(J$2091-$D$2091)/1000</f>
        <v>0</v>
      </c>
      <c r="K2294" s="210">
        <f>K2243*'Usages mobilité'!$BG46*(1+'Usages mobilité'!$BH46)^(K$2091-$D$2091)/1000</f>
        <v>0</v>
      </c>
      <c r="L2294" s="210">
        <f>L2243*'Usages mobilité'!$BG46*(1+'Usages mobilité'!$BH46)^(L$2091-$D$2091)/1000</f>
        <v>0</v>
      </c>
      <c r="M2294" s="210">
        <f>M2243*'Usages mobilité'!$BG46*(1+'Usages mobilité'!$BH46)^(M$2091-$D$2091)/1000</f>
        <v>0</v>
      </c>
      <c r="N2294" s="210">
        <f>N2243*'Usages mobilité'!$BG46*(1+'Usages mobilité'!$BH46)^(N$2091-$D$2091)/1000</f>
        <v>0</v>
      </c>
      <c r="O2294" s="210">
        <f>O2243*'Usages mobilité'!$BG46*(1+'Usages mobilité'!$BH46)^(O$2091-$D$2091)/1000</f>
        <v>0</v>
      </c>
      <c r="P2294" s="210">
        <f>P2243*'Usages mobilité'!$BG46*(1+'Usages mobilité'!$BH46)^(P$2091-$D$2091)/1000</f>
        <v>0</v>
      </c>
      <c r="Q2294" s="210">
        <f>Q2243*'Usages mobilité'!$BG46*(1+'Usages mobilité'!$BH46)^(Q$2091-$D$2091)/1000</f>
        <v>0</v>
      </c>
      <c r="R2294" s="210">
        <f>R2243*'Usages mobilité'!$BG46*(1+'Usages mobilité'!$BH46)^(R$2091-$D$2091)/1000</f>
        <v>0</v>
      </c>
    </row>
    <row r="2295" spans="1:18" hidden="1" outlineLevel="2" x14ac:dyDescent="0.35">
      <c r="A2295" s="209" t="str">
        <f>'Usages mobilité'!A47</f>
        <v>Usage mobilité n°44</v>
      </c>
      <c r="B2295" s="209" t="s">
        <v>639</v>
      </c>
      <c r="C2295" s="209"/>
      <c r="D2295" s="210">
        <f>D2244*'Usages mobilité'!$BG47*(1+'Usages mobilité'!$BH47)^(D$2091-$D$2091)/1000</f>
        <v>0</v>
      </c>
      <c r="E2295" s="210">
        <f>E2244*'Usages mobilité'!$BG47*(1+'Usages mobilité'!$BH47)^(E$2091-$D$2091)/1000</f>
        <v>0</v>
      </c>
      <c r="F2295" s="210">
        <f>F2244*'Usages mobilité'!$BG47*(1+'Usages mobilité'!$BH47)^(F$2091-$D$2091)/1000</f>
        <v>0</v>
      </c>
      <c r="G2295" s="210">
        <f>G2244*'Usages mobilité'!$BG47*(1+'Usages mobilité'!$BH47)^(G$2091-$D$2091)/1000</f>
        <v>0</v>
      </c>
      <c r="H2295" s="210">
        <f>H2244*'Usages mobilité'!$BG47*(1+'Usages mobilité'!$BH47)^(H$2091-$D$2091)/1000</f>
        <v>0</v>
      </c>
      <c r="I2295" s="210">
        <f>I2244*'Usages mobilité'!$BG47*(1+'Usages mobilité'!$BH47)^(I$2091-$D$2091)/1000</f>
        <v>0</v>
      </c>
      <c r="J2295" s="210">
        <f>J2244*'Usages mobilité'!$BG47*(1+'Usages mobilité'!$BH47)^(J$2091-$D$2091)/1000</f>
        <v>0</v>
      </c>
      <c r="K2295" s="210">
        <f>K2244*'Usages mobilité'!$BG47*(1+'Usages mobilité'!$BH47)^(K$2091-$D$2091)/1000</f>
        <v>0</v>
      </c>
      <c r="L2295" s="210">
        <f>L2244*'Usages mobilité'!$BG47*(1+'Usages mobilité'!$BH47)^(L$2091-$D$2091)/1000</f>
        <v>0</v>
      </c>
      <c r="M2295" s="210">
        <f>M2244*'Usages mobilité'!$BG47*(1+'Usages mobilité'!$BH47)^(M$2091-$D$2091)/1000</f>
        <v>0</v>
      </c>
      <c r="N2295" s="210">
        <f>N2244*'Usages mobilité'!$BG47*(1+'Usages mobilité'!$BH47)^(N$2091-$D$2091)/1000</f>
        <v>0</v>
      </c>
      <c r="O2295" s="210">
        <f>O2244*'Usages mobilité'!$BG47*(1+'Usages mobilité'!$BH47)^(O$2091-$D$2091)/1000</f>
        <v>0</v>
      </c>
      <c r="P2295" s="210">
        <f>P2244*'Usages mobilité'!$BG47*(1+'Usages mobilité'!$BH47)^(P$2091-$D$2091)/1000</f>
        <v>0</v>
      </c>
      <c r="Q2295" s="210">
        <f>Q2244*'Usages mobilité'!$BG47*(1+'Usages mobilité'!$BH47)^(Q$2091-$D$2091)/1000</f>
        <v>0</v>
      </c>
      <c r="R2295" s="210">
        <f>R2244*'Usages mobilité'!$BG47*(1+'Usages mobilité'!$BH47)^(R$2091-$D$2091)/1000</f>
        <v>0</v>
      </c>
    </row>
    <row r="2296" spans="1:18" hidden="1" outlineLevel="2" x14ac:dyDescent="0.35">
      <c r="A2296" s="209" t="str">
        <f>'Usages mobilité'!A48</f>
        <v>Usage mobilité n°45</v>
      </c>
      <c r="B2296" s="209" t="s">
        <v>639</v>
      </c>
      <c r="C2296" s="209"/>
      <c r="D2296" s="210">
        <f>D2245*'Usages mobilité'!$BG48*(1+'Usages mobilité'!$BH48)^(D$2091-$D$2091)/1000</f>
        <v>0</v>
      </c>
      <c r="E2296" s="210">
        <f>E2245*'Usages mobilité'!$BG48*(1+'Usages mobilité'!$BH48)^(E$2091-$D$2091)/1000</f>
        <v>0</v>
      </c>
      <c r="F2296" s="210">
        <f>F2245*'Usages mobilité'!$BG48*(1+'Usages mobilité'!$BH48)^(F$2091-$D$2091)/1000</f>
        <v>0</v>
      </c>
      <c r="G2296" s="210">
        <f>G2245*'Usages mobilité'!$BG48*(1+'Usages mobilité'!$BH48)^(G$2091-$D$2091)/1000</f>
        <v>0</v>
      </c>
      <c r="H2296" s="210">
        <f>H2245*'Usages mobilité'!$BG48*(1+'Usages mobilité'!$BH48)^(H$2091-$D$2091)/1000</f>
        <v>0</v>
      </c>
      <c r="I2296" s="210">
        <f>I2245*'Usages mobilité'!$BG48*(1+'Usages mobilité'!$BH48)^(I$2091-$D$2091)/1000</f>
        <v>0</v>
      </c>
      <c r="J2296" s="210">
        <f>J2245*'Usages mobilité'!$BG48*(1+'Usages mobilité'!$BH48)^(J$2091-$D$2091)/1000</f>
        <v>0</v>
      </c>
      <c r="K2296" s="210">
        <f>K2245*'Usages mobilité'!$BG48*(1+'Usages mobilité'!$BH48)^(K$2091-$D$2091)/1000</f>
        <v>0</v>
      </c>
      <c r="L2296" s="210">
        <f>L2245*'Usages mobilité'!$BG48*(1+'Usages mobilité'!$BH48)^(L$2091-$D$2091)/1000</f>
        <v>0</v>
      </c>
      <c r="M2296" s="210">
        <f>M2245*'Usages mobilité'!$BG48*(1+'Usages mobilité'!$BH48)^(M$2091-$D$2091)/1000</f>
        <v>0</v>
      </c>
      <c r="N2296" s="210">
        <f>N2245*'Usages mobilité'!$BG48*(1+'Usages mobilité'!$BH48)^(N$2091-$D$2091)/1000</f>
        <v>0</v>
      </c>
      <c r="O2296" s="210">
        <f>O2245*'Usages mobilité'!$BG48*(1+'Usages mobilité'!$BH48)^(O$2091-$D$2091)/1000</f>
        <v>0</v>
      </c>
      <c r="P2296" s="210">
        <f>P2245*'Usages mobilité'!$BG48*(1+'Usages mobilité'!$BH48)^(P$2091-$D$2091)/1000</f>
        <v>0</v>
      </c>
      <c r="Q2296" s="210">
        <f>Q2245*'Usages mobilité'!$BG48*(1+'Usages mobilité'!$BH48)^(Q$2091-$D$2091)/1000</f>
        <v>0</v>
      </c>
      <c r="R2296" s="210">
        <f>R2245*'Usages mobilité'!$BG48*(1+'Usages mobilité'!$BH48)^(R$2091-$D$2091)/1000</f>
        <v>0</v>
      </c>
    </row>
    <row r="2297" spans="1:18" hidden="1" outlineLevel="2" x14ac:dyDescent="0.35">
      <c r="A2297" s="209" t="str">
        <f>'Usages mobilité'!A49</f>
        <v>Usage mobilité n°46</v>
      </c>
      <c r="B2297" s="209" t="s">
        <v>639</v>
      </c>
      <c r="C2297" s="209"/>
      <c r="D2297" s="210">
        <f>D2246*'Usages mobilité'!$BG49*(1+'Usages mobilité'!$BH49)^(D$2091-$D$2091)/1000</f>
        <v>0</v>
      </c>
      <c r="E2297" s="210">
        <f>E2246*'Usages mobilité'!$BG49*(1+'Usages mobilité'!$BH49)^(E$2091-$D$2091)/1000</f>
        <v>0</v>
      </c>
      <c r="F2297" s="210">
        <f>F2246*'Usages mobilité'!$BG49*(1+'Usages mobilité'!$BH49)^(F$2091-$D$2091)/1000</f>
        <v>0</v>
      </c>
      <c r="G2297" s="210">
        <f>G2246*'Usages mobilité'!$BG49*(1+'Usages mobilité'!$BH49)^(G$2091-$D$2091)/1000</f>
        <v>0</v>
      </c>
      <c r="H2297" s="210">
        <f>H2246*'Usages mobilité'!$BG49*(1+'Usages mobilité'!$BH49)^(H$2091-$D$2091)/1000</f>
        <v>0</v>
      </c>
      <c r="I2297" s="210">
        <f>I2246*'Usages mobilité'!$BG49*(1+'Usages mobilité'!$BH49)^(I$2091-$D$2091)/1000</f>
        <v>0</v>
      </c>
      <c r="J2297" s="210">
        <f>J2246*'Usages mobilité'!$BG49*(1+'Usages mobilité'!$BH49)^(J$2091-$D$2091)/1000</f>
        <v>0</v>
      </c>
      <c r="K2297" s="210">
        <f>K2246*'Usages mobilité'!$BG49*(1+'Usages mobilité'!$BH49)^(K$2091-$D$2091)/1000</f>
        <v>0</v>
      </c>
      <c r="L2297" s="210">
        <f>L2246*'Usages mobilité'!$BG49*(1+'Usages mobilité'!$BH49)^(L$2091-$D$2091)/1000</f>
        <v>0</v>
      </c>
      <c r="M2297" s="210">
        <f>M2246*'Usages mobilité'!$BG49*(1+'Usages mobilité'!$BH49)^(M$2091-$D$2091)/1000</f>
        <v>0</v>
      </c>
      <c r="N2297" s="210">
        <f>N2246*'Usages mobilité'!$BG49*(1+'Usages mobilité'!$BH49)^(N$2091-$D$2091)/1000</f>
        <v>0</v>
      </c>
      <c r="O2297" s="210">
        <f>O2246*'Usages mobilité'!$BG49*(1+'Usages mobilité'!$BH49)^(O$2091-$D$2091)/1000</f>
        <v>0</v>
      </c>
      <c r="P2297" s="210">
        <f>P2246*'Usages mobilité'!$BG49*(1+'Usages mobilité'!$BH49)^(P$2091-$D$2091)/1000</f>
        <v>0</v>
      </c>
      <c r="Q2297" s="210">
        <f>Q2246*'Usages mobilité'!$BG49*(1+'Usages mobilité'!$BH49)^(Q$2091-$D$2091)/1000</f>
        <v>0</v>
      </c>
      <c r="R2297" s="210">
        <f>R2246*'Usages mobilité'!$BG49*(1+'Usages mobilité'!$BH49)^(R$2091-$D$2091)/1000</f>
        <v>0</v>
      </c>
    </row>
    <row r="2298" spans="1:18" hidden="1" outlineLevel="2" x14ac:dyDescent="0.35">
      <c r="A2298" s="209" t="str">
        <f>'Usages mobilité'!A50</f>
        <v>Usage mobilité n°47</v>
      </c>
      <c r="B2298" s="209" t="s">
        <v>639</v>
      </c>
      <c r="C2298" s="209"/>
      <c r="D2298" s="210">
        <f>D2247*'Usages mobilité'!$BG50*(1+'Usages mobilité'!$BH50)^(D$2091-$D$2091)/1000</f>
        <v>0</v>
      </c>
      <c r="E2298" s="210">
        <f>E2247*'Usages mobilité'!$BG50*(1+'Usages mobilité'!$BH50)^(E$2091-$D$2091)/1000</f>
        <v>0</v>
      </c>
      <c r="F2298" s="210">
        <f>F2247*'Usages mobilité'!$BG50*(1+'Usages mobilité'!$BH50)^(F$2091-$D$2091)/1000</f>
        <v>0</v>
      </c>
      <c r="G2298" s="210">
        <f>G2247*'Usages mobilité'!$BG50*(1+'Usages mobilité'!$BH50)^(G$2091-$D$2091)/1000</f>
        <v>0</v>
      </c>
      <c r="H2298" s="210">
        <f>H2247*'Usages mobilité'!$BG50*(1+'Usages mobilité'!$BH50)^(H$2091-$D$2091)/1000</f>
        <v>0</v>
      </c>
      <c r="I2298" s="210">
        <f>I2247*'Usages mobilité'!$BG50*(1+'Usages mobilité'!$BH50)^(I$2091-$D$2091)/1000</f>
        <v>0</v>
      </c>
      <c r="J2298" s="210">
        <f>J2247*'Usages mobilité'!$BG50*(1+'Usages mobilité'!$BH50)^(J$2091-$D$2091)/1000</f>
        <v>0</v>
      </c>
      <c r="K2298" s="210">
        <f>K2247*'Usages mobilité'!$BG50*(1+'Usages mobilité'!$BH50)^(K$2091-$D$2091)/1000</f>
        <v>0</v>
      </c>
      <c r="L2298" s="210">
        <f>L2247*'Usages mobilité'!$BG50*(1+'Usages mobilité'!$BH50)^(L$2091-$D$2091)/1000</f>
        <v>0</v>
      </c>
      <c r="M2298" s="210">
        <f>M2247*'Usages mobilité'!$BG50*(1+'Usages mobilité'!$BH50)^(M$2091-$D$2091)/1000</f>
        <v>0</v>
      </c>
      <c r="N2298" s="210">
        <f>N2247*'Usages mobilité'!$BG50*(1+'Usages mobilité'!$BH50)^(N$2091-$D$2091)/1000</f>
        <v>0</v>
      </c>
      <c r="O2298" s="210">
        <f>O2247*'Usages mobilité'!$BG50*(1+'Usages mobilité'!$BH50)^(O$2091-$D$2091)/1000</f>
        <v>0</v>
      </c>
      <c r="P2298" s="210">
        <f>P2247*'Usages mobilité'!$BG50*(1+'Usages mobilité'!$BH50)^(P$2091-$D$2091)/1000</f>
        <v>0</v>
      </c>
      <c r="Q2298" s="210">
        <f>Q2247*'Usages mobilité'!$BG50*(1+'Usages mobilité'!$BH50)^(Q$2091-$D$2091)/1000</f>
        <v>0</v>
      </c>
      <c r="R2298" s="210">
        <f>R2247*'Usages mobilité'!$BG50*(1+'Usages mobilité'!$BH50)^(R$2091-$D$2091)/1000</f>
        <v>0</v>
      </c>
    </row>
    <row r="2299" spans="1:18" hidden="1" outlineLevel="2" x14ac:dyDescent="0.35">
      <c r="A2299" s="209" t="str">
        <f>'Usages mobilité'!A51</f>
        <v>Usage mobilité n°48</v>
      </c>
      <c r="B2299" s="209" t="s">
        <v>639</v>
      </c>
      <c r="C2299" s="209"/>
      <c r="D2299" s="210">
        <f>D2248*'Usages mobilité'!$BG51*(1+'Usages mobilité'!$BH51)^(D$2091-$D$2091)/1000</f>
        <v>0</v>
      </c>
      <c r="E2299" s="210">
        <f>E2248*'Usages mobilité'!$BG51*(1+'Usages mobilité'!$BH51)^(E$2091-$D$2091)/1000</f>
        <v>0</v>
      </c>
      <c r="F2299" s="210">
        <f>F2248*'Usages mobilité'!$BG51*(1+'Usages mobilité'!$BH51)^(F$2091-$D$2091)/1000</f>
        <v>0</v>
      </c>
      <c r="G2299" s="210">
        <f>G2248*'Usages mobilité'!$BG51*(1+'Usages mobilité'!$BH51)^(G$2091-$D$2091)/1000</f>
        <v>0</v>
      </c>
      <c r="H2299" s="210">
        <f>H2248*'Usages mobilité'!$BG51*(1+'Usages mobilité'!$BH51)^(H$2091-$D$2091)/1000</f>
        <v>0</v>
      </c>
      <c r="I2299" s="210">
        <f>I2248*'Usages mobilité'!$BG51*(1+'Usages mobilité'!$BH51)^(I$2091-$D$2091)/1000</f>
        <v>0</v>
      </c>
      <c r="J2299" s="210">
        <f>J2248*'Usages mobilité'!$BG51*(1+'Usages mobilité'!$BH51)^(J$2091-$D$2091)/1000</f>
        <v>0</v>
      </c>
      <c r="K2299" s="210">
        <f>K2248*'Usages mobilité'!$BG51*(1+'Usages mobilité'!$BH51)^(K$2091-$D$2091)/1000</f>
        <v>0</v>
      </c>
      <c r="L2299" s="210">
        <f>L2248*'Usages mobilité'!$BG51*(1+'Usages mobilité'!$BH51)^(L$2091-$D$2091)/1000</f>
        <v>0</v>
      </c>
      <c r="M2299" s="210">
        <f>M2248*'Usages mobilité'!$BG51*(1+'Usages mobilité'!$BH51)^(M$2091-$D$2091)/1000</f>
        <v>0</v>
      </c>
      <c r="N2299" s="210">
        <f>N2248*'Usages mobilité'!$BG51*(1+'Usages mobilité'!$BH51)^(N$2091-$D$2091)/1000</f>
        <v>0</v>
      </c>
      <c r="O2299" s="210">
        <f>O2248*'Usages mobilité'!$BG51*(1+'Usages mobilité'!$BH51)^(O$2091-$D$2091)/1000</f>
        <v>0</v>
      </c>
      <c r="P2299" s="210">
        <f>P2248*'Usages mobilité'!$BG51*(1+'Usages mobilité'!$BH51)^(P$2091-$D$2091)/1000</f>
        <v>0</v>
      </c>
      <c r="Q2299" s="210">
        <f>Q2248*'Usages mobilité'!$BG51*(1+'Usages mobilité'!$BH51)^(Q$2091-$D$2091)/1000</f>
        <v>0</v>
      </c>
      <c r="R2299" s="210">
        <f>R2248*'Usages mobilité'!$BG51*(1+'Usages mobilité'!$BH51)^(R$2091-$D$2091)/1000</f>
        <v>0</v>
      </c>
    </row>
    <row r="2300" spans="1:18" hidden="1" outlineLevel="2" x14ac:dyDescent="0.35">
      <c r="A2300" s="209" t="str">
        <f>'Usages mobilité'!A52</f>
        <v>Usage mobilité n°49</v>
      </c>
      <c r="B2300" s="209" t="s">
        <v>639</v>
      </c>
      <c r="C2300" s="209"/>
      <c r="D2300" s="210">
        <f>D2249*'Usages mobilité'!$BG52*(1+'Usages mobilité'!$BH52)^(D$2091-$D$2091)/1000</f>
        <v>0</v>
      </c>
      <c r="E2300" s="210">
        <f>E2249*'Usages mobilité'!$BG52*(1+'Usages mobilité'!$BH52)^(E$2091-$D$2091)/1000</f>
        <v>0</v>
      </c>
      <c r="F2300" s="210">
        <f>F2249*'Usages mobilité'!$BG52*(1+'Usages mobilité'!$BH52)^(F$2091-$D$2091)/1000</f>
        <v>0</v>
      </c>
      <c r="G2300" s="210">
        <f>G2249*'Usages mobilité'!$BG52*(1+'Usages mobilité'!$BH52)^(G$2091-$D$2091)/1000</f>
        <v>0</v>
      </c>
      <c r="H2300" s="210">
        <f>H2249*'Usages mobilité'!$BG52*(1+'Usages mobilité'!$BH52)^(H$2091-$D$2091)/1000</f>
        <v>0</v>
      </c>
      <c r="I2300" s="210">
        <f>I2249*'Usages mobilité'!$BG52*(1+'Usages mobilité'!$BH52)^(I$2091-$D$2091)/1000</f>
        <v>0</v>
      </c>
      <c r="J2300" s="210">
        <f>J2249*'Usages mobilité'!$BG52*(1+'Usages mobilité'!$BH52)^(J$2091-$D$2091)/1000</f>
        <v>0</v>
      </c>
      <c r="K2300" s="210">
        <f>K2249*'Usages mobilité'!$BG52*(1+'Usages mobilité'!$BH52)^(K$2091-$D$2091)/1000</f>
        <v>0</v>
      </c>
      <c r="L2300" s="210">
        <f>L2249*'Usages mobilité'!$BG52*(1+'Usages mobilité'!$BH52)^(L$2091-$D$2091)/1000</f>
        <v>0</v>
      </c>
      <c r="M2300" s="210">
        <f>M2249*'Usages mobilité'!$BG52*(1+'Usages mobilité'!$BH52)^(M$2091-$D$2091)/1000</f>
        <v>0</v>
      </c>
      <c r="N2300" s="210">
        <f>N2249*'Usages mobilité'!$BG52*(1+'Usages mobilité'!$BH52)^(N$2091-$D$2091)/1000</f>
        <v>0</v>
      </c>
      <c r="O2300" s="210">
        <f>O2249*'Usages mobilité'!$BG52*(1+'Usages mobilité'!$BH52)^(O$2091-$D$2091)/1000</f>
        <v>0</v>
      </c>
      <c r="P2300" s="210">
        <f>P2249*'Usages mobilité'!$BG52*(1+'Usages mobilité'!$BH52)^(P$2091-$D$2091)/1000</f>
        <v>0</v>
      </c>
      <c r="Q2300" s="210">
        <f>Q2249*'Usages mobilité'!$BG52*(1+'Usages mobilité'!$BH52)^(Q$2091-$D$2091)/1000</f>
        <v>0</v>
      </c>
      <c r="R2300" s="210">
        <f>R2249*'Usages mobilité'!$BG52*(1+'Usages mobilité'!$BH52)^(R$2091-$D$2091)/1000</f>
        <v>0</v>
      </c>
    </row>
    <row r="2301" spans="1:18" hidden="1" outlineLevel="2" x14ac:dyDescent="0.35">
      <c r="A2301" s="209" t="str">
        <f>'Usages mobilité'!A53</f>
        <v>Usage mobilité n°50</v>
      </c>
      <c r="B2301" s="209" t="s">
        <v>639</v>
      </c>
      <c r="C2301" s="209"/>
      <c r="D2301" s="210">
        <f>D2250*'Usages mobilité'!$BG53*(1+'Usages mobilité'!$BH53)^(D$2091-$D$2091)/1000</f>
        <v>0</v>
      </c>
      <c r="E2301" s="210">
        <f>E2250*'Usages mobilité'!$BG53*(1+'Usages mobilité'!$BH53)^(E$2091-$D$2091)/1000</f>
        <v>0</v>
      </c>
      <c r="F2301" s="210">
        <f>F2250*'Usages mobilité'!$BG53*(1+'Usages mobilité'!$BH53)^(F$2091-$D$2091)/1000</f>
        <v>0</v>
      </c>
      <c r="G2301" s="210">
        <f>G2250*'Usages mobilité'!$BG53*(1+'Usages mobilité'!$BH53)^(G$2091-$D$2091)/1000</f>
        <v>0</v>
      </c>
      <c r="H2301" s="210">
        <f>H2250*'Usages mobilité'!$BG53*(1+'Usages mobilité'!$BH53)^(H$2091-$D$2091)/1000</f>
        <v>0</v>
      </c>
      <c r="I2301" s="210">
        <f>I2250*'Usages mobilité'!$BG53*(1+'Usages mobilité'!$BH53)^(I$2091-$D$2091)/1000</f>
        <v>0</v>
      </c>
      <c r="J2301" s="210">
        <f>J2250*'Usages mobilité'!$BG53*(1+'Usages mobilité'!$BH53)^(J$2091-$D$2091)/1000</f>
        <v>0</v>
      </c>
      <c r="K2301" s="210">
        <f>K2250*'Usages mobilité'!$BG53*(1+'Usages mobilité'!$BH53)^(K$2091-$D$2091)/1000</f>
        <v>0</v>
      </c>
      <c r="L2301" s="210">
        <f>L2250*'Usages mobilité'!$BG53*(1+'Usages mobilité'!$BH53)^(L$2091-$D$2091)/1000</f>
        <v>0</v>
      </c>
      <c r="M2301" s="210">
        <f>M2250*'Usages mobilité'!$BG53*(1+'Usages mobilité'!$BH53)^(M$2091-$D$2091)/1000</f>
        <v>0</v>
      </c>
      <c r="N2301" s="210">
        <f>N2250*'Usages mobilité'!$BG53*(1+'Usages mobilité'!$BH53)^(N$2091-$D$2091)/1000</f>
        <v>0</v>
      </c>
      <c r="O2301" s="210">
        <f>O2250*'Usages mobilité'!$BG53*(1+'Usages mobilité'!$BH53)^(O$2091-$D$2091)/1000</f>
        <v>0</v>
      </c>
      <c r="P2301" s="210">
        <f>P2250*'Usages mobilité'!$BG53*(1+'Usages mobilité'!$BH53)^(P$2091-$D$2091)/1000</f>
        <v>0</v>
      </c>
      <c r="Q2301" s="210">
        <f>Q2250*'Usages mobilité'!$BG53*(1+'Usages mobilité'!$BH53)^(Q$2091-$D$2091)/1000</f>
        <v>0</v>
      </c>
      <c r="R2301" s="210">
        <f>R2250*'Usages mobilité'!$BG53*(1+'Usages mobilité'!$BH53)^(R$2091-$D$2091)/1000</f>
        <v>0</v>
      </c>
    </row>
    <row r="2302" spans="1:18" hidden="1" outlineLevel="1" collapsed="1" x14ac:dyDescent="0.35">
      <c r="A2302" s="209" t="s">
        <v>644</v>
      </c>
      <c r="B2302" s="209"/>
      <c r="C2302" s="209"/>
      <c r="D2302" s="210">
        <f t="shared" ref="D2302:R2302" si="197">SUM(D2252:D2301)</f>
        <v>0</v>
      </c>
      <c r="E2302" s="210">
        <f t="shared" si="197"/>
        <v>0</v>
      </c>
      <c r="F2302" s="210">
        <f t="shared" si="197"/>
        <v>0</v>
      </c>
      <c r="G2302" s="210">
        <f t="shared" si="197"/>
        <v>0</v>
      </c>
      <c r="H2302" s="210">
        <f t="shared" si="197"/>
        <v>0</v>
      </c>
      <c r="I2302" s="210">
        <f t="shared" si="197"/>
        <v>0</v>
      </c>
      <c r="J2302" s="210">
        <f t="shared" si="197"/>
        <v>0</v>
      </c>
      <c r="K2302" s="210">
        <f t="shared" si="197"/>
        <v>0</v>
      </c>
      <c r="L2302" s="210">
        <f t="shared" si="197"/>
        <v>0</v>
      </c>
      <c r="M2302" s="210">
        <f t="shared" si="197"/>
        <v>0</v>
      </c>
      <c r="N2302" s="210">
        <f t="shared" si="197"/>
        <v>0</v>
      </c>
      <c r="O2302" s="210">
        <f t="shared" si="197"/>
        <v>0</v>
      </c>
      <c r="P2302" s="210">
        <f t="shared" si="197"/>
        <v>0</v>
      </c>
      <c r="Q2302" s="210">
        <f t="shared" si="197"/>
        <v>0</v>
      </c>
      <c r="R2302" s="210">
        <f t="shared" si="197"/>
        <v>0</v>
      </c>
    </row>
    <row r="2303" spans="1:18" hidden="1" outlineLevel="1" x14ac:dyDescent="0.35">
      <c r="A2303" s="43" t="s">
        <v>645</v>
      </c>
      <c r="B2303" s="43"/>
      <c r="C2303" s="43"/>
      <c r="D2303" s="231"/>
      <c r="E2303" s="231"/>
      <c r="F2303" s="231"/>
      <c r="G2303" s="231"/>
      <c r="H2303" s="231"/>
      <c r="I2303" s="231"/>
      <c r="J2303" s="231"/>
      <c r="K2303" s="231"/>
      <c r="L2303" s="231"/>
      <c r="M2303" s="231"/>
      <c r="N2303" s="231"/>
      <c r="O2303" s="231"/>
      <c r="P2303" s="231"/>
      <c r="Q2303" s="231"/>
      <c r="R2303" s="231"/>
    </row>
    <row r="2304" spans="1:18" hidden="1" outlineLevel="1" x14ac:dyDescent="0.35">
      <c r="A2304" s="43" t="s">
        <v>646</v>
      </c>
      <c r="B2304" s="43"/>
      <c r="C2304" s="43"/>
      <c r="D2304" s="231"/>
      <c r="E2304" s="231"/>
      <c r="F2304" s="231"/>
      <c r="G2304" s="231"/>
      <c r="H2304" s="231"/>
      <c r="I2304" s="231"/>
      <c r="J2304" s="231"/>
      <c r="K2304" s="231"/>
      <c r="L2304" s="231"/>
      <c r="M2304" s="231"/>
      <c r="N2304" s="231"/>
      <c r="O2304" s="231"/>
      <c r="P2304" s="231"/>
      <c r="Q2304" s="231"/>
      <c r="R2304" s="231"/>
    </row>
    <row r="2305" spans="1:18" hidden="1" outlineLevel="1" x14ac:dyDescent="0.35">
      <c r="A2305" s="211" t="s">
        <v>647</v>
      </c>
      <c r="B2305" s="209"/>
      <c r="C2305" s="209"/>
      <c r="D2305" s="210">
        <f t="shared" ref="D2305:R2305" si="198">D2198+D2200+D2302+D2304</f>
        <v>0</v>
      </c>
      <c r="E2305" s="210">
        <f t="shared" si="198"/>
        <v>0</v>
      </c>
      <c r="F2305" s="210">
        <f t="shared" si="198"/>
        <v>0</v>
      </c>
      <c r="G2305" s="210">
        <f t="shared" si="198"/>
        <v>0</v>
      </c>
      <c r="H2305" s="210">
        <f t="shared" si="198"/>
        <v>0</v>
      </c>
      <c r="I2305" s="210">
        <f t="shared" si="198"/>
        <v>0</v>
      </c>
      <c r="J2305" s="210">
        <f t="shared" si="198"/>
        <v>0</v>
      </c>
      <c r="K2305" s="210">
        <f t="shared" si="198"/>
        <v>0</v>
      </c>
      <c r="L2305" s="210">
        <f t="shared" si="198"/>
        <v>0</v>
      </c>
      <c r="M2305" s="210">
        <f t="shared" si="198"/>
        <v>0</v>
      </c>
      <c r="N2305" s="210">
        <f t="shared" si="198"/>
        <v>0</v>
      </c>
      <c r="O2305" s="210">
        <f t="shared" si="198"/>
        <v>0</v>
      </c>
      <c r="P2305" s="210">
        <f t="shared" si="198"/>
        <v>0</v>
      </c>
      <c r="Q2305" s="210">
        <f t="shared" si="198"/>
        <v>0</v>
      </c>
      <c r="R2305" s="210">
        <f t="shared" si="198"/>
        <v>0</v>
      </c>
    </row>
    <row r="2306" spans="1:18" s="23" customFormat="1" hidden="1" outlineLevel="1" x14ac:dyDescent="0.35"/>
    <row r="2307" spans="1:18" hidden="1" outlineLevel="1" x14ac:dyDescent="0.35">
      <c r="A2307" s="273" t="s">
        <v>648</v>
      </c>
      <c r="B2307" s="212" t="s">
        <v>649</v>
      </c>
      <c r="C2307" s="43"/>
      <c r="D2307" s="231">
        <v>10000</v>
      </c>
      <c r="E2307" s="231">
        <v>10000</v>
      </c>
      <c r="F2307" s="231">
        <v>10000</v>
      </c>
      <c r="G2307" s="231"/>
      <c r="H2307" s="231"/>
      <c r="I2307" s="231"/>
      <c r="J2307" s="231"/>
      <c r="K2307" s="231"/>
      <c r="L2307" s="231"/>
      <c r="M2307" s="231"/>
      <c r="N2307" s="231"/>
      <c r="O2307" s="231"/>
      <c r="P2307" s="231"/>
      <c r="Q2307" s="231"/>
      <c r="R2307" s="231"/>
    </row>
    <row r="2308" spans="1:18" hidden="1" outlineLevel="1" x14ac:dyDescent="0.35">
      <c r="A2308" s="273"/>
      <c r="B2308" s="213" t="s">
        <v>650</v>
      </c>
      <c r="C2308" s="209"/>
      <c r="D2308" s="210">
        <f>IF(AND($B2087&lt;&gt;"",$B2088&lt;&gt;""),D2307*(VLOOKUP($B2087,Production!$G4:$P53,10)*(1+VLOOKUP($B2087,Production!$G4:$Q53,11))^(D2091-$D2091))/1000,0)</f>
        <v>0</v>
      </c>
      <c r="E2308" s="210">
        <f>IF(AND($B2087&lt;&gt;"",$B2088&lt;&gt;""),E2307*(VLOOKUP($B2087,Production!$G4:$P53,10)*(1+VLOOKUP($B2087,Production!$G4:$Q53,11))^(E2091-$D2091))/1000,0)</f>
        <v>0</v>
      </c>
      <c r="F2308" s="210">
        <f>IF(AND($B2087&lt;&gt;"",$B2088&lt;&gt;""),F2307*(VLOOKUP($B2087,Production!$G4:$P53,10)*(1+VLOOKUP($B2087,Production!$G4:$Q53,11))^(F2091-$D2091))/1000,0)</f>
        <v>0</v>
      </c>
      <c r="G2308" s="210">
        <f>IF(AND($B2087&lt;&gt;"",$B2088&lt;&gt;""),G2307*(VLOOKUP($B2087,Production!$G4:$P53,10)*(1+VLOOKUP($B2087,Production!$G4:$Q53,11))^(G2091-$D2091))/1000,0)</f>
        <v>0</v>
      </c>
      <c r="H2308" s="210">
        <f>IF(AND($B2087&lt;&gt;"",$B2088&lt;&gt;""),H2307*(VLOOKUP($B2087,Production!$G4:$P53,10)*(1+VLOOKUP($B2087,Production!$G4:$Q53,11))^(H2091-$D2091))/1000,0)</f>
        <v>0</v>
      </c>
      <c r="I2308" s="210">
        <f>IF(AND($B2087&lt;&gt;"",$B2088&lt;&gt;""),I2307*(VLOOKUP($B2087,Production!$G4:$P53,10)*(1+VLOOKUP($B2087,Production!$G4:$Q53,11))^(I2091-$D2091))/1000,0)</f>
        <v>0</v>
      </c>
      <c r="J2308" s="210">
        <f>IF(AND($B2087&lt;&gt;"",$B2088&lt;&gt;""),J2307*(VLOOKUP($B2087,Production!$G4:$P53,10)*(1+VLOOKUP($B2087,Production!$G4:$Q53,11))^(J2091-$D2091))/1000,0)</f>
        <v>0</v>
      </c>
      <c r="K2308" s="210">
        <f>IF(AND($B2087&lt;&gt;"",$B2088&lt;&gt;""),K2307*(VLOOKUP($B2087,Production!$G4:$P53,10)*(1+VLOOKUP($B2087,Production!$G4:$Q53,11))^(K2091-$D2091))/1000,0)</f>
        <v>0</v>
      </c>
      <c r="L2308" s="210">
        <f>IF(AND($B2087&lt;&gt;"",$B2088&lt;&gt;""),L2307*(VLOOKUP($B2087,Production!$G4:$P53,10)*(1+VLOOKUP($B2087,Production!$G4:$Q53,11))^(L2091-$D2091))/1000,0)</f>
        <v>0</v>
      </c>
      <c r="M2308" s="210">
        <f>IF(AND($B2087&lt;&gt;"",$B2088&lt;&gt;""),M2307*(VLOOKUP($B2087,Production!$G4:$P53,10)*(1+VLOOKUP($B2087,Production!$G4:$Q53,11))^(M2091-$D2091))/1000,0)</f>
        <v>0</v>
      </c>
      <c r="N2308" s="210">
        <f>IF(AND($B2087&lt;&gt;"",$B2088&lt;&gt;""),N2307*(VLOOKUP($B2087,Production!$G4:$P53,10)*(1+VLOOKUP($B2087,Production!$G4:$Q53,11))^(N2091-$D2091))/1000,0)</f>
        <v>0</v>
      </c>
      <c r="O2308" s="210">
        <f>IF(AND($B2087&lt;&gt;"",$B2088&lt;&gt;""),O2307*(VLOOKUP($B2087,Production!$G4:$P53,10)*(1+VLOOKUP($B2087,Production!$G4:$Q53,11))^(O2091-$D2091))/1000,0)</f>
        <v>0</v>
      </c>
      <c r="P2308" s="210">
        <f>IF(AND($B2087&lt;&gt;"",$B2088&lt;&gt;""),P2307*(VLOOKUP($B2087,Production!$G4:$P53,10)*(1+VLOOKUP($B2087,Production!$G4:$Q53,11))^(P2091-$D2091))/1000,0)</f>
        <v>0</v>
      </c>
      <c r="Q2308" s="210">
        <f>IF(AND($B2087&lt;&gt;"",$B2088&lt;&gt;""),Q2307*(VLOOKUP($B2087,Production!$G4:$P53,10)*(1+VLOOKUP($B2087,Production!$G4:$Q53,11))^(Q2091-$D2091))/1000,0)</f>
        <v>0</v>
      </c>
      <c r="R2308" s="210">
        <f>IF(AND($B2087&lt;&gt;"",$B2088&lt;&gt;""),R2307*(VLOOKUP($B2087,Production!$G4:$P53,10)*(1+VLOOKUP($B2087,Production!$G4:$Q53,11))^(R2091-$D2091))/1000,0)</f>
        <v>0</v>
      </c>
    </row>
    <row r="2309" spans="1:18" hidden="1" outlineLevel="1" x14ac:dyDescent="0.35">
      <c r="A2309" s="273" t="s">
        <v>651</v>
      </c>
      <c r="B2309" s="212" t="s">
        <v>652</v>
      </c>
      <c r="C2309" s="43"/>
      <c r="D2309" s="231"/>
      <c r="E2309" s="231"/>
      <c r="F2309" s="231"/>
      <c r="G2309" s="231"/>
      <c r="H2309" s="231"/>
      <c r="I2309" s="231"/>
      <c r="J2309" s="231"/>
      <c r="K2309" s="231"/>
      <c r="L2309" s="231"/>
      <c r="M2309" s="231"/>
      <c r="N2309" s="231"/>
      <c r="O2309" s="231"/>
      <c r="P2309" s="231"/>
      <c r="Q2309" s="231"/>
      <c r="R2309" s="231"/>
    </row>
    <row r="2310" spans="1:18" hidden="1" outlineLevel="1" x14ac:dyDescent="0.35">
      <c r="A2310" s="273"/>
      <c r="B2310" s="213" t="s">
        <v>650</v>
      </c>
      <c r="C2310" s="209"/>
      <c r="D2310" s="210">
        <f>IF($B2087&lt;&gt;"",D2309*(VLOOKUP($B2087,Production!$G4:$R53,12)*(1+VLOOKUP($B2087,Production!$G4:$S53,13))^(D2091-$D2091))/1000,0)</f>
        <v>0</v>
      </c>
      <c r="E2310" s="210">
        <f>IF($B2087&lt;&gt;"",E2309*(VLOOKUP($B2087,Production!$G4:$R53,12)*(1+VLOOKUP($B2087,Production!$G4:$S53,13))^(E2091-$D2091))/1000,0)</f>
        <v>0</v>
      </c>
      <c r="F2310" s="210">
        <f>IF($B2087&lt;&gt;"",F2309*(VLOOKUP($B2087,Production!$G4:$R53,12)*(1+VLOOKUP($B2087,Production!$G4:$S53,13))^(F2091-$D2091))/1000,0)</f>
        <v>0</v>
      </c>
      <c r="G2310" s="210">
        <f>IF($B2087&lt;&gt;"",G2309*(VLOOKUP($B2087,Production!$G4:$R53,12)*(1+VLOOKUP($B2087,Production!$G4:$S53,13))^(G2091-$D2091))/1000,0)</f>
        <v>0</v>
      </c>
      <c r="H2310" s="210">
        <f>IF($B2087&lt;&gt;"",H2309*(VLOOKUP($B2087,Production!$G4:$R53,12)*(1+VLOOKUP($B2087,Production!$G4:$S53,13))^(H2091-$D2091))/1000,0)</f>
        <v>0</v>
      </c>
      <c r="I2310" s="210">
        <f>IF($B2087&lt;&gt;"",I2309*(VLOOKUP($B2087,Production!$G4:$R53,12)*(1+VLOOKUP($B2087,Production!$G4:$S53,13))^(I2091-$D2091))/1000,0)</f>
        <v>0</v>
      </c>
      <c r="J2310" s="210">
        <f>IF($B2087&lt;&gt;"",J2309*(VLOOKUP($B2087,Production!$G4:$R53,12)*(1+VLOOKUP($B2087,Production!$G4:$S53,13))^(J2091-$D2091))/1000,0)</f>
        <v>0</v>
      </c>
      <c r="K2310" s="210">
        <f>IF($B2087&lt;&gt;"",K2309*(VLOOKUP($B2087,Production!$G4:$R53,12)*(1+VLOOKUP($B2087,Production!$G4:$S53,13))^(K2091-$D2091))/1000,0)</f>
        <v>0</v>
      </c>
      <c r="L2310" s="210">
        <f>IF($B2087&lt;&gt;"",L2309*(VLOOKUP($B2087,Production!$G4:$R53,12)*(1+VLOOKUP($B2087,Production!$G4:$S53,13))^(L2091-$D2091))/1000,0)</f>
        <v>0</v>
      </c>
      <c r="M2310" s="210">
        <f>IF($B2087&lt;&gt;"",M2309*(VLOOKUP($B2087,Production!$G4:$R53,12)*(1+VLOOKUP($B2087,Production!$G4:$S53,13))^(M2091-$D2091))/1000,0)</f>
        <v>0</v>
      </c>
      <c r="N2310" s="210">
        <f>IF($B2087&lt;&gt;"",N2309*(VLOOKUP($B2087,Production!$G4:$R53,12)*(1+VLOOKUP($B2087,Production!$G4:$S53,13))^(N2091-$D2091))/1000,0)</f>
        <v>0</v>
      </c>
      <c r="O2310" s="210">
        <f>IF($B2087&lt;&gt;"",O2309*(VLOOKUP($B2087,Production!$G4:$R53,12)*(1+VLOOKUP($B2087,Production!$G4:$S53,13))^(O2091-$D2091))/1000,0)</f>
        <v>0</v>
      </c>
      <c r="P2310" s="210">
        <f>IF($B2087&lt;&gt;"",P2309*(VLOOKUP($B2087,Production!$G4:$R53,12)*(1+VLOOKUP($B2087,Production!$G4:$S53,13))^(P2091-$D2091))/1000,0)</f>
        <v>0</v>
      </c>
      <c r="Q2310" s="210">
        <f>IF($B2087&lt;&gt;"",Q2309*(VLOOKUP($B2087,Production!$G4:$R53,12)*(1+VLOOKUP($B2087,Production!$G4:$S53,13))^(Q2091-$D2091))/1000,0)</f>
        <v>0</v>
      </c>
      <c r="R2310" s="210">
        <f>IF($B2087&lt;&gt;"",R2309*(VLOOKUP($B2087,Production!$G4:$R53,12)*(1+VLOOKUP($B2087,Production!$G4:$S53,13))^(R2091-$D2091))/1000,0)</f>
        <v>0</v>
      </c>
    </row>
    <row r="2311" spans="1:18" hidden="1" outlineLevel="1" x14ac:dyDescent="0.35">
      <c r="A2311" s="212" t="s">
        <v>653</v>
      </c>
      <c r="B2311" s="212"/>
      <c r="C2311" s="43"/>
      <c r="D2311" s="231"/>
      <c r="E2311" s="231"/>
      <c r="F2311" s="231"/>
      <c r="G2311" s="231"/>
      <c r="H2311" s="231"/>
      <c r="I2311" s="231"/>
      <c r="J2311" s="231"/>
      <c r="K2311" s="231"/>
      <c r="L2311" s="231"/>
      <c r="M2311" s="231"/>
      <c r="N2311" s="231"/>
      <c r="O2311" s="231"/>
      <c r="P2311" s="231"/>
      <c r="Q2311" s="231"/>
      <c r="R2311" s="231"/>
    </row>
    <row r="2312" spans="1:18" hidden="1" outlineLevel="1" x14ac:dyDescent="0.35">
      <c r="A2312" s="212" t="s">
        <v>654</v>
      </c>
      <c r="B2312" s="212"/>
      <c r="C2312" s="43"/>
      <c r="D2312" s="231"/>
      <c r="E2312" s="231"/>
      <c r="F2312" s="231"/>
      <c r="G2312" s="231"/>
      <c r="H2312" s="231"/>
      <c r="I2312" s="231"/>
      <c r="J2312" s="231"/>
      <c r="K2312" s="231"/>
      <c r="L2312" s="231"/>
      <c r="M2312" s="231"/>
      <c r="N2312" s="231"/>
      <c r="O2312" s="231"/>
      <c r="P2312" s="231"/>
      <c r="Q2312" s="231"/>
      <c r="R2312" s="231"/>
    </row>
    <row r="2313" spans="1:18" hidden="1" outlineLevel="1" x14ac:dyDescent="0.35">
      <c r="A2313" s="211" t="s">
        <v>655</v>
      </c>
      <c r="B2313" s="209"/>
      <c r="C2313" s="209"/>
      <c r="D2313" s="210">
        <f t="shared" ref="D2313:R2313" si="199">D2308+D2310+D2311+D2312</f>
        <v>0</v>
      </c>
      <c r="E2313" s="210">
        <f t="shared" si="199"/>
        <v>0</v>
      </c>
      <c r="F2313" s="210">
        <f t="shared" si="199"/>
        <v>0</v>
      </c>
      <c r="G2313" s="210">
        <f t="shared" si="199"/>
        <v>0</v>
      </c>
      <c r="H2313" s="210">
        <f t="shared" si="199"/>
        <v>0</v>
      </c>
      <c r="I2313" s="210">
        <f t="shared" si="199"/>
        <v>0</v>
      </c>
      <c r="J2313" s="210">
        <f t="shared" si="199"/>
        <v>0</v>
      </c>
      <c r="K2313" s="210">
        <f t="shared" si="199"/>
        <v>0</v>
      </c>
      <c r="L2313" s="210">
        <f t="shared" si="199"/>
        <v>0</v>
      </c>
      <c r="M2313" s="210">
        <f t="shared" si="199"/>
        <v>0</v>
      </c>
      <c r="N2313" s="210">
        <f t="shared" si="199"/>
        <v>0</v>
      </c>
      <c r="O2313" s="210">
        <f t="shared" si="199"/>
        <v>0</v>
      </c>
      <c r="P2313" s="210">
        <f t="shared" si="199"/>
        <v>0</v>
      </c>
      <c r="Q2313" s="210">
        <f t="shared" si="199"/>
        <v>0</v>
      </c>
      <c r="R2313" s="210">
        <f t="shared" si="199"/>
        <v>0</v>
      </c>
    </row>
    <row r="2314" spans="1:18" s="23" customFormat="1" hidden="1" outlineLevel="1" x14ac:dyDescent="0.35"/>
    <row r="2315" spans="1:18" hidden="1" outlineLevel="1" x14ac:dyDescent="0.35">
      <c r="A2315" s="209" t="s">
        <v>656</v>
      </c>
      <c r="B2315" s="209"/>
      <c r="C2315" s="209"/>
      <c r="D2315" s="210">
        <f t="shared" ref="D2315:R2315" si="200">D2305-D2313</f>
        <v>0</v>
      </c>
      <c r="E2315" s="210">
        <f t="shared" si="200"/>
        <v>0</v>
      </c>
      <c r="F2315" s="210">
        <f t="shared" si="200"/>
        <v>0</v>
      </c>
      <c r="G2315" s="210">
        <f t="shared" si="200"/>
        <v>0</v>
      </c>
      <c r="H2315" s="210">
        <f t="shared" si="200"/>
        <v>0</v>
      </c>
      <c r="I2315" s="210">
        <f t="shared" si="200"/>
        <v>0</v>
      </c>
      <c r="J2315" s="210">
        <f t="shared" si="200"/>
        <v>0</v>
      </c>
      <c r="K2315" s="210">
        <f t="shared" si="200"/>
        <v>0</v>
      </c>
      <c r="L2315" s="210">
        <f t="shared" si="200"/>
        <v>0</v>
      </c>
      <c r="M2315" s="210">
        <f t="shared" si="200"/>
        <v>0</v>
      </c>
      <c r="N2315" s="210">
        <f t="shared" si="200"/>
        <v>0</v>
      </c>
      <c r="O2315" s="210">
        <f t="shared" si="200"/>
        <v>0</v>
      </c>
      <c r="P2315" s="210">
        <f t="shared" si="200"/>
        <v>0</v>
      </c>
      <c r="Q2315" s="210">
        <f t="shared" si="200"/>
        <v>0</v>
      </c>
      <c r="R2315" s="210">
        <f t="shared" si="200"/>
        <v>0</v>
      </c>
    </row>
    <row r="2316" spans="1:18" hidden="1" outlineLevel="1" x14ac:dyDescent="0.35"/>
    <row r="2317" spans="1:18" hidden="1" outlineLevel="1" x14ac:dyDescent="0.35">
      <c r="A2317" s="43" t="s">
        <v>657</v>
      </c>
      <c r="B2317" s="43"/>
      <c r="C2317" s="43"/>
      <c r="D2317" s="231"/>
      <c r="E2317" s="231"/>
      <c r="F2317" s="231"/>
      <c r="G2317" s="231"/>
      <c r="H2317" s="231"/>
      <c r="I2317" s="231"/>
      <c r="J2317" s="231"/>
      <c r="K2317" s="231"/>
      <c r="L2317" s="231"/>
      <c r="M2317" s="231"/>
      <c r="N2317" s="231"/>
      <c r="O2317" s="231"/>
      <c r="P2317" s="231"/>
      <c r="Q2317" s="231"/>
      <c r="R2317" s="231"/>
    </row>
    <row r="2318" spans="1:18" hidden="1" outlineLevel="1" x14ac:dyDescent="0.35"/>
    <row r="2319" spans="1:18" hidden="1" outlineLevel="1" x14ac:dyDescent="0.35">
      <c r="A2319" s="209" t="s">
        <v>658</v>
      </c>
      <c r="B2319" s="209"/>
      <c r="C2319" s="209"/>
      <c r="D2319" s="210">
        <f t="shared" ref="D2319:R2319" si="201">D2315-D2317</f>
        <v>0</v>
      </c>
      <c r="E2319" s="210">
        <f t="shared" si="201"/>
        <v>0</v>
      </c>
      <c r="F2319" s="210">
        <f t="shared" si="201"/>
        <v>0</v>
      </c>
      <c r="G2319" s="210">
        <f t="shared" si="201"/>
        <v>0</v>
      </c>
      <c r="H2319" s="210">
        <f t="shared" si="201"/>
        <v>0</v>
      </c>
      <c r="I2319" s="210">
        <f t="shared" si="201"/>
        <v>0</v>
      </c>
      <c r="J2319" s="210">
        <f t="shared" si="201"/>
        <v>0</v>
      </c>
      <c r="K2319" s="210">
        <f t="shared" si="201"/>
        <v>0</v>
      </c>
      <c r="L2319" s="210">
        <f t="shared" si="201"/>
        <v>0</v>
      </c>
      <c r="M2319" s="210">
        <f t="shared" si="201"/>
        <v>0</v>
      </c>
      <c r="N2319" s="210">
        <f t="shared" si="201"/>
        <v>0</v>
      </c>
      <c r="O2319" s="210">
        <f t="shared" si="201"/>
        <v>0</v>
      </c>
      <c r="P2319" s="210">
        <f t="shared" si="201"/>
        <v>0</v>
      </c>
      <c r="Q2319" s="210">
        <f t="shared" si="201"/>
        <v>0</v>
      </c>
      <c r="R2319" s="210">
        <f t="shared" si="201"/>
        <v>0</v>
      </c>
    </row>
    <row r="2320" spans="1:18" hidden="1" outlineLevel="1" x14ac:dyDescent="0.35">
      <c r="A2320" s="209" t="s">
        <v>659</v>
      </c>
      <c r="B2320" s="209"/>
      <c r="C2320" s="209"/>
      <c r="D2320" s="210">
        <f t="shared" ref="D2320:R2320" si="202">$B2089*D2319</f>
        <v>0</v>
      </c>
      <c r="E2320" s="210">
        <f t="shared" si="202"/>
        <v>0</v>
      </c>
      <c r="F2320" s="210">
        <f t="shared" si="202"/>
        <v>0</v>
      </c>
      <c r="G2320" s="210">
        <f t="shared" si="202"/>
        <v>0</v>
      </c>
      <c r="H2320" s="210">
        <f t="shared" si="202"/>
        <v>0</v>
      </c>
      <c r="I2320" s="210">
        <f t="shared" si="202"/>
        <v>0</v>
      </c>
      <c r="J2320" s="210">
        <f t="shared" si="202"/>
        <v>0</v>
      </c>
      <c r="K2320" s="210">
        <f t="shared" si="202"/>
        <v>0</v>
      </c>
      <c r="L2320" s="210">
        <f t="shared" si="202"/>
        <v>0</v>
      </c>
      <c r="M2320" s="210">
        <f t="shared" si="202"/>
        <v>0</v>
      </c>
      <c r="N2320" s="210">
        <f t="shared" si="202"/>
        <v>0</v>
      </c>
      <c r="O2320" s="210">
        <f t="shared" si="202"/>
        <v>0</v>
      </c>
      <c r="P2320" s="210">
        <f t="shared" si="202"/>
        <v>0</v>
      </c>
      <c r="Q2320" s="210">
        <f t="shared" si="202"/>
        <v>0</v>
      </c>
      <c r="R2320" s="210">
        <f t="shared" si="202"/>
        <v>0</v>
      </c>
    </row>
    <row r="2321" spans="1:18" hidden="1" outlineLevel="1" x14ac:dyDescent="0.35"/>
    <row r="2322" spans="1:18" hidden="1" outlineLevel="1" x14ac:dyDescent="0.35">
      <c r="A2322" s="211" t="s">
        <v>660</v>
      </c>
      <c r="B2322" s="209"/>
      <c r="C2322" s="209"/>
      <c r="D2322" s="210">
        <f t="shared" ref="D2322:R2322" si="203">D2319-D2320</f>
        <v>0</v>
      </c>
      <c r="E2322" s="210">
        <f t="shared" si="203"/>
        <v>0</v>
      </c>
      <c r="F2322" s="210">
        <f t="shared" si="203"/>
        <v>0</v>
      </c>
      <c r="G2322" s="210">
        <f t="shared" si="203"/>
        <v>0</v>
      </c>
      <c r="H2322" s="210">
        <f t="shared" si="203"/>
        <v>0</v>
      </c>
      <c r="I2322" s="210">
        <f t="shared" si="203"/>
        <v>0</v>
      </c>
      <c r="J2322" s="210">
        <f t="shared" si="203"/>
        <v>0</v>
      </c>
      <c r="K2322" s="210">
        <f t="shared" si="203"/>
        <v>0</v>
      </c>
      <c r="L2322" s="210">
        <f t="shared" si="203"/>
        <v>0</v>
      </c>
      <c r="M2322" s="210">
        <f t="shared" si="203"/>
        <v>0</v>
      </c>
      <c r="N2322" s="210">
        <f t="shared" si="203"/>
        <v>0</v>
      </c>
      <c r="O2322" s="210">
        <f t="shared" si="203"/>
        <v>0</v>
      </c>
      <c r="P2322" s="210">
        <f t="shared" si="203"/>
        <v>0</v>
      </c>
      <c r="Q2322" s="210">
        <f t="shared" si="203"/>
        <v>0</v>
      </c>
      <c r="R2322" s="210">
        <f t="shared" si="203"/>
        <v>0</v>
      </c>
    </row>
    <row r="2323" spans="1:18" hidden="1" outlineLevel="1" x14ac:dyDescent="0.35"/>
    <row r="2324" spans="1:18" hidden="1" outlineLevel="1" x14ac:dyDescent="0.35">
      <c r="A2324" s="211" t="s">
        <v>661</v>
      </c>
      <c r="B2324" s="209"/>
      <c r="C2324" s="209"/>
      <c r="D2324" s="214" t="e">
        <f>IRR(D2322:R2322)</f>
        <v>#NUM!</v>
      </c>
    </row>
    <row r="2325" spans="1:18" collapsed="1" x14ac:dyDescent="0.35"/>
    <row r="2327" spans="1:18" s="156" customFormat="1" x14ac:dyDescent="0.35">
      <c r="A2327" s="156" t="s">
        <v>676</v>
      </c>
    </row>
    <row r="2328" spans="1:18" hidden="1" outlineLevel="1" x14ac:dyDescent="0.35"/>
    <row r="2329" spans="1:18" hidden="1" outlineLevel="1" x14ac:dyDescent="0.35">
      <c r="A2329" s="204" t="s">
        <v>596</v>
      </c>
      <c r="B2329" s="195"/>
    </row>
    <row r="2330" spans="1:18" ht="15" hidden="1" outlineLevel="1" thickBot="1" x14ac:dyDescent="0.4">
      <c r="A2330" s="206" t="s">
        <v>632</v>
      </c>
      <c r="B2330" s="230"/>
    </row>
    <row r="2331" spans="1:18" hidden="1" outlineLevel="1" x14ac:dyDescent="0.35"/>
    <row r="2332" spans="1:18" hidden="1" outlineLevel="1" x14ac:dyDescent="0.35">
      <c r="A2332" s="43" t="s">
        <v>633</v>
      </c>
      <c r="B2332" s="43"/>
      <c r="C2332" s="210">
        <v>0</v>
      </c>
      <c r="D2332" s="210">
        <v>1</v>
      </c>
      <c r="E2332" s="210">
        <v>2</v>
      </c>
      <c r="F2332" s="210">
        <v>3</v>
      </c>
      <c r="G2332" s="210">
        <v>4</v>
      </c>
      <c r="H2332" s="210">
        <v>5</v>
      </c>
      <c r="I2332" s="210">
        <v>6</v>
      </c>
      <c r="J2332" s="210">
        <v>7</v>
      </c>
      <c r="K2332" s="210">
        <v>8</v>
      </c>
      <c r="L2332" s="210">
        <v>9</v>
      </c>
      <c r="M2332" s="210">
        <v>10</v>
      </c>
      <c r="N2332" s="210">
        <v>11</v>
      </c>
      <c r="O2332" s="210">
        <v>12</v>
      </c>
      <c r="P2332" s="210">
        <v>13</v>
      </c>
      <c r="Q2332" s="210">
        <v>14</v>
      </c>
      <c r="R2332" s="210">
        <v>15</v>
      </c>
    </row>
    <row r="2333" spans="1:18" hidden="1" outlineLevel="1" x14ac:dyDescent="0.35"/>
    <row r="2334" spans="1:18" hidden="1" outlineLevel="1" x14ac:dyDescent="0.35">
      <c r="A2334" s="43" t="s">
        <v>634</v>
      </c>
      <c r="B2334" s="43"/>
      <c r="C2334" s="231"/>
      <c r="D2334" s="231"/>
      <c r="E2334" s="231"/>
      <c r="F2334" s="231"/>
      <c r="G2334" s="231"/>
      <c r="H2334" s="231"/>
      <c r="I2334" s="231"/>
      <c r="J2334" s="231"/>
      <c r="K2334" s="231"/>
      <c r="L2334" s="231"/>
      <c r="M2334" s="231"/>
      <c r="N2334" s="231"/>
      <c r="O2334" s="231"/>
      <c r="P2334" s="231"/>
      <c r="Q2334" s="231"/>
      <c r="R2334" s="231"/>
    </row>
    <row r="2335" spans="1:18" hidden="1" outlineLevel="1" x14ac:dyDescent="0.35">
      <c r="A2335" s="43" t="s">
        <v>635</v>
      </c>
      <c r="B2335" s="43"/>
      <c r="C2335" s="231"/>
      <c r="D2335" s="231"/>
      <c r="E2335" s="231"/>
      <c r="F2335" s="231"/>
      <c r="G2335" s="231"/>
      <c r="H2335" s="231"/>
      <c r="I2335" s="231"/>
      <c r="J2335" s="231"/>
      <c r="K2335" s="231"/>
      <c r="L2335" s="231"/>
      <c r="M2335" s="231"/>
      <c r="N2335" s="231"/>
      <c r="O2335" s="231"/>
      <c r="P2335" s="231"/>
      <c r="Q2335" s="231"/>
      <c r="R2335" s="231"/>
    </row>
    <row r="2336" spans="1:18" hidden="1" outlineLevel="1" x14ac:dyDescent="0.35">
      <c r="A2336" s="43" t="s">
        <v>636</v>
      </c>
      <c r="B2336" s="43"/>
      <c r="C2336" s="231"/>
      <c r="D2336" s="231"/>
      <c r="E2336" s="231"/>
      <c r="F2336" s="231"/>
      <c r="G2336" s="231"/>
      <c r="H2336" s="231"/>
      <c r="I2336" s="231"/>
      <c r="J2336" s="231"/>
      <c r="K2336" s="231"/>
      <c r="L2336" s="231"/>
      <c r="M2336" s="231"/>
      <c r="N2336" s="231"/>
      <c r="O2336" s="231"/>
      <c r="P2336" s="231"/>
      <c r="Q2336" s="231"/>
      <c r="R2336" s="231"/>
    </row>
    <row r="2337" spans="1:18" hidden="1" outlineLevel="1" x14ac:dyDescent="0.35"/>
    <row r="2338" spans="1:18" hidden="1" outlineLevel="2" x14ac:dyDescent="0.35">
      <c r="A2338" s="209" t="str">
        <f>'Usages industrie'!A4</f>
        <v>Usage industriel n°1</v>
      </c>
      <c r="B2338" s="209" t="s">
        <v>637</v>
      </c>
      <c r="C2338" s="209"/>
      <c r="D2338" s="210">
        <f>IF(B$2329&lt;&gt;"",IF(B$2329='Usages industrie'!$K4,'Usages industrie'!J4,0),0)</f>
        <v>0</v>
      </c>
      <c r="E2338" s="210">
        <f t="shared" ref="E2338:R2347" si="204">$D2338</f>
        <v>0</v>
      </c>
      <c r="F2338" s="210">
        <f t="shared" si="204"/>
        <v>0</v>
      </c>
      <c r="G2338" s="210">
        <f t="shared" si="204"/>
        <v>0</v>
      </c>
      <c r="H2338" s="210">
        <f t="shared" si="204"/>
        <v>0</v>
      </c>
      <c r="I2338" s="210">
        <f t="shared" si="204"/>
        <v>0</v>
      </c>
      <c r="J2338" s="210">
        <f t="shared" si="204"/>
        <v>0</v>
      </c>
      <c r="K2338" s="210">
        <f t="shared" si="204"/>
        <v>0</v>
      </c>
      <c r="L2338" s="210">
        <f t="shared" si="204"/>
        <v>0</v>
      </c>
      <c r="M2338" s="210">
        <f t="shared" si="204"/>
        <v>0</v>
      </c>
      <c r="N2338" s="210">
        <f t="shared" si="204"/>
        <v>0</v>
      </c>
      <c r="O2338" s="210">
        <f t="shared" si="204"/>
        <v>0</v>
      </c>
      <c r="P2338" s="210">
        <f t="shared" si="204"/>
        <v>0</v>
      </c>
      <c r="Q2338" s="210">
        <f t="shared" si="204"/>
        <v>0</v>
      </c>
      <c r="R2338" s="210">
        <f t="shared" si="204"/>
        <v>0</v>
      </c>
    </row>
    <row r="2339" spans="1:18" hidden="1" outlineLevel="2" x14ac:dyDescent="0.35">
      <c r="A2339" s="209" t="str">
        <f>'Usages industrie'!A5</f>
        <v>Usage industriel n°2</v>
      </c>
      <c r="B2339" s="209" t="s">
        <v>637</v>
      </c>
      <c r="C2339" s="209"/>
      <c r="D2339" s="210">
        <f>IF(B$2329&lt;&gt;"",IF(B$2329='Usages industrie'!$K5,'Usages industrie'!J5,0),0)</f>
        <v>0</v>
      </c>
      <c r="E2339" s="210">
        <f t="shared" si="204"/>
        <v>0</v>
      </c>
      <c r="F2339" s="210">
        <f t="shared" si="204"/>
        <v>0</v>
      </c>
      <c r="G2339" s="210">
        <f t="shared" si="204"/>
        <v>0</v>
      </c>
      <c r="H2339" s="210">
        <f t="shared" si="204"/>
        <v>0</v>
      </c>
      <c r="I2339" s="210">
        <f t="shared" si="204"/>
        <v>0</v>
      </c>
      <c r="J2339" s="210">
        <f t="shared" si="204"/>
        <v>0</v>
      </c>
      <c r="K2339" s="210">
        <f t="shared" si="204"/>
        <v>0</v>
      </c>
      <c r="L2339" s="210">
        <f t="shared" si="204"/>
        <v>0</v>
      </c>
      <c r="M2339" s="210">
        <f t="shared" si="204"/>
        <v>0</v>
      </c>
      <c r="N2339" s="210">
        <f t="shared" si="204"/>
        <v>0</v>
      </c>
      <c r="O2339" s="210">
        <f t="shared" si="204"/>
        <v>0</v>
      </c>
      <c r="P2339" s="210">
        <f t="shared" si="204"/>
        <v>0</v>
      </c>
      <c r="Q2339" s="210">
        <f t="shared" si="204"/>
        <v>0</v>
      </c>
      <c r="R2339" s="210">
        <f t="shared" si="204"/>
        <v>0</v>
      </c>
    </row>
    <row r="2340" spans="1:18" hidden="1" outlineLevel="2" x14ac:dyDescent="0.35">
      <c r="A2340" s="209" t="str">
        <f>'Usages industrie'!A6</f>
        <v>Usage industriel n°3</v>
      </c>
      <c r="B2340" s="209" t="s">
        <v>637</v>
      </c>
      <c r="C2340" s="209"/>
      <c r="D2340" s="210">
        <f>IF(B$2329&lt;&gt;"",IF(B$2329='Usages industrie'!$K6,'Usages industrie'!J6,0),0)</f>
        <v>0</v>
      </c>
      <c r="E2340" s="210">
        <f t="shared" si="204"/>
        <v>0</v>
      </c>
      <c r="F2340" s="210">
        <f t="shared" si="204"/>
        <v>0</v>
      </c>
      <c r="G2340" s="210">
        <f t="shared" si="204"/>
        <v>0</v>
      </c>
      <c r="H2340" s="210">
        <f t="shared" si="204"/>
        <v>0</v>
      </c>
      <c r="I2340" s="210">
        <f t="shared" si="204"/>
        <v>0</v>
      </c>
      <c r="J2340" s="210">
        <f t="shared" si="204"/>
        <v>0</v>
      </c>
      <c r="K2340" s="210">
        <f t="shared" si="204"/>
        <v>0</v>
      </c>
      <c r="L2340" s="210">
        <f t="shared" si="204"/>
        <v>0</v>
      </c>
      <c r="M2340" s="210">
        <f t="shared" si="204"/>
        <v>0</v>
      </c>
      <c r="N2340" s="210">
        <f t="shared" si="204"/>
        <v>0</v>
      </c>
      <c r="O2340" s="210">
        <f t="shared" si="204"/>
        <v>0</v>
      </c>
      <c r="P2340" s="210">
        <f t="shared" si="204"/>
        <v>0</v>
      </c>
      <c r="Q2340" s="210">
        <f t="shared" si="204"/>
        <v>0</v>
      </c>
      <c r="R2340" s="210">
        <f t="shared" si="204"/>
        <v>0</v>
      </c>
    </row>
    <row r="2341" spans="1:18" hidden="1" outlineLevel="2" x14ac:dyDescent="0.35">
      <c r="A2341" s="209" t="str">
        <f>'Usages industrie'!A7</f>
        <v>Usage industriel n°4</v>
      </c>
      <c r="B2341" s="209" t="s">
        <v>637</v>
      </c>
      <c r="C2341" s="209"/>
      <c r="D2341" s="210">
        <f>IF(B$2329&lt;&gt;"",IF(B$2329='Usages industrie'!$K7,'Usages industrie'!J7,0),0)</f>
        <v>0</v>
      </c>
      <c r="E2341" s="210">
        <f t="shared" si="204"/>
        <v>0</v>
      </c>
      <c r="F2341" s="210">
        <f t="shared" si="204"/>
        <v>0</v>
      </c>
      <c r="G2341" s="210">
        <f t="shared" si="204"/>
        <v>0</v>
      </c>
      <c r="H2341" s="210">
        <f t="shared" si="204"/>
        <v>0</v>
      </c>
      <c r="I2341" s="210">
        <f t="shared" si="204"/>
        <v>0</v>
      </c>
      <c r="J2341" s="210">
        <f t="shared" si="204"/>
        <v>0</v>
      </c>
      <c r="K2341" s="210">
        <f t="shared" si="204"/>
        <v>0</v>
      </c>
      <c r="L2341" s="210">
        <f t="shared" si="204"/>
        <v>0</v>
      </c>
      <c r="M2341" s="210">
        <f t="shared" si="204"/>
        <v>0</v>
      </c>
      <c r="N2341" s="210">
        <f t="shared" si="204"/>
        <v>0</v>
      </c>
      <c r="O2341" s="210">
        <f t="shared" si="204"/>
        <v>0</v>
      </c>
      <c r="P2341" s="210">
        <f t="shared" si="204"/>
        <v>0</v>
      </c>
      <c r="Q2341" s="210">
        <f t="shared" si="204"/>
        <v>0</v>
      </c>
      <c r="R2341" s="210">
        <f t="shared" si="204"/>
        <v>0</v>
      </c>
    </row>
    <row r="2342" spans="1:18" hidden="1" outlineLevel="2" x14ac:dyDescent="0.35">
      <c r="A2342" s="209" t="str">
        <f>'Usages industrie'!A8</f>
        <v>Usage industriel n°5</v>
      </c>
      <c r="B2342" s="209" t="s">
        <v>637</v>
      </c>
      <c r="C2342" s="209"/>
      <c r="D2342" s="210">
        <f>IF(B$2329&lt;&gt;"",IF(B$2329='Usages industrie'!$K8,'Usages industrie'!J8,0),0)</f>
        <v>0</v>
      </c>
      <c r="E2342" s="210">
        <f t="shared" si="204"/>
        <v>0</v>
      </c>
      <c r="F2342" s="210">
        <f t="shared" si="204"/>
        <v>0</v>
      </c>
      <c r="G2342" s="210">
        <f t="shared" si="204"/>
        <v>0</v>
      </c>
      <c r="H2342" s="210">
        <f t="shared" si="204"/>
        <v>0</v>
      </c>
      <c r="I2342" s="210">
        <f t="shared" si="204"/>
        <v>0</v>
      </c>
      <c r="J2342" s="210">
        <f t="shared" si="204"/>
        <v>0</v>
      </c>
      <c r="K2342" s="210">
        <f t="shared" si="204"/>
        <v>0</v>
      </c>
      <c r="L2342" s="210">
        <f t="shared" si="204"/>
        <v>0</v>
      </c>
      <c r="M2342" s="210">
        <f t="shared" si="204"/>
        <v>0</v>
      </c>
      <c r="N2342" s="210">
        <f t="shared" si="204"/>
        <v>0</v>
      </c>
      <c r="O2342" s="210">
        <f t="shared" si="204"/>
        <v>0</v>
      </c>
      <c r="P2342" s="210">
        <f t="shared" si="204"/>
        <v>0</v>
      </c>
      <c r="Q2342" s="210">
        <f t="shared" si="204"/>
        <v>0</v>
      </c>
      <c r="R2342" s="210">
        <f t="shared" si="204"/>
        <v>0</v>
      </c>
    </row>
    <row r="2343" spans="1:18" hidden="1" outlineLevel="2" x14ac:dyDescent="0.35">
      <c r="A2343" s="209" t="str">
        <f>'Usages industrie'!A9</f>
        <v>Usage industriel n°6</v>
      </c>
      <c r="B2343" s="209" t="s">
        <v>637</v>
      </c>
      <c r="C2343" s="209"/>
      <c r="D2343" s="210">
        <f>IF(B$2329&lt;&gt;"",IF(B$2329='Usages industrie'!$K9,'Usages industrie'!J9,0),0)</f>
        <v>0</v>
      </c>
      <c r="E2343" s="210">
        <f t="shared" si="204"/>
        <v>0</v>
      </c>
      <c r="F2343" s="210">
        <f t="shared" si="204"/>
        <v>0</v>
      </c>
      <c r="G2343" s="210">
        <f t="shared" si="204"/>
        <v>0</v>
      </c>
      <c r="H2343" s="210">
        <f t="shared" si="204"/>
        <v>0</v>
      </c>
      <c r="I2343" s="210">
        <f t="shared" si="204"/>
        <v>0</v>
      </c>
      <c r="J2343" s="210">
        <f t="shared" si="204"/>
        <v>0</v>
      </c>
      <c r="K2343" s="210">
        <f t="shared" si="204"/>
        <v>0</v>
      </c>
      <c r="L2343" s="210">
        <f t="shared" si="204"/>
        <v>0</v>
      </c>
      <c r="M2343" s="210">
        <f t="shared" si="204"/>
        <v>0</v>
      </c>
      <c r="N2343" s="210">
        <f t="shared" si="204"/>
        <v>0</v>
      </c>
      <c r="O2343" s="210">
        <f t="shared" si="204"/>
        <v>0</v>
      </c>
      <c r="P2343" s="210">
        <f t="shared" si="204"/>
        <v>0</v>
      </c>
      <c r="Q2343" s="210">
        <f t="shared" si="204"/>
        <v>0</v>
      </c>
      <c r="R2343" s="210">
        <f t="shared" si="204"/>
        <v>0</v>
      </c>
    </row>
    <row r="2344" spans="1:18" hidden="1" outlineLevel="2" x14ac:dyDescent="0.35">
      <c r="A2344" s="209" t="str">
        <f>'Usages industrie'!A10</f>
        <v>Usage industriel n°7</v>
      </c>
      <c r="B2344" s="209" t="s">
        <v>637</v>
      </c>
      <c r="C2344" s="209"/>
      <c r="D2344" s="210">
        <f>IF(B$2329&lt;&gt;"",IF(B$2329='Usages industrie'!$K10,'Usages industrie'!J10,0),0)</f>
        <v>0</v>
      </c>
      <c r="E2344" s="210">
        <f t="shared" si="204"/>
        <v>0</v>
      </c>
      <c r="F2344" s="210">
        <f t="shared" si="204"/>
        <v>0</v>
      </c>
      <c r="G2344" s="210">
        <f t="shared" si="204"/>
        <v>0</v>
      </c>
      <c r="H2344" s="210">
        <f t="shared" si="204"/>
        <v>0</v>
      </c>
      <c r="I2344" s="210">
        <f t="shared" si="204"/>
        <v>0</v>
      </c>
      <c r="J2344" s="210">
        <f t="shared" si="204"/>
        <v>0</v>
      </c>
      <c r="K2344" s="210">
        <f t="shared" si="204"/>
        <v>0</v>
      </c>
      <c r="L2344" s="210">
        <f t="shared" si="204"/>
        <v>0</v>
      </c>
      <c r="M2344" s="210">
        <f t="shared" si="204"/>
        <v>0</v>
      </c>
      <c r="N2344" s="210">
        <f t="shared" si="204"/>
        <v>0</v>
      </c>
      <c r="O2344" s="210">
        <f t="shared" si="204"/>
        <v>0</v>
      </c>
      <c r="P2344" s="210">
        <f t="shared" si="204"/>
        <v>0</v>
      </c>
      <c r="Q2344" s="210">
        <f t="shared" si="204"/>
        <v>0</v>
      </c>
      <c r="R2344" s="210">
        <f t="shared" si="204"/>
        <v>0</v>
      </c>
    </row>
    <row r="2345" spans="1:18" hidden="1" outlineLevel="2" x14ac:dyDescent="0.35">
      <c r="A2345" s="209" t="str">
        <f>'Usages industrie'!A11</f>
        <v>Usage industriel n°8</v>
      </c>
      <c r="B2345" s="209" t="s">
        <v>637</v>
      </c>
      <c r="C2345" s="209"/>
      <c r="D2345" s="210">
        <f>IF(B$2329&lt;&gt;"",IF(B$2329='Usages industrie'!$K11,'Usages industrie'!J11,0),0)</f>
        <v>0</v>
      </c>
      <c r="E2345" s="210">
        <f t="shared" si="204"/>
        <v>0</v>
      </c>
      <c r="F2345" s="210">
        <f t="shared" si="204"/>
        <v>0</v>
      </c>
      <c r="G2345" s="210">
        <f t="shared" si="204"/>
        <v>0</v>
      </c>
      <c r="H2345" s="210">
        <f t="shared" si="204"/>
        <v>0</v>
      </c>
      <c r="I2345" s="210">
        <f t="shared" si="204"/>
        <v>0</v>
      </c>
      <c r="J2345" s="210">
        <f t="shared" si="204"/>
        <v>0</v>
      </c>
      <c r="K2345" s="210">
        <f t="shared" si="204"/>
        <v>0</v>
      </c>
      <c r="L2345" s="210">
        <f t="shared" si="204"/>
        <v>0</v>
      </c>
      <c r="M2345" s="210">
        <f t="shared" si="204"/>
        <v>0</v>
      </c>
      <c r="N2345" s="210">
        <f t="shared" si="204"/>
        <v>0</v>
      </c>
      <c r="O2345" s="210">
        <f t="shared" si="204"/>
        <v>0</v>
      </c>
      <c r="P2345" s="210">
        <f t="shared" si="204"/>
        <v>0</v>
      </c>
      <c r="Q2345" s="210">
        <f t="shared" si="204"/>
        <v>0</v>
      </c>
      <c r="R2345" s="210">
        <f t="shared" si="204"/>
        <v>0</v>
      </c>
    </row>
    <row r="2346" spans="1:18" hidden="1" outlineLevel="2" x14ac:dyDescent="0.35">
      <c r="A2346" s="209" t="str">
        <f>'Usages industrie'!A12</f>
        <v>Usage industriel n°9</v>
      </c>
      <c r="B2346" s="209" t="s">
        <v>637</v>
      </c>
      <c r="C2346" s="209"/>
      <c r="D2346" s="210">
        <f>IF(B$2329&lt;&gt;"",IF(B$2329='Usages industrie'!$K12,'Usages industrie'!J12,0),0)</f>
        <v>0</v>
      </c>
      <c r="E2346" s="210">
        <f t="shared" si="204"/>
        <v>0</v>
      </c>
      <c r="F2346" s="210">
        <f t="shared" si="204"/>
        <v>0</v>
      </c>
      <c r="G2346" s="210">
        <f t="shared" si="204"/>
        <v>0</v>
      </c>
      <c r="H2346" s="210">
        <f t="shared" si="204"/>
        <v>0</v>
      </c>
      <c r="I2346" s="210">
        <f t="shared" si="204"/>
        <v>0</v>
      </c>
      <c r="J2346" s="210">
        <f t="shared" si="204"/>
        <v>0</v>
      </c>
      <c r="K2346" s="210">
        <f t="shared" si="204"/>
        <v>0</v>
      </c>
      <c r="L2346" s="210">
        <f t="shared" si="204"/>
        <v>0</v>
      </c>
      <c r="M2346" s="210">
        <f t="shared" si="204"/>
        <v>0</v>
      </c>
      <c r="N2346" s="210">
        <f t="shared" si="204"/>
        <v>0</v>
      </c>
      <c r="O2346" s="210">
        <f t="shared" si="204"/>
        <v>0</v>
      </c>
      <c r="P2346" s="210">
        <f t="shared" si="204"/>
        <v>0</v>
      </c>
      <c r="Q2346" s="210">
        <f t="shared" si="204"/>
        <v>0</v>
      </c>
      <c r="R2346" s="210">
        <f t="shared" si="204"/>
        <v>0</v>
      </c>
    </row>
    <row r="2347" spans="1:18" hidden="1" outlineLevel="2" x14ac:dyDescent="0.35">
      <c r="A2347" s="209" t="str">
        <f>'Usages industrie'!A13</f>
        <v>Usage industriel n°10</v>
      </c>
      <c r="B2347" s="209" t="s">
        <v>637</v>
      </c>
      <c r="C2347" s="209"/>
      <c r="D2347" s="210">
        <f>IF(B$2329&lt;&gt;"",IF(B$2329='Usages industrie'!$K13,'Usages industrie'!J13,0),0)</f>
        <v>0</v>
      </c>
      <c r="E2347" s="210">
        <f t="shared" si="204"/>
        <v>0</v>
      </c>
      <c r="F2347" s="210">
        <f t="shared" si="204"/>
        <v>0</v>
      </c>
      <c r="G2347" s="210">
        <f t="shared" si="204"/>
        <v>0</v>
      </c>
      <c r="H2347" s="210">
        <f t="shared" si="204"/>
        <v>0</v>
      </c>
      <c r="I2347" s="210">
        <f t="shared" si="204"/>
        <v>0</v>
      </c>
      <c r="J2347" s="210">
        <f t="shared" si="204"/>
        <v>0</v>
      </c>
      <c r="K2347" s="210">
        <f t="shared" si="204"/>
        <v>0</v>
      </c>
      <c r="L2347" s="210">
        <f t="shared" si="204"/>
        <v>0</v>
      </c>
      <c r="M2347" s="210">
        <f t="shared" si="204"/>
        <v>0</v>
      </c>
      <c r="N2347" s="210">
        <f t="shared" si="204"/>
        <v>0</v>
      </c>
      <c r="O2347" s="210">
        <f t="shared" si="204"/>
        <v>0</v>
      </c>
      <c r="P2347" s="210">
        <f t="shared" si="204"/>
        <v>0</v>
      </c>
      <c r="Q2347" s="210">
        <f t="shared" si="204"/>
        <v>0</v>
      </c>
      <c r="R2347" s="210">
        <f t="shared" si="204"/>
        <v>0</v>
      </c>
    </row>
    <row r="2348" spans="1:18" hidden="1" outlineLevel="2" x14ac:dyDescent="0.35">
      <c r="A2348" s="209" t="str">
        <f>'Usages industrie'!A14</f>
        <v>Usage industriel n°11</v>
      </c>
      <c r="B2348" s="209" t="s">
        <v>637</v>
      </c>
      <c r="C2348" s="209"/>
      <c r="D2348" s="210">
        <f>IF(B$2329&lt;&gt;"",IF(B$2329='Usages industrie'!$K14,'Usages industrie'!J14,0),0)</f>
        <v>0</v>
      </c>
      <c r="E2348" s="210">
        <f t="shared" ref="E2348:R2357" si="205">$D2348</f>
        <v>0</v>
      </c>
      <c r="F2348" s="210">
        <f t="shared" si="205"/>
        <v>0</v>
      </c>
      <c r="G2348" s="210">
        <f t="shared" si="205"/>
        <v>0</v>
      </c>
      <c r="H2348" s="210">
        <f t="shared" si="205"/>
        <v>0</v>
      </c>
      <c r="I2348" s="210">
        <f t="shared" si="205"/>
        <v>0</v>
      </c>
      <c r="J2348" s="210">
        <f t="shared" si="205"/>
        <v>0</v>
      </c>
      <c r="K2348" s="210">
        <f t="shared" si="205"/>
        <v>0</v>
      </c>
      <c r="L2348" s="210">
        <f t="shared" si="205"/>
        <v>0</v>
      </c>
      <c r="M2348" s="210">
        <f t="shared" si="205"/>
        <v>0</v>
      </c>
      <c r="N2348" s="210">
        <f t="shared" si="205"/>
        <v>0</v>
      </c>
      <c r="O2348" s="210">
        <f t="shared" si="205"/>
        <v>0</v>
      </c>
      <c r="P2348" s="210">
        <f t="shared" si="205"/>
        <v>0</v>
      </c>
      <c r="Q2348" s="210">
        <f t="shared" si="205"/>
        <v>0</v>
      </c>
      <c r="R2348" s="210">
        <f t="shared" si="205"/>
        <v>0</v>
      </c>
    </row>
    <row r="2349" spans="1:18" hidden="1" outlineLevel="2" x14ac:dyDescent="0.35">
      <c r="A2349" s="209" t="str">
        <f>'Usages industrie'!A15</f>
        <v>Usage industriel n°12</v>
      </c>
      <c r="B2349" s="209" t="s">
        <v>637</v>
      </c>
      <c r="C2349" s="209"/>
      <c r="D2349" s="210">
        <f>IF(B$2329&lt;&gt;"",IF(B$2329='Usages industrie'!$K15,'Usages industrie'!J15,0),0)</f>
        <v>0</v>
      </c>
      <c r="E2349" s="210">
        <f t="shared" si="205"/>
        <v>0</v>
      </c>
      <c r="F2349" s="210">
        <f t="shared" si="205"/>
        <v>0</v>
      </c>
      <c r="G2349" s="210">
        <f t="shared" si="205"/>
        <v>0</v>
      </c>
      <c r="H2349" s="210">
        <f t="shared" si="205"/>
        <v>0</v>
      </c>
      <c r="I2349" s="210">
        <f t="shared" si="205"/>
        <v>0</v>
      </c>
      <c r="J2349" s="210">
        <f t="shared" si="205"/>
        <v>0</v>
      </c>
      <c r="K2349" s="210">
        <f t="shared" si="205"/>
        <v>0</v>
      </c>
      <c r="L2349" s="210">
        <f t="shared" si="205"/>
        <v>0</v>
      </c>
      <c r="M2349" s="210">
        <f t="shared" si="205"/>
        <v>0</v>
      </c>
      <c r="N2349" s="210">
        <f t="shared" si="205"/>
        <v>0</v>
      </c>
      <c r="O2349" s="210">
        <f t="shared" si="205"/>
        <v>0</v>
      </c>
      <c r="P2349" s="210">
        <f t="shared" si="205"/>
        <v>0</v>
      </c>
      <c r="Q2349" s="210">
        <f t="shared" si="205"/>
        <v>0</v>
      </c>
      <c r="R2349" s="210">
        <f t="shared" si="205"/>
        <v>0</v>
      </c>
    </row>
    <row r="2350" spans="1:18" hidden="1" outlineLevel="2" x14ac:dyDescent="0.35">
      <c r="A2350" s="209" t="str">
        <f>'Usages industrie'!A16</f>
        <v>Usage industriel n°13</v>
      </c>
      <c r="B2350" s="209" t="s">
        <v>637</v>
      </c>
      <c r="C2350" s="209"/>
      <c r="D2350" s="210">
        <f>IF(B$2329&lt;&gt;"",IF(B$2329='Usages industrie'!$K16,'Usages industrie'!J16,0),0)</f>
        <v>0</v>
      </c>
      <c r="E2350" s="210">
        <f t="shared" si="205"/>
        <v>0</v>
      </c>
      <c r="F2350" s="210">
        <f t="shared" si="205"/>
        <v>0</v>
      </c>
      <c r="G2350" s="210">
        <f t="shared" si="205"/>
        <v>0</v>
      </c>
      <c r="H2350" s="210">
        <f t="shared" si="205"/>
        <v>0</v>
      </c>
      <c r="I2350" s="210">
        <f t="shared" si="205"/>
        <v>0</v>
      </c>
      <c r="J2350" s="210">
        <f t="shared" si="205"/>
        <v>0</v>
      </c>
      <c r="K2350" s="210">
        <f t="shared" si="205"/>
        <v>0</v>
      </c>
      <c r="L2350" s="210">
        <f t="shared" si="205"/>
        <v>0</v>
      </c>
      <c r="M2350" s="210">
        <f t="shared" si="205"/>
        <v>0</v>
      </c>
      <c r="N2350" s="210">
        <f t="shared" si="205"/>
        <v>0</v>
      </c>
      <c r="O2350" s="210">
        <f t="shared" si="205"/>
        <v>0</v>
      </c>
      <c r="P2350" s="210">
        <f t="shared" si="205"/>
        <v>0</v>
      </c>
      <c r="Q2350" s="210">
        <f t="shared" si="205"/>
        <v>0</v>
      </c>
      <c r="R2350" s="210">
        <f t="shared" si="205"/>
        <v>0</v>
      </c>
    </row>
    <row r="2351" spans="1:18" hidden="1" outlineLevel="2" x14ac:dyDescent="0.35">
      <c r="A2351" s="209" t="str">
        <f>'Usages industrie'!A17</f>
        <v>Usage industriel n°14</v>
      </c>
      <c r="B2351" s="209" t="s">
        <v>637</v>
      </c>
      <c r="C2351" s="209"/>
      <c r="D2351" s="210">
        <f>IF(B$2329&lt;&gt;"",IF(B$2329='Usages industrie'!$K17,'Usages industrie'!J17,0),0)</f>
        <v>0</v>
      </c>
      <c r="E2351" s="210">
        <f t="shared" si="205"/>
        <v>0</v>
      </c>
      <c r="F2351" s="210">
        <f t="shared" si="205"/>
        <v>0</v>
      </c>
      <c r="G2351" s="210">
        <f t="shared" si="205"/>
        <v>0</v>
      </c>
      <c r="H2351" s="210">
        <f t="shared" si="205"/>
        <v>0</v>
      </c>
      <c r="I2351" s="210">
        <f t="shared" si="205"/>
        <v>0</v>
      </c>
      <c r="J2351" s="210">
        <f t="shared" si="205"/>
        <v>0</v>
      </c>
      <c r="K2351" s="210">
        <f t="shared" si="205"/>
        <v>0</v>
      </c>
      <c r="L2351" s="210">
        <f t="shared" si="205"/>
        <v>0</v>
      </c>
      <c r="M2351" s="210">
        <f t="shared" si="205"/>
        <v>0</v>
      </c>
      <c r="N2351" s="210">
        <f t="shared" si="205"/>
        <v>0</v>
      </c>
      <c r="O2351" s="210">
        <f t="shared" si="205"/>
        <v>0</v>
      </c>
      <c r="P2351" s="210">
        <f t="shared" si="205"/>
        <v>0</v>
      </c>
      <c r="Q2351" s="210">
        <f t="shared" si="205"/>
        <v>0</v>
      </c>
      <c r="R2351" s="210">
        <f t="shared" si="205"/>
        <v>0</v>
      </c>
    </row>
    <row r="2352" spans="1:18" hidden="1" outlineLevel="2" x14ac:dyDescent="0.35">
      <c r="A2352" s="209" t="str">
        <f>'Usages industrie'!A18</f>
        <v>Usage industriel n°15</v>
      </c>
      <c r="B2352" s="209" t="s">
        <v>637</v>
      </c>
      <c r="C2352" s="209"/>
      <c r="D2352" s="210">
        <f>IF(B$2329&lt;&gt;"",IF(B$2329='Usages industrie'!$K18,'Usages industrie'!J18,0),0)</f>
        <v>0</v>
      </c>
      <c r="E2352" s="210">
        <f t="shared" si="205"/>
        <v>0</v>
      </c>
      <c r="F2352" s="210">
        <f t="shared" si="205"/>
        <v>0</v>
      </c>
      <c r="G2352" s="210">
        <f t="shared" si="205"/>
        <v>0</v>
      </c>
      <c r="H2352" s="210">
        <f t="shared" si="205"/>
        <v>0</v>
      </c>
      <c r="I2352" s="210">
        <f t="shared" si="205"/>
        <v>0</v>
      </c>
      <c r="J2352" s="210">
        <f t="shared" si="205"/>
        <v>0</v>
      </c>
      <c r="K2352" s="210">
        <f t="shared" si="205"/>
        <v>0</v>
      </c>
      <c r="L2352" s="210">
        <f t="shared" si="205"/>
        <v>0</v>
      </c>
      <c r="M2352" s="210">
        <f t="shared" si="205"/>
        <v>0</v>
      </c>
      <c r="N2352" s="210">
        <f t="shared" si="205"/>
        <v>0</v>
      </c>
      <c r="O2352" s="210">
        <f t="shared" si="205"/>
        <v>0</v>
      </c>
      <c r="P2352" s="210">
        <f t="shared" si="205"/>
        <v>0</v>
      </c>
      <c r="Q2352" s="210">
        <f t="shared" si="205"/>
        <v>0</v>
      </c>
      <c r="R2352" s="210">
        <f t="shared" si="205"/>
        <v>0</v>
      </c>
    </row>
    <row r="2353" spans="1:18" hidden="1" outlineLevel="2" x14ac:dyDescent="0.35">
      <c r="A2353" s="209" t="str">
        <f>'Usages industrie'!A19</f>
        <v>Usage industriel n°16</v>
      </c>
      <c r="B2353" s="209" t="s">
        <v>637</v>
      </c>
      <c r="C2353" s="209"/>
      <c r="D2353" s="210">
        <f>IF(B$2329&lt;&gt;"",IF(B$2329='Usages industrie'!$K19,'Usages industrie'!J19,0),0)</f>
        <v>0</v>
      </c>
      <c r="E2353" s="210">
        <f t="shared" si="205"/>
        <v>0</v>
      </c>
      <c r="F2353" s="210">
        <f t="shared" si="205"/>
        <v>0</v>
      </c>
      <c r="G2353" s="210">
        <f t="shared" si="205"/>
        <v>0</v>
      </c>
      <c r="H2353" s="210">
        <f t="shared" si="205"/>
        <v>0</v>
      </c>
      <c r="I2353" s="210">
        <f t="shared" si="205"/>
        <v>0</v>
      </c>
      <c r="J2353" s="210">
        <f t="shared" si="205"/>
        <v>0</v>
      </c>
      <c r="K2353" s="210">
        <f t="shared" si="205"/>
        <v>0</v>
      </c>
      <c r="L2353" s="210">
        <f t="shared" si="205"/>
        <v>0</v>
      </c>
      <c r="M2353" s="210">
        <f t="shared" si="205"/>
        <v>0</v>
      </c>
      <c r="N2353" s="210">
        <f t="shared" si="205"/>
        <v>0</v>
      </c>
      <c r="O2353" s="210">
        <f t="shared" si="205"/>
        <v>0</v>
      </c>
      <c r="P2353" s="210">
        <f t="shared" si="205"/>
        <v>0</v>
      </c>
      <c r="Q2353" s="210">
        <f t="shared" si="205"/>
        <v>0</v>
      </c>
      <c r="R2353" s="210">
        <f t="shared" si="205"/>
        <v>0</v>
      </c>
    </row>
    <row r="2354" spans="1:18" hidden="1" outlineLevel="2" x14ac:dyDescent="0.35">
      <c r="A2354" s="209" t="str">
        <f>'Usages industrie'!A20</f>
        <v>Usage industriel n°17</v>
      </c>
      <c r="B2354" s="209" t="s">
        <v>637</v>
      </c>
      <c r="C2354" s="209"/>
      <c r="D2354" s="210">
        <f>IF(B$2329&lt;&gt;"",IF(B$2329='Usages industrie'!$K20,'Usages industrie'!J20,0),0)</f>
        <v>0</v>
      </c>
      <c r="E2354" s="210">
        <f t="shared" si="205"/>
        <v>0</v>
      </c>
      <c r="F2354" s="210">
        <f t="shared" si="205"/>
        <v>0</v>
      </c>
      <c r="G2354" s="210">
        <f t="shared" si="205"/>
        <v>0</v>
      </c>
      <c r="H2354" s="210">
        <f t="shared" si="205"/>
        <v>0</v>
      </c>
      <c r="I2354" s="210">
        <f t="shared" si="205"/>
        <v>0</v>
      </c>
      <c r="J2354" s="210">
        <f t="shared" si="205"/>
        <v>0</v>
      </c>
      <c r="K2354" s="210">
        <f t="shared" si="205"/>
        <v>0</v>
      </c>
      <c r="L2354" s="210">
        <f t="shared" si="205"/>
        <v>0</v>
      </c>
      <c r="M2354" s="210">
        <f t="shared" si="205"/>
        <v>0</v>
      </c>
      <c r="N2354" s="210">
        <f t="shared" si="205"/>
        <v>0</v>
      </c>
      <c r="O2354" s="210">
        <f t="shared" si="205"/>
        <v>0</v>
      </c>
      <c r="P2354" s="210">
        <f t="shared" si="205"/>
        <v>0</v>
      </c>
      <c r="Q2354" s="210">
        <f t="shared" si="205"/>
        <v>0</v>
      </c>
      <c r="R2354" s="210">
        <f t="shared" si="205"/>
        <v>0</v>
      </c>
    </row>
    <row r="2355" spans="1:18" hidden="1" outlineLevel="2" x14ac:dyDescent="0.35">
      <c r="A2355" s="209" t="str">
        <f>'Usages industrie'!A21</f>
        <v>Usage industriel n°18</v>
      </c>
      <c r="B2355" s="209" t="s">
        <v>637</v>
      </c>
      <c r="C2355" s="209"/>
      <c r="D2355" s="210">
        <f>IF(B$2329&lt;&gt;"",IF(B$2329='Usages industrie'!$K21,'Usages industrie'!J21,0),0)</f>
        <v>0</v>
      </c>
      <c r="E2355" s="210">
        <f t="shared" si="205"/>
        <v>0</v>
      </c>
      <c r="F2355" s="210">
        <f t="shared" si="205"/>
        <v>0</v>
      </c>
      <c r="G2355" s="210">
        <f t="shared" si="205"/>
        <v>0</v>
      </c>
      <c r="H2355" s="210">
        <f t="shared" si="205"/>
        <v>0</v>
      </c>
      <c r="I2355" s="210">
        <f t="shared" si="205"/>
        <v>0</v>
      </c>
      <c r="J2355" s="210">
        <f t="shared" si="205"/>
        <v>0</v>
      </c>
      <c r="K2355" s="210">
        <f t="shared" si="205"/>
        <v>0</v>
      </c>
      <c r="L2355" s="210">
        <f t="shared" si="205"/>
        <v>0</v>
      </c>
      <c r="M2355" s="210">
        <f t="shared" si="205"/>
        <v>0</v>
      </c>
      <c r="N2355" s="210">
        <f t="shared" si="205"/>
        <v>0</v>
      </c>
      <c r="O2355" s="210">
        <f t="shared" si="205"/>
        <v>0</v>
      </c>
      <c r="P2355" s="210">
        <f t="shared" si="205"/>
        <v>0</v>
      </c>
      <c r="Q2355" s="210">
        <f t="shared" si="205"/>
        <v>0</v>
      </c>
      <c r="R2355" s="210">
        <f t="shared" si="205"/>
        <v>0</v>
      </c>
    </row>
    <row r="2356" spans="1:18" hidden="1" outlineLevel="2" x14ac:dyDescent="0.35">
      <c r="A2356" s="209" t="str">
        <f>'Usages industrie'!A22</f>
        <v>Usage industriel n°19</v>
      </c>
      <c r="B2356" s="209" t="s">
        <v>637</v>
      </c>
      <c r="C2356" s="209"/>
      <c r="D2356" s="210">
        <f>IF(B$2329&lt;&gt;"",IF(B$2329='Usages industrie'!$K22,'Usages industrie'!J22,0),0)</f>
        <v>0</v>
      </c>
      <c r="E2356" s="210">
        <f t="shared" si="205"/>
        <v>0</v>
      </c>
      <c r="F2356" s="210">
        <f t="shared" si="205"/>
        <v>0</v>
      </c>
      <c r="G2356" s="210">
        <f t="shared" si="205"/>
        <v>0</v>
      </c>
      <c r="H2356" s="210">
        <f t="shared" si="205"/>
        <v>0</v>
      </c>
      <c r="I2356" s="210">
        <f t="shared" si="205"/>
        <v>0</v>
      </c>
      <c r="J2356" s="210">
        <f t="shared" si="205"/>
        <v>0</v>
      </c>
      <c r="K2356" s="210">
        <f t="shared" si="205"/>
        <v>0</v>
      </c>
      <c r="L2356" s="210">
        <f t="shared" si="205"/>
        <v>0</v>
      </c>
      <c r="M2356" s="210">
        <f t="shared" si="205"/>
        <v>0</v>
      </c>
      <c r="N2356" s="210">
        <f t="shared" si="205"/>
        <v>0</v>
      </c>
      <c r="O2356" s="210">
        <f t="shared" si="205"/>
        <v>0</v>
      </c>
      <c r="P2356" s="210">
        <f t="shared" si="205"/>
        <v>0</v>
      </c>
      <c r="Q2356" s="210">
        <f t="shared" si="205"/>
        <v>0</v>
      </c>
      <c r="R2356" s="210">
        <f t="shared" si="205"/>
        <v>0</v>
      </c>
    </row>
    <row r="2357" spans="1:18" hidden="1" outlineLevel="2" x14ac:dyDescent="0.35">
      <c r="A2357" s="209" t="str">
        <f>'Usages industrie'!A23</f>
        <v>Usage industriel n°20</v>
      </c>
      <c r="B2357" s="209" t="s">
        <v>637</v>
      </c>
      <c r="C2357" s="209"/>
      <c r="D2357" s="210">
        <f>IF(B$2329&lt;&gt;"",IF(B$2329='Usages industrie'!$K23,'Usages industrie'!J23,0),0)</f>
        <v>0</v>
      </c>
      <c r="E2357" s="210">
        <f t="shared" si="205"/>
        <v>0</v>
      </c>
      <c r="F2357" s="210">
        <f t="shared" si="205"/>
        <v>0</v>
      </c>
      <c r="G2357" s="210">
        <f t="shared" si="205"/>
        <v>0</v>
      </c>
      <c r="H2357" s="210">
        <f t="shared" si="205"/>
        <v>0</v>
      </c>
      <c r="I2357" s="210">
        <f t="shared" si="205"/>
        <v>0</v>
      </c>
      <c r="J2357" s="210">
        <f t="shared" si="205"/>
        <v>0</v>
      </c>
      <c r="K2357" s="210">
        <f t="shared" si="205"/>
        <v>0</v>
      </c>
      <c r="L2357" s="210">
        <f t="shared" si="205"/>
        <v>0</v>
      </c>
      <c r="M2357" s="210">
        <f t="shared" si="205"/>
        <v>0</v>
      </c>
      <c r="N2357" s="210">
        <f t="shared" si="205"/>
        <v>0</v>
      </c>
      <c r="O2357" s="210">
        <f t="shared" si="205"/>
        <v>0</v>
      </c>
      <c r="P2357" s="210">
        <f t="shared" si="205"/>
        <v>0</v>
      </c>
      <c r="Q2357" s="210">
        <f t="shared" si="205"/>
        <v>0</v>
      </c>
      <c r="R2357" s="210">
        <f t="shared" si="205"/>
        <v>0</v>
      </c>
    </row>
    <row r="2358" spans="1:18" hidden="1" outlineLevel="2" x14ac:dyDescent="0.35">
      <c r="A2358" s="209" t="str">
        <f>'Usages industrie'!A24</f>
        <v>Usage industriel n°21</v>
      </c>
      <c r="B2358" s="209" t="s">
        <v>637</v>
      </c>
      <c r="C2358" s="209"/>
      <c r="D2358" s="210">
        <f>IF(B$2329&lt;&gt;"",IF(B$2329='Usages industrie'!$K24,'Usages industrie'!J24,0),0)</f>
        <v>0</v>
      </c>
      <c r="E2358" s="210">
        <f t="shared" ref="E2358:R2367" si="206">$D2358</f>
        <v>0</v>
      </c>
      <c r="F2358" s="210">
        <f t="shared" si="206"/>
        <v>0</v>
      </c>
      <c r="G2358" s="210">
        <f t="shared" si="206"/>
        <v>0</v>
      </c>
      <c r="H2358" s="210">
        <f t="shared" si="206"/>
        <v>0</v>
      </c>
      <c r="I2358" s="210">
        <f t="shared" si="206"/>
        <v>0</v>
      </c>
      <c r="J2358" s="210">
        <f t="shared" si="206"/>
        <v>0</v>
      </c>
      <c r="K2358" s="210">
        <f t="shared" si="206"/>
        <v>0</v>
      </c>
      <c r="L2358" s="210">
        <f t="shared" si="206"/>
        <v>0</v>
      </c>
      <c r="M2358" s="210">
        <f t="shared" si="206"/>
        <v>0</v>
      </c>
      <c r="N2358" s="210">
        <f t="shared" si="206"/>
        <v>0</v>
      </c>
      <c r="O2358" s="210">
        <f t="shared" si="206"/>
        <v>0</v>
      </c>
      <c r="P2358" s="210">
        <f t="shared" si="206"/>
        <v>0</v>
      </c>
      <c r="Q2358" s="210">
        <f t="shared" si="206"/>
        <v>0</v>
      </c>
      <c r="R2358" s="210">
        <f t="shared" si="206"/>
        <v>0</v>
      </c>
    </row>
    <row r="2359" spans="1:18" hidden="1" outlineLevel="2" x14ac:dyDescent="0.35">
      <c r="A2359" s="209" t="str">
        <f>'Usages industrie'!A25</f>
        <v>Usage industriel n°22</v>
      </c>
      <c r="B2359" s="209" t="s">
        <v>637</v>
      </c>
      <c r="C2359" s="209"/>
      <c r="D2359" s="210">
        <f>IF(B$2329&lt;&gt;"",IF(B$2329='Usages industrie'!$K25,'Usages industrie'!J25,0),0)</f>
        <v>0</v>
      </c>
      <c r="E2359" s="210">
        <f t="shared" si="206"/>
        <v>0</v>
      </c>
      <c r="F2359" s="210">
        <f t="shared" si="206"/>
        <v>0</v>
      </c>
      <c r="G2359" s="210">
        <f t="shared" si="206"/>
        <v>0</v>
      </c>
      <c r="H2359" s="210">
        <f t="shared" si="206"/>
        <v>0</v>
      </c>
      <c r="I2359" s="210">
        <f t="shared" si="206"/>
        <v>0</v>
      </c>
      <c r="J2359" s="210">
        <f t="shared" si="206"/>
        <v>0</v>
      </c>
      <c r="K2359" s="210">
        <f t="shared" si="206"/>
        <v>0</v>
      </c>
      <c r="L2359" s="210">
        <f t="shared" si="206"/>
        <v>0</v>
      </c>
      <c r="M2359" s="210">
        <f t="shared" si="206"/>
        <v>0</v>
      </c>
      <c r="N2359" s="210">
        <f t="shared" si="206"/>
        <v>0</v>
      </c>
      <c r="O2359" s="210">
        <f t="shared" si="206"/>
        <v>0</v>
      </c>
      <c r="P2359" s="210">
        <f t="shared" si="206"/>
        <v>0</v>
      </c>
      <c r="Q2359" s="210">
        <f t="shared" si="206"/>
        <v>0</v>
      </c>
      <c r="R2359" s="210">
        <f t="shared" si="206"/>
        <v>0</v>
      </c>
    </row>
    <row r="2360" spans="1:18" hidden="1" outlineLevel="2" x14ac:dyDescent="0.35">
      <c r="A2360" s="209" t="str">
        <f>'Usages industrie'!A26</f>
        <v>Usage industriel n°23</v>
      </c>
      <c r="B2360" s="209" t="s">
        <v>637</v>
      </c>
      <c r="C2360" s="209"/>
      <c r="D2360" s="210">
        <f>IF(B$2329&lt;&gt;"",IF(B$2329='Usages industrie'!$K26,'Usages industrie'!J26,0),0)</f>
        <v>0</v>
      </c>
      <c r="E2360" s="210">
        <f t="shared" si="206"/>
        <v>0</v>
      </c>
      <c r="F2360" s="210">
        <f t="shared" si="206"/>
        <v>0</v>
      </c>
      <c r="G2360" s="210">
        <f t="shared" si="206"/>
        <v>0</v>
      </c>
      <c r="H2360" s="210">
        <f t="shared" si="206"/>
        <v>0</v>
      </c>
      <c r="I2360" s="210">
        <f t="shared" si="206"/>
        <v>0</v>
      </c>
      <c r="J2360" s="210">
        <f t="shared" si="206"/>
        <v>0</v>
      </c>
      <c r="K2360" s="210">
        <f t="shared" si="206"/>
        <v>0</v>
      </c>
      <c r="L2360" s="210">
        <f t="shared" si="206"/>
        <v>0</v>
      </c>
      <c r="M2360" s="210">
        <f t="shared" si="206"/>
        <v>0</v>
      </c>
      <c r="N2360" s="210">
        <f t="shared" si="206"/>
        <v>0</v>
      </c>
      <c r="O2360" s="210">
        <f t="shared" si="206"/>
        <v>0</v>
      </c>
      <c r="P2360" s="210">
        <f t="shared" si="206"/>
        <v>0</v>
      </c>
      <c r="Q2360" s="210">
        <f t="shared" si="206"/>
        <v>0</v>
      </c>
      <c r="R2360" s="210">
        <f t="shared" si="206"/>
        <v>0</v>
      </c>
    </row>
    <row r="2361" spans="1:18" hidden="1" outlineLevel="2" x14ac:dyDescent="0.35">
      <c r="A2361" s="209" t="str">
        <f>'Usages industrie'!A27</f>
        <v>Usage industriel n°24</v>
      </c>
      <c r="B2361" s="209" t="s">
        <v>637</v>
      </c>
      <c r="C2361" s="209"/>
      <c r="D2361" s="210">
        <f>IF(B$2329&lt;&gt;"",IF(B$2329='Usages industrie'!$K27,'Usages industrie'!J27,0),0)</f>
        <v>0</v>
      </c>
      <c r="E2361" s="210">
        <f t="shared" si="206"/>
        <v>0</v>
      </c>
      <c r="F2361" s="210">
        <f t="shared" si="206"/>
        <v>0</v>
      </c>
      <c r="G2361" s="210">
        <f t="shared" si="206"/>
        <v>0</v>
      </c>
      <c r="H2361" s="210">
        <f t="shared" si="206"/>
        <v>0</v>
      </c>
      <c r="I2361" s="210">
        <f t="shared" si="206"/>
        <v>0</v>
      </c>
      <c r="J2361" s="210">
        <f t="shared" si="206"/>
        <v>0</v>
      </c>
      <c r="K2361" s="210">
        <f t="shared" si="206"/>
        <v>0</v>
      </c>
      <c r="L2361" s="210">
        <f t="shared" si="206"/>
        <v>0</v>
      </c>
      <c r="M2361" s="210">
        <f t="shared" si="206"/>
        <v>0</v>
      </c>
      <c r="N2361" s="210">
        <f t="shared" si="206"/>
        <v>0</v>
      </c>
      <c r="O2361" s="210">
        <f t="shared" si="206"/>
        <v>0</v>
      </c>
      <c r="P2361" s="210">
        <f t="shared" si="206"/>
        <v>0</v>
      </c>
      <c r="Q2361" s="210">
        <f t="shared" si="206"/>
        <v>0</v>
      </c>
      <c r="R2361" s="210">
        <f t="shared" si="206"/>
        <v>0</v>
      </c>
    </row>
    <row r="2362" spans="1:18" hidden="1" outlineLevel="2" x14ac:dyDescent="0.35">
      <c r="A2362" s="209" t="str">
        <f>'Usages industrie'!A28</f>
        <v>Usage industriel n°25</v>
      </c>
      <c r="B2362" s="209" t="s">
        <v>637</v>
      </c>
      <c r="C2362" s="209"/>
      <c r="D2362" s="210">
        <f>IF(B$2329&lt;&gt;"",IF(B$2329='Usages industrie'!$K28,'Usages industrie'!J28,0),0)</f>
        <v>0</v>
      </c>
      <c r="E2362" s="210">
        <f t="shared" si="206"/>
        <v>0</v>
      </c>
      <c r="F2362" s="210">
        <f t="shared" si="206"/>
        <v>0</v>
      </c>
      <c r="G2362" s="210">
        <f t="shared" si="206"/>
        <v>0</v>
      </c>
      <c r="H2362" s="210">
        <f t="shared" si="206"/>
        <v>0</v>
      </c>
      <c r="I2362" s="210">
        <f t="shared" si="206"/>
        <v>0</v>
      </c>
      <c r="J2362" s="210">
        <f t="shared" si="206"/>
        <v>0</v>
      </c>
      <c r="K2362" s="210">
        <f t="shared" si="206"/>
        <v>0</v>
      </c>
      <c r="L2362" s="210">
        <f t="shared" si="206"/>
        <v>0</v>
      </c>
      <c r="M2362" s="210">
        <f t="shared" si="206"/>
        <v>0</v>
      </c>
      <c r="N2362" s="210">
        <f t="shared" si="206"/>
        <v>0</v>
      </c>
      <c r="O2362" s="210">
        <f t="shared" si="206"/>
        <v>0</v>
      </c>
      <c r="P2362" s="210">
        <f t="shared" si="206"/>
        <v>0</v>
      </c>
      <c r="Q2362" s="210">
        <f t="shared" si="206"/>
        <v>0</v>
      </c>
      <c r="R2362" s="210">
        <f t="shared" si="206"/>
        <v>0</v>
      </c>
    </row>
    <row r="2363" spans="1:18" hidden="1" outlineLevel="2" x14ac:dyDescent="0.35">
      <c r="A2363" s="209" t="str">
        <f>'Usages industrie'!A29</f>
        <v>Usage industriel n°26</v>
      </c>
      <c r="B2363" s="209" t="s">
        <v>637</v>
      </c>
      <c r="C2363" s="209"/>
      <c r="D2363" s="210">
        <f>IF(B$2329&lt;&gt;"",IF(B$2329='Usages industrie'!$K29,'Usages industrie'!J29,0),0)</f>
        <v>0</v>
      </c>
      <c r="E2363" s="210">
        <f t="shared" si="206"/>
        <v>0</v>
      </c>
      <c r="F2363" s="210">
        <f t="shared" si="206"/>
        <v>0</v>
      </c>
      <c r="G2363" s="210">
        <f t="shared" si="206"/>
        <v>0</v>
      </c>
      <c r="H2363" s="210">
        <f t="shared" si="206"/>
        <v>0</v>
      </c>
      <c r="I2363" s="210">
        <f t="shared" si="206"/>
        <v>0</v>
      </c>
      <c r="J2363" s="210">
        <f t="shared" si="206"/>
        <v>0</v>
      </c>
      <c r="K2363" s="210">
        <f t="shared" si="206"/>
        <v>0</v>
      </c>
      <c r="L2363" s="210">
        <f t="shared" si="206"/>
        <v>0</v>
      </c>
      <c r="M2363" s="210">
        <f t="shared" si="206"/>
        <v>0</v>
      </c>
      <c r="N2363" s="210">
        <f t="shared" si="206"/>
        <v>0</v>
      </c>
      <c r="O2363" s="210">
        <f t="shared" si="206"/>
        <v>0</v>
      </c>
      <c r="P2363" s="210">
        <f t="shared" si="206"/>
        <v>0</v>
      </c>
      <c r="Q2363" s="210">
        <f t="shared" si="206"/>
        <v>0</v>
      </c>
      <c r="R2363" s="210">
        <f t="shared" si="206"/>
        <v>0</v>
      </c>
    </row>
    <row r="2364" spans="1:18" hidden="1" outlineLevel="2" x14ac:dyDescent="0.35">
      <c r="A2364" s="209" t="str">
        <f>'Usages industrie'!A30</f>
        <v>Usage industriel n°27</v>
      </c>
      <c r="B2364" s="209" t="s">
        <v>637</v>
      </c>
      <c r="C2364" s="209"/>
      <c r="D2364" s="210">
        <f>IF(B$2329&lt;&gt;"",IF(B$2329='Usages industrie'!$K30,'Usages industrie'!J30,0),0)</f>
        <v>0</v>
      </c>
      <c r="E2364" s="210">
        <f t="shared" si="206"/>
        <v>0</v>
      </c>
      <c r="F2364" s="210">
        <f t="shared" si="206"/>
        <v>0</v>
      </c>
      <c r="G2364" s="210">
        <f t="shared" si="206"/>
        <v>0</v>
      </c>
      <c r="H2364" s="210">
        <f t="shared" si="206"/>
        <v>0</v>
      </c>
      <c r="I2364" s="210">
        <f t="shared" si="206"/>
        <v>0</v>
      </c>
      <c r="J2364" s="210">
        <f t="shared" si="206"/>
        <v>0</v>
      </c>
      <c r="K2364" s="210">
        <f t="shared" si="206"/>
        <v>0</v>
      </c>
      <c r="L2364" s="210">
        <f t="shared" si="206"/>
        <v>0</v>
      </c>
      <c r="M2364" s="210">
        <f t="shared" si="206"/>
        <v>0</v>
      </c>
      <c r="N2364" s="210">
        <f t="shared" si="206"/>
        <v>0</v>
      </c>
      <c r="O2364" s="210">
        <f t="shared" si="206"/>
        <v>0</v>
      </c>
      <c r="P2364" s="210">
        <f t="shared" si="206"/>
        <v>0</v>
      </c>
      <c r="Q2364" s="210">
        <f t="shared" si="206"/>
        <v>0</v>
      </c>
      <c r="R2364" s="210">
        <f t="shared" si="206"/>
        <v>0</v>
      </c>
    </row>
    <row r="2365" spans="1:18" hidden="1" outlineLevel="2" x14ac:dyDescent="0.35">
      <c r="A2365" s="209" t="str">
        <f>'Usages industrie'!A31</f>
        <v>Usage industriel n°28</v>
      </c>
      <c r="B2365" s="209" t="s">
        <v>637</v>
      </c>
      <c r="C2365" s="209"/>
      <c r="D2365" s="210">
        <f>IF(B$2329&lt;&gt;"",IF(B$2329='Usages industrie'!$K31,'Usages industrie'!J31,0),0)</f>
        <v>0</v>
      </c>
      <c r="E2365" s="210">
        <f t="shared" si="206"/>
        <v>0</v>
      </c>
      <c r="F2365" s="210">
        <f t="shared" si="206"/>
        <v>0</v>
      </c>
      <c r="G2365" s="210">
        <f t="shared" si="206"/>
        <v>0</v>
      </c>
      <c r="H2365" s="210">
        <f t="shared" si="206"/>
        <v>0</v>
      </c>
      <c r="I2365" s="210">
        <f t="shared" si="206"/>
        <v>0</v>
      </c>
      <c r="J2365" s="210">
        <f t="shared" si="206"/>
        <v>0</v>
      </c>
      <c r="K2365" s="210">
        <f t="shared" si="206"/>
        <v>0</v>
      </c>
      <c r="L2365" s="210">
        <f t="shared" si="206"/>
        <v>0</v>
      </c>
      <c r="M2365" s="210">
        <f t="shared" si="206"/>
        <v>0</v>
      </c>
      <c r="N2365" s="210">
        <f t="shared" si="206"/>
        <v>0</v>
      </c>
      <c r="O2365" s="210">
        <f t="shared" si="206"/>
        <v>0</v>
      </c>
      <c r="P2365" s="210">
        <f t="shared" si="206"/>
        <v>0</v>
      </c>
      <c r="Q2365" s="210">
        <f t="shared" si="206"/>
        <v>0</v>
      </c>
      <c r="R2365" s="210">
        <f t="shared" si="206"/>
        <v>0</v>
      </c>
    </row>
    <row r="2366" spans="1:18" hidden="1" outlineLevel="2" x14ac:dyDescent="0.35">
      <c r="A2366" s="209" t="str">
        <f>'Usages industrie'!A32</f>
        <v>Usage industriel n°29</v>
      </c>
      <c r="B2366" s="209" t="s">
        <v>637</v>
      </c>
      <c r="C2366" s="209"/>
      <c r="D2366" s="210">
        <f>IF(B$2329&lt;&gt;"",IF(B$2329='Usages industrie'!$K32,'Usages industrie'!J32,0),0)</f>
        <v>0</v>
      </c>
      <c r="E2366" s="210">
        <f t="shared" si="206"/>
        <v>0</v>
      </c>
      <c r="F2366" s="210">
        <f t="shared" si="206"/>
        <v>0</v>
      </c>
      <c r="G2366" s="210">
        <f t="shared" si="206"/>
        <v>0</v>
      </c>
      <c r="H2366" s="210">
        <f t="shared" si="206"/>
        <v>0</v>
      </c>
      <c r="I2366" s="210">
        <f t="shared" si="206"/>
        <v>0</v>
      </c>
      <c r="J2366" s="210">
        <f t="shared" si="206"/>
        <v>0</v>
      </c>
      <c r="K2366" s="210">
        <f t="shared" si="206"/>
        <v>0</v>
      </c>
      <c r="L2366" s="210">
        <f t="shared" si="206"/>
        <v>0</v>
      </c>
      <c r="M2366" s="210">
        <f t="shared" si="206"/>
        <v>0</v>
      </c>
      <c r="N2366" s="210">
        <f t="shared" si="206"/>
        <v>0</v>
      </c>
      <c r="O2366" s="210">
        <f t="shared" si="206"/>
        <v>0</v>
      </c>
      <c r="P2366" s="210">
        <f t="shared" si="206"/>
        <v>0</v>
      </c>
      <c r="Q2366" s="210">
        <f t="shared" si="206"/>
        <v>0</v>
      </c>
      <c r="R2366" s="210">
        <f t="shared" si="206"/>
        <v>0</v>
      </c>
    </row>
    <row r="2367" spans="1:18" hidden="1" outlineLevel="2" x14ac:dyDescent="0.35">
      <c r="A2367" s="209" t="str">
        <f>'Usages industrie'!A33</f>
        <v>Usage industriel n°30</v>
      </c>
      <c r="B2367" s="209" t="s">
        <v>637</v>
      </c>
      <c r="C2367" s="209"/>
      <c r="D2367" s="210">
        <f>IF(B$2329&lt;&gt;"",IF(B$2329='Usages industrie'!$K33,'Usages industrie'!J33,0),0)</f>
        <v>0</v>
      </c>
      <c r="E2367" s="210">
        <f t="shared" si="206"/>
        <v>0</v>
      </c>
      <c r="F2367" s="210">
        <f t="shared" si="206"/>
        <v>0</v>
      </c>
      <c r="G2367" s="210">
        <f t="shared" si="206"/>
        <v>0</v>
      </c>
      <c r="H2367" s="210">
        <f t="shared" si="206"/>
        <v>0</v>
      </c>
      <c r="I2367" s="210">
        <f t="shared" si="206"/>
        <v>0</v>
      </c>
      <c r="J2367" s="210">
        <f t="shared" si="206"/>
        <v>0</v>
      </c>
      <c r="K2367" s="210">
        <f t="shared" si="206"/>
        <v>0</v>
      </c>
      <c r="L2367" s="210">
        <f t="shared" si="206"/>
        <v>0</v>
      </c>
      <c r="M2367" s="210">
        <f t="shared" si="206"/>
        <v>0</v>
      </c>
      <c r="N2367" s="210">
        <f t="shared" si="206"/>
        <v>0</v>
      </c>
      <c r="O2367" s="210">
        <f t="shared" si="206"/>
        <v>0</v>
      </c>
      <c r="P2367" s="210">
        <f t="shared" si="206"/>
        <v>0</v>
      </c>
      <c r="Q2367" s="210">
        <f t="shared" si="206"/>
        <v>0</v>
      </c>
      <c r="R2367" s="210">
        <f t="shared" si="206"/>
        <v>0</v>
      </c>
    </row>
    <row r="2368" spans="1:18" hidden="1" outlineLevel="2" x14ac:dyDescent="0.35">
      <c r="A2368" s="209" t="str">
        <f>'Usages industrie'!A34</f>
        <v>Usage industriel n°31</v>
      </c>
      <c r="B2368" s="209" t="s">
        <v>637</v>
      </c>
      <c r="C2368" s="209"/>
      <c r="D2368" s="210">
        <f>IF(B$2329&lt;&gt;"",IF(B$2329='Usages industrie'!$K34,'Usages industrie'!J34,0),0)</f>
        <v>0</v>
      </c>
      <c r="E2368" s="210">
        <f t="shared" ref="E2368:R2377" si="207">$D2368</f>
        <v>0</v>
      </c>
      <c r="F2368" s="210">
        <f t="shared" si="207"/>
        <v>0</v>
      </c>
      <c r="G2368" s="210">
        <f t="shared" si="207"/>
        <v>0</v>
      </c>
      <c r="H2368" s="210">
        <f t="shared" si="207"/>
        <v>0</v>
      </c>
      <c r="I2368" s="210">
        <f t="shared" si="207"/>
        <v>0</v>
      </c>
      <c r="J2368" s="210">
        <f t="shared" si="207"/>
        <v>0</v>
      </c>
      <c r="K2368" s="210">
        <f t="shared" si="207"/>
        <v>0</v>
      </c>
      <c r="L2368" s="210">
        <f t="shared" si="207"/>
        <v>0</v>
      </c>
      <c r="M2368" s="210">
        <f t="shared" si="207"/>
        <v>0</v>
      </c>
      <c r="N2368" s="210">
        <f t="shared" si="207"/>
        <v>0</v>
      </c>
      <c r="O2368" s="210">
        <f t="shared" si="207"/>
        <v>0</v>
      </c>
      <c r="P2368" s="210">
        <f t="shared" si="207"/>
        <v>0</v>
      </c>
      <c r="Q2368" s="210">
        <f t="shared" si="207"/>
        <v>0</v>
      </c>
      <c r="R2368" s="210">
        <f t="shared" si="207"/>
        <v>0</v>
      </c>
    </row>
    <row r="2369" spans="1:18" hidden="1" outlineLevel="2" x14ac:dyDescent="0.35">
      <c r="A2369" s="209" t="str">
        <f>'Usages industrie'!A35</f>
        <v>Usage industriel n°32</v>
      </c>
      <c r="B2369" s="209" t="s">
        <v>637</v>
      </c>
      <c r="C2369" s="209"/>
      <c r="D2369" s="210">
        <f>IF(B$2329&lt;&gt;"",IF(B$2329='Usages industrie'!$K35,'Usages industrie'!J35,0),0)</f>
        <v>0</v>
      </c>
      <c r="E2369" s="210">
        <f t="shared" si="207"/>
        <v>0</v>
      </c>
      <c r="F2369" s="210">
        <f t="shared" si="207"/>
        <v>0</v>
      </c>
      <c r="G2369" s="210">
        <f t="shared" si="207"/>
        <v>0</v>
      </c>
      <c r="H2369" s="210">
        <f t="shared" si="207"/>
        <v>0</v>
      </c>
      <c r="I2369" s="210">
        <f t="shared" si="207"/>
        <v>0</v>
      </c>
      <c r="J2369" s="210">
        <f t="shared" si="207"/>
        <v>0</v>
      </c>
      <c r="K2369" s="210">
        <f t="shared" si="207"/>
        <v>0</v>
      </c>
      <c r="L2369" s="210">
        <f t="shared" si="207"/>
        <v>0</v>
      </c>
      <c r="M2369" s="210">
        <f t="shared" si="207"/>
        <v>0</v>
      </c>
      <c r="N2369" s="210">
        <f t="shared" si="207"/>
        <v>0</v>
      </c>
      <c r="O2369" s="210">
        <f t="shared" si="207"/>
        <v>0</v>
      </c>
      <c r="P2369" s="210">
        <f t="shared" si="207"/>
        <v>0</v>
      </c>
      <c r="Q2369" s="210">
        <f t="shared" si="207"/>
        <v>0</v>
      </c>
      <c r="R2369" s="210">
        <f t="shared" si="207"/>
        <v>0</v>
      </c>
    </row>
    <row r="2370" spans="1:18" hidden="1" outlineLevel="2" x14ac:dyDescent="0.35">
      <c r="A2370" s="209" t="str">
        <f>'Usages industrie'!A36</f>
        <v>Usage industriel n°33</v>
      </c>
      <c r="B2370" s="209" t="s">
        <v>637</v>
      </c>
      <c r="C2370" s="209"/>
      <c r="D2370" s="210">
        <f>IF(B$2329&lt;&gt;"",IF(B$2329='Usages industrie'!$K36,'Usages industrie'!J36,0),0)</f>
        <v>0</v>
      </c>
      <c r="E2370" s="210">
        <f t="shared" si="207"/>
        <v>0</v>
      </c>
      <c r="F2370" s="210">
        <f t="shared" si="207"/>
        <v>0</v>
      </c>
      <c r="G2370" s="210">
        <f t="shared" si="207"/>
        <v>0</v>
      </c>
      <c r="H2370" s="210">
        <f t="shared" si="207"/>
        <v>0</v>
      </c>
      <c r="I2370" s="210">
        <f t="shared" si="207"/>
        <v>0</v>
      </c>
      <c r="J2370" s="210">
        <f t="shared" si="207"/>
        <v>0</v>
      </c>
      <c r="K2370" s="210">
        <f t="shared" si="207"/>
        <v>0</v>
      </c>
      <c r="L2370" s="210">
        <f t="shared" si="207"/>
        <v>0</v>
      </c>
      <c r="M2370" s="210">
        <f t="shared" si="207"/>
        <v>0</v>
      </c>
      <c r="N2370" s="210">
        <f t="shared" si="207"/>
        <v>0</v>
      </c>
      <c r="O2370" s="210">
        <f t="shared" si="207"/>
        <v>0</v>
      </c>
      <c r="P2370" s="210">
        <f t="shared" si="207"/>
        <v>0</v>
      </c>
      <c r="Q2370" s="210">
        <f t="shared" si="207"/>
        <v>0</v>
      </c>
      <c r="R2370" s="210">
        <f t="shared" si="207"/>
        <v>0</v>
      </c>
    </row>
    <row r="2371" spans="1:18" hidden="1" outlineLevel="2" x14ac:dyDescent="0.35">
      <c r="A2371" s="209" t="str">
        <f>'Usages industrie'!A37</f>
        <v>Usage industriel n°34</v>
      </c>
      <c r="B2371" s="209" t="s">
        <v>637</v>
      </c>
      <c r="C2371" s="209"/>
      <c r="D2371" s="210">
        <f>IF(B$2329&lt;&gt;"",IF(B$2329='Usages industrie'!$K37,'Usages industrie'!J37,0),0)</f>
        <v>0</v>
      </c>
      <c r="E2371" s="210">
        <f t="shared" si="207"/>
        <v>0</v>
      </c>
      <c r="F2371" s="210">
        <f t="shared" si="207"/>
        <v>0</v>
      </c>
      <c r="G2371" s="210">
        <f t="shared" si="207"/>
        <v>0</v>
      </c>
      <c r="H2371" s="210">
        <f t="shared" si="207"/>
        <v>0</v>
      </c>
      <c r="I2371" s="210">
        <f t="shared" si="207"/>
        <v>0</v>
      </c>
      <c r="J2371" s="210">
        <f t="shared" si="207"/>
        <v>0</v>
      </c>
      <c r="K2371" s="210">
        <f t="shared" si="207"/>
        <v>0</v>
      </c>
      <c r="L2371" s="210">
        <f t="shared" si="207"/>
        <v>0</v>
      </c>
      <c r="M2371" s="210">
        <f t="shared" si="207"/>
        <v>0</v>
      </c>
      <c r="N2371" s="210">
        <f t="shared" si="207"/>
        <v>0</v>
      </c>
      <c r="O2371" s="210">
        <f t="shared" si="207"/>
        <v>0</v>
      </c>
      <c r="P2371" s="210">
        <f t="shared" si="207"/>
        <v>0</v>
      </c>
      <c r="Q2371" s="210">
        <f t="shared" si="207"/>
        <v>0</v>
      </c>
      <c r="R2371" s="210">
        <f t="shared" si="207"/>
        <v>0</v>
      </c>
    </row>
    <row r="2372" spans="1:18" hidden="1" outlineLevel="2" x14ac:dyDescent="0.35">
      <c r="A2372" s="209" t="str">
        <f>'Usages industrie'!A38</f>
        <v>Usage industriel n°35</v>
      </c>
      <c r="B2372" s="209" t="s">
        <v>637</v>
      </c>
      <c r="C2372" s="209"/>
      <c r="D2372" s="210">
        <f>IF(B$2329&lt;&gt;"",IF(B$2329='Usages industrie'!$K38,'Usages industrie'!J38,0),0)</f>
        <v>0</v>
      </c>
      <c r="E2372" s="210">
        <f t="shared" si="207"/>
        <v>0</v>
      </c>
      <c r="F2372" s="210">
        <f t="shared" si="207"/>
        <v>0</v>
      </c>
      <c r="G2372" s="210">
        <f t="shared" si="207"/>
        <v>0</v>
      </c>
      <c r="H2372" s="210">
        <f t="shared" si="207"/>
        <v>0</v>
      </c>
      <c r="I2372" s="210">
        <f t="shared" si="207"/>
        <v>0</v>
      </c>
      <c r="J2372" s="210">
        <f t="shared" si="207"/>
        <v>0</v>
      </c>
      <c r="K2372" s="210">
        <f t="shared" si="207"/>
        <v>0</v>
      </c>
      <c r="L2372" s="210">
        <f t="shared" si="207"/>
        <v>0</v>
      </c>
      <c r="M2372" s="210">
        <f t="shared" si="207"/>
        <v>0</v>
      </c>
      <c r="N2372" s="210">
        <f t="shared" si="207"/>
        <v>0</v>
      </c>
      <c r="O2372" s="210">
        <f t="shared" si="207"/>
        <v>0</v>
      </c>
      <c r="P2372" s="210">
        <f t="shared" si="207"/>
        <v>0</v>
      </c>
      <c r="Q2372" s="210">
        <f t="shared" si="207"/>
        <v>0</v>
      </c>
      <c r="R2372" s="210">
        <f t="shared" si="207"/>
        <v>0</v>
      </c>
    </row>
    <row r="2373" spans="1:18" hidden="1" outlineLevel="2" x14ac:dyDescent="0.35">
      <c r="A2373" s="209" t="str">
        <f>'Usages industrie'!A39</f>
        <v>Usage industriel n°36</v>
      </c>
      <c r="B2373" s="209" t="s">
        <v>637</v>
      </c>
      <c r="C2373" s="209"/>
      <c r="D2373" s="210">
        <f>IF(B$2329&lt;&gt;"",IF(B$2329='Usages industrie'!$K39,'Usages industrie'!J39,0),0)</f>
        <v>0</v>
      </c>
      <c r="E2373" s="210">
        <f t="shared" si="207"/>
        <v>0</v>
      </c>
      <c r="F2373" s="210">
        <f t="shared" si="207"/>
        <v>0</v>
      </c>
      <c r="G2373" s="210">
        <f t="shared" si="207"/>
        <v>0</v>
      </c>
      <c r="H2373" s="210">
        <f t="shared" si="207"/>
        <v>0</v>
      </c>
      <c r="I2373" s="210">
        <f t="shared" si="207"/>
        <v>0</v>
      </c>
      <c r="J2373" s="210">
        <f t="shared" si="207"/>
        <v>0</v>
      </c>
      <c r="K2373" s="210">
        <f t="shared" si="207"/>
        <v>0</v>
      </c>
      <c r="L2373" s="210">
        <f t="shared" si="207"/>
        <v>0</v>
      </c>
      <c r="M2373" s="210">
        <f t="shared" si="207"/>
        <v>0</v>
      </c>
      <c r="N2373" s="210">
        <f t="shared" si="207"/>
        <v>0</v>
      </c>
      <c r="O2373" s="210">
        <f t="shared" si="207"/>
        <v>0</v>
      </c>
      <c r="P2373" s="210">
        <f t="shared" si="207"/>
        <v>0</v>
      </c>
      <c r="Q2373" s="210">
        <f t="shared" si="207"/>
        <v>0</v>
      </c>
      <c r="R2373" s="210">
        <f t="shared" si="207"/>
        <v>0</v>
      </c>
    </row>
    <row r="2374" spans="1:18" hidden="1" outlineLevel="2" x14ac:dyDescent="0.35">
      <c r="A2374" s="209" t="str">
        <f>'Usages industrie'!A40</f>
        <v>Usage industriel n°37</v>
      </c>
      <c r="B2374" s="209" t="s">
        <v>637</v>
      </c>
      <c r="C2374" s="209"/>
      <c r="D2374" s="210">
        <f>IF(B$2329&lt;&gt;"",IF(B$2329='Usages industrie'!$K40,'Usages industrie'!J40,0),0)</f>
        <v>0</v>
      </c>
      <c r="E2374" s="210">
        <f t="shared" si="207"/>
        <v>0</v>
      </c>
      <c r="F2374" s="210">
        <f t="shared" si="207"/>
        <v>0</v>
      </c>
      <c r="G2374" s="210">
        <f t="shared" si="207"/>
        <v>0</v>
      </c>
      <c r="H2374" s="210">
        <f t="shared" si="207"/>
        <v>0</v>
      </c>
      <c r="I2374" s="210">
        <f t="shared" si="207"/>
        <v>0</v>
      </c>
      <c r="J2374" s="210">
        <f t="shared" si="207"/>
        <v>0</v>
      </c>
      <c r="K2374" s="210">
        <f t="shared" si="207"/>
        <v>0</v>
      </c>
      <c r="L2374" s="210">
        <f t="shared" si="207"/>
        <v>0</v>
      </c>
      <c r="M2374" s="210">
        <f t="shared" si="207"/>
        <v>0</v>
      </c>
      <c r="N2374" s="210">
        <f t="shared" si="207"/>
        <v>0</v>
      </c>
      <c r="O2374" s="210">
        <f t="shared" si="207"/>
        <v>0</v>
      </c>
      <c r="P2374" s="210">
        <f t="shared" si="207"/>
        <v>0</v>
      </c>
      <c r="Q2374" s="210">
        <f t="shared" si="207"/>
        <v>0</v>
      </c>
      <c r="R2374" s="210">
        <f t="shared" si="207"/>
        <v>0</v>
      </c>
    </row>
    <row r="2375" spans="1:18" hidden="1" outlineLevel="2" x14ac:dyDescent="0.35">
      <c r="A2375" s="209" t="str">
        <f>'Usages industrie'!A41</f>
        <v>Usage industriel n°38</v>
      </c>
      <c r="B2375" s="209" t="s">
        <v>637</v>
      </c>
      <c r="C2375" s="209"/>
      <c r="D2375" s="210">
        <f>IF(B$2329&lt;&gt;"",IF(B$2329='Usages industrie'!$K41,'Usages industrie'!J41,0),0)</f>
        <v>0</v>
      </c>
      <c r="E2375" s="210">
        <f t="shared" si="207"/>
        <v>0</v>
      </c>
      <c r="F2375" s="210">
        <f t="shared" si="207"/>
        <v>0</v>
      </c>
      <c r="G2375" s="210">
        <f t="shared" si="207"/>
        <v>0</v>
      </c>
      <c r="H2375" s="210">
        <f t="shared" si="207"/>
        <v>0</v>
      </c>
      <c r="I2375" s="210">
        <f t="shared" si="207"/>
        <v>0</v>
      </c>
      <c r="J2375" s="210">
        <f t="shared" si="207"/>
        <v>0</v>
      </c>
      <c r="K2375" s="210">
        <f t="shared" si="207"/>
        <v>0</v>
      </c>
      <c r="L2375" s="210">
        <f t="shared" si="207"/>
        <v>0</v>
      </c>
      <c r="M2375" s="210">
        <f t="shared" si="207"/>
        <v>0</v>
      </c>
      <c r="N2375" s="210">
        <f t="shared" si="207"/>
        <v>0</v>
      </c>
      <c r="O2375" s="210">
        <f t="shared" si="207"/>
        <v>0</v>
      </c>
      <c r="P2375" s="210">
        <f t="shared" si="207"/>
        <v>0</v>
      </c>
      <c r="Q2375" s="210">
        <f t="shared" si="207"/>
        <v>0</v>
      </c>
      <c r="R2375" s="210">
        <f t="shared" si="207"/>
        <v>0</v>
      </c>
    </row>
    <row r="2376" spans="1:18" hidden="1" outlineLevel="2" x14ac:dyDescent="0.35">
      <c r="A2376" s="209" t="str">
        <f>'Usages industrie'!A42</f>
        <v>Usage industriel n°39</v>
      </c>
      <c r="B2376" s="209" t="s">
        <v>637</v>
      </c>
      <c r="C2376" s="209"/>
      <c r="D2376" s="210">
        <f>IF(B$2329&lt;&gt;"",IF(B$2329='Usages industrie'!$K42,'Usages industrie'!J42,0),0)</f>
        <v>0</v>
      </c>
      <c r="E2376" s="210">
        <f t="shared" si="207"/>
        <v>0</v>
      </c>
      <c r="F2376" s="210">
        <f t="shared" si="207"/>
        <v>0</v>
      </c>
      <c r="G2376" s="210">
        <f t="shared" si="207"/>
        <v>0</v>
      </c>
      <c r="H2376" s="210">
        <f t="shared" si="207"/>
        <v>0</v>
      </c>
      <c r="I2376" s="210">
        <f t="shared" si="207"/>
        <v>0</v>
      </c>
      <c r="J2376" s="210">
        <f t="shared" si="207"/>
        <v>0</v>
      </c>
      <c r="K2376" s="210">
        <f t="shared" si="207"/>
        <v>0</v>
      </c>
      <c r="L2376" s="210">
        <f t="shared" si="207"/>
        <v>0</v>
      </c>
      <c r="M2376" s="210">
        <f t="shared" si="207"/>
        <v>0</v>
      </c>
      <c r="N2376" s="210">
        <f t="shared" si="207"/>
        <v>0</v>
      </c>
      <c r="O2376" s="210">
        <f t="shared" si="207"/>
        <v>0</v>
      </c>
      <c r="P2376" s="210">
        <f t="shared" si="207"/>
        <v>0</v>
      </c>
      <c r="Q2376" s="210">
        <f t="shared" si="207"/>
        <v>0</v>
      </c>
      <c r="R2376" s="210">
        <f t="shared" si="207"/>
        <v>0</v>
      </c>
    </row>
    <row r="2377" spans="1:18" hidden="1" outlineLevel="2" x14ac:dyDescent="0.35">
      <c r="A2377" s="209" t="str">
        <f>'Usages industrie'!A43</f>
        <v>Usage industriel n°40</v>
      </c>
      <c r="B2377" s="209" t="s">
        <v>637</v>
      </c>
      <c r="C2377" s="209"/>
      <c r="D2377" s="210">
        <f>IF(B$2329&lt;&gt;"",IF(B$2329='Usages industrie'!$K43,'Usages industrie'!J43,0),0)</f>
        <v>0</v>
      </c>
      <c r="E2377" s="210">
        <f t="shared" si="207"/>
        <v>0</v>
      </c>
      <c r="F2377" s="210">
        <f t="shared" si="207"/>
        <v>0</v>
      </c>
      <c r="G2377" s="210">
        <f t="shared" si="207"/>
        <v>0</v>
      </c>
      <c r="H2377" s="210">
        <f t="shared" si="207"/>
        <v>0</v>
      </c>
      <c r="I2377" s="210">
        <f t="shared" si="207"/>
        <v>0</v>
      </c>
      <c r="J2377" s="210">
        <f t="shared" si="207"/>
        <v>0</v>
      </c>
      <c r="K2377" s="210">
        <f t="shared" si="207"/>
        <v>0</v>
      </c>
      <c r="L2377" s="210">
        <f t="shared" si="207"/>
        <v>0</v>
      </c>
      <c r="M2377" s="210">
        <f t="shared" si="207"/>
        <v>0</v>
      </c>
      <c r="N2377" s="210">
        <f t="shared" si="207"/>
        <v>0</v>
      </c>
      <c r="O2377" s="210">
        <f t="shared" si="207"/>
        <v>0</v>
      </c>
      <c r="P2377" s="210">
        <f t="shared" si="207"/>
        <v>0</v>
      </c>
      <c r="Q2377" s="210">
        <f t="shared" si="207"/>
        <v>0</v>
      </c>
      <c r="R2377" s="210">
        <f t="shared" si="207"/>
        <v>0</v>
      </c>
    </row>
    <row r="2378" spans="1:18" hidden="1" outlineLevel="2" x14ac:dyDescent="0.35">
      <c r="A2378" s="209" t="str">
        <f>'Usages industrie'!A44</f>
        <v>Usage industriel n°41</v>
      </c>
      <c r="B2378" s="209" t="s">
        <v>637</v>
      </c>
      <c r="C2378" s="209"/>
      <c r="D2378" s="210">
        <f>IF(B$2329&lt;&gt;"",IF(B$2329='Usages industrie'!$K44,'Usages industrie'!J44,0),0)</f>
        <v>0</v>
      </c>
      <c r="E2378" s="210">
        <f t="shared" ref="E2378:R2387" si="208">$D2378</f>
        <v>0</v>
      </c>
      <c r="F2378" s="210">
        <f t="shared" si="208"/>
        <v>0</v>
      </c>
      <c r="G2378" s="210">
        <f t="shared" si="208"/>
        <v>0</v>
      </c>
      <c r="H2378" s="210">
        <f t="shared" si="208"/>
        <v>0</v>
      </c>
      <c r="I2378" s="210">
        <f t="shared" si="208"/>
        <v>0</v>
      </c>
      <c r="J2378" s="210">
        <f t="shared" si="208"/>
        <v>0</v>
      </c>
      <c r="K2378" s="210">
        <f t="shared" si="208"/>
        <v>0</v>
      </c>
      <c r="L2378" s="210">
        <f t="shared" si="208"/>
        <v>0</v>
      </c>
      <c r="M2378" s="210">
        <f t="shared" si="208"/>
        <v>0</v>
      </c>
      <c r="N2378" s="210">
        <f t="shared" si="208"/>
        <v>0</v>
      </c>
      <c r="O2378" s="210">
        <f t="shared" si="208"/>
        <v>0</v>
      </c>
      <c r="P2378" s="210">
        <f t="shared" si="208"/>
        <v>0</v>
      </c>
      <c r="Q2378" s="210">
        <f t="shared" si="208"/>
        <v>0</v>
      </c>
      <c r="R2378" s="210">
        <f t="shared" si="208"/>
        <v>0</v>
      </c>
    </row>
    <row r="2379" spans="1:18" hidden="1" outlineLevel="2" x14ac:dyDescent="0.35">
      <c r="A2379" s="209" t="str">
        <f>'Usages industrie'!A45</f>
        <v>Usage industriel n°42</v>
      </c>
      <c r="B2379" s="209" t="s">
        <v>637</v>
      </c>
      <c r="C2379" s="209"/>
      <c r="D2379" s="210">
        <f>IF(B$2329&lt;&gt;"",IF(B$2329='Usages industrie'!$K45,'Usages industrie'!J45,0),0)</f>
        <v>0</v>
      </c>
      <c r="E2379" s="210">
        <f t="shared" si="208"/>
        <v>0</v>
      </c>
      <c r="F2379" s="210">
        <f t="shared" si="208"/>
        <v>0</v>
      </c>
      <c r="G2379" s="210">
        <f t="shared" si="208"/>
        <v>0</v>
      </c>
      <c r="H2379" s="210">
        <f t="shared" si="208"/>
        <v>0</v>
      </c>
      <c r="I2379" s="210">
        <f t="shared" si="208"/>
        <v>0</v>
      </c>
      <c r="J2379" s="210">
        <f t="shared" si="208"/>
        <v>0</v>
      </c>
      <c r="K2379" s="210">
        <f t="shared" si="208"/>
        <v>0</v>
      </c>
      <c r="L2379" s="210">
        <f t="shared" si="208"/>
        <v>0</v>
      </c>
      <c r="M2379" s="210">
        <f t="shared" si="208"/>
        <v>0</v>
      </c>
      <c r="N2379" s="210">
        <f t="shared" si="208"/>
        <v>0</v>
      </c>
      <c r="O2379" s="210">
        <f t="shared" si="208"/>
        <v>0</v>
      </c>
      <c r="P2379" s="210">
        <f t="shared" si="208"/>
        <v>0</v>
      </c>
      <c r="Q2379" s="210">
        <f t="shared" si="208"/>
        <v>0</v>
      </c>
      <c r="R2379" s="210">
        <f t="shared" si="208"/>
        <v>0</v>
      </c>
    </row>
    <row r="2380" spans="1:18" hidden="1" outlineLevel="2" x14ac:dyDescent="0.35">
      <c r="A2380" s="209" t="str">
        <f>'Usages industrie'!A46</f>
        <v>Usage industriel n°43</v>
      </c>
      <c r="B2380" s="209" t="s">
        <v>637</v>
      </c>
      <c r="C2380" s="209"/>
      <c r="D2380" s="210">
        <f>IF(B$2329&lt;&gt;"",IF(B$2329='Usages industrie'!$K46,'Usages industrie'!J46,0),0)</f>
        <v>0</v>
      </c>
      <c r="E2380" s="210">
        <f t="shared" si="208"/>
        <v>0</v>
      </c>
      <c r="F2380" s="210">
        <f t="shared" si="208"/>
        <v>0</v>
      </c>
      <c r="G2380" s="210">
        <f t="shared" si="208"/>
        <v>0</v>
      </c>
      <c r="H2380" s="210">
        <f t="shared" si="208"/>
        <v>0</v>
      </c>
      <c r="I2380" s="210">
        <f t="shared" si="208"/>
        <v>0</v>
      </c>
      <c r="J2380" s="210">
        <f t="shared" si="208"/>
        <v>0</v>
      </c>
      <c r="K2380" s="210">
        <f t="shared" si="208"/>
        <v>0</v>
      </c>
      <c r="L2380" s="210">
        <f t="shared" si="208"/>
        <v>0</v>
      </c>
      <c r="M2380" s="210">
        <f t="shared" si="208"/>
        <v>0</v>
      </c>
      <c r="N2380" s="210">
        <f t="shared" si="208"/>
        <v>0</v>
      </c>
      <c r="O2380" s="210">
        <f t="shared" si="208"/>
        <v>0</v>
      </c>
      <c r="P2380" s="210">
        <f t="shared" si="208"/>
        <v>0</v>
      </c>
      <c r="Q2380" s="210">
        <f t="shared" si="208"/>
        <v>0</v>
      </c>
      <c r="R2380" s="210">
        <f t="shared" si="208"/>
        <v>0</v>
      </c>
    </row>
    <row r="2381" spans="1:18" hidden="1" outlineLevel="2" x14ac:dyDescent="0.35">
      <c r="A2381" s="209" t="str">
        <f>'Usages industrie'!A47</f>
        <v>Usage industriel n°44</v>
      </c>
      <c r="B2381" s="209" t="s">
        <v>637</v>
      </c>
      <c r="C2381" s="209"/>
      <c r="D2381" s="210">
        <f>IF(B$2329&lt;&gt;"",IF(B$2329='Usages industrie'!$K47,'Usages industrie'!J47,0),0)</f>
        <v>0</v>
      </c>
      <c r="E2381" s="210">
        <f t="shared" si="208"/>
        <v>0</v>
      </c>
      <c r="F2381" s="210">
        <f t="shared" si="208"/>
        <v>0</v>
      </c>
      <c r="G2381" s="210">
        <f t="shared" si="208"/>
        <v>0</v>
      </c>
      <c r="H2381" s="210">
        <f t="shared" si="208"/>
        <v>0</v>
      </c>
      <c r="I2381" s="210">
        <f t="shared" si="208"/>
        <v>0</v>
      </c>
      <c r="J2381" s="210">
        <f t="shared" si="208"/>
        <v>0</v>
      </c>
      <c r="K2381" s="210">
        <f t="shared" si="208"/>
        <v>0</v>
      </c>
      <c r="L2381" s="210">
        <f t="shared" si="208"/>
        <v>0</v>
      </c>
      <c r="M2381" s="210">
        <f t="shared" si="208"/>
        <v>0</v>
      </c>
      <c r="N2381" s="210">
        <f t="shared" si="208"/>
        <v>0</v>
      </c>
      <c r="O2381" s="210">
        <f t="shared" si="208"/>
        <v>0</v>
      </c>
      <c r="P2381" s="210">
        <f t="shared" si="208"/>
        <v>0</v>
      </c>
      <c r="Q2381" s="210">
        <f t="shared" si="208"/>
        <v>0</v>
      </c>
      <c r="R2381" s="210">
        <f t="shared" si="208"/>
        <v>0</v>
      </c>
    </row>
    <row r="2382" spans="1:18" hidden="1" outlineLevel="2" x14ac:dyDescent="0.35">
      <c r="A2382" s="209" t="str">
        <f>'Usages industrie'!A48</f>
        <v>Usage industriel n°45</v>
      </c>
      <c r="B2382" s="209" t="s">
        <v>637</v>
      </c>
      <c r="C2382" s="209"/>
      <c r="D2382" s="210">
        <f>IF(B$2329&lt;&gt;"",IF(B$2329='Usages industrie'!$K48,'Usages industrie'!J48,0),0)</f>
        <v>0</v>
      </c>
      <c r="E2382" s="210">
        <f t="shared" si="208"/>
        <v>0</v>
      </c>
      <c r="F2382" s="210">
        <f t="shared" si="208"/>
        <v>0</v>
      </c>
      <c r="G2382" s="210">
        <f t="shared" si="208"/>
        <v>0</v>
      </c>
      <c r="H2382" s="210">
        <f t="shared" si="208"/>
        <v>0</v>
      </c>
      <c r="I2382" s="210">
        <f t="shared" si="208"/>
        <v>0</v>
      </c>
      <c r="J2382" s="210">
        <f t="shared" si="208"/>
        <v>0</v>
      </c>
      <c r="K2382" s="210">
        <f t="shared" si="208"/>
        <v>0</v>
      </c>
      <c r="L2382" s="210">
        <f t="shared" si="208"/>
        <v>0</v>
      </c>
      <c r="M2382" s="210">
        <f t="shared" si="208"/>
        <v>0</v>
      </c>
      <c r="N2382" s="210">
        <f t="shared" si="208"/>
        <v>0</v>
      </c>
      <c r="O2382" s="210">
        <f t="shared" si="208"/>
        <v>0</v>
      </c>
      <c r="P2382" s="210">
        <f t="shared" si="208"/>
        <v>0</v>
      </c>
      <c r="Q2382" s="210">
        <f t="shared" si="208"/>
        <v>0</v>
      </c>
      <c r="R2382" s="210">
        <f t="shared" si="208"/>
        <v>0</v>
      </c>
    </row>
    <row r="2383" spans="1:18" hidden="1" outlineLevel="2" x14ac:dyDescent="0.35">
      <c r="A2383" s="209" t="str">
        <f>'Usages industrie'!A49</f>
        <v>Usage industriel n°46</v>
      </c>
      <c r="B2383" s="209" t="s">
        <v>637</v>
      </c>
      <c r="C2383" s="209"/>
      <c r="D2383" s="210">
        <f>IF(B$2329&lt;&gt;"",IF(B$2329='Usages industrie'!$K49,'Usages industrie'!J49,0),0)</f>
        <v>0</v>
      </c>
      <c r="E2383" s="210">
        <f t="shared" si="208"/>
        <v>0</v>
      </c>
      <c r="F2383" s="210">
        <f t="shared" si="208"/>
        <v>0</v>
      </c>
      <c r="G2383" s="210">
        <f t="shared" si="208"/>
        <v>0</v>
      </c>
      <c r="H2383" s="210">
        <f t="shared" si="208"/>
        <v>0</v>
      </c>
      <c r="I2383" s="210">
        <f t="shared" si="208"/>
        <v>0</v>
      </c>
      <c r="J2383" s="210">
        <f t="shared" si="208"/>
        <v>0</v>
      </c>
      <c r="K2383" s="210">
        <f t="shared" si="208"/>
        <v>0</v>
      </c>
      <c r="L2383" s="210">
        <f t="shared" si="208"/>
        <v>0</v>
      </c>
      <c r="M2383" s="210">
        <f t="shared" si="208"/>
        <v>0</v>
      </c>
      <c r="N2383" s="210">
        <f t="shared" si="208"/>
        <v>0</v>
      </c>
      <c r="O2383" s="210">
        <f t="shared" si="208"/>
        <v>0</v>
      </c>
      <c r="P2383" s="210">
        <f t="shared" si="208"/>
        <v>0</v>
      </c>
      <c r="Q2383" s="210">
        <f t="shared" si="208"/>
        <v>0</v>
      </c>
      <c r="R2383" s="210">
        <f t="shared" si="208"/>
        <v>0</v>
      </c>
    </row>
    <row r="2384" spans="1:18" hidden="1" outlineLevel="2" x14ac:dyDescent="0.35">
      <c r="A2384" s="209" t="str">
        <f>'Usages industrie'!A50</f>
        <v>Usage industriel n°47</v>
      </c>
      <c r="B2384" s="209" t="s">
        <v>637</v>
      </c>
      <c r="C2384" s="209"/>
      <c r="D2384" s="210">
        <f>IF(B$2329&lt;&gt;"",IF(B$2329='Usages industrie'!$K50,'Usages industrie'!J50,0),0)</f>
        <v>0</v>
      </c>
      <c r="E2384" s="210">
        <f t="shared" si="208"/>
        <v>0</v>
      </c>
      <c r="F2384" s="210">
        <f t="shared" si="208"/>
        <v>0</v>
      </c>
      <c r="G2384" s="210">
        <f t="shared" si="208"/>
        <v>0</v>
      </c>
      <c r="H2384" s="210">
        <f t="shared" si="208"/>
        <v>0</v>
      </c>
      <c r="I2384" s="210">
        <f t="shared" si="208"/>
        <v>0</v>
      </c>
      <c r="J2384" s="210">
        <f t="shared" si="208"/>
        <v>0</v>
      </c>
      <c r="K2384" s="210">
        <f t="shared" si="208"/>
        <v>0</v>
      </c>
      <c r="L2384" s="210">
        <f t="shared" si="208"/>
        <v>0</v>
      </c>
      <c r="M2384" s="210">
        <f t="shared" si="208"/>
        <v>0</v>
      </c>
      <c r="N2384" s="210">
        <f t="shared" si="208"/>
        <v>0</v>
      </c>
      <c r="O2384" s="210">
        <f t="shared" si="208"/>
        <v>0</v>
      </c>
      <c r="P2384" s="210">
        <f t="shared" si="208"/>
        <v>0</v>
      </c>
      <c r="Q2384" s="210">
        <f t="shared" si="208"/>
        <v>0</v>
      </c>
      <c r="R2384" s="210">
        <f t="shared" si="208"/>
        <v>0</v>
      </c>
    </row>
    <row r="2385" spans="1:18" hidden="1" outlineLevel="2" x14ac:dyDescent="0.35">
      <c r="A2385" s="209" t="str">
        <f>'Usages industrie'!A51</f>
        <v>Usage industriel n°48</v>
      </c>
      <c r="B2385" s="209" t="s">
        <v>637</v>
      </c>
      <c r="C2385" s="209"/>
      <c r="D2385" s="210">
        <f>IF(B$2329&lt;&gt;"",IF(B$2329='Usages industrie'!$K51,'Usages industrie'!J51,0),0)</f>
        <v>0</v>
      </c>
      <c r="E2385" s="210">
        <f t="shared" si="208"/>
        <v>0</v>
      </c>
      <c r="F2385" s="210">
        <f t="shared" si="208"/>
        <v>0</v>
      </c>
      <c r="G2385" s="210">
        <f t="shared" si="208"/>
        <v>0</v>
      </c>
      <c r="H2385" s="210">
        <f t="shared" si="208"/>
        <v>0</v>
      </c>
      <c r="I2385" s="210">
        <f t="shared" si="208"/>
        <v>0</v>
      </c>
      <c r="J2385" s="210">
        <f t="shared" si="208"/>
        <v>0</v>
      </c>
      <c r="K2385" s="210">
        <f t="shared" si="208"/>
        <v>0</v>
      </c>
      <c r="L2385" s="210">
        <f t="shared" si="208"/>
        <v>0</v>
      </c>
      <c r="M2385" s="210">
        <f t="shared" si="208"/>
        <v>0</v>
      </c>
      <c r="N2385" s="210">
        <f t="shared" si="208"/>
        <v>0</v>
      </c>
      <c r="O2385" s="210">
        <f t="shared" si="208"/>
        <v>0</v>
      </c>
      <c r="P2385" s="210">
        <f t="shared" si="208"/>
        <v>0</v>
      </c>
      <c r="Q2385" s="210">
        <f t="shared" si="208"/>
        <v>0</v>
      </c>
      <c r="R2385" s="210">
        <f t="shared" si="208"/>
        <v>0</v>
      </c>
    </row>
    <row r="2386" spans="1:18" hidden="1" outlineLevel="2" x14ac:dyDescent="0.35">
      <c r="A2386" s="209" t="str">
        <f>'Usages industrie'!A52</f>
        <v>Usage industriel n°49</v>
      </c>
      <c r="B2386" s="209" t="s">
        <v>637</v>
      </c>
      <c r="C2386" s="209"/>
      <c r="D2386" s="210">
        <f>IF(B$2329&lt;&gt;"",IF(B$2329='Usages industrie'!$K52,'Usages industrie'!J52,0),0)</f>
        <v>0</v>
      </c>
      <c r="E2386" s="210">
        <f t="shared" si="208"/>
        <v>0</v>
      </c>
      <c r="F2386" s="210">
        <f t="shared" si="208"/>
        <v>0</v>
      </c>
      <c r="G2386" s="210">
        <f t="shared" si="208"/>
        <v>0</v>
      </c>
      <c r="H2386" s="210">
        <f t="shared" si="208"/>
        <v>0</v>
      </c>
      <c r="I2386" s="210">
        <f t="shared" si="208"/>
        <v>0</v>
      </c>
      <c r="J2386" s="210">
        <f t="shared" si="208"/>
        <v>0</v>
      </c>
      <c r="K2386" s="210">
        <f t="shared" si="208"/>
        <v>0</v>
      </c>
      <c r="L2386" s="210">
        <f t="shared" si="208"/>
        <v>0</v>
      </c>
      <c r="M2386" s="210">
        <f t="shared" si="208"/>
        <v>0</v>
      </c>
      <c r="N2386" s="210">
        <f t="shared" si="208"/>
        <v>0</v>
      </c>
      <c r="O2386" s="210">
        <f t="shared" si="208"/>
        <v>0</v>
      </c>
      <c r="P2386" s="210">
        <f t="shared" si="208"/>
        <v>0</v>
      </c>
      <c r="Q2386" s="210">
        <f t="shared" si="208"/>
        <v>0</v>
      </c>
      <c r="R2386" s="210">
        <f t="shared" si="208"/>
        <v>0</v>
      </c>
    </row>
    <row r="2387" spans="1:18" hidden="1" outlineLevel="2" x14ac:dyDescent="0.35">
      <c r="A2387" s="209" t="str">
        <f>'Usages industrie'!A53</f>
        <v>Usage industriel n°50</v>
      </c>
      <c r="B2387" s="209" t="s">
        <v>637</v>
      </c>
      <c r="C2387" s="209"/>
      <c r="D2387" s="210">
        <f>IF(B$2329&lt;&gt;"",IF(B$2329='Usages industrie'!$K53,'Usages industrie'!J53,0),0)</f>
        <v>0</v>
      </c>
      <c r="E2387" s="210">
        <f t="shared" si="208"/>
        <v>0</v>
      </c>
      <c r="F2387" s="210">
        <f t="shared" si="208"/>
        <v>0</v>
      </c>
      <c r="G2387" s="210">
        <f t="shared" si="208"/>
        <v>0</v>
      </c>
      <c r="H2387" s="210">
        <f t="shared" si="208"/>
        <v>0</v>
      </c>
      <c r="I2387" s="210">
        <f t="shared" si="208"/>
        <v>0</v>
      </c>
      <c r="J2387" s="210">
        <f t="shared" si="208"/>
        <v>0</v>
      </c>
      <c r="K2387" s="210">
        <f t="shared" si="208"/>
        <v>0</v>
      </c>
      <c r="L2387" s="210">
        <f t="shared" si="208"/>
        <v>0</v>
      </c>
      <c r="M2387" s="210">
        <f t="shared" si="208"/>
        <v>0</v>
      </c>
      <c r="N2387" s="210">
        <f t="shared" si="208"/>
        <v>0</v>
      </c>
      <c r="O2387" s="210">
        <f t="shared" si="208"/>
        <v>0</v>
      </c>
      <c r="P2387" s="210">
        <f t="shared" si="208"/>
        <v>0</v>
      </c>
      <c r="Q2387" s="210">
        <f t="shared" si="208"/>
        <v>0</v>
      </c>
      <c r="R2387" s="210">
        <f t="shared" si="208"/>
        <v>0</v>
      </c>
    </row>
    <row r="2388" spans="1:18" hidden="1" outlineLevel="1" collapsed="1" x14ac:dyDescent="0.35">
      <c r="A2388" s="209" t="s">
        <v>638</v>
      </c>
      <c r="B2388" s="209"/>
      <c r="C2388" s="209"/>
      <c r="D2388" s="210">
        <f t="shared" ref="D2388:R2388" si="209">SUM(D2338:D2387)</f>
        <v>0</v>
      </c>
      <c r="E2388" s="210">
        <f t="shared" si="209"/>
        <v>0</v>
      </c>
      <c r="F2388" s="210">
        <f t="shared" si="209"/>
        <v>0</v>
      </c>
      <c r="G2388" s="210">
        <f t="shared" si="209"/>
        <v>0</v>
      </c>
      <c r="H2388" s="210">
        <f t="shared" si="209"/>
        <v>0</v>
      </c>
      <c r="I2388" s="210">
        <f t="shared" si="209"/>
        <v>0</v>
      </c>
      <c r="J2388" s="210">
        <f t="shared" si="209"/>
        <v>0</v>
      </c>
      <c r="K2388" s="210">
        <f t="shared" si="209"/>
        <v>0</v>
      </c>
      <c r="L2388" s="210">
        <f t="shared" si="209"/>
        <v>0</v>
      </c>
      <c r="M2388" s="210">
        <f t="shared" si="209"/>
        <v>0</v>
      </c>
      <c r="N2388" s="210">
        <f t="shared" si="209"/>
        <v>0</v>
      </c>
      <c r="O2388" s="210">
        <f t="shared" si="209"/>
        <v>0</v>
      </c>
      <c r="P2388" s="210">
        <f t="shared" si="209"/>
        <v>0</v>
      </c>
      <c r="Q2388" s="210">
        <f t="shared" si="209"/>
        <v>0</v>
      </c>
      <c r="R2388" s="210">
        <f t="shared" si="209"/>
        <v>0</v>
      </c>
    </row>
    <row r="2389" spans="1:18" hidden="1" outlineLevel="2" x14ac:dyDescent="0.35">
      <c r="A2389" s="209" t="str">
        <f>'Usages industrie'!A4</f>
        <v>Usage industriel n°1</v>
      </c>
      <c r="B2389" s="209" t="s">
        <v>639</v>
      </c>
      <c r="C2389" s="209"/>
      <c r="D2389" s="210">
        <f>D2338*'Usages industrie'!$O4*(1+'Usages industrie'!$P4)^(D$2332-$D$2332)/1000</f>
        <v>0</v>
      </c>
      <c r="E2389" s="210">
        <f>E2338*'Usages industrie'!$O4*(1+'Usages industrie'!$P4)^(E$2332-$D$2332)/1000</f>
        <v>0</v>
      </c>
      <c r="F2389" s="210">
        <f>F2338*'Usages industrie'!$O4*(1+'Usages industrie'!$P4)^(F$2332-$D$2332)/1000</f>
        <v>0</v>
      </c>
      <c r="G2389" s="210">
        <f>G2338*'Usages industrie'!$O4*(1+'Usages industrie'!$P4)^(G$2332-$D$2332)/1000</f>
        <v>0</v>
      </c>
      <c r="H2389" s="210">
        <f>H2338*'Usages industrie'!$O4*(1+'Usages industrie'!$P4)^(H$2332-$D$2332)/1000</f>
        <v>0</v>
      </c>
      <c r="I2389" s="210">
        <f>I2338*'Usages industrie'!$O4*(1+'Usages industrie'!$P4)^(I$2332-$D$2332)/1000</f>
        <v>0</v>
      </c>
      <c r="J2389" s="210">
        <f>J2338*'Usages industrie'!$O4*(1+'Usages industrie'!$P4)^(J$2332-$D$2332)/1000</f>
        <v>0</v>
      </c>
      <c r="K2389" s="210">
        <f>K2338*'Usages industrie'!$O4*(1+'Usages industrie'!$P4)^(K$2332-$D$2332)/1000</f>
        <v>0</v>
      </c>
      <c r="L2389" s="210">
        <f>L2338*'Usages industrie'!$O4*(1+'Usages industrie'!$P4)^(L$2332-$D$2332)/1000</f>
        <v>0</v>
      </c>
      <c r="M2389" s="210">
        <f>M2338*'Usages industrie'!$O4*(1+'Usages industrie'!$P4)^(M$2332-$D$2332)/1000</f>
        <v>0</v>
      </c>
      <c r="N2389" s="210">
        <f>N2338*'Usages industrie'!$O4*(1+'Usages industrie'!$P4)^(N$2332-$D$2332)/1000</f>
        <v>0</v>
      </c>
      <c r="O2389" s="210">
        <f>O2338*'Usages industrie'!$O4*(1+'Usages industrie'!$P4)^(O$2332-$D$2332)/1000</f>
        <v>0</v>
      </c>
      <c r="P2389" s="210">
        <f>P2338*'Usages industrie'!$O4*(1+'Usages industrie'!$P4)^(P$2332-$D$2332)/1000</f>
        <v>0</v>
      </c>
      <c r="Q2389" s="210">
        <f>Q2338*'Usages industrie'!$O4*(1+'Usages industrie'!$P4)^(Q$2332-$D$2332)/1000</f>
        <v>0</v>
      </c>
      <c r="R2389" s="210">
        <f>R2338*'Usages industrie'!$O4*(1+'Usages industrie'!$P4)^(R$2332-$D$2332)/1000</f>
        <v>0</v>
      </c>
    </row>
    <row r="2390" spans="1:18" hidden="1" outlineLevel="2" x14ac:dyDescent="0.35">
      <c r="A2390" s="209" t="str">
        <f>'Usages industrie'!A5</f>
        <v>Usage industriel n°2</v>
      </c>
      <c r="B2390" s="209" t="s">
        <v>639</v>
      </c>
      <c r="C2390" s="209"/>
      <c r="D2390" s="210">
        <f>D2339*'Usages industrie'!$O5*(1+'Usages industrie'!$P5)^(D$2332-$D$2332)/1000</f>
        <v>0</v>
      </c>
      <c r="E2390" s="210">
        <f>E2339*'Usages industrie'!$O5*(1+'Usages industrie'!$P5)^(E$2332-$D$2332)/1000</f>
        <v>0</v>
      </c>
      <c r="F2390" s="210">
        <f>F2339*'Usages industrie'!$O5*(1+'Usages industrie'!$P5)^(F$2332-$D$2332)/1000</f>
        <v>0</v>
      </c>
      <c r="G2390" s="210">
        <f>G2339*'Usages industrie'!$O5*(1+'Usages industrie'!$P5)^(G$2332-$D$2332)/1000</f>
        <v>0</v>
      </c>
      <c r="H2390" s="210">
        <f>H2339*'Usages industrie'!$O5*(1+'Usages industrie'!$P5)^(H$2332-$D$2332)/1000</f>
        <v>0</v>
      </c>
      <c r="I2390" s="210">
        <f>I2339*'Usages industrie'!$O5*(1+'Usages industrie'!$P5)^(I$2332-$D$2332)/1000</f>
        <v>0</v>
      </c>
      <c r="J2390" s="210">
        <f>J2339*'Usages industrie'!$O5*(1+'Usages industrie'!$P5)^(J$2332-$D$2332)/1000</f>
        <v>0</v>
      </c>
      <c r="K2390" s="210">
        <f>K2339*'Usages industrie'!$O5*(1+'Usages industrie'!$P5)^(K$2332-$D$2332)/1000</f>
        <v>0</v>
      </c>
      <c r="L2390" s="210">
        <f>L2339*'Usages industrie'!$O5*(1+'Usages industrie'!$P5)^(L$2332-$D$2332)/1000</f>
        <v>0</v>
      </c>
      <c r="M2390" s="210">
        <f>M2339*'Usages industrie'!$O5*(1+'Usages industrie'!$P5)^(M$2332-$D$2332)/1000</f>
        <v>0</v>
      </c>
      <c r="N2390" s="210">
        <f>N2339*'Usages industrie'!$O5*(1+'Usages industrie'!$P5)^(N$2332-$D$2332)/1000</f>
        <v>0</v>
      </c>
      <c r="O2390" s="210">
        <f>O2339*'Usages industrie'!$O5*(1+'Usages industrie'!$P5)^(O$2332-$D$2332)/1000</f>
        <v>0</v>
      </c>
      <c r="P2390" s="210">
        <f>P2339*'Usages industrie'!$O5*(1+'Usages industrie'!$P5)^(P$2332-$D$2332)/1000</f>
        <v>0</v>
      </c>
      <c r="Q2390" s="210">
        <f>Q2339*'Usages industrie'!$O5*(1+'Usages industrie'!$P5)^(Q$2332-$D$2332)/1000</f>
        <v>0</v>
      </c>
      <c r="R2390" s="210">
        <f>R2339*'Usages industrie'!$O5*(1+'Usages industrie'!$P5)^(R$2332-$D$2332)/1000</f>
        <v>0</v>
      </c>
    </row>
    <row r="2391" spans="1:18" hidden="1" outlineLevel="2" x14ac:dyDescent="0.35">
      <c r="A2391" s="209" t="str">
        <f>'Usages industrie'!A6</f>
        <v>Usage industriel n°3</v>
      </c>
      <c r="B2391" s="209" t="s">
        <v>639</v>
      </c>
      <c r="C2391" s="209"/>
      <c r="D2391" s="210">
        <f>D2340*'Usages industrie'!$O6*(1+'Usages industrie'!$P6)^(D$2332-$D$2332)/1000</f>
        <v>0</v>
      </c>
      <c r="E2391" s="210">
        <f>E2340*'Usages industrie'!$O6*(1+'Usages industrie'!$P6)^(E$2332-$D$2332)/1000</f>
        <v>0</v>
      </c>
      <c r="F2391" s="210">
        <f>F2340*'Usages industrie'!$O6*(1+'Usages industrie'!$P6)^(F$2332-$D$2332)/1000</f>
        <v>0</v>
      </c>
      <c r="G2391" s="210">
        <f>G2340*'Usages industrie'!$O6*(1+'Usages industrie'!$P6)^(G$2332-$D$2332)/1000</f>
        <v>0</v>
      </c>
      <c r="H2391" s="210">
        <f>H2340*'Usages industrie'!$O6*(1+'Usages industrie'!$P6)^(H$2332-$D$2332)/1000</f>
        <v>0</v>
      </c>
      <c r="I2391" s="210">
        <f>I2340*'Usages industrie'!$O6*(1+'Usages industrie'!$P6)^(I$2332-$D$2332)/1000</f>
        <v>0</v>
      </c>
      <c r="J2391" s="210">
        <f>J2340*'Usages industrie'!$O6*(1+'Usages industrie'!$P6)^(J$2332-$D$2332)/1000</f>
        <v>0</v>
      </c>
      <c r="K2391" s="210">
        <f>K2340*'Usages industrie'!$O6*(1+'Usages industrie'!$P6)^(K$2332-$D$2332)/1000</f>
        <v>0</v>
      </c>
      <c r="L2391" s="210">
        <f>L2340*'Usages industrie'!$O6*(1+'Usages industrie'!$P6)^(L$2332-$D$2332)/1000</f>
        <v>0</v>
      </c>
      <c r="M2391" s="210">
        <f>M2340*'Usages industrie'!$O6*(1+'Usages industrie'!$P6)^(M$2332-$D$2332)/1000</f>
        <v>0</v>
      </c>
      <c r="N2391" s="210">
        <f>N2340*'Usages industrie'!$O6*(1+'Usages industrie'!$P6)^(N$2332-$D$2332)/1000</f>
        <v>0</v>
      </c>
      <c r="O2391" s="210">
        <f>O2340*'Usages industrie'!$O6*(1+'Usages industrie'!$P6)^(O$2332-$D$2332)/1000</f>
        <v>0</v>
      </c>
      <c r="P2391" s="210">
        <f>P2340*'Usages industrie'!$O6*(1+'Usages industrie'!$P6)^(P$2332-$D$2332)/1000</f>
        <v>0</v>
      </c>
      <c r="Q2391" s="210">
        <f>Q2340*'Usages industrie'!$O6*(1+'Usages industrie'!$P6)^(Q$2332-$D$2332)/1000</f>
        <v>0</v>
      </c>
      <c r="R2391" s="210">
        <f>R2340*'Usages industrie'!$O6*(1+'Usages industrie'!$P6)^(R$2332-$D$2332)/1000</f>
        <v>0</v>
      </c>
    </row>
    <row r="2392" spans="1:18" hidden="1" outlineLevel="2" x14ac:dyDescent="0.35">
      <c r="A2392" s="209" t="str">
        <f>'Usages industrie'!A7</f>
        <v>Usage industriel n°4</v>
      </c>
      <c r="B2392" s="209" t="s">
        <v>639</v>
      </c>
      <c r="C2392" s="209"/>
      <c r="D2392" s="210">
        <f>D2341*'Usages industrie'!$O7*(1+'Usages industrie'!$P7)^(D$2332-$D$2332)/1000</f>
        <v>0</v>
      </c>
      <c r="E2392" s="210">
        <f>E2341*'Usages industrie'!$O7*(1+'Usages industrie'!$P7)^(E$2332-$D$2332)/1000</f>
        <v>0</v>
      </c>
      <c r="F2392" s="210">
        <f>F2341*'Usages industrie'!$O7*(1+'Usages industrie'!$P7)^(F$2332-$D$2332)/1000</f>
        <v>0</v>
      </c>
      <c r="G2392" s="210">
        <f>G2341*'Usages industrie'!$O7*(1+'Usages industrie'!$P7)^(G$2332-$D$2332)/1000</f>
        <v>0</v>
      </c>
      <c r="H2392" s="210">
        <f>H2341*'Usages industrie'!$O7*(1+'Usages industrie'!$P7)^(H$2332-$D$2332)/1000</f>
        <v>0</v>
      </c>
      <c r="I2392" s="210">
        <f>I2341*'Usages industrie'!$O7*(1+'Usages industrie'!$P7)^(I$2332-$D$2332)/1000</f>
        <v>0</v>
      </c>
      <c r="J2392" s="210">
        <f>J2341*'Usages industrie'!$O7*(1+'Usages industrie'!$P7)^(J$2332-$D$2332)/1000</f>
        <v>0</v>
      </c>
      <c r="K2392" s="210">
        <f>K2341*'Usages industrie'!$O7*(1+'Usages industrie'!$P7)^(K$2332-$D$2332)/1000</f>
        <v>0</v>
      </c>
      <c r="L2392" s="210">
        <f>L2341*'Usages industrie'!$O7*(1+'Usages industrie'!$P7)^(L$2332-$D$2332)/1000</f>
        <v>0</v>
      </c>
      <c r="M2392" s="210">
        <f>M2341*'Usages industrie'!$O7*(1+'Usages industrie'!$P7)^(M$2332-$D$2332)/1000</f>
        <v>0</v>
      </c>
      <c r="N2392" s="210">
        <f>N2341*'Usages industrie'!$O7*(1+'Usages industrie'!$P7)^(N$2332-$D$2332)/1000</f>
        <v>0</v>
      </c>
      <c r="O2392" s="210">
        <f>O2341*'Usages industrie'!$O7*(1+'Usages industrie'!$P7)^(O$2332-$D$2332)/1000</f>
        <v>0</v>
      </c>
      <c r="P2392" s="210">
        <f>P2341*'Usages industrie'!$O7*(1+'Usages industrie'!$P7)^(P$2332-$D$2332)/1000</f>
        <v>0</v>
      </c>
      <c r="Q2392" s="210">
        <f>Q2341*'Usages industrie'!$O7*(1+'Usages industrie'!$P7)^(Q$2332-$D$2332)/1000</f>
        <v>0</v>
      </c>
      <c r="R2392" s="210">
        <f>R2341*'Usages industrie'!$O7*(1+'Usages industrie'!$P7)^(R$2332-$D$2332)/1000</f>
        <v>0</v>
      </c>
    </row>
    <row r="2393" spans="1:18" hidden="1" outlineLevel="2" x14ac:dyDescent="0.35">
      <c r="A2393" s="209" t="str">
        <f>'Usages industrie'!A8</f>
        <v>Usage industriel n°5</v>
      </c>
      <c r="B2393" s="209" t="s">
        <v>639</v>
      </c>
      <c r="C2393" s="209"/>
      <c r="D2393" s="210">
        <f>D2342*'Usages industrie'!$O8*(1+'Usages industrie'!$P8)^(D$2332-$D$2332)/1000</f>
        <v>0</v>
      </c>
      <c r="E2393" s="210">
        <f>E2342*'Usages industrie'!$O8*(1+'Usages industrie'!$P8)^(E$2332-$D$2332)/1000</f>
        <v>0</v>
      </c>
      <c r="F2393" s="210">
        <f>F2342*'Usages industrie'!$O8*(1+'Usages industrie'!$P8)^(F$2332-$D$2332)/1000</f>
        <v>0</v>
      </c>
      <c r="G2393" s="210">
        <f>G2342*'Usages industrie'!$O8*(1+'Usages industrie'!$P8)^(G$2332-$D$2332)/1000</f>
        <v>0</v>
      </c>
      <c r="H2393" s="210">
        <f>H2342*'Usages industrie'!$O8*(1+'Usages industrie'!$P8)^(H$2332-$D$2332)/1000</f>
        <v>0</v>
      </c>
      <c r="I2393" s="210">
        <f>I2342*'Usages industrie'!$O8*(1+'Usages industrie'!$P8)^(I$2332-$D$2332)/1000</f>
        <v>0</v>
      </c>
      <c r="J2393" s="210">
        <f>J2342*'Usages industrie'!$O8*(1+'Usages industrie'!$P8)^(J$2332-$D$2332)/1000</f>
        <v>0</v>
      </c>
      <c r="K2393" s="210">
        <f>K2342*'Usages industrie'!$O8*(1+'Usages industrie'!$P8)^(K$2332-$D$2332)/1000</f>
        <v>0</v>
      </c>
      <c r="L2393" s="210">
        <f>L2342*'Usages industrie'!$O8*(1+'Usages industrie'!$P8)^(L$2332-$D$2332)/1000</f>
        <v>0</v>
      </c>
      <c r="M2393" s="210">
        <f>M2342*'Usages industrie'!$O8*(1+'Usages industrie'!$P8)^(M$2332-$D$2332)/1000</f>
        <v>0</v>
      </c>
      <c r="N2393" s="210">
        <f>N2342*'Usages industrie'!$O8*(1+'Usages industrie'!$P8)^(N$2332-$D$2332)/1000</f>
        <v>0</v>
      </c>
      <c r="O2393" s="210">
        <f>O2342*'Usages industrie'!$O8*(1+'Usages industrie'!$P8)^(O$2332-$D$2332)/1000</f>
        <v>0</v>
      </c>
      <c r="P2393" s="210">
        <f>P2342*'Usages industrie'!$O8*(1+'Usages industrie'!$P8)^(P$2332-$D$2332)/1000</f>
        <v>0</v>
      </c>
      <c r="Q2393" s="210">
        <f>Q2342*'Usages industrie'!$O8*(1+'Usages industrie'!$P8)^(Q$2332-$D$2332)/1000</f>
        <v>0</v>
      </c>
      <c r="R2393" s="210">
        <f>R2342*'Usages industrie'!$O8*(1+'Usages industrie'!$P8)^(R$2332-$D$2332)/1000</f>
        <v>0</v>
      </c>
    </row>
    <row r="2394" spans="1:18" hidden="1" outlineLevel="2" x14ac:dyDescent="0.35">
      <c r="A2394" s="209" t="str">
        <f>'Usages industrie'!A9</f>
        <v>Usage industriel n°6</v>
      </c>
      <c r="B2394" s="209" t="s">
        <v>639</v>
      </c>
      <c r="C2394" s="209"/>
      <c r="D2394" s="210">
        <f>D2343*'Usages industrie'!$O9*(1+'Usages industrie'!$P9)^(D$2332-$D$2332)/1000</f>
        <v>0</v>
      </c>
      <c r="E2394" s="210">
        <f>E2343*'Usages industrie'!$O9*(1+'Usages industrie'!$P9)^(E$2332-$D$2332)/1000</f>
        <v>0</v>
      </c>
      <c r="F2394" s="210">
        <f>F2343*'Usages industrie'!$O9*(1+'Usages industrie'!$P9)^(F$2332-$D$2332)/1000</f>
        <v>0</v>
      </c>
      <c r="G2394" s="210">
        <f>G2343*'Usages industrie'!$O9*(1+'Usages industrie'!$P9)^(G$2332-$D$2332)/1000</f>
        <v>0</v>
      </c>
      <c r="H2394" s="210">
        <f>H2343*'Usages industrie'!$O9*(1+'Usages industrie'!$P9)^(H$2332-$D$2332)/1000</f>
        <v>0</v>
      </c>
      <c r="I2394" s="210">
        <f>I2343*'Usages industrie'!$O9*(1+'Usages industrie'!$P9)^(I$2332-$D$2332)/1000</f>
        <v>0</v>
      </c>
      <c r="J2394" s="210">
        <f>J2343*'Usages industrie'!$O9*(1+'Usages industrie'!$P9)^(J$2332-$D$2332)/1000</f>
        <v>0</v>
      </c>
      <c r="K2394" s="210">
        <f>K2343*'Usages industrie'!$O9*(1+'Usages industrie'!$P9)^(K$2332-$D$2332)/1000</f>
        <v>0</v>
      </c>
      <c r="L2394" s="210">
        <f>L2343*'Usages industrie'!$O9*(1+'Usages industrie'!$P9)^(L$2332-$D$2332)/1000</f>
        <v>0</v>
      </c>
      <c r="M2394" s="210">
        <f>M2343*'Usages industrie'!$O9*(1+'Usages industrie'!$P9)^(M$2332-$D$2332)/1000</f>
        <v>0</v>
      </c>
      <c r="N2394" s="210">
        <f>N2343*'Usages industrie'!$O9*(1+'Usages industrie'!$P9)^(N$2332-$D$2332)/1000</f>
        <v>0</v>
      </c>
      <c r="O2394" s="210">
        <f>O2343*'Usages industrie'!$O9*(1+'Usages industrie'!$P9)^(O$2332-$D$2332)/1000</f>
        <v>0</v>
      </c>
      <c r="P2394" s="210">
        <f>P2343*'Usages industrie'!$O9*(1+'Usages industrie'!$P9)^(P$2332-$D$2332)/1000</f>
        <v>0</v>
      </c>
      <c r="Q2394" s="210">
        <f>Q2343*'Usages industrie'!$O9*(1+'Usages industrie'!$P9)^(Q$2332-$D$2332)/1000</f>
        <v>0</v>
      </c>
      <c r="R2394" s="210">
        <f>R2343*'Usages industrie'!$O9*(1+'Usages industrie'!$P9)^(R$2332-$D$2332)/1000</f>
        <v>0</v>
      </c>
    </row>
    <row r="2395" spans="1:18" hidden="1" outlineLevel="2" x14ac:dyDescent="0.35">
      <c r="A2395" s="209" t="str">
        <f>'Usages industrie'!A10</f>
        <v>Usage industriel n°7</v>
      </c>
      <c r="B2395" s="209" t="s">
        <v>639</v>
      </c>
      <c r="C2395" s="209"/>
      <c r="D2395" s="210">
        <f>D2344*'Usages industrie'!$O10*(1+'Usages industrie'!$P10)^(D$2332-$D$2332)/1000</f>
        <v>0</v>
      </c>
      <c r="E2395" s="210">
        <f>E2344*'Usages industrie'!$O10*(1+'Usages industrie'!$P10)^(E$2332-$D$2332)/1000</f>
        <v>0</v>
      </c>
      <c r="F2395" s="210">
        <f>F2344*'Usages industrie'!$O10*(1+'Usages industrie'!$P10)^(F$2332-$D$2332)/1000</f>
        <v>0</v>
      </c>
      <c r="G2395" s="210">
        <f>G2344*'Usages industrie'!$O10*(1+'Usages industrie'!$P10)^(G$2332-$D$2332)/1000</f>
        <v>0</v>
      </c>
      <c r="H2395" s="210">
        <f>H2344*'Usages industrie'!$O10*(1+'Usages industrie'!$P10)^(H$2332-$D$2332)/1000</f>
        <v>0</v>
      </c>
      <c r="I2395" s="210">
        <f>I2344*'Usages industrie'!$O10*(1+'Usages industrie'!$P10)^(I$2332-$D$2332)/1000</f>
        <v>0</v>
      </c>
      <c r="J2395" s="210">
        <f>J2344*'Usages industrie'!$O10*(1+'Usages industrie'!$P10)^(J$2332-$D$2332)/1000</f>
        <v>0</v>
      </c>
      <c r="K2395" s="210">
        <f>K2344*'Usages industrie'!$O10*(1+'Usages industrie'!$P10)^(K$2332-$D$2332)/1000</f>
        <v>0</v>
      </c>
      <c r="L2395" s="210">
        <f>L2344*'Usages industrie'!$O10*(1+'Usages industrie'!$P10)^(L$2332-$D$2332)/1000</f>
        <v>0</v>
      </c>
      <c r="M2395" s="210">
        <f>M2344*'Usages industrie'!$O10*(1+'Usages industrie'!$P10)^(M$2332-$D$2332)/1000</f>
        <v>0</v>
      </c>
      <c r="N2395" s="210">
        <f>N2344*'Usages industrie'!$O10*(1+'Usages industrie'!$P10)^(N$2332-$D$2332)/1000</f>
        <v>0</v>
      </c>
      <c r="O2395" s="210">
        <f>O2344*'Usages industrie'!$O10*(1+'Usages industrie'!$P10)^(O$2332-$D$2332)/1000</f>
        <v>0</v>
      </c>
      <c r="P2395" s="210">
        <f>P2344*'Usages industrie'!$O10*(1+'Usages industrie'!$P10)^(P$2332-$D$2332)/1000</f>
        <v>0</v>
      </c>
      <c r="Q2395" s="210">
        <f>Q2344*'Usages industrie'!$O10*(1+'Usages industrie'!$P10)^(Q$2332-$D$2332)/1000</f>
        <v>0</v>
      </c>
      <c r="R2395" s="210">
        <f>R2344*'Usages industrie'!$O10*(1+'Usages industrie'!$P10)^(R$2332-$D$2332)/1000</f>
        <v>0</v>
      </c>
    </row>
    <row r="2396" spans="1:18" hidden="1" outlineLevel="2" x14ac:dyDescent="0.35">
      <c r="A2396" s="209" t="str">
        <f>'Usages industrie'!A11</f>
        <v>Usage industriel n°8</v>
      </c>
      <c r="B2396" s="209" t="s">
        <v>639</v>
      </c>
      <c r="C2396" s="209"/>
      <c r="D2396" s="210">
        <f>D2345*'Usages industrie'!$O11*(1+'Usages industrie'!$P11)^(D$2332-$D$2332)/1000</f>
        <v>0</v>
      </c>
      <c r="E2396" s="210">
        <f>E2345*'Usages industrie'!$O11*(1+'Usages industrie'!$P11)^(E$2332-$D$2332)/1000</f>
        <v>0</v>
      </c>
      <c r="F2396" s="210">
        <f>F2345*'Usages industrie'!$O11*(1+'Usages industrie'!$P11)^(F$2332-$D$2332)/1000</f>
        <v>0</v>
      </c>
      <c r="G2396" s="210">
        <f>G2345*'Usages industrie'!$O11*(1+'Usages industrie'!$P11)^(G$2332-$D$2332)/1000</f>
        <v>0</v>
      </c>
      <c r="H2396" s="210">
        <f>H2345*'Usages industrie'!$O11*(1+'Usages industrie'!$P11)^(H$2332-$D$2332)/1000</f>
        <v>0</v>
      </c>
      <c r="I2396" s="210">
        <f>I2345*'Usages industrie'!$O11*(1+'Usages industrie'!$P11)^(I$2332-$D$2332)/1000</f>
        <v>0</v>
      </c>
      <c r="J2396" s="210">
        <f>J2345*'Usages industrie'!$O11*(1+'Usages industrie'!$P11)^(J$2332-$D$2332)/1000</f>
        <v>0</v>
      </c>
      <c r="K2396" s="210">
        <f>K2345*'Usages industrie'!$O11*(1+'Usages industrie'!$P11)^(K$2332-$D$2332)/1000</f>
        <v>0</v>
      </c>
      <c r="L2396" s="210">
        <f>L2345*'Usages industrie'!$O11*(1+'Usages industrie'!$P11)^(L$2332-$D$2332)/1000</f>
        <v>0</v>
      </c>
      <c r="M2396" s="210">
        <f>M2345*'Usages industrie'!$O11*(1+'Usages industrie'!$P11)^(M$2332-$D$2332)/1000</f>
        <v>0</v>
      </c>
      <c r="N2396" s="210">
        <f>N2345*'Usages industrie'!$O11*(1+'Usages industrie'!$P11)^(N$2332-$D$2332)/1000</f>
        <v>0</v>
      </c>
      <c r="O2396" s="210">
        <f>O2345*'Usages industrie'!$O11*(1+'Usages industrie'!$P11)^(O$2332-$D$2332)/1000</f>
        <v>0</v>
      </c>
      <c r="P2396" s="210">
        <f>P2345*'Usages industrie'!$O11*(1+'Usages industrie'!$P11)^(P$2332-$D$2332)/1000</f>
        <v>0</v>
      </c>
      <c r="Q2396" s="210">
        <f>Q2345*'Usages industrie'!$O11*(1+'Usages industrie'!$P11)^(Q$2332-$D$2332)/1000</f>
        <v>0</v>
      </c>
      <c r="R2396" s="210">
        <f>R2345*'Usages industrie'!$O11*(1+'Usages industrie'!$P11)^(R$2332-$D$2332)/1000</f>
        <v>0</v>
      </c>
    </row>
    <row r="2397" spans="1:18" hidden="1" outlineLevel="2" x14ac:dyDescent="0.35">
      <c r="A2397" s="209" t="str">
        <f>'Usages industrie'!A12</f>
        <v>Usage industriel n°9</v>
      </c>
      <c r="B2397" s="209" t="s">
        <v>639</v>
      </c>
      <c r="C2397" s="209"/>
      <c r="D2397" s="210">
        <f>D2346*'Usages industrie'!$O12*(1+'Usages industrie'!$P12)^(D$2332-$D$2332)/1000</f>
        <v>0</v>
      </c>
      <c r="E2397" s="210">
        <f>E2346*'Usages industrie'!$O12*(1+'Usages industrie'!$P12)^(E$2332-$D$2332)/1000</f>
        <v>0</v>
      </c>
      <c r="F2397" s="210">
        <f>F2346*'Usages industrie'!$O12*(1+'Usages industrie'!$P12)^(F$2332-$D$2332)/1000</f>
        <v>0</v>
      </c>
      <c r="G2397" s="210">
        <f>G2346*'Usages industrie'!$O12*(1+'Usages industrie'!$P12)^(G$2332-$D$2332)/1000</f>
        <v>0</v>
      </c>
      <c r="H2397" s="210">
        <f>H2346*'Usages industrie'!$O12*(1+'Usages industrie'!$P12)^(H$2332-$D$2332)/1000</f>
        <v>0</v>
      </c>
      <c r="I2397" s="210">
        <f>I2346*'Usages industrie'!$O12*(1+'Usages industrie'!$P12)^(I$2332-$D$2332)/1000</f>
        <v>0</v>
      </c>
      <c r="J2397" s="210">
        <f>J2346*'Usages industrie'!$O12*(1+'Usages industrie'!$P12)^(J$2332-$D$2332)/1000</f>
        <v>0</v>
      </c>
      <c r="K2397" s="210">
        <f>K2346*'Usages industrie'!$O12*(1+'Usages industrie'!$P12)^(K$2332-$D$2332)/1000</f>
        <v>0</v>
      </c>
      <c r="L2397" s="210">
        <f>L2346*'Usages industrie'!$O12*(1+'Usages industrie'!$P12)^(L$2332-$D$2332)/1000</f>
        <v>0</v>
      </c>
      <c r="M2397" s="210">
        <f>M2346*'Usages industrie'!$O12*(1+'Usages industrie'!$P12)^(M$2332-$D$2332)/1000</f>
        <v>0</v>
      </c>
      <c r="N2397" s="210">
        <f>N2346*'Usages industrie'!$O12*(1+'Usages industrie'!$P12)^(N$2332-$D$2332)/1000</f>
        <v>0</v>
      </c>
      <c r="O2397" s="210">
        <f>O2346*'Usages industrie'!$O12*(1+'Usages industrie'!$P12)^(O$2332-$D$2332)/1000</f>
        <v>0</v>
      </c>
      <c r="P2397" s="210">
        <f>P2346*'Usages industrie'!$O12*(1+'Usages industrie'!$P12)^(P$2332-$D$2332)/1000</f>
        <v>0</v>
      </c>
      <c r="Q2397" s="210">
        <f>Q2346*'Usages industrie'!$O12*(1+'Usages industrie'!$P12)^(Q$2332-$D$2332)/1000</f>
        <v>0</v>
      </c>
      <c r="R2397" s="210">
        <f>R2346*'Usages industrie'!$O12*(1+'Usages industrie'!$P12)^(R$2332-$D$2332)/1000</f>
        <v>0</v>
      </c>
    </row>
    <row r="2398" spans="1:18" hidden="1" outlineLevel="2" x14ac:dyDescent="0.35">
      <c r="A2398" s="209" t="str">
        <f>'Usages industrie'!A13</f>
        <v>Usage industriel n°10</v>
      </c>
      <c r="B2398" s="209" t="s">
        <v>639</v>
      </c>
      <c r="C2398" s="209"/>
      <c r="D2398" s="210">
        <f>D2347*'Usages industrie'!$O13*(1+'Usages industrie'!$P13)^(D$2332-$D$2332)/1000</f>
        <v>0</v>
      </c>
      <c r="E2398" s="210">
        <f>E2347*'Usages industrie'!$O13*(1+'Usages industrie'!$P13)^(E$2332-$D$2332)/1000</f>
        <v>0</v>
      </c>
      <c r="F2398" s="210">
        <f>F2347*'Usages industrie'!$O13*(1+'Usages industrie'!$P13)^(F$2332-$D$2332)/1000</f>
        <v>0</v>
      </c>
      <c r="G2398" s="210">
        <f>G2347*'Usages industrie'!$O13*(1+'Usages industrie'!$P13)^(G$2332-$D$2332)/1000</f>
        <v>0</v>
      </c>
      <c r="H2398" s="210">
        <f>H2347*'Usages industrie'!$O13*(1+'Usages industrie'!$P13)^(H$2332-$D$2332)/1000</f>
        <v>0</v>
      </c>
      <c r="I2398" s="210">
        <f>I2347*'Usages industrie'!$O13*(1+'Usages industrie'!$P13)^(I$2332-$D$2332)/1000</f>
        <v>0</v>
      </c>
      <c r="J2398" s="210">
        <f>J2347*'Usages industrie'!$O13*(1+'Usages industrie'!$P13)^(J$2332-$D$2332)/1000</f>
        <v>0</v>
      </c>
      <c r="K2398" s="210">
        <f>K2347*'Usages industrie'!$O13*(1+'Usages industrie'!$P13)^(K$2332-$D$2332)/1000</f>
        <v>0</v>
      </c>
      <c r="L2398" s="210">
        <f>L2347*'Usages industrie'!$O13*(1+'Usages industrie'!$P13)^(L$2332-$D$2332)/1000</f>
        <v>0</v>
      </c>
      <c r="M2398" s="210">
        <f>M2347*'Usages industrie'!$O13*(1+'Usages industrie'!$P13)^(M$2332-$D$2332)/1000</f>
        <v>0</v>
      </c>
      <c r="N2398" s="210">
        <f>N2347*'Usages industrie'!$O13*(1+'Usages industrie'!$P13)^(N$2332-$D$2332)/1000</f>
        <v>0</v>
      </c>
      <c r="O2398" s="210">
        <f>O2347*'Usages industrie'!$O13*(1+'Usages industrie'!$P13)^(O$2332-$D$2332)/1000</f>
        <v>0</v>
      </c>
      <c r="P2398" s="210">
        <f>P2347*'Usages industrie'!$O13*(1+'Usages industrie'!$P13)^(P$2332-$D$2332)/1000</f>
        <v>0</v>
      </c>
      <c r="Q2398" s="210">
        <f>Q2347*'Usages industrie'!$O13*(1+'Usages industrie'!$P13)^(Q$2332-$D$2332)/1000</f>
        <v>0</v>
      </c>
      <c r="R2398" s="210">
        <f>R2347*'Usages industrie'!$O13*(1+'Usages industrie'!$P13)^(R$2332-$D$2332)/1000</f>
        <v>0</v>
      </c>
    </row>
    <row r="2399" spans="1:18" hidden="1" outlineLevel="2" x14ac:dyDescent="0.35">
      <c r="A2399" s="209" t="str">
        <f>'Usages industrie'!A14</f>
        <v>Usage industriel n°11</v>
      </c>
      <c r="B2399" s="209" t="s">
        <v>639</v>
      </c>
      <c r="C2399" s="209"/>
      <c r="D2399" s="210">
        <f>D2348*'Usages industrie'!$O14*(1+'Usages industrie'!$P14)^(D$2332-$D$2332)/1000</f>
        <v>0</v>
      </c>
      <c r="E2399" s="210">
        <f>E2348*'Usages industrie'!$O14*(1+'Usages industrie'!$P14)^(E$2332-$D$2332)/1000</f>
        <v>0</v>
      </c>
      <c r="F2399" s="210">
        <f>F2348*'Usages industrie'!$O14*(1+'Usages industrie'!$P14)^(F$2332-$D$2332)/1000</f>
        <v>0</v>
      </c>
      <c r="G2399" s="210">
        <f>G2348*'Usages industrie'!$O14*(1+'Usages industrie'!$P14)^(G$2332-$D$2332)/1000</f>
        <v>0</v>
      </c>
      <c r="H2399" s="210">
        <f>H2348*'Usages industrie'!$O14*(1+'Usages industrie'!$P14)^(H$2332-$D$2332)/1000</f>
        <v>0</v>
      </c>
      <c r="I2399" s="210">
        <f>I2348*'Usages industrie'!$O14*(1+'Usages industrie'!$P14)^(I$2332-$D$2332)/1000</f>
        <v>0</v>
      </c>
      <c r="J2399" s="210">
        <f>J2348*'Usages industrie'!$O14*(1+'Usages industrie'!$P14)^(J$2332-$D$2332)/1000</f>
        <v>0</v>
      </c>
      <c r="K2399" s="210">
        <f>K2348*'Usages industrie'!$O14*(1+'Usages industrie'!$P14)^(K$2332-$D$2332)/1000</f>
        <v>0</v>
      </c>
      <c r="L2399" s="210">
        <f>L2348*'Usages industrie'!$O14*(1+'Usages industrie'!$P14)^(L$2332-$D$2332)/1000</f>
        <v>0</v>
      </c>
      <c r="M2399" s="210">
        <f>M2348*'Usages industrie'!$O14*(1+'Usages industrie'!$P14)^(M$2332-$D$2332)/1000</f>
        <v>0</v>
      </c>
      <c r="N2399" s="210">
        <f>N2348*'Usages industrie'!$O14*(1+'Usages industrie'!$P14)^(N$2332-$D$2332)/1000</f>
        <v>0</v>
      </c>
      <c r="O2399" s="210">
        <f>O2348*'Usages industrie'!$O14*(1+'Usages industrie'!$P14)^(O$2332-$D$2332)/1000</f>
        <v>0</v>
      </c>
      <c r="P2399" s="210">
        <f>P2348*'Usages industrie'!$O14*(1+'Usages industrie'!$P14)^(P$2332-$D$2332)/1000</f>
        <v>0</v>
      </c>
      <c r="Q2399" s="210">
        <f>Q2348*'Usages industrie'!$O14*(1+'Usages industrie'!$P14)^(Q$2332-$D$2332)/1000</f>
        <v>0</v>
      </c>
      <c r="R2399" s="210">
        <f>R2348*'Usages industrie'!$O14*(1+'Usages industrie'!$P14)^(R$2332-$D$2332)/1000</f>
        <v>0</v>
      </c>
    </row>
    <row r="2400" spans="1:18" hidden="1" outlineLevel="2" x14ac:dyDescent="0.35">
      <c r="A2400" s="209" t="str">
        <f>'Usages industrie'!A15</f>
        <v>Usage industriel n°12</v>
      </c>
      <c r="B2400" s="209" t="s">
        <v>639</v>
      </c>
      <c r="C2400" s="209"/>
      <c r="D2400" s="210">
        <f>D2349*'Usages industrie'!$O15*(1+'Usages industrie'!$P15)^(D$2332-$D$2332)/1000</f>
        <v>0</v>
      </c>
      <c r="E2400" s="210">
        <f>E2349*'Usages industrie'!$O15*(1+'Usages industrie'!$P15)^(E$2332-$D$2332)/1000</f>
        <v>0</v>
      </c>
      <c r="F2400" s="210">
        <f>F2349*'Usages industrie'!$O15*(1+'Usages industrie'!$P15)^(F$2332-$D$2332)/1000</f>
        <v>0</v>
      </c>
      <c r="G2400" s="210">
        <f>G2349*'Usages industrie'!$O15*(1+'Usages industrie'!$P15)^(G$2332-$D$2332)/1000</f>
        <v>0</v>
      </c>
      <c r="H2400" s="210">
        <f>H2349*'Usages industrie'!$O15*(1+'Usages industrie'!$P15)^(H$2332-$D$2332)/1000</f>
        <v>0</v>
      </c>
      <c r="I2400" s="210">
        <f>I2349*'Usages industrie'!$O15*(1+'Usages industrie'!$P15)^(I$2332-$D$2332)/1000</f>
        <v>0</v>
      </c>
      <c r="J2400" s="210">
        <f>J2349*'Usages industrie'!$O15*(1+'Usages industrie'!$P15)^(J$2332-$D$2332)/1000</f>
        <v>0</v>
      </c>
      <c r="K2400" s="210">
        <f>K2349*'Usages industrie'!$O15*(1+'Usages industrie'!$P15)^(K$2332-$D$2332)/1000</f>
        <v>0</v>
      </c>
      <c r="L2400" s="210">
        <f>L2349*'Usages industrie'!$O15*(1+'Usages industrie'!$P15)^(L$2332-$D$2332)/1000</f>
        <v>0</v>
      </c>
      <c r="M2400" s="210">
        <f>M2349*'Usages industrie'!$O15*(1+'Usages industrie'!$P15)^(M$2332-$D$2332)/1000</f>
        <v>0</v>
      </c>
      <c r="N2400" s="210">
        <f>N2349*'Usages industrie'!$O15*(1+'Usages industrie'!$P15)^(N$2332-$D$2332)/1000</f>
        <v>0</v>
      </c>
      <c r="O2400" s="210">
        <f>O2349*'Usages industrie'!$O15*(1+'Usages industrie'!$P15)^(O$2332-$D$2332)/1000</f>
        <v>0</v>
      </c>
      <c r="P2400" s="210">
        <f>P2349*'Usages industrie'!$O15*(1+'Usages industrie'!$P15)^(P$2332-$D$2332)/1000</f>
        <v>0</v>
      </c>
      <c r="Q2400" s="210">
        <f>Q2349*'Usages industrie'!$O15*(1+'Usages industrie'!$P15)^(Q$2332-$D$2332)/1000</f>
        <v>0</v>
      </c>
      <c r="R2400" s="210">
        <f>R2349*'Usages industrie'!$O15*(1+'Usages industrie'!$P15)^(R$2332-$D$2332)/1000</f>
        <v>0</v>
      </c>
    </row>
    <row r="2401" spans="1:18" hidden="1" outlineLevel="2" x14ac:dyDescent="0.35">
      <c r="A2401" s="209" t="str">
        <f>'Usages industrie'!A16</f>
        <v>Usage industriel n°13</v>
      </c>
      <c r="B2401" s="209" t="s">
        <v>639</v>
      </c>
      <c r="C2401" s="209"/>
      <c r="D2401" s="210">
        <f>D2350*'Usages industrie'!$O16*(1+'Usages industrie'!$P16)^(D$2332-$D$2332)/1000</f>
        <v>0</v>
      </c>
      <c r="E2401" s="210">
        <f>E2350*'Usages industrie'!$O16*(1+'Usages industrie'!$P16)^(E$2332-$D$2332)/1000</f>
        <v>0</v>
      </c>
      <c r="F2401" s="210">
        <f>F2350*'Usages industrie'!$O16*(1+'Usages industrie'!$P16)^(F$2332-$D$2332)/1000</f>
        <v>0</v>
      </c>
      <c r="G2401" s="210">
        <f>G2350*'Usages industrie'!$O16*(1+'Usages industrie'!$P16)^(G$2332-$D$2332)/1000</f>
        <v>0</v>
      </c>
      <c r="H2401" s="210">
        <f>H2350*'Usages industrie'!$O16*(1+'Usages industrie'!$P16)^(H$2332-$D$2332)/1000</f>
        <v>0</v>
      </c>
      <c r="I2401" s="210">
        <f>I2350*'Usages industrie'!$O16*(1+'Usages industrie'!$P16)^(I$2332-$D$2332)/1000</f>
        <v>0</v>
      </c>
      <c r="J2401" s="210">
        <f>J2350*'Usages industrie'!$O16*(1+'Usages industrie'!$P16)^(J$2332-$D$2332)/1000</f>
        <v>0</v>
      </c>
      <c r="K2401" s="210">
        <f>K2350*'Usages industrie'!$O16*(1+'Usages industrie'!$P16)^(K$2332-$D$2332)/1000</f>
        <v>0</v>
      </c>
      <c r="L2401" s="210">
        <f>L2350*'Usages industrie'!$O16*(1+'Usages industrie'!$P16)^(L$2332-$D$2332)/1000</f>
        <v>0</v>
      </c>
      <c r="M2401" s="210">
        <f>M2350*'Usages industrie'!$O16*(1+'Usages industrie'!$P16)^(M$2332-$D$2332)/1000</f>
        <v>0</v>
      </c>
      <c r="N2401" s="210">
        <f>N2350*'Usages industrie'!$O16*(1+'Usages industrie'!$P16)^(N$2332-$D$2332)/1000</f>
        <v>0</v>
      </c>
      <c r="O2401" s="210">
        <f>O2350*'Usages industrie'!$O16*(1+'Usages industrie'!$P16)^(O$2332-$D$2332)/1000</f>
        <v>0</v>
      </c>
      <c r="P2401" s="210">
        <f>P2350*'Usages industrie'!$O16*(1+'Usages industrie'!$P16)^(P$2332-$D$2332)/1000</f>
        <v>0</v>
      </c>
      <c r="Q2401" s="210">
        <f>Q2350*'Usages industrie'!$O16*(1+'Usages industrie'!$P16)^(Q$2332-$D$2332)/1000</f>
        <v>0</v>
      </c>
      <c r="R2401" s="210">
        <f>R2350*'Usages industrie'!$O16*(1+'Usages industrie'!$P16)^(R$2332-$D$2332)/1000</f>
        <v>0</v>
      </c>
    </row>
    <row r="2402" spans="1:18" hidden="1" outlineLevel="2" x14ac:dyDescent="0.35">
      <c r="A2402" s="209" t="str">
        <f>'Usages industrie'!A17</f>
        <v>Usage industriel n°14</v>
      </c>
      <c r="B2402" s="209" t="s">
        <v>639</v>
      </c>
      <c r="C2402" s="209"/>
      <c r="D2402" s="210">
        <f>D2351*'Usages industrie'!$O17*(1+'Usages industrie'!$P17)^(D$2332-$D$2332)/1000</f>
        <v>0</v>
      </c>
      <c r="E2402" s="210">
        <f>E2351*'Usages industrie'!$O17*(1+'Usages industrie'!$P17)^(E$2332-$D$2332)/1000</f>
        <v>0</v>
      </c>
      <c r="F2402" s="210">
        <f>F2351*'Usages industrie'!$O17*(1+'Usages industrie'!$P17)^(F$2332-$D$2332)/1000</f>
        <v>0</v>
      </c>
      <c r="G2402" s="210">
        <f>G2351*'Usages industrie'!$O17*(1+'Usages industrie'!$P17)^(G$2332-$D$2332)/1000</f>
        <v>0</v>
      </c>
      <c r="H2402" s="210">
        <f>H2351*'Usages industrie'!$O17*(1+'Usages industrie'!$P17)^(H$2332-$D$2332)/1000</f>
        <v>0</v>
      </c>
      <c r="I2402" s="210">
        <f>I2351*'Usages industrie'!$O17*(1+'Usages industrie'!$P17)^(I$2332-$D$2332)/1000</f>
        <v>0</v>
      </c>
      <c r="J2402" s="210">
        <f>J2351*'Usages industrie'!$O17*(1+'Usages industrie'!$P17)^(J$2332-$D$2332)/1000</f>
        <v>0</v>
      </c>
      <c r="K2402" s="210">
        <f>K2351*'Usages industrie'!$O17*(1+'Usages industrie'!$P17)^(K$2332-$D$2332)/1000</f>
        <v>0</v>
      </c>
      <c r="L2402" s="210">
        <f>L2351*'Usages industrie'!$O17*(1+'Usages industrie'!$P17)^(L$2332-$D$2332)/1000</f>
        <v>0</v>
      </c>
      <c r="M2402" s="210">
        <f>M2351*'Usages industrie'!$O17*(1+'Usages industrie'!$P17)^(M$2332-$D$2332)/1000</f>
        <v>0</v>
      </c>
      <c r="N2402" s="210">
        <f>N2351*'Usages industrie'!$O17*(1+'Usages industrie'!$P17)^(N$2332-$D$2332)/1000</f>
        <v>0</v>
      </c>
      <c r="O2402" s="210">
        <f>O2351*'Usages industrie'!$O17*(1+'Usages industrie'!$P17)^(O$2332-$D$2332)/1000</f>
        <v>0</v>
      </c>
      <c r="P2402" s="210">
        <f>P2351*'Usages industrie'!$O17*(1+'Usages industrie'!$P17)^(P$2332-$D$2332)/1000</f>
        <v>0</v>
      </c>
      <c r="Q2402" s="210">
        <f>Q2351*'Usages industrie'!$O17*(1+'Usages industrie'!$P17)^(Q$2332-$D$2332)/1000</f>
        <v>0</v>
      </c>
      <c r="R2402" s="210">
        <f>R2351*'Usages industrie'!$O17*(1+'Usages industrie'!$P17)^(R$2332-$D$2332)/1000</f>
        <v>0</v>
      </c>
    </row>
    <row r="2403" spans="1:18" hidden="1" outlineLevel="2" x14ac:dyDescent="0.35">
      <c r="A2403" s="209" t="str">
        <f>'Usages industrie'!A18</f>
        <v>Usage industriel n°15</v>
      </c>
      <c r="B2403" s="209" t="s">
        <v>639</v>
      </c>
      <c r="C2403" s="209"/>
      <c r="D2403" s="210">
        <f>D2352*'Usages industrie'!$O18*(1+'Usages industrie'!$P18)^(D$2332-$D$2332)/1000</f>
        <v>0</v>
      </c>
      <c r="E2403" s="210">
        <f>E2352*'Usages industrie'!$O18*(1+'Usages industrie'!$P18)^(E$2332-$D$2332)/1000</f>
        <v>0</v>
      </c>
      <c r="F2403" s="210">
        <f>F2352*'Usages industrie'!$O18*(1+'Usages industrie'!$P18)^(F$2332-$D$2332)/1000</f>
        <v>0</v>
      </c>
      <c r="G2403" s="210">
        <f>G2352*'Usages industrie'!$O18*(1+'Usages industrie'!$P18)^(G$2332-$D$2332)/1000</f>
        <v>0</v>
      </c>
      <c r="H2403" s="210">
        <f>H2352*'Usages industrie'!$O18*(1+'Usages industrie'!$P18)^(H$2332-$D$2332)/1000</f>
        <v>0</v>
      </c>
      <c r="I2403" s="210">
        <f>I2352*'Usages industrie'!$O18*(1+'Usages industrie'!$P18)^(I$2332-$D$2332)/1000</f>
        <v>0</v>
      </c>
      <c r="J2403" s="210">
        <f>J2352*'Usages industrie'!$O18*(1+'Usages industrie'!$P18)^(J$2332-$D$2332)/1000</f>
        <v>0</v>
      </c>
      <c r="K2403" s="210">
        <f>K2352*'Usages industrie'!$O18*(1+'Usages industrie'!$P18)^(K$2332-$D$2332)/1000</f>
        <v>0</v>
      </c>
      <c r="L2403" s="210">
        <f>L2352*'Usages industrie'!$O18*(1+'Usages industrie'!$P18)^(L$2332-$D$2332)/1000</f>
        <v>0</v>
      </c>
      <c r="M2403" s="210">
        <f>M2352*'Usages industrie'!$O18*(1+'Usages industrie'!$P18)^(M$2332-$D$2332)/1000</f>
        <v>0</v>
      </c>
      <c r="N2403" s="210">
        <f>N2352*'Usages industrie'!$O18*(1+'Usages industrie'!$P18)^(N$2332-$D$2332)/1000</f>
        <v>0</v>
      </c>
      <c r="O2403" s="210">
        <f>O2352*'Usages industrie'!$O18*(1+'Usages industrie'!$P18)^(O$2332-$D$2332)/1000</f>
        <v>0</v>
      </c>
      <c r="P2403" s="210">
        <f>P2352*'Usages industrie'!$O18*(1+'Usages industrie'!$P18)^(P$2332-$D$2332)/1000</f>
        <v>0</v>
      </c>
      <c r="Q2403" s="210">
        <f>Q2352*'Usages industrie'!$O18*(1+'Usages industrie'!$P18)^(Q$2332-$D$2332)/1000</f>
        <v>0</v>
      </c>
      <c r="R2403" s="210">
        <f>R2352*'Usages industrie'!$O18*(1+'Usages industrie'!$P18)^(R$2332-$D$2332)/1000</f>
        <v>0</v>
      </c>
    </row>
    <row r="2404" spans="1:18" hidden="1" outlineLevel="2" x14ac:dyDescent="0.35">
      <c r="A2404" s="209" t="str">
        <f>'Usages industrie'!A19</f>
        <v>Usage industriel n°16</v>
      </c>
      <c r="B2404" s="209" t="s">
        <v>639</v>
      </c>
      <c r="C2404" s="209"/>
      <c r="D2404" s="210">
        <f>D2353*'Usages industrie'!$O19*(1+'Usages industrie'!$P19)^(D$2332-$D$2332)/1000</f>
        <v>0</v>
      </c>
      <c r="E2404" s="210">
        <f>E2353*'Usages industrie'!$O19*(1+'Usages industrie'!$P19)^(E$2332-$D$2332)/1000</f>
        <v>0</v>
      </c>
      <c r="F2404" s="210">
        <f>F2353*'Usages industrie'!$O19*(1+'Usages industrie'!$P19)^(F$2332-$D$2332)/1000</f>
        <v>0</v>
      </c>
      <c r="G2404" s="210">
        <f>G2353*'Usages industrie'!$O19*(1+'Usages industrie'!$P19)^(G$2332-$D$2332)/1000</f>
        <v>0</v>
      </c>
      <c r="H2404" s="210">
        <f>H2353*'Usages industrie'!$O19*(1+'Usages industrie'!$P19)^(H$2332-$D$2332)/1000</f>
        <v>0</v>
      </c>
      <c r="I2404" s="210">
        <f>I2353*'Usages industrie'!$O19*(1+'Usages industrie'!$P19)^(I$2332-$D$2332)/1000</f>
        <v>0</v>
      </c>
      <c r="J2404" s="210">
        <f>J2353*'Usages industrie'!$O19*(1+'Usages industrie'!$P19)^(J$2332-$D$2332)/1000</f>
        <v>0</v>
      </c>
      <c r="K2404" s="210">
        <f>K2353*'Usages industrie'!$O19*(1+'Usages industrie'!$P19)^(K$2332-$D$2332)/1000</f>
        <v>0</v>
      </c>
      <c r="L2404" s="210">
        <f>L2353*'Usages industrie'!$O19*(1+'Usages industrie'!$P19)^(L$2332-$D$2332)/1000</f>
        <v>0</v>
      </c>
      <c r="M2404" s="210">
        <f>M2353*'Usages industrie'!$O19*(1+'Usages industrie'!$P19)^(M$2332-$D$2332)/1000</f>
        <v>0</v>
      </c>
      <c r="N2404" s="210">
        <f>N2353*'Usages industrie'!$O19*(1+'Usages industrie'!$P19)^(N$2332-$D$2332)/1000</f>
        <v>0</v>
      </c>
      <c r="O2404" s="210">
        <f>O2353*'Usages industrie'!$O19*(1+'Usages industrie'!$P19)^(O$2332-$D$2332)/1000</f>
        <v>0</v>
      </c>
      <c r="P2404" s="210">
        <f>P2353*'Usages industrie'!$O19*(1+'Usages industrie'!$P19)^(P$2332-$D$2332)/1000</f>
        <v>0</v>
      </c>
      <c r="Q2404" s="210">
        <f>Q2353*'Usages industrie'!$O19*(1+'Usages industrie'!$P19)^(Q$2332-$D$2332)/1000</f>
        <v>0</v>
      </c>
      <c r="R2404" s="210">
        <f>R2353*'Usages industrie'!$O19*(1+'Usages industrie'!$P19)^(R$2332-$D$2332)/1000</f>
        <v>0</v>
      </c>
    </row>
    <row r="2405" spans="1:18" hidden="1" outlineLevel="2" x14ac:dyDescent="0.35">
      <c r="A2405" s="209" t="str">
        <f>'Usages industrie'!A20</f>
        <v>Usage industriel n°17</v>
      </c>
      <c r="B2405" s="209" t="s">
        <v>639</v>
      </c>
      <c r="C2405" s="209"/>
      <c r="D2405" s="210">
        <f>D2354*'Usages industrie'!$O20*(1+'Usages industrie'!$P20)^(D$2332-$D$2332)/1000</f>
        <v>0</v>
      </c>
      <c r="E2405" s="210">
        <f>E2354*'Usages industrie'!$O20*(1+'Usages industrie'!$P20)^(E$2332-$D$2332)/1000</f>
        <v>0</v>
      </c>
      <c r="F2405" s="210">
        <f>F2354*'Usages industrie'!$O20*(1+'Usages industrie'!$P20)^(F$2332-$D$2332)/1000</f>
        <v>0</v>
      </c>
      <c r="G2405" s="210">
        <f>G2354*'Usages industrie'!$O20*(1+'Usages industrie'!$P20)^(G$2332-$D$2332)/1000</f>
        <v>0</v>
      </c>
      <c r="H2405" s="210">
        <f>H2354*'Usages industrie'!$O20*(1+'Usages industrie'!$P20)^(H$2332-$D$2332)/1000</f>
        <v>0</v>
      </c>
      <c r="I2405" s="210">
        <f>I2354*'Usages industrie'!$O20*(1+'Usages industrie'!$P20)^(I$2332-$D$2332)/1000</f>
        <v>0</v>
      </c>
      <c r="J2405" s="210">
        <f>J2354*'Usages industrie'!$O20*(1+'Usages industrie'!$P20)^(J$2332-$D$2332)/1000</f>
        <v>0</v>
      </c>
      <c r="K2405" s="210">
        <f>K2354*'Usages industrie'!$O20*(1+'Usages industrie'!$P20)^(K$2332-$D$2332)/1000</f>
        <v>0</v>
      </c>
      <c r="L2405" s="210">
        <f>L2354*'Usages industrie'!$O20*(1+'Usages industrie'!$P20)^(L$2332-$D$2332)/1000</f>
        <v>0</v>
      </c>
      <c r="M2405" s="210">
        <f>M2354*'Usages industrie'!$O20*(1+'Usages industrie'!$P20)^(M$2332-$D$2332)/1000</f>
        <v>0</v>
      </c>
      <c r="N2405" s="210">
        <f>N2354*'Usages industrie'!$O20*(1+'Usages industrie'!$P20)^(N$2332-$D$2332)/1000</f>
        <v>0</v>
      </c>
      <c r="O2405" s="210">
        <f>O2354*'Usages industrie'!$O20*(1+'Usages industrie'!$P20)^(O$2332-$D$2332)/1000</f>
        <v>0</v>
      </c>
      <c r="P2405" s="210">
        <f>P2354*'Usages industrie'!$O20*(1+'Usages industrie'!$P20)^(P$2332-$D$2332)/1000</f>
        <v>0</v>
      </c>
      <c r="Q2405" s="210">
        <f>Q2354*'Usages industrie'!$O20*(1+'Usages industrie'!$P20)^(Q$2332-$D$2332)/1000</f>
        <v>0</v>
      </c>
      <c r="R2405" s="210">
        <f>R2354*'Usages industrie'!$O20*(1+'Usages industrie'!$P20)^(R$2332-$D$2332)/1000</f>
        <v>0</v>
      </c>
    </row>
    <row r="2406" spans="1:18" hidden="1" outlineLevel="2" x14ac:dyDescent="0.35">
      <c r="A2406" s="209" t="str">
        <f>'Usages industrie'!A21</f>
        <v>Usage industriel n°18</v>
      </c>
      <c r="B2406" s="209" t="s">
        <v>639</v>
      </c>
      <c r="C2406" s="209"/>
      <c r="D2406" s="210">
        <f>D2355*'Usages industrie'!$O21*(1+'Usages industrie'!$P21)^(D$2332-$D$2332)/1000</f>
        <v>0</v>
      </c>
      <c r="E2406" s="210">
        <f>E2355*'Usages industrie'!$O21*(1+'Usages industrie'!$P21)^(E$2332-$D$2332)/1000</f>
        <v>0</v>
      </c>
      <c r="F2406" s="210">
        <f>F2355*'Usages industrie'!$O21*(1+'Usages industrie'!$P21)^(F$2332-$D$2332)/1000</f>
        <v>0</v>
      </c>
      <c r="G2406" s="210">
        <f>G2355*'Usages industrie'!$O21*(1+'Usages industrie'!$P21)^(G$2332-$D$2332)/1000</f>
        <v>0</v>
      </c>
      <c r="H2406" s="210">
        <f>H2355*'Usages industrie'!$O21*(1+'Usages industrie'!$P21)^(H$2332-$D$2332)/1000</f>
        <v>0</v>
      </c>
      <c r="I2406" s="210">
        <f>I2355*'Usages industrie'!$O21*(1+'Usages industrie'!$P21)^(I$2332-$D$2332)/1000</f>
        <v>0</v>
      </c>
      <c r="J2406" s="210">
        <f>J2355*'Usages industrie'!$O21*(1+'Usages industrie'!$P21)^(J$2332-$D$2332)/1000</f>
        <v>0</v>
      </c>
      <c r="K2406" s="210">
        <f>K2355*'Usages industrie'!$O21*(1+'Usages industrie'!$P21)^(K$2332-$D$2332)/1000</f>
        <v>0</v>
      </c>
      <c r="L2406" s="210">
        <f>L2355*'Usages industrie'!$O21*(1+'Usages industrie'!$P21)^(L$2332-$D$2332)/1000</f>
        <v>0</v>
      </c>
      <c r="M2406" s="210">
        <f>M2355*'Usages industrie'!$O21*(1+'Usages industrie'!$P21)^(M$2332-$D$2332)/1000</f>
        <v>0</v>
      </c>
      <c r="N2406" s="210">
        <f>N2355*'Usages industrie'!$O21*(1+'Usages industrie'!$P21)^(N$2332-$D$2332)/1000</f>
        <v>0</v>
      </c>
      <c r="O2406" s="210">
        <f>O2355*'Usages industrie'!$O21*(1+'Usages industrie'!$P21)^(O$2332-$D$2332)/1000</f>
        <v>0</v>
      </c>
      <c r="P2406" s="210">
        <f>P2355*'Usages industrie'!$O21*(1+'Usages industrie'!$P21)^(P$2332-$D$2332)/1000</f>
        <v>0</v>
      </c>
      <c r="Q2406" s="210">
        <f>Q2355*'Usages industrie'!$O21*(1+'Usages industrie'!$P21)^(Q$2332-$D$2332)/1000</f>
        <v>0</v>
      </c>
      <c r="R2406" s="210">
        <f>R2355*'Usages industrie'!$O21*(1+'Usages industrie'!$P21)^(R$2332-$D$2332)/1000</f>
        <v>0</v>
      </c>
    </row>
    <row r="2407" spans="1:18" hidden="1" outlineLevel="2" x14ac:dyDescent="0.35">
      <c r="A2407" s="209" t="str">
        <f>'Usages industrie'!A22</f>
        <v>Usage industriel n°19</v>
      </c>
      <c r="B2407" s="209" t="s">
        <v>639</v>
      </c>
      <c r="C2407" s="209"/>
      <c r="D2407" s="210">
        <f>D2356*'Usages industrie'!$O22*(1+'Usages industrie'!$P22)^(D$2332-$D$2332)/1000</f>
        <v>0</v>
      </c>
      <c r="E2407" s="210">
        <f>E2356*'Usages industrie'!$O22*(1+'Usages industrie'!$P22)^(E$2332-$D$2332)/1000</f>
        <v>0</v>
      </c>
      <c r="F2407" s="210">
        <f>F2356*'Usages industrie'!$O22*(1+'Usages industrie'!$P22)^(F$2332-$D$2332)/1000</f>
        <v>0</v>
      </c>
      <c r="G2407" s="210">
        <f>G2356*'Usages industrie'!$O22*(1+'Usages industrie'!$P22)^(G$2332-$D$2332)/1000</f>
        <v>0</v>
      </c>
      <c r="H2407" s="210">
        <f>H2356*'Usages industrie'!$O22*(1+'Usages industrie'!$P22)^(H$2332-$D$2332)/1000</f>
        <v>0</v>
      </c>
      <c r="I2407" s="210">
        <f>I2356*'Usages industrie'!$O22*(1+'Usages industrie'!$P22)^(I$2332-$D$2332)/1000</f>
        <v>0</v>
      </c>
      <c r="J2407" s="210">
        <f>J2356*'Usages industrie'!$O22*(1+'Usages industrie'!$P22)^(J$2332-$D$2332)/1000</f>
        <v>0</v>
      </c>
      <c r="K2407" s="210">
        <f>K2356*'Usages industrie'!$O22*(1+'Usages industrie'!$P22)^(K$2332-$D$2332)/1000</f>
        <v>0</v>
      </c>
      <c r="L2407" s="210">
        <f>L2356*'Usages industrie'!$O22*(1+'Usages industrie'!$P22)^(L$2332-$D$2332)/1000</f>
        <v>0</v>
      </c>
      <c r="M2407" s="210">
        <f>M2356*'Usages industrie'!$O22*(1+'Usages industrie'!$P22)^(M$2332-$D$2332)/1000</f>
        <v>0</v>
      </c>
      <c r="N2407" s="210">
        <f>N2356*'Usages industrie'!$O22*(1+'Usages industrie'!$P22)^(N$2332-$D$2332)/1000</f>
        <v>0</v>
      </c>
      <c r="O2407" s="210">
        <f>O2356*'Usages industrie'!$O22*(1+'Usages industrie'!$P22)^(O$2332-$D$2332)/1000</f>
        <v>0</v>
      </c>
      <c r="P2407" s="210">
        <f>P2356*'Usages industrie'!$O22*(1+'Usages industrie'!$P22)^(P$2332-$D$2332)/1000</f>
        <v>0</v>
      </c>
      <c r="Q2407" s="210">
        <f>Q2356*'Usages industrie'!$O22*(1+'Usages industrie'!$P22)^(Q$2332-$D$2332)/1000</f>
        <v>0</v>
      </c>
      <c r="R2407" s="210">
        <f>R2356*'Usages industrie'!$O22*(1+'Usages industrie'!$P22)^(R$2332-$D$2332)/1000</f>
        <v>0</v>
      </c>
    </row>
    <row r="2408" spans="1:18" hidden="1" outlineLevel="2" x14ac:dyDescent="0.35">
      <c r="A2408" s="209" t="str">
        <f>'Usages industrie'!A23</f>
        <v>Usage industriel n°20</v>
      </c>
      <c r="B2408" s="209" t="s">
        <v>639</v>
      </c>
      <c r="C2408" s="209"/>
      <c r="D2408" s="210">
        <f>D2357*'Usages industrie'!$O23*(1+'Usages industrie'!$P23)^(D$2332-$D$2332)/1000</f>
        <v>0</v>
      </c>
      <c r="E2408" s="210">
        <f>E2357*'Usages industrie'!$O23*(1+'Usages industrie'!$P23)^(E$2332-$D$2332)/1000</f>
        <v>0</v>
      </c>
      <c r="F2408" s="210">
        <f>F2357*'Usages industrie'!$O23*(1+'Usages industrie'!$P23)^(F$2332-$D$2332)/1000</f>
        <v>0</v>
      </c>
      <c r="G2408" s="210">
        <f>G2357*'Usages industrie'!$O23*(1+'Usages industrie'!$P23)^(G$2332-$D$2332)/1000</f>
        <v>0</v>
      </c>
      <c r="H2408" s="210">
        <f>H2357*'Usages industrie'!$O23*(1+'Usages industrie'!$P23)^(H$2332-$D$2332)/1000</f>
        <v>0</v>
      </c>
      <c r="I2408" s="210">
        <f>I2357*'Usages industrie'!$O23*(1+'Usages industrie'!$P23)^(I$2332-$D$2332)/1000</f>
        <v>0</v>
      </c>
      <c r="J2408" s="210">
        <f>J2357*'Usages industrie'!$O23*(1+'Usages industrie'!$P23)^(J$2332-$D$2332)/1000</f>
        <v>0</v>
      </c>
      <c r="K2408" s="210">
        <f>K2357*'Usages industrie'!$O23*(1+'Usages industrie'!$P23)^(K$2332-$D$2332)/1000</f>
        <v>0</v>
      </c>
      <c r="L2408" s="210">
        <f>L2357*'Usages industrie'!$O23*(1+'Usages industrie'!$P23)^(L$2332-$D$2332)/1000</f>
        <v>0</v>
      </c>
      <c r="M2408" s="210">
        <f>M2357*'Usages industrie'!$O23*(1+'Usages industrie'!$P23)^(M$2332-$D$2332)/1000</f>
        <v>0</v>
      </c>
      <c r="N2408" s="210">
        <f>N2357*'Usages industrie'!$O23*(1+'Usages industrie'!$P23)^(N$2332-$D$2332)/1000</f>
        <v>0</v>
      </c>
      <c r="O2408" s="210">
        <f>O2357*'Usages industrie'!$O23*(1+'Usages industrie'!$P23)^(O$2332-$D$2332)/1000</f>
        <v>0</v>
      </c>
      <c r="P2408" s="210">
        <f>P2357*'Usages industrie'!$O23*(1+'Usages industrie'!$P23)^(P$2332-$D$2332)/1000</f>
        <v>0</v>
      </c>
      <c r="Q2408" s="210">
        <f>Q2357*'Usages industrie'!$O23*(1+'Usages industrie'!$P23)^(Q$2332-$D$2332)/1000</f>
        <v>0</v>
      </c>
      <c r="R2408" s="210">
        <f>R2357*'Usages industrie'!$O23*(1+'Usages industrie'!$P23)^(R$2332-$D$2332)/1000</f>
        <v>0</v>
      </c>
    </row>
    <row r="2409" spans="1:18" hidden="1" outlineLevel="2" x14ac:dyDescent="0.35">
      <c r="A2409" s="209" t="str">
        <f>'Usages industrie'!A24</f>
        <v>Usage industriel n°21</v>
      </c>
      <c r="B2409" s="209" t="s">
        <v>639</v>
      </c>
      <c r="C2409" s="209"/>
      <c r="D2409" s="210">
        <f>D2358*'Usages industrie'!$O24*(1+'Usages industrie'!$P24)^(D$2332-$D$2332)/1000</f>
        <v>0</v>
      </c>
      <c r="E2409" s="210">
        <f>E2358*'Usages industrie'!$O24*(1+'Usages industrie'!$P24)^(E$2332-$D$2332)/1000</f>
        <v>0</v>
      </c>
      <c r="F2409" s="210">
        <f>F2358*'Usages industrie'!$O24*(1+'Usages industrie'!$P24)^(F$2332-$D$2332)/1000</f>
        <v>0</v>
      </c>
      <c r="G2409" s="210">
        <f>G2358*'Usages industrie'!$O24*(1+'Usages industrie'!$P24)^(G$2332-$D$2332)/1000</f>
        <v>0</v>
      </c>
      <c r="H2409" s="210">
        <f>H2358*'Usages industrie'!$O24*(1+'Usages industrie'!$P24)^(H$2332-$D$2332)/1000</f>
        <v>0</v>
      </c>
      <c r="I2409" s="210">
        <f>I2358*'Usages industrie'!$O24*(1+'Usages industrie'!$P24)^(I$2332-$D$2332)/1000</f>
        <v>0</v>
      </c>
      <c r="J2409" s="210">
        <f>J2358*'Usages industrie'!$O24*(1+'Usages industrie'!$P24)^(J$2332-$D$2332)/1000</f>
        <v>0</v>
      </c>
      <c r="K2409" s="210">
        <f>K2358*'Usages industrie'!$O24*(1+'Usages industrie'!$P24)^(K$2332-$D$2332)/1000</f>
        <v>0</v>
      </c>
      <c r="L2409" s="210">
        <f>L2358*'Usages industrie'!$O24*(1+'Usages industrie'!$P24)^(L$2332-$D$2332)/1000</f>
        <v>0</v>
      </c>
      <c r="M2409" s="210">
        <f>M2358*'Usages industrie'!$O24*(1+'Usages industrie'!$P24)^(M$2332-$D$2332)/1000</f>
        <v>0</v>
      </c>
      <c r="N2409" s="210">
        <f>N2358*'Usages industrie'!$O24*(1+'Usages industrie'!$P24)^(N$2332-$D$2332)/1000</f>
        <v>0</v>
      </c>
      <c r="O2409" s="210">
        <f>O2358*'Usages industrie'!$O24*(1+'Usages industrie'!$P24)^(O$2332-$D$2332)/1000</f>
        <v>0</v>
      </c>
      <c r="P2409" s="210">
        <f>P2358*'Usages industrie'!$O24*(1+'Usages industrie'!$P24)^(P$2332-$D$2332)/1000</f>
        <v>0</v>
      </c>
      <c r="Q2409" s="210">
        <f>Q2358*'Usages industrie'!$O24*(1+'Usages industrie'!$P24)^(Q$2332-$D$2332)/1000</f>
        <v>0</v>
      </c>
      <c r="R2409" s="210">
        <f>R2358*'Usages industrie'!$O24*(1+'Usages industrie'!$P24)^(R$2332-$D$2332)/1000</f>
        <v>0</v>
      </c>
    </row>
    <row r="2410" spans="1:18" hidden="1" outlineLevel="2" x14ac:dyDescent="0.35">
      <c r="A2410" s="209" t="str">
        <f>'Usages industrie'!A25</f>
        <v>Usage industriel n°22</v>
      </c>
      <c r="B2410" s="209" t="s">
        <v>639</v>
      </c>
      <c r="C2410" s="209"/>
      <c r="D2410" s="210">
        <f>D2359*'Usages industrie'!$O25*(1+'Usages industrie'!$P25)^(D$2332-$D$2332)/1000</f>
        <v>0</v>
      </c>
      <c r="E2410" s="210">
        <f>E2359*'Usages industrie'!$O25*(1+'Usages industrie'!$P25)^(E$2332-$D$2332)/1000</f>
        <v>0</v>
      </c>
      <c r="F2410" s="210">
        <f>F2359*'Usages industrie'!$O25*(1+'Usages industrie'!$P25)^(F$2332-$D$2332)/1000</f>
        <v>0</v>
      </c>
      <c r="G2410" s="210">
        <f>G2359*'Usages industrie'!$O25*(1+'Usages industrie'!$P25)^(G$2332-$D$2332)/1000</f>
        <v>0</v>
      </c>
      <c r="H2410" s="210">
        <f>H2359*'Usages industrie'!$O25*(1+'Usages industrie'!$P25)^(H$2332-$D$2332)/1000</f>
        <v>0</v>
      </c>
      <c r="I2410" s="210">
        <f>I2359*'Usages industrie'!$O25*(1+'Usages industrie'!$P25)^(I$2332-$D$2332)/1000</f>
        <v>0</v>
      </c>
      <c r="J2410" s="210">
        <f>J2359*'Usages industrie'!$O25*(1+'Usages industrie'!$P25)^(J$2332-$D$2332)/1000</f>
        <v>0</v>
      </c>
      <c r="K2410" s="210">
        <f>K2359*'Usages industrie'!$O25*(1+'Usages industrie'!$P25)^(K$2332-$D$2332)/1000</f>
        <v>0</v>
      </c>
      <c r="L2410" s="210">
        <f>L2359*'Usages industrie'!$O25*(1+'Usages industrie'!$P25)^(L$2332-$D$2332)/1000</f>
        <v>0</v>
      </c>
      <c r="M2410" s="210">
        <f>M2359*'Usages industrie'!$O25*(1+'Usages industrie'!$P25)^(M$2332-$D$2332)/1000</f>
        <v>0</v>
      </c>
      <c r="N2410" s="210">
        <f>N2359*'Usages industrie'!$O25*(1+'Usages industrie'!$P25)^(N$2332-$D$2332)/1000</f>
        <v>0</v>
      </c>
      <c r="O2410" s="210">
        <f>O2359*'Usages industrie'!$O25*(1+'Usages industrie'!$P25)^(O$2332-$D$2332)/1000</f>
        <v>0</v>
      </c>
      <c r="P2410" s="210">
        <f>P2359*'Usages industrie'!$O25*(1+'Usages industrie'!$P25)^(P$2332-$D$2332)/1000</f>
        <v>0</v>
      </c>
      <c r="Q2410" s="210">
        <f>Q2359*'Usages industrie'!$O25*(1+'Usages industrie'!$P25)^(Q$2332-$D$2332)/1000</f>
        <v>0</v>
      </c>
      <c r="R2410" s="210">
        <f>R2359*'Usages industrie'!$O25*(1+'Usages industrie'!$P25)^(R$2332-$D$2332)/1000</f>
        <v>0</v>
      </c>
    </row>
    <row r="2411" spans="1:18" hidden="1" outlineLevel="2" x14ac:dyDescent="0.35">
      <c r="A2411" s="209" t="str">
        <f>'Usages industrie'!A26</f>
        <v>Usage industriel n°23</v>
      </c>
      <c r="B2411" s="209" t="s">
        <v>639</v>
      </c>
      <c r="C2411" s="209"/>
      <c r="D2411" s="210">
        <f>D2360*'Usages industrie'!$O26*(1+'Usages industrie'!$P26)^(D$2332-$D$2332)/1000</f>
        <v>0</v>
      </c>
      <c r="E2411" s="210">
        <f>E2360*'Usages industrie'!$O26*(1+'Usages industrie'!$P26)^(E$2332-$D$2332)/1000</f>
        <v>0</v>
      </c>
      <c r="F2411" s="210">
        <f>F2360*'Usages industrie'!$O26*(1+'Usages industrie'!$P26)^(F$2332-$D$2332)/1000</f>
        <v>0</v>
      </c>
      <c r="G2411" s="210">
        <f>G2360*'Usages industrie'!$O26*(1+'Usages industrie'!$P26)^(G$2332-$D$2332)/1000</f>
        <v>0</v>
      </c>
      <c r="H2411" s="210">
        <f>H2360*'Usages industrie'!$O26*(1+'Usages industrie'!$P26)^(H$2332-$D$2332)/1000</f>
        <v>0</v>
      </c>
      <c r="I2411" s="210">
        <f>I2360*'Usages industrie'!$O26*(1+'Usages industrie'!$P26)^(I$2332-$D$2332)/1000</f>
        <v>0</v>
      </c>
      <c r="J2411" s="210">
        <f>J2360*'Usages industrie'!$O26*(1+'Usages industrie'!$P26)^(J$2332-$D$2332)/1000</f>
        <v>0</v>
      </c>
      <c r="K2411" s="210">
        <f>K2360*'Usages industrie'!$O26*(1+'Usages industrie'!$P26)^(K$2332-$D$2332)/1000</f>
        <v>0</v>
      </c>
      <c r="L2411" s="210">
        <f>L2360*'Usages industrie'!$O26*(1+'Usages industrie'!$P26)^(L$2332-$D$2332)/1000</f>
        <v>0</v>
      </c>
      <c r="M2411" s="210">
        <f>M2360*'Usages industrie'!$O26*(1+'Usages industrie'!$P26)^(M$2332-$D$2332)/1000</f>
        <v>0</v>
      </c>
      <c r="N2411" s="210">
        <f>N2360*'Usages industrie'!$O26*(1+'Usages industrie'!$P26)^(N$2332-$D$2332)/1000</f>
        <v>0</v>
      </c>
      <c r="O2411" s="210">
        <f>O2360*'Usages industrie'!$O26*(1+'Usages industrie'!$P26)^(O$2332-$D$2332)/1000</f>
        <v>0</v>
      </c>
      <c r="P2411" s="210">
        <f>P2360*'Usages industrie'!$O26*(1+'Usages industrie'!$P26)^(P$2332-$D$2332)/1000</f>
        <v>0</v>
      </c>
      <c r="Q2411" s="210">
        <f>Q2360*'Usages industrie'!$O26*(1+'Usages industrie'!$P26)^(Q$2332-$D$2332)/1000</f>
        <v>0</v>
      </c>
      <c r="R2411" s="210">
        <f>R2360*'Usages industrie'!$O26*(1+'Usages industrie'!$P26)^(R$2332-$D$2332)/1000</f>
        <v>0</v>
      </c>
    </row>
    <row r="2412" spans="1:18" hidden="1" outlineLevel="2" x14ac:dyDescent="0.35">
      <c r="A2412" s="209" t="str">
        <f>'Usages industrie'!A27</f>
        <v>Usage industriel n°24</v>
      </c>
      <c r="B2412" s="209" t="s">
        <v>639</v>
      </c>
      <c r="C2412" s="209"/>
      <c r="D2412" s="210">
        <f>D2361*'Usages industrie'!$O27*(1+'Usages industrie'!$P27)^(D$2332-$D$2332)/1000</f>
        <v>0</v>
      </c>
      <c r="E2412" s="210">
        <f>E2361*'Usages industrie'!$O27*(1+'Usages industrie'!$P27)^(E$2332-$D$2332)/1000</f>
        <v>0</v>
      </c>
      <c r="F2412" s="210">
        <f>F2361*'Usages industrie'!$O27*(1+'Usages industrie'!$P27)^(F$2332-$D$2332)/1000</f>
        <v>0</v>
      </c>
      <c r="G2412" s="210">
        <f>G2361*'Usages industrie'!$O27*(1+'Usages industrie'!$P27)^(G$2332-$D$2332)/1000</f>
        <v>0</v>
      </c>
      <c r="H2412" s="210">
        <f>H2361*'Usages industrie'!$O27*(1+'Usages industrie'!$P27)^(H$2332-$D$2332)/1000</f>
        <v>0</v>
      </c>
      <c r="I2412" s="210">
        <f>I2361*'Usages industrie'!$O27*(1+'Usages industrie'!$P27)^(I$2332-$D$2332)/1000</f>
        <v>0</v>
      </c>
      <c r="J2412" s="210">
        <f>J2361*'Usages industrie'!$O27*(1+'Usages industrie'!$P27)^(J$2332-$D$2332)/1000</f>
        <v>0</v>
      </c>
      <c r="K2412" s="210">
        <f>K2361*'Usages industrie'!$O27*(1+'Usages industrie'!$P27)^(K$2332-$D$2332)/1000</f>
        <v>0</v>
      </c>
      <c r="L2412" s="210">
        <f>L2361*'Usages industrie'!$O27*(1+'Usages industrie'!$P27)^(L$2332-$D$2332)/1000</f>
        <v>0</v>
      </c>
      <c r="M2412" s="210">
        <f>M2361*'Usages industrie'!$O27*(1+'Usages industrie'!$P27)^(M$2332-$D$2332)/1000</f>
        <v>0</v>
      </c>
      <c r="N2412" s="210">
        <f>N2361*'Usages industrie'!$O27*(1+'Usages industrie'!$P27)^(N$2332-$D$2332)/1000</f>
        <v>0</v>
      </c>
      <c r="O2412" s="210">
        <f>O2361*'Usages industrie'!$O27*(1+'Usages industrie'!$P27)^(O$2332-$D$2332)/1000</f>
        <v>0</v>
      </c>
      <c r="P2412" s="210">
        <f>P2361*'Usages industrie'!$O27*(1+'Usages industrie'!$P27)^(P$2332-$D$2332)/1000</f>
        <v>0</v>
      </c>
      <c r="Q2412" s="210">
        <f>Q2361*'Usages industrie'!$O27*(1+'Usages industrie'!$P27)^(Q$2332-$D$2332)/1000</f>
        <v>0</v>
      </c>
      <c r="R2412" s="210">
        <f>R2361*'Usages industrie'!$O27*(1+'Usages industrie'!$P27)^(R$2332-$D$2332)/1000</f>
        <v>0</v>
      </c>
    </row>
    <row r="2413" spans="1:18" hidden="1" outlineLevel="2" x14ac:dyDescent="0.35">
      <c r="A2413" s="209" t="str">
        <f>'Usages industrie'!A28</f>
        <v>Usage industriel n°25</v>
      </c>
      <c r="B2413" s="209" t="s">
        <v>639</v>
      </c>
      <c r="C2413" s="209"/>
      <c r="D2413" s="210">
        <f>D2362*'Usages industrie'!$O28*(1+'Usages industrie'!$P28)^(D$2332-$D$2332)/1000</f>
        <v>0</v>
      </c>
      <c r="E2413" s="210">
        <f>E2362*'Usages industrie'!$O28*(1+'Usages industrie'!$P28)^(E$2332-$D$2332)/1000</f>
        <v>0</v>
      </c>
      <c r="F2413" s="210">
        <f>F2362*'Usages industrie'!$O28*(1+'Usages industrie'!$P28)^(F$2332-$D$2332)/1000</f>
        <v>0</v>
      </c>
      <c r="G2413" s="210">
        <f>G2362*'Usages industrie'!$O28*(1+'Usages industrie'!$P28)^(G$2332-$D$2332)/1000</f>
        <v>0</v>
      </c>
      <c r="H2413" s="210">
        <f>H2362*'Usages industrie'!$O28*(1+'Usages industrie'!$P28)^(H$2332-$D$2332)/1000</f>
        <v>0</v>
      </c>
      <c r="I2413" s="210">
        <f>I2362*'Usages industrie'!$O28*(1+'Usages industrie'!$P28)^(I$2332-$D$2332)/1000</f>
        <v>0</v>
      </c>
      <c r="J2413" s="210">
        <f>J2362*'Usages industrie'!$O28*(1+'Usages industrie'!$P28)^(J$2332-$D$2332)/1000</f>
        <v>0</v>
      </c>
      <c r="K2413" s="210">
        <f>K2362*'Usages industrie'!$O28*(1+'Usages industrie'!$P28)^(K$2332-$D$2332)/1000</f>
        <v>0</v>
      </c>
      <c r="L2413" s="210">
        <f>L2362*'Usages industrie'!$O28*(1+'Usages industrie'!$P28)^(L$2332-$D$2332)/1000</f>
        <v>0</v>
      </c>
      <c r="M2413" s="210">
        <f>M2362*'Usages industrie'!$O28*(1+'Usages industrie'!$P28)^(M$2332-$D$2332)/1000</f>
        <v>0</v>
      </c>
      <c r="N2413" s="210">
        <f>N2362*'Usages industrie'!$O28*(1+'Usages industrie'!$P28)^(N$2332-$D$2332)/1000</f>
        <v>0</v>
      </c>
      <c r="O2413" s="210">
        <f>O2362*'Usages industrie'!$O28*(1+'Usages industrie'!$P28)^(O$2332-$D$2332)/1000</f>
        <v>0</v>
      </c>
      <c r="P2413" s="210">
        <f>P2362*'Usages industrie'!$O28*(1+'Usages industrie'!$P28)^(P$2332-$D$2332)/1000</f>
        <v>0</v>
      </c>
      <c r="Q2413" s="210">
        <f>Q2362*'Usages industrie'!$O28*(1+'Usages industrie'!$P28)^(Q$2332-$D$2332)/1000</f>
        <v>0</v>
      </c>
      <c r="R2413" s="210">
        <f>R2362*'Usages industrie'!$O28*(1+'Usages industrie'!$P28)^(R$2332-$D$2332)/1000</f>
        <v>0</v>
      </c>
    </row>
    <row r="2414" spans="1:18" hidden="1" outlineLevel="2" x14ac:dyDescent="0.35">
      <c r="A2414" s="209" t="str">
        <f>'Usages industrie'!A29</f>
        <v>Usage industriel n°26</v>
      </c>
      <c r="B2414" s="209" t="s">
        <v>639</v>
      </c>
      <c r="C2414" s="209"/>
      <c r="D2414" s="210">
        <f>D2363*'Usages industrie'!$O29*(1+'Usages industrie'!$P29)^(D$2332-$D$2332)/1000</f>
        <v>0</v>
      </c>
      <c r="E2414" s="210">
        <f>E2363*'Usages industrie'!$O29*(1+'Usages industrie'!$P29)^(E$2332-$D$2332)/1000</f>
        <v>0</v>
      </c>
      <c r="F2414" s="210">
        <f>F2363*'Usages industrie'!$O29*(1+'Usages industrie'!$P29)^(F$2332-$D$2332)/1000</f>
        <v>0</v>
      </c>
      <c r="G2414" s="210">
        <f>G2363*'Usages industrie'!$O29*(1+'Usages industrie'!$P29)^(G$2332-$D$2332)/1000</f>
        <v>0</v>
      </c>
      <c r="H2414" s="210">
        <f>H2363*'Usages industrie'!$O29*(1+'Usages industrie'!$P29)^(H$2332-$D$2332)/1000</f>
        <v>0</v>
      </c>
      <c r="I2414" s="210">
        <f>I2363*'Usages industrie'!$O29*(1+'Usages industrie'!$P29)^(I$2332-$D$2332)/1000</f>
        <v>0</v>
      </c>
      <c r="J2414" s="210">
        <f>J2363*'Usages industrie'!$O29*(1+'Usages industrie'!$P29)^(J$2332-$D$2332)/1000</f>
        <v>0</v>
      </c>
      <c r="K2414" s="210">
        <f>K2363*'Usages industrie'!$O29*(1+'Usages industrie'!$P29)^(K$2332-$D$2332)/1000</f>
        <v>0</v>
      </c>
      <c r="L2414" s="210">
        <f>L2363*'Usages industrie'!$O29*(1+'Usages industrie'!$P29)^(L$2332-$D$2332)/1000</f>
        <v>0</v>
      </c>
      <c r="M2414" s="210">
        <f>M2363*'Usages industrie'!$O29*(1+'Usages industrie'!$P29)^(M$2332-$D$2332)/1000</f>
        <v>0</v>
      </c>
      <c r="N2414" s="210">
        <f>N2363*'Usages industrie'!$O29*(1+'Usages industrie'!$P29)^(N$2332-$D$2332)/1000</f>
        <v>0</v>
      </c>
      <c r="O2414" s="210">
        <f>O2363*'Usages industrie'!$O29*(1+'Usages industrie'!$P29)^(O$2332-$D$2332)/1000</f>
        <v>0</v>
      </c>
      <c r="P2414" s="210">
        <f>P2363*'Usages industrie'!$O29*(1+'Usages industrie'!$P29)^(P$2332-$D$2332)/1000</f>
        <v>0</v>
      </c>
      <c r="Q2414" s="210">
        <f>Q2363*'Usages industrie'!$O29*(1+'Usages industrie'!$P29)^(Q$2332-$D$2332)/1000</f>
        <v>0</v>
      </c>
      <c r="R2414" s="210">
        <f>R2363*'Usages industrie'!$O29*(1+'Usages industrie'!$P29)^(R$2332-$D$2332)/1000</f>
        <v>0</v>
      </c>
    </row>
    <row r="2415" spans="1:18" hidden="1" outlineLevel="2" x14ac:dyDescent="0.35">
      <c r="A2415" s="209" t="str">
        <f>'Usages industrie'!A30</f>
        <v>Usage industriel n°27</v>
      </c>
      <c r="B2415" s="209" t="s">
        <v>639</v>
      </c>
      <c r="C2415" s="209"/>
      <c r="D2415" s="210">
        <f>D2364*'Usages industrie'!$O30*(1+'Usages industrie'!$P30)^(D$2332-$D$2332)/1000</f>
        <v>0</v>
      </c>
      <c r="E2415" s="210">
        <f>E2364*'Usages industrie'!$O30*(1+'Usages industrie'!$P30)^(E$2332-$D$2332)/1000</f>
        <v>0</v>
      </c>
      <c r="F2415" s="210">
        <f>F2364*'Usages industrie'!$O30*(1+'Usages industrie'!$P30)^(F$2332-$D$2332)/1000</f>
        <v>0</v>
      </c>
      <c r="G2415" s="210">
        <f>G2364*'Usages industrie'!$O30*(1+'Usages industrie'!$P30)^(G$2332-$D$2332)/1000</f>
        <v>0</v>
      </c>
      <c r="H2415" s="210">
        <f>H2364*'Usages industrie'!$O30*(1+'Usages industrie'!$P30)^(H$2332-$D$2332)/1000</f>
        <v>0</v>
      </c>
      <c r="I2415" s="210">
        <f>I2364*'Usages industrie'!$O30*(1+'Usages industrie'!$P30)^(I$2332-$D$2332)/1000</f>
        <v>0</v>
      </c>
      <c r="J2415" s="210">
        <f>J2364*'Usages industrie'!$O30*(1+'Usages industrie'!$P30)^(J$2332-$D$2332)/1000</f>
        <v>0</v>
      </c>
      <c r="K2415" s="210">
        <f>K2364*'Usages industrie'!$O30*(1+'Usages industrie'!$P30)^(K$2332-$D$2332)/1000</f>
        <v>0</v>
      </c>
      <c r="L2415" s="210">
        <f>L2364*'Usages industrie'!$O30*(1+'Usages industrie'!$P30)^(L$2332-$D$2332)/1000</f>
        <v>0</v>
      </c>
      <c r="M2415" s="210">
        <f>M2364*'Usages industrie'!$O30*(1+'Usages industrie'!$P30)^(M$2332-$D$2332)/1000</f>
        <v>0</v>
      </c>
      <c r="N2415" s="210">
        <f>N2364*'Usages industrie'!$O30*(1+'Usages industrie'!$P30)^(N$2332-$D$2332)/1000</f>
        <v>0</v>
      </c>
      <c r="O2415" s="210">
        <f>O2364*'Usages industrie'!$O30*(1+'Usages industrie'!$P30)^(O$2332-$D$2332)/1000</f>
        <v>0</v>
      </c>
      <c r="P2415" s="210">
        <f>P2364*'Usages industrie'!$O30*(1+'Usages industrie'!$P30)^(P$2332-$D$2332)/1000</f>
        <v>0</v>
      </c>
      <c r="Q2415" s="210">
        <f>Q2364*'Usages industrie'!$O30*(1+'Usages industrie'!$P30)^(Q$2332-$D$2332)/1000</f>
        <v>0</v>
      </c>
      <c r="R2415" s="210">
        <f>R2364*'Usages industrie'!$O30*(1+'Usages industrie'!$P30)^(R$2332-$D$2332)/1000</f>
        <v>0</v>
      </c>
    </row>
    <row r="2416" spans="1:18" hidden="1" outlineLevel="2" x14ac:dyDescent="0.35">
      <c r="A2416" s="209" t="str">
        <f>'Usages industrie'!A31</f>
        <v>Usage industriel n°28</v>
      </c>
      <c r="B2416" s="209" t="s">
        <v>639</v>
      </c>
      <c r="C2416" s="209"/>
      <c r="D2416" s="210">
        <f>D2365*'Usages industrie'!$O31*(1+'Usages industrie'!$P31)^(D$2332-$D$2332)/1000</f>
        <v>0</v>
      </c>
      <c r="E2416" s="210">
        <f>E2365*'Usages industrie'!$O31*(1+'Usages industrie'!$P31)^(E$2332-$D$2332)/1000</f>
        <v>0</v>
      </c>
      <c r="F2416" s="210">
        <f>F2365*'Usages industrie'!$O31*(1+'Usages industrie'!$P31)^(F$2332-$D$2332)/1000</f>
        <v>0</v>
      </c>
      <c r="G2416" s="210">
        <f>G2365*'Usages industrie'!$O31*(1+'Usages industrie'!$P31)^(G$2332-$D$2332)/1000</f>
        <v>0</v>
      </c>
      <c r="H2416" s="210">
        <f>H2365*'Usages industrie'!$O31*(1+'Usages industrie'!$P31)^(H$2332-$D$2332)/1000</f>
        <v>0</v>
      </c>
      <c r="I2416" s="210">
        <f>I2365*'Usages industrie'!$O31*(1+'Usages industrie'!$P31)^(I$2332-$D$2332)/1000</f>
        <v>0</v>
      </c>
      <c r="J2416" s="210">
        <f>J2365*'Usages industrie'!$O31*(1+'Usages industrie'!$P31)^(J$2332-$D$2332)/1000</f>
        <v>0</v>
      </c>
      <c r="K2416" s="210">
        <f>K2365*'Usages industrie'!$O31*(1+'Usages industrie'!$P31)^(K$2332-$D$2332)/1000</f>
        <v>0</v>
      </c>
      <c r="L2416" s="210">
        <f>L2365*'Usages industrie'!$O31*(1+'Usages industrie'!$P31)^(L$2332-$D$2332)/1000</f>
        <v>0</v>
      </c>
      <c r="M2416" s="210">
        <f>M2365*'Usages industrie'!$O31*(1+'Usages industrie'!$P31)^(M$2332-$D$2332)/1000</f>
        <v>0</v>
      </c>
      <c r="N2416" s="210">
        <f>N2365*'Usages industrie'!$O31*(1+'Usages industrie'!$P31)^(N$2332-$D$2332)/1000</f>
        <v>0</v>
      </c>
      <c r="O2416" s="210">
        <f>O2365*'Usages industrie'!$O31*(1+'Usages industrie'!$P31)^(O$2332-$D$2332)/1000</f>
        <v>0</v>
      </c>
      <c r="P2416" s="210">
        <f>P2365*'Usages industrie'!$O31*(1+'Usages industrie'!$P31)^(P$2332-$D$2332)/1000</f>
        <v>0</v>
      </c>
      <c r="Q2416" s="210">
        <f>Q2365*'Usages industrie'!$O31*(1+'Usages industrie'!$P31)^(Q$2332-$D$2332)/1000</f>
        <v>0</v>
      </c>
      <c r="R2416" s="210">
        <f>R2365*'Usages industrie'!$O31*(1+'Usages industrie'!$P31)^(R$2332-$D$2332)/1000</f>
        <v>0</v>
      </c>
    </row>
    <row r="2417" spans="1:18" hidden="1" outlineLevel="2" x14ac:dyDescent="0.35">
      <c r="A2417" s="209" t="str">
        <f>'Usages industrie'!A32</f>
        <v>Usage industriel n°29</v>
      </c>
      <c r="B2417" s="209" t="s">
        <v>639</v>
      </c>
      <c r="C2417" s="209"/>
      <c r="D2417" s="210">
        <f>D2366*'Usages industrie'!$O32*(1+'Usages industrie'!$P32)^(D$2332-$D$2332)/1000</f>
        <v>0</v>
      </c>
      <c r="E2417" s="210">
        <f>E2366*'Usages industrie'!$O32*(1+'Usages industrie'!$P32)^(E$2332-$D$2332)/1000</f>
        <v>0</v>
      </c>
      <c r="F2417" s="210">
        <f>F2366*'Usages industrie'!$O32*(1+'Usages industrie'!$P32)^(F$2332-$D$2332)/1000</f>
        <v>0</v>
      </c>
      <c r="G2417" s="210">
        <f>G2366*'Usages industrie'!$O32*(1+'Usages industrie'!$P32)^(G$2332-$D$2332)/1000</f>
        <v>0</v>
      </c>
      <c r="H2417" s="210">
        <f>H2366*'Usages industrie'!$O32*(1+'Usages industrie'!$P32)^(H$2332-$D$2332)/1000</f>
        <v>0</v>
      </c>
      <c r="I2417" s="210">
        <f>I2366*'Usages industrie'!$O32*(1+'Usages industrie'!$P32)^(I$2332-$D$2332)/1000</f>
        <v>0</v>
      </c>
      <c r="J2417" s="210">
        <f>J2366*'Usages industrie'!$O32*(1+'Usages industrie'!$P32)^(J$2332-$D$2332)/1000</f>
        <v>0</v>
      </c>
      <c r="K2417" s="210">
        <f>K2366*'Usages industrie'!$O32*(1+'Usages industrie'!$P32)^(K$2332-$D$2332)/1000</f>
        <v>0</v>
      </c>
      <c r="L2417" s="210">
        <f>L2366*'Usages industrie'!$O32*(1+'Usages industrie'!$P32)^(L$2332-$D$2332)/1000</f>
        <v>0</v>
      </c>
      <c r="M2417" s="210">
        <f>M2366*'Usages industrie'!$O32*(1+'Usages industrie'!$P32)^(M$2332-$D$2332)/1000</f>
        <v>0</v>
      </c>
      <c r="N2417" s="210">
        <f>N2366*'Usages industrie'!$O32*(1+'Usages industrie'!$P32)^(N$2332-$D$2332)/1000</f>
        <v>0</v>
      </c>
      <c r="O2417" s="210">
        <f>O2366*'Usages industrie'!$O32*(1+'Usages industrie'!$P32)^(O$2332-$D$2332)/1000</f>
        <v>0</v>
      </c>
      <c r="P2417" s="210">
        <f>P2366*'Usages industrie'!$O32*(1+'Usages industrie'!$P32)^(P$2332-$D$2332)/1000</f>
        <v>0</v>
      </c>
      <c r="Q2417" s="210">
        <f>Q2366*'Usages industrie'!$O32*(1+'Usages industrie'!$P32)^(Q$2332-$D$2332)/1000</f>
        <v>0</v>
      </c>
      <c r="R2417" s="210">
        <f>R2366*'Usages industrie'!$O32*(1+'Usages industrie'!$P32)^(R$2332-$D$2332)/1000</f>
        <v>0</v>
      </c>
    </row>
    <row r="2418" spans="1:18" hidden="1" outlineLevel="2" x14ac:dyDescent="0.35">
      <c r="A2418" s="209" t="str">
        <f>'Usages industrie'!A33</f>
        <v>Usage industriel n°30</v>
      </c>
      <c r="B2418" s="209" t="s">
        <v>639</v>
      </c>
      <c r="C2418" s="209"/>
      <c r="D2418" s="210">
        <f>D2367*'Usages industrie'!$O33*(1+'Usages industrie'!$P33)^(D$2332-$D$2332)/1000</f>
        <v>0</v>
      </c>
      <c r="E2418" s="210">
        <f>E2367*'Usages industrie'!$O33*(1+'Usages industrie'!$P33)^(E$2332-$D$2332)/1000</f>
        <v>0</v>
      </c>
      <c r="F2418" s="210">
        <f>F2367*'Usages industrie'!$O33*(1+'Usages industrie'!$P33)^(F$2332-$D$2332)/1000</f>
        <v>0</v>
      </c>
      <c r="G2418" s="210">
        <f>G2367*'Usages industrie'!$O33*(1+'Usages industrie'!$P33)^(G$2332-$D$2332)/1000</f>
        <v>0</v>
      </c>
      <c r="H2418" s="210">
        <f>H2367*'Usages industrie'!$O33*(1+'Usages industrie'!$P33)^(H$2332-$D$2332)/1000</f>
        <v>0</v>
      </c>
      <c r="I2418" s="210">
        <f>I2367*'Usages industrie'!$O33*(1+'Usages industrie'!$P33)^(I$2332-$D$2332)/1000</f>
        <v>0</v>
      </c>
      <c r="J2418" s="210">
        <f>J2367*'Usages industrie'!$O33*(1+'Usages industrie'!$P33)^(J$2332-$D$2332)/1000</f>
        <v>0</v>
      </c>
      <c r="K2418" s="210">
        <f>K2367*'Usages industrie'!$O33*(1+'Usages industrie'!$P33)^(K$2332-$D$2332)/1000</f>
        <v>0</v>
      </c>
      <c r="L2418" s="210">
        <f>L2367*'Usages industrie'!$O33*(1+'Usages industrie'!$P33)^(L$2332-$D$2332)/1000</f>
        <v>0</v>
      </c>
      <c r="M2418" s="210">
        <f>M2367*'Usages industrie'!$O33*(1+'Usages industrie'!$P33)^(M$2332-$D$2332)/1000</f>
        <v>0</v>
      </c>
      <c r="N2418" s="210">
        <f>N2367*'Usages industrie'!$O33*(1+'Usages industrie'!$P33)^(N$2332-$D$2332)/1000</f>
        <v>0</v>
      </c>
      <c r="O2418" s="210">
        <f>O2367*'Usages industrie'!$O33*(1+'Usages industrie'!$P33)^(O$2332-$D$2332)/1000</f>
        <v>0</v>
      </c>
      <c r="P2418" s="210">
        <f>P2367*'Usages industrie'!$O33*(1+'Usages industrie'!$P33)^(P$2332-$D$2332)/1000</f>
        <v>0</v>
      </c>
      <c r="Q2418" s="210">
        <f>Q2367*'Usages industrie'!$O33*(1+'Usages industrie'!$P33)^(Q$2332-$D$2332)/1000</f>
        <v>0</v>
      </c>
      <c r="R2418" s="210">
        <f>R2367*'Usages industrie'!$O33*(1+'Usages industrie'!$P33)^(R$2332-$D$2332)/1000</f>
        <v>0</v>
      </c>
    </row>
    <row r="2419" spans="1:18" hidden="1" outlineLevel="2" x14ac:dyDescent="0.35">
      <c r="A2419" s="209" t="str">
        <f>'Usages industrie'!A34</f>
        <v>Usage industriel n°31</v>
      </c>
      <c r="B2419" s="209" t="s">
        <v>639</v>
      </c>
      <c r="C2419" s="209"/>
      <c r="D2419" s="210">
        <f>D2368*'Usages industrie'!$O34*(1+'Usages industrie'!$P34)^(D$2332-$D$2332)/1000</f>
        <v>0</v>
      </c>
      <c r="E2419" s="210">
        <f>E2368*'Usages industrie'!$O34*(1+'Usages industrie'!$P34)^(E$2332-$D$2332)/1000</f>
        <v>0</v>
      </c>
      <c r="F2419" s="210">
        <f>F2368*'Usages industrie'!$O34*(1+'Usages industrie'!$P34)^(F$2332-$D$2332)/1000</f>
        <v>0</v>
      </c>
      <c r="G2419" s="210">
        <f>G2368*'Usages industrie'!$O34*(1+'Usages industrie'!$P34)^(G$2332-$D$2332)/1000</f>
        <v>0</v>
      </c>
      <c r="H2419" s="210">
        <f>H2368*'Usages industrie'!$O34*(1+'Usages industrie'!$P34)^(H$2332-$D$2332)/1000</f>
        <v>0</v>
      </c>
      <c r="I2419" s="210">
        <f>I2368*'Usages industrie'!$O34*(1+'Usages industrie'!$P34)^(I$2332-$D$2332)/1000</f>
        <v>0</v>
      </c>
      <c r="J2419" s="210">
        <f>J2368*'Usages industrie'!$O34*(1+'Usages industrie'!$P34)^(J$2332-$D$2332)/1000</f>
        <v>0</v>
      </c>
      <c r="K2419" s="210">
        <f>K2368*'Usages industrie'!$O34*(1+'Usages industrie'!$P34)^(K$2332-$D$2332)/1000</f>
        <v>0</v>
      </c>
      <c r="L2419" s="210">
        <f>L2368*'Usages industrie'!$O34*(1+'Usages industrie'!$P34)^(L$2332-$D$2332)/1000</f>
        <v>0</v>
      </c>
      <c r="M2419" s="210">
        <f>M2368*'Usages industrie'!$O34*(1+'Usages industrie'!$P34)^(M$2332-$D$2332)/1000</f>
        <v>0</v>
      </c>
      <c r="N2419" s="210">
        <f>N2368*'Usages industrie'!$O34*(1+'Usages industrie'!$P34)^(N$2332-$D$2332)/1000</f>
        <v>0</v>
      </c>
      <c r="O2419" s="210">
        <f>O2368*'Usages industrie'!$O34*(1+'Usages industrie'!$P34)^(O$2332-$D$2332)/1000</f>
        <v>0</v>
      </c>
      <c r="P2419" s="210">
        <f>P2368*'Usages industrie'!$O34*(1+'Usages industrie'!$P34)^(P$2332-$D$2332)/1000</f>
        <v>0</v>
      </c>
      <c r="Q2419" s="210">
        <f>Q2368*'Usages industrie'!$O34*(1+'Usages industrie'!$P34)^(Q$2332-$D$2332)/1000</f>
        <v>0</v>
      </c>
      <c r="R2419" s="210">
        <f>R2368*'Usages industrie'!$O34*(1+'Usages industrie'!$P34)^(R$2332-$D$2332)/1000</f>
        <v>0</v>
      </c>
    </row>
    <row r="2420" spans="1:18" hidden="1" outlineLevel="2" x14ac:dyDescent="0.35">
      <c r="A2420" s="209" t="str">
        <f>'Usages industrie'!A35</f>
        <v>Usage industriel n°32</v>
      </c>
      <c r="B2420" s="209" t="s">
        <v>639</v>
      </c>
      <c r="C2420" s="209"/>
      <c r="D2420" s="210">
        <f>D2369*'Usages industrie'!$O35*(1+'Usages industrie'!$P35)^(D$2332-$D$2332)/1000</f>
        <v>0</v>
      </c>
      <c r="E2420" s="210">
        <f>E2369*'Usages industrie'!$O35*(1+'Usages industrie'!$P35)^(E$2332-$D$2332)/1000</f>
        <v>0</v>
      </c>
      <c r="F2420" s="210">
        <f>F2369*'Usages industrie'!$O35*(1+'Usages industrie'!$P35)^(F$2332-$D$2332)/1000</f>
        <v>0</v>
      </c>
      <c r="G2420" s="210">
        <f>G2369*'Usages industrie'!$O35*(1+'Usages industrie'!$P35)^(G$2332-$D$2332)/1000</f>
        <v>0</v>
      </c>
      <c r="H2420" s="210">
        <f>H2369*'Usages industrie'!$O35*(1+'Usages industrie'!$P35)^(H$2332-$D$2332)/1000</f>
        <v>0</v>
      </c>
      <c r="I2420" s="210">
        <f>I2369*'Usages industrie'!$O35*(1+'Usages industrie'!$P35)^(I$2332-$D$2332)/1000</f>
        <v>0</v>
      </c>
      <c r="J2420" s="210">
        <f>J2369*'Usages industrie'!$O35*(1+'Usages industrie'!$P35)^(J$2332-$D$2332)/1000</f>
        <v>0</v>
      </c>
      <c r="K2420" s="210">
        <f>K2369*'Usages industrie'!$O35*(1+'Usages industrie'!$P35)^(K$2332-$D$2332)/1000</f>
        <v>0</v>
      </c>
      <c r="L2420" s="210">
        <f>L2369*'Usages industrie'!$O35*(1+'Usages industrie'!$P35)^(L$2332-$D$2332)/1000</f>
        <v>0</v>
      </c>
      <c r="M2420" s="210">
        <f>M2369*'Usages industrie'!$O35*(1+'Usages industrie'!$P35)^(M$2332-$D$2332)/1000</f>
        <v>0</v>
      </c>
      <c r="N2420" s="210">
        <f>N2369*'Usages industrie'!$O35*(1+'Usages industrie'!$P35)^(N$2332-$D$2332)/1000</f>
        <v>0</v>
      </c>
      <c r="O2420" s="210">
        <f>O2369*'Usages industrie'!$O35*(1+'Usages industrie'!$P35)^(O$2332-$D$2332)/1000</f>
        <v>0</v>
      </c>
      <c r="P2420" s="210">
        <f>P2369*'Usages industrie'!$O35*(1+'Usages industrie'!$P35)^(P$2332-$D$2332)/1000</f>
        <v>0</v>
      </c>
      <c r="Q2420" s="210">
        <f>Q2369*'Usages industrie'!$O35*(1+'Usages industrie'!$P35)^(Q$2332-$D$2332)/1000</f>
        <v>0</v>
      </c>
      <c r="R2420" s="210">
        <f>R2369*'Usages industrie'!$O35*(1+'Usages industrie'!$P35)^(R$2332-$D$2332)/1000</f>
        <v>0</v>
      </c>
    </row>
    <row r="2421" spans="1:18" hidden="1" outlineLevel="2" x14ac:dyDescent="0.35">
      <c r="A2421" s="209" t="str">
        <f>'Usages industrie'!A36</f>
        <v>Usage industriel n°33</v>
      </c>
      <c r="B2421" s="209" t="s">
        <v>639</v>
      </c>
      <c r="C2421" s="209"/>
      <c r="D2421" s="210">
        <f>D2370*'Usages industrie'!$O36*(1+'Usages industrie'!$P36)^(D$2332-$D$2332)/1000</f>
        <v>0</v>
      </c>
      <c r="E2421" s="210">
        <f>E2370*'Usages industrie'!$O36*(1+'Usages industrie'!$P36)^(E$2332-$D$2332)/1000</f>
        <v>0</v>
      </c>
      <c r="F2421" s="210">
        <f>F2370*'Usages industrie'!$O36*(1+'Usages industrie'!$P36)^(F$2332-$D$2332)/1000</f>
        <v>0</v>
      </c>
      <c r="G2421" s="210">
        <f>G2370*'Usages industrie'!$O36*(1+'Usages industrie'!$P36)^(G$2332-$D$2332)/1000</f>
        <v>0</v>
      </c>
      <c r="H2421" s="210">
        <f>H2370*'Usages industrie'!$O36*(1+'Usages industrie'!$P36)^(H$2332-$D$2332)/1000</f>
        <v>0</v>
      </c>
      <c r="I2421" s="210">
        <f>I2370*'Usages industrie'!$O36*(1+'Usages industrie'!$P36)^(I$2332-$D$2332)/1000</f>
        <v>0</v>
      </c>
      <c r="J2421" s="210">
        <f>J2370*'Usages industrie'!$O36*(1+'Usages industrie'!$P36)^(J$2332-$D$2332)/1000</f>
        <v>0</v>
      </c>
      <c r="K2421" s="210">
        <f>K2370*'Usages industrie'!$O36*(1+'Usages industrie'!$P36)^(K$2332-$D$2332)/1000</f>
        <v>0</v>
      </c>
      <c r="L2421" s="210">
        <f>L2370*'Usages industrie'!$O36*(1+'Usages industrie'!$P36)^(L$2332-$D$2332)/1000</f>
        <v>0</v>
      </c>
      <c r="M2421" s="210">
        <f>M2370*'Usages industrie'!$O36*(1+'Usages industrie'!$P36)^(M$2332-$D$2332)/1000</f>
        <v>0</v>
      </c>
      <c r="N2421" s="210">
        <f>N2370*'Usages industrie'!$O36*(1+'Usages industrie'!$P36)^(N$2332-$D$2332)/1000</f>
        <v>0</v>
      </c>
      <c r="O2421" s="210">
        <f>O2370*'Usages industrie'!$O36*(1+'Usages industrie'!$P36)^(O$2332-$D$2332)/1000</f>
        <v>0</v>
      </c>
      <c r="P2421" s="210">
        <f>P2370*'Usages industrie'!$O36*(1+'Usages industrie'!$P36)^(P$2332-$D$2332)/1000</f>
        <v>0</v>
      </c>
      <c r="Q2421" s="210">
        <f>Q2370*'Usages industrie'!$O36*(1+'Usages industrie'!$P36)^(Q$2332-$D$2332)/1000</f>
        <v>0</v>
      </c>
      <c r="R2421" s="210">
        <f>R2370*'Usages industrie'!$O36*(1+'Usages industrie'!$P36)^(R$2332-$D$2332)/1000</f>
        <v>0</v>
      </c>
    </row>
    <row r="2422" spans="1:18" hidden="1" outlineLevel="2" x14ac:dyDescent="0.35">
      <c r="A2422" s="209" t="str">
        <f>'Usages industrie'!A37</f>
        <v>Usage industriel n°34</v>
      </c>
      <c r="B2422" s="209" t="s">
        <v>639</v>
      </c>
      <c r="C2422" s="209"/>
      <c r="D2422" s="210">
        <f>D2371*'Usages industrie'!$O37*(1+'Usages industrie'!$P37)^(D$2332-$D$2332)/1000</f>
        <v>0</v>
      </c>
      <c r="E2422" s="210">
        <f>E2371*'Usages industrie'!$O37*(1+'Usages industrie'!$P37)^(E$2332-$D$2332)/1000</f>
        <v>0</v>
      </c>
      <c r="F2422" s="210">
        <f>F2371*'Usages industrie'!$O37*(1+'Usages industrie'!$P37)^(F$2332-$D$2332)/1000</f>
        <v>0</v>
      </c>
      <c r="G2422" s="210">
        <f>G2371*'Usages industrie'!$O37*(1+'Usages industrie'!$P37)^(G$2332-$D$2332)/1000</f>
        <v>0</v>
      </c>
      <c r="H2422" s="210">
        <f>H2371*'Usages industrie'!$O37*(1+'Usages industrie'!$P37)^(H$2332-$D$2332)/1000</f>
        <v>0</v>
      </c>
      <c r="I2422" s="210">
        <f>I2371*'Usages industrie'!$O37*(1+'Usages industrie'!$P37)^(I$2332-$D$2332)/1000</f>
        <v>0</v>
      </c>
      <c r="J2422" s="210">
        <f>J2371*'Usages industrie'!$O37*(1+'Usages industrie'!$P37)^(J$2332-$D$2332)/1000</f>
        <v>0</v>
      </c>
      <c r="K2422" s="210">
        <f>K2371*'Usages industrie'!$O37*(1+'Usages industrie'!$P37)^(K$2332-$D$2332)/1000</f>
        <v>0</v>
      </c>
      <c r="L2422" s="210">
        <f>L2371*'Usages industrie'!$O37*(1+'Usages industrie'!$P37)^(L$2332-$D$2332)/1000</f>
        <v>0</v>
      </c>
      <c r="M2422" s="210">
        <f>M2371*'Usages industrie'!$O37*(1+'Usages industrie'!$P37)^(M$2332-$D$2332)/1000</f>
        <v>0</v>
      </c>
      <c r="N2422" s="210">
        <f>N2371*'Usages industrie'!$O37*(1+'Usages industrie'!$P37)^(N$2332-$D$2332)/1000</f>
        <v>0</v>
      </c>
      <c r="O2422" s="210">
        <f>O2371*'Usages industrie'!$O37*(1+'Usages industrie'!$P37)^(O$2332-$D$2332)/1000</f>
        <v>0</v>
      </c>
      <c r="P2422" s="210">
        <f>P2371*'Usages industrie'!$O37*(1+'Usages industrie'!$P37)^(P$2332-$D$2332)/1000</f>
        <v>0</v>
      </c>
      <c r="Q2422" s="210">
        <f>Q2371*'Usages industrie'!$O37*(1+'Usages industrie'!$P37)^(Q$2332-$D$2332)/1000</f>
        <v>0</v>
      </c>
      <c r="R2422" s="210">
        <f>R2371*'Usages industrie'!$O37*(1+'Usages industrie'!$P37)^(R$2332-$D$2332)/1000</f>
        <v>0</v>
      </c>
    </row>
    <row r="2423" spans="1:18" hidden="1" outlineLevel="2" x14ac:dyDescent="0.35">
      <c r="A2423" s="209" t="str">
        <f>'Usages industrie'!A38</f>
        <v>Usage industriel n°35</v>
      </c>
      <c r="B2423" s="209" t="s">
        <v>639</v>
      </c>
      <c r="C2423" s="209"/>
      <c r="D2423" s="210">
        <f>D2372*'Usages industrie'!$O38*(1+'Usages industrie'!$P38)^(D$2332-$D$2332)/1000</f>
        <v>0</v>
      </c>
      <c r="E2423" s="210">
        <f>E2372*'Usages industrie'!$O38*(1+'Usages industrie'!$P38)^(E$2332-$D$2332)/1000</f>
        <v>0</v>
      </c>
      <c r="F2423" s="210">
        <f>F2372*'Usages industrie'!$O38*(1+'Usages industrie'!$P38)^(F$2332-$D$2332)/1000</f>
        <v>0</v>
      </c>
      <c r="G2423" s="210">
        <f>G2372*'Usages industrie'!$O38*(1+'Usages industrie'!$P38)^(G$2332-$D$2332)/1000</f>
        <v>0</v>
      </c>
      <c r="H2423" s="210">
        <f>H2372*'Usages industrie'!$O38*(1+'Usages industrie'!$P38)^(H$2332-$D$2332)/1000</f>
        <v>0</v>
      </c>
      <c r="I2423" s="210">
        <f>I2372*'Usages industrie'!$O38*(1+'Usages industrie'!$P38)^(I$2332-$D$2332)/1000</f>
        <v>0</v>
      </c>
      <c r="J2423" s="210">
        <f>J2372*'Usages industrie'!$O38*(1+'Usages industrie'!$P38)^(J$2332-$D$2332)/1000</f>
        <v>0</v>
      </c>
      <c r="K2423" s="210">
        <f>K2372*'Usages industrie'!$O38*(1+'Usages industrie'!$P38)^(K$2332-$D$2332)/1000</f>
        <v>0</v>
      </c>
      <c r="L2423" s="210">
        <f>L2372*'Usages industrie'!$O38*(1+'Usages industrie'!$P38)^(L$2332-$D$2332)/1000</f>
        <v>0</v>
      </c>
      <c r="M2423" s="210">
        <f>M2372*'Usages industrie'!$O38*(1+'Usages industrie'!$P38)^(M$2332-$D$2332)/1000</f>
        <v>0</v>
      </c>
      <c r="N2423" s="210">
        <f>N2372*'Usages industrie'!$O38*(1+'Usages industrie'!$P38)^(N$2332-$D$2332)/1000</f>
        <v>0</v>
      </c>
      <c r="O2423" s="210">
        <f>O2372*'Usages industrie'!$O38*(1+'Usages industrie'!$P38)^(O$2332-$D$2332)/1000</f>
        <v>0</v>
      </c>
      <c r="P2423" s="210">
        <f>P2372*'Usages industrie'!$O38*(1+'Usages industrie'!$P38)^(P$2332-$D$2332)/1000</f>
        <v>0</v>
      </c>
      <c r="Q2423" s="210">
        <f>Q2372*'Usages industrie'!$O38*(1+'Usages industrie'!$P38)^(Q$2332-$D$2332)/1000</f>
        <v>0</v>
      </c>
      <c r="R2423" s="210">
        <f>R2372*'Usages industrie'!$O38*(1+'Usages industrie'!$P38)^(R$2332-$D$2332)/1000</f>
        <v>0</v>
      </c>
    </row>
    <row r="2424" spans="1:18" hidden="1" outlineLevel="2" x14ac:dyDescent="0.35">
      <c r="A2424" s="209" t="str">
        <f>'Usages industrie'!A39</f>
        <v>Usage industriel n°36</v>
      </c>
      <c r="B2424" s="209" t="s">
        <v>639</v>
      </c>
      <c r="C2424" s="209"/>
      <c r="D2424" s="210">
        <f>D2373*'Usages industrie'!$O39*(1+'Usages industrie'!$P39)^(D$2332-$D$2332)/1000</f>
        <v>0</v>
      </c>
      <c r="E2424" s="210">
        <f>E2373*'Usages industrie'!$O39*(1+'Usages industrie'!$P39)^(E$2332-$D$2332)/1000</f>
        <v>0</v>
      </c>
      <c r="F2424" s="210">
        <f>F2373*'Usages industrie'!$O39*(1+'Usages industrie'!$P39)^(F$2332-$D$2332)/1000</f>
        <v>0</v>
      </c>
      <c r="G2424" s="210">
        <f>G2373*'Usages industrie'!$O39*(1+'Usages industrie'!$P39)^(G$2332-$D$2332)/1000</f>
        <v>0</v>
      </c>
      <c r="H2424" s="210">
        <f>H2373*'Usages industrie'!$O39*(1+'Usages industrie'!$P39)^(H$2332-$D$2332)/1000</f>
        <v>0</v>
      </c>
      <c r="I2424" s="210">
        <f>I2373*'Usages industrie'!$O39*(1+'Usages industrie'!$P39)^(I$2332-$D$2332)/1000</f>
        <v>0</v>
      </c>
      <c r="J2424" s="210">
        <f>J2373*'Usages industrie'!$O39*(1+'Usages industrie'!$P39)^(J$2332-$D$2332)/1000</f>
        <v>0</v>
      </c>
      <c r="K2424" s="210">
        <f>K2373*'Usages industrie'!$O39*(1+'Usages industrie'!$P39)^(K$2332-$D$2332)/1000</f>
        <v>0</v>
      </c>
      <c r="L2424" s="210">
        <f>L2373*'Usages industrie'!$O39*(1+'Usages industrie'!$P39)^(L$2332-$D$2332)/1000</f>
        <v>0</v>
      </c>
      <c r="M2424" s="210">
        <f>M2373*'Usages industrie'!$O39*(1+'Usages industrie'!$P39)^(M$2332-$D$2332)/1000</f>
        <v>0</v>
      </c>
      <c r="N2424" s="210">
        <f>N2373*'Usages industrie'!$O39*(1+'Usages industrie'!$P39)^(N$2332-$D$2332)/1000</f>
        <v>0</v>
      </c>
      <c r="O2424" s="210">
        <f>O2373*'Usages industrie'!$O39*(1+'Usages industrie'!$P39)^(O$2332-$D$2332)/1000</f>
        <v>0</v>
      </c>
      <c r="P2424" s="210">
        <f>P2373*'Usages industrie'!$O39*(1+'Usages industrie'!$P39)^(P$2332-$D$2332)/1000</f>
        <v>0</v>
      </c>
      <c r="Q2424" s="210">
        <f>Q2373*'Usages industrie'!$O39*(1+'Usages industrie'!$P39)^(Q$2332-$D$2332)/1000</f>
        <v>0</v>
      </c>
      <c r="R2424" s="210">
        <f>R2373*'Usages industrie'!$O39*(1+'Usages industrie'!$P39)^(R$2332-$D$2332)/1000</f>
        <v>0</v>
      </c>
    </row>
    <row r="2425" spans="1:18" hidden="1" outlineLevel="2" x14ac:dyDescent="0.35">
      <c r="A2425" s="209" t="str">
        <f>'Usages industrie'!A40</f>
        <v>Usage industriel n°37</v>
      </c>
      <c r="B2425" s="209" t="s">
        <v>639</v>
      </c>
      <c r="C2425" s="209"/>
      <c r="D2425" s="210">
        <f>D2374*'Usages industrie'!$O40*(1+'Usages industrie'!$P40)^(D$2332-$D$2332)/1000</f>
        <v>0</v>
      </c>
      <c r="E2425" s="210">
        <f>E2374*'Usages industrie'!$O40*(1+'Usages industrie'!$P40)^(E$2332-$D$2332)/1000</f>
        <v>0</v>
      </c>
      <c r="F2425" s="210">
        <f>F2374*'Usages industrie'!$O40*(1+'Usages industrie'!$P40)^(F$2332-$D$2332)/1000</f>
        <v>0</v>
      </c>
      <c r="G2425" s="210">
        <f>G2374*'Usages industrie'!$O40*(1+'Usages industrie'!$P40)^(G$2332-$D$2332)/1000</f>
        <v>0</v>
      </c>
      <c r="H2425" s="210">
        <f>H2374*'Usages industrie'!$O40*(1+'Usages industrie'!$P40)^(H$2332-$D$2332)/1000</f>
        <v>0</v>
      </c>
      <c r="I2425" s="210">
        <f>I2374*'Usages industrie'!$O40*(1+'Usages industrie'!$P40)^(I$2332-$D$2332)/1000</f>
        <v>0</v>
      </c>
      <c r="J2425" s="210">
        <f>J2374*'Usages industrie'!$O40*(1+'Usages industrie'!$P40)^(J$2332-$D$2332)/1000</f>
        <v>0</v>
      </c>
      <c r="K2425" s="210">
        <f>K2374*'Usages industrie'!$O40*(1+'Usages industrie'!$P40)^(K$2332-$D$2332)/1000</f>
        <v>0</v>
      </c>
      <c r="L2425" s="210">
        <f>L2374*'Usages industrie'!$O40*(1+'Usages industrie'!$P40)^(L$2332-$D$2332)/1000</f>
        <v>0</v>
      </c>
      <c r="M2425" s="210">
        <f>M2374*'Usages industrie'!$O40*(1+'Usages industrie'!$P40)^(M$2332-$D$2332)/1000</f>
        <v>0</v>
      </c>
      <c r="N2425" s="210">
        <f>N2374*'Usages industrie'!$O40*(1+'Usages industrie'!$P40)^(N$2332-$D$2332)/1000</f>
        <v>0</v>
      </c>
      <c r="O2425" s="210">
        <f>O2374*'Usages industrie'!$O40*(1+'Usages industrie'!$P40)^(O$2332-$D$2332)/1000</f>
        <v>0</v>
      </c>
      <c r="P2425" s="210">
        <f>P2374*'Usages industrie'!$O40*(1+'Usages industrie'!$P40)^(P$2332-$D$2332)/1000</f>
        <v>0</v>
      </c>
      <c r="Q2425" s="210">
        <f>Q2374*'Usages industrie'!$O40*(1+'Usages industrie'!$P40)^(Q$2332-$D$2332)/1000</f>
        <v>0</v>
      </c>
      <c r="R2425" s="210">
        <f>R2374*'Usages industrie'!$O40*(1+'Usages industrie'!$P40)^(R$2332-$D$2332)/1000</f>
        <v>0</v>
      </c>
    </row>
    <row r="2426" spans="1:18" hidden="1" outlineLevel="2" x14ac:dyDescent="0.35">
      <c r="A2426" s="209" t="str">
        <f>'Usages industrie'!A41</f>
        <v>Usage industriel n°38</v>
      </c>
      <c r="B2426" s="209" t="s">
        <v>639</v>
      </c>
      <c r="C2426" s="209"/>
      <c r="D2426" s="210">
        <f>D2375*'Usages industrie'!$O41*(1+'Usages industrie'!$P41)^(D$2332-$D$2332)/1000</f>
        <v>0</v>
      </c>
      <c r="E2426" s="210">
        <f>E2375*'Usages industrie'!$O41*(1+'Usages industrie'!$P41)^(E$2332-$D$2332)/1000</f>
        <v>0</v>
      </c>
      <c r="F2426" s="210">
        <f>F2375*'Usages industrie'!$O41*(1+'Usages industrie'!$P41)^(F$2332-$D$2332)/1000</f>
        <v>0</v>
      </c>
      <c r="G2426" s="210">
        <f>G2375*'Usages industrie'!$O41*(1+'Usages industrie'!$P41)^(G$2332-$D$2332)/1000</f>
        <v>0</v>
      </c>
      <c r="H2426" s="210">
        <f>H2375*'Usages industrie'!$O41*(1+'Usages industrie'!$P41)^(H$2332-$D$2332)/1000</f>
        <v>0</v>
      </c>
      <c r="I2426" s="210">
        <f>I2375*'Usages industrie'!$O41*(1+'Usages industrie'!$P41)^(I$2332-$D$2332)/1000</f>
        <v>0</v>
      </c>
      <c r="J2426" s="210">
        <f>J2375*'Usages industrie'!$O41*(1+'Usages industrie'!$P41)^(J$2332-$D$2332)/1000</f>
        <v>0</v>
      </c>
      <c r="K2426" s="210">
        <f>K2375*'Usages industrie'!$O41*(1+'Usages industrie'!$P41)^(K$2332-$D$2332)/1000</f>
        <v>0</v>
      </c>
      <c r="L2426" s="210">
        <f>L2375*'Usages industrie'!$O41*(1+'Usages industrie'!$P41)^(L$2332-$D$2332)/1000</f>
        <v>0</v>
      </c>
      <c r="M2426" s="210">
        <f>M2375*'Usages industrie'!$O41*(1+'Usages industrie'!$P41)^(M$2332-$D$2332)/1000</f>
        <v>0</v>
      </c>
      <c r="N2426" s="210">
        <f>N2375*'Usages industrie'!$O41*(1+'Usages industrie'!$P41)^(N$2332-$D$2332)/1000</f>
        <v>0</v>
      </c>
      <c r="O2426" s="210">
        <f>O2375*'Usages industrie'!$O41*(1+'Usages industrie'!$P41)^(O$2332-$D$2332)/1000</f>
        <v>0</v>
      </c>
      <c r="P2426" s="210">
        <f>P2375*'Usages industrie'!$O41*(1+'Usages industrie'!$P41)^(P$2332-$D$2332)/1000</f>
        <v>0</v>
      </c>
      <c r="Q2426" s="210">
        <f>Q2375*'Usages industrie'!$O41*(1+'Usages industrie'!$P41)^(Q$2332-$D$2332)/1000</f>
        <v>0</v>
      </c>
      <c r="R2426" s="210">
        <f>R2375*'Usages industrie'!$O41*(1+'Usages industrie'!$P41)^(R$2332-$D$2332)/1000</f>
        <v>0</v>
      </c>
    </row>
    <row r="2427" spans="1:18" hidden="1" outlineLevel="2" x14ac:dyDescent="0.35">
      <c r="A2427" s="209" t="str">
        <f>'Usages industrie'!A42</f>
        <v>Usage industriel n°39</v>
      </c>
      <c r="B2427" s="209" t="s">
        <v>639</v>
      </c>
      <c r="C2427" s="209"/>
      <c r="D2427" s="210">
        <f>D2376*'Usages industrie'!$O42*(1+'Usages industrie'!$P42)^(D$2332-$D$2332)/1000</f>
        <v>0</v>
      </c>
      <c r="E2427" s="210">
        <f>E2376*'Usages industrie'!$O42*(1+'Usages industrie'!$P42)^(E$2332-$D$2332)/1000</f>
        <v>0</v>
      </c>
      <c r="F2427" s="210">
        <f>F2376*'Usages industrie'!$O42*(1+'Usages industrie'!$P42)^(F$2332-$D$2332)/1000</f>
        <v>0</v>
      </c>
      <c r="G2427" s="210">
        <f>G2376*'Usages industrie'!$O42*(1+'Usages industrie'!$P42)^(G$2332-$D$2332)/1000</f>
        <v>0</v>
      </c>
      <c r="H2427" s="210">
        <f>H2376*'Usages industrie'!$O42*(1+'Usages industrie'!$P42)^(H$2332-$D$2332)/1000</f>
        <v>0</v>
      </c>
      <c r="I2427" s="210">
        <f>I2376*'Usages industrie'!$O42*(1+'Usages industrie'!$P42)^(I$2332-$D$2332)/1000</f>
        <v>0</v>
      </c>
      <c r="J2427" s="210">
        <f>J2376*'Usages industrie'!$O42*(1+'Usages industrie'!$P42)^(J$2332-$D$2332)/1000</f>
        <v>0</v>
      </c>
      <c r="K2427" s="210">
        <f>K2376*'Usages industrie'!$O42*(1+'Usages industrie'!$P42)^(K$2332-$D$2332)/1000</f>
        <v>0</v>
      </c>
      <c r="L2427" s="210">
        <f>L2376*'Usages industrie'!$O42*(1+'Usages industrie'!$P42)^(L$2332-$D$2332)/1000</f>
        <v>0</v>
      </c>
      <c r="M2427" s="210">
        <f>M2376*'Usages industrie'!$O42*(1+'Usages industrie'!$P42)^(M$2332-$D$2332)/1000</f>
        <v>0</v>
      </c>
      <c r="N2427" s="210">
        <f>N2376*'Usages industrie'!$O42*(1+'Usages industrie'!$P42)^(N$2332-$D$2332)/1000</f>
        <v>0</v>
      </c>
      <c r="O2427" s="210">
        <f>O2376*'Usages industrie'!$O42*(1+'Usages industrie'!$P42)^(O$2332-$D$2332)/1000</f>
        <v>0</v>
      </c>
      <c r="P2427" s="210">
        <f>P2376*'Usages industrie'!$O42*(1+'Usages industrie'!$P42)^(P$2332-$D$2332)/1000</f>
        <v>0</v>
      </c>
      <c r="Q2427" s="210">
        <f>Q2376*'Usages industrie'!$O42*(1+'Usages industrie'!$P42)^(Q$2332-$D$2332)/1000</f>
        <v>0</v>
      </c>
      <c r="R2427" s="210">
        <f>R2376*'Usages industrie'!$O42*(1+'Usages industrie'!$P42)^(R$2332-$D$2332)/1000</f>
        <v>0</v>
      </c>
    </row>
    <row r="2428" spans="1:18" hidden="1" outlineLevel="2" x14ac:dyDescent="0.35">
      <c r="A2428" s="209" t="str">
        <f>'Usages industrie'!A43</f>
        <v>Usage industriel n°40</v>
      </c>
      <c r="B2428" s="209" t="s">
        <v>639</v>
      </c>
      <c r="C2428" s="209"/>
      <c r="D2428" s="210">
        <f>D2377*'Usages industrie'!$O43*(1+'Usages industrie'!$P43)^(D$2332-$D$2332)/1000</f>
        <v>0</v>
      </c>
      <c r="E2428" s="210">
        <f>E2377*'Usages industrie'!$O43*(1+'Usages industrie'!$P43)^(E$2332-$D$2332)/1000</f>
        <v>0</v>
      </c>
      <c r="F2428" s="210">
        <f>F2377*'Usages industrie'!$O43*(1+'Usages industrie'!$P43)^(F$2332-$D$2332)/1000</f>
        <v>0</v>
      </c>
      <c r="G2428" s="210">
        <f>G2377*'Usages industrie'!$O43*(1+'Usages industrie'!$P43)^(G$2332-$D$2332)/1000</f>
        <v>0</v>
      </c>
      <c r="H2428" s="210">
        <f>H2377*'Usages industrie'!$O43*(1+'Usages industrie'!$P43)^(H$2332-$D$2332)/1000</f>
        <v>0</v>
      </c>
      <c r="I2428" s="210">
        <f>I2377*'Usages industrie'!$O43*(1+'Usages industrie'!$P43)^(I$2332-$D$2332)/1000</f>
        <v>0</v>
      </c>
      <c r="J2428" s="210">
        <f>J2377*'Usages industrie'!$O43*(1+'Usages industrie'!$P43)^(J$2332-$D$2332)/1000</f>
        <v>0</v>
      </c>
      <c r="K2428" s="210">
        <f>K2377*'Usages industrie'!$O43*(1+'Usages industrie'!$P43)^(K$2332-$D$2332)/1000</f>
        <v>0</v>
      </c>
      <c r="L2428" s="210">
        <f>L2377*'Usages industrie'!$O43*(1+'Usages industrie'!$P43)^(L$2332-$D$2332)/1000</f>
        <v>0</v>
      </c>
      <c r="M2428" s="210">
        <f>M2377*'Usages industrie'!$O43*(1+'Usages industrie'!$P43)^(M$2332-$D$2332)/1000</f>
        <v>0</v>
      </c>
      <c r="N2428" s="210">
        <f>N2377*'Usages industrie'!$O43*(1+'Usages industrie'!$P43)^(N$2332-$D$2332)/1000</f>
        <v>0</v>
      </c>
      <c r="O2428" s="210">
        <f>O2377*'Usages industrie'!$O43*(1+'Usages industrie'!$P43)^(O$2332-$D$2332)/1000</f>
        <v>0</v>
      </c>
      <c r="P2428" s="210">
        <f>P2377*'Usages industrie'!$O43*(1+'Usages industrie'!$P43)^(P$2332-$D$2332)/1000</f>
        <v>0</v>
      </c>
      <c r="Q2428" s="210">
        <f>Q2377*'Usages industrie'!$O43*(1+'Usages industrie'!$P43)^(Q$2332-$D$2332)/1000</f>
        <v>0</v>
      </c>
      <c r="R2428" s="210">
        <f>R2377*'Usages industrie'!$O43*(1+'Usages industrie'!$P43)^(R$2332-$D$2332)/1000</f>
        <v>0</v>
      </c>
    </row>
    <row r="2429" spans="1:18" hidden="1" outlineLevel="2" x14ac:dyDescent="0.35">
      <c r="A2429" s="209" t="str">
        <f>'Usages industrie'!A44</f>
        <v>Usage industriel n°41</v>
      </c>
      <c r="B2429" s="209" t="s">
        <v>639</v>
      </c>
      <c r="C2429" s="209"/>
      <c r="D2429" s="210">
        <f>D2378*'Usages industrie'!$O44*(1+'Usages industrie'!$P44)^(D$2332-$D$2332)/1000</f>
        <v>0</v>
      </c>
      <c r="E2429" s="210">
        <f>E2378*'Usages industrie'!$O44*(1+'Usages industrie'!$P44)^(E$2332-$D$2332)/1000</f>
        <v>0</v>
      </c>
      <c r="F2429" s="210">
        <f>F2378*'Usages industrie'!$O44*(1+'Usages industrie'!$P44)^(F$2332-$D$2332)/1000</f>
        <v>0</v>
      </c>
      <c r="G2429" s="210">
        <f>G2378*'Usages industrie'!$O44*(1+'Usages industrie'!$P44)^(G$2332-$D$2332)/1000</f>
        <v>0</v>
      </c>
      <c r="H2429" s="210">
        <f>H2378*'Usages industrie'!$O44*(1+'Usages industrie'!$P44)^(H$2332-$D$2332)/1000</f>
        <v>0</v>
      </c>
      <c r="I2429" s="210">
        <f>I2378*'Usages industrie'!$O44*(1+'Usages industrie'!$P44)^(I$2332-$D$2332)/1000</f>
        <v>0</v>
      </c>
      <c r="J2429" s="210">
        <f>J2378*'Usages industrie'!$O44*(1+'Usages industrie'!$P44)^(J$2332-$D$2332)/1000</f>
        <v>0</v>
      </c>
      <c r="K2429" s="210">
        <f>K2378*'Usages industrie'!$O44*(1+'Usages industrie'!$P44)^(K$2332-$D$2332)/1000</f>
        <v>0</v>
      </c>
      <c r="L2429" s="210">
        <f>L2378*'Usages industrie'!$O44*(1+'Usages industrie'!$P44)^(L$2332-$D$2332)/1000</f>
        <v>0</v>
      </c>
      <c r="M2429" s="210">
        <f>M2378*'Usages industrie'!$O44*(1+'Usages industrie'!$P44)^(M$2332-$D$2332)/1000</f>
        <v>0</v>
      </c>
      <c r="N2429" s="210">
        <f>N2378*'Usages industrie'!$O44*(1+'Usages industrie'!$P44)^(N$2332-$D$2332)/1000</f>
        <v>0</v>
      </c>
      <c r="O2429" s="210">
        <f>O2378*'Usages industrie'!$O44*(1+'Usages industrie'!$P44)^(O$2332-$D$2332)/1000</f>
        <v>0</v>
      </c>
      <c r="P2429" s="210">
        <f>P2378*'Usages industrie'!$O44*(1+'Usages industrie'!$P44)^(P$2332-$D$2332)/1000</f>
        <v>0</v>
      </c>
      <c r="Q2429" s="210">
        <f>Q2378*'Usages industrie'!$O44*(1+'Usages industrie'!$P44)^(Q$2332-$D$2332)/1000</f>
        <v>0</v>
      </c>
      <c r="R2429" s="210">
        <f>R2378*'Usages industrie'!$O44*(1+'Usages industrie'!$P44)^(R$2332-$D$2332)/1000</f>
        <v>0</v>
      </c>
    </row>
    <row r="2430" spans="1:18" hidden="1" outlineLevel="2" x14ac:dyDescent="0.35">
      <c r="A2430" s="209" t="str">
        <f>'Usages industrie'!A45</f>
        <v>Usage industriel n°42</v>
      </c>
      <c r="B2430" s="209" t="s">
        <v>639</v>
      </c>
      <c r="C2430" s="209"/>
      <c r="D2430" s="210">
        <f>D2379*'Usages industrie'!$O45*(1+'Usages industrie'!$P45)^(D$2332-$D$2332)/1000</f>
        <v>0</v>
      </c>
      <c r="E2430" s="210">
        <f>E2379*'Usages industrie'!$O45*(1+'Usages industrie'!$P45)^(E$2332-$D$2332)/1000</f>
        <v>0</v>
      </c>
      <c r="F2430" s="210">
        <f>F2379*'Usages industrie'!$O45*(1+'Usages industrie'!$P45)^(F$2332-$D$2332)/1000</f>
        <v>0</v>
      </c>
      <c r="G2430" s="210">
        <f>G2379*'Usages industrie'!$O45*(1+'Usages industrie'!$P45)^(G$2332-$D$2332)/1000</f>
        <v>0</v>
      </c>
      <c r="H2430" s="210">
        <f>H2379*'Usages industrie'!$O45*(1+'Usages industrie'!$P45)^(H$2332-$D$2332)/1000</f>
        <v>0</v>
      </c>
      <c r="I2430" s="210">
        <f>I2379*'Usages industrie'!$O45*(1+'Usages industrie'!$P45)^(I$2332-$D$2332)/1000</f>
        <v>0</v>
      </c>
      <c r="J2430" s="210">
        <f>J2379*'Usages industrie'!$O45*(1+'Usages industrie'!$P45)^(J$2332-$D$2332)/1000</f>
        <v>0</v>
      </c>
      <c r="K2430" s="210">
        <f>K2379*'Usages industrie'!$O45*(1+'Usages industrie'!$P45)^(K$2332-$D$2332)/1000</f>
        <v>0</v>
      </c>
      <c r="L2430" s="210">
        <f>L2379*'Usages industrie'!$O45*(1+'Usages industrie'!$P45)^(L$2332-$D$2332)/1000</f>
        <v>0</v>
      </c>
      <c r="M2430" s="210">
        <f>M2379*'Usages industrie'!$O45*(1+'Usages industrie'!$P45)^(M$2332-$D$2332)/1000</f>
        <v>0</v>
      </c>
      <c r="N2430" s="210">
        <f>N2379*'Usages industrie'!$O45*(1+'Usages industrie'!$P45)^(N$2332-$D$2332)/1000</f>
        <v>0</v>
      </c>
      <c r="O2430" s="210">
        <f>O2379*'Usages industrie'!$O45*(1+'Usages industrie'!$P45)^(O$2332-$D$2332)/1000</f>
        <v>0</v>
      </c>
      <c r="P2430" s="210">
        <f>P2379*'Usages industrie'!$O45*(1+'Usages industrie'!$P45)^(P$2332-$D$2332)/1000</f>
        <v>0</v>
      </c>
      <c r="Q2430" s="210">
        <f>Q2379*'Usages industrie'!$O45*(1+'Usages industrie'!$P45)^(Q$2332-$D$2332)/1000</f>
        <v>0</v>
      </c>
      <c r="R2430" s="210">
        <f>R2379*'Usages industrie'!$O45*(1+'Usages industrie'!$P45)^(R$2332-$D$2332)/1000</f>
        <v>0</v>
      </c>
    </row>
    <row r="2431" spans="1:18" hidden="1" outlineLevel="2" x14ac:dyDescent="0.35">
      <c r="A2431" s="209" t="str">
        <f>'Usages industrie'!A46</f>
        <v>Usage industriel n°43</v>
      </c>
      <c r="B2431" s="209" t="s">
        <v>639</v>
      </c>
      <c r="C2431" s="209"/>
      <c r="D2431" s="210">
        <f>D2380*'Usages industrie'!$O46*(1+'Usages industrie'!$P46)^(D$2332-$D$2332)/1000</f>
        <v>0</v>
      </c>
      <c r="E2431" s="210">
        <f>E2380*'Usages industrie'!$O46*(1+'Usages industrie'!$P46)^(E$2332-$D$2332)/1000</f>
        <v>0</v>
      </c>
      <c r="F2431" s="210">
        <f>F2380*'Usages industrie'!$O46*(1+'Usages industrie'!$P46)^(F$2332-$D$2332)/1000</f>
        <v>0</v>
      </c>
      <c r="G2431" s="210">
        <f>G2380*'Usages industrie'!$O46*(1+'Usages industrie'!$P46)^(G$2332-$D$2332)/1000</f>
        <v>0</v>
      </c>
      <c r="H2431" s="210">
        <f>H2380*'Usages industrie'!$O46*(1+'Usages industrie'!$P46)^(H$2332-$D$2332)/1000</f>
        <v>0</v>
      </c>
      <c r="I2431" s="210">
        <f>I2380*'Usages industrie'!$O46*(1+'Usages industrie'!$P46)^(I$2332-$D$2332)/1000</f>
        <v>0</v>
      </c>
      <c r="J2431" s="210">
        <f>J2380*'Usages industrie'!$O46*(1+'Usages industrie'!$P46)^(J$2332-$D$2332)/1000</f>
        <v>0</v>
      </c>
      <c r="K2431" s="210">
        <f>K2380*'Usages industrie'!$O46*(1+'Usages industrie'!$P46)^(K$2332-$D$2332)/1000</f>
        <v>0</v>
      </c>
      <c r="L2431" s="210">
        <f>L2380*'Usages industrie'!$O46*(1+'Usages industrie'!$P46)^(L$2332-$D$2332)/1000</f>
        <v>0</v>
      </c>
      <c r="M2431" s="210">
        <f>M2380*'Usages industrie'!$O46*(1+'Usages industrie'!$P46)^(M$2332-$D$2332)/1000</f>
        <v>0</v>
      </c>
      <c r="N2431" s="210">
        <f>N2380*'Usages industrie'!$O46*(1+'Usages industrie'!$P46)^(N$2332-$D$2332)/1000</f>
        <v>0</v>
      </c>
      <c r="O2431" s="210">
        <f>O2380*'Usages industrie'!$O46*(1+'Usages industrie'!$P46)^(O$2332-$D$2332)/1000</f>
        <v>0</v>
      </c>
      <c r="P2431" s="210">
        <f>P2380*'Usages industrie'!$O46*(1+'Usages industrie'!$P46)^(P$2332-$D$2332)/1000</f>
        <v>0</v>
      </c>
      <c r="Q2431" s="210">
        <f>Q2380*'Usages industrie'!$O46*(1+'Usages industrie'!$P46)^(Q$2332-$D$2332)/1000</f>
        <v>0</v>
      </c>
      <c r="R2431" s="210">
        <f>R2380*'Usages industrie'!$O46*(1+'Usages industrie'!$P46)^(R$2332-$D$2332)/1000</f>
        <v>0</v>
      </c>
    </row>
    <row r="2432" spans="1:18" hidden="1" outlineLevel="2" x14ac:dyDescent="0.35">
      <c r="A2432" s="209" t="str">
        <f>'Usages industrie'!A47</f>
        <v>Usage industriel n°44</v>
      </c>
      <c r="B2432" s="209" t="s">
        <v>639</v>
      </c>
      <c r="C2432" s="209"/>
      <c r="D2432" s="210">
        <f>D2381*'Usages industrie'!$O47*(1+'Usages industrie'!$P47)^(D$2332-$D$2332)/1000</f>
        <v>0</v>
      </c>
      <c r="E2432" s="210">
        <f>E2381*'Usages industrie'!$O47*(1+'Usages industrie'!$P47)^(E$2332-$D$2332)/1000</f>
        <v>0</v>
      </c>
      <c r="F2432" s="210">
        <f>F2381*'Usages industrie'!$O47*(1+'Usages industrie'!$P47)^(F$2332-$D$2332)/1000</f>
        <v>0</v>
      </c>
      <c r="G2432" s="210">
        <f>G2381*'Usages industrie'!$O47*(1+'Usages industrie'!$P47)^(G$2332-$D$2332)/1000</f>
        <v>0</v>
      </c>
      <c r="H2432" s="210">
        <f>H2381*'Usages industrie'!$O47*(1+'Usages industrie'!$P47)^(H$2332-$D$2332)/1000</f>
        <v>0</v>
      </c>
      <c r="I2432" s="210">
        <f>I2381*'Usages industrie'!$O47*(1+'Usages industrie'!$P47)^(I$2332-$D$2332)/1000</f>
        <v>0</v>
      </c>
      <c r="J2432" s="210">
        <f>J2381*'Usages industrie'!$O47*(1+'Usages industrie'!$P47)^(J$2332-$D$2332)/1000</f>
        <v>0</v>
      </c>
      <c r="K2432" s="210">
        <f>K2381*'Usages industrie'!$O47*(1+'Usages industrie'!$P47)^(K$2332-$D$2332)/1000</f>
        <v>0</v>
      </c>
      <c r="L2432" s="210">
        <f>L2381*'Usages industrie'!$O47*(1+'Usages industrie'!$P47)^(L$2332-$D$2332)/1000</f>
        <v>0</v>
      </c>
      <c r="M2432" s="210">
        <f>M2381*'Usages industrie'!$O47*(1+'Usages industrie'!$P47)^(M$2332-$D$2332)/1000</f>
        <v>0</v>
      </c>
      <c r="N2432" s="210">
        <f>N2381*'Usages industrie'!$O47*(1+'Usages industrie'!$P47)^(N$2332-$D$2332)/1000</f>
        <v>0</v>
      </c>
      <c r="O2432" s="210">
        <f>O2381*'Usages industrie'!$O47*(1+'Usages industrie'!$P47)^(O$2332-$D$2332)/1000</f>
        <v>0</v>
      </c>
      <c r="P2432" s="210">
        <f>P2381*'Usages industrie'!$O47*(1+'Usages industrie'!$P47)^(P$2332-$D$2332)/1000</f>
        <v>0</v>
      </c>
      <c r="Q2432" s="210">
        <f>Q2381*'Usages industrie'!$O47*(1+'Usages industrie'!$P47)^(Q$2332-$D$2332)/1000</f>
        <v>0</v>
      </c>
      <c r="R2432" s="210">
        <f>R2381*'Usages industrie'!$O47*(1+'Usages industrie'!$P47)^(R$2332-$D$2332)/1000</f>
        <v>0</v>
      </c>
    </row>
    <row r="2433" spans="1:18" hidden="1" outlineLevel="2" x14ac:dyDescent="0.35">
      <c r="A2433" s="209" t="str">
        <f>'Usages industrie'!A48</f>
        <v>Usage industriel n°45</v>
      </c>
      <c r="B2433" s="209" t="s">
        <v>639</v>
      </c>
      <c r="C2433" s="209"/>
      <c r="D2433" s="210">
        <f>D2382*'Usages industrie'!$O48*(1+'Usages industrie'!$P48)^(D$2332-$D$2332)/1000</f>
        <v>0</v>
      </c>
      <c r="E2433" s="210">
        <f>E2382*'Usages industrie'!$O48*(1+'Usages industrie'!$P48)^(E$2332-$D$2332)/1000</f>
        <v>0</v>
      </c>
      <c r="F2433" s="210">
        <f>F2382*'Usages industrie'!$O48*(1+'Usages industrie'!$P48)^(F$2332-$D$2332)/1000</f>
        <v>0</v>
      </c>
      <c r="G2433" s="210">
        <f>G2382*'Usages industrie'!$O48*(1+'Usages industrie'!$P48)^(G$2332-$D$2332)/1000</f>
        <v>0</v>
      </c>
      <c r="H2433" s="210">
        <f>H2382*'Usages industrie'!$O48*(1+'Usages industrie'!$P48)^(H$2332-$D$2332)/1000</f>
        <v>0</v>
      </c>
      <c r="I2433" s="210">
        <f>I2382*'Usages industrie'!$O48*(1+'Usages industrie'!$P48)^(I$2332-$D$2332)/1000</f>
        <v>0</v>
      </c>
      <c r="J2433" s="210">
        <f>J2382*'Usages industrie'!$O48*(1+'Usages industrie'!$P48)^(J$2332-$D$2332)/1000</f>
        <v>0</v>
      </c>
      <c r="K2433" s="210">
        <f>K2382*'Usages industrie'!$O48*(1+'Usages industrie'!$P48)^(K$2332-$D$2332)/1000</f>
        <v>0</v>
      </c>
      <c r="L2433" s="210">
        <f>L2382*'Usages industrie'!$O48*(1+'Usages industrie'!$P48)^(L$2332-$D$2332)/1000</f>
        <v>0</v>
      </c>
      <c r="M2433" s="210">
        <f>M2382*'Usages industrie'!$O48*(1+'Usages industrie'!$P48)^(M$2332-$D$2332)/1000</f>
        <v>0</v>
      </c>
      <c r="N2433" s="210">
        <f>N2382*'Usages industrie'!$O48*(1+'Usages industrie'!$P48)^(N$2332-$D$2332)/1000</f>
        <v>0</v>
      </c>
      <c r="O2433" s="210">
        <f>O2382*'Usages industrie'!$O48*(1+'Usages industrie'!$P48)^(O$2332-$D$2332)/1000</f>
        <v>0</v>
      </c>
      <c r="P2433" s="210">
        <f>P2382*'Usages industrie'!$O48*(1+'Usages industrie'!$P48)^(P$2332-$D$2332)/1000</f>
        <v>0</v>
      </c>
      <c r="Q2433" s="210">
        <f>Q2382*'Usages industrie'!$O48*(1+'Usages industrie'!$P48)^(Q$2332-$D$2332)/1000</f>
        <v>0</v>
      </c>
      <c r="R2433" s="210">
        <f>R2382*'Usages industrie'!$O48*(1+'Usages industrie'!$P48)^(R$2332-$D$2332)/1000</f>
        <v>0</v>
      </c>
    </row>
    <row r="2434" spans="1:18" hidden="1" outlineLevel="2" x14ac:dyDescent="0.35">
      <c r="A2434" s="209" t="str">
        <f>'Usages industrie'!A49</f>
        <v>Usage industriel n°46</v>
      </c>
      <c r="B2434" s="209" t="s">
        <v>639</v>
      </c>
      <c r="C2434" s="209"/>
      <c r="D2434" s="210">
        <f>D2383*'Usages industrie'!$O49*(1+'Usages industrie'!$P49)^(D$2332-$D$2332)/1000</f>
        <v>0</v>
      </c>
      <c r="E2434" s="210">
        <f>E2383*'Usages industrie'!$O49*(1+'Usages industrie'!$P49)^(E$2332-$D$2332)/1000</f>
        <v>0</v>
      </c>
      <c r="F2434" s="210">
        <f>F2383*'Usages industrie'!$O49*(1+'Usages industrie'!$P49)^(F$2332-$D$2332)/1000</f>
        <v>0</v>
      </c>
      <c r="G2434" s="210">
        <f>G2383*'Usages industrie'!$O49*(1+'Usages industrie'!$P49)^(G$2332-$D$2332)/1000</f>
        <v>0</v>
      </c>
      <c r="H2434" s="210">
        <f>H2383*'Usages industrie'!$O49*(1+'Usages industrie'!$P49)^(H$2332-$D$2332)/1000</f>
        <v>0</v>
      </c>
      <c r="I2434" s="210">
        <f>I2383*'Usages industrie'!$O49*(1+'Usages industrie'!$P49)^(I$2332-$D$2332)/1000</f>
        <v>0</v>
      </c>
      <c r="J2434" s="210">
        <f>J2383*'Usages industrie'!$O49*(1+'Usages industrie'!$P49)^(J$2332-$D$2332)/1000</f>
        <v>0</v>
      </c>
      <c r="K2434" s="210">
        <f>K2383*'Usages industrie'!$O49*(1+'Usages industrie'!$P49)^(K$2332-$D$2332)/1000</f>
        <v>0</v>
      </c>
      <c r="L2434" s="210">
        <f>L2383*'Usages industrie'!$O49*(1+'Usages industrie'!$P49)^(L$2332-$D$2332)/1000</f>
        <v>0</v>
      </c>
      <c r="M2434" s="210">
        <f>M2383*'Usages industrie'!$O49*(1+'Usages industrie'!$P49)^(M$2332-$D$2332)/1000</f>
        <v>0</v>
      </c>
      <c r="N2434" s="210">
        <f>N2383*'Usages industrie'!$O49*(1+'Usages industrie'!$P49)^(N$2332-$D$2332)/1000</f>
        <v>0</v>
      </c>
      <c r="O2434" s="210">
        <f>O2383*'Usages industrie'!$O49*(1+'Usages industrie'!$P49)^(O$2332-$D$2332)/1000</f>
        <v>0</v>
      </c>
      <c r="P2434" s="210">
        <f>P2383*'Usages industrie'!$O49*(1+'Usages industrie'!$P49)^(P$2332-$D$2332)/1000</f>
        <v>0</v>
      </c>
      <c r="Q2434" s="210">
        <f>Q2383*'Usages industrie'!$O49*(1+'Usages industrie'!$P49)^(Q$2332-$D$2332)/1000</f>
        <v>0</v>
      </c>
      <c r="R2434" s="210">
        <f>R2383*'Usages industrie'!$O49*(1+'Usages industrie'!$P49)^(R$2332-$D$2332)/1000</f>
        <v>0</v>
      </c>
    </row>
    <row r="2435" spans="1:18" hidden="1" outlineLevel="2" x14ac:dyDescent="0.35">
      <c r="A2435" s="209" t="str">
        <f>'Usages industrie'!A50</f>
        <v>Usage industriel n°47</v>
      </c>
      <c r="B2435" s="209" t="s">
        <v>639</v>
      </c>
      <c r="C2435" s="209"/>
      <c r="D2435" s="210">
        <f>D2384*'Usages industrie'!$O50*(1+'Usages industrie'!$P50)^(D$2332-$D$2332)/1000</f>
        <v>0</v>
      </c>
      <c r="E2435" s="210">
        <f>E2384*'Usages industrie'!$O50*(1+'Usages industrie'!$P50)^(E$2332-$D$2332)/1000</f>
        <v>0</v>
      </c>
      <c r="F2435" s="210">
        <f>F2384*'Usages industrie'!$O50*(1+'Usages industrie'!$P50)^(F$2332-$D$2332)/1000</f>
        <v>0</v>
      </c>
      <c r="G2435" s="210">
        <f>G2384*'Usages industrie'!$O50*(1+'Usages industrie'!$P50)^(G$2332-$D$2332)/1000</f>
        <v>0</v>
      </c>
      <c r="H2435" s="210">
        <f>H2384*'Usages industrie'!$O50*(1+'Usages industrie'!$P50)^(H$2332-$D$2332)/1000</f>
        <v>0</v>
      </c>
      <c r="I2435" s="210">
        <f>I2384*'Usages industrie'!$O50*(1+'Usages industrie'!$P50)^(I$2332-$D$2332)/1000</f>
        <v>0</v>
      </c>
      <c r="J2435" s="210">
        <f>J2384*'Usages industrie'!$O50*(1+'Usages industrie'!$P50)^(J$2332-$D$2332)/1000</f>
        <v>0</v>
      </c>
      <c r="K2435" s="210">
        <f>K2384*'Usages industrie'!$O50*(1+'Usages industrie'!$P50)^(K$2332-$D$2332)/1000</f>
        <v>0</v>
      </c>
      <c r="L2435" s="210">
        <f>L2384*'Usages industrie'!$O50*(1+'Usages industrie'!$P50)^(L$2332-$D$2332)/1000</f>
        <v>0</v>
      </c>
      <c r="M2435" s="210">
        <f>M2384*'Usages industrie'!$O50*(1+'Usages industrie'!$P50)^(M$2332-$D$2332)/1000</f>
        <v>0</v>
      </c>
      <c r="N2435" s="210">
        <f>N2384*'Usages industrie'!$O50*(1+'Usages industrie'!$P50)^(N$2332-$D$2332)/1000</f>
        <v>0</v>
      </c>
      <c r="O2435" s="210">
        <f>O2384*'Usages industrie'!$O50*(1+'Usages industrie'!$P50)^(O$2332-$D$2332)/1000</f>
        <v>0</v>
      </c>
      <c r="P2435" s="210">
        <f>P2384*'Usages industrie'!$O50*(1+'Usages industrie'!$P50)^(P$2332-$D$2332)/1000</f>
        <v>0</v>
      </c>
      <c r="Q2435" s="210">
        <f>Q2384*'Usages industrie'!$O50*(1+'Usages industrie'!$P50)^(Q$2332-$D$2332)/1000</f>
        <v>0</v>
      </c>
      <c r="R2435" s="210">
        <f>R2384*'Usages industrie'!$O50*(1+'Usages industrie'!$P50)^(R$2332-$D$2332)/1000</f>
        <v>0</v>
      </c>
    </row>
    <row r="2436" spans="1:18" hidden="1" outlineLevel="2" x14ac:dyDescent="0.35">
      <c r="A2436" s="209" t="str">
        <f>'Usages industrie'!A51</f>
        <v>Usage industriel n°48</v>
      </c>
      <c r="B2436" s="209" t="s">
        <v>639</v>
      </c>
      <c r="C2436" s="209"/>
      <c r="D2436" s="210">
        <f>D2385*'Usages industrie'!$O51*(1+'Usages industrie'!$P51)^(D$2332-$D$2332)/1000</f>
        <v>0</v>
      </c>
      <c r="E2436" s="210">
        <f>E2385*'Usages industrie'!$O51*(1+'Usages industrie'!$P51)^(E$2332-$D$2332)/1000</f>
        <v>0</v>
      </c>
      <c r="F2436" s="210">
        <f>F2385*'Usages industrie'!$O51*(1+'Usages industrie'!$P51)^(F$2332-$D$2332)/1000</f>
        <v>0</v>
      </c>
      <c r="G2436" s="210">
        <f>G2385*'Usages industrie'!$O51*(1+'Usages industrie'!$P51)^(G$2332-$D$2332)/1000</f>
        <v>0</v>
      </c>
      <c r="H2436" s="210">
        <f>H2385*'Usages industrie'!$O51*(1+'Usages industrie'!$P51)^(H$2332-$D$2332)/1000</f>
        <v>0</v>
      </c>
      <c r="I2436" s="210">
        <f>I2385*'Usages industrie'!$O51*(1+'Usages industrie'!$P51)^(I$2332-$D$2332)/1000</f>
        <v>0</v>
      </c>
      <c r="J2436" s="210">
        <f>J2385*'Usages industrie'!$O51*(1+'Usages industrie'!$P51)^(J$2332-$D$2332)/1000</f>
        <v>0</v>
      </c>
      <c r="K2436" s="210">
        <f>K2385*'Usages industrie'!$O51*(1+'Usages industrie'!$P51)^(K$2332-$D$2332)/1000</f>
        <v>0</v>
      </c>
      <c r="L2436" s="210">
        <f>L2385*'Usages industrie'!$O51*(1+'Usages industrie'!$P51)^(L$2332-$D$2332)/1000</f>
        <v>0</v>
      </c>
      <c r="M2436" s="210">
        <f>M2385*'Usages industrie'!$O51*(1+'Usages industrie'!$P51)^(M$2332-$D$2332)/1000</f>
        <v>0</v>
      </c>
      <c r="N2436" s="210">
        <f>N2385*'Usages industrie'!$O51*(1+'Usages industrie'!$P51)^(N$2332-$D$2332)/1000</f>
        <v>0</v>
      </c>
      <c r="O2436" s="210">
        <f>O2385*'Usages industrie'!$O51*(1+'Usages industrie'!$P51)^(O$2332-$D$2332)/1000</f>
        <v>0</v>
      </c>
      <c r="P2436" s="210">
        <f>P2385*'Usages industrie'!$O51*(1+'Usages industrie'!$P51)^(P$2332-$D$2332)/1000</f>
        <v>0</v>
      </c>
      <c r="Q2436" s="210">
        <f>Q2385*'Usages industrie'!$O51*(1+'Usages industrie'!$P51)^(Q$2332-$D$2332)/1000</f>
        <v>0</v>
      </c>
      <c r="R2436" s="210">
        <f>R2385*'Usages industrie'!$O51*(1+'Usages industrie'!$P51)^(R$2332-$D$2332)/1000</f>
        <v>0</v>
      </c>
    </row>
    <row r="2437" spans="1:18" hidden="1" outlineLevel="2" x14ac:dyDescent="0.35">
      <c r="A2437" s="209" t="str">
        <f>'Usages industrie'!A52</f>
        <v>Usage industriel n°49</v>
      </c>
      <c r="B2437" s="209" t="s">
        <v>639</v>
      </c>
      <c r="C2437" s="209"/>
      <c r="D2437" s="210">
        <f>D2386*'Usages industrie'!$O52*(1+'Usages industrie'!$P52)^(D$2332-$D$2332)/1000</f>
        <v>0</v>
      </c>
      <c r="E2437" s="210">
        <f>E2386*'Usages industrie'!$O52*(1+'Usages industrie'!$P52)^(E$2332-$D$2332)/1000</f>
        <v>0</v>
      </c>
      <c r="F2437" s="210">
        <f>F2386*'Usages industrie'!$O52*(1+'Usages industrie'!$P52)^(F$2332-$D$2332)/1000</f>
        <v>0</v>
      </c>
      <c r="G2437" s="210">
        <f>G2386*'Usages industrie'!$O52*(1+'Usages industrie'!$P52)^(G$2332-$D$2332)/1000</f>
        <v>0</v>
      </c>
      <c r="H2437" s="210">
        <f>H2386*'Usages industrie'!$O52*(1+'Usages industrie'!$P52)^(H$2332-$D$2332)/1000</f>
        <v>0</v>
      </c>
      <c r="I2437" s="210">
        <f>I2386*'Usages industrie'!$O52*(1+'Usages industrie'!$P52)^(I$2332-$D$2332)/1000</f>
        <v>0</v>
      </c>
      <c r="J2437" s="210">
        <f>J2386*'Usages industrie'!$O52*(1+'Usages industrie'!$P52)^(J$2332-$D$2332)/1000</f>
        <v>0</v>
      </c>
      <c r="K2437" s="210">
        <f>K2386*'Usages industrie'!$O52*(1+'Usages industrie'!$P52)^(K$2332-$D$2332)/1000</f>
        <v>0</v>
      </c>
      <c r="L2437" s="210">
        <f>L2386*'Usages industrie'!$O52*(1+'Usages industrie'!$P52)^(L$2332-$D$2332)/1000</f>
        <v>0</v>
      </c>
      <c r="M2437" s="210">
        <f>M2386*'Usages industrie'!$O52*(1+'Usages industrie'!$P52)^(M$2332-$D$2332)/1000</f>
        <v>0</v>
      </c>
      <c r="N2437" s="210">
        <f>N2386*'Usages industrie'!$O52*(1+'Usages industrie'!$P52)^(N$2332-$D$2332)/1000</f>
        <v>0</v>
      </c>
      <c r="O2437" s="210">
        <f>O2386*'Usages industrie'!$O52*(1+'Usages industrie'!$P52)^(O$2332-$D$2332)/1000</f>
        <v>0</v>
      </c>
      <c r="P2437" s="210">
        <f>P2386*'Usages industrie'!$O52*(1+'Usages industrie'!$P52)^(P$2332-$D$2332)/1000</f>
        <v>0</v>
      </c>
      <c r="Q2437" s="210">
        <f>Q2386*'Usages industrie'!$O52*(1+'Usages industrie'!$P52)^(Q$2332-$D$2332)/1000</f>
        <v>0</v>
      </c>
      <c r="R2437" s="210">
        <f>R2386*'Usages industrie'!$O52*(1+'Usages industrie'!$P52)^(R$2332-$D$2332)/1000</f>
        <v>0</v>
      </c>
    </row>
    <row r="2438" spans="1:18" hidden="1" outlineLevel="2" x14ac:dyDescent="0.35">
      <c r="A2438" s="209" t="str">
        <f>'Usages industrie'!A53</f>
        <v>Usage industriel n°50</v>
      </c>
      <c r="B2438" s="209" t="s">
        <v>639</v>
      </c>
      <c r="C2438" s="209"/>
      <c r="D2438" s="210">
        <f>D2387*'Usages industrie'!$O53*(1+'Usages industrie'!$P53)^(D$2332-$D$2332)/1000</f>
        <v>0</v>
      </c>
      <c r="E2438" s="210">
        <f>E2387*'Usages industrie'!$O53*(1+'Usages industrie'!$P53)^(E$2332-$D$2332)/1000</f>
        <v>0</v>
      </c>
      <c r="F2438" s="210">
        <f>F2387*'Usages industrie'!$O53*(1+'Usages industrie'!$P53)^(F$2332-$D$2332)/1000</f>
        <v>0</v>
      </c>
      <c r="G2438" s="210">
        <f>G2387*'Usages industrie'!$O53*(1+'Usages industrie'!$P53)^(G$2332-$D$2332)/1000</f>
        <v>0</v>
      </c>
      <c r="H2438" s="210">
        <f>H2387*'Usages industrie'!$O53*(1+'Usages industrie'!$P53)^(H$2332-$D$2332)/1000</f>
        <v>0</v>
      </c>
      <c r="I2438" s="210">
        <f>I2387*'Usages industrie'!$O53*(1+'Usages industrie'!$P53)^(I$2332-$D$2332)/1000</f>
        <v>0</v>
      </c>
      <c r="J2438" s="210">
        <f>J2387*'Usages industrie'!$O53*(1+'Usages industrie'!$P53)^(J$2332-$D$2332)/1000</f>
        <v>0</v>
      </c>
      <c r="K2438" s="210">
        <f>K2387*'Usages industrie'!$O53*(1+'Usages industrie'!$P53)^(K$2332-$D$2332)/1000</f>
        <v>0</v>
      </c>
      <c r="L2438" s="210">
        <f>L2387*'Usages industrie'!$O53*(1+'Usages industrie'!$P53)^(L$2332-$D$2332)/1000</f>
        <v>0</v>
      </c>
      <c r="M2438" s="210">
        <f>M2387*'Usages industrie'!$O53*(1+'Usages industrie'!$P53)^(M$2332-$D$2332)/1000</f>
        <v>0</v>
      </c>
      <c r="N2438" s="210">
        <f>N2387*'Usages industrie'!$O53*(1+'Usages industrie'!$P53)^(N$2332-$D$2332)/1000</f>
        <v>0</v>
      </c>
      <c r="O2438" s="210">
        <f>O2387*'Usages industrie'!$O53*(1+'Usages industrie'!$P53)^(O$2332-$D$2332)/1000</f>
        <v>0</v>
      </c>
      <c r="P2438" s="210">
        <f>P2387*'Usages industrie'!$O53*(1+'Usages industrie'!$P53)^(P$2332-$D$2332)/1000</f>
        <v>0</v>
      </c>
      <c r="Q2438" s="210">
        <f>Q2387*'Usages industrie'!$O53*(1+'Usages industrie'!$P53)^(Q$2332-$D$2332)/1000</f>
        <v>0</v>
      </c>
      <c r="R2438" s="210">
        <f>R2387*'Usages industrie'!$O53*(1+'Usages industrie'!$P53)^(R$2332-$D$2332)/1000</f>
        <v>0</v>
      </c>
    </row>
    <row r="2439" spans="1:18" hidden="1" outlineLevel="1" collapsed="1" x14ac:dyDescent="0.35">
      <c r="A2439" s="209" t="s">
        <v>640</v>
      </c>
      <c r="B2439" s="209"/>
      <c r="C2439" s="209"/>
      <c r="D2439" s="210">
        <f t="shared" ref="D2439:R2439" si="210">SUM(D2389:D2438)</f>
        <v>0</v>
      </c>
      <c r="E2439" s="210">
        <f t="shared" si="210"/>
        <v>0</v>
      </c>
      <c r="F2439" s="210">
        <f t="shared" si="210"/>
        <v>0</v>
      </c>
      <c r="G2439" s="210">
        <f t="shared" si="210"/>
        <v>0</v>
      </c>
      <c r="H2439" s="210">
        <f t="shared" si="210"/>
        <v>0</v>
      </c>
      <c r="I2439" s="210">
        <f t="shared" si="210"/>
        <v>0</v>
      </c>
      <c r="J2439" s="210">
        <f t="shared" si="210"/>
        <v>0</v>
      </c>
      <c r="K2439" s="210">
        <f t="shared" si="210"/>
        <v>0</v>
      </c>
      <c r="L2439" s="210">
        <f t="shared" si="210"/>
        <v>0</v>
      </c>
      <c r="M2439" s="210">
        <f t="shared" si="210"/>
        <v>0</v>
      </c>
      <c r="N2439" s="210">
        <f t="shared" si="210"/>
        <v>0</v>
      </c>
      <c r="O2439" s="210">
        <f t="shared" si="210"/>
        <v>0</v>
      </c>
      <c r="P2439" s="210">
        <f t="shared" si="210"/>
        <v>0</v>
      </c>
      <c r="Q2439" s="210">
        <f t="shared" si="210"/>
        <v>0</v>
      </c>
      <c r="R2439" s="210">
        <f t="shared" si="210"/>
        <v>0</v>
      </c>
    </row>
    <row r="2440" spans="1:18" hidden="1" outlineLevel="1" x14ac:dyDescent="0.35">
      <c r="A2440" s="43" t="s">
        <v>641</v>
      </c>
      <c r="B2440" s="43"/>
      <c r="C2440" s="43"/>
      <c r="D2440" s="231"/>
      <c r="E2440" s="231"/>
      <c r="F2440" s="231"/>
      <c r="G2440" s="231"/>
      <c r="H2440" s="231"/>
      <c r="I2440" s="231"/>
      <c r="J2440" s="231"/>
      <c r="K2440" s="231"/>
      <c r="L2440" s="231"/>
      <c r="M2440" s="231"/>
      <c r="N2440" s="231"/>
      <c r="O2440" s="231"/>
      <c r="P2440" s="231"/>
      <c r="Q2440" s="231"/>
      <c r="R2440" s="231"/>
    </row>
    <row r="2441" spans="1:18" hidden="1" outlineLevel="1" x14ac:dyDescent="0.35">
      <c r="A2441" s="43" t="s">
        <v>642</v>
      </c>
      <c r="B2441" s="43"/>
      <c r="C2441" s="43"/>
      <c r="D2441" s="231"/>
      <c r="E2441" s="231"/>
      <c r="F2441" s="231"/>
      <c r="G2441" s="231"/>
      <c r="H2441" s="231"/>
      <c r="I2441" s="231"/>
      <c r="J2441" s="231"/>
      <c r="K2441" s="231"/>
      <c r="L2441" s="231"/>
      <c r="M2441" s="231"/>
      <c r="N2441" s="231"/>
      <c r="O2441" s="231"/>
      <c r="P2441" s="231"/>
      <c r="Q2441" s="231"/>
      <c r="R2441" s="231"/>
    </row>
    <row r="2442" spans="1:18" hidden="1" outlineLevel="1" x14ac:dyDescent="0.35">
      <c r="A2442" s="43" t="s">
        <v>643</v>
      </c>
      <c r="B2442" s="43"/>
      <c r="C2442" s="43"/>
      <c r="D2442" s="231"/>
      <c r="E2442" s="231"/>
      <c r="F2442" s="231"/>
      <c r="G2442" s="231"/>
      <c r="H2442" s="231"/>
      <c r="I2442" s="231"/>
      <c r="J2442" s="231"/>
      <c r="K2442" s="231"/>
      <c r="L2442" s="231"/>
      <c r="M2442" s="231"/>
      <c r="N2442" s="231"/>
      <c r="O2442" s="231"/>
      <c r="P2442" s="231"/>
      <c r="Q2442" s="231"/>
      <c r="R2442" s="231"/>
    </row>
    <row r="2443" spans="1:18" hidden="1" outlineLevel="1" x14ac:dyDescent="0.35">
      <c r="A2443" s="43" t="s">
        <v>644</v>
      </c>
      <c r="B2443" s="43"/>
      <c r="C2443" s="43"/>
      <c r="D2443" s="231"/>
      <c r="E2443" s="231"/>
      <c r="F2443" s="231"/>
      <c r="G2443" s="231"/>
      <c r="H2443" s="231"/>
      <c r="I2443" s="231"/>
      <c r="J2443" s="231"/>
      <c r="K2443" s="231"/>
      <c r="L2443" s="231"/>
      <c r="M2443" s="231"/>
      <c r="N2443" s="231"/>
      <c r="O2443" s="231"/>
      <c r="P2443" s="231"/>
      <c r="Q2443" s="231"/>
      <c r="R2443" s="231"/>
    </row>
    <row r="2444" spans="1:18" hidden="1" outlineLevel="1" x14ac:dyDescent="0.35">
      <c r="A2444" s="43" t="s">
        <v>645</v>
      </c>
      <c r="B2444" s="43"/>
      <c r="C2444" s="43"/>
      <c r="D2444" s="231"/>
      <c r="E2444" s="231"/>
      <c r="F2444" s="231"/>
      <c r="G2444" s="231"/>
      <c r="H2444" s="231"/>
      <c r="I2444" s="231"/>
      <c r="J2444" s="231"/>
      <c r="K2444" s="231"/>
      <c r="L2444" s="231"/>
      <c r="M2444" s="231"/>
      <c r="N2444" s="231"/>
      <c r="O2444" s="231"/>
      <c r="P2444" s="231"/>
      <c r="Q2444" s="231"/>
      <c r="R2444" s="231"/>
    </row>
    <row r="2445" spans="1:18" hidden="1" outlineLevel="1" x14ac:dyDescent="0.35">
      <c r="A2445" s="43" t="s">
        <v>646</v>
      </c>
      <c r="B2445" s="43"/>
      <c r="C2445" s="43"/>
      <c r="D2445" s="231"/>
      <c r="E2445" s="231"/>
      <c r="F2445" s="231"/>
      <c r="G2445" s="231"/>
      <c r="H2445" s="231"/>
      <c r="I2445" s="231"/>
      <c r="J2445" s="231"/>
      <c r="K2445" s="231"/>
      <c r="L2445" s="231"/>
      <c r="M2445" s="231"/>
      <c r="N2445" s="231"/>
      <c r="O2445" s="231"/>
      <c r="P2445" s="231"/>
      <c r="Q2445" s="231"/>
      <c r="R2445" s="231"/>
    </row>
    <row r="2446" spans="1:18" hidden="1" outlineLevel="1" x14ac:dyDescent="0.35">
      <c r="A2446" s="211" t="s">
        <v>647</v>
      </c>
      <c r="B2446" s="211"/>
      <c r="C2446" s="209"/>
      <c r="D2446" s="210">
        <f t="shared" ref="D2446:R2446" si="211">D2439+D2441+D2443+D2445</f>
        <v>0</v>
      </c>
      <c r="E2446" s="210">
        <f t="shared" si="211"/>
        <v>0</v>
      </c>
      <c r="F2446" s="210">
        <f t="shared" si="211"/>
        <v>0</v>
      </c>
      <c r="G2446" s="210">
        <f t="shared" si="211"/>
        <v>0</v>
      </c>
      <c r="H2446" s="210">
        <f t="shared" si="211"/>
        <v>0</v>
      </c>
      <c r="I2446" s="210">
        <f t="shared" si="211"/>
        <v>0</v>
      </c>
      <c r="J2446" s="210">
        <f t="shared" si="211"/>
        <v>0</v>
      </c>
      <c r="K2446" s="210">
        <f t="shared" si="211"/>
        <v>0</v>
      </c>
      <c r="L2446" s="210">
        <f t="shared" si="211"/>
        <v>0</v>
      </c>
      <c r="M2446" s="210">
        <f t="shared" si="211"/>
        <v>0</v>
      </c>
      <c r="N2446" s="210">
        <f t="shared" si="211"/>
        <v>0</v>
      </c>
      <c r="O2446" s="210">
        <f t="shared" si="211"/>
        <v>0</v>
      </c>
      <c r="P2446" s="210">
        <f t="shared" si="211"/>
        <v>0</v>
      </c>
      <c r="Q2446" s="210">
        <f t="shared" si="211"/>
        <v>0</v>
      </c>
      <c r="R2446" s="210">
        <f t="shared" si="211"/>
        <v>0</v>
      </c>
    </row>
    <row r="2447" spans="1:18" hidden="1" outlineLevel="1" x14ac:dyDescent="0.35"/>
    <row r="2448" spans="1:18" hidden="1" outlineLevel="1" x14ac:dyDescent="0.35">
      <c r="A2448" s="273" t="s">
        <v>648</v>
      </c>
      <c r="B2448" s="212" t="s">
        <v>649</v>
      </c>
      <c r="C2448" s="43"/>
      <c r="D2448" s="231">
        <v>10000</v>
      </c>
      <c r="E2448" s="231">
        <v>10000</v>
      </c>
      <c r="F2448" s="231"/>
      <c r="G2448" s="231"/>
      <c r="H2448" s="231"/>
      <c r="I2448" s="231"/>
      <c r="J2448" s="231"/>
      <c r="K2448" s="231"/>
      <c r="L2448" s="231"/>
      <c r="M2448" s="231"/>
      <c r="N2448" s="231"/>
      <c r="O2448" s="231"/>
      <c r="P2448" s="231"/>
      <c r="Q2448" s="231"/>
      <c r="R2448" s="231"/>
    </row>
    <row r="2449" spans="1:18" hidden="1" outlineLevel="1" x14ac:dyDescent="0.35">
      <c r="A2449" s="273"/>
      <c r="B2449" s="213" t="s">
        <v>650</v>
      </c>
      <c r="C2449" s="209"/>
      <c r="D2449" s="210">
        <f>IF($B2329&lt;&gt;"",D2448*(VLOOKUP($B2329,Production!$G4:$P53,10)*(1+VLOOKUP($B2329,Production!$G4:$Q53,11))^(D2332-$D2332))/1000,0)</f>
        <v>0</v>
      </c>
      <c r="E2449" s="210">
        <f>IF($B2329&lt;&gt;"",E2448*(VLOOKUP($B2329,Production!$G4:$P53,10)*(1+VLOOKUP($B2329,Production!$G4:$Q53,11))^(E2332-$D2332))/1000,0)</f>
        <v>0</v>
      </c>
      <c r="F2449" s="210">
        <f>IF($B2329&lt;&gt;"",F2448*(VLOOKUP($B2329,Production!$G4:$P53,10)*(1+VLOOKUP($B2329,Production!$G4:$Q53,11))^(F2332-$D2332))/1000,0)</f>
        <v>0</v>
      </c>
      <c r="G2449" s="210">
        <f>IF($B2329&lt;&gt;"",G2448*(VLOOKUP($B2329,Production!$G4:$P53,10)*(1+VLOOKUP($B2329,Production!$G4:$Q53,11))^(G2332-$D2332))/1000,0)</f>
        <v>0</v>
      </c>
      <c r="H2449" s="210">
        <f>IF($B2329&lt;&gt;"",H2448*(VLOOKUP($B2329,Production!$G4:$P53,10)*(1+VLOOKUP($B2329,Production!$G4:$Q53,11))^(H2332-$D2332))/1000,0)</f>
        <v>0</v>
      </c>
      <c r="I2449" s="210">
        <f>IF($B2329&lt;&gt;"",I2448*(VLOOKUP($B2329,Production!$G4:$P53,10)*(1+VLOOKUP($B2329,Production!$G4:$Q53,11))^(I2332-$D2332))/1000,0)</f>
        <v>0</v>
      </c>
      <c r="J2449" s="210">
        <f>IF($B2329&lt;&gt;"",J2448*(VLOOKUP($B2329,Production!$G4:$P53,10)*(1+VLOOKUP($B2329,Production!$G4:$Q53,11))^(J2332-$D2332))/1000,0)</f>
        <v>0</v>
      </c>
      <c r="K2449" s="210">
        <f>IF($B2329&lt;&gt;"",K2448*(VLOOKUP($B2329,Production!$G4:$P53,10)*(1+VLOOKUP($B2329,Production!$G4:$Q53,11))^(K2332-$D2332))/1000,0)</f>
        <v>0</v>
      </c>
      <c r="L2449" s="210">
        <f>IF($B2329&lt;&gt;"",L2448*(VLOOKUP($B2329,Production!$G4:$P53,10)*(1+VLOOKUP($B2329,Production!$G4:$Q53,11))^(L2332-$D2332))/1000,0)</f>
        <v>0</v>
      </c>
      <c r="M2449" s="210">
        <f>IF($B2329&lt;&gt;"",M2448*(VLOOKUP($B2329,Production!$G4:$P53,10)*(1+VLOOKUP($B2329,Production!$G4:$Q53,11))^(M2332-$D2332))/1000,0)</f>
        <v>0</v>
      </c>
      <c r="N2449" s="210">
        <f>IF($B2329&lt;&gt;"",N2448*(VLOOKUP($B2329,Production!$G4:$P53,10)*(1+VLOOKUP($B2329,Production!$G4:$Q53,11))^(N2332-$D2332))/1000,0)</f>
        <v>0</v>
      </c>
      <c r="O2449" s="210">
        <f>IF($B2329&lt;&gt;"",O2448*(VLOOKUP($B2329,Production!$G4:$P53,10)*(1+VLOOKUP($B2329,Production!$G4:$Q53,11))^(O2332-$D2332))/1000,0)</f>
        <v>0</v>
      </c>
      <c r="P2449" s="210">
        <f>IF($B2329&lt;&gt;"",P2448*(VLOOKUP($B2329,Production!$G4:$P53,10)*(1+VLOOKUP($B2329,Production!$G4:$Q53,11))^(P2332-$D2332))/1000,0)</f>
        <v>0</v>
      </c>
      <c r="Q2449" s="210">
        <f>IF($B2329&lt;&gt;"",Q2448*(VLOOKUP($B2329,Production!$G4:$P53,10)*(1+VLOOKUP($B2329,Production!$G4:$Q53,11))^(Q2332-$D2332))/1000,0)</f>
        <v>0</v>
      </c>
      <c r="R2449" s="210">
        <f>IF($B2329&lt;&gt;"",R2448*(VLOOKUP($B2329,Production!$G4:$P53,10)*(1+VLOOKUP($B2329,Production!$G4:$Q53,11))^(R2332-$D2332))/1000,0)</f>
        <v>0</v>
      </c>
    </row>
    <row r="2450" spans="1:18" hidden="1" outlineLevel="1" x14ac:dyDescent="0.35">
      <c r="A2450" s="273" t="s">
        <v>651</v>
      </c>
      <c r="B2450" s="212" t="s">
        <v>652</v>
      </c>
      <c r="C2450" s="43"/>
      <c r="D2450" s="231">
        <v>10000</v>
      </c>
      <c r="E2450" s="231">
        <v>10000</v>
      </c>
      <c r="F2450" s="231"/>
      <c r="G2450" s="231"/>
      <c r="H2450" s="231"/>
      <c r="I2450" s="231"/>
      <c r="J2450" s="231"/>
      <c r="K2450" s="231"/>
      <c r="L2450" s="231"/>
      <c r="M2450" s="231"/>
      <c r="N2450" s="231"/>
      <c r="O2450" s="231"/>
      <c r="P2450" s="231"/>
      <c r="Q2450" s="231"/>
      <c r="R2450" s="231"/>
    </row>
    <row r="2451" spans="1:18" hidden="1" outlineLevel="1" x14ac:dyDescent="0.35">
      <c r="A2451" s="273"/>
      <c r="B2451" s="213" t="s">
        <v>650</v>
      </c>
      <c r="C2451" s="209"/>
      <c r="D2451" s="210">
        <f>IF($B2329&lt;&gt;"",D2450*(VLOOKUP($B2329,Production!$G4:$R53,10)*(1+VLOOKUP($B2329,Production!$G4:$S53,11))^(D2332-$D2332))/1000,0)</f>
        <v>0</v>
      </c>
      <c r="E2451" s="210">
        <f>IF($B2329&lt;&gt;"",E2450*(VLOOKUP($B2329,Production!$G4:$R53,10)*(1+VLOOKUP($B2329,Production!$G4:$S53,11))^(E2332-$D2332))/1000,0)</f>
        <v>0</v>
      </c>
      <c r="F2451" s="210">
        <f>IF($B2329&lt;&gt;"",F2450*(VLOOKUP($B2329,Production!$G4:$R53,10)*(1+VLOOKUP($B2329,Production!$G4:$S53,11))^(F2332-$D2332))/1000,0)</f>
        <v>0</v>
      </c>
      <c r="G2451" s="210">
        <f>IF($B2329&lt;&gt;"",G2450*(VLOOKUP($B2329,Production!$G4:$R53,10)*(1+VLOOKUP($B2329,Production!$G4:$S53,11))^(G2332-$D2332))/1000,0)</f>
        <v>0</v>
      </c>
      <c r="H2451" s="210">
        <f>IF($B2329&lt;&gt;"",H2450*(VLOOKUP($B2329,Production!$G4:$R53,10)*(1+VLOOKUP($B2329,Production!$G4:$S53,11))^(H2332-$D2332))/1000,0)</f>
        <v>0</v>
      </c>
      <c r="I2451" s="210">
        <f>IF($B2329&lt;&gt;"",I2450*(VLOOKUP($B2329,Production!$G4:$R53,10)*(1+VLOOKUP($B2329,Production!$G4:$S53,11))^(I2332-$D2332))/1000,0)</f>
        <v>0</v>
      </c>
      <c r="J2451" s="210">
        <f>IF($B2329&lt;&gt;"",J2450*(VLOOKUP($B2329,Production!$G4:$R53,10)*(1+VLOOKUP($B2329,Production!$G4:$S53,11))^(J2332-$D2332))/1000,0)</f>
        <v>0</v>
      </c>
      <c r="K2451" s="210">
        <f>IF($B2329&lt;&gt;"",K2450*(VLOOKUP($B2329,Production!$G4:$R53,10)*(1+VLOOKUP($B2329,Production!$G4:$S53,11))^(K2332-$D2332))/1000,0)</f>
        <v>0</v>
      </c>
      <c r="L2451" s="210">
        <f>IF($B2329&lt;&gt;"",L2450*(VLOOKUP($B2329,Production!$G4:$R53,10)*(1+VLOOKUP($B2329,Production!$G4:$S53,11))^(L2332-$D2332))/1000,0)</f>
        <v>0</v>
      </c>
      <c r="M2451" s="210">
        <f>IF($B2329&lt;&gt;"",M2450*(VLOOKUP($B2329,Production!$G4:$R53,10)*(1+VLOOKUP($B2329,Production!$G4:$S53,11))^(M2332-$D2332))/1000,0)</f>
        <v>0</v>
      </c>
      <c r="N2451" s="210">
        <f>IF($B2329&lt;&gt;"",N2450*(VLOOKUP($B2329,Production!$G4:$R53,10)*(1+VLOOKUP($B2329,Production!$G4:$S53,11))^(N2332-$D2332))/1000,0)</f>
        <v>0</v>
      </c>
      <c r="O2451" s="210">
        <f>IF($B2329&lt;&gt;"",O2450*(VLOOKUP($B2329,Production!$G4:$R53,10)*(1+VLOOKUP($B2329,Production!$G4:$S53,11))^(O2332-$D2332))/1000,0)</f>
        <v>0</v>
      </c>
      <c r="P2451" s="210">
        <f>IF($B2329&lt;&gt;"",P2450*(VLOOKUP($B2329,Production!$G4:$R53,10)*(1+VLOOKUP($B2329,Production!$G4:$S53,11))^(P2332-$D2332))/1000,0)</f>
        <v>0</v>
      </c>
      <c r="Q2451" s="210">
        <f>IF($B2329&lt;&gt;"",Q2450*(VLOOKUP($B2329,Production!$G4:$R53,10)*(1+VLOOKUP($B2329,Production!$G4:$S53,11))^(Q2332-$D2332))/1000,0)</f>
        <v>0</v>
      </c>
      <c r="R2451" s="210">
        <f>IF($B2329&lt;&gt;"",R2450*(VLOOKUP($B2329,Production!$G4:$R53,10)*(1+VLOOKUP($B2329,Production!$G4:$S53,11))^(R2332-$D2332))/1000,0)</f>
        <v>0</v>
      </c>
    </row>
    <row r="2452" spans="1:18" hidden="1" outlineLevel="1" x14ac:dyDescent="0.35">
      <c r="A2452" s="212" t="s">
        <v>653</v>
      </c>
      <c r="B2452" s="212"/>
      <c r="C2452" s="43"/>
      <c r="D2452" s="231"/>
      <c r="E2452" s="231"/>
      <c r="F2452" s="231"/>
      <c r="G2452" s="231"/>
      <c r="H2452" s="231"/>
      <c r="I2452" s="231"/>
      <c r="J2452" s="231"/>
      <c r="K2452" s="231"/>
      <c r="L2452" s="231"/>
      <c r="M2452" s="231"/>
      <c r="N2452" s="231"/>
      <c r="O2452" s="231"/>
      <c r="P2452" s="231"/>
      <c r="Q2452" s="231"/>
      <c r="R2452" s="231"/>
    </row>
    <row r="2453" spans="1:18" hidden="1" outlineLevel="1" x14ac:dyDescent="0.35">
      <c r="A2453" s="212" t="s">
        <v>654</v>
      </c>
      <c r="B2453" s="212"/>
      <c r="C2453" s="43"/>
      <c r="D2453" s="231"/>
      <c r="E2453" s="231"/>
      <c r="F2453" s="231"/>
      <c r="G2453" s="231"/>
      <c r="H2453" s="231"/>
      <c r="I2453" s="231"/>
      <c r="J2453" s="231"/>
      <c r="K2453" s="231"/>
      <c r="L2453" s="231"/>
      <c r="M2453" s="231"/>
      <c r="N2453" s="231"/>
      <c r="O2453" s="231"/>
      <c r="P2453" s="231"/>
      <c r="Q2453" s="231"/>
      <c r="R2453" s="231"/>
    </row>
    <row r="2454" spans="1:18" hidden="1" outlineLevel="1" x14ac:dyDescent="0.35">
      <c r="A2454" s="211" t="s">
        <v>655</v>
      </c>
      <c r="B2454" s="209"/>
      <c r="C2454" s="209"/>
      <c r="D2454" s="210">
        <f t="shared" ref="D2454:R2454" si="212">D2449+D2451+D2452+D2453</f>
        <v>0</v>
      </c>
      <c r="E2454" s="210">
        <f t="shared" si="212"/>
        <v>0</v>
      </c>
      <c r="F2454" s="210">
        <f t="shared" si="212"/>
        <v>0</v>
      </c>
      <c r="G2454" s="210">
        <f t="shared" si="212"/>
        <v>0</v>
      </c>
      <c r="H2454" s="210">
        <f t="shared" si="212"/>
        <v>0</v>
      </c>
      <c r="I2454" s="210">
        <f t="shared" si="212"/>
        <v>0</v>
      </c>
      <c r="J2454" s="210">
        <f t="shared" si="212"/>
        <v>0</v>
      </c>
      <c r="K2454" s="210">
        <f t="shared" si="212"/>
        <v>0</v>
      </c>
      <c r="L2454" s="210">
        <f t="shared" si="212"/>
        <v>0</v>
      </c>
      <c r="M2454" s="210">
        <f t="shared" si="212"/>
        <v>0</v>
      </c>
      <c r="N2454" s="210">
        <f t="shared" si="212"/>
        <v>0</v>
      </c>
      <c r="O2454" s="210">
        <f t="shared" si="212"/>
        <v>0</v>
      </c>
      <c r="P2454" s="210">
        <f t="shared" si="212"/>
        <v>0</v>
      </c>
      <c r="Q2454" s="210">
        <f t="shared" si="212"/>
        <v>0</v>
      </c>
      <c r="R2454" s="210">
        <f t="shared" si="212"/>
        <v>0</v>
      </c>
    </row>
    <row r="2455" spans="1:18" hidden="1" outlineLevel="1" x14ac:dyDescent="0.35"/>
    <row r="2456" spans="1:18" hidden="1" outlineLevel="1" x14ac:dyDescent="0.35">
      <c r="A2456" s="209" t="s">
        <v>656</v>
      </c>
      <c r="B2456" s="209"/>
      <c r="C2456" s="209"/>
      <c r="D2456" s="210">
        <f t="shared" ref="D2456:R2456" si="213">D2446-D2454</f>
        <v>0</v>
      </c>
      <c r="E2456" s="210">
        <f t="shared" si="213"/>
        <v>0</v>
      </c>
      <c r="F2456" s="210">
        <f t="shared" si="213"/>
        <v>0</v>
      </c>
      <c r="G2456" s="210">
        <f t="shared" si="213"/>
        <v>0</v>
      </c>
      <c r="H2456" s="210">
        <f t="shared" si="213"/>
        <v>0</v>
      </c>
      <c r="I2456" s="210">
        <f t="shared" si="213"/>
        <v>0</v>
      </c>
      <c r="J2456" s="210">
        <f t="shared" si="213"/>
        <v>0</v>
      </c>
      <c r="K2456" s="210">
        <f t="shared" si="213"/>
        <v>0</v>
      </c>
      <c r="L2456" s="210">
        <f t="shared" si="213"/>
        <v>0</v>
      </c>
      <c r="M2456" s="210">
        <f t="shared" si="213"/>
        <v>0</v>
      </c>
      <c r="N2456" s="210">
        <f t="shared" si="213"/>
        <v>0</v>
      </c>
      <c r="O2456" s="210">
        <f t="shared" si="213"/>
        <v>0</v>
      </c>
      <c r="P2456" s="210">
        <f t="shared" si="213"/>
        <v>0</v>
      </c>
      <c r="Q2456" s="210">
        <f t="shared" si="213"/>
        <v>0</v>
      </c>
      <c r="R2456" s="210">
        <f t="shared" si="213"/>
        <v>0</v>
      </c>
    </row>
    <row r="2457" spans="1:18" hidden="1" outlineLevel="1" x14ac:dyDescent="0.35"/>
    <row r="2458" spans="1:18" hidden="1" outlineLevel="1" x14ac:dyDescent="0.35">
      <c r="A2458" s="43" t="s">
        <v>657</v>
      </c>
      <c r="B2458" s="43"/>
      <c r="C2458" s="43"/>
      <c r="D2458" s="231"/>
      <c r="E2458" s="231"/>
      <c r="F2458" s="231"/>
      <c r="G2458" s="231"/>
      <c r="H2458" s="231"/>
      <c r="I2458" s="231"/>
      <c r="J2458" s="231"/>
      <c r="K2458" s="231"/>
      <c r="L2458" s="231"/>
      <c r="M2458" s="231"/>
      <c r="N2458" s="231"/>
      <c r="O2458" s="231"/>
      <c r="P2458" s="231"/>
      <c r="Q2458" s="231"/>
      <c r="R2458" s="231"/>
    </row>
    <row r="2459" spans="1:18" hidden="1" outlineLevel="1" x14ac:dyDescent="0.35"/>
    <row r="2460" spans="1:18" hidden="1" outlineLevel="1" x14ac:dyDescent="0.35">
      <c r="A2460" s="209" t="s">
        <v>658</v>
      </c>
      <c r="B2460" s="209"/>
      <c r="C2460" s="209"/>
      <c r="D2460" s="210">
        <f t="shared" ref="D2460:R2460" si="214">D2456-D2458</f>
        <v>0</v>
      </c>
      <c r="E2460" s="210">
        <f t="shared" si="214"/>
        <v>0</v>
      </c>
      <c r="F2460" s="210">
        <f t="shared" si="214"/>
        <v>0</v>
      </c>
      <c r="G2460" s="210">
        <f t="shared" si="214"/>
        <v>0</v>
      </c>
      <c r="H2460" s="210">
        <f t="shared" si="214"/>
        <v>0</v>
      </c>
      <c r="I2460" s="210">
        <f t="shared" si="214"/>
        <v>0</v>
      </c>
      <c r="J2460" s="210">
        <f t="shared" si="214"/>
        <v>0</v>
      </c>
      <c r="K2460" s="210">
        <f t="shared" si="214"/>
        <v>0</v>
      </c>
      <c r="L2460" s="210">
        <f t="shared" si="214"/>
        <v>0</v>
      </c>
      <c r="M2460" s="210">
        <f t="shared" si="214"/>
        <v>0</v>
      </c>
      <c r="N2460" s="210">
        <f t="shared" si="214"/>
        <v>0</v>
      </c>
      <c r="O2460" s="210">
        <f t="shared" si="214"/>
        <v>0</v>
      </c>
      <c r="P2460" s="210">
        <f t="shared" si="214"/>
        <v>0</v>
      </c>
      <c r="Q2460" s="210">
        <f t="shared" si="214"/>
        <v>0</v>
      </c>
      <c r="R2460" s="210">
        <f t="shared" si="214"/>
        <v>0</v>
      </c>
    </row>
    <row r="2461" spans="1:18" hidden="1" outlineLevel="1" x14ac:dyDescent="0.35">
      <c r="A2461" s="209" t="s">
        <v>659</v>
      </c>
      <c r="B2461" s="209"/>
      <c r="C2461" s="209"/>
      <c r="D2461" s="210">
        <f t="shared" ref="D2461:R2461" si="215">$B2330*D2460</f>
        <v>0</v>
      </c>
      <c r="E2461" s="210">
        <f t="shared" si="215"/>
        <v>0</v>
      </c>
      <c r="F2461" s="210">
        <f t="shared" si="215"/>
        <v>0</v>
      </c>
      <c r="G2461" s="210">
        <f t="shared" si="215"/>
        <v>0</v>
      </c>
      <c r="H2461" s="210">
        <f t="shared" si="215"/>
        <v>0</v>
      </c>
      <c r="I2461" s="210">
        <f t="shared" si="215"/>
        <v>0</v>
      </c>
      <c r="J2461" s="210">
        <f t="shared" si="215"/>
        <v>0</v>
      </c>
      <c r="K2461" s="210">
        <f t="shared" si="215"/>
        <v>0</v>
      </c>
      <c r="L2461" s="210">
        <f t="shared" si="215"/>
        <v>0</v>
      </c>
      <c r="M2461" s="210">
        <f t="shared" si="215"/>
        <v>0</v>
      </c>
      <c r="N2461" s="210">
        <f t="shared" si="215"/>
        <v>0</v>
      </c>
      <c r="O2461" s="210">
        <f t="shared" si="215"/>
        <v>0</v>
      </c>
      <c r="P2461" s="210">
        <f t="shared" si="215"/>
        <v>0</v>
      </c>
      <c r="Q2461" s="210">
        <f t="shared" si="215"/>
        <v>0</v>
      </c>
      <c r="R2461" s="210">
        <f t="shared" si="215"/>
        <v>0</v>
      </c>
    </row>
    <row r="2462" spans="1:18" hidden="1" outlineLevel="1" x14ac:dyDescent="0.35"/>
    <row r="2463" spans="1:18" hidden="1" outlineLevel="1" x14ac:dyDescent="0.35">
      <c r="A2463" s="209" t="s">
        <v>660</v>
      </c>
      <c r="B2463" s="209"/>
      <c r="C2463" s="209"/>
      <c r="D2463" s="210">
        <f t="shared" ref="D2463:R2463" si="216">D2460-D2461</f>
        <v>0</v>
      </c>
      <c r="E2463" s="210">
        <f t="shared" si="216"/>
        <v>0</v>
      </c>
      <c r="F2463" s="210">
        <f t="shared" si="216"/>
        <v>0</v>
      </c>
      <c r="G2463" s="210">
        <f t="shared" si="216"/>
        <v>0</v>
      </c>
      <c r="H2463" s="210">
        <f t="shared" si="216"/>
        <v>0</v>
      </c>
      <c r="I2463" s="210">
        <f t="shared" si="216"/>
        <v>0</v>
      </c>
      <c r="J2463" s="210">
        <f t="shared" si="216"/>
        <v>0</v>
      </c>
      <c r="K2463" s="210">
        <f t="shared" si="216"/>
        <v>0</v>
      </c>
      <c r="L2463" s="210">
        <f t="shared" si="216"/>
        <v>0</v>
      </c>
      <c r="M2463" s="210">
        <f t="shared" si="216"/>
        <v>0</v>
      </c>
      <c r="N2463" s="210">
        <f t="shared" si="216"/>
        <v>0</v>
      </c>
      <c r="O2463" s="210">
        <f t="shared" si="216"/>
        <v>0</v>
      </c>
      <c r="P2463" s="210">
        <f t="shared" si="216"/>
        <v>0</v>
      </c>
      <c r="Q2463" s="210">
        <f t="shared" si="216"/>
        <v>0</v>
      </c>
      <c r="R2463" s="210">
        <f t="shared" si="216"/>
        <v>0</v>
      </c>
    </row>
    <row r="2464" spans="1:18" hidden="1" outlineLevel="1" x14ac:dyDescent="0.35"/>
    <row r="2465" spans="1:18" hidden="1" outlineLevel="1" x14ac:dyDescent="0.35">
      <c r="A2465" s="208" t="s">
        <v>661</v>
      </c>
      <c r="B2465" s="208"/>
      <c r="C2465" s="207"/>
      <c r="D2465" s="202" t="e">
        <f>IRR(D2463:R2463)</f>
        <v>#NUM!</v>
      </c>
    </row>
    <row r="2466" spans="1:18" collapsed="1" x14ac:dyDescent="0.35"/>
    <row r="2468" spans="1:18" s="156" customFormat="1" x14ac:dyDescent="0.35">
      <c r="A2468" s="156" t="s">
        <v>677</v>
      </c>
    </row>
    <row r="2469" spans="1:18" hidden="1" outlineLevel="1" x14ac:dyDescent="0.35"/>
    <row r="2470" spans="1:18" hidden="1" outlineLevel="1" x14ac:dyDescent="0.35">
      <c r="A2470" s="204" t="s">
        <v>631</v>
      </c>
      <c r="B2470" s="195"/>
    </row>
    <row r="2471" spans="1:18" ht="15" hidden="1" outlineLevel="1" thickBot="1" x14ac:dyDescent="0.4">
      <c r="A2471" s="206" t="s">
        <v>632</v>
      </c>
      <c r="B2471" s="230"/>
    </row>
    <row r="2472" spans="1:18" hidden="1" outlineLevel="1" x14ac:dyDescent="0.35"/>
    <row r="2473" spans="1:18" hidden="1" outlineLevel="1" x14ac:dyDescent="0.35">
      <c r="A2473" s="43" t="s">
        <v>633</v>
      </c>
      <c r="B2473" s="43"/>
      <c r="C2473" s="210">
        <v>0</v>
      </c>
      <c r="D2473" s="210">
        <v>1</v>
      </c>
      <c r="E2473" s="210">
        <v>2</v>
      </c>
      <c r="F2473" s="210">
        <v>3</v>
      </c>
      <c r="G2473" s="210">
        <v>4</v>
      </c>
      <c r="H2473" s="210">
        <v>5</v>
      </c>
      <c r="I2473" s="210">
        <v>6</v>
      </c>
      <c r="J2473" s="210">
        <v>7</v>
      </c>
      <c r="K2473" s="210">
        <v>8</v>
      </c>
      <c r="L2473" s="210">
        <v>9</v>
      </c>
      <c r="M2473" s="210">
        <v>10</v>
      </c>
      <c r="N2473" s="210">
        <v>11</v>
      </c>
      <c r="O2473" s="210">
        <v>12</v>
      </c>
      <c r="P2473" s="210">
        <v>13</v>
      </c>
      <c r="Q2473" s="210">
        <v>14</v>
      </c>
      <c r="R2473" s="210">
        <v>15</v>
      </c>
    </row>
    <row r="2474" spans="1:18" hidden="1" outlineLevel="1" x14ac:dyDescent="0.35"/>
    <row r="2475" spans="1:18" hidden="1" outlineLevel="1" x14ac:dyDescent="0.35">
      <c r="A2475" s="43" t="s">
        <v>634</v>
      </c>
      <c r="B2475" s="43"/>
      <c r="C2475" s="231"/>
      <c r="D2475" s="231"/>
      <c r="E2475" s="231"/>
      <c r="F2475" s="231"/>
      <c r="G2475" s="231"/>
      <c r="H2475" s="231"/>
      <c r="I2475" s="231"/>
      <c r="J2475" s="231"/>
      <c r="K2475" s="231"/>
      <c r="L2475" s="231"/>
      <c r="M2475" s="231"/>
      <c r="N2475" s="231"/>
      <c r="O2475" s="231"/>
      <c r="P2475" s="231"/>
      <c r="Q2475" s="231"/>
      <c r="R2475" s="231"/>
    </row>
    <row r="2476" spans="1:18" hidden="1" outlineLevel="1" x14ac:dyDescent="0.35">
      <c r="A2476" s="43" t="s">
        <v>635</v>
      </c>
      <c r="B2476" s="43"/>
      <c r="C2476" s="231"/>
      <c r="D2476" s="231"/>
      <c r="E2476" s="231"/>
      <c r="F2476" s="231"/>
      <c r="G2476" s="231"/>
      <c r="H2476" s="231"/>
      <c r="I2476" s="231"/>
      <c r="J2476" s="231"/>
      <c r="K2476" s="231"/>
      <c r="L2476" s="231"/>
      <c r="M2476" s="231"/>
      <c r="N2476" s="231"/>
      <c r="O2476" s="231"/>
      <c r="P2476" s="231"/>
      <c r="Q2476" s="231"/>
      <c r="R2476" s="231"/>
    </row>
    <row r="2477" spans="1:18" hidden="1" outlineLevel="1" x14ac:dyDescent="0.35">
      <c r="A2477" s="43" t="s">
        <v>636</v>
      </c>
      <c r="B2477" s="43"/>
      <c r="C2477" s="231"/>
      <c r="D2477" s="231"/>
      <c r="E2477" s="231"/>
      <c r="F2477" s="231"/>
      <c r="G2477" s="231"/>
      <c r="H2477" s="231"/>
      <c r="I2477" s="231"/>
      <c r="J2477" s="231"/>
      <c r="K2477" s="231"/>
      <c r="L2477" s="231"/>
      <c r="M2477" s="231"/>
      <c r="N2477" s="231"/>
      <c r="O2477" s="231"/>
      <c r="P2477" s="231"/>
      <c r="Q2477" s="231"/>
      <c r="R2477" s="231"/>
    </row>
    <row r="2478" spans="1:18" hidden="1" outlineLevel="1" x14ac:dyDescent="0.35"/>
    <row r="2479" spans="1:18" hidden="1" outlineLevel="2" x14ac:dyDescent="0.35">
      <c r="A2479" s="209" t="str">
        <f>'Usages mobilité'!A4</f>
        <v>Usage mobilité n°1</v>
      </c>
      <c r="B2479" s="209" t="s">
        <v>637</v>
      </c>
      <c r="C2479" s="209"/>
      <c r="D2479" s="210">
        <f>IF(B$2470&lt;&gt;"",IF(B$2470='Usages mobilité'!BF4,'Usages mobilité'!BD4,0),0)</f>
        <v>0</v>
      </c>
      <c r="E2479" s="210">
        <f t="shared" ref="E2479:R2488" si="217">$D2479</f>
        <v>0</v>
      </c>
      <c r="F2479" s="210">
        <f t="shared" si="217"/>
        <v>0</v>
      </c>
      <c r="G2479" s="210">
        <f t="shared" si="217"/>
        <v>0</v>
      </c>
      <c r="H2479" s="210">
        <f t="shared" si="217"/>
        <v>0</v>
      </c>
      <c r="I2479" s="210">
        <f t="shared" si="217"/>
        <v>0</v>
      </c>
      <c r="J2479" s="210">
        <f t="shared" si="217"/>
        <v>0</v>
      </c>
      <c r="K2479" s="210">
        <f t="shared" si="217"/>
        <v>0</v>
      </c>
      <c r="L2479" s="210">
        <f t="shared" si="217"/>
        <v>0</v>
      </c>
      <c r="M2479" s="210">
        <f t="shared" si="217"/>
        <v>0</v>
      </c>
      <c r="N2479" s="210">
        <f t="shared" si="217"/>
        <v>0</v>
      </c>
      <c r="O2479" s="210">
        <f t="shared" si="217"/>
        <v>0</v>
      </c>
      <c r="P2479" s="210">
        <f t="shared" si="217"/>
        <v>0</v>
      </c>
      <c r="Q2479" s="210">
        <f t="shared" si="217"/>
        <v>0</v>
      </c>
      <c r="R2479" s="210">
        <f t="shared" si="217"/>
        <v>0</v>
      </c>
    </row>
    <row r="2480" spans="1:18" hidden="1" outlineLevel="2" x14ac:dyDescent="0.35">
      <c r="A2480" s="209" t="str">
        <f>'Usages mobilité'!A5</f>
        <v>Usage mobilité n°2</v>
      </c>
      <c r="B2480" s="209" t="s">
        <v>637</v>
      </c>
      <c r="C2480" s="209"/>
      <c r="D2480" s="210">
        <f>IF(B$2470&lt;&gt;"",IF(B$2470='Usages mobilité'!BF5,'Usages mobilité'!BD5,0),0)</f>
        <v>0</v>
      </c>
      <c r="E2480" s="210">
        <f t="shared" si="217"/>
        <v>0</v>
      </c>
      <c r="F2480" s="210">
        <f t="shared" si="217"/>
        <v>0</v>
      </c>
      <c r="G2480" s="210">
        <f t="shared" si="217"/>
        <v>0</v>
      </c>
      <c r="H2480" s="210">
        <f t="shared" si="217"/>
        <v>0</v>
      </c>
      <c r="I2480" s="210">
        <f t="shared" si="217"/>
        <v>0</v>
      </c>
      <c r="J2480" s="210">
        <f t="shared" si="217"/>
        <v>0</v>
      </c>
      <c r="K2480" s="210">
        <f t="shared" si="217"/>
        <v>0</v>
      </c>
      <c r="L2480" s="210">
        <f t="shared" si="217"/>
        <v>0</v>
      </c>
      <c r="M2480" s="210">
        <f t="shared" si="217"/>
        <v>0</v>
      </c>
      <c r="N2480" s="210">
        <f t="shared" si="217"/>
        <v>0</v>
      </c>
      <c r="O2480" s="210">
        <f t="shared" si="217"/>
        <v>0</v>
      </c>
      <c r="P2480" s="210">
        <f t="shared" si="217"/>
        <v>0</v>
      </c>
      <c r="Q2480" s="210">
        <f t="shared" si="217"/>
        <v>0</v>
      </c>
      <c r="R2480" s="210">
        <f t="shared" si="217"/>
        <v>0</v>
      </c>
    </row>
    <row r="2481" spans="1:18" hidden="1" outlineLevel="2" x14ac:dyDescent="0.35">
      <c r="A2481" s="209" t="str">
        <f>'Usages mobilité'!A6</f>
        <v>Usage mobilité n°3</v>
      </c>
      <c r="B2481" s="209" t="s">
        <v>637</v>
      </c>
      <c r="C2481" s="209"/>
      <c r="D2481" s="210">
        <f>IF(B$2470&lt;&gt;"",IF(B$2470='Usages mobilité'!BF6,'Usages mobilité'!BD6,0),0)</f>
        <v>0</v>
      </c>
      <c r="E2481" s="210">
        <f t="shared" si="217"/>
        <v>0</v>
      </c>
      <c r="F2481" s="210">
        <f t="shared" si="217"/>
        <v>0</v>
      </c>
      <c r="G2481" s="210">
        <f t="shared" si="217"/>
        <v>0</v>
      </c>
      <c r="H2481" s="210">
        <f t="shared" si="217"/>
        <v>0</v>
      </c>
      <c r="I2481" s="210">
        <f t="shared" si="217"/>
        <v>0</v>
      </c>
      <c r="J2481" s="210">
        <f t="shared" si="217"/>
        <v>0</v>
      </c>
      <c r="K2481" s="210">
        <f t="shared" si="217"/>
        <v>0</v>
      </c>
      <c r="L2481" s="210">
        <f t="shared" si="217"/>
        <v>0</v>
      </c>
      <c r="M2481" s="210">
        <f t="shared" si="217"/>
        <v>0</v>
      </c>
      <c r="N2481" s="210">
        <f t="shared" si="217"/>
        <v>0</v>
      </c>
      <c r="O2481" s="210">
        <f t="shared" si="217"/>
        <v>0</v>
      </c>
      <c r="P2481" s="210">
        <f t="shared" si="217"/>
        <v>0</v>
      </c>
      <c r="Q2481" s="210">
        <f t="shared" si="217"/>
        <v>0</v>
      </c>
      <c r="R2481" s="210">
        <f t="shared" si="217"/>
        <v>0</v>
      </c>
    </row>
    <row r="2482" spans="1:18" hidden="1" outlineLevel="2" x14ac:dyDescent="0.35">
      <c r="A2482" s="209" t="str">
        <f>'Usages mobilité'!A7</f>
        <v>Usage mobilité n°4</v>
      </c>
      <c r="B2482" s="209" t="s">
        <v>637</v>
      </c>
      <c r="C2482" s="209"/>
      <c r="D2482" s="210">
        <f>IF(B$2470&lt;&gt;"",IF(B$2470='Usages mobilité'!BF7,'Usages mobilité'!BD7,0),0)</f>
        <v>0</v>
      </c>
      <c r="E2482" s="210">
        <f t="shared" si="217"/>
        <v>0</v>
      </c>
      <c r="F2482" s="210">
        <f t="shared" si="217"/>
        <v>0</v>
      </c>
      <c r="G2482" s="210">
        <f t="shared" si="217"/>
        <v>0</v>
      </c>
      <c r="H2482" s="210">
        <f t="shared" si="217"/>
        <v>0</v>
      </c>
      <c r="I2482" s="210">
        <f t="shared" si="217"/>
        <v>0</v>
      </c>
      <c r="J2482" s="210">
        <f t="shared" si="217"/>
        <v>0</v>
      </c>
      <c r="K2482" s="210">
        <f t="shared" si="217"/>
        <v>0</v>
      </c>
      <c r="L2482" s="210">
        <f t="shared" si="217"/>
        <v>0</v>
      </c>
      <c r="M2482" s="210">
        <f t="shared" si="217"/>
        <v>0</v>
      </c>
      <c r="N2482" s="210">
        <f t="shared" si="217"/>
        <v>0</v>
      </c>
      <c r="O2482" s="210">
        <f t="shared" si="217"/>
        <v>0</v>
      </c>
      <c r="P2482" s="210">
        <f t="shared" si="217"/>
        <v>0</v>
      </c>
      <c r="Q2482" s="210">
        <f t="shared" si="217"/>
        <v>0</v>
      </c>
      <c r="R2482" s="210">
        <f t="shared" si="217"/>
        <v>0</v>
      </c>
    </row>
    <row r="2483" spans="1:18" hidden="1" outlineLevel="2" x14ac:dyDescent="0.35">
      <c r="A2483" s="209" t="str">
        <f>'Usages mobilité'!A8</f>
        <v>Usage mobilité n°5</v>
      </c>
      <c r="B2483" s="209" t="s">
        <v>637</v>
      </c>
      <c r="C2483" s="209"/>
      <c r="D2483" s="210">
        <f>IF(B$2470&lt;&gt;"",IF(B$2470='Usages mobilité'!BF8,'Usages mobilité'!BD8,0),0)</f>
        <v>0</v>
      </c>
      <c r="E2483" s="210">
        <f t="shared" si="217"/>
        <v>0</v>
      </c>
      <c r="F2483" s="210">
        <f t="shared" si="217"/>
        <v>0</v>
      </c>
      <c r="G2483" s="210">
        <f t="shared" si="217"/>
        <v>0</v>
      </c>
      <c r="H2483" s="210">
        <f t="shared" si="217"/>
        <v>0</v>
      </c>
      <c r="I2483" s="210">
        <f t="shared" si="217"/>
        <v>0</v>
      </c>
      <c r="J2483" s="210">
        <f t="shared" si="217"/>
        <v>0</v>
      </c>
      <c r="K2483" s="210">
        <f t="shared" si="217"/>
        <v>0</v>
      </c>
      <c r="L2483" s="210">
        <f t="shared" si="217"/>
        <v>0</v>
      </c>
      <c r="M2483" s="210">
        <f t="shared" si="217"/>
        <v>0</v>
      </c>
      <c r="N2483" s="210">
        <f t="shared" si="217"/>
        <v>0</v>
      </c>
      <c r="O2483" s="210">
        <f t="shared" si="217"/>
        <v>0</v>
      </c>
      <c r="P2483" s="210">
        <f t="shared" si="217"/>
        <v>0</v>
      </c>
      <c r="Q2483" s="210">
        <f t="shared" si="217"/>
        <v>0</v>
      </c>
      <c r="R2483" s="210">
        <f t="shared" si="217"/>
        <v>0</v>
      </c>
    </row>
    <row r="2484" spans="1:18" hidden="1" outlineLevel="2" x14ac:dyDescent="0.35">
      <c r="A2484" s="209" t="str">
        <f>'Usages mobilité'!A9</f>
        <v>Usage mobilité n°6</v>
      </c>
      <c r="B2484" s="209" t="s">
        <v>637</v>
      </c>
      <c r="C2484" s="209"/>
      <c r="D2484" s="210">
        <f>IF(B$2470&lt;&gt;"",IF(B$2470='Usages mobilité'!BF9,'Usages mobilité'!BD9,0),0)</f>
        <v>0</v>
      </c>
      <c r="E2484" s="210">
        <f t="shared" si="217"/>
        <v>0</v>
      </c>
      <c r="F2484" s="210">
        <f t="shared" si="217"/>
        <v>0</v>
      </c>
      <c r="G2484" s="210">
        <f t="shared" si="217"/>
        <v>0</v>
      </c>
      <c r="H2484" s="210">
        <f t="shared" si="217"/>
        <v>0</v>
      </c>
      <c r="I2484" s="210">
        <f t="shared" si="217"/>
        <v>0</v>
      </c>
      <c r="J2484" s="210">
        <f t="shared" si="217"/>
        <v>0</v>
      </c>
      <c r="K2484" s="210">
        <f t="shared" si="217"/>
        <v>0</v>
      </c>
      <c r="L2484" s="210">
        <f t="shared" si="217"/>
        <v>0</v>
      </c>
      <c r="M2484" s="210">
        <f t="shared" si="217"/>
        <v>0</v>
      </c>
      <c r="N2484" s="210">
        <f t="shared" si="217"/>
        <v>0</v>
      </c>
      <c r="O2484" s="210">
        <f t="shared" si="217"/>
        <v>0</v>
      </c>
      <c r="P2484" s="210">
        <f t="shared" si="217"/>
        <v>0</v>
      </c>
      <c r="Q2484" s="210">
        <f t="shared" si="217"/>
        <v>0</v>
      </c>
      <c r="R2484" s="210">
        <f t="shared" si="217"/>
        <v>0</v>
      </c>
    </row>
    <row r="2485" spans="1:18" hidden="1" outlineLevel="2" x14ac:dyDescent="0.35">
      <c r="A2485" s="209" t="str">
        <f>'Usages mobilité'!A10</f>
        <v>Usage mobilité n°7</v>
      </c>
      <c r="B2485" s="209" t="s">
        <v>637</v>
      </c>
      <c r="C2485" s="209"/>
      <c r="D2485" s="210">
        <f>IF(B$2470&lt;&gt;"",IF(B$2470='Usages mobilité'!BF10,'Usages mobilité'!BD10,0),0)</f>
        <v>0</v>
      </c>
      <c r="E2485" s="210">
        <f t="shared" si="217"/>
        <v>0</v>
      </c>
      <c r="F2485" s="210">
        <f t="shared" si="217"/>
        <v>0</v>
      </c>
      <c r="G2485" s="210">
        <f t="shared" si="217"/>
        <v>0</v>
      </c>
      <c r="H2485" s="210">
        <f t="shared" si="217"/>
        <v>0</v>
      </c>
      <c r="I2485" s="210">
        <f t="shared" si="217"/>
        <v>0</v>
      </c>
      <c r="J2485" s="210">
        <f t="shared" si="217"/>
        <v>0</v>
      </c>
      <c r="K2485" s="210">
        <f t="shared" si="217"/>
        <v>0</v>
      </c>
      <c r="L2485" s="210">
        <f t="shared" si="217"/>
        <v>0</v>
      </c>
      <c r="M2485" s="210">
        <f t="shared" si="217"/>
        <v>0</v>
      </c>
      <c r="N2485" s="210">
        <f t="shared" si="217"/>
        <v>0</v>
      </c>
      <c r="O2485" s="210">
        <f t="shared" si="217"/>
        <v>0</v>
      </c>
      <c r="P2485" s="210">
        <f t="shared" si="217"/>
        <v>0</v>
      </c>
      <c r="Q2485" s="210">
        <f t="shared" si="217"/>
        <v>0</v>
      </c>
      <c r="R2485" s="210">
        <f t="shared" si="217"/>
        <v>0</v>
      </c>
    </row>
    <row r="2486" spans="1:18" hidden="1" outlineLevel="2" x14ac:dyDescent="0.35">
      <c r="A2486" s="209" t="str">
        <f>'Usages mobilité'!A11</f>
        <v>Usage mobilité n°8</v>
      </c>
      <c r="B2486" s="209" t="s">
        <v>637</v>
      </c>
      <c r="C2486" s="209"/>
      <c r="D2486" s="210">
        <f>IF(B$2470&lt;&gt;"",IF(B$2470='Usages mobilité'!BF11,'Usages mobilité'!BD11,0),0)</f>
        <v>0</v>
      </c>
      <c r="E2486" s="210">
        <f t="shared" si="217"/>
        <v>0</v>
      </c>
      <c r="F2486" s="210">
        <f t="shared" si="217"/>
        <v>0</v>
      </c>
      <c r="G2486" s="210">
        <f t="shared" si="217"/>
        <v>0</v>
      </c>
      <c r="H2486" s="210">
        <f t="shared" si="217"/>
        <v>0</v>
      </c>
      <c r="I2486" s="210">
        <f t="shared" si="217"/>
        <v>0</v>
      </c>
      <c r="J2486" s="210">
        <f t="shared" si="217"/>
        <v>0</v>
      </c>
      <c r="K2486" s="210">
        <f t="shared" si="217"/>
        <v>0</v>
      </c>
      <c r="L2486" s="210">
        <f t="shared" si="217"/>
        <v>0</v>
      </c>
      <c r="M2486" s="210">
        <f t="shared" si="217"/>
        <v>0</v>
      </c>
      <c r="N2486" s="210">
        <f t="shared" si="217"/>
        <v>0</v>
      </c>
      <c r="O2486" s="210">
        <f t="shared" si="217"/>
        <v>0</v>
      </c>
      <c r="P2486" s="210">
        <f t="shared" si="217"/>
        <v>0</v>
      </c>
      <c r="Q2486" s="210">
        <f t="shared" si="217"/>
        <v>0</v>
      </c>
      <c r="R2486" s="210">
        <f t="shared" si="217"/>
        <v>0</v>
      </c>
    </row>
    <row r="2487" spans="1:18" hidden="1" outlineLevel="2" x14ac:dyDescent="0.35">
      <c r="A2487" s="209" t="str">
        <f>'Usages mobilité'!A12</f>
        <v>Usage mobilité n°9</v>
      </c>
      <c r="B2487" s="209" t="s">
        <v>637</v>
      </c>
      <c r="C2487" s="209"/>
      <c r="D2487" s="210">
        <f>IF(B$2470&lt;&gt;"",IF(B$2470='Usages mobilité'!BF12,'Usages mobilité'!BD12,0),0)</f>
        <v>0</v>
      </c>
      <c r="E2487" s="210">
        <f t="shared" si="217"/>
        <v>0</v>
      </c>
      <c r="F2487" s="210">
        <f t="shared" si="217"/>
        <v>0</v>
      </c>
      <c r="G2487" s="210">
        <f t="shared" si="217"/>
        <v>0</v>
      </c>
      <c r="H2487" s="210">
        <f t="shared" si="217"/>
        <v>0</v>
      </c>
      <c r="I2487" s="210">
        <f t="shared" si="217"/>
        <v>0</v>
      </c>
      <c r="J2487" s="210">
        <f t="shared" si="217"/>
        <v>0</v>
      </c>
      <c r="K2487" s="210">
        <f t="shared" si="217"/>
        <v>0</v>
      </c>
      <c r="L2487" s="210">
        <f t="shared" si="217"/>
        <v>0</v>
      </c>
      <c r="M2487" s="210">
        <f t="shared" si="217"/>
        <v>0</v>
      </c>
      <c r="N2487" s="210">
        <f t="shared" si="217"/>
        <v>0</v>
      </c>
      <c r="O2487" s="210">
        <f t="shared" si="217"/>
        <v>0</v>
      </c>
      <c r="P2487" s="210">
        <f t="shared" si="217"/>
        <v>0</v>
      </c>
      <c r="Q2487" s="210">
        <f t="shared" si="217"/>
        <v>0</v>
      </c>
      <c r="R2487" s="210">
        <f t="shared" si="217"/>
        <v>0</v>
      </c>
    </row>
    <row r="2488" spans="1:18" hidden="1" outlineLevel="2" x14ac:dyDescent="0.35">
      <c r="A2488" s="209" t="str">
        <f>'Usages mobilité'!A13</f>
        <v>Usage mobilité n°10</v>
      </c>
      <c r="B2488" s="209" t="s">
        <v>637</v>
      </c>
      <c r="C2488" s="209"/>
      <c r="D2488" s="210">
        <f>IF(B$2470&lt;&gt;"",IF(B$2470='Usages mobilité'!BF13,'Usages mobilité'!BD13,0),0)</f>
        <v>0</v>
      </c>
      <c r="E2488" s="210">
        <f t="shared" si="217"/>
        <v>0</v>
      </c>
      <c r="F2488" s="210">
        <f t="shared" si="217"/>
        <v>0</v>
      </c>
      <c r="G2488" s="210">
        <f t="shared" si="217"/>
        <v>0</v>
      </c>
      <c r="H2488" s="210">
        <f t="shared" si="217"/>
        <v>0</v>
      </c>
      <c r="I2488" s="210">
        <f t="shared" si="217"/>
        <v>0</v>
      </c>
      <c r="J2488" s="210">
        <f t="shared" si="217"/>
        <v>0</v>
      </c>
      <c r="K2488" s="210">
        <f t="shared" si="217"/>
        <v>0</v>
      </c>
      <c r="L2488" s="210">
        <f t="shared" si="217"/>
        <v>0</v>
      </c>
      <c r="M2488" s="210">
        <f t="shared" si="217"/>
        <v>0</v>
      </c>
      <c r="N2488" s="210">
        <f t="shared" si="217"/>
        <v>0</v>
      </c>
      <c r="O2488" s="210">
        <f t="shared" si="217"/>
        <v>0</v>
      </c>
      <c r="P2488" s="210">
        <f t="shared" si="217"/>
        <v>0</v>
      </c>
      <c r="Q2488" s="210">
        <f t="shared" si="217"/>
        <v>0</v>
      </c>
      <c r="R2488" s="210">
        <f t="shared" si="217"/>
        <v>0</v>
      </c>
    </row>
    <row r="2489" spans="1:18" hidden="1" outlineLevel="2" x14ac:dyDescent="0.35">
      <c r="A2489" s="209" t="str">
        <f>'Usages mobilité'!A14</f>
        <v>Usage mobilité n°11</v>
      </c>
      <c r="B2489" s="209" t="s">
        <v>637</v>
      </c>
      <c r="C2489" s="209"/>
      <c r="D2489" s="210">
        <f>IF(B$2470&lt;&gt;"",IF(B$2470='Usages mobilité'!BF14,'Usages mobilité'!BD14,0),0)</f>
        <v>0</v>
      </c>
      <c r="E2489" s="210">
        <f t="shared" ref="E2489:R2498" si="218">$D2489</f>
        <v>0</v>
      </c>
      <c r="F2489" s="210">
        <f t="shared" si="218"/>
        <v>0</v>
      </c>
      <c r="G2489" s="210">
        <f t="shared" si="218"/>
        <v>0</v>
      </c>
      <c r="H2489" s="210">
        <f t="shared" si="218"/>
        <v>0</v>
      </c>
      <c r="I2489" s="210">
        <f t="shared" si="218"/>
        <v>0</v>
      </c>
      <c r="J2489" s="210">
        <f t="shared" si="218"/>
        <v>0</v>
      </c>
      <c r="K2489" s="210">
        <f t="shared" si="218"/>
        <v>0</v>
      </c>
      <c r="L2489" s="210">
        <f t="shared" si="218"/>
        <v>0</v>
      </c>
      <c r="M2489" s="210">
        <f t="shared" si="218"/>
        <v>0</v>
      </c>
      <c r="N2489" s="210">
        <f t="shared" si="218"/>
        <v>0</v>
      </c>
      <c r="O2489" s="210">
        <f t="shared" si="218"/>
        <v>0</v>
      </c>
      <c r="P2489" s="210">
        <f t="shared" si="218"/>
        <v>0</v>
      </c>
      <c r="Q2489" s="210">
        <f t="shared" si="218"/>
        <v>0</v>
      </c>
      <c r="R2489" s="210">
        <f t="shared" si="218"/>
        <v>0</v>
      </c>
    </row>
    <row r="2490" spans="1:18" hidden="1" outlineLevel="2" x14ac:dyDescent="0.35">
      <c r="A2490" s="209" t="str">
        <f>'Usages mobilité'!A15</f>
        <v>Usage mobilité n°12</v>
      </c>
      <c r="B2490" s="209" t="s">
        <v>637</v>
      </c>
      <c r="C2490" s="209"/>
      <c r="D2490" s="210">
        <f>IF(B$2470&lt;&gt;"",IF(B$2470='Usages mobilité'!BF15,'Usages mobilité'!BD15,0),0)</f>
        <v>0</v>
      </c>
      <c r="E2490" s="210">
        <f t="shared" si="218"/>
        <v>0</v>
      </c>
      <c r="F2490" s="210">
        <f t="shared" si="218"/>
        <v>0</v>
      </c>
      <c r="G2490" s="210">
        <f t="shared" si="218"/>
        <v>0</v>
      </c>
      <c r="H2490" s="210">
        <f t="shared" si="218"/>
        <v>0</v>
      </c>
      <c r="I2490" s="210">
        <f t="shared" si="218"/>
        <v>0</v>
      </c>
      <c r="J2490" s="210">
        <f t="shared" si="218"/>
        <v>0</v>
      </c>
      <c r="K2490" s="210">
        <f t="shared" si="218"/>
        <v>0</v>
      </c>
      <c r="L2490" s="210">
        <f t="shared" si="218"/>
        <v>0</v>
      </c>
      <c r="M2490" s="210">
        <f t="shared" si="218"/>
        <v>0</v>
      </c>
      <c r="N2490" s="210">
        <f t="shared" si="218"/>
        <v>0</v>
      </c>
      <c r="O2490" s="210">
        <f t="shared" si="218"/>
        <v>0</v>
      </c>
      <c r="P2490" s="210">
        <f t="shared" si="218"/>
        <v>0</v>
      </c>
      <c r="Q2490" s="210">
        <f t="shared" si="218"/>
        <v>0</v>
      </c>
      <c r="R2490" s="210">
        <f t="shared" si="218"/>
        <v>0</v>
      </c>
    </row>
    <row r="2491" spans="1:18" hidden="1" outlineLevel="2" x14ac:dyDescent="0.35">
      <c r="A2491" s="209" t="str">
        <f>'Usages mobilité'!A16</f>
        <v>Usage mobilité n°13</v>
      </c>
      <c r="B2491" s="209" t="s">
        <v>637</v>
      </c>
      <c r="C2491" s="209"/>
      <c r="D2491" s="210">
        <f>IF(B$2470&lt;&gt;"",IF(B$2470='Usages mobilité'!BF16,'Usages mobilité'!BD16,0),0)</f>
        <v>0</v>
      </c>
      <c r="E2491" s="210">
        <f t="shared" si="218"/>
        <v>0</v>
      </c>
      <c r="F2491" s="210">
        <f t="shared" si="218"/>
        <v>0</v>
      </c>
      <c r="G2491" s="210">
        <f t="shared" si="218"/>
        <v>0</v>
      </c>
      <c r="H2491" s="210">
        <f t="shared" si="218"/>
        <v>0</v>
      </c>
      <c r="I2491" s="210">
        <f t="shared" si="218"/>
        <v>0</v>
      </c>
      <c r="J2491" s="210">
        <f t="shared" si="218"/>
        <v>0</v>
      </c>
      <c r="K2491" s="210">
        <f t="shared" si="218"/>
        <v>0</v>
      </c>
      <c r="L2491" s="210">
        <f t="shared" si="218"/>
        <v>0</v>
      </c>
      <c r="M2491" s="210">
        <f t="shared" si="218"/>
        <v>0</v>
      </c>
      <c r="N2491" s="210">
        <f t="shared" si="218"/>
        <v>0</v>
      </c>
      <c r="O2491" s="210">
        <f t="shared" si="218"/>
        <v>0</v>
      </c>
      <c r="P2491" s="210">
        <f t="shared" si="218"/>
        <v>0</v>
      </c>
      <c r="Q2491" s="210">
        <f t="shared" si="218"/>
        <v>0</v>
      </c>
      <c r="R2491" s="210">
        <f t="shared" si="218"/>
        <v>0</v>
      </c>
    </row>
    <row r="2492" spans="1:18" hidden="1" outlineLevel="2" x14ac:dyDescent="0.35">
      <c r="A2492" s="209" t="str">
        <f>'Usages mobilité'!A17</f>
        <v>Usage mobilité n°14</v>
      </c>
      <c r="B2492" s="209" t="s">
        <v>637</v>
      </c>
      <c r="C2492" s="209"/>
      <c r="D2492" s="210">
        <f>IF(B$2470&lt;&gt;"",IF(B$2470='Usages mobilité'!BF17,'Usages mobilité'!BD17,0),0)</f>
        <v>0</v>
      </c>
      <c r="E2492" s="210">
        <f t="shared" si="218"/>
        <v>0</v>
      </c>
      <c r="F2492" s="210">
        <f t="shared" si="218"/>
        <v>0</v>
      </c>
      <c r="G2492" s="210">
        <f t="shared" si="218"/>
        <v>0</v>
      </c>
      <c r="H2492" s="210">
        <f t="shared" si="218"/>
        <v>0</v>
      </c>
      <c r="I2492" s="210">
        <f t="shared" si="218"/>
        <v>0</v>
      </c>
      <c r="J2492" s="210">
        <f t="shared" si="218"/>
        <v>0</v>
      </c>
      <c r="K2492" s="210">
        <f t="shared" si="218"/>
        <v>0</v>
      </c>
      <c r="L2492" s="210">
        <f t="shared" si="218"/>
        <v>0</v>
      </c>
      <c r="M2492" s="210">
        <f t="shared" si="218"/>
        <v>0</v>
      </c>
      <c r="N2492" s="210">
        <f t="shared" si="218"/>
        <v>0</v>
      </c>
      <c r="O2492" s="210">
        <f t="shared" si="218"/>
        <v>0</v>
      </c>
      <c r="P2492" s="210">
        <f t="shared" si="218"/>
        <v>0</v>
      </c>
      <c r="Q2492" s="210">
        <f t="shared" si="218"/>
        <v>0</v>
      </c>
      <c r="R2492" s="210">
        <f t="shared" si="218"/>
        <v>0</v>
      </c>
    </row>
    <row r="2493" spans="1:18" hidden="1" outlineLevel="2" x14ac:dyDescent="0.35">
      <c r="A2493" s="209" t="str">
        <f>'Usages mobilité'!A18</f>
        <v>Usage mobilité n°15</v>
      </c>
      <c r="B2493" s="209" t="s">
        <v>637</v>
      </c>
      <c r="C2493" s="209"/>
      <c r="D2493" s="210">
        <f>IF(B$2470&lt;&gt;"",IF(B$2470='Usages mobilité'!BF18,'Usages mobilité'!BD18,0),0)</f>
        <v>0</v>
      </c>
      <c r="E2493" s="210">
        <f t="shared" si="218"/>
        <v>0</v>
      </c>
      <c r="F2493" s="210">
        <f t="shared" si="218"/>
        <v>0</v>
      </c>
      <c r="G2493" s="210">
        <f t="shared" si="218"/>
        <v>0</v>
      </c>
      <c r="H2493" s="210">
        <f t="shared" si="218"/>
        <v>0</v>
      </c>
      <c r="I2493" s="210">
        <f t="shared" si="218"/>
        <v>0</v>
      </c>
      <c r="J2493" s="210">
        <f t="shared" si="218"/>
        <v>0</v>
      </c>
      <c r="K2493" s="210">
        <f t="shared" si="218"/>
        <v>0</v>
      </c>
      <c r="L2493" s="210">
        <f t="shared" si="218"/>
        <v>0</v>
      </c>
      <c r="M2493" s="210">
        <f t="shared" si="218"/>
        <v>0</v>
      </c>
      <c r="N2493" s="210">
        <f t="shared" si="218"/>
        <v>0</v>
      </c>
      <c r="O2493" s="210">
        <f t="shared" si="218"/>
        <v>0</v>
      </c>
      <c r="P2493" s="210">
        <f t="shared" si="218"/>
        <v>0</v>
      </c>
      <c r="Q2493" s="210">
        <f t="shared" si="218"/>
        <v>0</v>
      </c>
      <c r="R2493" s="210">
        <f t="shared" si="218"/>
        <v>0</v>
      </c>
    </row>
    <row r="2494" spans="1:18" hidden="1" outlineLevel="2" x14ac:dyDescent="0.35">
      <c r="A2494" s="209" t="str">
        <f>'Usages mobilité'!A19</f>
        <v>Usage mobilité n°16</v>
      </c>
      <c r="B2494" s="209" t="s">
        <v>637</v>
      </c>
      <c r="C2494" s="209"/>
      <c r="D2494" s="210">
        <f>IF(B$2470&lt;&gt;"",IF(B$2470='Usages mobilité'!BF19,'Usages mobilité'!BD19,0),0)</f>
        <v>0</v>
      </c>
      <c r="E2494" s="210">
        <f t="shared" si="218"/>
        <v>0</v>
      </c>
      <c r="F2494" s="210">
        <f t="shared" si="218"/>
        <v>0</v>
      </c>
      <c r="G2494" s="210">
        <f t="shared" si="218"/>
        <v>0</v>
      </c>
      <c r="H2494" s="210">
        <f t="shared" si="218"/>
        <v>0</v>
      </c>
      <c r="I2494" s="210">
        <f t="shared" si="218"/>
        <v>0</v>
      </c>
      <c r="J2494" s="210">
        <f t="shared" si="218"/>
        <v>0</v>
      </c>
      <c r="K2494" s="210">
        <f t="shared" si="218"/>
        <v>0</v>
      </c>
      <c r="L2494" s="210">
        <f t="shared" si="218"/>
        <v>0</v>
      </c>
      <c r="M2494" s="210">
        <f t="shared" si="218"/>
        <v>0</v>
      </c>
      <c r="N2494" s="210">
        <f t="shared" si="218"/>
        <v>0</v>
      </c>
      <c r="O2494" s="210">
        <f t="shared" si="218"/>
        <v>0</v>
      </c>
      <c r="P2494" s="210">
        <f t="shared" si="218"/>
        <v>0</v>
      </c>
      <c r="Q2494" s="210">
        <f t="shared" si="218"/>
        <v>0</v>
      </c>
      <c r="R2494" s="210">
        <f t="shared" si="218"/>
        <v>0</v>
      </c>
    </row>
    <row r="2495" spans="1:18" hidden="1" outlineLevel="2" x14ac:dyDescent="0.35">
      <c r="A2495" s="209" t="str">
        <f>'Usages mobilité'!A20</f>
        <v>Usage mobilité n°17</v>
      </c>
      <c r="B2495" s="209" t="s">
        <v>637</v>
      </c>
      <c r="C2495" s="209"/>
      <c r="D2495" s="210">
        <f>IF(B$2470&lt;&gt;"",IF(B$2470='Usages mobilité'!BF20,'Usages mobilité'!BD20,0),0)</f>
        <v>0</v>
      </c>
      <c r="E2495" s="210">
        <f t="shared" si="218"/>
        <v>0</v>
      </c>
      <c r="F2495" s="210">
        <f t="shared" si="218"/>
        <v>0</v>
      </c>
      <c r="G2495" s="210">
        <f t="shared" si="218"/>
        <v>0</v>
      </c>
      <c r="H2495" s="210">
        <f t="shared" si="218"/>
        <v>0</v>
      </c>
      <c r="I2495" s="210">
        <f t="shared" si="218"/>
        <v>0</v>
      </c>
      <c r="J2495" s="210">
        <f t="shared" si="218"/>
        <v>0</v>
      </c>
      <c r="K2495" s="210">
        <f t="shared" si="218"/>
        <v>0</v>
      </c>
      <c r="L2495" s="210">
        <f t="shared" si="218"/>
        <v>0</v>
      </c>
      <c r="M2495" s="210">
        <f t="shared" si="218"/>
        <v>0</v>
      </c>
      <c r="N2495" s="210">
        <f t="shared" si="218"/>
        <v>0</v>
      </c>
      <c r="O2495" s="210">
        <f t="shared" si="218"/>
        <v>0</v>
      </c>
      <c r="P2495" s="210">
        <f t="shared" si="218"/>
        <v>0</v>
      </c>
      <c r="Q2495" s="210">
        <f t="shared" si="218"/>
        <v>0</v>
      </c>
      <c r="R2495" s="210">
        <f t="shared" si="218"/>
        <v>0</v>
      </c>
    </row>
    <row r="2496" spans="1:18" hidden="1" outlineLevel="2" x14ac:dyDescent="0.35">
      <c r="A2496" s="209" t="str">
        <f>'Usages mobilité'!A21</f>
        <v>Usage mobilité n°18</v>
      </c>
      <c r="B2496" s="209" t="s">
        <v>637</v>
      </c>
      <c r="C2496" s="209"/>
      <c r="D2496" s="210">
        <f>IF(B$2470&lt;&gt;"",IF(B$2470='Usages mobilité'!BF21,'Usages mobilité'!BD21,0),0)</f>
        <v>0</v>
      </c>
      <c r="E2496" s="210">
        <f t="shared" si="218"/>
        <v>0</v>
      </c>
      <c r="F2496" s="210">
        <f t="shared" si="218"/>
        <v>0</v>
      </c>
      <c r="G2496" s="210">
        <f t="shared" si="218"/>
        <v>0</v>
      </c>
      <c r="H2496" s="210">
        <f t="shared" si="218"/>
        <v>0</v>
      </c>
      <c r="I2496" s="210">
        <f t="shared" si="218"/>
        <v>0</v>
      </c>
      <c r="J2496" s="210">
        <f t="shared" si="218"/>
        <v>0</v>
      </c>
      <c r="K2496" s="210">
        <f t="shared" si="218"/>
        <v>0</v>
      </c>
      <c r="L2496" s="210">
        <f t="shared" si="218"/>
        <v>0</v>
      </c>
      <c r="M2496" s="210">
        <f t="shared" si="218"/>
        <v>0</v>
      </c>
      <c r="N2496" s="210">
        <f t="shared" si="218"/>
        <v>0</v>
      </c>
      <c r="O2496" s="210">
        <f t="shared" si="218"/>
        <v>0</v>
      </c>
      <c r="P2496" s="210">
        <f t="shared" si="218"/>
        <v>0</v>
      </c>
      <c r="Q2496" s="210">
        <f t="shared" si="218"/>
        <v>0</v>
      </c>
      <c r="R2496" s="210">
        <f t="shared" si="218"/>
        <v>0</v>
      </c>
    </row>
    <row r="2497" spans="1:18" hidden="1" outlineLevel="2" x14ac:dyDescent="0.35">
      <c r="A2497" s="209" t="str">
        <f>'Usages mobilité'!A22</f>
        <v>Usage mobilité n°19</v>
      </c>
      <c r="B2497" s="209" t="s">
        <v>637</v>
      </c>
      <c r="C2497" s="209"/>
      <c r="D2497" s="210">
        <f>IF(B$2470&lt;&gt;"",IF(B$2470='Usages mobilité'!BF22,'Usages mobilité'!BD22,0),0)</f>
        <v>0</v>
      </c>
      <c r="E2497" s="210">
        <f t="shared" si="218"/>
        <v>0</v>
      </c>
      <c r="F2497" s="210">
        <f t="shared" si="218"/>
        <v>0</v>
      </c>
      <c r="G2497" s="210">
        <f t="shared" si="218"/>
        <v>0</v>
      </c>
      <c r="H2497" s="210">
        <f t="shared" si="218"/>
        <v>0</v>
      </c>
      <c r="I2497" s="210">
        <f t="shared" si="218"/>
        <v>0</v>
      </c>
      <c r="J2497" s="210">
        <f t="shared" si="218"/>
        <v>0</v>
      </c>
      <c r="K2497" s="210">
        <f t="shared" si="218"/>
        <v>0</v>
      </c>
      <c r="L2497" s="210">
        <f t="shared" si="218"/>
        <v>0</v>
      </c>
      <c r="M2497" s="210">
        <f t="shared" si="218"/>
        <v>0</v>
      </c>
      <c r="N2497" s="210">
        <f t="shared" si="218"/>
        <v>0</v>
      </c>
      <c r="O2497" s="210">
        <f t="shared" si="218"/>
        <v>0</v>
      </c>
      <c r="P2497" s="210">
        <f t="shared" si="218"/>
        <v>0</v>
      </c>
      <c r="Q2497" s="210">
        <f t="shared" si="218"/>
        <v>0</v>
      </c>
      <c r="R2497" s="210">
        <f t="shared" si="218"/>
        <v>0</v>
      </c>
    </row>
    <row r="2498" spans="1:18" hidden="1" outlineLevel="2" x14ac:dyDescent="0.35">
      <c r="A2498" s="209" t="str">
        <f>'Usages mobilité'!A23</f>
        <v>Usage mobilité n°20</v>
      </c>
      <c r="B2498" s="209" t="s">
        <v>637</v>
      </c>
      <c r="C2498" s="209"/>
      <c r="D2498" s="210">
        <f>IF(B$2470&lt;&gt;"",IF(B$2470='Usages mobilité'!BF23,'Usages mobilité'!BD23,0),0)</f>
        <v>0</v>
      </c>
      <c r="E2498" s="210">
        <f t="shared" si="218"/>
        <v>0</v>
      </c>
      <c r="F2498" s="210">
        <f t="shared" si="218"/>
        <v>0</v>
      </c>
      <c r="G2498" s="210">
        <f t="shared" si="218"/>
        <v>0</v>
      </c>
      <c r="H2498" s="210">
        <f t="shared" si="218"/>
        <v>0</v>
      </c>
      <c r="I2498" s="210">
        <f t="shared" si="218"/>
        <v>0</v>
      </c>
      <c r="J2498" s="210">
        <f t="shared" si="218"/>
        <v>0</v>
      </c>
      <c r="K2498" s="210">
        <f t="shared" si="218"/>
        <v>0</v>
      </c>
      <c r="L2498" s="210">
        <f t="shared" si="218"/>
        <v>0</v>
      </c>
      <c r="M2498" s="210">
        <f t="shared" si="218"/>
        <v>0</v>
      </c>
      <c r="N2498" s="210">
        <f t="shared" si="218"/>
        <v>0</v>
      </c>
      <c r="O2498" s="210">
        <f t="shared" si="218"/>
        <v>0</v>
      </c>
      <c r="P2498" s="210">
        <f t="shared" si="218"/>
        <v>0</v>
      </c>
      <c r="Q2498" s="210">
        <f t="shared" si="218"/>
        <v>0</v>
      </c>
      <c r="R2498" s="210">
        <f t="shared" si="218"/>
        <v>0</v>
      </c>
    </row>
    <row r="2499" spans="1:18" hidden="1" outlineLevel="2" x14ac:dyDescent="0.35">
      <c r="A2499" s="209" t="str">
        <f>'Usages mobilité'!A24</f>
        <v>Usage mobilité n°21</v>
      </c>
      <c r="B2499" s="209" t="s">
        <v>637</v>
      </c>
      <c r="C2499" s="209"/>
      <c r="D2499" s="210">
        <f>IF(B$2470&lt;&gt;"",IF(B$2470='Usages mobilité'!BF24,'Usages mobilité'!BD24,0),0)</f>
        <v>0</v>
      </c>
      <c r="E2499" s="210">
        <f t="shared" ref="E2499:R2508" si="219">$D2499</f>
        <v>0</v>
      </c>
      <c r="F2499" s="210">
        <f t="shared" si="219"/>
        <v>0</v>
      </c>
      <c r="G2499" s="210">
        <f t="shared" si="219"/>
        <v>0</v>
      </c>
      <c r="H2499" s="210">
        <f t="shared" si="219"/>
        <v>0</v>
      </c>
      <c r="I2499" s="210">
        <f t="shared" si="219"/>
        <v>0</v>
      </c>
      <c r="J2499" s="210">
        <f t="shared" si="219"/>
        <v>0</v>
      </c>
      <c r="K2499" s="210">
        <f t="shared" si="219"/>
        <v>0</v>
      </c>
      <c r="L2499" s="210">
        <f t="shared" si="219"/>
        <v>0</v>
      </c>
      <c r="M2499" s="210">
        <f t="shared" si="219"/>
        <v>0</v>
      </c>
      <c r="N2499" s="210">
        <f t="shared" si="219"/>
        <v>0</v>
      </c>
      <c r="O2499" s="210">
        <f t="shared" si="219"/>
        <v>0</v>
      </c>
      <c r="P2499" s="210">
        <f t="shared" si="219"/>
        <v>0</v>
      </c>
      <c r="Q2499" s="210">
        <f t="shared" si="219"/>
        <v>0</v>
      </c>
      <c r="R2499" s="210">
        <f t="shared" si="219"/>
        <v>0</v>
      </c>
    </row>
    <row r="2500" spans="1:18" hidden="1" outlineLevel="2" x14ac:dyDescent="0.35">
      <c r="A2500" s="209" t="str">
        <f>'Usages mobilité'!A25</f>
        <v>Usage mobilité n°22</v>
      </c>
      <c r="B2500" s="209" t="s">
        <v>637</v>
      </c>
      <c r="C2500" s="209"/>
      <c r="D2500" s="210">
        <f>IF(B$2470&lt;&gt;"",IF(B$2470='Usages mobilité'!BF25,'Usages mobilité'!BD25,0),0)</f>
        <v>0</v>
      </c>
      <c r="E2500" s="210">
        <f t="shared" si="219"/>
        <v>0</v>
      </c>
      <c r="F2500" s="210">
        <f t="shared" si="219"/>
        <v>0</v>
      </c>
      <c r="G2500" s="210">
        <f t="shared" si="219"/>
        <v>0</v>
      </c>
      <c r="H2500" s="210">
        <f t="shared" si="219"/>
        <v>0</v>
      </c>
      <c r="I2500" s="210">
        <f t="shared" si="219"/>
        <v>0</v>
      </c>
      <c r="J2500" s="210">
        <f t="shared" si="219"/>
        <v>0</v>
      </c>
      <c r="K2500" s="210">
        <f t="shared" si="219"/>
        <v>0</v>
      </c>
      <c r="L2500" s="210">
        <f t="shared" si="219"/>
        <v>0</v>
      </c>
      <c r="M2500" s="210">
        <f t="shared" si="219"/>
        <v>0</v>
      </c>
      <c r="N2500" s="210">
        <f t="shared" si="219"/>
        <v>0</v>
      </c>
      <c r="O2500" s="210">
        <f t="shared" si="219"/>
        <v>0</v>
      </c>
      <c r="P2500" s="210">
        <f t="shared" si="219"/>
        <v>0</v>
      </c>
      <c r="Q2500" s="210">
        <f t="shared" si="219"/>
        <v>0</v>
      </c>
      <c r="R2500" s="210">
        <f t="shared" si="219"/>
        <v>0</v>
      </c>
    </row>
    <row r="2501" spans="1:18" hidden="1" outlineLevel="2" x14ac:dyDescent="0.35">
      <c r="A2501" s="209" t="str">
        <f>'Usages mobilité'!A26</f>
        <v>Usage mobilité n°23</v>
      </c>
      <c r="B2501" s="209" t="s">
        <v>637</v>
      </c>
      <c r="C2501" s="209"/>
      <c r="D2501" s="210">
        <f>IF(B$2470&lt;&gt;"",IF(B$2470='Usages mobilité'!BF26,'Usages mobilité'!BD26,0),0)</f>
        <v>0</v>
      </c>
      <c r="E2501" s="210">
        <f t="shared" si="219"/>
        <v>0</v>
      </c>
      <c r="F2501" s="210">
        <f t="shared" si="219"/>
        <v>0</v>
      </c>
      <c r="G2501" s="210">
        <f t="shared" si="219"/>
        <v>0</v>
      </c>
      <c r="H2501" s="210">
        <f t="shared" si="219"/>
        <v>0</v>
      </c>
      <c r="I2501" s="210">
        <f t="shared" si="219"/>
        <v>0</v>
      </c>
      <c r="J2501" s="210">
        <f t="shared" si="219"/>
        <v>0</v>
      </c>
      <c r="K2501" s="210">
        <f t="shared" si="219"/>
        <v>0</v>
      </c>
      <c r="L2501" s="210">
        <f t="shared" si="219"/>
        <v>0</v>
      </c>
      <c r="M2501" s="210">
        <f t="shared" si="219"/>
        <v>0</v>
      </c>
      <c r="N2501" s="210">
        <f t="shared" si="219"/>
        <v>0</v>
      </c>
      <c r="O2501" s="210">
        <f t="shared" si="219"/>
        <v>0</v>
      </c>
      <c r="P2501" s="210">
        <f t="shared" si="219"/>
        <v>0</v>
      </c>
      <c r="Q2501" s="210">
        <f t="shared" si="219"/>
        <v>0</v>
      </c>
      <c r="R2501" s="210">
        <f t="shared" si="219"/>
        <v>0</v>
      </c>
    </row>
    <row r="2502" spans="1:18" hidden="1" outlineLevel="2" x14ac:dyDescent="0.35">
      <c r="A2502" s="209" t="str">
        <f>'Usages mobilité'!A27</f>
        <v>Usage mobilité n°24</v>
      </c>
      <c r="B2502" s="209" t="s">
        <v>637</v>
      </c>
      <c r="C2502" s="209"/>
      <c r="D2502" s="210">
        <f>IF(B$2470&lt;&gt;"",IF(B$2470='Usages mobilité'!BF27,'Usages mobilité'!BD27,0),0)</f>
        <v>0</v>
      </c>
      <c r="E2502" s="210">
        <f t="shared" si="219"/>
        <v>0</v>
      </c>
      <c r="F2502" s="210">
        <f t="shared" si="219"/>
        <v>0</v>
      </c>
      <c r="G2502" s="210">
        <f t="shared" si="219"/>
        <v>0</v>
      </c>
      <c r="H2502" s="210">
        <f t="shared" si="219"/>
        <v>0</v>
      </c>
      <c r="I2502" s="210">
        <f t="shared" si="219"/>
        <v>0</v>
      </c>
      <c r="J2502" s="210">
        <f t="shared" si="219"/>
        <v>0</v>
      </c>
      <c r="K2502" s="210">
        <f t="shared" si="219"/>
        <v>0</v>
      </c>
      <c r="L2502" s="210">
        <f t="shared" si="219"/>
        <v>0</v>
      </c>
      <c r="M2502" s="210">
        <f t="shared" si="219"/>
        <v>0</v>
      </c>
      <c r="N2502" s="210">
        <f t="shared" si="219"/>
        <v>0</v>
      </c>
      <c r="O2502" s="210">
        <f t="shared" si="219"/>
        <v>0</v>
      </c>
      <c r="P2502" s="210">
        <f t="shared" si="219"/>
        <v>0</v>
      </c>
      <c r="Q2502" s="210">
        <f t="shared" si="219"/>
        <v>0</v>
      </c>
      <c r="R2502" s="210">
        <f t="shared" si="219"/>
        <v>0</v>
      </c>
    </row>
    <row r="2503" spans="1:18" hidden="1" outlineLevel="2" x14ac:dyDescent="0.35">
      <c r="A2503" s="209" t="str">
        <f>'Usages mobilité'!A28</f>
        <v>Usage mobilité n°25</v>
      </c>
      <c r="B2503" s="209" t="s">
        <v>637</v>
      </c>
      <c r="C2503" s="209"/>
      <c r="D2503" s="210">
        <f>IF(B$2470&lt;&gt;"",IF(B$2470='Usages mobilité'!BF28,'Usages mobilité'!BD28,0),0)</f>
        <v>0</v>
      </c>
      <c r="E2503" s="210">
        <f t="shared" si="219"/>
        <v>0</v>
      </c>
      <c r="F2503" s="210">
        <f t="shared" si="219"/>
        <v>0</v>
      </c>
      <c r="G2503" s="210">
        <f t="shared" si="219"/>
        <v>0</v>
      </c>
      <c r="H2503" s="210">
        <f t="shared" si="219"/>
        <v>0</v>
      </c>
      <c r="I2503" s="210">
        <f t="shared" si="219"/>
        <v>0</v>
      </c>
      <c r="J2503" s="210">
        <f t="shared" si="219"/>
        <v>0</v>
      </c>
      <c r="K2503" s="210">
        <f t="shared" si="219"/>
        <v>0</v>
      </c>
      <c r="L2503" s="210">
        <f t="shared" si="219"/>
        <v>0</v>
      </c>
      <c r="M2503" s="210">
        <f t="shared" si="219"/>
        <v>0</v>
      </c>
      <c r="N2503" s="210">
        <f t="shared" si="219"/>
        <v>0</v>
      </c>
      <c r="O2503" s="210">
        <f t="shared" si="219"/>
        <v>0</v>
      </c>
      <c r="P2503" s="210">
        <f t="shared" si="219"/>
        <v>0</v>
      </c>
      <c r="Q2503" s="210">
        <f t="shared" si="219"/>
        <v>0</v>
      </c>
      <c r="R2503" s="210">
        <f t="shared" si="219"/>
        <v>0</v>
      </c>
    </row>
    <row r="2504" spans="1:18" hidden="1" outlineLevel="2" x14ac:dyDescent="0.35">
      <c r="A2504" s="209" t="str">
        <f>'Usages mobilité'!A29</f>
        <v>Usage mobilité n°26</v>
      </c>
      <c r="B2504" s="209" t="s">
        <v>637</v>
      </c>
      <c r="C2504" s="209"/>
      <c r="D2504" s="210">
        <f>IF(B$2470&lt;&gt;"",IF(B$2470='Usages mobilité'!BF29,'Usages mobilité'!BD29,0),0)</f>
        <v>0</v>
      </c>
      <c r="E2504" s="210">
        <f t="shared" si="219"/>
        <v>0</v>
      </c>
      <c r="F2504" s="210">
        <f t="shared" si="219"/>
        <v>0</v>
      </c>
      <c r="G2504" s="210">
        <f t="shared" si="219"/>
        <v>0</v>
      </c>
      <c r="H2504" s="210">
        <f t="shared" si="219"/>
        <v>0</v>
      </c>
      <c r="I2504" s="210">
        <f t="shared" si="219"/>
        <v>0</v>
      </c>
      <c r="J2504" s="210">
        <f t="shared" si="219"/>
        <v>0</v>
      </c>
      <c r="K2504" s="210">
        <f t="shared" si="219"/>
        <v>0</v>
      </c>
      <c r="L2504" s="210">
        <f t="shared" si="219"/>
        <v>0</v>
      </c>
      <c r="M2504" s="210">
        <f t="shared" si="219"/>
        <v>0</v>
      </c>
      <c r="N2504" s="210">
        <f t="shared" si="219"/>
        <v>0</v>
      </c>
      <c r="O2504" s="210">
        <f t="shared" si="219"/>
        <v>0</v>
      </c>
      <c r="P2504" s="210">
        <f t="shared" si="219"/>
        <v>0</v>
      </c>
      <c r="Q2504" s="210">
        <f t="shared" si="219"/>
        <v>0</v>
      </c>
      <c r="R2504" s="210">
        <f t="shared" si="219"/>
        <v>0</v>
      </c>
    </row>
    <row r="2505" spans="1:18" hidden="1" outlineLevel="2" x14ac:dyDescent="0.35">
      <c r="A2505" s="209" t="str">
        <f>'Usages mobilité'!A30</f>
        <v>Usage mobilité n°27</v>
      </c>
      <c r="B2505" s="209" t="s">
        <v>637</v>
      </c>
      <c r="C2505" s="209"/>
      <c r="D2505" s="210">
        <f>IF(B$2470&lt;&gt;"",IF(B$2470='Usages mobilité'!BF30,'Usages mobilité'!BD30,0),0)</f>
        <v>0</v>
      </c>
      <c r="E2505" s="210">
        <f t="shared" si="219"/>
        <v>0</v>
      </c>
      <c r="F2505" s="210">
        <f t="shared" si="219"/>
        <v>0</v>
      </c>
      <c r="G2505" s="210">
        <f t="shared" si="219"/>
        <v>0</v>
      </c>
      <c r="H2505" s="210">
        <f t="shared" si="219"/>
        <v>0</v>
      </c>
      <c r="I2505" s="210">
        <f t="shared" si="219"/>
        <v>0</v>
      </c>
      <c r="J2505" s="210">
        <f t="shared" si="219"/>
        <v>0</v>
      </c>
      <c r="K2505" s="210">
        <f t="shared" si="219"/>
        <v>0</v>
      </c>
      <c r="L2505" s="210">
        <f t="shared" si="219"/>
        <v>0</v>
      </c>
      <c r="M2505" s="210">
        <f t="shared" si="219"/>
        <v>0</v>
      </c>
      <c r="N2505" s="210">
        <f t="shared" si="219"/>
        <v>0</v>
      </c>
      <c r="O2505" s="210">
        <f t="shared" si="219"/>
        <v>0</v>
      </c>
      <c r="P2505" s="210">
        <f t="shared" si="219"/>
        <v>0</v>
      </c>
      <c r="Q2505" s="210">
        <f t="shared" si="219"/>
        <v>0</v>
      </c>
      <c r="R2505" s="210">
        <f t="shared" si="219"/>
        <v>0</v>
      </c>
    </row>
    <row r="2506" spans="1:18" hidden="1" outlineLevel="2" x14ac:dyDescent="0.35">
      <c r="A2506" s="209" t="str">
        <f>'Usages mobilité'!A31</f>
        <v>Usage mobilité n°28</v>
      </c>
      <c r="B2506" s="209" t="s">
        <v>637</v>
      </c>
      <c r="C2506" s="209"/>
      <c r="D2506" s="210">
        <f>IF(B$2470&lt;&gt;"",IF(B$2470='Usages mobilité'!BF31,'Usages mobilité'!BD31,0),0)</f>
        <v>0</v>
      </c>
      <c r="E2506" s="210">
        <f t="shared" si="219"/>
        <v>0</v>
      </c>
      <c r="F2506" s="210">
        <f t="shared" si="219"/>
        <v>0</v>
      </c>
      <c r="G2506" s="210">
        <f t="shared" si="219"/>
        <v>0</v>
      </c>
      <c r="H2506" s="210">
        <f t="shared" si="219"/>
        <v>0</v>
      </c>
      <c r="I2506" s="210">
        <f t="shared" si="219"/>
        <v>0</v>
      </c>
      <c r="J2506" s="210">
        <f t="shared" si="219"/>
        <v>0</v>
      </c>
      <c r="K2506" s="210">
        <f t="shared" si="219"/>
        <v>0</v>
      </c>
      <c r="L2506" s="210">
        <f t="shared" si="219"/>
        <v>0</v>
      </c>
      <c r="M2506" s="210">
        <f t="shared" si="219"/>
        <v>0</v>
      </c>
      <c r="N2506" s="210">
        <f t="shared" si="219"/>
        <v>0</v>
      </c>
      <c r="O2506" s="210">
        <f t="shared" si="219"/>
        <v>0</v>
      </c>
      <c r="P2506" s="210">
        <f t="shared" si="219"/>
        <v>0</v>
      </c>
      <c r="Q2506" s="210">
        <f t="shared" si="219"/>
        <v>0</v>
      </c>
      <c r="R2506" s="210">
        <f t="shared" si="219"/>
        <v>0</v>
      </c>
    </row>
    <row r="2507" spans="1:18" hidden="1" outlineLevel="2" x14ac:dyDescent="0.35">
      <c r="A2507" s="209" t="str">
        <f>'Usages mobilité'!A32</f>
        <v>Usage mobilité n°29</v>
      </c>
      <c r="B2507" s="209" t="s">
        <v>637</v>
      </c>
      <c r="C2507" s="209"/>
      <c r="D2507" s="210">
        <f>IF(B$2470&lt;&gt;"",IF(B$2470='Usages mobilité'!BF32,'Usages mobilité'!BD32,0),0)</f>
        <v>0</v>
      </c>
      <c r="E2507" s="210">
        <f t="shared" si="219"/>
        <v>0</v>
      </c>
      <c r="F2507" s="210">
        <f t="shared" si="219"/>
        <v>0</v>
      </c>
      <c r="G2507" s="210">
        <f t="shared" si="219"/>
        <v>0</v>
      </c>
      <c r="H2507" s="210">
        <f t="shared" si="219"/>
        <v>0</v>
      </c>
      <c r="I2507" s="210">
        <f t="shared" si="219"/>
        <v>0</v>
      </c>
      <c r="J2507" s="210">
        <f t="shared" si="219"/>
        <v>0</v>
      </c>
      <c r="K2507" s="210">
        <f t="shared" si="219"/>
        <v>0</v>
      </c>
      <c r="L2507" s="210">
        <f t="shared" si="219"/>
        <v>0</v>
      </c>
      <c r="M2507" s="210">
        <f t="shared" si="219"/>
        <v>0</v>
      </c>
      <c r="N2507" s="210">
        <f t="shared" si="219"/>
        <v>0</v>
      </c>
      <c r="O2507" s="210">
        <f t="shared" si="219"/>
        <v>0</v>
      </c>
      <c r="P2507" s="210">
        <f t="shared" si="219"/>
        <v>0</v>
      </c>
      <c r="Q2507" s="210">
        <f t="shared" si="219"/>
        <v>0</v>
      </c>
      <c r="R2507" s="210">
        <f t="shared" si="219"/>
        <v>0</v>
      </c>
    </row>
    <row r="2508" spans="1:18" hidden="1" outlineLevel="2" x14ac:dyDescent="0.35">
      <c r="A2508" s="209" t="str">
        <f>'Usages mobilité'!A33</f>
        <v>Usage mobilité n°30</v>
      </c>
      <c r="B2508" s="209" t="s">
        <v>637</v>
      </c>
      <c r="C2508" s="209"/>
      <c r="D2508" s="210">
        <f>IF(B$2470&lt;&gt;"",IF(B$2470='Usages mobilité'!BF33,'Usages mobilité'!BD33,0),0)</f>
        <v>0</v>
      </c>
      <c r="E2508" s="210">
        <f t="shared" si="219"/>
        <v>0</v>
      </c>
      <c r="F2508" s="210">
        <f t="shared" si="219"/>
        <v>0</v>
      </c>
      <c r="G2508" s="210">
        <f t="shared" si="219"/>
        <v>0</v>
      </c>
      <c r="H2508" s="210">
        <f t="shared" si="219"/>
        <v>0</v>
      </c>
      <c r="I2508" s="210">
        <f t="shared" si="219"/>
        <v>0</v>
      </c>
      <c r="J2508" s="210">
        <f t="shared" si="219"/>
        <v>0</v>
      </c>
      <c r="K2508" s="210">
        <f t="shared" si="219"/>
        <v>0</v>
      </c>
      <c r="L2508" s="210">
        <f t="shared" si="219"/>
        <v>0</v>
      </c>
      <c r="M2508" s="210">
        <f t="shared" si="219"/>
        <v>0</v>
      </c>
      <c r="N2508" s="210">
        <f t="shared" si="219"/>
        <v>0</v>
      </c>
      <c r="O2508" s="210">
        <f t="shared" si="219"/>
        <v>0</v>
      </c>
      <c r="P2508" s="210">
        <f t="shared" si="219"/>
        <v>0</v>
      </c>
      <c r="Q2508" s="210">
        <f t="shared" si="219"/>
        <v>0</v>
      </c>
      <c r="R2508" s="210">
        <f t="shared" si="219"/>
        <v>0</v>
      </c>
    </row>
    <row r="2509" spans="1:18" hidden="1" outlineLevel="2" x14ac:dyDescent="0.35">
      <c r="A2509" s="209" t="str">
        <f>'Usages mobilité'!A34</f>
        <v>Usage mobilité n°31</v>
      </c>
      <c r="B2509" s="209" t="s">
        <v>637</v>
      </c>
      <c r="C2509" s="209"/>
      <c r="D2509" s="210">
        <f>IF(B$2470&lt;&gt;"",IF(B$2470='Usages mobilité'!BF34,'Usages mobilité'!BD34,0),0)</f>
        <v>0</v>
      </c>
      <c r="E2509" s="210">
        <f t="shared" ref="E2509:R2518" si="220">$D2509</f>
        <v>0</v>
      </c>
      <c r="F2509" s="210">
        <f t="shared" si="220"/>
        <v>0</v>
      </c>
      <c r="G2509" s="210">
        <f t="shared" si="220"/>
        <v>0</v>
      </c>
      <c r="H2509" s="210">
        <f t="shared" si="220"/>
        <v>0</v>
      </c>
      <c r="I2509" s="210">
        <f t="shared" si="220"/>
        <v>0</v>
      </c>
      <c r="J2509" s="210">
        <f t="shared" si="220"/>
        <v>0</v>
      </c>
      <c r="K2509" s="210">
        <f t="shared" si="220"/>
        <v>0</v>
      </c>
      <c r="L2509" s="210">
        <f t="shared" si="220"/>
        <v>0</v>
      </c>
      <c r="M2509" s="210">
        <f t="shared" si="220"/>
        <v>0</v>
      </c>
      <c r="N2509" s="210">
        <f t="shared" si="220"/>
        <v>0</v>
      </c>
      <c r="O2509" s="210">
        <f t="shared" si="220"/>
        <v>0</v>
      </c>
      <c r="P2509" s="210">
        <f t="shared" si="220"/>
        <v>0</v>
      </c>
      <c r="Q2509" s="210">
        <f t="shared" si="220"/>
        <v>0</v>
      </c>
      <c r="R2509" s="210">
        <f t="shared" si="220"/>
        <v>0</v>
      </c>
    </row>
    <row r="2510" spans="1:18" hidden="1" outlineLevel="2" x14ac:dyDescent="0.35">
      <c r="A2510" s="209" t="str">
        <f>'Usages mobilité'!A35</f>
        <v>Usage mobilité n°32</v>
      </c>
      <c r="B2510" s="209" t="s">
        <v>637</v>
      </c>
      <c r="C2510" s="209"/>
      <c r="D2510" s="210">
        <f>IF(B$2470&lt;&gt;"",IF(B$2470='Usages mobilité'!BF35,'Usages mobilité'!BD35,0),0)</f>
        <v>0</v>
      </c>
      <c r="E2510" s="210">
        <f t="shared" si="220"/>
        <v>0</v>
      </c>
      <c r="F2510" s="210">
        <f t="shared" si="220"/>
        <v>0</v>
      </c>
      <c r="G2510" s="210">
        <f t="shared" si="220"/>
        <v>0</v>
      </c>
      <c r="H2510" s="210">
        <f t="shared" si="220"/>
        <v>0</v>
      </c>
      <c r="I2510" s="210">
        <f t="shared" si="220"/>
        <v>0</v>
      </c>
      <c r="J2510" s="210">
        <f t="shared" si="220"/>
        <v>0</v>
      </c>
      <c r="K2510" s="210">
        <f t="shared" si="220"/>
        <v>0</v>
      </c>
      <c r="L2510" s="210">
        <f t="shared" si="220"/>
        <v>0</v>
      </c>
      <c r="M2510" s="210">
        <f t="shared" si="220"/>
        <v>0</v>
      </c>
      <c r="N2510" s="210">
        <f t="shared" si="220"/>
        <v>0</v>
      </c>
      <c r="O2510" s="210">
        <f t="shared" si="220"/>
        <v>0</v>
      </c>
      <c r="P2510" s="210">
        <f t="shared" si="220"/>
        <v>0</v>
      </c>
      <c r="Q2510" s="210">
        <f t="shared" si="220"/>
        <v>0</v>
      </c>
      <c r="R2510" s="210">
        <f t="shared" si="220"/>
        <v>0</v>
      </c>
    </row>
    <row r="2511" spans="1:18" hidden="1" outlineLevel="2" x14ac:dyDescent="0.35">
      <c r="A2511" s="209" t="str">
        <f>'Usages mobilité'!A36</f>
        <v>Usage mobilité n°33</v>
      </c>
      <c r="B2511" s="209" t="s">
        <v>637</v>
      </c>
      <c r="C2511" s="209"/>
      <c r="D2511" s="210">
        <f>IF(B$2470&lt;&gt;"",IF(B$2470='Usages mobilité'!BF36,'Usages mobilité'!BD36,0),0)</f>
        <v>0</v>
      </c>
      <c r="E2511" s="210">
        <f t="shared" si="220"/>
        <v>0</v>
      </c>
      <c r="F2511" s="210">
        <f t="shared" si="220"/>
        <v>0</v>
      </c>
      <c r="G2511" s="210">
        <f t="shared" si="220"/>
        <v>0</v>
      </c>
      <c r="H2511" s="210">
        <f t="shared" si="220"/>
        <v>0</v>
      </c>
      <c r="I2511" s="210">
        <f t="shared" si="220"/>
        <v>0</v>
      </c>
      <c r="J2511" s="210">
        <f t="shared" si="220"/>
        <v>0</v>
      </c>
      <c r="K2511" s="210">
        <f t="shared" si="220"/>
        <v>0</v>
      </c>
      <c r="L2511" s="210">
        <f t="shared" si="220"/>
        <v>0</v>
      </c>
      <c r="M2511" s="210">
        <f t="shared" si="220"/>
        <v>0</v>
      </c>
      <c r="N2511" s="210">
        <f t="shared" si="220"/>
        <v>0</v>
      </c>
      <c r="O2511" s="210">
        <f t="shared" si="220"/>
        <v>0</v>
      </c>
      <c r="P2511" s="210">
        <f t="shared" si="220"/>
        <v>0</v>
      </c>
      <c r="Q2511" s="210">
        <f t="shared" si="220"/>
        <v>0</v>
      </c>
      <c r="R2511" s="210">
        <f t="shared" si="220"/>
        <v>0</v>
      </c>
    </row>
    <row r="2512" spans="1:18" hidden="1" outlineLevel="2" x14ac:dyDescent="0.35">
      <c r="A2512" s="209" t="str">
        <f>'Usages mobilité'!A37</f>
        <v>Usage mobilité n°34</v>
      </c>
      <c r="B2512" s="209" t="s">
        <v>637</v>
      </c>
      <c r="C2512" s="209"/>
      <c r="D2512" s="210">
        <f>IF(B$2470&lt;&gt;"",IF(B$2470='Usages mobilité'!BF37,'Usages mobilité'!BD37,0),0)</f>
        <v>0</v>
      </c>
      <c r="E2512" s="210">
        <f t="shared" si="220"/>
        <v>0</v>
      </c>
      <c r="F2512" s="210">
        <f t="shared" si="220"/>
        <v>0</v>
      </c>
      <c r="G2512" s="210">
        <f t="shared" si="220"/>
        <v>0</v>
      </c>
      <c r="H2512" s="210">
        <f t="shared" si="220"/>
        <v>0</v>
      </c>
      <c r="I2512" s="210">
        <f t="shared" si="220"/>
        <v>0</v>
      </c>
      <c r="J2512" s="210">
        <f t="shared" si="220"/>
        <v>0</v>
      </c>
      <c r="K2512" s="210">
        <f t="shared" si="220"/>
        <v>0</v>
      </c>
      <c r="L2512" s="210">
        <f t="shared" si="220"/>
        <v>0</v>
      </c>
      <c r="M2512" s="210">
        <f t="shared" si="220"/>
        <v>0</v>
      </c>
      <c r="N2512" s="210">
        <f t="shared" si="220"/>
        <v>0</v>
      </c>
      <c r="O2512" s="210">
        <f t="shared" si="220"/>
        <v>0</v>
      </c>
      <c r="P2512" s="210">
        <f t="shared" si="220"/>
        <v>0</v>
      </c>
      <c r="Q2512" s="210">
        <f t="shared" si="220"/>
        <v>0</v>
      </c>
      <c r="R2512" s="210">
        <f t="shared" si="220"/>
        <v>0</v>
      </c>
    </row>
    <row r="2513" spans="1:18" hidden="1" outlineLevel="2" x14ac:dyDescent="0.35">
      <c r="A2513" s="209" t="str">
        <f>'Usages mobilité'!A38</f>
        <v>Usage mobilité n°35</v>
      </c>
      <c r="B2513" s="209" t="s">
        <v>637</v>
      </c>
      <c r="C2513" s="209"/>
      <c r="D2513" s="210">
        <f>IF(B$2470&lt;&gt;"",IF(B$2470='Usages mobilité'!BF38,'Usages mobilité'!BD38,0),0)</f>
        <v>0</v>
      </c>
      <c r="E2513" s="210">
        <f t="shared" si="220"/>
        <v>0</v>
      </c>
      <c r="F2513" s="210">
        <f t="shared" si="220"/>
        <v>0</v>
      </c>
      <c r="G2513" s="210">
        <f t="shared" si="220"/>
        <v>0</v>
      </c>
      <c r="H2513" s="210">
        <f t="shared" si="220"/>
        <v>0</v>
      </c>
      <c r="I2513" s="210">
        <f t="shared" si="220"/>
        <v>0</v>
      </c>
      <c r="J2513" s="210">
        <f t="shared" si="220"/>
        <v>0</v>
      </c>
      <c r="K2513" s="210">
        <f t="shared" si="220"/>
        <v>0</v>
      </c>
      <c r="L2513" s="210">
        <f t="shared" si="220"/>
        <v>0</v>
      </c>
      <c r="M2513" s="210">
        <f t="shared" si="220"/>
        <v>0</v>
      </c>
      <c r="N2513" s="210">
        <f t="shared" si="220"/>
        <v>0</v>
      </c>
      <c r="O2513" s="210">
        <f t="shared" si="220"/>
        <v>0</v>
      </c>
      <c r="P2513" s="210">
        <f t="shared" si="220"/>
        <v>0</v>
      </c>
      <c r="Q2513" s="210">
        <f t="shared" si="220"/>
        <v>0</v>
      </c>
      <c r="R2513" s="210">
        <f t="shared" si="220"/>
        <v>0</v>
      </c>
    </row>
    <row r="2514" spans="1:18" hidden="1" outlineLevel="2" x14ac:dyDescent="0.35">
      <c r="A2514" s="209" t="str">
        <f>'Usages mobilité'!A39</f>
        <v>Usage mobilité n°36</v>
      </c>
      <c r="B2514" s="209" t="s">
        <v>637</v>
      </c>
      <c r="C2514" s="209"/>
      <c r="D2514" s="210">
        <f>IF(B$2470&lt;&gt;"",IF(B$2470='Usages mobilité'!BF39,'Usages mobilité'!BD39,0),0)</f>
        <v>0</v>
      </c>
      <c r="E2514" s="210">
        <f t="shared" si="220"/>
        <v>0</v>
      </c>
      <c r="F2514" s="210">
        <f t="shared" si="220"/>
        <v>0</v>
      </c>
      <c r="G2514" s="210">
        <f t="shared" si="220"/>
        <v>0</v>
      </c>
      <c r="H2514" s="210">
        <f t="shared" si="220"/>
        <v>0</v>
      </c>
      <c r="I2514" s="210">
        <f t="shared" si="220"/>
        <v>0</v>
      </c>
      <c r="J2514" s="210">
        <f t="shared" si="220"/>
        <v>0</v>
      </c>
      <c r="K2514" s="210">
        <f t="shared" si="220"/>
        <v>0</v>
      </c>
      <c r="L2514" s="210">
        <f t="shared" si="220"/>
        <v>0</v>
      </c>
      <c r="M2514" s="210">
        <f t="shared" si="220"/>
        <v>0</v>
      </c>
      <c r="N2514" s="210">
        <f t="shared" si="220"/>
        <v>0</v>
      </c>
      <c r="O2514" s="210">
        <f t="shared" si="220"/>
        <v>0</v>
      </c>
      <c r="P2514" s="210">
        <f t="shared" si="220"/>
        <v>0</v>
      </c>
      <c r="Q2514" s="210">
        <f t="shared" si="220"/>
        <v>0</v>
      </c>
      <c r="R2514" s="210">
        <f t="shared" si="220"/>
        <v>0</v>
      </c>
    </row>
    <row r="2515" spans="1:18" hidden="1" outlineLevel="2" x14ac:dyDescent="0.35">
      <c r="A2515" s="209" t="str">
        <f>'Usages mobilité'!A40</f>
        <v>Usage mobilité n°37</v>
      </c>
      <c r="B2515" s="209" t="s">
        <v>637</v>
      </c>
      <c r="C2515" s="209"/>
      <c r="D2515" s="210">
        <f>IF(B$2470&lt;&gt;"",IF(B$2470='Usages mobilité'!BF40,'Usages mobilité'!BD40,0),0)</f>
        <v>0</v>
      </c>
      <c r="E2515" s="210">
        <f t="shared" si="220"/>
        <v>0</v>
      </c>
      <c r="F2515" s="210">
        <f t="shared" si="220"/>
        <v>0</v>
      </c>
      <c r="G2515" s="210">
        <f t="shared" si="220"/>
        <v>0</v>
      </c>
      <c r="H2515" s="210">
        <f t="shared" si="220"/>
        <v>0</v>
      </c>
      <c r="I2515" s="210">
        <f t="shared" si="220"/>
        <v>0</v>
      </c>
      <c r="J2515" s="210">
        <f t="shared" si="220"/>
        <v>0</v>
      </c>
      <c r="K2515" s="210">
        <f t="shared" si="220"/>
        <v>0</v>
      </c>
      <c r="L2515" s="210">
        <f t="shared" si="220"/>
        <v>0</v>
      </c>
      <c r="M2515" s="210">
        <f t="shared" si="220"/>
        <v>0</v>
      </c>
      <c r="N2515" s="210">
        <f t="shared" si="220"/>
        <v>0</v>
      </c>
      <c r="O2515" s="210">
        <f t="shared" si="220"/>
        <v>0</v>
      </c>
      <c r="P2515" s="210">
        <f t="shared" si="220"/>
        <v>0</v>
      </c>
      <c r="Q2515" s="210">
        <f t="shared" si="220"/>
        <v>0</v>
      </c>
      <c r="R2515" s="210">
        <f t="shared" si="220"/>
        <v>0</v>
      </c>
    </row>
    <row r="2516" spans="1:18" hidden="1" outlineLevel="2" x14ac:dyDescent="0.35">
      <c r="A2516" s="209" t="str">
        <f>'Usages mobilité'!A41</f>
        <v>Usage mobilité n°38</v>
      </c>
      <c r="B2516" s="209" t="s">
        <v>637</v>
      </c>
      <c r="C2516" s="209"/>
      <c r="D2516" s="210">
        <f>IF(B$2470&lt;&gt;"",IF(B$2470='Usages mobilité'!BF41,'Usages mobilité'!BD41,0),0)</f>
        <v>0</v>
      </c>
      <c r="E2516" s="210">
        <f t="shared" si="220"/>
        <v>0</v>
      </c>
      <c r="F2516" s="210">
        <f t="shared" si="220"/>
        <v>0</v>
      </c>
      <c r="G2516" s="210">
        <f t="shared" si="220"/>
        <v>0</v>
      </c>
      <c r="H2516" s="210">
        <f t="shared" si="220"/>
        <v>0</v>
      </c>
      <c r="I2516" s="210">
        <f t="shared" si="220"/>
        <v>0</v>
      </c>
      <c r="J2516" s="210">
        <f t="shared" si="220"/>
        <v>0</v>
      </c>
      <c r="K2516" s="210">
        <f t="shared" si="220"/>
        <v>0</v>
      </c>
      <c r="L2516" s="210">
        <f t="shared" si="220"/>
        <v>0</v>
      </c>
      <c r="M2516" s="210">
        <f t="shared" si="220"/>
        <v>0</v>
      </c>
      <c r="N2516" s="210">
        <f t="shared" si="220"/>
        <v>0</v>
      </c>
      <c r="O2516" s="210">
        <f t="shared" si="220"/>
        <v>0</v>
      </c>
      <c r="P2516" s="210">
        <f t="shared" si="220"/>
        <v>0</v>
      </c>
      <c r="Q2516" s="210">
        <f t="shared" si="220"/>
        <v>0</v>
      </c>
      <c r="R2516" s="210">
        <f t="shared" si="220"/>
        <v>0</v>
      </c>
    </row>
    <row r="2517" spans="1:18" hidden="1" outlineLevel="2" x14ac:dyDescent="0.35">
      <c r="A2517" s="209" t="str">
        <f>'Usages mobilité'!A42</f>
        <v>Usage mobilité n°39</v>
      </c>
      <c r="B2517" s="209" t="s">
        <v>637</v>
      </c>
      <c r="C2517" s="209"/>
      <c r="D2517" s="210">
        <f>IF(B$2470&lt;&gt;"",IF(B$2470='Usages mobilité'!BF42,'Usages mobilité'!BD42,0),0)</f>
        <v>0</v>
      </c>
      <c r="E2517" s="210">
        <f t="shared" si="220"/>
        <v>0</v>
      </c>
      <c r="F2517" s="210">
        <f t="shared" si="220"/>
        <v>0</v>
      </c>
      <c r="G2517" s="210">
        <f t="shared" si="220"/>
        <v>0</v>
      </c>
      <c r="H2517" s="210">
        <f t="shared" si="220"/>
        <v>0</v>
      </c>
      <c r="I2517" s="210">
        <f t="shared" si="220"/>
        <v>0</v>
      </c>
      <c r="J2517" s="210">
        <f t="shared" si="220"/>
        <v>0</v>
      </c>
      <c r="K2517" s="210">
        <f t="shared" si="220"/>
        <v>0</v>
      </c>
      <c r="L2517" s="210">
        <f t="shared" si="220"/>
        <v>0</v>
      </c>
      <c r="M2517" s="210">
        <f t="shared" si="220"/>
        <v>0</v>
      </c>
      <c r="N2517" s="210">
        <f t="shared" si="220"/>
        <v>0</v>
      </c>
      <c r="O2517" s="210">
        <f t="shared" si="220"/>
        <v>0</v>
      </c>
      <c r="P2517" s="210">
        <f t="shared" si="220"/>
        <v>0</v>
      </c>
      <c r="Q2517" s="210">
        <f t="shared" si="220"/>
        <v>0</v>
      </c>
      <c r="R2517" s="210">
        <f t="shared" si="220"/>
        <v>0</v>
      </c>
    </row>
    <row r="2518" spans="1:18" hidden="1" outlineLevel="2" x14ac:dyDescent="0.35">
      <c r="A2518" s="209" t="str">
        <f>'Usages mobilité'!A43</f>
        <v>Usage mobilité n°40</v>
      </c>
      <c r="B2518" s="209" t="s">
        <v>637</v>
      </c>
      <c r="C2518" s="209"/>
      <c r="D2518" s="210">
        <f>IF(B$2470&lt;&gt;"",IF(B$2470='Usages mobilité'!BF43,'Usages mobilité'!BD43,0),0)</f>
        <v>0</v>
      </c>
      <c r="E2518" s="210">
        <f t="shared" si="220"/>
        <v>0</v>
      </c>
      <c r="F2518" s="210">
        <f t="shared" si="220"/>
        <v>0</v>
      </c>
      <c r="G2518" s="210">
        <f t="shared" si="220"/>
        <v>0</v>
      </c>
      <c r="H2518" s="210">
        <f t="shared" si="220"/>
        <v>0</v>
      </c>
      <c r="I2518" s="210">
        <f t="shared" si="220"/>
        <v>0</v>
      </c>
      <c r="J2518" s="210">
        <f t="shared" si="220"/>
        <v>0</v>
      </c>
      <c r="K2518" s="210">
        <f t="shared" si="220"/>
        <v>0</v>
      </c>
      <c r="L2518" s="210">
        <f t="shared" si="220"/>
        <v>0</v>
      </c>
      <c r="M2518" s="210">
        <f t="shared" si="220"/>
        <v>0</v>
      </c>
      <c r="N2518" s="210">
        <f t="shared" si="220"/>
        <v>0</v>
      </c>
      <c r="O2518" s="210">
        <f t="shared" si="220"/>
        <v>0</v>
      </c>
      <c r="P2518" s="210">
        <f t="shared" si="220"/>
        <v>0</v>
      </c>
      <c r="Q2518" s="210">
        <f t="shared" si="220"/>
        <v>0</v>
      </c>
      <c r="R2518" s="210">
        <f t="shared" si="220"/>
        <v>0</v>
      </c>
    </row>
    <row r="2519" spans="1:18" hidden="1" outlineLevel="2" x14ac:dyDescent="0.35">
      <c r="A2519" s="209" t="str">
        <f>'Usages mobilité'!A44</f>
        <v>Usage mobilité n°41</v>
      </c>
      <c r="B2519" s="209" t="s">
        <v>637</v>
      </c>
      <c r="C2519" s="209"/>
      <c r="D2519" s="210">
        <f>IF(B$2470&lt;&gt;"",IF(B$2470='Usages mobilité'!BF44,'Usages mobilité'!BD44,0),0)</f>
        <v>0</v>
      </c>
      <c r="E2519" s="210">
        <f t="shared" ref="E2519:R2528" si="221">$D2519</f>
        <v>0</v>
      </c>
      <c r="F2519" s="210">
        <f t="shared" si="221"/>
        <v>0</v>
      </c>
      <c r="G2519" s="210">
        <f t="shared" si="221"/>
        <v>0</v>
      </c>
      <c r="H2519" s="210">
        <f t="shared" si="221"/>
        <v>0</v>
      </c>
      <c r="I2519" s="210">
        <f t="shared" si="221"/>
        <v>0</v>
      </c>
      <c r="J2519" s="210">
        <f t="shared" si="221"/>
        <v>0</v>
      </c>
      <c r="K2519" s="210">
        <f t="shared" si="221"/>
        <v>0</v>
      </c>
      <c r="L2519" s="210">
        <f t="shared" si="221"/>
        <v>0</v>
      </c>
      <c r="M2519" s="210">
        <f t="shared" si="221"/>
        <v>0</v>
      </c>
      <c r="N2519" s="210">
        <f t="shared" si="221"/>
        <v>0</v>
      </c>
      <c r="O2519" s="210">
        <f t="shared" si="221"/>
        <v>0</v>
      </c>
      <c r="P2519" s="210">
        <f t="shared" si="221"/>
        <v>0</v>
      </c>
      <c r="Q2519" s="210">
        <f t="shared" si="221"/>
        <v>0</v>
      </c>
      <c r="R2519" s="210">
        <f t="shared" si="221"/>
        <v>0</v>
      </c>
    </row>
    <row r="2520" spans="1:18" hidden="1" outlineLevel="2" x14ac:dyDescent="0.35">
      <c r="A2520" s="209" t="str">
        <f>'Usages mobilité'!A45</f>
        <v>Usage mobilité n°42</v>
      </c>
      <c r="B2520" s="209" t="s">
        <v>637</v>
      </c>
      <c r="C2520" s="209"/>
      <c r="D2520" s="210">
        <f>IF(B$2470&lt;&gt;"",IF(B$2470='Usages mobilité'!BF45,'Usages mobilité'!BD45,0),0)</f>
        <v>0</v>
      </c>
      <c r="E2520" s="210">
        <f t="shared" si="221"/>
        <v>0</v>
      </c>
      <c r="F2520" s="210">
        <f t="shared" si="221"/>
        <v>0</v>
      </c>
      <c r="G2520" s="210">
        <f t="shared" si="221"/>
        <v>0</v>
      </c>
      <c r="H2520" s="210">
        <f t="shared" si="221"/>
        <v>0</v>
      </c>
      <c r="I2520" s="210">
        <f t="shared" si="221"/>
        <v>0</v>
      </c>
      <c r="J2520" s="210">
        <f t="shared" si="221"/>
        <v>0</v>
      </c>
      <c r="K2520" s="210">
        <f t="shared" si="221"/>
        <v>0</v>
      </c>
      <c r="L2520" s="210">
        <f t="shared" si="221"/>
        <v>0</v>
      </c>
      <c r="M2520" s="210">
        <f t="shared" si="221"/>
        <v>0</v>
      </c>
      <c r="N2520" s="210">
        <f t="shared" si="221"/>
        <v>0</v>
      </c>
      <c r="O2520" s="210">
        <f t="shared" si="221"/>
        <v>0</v>
      </c>
      <c r="P2520" s="210">
        <f t="shared" si="221"/>
        <v>0</v>
      </c>
      <c r="Q2520" s="210">
        <f t="shared" si="221"/>
        <v>0</v>
      </c>
      <c r="R2520" s="210">
        <f t="shared" si="221"/>
        <v>0</v>
      </c>
    </row>
    <row r="2521" spans="1:18" hidden="1" outlineLevel="2" x14ac:dyDescent="0.35">
      <c r="A2521" s="209" t="str">
        <f>'Usages mobilité'!A46</f>
        <v>Usage mobilité n°43</v>
      </c>
      <c r="B2521" s="209" t="s">
        <v>637</v>
      </c>
      <c r="C2521" s="209"/>
      <c r="D2521" s="210">
        <f>IF(B$2470&lt;&gt;"",IF(B$2470='Usages mobilité'!BF46,'Usages mobilité'!BD46,0),0)</f>
        <v>0</v>
      </c>
      <c r="E2521" s="210">
        <f t="shared" si="221"/>
        <v>0</v>
      </c>
      <c r="F2521" s="210">
        <f t="shared" si="221"/>
        <v>0</v>
      </c>
      <c r="G2521" s="210">
        <f t="shared" si="221"/>
        <v>0</v>
      </c>
      <c r="H2521" s="210">
        <f t="shared" si="221"/>
        <v>0</v>
      </c>
      <c r="I2521" s="210">
        <f t="shared" si="221"/>
        <v>0</v>
      </c>
      <c r="J2521" s="210">
        <f t="shared" si="221"/>
        <v>0</v>
      </c>
      <c r="K2521" s="210">
        <f t="shared" si="221"/>
        <v>0</v>
      </c>
      <c r="L2521" s="210">
        <f t="shared" si="221"/>
        <v>0</v>
      </c>
      <c r="M2521" s="210">
        <f t="shared" si="221"/>
        <v>0</v>
      </c>
      <c r="N2521" s="210">
        <f t="shared" si="221"/>
        <v>0</v>
      </c>
      <c r="O2521" s="210">
        <f t="shared" si="221"/>
        <v>0</v>
      </c>
      <c r="P2521" s="210">
        <f t="shared" si="221"/>
        <v>0</v>
      </c>
      <c r="Q2521" s="210">
        <f t="shared" si="221"/>
        <v>0</v>
      </c>
      <c r="R2521" s="210">
        <f t="shared" si="221"/>
        <v>0</v>
      </c>
    </row>
    <row r="2522" spans="1:18" hidden="1" outlineLevel="2" x14ac:dyDescent="0.35">
      <c r="A2522" s="209" t="str">
        <f>'Usages mobilité'!A47</f>
        <v>Usage mobilité n°44</v>
      </c>
      <c r="B2522" s="209" t="s">
        <v>637</v>
      </c>
      <c r="C2522" s="209"/>
      <c r="D2522" s="210">
        <f>IF(B$2470&lt;&gt;"",IF(B$2470='Usages mobilité'!BF47,'Usages mobilité'!BD47,0),0)</f>
        <v>0</v>
      </c>
      <c r="E2522" s="210">
        <f t="shared" si="221"/>
        <v>0</v>
      </c>
      <c r="F2522" s="210">
        <f t="shared" si="221"/>
        <v>0</v>
      </c>
      <c r="G2522" s="210">
        <f t="shared" si="221"/>
        <v>0</v>
      </c>
      <c r="H2522" s="210">
        <f t="shared" si="221"/>
        <v>0</v>
      </c>
      <c r="I2522" s="210">
        <f t="shared" si="221"/>
        <v>0</v>
      </c>
      <c r="J2522" s="210">
        <f t="shared" si="221"/>
        <v>0</v>
      </c>
      <c r="K2522" s="210">
        <f t="shared" si="221"/>
        <v>0</v>
      </c>
      <c r="L2522" s="210">
        <f t="shared" si="221"/>
        <v>0</v>
      </c>
      <c r="M2522" s="210">
        <f t="shared" si="221"/>
        <v>0</v>
      </c>
      <c r="N2522" s="210">
        <f t="shared" si="221"/>
        <v>0</v>
      </c>
      <c r="O2522" s="210">
        <f t="shared" si="221"/>
        <v>0</v>
      </c>
      <c r="P2522" s="210">
        <f t="shared" si="221"/>
        <v>0</v>
      </c>
      <c r="Q2522" s="210">
        <f t="shared" si="221"/>
        <v>0</v>
      </c>
      <c r="R2522" s="210">
        <f t="shared" si="221"/>
        <v>0</v>
      </c>
    </row>
    <row r="2523" spans="1:18" hidden="1" outlineLevel="2" x14ac:dyDescent="0.35">
      <c r="A2523" s="209" t="str">
        <f>'Usages mobilité'!A48</f>
        <v>Usage mobilité n°45</v>
      </c>
      <c r="B2523" s="209" t="s">
        <v>637</v>
      </c>
      <c r="C2523" s="209"/>
      <c r="D2523" s="210">
        <f>IF(B$2470&lt;&gt;"",IF(B$2470='Usages mobilité'!BF48,'Usages mobilité'!BD48,0),0)</f>
        <v>0</v>
      </c>
      <c r="E2523" s="210">
        <f t="shared" si="221"/>
        <v>0</v>
      </c>
      <c r="F2523" s="210">
        <f t="shared" si="221"/>
        <v>0</v>
      </c>
      <c r="G2523" s="210">
        <f t="shared" si="221"/>
        <v>0</v>
      </c>
      <c r="H2523" s="210">
        <f t="shared" si="221"/>
        <v>0</v>
      </c>
      <c r="I2523" s="210">
        <f t="shared" si="221"/>
        <v>0</v>
      </c>
      <c r="J2523" s="210">
        <f t="shared" si="221"/>
        <v>0</v>
      </c>
      <c r="K2523" s="210">
        <f t="shared" si="221"/>
        <v>0</v>
      </c>
      <c r="L2523" s="210">
        <f t="shared" si="221"/>
        <v>0</v>
      </c>
      <c r="M2523" s="210">
        <f t="shared" si="221"/>
        <v>0</v>
      </c>
      <c r="N2523" s="210">
        <f t="shared" si="221"/>
        <v>0</v>
      </c>
      <c r="O2523" s="210">
        <f t="shared" si="221"/>
        <v>0</v>
      </c>
      <c r="P2523" s="210">
        <f t="shared" si="221"/>
        <v>0</v>
      </c>
      <c r="Q2523" s="210">
        <f t="shared" si="221"/>
        <v>0</v>
      </c>
      <c r="R2523" s="210">
        <f t="shared" si="221"/>
        <v>0</v>
      </c>
    </row>
    <row r="2524" spans="1:18" hidden="1" outlineLevel="2" x14ac:dyDescent="0.35">
      <c r="A2524" s="209" t="str">
        <f>'Usages mobilité'!A49</f>
        <v>Usage mobilité n°46</v>
      </c>
      <c r="B2524" s="209" t="s">
        <v>637</v>
      </c>
      <c r="C2524" s="209"/>
      <c r="D2524" s="210">
        <f>IF(B$2470&lt;&gt;"",IF(B$2470='Usages mobilité'!BF49,'Usages mobilité'!BD49,0),0)</f>
        <v>0</v>
      </c>
      <c r="E2524" s="210">
        <f t="shared" si="221"/>
        <v>0</v>
      </c>
      <c r="F2524" s="210">
        <f t="shared" si="221"/>
        <v>0</v>
      </c>
      <c r="G2524" s="210">
        <f t="shared" si="221"/>
        <v>0</v>
      </c>
      <c r="H2524" s="210">
        <f t="shared" si="221"/>
        <v>0</v>
      </c>
      <c r="I2524" s="210">
        <f t="shared" si="221"/>
        <v>0</v>
      </c>
      <c r="J2524" s="210">
        <f t="shared" si="221"/>
        <v>0</v>
      </c>
      <c r="K2524" s="210">
        <f t="shared" si="221"/>
        <v>0</v>
      </c>
      <c r="L2524" s="210">
        <f t="shared" si="221"/>
        <v>0</v>
      </c>
      <c r="M2524" s="210">
        <f t="shared" si="221"/>
        <v>0</v>
      </c>
      <c r="N2524" s="210">
        <f t="shared" si="221"/>
        <v>0</v>
      </c>
      <c r="O2524" s="210">
        <f t="shared" si="221"/>
        <v>0</v>
      </c>
      <c r="P2524" s="210">
        <f t="shared" si="221"/>
        <v>0</v>
      </c>
      <c r="Q2524" s="210">
        <f t="shared" si="221"/>
        <v>0</v>
      </c>
      <c r="R2524" s="210">
        <f t="shared" si="221"/>
        <v>0</v>
      </c>
    </row>
    <row r="2525" spans="1:18" hidden="1" outlineLevel="2" x14ac:dyDescent="0.35">
      <c r="A2525" s="209" t="str">
        <f>'Usages mobilité'!A50</f>
        <v>Usage mobilité n°47</v>
      </c>
      <c r="B2525" s="209" t="s">
        <v>637</v>
      </c>
      <c r="C2525" s="209"/>
      <c r="D2525" s="210">
        <f>IF(B$2470&lt;&gt;"",IF(B$2470='Usages mobilité'!BF50,'Usages mobilité'!BD50,0),0)</f>
        <v>0</v>
      </c>
      <c r="E2525" s="210">
        <f t="shared" si="221"/>
        <v>0</v>
      </c>
      <c r="F2525" s="210">
        <f t="shared" si="221"/>
        <v>0</v>
      </c>
      <c r="G2525" s="210">
        <f t="shared" si="221"/>
        <v>0</v>
      </c>
      <c r="H2525" s="210">
        <f t="shared" si="221"/>
        <v>0</v>
      </c>
      <c r="I2525" s="210">
        <f t="shared" si="221"/>
        <v>0</v>
      </c>
      <c r="J2525" s="210">
        <f t="shared" si="221"/>
        <v>0</v>
      </c>
      <c r="K2525" s="210">
        <f t="shared" si="221"/>
        <v>0</v>
      </c>
      <c r="L2525" s="210">
        <f t="shared" si="221"/>
        <v>0</v>
      </c>
      <c r="M2525" s="210">
        <f t="shared" si="221"/>
        <v>0</v>
      </c>
      <c r="N2525" s="210">
        <f t="shared" si="221"/>
        <v>0</v>
      </c>
      <c r="O2525" s="210">
        <f t="shared" si="221"/>
        <v>0</v>
      </c>
      <c r="P2525" s="210">
        <f t="shared" si="221"/>
        <v>0</v>
      </c>
      <c r="Q2525" s="210">
        <f t="shared" si="221"/>
        <v>0</v>
      </c>
      <c r="R2525" s="210">
        <f t="shared" si="221"/>
        <v>0</v>
      </c>
    </row>
    <row r="2526" spans="1:18" hidden="1" outlineLevel="2" x14ac:dyDescent="0.35">
      <c r="A2526" s="209" t="str">
        <f>'Usages mobilité'!A51</f>
        <v>Usage mobilité n°48</v>
      </c>
      <c r="B2526" s="209" t="s">
        <v>637</v>
      </c>
      <c r="C2526" s="209"/>
      <c r="D2526" s="210">
        <f>IF(B$2470&lt;&gt;"",IF(B$2470='Usages mobilité'!BF51,'Usages mobilité'!BD51,0),0)</f>
        <v>0</v>
      </c>
      <c r="E2526" s="210">
        <f t="shared" si="221"/>
        <v>0</v>
      </c>
      <c r="F2526" s="210">
        <f t="shared" si="221"/>
        <v>0</v>
      </c>
      <c r="G2526" s="210">
        <f t="shared" si="221"/>
        <v>0</v>
      </c>
      <c r="H2526" s="210">
        <f t="shared" si="221"/>
        <v>0</v>
      </c>
      <c r="I2526" s="210">
        <f t="shared" si="221"/>
        <v>0</v>
      </c>
      <c r="J2526" s="210">
        <f t="shared" si="221"/>
        <v>0</v>
      </c>
      <c r="K2526" s="210">
        <f t="shared" si="221"/>
        <v>0</v>
      </c>
      <c r="L2526" s="210">
        <f t="shared" si="221"/>
        <v>0</v>
      </c>
      <c r="M2526" s="210">
        <f t="shared" si="221"/>
        <v>0</v>
      </c>
      <c r="N2526" s="210">
        <f t="shared" si="221"/>
        <v>0</v>
      </c>
      <c r="O2526" s="210">
        <f t="shared" si="221"/>
        <v>0</v>
      </c>
      <c r="P2526" s="210">
        <f t="shared" si="221"/>
        <v>0</v>
      </c>
      <c r="Q2526" s="210">
        <f t="shared" si="221"/>
        <v>0</v>
      </c>
      <c r="R2526" s="210">
        <f t="shared" si="221"/>
        <v>0</v>
      </c>
    </row>
    <row r="2527" spans="1:18" hidden="1" outlineLevel="2" x14ac:dyDescent="0.35">
      <c r="A2527" s="209" t="str">
        <f>'Usages mobilité'!A52</f>
        <v>Usage mobilité n°49</v>
      </c>
      <c r="B2527" s="209" t="s">
        <v>637</v>
      </c>
      <c r="C2527" s="209"/>
      <c r="D2527" s="210">
        <f>IF(B$2470&lt;&gt;"",IF(B$2470='Usages mobilité'!BF52,'Usages mobilité'!BD52,0),0)</f>
        <v>0</v>
      </c>
      <c r="E2527" s="210">
        <f t="shared" si="221"/>
        <v>0</v>
      </c>
      <c r="F2527" s="210">
        <f t="shared" si="221"/>
        <v>0</v>
      </c>
      <c r="G2527" s="210">
        <f t="shared" si="221"/>
        <v>0</v>
      </c>
      <c r="H2527" s="210">
        <f t="shared" si="221"/>
        <v>0</v>
      </c>
      <c r="I2527" s="210">
        <f t="shared" si="221"/>
        <v>0</v>
      </c>
      <c r="J2527" s="210">
        <f t="shared" si="221"/>
        <v>0</v>
      </c>
      <c r="K2527" s="210">
        <f t="shared" si="221"/>
        <v>0</v>
      </c>
      <c r="L2527" s="210">
        <f t="shared" si="221"/>
        <v>0</v>
      </c>
      <c r="M2527" s="210">
        <f t="shared" si="221"/>
        <v>0</v>
      </c>
      <c r="N2527" s="210">
        <f t="shared" si="221"/>
        <v>0</v>
      </c>
      <c r="O2527" s="210">
        <f t="shared" si="221"/>
        <v>0</v>
      </c>
      <c r="P2527" s="210">
        <f t="shared" si="221"/>
        <v>0</v>
      </c>
      <c r="Q2527" s="210">
        <f t="shared" si="221"/>
        <v>0</v>
      </c>
      <c r="R2527" s="210">
        <f t="shared" si="221"/>
        <v>0</v>
      </c>
    </row>
    <row r="2528" spans="1:18" hidden="1" outlineLevel="2" x14ac:dyDescent="0.35">
      <c r="A2528" s="209" t="str">
        <f>'Usages mobilité'!A53</f>
        <v>Usage mobilité n°50</v>
      </c>
      <c r="B2528" s="209" t="s">
        <v>637</v>
      </c>
      <c r="C2528" s="209"/>
      <c r="D2528" s="210">
        <f>IF(B$2470&lt;&gt;"",IF(B$2470='Usages mobilité'!BF53,'Usages mobilité'!BD53,0),0)</f>
        <v>0</v>
      </c>
      <c r="E2528" s="210">
        <f t="shared" si="221"/>
        <v>0</v>
      </c>
      <c r="F2528" s="210">
        <f t="shared" si="221"/>
        <v>0</v>
      </c>
      <c r="G2528" s="210">
        <f t="shared" si="221"/>
        <v>0</v>
      </c>
      <c r="H2528" s="210">
        <f t="shared" si="221"/>
        <v>0</v>
      </c>
      <c r="I2528" s="210">
        <f t="shared" si="221"/>
        <v>0</v>
      </c>
      <c r="J2528" s="210">
        <f t="shared" si="221"/>
        <v>0</v>
      </c>
      <c r="K2528" s="210">
        <f t="shared" si="221"/>
        <v>0</v>
      </c>
      <c r="L2528" s="210">
        <f t="shared" si="221"/>
        <v>0</v>
      </c>
      <c r="M2528" s="210">
        <f t="shared" si="221"/>
        <v>0</v>
      </c>
      <c r="N2528" s="210">
        <f t="shared" si="221"/>
        <v>0</v>
      </c>
      <c r="O2528" s="210">
        <f t="shared" si="221"/>
        <v>0</v>
      </c>
      <c r="P2528" s="210">
        <f t="shared" si="221"/>
        <v>0</v>
      </c>
      <c r="Q2528" s="210">
        <f t="shared" si="221"/>
        <v>0</v>
      </c>
      <c r="R2528" s="210">
        <f t="shared" si="221"/>
        <v>0</v>
      </c>
    </row>
    <row r="2529" spans="1:18" hidden="1" outlineLevel="1" collapsed="1" x14ac:dyDescent="0.35">
      <c r="A2529" s="209" t="s">
        <v>643</v>
      </c>
      <c r="B2529" s="209"/>
      <c r="C2529" s="209"/>
      <c r="D2529" s="210">
        <f t="shared" ref="D2529:R2529" si="222">SUM(D2479:D2528)</f>
        <v>0</v>
      </c>
      <c r="E2529" s="210">
        <f t="shared" si="222"/>
        <v>0</v>
      </c>
      <c r="F2529" s="210">
        <f t="shared" si="222"/>
        <v>0</v>
      </c>
      <c r="G2529" s="210">
        <f t="shared" si="222"/>
        <v>0</v>
      </c>
      <c r="H2529" s="210">
        <f t="shared" si="222"/>
        <v>0</v>
      </c>
      <c r="I2529" s="210">
        <f t="shared" si="222"/>
        <v>0</v>
      </c>
      <c r="J2529" s="210">
        <f t="shared" si="222"/>
        <v>0</v>
      </c>
      <c r="K2529" s="210">
        <f t="shared" si="222"/>
        <v>0</v>
      </c>
      <c r="L2529" s="210">
        <f t="shared" si="222"/>
        <v>0</v>
      </c>
      <c r="M2529" s="210">
        <f t="shared" si="222"/>
        <v>0</v>
      </c>
      <c r="N2529" s="210">
        <f t="shared" si="222"/>
        <v>0</v>
      </c>
      <c r="O2529" s="210">
        <f t="shared" si="222"/>
        <v>0</v>
      </c>
      <c r="P2529" s="210">
        <f t="shared" si="222"/>
        <v>0</v>
      </c>
      <c r="Q2529" s="210">
        <f t="shared" si="222"/>
        <v>0</v>
      </c>
      <c r="R2529" s="210">
        <f t="shared" si="222"/>
        <v>0</v>
      </c>
    </row>
    <row r="2530" spans="1:18" hidden="1" outlineLevel="2" x14ac:dyDescent="0.35">
      <c r="A2530" s="209" t="str">
        <f>'Usages mobilité'!A4</f>
        <v>Usage mobilité n°1</v>
      </c>
      <c r="B2530" s="209" t="s">
        <v>639</v>
      </c>
      <c r="C2530" s="209"/>
      <c r="D2530" s="210">
        <f>D2479*'Usages mobilité'!$BG4*(1+'Usages mobilité'!$BH4)^(D$2473-$D$2473)/1000</f>
        <v>0</v>
      </c>
      <c r="E2530" s="210">
        <f>E2479*'Usages mobilité'!$BG4*(1+'Usages mobilité'!$BH4)^(E$2473-$D$2473)/1000</f>
        <v>0</v>
      </c>
      <c r="F2530" s="210">
        <f>F2479*'Usages mobilité'!$BG4*(1+'Usages mobilité'!$BH4)^(F$2473-$D$2473)/1000</f>
        <v>0</v>
      </c>
      <c r="G2530" s="210">
        <f>G2479*'Usages mobilité'!$BG4*(1+'Usages mobilité'!$BH4)^(G$2473-$D$2473)/1000</f>
        <v>0</v>
      </c>
      <c r="H2530" s="210">
        <f>H2479*'Usages mobilité'!$BG4*(1+'Usages mobilité'!$BH4)^(H$2473-$D$2473)/1000</f>
        <v>0</v>
      </c>
      <c r="I2530" s="210">
        <f>I2479*'Usages mobilité'!$BG4*(1+'Usages mobilité'!$BH4)^(I$2473-$D$2473)/1000</f>
        <v>0</v>
      </c>
      <c r="J2530" s="210">
        <f>J2479*'Usages mobilité'!$BG4*(1+'Usages mobilité'!$BH4)^(J$2473-$D$2473)/1000</f>
        <v>0</v>
      </c>
      <c r="K2530" s="210">
        <f>K2479*'Usages mobilité'!$BG4*(1+'Usages mobilité'!$BH4)^(K$2473-$D$2473)/1000</f>
        <v>0</v>
      </c>
      <c r="L2530" s="210">
        <f>L2479*'Usages mobilité'!$BG4*(1+'Usages mobilité'!$BH4)^(L$2473-$D$2473)/1000</f>
        <v>0</v>
      </c>
      <c r="M2530" s="210">
        <f>M2479*'Usages mobilité'!$BG4*(1+'Usages mobilité'!$BH4)^(M$2473-$D$2473)/1000</f>
        <v>0</v>
      </c>
      <c r="N2530" s="210">
        <f>N2479*'Usages mobilité'!$BG4*(1+'Usages mobilité'!$BH4)^(N$2473-$D$2473)/1000</f>
        <v>0</v>
      </c>
      <c r="O2530" s="210">
        <f>O2479*'Usages mobilité'!$BG4*(1+'Usages mobilité'!$BH4)^(O$2473-$D$2473)/1000</f>
        <v>0</v>
      </c>
      <c r="P2530" s="210">
        <f>P2479*'Usages mobilité'!$BG4*(1+'Usages mobilité'!$BH4)^(P$2473-$D$2473)/1000</f>
        <v>0</v>
      </c>
      <c r="Q2530" s="210">
        <f>Q2479*'Usages mobilité'!$BG4*(1+'Usages mobilité'!$BH4)^(Q$2473-$D$2473)/1000</f>
        <v>0</v>
      </c>
      <c r="R2530" s="210">
        <f>R2479*'Usages mobilité'!$BG4*(1+'Usages mobilité'!$BH4)^(R$2473-$D$2473)/1000</f>
        <v>0</v>
      </c>
    </row>
    <row r="2531" spans="1:18" hidden="1" outlineLevel="2" x14ac:dyDescent="0.35">
      <c r="A2531" s="209" t="str">
        <f>'Usages mobilité'!A5</f>
        <v>Usage mobilité n°2</v>
      </c>
      <c r="B2531" s="209" t="s">
        <v>639</v>
      </c>
      <c r="C2531" s="209"/>
      <c r="D2531" s="210">
        <f>D2480*'Usages mobilité'!$BG5*(1+'Usages mobilité'!$BH5)^(D$2473-$D$2473)/1000</f>
        <v>0</v>
      </c>
      <c r="E2531" s="210">
        <f>E2480*'Usages mobilité'!$BG5*(1+'Usages mobilité'!$BH5)^(E$2473-$D$2473)/1000</f>
        <v>0</v>
      </c>
      <c r="F2531" s="210">
        <f>F2480*'Usages mobilité'!$BG5*(1+'Usages mobilité'!$BH5)^(F$2473-$D$2473)/1000</f>
        <v>0</v>
      </c>
      <c r="G2531" s="210">
        <f>G2480*'Usages mobilité'!$BG5*(1+'Usages mobilité'!$BH5)^(G$2473-$D$2473)/1000</f>
        <v>0</v>
      </c>
      <c r="H2531" s="210">
        <f>H2480*'Usages mobilité'!$BG5*(1+'Usages mobilité'!$BH5)^(H$2473-$D$2473)/1000</f>
        <v>0</v>
      </c>
      <c r="I2531" s="210">
        <f>I2480*'Usages mobilité'!$BG5*(1+'Usages mobilité'!$BH5)^(I$2473-$D$2473)/1000</f>
        <v>0</v>
      </c>
      <c r="J2531" s="210">
        <f>J2480*'Usages mobilité'!$BG5*(1+'Usages mobilité'!$BH5)^(J$2473-$D$2473)/1000</f>
        <v>0</v>
      </c>
      <c r="K2531" s="210">
        <f>K2480*'Usages mobilité'!$BG5*(1+'Usages mobilité'!$BH5)^(K$2473-$D$2473)/1000</f>
        <v>0</v>
      </c>
      <c r="L2531" s="210">
        <f>L2480*'Usages mobilité'!$BG5*(1+'Usages mobilité'!$BH5)^(L$2473-$D$2473)/1000</f>
        <v>0</v>
      </c>
      <c r="M2531" s="210">
        <f>M2480*'Usages mobilité'!$BG5*(1+'Usages mobilité'!$BH5)^(M$2473-$D$2473)/1000</f>
        <v>0</v>
      </c>
      <c r="N2531" s="210">
        <f>N2480*'Usages mobilité'!$BG5*(1+'Usages mobilité'!$BH5)^(N$2473-$D$2473)/1000</f>
        <v>0</v>
      </c>
      <c r="O2531" s="210">
        <f>O2480*'Usages mobilité'!$BG5*(1+'Usages mobilité'!$BH5)^(O$2473-$D$2473)/1000</f>
        <v>0</v>
      </c>
      <c r="P2531" s="210">
        <f>P2480*'Usages mobilité'!$BG5*(1+'Usages mobilité'!$BH5)^(P$2473-$D$2473)/1000</f>
        <v>0</v>
      </c>
      <c r="Q2531" s="210">
        <f>Q2480*'Usages mobilité'!$BG5*(1+'Usages mobilité'!$BH5)^(Q$2473-$D$2473)/1000</f>
        <v>0</v>
      </c>
      <c r="R2531" s="210">
        <f>R2480*'Usages mobilité'!$BG5*(1+'Usages mobilité'!$BH5)^(R$2473-$D$2473)/1000</f>
        <v>0</v>
      </c>
    </row>
    <row r="2532" spans="1:18" hidden="1" outlineLevel="2" x14ac:dyDescent="0.35">
      <c r="A2532" s="209" t="str">
        <f>'Usages mobilité'!A6</f>
        <v>Usage mobilité n°3</v>
      </c>
      <c r="B2532" s="209" t="s">
        <v>639</v>
      </c>
      <c r="C2532" s="209"/>
      <c r="D2532" s="210">
        <f>D2481*'Usages mobilité'!$BG6*(1+'Usages mobilité'!$BH6)^(D$2473-$D$2473)/1000</f>
        <v>0</v>
      </c>
      <c r="E2532" s="210">
        <f>E2481*'Usages mobilité'!$BG6*(1+'Usages mobilité'!$BH6)^(E$2473-$D$2473)/1000</f>
        <v>0</v>
      </c>
      <c r="F2532" s="210">
        <f>F2481*'Usages mobilité'!$BG6*(1+'Usages mobilité'!$BH6)^(F$2473-$D$2473)/1000</f>
        <v>0</v>
      </c>
      <c r="G2532" s="210">
        <f>G2481*'Usages mobilité'!$BG6*(1+'Usages mobilité'!$BH6)^(G$2473-$D$2473)/1000</f>
        <v>0</v>
      </c>
      <c r="H2532" s="210">
        <f>H2481*'Usages mobilité'!$BG6*(1+'Usages mobilité'!$BH6)^(H$2473-$D$2473)/1000</f>
        <v>0</v>
      </c>
      <c r="I2532" s="210">
        <f>I2481*'Usages mobilité'!$BG6*(1+'Usages mobilité'!$BH6)^(I$2473-$D$2473)/1000</f>
        <v>0</v>
      </c>
      <c r="J2532" s="210">
        <f>J2481*'Usages mobilité'!$BG6*(1+'Usages mobilité'!$BH6)^(J$2473-$D$2473)/1000</f>
        <v>0</v>
      </c>
      <c r="K2532" s="210">
        <f>K2481*'Usages mobilité'!$BG6*(1+'Usages mobilité'!$BH6)^(K$2473-$D$2473)/1000</f>
        <v>0</v>
      </c>
      <c r="L2532" s="210">
        <f>L2481*'Usages mobilité'!$BG6*(1+'Usages mobilité'!$BH6)^(L$2473-$D$2473)/1000</f>
        <v>0</v>
      </c>
      <c r="M2532" s="210">
        <f>M2481*'Usages mobilité'!$BG6*(1+'Usages mobilité'!$BH6)^(M$2473-$D$2473)/1000</f>
        <v>0</v>
      </c>
      <c r="N2532" s="210">
        <f>N2481*'Usages mobilité'!$BG6*(1+'Usages mobilité'!$BH6)^(N$2473-$D$2473)/1000</f>
        <v>0</v>
      </c>
      <c r="O2532" s="210">
        <f>O2481*'Usages mobilité'!$BG6*(1+'Usages mobilité'!$BH6)^(O$2473-$D$2473)/1000</f>
        <v>0</v>
      </c>
      <c r="P2532" s="210">
        <f>P2481*'Usages mobilité'!$BG6*(1+'Usages mobilité'!$BH6)^(P$2473-$D$2473)/1000</f>
        <v>0</v>
      </c>
      <c r="Q2532" s="210">
        <f>Q2481*'Usages mobilité'!$BG6*(1+'Usages mobilité'!$BH6)^(Q$2473-$D$2473)/1000</f>
        <v>0</v>
      </c>
      <c r="R2532" s="210">
        <f>R2481*'Usages mobilité'!$BG6*(1+'Usages mobilité'!$BH6)^(R$2473-$D$2473)/1000</f>
        <v>0</v>
      </c>
    </row>
    <row r="2533" spans="1:18" hidden="1" outlineLevel="2" x14ac:dyDescent="0.35">
      <c r="A2533" s="209" t="str">
        <f>'Usages mobilité'!A7</f>
        <v>Usage mobilité n°4</v>
      </c>
      <c r="B2533" s="209" t="s">
        <v>639</v>
      </c>
      <c r="C2533" s="209"/>
      <c r="D2533" s="210">
        <f>D2482*'Usages mobilité'!$BG7*(1+'Usages mobilité'!$BH7)^(D$2473-$D$2473)/1000</f>
        <v>0</v>
      </c>
      <c r="E2533" s="210">
        <f>E2482*'Usages mobilité'!$BG7*(1+'Usages mobilité'!$BH7)^(E$2473-$D$2473)/1000</f>
        <v>0</v>
      </c>
      <c r="F2533" s="210">
        <f>F2482*'Usages mobilité'!$BG7*(1+'Usages mobilité'!$BH7)^(F$2473-$D$2473)/1000</f>
        <v>0</v>
      </c>
      <c r="G2533" s="210">
        <f>G2482*'Usages mobilité'!$BG7*(1+'Usages mobilité'!$BH7)^(G$2473-$D$2473)/1000</f>
        <v>0</v>
      </c>
      <c r="H2533" s="210">
        <f>H2482*'Usages mobilité'!$BG7*(1+'Usages mobilité'!$BH7)^(H$2473-$D$2473)/1000</f>
        <v>0</v>
      </c>
      <c r="I2533" s="210">
        <f>I2482*'Usages mobilité'!$BG7*(1+'Usages mobilité'!$BH7)^(I$2473-$D$2473)/1000</f>
        <v>0</v>
      </c>
      <c r="J2533" s="210">
        <f>J2482*'Usages mobilité'!$BG7*(1+'Usages mobilité'!$BH7)^(J$2473-$D$2473)/1000</f>
        <v>0</v>
      </c>
      <c r="K2533" s="210">
        <f>K2482*'Usages mobilité'!$BG7*(1+'Usages mobilité'!$BH7)^(K$2473-$D$2473)/1000</f>
        <v>0</v>
      </c>
      <c r="L2533" s="210">
        <f>L2482*'Usages mobilité'!$BG7*(1+'Usages mobilité'!$BH7)^(L$2473-$D$2473)/1000</f>
        <v>0</v>
      </c>
      <c r="M2533" s="210">
        <f>M2482*'Usages mobilité'!$BG7*(1+'Usages mobilité'!$BH7)^(M$2473-$D$2473)/1000</f>
        <v>0</v>
      </c>
      <c r="N2533" s="210">
        <f>N2482*'Usages mobilité'!$BG7*(1+'Usages mobilité'!$BH7)^(N$2473-$D$2473)/1000</f>
        <v>0</v>
      </c>
      <c r="O2533" s="210">
        <f>O2482*'Usages mobilité'!$BG7*(1+'Usages mobilité'!$BH7)^(O$2473-$D$2473)/1000</f>
        <v>0</v>
      </c>
      <c r="P2533" s="210">
        <f>P2482*'Usages mobilité'!$BG7*(1+'Usages mobilité'!$BH7)^(P$2473-$D$2473)/1000</f>
        <v>0</v>
      </c>
      <c r="Q2533" s="210">
        <f>Q2482*'Usages mobilité'!$BG7*(1+'Usages mobilité'!$BH7)^(Q$2473-$D$2473)/1000</f>
        <v>0</v>
      </c>
      <c r="R2533" s="210">
        <f>R2482*'Usages mobilité'!$BG7*(1+'Usages mobilité'!$BH7)^(R$2473-$D$2473)/1000</f>
        <v>0</v>
      </c>
    </row>
    <row r="2534" spans="1:18" hidden="1" outlineLevel="2" x14ac:dyDescent="0.35">
      <c r="A2534" s="209" t="str">
        <f>'Usages mobilité'!A8</f>
        <v>Usage mobilité n°5</v>
      </c>
      <c r="B2534" s="209" t="s">
        <v>639</v>
      </c>
      <c r="C2534" s="209"/>
      <c r="D2534" s="210">
        <f>D2483*'Usages mobilité'!$BG8*(1+'Usages mobilité'!$BH8)^(D$2473-$D$2473)/1000</f>
        <v>0</v>
      </c>
      <c r="E2534" s="210">
        <f>E2483*'Usages mobilité'!$BG8*(1+'Usages mobilité'!$BH8)^(E$2473-$D$2473)/1000</f>
        <v>0</v>
      </c>
      <c r="F2534" s="210">
        <f>F2483*'Usages mobilité'!$BG8*(1+'Usages mobilité'!$BH8)^(F$2473-$D$2473)/1000</f>
        <v>0</v>
      </c>
      <c r="G2534" s="210">
        <f>G2483*'Usages mobilité'!$BG8*(1+'Usages mobilité'!$BH8)^(G$2473-$D$2473)/1000</f>
        <v>0</v>
      </c>
      <c r="H2534" s="210">
        <f>H2483*'Usages mobilité'!$BG8*(1+'Usages mobilité'!$BH8)^(H$2473-$D$2473)/1000</f>
        <v>0</v>
      </c>
      <c r="I2534" s="210">
        <f>I2483*'Usages mobilité'!$BG8*(1+'Usages mobilité'!$BH8)^(I$2473-$D$2473)/1000</f>
        <v>0</v>
      </c>
      <c r="J2534" s="210">
        <f>J2483*'Usages mobilité'!$BG8*(1+'Usages mobilité'!$BH8)^(J$2473-$D$2473)/1000</f>
        <v>0</v>
      </c>
      <c r="K2534" s="210">
        <f>K2483*'Usages mobilité'!$BG8*(1+'Usages mobilité'!$BH8)^(K$2473-$D$2473)/1000</f>
        <v>0</v>
      </c>
      <c r="L2534" s="210">
        <f>L2483*'Usages mobilité'!$BG8*(1+'Usages mobilité'!$BH8)^(L$2473-$D$2473)/1000</f>
        <v>0</v>
      </c>
      <c r="M2534" s="210">
        <f>M2483*'Usages mobilité'!$BG8*(1+'Usages mobilité'!$BH8)^(M$2473-$D$2473)/1000</f>
        <v>0</v>
      </c>
      <c r="N2534" s="210">
        <f>N2483*'Usages mobilité'!$BG8*(1+'Usages mobilité'!$BH8)^(N$2473-$D$2473)/1000</f>
        <v>0</v>
      </c>
      <c r="O2534" s="210">
        <f>O2483*'Usages mobilité'!$BG8*(1+'Usages mobilité'!$BH8)^(O$2473-$D$2473)/1000</f>
        <v>0</v>
      </c>
      <c r="P2534" s="210">
        <f>P2483*'Usages mobilité'!$BG8*(1+'Usages mobilité'!$BH8)^(P$2473-$D$2473)/1000</f>
        <v>0</v>
      </c>
      <c r="Q2534" s="210">
        <f>Q2483*'Usages mobilité'!$BG8*(1+'Usages mobilité'!$BH8)^(Q$2473-$D$2473)/1000</f>
        <v>0</v>
      </c>
      <c r="R2534" s="210">
        <f>R2483*'Usages mobilité'!$BG8*(1+'Usages mobilité'!$BH8)^(R$2473-$D$2473)/1000</f>
        <v>0</v>
      </c>
    </row>
    <row r="2535" spans="1:18" hidden="1" outlineLevel="2" x14ac:dyDescent="0.35">
      <c r="A2535" s="209" t="str">
        <f>'Usages mobilité'!A9</f>
        <v>Usage mobilité n°6</v>
      </c>
      <c r="B2535" s="209" t="s">
        <v>639</v>
      </c>
      <c r="C2535" s="209"/>
      <c r="D2535" s="210">
        <f>D2484*'Usages mobilité'!$BG9*(1+'Usages mobilité'!$BH9)^(D$2473-$D$2473)/1000</f>
        <v>0</v>
      </c>
      <c r="E2535" s="210">
        <f>E2484*'Usages mobilité'!$BG9*(1+'Usages mobilité'!$BH9)^(E$2473-$D$2473)/1000</f>
        <v>0</v>
      </c>
      <c r="F2535" s="210">
        <f>F2484*'Usages mobilité'!$BG9*(1+'Usages mobilité'!$BH9)^(F$2473-$D$2473)/1000</f>
        <v>0</v>
      </c>
      <c r="G2535" s="210">
        <f>G2484*'Usages mobilité'!$BG9*(1+'Usages mobilité'!$BH9)^(G$2473-$D$2473)/1000</f>
        <v>0</v>
      </c>
      <c r="H2535" s="210">
        <f>H2484*'Usages mobilité'!$BG9*(1+'Usages mobilité'!$BH9)^(H$2473-$D$2473)/1000</f>
        <v>0</v>
      </c>
      <c r="I2535" s="210">
        <f>I2484*'Usages mobilité'!$BG9*(1+'Usages mobilité'!$BH9)^(I$2473-$D$2473)/1000</f>
        <v>0</v>
      </c>
      <c r="J2535" s="210">
        <f>J2484*'Usages mobilité'!$BG9*(1+'Usages mobilité'!$BH9)^(J$2473-$D$2473)/1000</f>
        <v>0</v>
      </c>
      <c r="K2535" s="210">
        <f>K2484*'Usages mobilité'!$BG9*(1+'Usages mobilité'!$BH9)^(K$2473-$D$2473)/1000</f>
        <v>0</v>
      </c>
      <c r="L2535" s="210">
        <f>L2484*'Usages mobilité'!$BG9*(1+'Usages mobilité'!$BH9)^(L$2473-$D$2473)/1000</f>
        <v>0</v>
      </c>
      <c r="M2535" s="210">
        <f>M2484*'Usages mobilité'!$BG9*(1+'Usages mobilité'!$BH9)^(M$2473-$D$2473)/1000</f>
        <v>0</v>
      </c>
      <c r="N2535" s="210">
        <f>N2484*'Usages mobilité'!$BG9*(1+'Usages mobilité'!$BH9)^(N$2473-$D$2473)/1000</f>
        <v>0</v>
      </c>
      <c r="O2535" s="210">
        <f>O2484*'Usages mobilité'!$BG9*(1+'Usages mobilité'!$BH9)^(O$2473-$D$2473)/1000</f>
        <v>0</v>
      </c>
      <c r="P2535" s="210">
        <f>P2484*'Usages mobilité'!$BG9*(1+'Usages mobilité'!$BH9)^(P$2473-$D$2473)/1000</f>
        <v>0</v>
      </c>
      <c r="Q2535" s="210">
        <f>Q2484*'Usages mobilité'!$BG9*(1+'Usages mobilité'!$BH9)^(Q$2473-$D$2473)/1000</f>
        <v>0</v>
      </c>
      <c r="R2535" s="210">
        <f>R2484*'Usages mobilité'!$BG9*(1+'Usages mobilité'!$BH9)^(R$2473-$D$2473)/1000</f>
        <v>0</v>
      </c>
    </row>
    <row r="2536" spans="1:18" hidden="1" outlineLevel="2" x14ac:dyDescent="0.35">
      <c r="A2536" s="209" t="str">
        <f>'Usages mobilité'!A10</f>
        <v>Usage mobilité n°7</v>
      </c>
      <c r="B2536" s="209" t="s">
        <v>639</v>
      </c>
      <c r="C2536" s="209"/>
      <c r="D2536" s="210">
        <f>D2485*'Usages mobilité'!$BG10*(1+'Usages mobilité'!$BH10)^(D$2473-$D$2473)/1000</f>
        <v>0</v>
      </c>
      <c r="E2536" s="210">
        <f>E2485*'Usages mobilité'!$BG10*(1+'Usages mobilité'!$BH10)^(E$2473-$D$2473)/1000</f>
        <v>0</v>
      </c>
      <c r="F2536" s="210">
        <f>F2485*'Usages mobilité'!$BG10*(1+'Usages mobilité'!$BH10)^(F$2473-$D$2473)/1000</f>
        <v>0</v>
      </c>
      <c r="G2536" s="210">
        <f>G2485*'Usages mobilité'!$BG10*(1+'Usages mobilité'!$BH10)^(G$2473-$D$2473)/1000</f>
        <v>0</v>
      </c>
      <c r="H2536" s="210">
        <f>H2485*'Usages mobilité'!$BG10*(1+'Usages mobilité'!$BH10)^(H$2473-$D$2473)/1000</f>
        <v>0</v>
      </c>
      <c r="I2536" s="210">
        <f>I2485*'Usages mobilité'!$BG10*(1+'Usages mobilité'!$BH10)^(I$2473-$D$2473)/1000</f>
        <v>0</v>
      </c>
      <c r="J2536" s="210">
        <f>J2485*'Usages mobilité'!$BG10*(1+'Usages mobilité'!$BH10)^(J$2473-$D$2473)/1000</f>
        <v>0</v>
      </c>
      <c r="K2536" s="210">
        <f>K2485*'Usages mobilité'!$BG10*(1+'Usages mobilité'!$BH10)^(K$2473-$D$2473)/1000</f>
        <v>0</v>
      </c>
      <c r="L2536" s="210">
        <f>L2485*'Usages mobilité'!$BG10*(1+'Usages mobilité'!$BH10)^(L$2473-$D$2473)/1000</f>
        <v>0</v>
      </c>
      <c r="M2536" s="210">
        <f>M2485*'Usages mobilité'!$BG10*(1+'Usages mobilité'!$BH10)^(M$2473-$D$2473)/1000</f>
        <v>0</v>
      </c>
      <c r="N2536" s="210">
        <f>N2485*'Usages mobilité'!$BG10*(1+'Usages mobilité'!$BH10)^(N$2473-$D$2473)/1000</f>
        <v>0</v>
      </c>
      <c r="O2536" s="210">
        <f>O2485*'Usages mobilité'!$BG10*(1+'Usages mobilité'!$BH10)^(O$2473-$D$2473)/1000</f>
        <v>0</v>
      </c>
      <c r="P2536" s="210">
        <f>P2485*'Usages mobilité'!$BG10*(1+'Usages mobilité'!$BH10)^(P$2473-$D$2473)/1000</f>
        <v>0</v>
      </c>
      <c r="Q2536" s="210">
        <f>Q2485*'Usages mobilité'!$BG10*(1+'Usages mobilité'!$BH10)^(Q$2473-$D$2473)/1000</f>
        <v>0</v>
      </c>
      <c r="R2536" s="210">
        <f>R2485*'Usages mobilité'!$BG10*(1+'Usages mobilité'!$BH10)^(R$2473-$D$2473)/1000</f>
        <v>0</v>
      </c>
    </row>
    <row r="2537" spans="1:18" hidden="1" outlineLevel="2" x14ac:dyDescent="0.35">
      <c r="A2537" s="209" t="str">
        <f>'Usages mobilité'!A11</f>
        <v>Usage mobilité n°8</v>
      </c>
      <c r="B2537" s="209" t="s">
        <v>639</v>
      </c>
      <c r="C2537" s="209"/>
      <c r="D2537" s="210">
        <f>D2486*'Usages mobilité'!$BG11*(1+'Usages mobilité'!$BH11)^(D$2473-$D$2473)/1000</f>
        <v>0</v>
      </c>
      <c r="E2537" s="210">
        <f>E2486*'Usages mobilité'!$BG11*(1+'Usages mobilité'!$BH11)^(E$2473-$D$2473)/1000</f>
        <v>0</v>
      </c>
      <c r="F2537" s="210">
        <f>F2486*'Usages mobilité'!$BG11*(1+'Usages mobilité'!$BH11)^(F$2473-$D$2473)/1000</f>
        <v>0</v>
      </c>
      <c r="G2537" s="210">
        <f>G2486*'Usages mobilité'!$BG11*(1+'Usages mobilité'!$BH11)^(G$2473-$D$2473)/1000</f>
        <v>0</v>
      </c>
      <c r="H2537" s="210">
        <f>H2486*'Usages mobilité'!$BG11*(1+'Usages mobilité'!$BH11)^(H$2473-$D$2473)/1000</f>
        <v>0</v>
      </c>
      <c r="I2537" s="210">
        <f>I2486*'Usages mobilité'!$BG11*(1+'Usages mobilité'!$BH11)^(I$2473-$D$2473)/1000</f>
        <v>0</v>
      </c>
      <c r="J2537" s="210">
        <f>J2486*'Usages mobilité'!$BG11*(1+'Usages mobilité'!$BH11)^(J$2473-$D$2473)/1000</f>
        <v>0</v>
      </c>
      <c r="K2537" s="210">
        <f>K2486*'Usages mobilité'!$BG11*(1+'Usages mobilité'!$BH11)^(K$2473-$D$2473)/1000</f>
        <v>0</v>
      </c>
      <c r="L2537" s="210">
        <f>L2486*'Usages mobilité'!$BG11*(1+'Usages mobilité'!$BH11)^(L$2473-$D$2473)/1000</f>
        <v>0</v>
      </c>
      <c r="M2537" s="210">
        <f>M2486*'Usages mobilité'!$BG11*(1+'Usages mobilité'!$BH11)^(M$2473-$D$2473)/1000</f>
        <v>0</v>
      </c>
      <c r="N2537" s="210">
        <f>N2486*'Usages mobilité'!$BG11*(1+'Usages mobilité'!$BH11)^(N$2473-$D$2473)/1000</f>
        <v>0</v>
      </c>
      <c r="O2537" s="210">
        <f>O2486*'Usages mobilité'!$BG11*(1+'Usages mobilité'!$BH11)^(O$2473-$D$2473)/1000</f>
        <v>0</v>
      </c>
      <c r="P2537" s="210">
        <f>P2486*'Usages mobilité'!$BG11*(1+'Usages mobilité'!$BH11)^(P$2473-$D$2473)/1000</f>
        <v>0</v>
      </c>
      <c r="Q2537" s="210">
        <f>Q2486*'Usages mobilité'!$BG11*(1+'Usages mobilité'!$BH11)^(Q$2473-$D$2473)/1000</f>
        <v>0</v>
      </c>
      <c r="R2537" s="210">
        <f>R2486*'Usages mobilité'!$BG11*(1+'Usages mobilité'!$BH11)^(R$2473-$D$2473)/1000</f>
        <v>0</v>
      </c>
    </row>
    <row r="2538" spans="1:18" hidden="1" outlineLevel="2" x14ac:dyDescent="0.35">
      <c r="A2538" s="209" t="str">
        <f>'Usages mobilité'!A12</f>
        <v>Usage mobilité n°9</v>
      </c>
      <c r="B2538" s="209" t="s">
        <v>639</v>
      </c>
      <c r="C2538" s="209"/>
      <c r="D2538" s="210">
        <f>D2487*'Usages mobilité'!$BG12*(1+'Usages mobilité'!$BH12)^(D$2473-$D$2473)/1000</f>
        <v>0</v>
      </c>
      <c r="E2538" s="210">
        <f>E2487*'Usages mobilité'!$BG12*(1+'Usages mobilité'!$BH12)^(E$2473-$D$2473)/1000</f>
        <v>0</v>
      </c>
      <c r="F2538" s="210">
        <f>F2487*'Usages mobilité'!$BG12*(1+'Usages mobilité'!$BH12)^(F$2473-$D$2473)/1000</f>
        <v>0</v>
      </c>
      <c r="G2538" s="210">
        <f>G2487*'Usages mobilité'!$BG12*(1+'Usages mobilité'!$BH12)^(G$2473-$D$2473)/1000</f>
        <v>0</v>
      </c>
      <c r="H2538" s="210">
        <f>H2487*'Usages mobilité'!$BG12*(1+'Usages mobilité'!$BH12)^(H$2473-$D$2473)/1000</f>
        <v>0</v>
      </c>
      <c r="I2538" s="210">
        <f>I2487*'Usages mobilité'!$BG12*(1+'Usages mobilité'!$BH12)^(I$2473-$D$2473)/1000</f>
        <v>0</v>
      </c>
      <c r="J2538" s="210">
        <f>J2487*'Usages mobilité'!$BG12*(1+'Usages mobilité'!$BH12)^(J$2473-$D$2473)/1000</f>
        <v>0</v>
      </c>
      <c r="K2538" s="210">
        <f>K2487*'Usages mobilité'!$BG12*(1+'Usages mobilité'!$BH12)^(K$2473-$D$2473)/1000</f>
        <v>0</v>
      </c>
      <c r="L2538" s="210">
        <f>L2487*'Usages mobilité'!$BG12*(1+'Usages mobilité'!$BH12)^(L$2473-$D$2473)/1000</f>
        <v>0</v>
      </c>
      <c r="M2538" s="210">
        <f>M2487*'Usages mobilité'!$BG12*(1+'Usages mobilité'!$BH12)^(M$2473-$D$2473)/1000</f>
        <v>0</v>
      </c>
      <c r="N2538" s="210">
        <f>N2487*'Usages mobilité'!$BG12*(1+'Usages mobilité'!$BH12)^(N$2473-$D$2473)/1000</f>
        <v>0</v>
      </c>
      <c r="O2538" s="210">
        <f>O2487*'Usages mobilité'!$BG12*(1+'Usages mobilité'!$BH12)^(O$2473-$D$2473)/1000</f>
        <v>0</v>
      </c>
      <c r="P2538" s="210">
        <f>P2487*'Usages mobilité'!$BG12*(1+'Usages mobilité'!$BH12)^(P$2473-$D$2473)/1000</f>
        <v>0</v>
      </c>
      <c r="Q2538" s="210">
        <f>Q2487*'Usages mobilité'!$BG12*(1+'Usages mobilité'!$BH12)^(Q$2473-$D$2473)/1000</f>
        <v>0</v>
      </c>
      <c r="R2538" s="210">
        <f>R2487*'Usages mobilité'!$BG12*(1+'Usages mobilité'!$BH12)^(R$2473-$D$2473)/1000</f>
        <v>0</v>
      </c>
    </row>
    <row r="2539" spans="1:18" hidden="1" outlineLevel="2" x14ac:dyDescent="0.35">
      <c r="A2539" s="209" t="str">
        <f>'Usages mobilité'!A13</f>
        <v>Usage mobilité n°10</v>
      </c>
      <c r="B2539" s="209" t="s">
        <v>639</v>
      </c>
      <c r="C2539" s="209"/>
      <c r="D2539" s="210">
        <f>D2488*'Usages mobilité'!$BG13*(1+'Usages mobilité'!$BH13)^(D$2473-$D$2473)/1000</f>
        <v>0</v>
      </c>
      <c r="E2539" s="210">
        <f>E2488*'Usages mobilité'!$BG13*(1+'Usages mobilité'!$BH13)^(E$2473-$D$2473)/1000</f>
        <v>0</v>
      </c>
      <c r="F2539" s="210">
        <f>F2488*'Usages mobilité'!$BG13*(1+'Usages mobilité'!$BH13)^(F$2473-$D$2473)/1000</f>
        <v>0</v>
      </c>
      <c r="G2539" s="210">
        <f>G2488*'Usages mobilité'!$BG13*(1+'Usages mobilité'!$BH13)^(G$2473-$D$2473)/1000</f>
        <v>0</v>
      </c>
      <c r="H2539" s="210">
        <f>H2488*'Usages mobilité'!$BG13*(1+'Usages mobilité'!$BH13)^(H$2473-$D$2473)/1000</f>
        <v>0</v>
      </c>
      <c r="I2539" s="210">
        <f>I2488*'Usages mobilité'!$BG13*(1+'Usages mobilité'!$BH13)^(I$2473-$D$2473)/1000</f>
        <v>0</v>
      </c>
      <c r="J2539" s="210">
        <f>J2488*'Usages mobilité'!$BG13*(1+'Usages mobilité'!$BH13)^(J$2473-$D$2473)/1000</f>
        <v>0</v>
      </c>
      <c r="K2539" s="210">
        <f>K2488*'Usages mobilité'!$BG13*(1+'Usages mobilité'!$BH13)^(K$2473-$D$2473)/1000</f>
        <v>0</v>
      </c>
      <c r="L2539" s="210">
        <f>L2488*'Usages mobilité'!$BG13*(1+'Usages mobilité'!$BH13)^(L$2473-$D$2473)/1000</f>
        <v>0</v>
      </c>
      <c r="M2539" s="210">
        <f>M2488*'Usages mobilité'!$BG13*(1+'Usages mobilité'!$BH13)^(M$2473-$D$2473)/1000</f>
        <v>0</v>
      </c>
      <c r="N2539" s="210">
        <f>N2488*'Usages mobilité'!$BG13*(1+'Usages mobilité'!$BH13)^(N$2473-$D$2473)/1000</f>
        <v>0</v>
      </c>
      <c r="O2539" s="210">
        <f>O2488*'Usages mobilité'!$BG13*(1+'Usages mobilité'!$BH13)^(O$2473-$D$2473)/1000</f>
        <v>0</v>
      </c>
      <c r="P2539" s="210">
        <f>P2488*'Usages mobilité'!$BG13*(1+'Usages mobilité'!$BH13)^(P$2473-$D$2473)/1000</f>
        <v>0</v>
      </c>
      <c r="Q2539" s="210">
        <f>Q2488*'Usages mobilité'!$BG13*(1+'Usages mobilité'!$BH13)^(Q$2473-$D$2473)/1000</f>
        <v>0</v>
      </c>
      <c r="R2539" s="210">
        <f>R2488*'Usages mobilité'!$BG13*(1+'Usages mobilité'!$BH13)^(R$2473-$D$2473)/1000</f>
        <v>0</v>
      </c>
    </row>
    <row r="2540" spans="1:18" hidden="1" outlineLevel="2" x14ac:dyDescent="0.35">
      <c r="A2540" s="209" t="str">
        <f>'Usages mobilité'!A14</f>
        <v>Usage mobilité n°11</v>
      </c>
      <c r="B2540" s="209" t="s">
        <v>639</v>
      </c>
      <c r="C2540" s="209"/>
      <c r="D2540" s="210">
        <f>D2489*'Usages mobilité'!$BG14*(1+'Usages mobilité'!$BH14)^(D$2473-$D$2473)/1000</f>
        <v>0</v>
      </c>
      <c r="E2540" s="210">
        <f>E2489*'Usages mobilité'!$BG14*(1+'Usages mobilité'!$BH14)^(E$2473-$D$2473)/1000</f>
        <v>0</v>
      </c>
      <c r="F2540" s="210">
        <f>F2489*'Usages mobilité'!$BG14*(1+'Usages mobilité'!$BH14)^(F$2473-$D$2473)/1000</f>
        <v>0</v>
      </c>
      <c r="G2540" s="210">
        <f>G2489*'Usages mobilité'!$BG14*(1+'Usages mobilité'!$BH14)^(G$2473-$D$2473)/1000</f>
        <v>0</v>
      </c>
      <c r="H2540" s="210">
        <f>H2489*'Usages mobilité'!$BG14*(1+'Usages mobilité'!$BH14)^(H$2473-$D$2473)/1000</f>
        <v>0</v>
      </c>
      <c r="I2540" s="210">
        <f>I2489*'Usages mobilité'!$BG14*(1+'Usages mobilité'!$BH14)^(I$2473-$D$2473)/1000</f>
        <v>0</v>
      </c>
      <c r="J2540" s="210">
        <f>J2489*'Usages mobilité'!$BG14*(1+'Usages mobilité'!$BH14)^(J$2473-$D$2473)/1000</f>
        <v>0</v>
      </c>
      <c r="K2540" s="210">
        <f>K2489*'Usages mobilité'!$BG14*(1+'Usages mobilité'!$BH14)^(K$2473-$D$2473)/1000</f>
        <v>0</v>
      </c>
      <c r="L2540" s="210">
        <f>L2489*'Usages mobilité'!$BG14*(1+'Usages mobilité'!$BH14)^(L$2473-$D$2473)/1000</f>
        <v>0</v>
      </c>
      <c r="M2540" s="210">
        <f>M2489*'Usages mobilité'!$BG14*(1+'Usages mobilité'!$BH14)^(M$2473-$D$2473)/1000</f>
        <v>0</v>
      </c>
      <c r="N2540" s="210">
        <f>N2489*'Usages mobilité'!$BG14*(1+'Usages mobilité'!$BH14)^(N$2473-$D$2473)/1000</f>
        <v>0</v>
      </c>
      <c r="O2540" s="210">
        <f>O2489*'Usages mobilité'!$BG14*(1+'Usages mobilité'!$BH14)^(O$2473-$D$2473)/1000</f>
        <v>0</v>
      </c>
      <c r="P2540" s="210">
        <f>P2489*'Usages mobilité'!$BG14*(1+'Usages mobilité'!$BH14)^(P$2473-$D$2473)/1000</f>
        <v>0</v>
      </c>
      <c r="Q2540" s="210">
        <f>Q2489*'Usages mobilité'!$BG14*(1+'Usages mobilité'!$BH14)^(Q$2473-$D$2473)/1000</f>
        <v>0</v>
      </c>
      <c r="R2540" s="210">
        <f>R2489*'Usages mobilité'!$BG14*(1+'Usages mobilité'!$BH14)^(R$2473-$D$2473)/1000</f>
        <v>0</v>
      </c>
    </row>
    <row r="2541" spans="1:18" hidden="1" outlineLevel="2" x14ac:dyDescent="0.35">
      <c r="A2541" s="209" t="str">
        <f>'Usages mobilité'!A15</f>
        <v>Usage mobilité n°12</v>
      </c>
      <c r="B2541" s="209" t="s">
        <v>639</v>
      </c>
      <c r="C2541" s="209"/>
      <c r="D2541" s="210">
        <f>D2490*'Usages mobilité'!$BG15*(1+'Usages mobilité'!$BH15)^(D$2473-$D$2473)/1000</f>
        <v>0</v>
      </c>
      <c r="E2541" s="210">
        <f>E2490*'Usages mobilité'!$BG15*(1+'Usages mobilité'!$BH15)^(E$2473-$D$2473)/1000</f>
        <v>0</v>
      </c>
      <c r="F2541" s="210">
        <f>F2490*'Usages mobilité'!$BG15*(1+'Usages mobilité'!$BH15)^(F$2473-$D$2473)/1000</f>
        <v>0</v>
      </c>
      <c r="G2541" s="210">
        <f>G2490*'Usages mobilité'!$BG15*(1+'Usages mobilité'!$BH15)^(G$2473-$D$2473)/1000</f>
        <v>0</v>
      </c>
      <c r="H2541" s="210">
        <f>H2490*'Usages mobilité'!$BG15*(1+'Usages mobilité'!$BH15)^(H$2473-$D$2473)/1000</f>
        <v>0</v>
      </c>
      <c r="I2541" s="210">
        <f>I2490*'Usages mobilité'!$BG15*(1+'Usages mobilité'!$BH15)^(I$2473-$D$2473)/1000</f>
        <v>0</v>
      </c>
      <c r="J2541" s="210">
        <f>J2490*'Usages mobilité'!$BG15*(1+'Usages mobilité'!$BH15)^(J$2473-$D$2473)/1000</f>
        <v>0</v>
      </c>
      <c r="K2541" s="210">
        <f>K2490*'Usages mobilité'!$BG15*(1+'Usages mobilité'!$BH15)^(K$2473-$D$2473)/1000</f>
        <v>0</v>
      </c>
      <c r="L2541" s="210">
        <f>L2490*'Usages mobilité'!$BG15*(1+'Usages mobilité'!$BH15)^(L$2473-$D$2473)/1000</f>
        <v>0</v>
      </c>
      <c r="M2541" s="210">
        <f>M2490*'Usages mobilité'!$BG15*(1+'Usages mobilité'!$BH15)^(M$2473-$D$2473)/1000</f>
        <v>0</v>
      </c>
      <c r="N2541" s="210">
        <f>N2490*'Usages mobilité'!$BG15*(1+'Usages mobilité'!$BH15)^(N$2473-$D$2473)/1000</f>
        <v>0</v>
      </c>
      <c r="O2541" s="210">
        <f>O2490*'Usages mobilité'!$BG15*(1+'Usages mobilité'!$BH15)^(O$2473-$D$2473)/1000</f>
        <v>0</v>
      </c>
      <c r="P2541" s="210">
        <f>P2490*'Usages mobilité'!$BG15*(1+'Usages mobilité'!$BH15)^(P$2473-$D$2473)/1000</f>
        <v>0</v>
      </c>
      <c r="Q2541" s="210">
        <f>Q2490*'Usages mobilité'!$BG15*(1+'Usages mobilité'!$BH15)^(Q$2473-$D$2473)/1000</f>
        <v>0</v>
      </c>
      <c r="R2541" s="210">
        <f>R2490*'Usages mobilité'!$BG15*(1+'Usages mobilité'!$BH15)^(R$2473-$D$2473)/1000</f>
        <v>0</v>
      </c>
    </row>
    <row r="2542" spans="1:18" hidden="1" outlineLevel="2" x14ac:dyDescent="0.35">
      <c r="A2542" s="209" t="str">
        <f>'Usages mobilité'!A16</f>
        <v>Usage mobilité n°13</v>
      </c>
      <c r="B2542" s="209" t="s">
        <v>639</v>
      </c>
      <c r="C2542" s="209"/>
      <c r="D2542" s="210">
        <f>D2491*'Usages mobilité'!$BG16*(1+'Usages mobilité'!$BH16)^(D$2473-$D$2473)/1000</f>
        <v>0</v>
      </c>
      <c r="E2542" s="210">
        <f>E2491*'Usages mobilité'!$BG16*(1+'Usages mobilité'!$BH16)^(E$2473-$D$2473)/1000</f>
        <v>0</v>
      </c>
      <c r="F2542" s="210">
        <f>F2491*'Usages mobilité'!$BG16*(1+'Usages mobilité'!$BH16)^(F$2473-$D$2473)/1000</f>
        <v>0</v>
      </c>
      <c r="G2542" s="210">
        <f>G2491*'Usages mobilité'!$BG16*(1+'Usages mobilité'!$BH16)^(G$2473-$D$2473)/1000</f>
        <v>0</v>
      </c>
      <c r="H2542" s="210">
        <f>H2491*'Usages mobilité'!$BG16*(1+'Usages mobilité'!$BH16)^(H$2473-$D$2473)/1000</f>
        <v>0</v>
      </c>
      <c r="I2542" s="210">
        <f>I2491*'Usages mobilité'!$BG16*(1+'Usages mobilité'!$BH16)^(I$2473-$D$2473)/1000</f>
        <v>0</v>
      </c>
      <c r="J2542" s="210">
        <f>J2491*'Usages mobilité'!$BG16*(1+'Usages mobilité'!$BH16)^(J$2473-$D$2473)/1000</f>
        <v>0</v>
      </c>
      <c r="K2542" s="210">
        <f>K2491*'Usages mobilité'!$BG16*(1+'Usages mobilité'!$BH16)^(K$2473-$D$2473)/1000</f>
        <v>0</v>
      </c>
      <c r="L2542" s="210">
        <f>L2491*'Usages mobilité'!$BG16*(1+'Usages mobilité'!$BH16)^(L$2473-$D$2473)/1000</f>
        <v>0</v>
      </c>
      <c r="M2542" s="210">
        <f>M2491*'Usages mobilité'!$BG16*(1+'Usages mobilité'!$BH16)^(M$2473-$D$2473)/1000</f>
        <v>0</v>
      </c>
      <c r="N2542" s="210">
        <f>N2491*'Usages mobilité'!$BG16*(1+'Usages mobilité'!$BH16)^(N$2473-$D$2473)/1000</f>
        <v>0</v>
      </c>
      <c r="O2542" s="210">
        <f>O2491*'Usages mobilité'!$BG16*(1+'Usages mobilité'!$BH16)^(O$2473-$D$2473)/1000</f>
        <v>0</v>
      </c>
      <c r="P2542" s="210">
        <f>P2491*'Usages mobilité'!$BG16*(1+'Usages mobilité'!$BH16)^(P$2473-$D$2473)/1000</f>
        <v>0</v>
      </c>
      <c r="Q2542" s="210">
        <f>Q2491*'Usages mobilité'!$BG16*(1+'Usages mobilité'!$BH16)^(Q$2473-$D$2473)/1000</f>
        <v>0</v>
      </c>
      <c r="R2542" s="210">
        <f>R2491*'Usages mobilité'!$BG16*(1+'Usages mobilité'!$BH16)^(R$2473-$D$2473)/1000</f>
        <v>0</v>
      </c>
    </row>
    <row r="2543" spans="1:18" hidden="1" outlineLevel="2" x14ac:dyDescent="0.35">
      <c r="A2543" s="209" t="str">
        <f>'Usages mobilité'!A17</f>
        <v>Usage mobilité n°14</v>
      </c>
      <c r="B2543" s="209" t="s">
        <v>639</v>
      </c>
      <c r="C2543" s="209"/>
      <c r="D2543" s="210">
        <f>D2492*'Usages mobilité'!$BG17*(1+'Usages mobilité'!$BH17)^(D$2473-$D$2473)/1000</f>
        <v>0</v>
      </c>
      <c r="E2543" s="210">
        <f>E2492*'Usages mobilité'!$BG17*(1+'Usages mobilité'!$BH17)^(E$2473-$D$2473)/1000</f>
        <v>0</v>
      </c>
      <c r="F2543" s="210">
        <f>F2492*'Usages mobilité'!$BG17*(1+'Usages mobilité'!$BH17)^(F$2473-$D$2473)/1000</f>
        <v>0</v>
      </c>
      <c r="G2543" s="210">
        <f>G2492*'Usages mobilité'!$BG17*(1+'Usages mobilité'!$BH17)^(G$2473-$D$2473)/1000</f>
        <v>0</v>
      </c>
      <c r="H2543" s="210">
        <f>H2492*'Usages mobilité'!$BG17*(1+'Usages mobilité'!$BH17)^(H$2473-$D$2473)/1000</f>
        <v>0</v>
      </c>
      <c r="I2543" s="210">
        <f>I2492*'Usages mobilité'!$BG17*(1+'Usages mobilité'!$BH17)^(I$2473-$D$2473)/1000</f>
        <v>0</v>
      </c>
      <c r="J2543" s="210">
        <f>J2492*'Usages mobilité'!$BG17*(1+'Usages mobilité'!$BH17)^(J$2473-$D$2473)/1000</f>
        <v>0</v>
      </c>
      <c r="K2543" s="210">
        <f>K2492*'Usages mobilité'!$BG17*(1+'Usages mobilité'!$BH17)^(K$2473-$D$2473)/1000</f>
        <v>0</v>
      </c>
      <c r="L2543" s="210">
        <f>L2492*'Usages mobilité'!$BG17*(1+'Usages mobilité'!$BH17)^(L$2473-$D$2473)/1000</f>
        <v>0</v>
      </c>
      <c r="M2543" s="210">
        <f>M2492*'Usages mobilité'!$BG17*(1+'Usages mobilité'!$BH17)^(M$2473-$D$2473)/1000</f>
        <v>0</v>
      </c>
      <c r="N2543" s="210">
        <f>N2492*'Usages mobilité'!$BG17*(1+'Usages mobilité'!$BH17)^(N$2473-$D$2473)/1000</f>
        <v>0</v>
      </c>
      <c r="O2543" s="210">
        <f>O2492*'Usages mobilité'!$BG17*(1+'Usages mobilité'!$BH17)^(O$2473-$D$2473)/1000</f>
        <v>0</v>
      </c>
      <c r="P2543" s="210">
        <f>P2492*'Usages mobilité'!$BG17*(1+'Usages mobilité'!$BH17)^(P$2473-$D$2473)/1000</f>
        <v>0</v>
      </c>
      <c r="Q2543" s="210">
        <f>Q2492*'Usages mobilité'!$BG17*(1+'Usages mobilité'!$BH17)^(Q$2473-$D$2473)/1000</f>
        <v>0</v>
      </c>
      <c r="R2543" s="210">
        <f>R2492*'Usages mobilité'!$BG17*(1+'Usages mobilité'!$BH17)^(R$2473-$D$2473)/1000</f>
        <v>0</v>
      </c>
    </row>
    <row r="2544" spans="1:18" hidden="1" outlineLevel="2" x14ac:dyDescent="0.35">
      <c r="A2544" s="209" t="str">
        <f>'Usages mobilité'!A18</f>
        <v>Usage mobilité n°15</v>
      </c>
      <c r="B2544" s="209" t="s">
        <v>639</v>
      </c>
      <c r="C2544" s="209"/>
      <c r="D2544" s="210">
        <f>D2493*'Usages mobilité'!$BG18*(1+'Usages mobilité'!$BH18)^(D$2473-$D$2473)/1000</f>
        <v>0</v>
      </c>
      <c r="E2544" s="210">
        <f>E2493*'Usages mobilité'!$BG18*(1+'Usages mobilité'!$BH18)^(E$2473-$D$2473)/1000</f>
        <v>0</v>
      </c>
      <c r="F2544" s="210">
        <f>F2493*'Usages mobilité'!$BG18*(1+'Usages mobilité'!$BH18)^(F$2473-$D$2473)/1000</f>
        <v>0</v>
      </c>
      <c r="G2544" s="210">
        <f>G2493*'Usages mobilité'!$BG18*(1+'Usages mobilité'!$BH18)^(G$2473-$D$2473)/1000</f>
        <v>0</v>
      </c>
      <c r="H2544" s="210">
        <f>H2493*'Usages mobilité'!$BG18*(1+'Usages mobilité'!$BH18)^(H$2473-$D$2473)/1000</f>
        <v>0</v>
      </c>
      <c r="I2544" s="210">
        <f>I2493*'Usages mobilité'!$BG18*(1+'Usages mobilité'!$BH18)^(I$2473-$D$2473)/1000</f>
        <v>0</v>
      </c>
      <c r="J2544" s="210">
        <f>J2493*'Usages mobilité'!$BG18*(1+'Usages mobilité'!$BH18)^(J$2473-$D$2473)/1000</f>
        <v>0</v>
      </c>
      <c r="K2544" s="210">
        <f>K2493*'Usages mobilité'!$BG18*(1+'Usages mobilité'!$BH18)^(K$2473-$D$2473)/1000</f>
        <v>0</v>
      </c>
      <c r="L2544" s="210">
        <f>L2493*'Usages mobilité'!$BG18*(1+'Usages mobilité'!$BH18)^(L$2473-$D$2473)/1000</f>
        <v>0</v>
      </c>
      <c r="M2544" s="210">
        <f>M2493*'Usages mobilité'!$BG18*(1+'Usages mobilité'!$BH18)^(M$2473-$D$2473)/1000</f>
        <v>0</v>
      </c>
      <c r="N2544" s="210">
        <f>N2493*'Usages mobilité'!$BG18*(1+'Usages mobilité'!$BH18)^(N$2473-$D$2473)/1000</f>
        <v>0</v>
      </c>
      <c r="O2544" s="210">
        <f>O2493*'Usages mobilité'!$BG18*(1+'Usages mobilité'!$BH18)^(O$2473-$D$2473)/1000</f>
        <v>0</v>
      </c>
      <c r="P2544" s="210">
        <f>P2493*'Usages mobilité'!$BG18*(1+'Usages mobilité'!$BH18)^(P$2473-$D$2473)/1000</f>
        <v>0</v>
      </c>
      <c r="Q2544" s="210">
        <f>Q2493*'Usages mobilité'!$BG18*(1+'Usages mobilité'!$BH18)^(Q$2473-$D$2473)/1000</f>
        <v>0</v>
      </c>
      <c r="R2544" s="210">
        <f>R2493*'Usages mobilité'!$BG18*(1+'Usages mobilité'!$BH18)^(R$2473-$D$2473)/1000</f>
        <v>0</v>
      </c>
    </row>
    <row r="2545" spans="1:18" hidden="1" outlineLevel="2" x14ac:dyDescent="0.35">
      <c r="A2545" s="209" t="str">
        <f>'Usages mobilité'!A19</f>
        <v>Usage mobilité n°16</v>
      </c>
      <c r="B2545" s="209" t="s">
        <v>639</v>
      </c>
      <c r="C2545" s="209"/>
      <c r="D2545" s="210">
        <f>D2494*'Usages mobilité'!$BG19*(1+'Usages mobilité'!$BH19)^(D$2473-$D$2473)/1000</f>
        <v>0</v>
      </c>
      <c r="E2545" s="210">
        <f>E2494*'Usages mobilité'!$BG19*(1+'Usages mobilité'!$BH19)^(E$2473-$D$2473)/1000</f>
        <v>0</v>
      </c>
      <c r="F2545" s="210">
        <f>F2494*'Usages mobilité'!$BG19*(1+'Usages mobilité'!$BH19)^(F$2473-$D$2473)/1000</f>
        <v>0</v>
      </c>
      <c r="G2545" s="210">
        <f>G2494*'Usages mobilité'!$BG19*(1+'Usages mobilité'!$BH19)^(G$2473-$D$2473)/1000</f>
        <v>0</v>
      </c>
      <c r="H2545" s="210">
        <f>H2494*'Usages mobilité'!$BG19*(1+'Usages mobilité'!$BH19)^(H$2473-$D$2473)/1000</f>
        <v>0</v>
      </c>
      <c r="I2545" s="210">
        <f>I2494*'Usages mobilité'!$BG19*(1+'Usages mobilité'!$BH19)^(I$2473-$D$2473)/1000</f>
        <v>0</v>
      </c>
      <c r="J2545" s="210">
        <f>J2494*'Usages mobilité'!$BG19*(1+'Usages mobilité'!$BH19)^(J$2473-$D$2473)/1000</f>
        <v>0</v>
      </c>
      <c r="K2545" s="210">
        <f>K2494*'Usages mobilité'!$BG19*(1+'Usages mobilité'!$BH19)^(K$2473-$D$2473)/1000</f>
        <v>0</v>
      </c>
      <c r="L2545" s="210">
        <f>L2494*'Usages mobilité'!$BG19*(1+'Usages mobilité'!$BH19)^(L$2473-$D$2473)/1000</f>
        <v>0</v>
      </c>
      <c r="M2545" s="210">
        <f>M2494*'Usages mobilité'!$BG19*(1+'Usages mobilité'!$BH19)^(M$2473-$D$2473)/1000</f>
        <v>0</v>
      </c>
      <c r="N2545" s="210">
        <f>N2494*'Usages mobilité'!$BG19*(1+'Usages mobilité'!$BH19)^(N$2473-$D$2473)/1000</f>
        <v>0</v>
      </c>
      <c r="O2545" s="210">
        <f>O2494*'Usages mobilité'!$BG19*(1+'Usages mobilité'!$BH19)^(O$2473-$D$2473)/1000</f>
        <v>0</v>
      </c>
      <c r="P2545" s="210">
        <f>P2494*'Usages mobilité'!$BG19*(1+'Usages mobilité'!$BH19)^(P$2473-$D$2473)/1000</f>
        <v>0</v>
      </c>
      <c r="Q2545" s="210">
        <f>Q2494*'Usages mobilité'!$BG19*(1+'Usages mobilité'!$BH19)^(Q$2473-$D$2473)/1000</f>
        <v>0</v>
      </c>
      <c r="R2545" s="210">
        <f>R2494*'Usages mobilité'!$BG19*(1+'Usages mobilité'!$BH19)^(R$2473-$D$2473)/1000</f>
        <v>0</v>
      </c>
    </row>
    <row r="2546" spans="1:18" hidden="1" outlineLevel="2" x14ac:dyDescent="0.35">
      <c r="A2546" s="209" t="str">
        <f>'Usages mobilité'!A20</f>
        <v>Usage mobilité n°17</v>
      </c>
      <c r="B2546" s="209" t="s">
        <v>639</v>
      </c>
      <c r="C2546" s="209"/>
      <c r="D2546" s="210">
        <f>D2495*'Usages mobilité'!$BG20*(1+'Usages mobilité'!$BH20)^(D$2473-$D$2473)/1000</f>
        <v>0</v>
      </c>
      <c r="E2546" s="210">
        <f>E2495*'Usages mobilité'!$BG20*(1+'Usages mobilité'!$BH20)^(E$2473-$D$2473)/1000</f>
        <v>0</v>
      </c>
      <c r="F2546" s="210">
        <f>F2495*'Usages mobilité'!$BG20*(1+'Usages mobilité'!$BH20)^(F$2473-$D$2473)/1000</f>
        <v>0</v>
      </c>
      <c r="G2546" s="210">
        <f>G2495*'Usages mobilité'!$BG20*(1+'Usages mobilité'!$BH20)^(G$2473-$D$2473)/1000</f>
        <v>0</v>
      </c>
      <c r="H2546" s="210">
        <f>H2495*'Usages mobilité'!$BG20*(1+'Usages mobilité'!$BH20)^(H$2473-$D$2473)/1000</f>
        <v>0</v>
      </c>
      <c r="I2546" s="210">
        <f>I2495*'Usages mobilité'!$BG20*(1+'Usages mobilité'!$BH20)^(I$2473-$D$2473)/1000</f>
        <v>0</v>
      </c>
      <c r="J2546" s="210">
        <f>J2495*'Usages mobilité'!$BG20*(1+'Usages mobilité'!$BH20)^(J$2473-$D$2473)/1000</f>
        <v>0</v>
      </c>
      <c r="K2546" s="210">
        <f>K2495*'Usages mobilité'!$BG20*(1+'Usages mobilité'!$BH20)^(K$2473-$D$2473)/1000</f>
        <v>0</v>
      </c>
      <c r="L2546" s="210">
        <f>L2495*'Usages mobilité'!$BG20*(1+'Usages mobilité'!$BH20)^(L$2473-$D$2473)/1000</f>
        <v>0</v>
      </c>
      <c r="M2546" s="210">
        <f>M2495*'Usages mobilité'!$BG20*(1+'Usages mobilité'!$BH20)^(M$2473-$D$2473)/1000</f>
        <v>0</v>
      </c>
      <c r="N2546" s="210">
        <f>N2495*'Usages mobilité'!$BG20*(1+'Usages mobilité'!$BH20)^(N$2473-$D$2473)/1000</f>
        <v>0</v>
      </c>
      <c r="O2546" s="210">
        <f>O2495*'Usages mobilité'!$BG20*(1+'Usages mobilité'!$BH20)^(O$2473-$D$2473)/1000</f>
        <v>0</v>
      </c>
      <c r="P2546" s="210">
        <f>P2495*'Usages mobilité'!$BG20*(1+'Usages mobilité'!$BH20)^(P$2473-$D$2473)/1000</f>
        <v>0</v>
      </c>
      <c r="Q2546" s="210">
        <f>Q2495*'Usages mobilité'!$BG20*(1+'Usages mobilité'!$BH20)^(Q$2473-$D$2473)/1000</f>
        <v>0</v>
      </c>
      <c r="R2546" s="210">
        <f>R2495*'Usages mobilité'!$BG20*(1+'Usages mobilité'!$BH20)^(R$2473-$D$2473)/1000</f>
        <v>0</v>
      </c>
    </row>
    <row r="2547" spans="1:18" hidden="1" outlineLevel="2" x14ac:dyDescent="0.35">
      <c r="A2547" s="209" t="str">
        <f>'Usages mobilité'!A21</f>
        <v>Usage mobilité n°18</v>
      </c>
      <c r="B2547" s="209" t="s">
        <v>639</v>
      </c>
      <c r="C2547" s="209"/>
      <c r="D2547" s="210">
        <f>D2496*'Usages mobilité'!$BG21*(1+'Usages mobilité'!$BH21)^(D$2473-$D$2473)/1000</f>
        <v>0</v>
      </c>
      <c r="E2547" s="210">
        <f>E2496*'Usages mobilité'!$BG21*(1+'Usages mobilité'!$BH21)^(E$2473-$D$2473)/1000</f>
        <v>0</v>
      </c>
      <c r="F2547" s="210">
        <f>F2496*'Usages mobilité'!$BG21*(1+'Usages mobilité'!$BH21)^(F$2473-$D$2473)/1000</f>
        <v>0</v>
      </c>
      <c r="G2547" s="210">
        <f>G2496*'Usages mobilité'!$BG21*(1+'Usages mobilité'!$BH21)^(G$2473-$D$2473)/1000</f>
        <v>0</v>
      </c>
      <c r="H2547" s="210">
        <f>H2496*'Usages mobilité'!$BG21*(1+'Usages mobilité'!$BH21)^(H$2473-$D$2473)/1000</f>
        <v>0</v>
      </c>
      <c r="I2547" s="210">
        <f>I2496*'Usages mobilité'!$BG21*(1+'Usages mobilité'!$BH21)^(I$2473-$D$2473)/1000</f>
        <v>0</v>
      </c>
      <c r="J2547" s="210">
        <f>J2496*'Usages mobilité'!$BG21*(1+'Usages mobilité'!$BH21)^(J$2473-$D$2473)/1000</f>
        <v>0</v>
      </c>
      <c r="K2547" s="210">
        <f>K2496*'Usages mobilité'!$BG21*(1+'Usages mobilité'!$BH21)^(K$2473-$D$2473)/1000</f>
        <v>0</v>
      </c>
      <c r="L2547" s="210">
        <f>L2496*'Usages mobilité'!$BG21*(1+'Usages mobilité'!$BH21)^(L$2473-$D$2473)/1000</f>
        <v>0</v>
      </c>
      <c r="M2547" s="210">
        <f>M2496*'Usages mobilité'!$BG21*(1+'Usages mobilité'!$BH21)^(M$2473-$D$2473)/1000</f>
        <v>0</v>
      </c>
      <c r="N2547" s="210">
        <f>N2496*'Usages mobilité'!$BG21*(1+'Usages mobilité'!$BH21)^(N$2473-$D$2473)/1000</f>
        <v>0</v>
      </c>
      <c r="O2547" s="210">
        <f>O2496*'Usages mobilité'!$BG21*(1+'Usages mobilité'!$BH21)^(O$2473-$D$2473)/1000</f>
        <v>0</v>
      </c>
      <c r="P2547" s="210">
        <f>P2496*'Usages mobilité'!$BG21*(1+'Usages mobilité'!$BH21)^(P$2473-$D$2473)/1000</f>
        <v>0</v>
      </c>
      <c r="Q2547" s="210">
        <f>Q2496*'Usages mobilité'!$BG21*(1+'Usages mobilité'!$BH21)^(Q$2473-$D$2473)/1000</f>
        <v>0</v>
      </c>
      <c r="R2547" s="210">
        <f>R2496*'Usages mobilité'!$BG21*(1+'Usages mobilité'!$BH21)^(R$2473-$D$2473)/1000</f>
        <v>0</v>
      </c>
    </row>
    <row r="2548" spans="1:18" hidden="1" outlineLevel="2" x14ac:dyDescent="0.35">
      <c r="A2548" s="209" t="str">
        <f>'Usages mobilité'!A22</f>
        <v>Usage mobilité n°19</v>
      </c>
      <c r="B2548" s="209" t="s">
        <v>639</v>
      </c>
      <c r="C2548" s="209"/>
      <c r="D2548" s="210">
        <f>D2497*'Usages mobilité'!$BG22*(1+'Usages mobilité'!$BH22)^(D$2473-$D$2473)/1000</f>
        <v>0</v>
      </c>
      <c r="E2548" s="210">
        <f>E2497*'Usages mobilité'!$BG22*(1+'Usages mobilité'!$BH22)^(E$2473-$D$2473)/1000</f>
        <v>0</v>
      </c>
      <c r="F2548" s="210">
        <f>F2497*'Usages mobilité'!$BG22*(1+'Usages mobilité'!$BH22)^(F$2473-$D$2473)/1000</f>
        <v>0</v>
      </c>
      <c r="G2548" s="210">
        <f>G2497*'Usages mobilité'!$BG22*(1+'Usages mobilité'!$BH22)^(G$2473-$D$2473)/1000</f>
        <v>0</v>
      </c>
      <c r="H2548" s="210">
        <f>H2497*'Usages mobilité'!$BG22*(1+'Usages mobilité'!$BH22)^(H$2473-$D$2473)/1000</f>
        <v>0</v>
      </c>
      <c r="I2548" s="210">
        <f>I2497*'Usages mobilité'!$BG22*(1+'Usages mobilité'!$BH22)^(I$2473-$D$2473)/1000</f>
        <v>0</v>
      </c>
      <c r="J2548" s="210">
        <f>J2497*'Usages mobilité'!$BG22*(1+'Usages mobilité'!$BH22)^(J$2473-$D$2473)/1000</f>
        <v>0</v>
      </c>
      <c r="K2548" s="210">
        <f>K2497*'Usages mobilité'!$BG22*(1+'Usages mobilité'!$BH22)^(K$2473-$D$2473)/1000</f>
        <v>0</v>
      </c>
      <c r="L2548" s="210">
        <f>L2497*'Usages mobilité'!$BG22*(1+'Usages mobilité'!$BH22)^(L$2473-$D$2473)/1000</f>
        <v>0</v>
      </c>
      <c r="M2548" s="210">
        <f>M2497*'Usages mobilité'!$BG22*(1+'Usages mobilité'!$BH22)^(M$2473-$D$2473)/1000</f>
        <v>0</v>
      </c>
      <c r="N2548" s="210">
        <f>N2497*'Usages mobilité'!$BG22*(1+'Usages mobilité'!$BH22)^(N$2473-$D$2473)/1000</f>
        <v>0</v>
      </c>
      <c r="O2548" s="210">
        <f>O2497*'Usages mobilité'!$BG22*(1+'Usages mobilité'!$BH22)^(O$2473-$D$2473)/1000</f>
        <v>0</v>
      </c>
      <c r="P2548" s="210">
        <f>P2497*'Usages mobilité'!$BG22*(1+'Usages mobilité'!$BH22)^(P$2473-$D$2473)/1000</f>
        <v>0</v>
      </c>
      <c r="Q2548" s="210">
        <f>Q2497*'Usages mobilité'!$BG22*(1+'Usages mobilité'!$BH22)^(Q$2473-$D$2473)/1000</f>
        <v>0</v>
      </c>
      <c r="R2548" s="210">
        <f>R2497*'Usages mobilité'!$BG22*(1+'Usages mobilité'!$BH22)^(R$2473-$D$2473)/1000</f>
        <v>0</v>
      </c>
    </row>
    <row r="2549" spans="1:18" hidden="1" outlineLevel="2" x14ac:dyDescent="0.35">
      <c r="A2549" s="209" t="str">
        <f>'Usages mobilité'!A23</f>
        <v>Usage mobilité n°20</v>
      </c>
      <c r="B2549" s="209" t="s">
        <v>639</v>
      </c>
      <c r="C2549" s="209"/>
      <c r="D2549" s="210">
        <f>D2498*'Usages mobilité'!$BG23*(1+'Usages mobilité'!$BH23)^(D$2473-$D$2473)/1000</f>
        <v>0</v>
      </c>
      <c r="E2549" s="210">
        <f>E2498*'Usages mobilité'!$BG23*(1+'Usages mobilité'!$BH23)^(E$2473-$D$2473)/1000</f>
        <v>0</v>
      </c>
      <c r="F2549" s="210">
        <f>F2498*'Usages mobilité'!$BG23*(1+'Usages mobilité'!$BH23)^(F$2473-$D$2473)/1000</f>
        <v>0</v>
      </c>
      <c r="G2549" s="210">
        <f>G2498*'Usages mobilité'!$BG23*(1+'Usages mobilité'!$BH23)^(G$2473-$D$2473)/1000</f>
        <v>0</v>
      </c>
      <c r="H2549" s="210">
        <f>H2498*'Usages mobilité'!$BG23*(1+'Usages mobilité'!$BH23)^(H$2473-$D$2473)/1000</f>
        <v>0</v>
      </c>
      <c r="I2549" s="210">
        <f>I2498*'Usages mobilité'!$BG23*(1+'Usages mobilité'!$BH23)^(I$2473-$D$2473)/1000</f>
        <v>0</v>
      </c>
      <c r="J2549" s="210">
        <f>J2498*'Usages mobilité'!$BG23*(1+'Usages mobilité'!$BH23)^(J$2473-$D$2473)/1000</f>
        <v>0</v>
      </c>
      <c r="K2549" s="210">
        <f>K2498*'Usages mobilité'!$BG23*(1+'Usages mobilité'!$BH23)^(K$2473-$D$2473)/1000</f>
        <v>0</v>
      </c>
      <c r="L2549" s="210">
        <f>L2498*'Usages mobilité'!$BG23*(1+'Usages mobilité'!$BH23)^(L$2473-$D$2473)/1000</f>
        <v>0</v>
      </c>
      <c r="M2549" s="210">
        <f>M2498*'Usages mobilité'!$BG23*(1+'Usages mobilité'!$BH23)^(M$2473-$D$2473)/1000</f>
        <v>0</v>
      </c>
      <c r="N2549" s="210">
        <f>N2498*'Usages mobilité'!$BG23*(1+'Usages mobilité'!$BH23)^(N$2473-$D$2473)/1000</f>
        <v>0</v>
      </c>
      <c r="O2549" s="210">
        <f>O2498*'Usages mobilité'!$BG23*(1+'Usages mobilité'!$BH23)^(O$2473-$D$2473)/1000</f>
        <v>0</v>
      </c>
      <c r="P2549" s="210">
        <f>P2498*'Usages mobilité'!$BG23*(1+'Usages mobilité'!$BH23)^(P$2473-$D$2473)/1000</f>
        <v>0</v>
      </c>
      <c r="Q2549" s="210">
        <f>Q2498*'Usages mobilité'!$BG23*(1+'Usages mobilité'!$BH23)^(Q$2473-$D$2473)/1000</f>
        <v>0</v>
      </c>
      <c r="R2549" s="210">
        <f>R2498*'Usages mobilité'!$BG23*(1+'Usages mobilité'!$BH23)^(R$2473-$D$2473)/1000</f>
        <v>0</v>
      </c>
    </row>
    <row r="2550" spans="1:18" hidden="1" outlineLevel="2" x14ac:dyDescent="0.35">
      <c r="A2550" s="209" t="str">
        <f>'Usages mobilité'!A24</f>
        <v>Usage mobilité n°21</v>
      </c>
      <c r="B2550" s="209" t="s">
        <v>639</v>
      </c>
      <c r="C2550" s="209"/>
      <c r="D2550" s="210">
        <f>D2499*'Usages mobilité'!$BG24*(1+'Usages mobilité'!$BH24)^(D$2473-$D$2473)/1000</f>
        <v>0</v>
      </c>
      <c r="E2550" s="210">
        <f>E2499*'Usages mobilité'!$BG24*(1+'Usages mobilité'!$BH24)^(E$2473-$D$2473)/1000</f>
        <v>0</v>
      </c>
      <c r="F2550" s="210">
        <f>F2499*'Usages mobilité'!$BG24*(1+'Usages mobilité'!$BH24)^(F$2473-$D$2473)/1000</f>
        <v>0</v>
      </c>
      <c r="G2550" s="210">
        <f>G2499*'Usages mobilité'!$BG24*(1+'Usages mobilité'!$BH24)^(G$2473-$D$2473)/1000</f>
        <v>0</v>
      </c>
      <c r="H2550" s="210">
        <f>H2499*'Usages mobilité'!$BG24*(1+'Usages mobilité'!$BH24)^(H$2473-$D$2473)/1000</f>
        <v>0</v>
      </c>
      <c r="I2550" s="210">
        <f>I2499*'Usages mobilité'!$BG24*(1+'Usages mobilité'!$BH24)^(I$2473-$D$2473)/1000</f>
        <v>0</v>
      </c>
      <c r="J2550" s="210">
        <f>J2499*'Usages mobilité'!$BG24*(1+'Usages mobilité'!$BH24)^(J$2473-$D$2473)/1000</f>
        <v>0</v>
      </c>
      <c r="K2550" s="210">
        <f>K2499*'Usages mobilité'!$BG24*(1+'Usages mobilité'!$BH24)^(K$2473-$D$2473)/1000</f>
        <v>0</v>
      </c>
      <c r="L2550" s="210">
        <f>L2499*'Usages mobilité'!$BG24*(1+'Usages mobilité'!$BH24)^(L$2473-$D$2473)/1000</f>
        <v>0</v>
      </c>
      <c r="M2550" s="210">
        <f>M2499*'Usages mobilité'!$BG24*(1+'Usages mobilité'!$BH24)^(M$2473-$D$2473)/1000</f>
        <v>0</v>
      </c>
      <c r="N2550" s="210">
        <f>N2499*'Usages mobilité'!$BG24*(1+'Usages mobilité'!$BH24)^(N$2473-$D$2473)/1000</f>
        <v>0</v>
      </c>
      <c r="O2550" s="210">
        <f>O2499*'Usages mobilité'!$BG24*(1+'Usages mobilité'!$BH24)^(O$2473-$D$2473)/1000</f>
        <v>0</v>
      </c>
      <c r="P2550" s="210">
        <f>P2499*'Usages mobilité'!$BG24*(1+'Usages mobilité'!$BH24)^(P$2473-$D$2473)/1000</f>
        <v>0</v>
      </c>
      <c r="Q2550" s="210">
        <f>Q2499*'Usages mobilité'!$BG24*(1+'Usages mobilité'!$BH24)^(Q$2473-$D$2473)/1000</f>
        <v>0</v>
      </c>
      <c r="R2550" s="210">
        <f>R2499*'Usages mobilité'!$BG24*(1+'Usages mobilité'!$BH24)^(R$2473-$D$2473)/1000</f>
        <v>0</v>
      </c>
    </row>
    <row r="2551" spans="1:18" hidden="1" outlineLevel="2" x14ac:dyDescent="0.35">
      <c r="A2551" s="209" t="str">
        <f>'Usages mobilité'!A25</f>
        <v>Usage mobilité n°22</v>
      </c>
      <c r="B2551" s="209" t="s">
        <v>639</v>
      </c>
      <c r="C2551" s="209"/>
      <c r="D2551" s="210">
        <f>D2500*'Usages mobilité'!$BG25*(1+'Usages mobilité'!$BH25)^(D$2473-$D$2473)/1000</f>
        <v>0</v>
      </c>
      <c r="E2551" s="210">
        <f>E2500*'Usages mobilité'!$BG25*(1+'Usages mobilité'!$BH25)^(E$2473-$D$2473)/1000</f>
        <v>0</v>
      </c>
      <c r="F2551" s="210">
        <f>F2500*'Usages mobilité'!$BG25*(1+'Usages mobilité'!$BH25)^(F$2473-$D$2473)/1000</f>
        <v>0</v>
      </c>
      <c r="G2551" s="210">
        <f>G2500*'Usages mobilité'!$BG25*(1+'Usages mobilité'!$BH25)^(G$2473-$D$2473)/1000</f>
        <v>0</v>
      </c>
      <c r="H2551" s="210">
        <f>H2500*'Usages mobilité'!$BG25*(1+'Usages mobilité'!$BH25)^(H$2473-$D$2473)/1000</f>
        <v>0</v>
      </c>
      <c r="I2551" s="210">
        <f>I2500*'Usages mobilité'!$BG25*(1+'Usages mobilité'!$BH25)^(I$2473-$D$2473)/1000</f>
        <v>0</v>
      </c>
      <c r="J2551" s="210">
        <f>J2500*'Usages mobilité'!$BG25*(1+'Usages mobilité'!$BH25)^(J$2473-$D$2473)/1000</f>
        <v>0</v>
      </c>
      <c r="K2551" s="210">
        <f>K2500*'Usages mobilité'!$BG25*(1+'Usages mobilité'!$BH25)^(K$2473-$D$2473)/1000</f>
        <v>0</v>
      </c>
      <c r="L2551" s="210">
        <f>L2500*'Usages mobilité'!$BG25*(1+'Usages mobilité'!$BH25)^(L$2473-$D$2473)/1000</f>
        <v>0</v>
      </c>
      <c r="M2551" s="210">
        <f>M2500*'Usages mobilité'!$BG25*(1+'Usages mobilité'!$BH25)^(M$2473-$D$2473)/1000</f>
        <v>0</v>
      </c>
      <c r="N2551" s="210">
        <f>N2500*'Usages mobilité'!$BG25*(1+'Usages mobilité'!$BH25)^(N$2473-$D$2473)/1000</f>
        <v>0</v>
      </c>
      <c r="O2551" s="210">
        <f>O2500*'Usages mobilité'!$BG25*(1+'Usages mobilité'!$BH25)^(O$2473-$D$2473)/1000</f>
        <v>0</v>
      </c>
      <c r="P2551" s="210">
        <f>P2500*'Usages mobilité'!$BG25*(1+'Usages mobilité'!$BH25)^(P$2473-$D$2473)/1000</f>
        <v>0</v>
      </c>
      <c r="Q2551" s="210">
        <f>Q2500*'Usages mobilité'!$BG25*(1+'Usages mobilité'!$BH25)^(Q$2473-$D$2473)/1000</f>
        <v>0</v>
      </c>
      <c r="R2551" s="210">
        <f>R2500*'Usages mobilité'!$BG25*(1+'Usages mobilité'!$BH25)^(R$2473-$D$2473)/1000</f>
        <v>0</v>
      </c>
    </row>
    <row r="2552" spans="1:18" hidden="1" outlineLevel="2" x14ac:dyDescent="0.35">
      <c r="A2552" s="209" t="str">
        <f>'Usages mobilité'!A26</f>
        <v>Usage mobilité n°23</v>
      </c>
      <c r="B2552" s="209" t="s">
        <v>639</v>
      </c>
      <c r="C2552" s="209"/>
      <c r="D2552" s="210">
        <f>D2501*'Usages mobilité'!$BG26*(1+'Usages mobilité'!$BH26)^(D$2473-$D$2473)/1000</f>
        <v>0</v>
      </c>
      <c r="E2552" s="210">
        <f>E2501*'Usages mobilité'!$BG26*(1+'Usages mobilité'!$BH26)^(E$2473-$D$2473)/1000</f>
        <v>0</v>
      </c>
      <c r="F2552" s="210">
        <f>F2501*'Usages mobilité'!$BG26*(1+'Usages mobilité'!$BH26)^(F$2473-$D$2473)/1000</f>
        <v>0</v>
      </c>
      <c r="G2552" s="210">
        <f>G2501*'Usages mobilité'!$BG26*(1+'Usages mobilité'!$BH26)^(G$2473-$D$2473)/1000</f>
        <v>0</v>
      </c>
      <c r="H2552" s="210">
        <f>H2501*'Usages mobilité'!$BG26*(1+'Usages mobilité'!$BH26)^(H$2473-$D$2473)/1000</f>
        <v>0</v>
      </c>
      <c r="I2552" s="210">
        <f>I2501*'Usages mobilité'!$BG26*(1+'Usages mobilité'!$BH26)^(I$2473-$D$2473)/1000</f>
        <v>0</v>
      </c>
      <c r="J2552" s="210">
        <f>J2501*'Usages mobilité'!$BG26*(1+'Usages mobilité'!$BH26)^(J$2473-$D$2473)/1000</f>
        <v>0</v>
      </c>
      <c r="K2552" s="210">
        <f>K2501*'Usages mobilité'!$BG26*(1+'Usages mobilité'!$BH26)^(K$2473-$D$2473)/1000</f>
        <v>0</v>
      </c>
      <c r="L2552" s="210">
        <f>L2501*'Usages mobilité'!$BG26*(1+'Usages mobilité'!$BH26)^(L$2473-$D$2473)/1000</f>
        <v>0</v>
      </c>
      <c r="M2552" s="210">
        <f>M2501*'Usages mobilité'!$BG26*(1+'Usages mobilité'!$BH26)^(M$2473-$D$2473)/1000</f>
        <v>0</v>
      </c>
      <c r="N2552" s="210">
        <f>N2501*'Usages mobilité'!$BG26*(1+'Usages mobilité'!$BH26)^(N$2473-$D$2473)/1000</f>
        <v>0</v>
      </c>
      <c r="O2552" s="210">
        <f>O2501*'Usages mobilité'!$BG26*(1+'Usages mobilité'!$BH26)^(O$2473-$D$2473)/1000</f>
        <v>0</v>
      </c>
      <c r="P2552" s="210">
        <f>P2501*'Usages mobilité'!$BG26*(1+'Usages mobilité'!$BH26)^(P$2473-$D$2473)/1000</f>
        <v>0</v>
      </c>
      <c r="Q2552" s="210">
        <f>Q2501*'Usages mobilité'!$BG26*(1+'Usages mobilité'!$BH26)^(Q$2473-$D$2473)/1000</f>
        <v>0</v>
      </c>
      <c r="R2552" s="210">
        <f>R2501*'Usages mobilité'!$BG26*(1+'Usages mobilité'!$BH26)^(R$2473-$D$2473)/1000</f>
        <v>0</v>
      </c>
    </row>
    <row r="2553" spans="1:18" hidden="1" outlineLevel="2" x14ac:dyDescent="0.35">
      <c r="A2553" s="209" t="str">
        <f>'Usages mobilité'!A27</f>
        <v>Usage mobilité n°24</v>
      </c>
      <c r="B2553" s="209" t="s">
        <v>639</v>
      </c>
      <c r="C2553" s="209"/>
      <c r="D2553" s="210">
        <f>D2502*'Usages mobilité'!$BG27*(1+'Usages mobilité'!$BH27)^(D$2473-$D$2473)/1000</f>
        <v>0</v>
      </c>
      <c r="E2553" s="210">
        <f>E2502*'Usages mobilité'!$BG27*(1+'Usages mobilité'!$BH27)^(E$2473-$D$2473)/1000</f>
        <v>0</v>
      </c>
      <c r="F2553" s="210">
        <f>F2502*'Usages mobilité'!$BG27*(1+'Usages mobilité'!$BH27)^(F$2473-$D$2473)/1000</f>
        <v>0</v>
      </c>
      <c r="G2553" s="210">
        <f>G2502*'Usages mobilité'!$BG27*(1+'Usages mobilité'!$BH27)^(G$2473-$D$2473)/1000</f>
        <v>0</v>
      </c>
      <c r="H2553" s="210">
        <f>H2502*'Usages mobilité'!$BG27*(1+'Usages mobilité'!$BH27)^(H$2473-$D$2473)/1000</f>
        <v>0</v>
      </c>
      <c r="I2553" s="210">
        <f>I2502*'Usages mobilité'!$BG27*(1+'Usages mobilité'!$BH27)^(I$2473-$D$2473)/1000</f>
        <v>0</v>
      </c>
      <c r="J2553" s="210">
        <f>J2502*'Usages mobilité'!$BG27*(1+'Usages mobilité'!$BH27)^(J$2473-$D$2473)/1000</f>
        <v>0</v>
      </c>
      <c r="K2553" s="210">
        <f>K2502*'Usages mobilité'!$BG27*(1+'Usages mobilité'!$BH27)^(K$2473-$D$2473)/1000</f>
        <v>0</v>
      </c>
      <c r="L2553" s="210">
        <f>L2502*'Usages mobilité'!$BG27*(1+'Usages mobilité'!$BH27)^(L$2473-$D$2473)/1000</f>
        <v>0</v>
      </c>
      <c r="M2553" s="210">
        <f>M2502*'Usages mobilité'!$BG27*(1+'Usages mobilité'!$BH27)^(M$2473-$D$2473)/1000</f>
        <v>0</v>
      </c>
      <c r="N2553" s="210">
        <f>N2502*'Usages mobilité'!$BG27*(1+'Usages mobilité'!$BH27)^(N$2473-$D$2473)/1000</f>
        <v>0</v>
      </c>
      <c r="O2553" s="210">
        <f>O2502*'Usages mobilité'!$BG27*(1+'Usages mobilité'!$BH27)^(O$2473-$D$2473)/1000</f>
        <v>0</v>
      </c>
      <c r="P2553" s="210">
        <f>P2502*'Usages mobilité'!$BG27*(1+'Usages mobilité'!$BH27)^(P$2473-$D$2473)/1000</f>
        <v>0</v>
      </c>
      <c r="Q2553" s="210">
        <f>Q2502*'Usages mobilité'!$BG27*(1+'Usages mobilité'!$BH27)^(Q$2473-$D$2473)/1000</f>
        <v>0</v>
      </c>
      <c r="R2553" s="210">
        <f>R2502*'Usages mobilité'!$BG27*(1+'Usages mobilité'!$BH27)^(R$2473-$D$2473)/1000</f>
        <v>0</v>
      </c>
    </row>
    <row r="2554" spans="1:18" hidden="1" outlineLevel="2" x14ac:dyDescent="0.35">
      <c r="A2554" s="209" t="str">
        <f>'Usages mobilité'!A28</f>
        <v>Usage mobilité n°25</v>
      </c>
      <c r="B2554" s="209" t="s">
        <v>639</v>
      </c>
      <c r="C2554" s="209"/>
      <c r="D2554" s="210">
        <f>D2503*'Usages mobilité'!$BG28*(1+'Usages mobilité'!$BH28)^(D$2473-$D$2473)/1000</f>
        <v>0</v>
      </c>
      <c r="E2554" s="210">
        <f>E2503*'Usages mobilité'!$BG28*(1+'Usages mobilité'!$BH28)^(E$2473-$D$2473)/1000</f>
        <v>0</v>
      </c>
      <c r="F2554" s="210">
        <f>F2503*'Usages mobilité'!$BG28*(1+'Usages mobilité'!$BH28)^(F$2473-$D$2473)/1000</f>
        <v>0</v>
      </c>
      <c r="G2554" s="210">
        <f>G2503*'Usages mobilité'!$BG28*(1+'Usages mobilité'!$BH28)^(G$2473-$D$2473)/1000</f>
        <v>0</v>
      </c>
      <c r="H2554" s="210">
        <f>H2503*'Usages mobilité'!$BG28*(1+'Usages mobilité'!$BH28)^(H$2473-$D$2473)/1000</f>
        <v>0</v>
      </c>
      <c r="I2554" s="210">
        <f>I2503*'Usages mobilité'!$BG28*(1+'Usages mobilité'!$BH28)^(I$2473-$D$2473)/1000</f>
        <v>0</v>
      </c>
      <c r="J2554" s="210">
        <f>J2503*'Usages mobilité'!$BG28*(1+'Usages mobilité'!$BH28)^(J$2473-$D$2473)/1000</f>
        <v>0</v>
      </c>
      <c r="K2554" s="210">
        <f>K2503*'Usages mobilité'!$BG28*(1+'Usages mobilité'!$BH28)^(K$2473-$D$2473)/1000</f>
        <v>0</v>
      </c>
      <c r="L2554" s="210">
        <f>L2503*'Usages mobilité'!$BG28*(1+'Usages mobilité'!$BH28)^(L$2473-$D$2473)/1000</f>
        <v>0</v>
      </c>
      <c r="M2554" s="210">
        <f>M2503*'Usages mobilité'!$BG28*(1+'Usages mobilité'!$BH28)^(M$2473-$D$2473)/1000</f>
        <v>0</v>
      </c>
      <c r="N2554" s="210">
        <f>N2503*'Usages mobilité'!$BG28*(1+'Usages mobilité'!$BH28)^(N$2473-$D$2473)/1000</f>
        <v>0</v>
      </c>
      <c r="O2554" s="210">
        <f>O2503*'Usages mobilité'!$BG28*(1+'Usages mobilité'!$BH28)^(O$2473-$D$2473)/1000</f>
        <v>0</v>
      </c>
      <c r="P2554" s="210">
        <f>P2503*'Usages mobilité'!$BG28*(1+'Usages mobilité'!$BH28)^(P$2473-$D$2473)/1000</f>
        <v>0</v>
      </c>
      <c r="Q2554" s="210">
        <f>Q2503*'Usages mobilité'!$BG28*(1+'Usages mobilité'!$BH28)^(Q$2473-$D$2473)/1000</f>
        <v>0</v>
      </c>
      <c r="R2554" s="210">
        <f>R2503*'Usages mobilité'!$BG28*(1+'Usages mobilité'!$BH28)^(R$2473-$D$2473)/1000</f>
        <v>0</v>
      </c>
    </row>
    <row r="2555" spans="1:18" hidden="1" outlineLevel="2" x14ac:dyDescent="0.35">
      <c r="A2555" s="209" t="str">
        <f>'Usages mobilité'!A29</f>
        <v>Usage mobilité n°26</v>
      </c>
      <c r="B2555" s="209" t="s">
        <v>639</v>
      </c>
      <c r="C2555" s="209"/>
      <c r="D2555" s="210">
        <f>D2504*'Usages mobilité'!$BG29*(1+'Usages mobilité'!$BH29)^(D$2473-$D$2473)/1000</f>
        <v>0</v>
      </c>
      <c r="E2555" s="210">
        <f>E2504*'Usages mobilité'!$BG29*(1+'Usages mobilité'!$BH29)^(E$2473-$D$2473)/1000</f>
        <v>0</v>
      </c>
      <c r="F2555" s="210">
        <f>F2504*'Usages mobilité'!$BG29*(1+'Usages mobilité'!$BH29)^(F$2473-$D$2473)/1000</f>
        <v>0</v>
      </c>
      <c r="G2555" s="210">
        <f>G2504*'Usages mobilité'!$BG29*(1+'Usages mobilité'!$BH29)^(G$2473-$D$2473)/1000</f>
        <v>0</v>
      </c>
      <c r="H2555" s="210">
        <f>H2504*'Usages mobilité'!$BG29*(1+'Usages mobilité'!$BH29)^(H$2473-$D$2473)/1000</f>
        <v>0</v>
      </c>
      <c r="I2555" s="210">
        <f>I2504*'Usages mobilité'!$BG29*(1+'Usages mobilité'!$BH29)^(I$2473-$D$2473)/1000</f>
        <v>0</v>
      </c>
      <c r="J2555" s="210">
        <f>J2504*'Usages mobilité'!$BG29*(1+'Usages mobilité'!$BH29)^(J$2473-$D$2473)/1000</f>
        <v>0</v>
      </c>
      <c r="K2555" s="210">
        <f>K2504*'Usages mobilité'!$BG29*(1+'Usages mobilité'!$BH29)^(K$2473-$D$2473)/1000</f>
        <v>0</v>
      </c>
      <c r="L2555" s="210">
        <f>L2504*'Usages mobilité'!$BG29*(1+'Usages mobilité'!$BH29)^(L$2473-$D$2473)/1000</f>
        <v>0</v>
      </c>
      <c r="M2555" s="210">
        <f>M2504*'Usages mobilité'!$BG29*(1+'Usages mobilité'!$BH29)^(M$2473-$D$2473)/1000</f>
        <v>0</v>
      </c>
      <c r="N2555" s="210">
        <f>N2504*'Usages mobilité'!$BG29*(1+'Usages mobilité'!$BH29)^(N$2473-$D$2473)/1000</f>
        <v>0</v>
      </c>
      <c r="O2555" s="210">
        <f>O2504*'Usages mobilité'!$BG29*(1+'Usages mobilité'!$BH29)^(O$2473-$D$2473)/1000</f>
        <v>0</v>
      </c>
      <c r="P2555" s="210">
        <f>P2504*'Usages mobilité'!$BG29*(1+'Usages mobilité'!$BH29)^(P$2473-$D$2473)/1000</f>
        <v>0</v>
      </c>
      <c r="Q2555" s="210">
        <f>Q2504*'Usages mobilité'!$BG29*(1+'Usages mobilité'!$BH29)^(Q$2473-$D$2473)/1000</f>
        <v>0</v>
      </c>
      <c r="R2555" s="210">
        <f>R2504*'Usages mobilité'!$BG29*(1+'Usages mobilité'!$BH29)^(R$2473-$D$2473)/1000</f>
        <v>0</v>
      </c>
    </row>
    <row r="2556" spans="1:18" hidden="1" outlineLevel="2" x14ac:dyDescent="0.35">
      <c r="A2556" s="209" t="str">
        <f>'Usages mobilité'!A30</f>
        <v>Usage mobilité n°27</v>
      </c>
      <c r="B2556" s="209" t="s">
        <v>639</v>
      </c>
      <c r="C2556" s="209"/>
      <c r="D2556" s="210">
        <f>D2505*'Usages mobilité'!$BG30*(1+'Usages mobilité'!$BH30)^(D$2473-$D$2473)/1000</f>
        <v>0</v>
      </c>
      <c r="E2556" s="210">
        <f>E2505*'Usages mobilité'!$BG30*(1+'Usages mobilité'!$BH30)^(E$2473-$D$2473)/1000</f>
        <v>0</v>
      </c>
      <c r="F2556" s="210">
        <f>F2505*'Usages mobilité'!$BG30*(1+'Usages mobilité'!$BH30)^(F$2473-$D$2473)/1000</f>
        <v>0</v>
      </c>
      <c r="G2556" s="210">
        <f>G2505*'Usages mobilité'!$BG30*(1+'Usages mobilité'!$BH30)^(G$2473-$D$2473)/1000</f>
        <v>0</v>
      </c>
      <c r="H2556" s="210">
        <f>H2505*'Usages mobilité'!$BG30*(1+'Usages mobilité'!$BH30)^(H$2473-$D$2473)/1000</f>
        <v>0</v>
      </c>
      <c r="I2556" s="210">
        <f>I2505*'Usages mobilité'!$BG30*(1+'Usages mobilité'!$BH30)^(I$2473-$D$2473)/1000</f>
        <v>0</v>
      </c>
      <c r="J2556" s="210">
        <f>J2505*'Usages mobilité'!$BG30*(1+'Usages mobilité'!$BH30)^(J$2473-$D$2473)/1000</f>
        <v>0</v>
      </c>
      <c r="K2556" s="210">
        <f>K2505*'Usages mobilité'!$BG30*(1+'Usages mobilité'!$BH30)^(K$2473-$D$2473)/1000</f>
        <v>0</v>
      </c>
      <c r="L2556" s="210">
        <f>L2505*'Usages mobilité'!$BG30*(1+'Usages mobilité'!$BH30)^(L$2473-$D$2473)/1000</f>
        <v>0</v>
      </c>
      <c r="M2556" s="210">
        <f>M2505*'Usages mobilité'!$BG30*(1+'Usages mobilité'!$BH30)^(M$2473-$D$2473)/1000</f>
        <v>0</v>
      </c>
      <c r="N2556" s="210">
        <f>N2505*'Usages mobilité'!$BG30*(1+'Usages mobilité'!$BH30)^(N$2473-$D$2473)/1000</f>
        <v>0</v>
      </c>
      <c r="O2556" s="210">
        <f>O2505*'Usages mobilité'!$BG30*(1+'Usages mobilité'!$BH30)^(O$2473-$D$2473)/1000</f>
        <v>0</v>
      </c>
      <c r="P2556" s="210">
        <f>P2505*'Usages mobilité'!$BG30*(1+'Usages mobilité'!$BH30)^(P$2473-$D$2473)/1000</f>
        <v>0</v>
      </c>
      <c r="Q2556" s="210">
        <f>Q2505*'Usages mobilité'!$BG30*(1+'Usages mobilité'!$BH30)^(Q$2473-$D$2473)/1000</f>
        <v>0</v>
      </c>
      <c r="R2556" s="210">
        <f>R2505*'Usages mobilité'!$BG30*(1+'Usages mobilité'!$BH30)^(R$2473-$D$2473)/1000</f>
        <v>0</v>
      </c>
    </row>
    <row r="2557" spans="1:18" hidden="1" outlineLevel="2" x14ac:dyDescent="0.35">
      <c r="A2557" s="209" t="str">
        <f>'Usages mobilité'!A31</f>
        <v>Usage mobilité n°28</v>
      </c>
      <c r="B2557" s="209" t="s">
        <v>639</v>
      </c>
      <c r="C2557" s="209"/>
      <c r="D2557" s="210">
        <f>D2506*'Usages mobilité'!$BG31*(1+'Usages mobilité'!$BH31)^(D$2473-$D$2473)/1000</f>
        <v>0</v>
      </c>
      <c r="E2557" s="210">
        <f>E2506*'Usages mobilité'!$BG31*(1+'Usages mobilité'!$BH31)^(E$2473-$D$2473)/1000</f>
        <v>0</v>
      </c>
      <c r="F2557" s="210">
        <f>F2506*'Usages mobilité'!$BG31*(1+'Usages mobilité'!$BH31)^(F$2473-$D$2473)/1000</f>
        <v>0</v>
      </c>
      <c r="G2557" s="210">
        <f>G2506*'Usages mobilité'!$BG31*(1+'Usages mobilité'!$BH31)^(G$2473-$D$2473)/1000</f>
        <v>0</v>
      </c>
      <c r="H2557" s="210">
        <f>H2506*'Usages mobilité'!$BG31*(1+'Usages mobilité'!$BH31)^(H$2473-$D$2473)/1000</f>
        <v>0</v>
      </c>
      <c r="I2557" s="210">
        <f>I2506*'Usages mobilité'!$BG31*(1+'Usages mobilité'!$BH31)^(I$2473-$D$2473)/1000</f>
        <v>0</v>
      </c>
      <c r="J2557" s="210">
        <f>J2506*'Usages mobilité'!$BG31*(1+'Usages mobilité'!$BH31)^(J$2473-$D$2473)/1000</f>
        <v>0</v>
      </c>
      <c r="K2557" s="210">
        <f>K2506*'Usages mobilité'!$BG31*(1+'Usages mobilité'!$BH31)^(K$2473-$D$2473)/1000</f>
        <v>0</v>
      </c>
      <c r="L2557" s="210">
        <f>L2506*'Usages mobilité'!$BG31*(1+'Usages mobilité'!$BH31)^(L$2473-$D$2473)/1000</f>
        <v>0</v>
      </c>
      <c r="M2557" s="210">
        <f>M2506*'Usages mobilité'!$BG31*(1+'Usages mobilité'!$BH31)^(M$2473-$D$2473)/1000</f>
        <v>0</v>
      </c>
      <c r="N2557" s="210">
        <f>N2506*'Usages mobilité'!$BG31*(1+'Usages mobilité'!$BH31)^(N$2473-$D$2473)/1000</f>
        <v>0</v>
      </c>
      <c r="O2557" s="210">
        <f>O2506*'Usages mobilité'!$BG31*(1+'Usages mobilité'!$BH31)^(O$2473-$D$2473)/1000</f>
        <v>0</v>
      </c>
      <c r="P2557" s="210">
        <f>P2506*'Usages mobilité'!$BG31*(1+'Usages mobilité'!$BH31)^(P$2473-$D$2473)/1000</f>
        <v>0</v>
      </c>
      <c r="Q2557" s="210">
        <f>Q2506*'Usages mobilité'!$BG31*(1+'Usages mobilité'!$BH31)^(Q$2473-$D$2473)/1000</f>
        <v>0</v>
      </c>
      <c r="R2557" s="210">
        <f>R2506*'Usages mobilité'!$BG31*(1+'Usages mobilité'!$BH31)^(R$2473-$D$2473)/1000</f>
        <v>0</v>
      </c>
    </row>
    <row r="2558" spans="1:18" hidden="1" outlineLevel="2" x14ac:dyDescent="0.35">
      <c r="A2558" s="209" t="str">
        <f>'Usages mobilité'!A32</f>
        <v>Usage mobilité n°29</v>
      </c>
      <c r="B2558" s="209" t="s">
        <v>639</v>
      </c>
      <c r="C2558" s="209"/>
      <c r="D2558" s="210">
        <f>D2507*'Usages mobilité'!$BG32*(1+'Usages mobilité'!$BH32)^(D$2473-$D$2473)/1000</f>
        <v>0</v>
      </c>
      <c r="E2558" s="210">
        <f>E2507*'Usages mobilité'!$BG32*(1+'Usages mobilité'!$BH32)^(E$2473-$D$2473)/1000</f>
        <v>0</v>
      </c>
      <c r="F2558" s="210">
        <f>F2507*'Usages mobilité'!$BG32*(1+'Usages mobilité'!$BH32)^(F$2473-$D$2473)/1000</f>
        <v>0</v>
      </c>
      <c r="G2558" s="210">
        <f>G2507*'Usages mobilité'!$BG32*(1+'Usages mobilité'!$BH32)^(G$2473-$D$2473)/1000</f>
        <v>0</v>
      </c>
      <c r="H2558" s="210">
        <f>H2507*'Usages mobilité'!$BG32*(1+'Usages mobilité'!$BH32)^(H$2473-$D$2473)/1000</f>
        <v>0</v>
      </c>
      <c r="I2558" s="210">
        <f>I2507*'Usages mobilité'!$BG32*(1+'Usages mobilité'!$BH32)^(I$2473-$D$2473)/1000</f>
        <v>0</v>
      </c>
      <c r="J2558" s="210">
        <f>J2507*'Usages mobilité'!$BG32*(1+'Usages mobilité'!$BH32)^(J$2473-$D$2473)/1000</f>
        <v>0</v>
      </c>
      <c r="K2558" s="210">
        <f>K2507*'Usages mobilité'!$BG32*(1+'Usages mobilité'!$BH32)^(K$2473-$D$2473)/1000</f>
        <v>0</v>
      </c>
      <c r="L2558" s="210">
        <f>L2507*'Usages mobilité'!$BG32*(1+'Usages mobilité'!$BH32)^(L$2473-$D$2473)/1000</f>
        <v>0</v>
      </c>
      <c r="M2558" s="210">
        <f>M2507*'Usages mobilité'!$BG32*(1+'Usages mobilité'!$BH32)^(M$2473-$D$2473)/1000</f>
        <v>0</v>
      </c>
      <c r="N2558" s="210">
        <f>N2507*'Usages mobilité'!$BG32*(1+'Usages mobilité'!$BH32)^(N$2473-$D$2473)/1000</f>
        <v>0</v>
      </c>
      <c r="O2558" s="210">
        <f>O2507*'Usages mobilité'!$BG32*(1+'Usages mobilité'!$BH32)^(O$2473-$D$2473)/1000</f>
        <v>0</v>
      </c>
      <c r="P2558" s="210">
        <f>P2507*'Usages mobilité'!$BG32*(1+'Usages mobilité'!$BH32)^(P$2473-$D$2473)/1000</f>
        <v>0</v>
      </c>
      <c r="Q2558" s="210">
        <f>Q2507*'Usages mobilité'!$BG32*(1+'Usages mobilité'!$BH32)^(Q$2473-$D$2473)/1000</f>
        <v>0</v>
      </c>
      <c r="R2558" s="210">
        <f>R2507*'Usages mobilité'!$BG32*(1+'Usages mobilité'!$BH32)^(R$2473-$D$2473)/1000</f>
        <v>0</v>
      </c>
    </row>
    <row r="2559" spans="1:18" hidden="1" outlineLevel="2" x14ac:dyDescent="0.35">
      <c r="A2559" s="209" t="str">
        <f>'Usages mobilité'!A33</f>
        <v>Usage mobilité n°30</v>
      </c>
      <c r="B2559" s="209" t="s">
        <v>639</v>
      </c>
      <c r="C2559" s="209"/>
      <c r="D2559" s="210">
        <f>D2508*'Usages mobilité'!$BG33*(1+'Usages mobilité'!$BH33)^(D$2473-$D$2473)/1000</f>
        <v>0</v>
      </c>
      <c r="E2559" s="210">
        <f>E2508*'Usages mobilité'!$BG33*(1+'Usages mobilité'!$BH33)^(E$2473-$D$2473)/1000</f>
        <v>0</v>
      </c>
      <c r="F2559" s="210">
        <f>F2508*'Usages mobilité'!$BG33*(1+'Usages mobilité'!$BH33)^(F$2473-$D$2473)/1000</f>
        <v>0</v>
      </c>
      <c r="G2559" s="210">
        <f>G2508*'Usages mobilité'!$BG33*(1+'Usages mobilité'!$BH33)^(G$2473-$D$2473)/1000</f>
        <v>0</v>
      </c>
      <c r="H2559" s="210">
        <f>H2508*'Usages mobilité'!$BG33*(1+'Usages mobilité'!$BH33)^(H$2473-$D$2473)/1000</f>
        <v>0</v>
      </c>
      <c r="I2559" s="210">
        <f>I2508*'Usages mobilité'!$BG33*(1+'Usages mobilité'!$BH33)^(I$2473-$D$2473)/1000</f>
        <v>0</v>
      </c>
      <c r="J2559" s="210">
        <f>J2508*'Usages mobilité'!$BG33*(1+'Usages mobilité'!$BH33)^(J$2473-$D$2473)/1000</f>
        <v>0</v>
      </c>
      <c r="K2559" s="210">
        <f>K2508*'Usages mobilité'!$BG33*(1+'Usages mobilité'!$BH33)^(K$2473-$D$2473)/1000</f>
        <v>0</v>
      </c>
      <c r="L2559" s="210">
        <f>L2508*'Usages mobilité'!$BG33*(1+'Usages mobilité'!$BH33)^(L$2473-$D$2473)/1000</f>
        <v>0</v>
      </c>
      <c r="M2559" s="210">
        <f>M2508*'Usages mobilité'!$BG33*(1+'Usages mobilité'!$BH33)^(M$2473-$D$2473)/1000</f>
        <v>0</v>
      </c>
      <c r="N2559" s="210">
        <f>N2508*'Usages mobilité'!$BG33*(1+'Usages mobilité'!$BH33)^(N$2473-$D$2473)/1000</f>
        <v>0</v>
      </c>
      <c r="O2559" s="210">
        <f>O2508*'Usages mobilité'!$BG33*(1+'Usages mobilité'!$BH33)^(O$2473-$D$2473)/1000</f>
        <v>0</v>
      </c>
      <c r="P2559" s="210">
        <f>P2508*'Usages mobilité'!$BG33*(1+'Usages mobilité'!$BH33)^(P$2473-$D$2473)/1000</f>
        <v>0</v>
      </c>
      <c r="Q2559" s="210">
        <f>Q2508*'Usages mobilité'!$BG33*(1+'Usages mobilité'!$BH33)^(Q$2473-$D$2473)/1000</f>
        <v>0</v>
      </c>
      <c r="R2559" s="210">
        <f>R2508*'Usages mobilité'!$BG33*(1+'Usages mobilité'!$BH33)^(R$2473-$D$2473)/1000</f>
        <v>0</v>
      </c>
    </row>
    <row r="2560" spans="1:18" hidden="1" outlineLevel="2" x14ac:dyDescent="0.35">
      <c r="A2560" s="209" t="str">
        <f>'Usages mobilité'!A34</f>
        <v>Usage mobilité n°31</v>
      </c>
      <c r="B2560" s="209" t="s">
        <v>639</v>
      </c>
      <c r="C2560" s="209"/>
      <c r="D2560" s="210">
        <f>D2509*'Usages mobilité'!$BG34*(1+'Usages mobilité'!$BH34)^(D$2473-$D$2473)/1000</f>
        <v>0</v>
      </c>
      <c r="E2560" s="210">
        <f>E2509*'Usages mobilité'!$BG34*(1+'Usages mobilité'!$BH34)^(E$2473-$D$2473)/1000</f>
        <v>0</v>
      </c>
      <c r="F2560" s="210">
        <f>F2509*'Usages mobilité'!$BG34*(1+'Usages mobilité'!$BH34)^(F$2473-$D$2473)/1000</f>
        <v>0</v>
      </c>
      <c r="G2560" s="210">
        <f>G2509*'Usages mobilité'!$BG34*(1+'Usages mobilité'!$BH34)^(G$2473-$D$2473)/1000</f>
        <v>0</v>
      </c>
      <c r="H2560" s="210">
        <f>H2509*'Usages mobilité'!$BG34*(1+'Usages mobilité'!$BH34)^(H$2473-$D$2473)/1000</f>
        <v>0</v>
      </c>
      <c r="I2560" s="210">
        <f>I2509*'Usages mobilité'!$BG34*(1+'Usages mobilité'!$BH34)^(I$2473-$D$2473)/1000</f>
        <v>0</v>
      </c>
      <c r="J2560" s="210">
        <f>J2509*'Usages mobilité'!$BG34*(1+'Usages mobilité'!$BH34)^(J$2473-$D$2473)/1000</f>
        <v>0</v>
      </c>
      <c r="K2560" s="210">
        <f>K2509*'Usages mobilité'!$BG34*(1+'Usages mobilité'!$BH34)^(K$2473-$D$2473)/1000</f>
        <v>0</v>
      </c>
      <c r="L2560" s="210">
        <f>L2509*'Usages mobilité'!$BG34*(1+'Usages mobilité'!$BH34)^(L$2473-$D$2473)/1000</f>
        <v>0</v>
      </c>
      <c r="M2560" s="210">
        <f>M2509*'Usages mobilité'!$BG34*(1+'Usages mobilité'!$BH34)^(M$2473-$D$2473)/1000</f>
        <v>0</v>
      </c>
      <c r="N2560" s="210">
        <f>N2509*'Usages mobilité'!$BG34*(1+'Usages mobilité'!$BH34)^(N$2473-$D$2473)/1000</f>
        <v>0</v>
      </c>
      <c r="O2560" s="210">
        <f>O2509*'Usages mobilité'!$BG34*(1+'Usages mobilité'!$BH34)^(O$2473-$D$2473)/1000</f>
        <v>0</v>
      </c>
      <c r="P2560" s="210">
        <f>P2509*'Usages mobilité'!$BG34*(1+'Usages mobilité'!$BH34)^(P$2473-$D$2473)/1000</f>
        <v>0</v>
      </c>
      <c r="Q2560" s="210">
        <f>Q2509*'Usages mobilité'!$BG34*(1+'Usages mobilité'!$BH34)^(Q$2473-$D$2473)/1000</f>
        <v>0</v>
      </c>
      <c r="R2560" s="210">
        <f>R2509*'Usages mobilité'!$BG34*(1+'Usages mobilité'!$BH34)^(R$2473-$D$2473)/1000</f>
        <v>0</v>
      </c>
    </row>
    <row r="2561" spans="1:18" hidden="1" outlineLevel="2" x14ac:dyDescent="0.35">
      <c r="A2561" s="209" t="str">
        <f>'Usages mobilité'!A35</f>
        <v>Usage mobilité n°32</v>
      </c>
      <c r="B2561" s="209" t="s">
        <v>639</v>
      </c>
      <c r="C2561" s="209"/>
      <c r="D2561" s="210">
        <f>D2510*'Usages mobilité'!$BG35*(1+'Usages mobilité'!$BH35)^(D$2473-$D$2473)/1000</f>
        <v>0</v>
      </c>
      <c r="E2561" s="210">
        <f>E2510*'Usages mobilité'!$BG35*(1+'Usages mobilité'!$BH35)^(E$2473-$D$2473)/1000</f>
        <v>0</v>
      </c>
      <c r="F2561" s="210">
        <f>F2510*'Usages mobilité'!$BG35*(1+'Usages mobilité'!$BH35)^(F$2473-$D$2473)/1000</f>
        <v>0</v>
      </c>
      <c r="G2561" s="210">
        <f>G2510*'Usages mobilité'!$BG35*(1+'Usages mobilité'!$BH35)^(G$2473-$D$2473)/1000</f>
        <v>0</v>
      </c>
      <c r="H2561" s="210">
        <f>H2510*'Usages mobilité'!$BG35*(1+'Usages mobilité'!$BH35)^(H$2473-$D$2473)/1000</f>
        <v>0</v>
      </c>
      <c r="I2561" s="210">
        <f>I2510*'Usages mobilité'!$BG35*(1+'Usages mobilité'!$BH35)^(I$2473-$D$2473)/1000</f>
        <v>0</v>
      </c>
      <c r="J2561" s="210">
        <f>J2510*'Usages mobilité'!$BG35*(1+'Usages mobilité'!$BH35)^(J$2473-$D$2473)/1000</f>
        <v>0</v>
      </c>
      <c r="K2561" s="210">
        <f>K2510*'Usages mobilité'!$BG35*(1+'Usages mobilité'!$BH35)^(K$2473-$D$2473)/1000</f>
        <v>0</v>
      </c>
      <c r="L2561" s="210">
        <f>L2510*'Usages mobilité'!$BG35*(1+'Usages mobilité'!$BH35)^(L$2473-$D$2473)/1000</f>
        <v>0</v>
      </c>
      <c r="M2561" s="210">
        <f>M2510*'Usages mobilité'!$BG35*(1+'Usages mobilité'!$BH35)^(M$2473-$D$2473)/1000</f>
        <v>0</v>
      </c>
      <c r="N2561" s="210">
        <f>N2510*'Usages mobilité'!$BG35*(1+'Usages mobilité'!$BH35)^(N$2473-$D$2473)/1000</f>
        <v>0</v>
      </c>
      <c r="O2561" s="210">
        <f>O2510*'Usages mobilité'!$BG35*(1+'Usages mobilité'!$BH35)^(O$2473-$D$2473)/1000</f>
        <v>0</v>
      </c>
      <c r="P2561" s="210">
        <f>P2510*'Usages mobilité'!$BG35*(1+'Usages mobilité'!$BH35)^(P$2473-$D$2473)/1000</f>
        <v>0</v>
      </c>
      <c r="Q2561" s="210">
        <f>Q2510*'Usages mobilité'!$BG35*(1+'Usages mobilité'!$BH35)^(Q$2473-$D$2473)/1000</f>
        <v>0</v>
      </c>
      <c r="R2561" s="210">
        <f>R2510*'Usages mobilité'!$BG35*(1+'Usages mobilité'!$BH35)^(R$2473-$D$2473)/1000</f>
        <v>0</v>
      </c>
    </row>
    <row r="2562" spans="1:18" hidden="1" outlineLevel="2" x14ac:dyDescent="0.35">
      <c r="A2562" s="209" t="str">
        <f>'Usages mobilité'!A36</f>
        <v>Usage mobilité n°33</v>
      </c>
      <c r="B2562" s="209" t="s">
        <v>639</v>
      </c>
      <c r="C2562" s="209"/>
      <c r="D2562" s="210">
        <f>D2511*'Usages mobilité'!$BG36*(1+'Usages mobilité'!$BH36)^(D$2473-$D$2473)/1000</f>
        <v>0</v>
      </c>
      <c r="E2562" s="210">
        <f>E2511*'Usages mobilité'!$BG36*(1+'Usages mobilité'!$BH36)^(E$2473-$D$2473)/1000</f>
        <v>0</v>
      </c>
      <c r="F2562" s="210">
        <f>F2511*'Usages mobilité'!$BG36*(1+'Usages mobilité'!$BH36)^(F$2473-$D$2473)/1000</f>
        <v>0</v>
      </c>
      <c r="G2562" s="210">
        <f>G2511*'Usages mobilité'!$BG36*(1+'Usages mobilité'!$BH36)^(G$2473-$D$2473)/1000</f>
        <v>0</v>
      </c>
      <c r="H2562" s="210">
        <f>H2511*'Usages mobilité'!$BG36*(1+'Usages mobilité'!$BH36)^(H$2473-$D$2473)/1000</f>
        <v>0</v>
      </c>
      <c r="I2562" s="210">
        <f>I2511*'Usages mobilité'!$BG36*(1+'Usages mobilité'!$BH36)^(I$2473-$D$2473)/1000</f>
        <v>0</v>
      </c>
      <c r="J2562" s="210">
        <f>J2511*'Usages mobilité'!$BG36*(1+'Usages mobilité'!$BH36)^(J$2473-$D$2473)/1000</f>
        <v>0</v>
      </c>
      <c r="K2562" s="210">
        <f>K2511*'Usages mobilité'!$BG36*(1+'Usages mobilité'!$BH36)^(K$2473-$D$2473)/1000</f>
        <v>0</v>
      </c>
      <c r="L2562" s="210">
        <f>L2511*'Usages mobilité'!$BG36*(1+'Usages mobilité'!$BH36)^(L$2473-$D$2473)/1000</f>
        <v>0</v>
      </c>
      <c r="M2562" s="210">
        <f>M2511*'Usages mobilité'!$BG36*(1+'Usages mobilité'!$BH36)^(M$2473-$D$2473)/1000</f>
        <v>0</v>
      </c>
      <c r="N2562" s="210">
        <f>N2511*'Usages mobilité'!$BG36*(1+'Usages mobilité'!$BH36)^(N$2473-$D$2473)/1000</f>
        <v>0</v>
      </c>
      <c r="O2562" s="210">
        <f>O2511*'Usages mobilité'!$BG36*(1+'Usages mobilité'!$BH36)^(O$2473-$D$2473)/1000</f>
        <v>0</v>
      </c>
      <c r="P2562" s="210">
        <f>P2511*'Usages mobilité'!$BG36*(1+'Usages mobilité'!$BH36)^(P$2473-$D$2473)/1000</f>
        <v>0</v>
      </c>
      <c r="Q2562" s="210">
        <f>Q2511*'Usages mobilité'!$BG36*(1+'Usages mobilité'!$BH36)^(Q$2473-$D$2473)/1000</f>
        <v>0</v>
      </c>
      <c r="R2562" s="210">
        <f>R2511*'Usages mobilité'!$BG36*(1+'Usages mobilité'!$BH36)^(R$2473-$D$2473)/1000</f>
        <v>0</v>
      </c>
    </row>
    <row r="2563" spans="1:18" hidden="1" outlineLevel="2" x14ac:dyDescent="0.35">
      <c r="A2563" s="209" t="str">
        <f>'Usages mobilité'!A37</f>
        <v>Usage mobilité n°34</v>
      </c>
      <c r="B2563" s="209" t="s">
        <v>639</v>
      </c>
      <c r="C2563" s="209"/>
      <c r="D2563" s="210">
        <f>D2512*'Usages mobilité'!$BG37*(1+'Usages mobilité'!$BH37)^(D$2473-$D$2473)/1000</f>
        <v>0</v>
      </c>
      <c r="E2563" s="210">
        <f>E2512*'Usages mobilité'!$BG37*(1+'Usages mobilité'!$BH37)^(E$2473-$D$2473)/1000</f>
        <v>0</v>
      </c>
      <c r="F2563" s="210">
        <f>F2512*'Usages mobilité'!$BG37*(1+'Usages mobilité'!$BH37)^(F$2473-$D$2473)/1000</f>
        <v>0</v>
      </c>
      <c r="G2563" s="210">
        <f>G2512*'Usages mobilité'!$BG37*(1+'Usages mobilité'!$BH37)^(G$2473-$D$2473)/1000</f>
        <v>0</v>
      </c>
      <c r="H2563" s="210">
        <f>H2512*'Usages mobilité'!$BG37*(1+'Usages mobilité'!$BH37)^(H$2473-$D$2473)/1000</f>
        <v>0</v>
      </c>
      <c r="I2563" s="210">
        <f>I2512*'Usages mobilité'!$BG37*(1+'Usages mobilité'!$BH37)^(I$2473-$D$2473)/1000</f>
        <v>0</v>
      </c>
      <c r="J2563" s="210">
        <f>J2512*'Usages mobilité'!$BG37*(1+'Usages mobilité'!$BH37)^(J$2473-$D$2473)/1000</f>
        <v>0</v>
      </c>
      <c r="K2563" s="210">
        <f>K2512*'Usages mobilité'!$BG37*(1+'Usages mobilité'!$BH37)^(K$2473-$D$2473)/1000</f>
        <v>0</v>
      </c>
      <c r="L2563" s="210">
        <f>L2512*'Usages mobilité'!$BG37*(1+'Usages mobilité'!$BH37)^(L$2473-$D$2473)/1000</f>
        <v>0</v>
      </c>
      <c r="M2563" s="210">
        <f>M2512*'Usages mobilité'!$BG37*(1+'Usages mobilité'!$BH37)^(M$2473-$D$2473)/1000</f>
        <v>0</v>
      </c>
      <c r="N2563" s="210">
        <f>N2512*'Usages mobilité'!$BG37*(1+'Usages mobilité'!$BH37)^(N$2473-$D$2473)/1000</f>
        <v>0</v>
      </c>
      <c r="O2563" s="210">
        <f>O2512*'Usages mobilité'!$BG37*(1+'Usages mobilité'!$BH37)^(O$2473-$D$2473)/1000</f>
        <v>0</v>
      </c>
      <c r="P2563" s="210">
        <f>P2512*'Usages mobilité'!$BG37*(1+'Usages mobilité'!$BH37)^(P$2473-$D$2473)/1000</f>
        <v>0</v>
      </c>
      <c r="Q2563" s="210">
        <f>Q2512*'Usages mobilité'!$BG37*(1+'Usages mobilité'!$BH37)^(Q$2473-$D$2473)/1000</f>
        <v>0</v>
      </c>
      <c r="R2563" s="210">
        <f>R2512*'Usages mobilité'!$BG37*(1+'Usages mobilité'!$BH37)^(R$2473-$D$2473)/1000</f>
        <v>0</v>
      </c>
    </row>
    <row r="2564" spans="1:18" hidden="1" outlineLevel="2" x14ac:dyDescent="0.35">
      <c r="A2564" s="209" t="str">
        <f>'Usages mobilité'!A38</f>
        <v>Usage mobilité n°35</v>
      </c>
      <c r="B2564" s="209" t="s">
        <v>639</v>
      </c>
      <c r="C2564" s="209"/>
      <c r="D2564" s="210">
        <f>D2513*'Usages mobilité'!$BG38*(1+'Usages mobilité'!$BH38)^(D$2473-$D$2473)/1000</f>
        <v>0</v>
      </c>
      <c r="E2564" s="210">
        <f>E2513*'Usages mobilité'!$BG38*(1+'Usages mobilité'!$BH38)^(E$2473-$D$2473)/1000</f>
        <v>0</v>
      </c>
      <c r="F2564" s="210">
        <f>F2513*'Usages mobilité'!$BG38*(1+'Usages mobilité'!$BH38)^(F$2473-$D$2473)/1000</f>
        <v>0</v>
      </c>
      <c r="G2564" s="210">
        <f>G2513*'Usages mobilité'!$BG38*(1+'Usages mobilité'!$BH38)^(G$2473-$D$2473)/1000</f>
        <v>0</v>
      </c>
      <c r="H2564" s="210">
        <f>H2513*'Usages mobilité'!$BG38*(1+'Usages mobilité'!$BH38)^(H$2473-$D$2473)/1000</f>
        <v>0</v>
      </c>
      <c r="I2564" s="210">
        <f>I2513*'Usages mobilité'!$BG38*(1+'Usages mobilité'!$BH38)^(I$2473-$D$2473)/1000</f>
        <v>0</v>
      </c>
      <c r="J2564" s="210">
        <f>J2513*'Usages mobilité'!$BG38*(1+'Usages mobilité'!$BH38)^(J$2473-$D$2473)/1000</f>
        <v>0</v>
      </c>
      <c r="K2564" s="210">
        <f>K2513*'Usages mobilité'!$BG38*(1+'Usages mobilité'!$BH38)^(K$2473-$D$2473)/1000</f>
        <v>0</v>
      </c>
      <c r="L2564" s="210">
        <f>L2513*'Usages mobilité'!$BG38*(1+'Usages mobilité'!$BH38)^(L$2473-$D$2473)/1000</f>
        <v>0</v>
      </c>
      <c r="M2564" s="210">
        <f>M2513*'Usages mobilité'!$BG38*(1+'Usages mobilité'!$BH38)^(M$2473-$D$2473)/1000</f>
        <v>0</v>
      </c>
      <c r="N2564" s="210">
        <f>N2513*'Usages mobilité'!$BG38*(1+'Usages mobilité'!$BH38)^(N$2473-$D$2473)/1000</f>
        <v>0</v>
      </c>
      <c r="O2564" s="210">
        <f>O2513*'Usages mobilité'!$BG38*(1+'Usages mobilité'!$BH38)^(O$2473-$D$2473)/1000</f>
        <v>0</v>
      </c>
      <c r="P2564" s="210">
        <f>P2513*'Usages mobilité'!$BG38*(1+'Usages mobilité'!$BH38)^(P$2473-$D$2473)/1000</f>
        <v>0</v>
      </c>
      <c r="Q2564" s="210">
        <f>Q2513*'Usages mobilité'!$BG38*(1+'Usages mobilité'!$BH38)^(Q$2473-$D$2473)/1000</f>
        <v>0</v>
      </c>
      <c r="R2564" s="210">
        <f>R2513*'Usages mobilité'!$BG38*(1+'Usages mobilité'!$BH38)^(R$2473-$D$2473)/1000</f>
        <v>0</v>
      </c>
    </row>
    <row r="2565" spans="1:18" hidden="1" outlineLevel="2" x14ac:dyDescent="0.35">
      <c r="A2565" s="209" t="str">
        <f>'Usages mobilité'!A39</f>
        <v>Usage mobilité n°36</v>
      </c>
      <c r="B2565" s="209" t="s">
        <v>639</v>
      </c>
      <c r="C2565" s="209"/>
      <c r="D2565" s="210">
        <f>D2514*'Usages mobilité'!$BG39*(1+'Usages mobilité'!$BH39)^(D$2473-$D$2473)/1000</f>
        <v>0</v>
      </c>
      <c r="E2565" s="210">
        <f>E2514*'Usages mobilité'!$BG39*(1+'Usages mobilité'!$BH39)^(E$2473-$D$2473)/1000</f>
        <v>0</v>
      </c>
      <c r="F2565" s="210">
        <f>F2514*'Usages mobilité'!$BG39*(1+'Usages mobilité'!$BH39)^(F$2473-$D$2473)/1000</f>
        <v>0</v>
      </c>
      <c r="G2565" s="210">
        <f>G2514*'Usages mobilité'!$BG39*(1+'Usages mobilité'!$BH39)^(G$2473-$D$2473)/1000</f>
        <v>0</v>
      </c>
      <c r="H2565" s="210">
        <f>H2514*'Usages mobilité'!$BG39*(1+'Usages mobilité'!$BH39)^(H$2473-$D$2473)/1000</f>
        <v>0</v>
      </c>
      <c r="I2565" s="210">
        <f>I2514*'Usages mobilité'!$BG39*(1+'Usages mobilité'!$BH39)^(I$2473-$D$2473)/1000</f>
        <v>0</v>
      </c>
      <c r="J2565" s="210">
        <f>J2514*'Usages mobilité'!$BG39*(1+'Usages mobilité'!$BH39)^(J$2473-$D$2473)/1000</f>
        <v>0</v>
      </c>
      <c r="K2565" s="210">
        <f>K2514*'Usages mobilité'!$BG39*(1+'Usages mobilité'!$BH39)^(K$2473-$D$2473)/1000</f>
        <v>0</v>
      </c>
      <c r="L2565" s="210">
        <f>L2514*'Usages mobilité'!$BG39*(1+'Usages mobilité'!$BH39)^(L$2473-$D$2473)/1000</f>
        <v>0</v>
      </c>
      <c r="M2565" s="210">
        <f>M2514*'Usages mobilité'!$BG39*(1+'Usages mobilité'!$BH39)^(M$2473-$D$2473)/1000</f>
        <v>0</v>
      </c>
      <c r="N2565" s="210">
        <f>N2514*'Usages mobilité'!$BG39*(1+'Usages mobilité'!$BH39)^(N$2473-$D$2473)/1000</f>
        <v>0</v>
      </c>
      <c r="O2565" s="210">
        <f>O2514*'Usages mobilité'!$BG39*(1+'Usages mobilité'!$BH39)^(O$2473-$D$2473)/1000</f>
        <v>0</v>
      </c>
      <c r="P2565" s="210">
        <f>P2514*'Usages mobilité'!$BG39*(1+'Usages mobilité'!$BH39)^(P$2473-$D$2473)/1000</f>
        <v>0</v>
      </c>
      <c r="Q2565" s="210">
        <f>Q2514*'Usages mobilité'!$BG39*(1+'Usages mobilité'!$BH39)^(Q$2473-$D$2473)/1000</f>
        <v>0</v>
      </c>
      <c r="R2565" s="210">
        <f>R2514*'Usages mobilité'!$BG39*(1+'Usages mobilité'!$BH39)^(R$2473-$D$2473)/1000</f>
        <v>0</v>
      </c>
    </row>
    <row r="2566" spans="1:18" hidden="1" outlineLevel="2" x14ac:dyDescent="0.35">
      <c r="A2566" s="209" t="str">
        <f>'Usages mobilité'!A40</f>
        <v>Usage mobilité n°37</v>
      </c>
      <c r="B2566" s="209" t="s">
        <v>639</v>
      </c>
      <c r="C2566" s="209"/>
      <c r="D2566" s="210">
        <f>D2515*'Usages mobilité'!$BG40*(1+'Usages mobilité'!$BH40)^(D$2473-$D$2473)/1000</f>
        <v>0</v>
      </c>
      <c r="E2566" s="210">
        <f>E2515*'Usages mobilité'!$BG40*(1+'Usages mobilité'!$BH40)^(E$2473-$D$2473)/1000</f>
        <v>0</v>
      </c>
      <c r="F2566" s="210">
        <f>F2515*'Usages mobilité'!$BG40*(1+'Usages mobilité'!$BH40)^(F$2473-$D$2473)/1000</f>
        <v>0</v>
      </c>
      <c r="G2566" s="210">
        <f>G2515*'Usages mobilité'!$BG40*(1+'Usages mobilité'!$BH40)^(G$2473-$D$2473)/1000</f>
        <v>0</v>
      </c>
      <c r="H2566" s="210">
        <f>H2515*'Usages mobilité'!$BG40*(1+'Usages mobilité'!$BH40)^(H$2473-$D$2473)/1000</f>
        <v>0</v>
      </c>
      <c r="I2566" s="210">
        <f>I2515*'Usages mobilité'!$BG40*(1+'Usages mobilité'!$BH40)^(I$2473-$D$2473)/1000</f>
        <v>0</v>
      </c>
      <c r="J2566" s="210">
        <f>J2515*'Usages mobilité'!$BG40*(1+'Usages mobilité'!$BH40)^(J$2473-$D$2473)/1000</f>
        <v>0</v>
      </c>
      <c r="K2566" s="210">
        <f>K2515*'Usages mobilité'!$BG40*(1+'Usages mobilité'!$BH40)^(K$2473-$D$2473)/1000</f>
        <v>0</v>
      </c>
      <c r="L2566" s="210">
        <f>L2515*'Usages mobilité'!$BG40*(1+'Usages mobilité'!$BH40)^(L$2473-$D$2473)/1000</f>
        <v>0</v>
      </c>
      <c r="M2566" s="210">
        <f>M2515*'Usages mobilité'!$BG40*(1+'Usages mobilité'!$BH40)^(M$2473-$D$2473)/1000</f>
        <v>0</v>
      </c>
      <c r="N2566" s="210">
        <f>N2515*'Usages mobilité'!$BG40*(1+'Usages mobilité'!$BH40)^(N$2473-$D$2473)/1000</f>
        <v>0</v>
      </c>
      <c r="O2566" s="210">
        <f>O2515*'Usages mobilité'!$BG40*(1+'Usages mobilité'!$BH40)^(O$2473-$D$2473)/1000</f>
        <v>0</v>
      </c>
      <c r="P2566" s="210">
        <f>P2515*'Usages mobilité'!$BG40*(1+'Usages mobilité'!$BH40)^(P$2473-$D$2473)/1000</f>
        <v>0</v>
      </c>
      <c r="Q2566" s="210">
        <f>Q2515*'Usages mobilité'!$BG40*(1+'Usages mobilité'!$BH40)^(Q$2473-$D$2473)/1000</f>
        <v>0</v>
      </c>
      <c r="R2566" s="210">
        <f>R2515*'Usages mobilité'!$BG40*(1+'Usages mobilité'!$BH40)^(R$2473-$D$2473)/1000</f>
        <v>0</v>
      </c>
    </row>
    <row r="2567" spans="1:18" hidden="1" outlineLevel="2" x14ac:dyDescent="0.35">
      <c r="A2567" s="209" t="str">
        <f>'Usages mobilité'!A41</f>
        <v>Usage mobilité n°38</v>
      </c>
      <c r="B2567" s="209" t="s">
        <v>639</v>
      </c>
      <c r="C2567" s="209"/>
      <c r="D2567" s="210">
        <f>D2516*'Usages mobilité'!$BG41*(1+'Usages mobilité'!$BH41)^(D$2473-$D$2473)/1000</f>
        <v>0</v>
      </c>
      <c r="E2567" s="210">
        <f>E2516*'Usages mobilité'!$BG41*(1+'Usages mobilité'!$BH41)^(E$2473-$D$2473)/1000</f>
        <v>0</v>
      </c>
      <c r="F2567" s="210">
        <f>F2516*'Usages mobilité'!$BG41*(1+'Usages mobilité'!$BH41)^(F$2473-$D$2473)/1000</f>
        <v>0</v>
      </c>
      <c r="G2567" s="210">
        <f>G2516*'Usages mobilité'!$BG41*(1+'Usages mobilité'!$BH41)^(G$2473-$D$2473)/1000</f>
        <v>0</v>
      </c>
      <c r="H2567" s="210">
        <f>H2516*'Usages mobilité'!$BG41*(1+'Usages mobilité'!$BH41)^(H$2473-$D$2473)/1000</f>
        <v>0</v>
      </c>
      <c r="I2567" s="210">
        <f>I2516*'Usages mobilité'!$BG41*(1+'Usages mobilité'!$BH41)^(I$2473-$D$2473)/1000</f>
        <v>0</v>
      </c>
      <c r="J2567" s="210">
        <f>J2516*'Usages mobilité'!$BG41*(1+'Usages mobilité'!$BH41)^(J$2473-$D$2473)/1000</f>
        <v>0</v>
      </c>
      <c r="K2567" s="210">
        <f>K2516*'Usages mobilité'!$BG41*(1+'Usages mobilité'!$BH41)^(K$2473-$D$2473)/1000</f>
        <v>0</v>
      </c>
      <c r="L2567" s="210">
        <f>L2516*'Usages mobilité'!$BG41*(1+'Usages mobilité'!$BH41)^(L$2473-$D$2473)/1000</f>
        <v>0</v>
      </c>
      <c r="M2567" s="210">
        <f>M2516*'Usages mobilité'!$BG41*(1+'Usages mobilité'!$BH41)^(M$2473-$D$2473)/1000</f>
        <v>0</v>
      </c>
      <c r="N2567" s="210">
        <f>N2516*'Usages mobilité'!$BG41*(1+'Usages mobilité'!$BH41)^(N$2473-$D$2473)/1000</f>
        <v>0</v>
      </c>
      <c r="O2567" s="210">
        <f>O2516*'Usages mobilité'!$BG41*(1+'Usages mobilité'!$BH41)^(O$2473-$D$2473)/1000</f>
        <v>0</v>
      </c>
      <c r="P2567" s="210">
        <f>P2516*'Usages mobilité'!$BG41*(1+'Usages mobilité'!$BH41)^(P$2473-$D$2473)/1000</f>
        <v>0</v>
      </c>
      <c r="Q2567" s="210">
        <f>Q2516*'Usages mobilité'!$BG41*(1+'Usages mobilité'!$BH41)^(Q$2473-$D$2473)/1000</f>
        <v>0</v>
      </c>
      <c r="R2567" s="210">
        <f>R2516*'Usages mobilité'!$BG41*(1+'Usages mobilité'!$BH41)^(R$2473-$D$2473)/1000</f>
        <v>0</v>
      </c>
    </row>
    <row r="2568" spans="1:18" hidden="1" outlineLevel="2" x14ac:dyDescent="0.35">
      <c r="A2568" s="209" t="str">
        <f>'Usages mobilité'!A42</f>
        <v>Usage mobilité n°39</v>
      </c>
      <c r="B2568" s="209" t="s">
        <v>639</v>
      </c>
      <c r="C2568" s="209"/>
      <c r="D2568" s="210">
        <f>D2517*'Usages mobilité'!$BG42*(1+'Usages mobilité'!$BH42)^(D$2473-$D$2473)/1000</f>
        <v>0</v>
      </c>
      <c r="E2568" s="210">
        <f>E2517*'Usages mobilité'!$BG42*(1+'Usages mobilité'!$BH42)^(E$2473-$D$2473)/1000</f>
        <v>0</v>
      </c>
      <c r="F2568" s="210">
        <f>F2517*'Usages mobilité'!$BG42*(1+'Usages mobilité'!$BH42)^(F$2473-$D$2473)/1000</f>
        <v>0</v>
      </c>
      <c r="G2568" s="210">
        <f>G2517*'Usages mobilité'!$BG42*(1+'Usages mobilité'!$BH42)^(G$2473-$D$2473)/1000</f>
        <v>0</v>
      </c>
      <c r="H2568" s="210">
        <f>H2517*'Usages mobilité'!$BG42*(1+'Usages mobilité'!$BH42)^(H$2473-$D$2473)/1000</f>
        <v>0</v>
      </c>
      <c r="I2568" s="210">
        <f>I2517*'Usages mobilité'!$BG42*(1+'Usages mobilité'!$BH42)^(I$2473-$D$2473)/1000</f>
        <v>0</v>
      </c>
      <c r="J2568" s="210">
        <f>J2517*'Usages mobilité'!$BG42*(1+'Usages mobilité'!$BH42)^(J$2473-$D$2473)/1000</f>
        <v>0</v>
      </c>
      <c r="K2568" s="210">
        <f>K2517*'Usages mobilité'!$BG42*(1+'Usages mobilité'!$BH42)^(K$2473-$D$2473)/1000</f>
        <v>0</v>
      </c>
      <c r="L2568" s="210">
        <f>L2517*'Usages mobilité'!$BG42*(1+'Usages mobilité'!$BH42)^(L$2473-$D$2473)/1000</f>
        <v>0</v>
      </c>
      <c r="M2568" s="210">
        <f>M2517*'Usages mobilité'!$BG42*(1+'Usages mobilité'!$BH42)^(M$2473-$D$2473)/1000</f>
        <v>0</v>
      </c>
      <c r="N2568" s="210">
        <f>N2517*'Usages mobilité'!$BG42*(1+'Usages mobilité'!$BH42)^(N$2473-$D$2473)/1000</f>
        <v>0</v>
      </c>
      <c r="O2568" s="210">
        <f>O2517*'Usages mobilité'!$BG42*(1+'Usages mobilité'!$BH42)^(O$2473-$D$2473)/1000</f>
        <v>0</v>
      </c>
      <c r="P2568" s="210">
        <f>P2517*'Usages mobilité'!$BG42*(1+'Usages mobilité'!$BH42)^(P$2473-$D$2473)/1000</f>
        <v>0</v>
      </c>
      <c r="Q2568" s="210">
        <f>Q2517*'Usages mobilité'!$BG42*(1+'Usages mobilité'!$BH42)^(Q$2473-$D$2473)/1000</f>
        <v>0</v>
      </c>
      <c r="R2568" s="210">
        <f>R2517*'Usages mobilité'!$BG42*(1+'Usages mobilité'!$BH42)^(R$2473-$D$2473)/1000</f>
        <v>0</v>
      </c>
    </row>
    <row r="2569" spans="1:18" hidden="1" outlineLevel="2" x14ac:dyDescent="0.35">
      <c r="A2569" s="209" t="str">
        <f>'Usages mobilité'!A43</f>
        <v>Usage mobilité n°40</v>
      </c>
      <c r="B2569" s="209" t="s">
        <v>639</v>
      </c>
      <c r="C2569" s="209"/>
      <c r="D2569" s="210">
        <f>D2518*'Usages mobilité'!$BG43*(1+'Usages mobilité'!$BH43)^(D$2473-$D$2473)/1000</f>
        <v>0</v>
      </c>
      <c r="E2569" s="210">
        <f>E2518*'Usages mobilité'!$BG43*(1+'Usages mobilité'!$BH43)^(E$2473-$D$2473)/1000</f>
        <v>0</v>
      </c>
      <c r="F2569" s="210">
        <f>F2518*'Usages mobilité'!$BG43*(1+'Usages mobilité'!$BH43)^(F$2473-$D$2473)/1000</f>
        <v>0</v>
      </c>
      <c r="G2569" s="210">
        <f>G2518*'Usages mobilité'!$BG43*(1+'Usages mobilité'!$BH43)^(G$2473-$D$2473)/1000</f>
        <v>0</v>
      </c>
      <c r="H2569" s="210">
        <f>H2518*'Usages mobilité'!$BG43*(1+'Usages mobilité'!$BH43)^(H$2473-$D$2473)/1000</f>
        <v>0</v>
      </c>
      <c r="I2569" s="210">
        <f>I2518*'Usages mobilité'!$BG43*(1+'Usages mobilité'!$BH43)^(I$2473-$D$2473)/1000</f>
        <v>0</v>
      </c>
      <c r="J2569" s="210">
        <f>J2518*'Usages mobilité'!$BG43*(1+'Usages mobilité'!$BH43)^(J$2473-$D$2473)/1000</f>
        <v>0</v>
      </c>
      <c r="K2569" s="210">
        <f>K2518*'Usages mobilité'!$BG43*(1+'Usages mobilité'!$BH43)^(K$2473-$D$2473)/1000</f>
        <v>0</v>
      </c>
      <c r="L2569" s="210">
        <f>L2518*'Usages mobilité'!$BG43*(1+'Usages mobilité'!$BH43)^(L$2473-$D$2473)/1000</f>
        <v>0</v>
      </c>
      <c r="M2569" s="210">
        <f>M2518*'Usages mobilité'!$BG43*(1+'Usages mobilité'!$BH43)^(M$2473-$D$2473)/1000</f>
        <v>0</v>
      </c>
      <c r="N2569" s="210">
        <f>N2518*'Usages mobilité'!$BG43*(1+'Usages mobilité'!$BH43)^(N$2473-$D$2473)/1000</f>
        <v>0</v>
      </c>
      <c r="O2569" s="210">
        <f>O2518*'Usages mobilité'!$BG43*(1+'Usages mobilité'!$BH43)^(O$2473-$D$2473)/1000</f>
        <v>0</v>
      </c>
      <c r="P2569" s="210">
        <f>P2518*'Usages mobilité'!$BG43*(1+'Usages mobilité'!$BH43)^(P$2473-$D$2473)/1000</f>
        <v>0</v>
      </c>
      <c r="Q2569" s="210">
        <f>Q2518*'Usages mobilité'!$BG43*(1+'Usages mobilité'!$BH43)^(Q$2473-$D$2473)/1000</f>
        <v>0</v>
      </c>
      <c r="R2569" s="210">
        <f>R2518*'Usages mobilité'!$BG43*(1+'Usages mobilité'!$BH43)^(R$2473-$D$2473)/1000</f>
        <v>0</v>
      </c>
    </row>
    <row r="2570" spans="1:18" hidden="1" outlineLevel="2" x14ac:dyDescent="0.35">
      <c r="A2570" s="209" t="str">
        <f>'Usages mobilité'!A44</f>
        <v>Usage mobilité n°41</v>
      </c>
      <c r="B2570" s="209" t="s">
        <v>639</v>
      </c>
      <c r="C2570" s="209"/>
      <c r="D2570" s="210">
        <f>D2519*'Usages mobilité'!$BG44*(1+'Usages mobilité'!$BH44)^(D$2473-$D$2473)/1000</f>
        <v>0</v>
      </c>
      <c r="E2570" s="210">
        <f>E2519*'Usages mobilité'!$BG44*(1+'Usages mobilité'!$BH44)^(E$2473-$D$2473)/1000</f>
        <v>0</v>
      </c>
      <c r="F2570" s="210">
        <f>F2519*'Usages mobilité'!$BG44*(1+'Usages mobilité'!$BH44)^(F$2473-$D$2473)/1000</f>
        <v>0</v>
      </c>
      <c r="G2570" s="210">
        <f>G2519*'Usages mobilité'!$BG44*(1+'Usages mobilité'!$BH44)^(G$2473-$D$2473)/1000</f>
        <v>0</v>
      </c>
      <c r="H2570" s="210">
        <f>H2519*'Usages mobilité'!$BG44*(1+'Usages mobilité'!$BH44)^(H$2473-$D$2473)/1000</f>
        <v>0</v>
      </c>
      <c r="I2570" s="210">
        <f>I2519*'Usages mobilité'!$BG44*(1+'Usages mobilité'!$BH44)^(I$2473-$D$2473)/1000</f>
        <v>0</v>
      </c>
      <c r="J2570" s="210">
        <f>J2519*'Usages mobilité'!$BG44*(1+'Usages mobilité'!$BH44)^(J$2473-$D$2473)/1000</f>
        <v>0</v>
      </c>
      <c r="K2570" s="210">
        <f>K2519*'Usages mobilité'!$BG44*(1+'Usages mobilité'!$BH44)^(K$2473-$D$2473)/1000</f>
        <v>0</v>
      </c>
      <c r="L2570" s="210">
        <f>L2519*'Usages mobilité'!$BG44*(1+'Usages mobilité'!$BH44)^(L$2473-$D$2473)/1000</f>
        <v>0</v>
      </c>
      <c r="M2570" s="210">
        <f>M2519*'Usages mobilité'!$BG44*(1+'Usages mobilité'!$BH44)^(M$2473-$D$2473)/1000</f>
        <v>0</v>
      </c>
      <c r="N2570" s="210">
        <f>N2519*'Usages mobilité'!$BG44*(1+'Usages mobilité'!$BH44)^(N$2473-$D$2473)/1000</f>
        <v>0</v>
      </c>
      <c r="O2570" s="210">
        <f>O2519*'Usages mobilité'!$BG44*(1+'Usages mobilité'!$BH44)^(O$2473-$D$2473)/1000</f>
        <v>0</v>
      </c>
      <c r="P2570" s="210">
        <f>P2519*'Usages mobilité'!$BG44*(1+'Usages mobilité'!$BH44)^(P$2473-$D$2473)/1000</f>
        <v>0</v>
      </c>
      <c r="Q2570" s="210">
        <f>Q2519*'Usages mobilité'!$BG44*(1+'Usages mobilité'!$BH44)^(Q$2473-$D$2473)/1000</f>
        <v>0</v>
      </c>
      <c r="R2570" s="210">
        <f>R2519*'Usages mobilité'!$BG44*(1+'Usages mobilité'!$BH44)^(R$2473-$D$2473)/1000</f>
        <v>0</v>
      </c>
    </row>
    <row r="2571" spans="1:18" hidden="1" outlineLevel="2" x14ac:dyDescent="0.35">
      <c r="A2571" s="209" t="str">
        <f>'Usages mobilité'!A45</f>
        <v>Usage mobilité n°42</v>
      </c>
      <c r="B2571" s="209" t="s">
        <v>639</v>
      </c>
      <c r="C2571" s="209"/>
      <c r="D2571" s="210">
        <f>D2520*'Usages mobilité'!$BG45*(1+'Usages mobilité'!$BH45)^(D$2473-$D$2473)/1000</f>
        <v>0</v>
      </c>
      <c r="E2571" s="210">
        <f>E2520*'Usages mobilité'!$BG45*(1+'Usages mobilité'!$BH45)^(E$2473-$D$2473)/1000</f>
        <v>0</v>
      </c>
      <c r="F2571" s="210">
        <f>F2520*'Usages mobilité'!$BG45*(1+'Usages mobilité'!$BH45)^(F$2473-$D$2473)/1000</f>
        <v>0</v>
      </c>
      <c r="G2571" s="210">
        <f>G2520*'Usages mobilité'!$BG45*(1+'Usages mobilité'!$BH45)^(G$2473-$D$2473)/1000</f>
        <v>0</v>
      </c>
      <c r="H2571" s="210">
        <f>H2520*'Usages mobilité'!$BG45*(1+'Usages mobilité'!$BH45)^(H$2473-$D$2473)/1000</f>
        <v>0</v>
      </c>
      <c r="I2571" s="210">
        <f>I2520*'Usages mobilité'!$BG45*(1+'Usages mobilité'!$BH45)^(I$2473-$D$2473)/1000</f>
        <v>0</v>
      </c>
      <c r="J2571" s="210">
        <f>J2520*'Usages mobilité'!$BG45*(1+'Usages mobilité'!$BH45)^(J$2473-$D$2473)/1000</f>
        <v>0</v>
      </c>
      <c r="K2571" s="210">
        <f>K2520*'Usages mobilité'!$BG45*(1+'Usages mobilité'!$BH45)^(K$2473-$D$2473)/1000</f>
        <v>0</v>
      </c>
      <c r="L2571" s="210">
        <f>L2520*'Usages mobilité'!$BG45*(1+'Usages mobilité'!$BH45)^(L$2473-$D$2473)/1000</f>
        <v>0</v>
      </c>
      <c r="M2571" s="210">
        <f>M2520*'Usages mobilité'!$BG45*(1+'Usages mobilité'!$BH45)^(M$2473-$D$2473)/1000</f>
        <v>0</v>
      </c>
      <c r="N2571" s="210">
        <f>N2520*'Usages mobilité'!$BG45*(1+'Usages mobilité'!$BH45)^(N$2473-$D$2473)/1000</f>
        <v>0</v>
      </c>
      <c r="O2571" s="210">
        <f>O2520*'Usages mobilité'!$BG45*(1+'Usages mobilité'!$BH45)^(O$2473-$D$2473)/1000</f>
        <v>0</v>
      </c>
      <c r="P2571" s="210">
        <f>P2520*'Usages mobilité'!$BG45*(1+'Usages mobilité'!$BH45)^(P$2473-$D$2473)/1000</f>
        <v>0</v>
      </c>
      <c r="Q2571" s="210">
        <f>Q2520*'Usages mobilité'!$BG45*(1+'Usages mobilité'!$BH45)^(Q$2473-$D$2473)/1000</f>
        <v>0</v>
      </c>
      <c r="R2571" s="210">
        <f>R2520*'Usages mobilité'!$BG45*(1+'Usages mobilité'!$BH45)^(R$2473-$D$2473)/1000</f>
        <v>0</v>
      </c>
    </row>
    <row r="2572" spans="1:18" hidden="1" outlineLevel="2" x14ac:dyDescent="0.35">
      <c r="A2572" s="209" t="str">
        <f>'Usages mobilité'!A46</f>
        <v>Usage mobilité n°43</v>
      </c>
      <c r="B2572" s="209" t="s">
        <v>639</v>
      </c>
      <c r="C2572" s="209"/>
      <c r="D2572" s="210">
        <f>D2521*'Usages mobilité'!$BG46*(1+'Usages mobilité'!$BH46)^(D$2473-$D$2473)/1000</f>
        <v>0</v>
      </c>
      <c r="E2572" s="210">
        <f>E2521*'Usages mobilité'!$BG46*(1+'Usages mobilité'!$BH46)^(E$2473-$D$2473)/1000</f>
        <v>0</v>
      </c>
      <c r="F2572" s="210">
        <f>F2521*'Usages mobilité'!$BG46*(1+'Usages mobilité'!$BH46)^(F$2473-$D$2473)/1000</f>
        <v>0</v>
      </c>
      <c r="G2572" s="210">
        <f>G2521*'Usages mobilité'!$BG46*(1+'Usages mobilité'!$BH46)^(G$2473-$D$2473)/1000</f>
        <v>0</v>
      </c>
      <c r="H2572" s="210">
        <f>H2521*'Usages mobilité'!$BG46*(1+'Usages mobilité'!$BH46)^(H$2473-$D$2473)/1000</f>
        <v>0</v>
      </c>
      <c r="I2572" s="210">
        <f>I2521*'Usages mobilité'!$BG46*(1+'Usages mobilité'!$BH46)^(I$2473-$D$2473)/1000</f>
        <v>0</v>
      </c>
      <c r="J2572" s="210">
        <f>J2521*'Usages mobilité'!$BG46*(1+'Usages mobilité'!$BH46)^(J$2473-$D$2473)/1000</f>
        <v>0</v>
      </c>
      <c r="K2572" s="210">
        <f>K2521*'Usages mobilité'!$BG46*(1+'Usages mobilité'!$BH46)^(K$2473-$D$2473)/1000</f>
        <v>0</v>
      </c>
      <c r="L2572" s="210">
        <f>L2521*'Usages mobilité'!$BG46*(1+'Usages mobilité'!$BH46)^(L$2473-$D$2473)/1000</f>
        <v>0</v>
      </c>
      <c r="M2572" s="210">
        <f>M2521*'Usages mobilité'!$BG46*(1+'Usages mobilité'!$BH46)^(M$2473-$D$2473)/1000</f>
        <v>0</v>
      </c>
      <c r="N2572" s="210">
        <f>N2521*'Usages mobilité'!$BG46*(1+'Usages mobilité'!$BH46)^(N$2473-$D$2473)/1000</f>
        <v>0</v>
      </c>
      <c r="O2572" s="210">
        <f>O2521*'Usages mobilité'!$BG46*(1+'Usages mobilité'!$BH46)^(O$2473-$D$2473)/1000</f>
        <v>0</v>
      </c>
      <c r="P2572" s="210">
        <f>P2521*'Usages mobilité'!$BG46*(1+'Usages mobilité'!$BH46)^(P$2473-$D$2473)/1000</f>
        <v>0</v>
      </c>
      <c r="Q2572" s="210">
        <f>Q2521*'Usages mobilité'!$BG46*(1+'Usages mobilité'!$BH46)^(Q$2473-$D$2473)/1000</f>
        <v>0</v>
      </c>
      <c r="R2572" s="210">
        <f>R2521*'Usages mobilité'!$BG46*(1+'Usages mobilité'!$BH46)^(R$2473-$D$2473)/1000</f>
        <v>0</v>
      </c>
    </row>
    <row r="2573" spans="1:18" hidden="1" outlineLevel="2" x14ac:dyDescent="0.35">
      <c r="A2573" s="209" t="str">
        <f>'Usages mobilité'!A47</f>
        <v>Usage mobilité n°44</v>
      </c>
      <c r="B2573" s="209" t="s">
        <v>639</v>
      </c>
      <c r="C2573" s="209"/>
      <c r="D2573" s="210">
        <f>D2522*'Usages mobilité'!$BG47*(1+'Usages mobilité'!$BH47)^(D$2473-$D$2473)/1000</f>
        <v>0</v>
      </c>
      <c r="E2573" s="210">
        <f>E2522*'Usages mobilité'!$BG47*(1+'Usages mobilité'!$BH47)^(E$2473-$D$2473)/1000</f>
        <v>0</v>
      </c>
      <c r="F2573" s="210">
        <f>F2522*'Usages mobilité'!$BG47*(1+'Usages mobilité'!$BH47)^(F$2473-$D$2473)/1000</f>
        <v>0</v>
      </c>
      <c r="G2573" s="210">
        <f>G2522*'Usages mobilité'!$BG47*(1+'Usages mobilité'!$BH47)^(G$2473-$D$2473)/1000</f>
        <v>0</v>
      </c>
      <c r="H2573" s="210">
        <f>H2522*'Usages mobilité'!$BG47*(1+'Usages mobilité'!$BH47)^(H$2473-$D$2473)/1000</f>
        <v>0</v>
      </c>
      <c r="I2573" s="210">
        <f>I2522*'Usages mobilité'!$BG47*(1+'Usages mobilité'!$BH47)^(I$2473-$D$2473)/1000</f>
        <v>0</v>
      </c>
      <c r="J2573" s="210">
        <f>J2522*'Usages mobilité'!$BG47*(1+'Usages mobilité'!$BH47)^(J$2473-$D$2473)/1000</f>
        <v>0</v>
      </c>
      <c r="K2573" s="210">
        <f>K2522*'Usages mobilité'!$BG47*(1+'Usages mobilité'!$BH47)^(K$2473-$D$2473)/1000</f>
        <v>0</v>
      </c>
      <c r="L2573" s="210">
        <f>L2522*'Usages mobilité'!$BG47*(1+'Usages mobilité'!$BH47)^(L$2473-$D$2473)/1000</f>
        <v>0</v>
      </c>
      <c r="M2573" s="210">
        <f>M2522*'Usages mobilité'!$BG47*(1+'Usages mobilité'!$BH47)^(M$2473-$D$2473)/1000</f>
        <v>0</v>
      </c>
      <c r="N2573" s="210">
        <f>N2522*'Usages mobilité'!$BG47*(1+'Usages mobilité'!$BH47)^(N$2473-$D$2473)/1000</f>
        <v>0</v>
      </c>
      <c r="O2573" s="210">
        <f>O2522*'Usages mobilité'!$BG47*(1+'Usages mobilité'!$BH47)^(O$2473-$D$2473)/1000</f>
        <v>0</v>
      </c>
      <c r="P2573" s="210">
        <f>P2522*'Usages mobilité'!$BG47*(1+'Usages mobilité'!$BH47)^(P$2473-$D$2473)/1000</f>
        <v>0</v>
      </c>
      <c r="Q2573" s="210">
        <f>Q2522*'Usages mobilité'!$BG47*(1+'Usages mobilité'!$BH47)^(Q$2473-$D$2473)/1000</f>
        <v>0</v>
      </c>
      <c r="R2573" s="210">
        <f>R2522*'Usages mobilité'!$BG47*(1+'Usages mobilité'!$BH47)^(R$2473-$D$2473)/1000</f>
        <v>0</v>
      </c>
    </row>
    <row r="2574" spans="1:18" hidden="1" outlineLevel="2" x14ac:dyDescent="0.35">
      <c r="A2574" s="209" t="str">
        <f>'Usages mobilité'!A48</f>
        <v>Usage mobilité n°45</v>
      </c>
      <c r="B2574" s="209" t="s">
        <v>639</v>
      </c>
      <c r="C2574" s="209"/>
      <c r="D2574" s="210">
        <f>D2523*'Usages mobilité'!$BG48*(1+'Usages mobilité'!$BH48)^(D$2473-$D$2473)/1000</f>
        <v>0</v>
      </c>
      <c r="E2574" s="210">
        <f>E2523*'Usages mobilité'!$BG48*(1+'Usages mobilité'!$BH48)^(E$2473-$D$2473)/1000</f>
        <v>0</v>
      </c>
      <c r="F2574" s="210">
        <f>F2523*'Usages mobilité'!$BG48*(1+'Usages mobilité'!$BH48)^(F$2473-$D$2473)/1000</f>
        <v>0</v>
      </c>
      <c r="G2574" s="210">
        <f>G2523*'Usages mobilité'!$BG48*(1+'Usages mobilité'!$BH48)^(G$2473-$D$2473)/1000</f>
        <v>0</v>
      </c>
      <c r="H2574" s="210">
        <f>H2523*'Usages mobilité'!$BG48*(1+'Usages mobilité'!$BH48)^(H$2473-$D$2473)/1000</f>
        <v>0</v>
      </c>
      <c r="I2574" s="210">
        <f>I2523*'Usages mobilité'!$BG48*(1+'Usages mobilité'!$BH48)^(I$2473-$D$2473)/1000</f>
        <v>0</v>
      </c>
      <c r="J2574" s="210">
        <f>J2523*'Usages mobilité'!$BG48*(1+'Usages mobilité'!$BH48)^(J$2473-$D$2473)/1000</f>
        <v>0</v>
      </c>
      <c r="K2574" s="210">
        <f>K2523*'Usages mobilité'!$BG48*(1+'Usages mobilité'!$BH48)^(K$2473-$D$2473)/1000</f>
        <v>0</v>
      </c>
      <c r="L2574" s="210">
        <f>L2523*'Usages mobilité'!$BG48*(1+'Usages mobilité'!$BH48)^(L$2473-$D$2473)/1000</f>
        <v>0</v>
      </c>
      <c r="M2574" s="210">
        <f>M2523*'Usages mobilité'!$BG48*(1+'Usages mobilité'!$BH48)^(M$2473-$D$2473)/1000</f>
        <v>0</v>
      </c>
      <c r="N2574" s="210">
        <f>N2523*'Usages mobilité'!$BG48*(1+'Usages mobilité'!$BH48)^(N$2473-$D$2473)/1000</f>
        <v>0</v>
      </c>
      <c r="O2574" s="210">
        <f>O2523*'Usages mobilité'!$BG48*(1+'Usages mobilité'!$BH48)^(O$2473-$D$2473)/1000</f>
        <v>0</v>
      </c>
      <c r="P2574" s="210">
        <f>P2523*'Usages mobilité'!$BG48*(1+'Usages mobilité'!$BH48)^(P$2473-$D$2473)/1000</f>
        <v>0</v>
      </c>
      <c r="Q2574" s="210">
        <f>Q2523*'Usages mobilité'!$BG48*(1+'Usages mobilité'!$BH48)^(Q$2473-$D$2473)/1000</f>
        <v>0</v>
      </c>
      <c r="R2574" s="210">
        <f>R2523*'Usages mobilité'!$BG48*(1+'Usages mobilité'!$BH48)^(R$2473-$D$2473)/1000</f>
        <v>0</v>
      </c>
    </row>
    <row r="2575" spans="1:18" hidden="1" outlineLevel="2" x14ac:dyDescent="0.35">
      <c r="A2575" s="209" t="str">
        <f>'Usages mobilité'!A49</f>
        <v>Usage mobilité n°46</v>
      </c>
      <c r="B2575" s="209" t="s">
        <v>639</v>
      </c>
      <c r="C2575" s="209"/>
      <c r="D2575" s="210">
        <f>D2524*'Usages mobilité'!$BG49*(1+'Usages mobilité'!$BH49)^(D$2473-$D$2473)/1000</f>
        <v>0</v>
      </c>
      <c r="E2575" s="210">
        <f>E2524*'Usages mobilité'!$BG49*(1+'Usages mobilité'!$BH49)^(E$2473-$D$2473)/1000</f>
        <v>0</v>
      </c>
      <c r="F2575" s="210">
        <f>F2524*'Usages mobilité'!$BG49*(1+'Usages mobilité'!$BH49)^(F$2473-$D$2473)/1000</f>
        <v>0</v>
      </c>
      <c r="G2575" s="210">
        <f>G2524*'Usages mobilité'!$BG49*(1+'Usages mobilité'!$BH49)^(G$2473-$D$2473)/1000</f>
        <v>0</v>
      </c>
      <c r="H2575" s="210">
        <f>H2524*'Usages mobilité'!$BG49*(1+'Usages mobilité'!$BH49)^(H$2473-$D$2473)/1000</f>
        <v>0</v>
      </c>
      <c r="I2575" s="210">
        <f>I2524*'Usages mobilité'!$BG49*(1+'Usages mobilité'!$BH49)^(I$2473-$D$2473)/1000</f>
        <v>0</v>
      </c>
      <c r="J2575" s="210">
        <f>J2524*'Usages mobilité'!$BG49*(1+'Usages mobilité'!$BH49)^(J$2473-$D$2473)/1000</f>
        <v>0</v>
      </c>
      <c r="K2575" s="210">
        <f>K2524*'Usages mobilité'!$BG49*(1+'Usages mobilité'!$BH49)^(K$2473-$D$2473)/1000</f>
        <v>0</v>
      </c>
      <c r="L2575" s="210">
        <f>L2524*'Usages mobilité'!$BG49*(1+'Usages mobilité'!$BH49)^(L$2473-$D$2473)/1000</f>
        <v>0</v>
      </c>
      <c r="M2575" s="210">
        <f>M2524*'Usages mobilité'!$BG49*(1+'Usages mobilité'!$BH49)^(M$2473-$D$2473)/1000</f>
        <v>0</v>
      </c>
      <c r="N2575" s="210">
        <f>N2524*'Usages mobilité'!$BG49*(1+'Usages mobilité'!$BH49)^(N$2473-$D$2473)/1000</f>
        <v>0</v>
      </c>
      <c r="O2575" s="210">
        <f>O2524*'Usages mobilité'!$BG49*(1+'Usages mobilité'!$BH49)^(O$2473-$D$2473)/1000</f>
        <v>0</v>
      </c>
      <c r="P2575" s="210">
        <f>P2524*'Usages mobilité'!$BG49*(1+'Usages mobilité'!$BH49)^(P$2473-$D$2473)/1000</f>
        <v>0</v>
      </c>
      <c r="Q2575" s="210">
        <f>Q2524*'Usages mobilité'!$BG49*(1+'Usages mobilité'!$BH49)^(Q$2473-$D$2473)/1000</f>
        <v>0</v>
      </c>
      <c r="R2575" s="210">
        <f>R2524*'Usages mobilité'!$BG49*(1+'Usages mobilité'!$BH49)^(R$2473-$D$2473)/1000</f>
        <v>0</v>
      </c>
    </row>
    <row r="2576" spans="1:18" hidden="1" outlineLevel="2" x14ac:dyDescent="0.35">
      <c r="A2576" s="209" t="str">
        <f>'Usages mobilité'!A50</f>
        <v>Usage mobilité n°47</v>
      </c>
      <c r="B2576" s="209" t="s">
        <v>639</v>
      </c>
      <c r="C2576" s="209"/>
      <c r="D2576" s="210">
        <f>D2525*'Usages mobilité'!$BG50*(1+'Usages mobilité'!$BH50)^(D$2473-$D$2473)/1000</f>
        <v>0</v>
      </c>
      <c r="E2576" s="210">
        <f>E2525*'Usages mobilité'!$BG50*(1+'Usages mobilité'!$BH50)^(E$2473-$D$2473)/1000</f>
        <v>0</v>
      </c>
      <c r="F2576" s="210">
        <f>F2525*'Usages mobilité'!$BG50*(1+'Usages mobilité'!$BH50)^(F$2473-$D$2473)/1000</f>
        <v>0</v>
      </c>
      <c r="G2576" s="210">
        <f>G2525*'Usages mobilité'!$BG50*(1+'Usages mobilité'!$BH50)^(G$2473-$D$2473)/1000</f>
        <v>0</v>
      </c>
      <c r="H2576" s="210">
        <f>H2525*'Usages mobilité'!$BG50*(1+'Usages mobilité'!$BH50)^(H$2473-$D$2473)/1000</f>
        <v>0</v>
      </c>
      <c r="I2576" s="210">
        <f>I2525*'Usages mobilité'!$BG50*(1+'Usages mobilité'!$BH50)^(I$2473-$D$2473)/1000</f>
        <v>0</v>
      </c>
      <c r="J2576" s="210">
        <f>J2525*'Usages mobilité'!$BG50*(1+'Usages mobilité'!$BH50)^(J$2473-$D$2473)/1000</f>
        <v>0</v>
      </c>
      <c r="K2576" s="210">
        <f>K2525*'Usages mobilité'!$BG50*(1+'Usages mobilité'!$BH50)^(K$2473-$D$2473)/1000</f>
        <v>0</v>
      </c>
      <c r="L2576" s="210">
        <f>L2525*'Usages mobilité'!$BG50*(1+'Usages mobilité'!$BH50)^(L$2473-$D$2473)/1000</f>
        <v>0</v>
      </c>
      <c r="M2576" s="210">
        <f>M2525*'Usages mobilité'!$BG50*(1+'Usages mobilité'!$BH50)^(M$2473-$D$2473)/1000</f>
        <v>0</v>
      </c>
      <c r="N2576" s="210">
        <f>N2525*'Usages mobilité'!$BG50*(1+'Usages mobilité'!$BH50)^(N$2473-$D$2473)/1000</f>
        <v>0</v>
      </c>
      <c r="O2576" s="210">
        <f>O2525*'Usages mobilité'!$BG50*(1+'Usages mobilité'!$BH50)^(O$2473-$D$2473)/1000</f>
        <v>0</v>
      </c>
      <c r="P2576" s="210">
        <f>P2525*'Usages mobilité'!$BG50*(1+'Usages mobilité'!$BH50)^(P$2473-$D$2473)/1000</f>
        <v>0</v>
      </c>
      <c r="Q2576" s="210">
        <f>Q2525*'Usages mobilité'!$BG50*(1+'Usages mobilité'!$BH50)^(Q$2473-$D$2473)/1000</f>
        <v>0</v>
      </c>
      <c r="R2576" s="210">
        <f>R2525*'Usages mobilité'!$BG50*(1+'Usages mobilité'!$BH50)^(R$2473-$D$2473)/1000</f>
        <v>0</v>
      </c>
    </row>
    <row r="2577" spans="1:18" hidden="1" outlineLevel="2" x14ac:dyDescent="0.35">
      <c r="A2577" s="209" t="str">
        <f>'Usages mobilité'!A51</f>
        <v>Usage mobilité n°48</v>
      </c>
      <c r="B2577" s="209" t="s">
        <v>639</v>
      </c>
      <c r="C2577" s="209"/>
      <c r="D2577" s="210">
        <f>D2526*'Usages mobilité'!$BG51*(1+'Usages mobilité'!$BH51)^(D$2473-$D$2473)/1000</f>
        <v>0</v>
      </c>
      <c r="E2577" s="210">
        <f>E2526*'Usages mobilité'!$BG51*(1+'Usages mobilité'!$BH51)^(E$2473-$D$2473)/1000</f>
        <v>0</v>
      </c>
      <c r="F2577" s="210">
        <f>F2526*'Usages mobilité'!$BG51*(1+'Usages mobilité'!$BH51)^(F$2473-$D$2473)/1000</f>
        <v>0</v>
      </c>
      <c r="G2577" s="210">
        <f>G2526*'Usages mobilité'!$BG51*(1+'Usages mobilité'!$BH51)^(G$2473-$D$2473)/1000</f>
        <v>0</v>
      </c>
      <c r="H2577" s="210">
        <f>H2526*'Usages mobilité'!$BG51*(1+'Usages mobilité'!$BH51)^(H$2473-$D$2473)/1000</f>
        <v>0</v>
      </c>
      <c r="I2577" s="210">
        <f>I2526*'Usages mobilité'!$BG51*(1+'Usages mobilité'!$BH51)^(I$2473-$D$2473)/1000</f>
        <v>0</v>
      </c>
      <c r="J2577" s="210">
        <f>J2526*'Usages mobilité'!$BG51*(1+'Usages mobilité'!$BH51)^(J$2473-$D$2473)/1000</f>
        <v>0</v>
      </c>
      <c r="K2577" s="210">
        <f>K2526*'Usages mobilité'!$BG51*(1+'Usages mobilité'!$BH51)^(K$2473-$D$2473)/1000</f>
        <v>0</v>
      </c>
      <c r="L2577" s="210">
        <f>L2526*'Usages mobilité'!$BG51*(1+'Usages mobilité'!$BH51)^(L$2473-$D$2473)/1000</f>
        <v>0</v>
      </c>
      <c r="M2577" s="210">
        <f>M2526*'Usages mobilité'!$BG51*(1+'Usages mobilité'!$BH51)^(M$2473-$D$2473)/1000</f>
        <v>0</v>
      </c>
      <c r="N2577" s="210">
        <f>N2526*'Usages mobilité'!$BG51*(1+'Usages mobilité'!$BH51)^(N$2473-$D$2473)/1000</f>
        <v>0</v>
      </c>
      <c r="O2577" s="210">
        <f>O2526*'Usages mobilité'!$BG51*(1+'Usages mobilité'!$BH51)^(O$2473-$D$2473)/1000</f>
        <v>0</v>
      </c>
      <c r="P2577" s="210">
        <f>P2526*'Usages mobilité'!$BG51*(1+'Usages mobilité'!$BH51)^(P$2473-$D$2473)/1000</f>
        <v>0</v>
      </c>
      <c r="Q2577" s="210">
        <f>Q2526*'Usages mobilité'!$BG51*(1+'Usages mobilité'!$BH51)^(Q$2473-$D$2473)/1000</f>
        <v>0</v>
      </c>
      <c r="R2577" s="210">
        <f>R2526*'Usages mobilité'!$BG51*(1+'Usages mobilité'!$BH51)^(R$2473-$D$2473)/1000</f>
        <v>0</v>
      </c>
    </row>
    <row r="2578" spans="1:18" hidden="1" outlineLevel="2" x14ac:dyDescent="0.35">
      <c r="A2578" s="209" t="str">
        <f>'Usages mobilité'!A52</f>
        <v>Usage mobilité n°49</v>
      </c>
      <c r="B2578" s="209" t="s">
        <v>639</v>
      </c>
      <c r="C2578" s="209"/>
      <c r="D2578" s="210">
        <f>D2527*'Usages mobilité'!$BG52*(1+'Usages mobilité'!$BH52)^(D$2473-$D$2473)/1000</f>
        <v>0</v>
      </c>
      <c r="E2578" s="210">
        <f>E2527*'Usages mobilité'!$BG52*(1+'Usages mobilité'!$BH52)^(E$2473-$D$2473)/1000</f>
        <v>0</v>
      </c>
      <c r="F2578" s="210">
        <f>F2527*'Usages mobilité'!$BG52*(1+'Usages mobilité'!$BH52)^(F$2473-$D$2473)/1000</f>
        <v>0</v>
      </c>
      <c r="G2578" s="210">
        <f>G2527*'Usages mobilité'!$BG52*(1+'Usages mobilité'!$BH52)^(G$2473-$D$2473)/1000</f>
        <v>0</v>
      </c>
      <c r="H2578" s="210">
        <f>H2527*'Usages mobilité'!$BG52*(1+'Usages mobilité'!$BH52)^(H$2473-$D$2473)/1000</f>
        <v>0</v>
      </c>
      <c r="I2578" s="210">
        <f>I2527*'Usages mobilité'!$BG52*(1+'Usages mobilité'!$BH52)^(I$2473-$D$2473)/1000</f>
        <v>0</v>
      </c>
      <c r="J2578" s="210">
        <f>J2527*'Usages mobilité'!$BG52*(1+'Usages mobilité'!$BH52)^(J$2473-$D$2473)/1000</f>
        <v>0</v>
      </c>
      <c r="K2578" s="210">
        <f>K2527*'Usages mobilité'!$BG52*(1+'Usages mobilité'!$BH52)^(K$2473-$D$2473)/1000</f>
        <v>0</v>
      </c>
      <c r="L2578" s="210">
        <f>L2527*'Usages mobilité'!$BG52*(1+'Usages mobilité'!$BH52)^(L$2473-$D$2473)/1000</f>
        <v>0</v>
      </c>
      <c r="M2578" s="210">
        <f>M2527*'Usages mobilité'!$BG52*(1+'Usages mobilité'!$BH52)^(M$2473-$D$2473)/1000</f>
        <v>0</v>
      </c>
      <c r="N2578" s="210">
        <f>N2527*'Usages mobilité'!$BG52*(1+'Usages mobilité'!$BH52)^(N$2473-$D$2473)/1000</f>
        <v>0</v>
      </c>
      <c r="O2578" s="210">
        <f>O2527*'Usages mobilité'!$BG52*(1+'Usages mobilité'!$BH52)^(O$2473-$D$2473)/1000</f>
        <v>0</v>
      </c>
      <c r="P2578" s="210">
        <f>P2527*'Usages mobilité'!$BG52*(1+'Usages mobilité'!$BH52)^(P$2473-$D$2473)/1000</f>
        <v>0</v>
      </c>
      <c r="Q2578" s="210">
        <f>Q2527*'Usages mobilité'!$BG52*(1+'Usages mobilité'!$BH52)^(Q$2473-$D$2473)/1000</f>
        <v>0</v>
      </c>
      <c r="R2578" s="210">
        <f>R2527*'Usages mobilité'!$BG52*(1+'Usages mobilité'!$BH52)^(R$2473-$D$2473)/1000</f>
        <v>0</v>
      </c>
    </row>
    <row r="2579" spans="1:18" hidden="1" outlineLevel="2" x14ac:dyDescent="0.35">
      <c r="A2579" s="209" t="str">
        <f>'Usages mobilité'!A53</f>
        <v>Usage mobilité n°50</v>
      </c>
      <c r="B2579" s="209" t="s">
        <v>639</v>
      </c>
      <c r="C2579" s="209"/>
      <c r="D2579" s="210">
        <f>D2528*'Usages mobilité'!$BG53*(1+'Usages mobilité'!$BH53)^(D$2473-$D$2473)/1000</f>
        <v>0</v>
      </c>
      <c r="E2579" s="210">
        <f>E2528*'Usages mobilité'!$BG53*(1+'Usages mobilité'!$BH53)^(E$2473-$D$2473)/1000</f>
        <v>0</v>
      </c>
      <c r="F2579" s="210">
        <f>F2528*'Usages mobilité'!$BG53*(1+'Usages mobilité'!$BH53)^(F$2473-$D$2473)/1000</f>
        <v>0</v>
      </c>
      <c r="G2579" s="210">
        <f>G2528*'Usages mobilité'!$BG53*(1+'Usages mobilité'!$BH53)^(G$2473-$D$2473)/1000</f>
        <v>0</v>
      </c>
      <c r="H2579" s="210">
        <f>H2528*'Usages mobilité'!$BG53*(1+'Usages mobilité'!$BH53)^(H$2473-$D$2473)/1000</f>
        <v>0</v>
      </c>
      <c r="I2579" s="210">
        <f>I2528*'Usages mobilité'!$BG53*(1+'Usages mobilité'!$BH53)^(I$2473-$D$2473)/1000</f>
        <v>0</v>
      </c>
      <c r="J2579" s="210">
        <f>J2528*'Usages mobilité'!$BG53*(1+'Usages mobilité'!$BH53)^(J$2473-$D$2473)/1000</f>
        <v>0</v>
      </c>
      <c r="K2579" s="210">
        <f>K2528*'Usages mobilité'!$BG53*(1+'Usages mobilité'!$BH53)^(K$2473-$D$2473)/1000</f>
        <v>0</v>
      </c>
      <c r="L2579" s="210">
        <f>L2528*'Usages mobilité'!$BG53*(1+'Usages mobilité'!$BH53)^(L$2473-$D$2473)/1000</f>
        <v>0</v>
      </c>
      <c r="M2579" s="210">
        <f>M2528*'Usages mobilité'!$BG53*(1+'Usages mobilité'!$BH53)^(M$2473-$D$2473)/1000</f>
        <v>0</v>
      </c>
      <c r="N2579" s="210">
        <f>N2528*'Usages mobilité'!$BG53*(1+'Usages mobilité'!$BH53)^(N$2473-$D$2473)/1000</f>
        <v>0</v>
      </c>
      <c r="O2579" s="210">
        <f>O2528*'Usages mobilité'!$BG53*(1+'Usages mobilité'!$BH53)^(O$2473-$D$2473)/1000</f>
        <v>0</v>
      </c>
      <c r="P2579" s="210">
        <f>P2528*'Usages mobilité'!$BG53*(1+'Usages mobilité'!$BH53)^(P$2473-$D$2473)/1000</f>
        <v>0</v>
      </c>
      <c r="Q2579" s="210">
        <f>Q2528*'Usages mobilité'!$BG53*(1+'Usages mobilité'!$BH53)^(Q$2473-$D$2473)/1000</f>
        <v>0</v>
      </c>
      <c r="R2579" s="210">
        <f>R2528*'Usages mobilité'!$BG53*(1+'Usages mobilité'!$BH53)^(R$2473-$D$2473)/1000</f>
        <v>0</v>
      </c>
    </row>
    <row r="2580" spans="1:18" hidden="1" outlineLevel="1" collapsed="1" x14ac:dyDescent="0.35">
      <c r="A2580" s="209" t="s">
        <v>644</v>
      </c>
      <c r="B2580" s="209"/>
      <c r="C2580" s="209"/>
      <c r="D2580" s="210">
        <f t="shared" ref="D2580:R2580" si="223">SUM(D2530:D2579)</f>
        <v>0</v>
      </c>
      <c r="E2580" s="210">
        <f t="shared" si="223"/>
        <v>0</v>
      </c>
      <c r="F2580" s="210">
        <f t="shared" si="223"/>
        <v>0</v>
      </c>
      <c r="G2580" s="210">
        <f t="shared" si="223"/>
        <v>0</v>
      </c>
      <c r="H2580" s="210">
        <f t="shared" si="223"/>
        <v>0</v>
      </c>
      <c r="I2580" s="210">
        <f t="shared" si="223"/>
        <v>0</v>
      </c>
      <c r="J2580" s="210">
        <f t="shared" si="223"/>
        <v>0</v>
      </c>
      <c r="K2580" s="210">
        <f t="shared" si="223"/>
        <v>0</v>
      </c>
      <c r="L2580" s="210">
        <f t="shared" si="223"/>
        <v>0</v>
      </c>
      <c r="M2580" s="210">
        <f t="shared" si="223"/>
        <v>0</v>
      </c>
      <c r="N2580" s="210">
        <f t="shared" si="223"/>
        <v>0</v>
      </c>
      <c r="O2580" s="210">
        <f t="shared" si="223"/>
        <v>0</v>
      </c>
      <c r="P2580" s="210">
        <f t="shared" si="223"/>
        <v>0</v>
      </c>
      <c r="Q2580" s="210">
        <f t="shared" si="223"/>
        <v>0</v>
      </c>
      <c r="R2580" s="210">
        <f t="shared" si="223"/>
        <v>0</v>
      </c>
    </row>
    <row r="2581" spans="1:18" hidden="1" outlineLevel="1" x14ac:dyDescent="0.35">
      <c r="A2581" s="43" t="s">
        <v>645</v>
      </c>
      <c r="B2581" s="43"/>
      <c r="C2581" s="43"/>
      <c r="D2581" s="231"/>
      <c r="E2581" s="231"/>
      <c r="F2581" s="231"/>
      <c r="G2581" s="231"/>
      <c r="H2581" s="231"/>
      <c r="I2581" s="231"/>
      <c r="J2581" s="231"/>
      <c r="K2581" s="231"/>
      <c r="L2581" s="231"/>
      <c r="M2581" s="231"/>
      <c r="N2581" s="231"/>
      <c r="O2581" s="231"/>
      <c r="P2581" s="231"/>
      <c r="Q2581" s="231"/>
      <c r="R2581" s="231"/>
    </row>
    <row r="2582" spans="1:18" hidden="1" outlineLevel="1" x14ac:dyDescent="0.35">
      <c r="A2582" s="43" t="s">
        <v>646</v>
      </c>
      <c r="B2582" s="43"/>
      <c r="C2582" s="43"/>
      <c r="D2582" s="231"/>
      <c r="E2582" s="231"/>
      <c r="F2582" s="231"/>
      <c r="G2582" s="231"/>
      <c r="H2582" s="231"/>
      <c r="I2582" s="231"/>
      <c r="J2582" s="231"/>
      <c r="K2582" s="231"/>
      <c r="L2582" s="231"/>
      <c r="M2582" s="231"/>
      <c r="N2582" s="231"/>
      <c r="O2582" s="231"/>
      <c r="P2582" s="231"/>
      <c r="Q2582" s="231"/>
      <c r="R2582" s="231"/>
    </row>
    <row r="2583" spans="1:18" hidden="1" outlineLevel="1" x14ac:dyDescent="0.35">
      <c r="A2583" s="43" t="s">
        <v>647</v>
      </c>
      <c r="B2583" s="43"/>
      <c r="C2583" s="43"/>
      <c r="D2583" s="210">
        <f t="shared" ref="D2583:R2583" si="224">D2580+D2582</f>
        <v>0</v>
      </c>
      <c r="E2583" s="210">
        <f t="shared" si="224"/>
        <v>0</v>
      </c>
      <c r="F2583" s="210">
        <f t="shared" si="224"/>
        <v>0</v>
      </c>
      <c r="G2583" s="210">
        <f t="shared" si="224"/>
        <v>0</v>
      </c>
      <c r="H2583" s="210">
        <f t="shared" si="224"/>
        <v>0</v>
      </c>
      <c r="I2583" s="210">
        <f t="shared" si="224"/>
        <v>0</v>
      </c>
      <c r="J2583" s="210">
        <f t="shared" si="224"/>
        <v>0</v>
      </c>
      <c r="K2583" s="210">
        <f t="shared" si="224"/>
        <v>0</v>
      </c>
      <c r="L2583" s="210">
        <f t="shared" si="224"/>
        <v>0</v>
      </c>
      <c r="M2583" s="210">
        <f t="shared" si="224"/>
        <v>0</v>
      </c>
      <c r="N2583" s="210">
        <f t="shared" si="224"/>
        <v>0</v>
      </c>
      <c r="O2583" s="210">
        <f t="shared" si="224"/>
        <v>0</v>
      </c>
      <c r="P2583" s="210">
        <f t="shared" si="224"/>
        <v>0</v>
      </c>
      <c r="Q2583" s="210">
        <f t="shared" si="224"/>
        <v>0</v>
      </c>
      <c r="R2583" s="210">
        <f t="shared" si="224"/>
        <v>0</v>
      </c>
    </row>
    <row r="2584" spans="1:18" hidden="1" outlineLevel="1" x14ac:dyDescent="0.35"/>
    <row r="2585" spans="1:18" hidden="1" outlineLevel="1" x14ac:dyDescent="0.35">
      <c r="A2585" s="273" t="s">
        <v>648</v>
      </c>
      <c r="B2585" s="212" t="s">
        <v>649</v>
      </c>
      <c r="C2585" s="43"/>
      <c r="D2585" s="231">
        <v>10000</v>
      </c>
      <c r="E2585" s="231"/>
      <c r="F2585" s="231"/>
      <c r="G2585" s="231"/>
      <c r="H2585" s="231"/>
      <c r="I2585" s="231"/>
      <c r="J2585" s="231"/>
      <c r="K2585" s="231"/>
      <c r="L2585" s="231"/>
      <c r="M2585" s="231"/>
      <c r="N2585" s="231"/>
      <c r="O2585" s="231"/>
      <c r="P2585" s="231"/>
      <c r="Q2585" s="231"/>
      <c r="R2585" s="231"/>
    </row>
    <row r="2586" spans="1:18" hidden="1" outlineLevel="1" x14ac:dyDescent="0.35">
      <c r="A2586" s="273"/>
      <c r="B2586" s="213" t="s">
        <v>650</v>
      </c>
      <c r="C2586" s="209"/>
      <c r="D2586" s="210">
        <f>IF($B2470&lt;&gt;"",D2585*(VLOOKUP($B2470,Distribution!$H4:$Y53,18)*(1+VLOOKUP($B2470,Distribution!$H4:$Z53,19))^(D2473-$D2473))/1000,0)</f>
        <v>0</v>
      </c>
      <c r="E2586" s="210">
        <f>IF($B2470&lt;&gt;"",E2585*(VLOOKUP($B2470,Distribution!$H4:$Y53,18)*(1+VLOOKUP($B2470,Distribution!$H4:$Z53,19))^(E2473-$D2473))/1000,0)</f>
        <v>0</v>
      </c>
      <c r="F2586" s="210">
        <f>IF($B2470&lt;&gt;"",F2585*(VLOOKUP($B2470,Distribution!$H4:$Y53,18)*(1+VLOOKUP($B2470,Distribution!$H4:$Z53,19))^(F2473-$D2473))/1000,0)</f>
        <v>0</v>
      </c>
      <c r="G2586" s="210">
        <f>IF($B2470&lt;&gt;"",G2585*(VLOOKUP($B2470,Distribution!$H4:$Y53,18)*(1+VLOOKUP($B2470,Distribution!$H4:$Z53,19))^(G2473-$D2473))/1000,0)</f>
        <v>0</v>
      </c>
      <c r="H2586" s="210">
        <f>IF($B2470&lt;&gt;"",H2585*(VLOOKUP($B2470,Distribution!$H4:$Y53,18)*(1+VLOOKUP($B2470,Distribution!$H4:$Z53,19))^(H2473-$D2473))/1000,0)</f>
        <v>0</v>
      </c>
      <c r="I2586" s="210">
        <f>IF($B2470&lt;&gt;"",I2585*(VLOOKUP($B2470,Distribution!$H4:$Y53,18)*(1+VLOOKUP($B2470,Distribution!$H4:$Z53,19))^(I2473-$D2473))/1000,0)</f>
        <v>0</v>
      </c>
      <c r="J2586" s="210">
        <f>IF($B2470&lt;&gt;"",J2585*(VLOOKUP($B2470,Distribution!$H4:$Y53,18)*(1+VLOOKUP($B2470,Distribution!$H4:$Z53,19))^(J2473-$D2473))/1000,0)</f>
        <v>0</v>
      </c>
      <c r="K2586" s="210">
        <f>IF($B2470&lt;&gt;"",K2585*(VLOOKUP($B2470,Distribution!$H4:$Y53,18)*(1+VLOOKUP($B2470,Distribution!$H4:$Z53,19))^(K2473-$D2473))/1000,0)</f>
        <v>0</v>
      </c>
      <c r="L2586" s="210">
        <f>IF($B2470&lt;&gt;"",L2585*(VLOOKUP($B2470,Distribution!$H4:$Y53,18)*(1+VLOOKUP($B2470,Distribution!$H4:$Z53,19))^(L2473-$D2473))/1000,0)</f>
        <v>0</v>
      </c>
      <c r="M2586" s="210">
        <f>IF($B2470&lt;&gt;"",M2585*(VLOOKUP($B2470,Distribution!$H4:$Y53,18)*(1+VLOOKUP($B2470,Distribution!$H4:$Z53,19))^(M2473-$D2473))/1000,0)</f>
        <v>0</v>
      </c>
      <c r="N2586" s="210">
        <f>IF($B2470&lt;&gt;"",N2585*(VLOOKUP($B2470,Distribution!$H4:$Y53,18)*(1+VLOOKUP($B2470,Distribution!$H4:$Z53,19))^(N2473-$D2473))/1000,0)</f>
        <v>0</v>
      </c>
      <c r="O2586" s="210">
        <f>IF($B2470&lt;&gt;"",O2585*(VLOOKUP($B2470,Distribution!$H4:$Y53,18)*(1+VLOOKUP($B2470,Distribution!$H4:$Z53,19))^(O2473-$D2473))/1000,0)</f>
        <v>0</v>
      </c>
      <c r="P2586" s="210">
        <f>IF($B2470&lt;&gt;"",P2585*(VLOOKUP($B2470,Distribution!$H4:$Y53,18)*(1+VLOOKUP($B2470,Distribution!$H4:$Z53,19))^(P2473-$D2473))/1000,0)</f>
        <v>0</v>
      </c>
      <c r="Q2586" s="210">
        <f>IF($B2470&lt;&gt;"",Q2585*(VLOOKUP($B2470,Distribution!$H4:$Y53,18)*(1+VLOOKUP($B2470,Distribution!$H4:$Z53,19))^(Q2473-$D2473))/1000,0)</f>
        <v>0</v>
      </c>
      <c r="R2586" s="210">
        <f>IF($B2470&lt;&gt;"",R2585*(VLOOKUP($B2470,Distribution!$H4:$Y53,18)*(1+VLOOKUP($B2470,Distribution!$H4:$Z53,19))^(R2473-$D2473))/1000,0)</f>
        <v>0</v>
      </c>
    </row>
    <row r="2587" spans="1:18" hidden="1" outlineLevel="1" x14ac:dyDescent="0.35">
      <c r="A2587" s="273" t="s">
        <v>664</v>
      </c>
      <c r="B2587" s="212" t="s">
        <v>665</v>
      </c>
      <c r="C2587" s="43"/>
      <c r="D2587" s="231"/>
      <c r="E2587" s="231"/>
      <c r="F2587" s="231"/>
      <c r="G2587" s="231"/>
      <c r="H2587" s="231"/>
      <c r="I2587" s="231"/>
      <c r="J2587" s="231"/>
      <c r="K2587" s="231"/>
      <c r="L2587" s="231"/>
      <c r="M2587" s="231"/>
      <c r="N2587" s="231"/>
      <c r="O2587" s="231"/>
      <c r="P2587" s="231"/>
      <c r="Q2587" s="231"/>
      <c r="R2587" s="231"/>
    </row>
    <row r="2588" spans="1:18" hidden="1" outlineLevel="1" x14ac:dyDescent="0.35">
      <c r="A2588" s="273"/>
      <c r="B2588" s="212" t="s">
        <v>650</v>
      </c>
      <c r="C2588" s="43"/>
      <c r="D2588" s="231"/>
      <c r="E2588" s="231"/>
      <c r="F2588" s="231"/>
      <c r="G2588" s="231"/>
      <c r="H2588" s="231"/>
      <c r="I2588" s="231"/>
      <c r="J2588" s="231"/>
      <c r="K2588" s="231"/>
      <c r="L2588" s="231"/>
      <c r="M2588" s="231"/>
      <c r="N2588" s="231"/>
      <c r="O2588" s="231"/>
      <c r="P2588" s="231"/>
      <c r="Q2588" s="231"/>
      <c r="R2588" s="231"/>
    </row>
    <row r="2589" spans="1:18" hidden="1" outlineLevel="1" x14ac:dyDescent="0.35">
      <c r="A2589" s="212" t="s">
        <v>653</v>
      </c>
      <c r="B2589" s="212"/>
      <c r="C2589" s="43"/>
      <c r="D2589" s="231"/>
      <c r="E2589" s="231"/>
      <c r="F2589" s="231"/>
      <c r="G2589" s="231"/>
      <c r="H2589" s="231"/>
      <c r="I2589" s="231"/>
      <c r="J2589" s="231"/>
      <c r="K2589" s="231"/>
      <c r="L2589" s="231"/>
      <c r="M2589" s="231"/>
      <c r="N2589" s="231"/>
      <c r="O2589" s="231"/>
      <c r="P2589" s="231"/>
      <c r="Q2589" s="231"/>
      <c r="R2589" s="231"/>
    </row>
    <row r="2590" spans="1:18" hidden="1" outlineLevel="1" x14ac:dyDescent="0.35">
      <c r="A2590" s="212" t="s">
        <v>654</v>
      </c>
      <c r="B2590" s="212"/>
      <c r="C2590" s="43"/>
      <c r="D2590" s="231"/>
      <c r="E2590" s="231"/>
      <c r="F2590" s="231"/>
      <c r="G2590" s="231"/>
      <c r="H2590" s="231"/>
      <c r="I2590" s="231"/>
      <c r="J2590" s="231"/>
      <c r="K2590" s="231"/>
      <c r="L2590" s="231"/>
      <c r="M2590" s="231"/>
      <c r="N2590" s="231"/>
      <c r="O2590" s="231"/>
      <c r="P2590" s="231"/>
      <c r="Q2590" s="231"/>
      <c r="R2590" s="231"/>
    </row>
    <row r="2591" spans="1:18" hidden="1" outlineLevel="1" x14ac:dyDescent="0.35">
      <c r="A2591" s="211" t="s">
        <v>655</v>
      </c>
      <c r="B2591" s="211"/>
      <c r="C2591" s="209"/>
      <c r="D2591" s="210">
        <f t="shared" ref="D2591:R2591" si="225">D2586+D2588+D2589+D2590</f>
        <v>0</v>
      </c>
      <c r="E2591" s="210">
        <f t="shared" si="225"/>
        <v>0</v>
      </c>
      <c r="F2591" s="210">
        <f t="shared" si="225"/>
        <v>0</v>
      </c>
      <c r="G2591" s="210">
        <f t="shared" si="225"/>
        <v>0</v>
      </c>
      <c r="H2591" s="210">
        <f t="shared" si="225"/>
        <v>0</v>
      </c>
      <c r="I2591" s="210">
        <f t="shared" si="225"/>
        <v>0</v>
      </c>
      <c r="J2591" s="210">
        <f t="shared" si="225"/>
        <v>0</v>
      </c>
      <c r="K2591" s="210">
        <f t="shared" si="225"/>
        <v>0</v>
      </c>
      <c r="L2591" s="210">
        <f t="shared" si="225"/>
        <v>0</v>
      </c>
      <c r="M2591" s="210">
        <f t="shared" si="225"/>
        <v>0</v>
      </c>
      <c r="N2591" s="210">
        <f t="shared" si="225"/>
        <v>0</v>
      </c>
      <c r="O2591" s="210">
        <f t="shared" si="225"/>
        <v>0</v>
      </c>
      <c r="P2591" s="210">
        <f t="shared" si="225"/>
        <v>0</v>
      </c>
      <c r="Q2591" s="210">
        <f t="shared" si="225"/>
        <v>0</v>
      </c>
      <c r="R2591" s="210">
        <f t="shared" si="225"/>
        <v>0</v>
      </c>
    </row>
    <row r="2592" spans="1:18" hidden="1" outlineLevel="1" x14ac:dyDescent="0.35"/>
    <row r="2593" spans="1:18" hidden="1" outlineLevel="1" x14ac:dyDescent="0.35">
      <c r="A2593" s="209" t="s">
        <v>656</v>
      </c>
      <c r="B2593" s="209"/>
      <c r="C2593" s="209"/>
      <c r="D2593" s="210">
        <f t="shared" ref="D2593:R2593" si="226">D2583-D2591</f>
        <v>0</v>
      </c>
      <c r="E2593" s="210">
        <f t="shared" si="226"/>
        <v>0</v>
      </c>
      <c r="F2593" s="210">
        <f t="shared" si="226"/>
        <v>0</v>
      </c>
      <c r="G2593" s="210">
        <f t="shared" si="226"/>
        <v>0</v>
      </c>
      <c r="H2593" s="210">
        <f t="shared" si="226"/>
        <v>0</v>
      </c>
      <c r="I2593" s="210">
        <f t="shared" si="226"/>
        <v>0</v>
      </c>
      <c r="J2593" s="210">
        <f t="shared" si="226"/>
        <v>0</v>
      </c>
      <c r="K2593" s="210">
        <f t="shared" si="226"/>
        <v>0</v>
      </c>
      <c r="L2593" s="210">
        <f t="shared" si="226"/>
        <v>0</v>
      </c>
      <c r="M2593" s="210">
        <f t="shared" si="226"/>
        <v>0</v>
      </c>
      <c r="N2593" s="210">
        <f t="shared" si="226"/>
        <v>0</v>
      </c>
      <c r="O2593" s="210">
        <f t="shared" si="226"/>
        <v>0</v>
      </c>
      <c r="P2593" s="210">
        <f t="shared" si="226"/>
        <v>0</v>
      </c>
      <c r="Q2593" s="210">
        <f t="shared" si="226"/>
        <v>0</v>
      </c>
      <c r="R2593" s="210">
        <f t="shared" si="226"/>
        <v>0</v>
      </c>
    </row>
    <row r="2594" spans="1:18" hidden="1" outlineLevel="1" x14ac:dyDescent="0.35"/>
    <row r="2595" spans="1:18" hidden="1" outlineLevel="1" x14ac:dyDescent="0.35">
      <c r="A2595" s="43" t="s">
        <v>657</v>
      </c>
      <c r="B2595" s="43"/>
      <c r="C2595" s="43"/>
      <c r="D2595" s="231"/>
      <c r="E2595" s="231"/>
      <c r="F2595" s="231"/>
      <c r="G2595" s="231"/>
      <c r="H2595" s="231"/>
      <c r="I2595" s="231"/>
      <c r="J2595" s="231"/>
      <c r="K2595" s="231"/>
      <c r="L2595" s="231"/>
      <c r="M2595" s="231"/>
      <c r="N2595" s="231"/>
      <c r="O2595" s="231"/>
      <c r="P2595" s="231"/>
      <c r="Q2595" s="231"/>
      <c r="R2595" s="231"/>
    </row>
    <row r="2596" spans="1:18" hidden="1" outlineLevel="1" x14ac:dyDescent="0.35"/>
    <row r="2597" spans="1:18" hidden="1" outlineLevel="1" x14ac:dyDescent="0.35">
      <c r="A2597" s="209" t="s">
        <v>658</v>
      </c>
      <c r="B2597" s="209"/>
      <c r="C2597" s="209"/>
      <c r="D2597" s="210">
        <f t="shared" ref="D2597:R2597" si="227">D2593-D2595</f>
        <v>0</v>
      </c>
      <c r="E2597" s="210">
        <f t="shared" si="227"/>
        <v>0</v>
      </c>
      <c r="F2597" s="210">
        <f t="shared" si="227"/>
        <v>0</v>
      </c>
      <c r="G2597" s="210">
        <f t="shared" si="227"/>
        <v>0</v>
      </c>
      <c r="H2597" s="210">
        <f t="shared" si="227"/>
        <v>0</v>
      </c>
      <c r="I2597" s="210">
        <f t="shared" si="227"/>
        <v>0</v>
      </c>
      <c r="J2597" s="210">
        <f t="shared" si="227"/>
        <v>0</v>
      </c>
      <c r="K2597" s="210">
        <f t="shared" si="227"/>
        <v>0</v>
      </c>
      <c r="L2597" s="210">
        <f t="shared" si="227"/>
        <v>0</v>
      </c>
      <c r="M2597" s="210">
        <f t="shared" si="227"/>
        <v>0</v>
      </c>
      <c r="N2597" s="210">
        <f t="shared" si="227"/>
        <v>0</v>
      </c>
      <c r="O2597" s="210">
        <f t="shared" si="227"/>
        <v>0</v>
      </c>
      <c r="P2597" s="210">
        <f t="shared" si="227"/>
        <v>0</v>
      </c>
      <c r="Q2597" s="210">
        <f t="shared" si="227"/>
        <v>0</v>
      </c>
      <c r="R2597" s="210">
        <f t="shared" si="227"/>
        <v>0</v>
      </c>
    </row>
    <row r="2598" spans="1:18" hidden="1" outlineLevel="1" x14ac:dyDescent="0.35">
      <c r="A2598" s="209" t="s">
        <v>659</v>
      </c>
      <c r="B2598" s="209"/>
      <c r="C2598" s="209"/>
      <c r="D2598" s="210">
        <f t="shared" ref="D2598:R2598" si="228">$B2471*D2597</f>
        <v>0</v>
      </c>
      <c r="E2598" s="210">
        <f t="shared" si="228"/>
        <v>0</v>
      </c>
      <c r="F2598" s="210">
        <f t="shared" si="228"/>
        <v>0</v>
      </c>
      <c r="G2598" s="210">
        <f t="shared" si="228"/>
        <v>0</v>
      </c>
      <c r="H2598" s="210">
        <f t="shared" si="228"/>
        <v>0</v>
      </c>
      <c r="I2598" s="210">
        <f t="shared" si="228"/>
        <v>0</v>
      </c>
      <c r="J2598" s="210">
        <f t="shared" si="228"/>
        <v>0</v>
      </c>
      <c r="K2598" s="210">
        <f t="shared" si="228"/>
        <v>0</v>
      </c>
      <c r="L2598" s="210">
        <f t="shared" si="228"/>
        <v>0</v>
      </c>
      <c r="M2598" s="210">
        <f t="shared" si="228"/>
        <v>0</v>
      </c>
      <c r="N2598" s="210">
        <f t="shared" si="228"/>
        <v>0</v>
      </c>
      <c r="O2598" s="210">
        <f t="shared" si="228"/>
        <v>0</v>
      </c>
      <c r="P2598" s="210">
        <f t="shared" si="228"/>
        <v>0</v>
      </c>
      <c r="Q2598" s="210">
        <f t="shared" si="228"/>
        <v>0</v>
      </c>
      <c r="R2598" s="210">
        <f t="shared" si="228"/>
        <v>0</v>
      </c>
    </row>
    <row r="2599" spans="1:18" hidden="1" outlineLevel="1" x14ac:dyDescent="0.35"/>
    <row r="2600" spans="1:18" hidden="1" outlineLevel="1" x14ac:dyDescent="0.35">
      <c r="A2600" s="209" t="s">
        <v>660</v>
      </c>
      <c r="B2600" s="209"/>
      <c r="C2600" s="209"/>
      <c r="D2600" s="210">
        <f t="shared" ref="D2600:R2600" si="229">D2597-D2598</f>
        <v>0</v>
      </c>
      <c r="E2600" s="210">
        <f t="shared" si="229"/>
        <v>0</v>
      </c>
      <c r="F2600" s="210">
        <f t="shared" si="229"/>
        <v>0</v>
      </c>
      <c r="G2600" s="210">
        <f t="shared" si="229"/>
        <v>0</v>
      </c>
      <c r="H2600" s="210">
        <f t="shared" si="229"/>
        <v>0</v>
      </c>
      <c r="I2600" s="210">
        <f t="shared" si="229"/>
        <v>0</v>
      </c>
      <c r="J2600" s="210">
        <f t="shared" si="229"/>
        <v>0</v>
      </c>
      <c r="K2600" s="210">
        <f t="shared" si="229"/>
        <v>0</v>
      </c>
      <c r="L2600" s="210">
        <f t="shared" si="229"/>
        <v>0</v>
      </c>
      <c r="M2600" s="210">
        <f t="shared" si="229"/>
        <v>0</v>
      </c>
      <c r="N2600" s="210">
        <f t="shared" si="229"/>
        <v>0</v>
      </c>
      <c r="O2600" s="210">
        <f t="shared" si="229"/>
        <v>0</v>
      </c>
      <c r="P2600" s="210">
        <f t="shared" si="229"/>
        <v>0</v>
      </c>
      <c r="Q2600" s="210">
        <f t="shared" si="229"/>
        <v>0</v>
      </c>
      <c r="R2600" s="210">
        <f t="shared" si="229"/>
        <v>0</v>
      </c>
    </row>
    <row r="2601" spans="1:18" hidden="1" outlineLevel="1" x14ac:dyDescent="0.35"/>
    <row r="2602" spans="1:18" hidden="1" outlineLevel="1" x14ac:dyDescent="0.35">
      <c r="A2602" s="211" t="s">
        <v>661</v>
      </c>
      <c r="B2602" s="209"/>
      <c r="C2602" s="209"/>
      <c r="D2602" s="214" t="e">
        <f>IRR(D2600:R2600)</f>
        <v>#NUM!</v>
      </c>
    </row>
    <row r="2603" spans="1:18" collapsed="1" x14ac:dyDescent="0.35"/>
    <row r="2606" spans="1:18" s="156" customFormat="1" x14ac:dyDescent="0.35">
      <c r="A2606" s="156" t="s">
        <v>678</v>
      </c>
    </row>
    <row r="2607" spans="1:18" hidden="1" outlineLevel="1" x14ac:dyDescent="0.35"/>
    <row r="2608" spans="1:18" hidden="1" outlineLevel="1" x14ac:dyDescent="0.35">
      <c r="A2608" s="204" t="s">
        <v>596</v>
      </c>
      <c r="B2608" s="195"/>
    </row>
    <row r="2609" spans="1:18" hidden="1" outlineLevel="1" x14ac:dyDescent="0.35">
      <c r="A2609" s="205" t="s">
        <v>631</v>
      </c>
      <c r="B2609" s="196"/>
    </row>
    <row r="2610" spans="1:18" ht="15" hidden="1" outlineLevel="1" thickBot="1" x14ac:dyDescent="0.4">
      <c r="A2610" s="206" t="s">
        <v>632</v>
      </c>
      <c r="B2610" s="230"/>
    </row>
    <row r="2611" spans="1:18" hidden="1" outlineLevel="1" x14ac:dyDescent="0.35"/>
    <row r="2612" spans="1:18" hidden="1" outlineLevel="1" x14ac:dyDescent="0.35">
      <c r="A2612" s="43" t="s">
        <v>633</v>
      </c>
      <c r="B2612" s="43"/>
      <c r="C2612" s="210">
        <v>0</v>
      </c>
      <c r="D2612" s="210">
        <v>1</v>
      </c>
      <c r="E2612" s="210">
        <v>2</v>
      </c>
      <c r="F2612" s="210">
        <v>3</v>
      </c>
      <c r="G2612" s="210">
        <v>4</v>
      </c>
      <c r="H2612" s="210">
        <v>5</v>
      </c>
      <c r="I2612" s="210">
        <v>6</v>
      </c>
      <c r="J2612" s="210">
        <v>7</v>
      </c>
      <c r="K2612" s="210">
        <v>8</v>
      </c>
      <c r="L2612" s="210">
        <v>9</v>
      </c>
      <c r="M2612" s="210">
        <v>10</v>
      </c>
      <c r="N2612" s="210">
        <v>11</v>
      </c>
      <c r="O2612" s="210">
        <v>12</v>
      </c>
      <c r="P2612" s="210">
        <v>13</v>
      </c>
      <c r="Q2612" s="210">
        <v>14</v>
      </c>
      <c r="R2612" s="210">
        <v>15</v>
      </c>
    </row>
    <row r="2613" spans="1:18" hidden="1" outlineLevel="1" x14ac:dyDescent="0.35"/>
    <row r="2614" spans="1:18" hidden="1" outlineLevel="1" x14ac:dyDescent="0.35">
      <c r="A2614" s="43" t="s">
        <v>634</v>
      </c>
      <c r="B2614" s="43"/>
      <c r="C2614" s="231"/>
      <c r="D2614" s="231"/>
      <c r="E2614" s="231"/>
      <c r="F2614" s="231"/>
      <c r="G2614" s="231"/>
      <c r="H2614" s="231"/>
      <c r="I2614" s="231"/>
      <c r="J2614" s="231"/>
      <c r="K2614" s="231"/>
      <c r="L2614" s="231"/>
      <c r="M2614" s="231"/>
      <c r="N2614" s="231"/>
      <c r="O2614" s="231"/>
      <c r="P2614" s="231"/>
      <c r="Q2614" s="231"/>
      <c r="R2614" s="231"/>
    </row>
    <row r="2615" spans="1:18" hidden="1" outlineLevel="1" x14ac:dyDescent="0.35">
      <c r="A2615" s="43" t="s">
        <v>635</v>
      </c>
      <c r="B2615" s="43"/>
      <c r="C2615" s="231"/>
      <c r="D2615" s="231"/>
      <c r="E2615" s="231"/>
      <c r="F2615" s="231"/>
      <c r="G2615" s="231"/>
      <c r="H2615" s="231"/>
      <c r="I2615" s="231"/>
      <c r="J2615" s="231"/>
      <c r="K2615" s="231"/>
      <c r="L2615" s="231"/>
      <c r="M2615" s="231"/>
      <c r="N2615" s="231"/>
      <c r="O2615" s="231"/>
      <c r="P2615" s="231"/>
      <c r="Q2615" s="231"/>
      <c r="R2615" s="231"/>
    </row>
    <row r="2616" spans="1:18" hidden="1" outlineLevel="1" x14ac:dyDescent="0.35">
      <c r="A2616" s="43" t="s">
        <v>636</v>
      </c>
      <c r="B2616" s="43"/>
      <c r="C2616" s="231"/>
      <c r="D2616" s="231"/>
      <c r="E2616" s="231"/>
      <c r="F2616" s="231"/>
      <c r="G2616" s="231"/>
      <c r="H2616" s="231"/>
      <c r="I2616" s="231"/>
      <c r="J2616" s="231"/>
      <c r="K2616" s="231"/>
      <c r="L2616" s="231"/>
      <c r="M2616" s="231"/>
      <c r="N2616" s="231"/>
      <c r="O2616" s="231"/>
      <c r="P2616" s="231"/>
      <c r="Q2616" s="231"/>
      <c r="R2616" s="231"/>
    </row>
    <row r="2617" spans="1:18" hidden="1" outlineLevel="1" x14ac:dyDescent="0.35"/>
    <row r="2618" spans="1:18" hidden="1" outlineLevel="2" x14ac:dyDescent="0.35">
      <c r="A2618" s="209" t="str">
        <f>'Usages industrie'!A4</f>
        <v>Usage industriel n°1</v>
      </c>
      <c r="B2618" s="209" t="s">
        <v>637</v>
      </c>
      <c r="C2618" s="209"/>
      <c r="D2618" s="210">
        <f>IF(B$2608&lt;&gt;"",IF(B$2608='Usages industrie'!$K4,'Usages industrie'!J4,0),0)</f>
        <v>0</v>
      </c>
      <c r="E2618" s="210">
        <f t="shared" ref="E2618:R2627" si="230">$D2618</f>
        <v>0</v>
      </c>
      <c r="F2618" s="210">
        <f t="shared" si="230"/>
        <v>0</v>
      </c>
      <c r="G2618" s="210">
        <f t="shared" si="230"/>
        <v>0</v>
      </c>
      <c r="H2618" s="210">
        <f t="shared" si="230"/>
        <v>0</v>
      </c>
      <c r="I2618" s="210">
        <f t="shared" si="230"/>
        <v>0</v>
      </c>
      <c r="J2618" s="210">
        <f t="shared" si="230"/>
        <v>0</v>
      </c>
      <c r="K2618" s="210">
        <f t="shared" si="230"/>
        <v>0</v>
      </c>
      <c r="L2618" s="210">
        <f t="shared" si="230"/>
        <v>0</v>
      </c>
      <c r="M2618" s="210">
        <f t="shared" si="230"/>
        <v>0</v>
      </c>
      <c r="N2618" s="210">
        <f t="shared" si="230"/>
        <v>0</v>
      </c>
      <c r="O2618" s="210">
        <f t="shared" si="230"/>
        <v>0</v>
      </c>
      <c r="P2618" s="210">
        <f t="shared" si="230"/>
        <v>0</v>
      </c>
      <c r="Q2618" s="210">
        <f t="shared" si="230"/>
        <v>0</v>
      </c>
      <c r="R2618" s="210">
        <f t="shared" si="230"/>
        <v>0</v>
      </c>
    </row>
    <row r="2619" spans="1:18" hidden="1" outlineLevel="2" x14ac:dyDescent="0.35">
      <c r="A2619" s="209" t="str">
        <f>'Usages industrie'!A5</f>
        <v>Usage industriel n°2</v>
      </c>
      <c r="B2619" s="209" t="s">
        <v>637</v>
      </c>
      <c r="C2619" s="209"/>
      <c r="D2619" s="210">
        <f>IF(B$2608&lt;&gt;"",IF(B$2608='Usages industrie'!$K5,'Usages industrie'!J5,0),0)</f>
        <v>0</v>
      </c>
      <c r="E2619" s="210">
        <f t="shared" si="230"/>
        <v>0</v>
      </c>
      <c r="F2619" s="210">
        <f t="shared" si="230"/>
        <v>0</v>
      </c>
      <c r="G2619" s="210">
        <f t="shared" si="230"/>
        <v>0</v>
      </c>
      <c r="H2619" s="210">
        <f t="shared" si="230"/>
        <v>0</v>
      </c>
      <c r="I2619" s="210">
        <f t="shared" si="230"/>
        <v>0</v>
      </c>
      <c r="J2619" s="210">
        <f t="shared" si="230"/>
        <v>0</v>
      </c>
      <c r="K2619" s="210">
        <f t="shared" si="230"/>
        <v>0</v>
      </c>
      <c r="L2619" s="210">
        <f t="shared" si="230"/>
        <v>0</v>
      </c>
      <c r="M2619" s="210">
        <f t="shared" si="230"/>
        <v>0</v>
      </c>
      <c r="N2619" s="210">
        <f t="shared" si="230"/>
        <v>0</v>
      </c>
      <c r="O2619" s="210">
        <f t="shared" si="230"/>
        <v>0</v>
      </c>
      <c r="P2619" s="210">
        <f t="shared" si="230"/>
        <v>0</v>
      </c>
      <c r="Q2619" s="210">
        <f t="shared" si="230"/>
        <v>0</v>
      </c>
      <c r="R2619" s="210">
        <f t="shared" si="230"/>
        <v>0</v>
      </c>
    </row>
    <row r="2620" spans="1:18" hidden="1" outlineLevel="2" x14ac:dyDescent="0.35">
      <c r="A2620" s="209" t="str">
        <f>'Usages industrie'!A6</f>
        <v>Usage industriel n°3</v>
      </c>
      <c r="B2620" s="209" t="s">
        <v>637</v>
      </c>
      <c r="C2620" s="209"/>
      <c r="D2620" s="210">
        <f>IF(B$2608&lt;&gt;"",IF(B$2608='Usages industrie'!$K6,'Usages industrie'!J6,0),0)</f>
        <v>0</v>
      </c>
      <c r="E2620" s="210">
        <f t="shared" si="230"/>
        <v>0</v>
      </c>
      <c r="F2620" s="210">
        <f t="shared" si="230"/>
        <v>0</v>
      </c>
      <c r="G2620" s="210">
        <f t="shared" si="230"/>
        <v>0</v>
      </c>
      <c r="H2620" s="210">
        <f t="shared" si="230"/>
        <v>0</v>
      </c>
      <c r="I2620" s="210">
        <f t="shared" si="230"/>
        <v>0</v>
      </c>
      <c r="J2620" s="210">
        <f t="shared" si="230"/>
        <v>0</v>
      </c>
      <c r="K2620" s="210">
        <f t="shared" si="230"/>
        <v>0</v>
      </c>
      <c r="L2620" s="210">
        <f t="shared" si="230"/>
        <v>0</v>
      </c>
      <c r="M2620" s="210">
        <f t="shared" si="230"/>
        <v>0</v>
      </c>
      <c r="N2620" s="210">
        <f t="shared" si="230"/>
        <v>0</v>
      </c>
      <c r="O2620" s="210">
        <f t="shared" si="230"/>
        <v>0</v>
      </c>
      <c r="P2620" s="210">
        <f t="shared" si="230"/>
        <v>0</v>
      </c>
      <c r="Q2620" s="210">
        <f t="shared" si="230"/>
        <v>0</v>
      </c>
      <c r="R2620" s="210">
        <f t="shared" si="230"/>
        <v>0</v>
      </c>
    </row>
    <row r="2621" spans="1:18" hidden="1" outlineLevel="2" x14ac:dyDescent="0.35">
      <c r="A2621" s="209" t="str">
        <f>'Usages industrie'!A7</f>
        <v>Usage industriel n°4</v>
      </c>
      <c r="B2621" s="209" t="s">
        <v>637</v>
      </c>
      <c r="C2621" s="209"/>
      <c r="D2621" s="210">
        <f>IF(B$2608&lt;&gt;"",IF(B$2608='Usages industrie'!$K7,'Usages industrie'!J7,0),0)</f>
        <v>0</v>
      </c>
      <c r="E2621" s="210">
        <f t="shared" si="230"/>
        <v>0</v>
      </c>
      <c r="F2621" s="210">
        <f t="shared" si="230"/>
        <v>0</v>
      </c>
      <c r="G2621" s="210">
        <f t="shared" si="230"/>
        <v>0</v>
      </c>
      <c r="H2621" s="210">
        <f t="shared" si="230"/>
        <v>0</v>
      </c>
      <c r="I2621" s="210">
        <f t="shared" si="230"/>
        <v>0</v>
      </c>
      <c r="J2621" s="210">
        <f t="shared" si="230"/>
        <v>0</v>
      </c>
      <c r="K2621" s="210">
        <f t="shared" si="230"/>
        <v>0</v>
      </c>
      <c r="L2621" s="210">
        <f t="shared" si="230"/>
        <v>0</v>
      </c>
      <c r="M2621" s="210">
        <f t="shared" si="230"/>
        <v>0</v>
      </c>
      <c r="N2621" s="210">
        <f t="shared" si="230"/>
        <v>0</v>
      </c>
      <c r="O2621" s="210">
        <f t="shared" si="230"/>
        <v>0</v>
      </c>
      <c r="P2621" s="210">
        <f t="shared" si="230"/>
        <v>0</v>
      </c>
      <c r="Q2621" s="210">
        <f t="shared" si="230"/>
        <v>0</v>
      </c>
      <c r="R2621" s="210">
        <f t="shared" si="230"/>
        <v>0</v>
      </c>
    </row>
    <row r="2622" spans="1:18" hidden="1" outlineLevel="2" x14ac:dyDescent="0.35">
      <c r="A2622" s="209" t="str">
        <f>'Usages industrie'!A8</f>
        <v>Usage industriel n°5</v>
      </c>
      <c r="B2622" s="209" t="s">
        <v>637</v>
      </c>
      <c r="C2622" s="209"/>
      <c r="D2622" s="210">
        <f>IF(B$2608&lt;&gt;"",IF(B$2608='Usages industrie'!$K8,'Usages industrie'!J8,0),0)</f>
        <v>0</v>
      </c>
      <c r="E2622" s="210">
        <f t="shared" si="230"/>
        <v>0</v>
      </c>
      <c r="F2622" s="210">
        <f t="shared" si="230"/>
        <v>0</v>
      </c>
      <c r="G2622" s="210">
        <f t="shared" si="230"/>
        <v>0</v>
      </c>
      <c r="H2622" s="210">
        <f t="shared" si="230"/>
        <v>0</v>
      </c>
      <c r="I2622" s="210">
        <f t="shared" si="230"/>
        <v>0</v>
      </c>
      <c r="J2622" s="210">
        <f t="shared" si="230"/>
        <v>0</v>
      </c>
      <c r="K2622" s="210">
        <f t="shared" si="230"/>
        <v>0</v>
      </c>
      <c r="L2622" s="210">
        <f t="shared" si="230"/>
        <v>0</v>
      </c>
      <c r="M2622" s="210">
        <f t="shared" si="230"/>
        <v>0</v>
      </c>
      <c r="N2622" s="210">
        <f t="shared" si="230"/>
        <v>0</v>
      </c>
      <c r="O2622" s="210">
        <f t="shared" si="230"/>
        <v>0</v>
      </c>
      <c r="P2622" s="210">
        <f t="shared" si="230"/>
        <v>0</v>
      </c>
      <c r="Q2622" s="210">
        <f t="shared" si="230"/>
        <v>0</v>
      </c>
      <c r="R2622" s="210">
        <f t="shared" si="230"/>
        <v>0</v>
      </c>
    </row>
    <row r="2623" spans="1:18" hidden="1" outlineLevel="2" x14ac:dyDescent="0.35">
      <c r="A2623" s="209" t="str">
        <f>'Usages industrie'!A9</f>
        <v>Usage industriel n°6</v>
      </c>
      <c r="B2623" s="209" t="s">
        <v>637</v>
      </c>
      <c r="C2623" s="209"/>
      <c r="D2623" s="210">
        <f>IF(B$2608&lt;&gt;"",IF(B$2608='Usages industrie'!$K9,'Usages industrie'!J9,0),0)</f>
        <v>0</v>
      </c>
      <c r="E2623" s="210">
        <f t="shared" si="230"/>
        <v>0</v>
      </c>
      <c r="F2623" s="210">
        <f t="shared" si="230"/>
        <v>0</v>
      </c>
      <c r="G2623" s="210">
        <f t="shared" si="230"/>
        <v>0</v>
      </c>
      <c r="H2623" s="210">
        <f t="shared" si="230"/>
        <v>0</v>
      </c>
      <c r="I2623" s="210">
        <f t="shared" si="230"/>
        <v>0</v>
      </c>
      <c r="J2623" s="210">
        <f t="shared" si="230"/>
        <v>0</v>
      </c>
      <c r="K2623" s="210">
        <f t="shared" si="230"/>
        <v>0</v>
      </c>
      <c r="L2623" s="210">
        <f t="shared" si="230"/>
        <v>0</v>
      </c>
      <c r="M2623" s="210">
        <f t="shared" si="230"/>
        <v>0</v>
      </c>
      <c r="N2623" s="210">
        <f t="shared" si="230"/>
        <v>0</v>
      </c>
      <c r="O2623" s="210">
        <f t="shared" si="230"/>
        <v>0</v>
      </c>
      <c r="P2623" s="210">
        <f t="shared" si="230"/>
        <v>0</v>
      </c>
      <c r="Q2623" s="210">
        <f t="shared" si="230"/>
        <v>0</v>
      </c>
      <c r="R2623" s="210">
        <f t="shared" si="230"/>
        <v>0</v>
      </c>
    </row>
    <row r="2624" spans="1:18" hidden="1" outlineLevel="2" x14ac:dyDescent="0.35">
      <c r="A2624" s="209" t="str">
        <f>'Usages industrie'!A10</f>
        <v>Usage industriel n°7</v>
      </c>
      <c r="B2624" s="209" t="s">
        <v>637</v>
      </c>
      <c r="C2624" s="209"/>
      <c r="D2624" s="210">
        <f>IF(B$2608&lt;&gt;"",IF(B$2608='Usages industrie'!$K10,'Usages industrie'!J10,0),0)</f>
        <v>0</v>
      </c>
      <c r="E2624" s="210">
        <f t="shared" si="230"/>
        <v>0</v>
      </c>
      <c r="F2624" s="210">
        <f t="shared" si="230"/>
        <v>0</v>
      </c>
      <c r="G2624" s="210">
        <f t="shared" si="230"/>
        <v>0</v>
      </c>
      <c r="H2624" s="210">
        <f t="shared" si="230"/>
        <v>0</v>
      </c>
      <c r="I2624" s="210">
        <f t="shared" si="230"/>
        <v>0</v>
      </c>
      <c r="J2624" s="210">
        <f t="shared" si="230"/>
        <v>0</v>
      </c>
      <c r="K2624" s="210">
        <f t="shared" si="230"/>
        <v>0</v>
      </c>
      <c r="L2624" s="210">
        <f t="shared" si="230"/>
        <v>0</v>
      </c>
      <c r="M2624" s="210">
        <f t="shared" si="230"/>
        <v>0</v>
      </c>
      <c r="N2624" s="210">
        <f t="shared" si="230"/>
        <v>0</v>
      </c>
      <c r="O2624" s="210">
        <f t="shared" si="230"/>
        <v>0</v>
      </c>
      <c r="P2624" s="210">
        <f t="shared" si="230"/>
        <v>0</v>
      </c>
      <c r="Q2624" s="210">
        <f t="shared" si="230"/>
        <v>0</v>
      </c>
      <c r="R2624" s="210">
        <f t="shared" si="230"/>
        <v>0</v>
      </c>
    </row>
    <row r="2625" spans="1:18" hidden="1" outlineLevel="2" x14ac:dyDescent="0.35">
      <c r="A2625" s="209" t="str">
        <f>'Usages industrie'!A11</f>
        <v>Usage industriel n°8</v>
      </c>
      <c r="B2625" s="209" t="s">
        <v>637</v>
      </c>
      <c r="C2625" s="209"/>
      <c r="D2625" s="210">
        <f>IF(B$2608&lt;&gt;"",IF(B$2608='Usages industrie'!$K11,'Usages industrie'!J11,0),0)</f>
        <v>0</v>
      </c>
      <c r="E2625" s="210">
        <f t="shared" si="230"/>
        <v>0</v>
      </c>
      <c r="F2625" s="210">
        <f t="shared" si="230"/>
        <v>0</v>
      </c>
      <c r="G2625" s="210">
        <f t="shared" si="230"/>
        <v>0</v>
      </c>
      <c r="H2625" s="210">
        <f t="shared" si="230"/>
        <v>0</v>
      </c>
      <c r="I2625" s="210">
        <f t="shared" si="230"/>
        <v>0</v>
      </c>
      <c r="J2625" s="210">
        <f t="shared" si="230"/>
        <v>0</v>
      </c>
      <c r="K2625" s="210">
        <f t="shared" si="230"/>
        <v>0</v>
      </c>
      <c r="L2625" s="210">
        <f t="shared" si="230"/>
        <v>0</v>
      </c>
      <c r="M2625" s="210">
        <f t="shared" si="230"/>
        <v>0</v>
      </c>
      <c r="N2625" s="210">
        <f t="shared" si="230"/>
        <v>0</v>
      </c>
      <c r="O2625" s="210">
        <f t="shared" si="230"/>
        <v>0</v>
      </c>
      <c r="P2625" s="210">
        <f t="shared" si="230"/>
        <v>0</v>
      </c>
      <c r="Q2625" s="210">
        <f t="shared" si="230"/>
        <v>0</v>
      </c>
      <c r="R2625" s="210">
        <f t="shared" si="230"/>
        <v>0</v>
      </c>
    </row>
    <row r="2626" spans="1:18" hidden="1" outlineLevel="2" x14ac:dyDescent="0.35">
      <c r="A2626" s="209" t="str">
        <f>'Usages industrie'!A12</f>
        <v>Usage industriel n°9</v>
      </c>
      <c r="B2626" s="209" t="s">
        <v>637</v>
      </c>
      <c r="C2626" s="209"/>
      <c r="D2626" s="210">
        <f>IF(B$2608&lt;&gt;"",IF(B$2608='Usages industrie'!$K12,'Usages industrie'!J12,0),0)</f>
        <v>0</v>
      </c>
      <c r="E2626" s="210">
        <f t="shared" si="230"/>
        <v>0</v>
      </c>
      <c r="F2626" s="210">
        <f t="shared" si="230"/>
        <v>0</v>
      </c>
      <c r="G2626" s="210">
        <f t="shared" si="230"/>
        <v>0</v>
      </c>
      <c r="H2626" s="210">
        <f t="shared" si="230"/>
        <v>0</v>
      </c>
      <c r="I2626" s="210">
        <f t="shared" si="230"/>
        <v>0</v>
      </c>
      <c r="J2626" s="210">
        <f t="shared" si="230"/>
        <v>0</v>
      </c>
      <c r="K2626" s="210">
        <f t="shared" si="230"/>
        <v>0</v>
      </c>
      <c r="L2626" s="210">
        <f t="shared" si="230"/>
        <v>0</v>
      </c>
      <c r="M2626" s="210">
        <f t="shared" si="230"/>
        <v>0</v>
      </c>
      <c r="N2626" s="210">
        <f t="shared" si="230"/>
        <v>0</v>
      </c>
      <c r="O2626" s="210">
        <f t="shared" si="230"/>
        <v>0</v>
      </c>
      <c r="P2626" s="210">
        <f t="shared" si="230"/>
        <v>0</v>
      </c>
      <c r="Q2626" s="210">
        <f t="shared" si="230"/>
        <v>0</v>
      </c>
      <c r="R2626" s="210">
        <f t="shared" si="230"/>
        <v>0</v>
      </c>
    </row>
    <row r="2627" spans="1:18" hidden="1" outlineLevel="2" x14ac:dyDescent="0.35">
      <c r="A2627" s="209" t="str">
        <f>'Usages industrie'!A13</f>
        <v>Usage industriel n°10</v>
      </c>
      <c r="B2627" s="209" t="s">
        <v>637</v>
      </c>
      <c r="C2627" s="209"/>
      <c r="D2627" s="210">
        <f>IF(B$2608&lt;&gt;"",IF(B$2608='Usages industrie'!$K13,'Usages industrie'!J13,0),0)</f>
        <v>0</v>
      </c>
      <c r="E2627" s="210">
        <f t="shared" si="230"/>
        <v>0</v>
      </c>
      <c r="F2627" s="210">
        <f t="shared" si="230"/>
        <v>0</v>
      </c>
      <c r="G2627" s="210">
        <f t="shared" si="230"/>
        <v>0</v>
      </c>
      <c r="H2627" s="210">
        <f t="shared" si="230"/>
        <v>0</v>
      </c>
      <c r="I2627" s="210">
        <f t="shared" si="230"/>
        <v>0</v>
      </c>
      <c r="J2627" s="210">
        <f t="shared" si="230"/>
        <v>0</v>
      </c>
      <c r="K2627" s="210">
        <f t="shared" si="230"/>
        <v>0</v>
      </c>
      <c r="L2627" s="210">
        <f t="shared" si="230"/>
        <v>0</v>
      </c>
      <c r="M2627" s="210">
        <f t="shared" si="230"/>
        <v>0</v>
      </c>
      <c r="N2627" s="210">
        <f t="shared" si="230"/>
        <v>0</v>
      </c>
      <c r="O2627" s="210">
        <f t="shared" si="230"/>
        <v>0</v>
      </c>
      <c r="P2627" s="210">
        <f t="shared" si="230"/>
        <v>0</v>
      </c>
      <c r="Q2627" s="210">
        <f t="shared" si="230"/>
        <v>0</v>
      </c>
      <c r="R2627" s="210">
        <f t="shared" si="230"/>
        <v>0</v>
      </c>
    </row>
    <row r="2628" spans="1:18" hidden="1" outlineLevel="2" x14ac:dyDescent="0.35">
      <c r="A2628" s="209" t="str">
        <f>'Usages industrie'!A14</f>
        <v>Usage industriel n°11</v>
      </c>
      <c r="B2628" s="209" t="s">
        <v>637</v>
      </c>
      <c r="C2628" s="209"/>
      <c r="D2628" s="210">
        <f>IF(B$2608&lt;&gt;"",IF(B$2608='Usages industrie'!$K14,'Usages industrie'!J14,0),0)</f>
        <v>0</v>
      </c>
      <c r="E2628" s="210">
        <f t="shared" ref="E2628:R2637" si="231">$D2628</f>
        <v>0</v>
      </c>
      <c r="F2628" s="210">
        <f t="shared" si="231"/>
        <v>0</v>
      </c>
      <c r="G2628" s="210">
        <f t="shared" si="231"/>
        <v>0</v>
      </c>
      <c r="H2628" s="210">
        <f t="shared" si="231"/>
        <v>0</v>
      </c>
      <c r="I2628" s="210">
        <f t="shared" si="231"/>
        <v>0</v>
      </c>
      <c r="J2628" s="210">
        <f t="shared" si="231"/>
        <v>0</v>
      </c>
      <c r="K2628" s="210">
        <f t="shared" si="231"/>
        <v>0</v>
      </c>
      <c r="L2628" s="210">
        <f t="shared" si="231"/>
        <v>0</v>
      </c>
      <c r="M2628" s="210">
        <f t="shared" si="231"/>
        <v>0</v>
      </c>
      <c r="N2628" s="210">
        <f t="shared" si="231"/>
        <v>0</v>
      </c>
      <c r="O2628" s="210">
        <f t="shared" si="231"/>
        <v>0</v>
      </c>
      <c r="P2628" s="210">
        <f t="shared" si="231"/>
        <v>0</v>
      </c>
      <c r="Q2628" s="210">
        <f t="shared" si="231"/>
        <v>0</v>
      </c>
      <c r="R2628" s="210">
        <f t="shared" si="231"/>
        <v>0</v>
      </c>
    </row>
    <row r="2629" spans="1:18" hidden="1" outlineLevel="2" x14ac:dyDescent="0.35">
      <c r="A2629" s="209" t="str">
        <f>'Usages industrie'!A15</f>
        <v>Usage industriel n°12</v>
      </c>
      <c r="B2629" s="209" t="s">
        <v>637</v>
      </c>
      <c r="C2629" s="209"/>
      <c r="D2629" s="210">
        <f>IF(B$2608&lt;&gt;"",IF(B$2608='Usages industrie'!$K15,'Usages industrie'!J15,0),0)</f>
        <v>0</v>
      </c>
      <c r="E2629" s="210">
        <f t="shared" si="231"/>
        <v>0</v>
      </c>
      <c r="F2629" s="210">
        <f t="shared" si="231"/>
        <v>0</v>
      </c>
      <c r="G2629" s="210">
        <f t="shared" si="231"/>
        <v>0</v>
      </c>
      <c r="H2629" s="210">
        <f t="shared" si="231"/>
        <v>0</v>
      </c>
      <c r="I2629" s="210">
        <f t="shared" si="231"/>
        <v>0</v>
      </c>
      <c r="J2629" s="210">
        <f t="shared" si="231"/>
        <v>0</v>
      </c>
      <c r="K2629" s="210">
        <f t="shared" si="231"/>
        <v>0</v>
      </c>
      <c r="L2629" s="210">
        <f t="shared" si="231"/>
        <v>0</v>
      </c>
      <c r="M2629" s="210">
        <f t="shared" si="231"/>
        <v>0</v>
      </c>
      <c r="N2629" s="210">
        <f t="shared" si="231"/>
        <v>0</v>
      </c>
      <c r="O2629" s="210">
        <f t="shared" si="231"/>
        <v>0</v>
      </c>
      <c r="P2629" s="210">
        <f t="shared" si="231"/>
        <v>0</v>
      </c>
      <c r="Q2629" s="210">
        <f t="shared" si="231"/>
        <v>0</v>
      </c>
      <c r="R2629" s="210">
        <f t="shared" si="231"/>
        <v>0</v>
      </c>
    </row>
    <row r="2630" spans="1:18" hidden="1" outlineLevel="2" x14ac:dyDescent="0.35">
      <c r="A2630" s="209" t="str">
        <f>'Usages industrie'!A16</f>
        <v>Usage industriel n°13</v>
      </c>
      <c r="B2630" s="209" t="s">
        <v>637</v>
      </c>
      <c r="C2630" s="209"/>
      <c r="D2630" s="210">
        <f>IF(B$2608&lt;&gt;"",IF(B$2608='Usages industrie'!$K16,'Usages industrie'!J16,0),0)</f>
        <v>0</v>
      </c>
      <c r="E2630" s="210">
        <f t="shared" si="231"/>
        <v>0</v>
      </c>
      <c r="F2630" s="210">
        <f t="shared" si="231"/>
        <v>0</v>
      </c>
      <c r="G2630" s="210">
        <f t="shared" si="231"/>
        <v>0</v>
      </c>
      <c r="H2630" s="210">
        <f t="shared" si="231"/>
        <v>0</v>
      </c>
      <c r="I2630" s="210">
        <f t="shared" si="231"/>
        <v>0</v>
      </c>
      <c r="J2630" s="210">
        <f t="shared" si="231"/>
        <v>0</v>
      </c>
      <c r="K2630" s="210">
        <f t="shared" si="231"/>
        <v>0</v>
      </c>
      <c r="L2630" s="210">
        <f t="shared" si="231"/>
        <v>0</v>
      </c>
      <c r="M2630" s="210">
        <f t="shared" si="231"/>
        <v>0</v>
      </c>
      <c r="N2630" s="210">
        <f t="shared" si="231"/>
        <v>0</v>
      </c>
      <c r="O2630" s="210">
        <f t="shared" si="231"/>
        <v>0</v>
      </c>
      <c r="P2630" s="210">
        <f t="shared" si="231"/>
        <v>0</v>
      </c>
      <c r="Q2630" s="210">
        <f t="shared" si="231"/>
        <v>0</v>
      </c>
      <c r="R2630" s="210">
        <f t="shared" si="231"/>
        <v>0</v>
      </c>
    </row>
    <row r="2631" spans="1:18" hidden="1" outlineLevel="2" x14ac:dyDescent="0.35">
      <c r="A2631" s="209" t="str">
        <f>'Usages industrie'!A17</f>
        <v>Usage industriel n°14</v>
      </c>
      <c r="B2631" s="209" t="s">
        <v>637</v>
      </c>
      <c r="C2631" s="209"/>
      <c r="D2631" s="210">
        <f>IF(B$2608&lt;&gt;"",IF(B$2608='Usages industrie'!$K17,'Usages industrie'!J17,0),0)</f>
        <v>0</v>
      </c>
      <c r="E2631" s="210">
        <f t="shared" si="231"/>
        <v>0</v>
      </c>
      <c r="F2631" s="210">
        <f t="shared" si="231"/>
        <v>0</v>
      </c>
      <c r="G2631" s="210">
        <f t="shared" si="231"/>
        <v>0</v>
      </c>
      <c r="H2631" s="210">
        <f t="shared" si="231"/>
        <v>0</v>
      </c>
      <c r="I2631" s="210">
        <f t="shared" si="231"/>
        <v>0</v>
      </c>
      <c r="J2631" s="210">
        <f t="shared" si="231"/>
        <v>0</v>
      </c>
      <c r="K2631" s="210">
        <f t="shared" si="231"/>
        <v>0</v>
      </c>
      <c r="L2631" s="210">
        <f t="shared" si="231"/>
        <v>0</v>
      </c>
      <c r="M2631" s="210">
        <f t="shared" si="231"/>
        <v>0</v>
      </c>
      <c r="N2631" s="210">
        <f t="shared" si="231"/>
        <v>0</v>
      </c>
      <c r="O2631" s="210">
        <f t="shared" si="231"/>
        <v>0</v>
      </c>
      <c r="P2631" s="210">
        <f t="shared" si="231"/>
        <v>0</v>
      </c>
      <c r="Q2631" s="210">
        <f t="shared" si="231"/>
        <v>0</v>
      </c>
      <c r="R2631" s="210">
        <f t="shared" si="231"/>
        <v>0</v>
      </c>
    </row>
    <row r="2632" spans="1:18" hidden="1" outlineLevel="2" x14ac:dyDescent="0.35">
      <c r="A2632" s="209" t="str">
        <f>'Usages industrie'!A18</f>
        <v>Usage industriel n°15</v>
      </c>
      <c r="B2632" s="209" t="s">
        <v>637</v>
      </c>
      <c r="C2632" s="209"/>
      <c r="D2632" s="210">
        <f>IF(B$2608&lt;&gt;"",IF(B$2608='Usages industrie'!$K18,'Usages industrie'!J18,0),0)</f>
        <v>0</v>
      </c>
      <c r="E2632" s="210">
        <f t="shared" si="231"/>
        <v>0</v>
      </c>
      <c r="F2632" s="210">
        <f t="shared" si="231"/>
        <v>0</v>
      </c>
      <c r="G2632" s="210">
        <f t="shared" si="231"/>
        <v>0</v>
      </c>
      <c r="H2632" s="210">
        <f t="shared" si="231"/>
        <v>0</v>
      </c>
      <c r="I2632" s="210">
        <f t="shared" si="231"/>
        <v>0</v>
      </c>
      <c r="J2632" s="210">
        <f t="shared" si="231"/>
        <v>0</v>
      </c>
      <c r="K2632" s="210">
        <f t="shared" si="231"/>
        <v>0</v>
      </c>
      <c r="L2632" s="210">
        <f t="shared" si="231"/>
        <v>0</v>
      </c>
      <c r="M2632" s="210">
        <f t="shared" si="231"/>
        <v>0</v>
      </c>
      <c r="N2632" s="210">
        <f t="shared" si="231"/>
        <v>0</v>
      </c>
      <c r="O2632" s="210">
        <f t="shared" si="231"/>
        <v>0</v>
      </c>
      <c r="P2632" s="210">
        <f t="shared" si="231"/>
        <v>0</v>
      </c>
      <c r="Q2632" s="210">
        <f t="shared" si="231"/>
        <v>0</v>
      </c>
      <c r="R2632" s="210">
        <f t="shared" si="231"/>
        <v>0</v>
      </c>
    </row>
    <row r="2633" spans="1:18" hidden="1" outlineLevel="2" x14ac:dyDescent="0.35">
      <c r="A2633" s="209" t="str">
        <f>'Usages industrie'!A19</f>
        <v>Usage industriel n°16</v>
      </c>
      <c r="B2633" s="209" t="s">
        <v>637</v>
      </c>
      <c r="C2633" s="209"/>
      <c r="D2633" s="210">
        <f>IF(B$2608&lt;&gt;"",IF(B$2608='Usages industrie'!$K19,'Usages industrie'!J19,0),0)</f>
        <v>0</v>
      </c>
      <c r="E2633" s="210">
        <f t="shared" si="231"/>
        <v>0</v>
      </c>
      <c r="F2633" s="210">
        <f t="shared" si="231"/>
        <v>0</v>
      </c>
      <c r="G2633" s="210">
        <f t="shared" si="231"/>
        <v>0</v>
      </c>
      <c r="H2633" s="210">
        <f t="shared" si="231"/>
        <v>0</v>
      </c>
      <c r="I2633" s="210">
        <f t="shared" si="231"/>
        <v>0</v>
      </c>
      <c r="J2633" s="210">
        <f t="shared" si="231"/>
        <v>0</v>
      </c>
      <c r="K2633" s="210">
        <f t="shared" si="231"/>
        <v>0</v>
      </c>
      <c r="L2633" s="210">
        <f t="shared" si="231"/>
        <v>0</v>
      </c>
      <c r="M2633" s="210">
        <f t="shared" si="231"/>
        <v>0</v>
      </c>
      <c r="N2633" s="210">
        <f t="shared" si="231"/>
        <v>0</v>
      </c>
      <c r="O2633" s="210">
        <f t="shared" si="231"/>
        <v>0</v>
      </c>
      <c r="P2633" s="210">
        <f t="shared" si="231"/>
        <v>0</v>
      </c>
      <c r="Q2633" s="210">
        <f t="shared" si="231"/>
        <v>0</v>
      </c>
      <c r="R2633" s="210">
        <f t="shared" si="231"/>
        <v>0</v>
      </c>
    </row>
    <row r="2634" spans="1:18" hidden="1" outlineLevel="2" x14ac:dyDescent="0.35">
      <c r="A2634" s="209" t="str">
        <f>'Usages industrie'!A20</f>
        <v>Usage industriel n°17</v>
      </c>
      <c r="B2634" s="209" t="s">
        <v>637</v>
      </c>
      <c r="C2634" s="209"/>
      <c r="D2634" s="210">
        <f>IF(B$2608&lt;&gt;"",IF(B$2608='Usages industrie'!$K20,'Usages industrie'!J20,0),0)</f>
        <v>0</v>
      </c>
      <c r="E2634" s="210">
        <f t="shared" si="231"/>
        <v>0</v>
      </c>
      <c r="F2634" s="210">
        <f t="shared" si="231"/>
        <v>0</v>
      </c>
      <c r="G2634" s="210">
        <f t="shared" si="231"/>
        <v>0</v>
      </c>
      <c r="H2634" s="210">
        <f t="shared" si="231"/>
        <v>0</v>
      </c>
      <c r="I2634" s="210">
        <f t="shared" si="231"/>
        <v>0</v>
      </c>
      <c r="J2634" s="210">
        <f t="shared" si="231"/>
        <v>0</v>
      </c>
      <c r="K2634" s="210">
        <f t="shared" si="231"/>
        <v>0</v>
      </c>
      <c r="L2634" s="210">
        <f t="shared" si="231"/>
        <v>0</v>
      </c>
      <c r="M2634" s="210">
        <f t="shared" si="231"/>
        <v>0</v>
      </c>
      <c r="N2634" s="210">
        <f t="shared" si="231"/>
        <v>0</v>
      </c>
      <c r="O2634" s="210">
        <f t="shared" si="231"/>
        <v>0</v>
      </c>
      <c r="P2634" s="210">
        <f t="shared" si="231"/>
        <v>0</v>
      </c>
      <c r="Q2634" s="210">
        <f t="shared" si="231"/>
        <v>0</v>
      </c>
      <c r="R2634" s="210">
        <f t="shared" si="231"/>
        <v>0</v>
      </c>
    </row>
    <row r="2635" spans="1:18" hidden="1" outlineLevel="2" x14ac:dyDescent="0.35">
      <c r="A2635" s="209" t="str">
        <f>'Usages industrie'!A21</f>
        <v>Usage industriel n°18</v>
      </c>
      <c r="B2635" s="209" t="s">
        <v>637</v>
      </c>
      <c r="C2635" s="209"/>
      <c r="D2635" s="210">
        <f>IF(B$2608&lt;&gt;"",IF(B$2608='Usages industrie'!$K21,'Usages industrie'!J21,0),0)</f>
        <v>0</v>
      </c>
      <c r="E2635" s="210">
        <f t="shared" si="231"/>
        <v>0</v>
      </c>
      <c r="F2635" s="210">
        <f t="shared" si="231"/>
        <v>0</v>
      </c>
      <c r="G2635" s="210">
        <f t="shared" si="231"/>
        <v>0</v>
      </c>
      <c r="H2635" s="210">
        <f t="shared" si="231"/>
        <v>0</v>
      </c>
      <c r="I2635" s="210">
        <f t="shared" si="231"/>
        <v>0</v>
      </c>
      <c r="J2635" s="210">
        <f t="shared" si="231"/>
        <v>0</v>
      </c>
      <c r="K2635" s="210">
        <f t="shared" si="231"/>
        <v>0</v>
      </c>
      <c r="L2635" s="210">
        <f t="shared" si="231"/>
        <v>0</v>
      </c>
      <c r="M2635" s="210">
        <f t="shared" si="231"/>
        <v>0</v>
      </c>
      <c r="N2635" s="210">
        <f t="shared" si="231"/>
        <v>0</v>
      </c>
      <c r="O2635" s="210">
        <f t="shared" si="231"/>
        <v>0</v>
      </c>
      <c r="P2635" s="210">
        <f t="shared" si="231"/>
        <v>0</v>
      </c>
      <c r="Q2635" s="210">
        <f t="shared" si="231"/>
        <v>0</v>
      </c>
      <c r="R2635" s="210">
        <f t="shared" si="231"/>
        <v>0</v>
      </c>
    </row>
    <row r="2636" spans="1:18" hidden="1" outlineLevel="2" x14ac:dyDescent="0.35">
      <c r="A2636" s="209" t="str">
        <f>'Usages industrie'!A22</f>
        <v>Usage industriel n°19</v>
      </c>
      <c r="B2636" s="209" t="s">
        <v>637</v>
      </c>
      <c r="C2636" s="209"/>
      <c r="D2636" s="210">
        <f>IF(B$2608&lt;&gt;"",IF(B$2608='Usages industrie'!$K22,'Usages industrie'!J22,0),0)</f>
        <v>0</v>
      </c>
      <c r="E2636" s="210">
        <f t="shared" si="231"/>
        <v>0</v>
      </c>
      <c r="F2636" s="210">
        <f t="shared" si="231"/>
        <v>0</v>
      </c>
      <c r="G2636" s="210">
        <f t="shared" si="231"/>
        <v>0</v>
      </c>
      <c r="H2636" s="210">
        <f t="shared" si="231"/>
        <v>0</v>
      </c>
      <c r="I2636" s="210">
        <f t="shared" si="231"/>
        <v>0</v>
      </c>
      <c r="J2636" s="210">
        <f t="shared" si="231"/>
        <v>0</v>
      </c>
      <c r="K2636" s="210">
        <f t="shared" si="231"/>
        <v>0</v>
      </c>
      <c r="L2636" s="210">
        <f t="shared" si="231"/>
        <v>0</v>
      </c>
      <c r="M2636" s="210">
        <f t="shared" si="231"/>
        <v>0</v>
      </c>
      <c r="N2636" s="210">
        <f t="shared" si="231"/>
        <v>0</v>
      </c>
      <c r="O2636" s="210">
        <f t="shared" si="231"/>
        <v>0</v>
      </c>
      <c r="P2636" s="210">
        <f t="shared" si="231"/>
        <v>0</v>
      </c>
      <c r="Q2636" s="210">
        <f t="shared" si="231"/>
        <v>0</v>
      </c>
      <c r="R2636" s="210">
        <f t="shared" si="231"/>
        <v>0</v>
      </c>
    </row>
    <row r="2637" spans="1:18" hidden="1" outlineLevel="2" x14ac:dyDescent="0.35">
      <c r="A2637" s="209" t="str">
        <f>'Usages industrie'!A23</f>
        <v>Usage industriel n°20</v>
      </c>
      <c r="B2637" s="209" t="s">
        <v>637</v>
      </c>
      <c r="C2637" s="209"/>
      <c r="D2637" s="210">
        <f>IF(B$2608&lt;&gt;"",IF(B$2608='Usages industrie'!$K23,'Usages industrie'!J23,0),0)</f>
        <v>0</v>
      </c>
      <c r="E2637" s="210">
        <f t="shared" si="231"/>
        <v>0</v>
      </c>
      <c r="F2637" s="210">
        <f t="shared" si="231"/>
        <v>0</v>
      </c>
      <c r="G2637" s="210">
        <f t="shared" si="231"/>
        <v>0</v>
      </c>
      <c r="H2637" s="210">
        <f t="shared" si="231"/>
        <v>0</v>
      </c>
      <c r="I2637" s="210">
        <f t="shared" si="231"/>
        <v>0</v>
      </c>
      <c r="J2637" s="210">
        <f t="shared" si="231"/>
        <v>0</v>
      </c>
      <c r="K2637" s="210">
        <f t="shared" si="231"/>
        <v>0</v>
      </c>
      <c r="L2637" s="210">
        <f t="shared" si="231"/>
        <v>0</v>
      </c>
      <c r="M2637" s="210">
        <f t="shared" si="231"/>
        <v>0</v>
      </c>
      <c r="N2637" s="210">
        <f t="shared" si="231"/>
        <v>0</v>
      </c>
      <c r="O2637" s="210">
        <f t="shared" si="231"/>
        <v>0</v>
      </c>
      <c r="P2637" s="210">
        <f t="shared" si="231"/>
        <v>0</v>
      </c>
      <c r="Q2637" s="210">
        <f t="shared" si="231"/>
        <v>0</v>
      </c>
      <c r="R2637" s="210">
        <f t="shared" si="231"/>
        <v>0</v>
      </c>
    </row>
    <row r="2638" spans="1:18" hidden="1" outlineLevel="2" x14ac:dyDescent="0.35">
      <c r="A2638" s="209" t="str">
        <f>'Usages industrie'!A24</f>
        <v>Usage industriel n°21</v>
      </c>
      <c r="B2638" s="209" t="s">
        <v>637</v>
      </c>
      <c r="C2638" s="209"/>
      <c r="D2638" s="210">
        <f>IF(B$2608&lt;&gt;"",IF(B$2608='Usages industrie'!$K24,'Usages industrie'!J24,0),0)</f>
        <v>0</v>
      </c>
      <c r="E2638" s="210">
        <f t="shared" ref="E2638:R2647" si="232">$D2638</f>
        <v>0</v>
      </c>
      <c r="F2638" s="210">
        <f t="shared" si="232"/>
        <v>0</v>
      </c>
      <c r="G2638" s="210">
        <f t="shared" si="232"/>
        <v>0</v>
      </c>
      <c r="H2638" s="210">
        <f t="shared" si="232"/>
        <v>0</v>
      </c>
      <c r="I2638" s="210">
        <f t="shared" si="232"/>
        <v>0</v>
      </c>
      <c r="J2638" s="210">
        <f t="shared" si="232"/>
        <v>0</v>
      </c>
      <c r="K2638" s="210">
        <f t="shared" si="232"/>
        <v>0</v>
      </c>
      <c r="L2638" s="210">
        <f t="shared" si="232"/>
        <v>0</v>
      </c>
      <c r="M2638" s="210">
        <f t="shared" si="232"/>
        <v>0</v>
      </c>
      <c r="N2638" s="210">
        <f t="shared" si="232"/>
        <v>0</v>
      </c>
      <c r="O2638" s="210">
        <f t="shared" si="232"/>
        <v>0</v>
      </c>
      <c r="P2638" s="210">
        <f t="shared" si="232"/>
        <v>0</v>
      </c>
      <c r="Q2638" s="210">
        <f t="shared" si="232"/>
        <v>0</v>
      </c>
      <c r="R2638" s="210">
        <f t="shared" si="232"/>
        <v>0</v>
      </c>
    </row>
    <row r="2639" spans="1:18" hidden="1" outlineLevel="2" x14ac:dyDescent="0.35">
      <c r="A2639" s="209" t="str">
        <f>'Usages industrie'!A25</f>
        <v>Usage industriel n°22</v>
      </c>
      <c r="B2639" s="209" t="s">
        <v>637</v>
      </c>
      <c r="C2639" s="209"/>
      <c r="D2639" s="210">
        <f>IF(B$2608&lt;&gt;"",IF(B$2608='Usages industrie'!$K25,'Usages industrie'!J25,0),0)</f>
        <v>0</v>
      </c>
      <c r="E2639" s="210">
        <f t="shared" si="232"/>
        <v>0</v>
      </c>
      <c r="F2639" s="210">
        <f t="shared" si="232"/>
        <v>0</v>
      </c>
      <c r="G2639" s="210">
        <f t="shared" si="232"/>
        <v>0</v>
      </c>
      <c r="H2639" s="210">
        <f t="shared" si="232"/>
        <v>0</v>
      </c>
      <c r="I2639" s="210">
        <f t="shared" si="232"/>
        <v>0</v>
      </c>
      <c r="J2639" s="210">
        <f t="shared" si="232"/>
        <v>0</v>
      </c>
      <c r="K2639" s="210">
        <f t="shared" si="232"/>
        <v>0</v>
      </c>
      <c r="L2639" s="210">
        <f t="shared" si="232"/>
        <v>0</v>
      </c>
      <c r="M2639" s="210">
        <f t="shared" si="232"/>
        <v>0</v>
      </c>
      <c r="N2639" s="210">
        <f t="shared" si="232"/>
        <v>0</v>
      </c>
      <c r="O2639" s="210">
        <f t="shared" si="232"/>
        <v>0</v>
      </c>
      <c r="P2639" s="210">
        <f t="shared" si="232"/>
        <v>0</v>
      </c>
      <c r="Q2639" s="210">
        <f t="shared" si="232"/>
        <v>0</v>
      </c>
      <c r="R2639" s="210">
        <f t="shared" si="232"/>
        <v>0</v>
      </c>
    </row>
    <row r="2640" spans="1:18" hidden="1" outlineLevel="2" x14ac:dyDescent="0.35">
      <c r="A2640" s="209" t="str">
        <f>'Usages industrie'!A26</f>
        <v>Usage industriel n°23</v>
      </c>
      <c r="B2640" s="209" t="s">
        <v>637</v>
      </c>
      <c r="C2640" s="209"/>
      <c r="D2640" s="210">
        <f>IF(B$2608&lt;&gt;"",IF(B$2608='Usages industrie'!$K26,'Usages industrie'!J26,0),0)</f>
        <v>0</v>
      </c>
      <c r="E2640" s="210">
        <f t="shared" si="232"/>
        <v>0</v>
      </c>
      <c r="F2640" s="210">
        <f t="shared" si="232"/>
        <v>0</v>
      </c>
      <c r="G2640" s="210">
        <f t="shared" si="232"/>
        <v>0</v>
      </c>
      <c r="H2640" s="210">
        <f t="shared" si="232"/>
        <v>0</v>
      </c>
      <c r="I2640" s="210">
        <f t="shared" si="232"/>
        <v>0</v>
      </c>
      <c r="J2640" s="210">
        <f t="shared" si="232"/>
        <v>0</v>
      </c>
      <c r="K2640" s="210">
        <f t="shared" si="232"/>
        <v>0</v>
      </c>
      <c r="L2640" s="210">
        <f t="shared" si="232"/>
        <v>0</v>
      </c>
      <c r="M2640" s="210">
        <f t="shared" si="232"/>
        <v>0</v>
      </c>
      <c r="N2640" s="210">
        <f t="shared" si="232"/>
        <v>0</v>
      </c>
      <c r="O2640" s="210">
        <f t="shared" si="232"/>
        <v>0</v>
      </c>
      <c r="P2640" s="210">
        <f t="shared" si="232"/>
        <v>0</v>
      </c>
      <c r="Q2640" s="210">
        <f t="shared" si="232"/>
        <v>0</v>
      </c>
      <c r="R2640" s="210">
        <f t="shared" si="232"/>
        <v>0</v>
      </c>
    </row>
    <row r="2641" spans="1:18" hidden="1" outlineLevel="2" x14ac:dyDescent="0.35">
      <c r="A2641" s="209" t="str">
        <f>'Usages industrie'!A27</f>
        <v>Usage industriel n°24</v>
      </c>
      <c r="B2641" s="209" t="s">
        <v>637</v>
      </c>
      <c r="C2641" s="209"/>
      <c r="D2641" s="210">
        <f>IF(B$2608&lt;&gt;"",IF(B$2608='Usages industrie'!$K27,'Usages industrie'!J27,0),0)</f>
        <v>0</v>
      </c>
      <c r="E2641" s="210">
        <f t="shared" si="232"/>
        <v>0</v>
      </c>
      <c r="F2641" s="210">
        <f t="shared" si="232"/>
        <v>0</v>
      </c>
      <c r="G2641" s="210">
        <f t="shared" si="232"/>
        <v>0</v>
      </c>
      <c r="H2641" s="210">
        <f t="shared" si="232"/>
        <v>0</v>
      </c>
      <c r="I2641" s="210">
        <f t="shared" si="232"/>
        <v>0</v>
      </c>
      <c r="J2641" s="210">
        <f t="shared" si="232"/>
        <v>0</v>
      </c>
      <c r="K2641" s="210">
        <f t="shared" si="232"/>
        <v>0</v>
      </c>
      <c r="L2641" s="210">
        <f t="shared" si="232"/>
        <v>0</v>
      </c>
      <c r="M2641" s="210">
        <f t="shared" si="232"/>
        <v>0</v>
      </c>
      <c r="N2641" s="210">
        <f t="shared" si="232"/>
        <v>0</v>
      </c>
      <c r="O2641" s="210">
        <f t="shared" si="232"/>
        <v>0</v>
      </c>
      <c r="P2641" s="210">
        <f t="shared" si="232"/>
        <v>0</v>
      </c>
      <c r="Q2641" s="210">
        <f t="shared" si="232"/>
        <v>0</v>
      </c>
      <c r="R2641" s="210">
        <f t="shared" si="232"/>
        <v>0</v>
      </c>
    </row>
    <row r="2642" spans="1:18" hidden="1" outlineLevel="2" x14ac:dyDescent="0.35">
      <c r="A2642" s="209" t="str">
        <f>'Usages industrie'!A28</f>
        <v>Usage industriel n°25</v>
      </c>
      <c r="B2642" s="209" t="s">
        <v>637</v>
      </c>
      <c r="C2642" s="209"/>
      <c r="D2642" s="210">
        <f>IF(B$2608&lt;&gt;"",IF(B$2608='Usages industrie'!$K28,'Usages industrie'!J28,0),0)</f>
        <v>0</v>
      </c>
      <c r="E2642" s="210">
        <f t="shared" si="232"/>
        <v>0</v>
      </c>
      <c r="F2642" s="210">
        <f t="shared" si="232"/>
        <v>0</v>
      </c>
      <c r="G2642" s="210">
        <f t="shared" si="232"/>
        <v>0</v>
      </c>
      <c r="H2642" s="210">
        <f t="shared" si="232"/>
        <v>0</v>
      </c>
      <c r="I2642" s="210">
        <f t="shared" si="232"/>
        <v>0</v>
      </c>
      <c r="J2642" s="210">
        <f t="shared" si="232"/>
        <v>0</v>
      </c>
      <c r="K2642" s="210">
        <f t="shared" si="232"/>
        <v>0</v>
      </c>
      <c r="L2642" s="210">
        <f t="shared" si="232"/>
        <v>0</v>
      </c>
      <c r="M2642" s="210">
        <f t="shared" si="232"/>
        <v>0</v>
      </c>
      <c r="N2642" s="210">
        <f t="shared" si="232"/>
        <v>0</v>
      </c>
      <c r="O2642" s="210">
        <f t="shared" si="232"/>
        <v>0</v>
      </c>
      <c r="P2642" s="210">
        <f t="shared" si="232"/>
        <v>0</v>
      </c>
      <c r="Q2642" s="210">
        <f t="shared" si="232"/>
        <v>0</v>
      </c>
      <c r="R2642" s="210">
        <f t="shared" si="232"/>
        <v>0</v>
      </c>
    </row>
    <row r="2643" spans="1:18" hidden="1" outlineLevel="2" x14ac:dyDescent="0.35">
      <c r="A2643" s="209" t="str">
        <f>'Usages industrie'!A29</f>
        <v>Usage industriel n°26</v>
      </c>
      <c r="B2643" s="209" t="s">
        <v>637</v>
      </c>
      <c r="C2643" s="209"/>
      <c r="D2643" s="210">
        <f>IF(B$2608&lt;&gt;"",IF(B$2608='Usages industrie'!$K29,'Usages industrie'!J29,0),0)</f>
        <v>0</v>
      </c>
      <c r="E2643" s="210">
        <f t="shared" si="232"/>
        <v>0</v>
      </c>
      <c r="F2643" s="210">
        <f t="shared" si="232"/>
        <v>0</v>
      </c>
      <c r="G2643" s="210">
        <f t="shared" si="232"/>
        <v>0</v>
      </c>
      <c r="H2643" s="210">
        <f t="shared" si="232"/>
        <v>0</v>
      </c>
      <c r="I2643" s="210">
        <f t="shared" si="232"/>
        <v>0</v>
      </c>
      <c r="J2643" s="210">
        <f t="shared" si="232"/>
        <v>0</v>
      </c>
      <c r="K2643" s="210">
        <f t="shared" si="232"/>
        <v>0</v>
      </c>
      <c r="L2643" s="210">
        <f t="shared" si="232"/>
        <v>0</v>
      </c>
      <c r="M2643" s="210">
        <f t="shared" si="232"/>
        <v>0</v>
      </c>
      <c r="N2643" s="210">
        <f t="shared" si="232"/>
        <v>0</v>
      </c>
      <c r="O2643" s="210">
        <f t="shared" si="232"/>
        <v>0</v>
      </c>
      <c r="P2643" s="210">
        <f t="shared" si="232"/>
        <v>0</v>
      </c>
      <c r="Q2643" s="210">
        <f t="shared" si="232"/>
        <v>0</v>
      </c>
      <c r="R2643" s="210">
        <f t="shared" si="232"/>
        <v>0</v>
      </c>
    </row>
    <row r="2644" spans="1:18" hidden="1" outlineLevel="2" x14ac:dyDescent="0.35">
      <c r="A2644" s="209" t="str">
        <f>'Usages industrie'!A30</f>
        <v>Usage industriel n°27</v>
      </c>
      <c r="B2644" s="209" t="s">
        <v>637</v>
      </c>
      <c r="C2644" s="209"/>
      <c r="D2644" s="210">
        <f>IF(B$2608&lt;&gt;"",IF(B$2608='Usages industrie'!$K30,'Usages industrie'!J30,0),0)</f>
        <v>0</v>
      </c>
      <c r="E2644" s="210">
        <f t="shared" si="232"/>
        <v>0</v>
      </c>
      <c r="F2644" s="210">
        <f t="shared" si="232"/>
        <v>0</v>
      </c>
      <c r="G2644" s="210">
        <f t="shared" si="232"/>
        <v>0</v>
      </c>
      <c r="H2644" s="210">
        <f t="shared" si="232"/>
        <v>0</v>
      </c>
      <c r="I2644" s="210">
        <f t="shared" si="232"/>
        <v>0</v>
      </c>
      <c r="J2644" s="210">
        <f t="shared" si="232"/>
        <v>0</v>
      </c>
      <c r="K2644" s="210">
        <f t="shared" si="232"/>
        <v>0</v>
      </c>
      <c r="L2644" s="210">
        <f t="shared" si="232"/>
        <v>0</v>
      </c>
      <c r="M2644" s="210">
        <f t="shared" si="232"/>
        <v>0</v>
      </c>
      <c r="N2644" s="210">
        <f t="shared" si="232"/>
        <v>0</v>
      </c>
      <c r="O2644" s="210">
        <f t="shared" si="232"/>
        <v>0</v>
      </c>
      <c r="P2644" s="210">
        <f t="shared" si="232"/>
        <v>0</v>
      </c>
      <c r="Q2644" s="210">
        <f t="shared" si="232"/>
        <v>0</v>
      </c>
      <c r="R2644" s="210">
        <f t="shared" si="232"/>
        <v>0</v>
      </c>
    </row>
    <row r="2645" spans="1:18" hidden="1" outlineLevel="2" x14ac:dyDescent="0.35">
      <c r="A2645" s="209" t="str">
        <f>'Usages industrie'!A31</f>
        <v>Usage industriel n°28</v>
      </c>
      <c r="B2645" s="209" t="s">
        <v>637</v>
      </c>
      <c r="C2645" s="209"/>
      <c r="D2645" s="210">
        <f>IF(B$2608&lt;&gt;"",IF(B$2608='Usages industrie'!$K31,'Usages industrie'!J31,0),0)</f>
        <v>0</v>
      </c>
      <c r="E2645" s="210">
        <f t="shared" si="232"/>
        <v>0</v>
      </c>
      <c r="F2645" s="210">
        <f t="shared" si="232"/>
        <v>0</v>
      </c>
      <c r="G2645" s="210">
        <f t="shared" si="232"/>
        <v>0</v>
      </c>
      <c r="H2645" s="210">
        <f t="shared" si="232"/>
        <v>0</v>
      </c>
      <c r="I2645" s="210">
        <f t="shared" si="232"/>
        <v>0</v>
      </c>
      <c r="J2645" s="210">
        <f t="shared" si="232"/>
        <v>0</v>
      </c>
      <c r="K2645" s="210">
        <f t="shared" si="232"/>
        <v>0</v>
      </c>
      <c r="L2645" s="210">
        <f t="shared" si="232"/>
        <v>0</v>
      </c>
      <c r="M2645" s="210">
        <f t="shared" si="232"/>
        <v>0</v>
      </c>
      <c r="N2645" s="210">
        <f t="shared" si="232"/>
        <v>0</v>
      </c>
      <c r="O2645" s="210">
        <f t="shared" si="232"/>
        <v>0</v>
      </c>
      <c r="P2645" s="210">
        <f t="shared" si="232"/>
        <v>0</v>
      </c>
      <c r="Q2645" s="210">
        <f t="shared" si="232"/>
        <v>0</v>
      </c>
      <c r="R2645" s="210">
        <f t="shared" si="232"/>
        <v>0</v>
      </c>
    </row>
    <row r="2646" spans="1:18" hidden="1" outlineLevel="2" x14ac:dyDescent="0.35">
      <c r="A2646" s="209" t="str">
        <f>'Usages industrie'!A32</f>
        <v>Usage industriel n°29</v>
      </c>
      <c r="B2646" s="209" t="s">
        <v>637</v>
      </c>
      <c r="C2646" s="209"/>
      <c r="D2646" s="210">
        <f>IF(B$2608&lt;&gt;"",IF(B$2608='Usages industrie'!$K32,'Usages industrie'!J32,0),0)</f>
        <v>0</v>
      </c>
      <c r="E2646" s="210">
        <f t="shared" si="232"/>
        <v>0</v>
      </c>
      <c r="F2646" s="210">
        <f t="shared" si="232"/>
        <v>0</v>
      </c>
      <c r="G2646" s="210">
        <f t="shared" si="232"/>
        <v>0</v>
      </c>
      <c r="H2646" s="210">
        <f t="shared" si="232"/>
        <v>0</v>
      </c>
      <c r="I2646" s="210">
        <f t="shared" si="232"/>
        <v>0</v>
      </c>
      <c r="J2646" s="210">
        <f t="shared" si="232"/>
        <v>0</v>
      </c>
      <c r="K2646" s="210">
        <f t="shared" si="232"/>
        <v>0</v>
      </c>
      <c r="L2646" s="210">
        <f t="shared" si="232"/>
        <v>0</v>
      </c>
      <c r="M2646" s="210">
        <f t="shared" si="232"/>
        <v>0</v>
      </c>
      <c r="N2646" s="210">
        <f t="shared" si="232"/>
        <v>0</v>
      </c>
      <c r="O2646" s="210">
        <f t="shared" si="232"/>
        <v>0</v>
      </c>
      <c r="P2646" s="210">
        <f t="shared" si="232"/>
        <v>0</v>
      </c>
      <c r="Q2646" s="210">
        <f t="shared" si="232"/>
        <v>0</v>
      </c>
      <c r="R2646" s="210">
        <f t="shared" si="232"/>
        <v>0</v>
      </c>
    </row>
    <row r="2647" spans="1:18" hidden="1" outlineLevel="2" x14ac:dyDescent="0.35">
      <c r="A2647" s="209" t="str">
        <f>'Usages industrie'!A33</f>
        <v>Usage industriel n°30</v>
      </c>
      <c r="B2647" s="209" t="s">
        <v>637</v>
      </c>
      <c r="C2647" s="209"/>
      <c r="D2647" s="210">
        <f>IF(B$2608&lt;&gt;"",IF(B$2608='Usages industrie'!$K33,'Usages industrie'!J33,0),0)</f>
        <v>0</v>
      </c>
      <c r="E2647" s="210">
        <f t="shared" si="232"/>
        <v>0</v>
      </c>
      <c r="F2647" s="210">
        <f t="shared" si="232"/>
        <v>0</v>
      </c>
      <c r="G2647" s="210">
        <f t="shared" si="232"/>
        <v>0</v>
      </c>
      <c r="H2647" s="210">
        <f t="shared" si="232"/>
        <v>0</v>
      </c>
      <c r="I2647" s="210">
        <f t="shared" si="232"/>
        <v>0</v>
      </c>
      <c r="J2647" s="210">
        <f t="shared" si="232"/>
        <v>0</v>
      </c>
      <c r="K2647" s="210">
        <f t="shared" si="232"/>
        <v>0</v>
      </c>
      <c r="L2647" s="210">
        <f t="shared" si="232"/>
        <v>0</v>
      </c>
      <c r="M2647" s="210">
        <f t="shared" si="232"/>
        <v>0</v>
      </c>
      <c r="N2647" s="210">
        <f t="shared" si="232"/>
        <v>0</v>
      </c>
      <c r="O2647" s="210">
        <f t="shared" si="232"/>
        <v>0</v>
      </c>
      <c r="P2647" s="210">
        <f t="shared" si="232"/>
        <v>0</v>
      </c>
      <c r="Q2647" s="210">
        <f t="shared" si="232"/>
        <v>0</v>
      </c>
      <c r="R2647" s="210">
        <f t="shared" si="232"/>
        <v>0</v>
      </c>
    </row>
    <row r="2648" spans="1:18" hidden="1" outlineLevel="2" x14ac:dyDescent="0.35">
      <c r="A2648" s="209" t="str">
        <f>'Usages industrie'!A34</f>
        <v>Usage industriel n°31</v>
      </c>
      <c r="B2648" s="209" t="s">
        <v>637</v>
      </c>
      <c r="C2648" s="209"/>
      <c r="D2648" s="210">
        <f>IF(B$2608&lt;&gt;"",IF(B$2608='Usages industrie'!$K34,'Usages industrie'!J34,0),0)</f>
        <v>0</v>
      </c>
      <c r="E2648" s="210">
        <f t="shared" ref="E2648:R2657" si="233">$D2648</f>
        <v>0</v>
      </c>
      <c r="F2648" s="210">
        <f t="shared" si="233"/>
        <v>0</v>
      </c>
      <c r="G2648" s="210">
        <f t="shared" si="233"/>
        <v>0</v>
      </c>
      <c r="H2648" s="210">
        <f t="shared" si="233"/>
        <v>0</v>
      </c>
      <c r="I2648" s="210">
        <f t="shared" si="233"/>
        <v>0</v>
      </c>
      <c r="J2648" s="210">
        <f t="shared" si="233"/>
        <v>0</v>
      </c>
      <c r="K2648" s="210">
        <f t="shared" si="233"/>
        <v>0</v>
      </c>
      <c r="L2648" s="210">
        <f t="shared" si="233"/>
        <v>0</v>
      </c>
      <c r="M2648" s="210">
        <f t="shared" si="233"/>
        <v>0</v>
      </c>
      <c r="N2648" s="210">
        <f t="shared" si="233"/>
        <v>0</v>
      </c>
      <c r="O2648" s="210">
        <f t="shared" si="233"/>
        <v>0</v>
      </c>
      <c r="P2648" s="210">
        <f t="shared" si="233"/>
        <v>0</v>
      </c>
      <c r="Q2648" s="210">
        <f t="shared" si="233"/>
        <v>0</v>
      </c>
      <c r="R2648" s="210">
        <f t="shared" si="233"/>
        <v>0</v>
      </c>
    </row>
    <row r="2649" spans="1:18" hidden="1" outlineLevel="2" x14ac:dyDescent="0.35">
      <c r="A2649" s="209" t="str">
        <f>'Usages industrie'!A35</f>
        <v>Usage industriel n°32</v>
      </c>
      <c r="B2649" s="209" t="s">
        <v>637</v>
      </c>
      <c r="C2649" s="209"/>
      <c r="D2649" s="210">
        <f>IF(B$2608&lt;&gt;"",IF(B$2608='Usages industrie'!$K35,'Usages industrie'!J35,0),0)</f>
        <v>0</v>
      </c>
      <c r="E2649" s="210">
        <f t="shared" si="233"/>
        <v>0</v>
      </c>
      <c r="F2649" s="210">
        <f t="shared" si="233"/>
        <v>0</v>
      </c>
      <c r="G2649" s="210">
        <f t="shared" si="233"/>
        <v>0</v>
      </c>
      <c r="H2649" s="210">
        <f t="shared" si="233"/>
        <v>0</v>
      </c>
      <c r="I2649" s="210">
        <f t="shared" si="233"/>
        <v>0</v>
      </c>
      <c r="J2649" s="210">
        <f t="shared" si="233"/>
        <v>0</v>
      </c>
      <c r="K2649" s="210">
        <f t="shared" si="233"/>
        <v>0</v>
      </c>
      <c r="L2649" s="210">
        <f t="shared" si="233"/>
        <v>0</v>
      </c>
      <c r="M2649" s="210">
        <f t="shared" si="233"/>
        <v>0</v>
      </c>
      <c r="N2649" s="210">
        <f t="shared" si="233"/>
        <v>0</v>
      </c>
      <c r="O2649" s="210">
        <f t="shared" si="233"/>
        <v>0</v>
      </c>
      <c r="P2649" s="210">
        <f t="shared" si="233"/>
        <v>0</v>
      </c>
      <c r="Q2649" s="210">
        <f t="shared" si="233"/>
        <v>0</v>
      </c>
      <c r="R2649" s="210">
        <f t="shared" si="233"/>
        <v>0</v>
      </c>
    </row>
    <row r="2650" spans="1:18" hidden="1" outlineLevel="2" x14ac:dyDescent="0.35">
      <c r="A2650" s="209" t="str">
        <f>'Usages industrie'!A36</f>
        <v>Usage industriel n°33</v>
      </c>
      <c r="B2650" s="209" t="s">
        <v>637</v>
      </c>
      <c r="C2650" s="209"/>
      <c r="D2650" s="210">
        <f>IF(B$2608&lt;&gt;"",IF(B$2608='Usages industrie'!$K36,'Usages industrie'!J36,0),0)</f>
        <v>0</v>
      </c>
      <c r="E2650" s="210">
        <f t="shared" si="233"/>
        <v>0</v>
      </c>
      <c r="F2650" s="210">
        <f t="shared" si="233"/>
        <v>0</v>
      </c>
      <c r="G2650" s="210">
        <f t="shared" si="233"/>
        <v>0</v>
      </c>
      <c r="H2650" s="210">
        <f t="shared" si="233"/>
        <v>0</v>
      </c>
      <c r="I2650" s="210">
        <f t="shared" si="233"/>
        <v>0</v>
      </c>
      <c r="J2650" s="210">
        <f t="shared" si="233"/>
        <v>0</v>
      </c>
      <c r="K2650" s="210">
        <f t="shared" si="233"/>
        <v>0</v>
      </c>
      <c r="L2650" s="210">
        <f t="shared" si="233"/>
        <v>0</v>
      </c>
      <c r="M2650" s="210">
        <f t="shared" si="233"/>
        <v>0</v>
      </c>
      <c r="N2650" s="210">
        <f t="shared" si="233"/>
        <v>0</v>
      </c>
      <c r="O2650" s="210">
        <f t="shared" si="233"/>
        <v>0</v>
      </c>
      <c r="P2650" s="210">
        <f t="shared" si="233"/>
        <v>0</v>
      </c>
      <c r="Q2650" s="210">
        <f t="shared" si="233"/>
        <v>0</v>
      </c>
      <c r="R2650" s="210">
        <f t="shared" si="233"/>
        <v>0</v>
      </c>
    </row>
    <row r="2651" spans="1:18" hidden="1" outlineLevel="2" x14ac:dyDescent="0.35">
      <c r="A2651" s="209" t="str">
        <f>'Usages industrie'!A37</f>
        <v>Usage industriel n°34</v>
      </c>
      <c r="B2651" s="209" t="s">
        <v>637</v>
      </c>
      <c r="C2651" s="209"/>
      <c r="D2651" s="210">
        <f>IF(B$2608&lt;&gt;"",IF(B$2608='Usages industrie'!$K37,'Usages industrie'!J37,0),0)</f>
        <v>0</v>
      </c>
      <c r="E2651" s="210">
        <f t="shared" si="233"/>
        <v>0</v>
      </c>
      <c r="F2651" s="210">
        <f t="shared" si="233"/>
        <v>0</v>
      </c>
      <c r="G2651" s="210">
        <f t="shared" si="233"/>
        <v>0</v>
      </c>
      <c r="H2651" s="210">
        <f t="shared" si="233"/>
        <v>0</v>
      </c>
      <c r="I2651" s="210">
        <f t="shared" si="233"/>
        <v>0</v>
      </c>
      <c r="J2651" s="210">
        <f t="shared" si="233"/>
        <v>0</v>
      </c>
      <c r="K2651" s="210">
        <f t="shared" si="233"/>
        <v>0</v>
      </c>
      <c r="L2651" s="210">
        <f t="shared" si="233"/>
        <v>0</v>
      </c>
      <c r="M2651" s="210">
        <f t="shared" si="233"/>
        <v>0</v>
      </c>
      <c r="N2651" s="210">
        <f t="shared" si="233"/>
        <v>0</v>
      </c>
      <c r="O2651" s="210">
        <f t="shared" si="233"/>
        <v>0</v>
      </c>
      <c r="P2651" s="210">
        <f t="shared" si="233"/>
        <v>0</v>
      </c>
      <c r="Q2651" s="210">
        <f t="shared" si="233"/>
        <v>0</v>
      </c>
      <c r="R2651" s="210">
        <f t="shared" si="233"/>
        <v>0</v>
      </c>
    </row>
    <row r="2652" spans="1:18" hidden="1" outlineLevel="2" x14ac:dyDescent="0.35">
      <c r="A2652" s="209" t="str">
        <f>'Usages industrie'!A38</f>
        <v>Usage industriel n°35</v>
      </c>
      <c r="B2652" s="209" t="s">
        <v>637</v>
      </c>
      <c r="C2652" s="209"/>
      <c r="D2652" s="210">
        <f>IF(B$2608&lt;&gt;"",IF(B$2608='Usages industrie'!$K38,'Usages industrie'!J38,0),0)</f>
        <v>0</v>
      </c>
      <c r="E2652" s="210">
        <f t="shared" si="233"/>
        <v>0</v>
      </c>
      <c r="F2652" s="210">
        <f t="shared" si="233"/>
        <v>0</v>
      </c>
      <c r="G2652" s="210">
        <f t="shared" si="233"/>
        <v>0</v>
      </c>
      <c r="H2652" s="210">
        <f t="shared" si="233"/>
        <v>0</v>
      </c>
      <c r="I2652" s="210">
        <f t="shared" si="233"/>
        <v>0</v>
      </c>
      <c r="J2652" s="210">
        <f t="shared" si="233"/>
        <v>0</v>
      </c>
      <c r="K2652" s="210">
        <f t="shared" si="233"/>
        <v>0</v>
      </c>
      <c r="L2652" s="210">
        <f t="shared" si="233"/>
        <v>0</v>
      </c>
      <c r="M2652" s="210">
        <f t="shared" si="233"/>
        <v>0</v>
      </c>
      <c r="N2652" s="210">
        <f t="shared" si="233"/>
        <v>0</v>
      </c>
      <c r="O2652" s="210">
        <f t="shared" si="233"/>
        <v>0</v>
      </c>
      <c r="P2652" s="210">
        <f t="shared" si="233"/>
        <v>0</v>
      </c>
      <c r="Q2652" s="210">
        <f t="shared" si="233"/>
        <v>0</v>
      </c>
      <c r="R2652" s="210">
        <f t="shared" si="233"/>
        <v>0</v>
      </c>
    </row>
    <row r="2653" spans="1:18" hidden="1" outlineLevel="2" x14ac:dyDescent="0.35">
      <c r="A2653" s="209" t="str">
        <f>'Usages industrie'!A39</f>
        <v>Usage industriel n°36</v>
      </c>
      <c r="B2653" s="209" t="s">
        <v>637</v>
      </c>
      <c r="C2653" s="209"/>
      <c r="D2653" s="210">
        <f>IF(B$2608&lt;&gt;"",IF(B$2608='Usages industrie'!$K39,'Usages industrie'!J39,0),0)</f>
        <v>0</v>
      </c>
      <c r="E2653" s="210">
        <f t="shared" si="233"/>
        <v>0</v>
      </c>
      <c r="F2653" s="210">
        <f t="shared" si="233"/>
        <v>0</v>
      </c>
      <c r="G2653" s="210">
        <f t="shared" si="233"/>
        <v>0</v>
      </c>
      <c r="H2653" s="210">
        <f t="shared" si="233"/>
        <v>0</v>
      </c>
      <c r="I2653" s="210">
        <f t="shared" si="233"/>
        <v>0</v>
      </c>
      <c r="J2653" s="210">
        <f t="shared" si="233"/>
        <v>0</v>
      </c>
      <c r="K2653" s="210">
        <f t="shared" si="233"/>
        <v>0</v>
      </c>
      <c r="L2653" s="210">
        <f t="shared" si="233"/>
        <v>0</v>
      </c>
      <c r="M2653" s="210">
        <f t="shared" si="233"/>
        <v>0</v>
      </c>
      <c r="N2653" s="210">
        <f t="shared" si="233"/>
        <v>0</v>
      </c>
      <c r="O2653" s="210">
        <f t="shared" si="233"/>
        <v>0</v>
      </c>
      <c r="P2653" s="210">
        <f t="shared" si="233"/>
        <v>0</v>
      </c>
      <c r="Q2653" s="210">
        <f t="shared" si="233"/>
        <v>0</v>
      </c>
      <c r="R2653" s="210">
        <f t="shared" si="233"/>
        <v>0</v>
      </c>
    </row>
    <row r="2654" spans="1:18" hidden="1" outlineLevel="2" x14ac:dyDescent="0.35">
      <c r="A2654" s="209" t="str">
        <f>'Usages industrie'!A40</f>
        <v>Usage industriel n°37</v>
      </c>
      <c r="B2654" s="209" t="s">
        <v>637</v>
      </c>
      <c r="C2654" s="209"/>
      <c r="D2654" s="210">
        <f>IF(B$2608&lt;&gt;"",IF(B$2608='Usages industrie'!$K40,'Usages industrie'!J40,0),0)</f>
        <v>0</v>
      </c>
      <c r="E2654" s="210">
        <f t="shared" si="233"/>
        <v>0</v>
      </c>
      <c r="F2654" s="210">
        <f t="shared" si="233"/>
        <v>0</v>
      </c>
      <c r="G2654" s="210">
        <f t="shared" si="233"/>
        <v>0</v>
      </c>
      <c r="H2654" s="210">
        <f t="shared" si="233"/>
        <v>0</v>
      </c>
      <c r="I2654" s="210">
        <f t="shared" si="233"/>
        <v>0</v>
      </c>
      <c r="J2654" s="210">
        <f t="shared" si="233"/>
        <v>0</v>
      </c>
      <c r="K2654" s="210">
        <f t="shared" si="233"/>
        <v>0</v>
      </c>
      <c r="L2654" s="210">
        <f t="shared" si="233"/>
        <v>0</v>
      </c>
      <c r="M2654" s="210">
        <f t="shared" si="233"/>
        <v>0</v>
      </c>
      <c r="N2654" s="210">
        <f t="shared" si="233"/>
        <v>0</v>
      </c>
      <c r="O2654" s="210">
        <f t="shared" si="233"/>
        <v>0</v>
      </c>
      <c r="P2654" s="210">
        <f t="shared" si="233"/>
        <v>0</v>
      </c>
      <c r="Q2654" s="210">
        <f t="shared" si="233"/>
        <v>0</v>
      </c>
      <c r="R2654" s="210">
        <f t="shared" si="233"/>
        <v>0</v>
      </c>
    </row>
    <row r="2655" spans="1:18" hidden="1" outlineLevel="2" x14ac:dyDescent="0.35">
      <c r="A2655" s="209" t="str">
        <f>'Usages industrie'!A41</f>
        <v>Usage industriel n°38</v>
      </c>
      <c r="B2655" s="209" t="s">
        <v>637</v>
      </c>
      <c r="C2655" s="209"/>
      <c r="D2655" s="210">
        <f>IF(B$2608&lt;&gt;"",IF(B$2608='Usages industrie'!$K41,'Usages industrie'!J41,0),0)</f>
        <v>0</v>
      </c>
      <c r="E2655" s="210">
        <f t="shared" si="233"/>
        <v>0</v>
      </c>
      <c r="F2655" s="210">
        <f t="shared" si="233"/>
        <v>0</v>
      </c>
      <c r="G2655" s="210">
        <f t="shared" si="233"/>
        <v>0</v>
      </c>
      <c r="H2655" s="210">
        <f t="shared" si="233"/>
        <v>0</v>
      </c>
      <c r="I2655" s="210">
        <f t="shared" si="233"/>
        <v>0</v>
      </c>
      <c r="J2655" s="210">
        <f t="shared" si="233"/>
        <v>0</v>
      </c>
      <c r="K2655" s="210">
        <f t="shared" si="233"/>
        <v>0</v>
      </c>
      <c r="L2655" s="210">
        <f t="shared" si="233"/>
        <v>0</v>
      </c>
      <c r="M2655" s="210">
        <f t="shared" si="233"/>
        <v>0</v>
      </c>
      <c r="N2655" s="210">
        <f t="shared" si="233"/>
        <v>0</v>
      </c>
      <c r="O2655" s="210">
        <f t="shared" si="233"/>
        <v>0</v>
      </c>
      <c r="P2655" s="210">
        <f t="shared" si="233"/>
        <v>0</v>
      </c>
      <c r="Q2655" s="210">
        <f t="shared" si="233"/>
        <v>0</v>
      </c>
      <c r="R2655" s="210">
        <f t="shared" si="233"/>
        <v>0</v>
      </c>
    </row>
    <row r="2656" spans="1:18" hidden="1" outlineLevel="2" x14ac:dyDescent="0.35">
      <c r="A2656" s="209" t="str">
        <f>'Usages industrie'!A42</f>
        <v>Usage industriel n°39</v>
      </c>
      <c r="B2656" s="209" t="s">
        <v>637</v>
      </c>
      <c r="C2656" s="209"/>
      <c r="D2656" s="210">
        <f>IF(B$2608&lt;&gt;"",IF(B$2608='Usages industrie'!$K42,'Usages industrie'!J42,0),0)</f>
        <v>0</v>
      </c>
      <c r="E2656" s="210">
        <f t="shared" si="233"/>
        <v>0</v>
      </c>
      <c r="F2656" s="210">
        <f t="shared" si="233"/>
        <v>0</v>
      </c>
      <c r="G2656" s="210">
        <f t="shared" si="233"/>
        <v>0</v>
      </c>
      <c r="H2656" s="210">
        <f t="shared" si="233"/>
        <v>0</v>
      </c>
      <c r="I2656" s="210">
        <f t="shared" si="233"/>
        <v>0</v>
      </c>
      <c r="J2656" s="210">
        <f t="shared" si="233"/>
        <v>0</v>
      </c>
      <c r="K2656" s="210">
        <f t="shared" si="233"/>
        <v>0</v>
      </c>
      <c r="L2656" s="210">
        <f t="shared" si="233"/>
        <v>0</v>
      </c>
      <c r="M2656" s="210">
        <f t="shared" si="233"/>
        <v>0</v>
      </c>
      <c r="N2656" s="210">
        <f t="shared" si="233"/>
        <v>0</v>
      </c>
      <c r="O2656" s="210">
        <f t="shared" si="233"/>
        <v>0</v>
      </c>
      <c r="P2656" s="210">
        <f t="shared" si="233"/>
        <v>0</v>
      </c>
      <c r="Q2656" s="210">
        <f t="shared" si="233"/>
        <v>0</v>
      </c>
      <c r="R2656" s="210">
        <f t="shared" si="233"/>
        <v>0</v>
      </c>
    </row>
    <row r="2657" spans="1:18" hidden="1" outlineLevel="2" x14ac:dyDescent="0.35">
      <c r="A2657" s="209" t="str">
        <f>'Usages industrie'!A43</f>
        <v>Usage industriel n°40</v>
      </c>
      <c r="B2657" s="209" t="s">
        <v>637</v>
      </c>
      <c r="C2657" s="209"/>
      <c r="D2657" s="210">
        <f>IF(B$2608&lt;&gt;"",IF(B$2608='Usages industrie'!$K43,'Usages industrie'!J43,0),0)</f>
        <v>0</v>
      </c>
      <c r="E2657" s="210">
        <f t="shared" si="233"/>
        <v>0</v>
      </c>
      <c r="F2657" s="210">
        <f t="shared" si="233"/>
        <v>0</v>
      </c>
      <c r="G2657" s="210">
        <f t="shared" si="233"/>
        <v>0</v>
      </c>
      <c r="H2657" s="210">
        <f t="shared" si="233"/>
        <v>0</v>
      </c>
      <c r="I2657" s="210">
        <f t="shared" si="233"/>
        <v>0</v>
      </c>
      <c r="J2657" s="210">
        <f t="shared" si="233"/>
        <v>0</v>
      </c>
      <c r="K2657" s="210">
        <f t="shared" si="233"/>
        <v>0</v>
      </c>
      <c r="L2657" s="210">
        <f t="shared" si="233"/>
        <v>0</v>
      </c>
      <c r="M2657" s="210">
        <f t="shared" si="233"/>
        <v>0</v>
      </c>
      <c r="N2657" s="210">
        <f t="shared" si="233"/>
        <v>0</v>
      </c>
      <c r="O2657" s="210">
        <f t="shared" si="233"/>
        <v>0</v>
      </c>
      <c r="P2657" s="210">
        <f t="shared" si="233"/>
        <v>0</v>
      </c>
      <c r="Q2657" s="210">
        <f t="shared" si="233"/>
        <v>0</v>
      </c>
      <c r="R2657" s="210">
        <f t="shared" si="233"/>
        <v>0</v>
      </c>
    </row>
    <row r="2658" spans="1:18" hidden="1" outlineLevel="2" x14ac:dyDescent="0.35">
      <c r="A2658" s="209" t="str">
        <f>'Usages industrie'!A44</f>
        <v>Usage industriel n°41</v>
      </c>
      <c r="B2658" s="209" t="s">
        <v>637</v>
      </c>
      <c r="C2658" s="209"/>
      <c r="D2658" s="210">
        <f>IF(B$2608&lt;&gt;"",IF(B$2608='Usages industrie'!$K44,'Usages industrie'!J44,0),0)</f>
        <v>0</v>
      </c>
      <c r="E2658" s="210">
        <f t="shared" ref="E2658:R2667" si="234">$D2658</f>
        <v>0</v>
      </c>
      <c r="F2658" s="210">
        <f t="shared" si="234"/>
        <v>0</v>
      </c>
      <c r="G2658" s="210">
        <f t="shared" si="234"/>
        <v>0</v>
      </c>
      <c r="H2658" s="210">
        <f t="shared" si="234"/>
        <v>0</v>
      </c>
      <c r="I2658" s="210">
        <f t="shared" si="234"/>
        <v>0</v>
      </c>
      <c r="J2658" s="210">
        <f t="shared" si="234"/>
        <v>0</v>
      </c>
      <c r="K2658" s="210">
        <f t="shared" si="234"/>
        <v>0</v>
      </c>
      <c r="L2658" s="210">
        <f t="shared" si="234"/>
        <v>0</v>
      </c>
      <c r="M2658" s="210">
        <f t="shared" si="234"/>
        <v>0</v>
      </c>
      <c r="N2658" s="210">
        <f t="shared" si="234"/>
        <v>0</v>
      </c>
      <c r="O2658" s="210">
        <f t="shared" si="234"/>
        <v>0</v>
      </c>
      <c r="P2658" s="210">
        <f t="shared" si="234"/>
        <v>0</v>
      </c>
      <c r="Q2658" s="210">
        <f t="shared" si="234"/>
        <v>0</v>
      </c>
      <c r="R2658" s="210">
        <f t="shared" si="234"/>
        <v>0</v>
      </c>
    </row>
    <row r="2659" spans="1:18" hidden="1" outlineLevel="2" x14ac:dyDescent="0.35">
      <c r="A2659" s="209" t="str">
        <f>'Usages industrie'!A45</f>
        <v>Usage industriel n°42</v>
      </c>
      <c r="B2659" s="209" t="s">
        <v>637</v>
      </c>
      <c r="C2659" s="209"/>
      <c r="D2659" s="210">
        <f>IF(B$2608&lt;&gt;"",IF(B$2608='Usages industrie'!$K45,'Usages industrie'!J45,0),0)</f>
        <v>0</v>
      </c>
      <c r="E2659" s="210">
        <f t="shared" si="234"/>
        <v>0</v>
      </c>
      <c r="F2659" s="210">
        <f t="shared" si="234"/>
        <v>0</v>
      </c>
      <c r="G2659" s="210">
        <f t="shared" si="234"/>
        <v>0</v>
      </c>
      <c r="H2659" s="210">
        <f t="shared" si="234"/>
        <v>0</v>
      </c>
      <c r="I2659" s="210">
        <f t="shared" si="234"/>
        <v>0</v>
      </c>
      <c r="J2659" s="210">
        <f t="shared" si="234"/>
        <v>0</v>
      </c>
      <c r="K2659" s="210">
        <f t="shared" si="234"/>
        <v>0</v>
      </c>
      <c r="L2659" s="210">
        <f t="shared" si="234"/>
        <v>0</v>
      </c>
      <c r="M2659" s="210">
        <f t="shared" si="234"/>
        <v>0</v>
      </c>
      <c r="N2659" s="210">
        <f t="shared" si="234"/>
        <v>0</v>
      </c>
      <c r="O2659" s="210">
        <f t="shared" si="234"/>
        <v>0</v>
      </c>
      <c r="P2659" s="210">
        <f t="shared" si="234"/>
        <v>0</v>
      </c>
      <c r="Q2659" s="210">
        <f t="shared" si="234"/>
        <v>0</v>
      </c>
      <c r="R2659" s="210">
        <f t="shared" si="234"/>
        <v>0</v>
      </c>
    </row>
    <row r="2660" spans="1:18" hidden="1" outlineLevel="2" x14ac:dyDescent="0.35">
      <c r="A2660" s="209" t="str">
        <f>'Usages industrie'!A46</f>
        <v>Usage industriel n°43</v>
      </c>
      <c r="B2660" s="209" t="s">
        <v>637</v>
      </c>
      <c r="C2660" s="209"/>
      <c r="D2660" s="210">
        <f>IF(B$2608&lt;&gt;"",IF(B$2608='Usages industrie'!$K46,'Usages industrie'!J46,0),0)</f>
        <v>0</v>
      </c>
      <c r="E2660" s="210">
        <f t="shared" si="234"/>
        <v>0</v>
      </c>
      <c r="F2660" s="210">
        <f t="shared" si="234"/>
        <v>0</v>
      </c>
      <c r="G2660" s="210">
        <f t="shared" si="234"/>
        <v>0</v>
      </c>
      <c r="H2660" s="210">
        <f t="shared" si="234"/>
        <v>0</v>
      </c>
      <c r="I2660" s="210">
        <f t="shared" si="234"/>
        <v>0</v>
      </c>
      <c r="J2660" s="210">
        <f t="shared" si="234"/>
        <v>0</v>
      </c>
      <c r="K2660" s="210">
        <f t="shared" si="234"/>
        <v>0</v>
      </c>
      <c r="L2660" s="210">
        <f t="shared" si="234"/>
        <v>0</v>
      </c>
      <c r="M2660" s="210">
        <f t="shared" si="234"/>
        <v>0</v>
      </c>
      <c r="N2660" s="210">
        <f t="shared" si="234"/>
        <v>0</v>
      </c>
      <c r="O2660" s="210">
        <f t="shared" si="234"/>
        <v>0</v>
      </c>
      <c r="P2660" s="210">
        <f t="shared" si="234"/>
        <v>0</v>
      </c>
      <c r="Q2660" s="210">
        <f t="shared" si="234"/>
        <v>0</v>
      </c>
      <c r="R2660" s="210">
        <f t="shared" si="234"/>
        <v>0</v>
      </c>
    </row>
    <row r="2661" spans="1:18" hidden="1" outlineLevel="2" x14ac:dyDescent="0.35">
      <c r="A2661" s="209" t="str">
        <f>'Usages industrie'!A47</f>
        <v>Usage industriel n°44</v>
      </c>
      <c r="B2661" s="209" t="s">
        <v>637</v>
      </c>
      <c r="C2661" s="209"/>
      <c r="D2661" s="210">
        <f>IF(B$2608&lt;&gt;"",IF(B$2608='Usages industrie'!$K47,'Usages industrie'!J47,0),0)</f>
        <v>0</v>
      </c>
      <c r="E2661" s="210">
        <f t="shared" si="234"/>
        <v>0</v>
      </c>
      <c r="F2661" s="210">
        <f t="shared" si="234"/>
        <v>0</v>
      </c>
      <c r="G2661" s="210">
        <f t="shared" si="234"/>
        <v>0</v>
      </c>
      <c r="H2661" s="210">
        <f t="shared" si="234"/>
        <v>0</v>
      </c>
      <c r="I2661" s="210">
        <f t="shared" si="234"/>
        <v>0</v>
      </c>
      <c r="J2661" s="210">
        <f t="shared" si="234"/>
        <v>0</v>
      </c>
      <c r="K2661" s="210">
        <f t="shared" si="234"/>
        <v>0</v>
      </c>
      <c r="L2661" s="210">
        <f t="shared" si="234"/>
        <v>0</v>
      </c>
      <c r="M2661" s="210">
        <f t="shared" si="234"/>
        <v>0</v>
      </c>
      <c r="N2661" s="210">
        <f t="shared" si="234"/>
        <v>0</v>
      </c>
      <c r="O2661" s="210">
        <f t="shared" si="234"/>
        <v>0</v>
      </c>
      <c r="P2661" s="210">
        <f t="shared" si="234"/>
        <v>0</v>
      </c>
      <c r="Q2661" s="210">
        <f t="shared" si="234"/>
        <v>0</v>
      </c>
      <c r="R2661" s="210">
        <f t="shared" si="234"/>
        <v>0</v>
      </c>
    </row>
    <row r="2662" spans="1:18" hidden="1" outlineLevel="2" x14ac:dyDescent="0.35">
      <c r="A2662" s="209" t="str">
        <f>'Usages industrie'!A48</f>
        <v>Usage industriel n°45</v>
      </c>
      <c r="B2662" s="209" t="s">
        <v>637</v>
      </c>
      <c r="C2662" s="209"/>
      <c r="D2662" s="210">
        <f>IF(B$2608&lt;&gt;"",IF(B$2608='Usages industrie'!$K48,'Usages industrie'!J48,0),0)</f>
        <v>0</v>
      </c>
      <c r="E2662" s="210">
        <f t="shared" si="234"/>
        <v>0</v>
      </c>
      <c r="F2662" s="210">
        <f t="shared" si="234"/>
        <v>0</v>
      </c>
      <c r="G2662" s="210">
        <f t="shared" si="234"/>
        <v>0</v>
      </c>
      <c r="H2662" s="210">
        <f t="shared" si="234"/>
        <v>0</v>
      </c>
      <c r="I2662" s="210">
        <f t="shared" si="234"/>
        <v>0</v>
      </c>
      <c r="J2662" s="210">
        <f t="shared" si="234"/>
        <v>0</v>
      </c>
      <c r="K2662" s="210">
        <f t="shared" si="234"/>
        <v>0</v>
      </c>
      <c r="L2662" s="210">
        <f t="shared" si="234"/>
        <v>0</v>
      </c>
      <c r="M2662" s="210">
        <f t="shared" si="234"/>
        <v>0</v>
      </c>
      <c r="N2662" s="210">
        <f t="shared" si="234"/>
        <v>0</v>
      </c>
      <c r="O2662" s="210">
        <f t="shared" si="234"/>
        <v>0</v>
      </c>
      <c r="P2662" s="210">
        <f t="shared" si="234"/>
        <v>0</v>
      </c>
      <c r="Q2662" s="210">
        <f t="shared" si="234"/>
        <v>0</v>
      </c>
      <c r="R2662" s="210">
        <f t="shared" si="234"/>
        <v>0</v>
      </c>
    </row>
    <row r="2663" spans="1:18" hidden="1" outlineLevel="2" x14ac:dyDescent="0.35">
      <c r="A2663" s="209" t="str">
        <f>'Usages industrie'!A49</f>
        <v>Usage industriel n°46</v>
      </c>
      <c r="B2663" s="209" t="s">
        <v>637</v>
      </c>
      <c r="C2663" s="209"/>
      <c r="D2663" s="210">
        <f>IF(B$2608&lt;&gt;"",IF(B$2608='Usages industrie'!$K49,'Usages industrie'!J49,0),0)</f>
        <v>0</v>
      </c>
      <c r="E2663" s="210">
        <f t="shared" si="234"/>
        <v>0</v>
      </c>
      <c r="F2663" s="210">
        <f t="shared" si="234"/>
        <v>0</v>
      </c>
      <c r="G2663" s="210">
        <f t="shared" si="234"/>
        <v>0</v>
      </c>
      <c r="H2663" s="210">
        <f t="shared" si="234"/>
        <v>0</v>
      </c>
      <c r="I2663" s="210">
        <f t="shared" si="234"/>
        <v>0</v>
      </c>
      <c r="J2663" s="210">
        <f t="shared" si="234"/>
        <v>0</v>
      </c>
      <c r="K2663" s="210">
        <f t="shared" si="234"/>
        <v>0</v>
      </c>
      <c r="L2663" s="210">
        <f t="shared" si="234"/>
        <v>0</v>
      </c>
      <c r="M2663" s="210">
        <f t="shared" si="234"/>
        <v>0</v>
      </c>
      <c r="N2663" s="210">
        <f t="shared" si="234"/>
        <v>0</v>
      </c>
      <c r="O2663" s="210">
        <f t="shared" si="234"/>
        <v>0</v>
      </c>
      <c r="P2663" s="210">
        <f t="shared" si="234"/>
        <v>0</v>
      </c>
      <c r="Q2663" s="210">
        <f t="shared" si="234"/>
        <v>0</v>
      </c>
      <c r="R2663" s="210">
        <f t="shared" si="234"/>
        <v>0</v>
      </c>
    </row>
    <row r="2664" spans="1:18" hidden="1" outlineLevel="2" x14ac:dyDescent="0.35">
      <c r="A2664" s="209" t="str">
        <f>'Usages industrie'!A50</f>
        <v>Usage industriel n°47</v>
      </c>
      <c r="B2664" s="209" t="s">
        <v>637</v>
      </c>
      <c r="C2664" s="209"/>
      <c r="D2664" s="210">
        <f>IF(B$2608&lt;&gt;"",IF(B$2608='Usages industrie'!$K50,'Usages industrie'!J50,0),0)</f>
        <v>0</v>
      </c>
      <c r="E2664" s="210">
        <f t="shared" si="234"/>
        <v>0</v>
      </c>
      <c r="F2664" s="210">
        <f t="shared" si="234"/>
        <v>0</v>
      </c>
      <c r="G2664" s="210">
        <f t="shared" si="234"/>
        <v>0</v>
      </c>
      <c r="H2664" s="210">
        <f t="shared" si="234"/>
        <v>0</v>
      </c>
      <c r="I2664" s="210">
        <f t="shared" si="234"/>
        <v>0</v>
      </c>
      <c r="J2664" s="210">
        <f t="shared" si="234"/>
        <v>0</v>
      </c>
      <c r="K2664" s="210">
        <f t="shared" si="234"/>
        <v>0</v>
      </c>
      <c r="L2664" s="210">
        <f t="shared" si="234"/>
        <v>0</v>
      </c>
      <c r="M2664" s="210">
        <f t="shared" si="234"/>
        <v>0</v>
      </c>
      <c r="N2664" s="210">
        <f t="shared" si="234"/>
        <v>0</v>
      </c>
      <c r="O2664" s="210">
        <f t="shared" si="234"/>
        <v>0</v>
      </c>
      <c r="P2664" s="210">
        <f t="shared" si="234"/>
        <v>0</v>
      </c>
      <c r="Q2664" s="210">
        <f t="shared" si="234"/>
        <v>0</v>
      </c>
      <c r="R2664" s="210">
        <f t="shared" si="234"/>
        <v>0</v>
      </c>
    </row>
    <row r="2665" spans="1:18" hidden="1" outlineLevel="2" x14ac:dyDescent="0.35">
      <c r="A2665" s="209" t="str">
        <f>'Usages industrie'!A51</f>
        <v>Usage industriel n°48</v>
      </c>
      <c r="B2665" s="209" t="s">
        <v>637</v>
      </c>
      <c r="C2665" s="209"/>
      <c r="D2665" s="210">
        <f>IF(B$2608&lt;&gt;"",IF(B$2608='Usages industrie'!$K51,'Usages industrie'!J51,0),0)</f>
        <v>0</v>
      </c>
      <c r="E2665" s="210">
        <f t="shared" si="234"/>
        <v>0</v>
      </c>
      <c r="F2665" s="210">
        <f t="shared" si="234"/>
        <v>0</v>
      </c>
      <c r="G2665" s="210">
        <f t="shared" si="234"/>
        <v>0</v>
      </c>
      <c r="H2665" s="210">
        <f t="shared" si="234"/>
        <v>0</v>
      </c>
      <c r="I2665" s="210">
        <f t="shared" si="234"/>
        <v>0</v>
      </c>
      <c r="J2665" s="210">
        <f t="shared" si="234"/>
        <v>0</v>
      </c>
      <c r="K2665" s="210">
        <f t="shared" si="234"/>
        <v>0</v>
      </c>
      <c r="L2665" s="210">
        <f t="shared" si="234"/>
        <v>0</v>
      </c>
      <c r="M2665" s="210">
        <f t="shared" si="234"/>
        <v>0</v>
      </c>
      <c r="N2665" s="210">
        <f t="shared" si="234"/>
        <v>0</v>
      </c>
      <c r="O2665" s="210">
        <f t="shared" si="234"/>
        <v>0</v>
      </c>
      <c r="P2665" s="210">
        <f t="shared" si="234"/>
        <v>0</v>
      </c>
      <c r="Q2665" s="210">
        <f t="shared" si="234"/>
        <v>0</v>
      </c>
      <c r="R2665" s="210">
        <f t="shared" si="234"/>
        <v>0</v>
      </c>
    </row>
    <row r="2666" spans="1:18" hidden="1" outlineLevel="2" x14ac:dyDescent="0.35">
      <c r="A2666" s="209" t="str">
        <f>'Usages industrie'!A52</f>
        <v>Usage industriel n°49</v>
      </c>
      <c r="B2666" s="209" t="s">
        <v>637</v>
      </c>
      <c r="C2666" s="209"/>
      <c r="D2666" s="210">
        <f>IF(B$2608&lt;&gt;"",IF(B$2608='Usages industrie'!$K52,'Usages industrie'!J52,0),0)</f>
        <v>0</v>
      </c>
      <c r="E2666" s="210">
        <f t="shared" si="234"/>
        <v>0</v>
      </c>
      <c r="F2666" s="210">
        <f t="shared" si="234"/>
        <v>0</v>
      </c>
      <c r="G2666" s="210">
        <f t="shared" si="234"/>
        <v>0</v>
      </c>
      <c r="H2666" s="210">
        <f t="shared" si="234"/>
        <v>0</v>
      </c>
      <c r="I2666" s="210">
        <f t="shared" si="234"/>
        <v>0</v>
      </c>
      <c r="J2666" s="210">
        <f t="shared" si="234"/>
        <v>0</v>
      </c>
      <c r="K2666" s="210">
        <f t="shared" si="234"/>
        <v>0</v>
      </c>
      <c r="L2666" s="210">
        <f t="shared" si="234"/>
        <v>0</v>
      </c>
      <c r="M2666" s="210">
        <f t="shared" si="234"/>
        <v>0</v>
      </c>
      <c r="N2666" s="210">
        <f t="shared" si="234"/>
        <v>0</v>
      </c>
      <c r="O2666" s="210">
        <f t="shared" si="234"/>
        <v>0</v>
      </c>
      <c r="P2666" s="210">
        <f t="shared" si="234"/>
        <v>0</v>
      </c>
      <c r="Q2666" s="210">
        <f t="shared" si="234"/>
        <v>0</v>
      </c>
      <c r="R2666" s="210">
        <f t="shared" si="234"/>
        <v>0</v>
      </c>
    </row>
    <row r="2667" spans="1:18" hidden="1" outlineLevel="2" x14ac:dyDescent="0.35">
      <c r="A2667" s="209" t="str">
        <f>'Usages industrie'!A53</f>
        <v>Usage industriel n°50</v>
      </c>
      <c r="B2667" s="209" t="s">
        <v>637</v>
      </c>
      <c r="C2667" s="209"/>
      <c r="D2667" s="210">
        <f>IF(B$2608&lt;&gt;"",IF(B$2608='Usages industrie'!$K53,'Usages industrie'!J53,0),0)</f>
        <v>0</v>
      </c>
      <c r="E2667" s="210">
        <f t="shared" si="234"/>
        <v>0</v>
      </c>
      <c r="F2667" s="210">
        <f t="shared" si="234"/>
        <v>0</v>
      </c>
      <c r="G2667" s="210">
        <f t="shared" si="234"/>
        <v>0</v>
      </c>
      <c r="H2667" s="210">
        <f t="shared" si="234"/>
        <v>0</v>
      </c>
      <c r="I2667" s="210">
        <f t="shared" si="234"/>
        <v>0</v>
      </c>
      <c r="J2667" s="210">
        <f t="shared" si="234"/>
        <v>0</v>
      </c>
      <c r="K2667" s="210">
        <f t="shared" si="234"/>
        <v>0</v>
      </c>
      <c r="L2667" s="210">
        <f t="shared" si="234"/>
        <v>0</v>
      </c>
      <c r="M2667" s="210">
        <f t="shared" si="234"/>
        <v>0</v>
      </c>
      <c r="N2667" s="210">
        <f t="shared" si="234"/>
        <v>0</v>
      </c>
      <c r="O2667" s="210">
        <f t="shared" si="234"/>
        <v>0</v>
      </c>
      <c r="P2667" s="210">
        <f t="shared" si="234"/>
        <v>0</v>
      </c>
      <c r="Q2667" s="210">
        <f t="shared" si="234"/>
        <v>0</v>
      </c>
      <c r="R2667" s="210">
        <f t="shared" si="234"/>
        <v>0</v>
      </c>
    </row>
    <row r="2668" spans="1:18" hidden="1" outlineLevel="1" collapsed="1" x14ac:dyDescent="0.35">
      <c r="A2668" s="209" t="s">
        <v>638</v>
      </c>
      <c r="B2668" s="209"/>
      <c r="C2668" s="209"/>
      <c r="D2668" s="210">
        <f t="shared" ref="D2668:R2668" si="235">SUM(D2618:D2667)</f>
        <v>0</v>
      </c>
      <c r="E2668" s="210">
        <f t="shared" si="235"/>
        <v>0</v>
      </c>
      <c r="F2668" s="210">
        <f t="shared" si="235"/>
        <v>0</v>
      </c>
      <c r="G2668" s="210">
        <f t="shared" si="235"/>
        <v>0</v>
      </c>
      <c r="H2668" s="210">
        <f t="shared" si="235"/>
        <v>0</v>
      </c>
      <c r="I2668" s="210">
        <f t="shared" si="235"/>
        <v>0</v>
      </c>
      <c r="J2668" s="210">
        <f t="shared" si="235"/>
        <v>0</v>
      </c>
      <c r="K2668" s="210">
        <f t="shared" si="235"/>
        <v>0</v>
      </c>
      <c r="L2668" s="210">
        <f t="shared" si="235"/>
        <v>0</v>
      </c>
      <c r="M2668" s="210">
        <f t="shared" si="235"/>
        <v>0</v>
      </c>
      <c r="N2668" s="210">
        <f t="shared" si="235"/>
        <v>0</v>
      </c>
      <c r="O2668" s="210">
        <f t="shared" si="235"/>
        <v>0</v>
      </c>
      <c r="P2668" s="210">
        <f t="shared" si="235"/>
        <v>0</v>
      </c>
      <c r="Q2668" s="210">
        <f t="shared" si="235"/>
        <v>0</v>
      </c>
      <c r="R2668" s="210">
        <f t="shared" si="235"/>
        <v>0</v>
      </c>
    </row>
    <row r="2669" spans="1:18" hidden="1" outlineLevel="2" x14ac:dyDescent="0.35">
      <c r="A2669" s="209" t="str">
        <f>'Usages industrie'!A4</f>
        <v>Usage industriel n°1</v>
      </c>
      <c r="B2669" s="209" t="s">
        <v>639</v>
      </c>
      <c r="C2669" s="209"/>
      <c r="D2669" s="210">
        <f>D2618*'Usages industrie'!$O4*(1+'Usages industrie'!$P4)^(D$2612-$D$2612)/1000</f>
        <v>0</v>
      </c>
      <c r="E2669" s="210">
        <f>E2618*'Usages industrie'!$O4*(1+'Usages industrie'!$P4)^(E$2612-$D$2612)/1000</f>
        <v>0</v>
      </c>
      <c r="F2669" s="210">
        <f>F2618*'Usages industrie'!$O4*(1+'Usages industrie'!$P4)^(F$2612-$D$2612)/1000</f>
        <v>0</v>
      </c>
      <c r="G2669" s="210">
        <f>G2618*'Usages industrie'!$O4*(1+'Usages industrie'!$P4)^(G$2612-$D$2612)/1000</f>
        <v>0</v>
      </c>
      <c r="H2669" s="210">
        <f>H2618*'Usages industrie'!$O4*(1+'Usages industrie'!$P4)^(H$2612-$D$2612)/1000</f>
        <v>0</v>
      </c>
      <c r="I2669" s="210">
        <f>I2618*'Usages industrie'!$O4*(1+'Usages industrie'!$P4)^(I$2612-$D$2612)/1000</f>
        <v>0</v>
      </c>
      <c r="J2669" s="210">
        <f>J2618*'Usages industrie'!$O4*(1+'Usages industrie'!$P4)^(J$2612-$D$2612)/1000</f>
        <v>0</v>
      </c>
      <c r="K2669" s="210">
        <f>K2618*'Usages industrie'!$O4*(1+'Usages industrie'!$P4)^(K$2612-$D$2612)/1000</f>
        <v>0</v>
      </c>
      <c r="L2669" s="210">
        <f>L2618*'Usages industrie'!$O4*(1+'Usages industrie'!$P4)^(L$2612-$D$2612)/1000</f>
        <v>0</v>
      </c>
      <c r="M2669" s="210">
        <f>M2618*'Usages industrie'!$O4*(1+'Usages industrie'!$P4)^(M$2612-$D$2612)/1000</f>
        <v>0</v>
      </c>
      <c r="N2669" s="210">
        <f>N2618*'Usages industrie'!$O4*(1+'Usages industrie'!$P4)^(N$2612-$D$2612)/1000</f>
        <v>0</v>
      </c>
      <c r="O2669" s="210">
        <f>O2618*'Usages industrie'!$O4*(1+'Usages industrie'!$P4)^(O$2612-$D$2612)/1000</f>
        <v>0</v>
      </c>
      <c r="P2669" s="210">
        <f>P2618*'Usages industrie'!$O4*(1+'Usages industrie'!$P4)^(P$2612-$D$2612)/1000</f>
        <v>0</v>
      </c>
      <c r="Q2669" s="210">
        <f>Q2618*'Usages industrie'!$O4*(1+'Usages industrie'!$P4)^(Q$2612-$D$2612)/1000</f>
        <v>0</v>
      </c>
      <c r="R2669" s="210">
        <f>R2618*'Usages industrie'!$O4*(1+'Usages industrie'!$P4)^(R$2612-$D$2612)/1000</f>
        <v>0</v>
      </c>
    </row>
    <row r="2670" spans="1:18" hidden="1" outlineLevel="2" x14ac:dyDescent="0.35">
      <c r="A2670" s="209" t="str">
        <f>'Usages industrie'!A5</f>
        <v>Usage industriel n°2</v>
      </c>
      <c r="B2670" s="209" t="s">
        <v>639</v>
      </c>
      <c r="C2670" s="209"/>
      <c r="D2670" s="210">
        <f>D2619*'Usages industrie'!$O5*(1+'Usages industrie'!$P5)^(D$2612-$D$2612)/1000</f>
        <v>0</v>
      </c>
      <c r="E2670" s="210">
        <f>E2619*'Usages industrie'!$O5*(1+'Usages industrie'!$P5)^(E$2612-$D$2612)/1000</f>
        <v>0</v>
      </c>
      <c r="F2670" s="210">
        <f>F2619*'Usages industrie'!$O5*(1+'Usages industrie'!$P5)^(F$2612-$D$2612)/1000</f>
        <v>0</v>
      </c>
      <c r="G2670" s="210">
        <f>G2619*'Usages industrie'!$O5*(1+'Usages industrie'!$P5)^(G$2612-$D$2612)/1000</f>
        <v>0</v>
      </c>
      <c r="H2670" s="210">
        <f>H2619*'Usages industrie'!$O5*(1+'Usages industrie'!$P5)^(H$2612-$D$2612)/1000</f>
        <v>0</v>
      </c>
      <c r="I2670" s="210">
        <f>I2619*'Usages industrie'!$O5*(1+'Usages industrie'!$P5)^(I$2612-$D$2612)/1000</f>
        <v>0</v>
      </c>
      <c r="J2670" s="210">
        <f>J2619*'Usages industrie'!$O5*(1+'Usages industrie'!$P5)^(J$2612-$D$2612)/1000</f>
        <v>0</v>
      </c>
      <c r="K2670" s="210">
        <f>K2619*'Usages industrie'!$O5*(1+'Usages industrie'!$P5)^(K$2612-$D$2612)/1000</f>
        <v>0</v>
      </c>
      <c r="L2670" s="210">
        <f>L2619*'Usages industrie'!$O5*(1+'Usages industrie'!$P5)^(L$2612-$D$2612)/1000</f>
        <v>0</v>
      </c>
      <c r="M2670" s="210">
        <f>M2619*'Usages industrie'!$O5*(1+'Usages industrie'!$P5)^(M$2612-$D$2612)/1000</f>
        <v>0</v>
      </c>
      <c r="N2670" s="210">
        <f>N2619*'Usages industrie'!$O5*(1+'Usages industrie'!$P5)^(N$2612-$D$2612)/1000</f>
        <v>0</v>
      </c>
      <c r="O2670" s="210">
        <f>O2619*'Usages industrie'!$O5*(1+'Usages industrie'!$P5)^(O$2612-$D$2612)/1000</f>
        <v>0</v>
      </c>
      <c r="P2670" s="210">
        <f>P2619*'Usages industrie'!$O5*(1+'Usages industrie'!$P5)^(P$2612-$D$2612)/1000</f>
        <v>0</v>
      </c>
      <c r="Q2670" s="210">
        <f>Q2619*'Usages industrie'!$O5*(1+'Usages industrie'!$P5)^(Q$2612-$D$2612)/1000</f>
        <v>0</v>
      </c>
      <c r="R2670" s="210">
        <f>R2619*'Usages industrie'!$O5*(1+'Usages industrie'!$P5)^(R$2612-$D$2612)/1000</f>
        <v>0</v>
      </c>
    </row>
    <row r="2671" spans="1:18" hidden="1" outlineLevel="2" x14ac:dyDescent="0.35">
      <c r="A2671" s="209" t="str">
        <f>'Usages industrie'!A6</f>
        <v>Usage industriel n°3</v>
      </c>
      <c r="B2671" s="209" t="s">
        <v>639</v>
      </c>
      <c r="C2671" s="209"/>
      <c r="D2671" s="210">
        <f>D2620*'Usages industrie'!$O6*(1+'Usages industrie'!$P6)^(D$2612-$D$2612)/1000</f>
        <v>0</v>
      </c>
      <c r="E2671" s="210">
        <f>E2620*'Usages industrie'!$O6*(1+'Usages industrie'!$P6)^(E$2612-$D$2612)/1000</f>
        <v>0</v>
      </c>
      <c r="F2671" s="210">
        <f>F2620*'Usages industrie'!$O6*(1+'Usages industrie'!$P6)^(F$2612-$D$2612)/1000</f>
        <v>0</v>
      </c>
      <c r="G2671" s="210">
        <f>G2620*'Usages industrie'!$O6*(1+'Usages industrie'!$P6)^(G$2612-$D$2612)/1000</f>
        <v>0</v>
      </c>
      <c r="H2671" s="210">
        <f>H2620*'Usages industrie'!$O6*(1+'Usages industrie'!$P6)^(H$2612-$D$2612)/1000</f>
        <v>0</v>
      </c>
      <c r="I2671" s="210">
        <f>I2620*'Usages industrie'!$O6*(1+'Usages industrie'!$P6)^(I$2612-$D$2612)/1000</f>
        <v>0</v>
      </c>
      <c r="J2671" s="210">
        <f>J2620*'Usages industrie'!$O6*(1+'Usages industrie'!$P6)^(J$2612-$D$2612)/1000</f>
        <v>0</v>
      </c>
      <c r="K2671" s="210">
        <f>K2620*'Usages industrie'!$O6*(1+'Usages industrie'!$P6)^(K$2612-$D$2612)/1000</f>
        <v>0</v>
      </c>
      <c r="L2671" s="210">
        <f>L2620*'Usages industrie'!$O6*(1+'Usages industrie'!$P6)^(L$2612-$D$2612)/1000</f>
        <v>0</v>
      </c>
      <c r="M2671" s="210">
        <f>M2620*'Usages industrie'!$O6*(1+'Usages industrie'!$P6)^(M$2612-$D$2612)/1000</f>
        <v>0</v>
      </c>
      <c r="N2671" s="210">
        <f>N2620*'Usages industrie'!$O6*(1+'Usages industrie'!$P6)^(N$2612-$D$2612)/1000</f>
        <v>0</v>
      </c>
      <c r="O2671" s="210">
        <f>O2620*'Usages industrie'!$O6*(1+'Usages industrie'!$P6)^(O$2612-$D$2612)/1000</f>
        <v>0</v>
      </c>
      <c r="P2671" s="210">
        <f>P2620*'Usages industrie'!$O6*(1+'Usages industrie'!$P6)^(P$2612-$D$2612)/1000</f>
        <v>0</v>
      </c>
      <c r="Q2671" s="210">
        <f>Q2620*'Usages industrie'!$O6*(1+'Usages industrie'!$P6)^(Q$2612-$D$2612)/1000</f>
        <v>0</v>
      </c>
      <c r="R2671" s="210">
        <f>R2620*'Usages industrie'!$O6*(1+'Usages industrie'!$P6)^(R$2612-$D$2612)/1000</f>
        <v>0</v>
      </c>
    </row>
    <row r="2672" spans="1:18" hidden="1" outlineLevel="2" x14ac:dyDescent="0.35">
      <c r="A2672" s="209" t="str">
        <f>'Usages industrie'!A7</f>
        <v>Usage industriel n°4</v>
      </c>
      <c r="B2672" s="209" t="s">
        <v>639</v>
      </c>
      <c r="C2672" s="209"/>
      <c r="D2672" s="210">
        <f>D2621*'Usages industrie'!$O7*(1+'Usages industrie'!$P7)^(D$2612-$D$2612)/1000</f>
        <v>0</v>
      </c>
      <c r="E2672" s="210">
        <f>E2621*'Usages industrie'!$O7*(1+'Usages industrie'!$P7)^(E$2612-$D$2612)/1000</f>
        <v>0</v>
      </c>
      <c r="F2672" s="210">
        <f>F2621*'Usages industrie'!$O7*(1+'Usages industrie'!$P7)^(F$2612-$D$2612)/1000</f>
        <v>0</v>
      </c>
      <c r="G2672" s="210">
        <f>G2621*'Usages industrie'!$O7*(1+'Usages industrie'!$P7)^(G$2612-$D$2612)/1000</f>
        <v>0</v>
      </c>
      <c r="H2672" s="210">
        <f>H2621*'Usages industrie'!$O7*(1+'Usages industrie'!$P7)^(H$2612-$D$2612)/1000</f>
        <v>0</v>
      </c>
      <c r="I2672" s="210">
        <f>I2621*'Usages industrie'!$O7*(1+'Usages industrie'!$P7)^(I$2612-$D$2612)/1000</f>
        <v>0</v>
      </c>
      <c r="J2672" s="210">
        <f>J2621*'Usages industrie'!$O7*(1+'Usages industrie'!$P7)^(J$2612-$D$2612)/1000</f>
        <v>0</v>
      </c>
      <c r="K2672" s="210">
        <f>K2621*'Usages industrie'!$O7*(1+'Usages industrie'!$P7)^(K$2612-$D$2612)/1000</f>
        <v>0</v>
      </c>
      <c r="L2672" s="210">
        <f>L2621*'Usages industrie'!$O7*(1+'Usages industrie'!$P7)^(L$2612-$D$2612)/1000</f>
        <v>0</v>
      </c>
      <c r="M2672" s="210">
        <f>M2621*'Usages industrie'!$O7*(1+'Usages industrie'!$P7)^(M$2612-$D$2612)/1000</f>
        <v>0</v>
      </c>
      <c r="N2672" s="210">
        <f>N2621*'Usages industrie'!$O7*(1+'Usages industrie'!$P7)^(N$2612-$D$2612)/1000</f>
        <v>0</v>
      </c>
      <c r="O2672" s="210">
        <f>O2621*'Usages industrie'!$O7*(1+'Usages industrie'!$P7)^(O$2612-$D$2612)/1000</f>
        <v>0</v>
      </c>
      <c r="P2672" s="210">
        <f>P2621*'Usages industrie'!$O7*(1+'Usages industrie'!$P7)^(P$2612-$D$2612)/1000</f>
        <v>0</v>
      </c>
      <c r="Q2672" s="210">
        <f>Q2621*'Usages industrie'!$O7*(1+'Usages industrie'!$P7)^(Q$2612-$D$2612)/1000</f>
        <v>0</v>
      </c>
      <c r="R2672" s="210">
        <f>R2621*'Usages industrie'!$O7*(1+'Usages industrie'!$P7)^(R$2612-$D$2612)/1000</f>
        <v>0</v>
      </c>
    </row>
    <row r="2673" spans="1:18" hidden="1" outlineLevel="2" x14ac:dyDescent="0.35">
      <c r="A2673" s="209" t="str">
        <f>'Usages industrie'!A8</f>
        <v>Usage industriel n°5</v>
      </c>
      <c r="B2673" s="209" t="s">
        <v>639</v>
      </c>
      <c r="C2673" s="209"/>
      <c r="D2673" s="210">
        <f>D2622*'Usages industrie'!$O8*(1+'Usages industrie'!$P8)^(D$2612-$D$2612)/1000</f>
        <v>0</v>
      </c>
      <c r="E2673" s="210">
        <f>E2622*'Usages industrie'!$O8*(1+'Usages industrie'!$P8)^(E$2612-$D$2612)/1000</f>
        <v>0</v>
      </c>
      <c r="F2673" s="210">
        <f>F2622*'Usages industrie'!$O8*(1+'Usages industrie'!$P8)^(F$2612-$D$2612)/1000</f>
        <v>0</v>
      </c>
      <c r="G2673" s="210">
        <f>G2622*'Usages industrie'!$O8*(1+'Usages industrie'!$P8)^(G$2612-$D$2612)/1000</f>
        <v>0</v>
      </c>
      <c r="H2673" s="210">
        <f>H2622*'Usages industrie'!$O8*(1+'Usages industrie'!$P8)^(H$2612-$D$2612)/1000</f>
        <v>0</v>
      </c>
      <c r="I2673" s="210">
        <f>I2622*'Usages industrie'!$O8*(1+'Usages industrie'!$P8)^(I$2612-$D$2612)/1000</f>
        <v>0</v>
      </c>
      <c r="J2673" s="210">
        <f>J2622*'Usages industrie'!$O8*(1+'Usages industrie'!$P8)^(J$2612-$D$2612)/1000</f>
        <v>0</v>
      </c>
      <c r="K2673" s="210">
        <f>K2622*'Usages industrie'!$O8*(1+'Usages industrie'!$P8)^(K$2612-$D$2612)/1000</f>
        <v>0</v>
      </c>
      <c r="L2673" s="210">
        <f>L2622*'Usages industrie'!$O8*(1+'Usages industrie'!$P8)^(L$2612-$D$2612)/1000</f>
        <v>0</v>
      </c>
      <c r="M2673" s="210">
        <f>M2622*'Usages industrie'!$O8*(1+'Usages industrie'!$P8)^(M$2612-$D$2612)/1000</f>
        <v>0</v>
      </c>
      <c r="N2673" s="210">
        <f>N2622*'Usages industrie'!$O8*(1+'Usages industrie'!$P8)^(N$2612-$D$2612)/1000</f>
        <v>0</v>
      </c>
      <c r="O2673" s="210">
        <f>O2622*'Usages industrie'!$O8*(1+'Usages industrie'!$P8)^(O$2612-$D$2612)/1000</f>
        <v>0</v>
      </c>
      <c r="P2673" s="210">
        <f>P2622*'Usages industrie'!$O8*(1+'Usages industrie'!$P8)^(P$2612-$D$2612)/1000</f>
        <v>0</v>
      </c>
      <c r="Q2673" s="210">
        <f>Q2622*'Usages industrie'!$O8*(1+'Usages industrie'!$P8)^(Q$2612-$D$2612)/1000</f>
        <v>0</v>
      </c>
      <c r="R2673" s="210">
        <f>R2622*'Usages industrie'!$O8*(1+'Usages industrie'!$P8)^(R$2612-$D$2612)/1000</f>
        <v>0</v>
      </c>
    </row>
    <row r="2674" spans="1:18" hidden="1" outlineLevel="2" x14ac:dyDescent="0.35">
      <c r="A2674" s="209" t="str">
        <f>'Usages industrie'!A9</f>
        <v>Usage industriel n°6</v>
      </c>
      <c r="B2674" s="209" t="s">
        <v>639</v>
      </c>
      <c r="C2674" s="209"/>
      <c r="D2674" s="210">
        <f>D2623*'Usages industrie'!$O9*(1+'Usages industrie'!$P9)^(D$2612-$D$2612)/1000</f>
        <v>0</v>
      </c>
      <c r="E2674" s="210">
        <f>E2623*'Usages industrie'!$O9*(1+'Usages industrie'!$P9)^(E$2612-$D$2612)/1000</f>
        <v>0</v>
      </c>
      <c r="F2674" s="210">
        <f>F2623*'Usages industrie'!$O9*(1+'Usages industrie'!$P9)^(F$2612-$D$2612)/1000</f>
        <v>0</v>
      </c>
      <c r="G2674" s="210">
        <f>G2623*'Usages industrie'!$O9*(1+'Usages industrie'!$P9)^(G$2612-$D$2612)/1000</f>
        <v>0</v>
      </c>
      <c r="H2674" s="210">
        <f>H2623*'Usages industrie'!$O9*(1+'Usages industrie'!$P9)^(H$2612-$D$2612)/1000</f>
        <v>0</v>
      </c>
      <c r="I2674" s="210">
        <f>I2623*'Usages industrie'!$O9*(1+'Usages industrie'!$P9)^(I$2612-$D$2612)/1000</f>
        <v>0</v>
      </c>
      <c r="J2674" s="210">
        <f>J2623*'Usages industrie'!$O9*(1+'Usages industrie'!$P9)^(J$2612-$D$2612)/1000</f>
        <v>0</v>
      </c>
      <c r="K2674" s="210">
        <f>K2623*'Usages industrie'!$O9*(1+'Usages industrie'!$P9)^(K$2612-$D$2612)/1000</f>
        <v>0</v>
      </c>
      <c r="L2674" s="210">
        <f>L2623*'Usages industrie'!$O9*(1+'Usages industrie'!$P9)^(L$2612-$D$2612)/1000</f>
        <v>0</v>
      </c>
      <c r="M2674" s="210">
        <f>M2623*'Usages industrie'!$O9*(1+'Usages industrie'!$P9)^(M$2612-$D$2612)/1000</f>
        <v>0</v>
      </c>
      <c r="N2674" s="210">
        <f>N2623*'Usages industrie'!$O9*(1+'Usages industrie'!$P9)^(N$2612-$D$2612)/1000</f>
        <v>0</v>
      </c>
      <c r="O2674" s="210">
        <f>O2623*'Usages industrie'!$O9*(1+'Usages industrie'!$P9)^(O$2612-$D$2612)/1000</f>
        <v>0</v>
      </c>
      <c r="P2674" s="210">
        <f>P2623*'Usages industrie'!$O9*(1+'Usages industrie'!$P9)^(P$2612-$D$2612)/1000</f>
        <v>0</v>
      </c>
      <c r="Q2674" s="210">
        <f>Q2623*'Usages industrie'!$O9*(1+'Usages industrie'!$P9)^(Q$2612-$D$2612)/1000</f>
        <v>0</v>
      </c>
      <c r="R2674" s="210">
        <f>R2623*'Usages industrie'!$O9*(1+'Usages industrie'!$P9)^(R$2612-$D$2612)/1000</f>
        <v>0</v>
      </c>
    </row>
    <row r="2675" spans="1:18" hidden="1" outlineLevel="2" x14ac:dyDescent="0.35">
      <c r="A2675" s="209" t="str">
        <f>'Usages industrie'!A10</f>
        <v>Usage industriel n°7</v>
      </c>
      <c r="B2675" s="209" t="s">
        <v>639</v>
      </c>
      <c r="C2675" s="209"/>
      <c r="D2675" s="210">
        <f>D2624*'Usages industrie'!$O10*(1+'Usages industrie'!$P10)^(D$2612-$D$2612)/1000</f>
        <v>0</v>
      </c>
      <c r="E2675" s="210">
        <f>E2624*'Usages industrie'!$O10*(1+'Usages industrie'!$P10)^(E$2612-$D$2612)/1000</f>
        <v>0</v>
      </c>
      <c r="F2675" s="210">
        <f>F2624*'Usages industrie'!$O10*(1+'Usages industrie'!$P10)^(F$2612-$D$2612)/1000</f>
        <v>0</v>
      </c>
      <c r="G2675" s="210">
        <f>G2624*'Usages industrie'!$O10*(1+'Usages industrie'!$P10)^(G$2612-$D$2612)/1000</f>
        <v>0</v>
      </c>
      <c r="H2675" s="210">
        <f>H2624*'Usages industrie'!$O10*(1+'Usages industrie'!$P10)^(H$2612-$D$2612)/1000</f>
        <v>0</v>
      </c>
      <c r="I2675" s="210">
        <f>I2624*'Usages industrie'!$O10*(1+'Usages industrie'!$P10)^(I$2612-$D$2612)/1000</f>
        <v>0</v>
      </c>
      <c r="J2675" s="210">
        <f>J2624*'Usages industrie'!$O10*(1+'Usages industrie'!$P10)^(J$2612-$D$2612)/1000</f>
        <v>0</v>
      </c>
      <c r="K2675" s="210">
        <f>K2624*'Usages industrie'!$O10*(1+'Usages industrie'!$P10)^(K$2612-$D$2612)/1000</f>
        <v>0</v>
      </c>
      <c r="L2675" s="210">
        <f>L2624*'Usages industrie'!$O10*(1+'Usages industrie'!$P10)^(L$2612-$D$2612)/1000</f>
        <v>0</v>
      </c>
      <c r="M2675" s="210">
        <f>M2624*'Usages industrie'!$O10*(1+'Usages industrie'!$P10)^(M$2612-$D$2612)/1000</f>
        <v>0</v>
      </c>
      <c r="N2675" s="210">
        <f>N2624*'Usages industrie'!$O10*(1+'Usages industrie'!$P10)^(N$2612-$D$2612)/1000</f>
        <v>0</v>
      </c>
      <c r="O2675" s="210">
        <f>O2624*'Usages industrie'!$O10*(1+'Usages industrie'!$P10)^(O$2612-$D$2612)/1000</f>
        <v>0</v>
      </c>
      <c r="P2675" s="210">
        <f>P2624*'Usages industrie'!$O10*(1+'Usages industrie'!$P10)^(P$2612-$D$2612)/1000</f>
        <v>0</v>
      </c>
      <c r="Q2675" s="210">
        <f>Q2624*'Usages industrie'!$O10*(1+'Usages industrie'!$P10)^(Q$2612-$D$2612)/1000</f>
        <v>0</v>
      </c>
      <c r="R2675" s="210">
        <f>R2624*'Usages industrie'!$O10*(1+'Usages industrie'!$P10)^(R$2612-$D$2612)/1000</f>
        <v>0</v>
      </c>
    </row>
    <row r="2676" spans="1:18" hidden="1" outlineLevel="2" x14ac:dyDescent="0.35">
      <c r="A2676" s="209" t="str">
        <f>'Usages industrie'!A11</f>
        <v>Usage industriel n°8</v>
      </c>
      <c r="B2676" s="209" t="s">
        <v>639</v>
      </c>
      <c r="C2676" s="209"/>
      <c r="D2676" s="210">
        <f>D2625*'Usages industrie'!$O11*(1+'Usages industrie'!$P11)^(D$2612-$D$2612)/1000</f>
        <v>0</v>
      </c>
      <c r="E2676" s="210">
        <f>E2625*'Usages industrie'!$O11*(1+'Usages industrie'!$P11)^(E$2612-$D$2612)/1000</f>
        <v>0</v>
      </c>
      <c r="F2676" s="210">
        <f>F2625*'Usages industrie'!$O11*(1+'Usages industrie'!$P11)^(F$2612-$D$2612)/1000</f>
        <v>0</v>
      </c>
      <c r="G2676" s="210">
        <f>G2625*'Usages industrie'!$O11*(1+'Usages industrie'!$P11)^(G$2612-$D$2612)/1000</f>
        <v>0</v>
      </c>
      <c r="H2676" s="210">
        <f>H2625*'Usages industrie'!$O11*(1+'Usages industrie'!$P11)^(H$2612-$D$2612)/1000</f>
        <v>0</v>
      </c>
      <c r="I2676" s="210">
        <f>I2625*'Usages industrie'!$O11*(1+'Usages industrie'!$P11)^(I$2612-$D$2612)/1000</f>
        <v>0</v>
      </c>
      <c r="J2676" s="210">
        <f>J2625*'Usages industrie'!$O11*(1+'Usages industrie'!$P11)^(J$2612-$D$2612)/1000</f>
        <v>0</v>
      </c>
      <c r="K2676" s="210">
        <f>K2625*'Usages industrie'!$O11*(1+'Usages industrie'!$P11)^(K$2612-$D$2612)/1000</f>
        <v>0</v>
      </c>
      <c r="L2676" s="210">
        <f>L2625*'Usages industrie'!$O11*(1+'Usages industrie'!$P11)^(L$2612-$D$2612)/1000</f>
        <v>0</v>
      </c>
      <c r="M2676" s="210">
        <f>M2625*'Usages industrie'!$O11*(1+'Usages industrie'!$P11)^(M$2612-$D$2612)/1000</f>
        <v>0</v>
      </c>
      <c r="N2676" s="210">
        <f>N2625*'Usages industrie'!$O11*(1+'Usages industrie'!$P11)^(N$2612-$D$2612)/1000</f>
        <v>0</v>
      </c>
      <c r="O2676" s="210">
        <f>O2625*'Usages industrie'!$O11*(1+'Usages industrie'!$P11)^(O$2612-$D$2612)/1000</f>
        <v>0</v>
      </c>
      <c r="P2676" s="210">
        <f>P2625*'Usages industrie'!$O11*(1+'Usages industrie'!$P11)^(P$2612-$D$2612)/1000</f>
        <v>0</v>
      </c>
      <c r="Q2676" s="210">
        <f>Q2625*'Usages industrie'!$O11*(1+'Usages industrie'!$P11)^(Q$2612-$D$2612)/1000</f>
        <v>0</v>
      </c>
      <c r="R2676" s="210">
        <f>R2625*'Usages industrie'!$O11*(1+'Usages industrie'!$P11)^(R$2612-$D$2612)/1000</f>
        <v>0</v>
      </c>
    </row>
    <row r="2677" spans="1:18" hidden="1" outlineLevel="2" x14ac:dyDescent="0.35">
      <c r="A2677" s="209" t="str">
        <f>'Usages industrie'!A12</f>
        <v>Usage industriel n°9</v>
      </c>
      <c r="B2677" s="209" t="s">
        <v>639</v>
      </c>
      <c r="C2677" s="209"/>
      <c r="D2677" s="210">
        <f>D2626*'Usages industrie'!$O12*(1+'Usages industrie'!$P12)^(D$2612-$D$2612)/1000</f>
        <v>0</v>
      </c>
      <c r="E2677" s="210">
        <f>E2626*'Usages industrie'!$O12*(1+'Usages industrie'!$P12)^(E$2612-$D$2612)/1000</f>
        <v>0</v>
      </c>
      <c r="F2677" s="210">
        <f>F2626*'Usages industrie'!$O12*(1+'Usages industrie'!$P12)^(F$2612-$D$2612)/1000</f>
        <v>0</v>
      </c>
      <c r="G2677" s="210">
        <f>G2626*'Usages industrie'!$O12*(1+'Usages industrie'!$P12)^(G$2612-$D$2612)/1000</f>
        <v>0</v>
      </c>
      <c r="H2677" s="210">
        <f>H2626*'Usages industrie'!$O12*(1+'Usages industrie'!$P12)^(H$2612-$D$2612)/1000</f>
        <v>0</v>
      </c>
      <c r="I2677" s="210">
        <f>I2626*'Usages industrie'!$O12*(1+'Usages industrie'!$P12)^(I$2612-$D$2612)/1000</f>
        <v>0</v>
      </c>
      <c r="J2677" s="210">
        <f>J2626*'Usages industrie'!$O12*(1+'Usages industrie'!$P12)^(J$2612-$D$2612)/1000</f>
        <v>0</v>
      </c>
      <c r="K2677" s="210">
        <f>K2626*'Usages industrie'!$O12*(1+'Usages industrie'!$P12)^(K$2612-$D$2612)/1000</f>
        <v>0</v>
      </c>
      <c r="L2677" s="210">
        <f>L2626*'Usages industrie'!$O12*(1+'Usages industrie'!$P12)^(L$2612-$D$2612)/1000</f>
        <v>0</v>
      </c>
      <c r="M2677" s="210">
        <f>M2626*'Usages industrie'!$O12*(1+'Usages industrie'!$P12)^(M$2612-$D$2612)/1000</f>
        <v>0</v>
      </c>
      <c r="N2677" s="210">
        <f>N2626*'Usages industrie'!$O12*(1+'Usages industrie'!$P12)^(N$2612-$D$2612)/1000</f>
        <v>0</v>
      </c>
      <c r="O2677" s="210">
        <f>O2626*'Usages industrie'!$O12*(1+'Usages industrie'!$P12)^(O$2612-$D$2612)/1000</f>
        <v>0</v>
      </c>
      <c r="P2677" s="210">
        <f>P2626*'Usages industrie'!$O12*(1+'Usages industrie'!$P12)^(P$2612-$D$2612)/1000</f>
        <v>0</v>
      </c>
      <c r="Q2677" s="210">
        <f>Q2626*'Usages industrie'!$O12*(1+'Usages industrie'!$P12)^(Q$2612-$D$2612)/1000</f>
        <v>0</v>
      </c>
      <c r="R2677" s="210">
        <f>R2626*'Usages industrie'!$O12*(1+'Usages industrie'!$P12)^(R$2612-$D$2612)/1000</f>
        <v>0</v>
      </c>
    </row>
    <row r="2678" spans="1:18" hidden="1" outlineLevel="2" x14ac:dyDescent="0.35">
      <c r="A2678" s="209" t="str">
        <f>'Usages industrie'!A13</f>
        <v>Usage industriel n°10</v>
      </c>
      <c r="B2678" s="209" t="s">
        <v>639</v>
      </c>
      <c r="C2678" s="209"/>
      <c r="D2678" s="210">
        <f>D2627*'Usages industrie'!$O13*(1+'Usages industrie'!$P13)^(D$2612-$D$2612)/1000</f>
        <v>0</v>
      </c>
      <c r="E2678" s="210">
        <f>E2627*'Usages industrie'!$O13*(1+'Usages industrie'!$P13)^(E$2612-$D$2612)/1000</f>
        <v>0</v>
      </c>
      <c r="F2678" s="210">
        <f>F2627*'Usages industrie'!$O13*(1+'Usages industrie'!$P13)^(F$2612-$D$2612)/1000</f>
        <v>0</v>
      </c>
      <c r="G2678" s="210">
        <f>G2627*'Usages industrie'!$O13*(1+'Usages industrie'!$P13)^(G$2612-$D$2612)/1000</f>
        <v>0</v>
      </c>
      <c r="H2678" s="210">
        <f>H2627*'Usages industrie'!$O13*(1+'Usages industrie'!$P13)^(H$2612-$D$2612)/1000</f>
        <v>0</v>
      </c>
      <c r="I2678" s="210">
        <f>I2627*'Usages industrie'!$O13*(1+'Usages industrie'!$P13)^(I$2612-$D$2612)/1000</f>
        <v>0</v>
      </c>
      <c r="J2678" s="210">
        <f>J2627*'Usages industrie'!$O13*(1+'Usages industrie'!$P13)^(J$2612-$D$2612)/1000</f>
        <v>0</v>
      </c>
      <c r="K2678" s="210">
        <f>K2627*'Usages industrie'!$O13*(1+'Usages industrie'!$P13)^(K$2612-$D$2612)/1000</f>
        <v>0</v>
      </c>
      <c r="L2678" s="210">
        <f>L2627*'Usages industrie'!$O13*(1+'Usages industrie'!$P13)^(L$2612-$D$2612)/1000</f>
        <v>0</v>
      </c>
      <c r="M2678" s="210">
        <f>M2627*'Usages industrie'!$O13*(1+'Usages industrie'!$P13)^(M$2612-$D$2612)/1000</f>
        <v>0</v>
      </c>
      <c r="N2678" s="210">
        <f>N2627*'Usages industrie'!$O13*(1+'Usages industrie'!$P13)^(N$2612-$D$2612)/1000</f>
        <v>0</v>
      </c>
      <c r="O2678" s="210">
        <f>O2627*'Usages industrie'!$O13*(1+'Usages industrie'!$P13)^(O$2612-$D$2612)/1000</f>
        <v>0</v>
      </c>
      <c r="P2678" s="210">
        <f>P2627*'Usages industrie'!$O13*(1+'Usages industrie'!$P13)^(P$2612-$D$2612)/1000</f>
        <v>0</v>
      </c>
      <c r="Q2678" s="210">
        <f>Q2627*'Usages industrie'!$O13*(1+'Usages industrie'!$P13)^(Q$2612-$D$2612)/1000</f>
        <v>0</v>
      </c>
      <c r="R2678" s="210">
        <f>R2627*'Usages industrie'!$O13*(1+'Usages industrie'!$P13)^(R$2612-$D$2612)/1000</f>
        <v>0</v>
      </c>
    </row>
    <row r="2679" spans="1:18" hidden="1" outlineLevel="2" x14ac:dyDescent="0.35">
      <c r="A2679" s="209" t="str">
        <f>'Usages industrie'!A14</f>
        <v>Usage industriel n°11</v>
      </c>
      <c r="B2679" s="209" t="s">
        <v>639</v>
      </c>
      <c r="C2679" s="209"/>
      <c r="D2679" s="210">
        <f>D2628*'Usages industrie'!$O14*(1+'Usages industrie'!$P14)^(D$2612-$D$2612)/1000</f>
        <v>0</v>
      </c>
      <c r="E2679" s="210">
        <f>E2628*'Usages industrie'!$O14*(1+'Usages industrie'!$P14)^(E$2612-$D$2612)/1000</f>
        <v>0</v>
      </c>
      <c r="F2679" s="210">
        <f>F2628*'Usages industrie'!$O14*(1+'Usages industrie'!$P14)^(F$2612-$D$2612)/1000</f>
        <v>0</v>
      </c>
      <c r="G2679" s="210">
        <f>G2628*'Usages industrie'!$O14*(1+'Usages industrie'!$P14)^(G$2612-$D$2612)/1000</f>
        <v>0</v>
      </c>
      <c r="H2679" s="210">
        <f>H2628*'Usages industrie'!$O14*(1+'Usages industrie'!$P14)^(H$2612-$D$2612)/1000</f>
        <v>0</v>
      </c>
      <c r="I2679" s="210">
        <f>I2628*'Usages industrie'!$O14*(1+'Usages industrie'!$P14)^(I$2612-$D$2612)/1000</f>
        <v>0</v>
      </c>
      <c r="J2679" s="210">
        <f>J2628*'Usages industrie'!$O14*(1+'Usages industrie'!$P14)^(J$2612-$D$2612)/1000</f>
        <v>0</v>
      </c>
      <c r="K2679" s="210">
        <f>K2628*'Usages industrie'!$O14*(1+'Usages industrie'!$P14)^(K$2612-$D$2612)/1000</f>
        <v>0</v>
      </c>
      <c r="L2679" s="210">
        <f>L2628*'Usages industrie'!$O14*(1+'Usages industrie'!$P14)^(L$2612-$D$2612)/1000</f>
        <v>0</v>
      </c>
      <c r="M2679" s="210">
        <f>M2628*'Usages industrie'!$O14*(1+'Usages industrie'!$P14)^(M$2612-$D$2612)/1000</f>
        <v>0</v>
      </c>
      <c r="N2679" s="210">
        <f>N2628*'Usages industrie'!$O14*(1+'Usages industrie'!$P14)^(N$2612-$D$2612)/1000</f>
        <v>0</v>
      </c>
      <c r="O2679" s="210">
        <f>O2628*'Usages industrie'!$O14*(1+'Usages industrie'!$P14)^(O$2612-$D$2612)/1000</f>
        <v>0</v>
      </c>
      <c r="P2679" s="210">
        <f>P2628*'Usages industrie'!$O14*(1+'Usages industrie'!$P14)^(P$2612-$D$2612)/1000</f>
        <v>0</v>
      </c>
      <c r="Q2679" s="210">
        <f>Q2628*'Usages industrie'!$O14*(1+'Usages industrie'!$P14)^(Q$2612-$D$2612)/1000</f>
        <v>0</v>
      </c>
      <c r="R2679" s="210">
        <f>R2628*'Usages industrie'!$O14*(1+'Usages industrie'!$P14)^(R$2612-$D$2612)/1000</f>
        <v>0</v>
      </c>
    </row>
    <row r="2680" spans="1:18" hidden="1" outlineLevel="2" x14ac:dyDescent="0.35">
      <c r="A2680" s="209" t="str">
        <f>'Usages industrie'!A15</f>
        <v>Usage industriel n°12</v>
      </c>
      <c r="B2680" s="209" t="s">
        <v>639</v>
      </c>
      <c r="C2680" s="209"/>
      <c r="D2680" s="210">
        <f>D2629*'Usages industrie'!$O15*(1+'Usages industrie'!$P15)^(D$2612-$D$2612)/1000</f>
        <v>0</v>
      </c>
      <c r="E2680" s="210">
        <f>E2629*'Usages industrie'!$O15*(1+'Usages industrie'!$P15)^(E$2612-$D$2612)/1000</f>
        <v>0</v>
      </c>
      <c r="F2680" s="210">
        <f>F2629*'Usages industrie'!$O15*(1+'Usages industrie'!$P15)^(F$2612-$D$2612)/1000</f>
        <v>0</v>
      </c>
      <c r="G2680" s="210">
        <f>G2629*'Usages industrie'!$O15*(1+'Usages industrie'!$P15)^(G$2612-$D$2612)/1000</f>
        <v>0</v>
      </c>
      <c r="H2680" s="210">
        <f>H2629*'Usages industrie'!$O15*(1+'Usages industrie'!$P15)^(H$2612-$D$2612)/1000</f>
        <v>0</v>
      </c>
      <c r="I2680" s="210">
        <f>I2629*'Usages industrie'!$O15*(1+'Usages industrie'!$P15)^(I$2612-$D$2612)/1000</f>
        <v>0</v>
      </c>
      <c r="J2680" s="210">
        <f>J2629*'Usages industrie'!$O15*(1+'Usages industrie'!$P15)^(J$2612-$D$2612)/1000</f>
        <v>0</v>
      </c>
      <c r="K2680" s="210">
        <f>K2629*'Usages industrie'!$O15*(1+'Usages industrie'!$P15)^(K$2612-$D$2612)/1000</f>
        <v>0</v>
      </c>
      <c r="L2680" s="210">
        <f>L2629*'Usages industrie'!$O15*(1+'Usages industrie'!$P15)^(L$2612-$D$2612)/1000</f>
        <v>0</v>
      </c>
      <c r="M2680" s="210">
        <f>M2629*'Usages industrie'!$O15*(1+'Usages industrie'!$P15)^(M$2612-$D$2612)/1000</f>
        <v>0</v>
      </c>
      <c r="N2680" s="210">
        <f>N2629*'Usages industrie'!$O15*(1+'Usages industrie'!$P15)^(N$2612-$D$2612)/1000</f>
        <v>0</v>
      </c>
      <c r="O2680" s="210">
        <f>O2629*'Usages industrie'!$O15*(1+'Usages industrie'!$P15)^(O$2612-$D$2612)/1000</f>
        <v>0</v>
      </c>
      <c r="P2680" s="210">
        <f>P2629*'Usages industrie'!$O15*(1+'Usages industrie'!$P15)^(P$2612-$D$2612)/1000</f>
        <v>0</v>
      </c>
      <c r="Q2680" s="210">
        <f>Q2629*'Usages industrie'!$O15*(1+'Usages industrie'!$P15)^(Q$2612-$D$2612)/1000</f>
        <v>0</v>
      </c>
      <c r="R2680" s="210">
        <f>R2629*'Usages industrie'!$O15*(1+'Usages industrie'!$P15)^(R$2612-$D$2612)/1000</f>
        <v>0</v>
      </c>
    </row>
    <row r="2681" spans="1:18" hidden="1" outlineLevel="2" x14ac:dyDescent="0.35">
      <c r="A2681" s="209" t="str">
        <f>'Usages industrie'!A16</f>
        <v>Usage industriel n°13</v>
      </c>
      <c r="B2681" s="209" t="s">
        <v>639</v>
      </c>
      <c r="C2681" s="209"/>
      <c r="D2681" s="210">
        <f>D2630*'Usages industrie'!$O16*(1+'Usages industrie'!$P16)^(D$2612-$D$2612)/1000</f>
        <v>0</v>
      </c>
      <c r="E2681" s="210">
        <f>E2630*'Usages industrie'!$O16*(1+'Usages industrie'!$P16)^(E$2612-$D$2612)/1000</f>
        <v>0</v>
      </c>
      <c r="F2681" s="210">
        <f>F2630*'Usages industrie'!$O16*(1+'Usages industrie'!$P16)^(F$2612-$D$2612)/1000</f>
        <v>0</v>
      </c>
      <c r="G2681" s="210">
        <f>G2630*'Usages industrie'!$O16*(1+'Usages industrie'!$P16)^(G$2612-$D$2612)/1000</f>
        <v>0</v>
      </c>
      <c r="H2681" s="210">
        <f>H2630*'Usages industrie'!$O16*(1+'Usages industrie'!$P16)^(H$2612-$D$2612)/1000</f>
        <v>0</v>
      </c>
      <c r="I2681" s="210">
        <f>I2630*'Usages industrie'!$O16*(1+'Usages industrie'!$P16)^(I$2612-$D$2612)/1000</f>
        <v>0</v>
      </c>
      <c r="J2681" s="210">
        <f>J2630*'Usages industrie'!$O16*(1+'Usages industrie'!$P16)^(J$2612-$D$2612)/1000</f>
        <v>0</v>
      </c>
      <c r="K2681" s="210">
        <f>K2630*'Usages industrie'!$O16*(1+'Usages industrie'!$P16)^(K$2612-$D$2612)/1000</f>
        <v>0</v>
      </c>
      <c r="L2681" s="210">
        <f>L2630*'Usages industrie'!$O16*(1+'Usages industrie'!$P16)^(L$2612-$D$2612)/1000</f>
        <v>0</v>
      </c>
      <c r="M2681" s="210">
        <f>M2630*'Usages industrie'!$O16*(1+'Usages industrie'!$P16)^(M$2612-$D$2612)/1000</f>
        <v>0</v>
      </c>
      <c r="N2681" s="210">
        <f>N2630*'Usages industrie'!$O16*(1+'Usages industrie'!$P16)^(N$2612-$D$2612)/1000</f>
        <v>0</v>
      </c>
      <c r="O2681" s="210">
        <f>O2630*'Usages industrie'!$O16*(1+'Usages industrie'!$P16)^(O$2612-$D$2612)/1000</f>
        <v>0</v>
      </c>
      <c r="P2681" s="210">
        <f>P2630*'Usages industrie'!$O16*(1+'Usages industrie'!$P16)^(P$2612-$D$2612)/1000</f>
        <v>0</v>
      </c>
      <c r="Q2681" s="210">
        <f>Q2630*'Usages industrie'!$O16*(1+'Usages industrie'!$P16)^(Q$2612-$D$2612)/1000</f>
        <v>0</v>
      </c>
      <c r="R2681" s="210">
        <f>R2630*'Usages industrie'!$O16*(1+'Usages industrie'!$P16)^(R$2612-$D$2612)/1000</f>
        <v>0</v>
      </c>
    </row>
    <row r="2682" spans="1:18" hidden="1" outlineLevel="2" x14ac:dyDescent="0.35">
      <c r="A2682" s="209" t="str">
        <f>'Usages industrie'!A17</f>
        <v>Usage industriel n°14</v>
      </c>
      <c r="B2682" s="209" t="s">
        <v>639</v>
      </c>
      <c r="C2682" s="209"/>
      <c r="D2682" s="210">
        <f>D2631*'Usages industrie'!$O17*(1+'Usages industrie'!$P17)^(D$2612-$D$2612)/1000</f>
        <v>0</v>
      </c>
      <c r="E2682" s="210">
        <f>E2631*'Usages industrie'!$O17*(1+'Usages industrie'!$P17)^(E$2612-$D$2612)/1000</f>
        <v>0</v>
      </c>
      <c r="F2682" s="210">
        <f>F2631*'Usages industrie'!$O17*(1+'Usages industrie'!$P17)^(F$2612-$D$2612)/1000</f>
        <v>0</v>
      </c>
      <c r="G2682" s="210">
        <f>G2631*'Usages industrie'!$O17*(1+'Usages industrie'!$P17)^(G$2612-$D$2612)/1000</f>
        <v>0</v>
      </c>
      <c r="H2682" s="210">
        <f>H2631*'Usages industrie'!$O17*(1+'Usages industrie'!$P17)^(H$2612-$D$2612)/1000</f>
        <v>0</v>
      </c>
      <c r="I2682" s="210">
        <f>I2631*'Usages industrie'!$O17*(1+'Usages industrie'!$P17)^(I$2612-$D$2612)/1000</f>
        <v>0</v>
      </c>
      <c r="J2682" s="210">
        <f>J2631*'Usages industrie'!$O17*(1+'Usages industrie'!$P17)^(J$2612-$D$2612)/1000</f>
        <v>0</v>
      </c>
      <c r="K2682" s="210">
        <f>K2631*'Usages industrie'!$O17*(1+'Usages industrie'!$P17)^(K$2612-$D$2612)/1000</f>
        <v>0</v>
      </c>
      <c r="L2682" s="210">
        <f>L2631*'Usages industrie'!$O17*(1+'Usages industrie'!$P17)^(L$2612-$D$2612)/1000</f>
        <v>0</v>
      </c>
      <c r="M2682" s="210">
        <f>M2631*'Usages industrie'!$O17*(1+'Usages industrie'!$P17)^(M$2612-$D$2612)/1000</f>
        <v>0</v>
      </c>
      <c r="N2682" s="210">
        <f>N2631*'Usages industrie'!$O17*(1+'Usages industrie'!$P17)^(N$2612-$D$2612)/1000</f>
        <v>0</v>
      </c>
      <c r="O2682" s="210">
        <f>O2631*'Usages industrie'!$O17*(1+'Usages industrie'!$P17)^(O$2612-$D$2612)/1000</f>
        <v>0</v>
      </c>
      <c r="P2682" s="210">
        <f>P2631*'Usages industrie'!$O17*(1+'Usages industrie'!$P17)^(P$2612-$D$2612)/1000</f>
        <v>0</v>
      </c>
      <c r="Q2682" s="210">
        <f>Q2631*'Usages industrie'!$O17*(1+'Usages industrie'!$P17)^(Q$2612-$D$2612)/1000</f>
        <v>0</v>
      </c>
      <c r="R2682" s="210">
        <f>R2631*'Usages industrie'!$O17*(1+'Usages industrie'!$P17)^(R$2612-$D$2612)/1000</f>
        <v>0</v>
      </c>
    </row>
    <row r="2683" spans="1:18" hidden="1" outlineLevel="2" x14ac:dyDescent="0.35">
      <c r="A2683" s="209" t="str">
        <f>'Usages industrie'!A18</f>
        <v>Usage industriel n°15</v>
      </c>
      <c r="B2683" s="209" t="s">
        <v>639</v>
      </c>
      <c r="C2683" s="209"/>
      <c r="D2683" s="210">
        <f>D2632*'Usages industrie'!$O18*(1+'Usages industrie'!$P18)^(D$2612-$D$2612)/1000</f>
        <v>0</v>
      </c>
      <c r="E2683" s="210">
        <f>E2632*'Usages industrie'!$O18*(1+'Usages industrie'!$P18)^(E$2612-$D$2612)/1000</f>
        <v>0</v>
      </c>
      <c r="F2683" s="210">
        <f>F2632*'Usages industrie'!$O18*(1+'Usages industrie'!$P18)^(F$2612-$D$2612)/1000</f>
        <v>0</v>
      </c>
      <c r="G2683" s="210">
        <f>G2632*'Usages industrie'!$O18*(1+'Usages industrie'!$P18)^(G$2612-$D$2612)/1000</f>
        <v>0</v>
      </c>
      <c r="H2683" s="210">
        <f>H2632*'Usages industrie'!$O18*(1+'Usages industrie'!$P18)^(H$2612-$D$2612)/1000</f>
        <v>0</v>
      </c>
      <c r="I2683" s="210">
        <f>I2632*'Usages industrie'!$O18*(1+'Usages industrie'!$P18)^(I$2612-$D$2612)/1000</f>
        <v>0</v>
      </c>
      <c r="J2683" s="210">
        <f>J2632*'Usages industrie'!$O18*(1+'Usages industrie'!$P18)^(J$2612-$D$2612)/1000</f>
        <v>0</v>
      </c>
      <c r="K2683" s="210">
        <f>K2632*'Usages industrie'!$O18*(1+'Usages industrie'!$P18)^(K$2612-$D$2612)/1000</f>
        <v>0</v>
      </c>
      <c r="L2683" s="210">
        <f>L2632*'Usages industrie'!$O18*(1+'Usages industrie'!$P18)^(L$2612-$D$2612)/1000</f>
        <v>0</v>
      </c>
      <c r="M2683" s="210">
        <f>M2632*'Usages industrie'!$O18*(1+'Usages industrie'!$P18)^(M$2612-$D$2612)/1000</f>
        <v>0</v>
      </c>
      <c r="N2683" s="210">
        <f>N2632*'Usages industrie'!$O18*(1+'Usages industrie'!$P18)^(N$2612-$D$2612)/1000</f>
        <v>0</v>
      </c>
      <c r="O2683" s="210">
        <f>O2632*'Usages industrie'!$O18*(1+'Usages industrie'!$P18)^(O$2612-$D$2612)/1000</f>
        <v>0</v>
      </c>
      <c r="P2683" s="210">
        <f>P2632*'Usages industrie'!$O18*(1+'Usages industrie'!$P18)^(P$2612-$D$2612)/1000</f>
        <v>0</v>
      </c>
      <c r="Q2683" s="210">
        <f>Q2632*'Usages industrie'!$O18*(1+'Usages industrie'!$P18)^(Q$2612-$D$2612)/1000</f>
        <v>0</v>
      </c>
      <c r="R2683" s="210">
        <f>R2632*'Usages industrie'!$O18*(1+'Usages industrie'!$P18)^(R$2612-$D$2612)/1000</f>
        <v>0</v>
      </c>
    </row>
    <row r="2684" spans="1:18" hidden="1" outlineLevel="2" x14ac:dyDescent="0.35">
      <c r="A2684" s="209" t="str">
        <f>'Usages industrie'!A19</f>
        <v>Usage industriel n°16</v>
      </c>
      <c r="B2684" s="209" t="s">
        <v>639</v>
      </c>
      <c r="C2684" s="209"/>
      <c r="D2684" s="210">
        <f>D2633*'Usages industrie'!$O19*(1+'Usages industrie'!$P19)^(D$2612-$D$2612)/1000</f>
        <v>0</v>
      </c>
      <c r="E2684" s="210">
        <f>E2633*'Usages industrie'!$O19*(1+'Usages industrie'!$P19)^(E$2612-$D$2612)/1000</f>
        <v>0</v>
      </c>
      <c r="F2684" s="210">
        <f>F2633*'Usages industrie'!$O19*(1+'Usages industrie'!$P19)^(F$2612-$D$2612)/1000</f>
        <v>0</v>
      </c>
      <c r="G2684" s="210">
        <f>G2633*'Usages industrie'!$O19*(1+'Usages industrie'!$P19)^(G$2612-$D$2612)/1000</f>
        <v>0</v>
      </c>
      <c r="H2684" s="210">
        <f>H2633*'Usages industrie'!$O19*(1+'Usages industrie'!$P19)^(H$2612-$D$2612)/1000</f>
        <v>0</v>
      </c>
      <c r="I2684" s="210">
        <f>I2633*'Usages industrie'!$O19*(1+'Usages industrie'!$P19)^(I$2612-$D$2612)/1000</f>
        <v>0</v>
      </c>
      <c r="J2684" s="210">
        <f>J2633*'Usages industrie'!$O19*(1+'Usages industrie'!$P19)^(J$2612-$D$2612)/1000</f>
        <v>0</v>
      </c>
      <c r="K2684" s="210">
        <f>K2633*'Usages industrie'!$O19*(1+'Usages industrie'!$P19)^(K$2612-$D$2612)/1000</f>
        <v>0</v>
      </c>
      <c r="L2684" s="210">
        <f>L2633*'Usages industrie'!$O19*(1+'Usages industrie'!$P19)^(L$2612-$D$2612)/1000</f>
        <v>0</v>
      </c>
      <c r="M2684" s="210">
        <f>M2633*'Usages industrie'!$O19*(1+'Usages industrie'!$P19)^(M$2612-$D$2612)/1000</f>
        <v>0</v>
      </c>
      <c r="N2684" s="210">
        <f>N2633*'Usages industrie'!$O19*(1+'Usages industrie'!$P19)^(N$2612-$D$2612)/1000</f>
        <v>0</v>
      </c>
      <c r="O2684" s="210">
        <f>O2633*'Usages industrie'!$O19*(1+'Usages industrie'!$P19)^(O$2612-$D$2612)/1000</f>
        <v>0</v>
      </c>
      <c r="P2684" s="210">
        <f>P2633*'Usages industrie'!$O19*(1+'Usages industrie'!$P19)^(P$2612-$D$2612)/1000</f>
        <v>0</v>
      </c>
      <c r="Q2684" s="210">
        <f>Q2633*'Usages industrie'!$O19*(1+'Usages industrie'!$P19)^(Q$2612-$D$2612)/1000</f>
        <v>0</v>
      </c>
      <c r="R2684" s="210">
        <f>R2633*'Usages industrie'!$O19*(1+'Usages industrie'!$P19)^(R$2612-$D$2612)/1000</f>
        <v>0</v>
      </c>
    </row>
    <row r="2685" spans="1:18" hidden="1" outlineLevel="2" x14ac:dyDescent="0.35">
      <c r="A2685" s="209" t="str">
        <f>'Usages industrie'!A20</f>
        <v>Usage industriel n°17</v>
      </c>
      <c r="B2685" s="209" t="s">
        <v>639</v>
      </c>
      <c r="C2685" s="209"/>
      <c r="D2685" s="210">
        <f>D2634*'Usages industrie'!$O20*(1+'Usages industrie'!$P20)^(D$2612-$D$2612)/1000</f>
        <v>0</v>
      </c>
      <c r="E2685" s="210">
        <f>E2634*'Usages industrie'!$O20*(1+'Usages industrie'!$P20)^(E$2612-$D$2612)/1000</f>
        <v>0</v>
      </c>
      <c r="F2685" s="210">
        <f>F2634*'Usages industrie'!$O20*(1+'Usages industrie'!$P20)^(F$2612-$D$2612)/1000</f>
        <v>0</v>
      </c>
      <c r="G2685" s="210">
        <f>G2634*'Usages industrie'!$O20*(1+'Usages industrie'!$P20)^(G$2612-$D$2612)/1000</f>
        <v>0</v>
      </c>
      <c r="H2685" s="210">
        <f>H2634*'Usages industrie'!$O20*(1+'Usages industrie'!$P20)^(H$2612-$D$2612)/1000</f>
        <v>0</v>
      </c>
      <c r="I2685" s="210">
        <f>I2634*'Usages industrie'!$O20*(1+'Usages industrie'!$P20)^(I$2612-$D$2612)/1000</f>
        <v>0</v>
      </c>
      <c r="J2685" s="210">
        <f>J2634*'Usages industrie'!$O20*(1+'Usages industrie'!$P20)^(J$2612-$D$2612)/1000</f>
        <v>0</v>
      </c>
      <c r="K2685" s="210">
        <f>K2634*'Usages industrie'!$O20*(1+'Usages industrie'!$P20)^(K$2612-$D$2612)/1000</f>
        <v>0</v>
      </c>
      <c r="L2685" s="210">
        <f>L2634*'Usages industrie'!$O20*(1+'Usages industrie'!$P20)^(L$2612-$D$2612)/1000</f>
        <v>0</v>
      </c>
      <c r="M2685" s="210">
        <f>M2634*'Usages industrie'!$O20*(1+'Usages industrie'!$P20)^(M$2612-$D$2612)/1000</f>
        <v>0</v>
      </c>
      <c r="N2685" s="210">
        <f>N2634*'Usages industrie'!$O20*(1+'Usages industrie'!$P20)^(N$2612-$D$2612)/1000</f>
        <v>0</v>
      </c>
      <c r="O2685" s="210">
        <f>O2634*'Usages industrie'!$O20*(1+'Usages industrie'!$P20)^(O$2612-$D$2612)/1000</f>
        <v>0</v>
      </c>
      <c r="P2685" s="210">
        <f>P2634*'Usages industrie'!$O20*(1+'Usages industrie'!$P20)^(P$2612-$D$2612)/1000</f>
        <v>0</v>
      </c>
      <c r="Q2685" s="210">
        <f>Q2634*'Usages industrie'!$O20*(1+'Usages industrie'!$P20)^(Q$2612-$D$2612)/1000</f>
        <v>0</v>
      </c>
      <c r="R2685" s="210">
        <f>R2634*'Usages industrie'!$O20*(1+'Usages industrie'!$P20)^(R$2612-$D$2612)/1000</f>
        <v>0</v>
      </c>
    </row>
    <row r="2686" spans="1:18" hidden="1" outlineLevel="2" x14ac:dyDescent="0.35">
      <c r="A2686" s="209" t="str">
        <f>'Usages industrie'!A21</f>
        <v>Usage industriel n°18</v>
      </c>
      <c r="B2686" s="209" t="s">
        <v>639</v>
      </c>
      <c r="C2686" s="209"/>
      <c r="D2686" s="210">
        <f>D2635*'Usages industrie'!$O21*(1+'Usages industrie'!$P21)^(D$2612-$D$2612)/1000</f>
        <v>0</v>
      </c>
      <c r="E2686" s="210">
        <f>E2635*'Usages industrie'!$O21*(1+'Usages industrie'!$P21)^(E$2612-$D$2612)/1000</f>
        <v>0</v>
      </c>
      <c r="F2686" s="210">
        <f>F2635*'Usages industrie'!$O21*(1+'Usages industrie'!$P21)^(F$2612-$D$2612)/1000</f>
        <v>0</v>
      </c>
      <c r="G2686" s="210">
        <f>G2635*'Usages industrie'!$O21*(1+'Usages industrie'!$P21)^(G$2612-$D$2612)/1000</f>
        <v>0</v>
      </c>
      <c r="H2686" s="210">
        <f>H2635*'Usages industrie'!$O21*(1+'Usages industrie'!$P21)^(H$2612-$D$2612)/1000</f>
        <v>0</v>
      </c>
      <c r="I2686" s="210">
        <f>I2635*'Usages industrie'!$O21*(1+'Usages industrie'!$P21)^(I$2612-$D$2612)/1000</f>
        <v>0</v>
      </c>
      <c r="J2686" s="210">
        <f>J2635*'Usages industrie'!$O21*(1+'Usages industrie'!$P21)^(J$2612-$D$2612)/1000</f>
        <v>0</v>
      </c>
      <c r="K2686" s="210">
        <f>K2635*'Usages industrie'!$O21*(1+'Usages industrie'!$P21)^(K$2612-$D$2612)/1000</f>
        <v>0</v>
      </c>
      <c r="L2686" s="210">
        <f>L2635*'Usages industrie'!$O21*(1+'Usages industrie'!$P21)^(L$2612-$D$2612)/1000</f>
        <v>0</v>
      </c>
      <c r="M2686" s="210">
        <f>M2635*'Usages industrie'!$O21*(1+'Usages industrie'!$P21)^(M$2612-$D$2612)/1000</f>
        <v>0</v>
      </c>
      <c r="N2686" s="210">
        <f>N2635*'Usages industrie'!$O21*(1+'Usages industrie'!$P21)^(N$2612-$D$2612)/1000</f>
        <v>0</v>
      </c>
      <c r="O2686" s="210">
        <f>O2635*'Usages industrie'!$O21*(1+'Usages industrie'!$P21)^(O$2612-$D$2612)/1000</f>
        <v>0</v>
      </c>
      <c r="P2686" s="210">
        <f>P2635*'Usages industrie'!$O21*(1+'Usages industrie'!$P21)^(P$2612-$D$2612)/1000</f>
        <v>0</v>
      </c>
      <c r="Q2686" s="210">
        <f>Q2635*'Usages industrie'!$O21*(1+'Usages industrie'!$P21)^(Q$2612-$D$2612)/1000</f>
        <v>0</v>
      </c>
      <c r="R2686" s="210">
        <f>R2635*'Usages industrie'!$O21*(1+'Usages industrie'!$P21)^(R$2612-$D$2612)/1000</f>
        <v>0</v>
      </c>
    </row>
    <row r="2687" spans="1:18" hidden="1" outlineLevel="2" x14ac:dyDescent="0.35">
      <c r="A2687" s="209" t="str">
        <f>'Usages industrie'!A22</f>
        <v>Usage industriel n°19</v>
      </c>
      <c r="B2687" s="209" t="s">
        <v>639</v>
      </c>
      <c r="C2687" s="209"/>
      <c r="D2687" s="210">
        <f>D2636*'Usages industrie'!$O22*(1+'Usages industrie'!$P22)^(D$2612-$D$2612)/1000</f>
        <v>0</v>
      </c>
      <c r="E2687" s="210">
        <f>E2636*'Usages industrie'!$O22*(1+'Usages industrie'!$P22)^(E$2612-$D$2612)/1000</f>
        <v>0</v>
      </c>
      <c r="F2687" s="210">
        <f>F2636*'Usages industrie'!$O22*(1+'Usages industrie'!$P22)^(F$2612-$D$2612)/1000</f>
        <v>0</v>
      </c>
      <c r="G2687" s="210">
        <f>G2636*'Usages industrie'!$O22*(1+'Usages industrie'!$P22)^(G$2612-$D$2612)/1000</f>
        <v>0</v>
      </c>
      <c r="H2687" s="210">
        <f>H2636*'Usages industrie'!$O22*(1+'Usages industrie'!$P22)^(H$2612-$D$2612)/1000</f>
        <v>0</v>
      </c>
      <c r="I2687" s="210">
        <f>I2636*'Usages industrie'!$O22*(1+'Usages industrie'!$P22)^(I$2612-$D$2612)/1000</f>
        <v>0</v>
      </c>
      <c r="J2687" s="210">
        <f>J2636*'Usages industrie'!$O22*(1+'Usages industrie'!$P22)^(J$2612-$D$2612)/1000</f>
        <v>0</v>
      </c>
      <c r="K2687" s="210">
        <f>K2636*'Usages industrie'!$O22*(1+'Usages industrie'!$P22)^(K$2612-$D$2612)/1000</f>
        <v>0</v>
      </c>
      <c r="L2687" s="210">
        <f>L2636*'Usages industrie'!$O22*(1+'Usages industrie'!$P22)^(L$2612-$D$2612)/1000</f>
        <v>0</v>
      </c>
      <c r="M2687" s="210">
        <f>M2636*'Usages industrie'!$O22*(1+'Usages industrie'!$P22)^(M$2612-$D$2612)/1000</f>
        <v>0</v>
      </c>
      <c r="N2687" s="210">
        <f>N2636*'Usages industrie'!$O22*(1+'Usages industrie'!$P22)^(N$2612-$D$2612)/1000</f>
        <v>0</v>
      </c>
      <c r="O2687" s="210">
        <f>O2636*'Usages industrie'!$O22*(1+'Usages industrie'!$P22)^(O$2612-$D$2612)/1000</f>
        <v>0</v>
      </c>
      <c r="P2687" s="210">
        <f>P2636*'Usages industrie'!$O22*(1+'Usages industrie'!$P22)^(P$2612-$D$2612)/1000</f>
        <v>0</v>
      </c>
      <c r="Q2687" s="210">
        <f>Q2636*'Usages industrie'!$O22*(1+'Usages industrie'!$P22)^(Q$2612-$D$2612)/1000</f>
        <v>0</v>
      </c>
      <c r="R2687" s="210">
        <f>R2636*'Usages industrie'!$O22*(1+'Usages industrie'!$P22)^(R$2612-$D$2612)/1000</f>
        <v>0</v>
      </c>
    </row>
    <row r="2688" spans="1:18" hidden="1" outlineLevel="2" x14ac:dyDescent="0.35">
      <c r="A2688" s="209" t="str">
        <f>'Usages industrie'!A23</f>
        <v>Usage industriel n°20</v>
      </c>
      <c r="B2688" s="209" t="s">
        <v>639</v>
      </c>
      <c r="C2688" s="209"/>
      <c r="D2688" s="210">
        <f>D2637*'Usages industrie'!$O23*(1+'Usages industrie'!$P23)^(D$2612-$D$2612)/1000</f>
        <v>0</v>
      </c>
      <c r="E2688" s="210">
        <f>E2637*'Usages industrie'!$O23*(1+'Usages industrie'!$P23)^(E$2612-$D$2612)/1000</f>
        <v>0</v>
      </c>
      <c r="F2688" s="210">
        <f>F2637*'Usages industrie'!$O23*(1+'Usages industrie'!$P23)^(F$2612-$D$2612)/1000</f>
        <v>0</v>
      </c>
      <c r="G2688" s="210">
        <f>G2637*'Usages industrie'!$O23*(1+'Usages industrie'!$P23)^(G$2612-$D$2612)/1000</f>
        <v>0</v>
      </c>
      <c r="H2688" s="210">
        <f>H2637*'Usages industrie'!$O23*(1+'Usages industrie'!$P23)^(H$2612-$D$2612)/1000</f>
        <v>0</v>
      </c>
      <c r="I2688" s="210">
        <f>I2637*'Usages industrie'!$O23*(1+'Usages industrie'!$P23)^(I$2612-$D$2612)/1000</f>
        <v>0</v>
      </c>
      <c r="J2688" s="210">
        <f>J2637*'Usages industrie'!$O23*(1+'Usages industrie'!$P23)^(J$2612-$D$2612)/1000</f>
        <v>0</v>
      </c>
      <c r="K2688" s="210">
        <f>K2637*'Usages industrie'!$O23*(1+'Usages industrie'!$P23)^(K$2612-$D$2612)/1000</f>
        <v>0</v>
      </c>
      <c r="L2688" s="210">
        <f>L2637*'Usages industrie'!$O23*(1+'Usages industrie'!$P23)^(L$2612-$D$2612)/1000</f>
        <v>0</v>
      </c>
      <c r="M2688" s="210">
        <f>M2637*'Usages industrie'!$O23*(1+'Usages industrie'!$P23)^(M$2612-$D$2612)/1000</f>
        <v>0</v>
      </c>
      <c r="N2688" s="210">
        <f>N2637*'Usages industrie'!$O23*(1+'Usages industrie'!$P23)^(N$2612-$D$2612)/1000</f>
        <v>0</v>
      </c>
      <c r="O2688" s="210">
        <f>O2637*'Usages industrie'!$O23*(1+'Usages industrie'!$P23)^(O$2612-$D$2612)/1000</f>
        <v>0</v>
      </c>
      <c r="P2688" s="210">
        <f>P2637*'Usages industrie'!$O23*(1+'Usages industrie'!$P23)^(P$2612-$D$2612)/1000</f>
        <v>0</v>
      </c>
      <c r="Q2688" s="210">
        <f>Q2637*'Usages industrie'!$O23*(1+'Usages industrie'!$P23)^(Q$2612-$D$2612)/1000</f>
        <v>0</v>
      </c>
      <c r="R2688" s="210">
        <f>R2637*'Usages industrie'!$O23*(1+'Usages industrie'!$P23)^(R$2612-$D$2612)/1000</f>
        <v>0</v>
      </c>
    </row>
    <row r="2689" spans="1:18" hidden="1" outlineLevel="2" x14ac:dyDescent="0.35">
      <c r="A2689" s="209" t="str">
        <f>'Usages industrie'!A24</f>
        <v>Usage industriel n°21</v>
      </c>
      <c r="B2689" s="209" t="s">
        <v>639</v>
      </c>
      <c r="C2689" s="209"/>
      <c r="D2689" s="210">
        <f>D2638*'Usages industrie'!$O24*(1+'Usages industrie'!$P24)^(D$2612-$D$2612)/1000</f>
        <v>0</v>
      </c>
      <c r="E2689" s="210">
        <f>E2638*'Usages industrie'!$O24*(1+'Usages industrie'!$P24)^(E$2612-$D$2612)/1000</f>
        <v>0</v>
      </c>
      <c r="F2689" s="210">
        <f>F2638*'Usages industrie'!$O24*(1+'Usages industrie'!$P24)^(F$2612-$D$2612)/1000</f>
        <v>0</v>
      </c>
      <c r="G2689" s="210">
        <f>G2638*'Usages industrie'!$O24*(1+'Usages industrie'!$P24)^(G$2612-$D$2612)/1000</f>
        <v>0</v>
      </c>
      <c r="H2689" s="210">
        <f>H2638*'Usages industrie'!$O24*(1+'Usages industrie'!$P24)^(H$2612-$D$2612)/1000</f>
        <v>0</v>
      </c>
      <c r="I2689" s="210">
        <f>I2638*'Usages industrie'!$O24*(1+'Usages industrie'!$P24)^(I$2612-$D$2612)/1000</f>
        <v>0</v>
      </c>
      <c r="J2689" s="210">
        <f>J2638*'Usages industrie'!$O24*(1+'Usages industrie'!$P24)^(J$2612-$D$2612)/1000</f>
        <v>0</v>
      </c>
      <c r="K2689" s="210">
        <f>K2638*'Usages industrie'!$O24*(1+'Usages industrie'!$P24)^(K$2612-$D$2612)/1000</f>
        <v>0</v>
      </c>
      <c r="L2689" s="210">
        <f>L2638*'Usages industrie'!$O24*(1+'Usages industrie'!$P24)^(L$2612-$D$2612)/1000</f>
        <v>0</v>
      </c>
      <c r="M2689" s="210">
        <f>M2638*'Usages industrie'!$O24*(1+'Usages industrie'!$P24)^(M$2612-$D$2612)/1000</f>
        <v>0</v>
      </c>
      <c r="N2689" s="210">
        <f>N2638*'Usages industrie'!$O24*(1+'Usages industrie'!$P24)^(N$2612-$D$2612)/1000</f>
        <v>0</v>
      </c>
      <c r="O2689" s="210">
        <f>O2638*'Usages industrie'!$O24*(1+'Usages industrie'!$P24)^(O$2612-$D$2612)/1000</f>
        <v>0</v>
      </c>
      <c r="P2689" s="210">
        <f>P2638*'Usages industrie'!$O24*(1+'Usages industrie'!$P24)^(P$2612-$D$2612)/1000</f>
        <v>0</v>
      </c>
      <c r="Q2689" s="210">
        <f>Q2638*'Usages industrie'!$O24*(1+'Usages industrie'!$P24)^(Q$2612-$D$2612)/1000</f>
        <v>0</v>
      </c>
      <c r="R2689" s="210">
        <f>R2638*'Usages industrie'!$O24*(1+'Usages industrie'!$P24)^(R$2612-$D$2612)/1000</f>
        <v>0</v>
      </c>
    </row>
    <row r="2690" spans="1:18" hidden="1" outlineLevel="2" x14ac:dyDescent="0.35">
      <c r="A2690" s="209" t="str">
        <f>'Usages industrie'!A25</f>
        <v>Usage industriel n°22</v>
      </c>
      <c r="B2690" s="209" t="s">
        <v>639</v>
      </c>
      <c r="C2690" s="209"/>
      <c r="D2690" s="210">
        <f>D2639*'Usages industrie'!$O25*(1+'Usages industrie'!$P25)^(D$2612-$D$2612)/1000</f>
        <v>0</v>
      </c>
      <c r="E2690" s="210">
        <f>E2639*'Usages industrie'!$O25*(1+'Usages industrie'!$P25)^(E$2612-$D$2612)/1000</f>
        <v>0</v>
      </c>
      <c r="F2690" s="210">
        <f>F2639*'Usages industrie'!$O25*(1+'Usages industrie'!$P25)^(F$2612-$D$2612)/1000</f>
        <v>0</v>
      </c>
      <c r="G2690" s="210">
        <f>G2639*'Usages industrie'!$O25*(1+'Usages industrie'!$P25)^(G$2612-$D$2612)/1000</f>
        <v>0</v>
      </c>
      <c r="H2690" s="210">
        <f>H2639*'Usages industrie'!$O25*(1+'Usages industrie'!$P25)^(H$2612-$D$2612)/1000</f>
        <v>0</v>
      </c>
      <c r="I2690" s="210">
        <f>I2639*'Usages industrie'!$O25*(1+'Usages industrie'!$P25)^(I$2612-$D$2612)/1000</f>
        <v>0</v>
      </c>
      <c r="J2690" s="210">
        <f>J2639*'Usages industrie'!$O25*(1+'Usages industrie'!$P25)^(J$2612-$D$2612)/1000</f>
        <v>0</v>
      </c>
      <c r="K2690" s="210">
        <f>K2639*'Usages industrie'!$O25*(1+'Usages industrie'!$P25)^(K$2612-$D$2612)/1000</f>
        <v>0</v>
      </c>
      <c r="L2690" s="210">
        <f>L2639*'Usages industrie'!$O25*(1+'Usages industrie'!$P25)^(L$2612-$D$2612)/1000</f>
        <v>0</v>
      </c>
      <c r="M2690" s="210">
        <f>M2639*'Usages industrie'!$O25*(1+'Usages industrie'!$P25)^(M$2612-$D$2612)/1000</f>
        <v>0</v>
      </c>
      <c r="N2690" s="210">
        <f>N2639*'Usages industrie'!$O25*(1+'Usages industrie'!$P25)^(N$2612-$D$2612)/1000</f>
        <v>0</v>
      </c>
      <c r="O2690" s="210">
        <f>O2639*'Usages industrie'!$O25*(1+'Usages industrie'!$P25)^(O$2612-$D$2612)/1000</f>
        <v>0</v>
      </c>
      <c r="P2690" s="210">
        <f>P2639*'Usages industrie'!$O25*(1+'Usages industrie'!$P25)^(P$2612-$D$2612)/1000</f>
        <v>0</v>
      </c>
      <c r="Q2690" s="210">
        <f>Q2639*'Usages industrie'!$O25*(1+'Usages industrie'!$P25)^(Q$2612-$D$2612)/1000</f>
        <v>0</v>
      </c>
      <c r="R2690" s="210">
        <f>R2639*'Usages industrie'!$O25*(1+'Usages industrie'!$P25)^(R$2612-$D$2612)/1000</f>
        <v>0</v>
      </c>
    </row>
    <row r="2691" spans="1:18" hidden="1" outlineLevel="2" x14ac:dyDescent="0.35">
      <c r="A2691" s="209" t="str">
        <f>'Usages industrie'!A26</f>
        <v>Usage industriel n°23</v>
      </c>
      <c r="B2691" s="209" t="s">
        <v>639</v>
      </c>
      <c r="C2691" s="209"/>
      <c r="D2691" s="210">
        <f>D2640*'Usages industrie'!$O26*(1+'Usages industrie'!$P26)^(D$2612-$D$2612)/1000</f>
        <v>0</v>
      </c>
      <c r="E2691" s="210">
        <f>E2640*'Usages industrie'!$O26*(1+'Usages industrie'!$P26)^(E$2612-$D$2612)/1000</f>
        <v>0</v>
      </c>
      <c r="F2691" s="210">
        <f>F2640*'Usages industrie'!$O26*(1+'Usages industrie'!$P26)^(F$2612-$D$2612)/1000</f>
        <v>0</v>
      </c>
      <c r="G2691" s="210">
        <f>G2640*'Usages industrie'!$O26*(1+'Usages industrie'!$P26)^(G$2612-$D$2612)/1000</f>
        <v>0</v>
      </c>
      <c r="H2691" s="210">
        <f>H2640*'Usages industrie'!$O26*(1+'Usages industrie'!$P26)^(H$2612-$D$2612)/1000</f>
        <v>0</v>
      </c>
      <c r="I2691" s="210">
        <f>I2640*'Usages industrie'!$O26*(1+'Usages industrie'!$P26)^(I$2612-$D$2612)/1000</f>
        <v>0</v>
      </c>
      <c r="J2691" s="210">
        <f>J2640*'Usages industrie'!$O26*(1+'Usages industrie'!$P26)^(J$2612-$D$2612)/1000</f>
        <v>0</v>
      </c>
      <c r="K2691" s="210">
        <f>K2640*'Usages industrie'!$O26*(1+'Usages industrie'!$P26)^(K$2612-$D$2612)/1000</f>
        <v>0</v>
      </c>
      <c r="L2691" s="210">
        <f>L2640*'Usages industrie'!$O26*(1+'Usages industrie'!$P26)^(L$2612-$D$2612)/1000</f>
        <v>0</v>
      </c>
      <c r="M2691" s="210">
        <f>M2640*'Usages industrie'!$O26*(1+'Usages industrie'!$P26)^(M$2612-$D$2612)/1000</f>
        <v>0</v>
      </c>
      <c r="N2691" s="210">
        <f>N2640*'Usages industrie'!$O26*(1+'Usages industrie'!$P26)^(N$2612-$D$2612)/1000</f>
        <v>0</v>
      </c>
      <c r="O2691" s="210">
        <f>O2640*'Usages industrie'!$O26*(1+'Usages industrie'!$P26)^(O$2612-$D$2612)/1000</f>
        <v>0</v>
      </c>
      <c r="P2691" s="210">
        <f>P2640*'Usages industrie'!$O26*(1+'Usages industrie'!$P26)^(P$2612-$D$2612)/1000</f>
        <v>0</v>
      </c>
      <c r="Q2691" s="210">
        <f>Q2640*'Usages industrie'!$O26*(1+'Usages industrie'!$P26)^(Q$2612-$D$2612)/1000</f>
        <v>0</v>
      </c>
      <c r="R2691" s="210">
        <f>R2640*'Usages industrie'!$O26*(1+'Usages industrie'!$P26)^(R$2612-$D$2612)/1000</f>
        <v>0</v>
      </c>
    </row>
    <row r="2692" spans="1:18" hidden="1" outlineLevel="2" x14ac:dyDescent="0.35">
      <c r="A2692" s="209" t="str">
        <f>'Usages industrie'!A27</f>
        <v>Usage industriel n°24</v>
      </c>
      <c r="B2692" s="209" t="s">
        <v>639</v>
      </c>
      <c r="C2692" s="209"/>
      <c r="D2692" s="210">
        <f>D2641*'Usages industrie'!$O27*(1+'Usages industrie'!$P27)^(D$2612-$D$2612)/1000</f>
        <v>0</v>
      </c>
      <c r="E2692" s="210">
        <f>E2641*'Usages industrie'!$O27*(1+'Usages industrie'!$P27)^(E$2612-$D$2612)/1000</f>
        <v>0</v>
      </c>
      <c r="F2692" s="210">
        <f>F2641*'Usages industrie'!$O27*(1+'Usages industrie'!$P27)^(F$2612-$D$2612)/1000</f>
        <v>0</v>
      </c>
      <c r="G2692" s="210">
        <f>G2641*'Usages industrie'!$O27*(1+'Usages industrie'!$P27)^(G$2612-$D$2612)/1000</f>
        <v>0</v>
      </c>
      <c r="H2692" s="210">
        <f>H2641*'Usages industrie'!$O27*(1+'Usages industrie'!$P27)^(H$2612-$D$2612)/1000</f>
        <v>0</v>
      </c>
      <c r="I2692" s="210">
        <f>I2641*'Usages industrie'!$O27*(1+'Usages industrie'!$P27)^(I$2612-$D$2612)/1000</f>
        <v>0</v>
      </c>
      <c r="J2692" s="210">
        <f>J2641*'Usages industrie'!$O27*(1+'Usages industrie'!$P27)^(J$2612-$D$2612)/1000</f>
        <v>0</v>
      </c>
      <c r="K2692" s="210">
        <f>K2641*'Usages industrie'!$O27*(1+'Usages industrie'!$P27)^(K$2612-$D$2612)/1000</f>
        <v>0</v>
      </c>
      <c r="L2692" s="210">
        <f>L2641*'Usages industrie'!$O27*(1+'Usages industrie'!$P27)^(L$2612-$D$2612)/1000</f>
        <v>0</v>
      </c>
      <c r="M2692" s="210">
        <f>M2641*'Usages industrie'!$O27*(1+'Usages industrie'!$P27)^(M$2612-$D$2612)/1000</f>
        <v>0</v>
      </c>
      <c r="N2692" s="210">
        <f>N2641*'Usages industrie'!$O27*(1+'Usages industrie'!$P27)^(N$2612-$D$2612)/1000</f>
        <v>0</v>
      </c>
      <c r="O2692" s="210">
        <f>O2641*'Usages industrie'!$O27*(1+'Usages industrie'!$P27)^(O$2612-$D$2612)/1000</f>
        <v>0</v>
      </c>
      <c r="P2692" s="210">
        <f>P2641*'Usages industrie'!$O27*(1+'Usages industrie'!$P27)^(P$2612-$D$2612)/1000</f>
        <v>0</v>
      </c>
      <c r="Q2692" s="210">
        <f>Q2641*'Usages industrie'!$O27*(1+'Usages industrie'!$P27)^(Q$2612-$D$2612)/1000</f>
        <v>0</v>
      </c>
      <c r="R2692" s="210">
        <f>R2641*'Usages industrie'!$O27*(1+'Usages industrie'!$P27)^(R$2612-$D$2612)/1000</f>
        <v>0</v>
      </c>
    </row>
    <row r="2693" spans="1:18" hidden="1" outlineLevel="2" x14ac:dyDescent="0.35">
      <c r="A2693" s="209" t="str">
        <f>'Usages industrie'!A28</f>
        <v>Usage industriel n°25</v>
      </c>
      <c r="B2693" s="209" t="s">
        <v>639</v>
      </c>
      <c r="C2693" s="209"/>
      <c r="D2693" s="210">
        <f>D2642*'Usages industrie'!$O28*(1+'Usages industrie'!$P28)^(D$2612-$D$2612)/1000</f>
        <v>0</v>
      </c>
      <c r="E2693" s="210">
        <f>E2642*'Usages industrie'!$O28*(1+'Usages industrie'!$P28)^(E$2612-$D$2612)/1000</f>
        <v>0</v>
      </c>
      <c r="F2693" s="210">
        <f>F2642*'Usages industrie'!$O28*(1+'Usages industrie'!$P28)^(F$2612-$D$2612)/1000</f>
        <v>0</v>
      </c>
      <c r="G2693" s="210">
        <f>G2642*'Usages industrie'!$O28*(1+'Usages industrie'!$P28)^(G$2612-$D$2612)/1000</f>
        <v>0</v>
      </c>
      <c r="H2693" s="210">
        <f>H2642*'Usages industrie'!$O28*(1+'Usages industrie'!$P28)^(H$2612-$D$2612)/1000</f>
        <v>0</v>
      </c>
      <c r="I2693" s="210">
        <f>I2642*'Usages industrie'!$O28*(1+'Usages industrie'!$P28)^(I$2612-$D$2612)/1000</f>
        <v>0</v>
      </c>
      <c r="J2693" s="210">
        <f>J2642*'Usages industrie'!$O28*(1+'Usages industrie'!$P28)^(J$2612-$D$2612)/1000</f>
        <v>0</v>
      </c>
      <c r="K2693" s="210">
        <f>K2642*'Usages industrie'!$O28*(1+'Usages industrie'!$P28)^(K$2612-$D$2612)/1000</f>
        <v>0</v>
      </c>
      <c r="L2693" s="210">
        <f>L2642*'Usages industrie'!$O28*(1+'Usages industrie'!$P28)^(L$2612-$D$2612)/1000</f>
        <v>0</v>
      </c>
      <c r="M2693" s="210">
        <f>M2642*'Usages industrie'!$O28*(1+'Usages industrie'!$P28)^(M$2612-$D$2612)/1000</f>
        <v>0</v>
      </c>
      <c r="N2693" s="210">
        <f>N2642*'Usages industrie'!$O28*(1+'Usages industrie'!$P28)^(N$2612-$D$2612)/1000</f>
        <v>0</v>
      </c>
      <c r="O2693" s="210">
        <f>O2642*'Usages industrie'!$O28*(1+'Usages industrie'!$P28)^(O$2612-$D$2612)/1000</f>
        <v>0</v>
      </c>
      <c r="P2693" s="210">
        <f>P2642*'Usages industrie'!$O28*(1+'Usages industrie'!$P28)^(P$2612-$D$2612)/1000</f>
        <v>0</v>
      </c>
      <c r="Q2693" s="210">
        <f>Q2642*'Usages industrie'!$O28*(1+'Usages industrie'!$P28)^(Q$2612-$D$2612)/1000</f>
        <v>0</v>
      </c>
      <c r="R2693" s="210">
        <f>R2642*'Usages industrie'!$O28*(1+'Usages industrie'!$P28)^(R$2612-$D$2612)/1000</f>
        <v>0</v>
      </c>
    </row>
    <row r="2694" spans="1:18" hidden="1" outlineLevel="2" x14ac:dyDescent="0.35">
      <c r="A2694" s="209" t="str">
        <f>'Usages industrie'!A29</f>
        <v>Usage industriel n°26</v>
      </c>
      <c r="B2694" s="209" t="s">
        <v>639</v>
      </c>
      <c r="C2694" s="209"/>
      <c r="D2694" s="210">
        <f>D2643*'Usages industrie'!$O29*(1+'Usages industrie'!$P29)^(D$2612-$D$2612)/1000</f>
        <v>0</v>
      </c>
      <c r="E2694" s="210">
        <f>E2643*'Usages industrie'!$O29*(1+'Usages industrie'!$P29)^(E$2612-$D$2612)/1000</f>
        <v>0</v>
      </c>
      <c r="F2694" s="210">
        <f>F2643*'Usages industrie'!$O29*(1+'Usages industrie'!$P29)^(F$2612-$D$2612)/1000</f>
        <v>0</v>
      </c>
      <c r="G2694" s="210">
        <f>G2643*'Usages industrie'!$O29*(1+'Usages industrie'!$P29)^(G$2612-$D$2612)/1000</f>
        <v>0</v>
      </c>
      <c r="H2694" s="210">
        <f>H2643*'Usages industrie'!$O29*(1+'Usages industrie'!$P29)^(H$2612-$D$2612)/1000</f>
        <v>0</v>
      </c>
      <c r="I2694" s="210">
        <f>I2643*'Usages industrie'!$O29*(1+'Usages industrie'!$P29)^(I$2612-$D$2612)/1000</f>
        <v>0</v>
      </c>
      <c r="J2694" s="210">
        <f>J2643*'Usages industrie'!$O29*(1+'Usages industrie'!$P29)^(J$2612-$D$2612)/1000</f>
        <v>0</v>
      </c>
      <c r="K2694" s="210">
        <f>K2643*'Usages industrie'!$O29*(1+'Usages industrie'!$P29)^(K$2612-$D$2612)/1000</f>
        <v>0</v>
      </c>
      <c r="L2694" s="210">
        <f>L2643*'Usages industrie'!$O29*(1+'Usages industrie'!$P29)^(L$2612-$D$2612)/1000</f>
        <v>0</v>
      </c>
      <c r="M2694" s="210">
        <f>M2643*'Usages industrie'!$O29*(1+'Usages industrie'!$P29)^(M$2612-$D$2612)/1000</f>
        <v>0</v>
      </c>
      <c r="N2694" s="210">
        <f>N2643*'Usages industrie'!$O29*(1+'Usages industrie'!$P29)^(N$2612-$D$2612)/1000</f>
        <v>0</v>
      </c>
      <c r="O2694" s="210">
        <f>O2643*'Usages industrie'!$O29*(1+'Usages industrie'!$P29)^(O$2612-$D$2612)/1000</f>
        <v>0</v>
      </c>
      <c r="P2694" s="210">
        <f>P2643*'Usages industrie'!$O29*(1+'Usages industrie'!$P29)^(P$2612-$D$2612)/1000</f>
        <v>0</v>
      </c>
      <c r="Q2694" s="210">
        <f>Q2643*'Usages industrie'!$O29*(1+'Usages industrie'!$P29)^(Q$2612-$D$2612)/1000</f>
        <v>0</v>
      </c>
      <c r="R2694" s="210">
        <f>R2643*'Usages industrie'!$O29*(1+'Usages industrie'!$P29)^(R$2612-$D$2612)/1000</f>
        <v>0</v>
      </c>
    </row>
    <row r="2695" spans="1:18" hidden="1" outlineLevel="2" x14ac:dyDescent="0.35">
      <c r="A2695" s="209" t="str">
        <f>'Usages industrie'!A30</f>
        <v>Usage industriel n°27</v>
      </c>
      <c r="B2695" s="209" t="s">
        <v>639</v>
      </c>
      <c r="C2695" s="209"/>
      <c r="D2695" s="210">
        <f>D2644*'Usages industrie'!$O30*(1+'Usages industrie'!$P30)^(D$2612-$D$2612)/1000</f>
        <v>0</v>
      </c>
      <c r="E2695" s="210">
        <f>E2644*'Usages industrie'!$O30*(1+'Usages industrie'!$P30)^(E$2612-$D$2612)/1000</f>
        <v>0</v>
      </c>
      <c r="F2695" s="210">
        <f>F2644*'Usages industrie'!$O30*(1+'Usages industrie'!$P30)^(F$2612-$D$2612)/1000</f>
        <v>0</v>
      </c>
      <c r="G2695" s="210">
        <f>G2644*'Usages industrie'!$O30*(1+'Usages industrie'!$P30)^(G$2612-$D$2612)/1000</f>
        <v>0</v>
      </c>
      <c r="H2695" s="210">
        <f>H2644*'Usages industrie'!$O30*(1+'Usages industrie'!$P30)^(H$2612-$D$2612)/1000</f>
        <v>0</v>
      </c>
      <c r="I2695" s="210">
        <f>I2644*'Usages industrie'!$O30*(1+'Usages industrie'!$P30)^(I$2612-$D$2612)/1000</f>
        <v>0</v>
      </c>
      <c r="J2695" s="210">
        <f>J2644*'Usages industrie'!$O30*(1+'Usages industrie'!$P30)^(J$2612-$D$2612)/1000</f>
        <v>0</v>
      </c>
      <c r="K2695" s="210">
        <f>K2644*'Usages industrie'!$O30*(1+'Usages industrie'!$P30)^(K$2612-$D$2612)/1000</f>
        <v>0</v>
      </c>
      <c r="L2695" s="210">
        <f>L2644*'Usages industrie'!$O30*(1+'Usages industrie'!$P30)^(L$2612-$D$2612)/1000</f>
        <v>0</v>
      </c>
      <c r="M2695" s="210">
        <f>M2644*'Usages industrie'!$O30*(1+'Usages industrie'!$P30)^(M$2612-$D$2612)/1000</f>
        <v>0</v>
      </c>
      <c r="N2695" s="210">
        <f>N2644*'Usages industrie'!$O30*(1+'Usages industrie'!$P30)^(N$2612-$D$2612)/1000</f>
        <v>0</v>
      </c>
      <c r="O2695" s="210">
        <f>O2644*'Usages industrie'!$O30*(1+'Usages industrie'!$P30)^(O$2612-$D$2612)/1000</f>
        <v>0</v>
      </c>
      <c r="P2695" s="210">
        <f>P2644*'Usages industrie'!$O30*(1+'Usages industrie'!$P30)^(P$2612-$D$2612)/1000</f>
        <v>0</v>
      </c>
      <c r="Q2695" s="210">
        <f>Q2644*'Usages industrie'!$O30*(1+'Usages industrie'!$P30)^(Q$2612-$D$2612)/1000</f>
        <v>0</v>
      </c>
      <c r="R2695" s="210">
        <f>R2644*'Usages industrie'!$O30*(1+'Usages industrie'!$P30)^(R$2612-$D$2612)/1000</f>
        <v>0</v>
      </c>
    </row>
    <row r="2696" spans="1:18" hidden="1" outlineLevel="2" x14ac:dyDescent="0.35">
      <c r="A2696" s="209" t="str">
        <f>'Usages industrie'!A31</f>
        <v>Usage industriel n°28</v>
      </c>
      <c r="B2696" s="209" t="s">
        <v>639</v>
      </c>
      <c r="C2696" s="209"/>
      <c r="D2696" s="210">
        <f>D2645*'Usages industrie'!$O31*(1+'Usages industrie'!$P31)^(D$2612-$D$2612)/1000</f>
        <v>0</v>
      </c>
      <c r="E2696" s="210">
        <f>E2645*'Usages industrie'!$O31*(1+'Usages industrie'!$P31)^(E$2612-$D$2612)/1000</f>
        <v>0</v>
      </c>
      <c r="F2696" s="210">
        <f>F2645*'Usages industrie'!$O31*(1+'Usages industrie'!$P31)^(F$2612-$D$2612)/1000</f>
        <v>0</v>
      </c>
      <c r="G2696" s="210">
        <f>G2645*'Usages industrie'!$O31*(1+'Usages industrie'!$P31)^(G$2612-$D$2612)/1000</f>
        <v>0</v>
      </c>
      <c r="H2696" s="210">
        <f>H2645*'Usages industrie'!$O31*(1+'Usages industrie'!$P31)^(H$2612-$D$2612)/1000</f>
        <v>0</v>
      </c>
      <c r="I2696" s="210">
        <f>I2645*'Usages industrie'!$O31*(1+'Usages industrie'!$P31)^(I$2612-$D$2612)/1000</f>
        <v>0</v>
      </c>
      <c r="J2696" s="210">
        <f>J2645*'Usages industrie'!$O31*(1+'Usages industrie'!$P31)^(J$2612-$D$2612)/1000</f>
        <v>0</v>
      </c>
      <c r="K2696" s="210">
        <f>K2645*'Usages industrie'!$O31*(1+'Usages industrie'!$P31)^(K$2612-$D$2612)/1000</f>
        <v>0</v>
      </c>
      <c r="L2696" s="210">
        <f>L2645*'Usages industrie'!$O31*(1+'Usages industrie'!$P31)^(L$2612-$D$2612)/1000</f>
        <v>0</v>
      </c>
      <c r="M2696" s="210">
        <f>M2645*'Usages industrie'!$O31*(1+'Usages industrie'!$P31)^(M$2612-$D$2612)/1000</f>
        <v>0</v>
      </c>
      <c r="N2696" s="210">
        <f>N2645*'Usages industrie'!$O31*(1+'Usages industrie'!$P31)^(N$2612-$D$2612)/1000</f>
        <v>0</v>
      </c>
      <c r="O2696" s="210">
        <f>O2645*'Usages industrie'!$O31*(1+'Usages industrie'!$P31)^(O$2612-$D$2612)/1000</f>
        <v>0</v>
      </c>
      <c r="P2696" s="210">
        <f>P2645*'Usages industrie'!$O31*(1+'Usages industrie'!$P31)^(P$2612-$D$2612)/1000</f>
        <v>0</v>
      </c>
      <c r="Q2696" s="210">
        <f>Q2645*'Usages industrie'!$O31*(1+'Usages industrie'!$P31)^(Q$2612-$D$2612)/1000</f>
        <v>0</v>
      </c>
      <c r="R2696" s="210">
        <f>R2645*'Usages industrie'!$O31*(1+'Usages industrie'!$P31)^(R$2612-$D$2612)/1000</f>
        <v>0</v>
      </c>
    </row>
    <row r="2697" spans="1:18" hidden="1" outlineLevel="2" x14ac:dyDescent="0.35">
      <c r="A2697" s="209" t="str">
        <f>'Usages industrie'!A32</f>
        <v>Usage industriel n°29</v>
      </c>
      <c r="B2697" s="209" t="s">
        <v>639</v>
      </c>
      <c r="C2697" s="209"/>
      <c r="D2697" s="210">
        <f>D2646*'Usages industrie'!$O32*(1+'Usages industrie'!$P32)^(D$2612-$D$2612)/1000</f>
        <v>0</v>
      </c>
      <c r="E2697" s="210">
        <f>E2646*'Usages industrie'!$O32*(1+'Usages industrie'!$P32)^(E$2612-$D$2612)/1000</f>
        <v>0</v>
      </c>
      <c r="F2697" s="210">
        <f>F2646*'Usages industrie'!$O32*(1+'Usages industrie'!$P32)^(F$2612-$D$2612)/1000</f>
        <v>0</v>
      </c>
      <c r="G2697" s="210">
        <f>G2646*'Usages industrie'!$O32*(1+'Usages industrie'!$P32)^(G$2612-$D$2612)/1000</f>
        <v>0</v>
      </c>
      <c r="H2697" s="210">
        <f>H2646*'Usages industrie'!$O32*(1+'Usages industrie'!$P32)^(H$2612-$D$2612)/1000</f>
        <v>0</v>
      </c>
      <c r="I2697" s="210">
        <f>I2646*'Usages industrie'!$O32*(1+'Usages industrie'!$P32)^(I$2612-$D$2612)/1000</f>
        <v>0</v>
      </c>
      <c r="J2697" s="210">
        <f>J2646*'Usages industrie'!$O32*(1+'Usages industrie'!$P32)^(J$2612-$D$2612)/1000</f>
        <v>0</v>
      </c>
      <c r="K2697" s="210">
        <f>K2646*'Usages industrie'!$O32*(1+'Usages industrie'!$P32)^(K$2612-$D$2612)/1000</f>
        <v>0</v>
      </c>
      <c r="L2697" s="210">
        <f>L2646*'Usages industrie'!$O32*(1+'Usages industrie'!$P32)^(L$2612-$D$2612)/1000</f>
        <v>0</v>
      </c>
      <c r="M2697" s="210">
        <f>M2646*'Usages industrie'!$O32*(1+'Usages industrie'!$P32)^(M$2612-$D$2612)/1000</f>
        <v>0</v>
      </c>
      <c r="N2697" s="210">
        <f>N2646*'Usages industrie'!$O32*(1+'Usages industrie'!$P32)^(N$2612-$D$2612)/1000</f>
        <v>0</v>
      </c>
      <c r="O2697" s="210">
        <f>O2646*'Usages industrie'!$O32*(1+'Usages industrie'!$P32)^(O$2612-$D$2612)/1000</f>
        <v>0</v>
      </c>
      <c r="P2697" s="210">
        <f>P2646*'Usages industrie'!$O32*(1+'Usages industrie'!$P32)^(P$2612-$D$2612)/1000</f>
        <v>0</v>
      </c>
      <c r="Q2697" s="210">
        <f>Q2646*'Usages industrie'!$O32*(1+'Usages industrie'!$P32)^(Q$2612-$D$2612)/1000</f>
        <v>0</v>
      </c>
      <c r="R2697" s="210">
        <f>R2646*'Usages industrie'!$O32*(1+'Usages industrie'!$P32)^(R$2612-$D$2612)/1000</f>
        <v>0</v>
      </c>
    </row>
    <row r="2698" spans="1:18" hidden="1" outlineLevel="2" x14ac:dyDescent="0.35">
      <c r="A2698" s="209" t="str">
        <f>'Usages industrie'!A33</f>
        <v>Usage industriel n°30</v>
      </c>
      <c r="B2698" s="209" t="s">
        <v>639</v>
      </c>
      <c r="C2698" s="209"/>
      <c r="D2698" s="210">
        <f>D2647*'Usages industrie'!$O33*(1+'Usages industrie'!$P33)^(D$2612-$D$2612)/1000</f>
        <v>0</v>
      </c>
      <c r="E2698" s="210">
        <f>E2647*'Usages industrie'!$O33*(1+'Usages industrie'!$P33)^(E$2612-$D$2612)/1000</f>
        <v>0</v>
      </c>
      <c r="F2698" s="210">
        <f>F2647*'Usages industrie'!$O33*(1+'Usages industrie'!$P33)^(F$2612-$D$2612)/1000</f>
        <v>0</v>
      </c>
      <c r="G2698" s="210">
        <f>G2647*'Usages industrie'!$O33*(1+'Usages industrie'!$P33)^(G$2612-$D$2612)/1000</f>
        <v>0</v>
      </c>
      <c r="H2698" s="210">
        <f>H2647*'Usages industrie'!$O33*(1+'Usages industrie'!$P33)^(H$2612-$D$2612)/1000</f>
        <v>0</v>
      </c>
      <c r="I2698" s="210">
        <f>I2647*'Usages industrie'!$O33*(1+'Usages industrie'!$P33)^(I$2612-$D$2612)/1000</f>
        <v>0</v>
      </c>
      <c r="J2698" s="210">
        <f>J2647*'Usages industrie'!$O33*(1+'Usages industrie'!$P33)^(J$2612-$D$2612)/1000</f>
        <v>0</v>
      </c>
      <c r="K2698" s="210">
        <f>K2647*'Usages industrie'!$O33*(1+'Usages industrie'!$P33)^(K$2612-$D$2612)/1000</f>
        <v>0</v>
      </c>
      <c r="L2698" s="210">
        <f>L2647*'Usages industrie'!$O33*(1+'Usages industrie'!$P33)^(L$2612-$D$2612)/1000</f>
        <v>0</v>
      </c>
      <c r="M2698" s="210">
        <f>M2647*'Usages industrie'!$O33*(1+'Usages industrie'!$P33)^(M$2612-$D$2612)/1000</f>
        <v>0</v>
      </c>
      <c r="N2698" s="210">
        <f>N2647*'Usages industrie'!$O33*(1+'Usages industrie'!$P33)^(N$2612-$D$2612)/1000</f>
        <v>0</v>
      </c>
      <c r="O2698" s="210">
        <f>O2647*'Usages industrie'!$O33*(1+'Usages industrie'!$P33)^(O$2612-$D$2612)/1000</f>
        <v>0</v>
      </c>
      <c r="P2698" s="210">
        <f>P2647*'Usages industrie'!$O33*(1+'Usages industrie'!$P33)^(P$2612-$D$2612)/1000</f>
        <v>0</v>
      </c>
      <c r="Q2698" s="210">
        <f>Q2647*'Usages industrie'!$O33*(1+'Usages industrie'!$P33)^(Q$2612-$D$2612)/1000</f>
        <v>0</v>
      </c>
      <c r="R2698" s="210">
        <f>R2647*'Usages industrie'!$O33*(1+'Usages industrie'!$P33)^(R$2612-$D$2612)/1000</f>
        <v>0</v>
      </c>
    </row>
    <row r="2699" spans="1:18" hidden="1" outlineLevel="2" x14ac:dyDescent="0.35">
      <c r="A2699" s="209" t="str">
        <f>'Usages industrie'!A34</f>
        <v>Usage industriel n°31</v>
      </c>
      <c r="B2699" s="209" t="s">
        <v>639</v>
      </c>
      <c r="C2699" s="209"/>
      <c r="D2699" s="210">
        <f>D2648*'Usages industrie'!$O34*(1+'Usages industrie'!$P34)^(D$2612-$D$2612)/1000</f>
        <v>0</v>
      </c>
      <c r="E2699" s="210">
        <f>E2648*'Usages industrie'!$O34*(1+'Usages industrie'!$P34)^(E$2612-$D$2612)/1000</f>
        <v>0</v>
      </c>
      <c r="F2699" s="210">
        <f>F2648*'Usages industrie'!$O34*(1+'Usages industrie'!$P34)^(F$2612-$D$2612)/1000</f>
        <v>0</v>
      </c>
      <c r="G2699" s="210">
        <f>G2648*'Usages industrie'!$O34*(1+'Usages industrie'!$P34)^(G$2612-$D$2612)/1000</f>
        <v>0</v>
      </c>
      <c r="H2699" s="210">
        <f>H2648*'Usages industrie'!$O34*(1+'Usages industrie'!$P34)^(H$2612-$D$2612)/1000</f>
        <v>0</v>
      </c>
      <c r="I2699" s="210">
        <f>I2648*'Usages industrie'!$O34*(1+'Usages industrie'!$P34)^(I$2612-$D$2612)/1000</f>
        <v>0</v>
      </c>
      <c r="J2699" s="210">
        <f>J2648*'Usages industrie'!$O34*(1+'Usages industrie'!$P34)^(J$2612-$D$2612)/1000</f>
        <v>0</v>
      </c>
      <c r="K2699" s="210">
        <f>K2648*'Usages industrie'!$O34*(1+'Usages industrie'!$P34)^(K$2612-$D$2612)/1000</f>
        <v>0</v>
      </c>
      <c r="L2699" s="210">
        <f>L2648*'Usages industrie'!$O34*(1+'Usages industrie'!$P34)^(L$2612-$D$2612)/1000</f>
        <v>0</v>
      </c>
      <c r="M2699" s="210">
        <f>M2648*'Usages industrie'!$O34*(1+'Usages industrie'!$P34)^(M$2612-$D$2612)/1000</f>
        <v>0</v>
      </c>
      <c r="N2699" s="210">
        <f>N2648*'Usages industrie'!$O34*(1+'Usages industrie'!$P34)^(N$2612-$D$2612)/1000</f>
        <v>0</v>
      </c>
      <c r="O2699" s="210">
        <f>O2648*'Usages industrie'!$O34*(1+'Usages industrie'!$P34)^(O$2612-$D$2612)/1000</f>
        <v>0</v>
      </c>
      <c r="P2699" s="210">
        <f>P2648*'Usages industrie'!$O34*(1+'Usages industrie'!$P34)^(P$2612-$D$2612)/1000</f>
        <v>0</v>
      </c>
      <c r="Q2699" s="210">
        <f>Q2648*'Usages industrie'!$O34*(1+'Usages industrie'!$P34)^(Q$2612-$D$2612)/1000</f>
        <v>0</v>
      </c>
      <c r="R2699" s="210">
        <f>R2648*'Usages industrie'!$O34*(1+'Usages industrie'!$P34)^(R$2612-$D$2612)/1000</f>
        <v>0</v>
      </c>
    </row>
    <row r="2700" spans="1:18" hidden="1" outlineLevel="2" x14ac:dyDescent="0.35">
      <c r="A2700" s="209" t="str">
        <f>'Usages industrie'!A35</f>
        <v>Usage industriel n°32</v>
      </c>
      <c r="B2700" s="209" t="s">
        <v>639</v>
      </c>
      <c r="C2700" s="209"/>
      <c r="D2700" s="210">
        <f>D2649*'Usages industrie'!$O35*(1+'Usages industrie'!$P35)^(D$2612-$D$2612)/1000</f>
        <v>0</v>
      </c>
      <c r="E2700" s="210">
        <f>E2649*'Usages industrie'!$O35*(1+'Usages industrie'!$P35)^(E$2612-$D$2612)/1000</f>
        <v>0</v>
      </c>
      <c r="F2700" s="210">
        <f>F2649*'Usages industrie'!$O35*(1+'Usages industrie'!$P35)^(F$2612-$D$2612)/1000</f>
        <v>0</v>
      </c>
      <c r="G2700" s="210">
        <f>G2649*'Usages industrie'!$O35*(1+'Usages industrie'!$P35)^(G$2612-$D$2612)/1000</f>
        <v>0</v>
      </c>
      <c r="H2700" s="210">
        <f>H2649*'Usages industrie'!$O35*(1+'Usages industrie'!$P35)^(H$2612-$D$2612)/1000</f>
        <v>0</v>
      </c>
      <c r="I2700" s="210">
        <f>I2649*'Usages industrie'!$O35*(1+'Usages industrie'!$P35)^(I$2612-$D$2612)/1000</f>
        <v>0</v>
      </c>
      <c r="J2700" s="210">
        <f>J2649*'Usages industrie'!$O35*(1+'Usages industrie'!$P35)^(J$2612-$D$2612)/1000</f>
        <v>0</v>
      </c>
      <c r="K2700" s="210">
        <f>K2649*'Usages industrie'!$O35*(1+'Usages industrie'!$P35)^(K$2612-$D$2612)/1000</f>
        <v>0</v>
      </c>
      <c r="L2700" s="210">
        <f>L2649*'Usages industrie'!$O35*(1+'Usages industrie'!$P35)^(L$2612-$D$2612)/1000</f>
        <v>0</v>
      </c>
      <c r="M2700" s="210">
        <f>M2649*'Usages industrie'!$O35*(1+'Usages industrie'!$P35)^(M$2612-$D$2612)/1000</f>
        <v>0</v>
      </c>
      <c r="N2700" s="210">
        <f>N2649*'Usages industrie'!$O35*(1+'Usages industrie'!$P35)^(N$2612-$D$2612)/1000</f>
        <v>0</v>
      </c>
      <c r="O2700" s="210">
        <f>O2649*'Usages industrie'!$O35*(1+'Usages industrie'!$P35)^(O$2612-$D$2612)/1000</f>
        <v>0</v>
      </c>
      <c r="P2700" s="210">
        <f>P2649*'Usages industrie'!$O35*(1+'Usages industrie'!$P35)^(P$2612-$D$2612)/1000</f>
        <v>0</v>
      </c>
      <c r="Q2700" s="210">
        <f>Q2649*'Usages industrie'!$O35*(1+'Usages industrie'!$P35)^(Q$2612-$D$2612)/1000</f>
        <v>0</v>
      </c>
      <c r="R2700" s="210">
        <f>R2649*'Usages industrie'!$O35*(1+'Usages industrie'!$P35)^(R$2612-$D$2612)/1000</f>
        <v>0</v>
      </c>
    </row>
    <row r="2701" spans="1:18" hidden="1" outlineLevel="2" x14ac:dyDescent="0.35">
      <c r="A2701" s="209" t="str">
        <f>'Usages industrie'!A36</f>
        <v>Usage industriel n°33</v>
      </c>
      <c r="B2701" s="209" t="s">
        <v>639</v>
      </c>
      <c r="C2701" s="209"/>
      <c r="D2701" s="210">
        <f>D2650*'Usages industrie'!$O36*(1+'Usages industrie'!$P36)^(D$2612-$D$2612)/1000</f>
        <v>0</v>
      </c>
      <c r="E2701" s="210">
        <f>E2650*'Usages industrie'!$O36*(1+'Usages industrie'!$P36)^(E$2612-$D$2612)/1000</f>
        <v>0</v>
      </c>
      <c r="F2701" s="210">
        <f>F2650*'Usages industrie'!$O36*(1+'Usages industrie'!$P36)^(F$2612-$D$2612)/1000</f>
        <v>0</v>
      </c>
      <c r="G2701" s="210">
        <f>G2650*'Usages industrie'!$O36*(1+'Usages industrie'!$P36)^(G$2612-$D$2612)/1000</f>
        <v>0</v>
      </c>
      <c r="H2701" s="210">
        <f>H2650*'Usages industrie'!$O36*(1+'Usages industrie'!$P36)^(H$2612-$D$2612)/1000</f>
        <v>0</v>
      </c>
      <c r="I2701" s="210">
        <f>I2650*'Usages industrie'!$O36*(1+'Usages industrie'!$P36)^(I$2612-$D$2612)/1000</f>
        <v>0</v>
      </c>
      <c r="J2701" s="210">
        <f>J2650*'Usages industrie'!$O36*(1+'Usages industrie'!$P36)^(J$2612-$D$2612)/1000</f>
        <v>0</v>
      </c>
      <c r="K2701" s="210">
        <f>K2650*'Usages industrie'!$O36*(1+'Usages industrie'!$P36)^(K$2612-$D$2612)/1000</f>
        <v>0</v>
      </c>
      <c r="L2701" s="210">
        <f>L2650*'Usages industrie'!$O36*(1+'Usages industrie'!$P36)^(L$2612-$D$2612)/1000</f>
        <v>0</v>
      </c>
      <c r="M2701" s="210">
        <f>M2650*'Usages industrie'!$O36*(1+'Usages industrie'!$P36)^(M$2612-$D$2612)/1000</f>
        <v>0</v>
      </c>
      <c r="N2701" s="210">
        <f>N2650*'Usages industrie'!$O36*(1+'Usages industrie'!$P36)^(N$2612-$D$2612)/1000</f>
        <v>0</v>
      </c>
      <c r="O2701" s="210">
        <f>O2650*'Usages industrie'!$O36*(1+'Usages industrie'!$P36)^(O$2612-$D$2612)/1000</f>
        <v>0</v>
      </c>
      <c r="P2701" s="210">
        <f>P2650*'Usages industrie'!$O36*(1+'Usages industrie'!$P36)^(P$2612-$D$2612)/1000</f>
        <v>0</v>
      </c>
      <c r="Q2701" s="210">
        <f>Q2650*'Usages industrie'!$O36*(1+'Usages industrie'!$P36)^(Q$2612-$D$2612)/1000</f>
        <v>0</v>
      </c>
      <c r="R2701" s="210">
        <f>R2650*'Usages industrie'!$O36*(1+'Usages industrie'!$P36)^(R$2612-$D$2612)/1000</f>
        <v>0</v>
      </c>
    </row>
    <row r="2702" spans="1:18" hidden="1" outlineLevel="2" x14ac:dyDescent="0.35">
      <c r="A2702" s="209" t="str">
        <f>'Usages industrie'!A37</f>
        <v>Usage industriel n°34</v>
      </c>
      <c r="B2702" s="209" t="s">
        <v>639</v>
      </c>
      <c r="C2702" s="209"/>
      <c r="D2702" s="210">
        <f>D2651*'Usages industrie'!$O37*(1+'Usages industrie'!$P37)^(D$2612-$D$2612)/1000</f>
        <v>0</v>
      </c>
      <c r="E2702" s="210">
        <f>E2651*'Usages industrie'!$O37*(1+'Usages industrie'!$P37)^(E$2612-$D$2612)/1000</f>
        <v>0</v>
      </c>
      <c r="F2702" s="210">
        <f>F2651*'Usages industrie'!$O37*(1+'Usages industrie'!$P37)^(F$2612-$D$2612)/1000</f>
        <v>0</v>
      </c>
      <c r="G2702" s="210">
        <f>G2651*'Usages industrie'!$O37*(1+'Usages industrie'!$P37)^(G$2612-$D$2612)/1000</f>
        <v>0</v>
      </c>
      <c r="H2702" s="210">
        <f>H2651*'Usages industrie'!$O37*(1+'Usages industrie'!$P37)^(H$2612-$D$2612)/1000</f>
        <v>0</v>
      </c>
      <c r="I2702" s="210">
        <f>I2651*'Usages industrie'!$O37*(1+'Usages industrie'!$P37)^(I$2612-$D$2612)/1000</f>
        <v>0</v>
      </c>
      <c r="J2702" s="210">
        <f>J2651*'Usages industrie'!$O37*(1+'Usages industrie'!$P37)^(J$2612-$D$2612)/1000</f>
        <v>0</v>
      </c>
      <c r="K2702" s="210">
        <f>K2651*'Usages industrie'!$O37*(1+'Usages industrie'!$P37)^(K$2612-$D$2612)/1000</f>
        <v>0</v>
      </c>
      <c r="L2702" s="210">
        <f>L2651*'Usages industrie'!$O37*(1+'Usages industrie'!$P37)^(L$2612-$D$2612)/1000</f>
        <v>0</v>
      </c>
      <c r="M2702" s="210">
        <f>M2651*'Usages industrie'!$O37*(1+'Usages industrie'!$P37)^(M$2612-$D$2612)/1000</f>
        <v>0</v>
      </c>
      <c r="N2702" s="210">
        <f>N2651*'Usages industrie'!$O37*(1+'Usages industrie'!$P37)^(N$2612-$D$2612)/1000</f>
        <v>0</v>
      </c>
      <c r="O2702" s="210">
        <f>O2651*'Usages industrie'!$O37*(1+'Usages industrie'!$P37)^(O$2612-$D$2612)/1000</f>
        <v>0</v>
      </c>
      <c r="P2702" s="210">
        <f>P2651*'Usages industrie'!$O37*(1+'Usages industrie'!$P37)^(P$2612-$D$2612)/1000</f>
        <v>0</v>
      </c>
      <c r="Q2702" s="210">
        <f>Q2651*'Usages industrie'!$O37*(1+'Usages industrie'!$P37)^(Q$2612-$D$2612)/1000</f>
        <v>0</v>
      </c>
      <c r="R2702" s="210">
        <f>R2651*'Usages industrie'!$O37*(1+'Usages industrie'!$P37)^(R$2612-$D$2612)/1000</f>
        <v>0</v>
      </c>
    </row>
    <row r="2703" spans="1:18" hidden="1" outlineLevel="2" x14ac:dyDescent="0.35">
      <c r="A2703" s="209" t="str">
        <f>'Usages industrie'!A38</f>
        <v>Usage industriel n°35</v>
      </c>
      <c r="B2703" s="209" t="s">
        <v>639</v>
      </c>
      <c r="C2703" s="209"/>
      <c r="D2703" s="210">
        <f>D2652*'Usages industrie'!$O38*(1+'Usages industrie'!$P38)^(D$2612-$D$2612)/1000</f>
        <v>0</v>
      </c>
      <c r="E2703" s="210">
        <f>E2652*'Usages industrie'!$O38*(1+'Usages industrie'!$P38)^(E$2612-$D$2612)/1000</f>
        <v>0</v>
      </c>
      <c r="F2703" s="210">
        <f>F2652*'Usages industrie'!$O38*(1+'Usages industrie'!$P38)^(F$2612-$D$2612)/1000</f>
        <v>0</v>
      </c>
      <c r="G2703" s="210">
        <f>G2652*'Usages industrie'!$O38*(1+'Usages industrie'!$P38)^(G$2612-$D$2612)/1000</f>
        <v>0</v>
      </c>
      <c r="H2703" s="210">
        <f>H2652*'Usages industrie'!$O38*(1+'Usages industrie'!$P38)^(H$2612-$D$2612)/1000</f>
        <v>0</v>
      </c>
      <c r="I2703" s="210">
        <f>I2652*'Usages industrie'!$O38*(1+'Usages industrie'!$P38)^(I$2612-$D$2612)/1000</f>
        <v>0</v>
      </c>
      <c r="J2703" s="210">
        <f>J2652*'Usages industrie'!$O38*(1+'Usages industrie'!$P38)^(J$2612-$D$2612)/1000</f>
        <v>0</v>
      </c>
      <c r="K2703" s="210">
        <f>K2652*'Usages industrie'!$O38*(1+'Usages industrie'!$P38)^(K$2612-$D$2612)/1000</f>
        <v>0</v>
      </c>
      <c r="L2703" s="210">
        <f>L2652*'Usages industrie'!$O38*(1+'Usages industrie'!$P38)^(L$2612-$D$2612)/1000</f>
        <v>0</v>
      </c>
      <c r="M2703" s="210">
        <f>M2652*'Usages industrie'!$O38*(1+'Usages industrie'!$P38)^(M$2612-$D$2612)/1000</f>
        <v>0</v>
      </c>
      <c r="N2703" s="210">
        <f>N2652*'Usages industrie'!$O38*(1+'Usages industrie'!$P38)^(N$2612-$D$2612)/1000</f>
        <v>0</v>
      </c>
      <c r="O2703" s="210">
        <f>O2652*'Usages industrie'!$O38*(1+'Usages industrie'!$P38)^(O$2612-$D$2612)/1000</f>
        <v>0</v>
      </c>
      <c r="P2703" s="210">
        <f>P2652*'Usages industrie'!$O38*(1+'Usages industrie'!$P38)^(P$2612-$D$2612)/1000</f>
        <v>0</v>
      </c>
      <c r="Q2703" s="210">
        <f>Q2652*'Usages industrie'!$O38*(1+'Usages industrie'!$P38)^(Q$2612-$D$2612)/1000</f>
        <v>0</v>
      </c>
      <c r="R2703" s="210">
        <f>R2652*'Usages industrie'!$O38*(1+'Usages industrie'!$P38)^(R$2612-$D$2612)/1000</f>
        <v>0</v>
      </c>
    </row>
    <row r="2704" spans="1:18" hidden="1" outlineLevel="2" x14ac:dyDescent="0.35">
      <c r="A2704" s="209" t="str">
        <f>'Usages industrie'!A39</f>
        <v>Usage industriel n°36</v>
      </c>
      <c r="B2704" s="209" t="s">
        <v>639</v>
      </c>
      <c r="C2704" s="209"/>
      <c r="D2704" s="210">
        <f>D2653*'Usages industrie'!$O39*(1+'Usages industrie'!$P39)^(D$2612-$D$2612)/1000</f>
        <v>0</v>
      </c>
      <c r="E2704" s="210">
        <f>E2653*'Usages industrie'!$O39*(1+'Usages industrie'!$P39)^(E$2612-$D$2612)/1000</f>
        <v>0</v>
      </c>
      <c r="F2704" s="210">
        <f>F2653*'Usages industrie'!$O39*(1+'Usages industrie'!$P39)^(F$2612-$D$2612)/1000</f>
        <v>0</v>
      </c>
      <c r="G2704" s="210">
        <f>G2653*'Usages industrie'!$O39*(1+'Usages industrie'!$P39)^(G$2612-$D$2612)/1000</f>
        <v>0</v>
      </c>
      <c r="H2704" s="210">
        <f>H2653*'Usages industrie'!$O39*(1+'Usages industrie'!$P39)^(H$2612-$D$2612)/1000</f>
        <v>0</v>
      </c>
      <c r="I2704" s="210">
        <f>I2653*'Usages industrie'!$O39*(1+'Usages industrie'!$P39)^(I$2612-$D$2612)/1000</f>
        <v>0</v>
      </c>
      <c r="J2704" s="210">
        <f>J2653*'Usages industrie'!$O39*(1+'Usages industrie'!$P39)^(J$2612-$D$2612)/1000</f>
        <v>0</v>
      </c>
      <c r="K2704" s="210">
        <f>K2653*'Usages industrie'!$O39*(1+'Usages industrie'!$P39)^(K$2612-$D$2612)/1000</f>
        <v>0</v>
      </c>
      <c r="L2704" s="210">
        <f>L2653*'Usages industrie'!$O39*(1+'Usages industrie'!$P39)^(L$2612-$D$2612)/1000</f>
        <v>0</v>
      </c>
      <c r="M2704" s="210">
        <f>M2653*'Usages industrie'!$O39*(1+'Usages industrie'!$P39)^(M$2612-$D$2612)/1000</f>
        <v>0</v>
      </c>
      <c r="N2704" s="210">
        <f>N2653*'Usages industrie'!$O39*(1+'Usages industrie'!$P39)^(N$2612-$D$2612)/1000</f>
        <v>0</v>
      </c>
      <c r="O2704" s="210">
        <f>O2653*'Usages industrie'!$O39*(1+'Usages industrie'!$P39)^(O$2612-$D$2612)/1000</f>
        <v>0</v>
      </c>
      <c r="P2704" s="210">
        <f>P2653*'Usages industrie'!$O39*(1+'Usages industrie'!$P39)^(P$2612-$D$2612)/1000</f>
        <v>0</v>
      </c>
      <c r="Q2704" s="210">
        <f>Q2653*'Usages industrie'!$O39*(1+'Usages industrie'!$P39)^(Q$2612-$D$2612)/1000</f>
        <v>0</v>
      </c>
      <c r="R2704" s="210">
        <f>R2653*'Usages industrie'!$O39*(1+'Usages industrie'!$P39)^(R$2612-$D$2612)/1000</f>
        <v>0</v>
      </c>
    </row>
    <row r="2705" spans="1:18" hidden="1" outlineLevel="2" x14ac:dyDescent="0.35">
      <c r="A2705" s="209" t="str">
        <f>'Usages industrie'!A40</f>
        <v>Usage industriel n°37</v>
      </c>
      <c r="B2705" s="209" t="s">
        <v>639</v>
      </c>
      <c r="C2705" s="209"/>
      <c r="D2705" s="210">
        <f>D2654*'Usages industrie'!$O40*(1+'Usages industrie'!$P40)^(D$2612-$D$2612)/1000</f>
        <v>0</v>
      </c>
      <c r="E2705" s="210">
        <f>E2654*'Usages industrie'!$O40*(1+'Usages industrie'!$P40)^(E$2612-$D$2612)/1000</f>
        <v>0</v>
      </c>
      <c r="F2705" s="210">
        <f>F2654*'Usages industrie'!$O40*(1+'Usages industrie'!$P40)^(F$2612-$D$2612)/1000</f>
        <v>0</v>
      </c>
      <c r="G2705" s="210">
        <f>G2654*'Usages industrie'!$O40*(1+'Usages industrie'!$P40)^(G$2612-$D$2612)/1000</f>
        <v>0</v>
      </c>
      <c r="H2705" s="210">
        <f>H2654*'Usages industrie'!$O40*(1+'Usages industrie'!$P40)^(H$2612-$D$2612)/1000</f>
        <v>0</v>
      </c>
      <c r="I2705" s="210">
        <f>I2654*'Usages industrie'!$O40*(1+'Usages industrie'!$P40)^(I$2612-$D$2612)/1000</f>
        <v>0</v>
      </c>
      <c r="J2705" s="210">
        <f>J2654*'Usages industrie'!$O40*(1+'Usages industrie'!$P40)^(J$2612-$D$2612)/1000</f>
        <v>0</v>
      </c>
      <c r="K2705" s="210">
        <f>K2654*'Usages industrie'!$O40*(1+'Usages industrie'!$P40)^(K$2612-$D$2612)/1000</f>
        <v>0</v>
      </c>
      <c r="L2705" s="210">
        <f>L2654*'Usages industrie'!$O40*(1+'Usages industrie'!$P40)^(L$2612-$D$2612)/1000</f>
        <v>0</v>
      </c>
      <c r="M2705" s="210">
        <f>M2654*'Usages industrie'!$O40*(1+'Usages industrie'!$P40)^(M$2612-$D$2612)/1000</f>
        <v>0</v>
      </c>
      <c r="N2705" s="210">
        <f>N2654*'Usages industrie'!$O40*(1+'Usages industrie'!$P40)^(N$2612-$D$2612)/1000</f>
        <v>0</v>
      </c>
      <c r="O2705" s="210">
        <f>O2654*'Usages industrie'!$O40*(1+'Usages industrie'!$P40)^(O$2612-$D$2612)/1000</f>
        <v>0</v>
      </c>
      <c r="P2705" s="210">
        <f>P2654*'Usages industrie'!$O40*(1+'Usages industrie'!$P40)^(P$2612-$D$2612)/1000</f>
        <v>0</v>
      </c>
      <c r="Q2705" s="210">
        <f>Q2654*'Usages industrie'!$O40*(1+'Usages industrie'!$P40)^(Q$2612-$D$2612)/1000</f>
        <v>0</v>
      </c>
      <c r="R2705" s="210">
        <f>R2654*'Usages industrie'!$O40*(1+'Usages industrie'!$P40)^(R$2612-$D$2612)/1000</f>
        <v>0</v>
      </c>
    </row>
    <row r="2706" spans="1:18" hidden="1" outlineLevel="2" x14ac:dyDescent="0.35">
      <c r="A2706" s="209" t="str">
        <f>'Usages industrie'!A41</f>
        <v>Usage industriel n°38</v>
      </c>
      <c r="B2706" s="209" t="s">
        <v>639</v>
      </c>
      <c r="C2706" s="209"/>
      <c r="D2706" s="210">
        <f>D2655*'Usages industrie'!$O41*(1+'Usages industrie'!$P41)^(D$2612-$D$2612)/1000</f>
        <v>0</v>
      </c>
      <c r="E2706" s="210">
        <f>E2655*'Usages industrie'!$O41*(1+'Usages industrie'!$P41)^(E$2612-$D$2612)/1000</f>
        <v>0</v>
      </c>
      <c r="F2706" s="210">
        <f>F2655*'Usages industrie'!$O41*(1+'Usages industrie'!$P41)^(F$2612-$D$2612)/1000</f>
        <v>0</v>
      </c>
      <c r="G2706" s="210">
        <f>G2655*'Usages industrie'!$O41*(1+'Usages industrie'!$P41)^(G$2612-$D$2612)/1000</f>
        <v>0</v>
      </c>
      <c r="H2706" s="210">
        <f>H2655*'Usages industrie'!$O41*(1+'Usages industrie'!$P41)^(H$2612-$D$2612)/1000</f>
        <v>0</v>
      </c>
      <c r="I2706" s="210">
        <f>I2655*'Usages industrie'!$O41*(1+'Usages industrie'!$P41)^(I$2612-$D$2612)/1000</f>
        <v>0</v>
      </c>
      <c r="J2706" s="210">
        <f>J2655*'Usages industrie'!$O41*(1+'Usages industrie'!$P41)^(J$2612-$D$2612)/1000</f>
        <v>0</v>
      </c>
      <c r="K2706" s="210">
        <f>K2655*'Usages industrie'!$O41*(1+'Usages industrie'!$P41)^(K$2612-$D$2612)/1000</f>
        <v>0</v>
      </c>
      <c r="L2706" s="210">
        <f>L2655*'Usages industrie'!$O41*(1+'Usages industrie'!$P41)^(L$2612-$D$2612)/1000</f>
        <v>0</v>
      </c>
      <c r="M2706" s="210">
        <f>M2655*'Usages industrie'!$O41*(1+'Usages industrie'!$P41)^(M$2612-$D$2612)/1000</f>
        <v>0</v>
      </c>
      <c r="N2706" s="210">
        <f>N2655*'Usages industrie'!$O41*(1+'Usages industrie'!$P41)^(N$2612-$D$2612)/1000</f>
        <v>0</v>
      </c>
      <c r="O2706" s="210">
        <f>O2655*'Usages industrie'!$O41*(1+'Usages industrie'!$P41)^(O$2612-$D$2612)/1000</f>
        <v>0</v>
      </c>
      <c r="P2706" s="210">
        <f>P2655*'Usages industrie'!$O41*(1+'Usages industrie'!$P41)^(P$2612-$D$2612)/1000</f>
        <v>0</v>
      </c>
      <c r="Q2706" s="210">
        <f>Q2655*'Usages industrie'!$O41*(1+'Usages industrie'!$P41)^(Q$2612-$D$2612)/1000</f>
        <v>0</v>
      </c>
      <c r="R2706" s="210">
        <f>R2655*'Usages industrie'!$O41*(1+'Usages industrie'!$P41)^(R$2612-$D$2612)/1000</f>
        <v>0</v>
      </c>
    </row>
    <row r="2707" spans="1:18" hidden="1" outlineLevel="2" x14ac:dyDescent="0.35">
      <c r="A2707" s="209" t="str">
        <f>'Usages industrie'!A42</f>
        <v>Usage industriel n°39</v>
      </c>
      <c r="B2707" s="209" t="s">
        <v>639</v>
      </c>
      <c r="C2707" s="209"/>
      <c r="D2707" s="210">
        <f>D2656*'Usages industrie'!$O42*(1+'Usages industrie'!$P42)^(D$2612-$D$2612)/1000</f>
        <v>0</v>
      </c>
      <c r="E2707" s="210">
        <f>E2656*'Usages industrie'!$O42*(1+'Usages industrie'!$P42)^(E$2612-$D$2612)/1000</f>
        <v>0</v>
      </c>
      <c r="F2707" s="210">
        <f>F2656*'Usages industrie'!$O42*(1+'Usages industrie'!$P42)^(F$2612-$D$2612)/1000</f>
        <v>0</v>
      </c>
      <c r="G2707" s="210">
        <f>G2656*'Usages industrie'!$O42*(1+'Usages industrie'!$P42)^(G$2612-$D$2612)/1000</f>
        <v>0</v>
      </c>
      <c r="H2707" s="210">
        <f>H2656*'Usages industrie'!$O42*(1+'Usages industrie'!$P42)^(H$2612-$D$2612)/1000</f>
        <v>0</v>
      </c>
      <c r="I2707" s="210">
        <f>I2656*'Usages industrie'!$O42*(1+'Usages industrie'!$P42)^(I$2612-$D$2612)/1000</f>
        <v>0</v>
      </c>
      <c r="J2707" s="210">
        <f>J2656*'Usages industrie'!$O42*(1+'Usages industrie'!$P42)^(J$2612-$D$2612)/1000</f>
        <v>0</v>
      </c>
      <c r="K2707" s="210">
        <f>K2656*'Usages industrie'!$O42*(1+'Usages industrie'!$P42)^(K$2612-$D$2612)/1000</f>
        <v>0</v>
      </c>
      <c r="L2707" s="210">
        <f>L2656*'Usages industrie'!$O42*(1+'Usages industrie'!$P42)^(L$2612-$D$2612)/1000</f>
        <v>0</v>
      </c>
      <c r="M2707" s="210">
        <f>M2656*'Usages industrie'!$O42*(1+'Usages industrie'!$P42)^(M$2612-$D$2612)/1000</f>
        <v>0</v>
      </c>
      <c r="N2707" s="210">
        <f>N2656*'Usages industrie'!$O42*(1+'Usages industrie'!$P42)^(N$2612-$D$2612)/1000</f>
        <v>0</v>
      </c>
      <c r="O2707" s="210">
        <f>O2656*'Usages industrie'!$O42*(1+'Usages industrie'!$P42)^(O$2612-$D$2612)/1000</f>
        <v>0</v>
      </c>
      <c r="P2707" s="210">
        <f>P2656*'Usages industrie'!$O42*(1+'Usages industrie'!$P42)^(P$2612-$D$2612)/1000</f>
        <v>0</v>
      </c>
      <c r="Q2707" s="210">
        <f>Q2656*'Usages industrie'!$O42*(1+'Usages industrie'!$P42)^(Q$2612-$D$2612)/1000</f>
        <v>0</v>
      </c>
      <c r="R2707" s="210">
        <f>R2656*'Usages industrie'!$O42*(1+'Usages industrie'!$P42)^(R$2612-$D$2612)/1000</f>
        <v>0</v>
      </c>
    </row>
    <row r="2708" spans="1:18" hidden="1" outlineLevel="2" x14ac:dyDescent="0.35">
      <c r="A2708" s="209" t="str">
        <f>'Usages industrie'!A43</f>
        <v>Usage industriel n°40</v>
      </c>
      <c r="B2708" s="209" t="s">
        <v>639</v>
      </c>
      <c r="C2708" s="209"/>
      <c r="D2708" s="210">
        <f>D2657*'Usages industrie'!$O43*(1+'Usages industrie'!$P43)^(D$2612-$D$2612)/1000</f>
        <v>0</v>
      </c>
      <c r="E2708" s="210">
        <f>E2657*'Usages industrie'!$O43*(1+'Usages industrie'!$P43)^(E$2612-$D$2612)/1000</f>
        <v>0</v>
      </c>
      <c r="F2708" s="210">
        <f>F2657*'Usages industrie'!$O43*(1+'Usages industrie'!$P43)^(F$2612-$D$2612)/1000</f>
        <v>0</v>
      </c>
      <c r="G2708" s="210">
        <f>G2657*'Usages industrie'!$O43*(1+'Usages industrie'!$P43)^(G$2612-$D$2612)/1000</f>
        <v>0</v>
      </c>
      <c r="H2708" s="210">
        <f>H2657*'Usages industrie'!$O43*(1+'Usages industrie'!$P43)^(H$2612-$D$2612)/1000</f>
        <v>0</v>
      </c>
      <c r="I2708" s="210">
        <f>I2657*'Usages industrie'!$O43*(1+'Usages industrie'!$P43)^(I$2612-$D$2612)/1000</f>
        <v>0</v>
      </c>
      <c r="J2708" s="210">
        <f>J2657*'Usages industrie'!$O43*(1+'Usages industrie'!$P43)^(J$2612-$D$2612)/1000</f>
        <v>0</v>
      </c>
      <c r="K2708" s="210">
        <f>K2657*'Usages industrie'!$O43*(1+'Usages industrie'!$P43)^(K$2612-$D$2612)/1000</f>
        <v>0</v>
      </c>
      <c r="L2708" s="210">
        <f>L2657*'Usages industrie'!$O43*(1+'Usages industrie'!$P43)^(L$2612-$D$2612)/1000</f>
        <v>0</v>
      </c>
      <c r="M2708" s="210">
        <f>M2657*'Usages industrie'!$O43*(1+'Usages industrie'!$P43)^(M$2612-$D$2612)/1000</f>
        <v>0</v>
      </c>
      <c r="N2708" s="210">
        <f>N2657*'Usages industrie'!$O43*(1+'Usages industrie'!$P43)^(N$2612-$D$2612)/1000</f>
        <v>0</v>
      </c>
      <c r="O2708" s="210">
        <f>O2657*'Usages industrie'!$O43*(1+'Usages industrie'!$P43)^(O$2612-$D$2612)/1000</f>
        <v>0</v>
      </c>
      <c r="P2708" s="210">
        <f>P2657*'Usages industrie'!$O43*(1+'Usages industrie'!$P43)^(P$2612-$D$2612)/1000</f>
        <v>0</v>
      </c>
      <c r="Q2708" s="210">
        <f>Q2657*'Usages industrie'!$O43*(1+'Usages industrie'!$P43)^(Q$2612-$D$2612)/1000</f>
        <v>0</v>
      </c>
      <c r="R2708" s="210">
        <f>R2657*'Usages industrie'!$O43*(1+'Usages industrie'!$P43)^(R$2612-$D$2612)/1000</f>
        <v>0</v>
      </c>
    </row>
    <row r="2709" spans="1:18" hidden="1" outlineLevel="2" x14ac:dyDescent="0.35">
      <c r="A2709" s="209" t="str">
        <f>'Usages industrie'!A44</f>
        <v>Usage industriel n°41</v>
      </c>
      <c r="B2709" s="209" t="s">
        <v>639</v>
      </c>
      <c r="C2709" s="209"/>
      <c r="D2709" s="210">
        <f>D2658*'Usages industrie'!$O44*(1+'Usages industrie'!$P44)^(D$2612-$D$2612)/1000</f>
        <v>0</v>
      </c>
      <c r="E2709" s="210">
        <f>E2658*'Usages industrie'!$O44*(1+'Usages industrie'!$P44)^(E$2612-$D$2612)/1000</f>
        <v>0</v>
      </c>
      <c r="F2709" s="210">
        <f>F2658*'Usages industrie'!$O44*(1+'Usages industrie'!$P44)^(F$2612-$D$2612)/1000</f>
        <v>0</v>
      </c>
      <c r="G2709" s="210">
        <f>G2658*'Usages industrie'!$O44*(1+'Usages industrie'!$P44)^(G$2612-$D$2612)/1000</f>
        <v>0</v>
      </c>
      <c r="H2709" s="210">
        <f>H2658*'Usages industrie'!$O44*(1+'Usages industrie'!$P44)^(H$2612-$D$2612)/1000</f>
        <v>0</v>
      </c>
      <c r="I2709" s="210">
        <f>I2658*'Usages industrie'!$O44*(1+'Usages industrie'!$P44)^(I$2612-$D$2612)/1000</f>
        <v>0</v>
      </c>
      <c r="J2709" s="210">
        <f>J2658*'Usages industrie'!$O44*(1+'Usages industrie'!$P44)^(J$2612-$D$2612)/1000</f>
        <v>0</v>
      </c>
      <c r="K2709" s="210">
        <f>K2658*'Usages industrie'!$O44*(1+'Usages industrie'!$P44)^(K$2612-$D$2612)/1000</f>
        <v>0</v>
      </c>
      <c r="L2709" s="210">
        <f>L2658*'Usages industrie'!$O44*(1+'Usages industrie'!$P44)^(L$2612-$D$2612)/1000</f>
        <v>0</v>
      </c>
      <c r="M2709" s="210">
        <f>M2658*'Usages industrie'!$O44*(1+'Usages industrie'!$P44)^(M$2612-$D$2612)/1000</f>
        <v>0</v>
      </c>
      <c r="N2709" s="210">
        <f>N2658*'Usages industrie'!$O44*(1+'Usages industrie'!$P44)^(N$2612-$D$2612)/1000</f>
        <v>0</v>
      </c>
      <c r="O2709" s="210">
        <f>O2658*'Usages industrie'!$O44*(1+'Usages industrie'!$P44)^(O$2612-$D$2612)/1000</f>
        <v>0</v>
      </c>
      <c r="P2709" s="210">
        <f>P2658*'Usages industrie'!$O44*(1+'Usages industrie'!$P44)^(P$2612-$D$2612)/1000</f>
        <v>0</v>
      </c>
      <c r="Q2709" s="210">
        <f>Q2658*'Usages industrie'!$O44*(1+'Usages industrie'!$P44)^(Q$2612-$D$2612)/1000</f>
        <v>0</v>
      </c>
      <c r="R2709" s="210">
        <f>R2658*'Usages industrie'!$O44*(1+'Usages industrie'!$P44)^(R$2612-$D$2612)/1000</f>
        <v>0</v>
      </c>
    </row>
    <row r="2710" spans="1:18" hidden="1" outlineLevel="2" x14ac:dyDescent="0.35">
      <c r="A2710" s="209" t="str">
        <f>'Usages industrie'!A45</f>
        <v>Usage industriel n°42</v>
      </c>
      <c r="B2710" s="209" t="s">
        <v>639</v>
      </c>
      <c r="C2710" s="209"/>
      <c r="D2710" s="210">
        <f>D2659*'Usages industrie'!$O45*(1+'Usages industrie'!$P45)^(D$2612-$D$2612)/1000</f>
        <v>0</v>
      </c>
      <c r="E2710" s="210">
        <f>E2659*'Usages industrie'!$O45*(1+'Usages industrie'!$P45)^(E$2612-$D$2612)/1000</f>
        <v>0</v>
      </c>
      <c r="F2710" s="210">
        <f>F2659*'Usages industrie'!$O45*(1+'Usages industrie'!$P45)^(F$2612-$D$2612)/1000</f>
        <v>0</v>
      </c>
      <c r="G2710" s="210">
        <f>G2659*'Usages industrie'!$O45*(1+'Usages industrie'!$P45)^(G$2612-$D$2612)/1000</f>
        <v>0</v>
      </c>
      <c r="H2710" s="210">
        <f>H2659*'Usages industrie'!$O45*(1+'Usages industrie'!$P45)^(H$2612-$D$2612)/1000</f>
        <v>0</v>
      </c>
      <c r="I2710" s="210">
        <f>I2659*'Usages industrie'!$O45*(1+'Usages industrie'!$P45)^(I$2612-$D$2612)/1000</f>
        <v>0</v>
      </c>
      <c r="J2710" s="210">
        <f>J2659*'Usages industrie'!$O45*(1+'Usages industrie'!$P45)^(J$2612-$D$2612)/1000</f>
        <v>0</v>
      </c>
      <c r="K2710" s="210">
        <f>K2659*'Usages industrie'!$O45*(1+'Usages industrie'!$P45)^(K$2612-$D$2612)/1000</f>
        <v>0</v>
      </c>
      <c r="L2710" s="210">
        <f>L2659*'Usages industrie'!$O45*(1+'Usages industrie'!$P45)^(L$2612-$D$2612)/1000</f>
        <v>0</v>
      </c>
      <c r="M2710" s="210">
        <f>M2659*'Usages industrie'!$O45*(1+'Usages industrie'!$P45)^(M$2612-$D$2612)/1000</f>
        <v>0</v>
      </c>
      <c r="N2710" s="210">
        <f>N2659*'Usages industrie'!$O45*(1+'Usages industrie'!$P45)^(N$2612-$D$2612)/1000</f>
        <v>0</v>
      </c>
      <c r="O2710" s="210">
        <f>O2659*'Usages industrie'!$O45*(1+'Usages industrie'!$P45)^(O$2612-$D$2612)/1000</f>
        <v>0</v>
      </c>
      <c r="P2710" s="210">
        <f>P2659*'Usages industrie'!$O45*(1+'Usages industrie'!$P45)^(P$2612-$D$2612)/1000</f>
        <v>0</v>
      </c>
      <c r="Q2710" s="210">
        <f>Q2659*'Usages industrie'!$O45*(1+'Usages industrie'!$P45)^(Q$2612-$D$2612)/1000</f>
        <v>0</v>
      </c>
      <c r="R2710" s="210">
        <f>R2659*'Usages industrie'!$O45*(1+'Usages industrie'!$P45)^(R$2612-$D$2612)/1000</f>
        <v>0</v>
      </c>
    </row>
    <row r="2711" spans="1:18" hidden="1" outlineLevel="2" x14ac:dyDescent="0.35">
      <c r="A2711" s="209" t="str">
        <f>'Usages industrie'!A46</f>
        <v>Usage industriel n°43</v>
      </c>
      <c r="B2711" s="209" t="s">
        <v>639</v>
      </c>
      <c r="C2711" s="209"/>
      <c r="D2711" s="210">
        <f>D2660*'Usages industrie'!$O46*(1+'Usages industrie'!$P46)^(D$2612-$D$2612)/1000</f>
        <v>0</v>
      </c>
      <c r="E2711" s="210">
        <f>E2660*'Usages industrie'!$O46*(1+'Usages industrie'!$P46)^(E$2612-$D$2612)/1000</f>
        <v>0</v>
      </c>
      <c r="F2711" s="210">
        <f>F2660*'Usages industrie'!$O46*(1+'Usages industrie'!$P46)^(F$2612-$D$2612)/1000</f>
        <v>0</v>
      </c>
      <c r="G2711" s="210">
        <f>G2660*'Usages industrie'!$O46*(1+'Usages industrie'!$P46)^(G$2612-$D$2612)/1000</f>
        <v>0</v>
      </c>
      <c r="H2711" s="210">
        <f>H2660*'Usages industrie'!$O46*(1+'Usages industrie'!$P46)^(H$2612-$D$2612)/1000</f>
        <v>0</v>
      </c>
      <c r="I2711" s="210">
        <f>I2660*'Usages industrie'!$O46*(1+'Usages industrie'!$P46)^(I$2612-$D$2612)/1000</f>
        <v>0</v>
      </c>
      <c r="J2711" s="210">
        <f>J2660*'Usages industrie'!$O46*(1+'Usages industrie'!$P46)^(J$2612-$D$2612)/1000</f>
        <v>0</v>
      </c>
      <c r="K2711" s="210">
        <f>K2660*'Usages industrie'!$O46*(1+'Usages industrie'!$P46)^(K$2612-$D$2612)/1000</f>
        <v>0</v>
      </c>
      <c r="L2711" s="210">
        <f>L2660*'Usages industrie'!$O46*(1+'Usages industrie'!$P46)^(L$2612-$D$2612)/1000</f>
        <v>0</v>
      </c>
      <c r="M2711" s="210">
        <f>M2660*'Usages industrie'!$O46*(1+'Usages industrie'!$P46)^(M$2612-$D$2612)/1000</f>
        <v>0</v>
      </c>
      <c r="N2711" s="210">
        <f>N2660*'Usages industrie'!$O46*(1+'Usages industrie'!$P46)^(N$2612-$D$2612)/1000</f>
        <v>0</v>
      </c>
      <c r="O2711" s="210">
        <f>O2660*'Usages industrie'!$O46*(1+'Usages industrie'!$P46)^(O$2612-$D$2612)/1000</f>
        <v>0</v>
      </c>
      <c r="P2711" s="210">
        <f>P2660*'Usages industrie'!$O46*(1+'Usages industrie'!$P46)^(P$2612-$D$2612)/1000</f>
        <v>0</v>
      </c>
      <c r="Q2711" s="210">
        <f>Q2660*'Usages industrie'!$O46*(1+'Usages industrie'!$P46)^(Q$2612-$D$2612)/1000</f>
        <v>0</v>
      </c>
      <c r="R2711" s="210">
        <f>R2660*'Usages industrie'!$O46*(1+'Usages industrie'!$P46)^(R$2612-$D$2612)/1000</f>
        <v>0</v>
      </c>
    </row>
    <row r="2712" spans="1:18" hidden="1" outlineLevel="2" x14ac:dyDescent="0.35">
      <c r="A2712" s="209" t="str">
        <f>'Usages industrie'!A47</f>
        <v>Usage industriel n°44</v>
      </c>
      <c r="B2712" s="209" t="s">
        <v>639</v>
      </c>
      <c r="C2712" s="209"/>
      <c r="D2712" s="210">
        <f>D2661*'Usages industrie'!$O47*(1+'Usages industrie'!$P47)^(D$2612-$D$2612)/1000</f>
        <v>0</v>
      </c>
      <c r="E2712" s="210">
        <f>E2661*'Usages industrie'!$O47*(1+'Usages industrie'!$P47)^(E$2612-$D$2612)/1000</f>
        <v>0</v>
      </c>
      <c r="F2712" s="210">
        <f>F2661*'Usages industrie'!$O47*(1+'Usages industrie'!$P47)^(F$2612-$D$2612)/1000</f>
        <v>0</v>
      </c>
      <c r="G2712" s="210">
        <f>G2661*'Usages industrie'!$O47*(1+'Usages industrie'!$P47)^(G$2612-$D$2612)/1000</f>
        <v>0</v>
      </c>
      <c r="H2712" s="210">
        <f>H2661*'Usages industrie'!$O47*(1+'Usages industrie'!$P47)^(H$2612-$D$2612)/1000</f>
        <v>0</v>
      </c>
      <c r="I2712" s="210">
        <f>I2661*'Usages industrie'!$O47*(1+'Usages industrie'!$P47)^(I$2612-$D$2612)/1000</f>
        <v>0</v>
      </c>
      <c r="J2712" s="210">
        <f>J2661*'Usages industrie'!$O47*(1+'Usages industrie'!$P47)^(J$2612-$D$2612)/1000</f>
        <v>0</v>
      </c>
      <c r="K2712" s="210">
        <f>K2661*'Usages industrie'!$O47*(1+'Usages industrie'!$P47)^(K$2612-$D$2612)/1000</f>
        <v>0</v>
      </c>
      <c r="L2712" s="210">
        <f>L2661*'Usages industrie'!$O47*(1+'Usages industrie'!$P47)^(L$2612-$D$2612)/1000</f>
        <v>0</v>
      </c>
      <c r="M2712" s="210">
        <f>M2661*'Usages industrie'!$O47*(1+'Usages industrie'!$P47)^(M$2612-$D$2612)/1000</f>
        <v>0</v>
      </c>
      <c r="N2712" s="210">
        <f>N2661*'Usages industrie'!$O47*(1+'Usages industrie'!$P47)^(N$2612-$D$2612)/1000</f>
        <v>0</v>
      </c>
      <c r="O2712" s="210">
        <f>O2661*'Usages industrie'!$O47*(1+'Usages industrie'!$P47)^(O$2612-$D$2612)/1000</f>
        <v>0</v>
      </c>
      <c r="P2712" s="210">
        <f>P2661*'Usages industrie'!$O47*(1+'Usages industrie'!$P47)^(P$2612-$D$2612)/1000</f>
        <v>0</v>
      </c>
      <c r="Q2712" s="210">
        <f>Q2661*'Usages industrie'!$O47*(1+'Usages industrie'!$P47)^(Q$2612-$D$2612)/1000</f>
        <v>0</v>
      </c>
      <c r="R2712" s="210">
        <f>R2661*'Usages industrie'!$O47*(1+'Usages industrie'!$P47)^(R$2612-$D$2612)/1000</f>
        <v>0</v>
      </c>
    </row>
    <row r="2713" spans="1:18" hidden="1" outlineLevel="2" x14ac:dyDescent="0.35">
      <c r="A2713" s="209" t="str">
        <f>'Usages industrie'!A48</f>
        <v>Usage industriel n°45</v>
      </c>
      <c r="B2713" s="209" t="s">
        <v>639</v>
      </c>
      <c r="C2713" s="209"/>
      <c r="D2713" s="210">
        <f>D2662*'Usages industrie'!$O48*(1+'Usages industrie'!$P48)^(D$2612-$D$2612)/1000</f>
        <v>0</v>
      </c>
      <c r="E2713" s="210">
        <f>E2662*'Usages industrie'!$O48*(1+'Usages industrie'!$P48)^(E$2612-$D$2612)/1000</f>
        <v>0</v>
      </c>
      <c r="F2713" s="210">
        <f>F2662*'Usages industrie'!$O48*(1+'Usages industrie'!$P48)^(F$2612-$D$2612)/1000</f>
        <v>0</v>
      </c>
      <c r="G2713" s="210">
        <f>G2662*'Usages industrie'!$O48*(1+'Usages industrie'!$P48)^(G$2612-$D$2612)/1000</f>
        <v>0</v>
      </c>
      <c r="H2713" s="210">
        <f>H2662*'Usages industrie'!$O48*(1+'Usages industrie'!$P48)^(H$2612-$D$2612)/1000</f>
        <v>0</v>
      </c>
      <c r="I2713" s="210">
        <f>I2662*'Usages industrie'!$O48*(1+'Usages industrie'!$P48)^(I$2612-$D$2612)/1000</f>
        <v>0</v>
      </c>
      <c r="J2713" s="210">
        <f>J2662*'Usages industrie'!$O48*(1+'Usages industrie'!$P48)^(J$2612-$D$2612)/1000</f>
        <v>0</v>
      </c>
      <c r="K2713" s="210">
        <f>K2662*'Usages industrie'!$O48*(1+'Usages industrie'!$P48)^(K$2612-$D$2612)/1000</f>
        <v>0</v>
      </c>
      <c r="L2713" s="210">
        <f>L2662*'Usages industrie'!$O48*(1+'Usages industrie'!$P48)^(L$2612-$D$2612)/1000</f>
        <v>0</v>
      </c>
      <c r="M2713" s="210">
        <f>M2662*'Usages industrie'!$O48*(1+'Usages industrie'!$P48)^(M$2612-$D$2612)/1000</f>
        <v>0</v>
      </c>
      <c r="N2713" s="210">
        <f>N2662*'Usages industrie'!$O48*(1+'Usages industrie'!$P48)^(N$2612-$D$2612)/1000</f>
        <v>0</v>
      </c>
      <c r="O2713" s="210">
        <f>O2662*'Usages industrie'!$O48*(1+'Usages industrie'!$P48)^(O$2612-$D$2612)/1000</f>
        <v>0</v>
      </c>
      <c r="P2713" s="210">
        <f>P2662*'Usages industrie'!$O48*(1+'Usages industrie'!$P48)^(P$2612-$D$2612)/1000</f>
        <v>0</v>
      </c>
      <c r="Q2713" s="210">
        <f>Q2662*'Usages industrie'!$O48*(1+'Usages industrie'!$P48)^(Q$2612-$D$2612)/1000</f>
        <v>0</v>
      </c>
      <c r="R2713" s="210">
        <f>R2662*'Usages industrie'!$O48*(1+'Usages industrie'!$P48)^(R$2612-$D$2612)/1000</f>
        <v>0</v>
      </c>
    </row>
    <row r="2714" spans="1:18" hidden="1" outlineLevel="2" x14ac:dyDescent="0.35">
      <c r="A2714" s="209" t="str">
        <f>'Usages industrie'!A49</f>
        <v>Usage industriel n°46</v>
      </c>
      <c r="B2714" s="209" t="s">
        <v>639</v>
      </c>
      <c r="C2714" s="209"/>
      <c r="D2714" s="210">
        <f>D2663*'Usages industrie'!$O49*(1+'Usages industrie'!$P49)^(D$2612-$D$2612)/1000</f>
        <v>0</v>
      </c>
      <c r="E2714" s="210">
        <f>E2663*'Usages industrie'!$O49*(1+'Usages industrie'!$P49)^(E$2612-$D$2612)/1000</f>
        <v>0</v>
      </c>
      <c r="F2714" s="210">
        <f>F2663*'Usages industrie'!$O49*(1+'Usages industrie'!$P49)^(F$2612-$D$2612)/1000</f>
        <v>0</v>
      </c>
      <c r="G2714" s="210">
        <f>G2663*'Usages industrie'!$O49*(1+'Usages industrie'!$P49)^(G$2612-$D$2612)/1000</f>
        <v>0</v>
      </c>
      <c r="H2714" s="210">
        <f>H2663*'Usages industrie'!$O49*(1+'Usages industrie'!$P49)^(H$2612-$D$2612)/1000</f>
        <v>0</v>
      </c>
      <c r="I2714" s="210">
        <f>I2663*'Usages industrie'!$O49*(1+'Usages industrie'!$P49)^(I$2612-$D$2612)/1000</f>
        <v>0</v>
      </c>
      <c r="J2714" s="210">
        <f>J2663*'Usages industrie'!$O49*(1+'Usages industrie'!$P49)^(J$2612-$D$2612)/1000</f>
        <v>0</v>
      </c>
      <c r="K2714" s="210">
        <f>K2663*'Usages industrie'!$O49*(1+'Usages industrie'!$P49)^(K$2612-$D$2612)/1000</f>
        <v>0</v>
      </c>
      <c r="L2714" s="210">
        <f>L2663*'Usages industrie'!$O49*(1+'Usages industrie'!$P49)^(L$2612-$D$2612)/1000</f>
        <v>0</v>
      </c>
      <c r="M2714" s="210">
        <f>M2663*'Usages industrie'!$O49*(1+'Usages industrie'!$P49)^(M$2612-$D$2612)/1000</f>
        <v>0</v>
      </c>
      <c r="N2714" s="210">
        <f>N2663*'Usages industrie'!$O49*(1+'Usages industrie'!$P49)^(N$2612-$D$2612)/1000</f>
        <v>0</v>
      </c>
      <c r="O2714" s="210">
        <f>O2663*'Usages industrie'!$O49*(1+'Usages industrie'!$P49)^(O$2612-$D$2612)/1000</f>
        <v>0</v>
      </c>
      <c r="P2714" s="210">
        <f>P2663*'Usages industrie'!$O49*(1+'Usages industrie'!$P49)^(P$2612-$D$2612)/1000</f>
        <v>0</v>
      </c>
      <c r="Q2714" s="210">
        <f>Q2663*'Usages industrie'!$O49*(1+'Usages industrie'!$P49)^(Q$2612-$D$2612)/1000</f>
        <v>0</v>
      </c>
      <c r="R2714" s="210">
        <f>R2663*'Usages industrie'!$O49*(1+'Usages industrie'!$P49)^(R$2612-$D$2612)/1000</f>
        <v>0</v>
      </c>
    </row>
    <row r="2715" spans="1:18" hidden="1" outlineLevel="2" x14ac:dyDescent="0.35">
      <c r="A2715" s="209" t="str">
        <f>'Usages industrie'!A50</f>
        <v>Usage industriel n°47</v>
      </c>
      <c r="B2715" s="209" t="s">
        <v>639</v>
      </c>
      <c r="C2715" s="209"/>
      <c r="D2715" s="210">
        <f>D2664*'Usages industrie'!$O50*(1+'Usages industrie'!$P50)^(D$2612-$D$2612)/1000</f>
        <v>0</v>
      </c>
      <c r="E2715" s="210">
        <f>E2664*'Usages industrie'!$O50*(1+'Usages industrie'!$P50)^(E$2612-$D$2612)/1000</f>
        <v>0</v>
      </c>
      <c r="F2715" s="210">
        <f>F2664*'Usages industrie'!$O50*(1+'Usages industrie'!$P50)^(F$2612-$D$2612)/1000</f>
        <v>0</v>
      </c>
      <c r="G2715" s="210">
        <f>G2664*'Usages industrie'!$O50*(1+'Usages industrie'!$P50)^(G$2612-$D$2612)/1000</f>
        <v>0</v>
      </c>
      <c r="H2715" s="210">
        <f>H2664*'Usages industrie'!$O50*(1+'Usages industrie'!$P50)^(H$2612-$D$2612)/1000</f>
        <v>0</v>
      </c>
      <c r="I2715" s="210">
        <f>I2664*'Usages industrie'!$O50*(1+'Usages industrie'!$P50)^(I$2612-$D$2612)/1000</f>
        <v>0</v>
      </c>
      <c r="J2715" s="210">
        <f>J2664*'Usages industrie'!$O50*(1+'Usages industrie'!$P50)^(J$2612-$D$2612)/1000</f>
        <v>0</v>
      </c>
      <c r="K2715" s="210">
        <f>K2664*'Usages industrie'!$O50*(1+'Usages industrie'!$P50)^(K$2612-$D$2612)/1000</f>
        <v>0</v>
      </c>
      <c r="L2715" s="210">
        <f>L2664*'Usages industrie'!$O50*(1+'Usages industrie'!$P50)^(L$2612-$D$2612)/1000</f>
        <v>0</v>
      </c>
      <c r="M2715" s="210">
        <f>M2664*'Usages industrie'!$O50*(1+'Usages industrie'!$P50)^(M$2612-$D$2612)/1000</f>
        <v>0</v>
      </c>
      <c r="N2715" s="210">
        <f>N2664*'Usages industrie'!$O50*(1+'Usages industrie'!$P50)^(N$2612-$D$2612)/1000</f>
        <v>0</v>
      </c>
      <c r="O2715" s="210">
        <f>O2664*'Usages industrie'!$O50*(1+'Usages industrie'!$P50)^(O$2612-$D$2612)/1000</f>
        <v>0</v>
      </c>
      <c r="P2715" s="210">
        <f>P2664*'Usages industrie'!$O50*(1+'Usages industrie'!$P50)^(P$2612-$D$2612)/1000</f>
        <v>0</v>
      </c>
      <c r="Q2715" s="210">
        <f>Q2664*'Usages industrie'!$O50*(1+'Usages industrie'!$P50)^(Q$2612-$D$2612)/1000</f>
        <v>0</v>
      </c>
      <c r="R2715" s="210">
        <f>R2664*'Usages industrie'!$O50*(1+'Usages industrie'!$P50)^(R$2612-$D$2612)/1000</f>
        <v>0</v>
      </c>
    </row>
    <row r="2716" spans="1:18" hidden="1" outlineLevel="2" x14ac:dyDescent="0.35">
      <c r="A2716" s="209" t="str">
        <f>'Usages industrie'!A51</f>
        <v>Usage industriel n°48</v>
      </c>
      <c r="B2716" s="209" t="s">
        <v>639</v>
      </c>
      <c r="C2716" s="209"/>
      <c r="D2716" s="210">
        <f>D2665*'Usages industrie'!$O51*(1+'Usages industrie'!$P51)^(D$2612-$D$2612)/1000</f>
        <v>0</v>
      </c>
      <c r="E2716" s="210">
        <f>E2665*'Usages industrie'!$O51*(1+'Usages industrie'!$P51)^(E$2612-$D$2612)/1000</f>
        <v>0</v>
      </c>
      <c r="F2716" s="210">
        <f>F2665*'Usages industrie'!$O51*(1+'Usages industrie'!$P51)^(F$2612-$D$2612)/1000</f>
        <v>0</v>
      </c>
      <c r="G2716" s="210">
        <f>G2665*'Usages industrie'!$O51*(1+'Usages industrie'!$P51)^(G$2612-$D$2612)/1000</f>
        <v>0</v>
      </c>
      <c r="H2716" s="210">
        <f>H2665*'Usages industrie'!$O51*(1+'Usages industrie'!$P51)^(H$2612-$D$2612)/1000</f>
        <v>0</v>
      </c>
      <c r="I2716" s="210">
        <f>I2665*'Usages industrie'!$O51*(1+'Usages industrie'!$P51)^(I$2612-$D$2612)/1000</f>
        <v>0</v>
      </c>
      <c r="J2716" s="210">
        <f>J2665*'Usages industrie'!$O51*(1+'Usages industrie'!$P51)^(J$2612-$D$2612)/1000</f>
        <v>0</v>
      </c>
      <c r="K2716" s="210">
        <f>K2665*'Usages industrie'!$O51*(1+'Usages industrie'!$P51)^(K$2612-$D$2612)/1000</f>
        <v>0</v>
      </c>
      <c r="L2716" s="210">
        <f>L2665*'Usages industrie'!$O51*(1+'Usages industrie'!$P51)^(L$2612-$D$2612)/1000</f>
        <v>0</v>
      </c>
      <c r="M2716" s="210">
        <f>M2665*'Usages industrie'!$O51*(1+'Usages industrie'!$P51)^(M$2612-$D$2612)/1000</f>
        <v>0</v>
      </c>
      <c r="N2716" s="210">
        <f>N2665*'Usages industrie'!$O51*(1+'Usages industrie'!$P51)^(N$2612-$D$2612)/1000</f>
        <v>0</v>
      </c>
      <c r="O2716" s="210">
        <f>O2665*'Usages industrie'!$O51*(1+'Usages industrie'!$P51)^(O$2612-$D$2612)/1000</f>
        <v>0</v>
      </c>
      <c r="P2716" s="210">
        <f>P2665*'Usages industrie'!$O51*(1+'Usages industrie'!$P51)^(P$2612-$D$2612)/1000</f>
        <v>0</v>
      </c>
      <c r="Q2716" s="210">
        <f>Q2665*'Usages industrie'!$O51*(1+'Usages industrie'!$P51)^(Q$2612-$D$2612)/1000</f>
        <v>0</v>
      </c>
      <c r="R2716" s="210">
        <f>R2665*'Usages industrie'!$O51*(1+'Usages industrie'!$P51)^(R$2612-$D$2612)/1000</f>
        <v>0</v>
      </c>
    </row>
    <row r="2717" spans="1:18" hidden="1" outlineLevel="2" x14ac:dyDescent="0.35">
      <c r="A2717" s="209" t="str">
        <f>'Usages industrie'!A52</f>
        <v>Usage industriel n°49</v>
      </c>
      <c r="B2717" s="209" t="s">
        <v>639</v>
      </c>
      <c r="C2717" s="209"/>
      <c r="D2717" s="210">
        <f>D2666*'Usages industrie'!$O52*(1+'Usages industrie'!$P52)^(D$2612-$D$2612)/1000</f>
        <v>0</v>
      </c>
      <c r="E2717" s="210">
        <f>E2666*'Usages industrie'!$O52*(1+'Usages industrie'!$P52)^(E$2612-$D$2612)/1000</f>
        <v>0</v>
      </c>
      <c r="F2717" s="210">
        <f>F2666*'Usages industrie'!$O52*(1+'Usages industrie'!$P52)^(F$2612-$D$2612)/1000</f>
        <v>0</v>
      </c>
      <c r="G2717" s="210">
        <f>G2666*'Usages industrie'!$O52*(1+'Usages industrie'!$P52)^(G$2612-$D$2612)/1000</f>
        <v>0</v>
      </c>
      <c r="H2717" s="210">
        <f>H2666*'Usages industrie'!$O52*(1+'Usages industrie'!$P52)^(H$2612-$D$2612)/1000</f>
        <v>0</v>
      </c>
      <c r="I2717" s="210">
        <f>I2666*'Usages industrie'!$O52*(1+'Usages industrie'!$P52)^(I$2612-$D$2612)/1000</f>
        <v>0</v>
      </c>
      <c r="J2717" s="210">
        <f>J2666*'Usages industrie'!$O52*(1+'Usages industrie'!$P52)^(J$2612-$D$2612)/1000</f>
        <v>0</v>
      </c>
      <c r="K2717" s="210">
        <f>K2666*'Usages industrie'!$O52*(1+'Usages industrie'!$P52)^(K$2612-$D$2612)/1000</f>
        <v>0</v>
      </c>
      <c r="L2717" s="210">
        <f>L2666*'Usages industrie'!$O52*(1+'Usages industrie'!$P52)^(L$2612-$D$2612)/1000</f>
        <v>0</v>
      </c>
      <c r="M2717" s="210">
        <f>M2666*'Usages industrie'!$O52*(1+'Usages industrie'!$P52)^(M$2612-$D$2612)/1000</f>
        <v>0</v>
      </c>
      <c r="N2717" s="210">
        <f>N2666*'Usages industrie'!$O52*(1+'Usages industrie'!$P52)^(N$2612-$D$2612)/1000</f>
        <v>0</v>
      </c>
      <c r="O2717" s="210">
        <f>O2666*'Usages industrie'!$O52*(1+'Usages industrie'!$P52)^(O$2612-$D$2612)/1000</f>
        <v>0</v>
      </c>
      <c r="P2717" s="210">
        <f>P2666*'Usages industrie'!$O52*(1+'Usages industrie'!$P52)^(P$2612-$D$2612)/1000</f>
        <v>0</v>
      </c>
      <c r="Q2717" s="210">
        <f>Q2666*'Usages industrie'!$O52*(1+'Usages industrie'!$P52)^(Q$2612-$D$2612)/1000</f>
        <v>0</v>
      </c>
      <c r="R2717" s="210">
        <f>R2666*'Usages industrie'!$O52*(1+'Usages industrie'!$P52)^(R$2612-$D$2612)/1000</f>
        <v>0</v>
      </c>
    </row>
    <row r="2718" spans="1:18" hidden="1" outlineLevel="2" x14ac:dyDescent="0.35">
      <c r="A2718" s="209" t="str">
        <f>'Usages industrie'!A53</f>
        <v>Usage industriel n°50</v>
      </c>
      <c r="B2718" s="209" t="s">
        <v>639</v>
      </c>
      <c r="C2718" s="209"/>
      <c r="D2718" s="210">
        <f>D2667*'Usages industrie'!$O53*(1+'Usages industrie'!$P53)^(D$2612-$D$2612)/1000</f>
        <v>0</v>
      </c>
      <c r="E2718" s="210">
        <f>E2667*'Usages industrie'!$O53*(1+'Usages industrie'!$P53)^(E$2612-$D$2612)/1000</f>
        <v>0</v>
      </c>
      <c r="F2718" s="210">
        <f>F2667*'Usages industrie'!$O53*(1+'Usages industrie'!$P53)^(F$2612-$D$2612)/1000</f>
        <v>0</v>
      </c>
      <c r="G2718" s="210">
        <f>G2667*'Usages industrie'!$O53*(1+'Usages industrie'!$P53)^(G$2612-$D$2612)/1000</f>
        <v>0</v>
      </c>
      <c r="H2718" s="210">
        <f>H2667*'Usages industrie'!$O53*(1+'Usages industrie'!$P53)^(H$2612-$D$2612)/1000</f>
        <v>0</v>
      </c>
      <c r="I2718" s="210">
        <f>I2667*'Usages industrie'!$O53*(1+'Usages industrie'!$P53)^(I$2612-$D$2612)/1000</f>
        <v>0</v>
      </c>
      <c r="J2718" s="210">
        <f>J2667*'Usages industrie'!$O53*(1+'Usages industrie'!$P53)^(J$2612-$D$2612)/1000</f>
        <v>0</v>
      </c>
      <c r="K2718" s="210">
        <f>K2667*'Usages industrie'!$O53*(1+'Usages industrie'!$P53)^(K$2612-$D$2612)/1000</f>
        <v>0</v>
      </c>
      <c r="L2718" s="210">
        <f>L2667*'Usages industrie'!$O53*(1+'Usages industrie'!$P53)^(L$2612-$D$2612)/1000</f>
        <v>0</v>
      </c>
      <c r="M2718" s="210">
        <f>M2667*'Usages industrie'!$O53*(1+'Usages industrie'!$P53)^(M$2612-$D$2612)/1000</f>
        <v>0</v>
      </c>
      <c r="N2718" s="210">
        <f>N2667*'Usages industrie'!$O53*(1+'Usages industrie'!$P53)^(N$2612-$D$2612)/1000</f>
        <v>0</v>
      </c>
      <c r="O2718" s="210">
        <f>O2667*'Usages industrie'!$O53*(1+'Usages industrie'!$P53)^(O$2612-$D$2612)/1000</f>
        <v>0</v>
      </c>
      <c r="P2718" s="210">
        <f>P2667*'Usages industrie'!$O53*(1+'Usages industrie'!$P53)^(P$2612-$D$2612)/1000</f>
        <v>0</v>
      </c>
      <c r="Q2718" s="210">
        <f>Q2667*'Usages industrie'!$O53*(1+'Usages industrie'!$P53)^(Q$2612-$D$2612)/1000</f>
        <v>0</v>
      </c>
      <c r="R2718" s="210">
        <f>R2667*'Usages industrie'!$O53*(1+'Usages industrie'!$P53)^(R$2612-$D$2612)/1000</f>
        <v>0</v>
      </c>
    </row>
    <row r="2719" spans="1:18" hidden="1" outlineLevel="1" collapsed="1" x14ac:dyDescent="0.35">
      <c r="A2719" s="209" t="s">
        <v>640</v>
      </c>
      <c r="B2719" s="209"/>
      <c r="C2719" s="209"/>
      <c r="D2719" s="210">
        <f t="shared" ref="D2719:R2719" si="236">SUM(D2669:D2718)</f>
        <v>0</v>
      </c>
      <c r="E2719" s="210">
        <f t="shared" si="236"/>
        <v>0</v>
      </c>
      <c r="F2719" s="210">
        <f t="shared" si="236"/>
        <v>0</v>
      </c>
      <c r="G2719" s="210">
        <f t="shared" si="236"/>
        <v>0</v>
      </c>
      <c r="H2719" s="210">
        <f t="shared" si="236"/>
        <v>0</v>
      </c>
      <c r="I2719" s="210">
        <f t="shared" si="236"/>
        <v>0</v>
      </c>
      <c r="J2719" s="210">
        <f t="shared" si="236"/>
        <v>0</v>
      </c>
      <c r="K2719" s="210">
        <f t="shared" si="236"/>
        <v>0</v>
      </c>
      <c r="L2719" s="210">
        <f t="shared" si="236"/>
        <v>0</v>
      </c>
      <c r="M2719" s="210">
        <f t="shared" si="236"/>
        <v>0</v>
      </c>
      <c r="N2719" s="210">
        <f t="shared" si="236"/>
        <v>0</v>
      </c>
      <c r="O2719" s="210">
        <f t="shared" si="236"/>
        <v>0</v>
      </c>
      <c r="P2719" s="210">
        <f t="shared" si="236"/>
        <v>0</v>
      </c>
      <c r="Q2719" s="210">
        <f t="shared" si="236"/>
        <v>0</v>
      </c>
      <c r="R2719" s="210">
        <f t="shared" si="236"/>
        <v>0</v>
      </c>
    </row>
    <row r="2720" spans="1:18" hidden="1" outlineLevel="1" x14ac:dyDescent="0.35">
      <c r="A2720" s="43" t="s">
        <v>641</v>
      </c>
      <c r="B2720" s="43"/>
      <c r="C2720" s="232"/>
      <c r="D2720" s="231"/>
      <c r="E2720" s="231"/>
      <c r="F2720" s="231"/>
      <c r="G2720" s="231"/>
      <c r="H2720" s="231"/>
      <c r="I2720" s="231"/>
      <c r="J2720" s="231"/>
      <c r="K2720" s="231"/>
      <c r="L2720" s="231"/>
      <c r="M2720" s="231"/>
      <c r="N2720" s="231"/>
      <c r="O2720" s="231"/>
      <c r="P2720" s="231"/>
      <c r="Q2720" s="231"/>
      <c r="R2720" s="231"/>
    </row>
    <row r="2721" spans="1:18" hidden="1" outlineLevel="1" x14ac:dyDescent="0.35">
      <c r="A2721" s="43" t="s">
        <v>642</v>
      </c>
      <c r="B2721" s="43"/>
      <c r="C2721" s="232"/>
      <c r="D2721" s="231"/>
      <c r="E2721" s="231"/>
      <c r="F2721" s="231"/>
      <c r="G2721" s="231"/>
      <c r="H2721" s="231"/>
      <c r="I2721" s="231"/>
      <c r="J2721" s="231"/>
      <c r="K2721" s="231"/>
      <c r="L2721" s="231"/>
      <c r="M2721" s="231"/>
      <c r="N2721" s="231"/>
      <c r="O2721" s="231"/>
      <c r="P2721" s="231"/>
      <c r="Q2721" s="231"/>
      <c r="R2721" s="231"/>
    </row>
    <row r="2722" spans="1:18" hidden="1" outlineLevel="2" x14ac:dyDescent="0.35">
      <c r="A2722" s="209" t="str">
        <f>'Usages mobilité'!A4</f>
        <v>Usage mobilité n°1</v>
      </c>
      <c r="B2722" s="209" t="s">
        <v>637</v>
      </c>
      <c r="C2722" s="209"/>
      <c r="D2722" s="210">
        <f>IF(B$2609&lt;&gt;"",IF(B$2609='Usages mobilité'!BF4,'Usages mobilité'!BD4,0),0)</f>
        <v>0</v>
      </c>
      <c r="E2722" s="210">
        <f t="shared" ref="E2722:R2731" si="237">$D2722</f>
        <v>0</v>
      </c>
      <c r="F2722" s="210">
        <f t="shared" si="237"/>
        <v>0</v>
      </c>
      <c r="G2722" s="210">
        <f t="shared" si="237"/>
        <v>0</v>
      </c>
      <c r="H2722" s="210">
        <f t="shared" si="237"/>
        <v>0</v>
      </c>
      <c r="I2722" s="210">
        <f t="shared" si="237"/>
        <v>0</v>
      </c>
      <c r="J2722" s="210">
        <f t="shared" si="237"/>
        <v>0</v>
      </c>
      <c r="K2722" s="210">
        <f t="shared" si="237"/>
        <v>0</v>
      </c>
      <c r="L2722" s="210">
        <f t="shared" si="237"/>
        <v>0</v>
      </c>
      <c r="M2722" s="210">
        <f t="shared" si="237"/>
        <v>0</v>
      </c>
      <c r="N2722" s="210">
        <f t="shared" si="237"/>
        <v>0</v>
      </c>
      <c r="O2722" s="210">
        <f t="shared" si="237"/>
        <v>0</v>
      </c>
      <c r="P2722" s="210">
        <f t="shared" si="237"/>
        <v>0</v>
      </c>
      <c r="Q2722" s="210">
        <f t="shared" si="237"/>
        <v>0</v>
      </c>
      <c r="R2722" s="210">
        <f t="shared" si="237"/>
        <v>0</v>
      </c>
    </row>
    <row r="2723" spans="1:18" hidden="1" outlineLevel="2" x14ac:dyDescent="0.35">
      <c r="A2723" s="209" t="str">
        <f>'Usages mobilité'!A5</f>
        <v>Usage mobilité n°2</v>
      </c>
      <c r="B2723" s="209" t="s">
        <v>637</v>
      </c>
      <c r="C2723" s="209"/>
      <c r="D2723" s="210">
        <f>IF(B$2609&lt;&gt;"",IF(B$2609='Usages mobilité'!BF5,'Usages mobilité'!BD5,0),0)</f>
        <v>0</v>
      </c>
      <c r="E2723" s="210">
        <f t="shared" si="237"/>
        <v>0</v>
      </c>
      <c r="F2723" s="210">
        <f t="shared" si="237"/>
        <v>0</v>
      </c>
      <c r="G2723" s="210">
        <f t="shared" si="237"/>
        <v>0</v>
      </c>
      <c r="H2723" s="210">
        <f t="shared" si="237"/>
        <v>0</v>
      </c>
      <c r="I2723" s="210">
        <f t="shared" si="237"/>
        <v>0</v>
      </c>
      <c r="J2723" s="210">
        <f t="shared" si="237"/>
        <v>0</v>
      </c>
      <c r="K2723" s="210">
        <f t="shared" si="237"/>
        <v>0</v>
      </c>
      <c r="L2723" s="210">
        <f t="shared" si="237"/>
        <v>0</v>
      </c>
      <c r="M2723" s="210">
        <f t="shared" si="237"/>
        <v>0</v>
      </c>
      <c r="N2723" s="210">
        <f t="shared" si="237"/>
        <v>0</v>
      </c>
      <c r="O2723" s="210">
        <f t="shared" si="237"/>
        <v>0</v>
      </c>
      <c r="P2723" s="210">
        <f t="shared" si="237"/>
        <v>0</v>
      </c>
      <c r="Q2723" s="210">
        <f t="shared" si="237"/>
        <v>0</v>
      </c>
      <c r="R2723" s="210">
        <f t="shared" si="237"/>
        <v>0</v>
      </c>
    </row>
    <row r="2724" spans="1:18" hidden="1" outlineLevel="2" x14ac:dyDescent="0.35">
      <c r="A2724" s="209" t="str">
        <f>'Usages mobilité'!A6</f>
        <v>Usage mobilité n°3</v>
      </c>
      <c r="B2724" s="209" t="s">
        <v>637</v>
      </c>
      <c r="C2724" s="209"/>
      <c r="D2724" s="210">
        <f>IF(B$2609&lt;&gt;"",IF(B$2609='Usages mobilité'!BF6,'Usages mobilité'!BD6,0),0)</f>
        <v>0</v>
      </c>
      <c r="E2724" s="210">
        <f t="shared" si="237"/>
        <v>0</v>
      </c>
      <c r="F2724" s="210">
        <f t="shared" si="237"/>
        <v>0</v>
      </c>
      <c r="G2724" s="210">
        <f t="shared" si="237"/>
        <v>0</v>
      </c>
      <c r="H2724" s="210">
        <f t="shared" si="237"/>
        <v>0</v>
      </c>
      <c r="I2724" s="210">
        <f t="shared" si="237"/>
        <v>0</v>
      </c>
      <c r="J2724" s="210">
        <f t="shared" si="237"/>
        <v>0</v>
      </c>
      <c r="K2724" s="210">
        <f t="shared" si="237"/>
        <v>0</v>
      </c>
      <c r="L2724" s="210">
        <f t="shared" si="237"/>
        <v>0</v>
      </c>
      <c r="M2724" s="210">
        <f t="shared" si="237"/>
        <v>0</v>
      </c>
      <c r="N2724" s="210">
        <f t="shared" si="237"/>
        <v>0</v>
      </c>
      <c r="O2724" s="210">
        <f t="shared" si="237"/>
        <v>0</v>
      </c>
      <c r="P2724" s="210">
        <f t="shared" si="237"/>
        <v>0</v>
      </c>
      <c r="Q2724" s="210">
        <f t="shared" si="237"/>
        <v>0</v>
      </c>
      <c r="R2724" s="210">
        <f t="shared" si="237"/>
        <v>0</v>
      </c>
    </row>
    <row r="2725" spans="1:18" hidden="1" outlineLevel="2" x14ac:dyDescent="0.35">
      <c r="A2725" s="209" t="str">
        <f>'Usages mobilité'!A7</f>
        <v>Usage mobilité n°4</v>
      </c>
      <c r="B2725" s="209" t="s">
        <v>637</v>
      </c>
      <c r="C2725" s="209"/>
      <c r="D2725" s="210">
        <f>IF(B$2609&lt;&gt;"",IF(B$2609='Usages mobilité'!BF7,'Usages mobilité'!BD7,0),0)</f>
        <v>0</v>
      </c>
      <c r="E2725" s="210">
        <f t="shared" si="237"/>
        <v>0</v>
      </c>
      <c r="F2725" s="210">
        <f t="shared" si="237"/>
        <v>0</v>
      </c>
      <c r="G2725" s="210">
        <f t="shared" si="237"/>
        <v>0</v>
      </c>
      <c r="H2725" s="210">
        <f t="shared" si="237"/>
        <v>0</v>
      </c>
      <c r="I2725" s="210">
        <f t="shared" si="237"/>
        <v>0</v>
      </c>
      <c r="J2725" s="210">
        <f t="shared" si="237"/>
        <v>0</v>
      </c>
      <c r="K2725" s="210">
        <f t="shared" si="237"/>
        <v>0</v>
      </c>
      <c r="L2725" s="210">
        <f t="shared" si="237"/>
        <v>0</v>
      </c>
      <c r="M2725" s="210">
        <f t="shared" si="237"/>
        <v>0</v>
      </c>
      <c r="N2725" s="210">
        <f t="shared" si="237"/>
        <v>0</v>
      </c>
      <c r="O2725" s="210">
        <f t="shared" si="237"/>
        <v>0</v>
      </c>
      <c r="P2725" s="210">
        <f t="shared" si="237"/>
        <v>0</v>
      </c>
      <c r="Q2725" s="210">
        <f t="shared" si="237"/>
        <v>0</v>
      </c>
      <c r="R2725" s="210">
        <f t="shared" si="237"/>
        <v>0</v>
      </c>
    </row>
    <row r="2726" spans="1:18" hidden="1" outlineLevel="2" x14ac:dyDescent="0.35">
      <c r="A2726" s="209" t="str">
        <f>'Usages mobilité'!A8</f>
        <v>Usage mobilité n°5</v>
      </c>
      <c r="B2726" s="209" t="s">
        <v>637</v>
      </c>
      <c r="C2726" s="209"/>
      <c r="D2726" s="210">
        <f>IF(B$2609&lt;&gt;"",IF(B$2609='Usages mobilité'!BF8,'Usages mobilité'!BD8,0),0)</f>
        <v>0</v>
      </c>
      <c r="E2726" s="210">
        <f t="shared" si="237"/>
        <v>0</v>
      </c>
      <c r="F2726" s="210">
        <f t="shared" si="237"/>
        <v>0</v>
      </c>
      <c r="G2726" s="210">
        <f t="shared" si="237"/>
        <v>0</v>
      </c>
      <c r="H2726" s="210">
        <f t="shared" si="237"/>
        <v>0</v>
      </c>
      <c r="I2726" s="210">
        <f t="shared" si="237"/>
        <v>0</v>
      </c>
      <c r="J2726" s="210">
        <f t="shared" si="237"/>
        <v>0</v>
      </c>
      <c r="K2726" s="210">
        <f t="shared" si="237"/>
        <v>0</v>
      </c>
      <c r="L2726" s="210">
        <f t="shared" si="237"/>
        <v>0</v>
      </c>
      <c r="M2726" s="210">
        <f t="shared" si="237"/>
        <v>0</v>
      </c>
      <c r="N2726" s="210">
        <f t="shared" si="237"/>
        <v>0</v>
      </c>
      <c r="O2726" s="210">
        <f t="shared" si="237"/>
        <v>0</v>
      </c>
      <c r="P2726" s="210">
        <f t="shared" si="237"/>
        <v>0</v>
      </c>
      <c r="Q2726" s="210">
        <f t="shared" si="237"/>
        <v>0</v>
      </c>
      <c r="R2726" s="210">
        <f t="shared" si="237"/>
        <v>0</v>
      </c>
    </row>
    <row r="2727" spans="1:18" hidden="1" outlineLevel="2" x14ac:dyDescent="0.35">
      <c r="A2727" s="209" t="str">
        <f>'Usages mobilité'!A9</f>
        <v>Usage mobilité n°6</v>
      </c>
      <c r="B2727" s="209" t="s">
        <v>637</v>
      </c>
      <c r="C2727" s="209"/>
      <c r="D2727" s="210">
        <f>IF(B$2609&lt;&gt;"",IF(B$2609='Usages mobilité'!BF9,'Usages mobilité'!BD9,0),0)</f>
        <v>0</v>
      </c>
      <c r="E2727" s="210">
        <f t="shared" si="237"/>
        <v>0</v>
      </c>
      <c r="F2727" s="210">
        <f t="shared" si="237"/>
        <v>0</v>
      </c>
      <c r="G2727" s="210">
        <f t="shared" si="237"/>
        <v>0</v>
      </c>
      <c r="H2727" s="210">
        <f t="shared" si="237"/>
        <v>0</v>
      </c>
      <c r="I2727" s="210">
        <f t="shared" si="237"/>
        <v>0</v>
      </c>
      <c r="J2727" s="210">
        <f t="shared" si="237"/>
        <v>0</v>
      </c>
      <c r="K2727" s="210">
        <f t="shared" si="237"/>
        <v>0</v>
      </c>
      <c r="L2727" s="210">
        <f t="shared" si="237"/>
        <v>0</v>
      </c>
      <c r="M2727" s="210">
        <f t="shared" si="237"/>
        <v>0</v>
      </c>
      <c r="N2727" s="210">
        <f t="shared" si="237"/>
        <v>0</v>
      </c>
      <c r="O2727" s="210">
        <f t="shared" si="237"/>
        <v>0</v>
      </c>
      <c r="P2727" s="210">
        <f t="shared" si="237"/>
        <v>0</v>
      </c>
      <c r="Q2727" s="210">
        <f t="shared" si="237"/>
        <v>0</v>
      </c>
      <c r="R2727" s="210">
        <f t="shared" si="237"/>
        <v>0</v>
      </c>
    </row>
    <row r="2728" spans="1:18" hidden="1" outlineLevel="2" x14ac:dyDescent="0.35">
      <c r="A2728" s="209" t="str">
        <f>'Usages mobilité'!A10</f>
        <v>Usage mobilité n°7</v>
      </c>
      <c r="B2728" s="209" t="s">
        <v>637</v>
      </c>
      <c r="C2728" s="209"/>
      <c r="D2728" s="210">
        <f>IF(B$2609&lt;&gt;"",IF(B$2609='Usages mobilité'!BF10,'Usages mobilité'!BD10,0),0)</f>
        <v>0</v>
      </c>
      <c r="E2728" s="210">
        <f t="shared" si="237"/>
        <v>0</v>
      </c>
      <c r="F2728" s="210">
        <f t="shared" si="237"/>
        <v>0</v>
      </c>
      <c r="G2728" s="210">
        <f t="shared" si="237"/>
        <v>0</v>
      </c>
      <c r="H2728" s="210">
        <f t="shared" si="237"/>
        <v>0</v>
      </c>
      <c r="I2728" s="210">
        <f t="shared" si="237"/>
        <v>0</v>
      </c>
      <c r="J2728" s="210">
        <f t="shared" si="237"/>
        <v>0</v>
      </c>
      <c r="K2728" s="210">
        <f t="shared" si="237"/>
        <v>0</v>
      </c>
      <c r="L2728" s="210">
        <f t="shared" si="237"/>
        <v>0</v>
      </c>
      <c r="M2728" s="210">
        <f t="shared" si="237"/>
        <v>0</v>
      </c>
      <c r="N2728" s="210">
        <f t="shared" si="237"/>
        <v>0</v>
      </c>
      <c r="O2728" s="210">
        <f t="shared" si="237"/>
        <v>0</v>
      </c>
      <c r="P2728" s="210">
        <f t="shared" si="237"/>
        <v>0</v>
      </c>
      <c r="Q2728" s="210">
        <f t="shared" si="237"/>
        <v>0</v>
      </c>
      <c r="R2728" s="210">
        <f t="shared" si="237"/>
        <v>0</v>
      </c>
    </row>
    <row r="2729" spans="1:18" hidden="1" outlineLevel="2" x14ac:dyDescent="0.35">
      <c r="A2729" s="209" t="str">
        <f>'Usages mobilité'!A11</f>
        <v>Usage mobilité n°8</v>
      </c>
      <c r="B2729" s="209" t="s">
        <v>637</v>
      </c>
      <c r="C2729" s="209"/>
      <c r="D2729" s="210">
        <f>IF(B$2609&lt;&gt;"",IF(B$2609='Usages mobilité'!BF11,'Usages mobilité'!BD11,0),0)</f>
        <v>0</v>
      </c>
      <c r="E2729" s="210">
        <f t="shared" si="237"/>
        <v>0</v>
      </c>
      <c r="F2729" s="210">
        <f t="shared" si="237"/>
        <v>0</v>
      </c>
      <c r="G2729" s="210">
        <f t="shared" si="237"/>
        <v>0</v>
      </c>
      <c r="H2729" s="210">
        <f t="shared" si="237"/>
        <v>0</v>
      </c>
      <c r="I2729" s="210">
        <f t="shared" si="237"/>
        <v>0</v>
      </c>
      <c r="J2729" s="210">
        <f t="shared" si="237"/>
        <v>0</v>
      </c>
      <c r="K2729" s="210">
        <f t="shared" si="237"/>
        <v>0</v>
      </c>
      <c r="L2729" s="210">
        <f t="shared" si="237"/>
        <v>0</v>
      </c>
      <c r="M2729" s="210">
        <f t="shared" si="237"/>
        <v>0</v>
      </c>
      <c r="N2729" s="210">
        <f t="shared" si="237"/>
        <v>0</v>
      </c>
      <c r="O2729" s="210">
        <f t="shared" si="237"/>
        <v>0</v>
      </c>
      <c r="P2729" s="210">
        <f t="shared" si="237"/>
        <v>0</v>
      </c>
      <c r="Q2729" s="210">
        <f t="shared" si="237"/>
        <v>0</v>
      </c>
      <c r="R2729" s="210">
        <f t="shared" si="237"/>
        <v>0</v>
      </c>
    </row>
    <row r="2730" spans="1:18" hidden="1" outlineLevel="2" x14ac:dyDescent="0.35">
      <c r="A2730" s="209" t="str">
        <f>'Usages mobilité'!A12</f>
        <v>Usage mobilité n°9</v>
      </c>
      <c r="B2730" s="209" t="s">
        <v>637</v>
      </c>
      <c r="C2730" s="209"/>
      <c r="D2730" s="210">
        <f>IF(B$2609&lt;&gt;"",IF(B$2609='Usages mobilité'!BF12,'Usages mobilité'!BD12,0),0)</f>
        <v>0</v>
      </c>
      <c r="E2730" s="210">
        <f t="shared" si="237"/>
        <v>0</v>
      </c>
      <c r="F2730" s="210">
        <f t="shared" si="237"/>
        <v>0</v>
      </c>
      <c r="G2730" s="210">
        <f t="shared" si="237"/>
        <v>0</v>
      </c>
      <c r="H2730" s="210">
        <f t="shared" si="237"/>
        <v>0</v>
      </c>
      <c r="I2730" s="210">
        <f t="shared" si="237"/>
        <v>0</v>
      </c>
      <c r="J2730" s="210">
        <f t="shared" si="237"/>
        <v>0</v>
      </c>
      <c r="K2730" s="210">
        <f t="shared" si="237"/>
        <v>0</v>
      </c>
      <c r="L2730" s="210">
        <f t="shared" si="237"/>
        <v>0</v>
      </c>
      <c r="M2730" s="210">
        <f t="shared" si="237"/>
        <v>0</v>
      </c>
      <c r="N2730" s="210">
        <f t="shared" si="237"/>
        <v>0</v>
      </c>
      <c r="O2730" s="210">
        <f t="shared" si="237"/>
        <v>0</v>
      </c>
      <c r="P2730" s="210">
        <f t="shared" si="237"/>
        <v>0</v>
      </c>
      <c r="Q2730" s="210">
        <f t="shared" si="237"/>
        <v>0</v>
      </c>
      <c r="R2730" s="210">
        <f t="shared" si="237"/>
        <v>0</v>
      </c>
    </row>
    <row r="2731" spans="1:18" hidden="1" outlineLevel="2" x14ac:dyDescent="0.35">
      <c r="A2731" s="209" t="str">
        <f>'Usages mobilité'!A13</f>
        <v>Usage mobilité n°10</v>
      </c>
      <c r="B2731" s="209" t="s">
        <v>637</v>
      </c>
      <c r="C2731" s="209"/>
      <c r="D2731" s="210">
        <f>IF(B$2609&lt;&gt;"",IF(B$2609='Usages mobilité'!BF13,'Usages mobilité'!BD13,0),0)</f>
        <v>0</v>
      </c>
      <c r="E2731" s="210">
        <f t="shared" si="237"/>
        <v>0</v>
      </c>
      <c r="F2731" s="210">
        <f t="shared" si="237"/>
        <v>0</v>
      </c>
      <c r="G2731" s="210">
        <f t="shared" si="237"/>
        <v>0</v>
      </c>
      <c r="H2731" s="210">
        <f t="shared" si="237"/>
        <v>0</v>
      </c>
      <c r="I2731" s="210">
        <f t="shared" si="237"/>
        <v>0</v>
      </c>
      <c r="J2731" s="210">
        <f t="shared" si="237"/>
        <v>0</v>
      </c>
      <c r="K2731" s="210">
        <f t="shared" si="237"/>
        <v>0</v>
      </c>
      <c r="L2731" s="210">
        <f t="shared" si="237"/>
        <v>0</v>
      </c>
      <c r="M2731" s="210">
        <f t="shared" si="237"/>
        <v>0</v>
      </c>
      <c r="N2731" s="210">
        <f t="shared" si="237"/>
        <v>0</v>
      </c>
      <c r="O2731" s="210">
        <f t="shared" si="237"/>
        <v>0</v>
      </c>
      <c r="P2731" s="210">
        <f t="shared" si="237"/>
        <v>0</v>
      </c>
      <c r="Q2731" s="210">
        <f t="shared" si="237"/>
        <v>0</v>
      </c>
      <c r="R2731" s="210">
        <f t="shared" si="237"/>
        <v>0</v>
      </c>
    </row>
    <row r="2732" spans="1:18" hidden="1" outlineLevel="2" x14ac:dyDescent="0.35">
      <c r="A2732" s="209" t="str">
        <f>'Usages mobilité'!A14</f>
        <v>Usage mobilité n°11</v>
      </c>
      <c r="B2732" s="209" t="s">
        <v>637</v>
      </c>
      <c r="C2732" s="209"/>
      <c r="D2732" s="210">
        <f>IF(B$2609&lt;&gt;"",IF(B$2609='Usages mobilité'!BF14,'Usages mobilité'!BD14,0),0)</f>
        <v>0</v>
      </c>
      <c r="E2732" s="210">
        <f t="shared" ref="E2732:R2741" si="238">$D2732</f>
        <v>0</v>
      </c>
      <c r="F2732" s="210">
        <f t="shared" si="238"/>
        <v>0</v>
      </c>
      <c r="G2732" s="210">
        <f t="shared" si="238"/>
        <v>0</v>
      </c>
      <c r="H2732" s="210">
        <f t="shared" si="238"/>
        <v>0</v>
      </c>
      <c r="I2732" s="210">
        <f t="shared" si="238"/>
        <v>0</v>
      </c>
      <c r="J2732" s="210">
        <f t="shared" si="238"/>
        <v>0</v>
      </c>
      <c r="K2732" s="210">
        <f t="shared" si="238"/>
        <v>0</v>
      </c>
      <c r="L2732" s="210">
        <f t="shared" si="238"/>
        <v>0</v>
      </c>
      <c r="M2732" s="210">
        <f t="shared" si="238"/>
        <v>0</v>
      </c>
      <c r="N2732" s="210">
        <f t="shared" si="238"/>
        <v>0</v>
      </c>
      <c r="O2732" s="210">
        <f t="shared" si="238"/>
        <v>0</v>
      </c>
      <c r="P2732" s="210">
        <f t="shared" si="238"/>
        <v>0</v>
      </c>
      <c r="Q2732" s="210">
        <f t="shared" si="238"/>
        <v>0</v>
      </c>
      <c r="R2732" s="210">
        <f t="shared" si="238"/>
        <v>0</v>
      </c>
    </row>
    <row r="2733" spans="1:18" hidden="1" outlineLevel="2" x14ac:dyDescent="0.35">
      <c r="A2733" s="209" t="str">
        <f>'Usages mobilité'!A15</f>
        <v>Usage mobilité n°12</v>
      </c>
      <c r="B2733" s="209" t="s">
        <v>637</v>
      </c>
      <c r="C2733" s="209"/>
      <c r="D2733" s="210">
        <f>IF(B$2609&lt;&gt;"",IF(B$2609='Usages mobilité'!BF15,'Usages mobilité'!BD15,0),0)</f>
        <v>0</v>
      </c>
      <c r="E2733" s="210">
        <f t="shared" si="238"/>
        <v>0</v>
      </c>
      <c r="F2733" s="210">
        <f t="shared" si="238"/>
        <v>0</v>
      </c>
      <c r="G2733" s="210">
        <f t="shared" si="238"/>
        <v>0</v>
      </c>
      <c r="H2733" s="210">
        <f t="shared" si="238"/>
        <v>0</v>
      </c>
      <c r="I2733" s="210">
        <f t="shared" si="238"/>
        <v>0</v>
      </c>
      <c r="J2733" s="210">
        <f t="shared" si="238"/>
        <v>0</v>
      </c>
      <c r="K2733" s="210">
        <f t="shared" si="238"/>
        <v>0</v>
      </c>
      <c r="L2733" s="210">
        <f t="shared" si="238"/>
        <v>0</v>
      </c>
      <c r="M2733" s="210">
        <f t="shared" si="238"/>
        <v>0</v>
      </c>
      <c r="N2733" s="210">
        <f t="shared" si="238"/>
        <v>0</v>
      </c>
      <c r="O2733" s="210">
        <f t="shared" si="238"/>
        <v>0</v>
      </c>
      <c r="P2733" s="210">
        <f t="shared" si="238"/>
        <v>0</v>
      </c>
      <c r="Q2733" s="210">
        <f t="shared" si="238"/>
        <v>0</v>
      </c>
      <c r="R2733" s="210">
        <f t="shared" si="238"/>
        <v>0</v>
      </c>
    </row>
    <row r="2734" spans="1:18" hidden="1" outlineLevel="2" x14ac:dyDescent="0.35">
      <c r="A2734" s="209" t="str">
        <f>'Usages mobilité'!A16</f>
        <v>Usage mobilité n°13</v>
      </c>
      <c r="B2734" s="209" t="s">
        <v>637</v>
      </c>
      <c r="C2734" s="209"/>
      <c r="D2734" s="210">
        <f>IF(B$2609&lt;&gt;"",IF(B$2609='Usages mobilité'!BF16,'Usages mobilité'!BD16,0),0)</f>
        <v>0</v>
      </c>
      <c r="E2734" s="210">
        <f t="shared" si="238"/>
        <v>0</v>
      </c>
      <c r="F2734" s="210">
        <f t="shared" si="238"/>
        <v>0</v>
      </c>
      <c r="G2734" s="210">
        <f t="shared" si="238"/>
        <v>0</v>
      </c>
      <c r="H2734" s="210">
        <f t="shared" si="238"/>
        <v>0</v>
      </c>
      <c r="I2734" s="210">
        <f t="shared" si="238"/>
        <v>0</v>
      </c>
      <c r="J2734" s="210">
        <f t="shared" si="238"/>
        <v>0</v>
      </c>
      <c r="K2734" s="210">
        <f t="shared" si="238"/>
        <v>0</v>
      </c>
      <c r="L2734" s="210">
        <f t="shared" si="238"/>
        <v>0</v>
      </c>
      <c r="M2734" s="210">
        <f t="shared" si="238"/>
        <v>0</v>
      </c>
      <c r="N2734" s="210">
        <f t="shared" si="238"/>
        <v>0</v>
      </c>
      <c r="O2734" s="210">
        <f t="shared" si="238"/>
        <v>0</v>
      </c>
      <c r="P2734" s="210">
        <f t="shared" si="238"/>
        <v>0</v>
      </c>
      <c r="Q2734" s="210">
        <f t="shared" si="238"/>
        <v>0</v>
      </c>
      <c r="R2734" s="210">
        <f t="shared" si="238"/>
        <v>0</v>
      </c>
    </row>
    <row r="2735" spans="1:18" hidden="1" outlineLevel="2" x14ac:dyDescent="0.35">
      <c r="A2735" s="209" t="str">
        <f>'Usages mobilité'!A17</f>
        <v>Usage mobilité n°14</v>
      </c>
      <c r="B2735" s="209" t="s">
        <v>637</v>
      </c>
      <c r="C2735" s="209"/>
      <c r="D2735" s="210">
        <f>IF(B$2609&lt;&gt;"",IF(B$2609='Usages mobilité'!BF17,'Usages mobilité'!BD17,0),0)</f>
        <v>0</v>
      </c>
      <c r="E2735" s="210">
        <f t="shared" si="238"/>
        <v>0</v>
      </c>
      <c r="F2735" s="210">
        <f t="shared" si="238"/>
        <v>0</v>
      </c>
      <c r="G2735" s="210">
        <f t="shared" si="238"/>
        <v>0</v>
      </c>
      <c r="H2735" s="210">
        <f t="shared" si="238"/>
        <v>0</v>
      </c>
      <c r="I2735" s="210">
        <f t="shared" si="238"/>
        <v>0</v>
      </c>
      <c r="J2735" s="210">
        <f t="shared" si="238"/>
        <v>0</v>
      </c>
      <c r="K2735" s="210">
        <f t="shared" si="238"/>
        <v>0</v>
      </c>
      <c r="L2735" s="210">
        <f t="shared" si="238"/>
        <v>0</v>
      </c>
      <c r="M2735" s="210">
        <f t="shared" si="238"/>
        <v>0</v>
      </c>
      <c r="N2735" s="210">
        <f t="shared" si="238"/>
        <v>0</v>
      </c>
      <c r="O2735" s="210">
        <f t="shared" si="238"/>
        <v>0</v>
      </c>
      <c r="P2735" s="210">
        <f t="shared" si="238"/>
        <v>0</v>
      </c>
      <c r="Q2735" s="210">
        <f t="shared" si="238"/>
        <v>0</v>
      </c>
      <c r="R2735" s="210">
        <f t="shared" si="238"/>
        <v>0</v>
      </c>
    </row>
    <row r="2736" spans="1:18" hidden="1" outlineLevel="2" x14ac:dyDescent="0.35">
      <c r="A2736" s="209" t="str">
        <f>'Usages mobilité'!A18</f>
        <v>Usage mobilité n°15</v>
      </c>
      <c r="B2736" s="209" t="s">
        <v>637</v>
      </c>
      <c r="C2736" s="209"/>
      <c r="D2736" s="210">
        <f>IF(B$2609&lt;&gt;"",IF(B$2609='Usages mobilité'!BF18,'Usages mobilité'!BD18,0),0)</f>
        <v>0</v>
      </c>
      <c r="E2736" s="210">
        <f t="shared" si="238"/>
        <v>0</v>
      </c>
      <c r="F2736" s="210">
        <f t="shared" si="238"/>
        <v>0</v>
      </c>
      <c r="G2736" s="210">
        <f t="shared" si="238"/>
        <v>0</v>
      </c>
      <c r="H2736" s="210">
        <f t="shared" si="238"/>
        <v>0</v>
      </c>
      <c r="I2736" s="210">
        <f t="shared" si="238"/>
        <v>0</v>
      </c>
      <c r="J2736" s="210">
        <f t="shared" si="238"/>
        <v>0</v>
      </c>
      <c r="K2736" s="210">
        <f t="shared" si="238"/>
        <v>0</v>
      </c>
      <c r="L2736" s="210">
        <f t="shared" si="238"/>
        <v>0</v>
      </c>
      <c r="M2736" s="210">
        <f t="shared" si="238"/>
        <v>0</v>
      </c>
      <c r="N2736" s="210">
        <f t="shared" si="238"/>
        <v>0</v>
      </c>
      <c r="O2736" s="210">
        <f t="shared" si="238"/>
        <v>0</v>
      </c>
      <c r="P2736" s="210">
        <f t="shared" si="238"/>
        <v>0</v>
      </c>
      <c r="Q2736" s="210">
        <f t="shared" si="238"/>
        <v>0</v>
      </c>
      <c r="R2736" s="210">
        <f t="shared" si="238"/>
        <v>0</v>
      </c>
    </row>
    <row r="2737" spans="1:18" hidden="1" outlineLevel="2" x14ac:dyDescent="0.35">
      <c r="A2737" s="209" t="str">
        <f>'Usages mobilité'!A19</f>
        <v>Usage mobilité n°16</v>
      </c>
      <c r="B2737" s="209" t="s">
        <v>637</v>
      </c>
      <c r="C2737" s="209"/>
      <c r="D2737" s="210">
        <f>IF(B$2609&lt;&gt;"",IF(B$2609='Usages mobilité'!BF19,'Usages mobilité'!BD19,0),0)</f>
        <v>0</v>
      </c>
      <c r="E2737" s="210">
        <f t="shared" si="238"/>
        <v>0</v>
      </c>
      <c r="F2737" s="210">
        <f t="shared" si="238"/>
        <v>0</v>
      </c>
      <c r="G2737" s="210">
        <f t="shared" si="238"/>
        <v>0</v>
      </c>
      <c r="H2737" s="210">
        <f t="shared" si="238"/>
        <v>0</v>
      </c>
      <c r="I2737" s="210">
        <f t="shared" si="238"/>
        <v>0</v>
      </c>
      <c r="J2737" s="210">
        <f t="shared" si="238"/>
        <v>0</v>
      </c>
      <c r="K2737" s="210">
        <f t="shared" si="238"/>
        <v>0</v>
      </c>
      <c r="L2737" s="210">
        <f t="shared" si="238"/>
        <v>0</v>
      </c>
      <c r="M2737" s="210">
        <f t="shared" si="238"/>
        <v>0</v>
      </c>
      <c r="N2737" s="210">
        <f t="shared" si="238"/>
        <v>0</v>
      </c>
      <c r="O2737" s="210">
        <f t="shared" si="238"/>
        <v>0</v>
      </c>
      <c r="P2737" s="210">
        <f t="shared" si="238"/>
        <v>0</v>
      </c>
      <c r="Q2737" s="210">
        <f t="shared" si="238"/>
        <v>0</v>
      </c>
      <c r="R2737" s="210">
        <f t="shared" si="238"/>
        <v>0</v>
      </c>
    </row>
    <row r="2738" spans="1:18" hidden="1" outlineLevel="2" x14ac:dyDescent="0.35">
      <c r="A2738" s="209" t="str">
        <f>'Usages mobilité'!A20</f>
        <v>Usage mobilité n°17</v>
      </c>
      <c r="B2738" s="209" t="s">
        <v>637</v>
      </c>
      <c r="C2738" s="209"/>
      <c r="D2738" s="210">
        <f>IF(B$2609&lt;&gt;"",IF(B$2609='Usages mobilité'!BF20,'Usages mobilité'!BD20,0),0)</f>
        <v>0</v>
      </c>
      <c r="E2738" s="210">
        <f t="shared" si="238"/>
        <v>0</v>
      </c>
      <c r="F2738" s="210">
        <f t="shared" si="238"/>
        <v>0</v>
      </c>
      <c r="G2738" s="210">
        <f t="shared" si="238"/>
        <v>0</v>
      </c>
      <c r="H2738" s="210">
        <f t="shared" si="238"/>
        <v>0</v>
      </c>
      <c r="I2738" s="210">
        <f t="shared" si="238"/>
        <v>0</v>
      </c>
      <c r="J2738" s="210">
        <f t="shared" si="238"/>
        <v>0</v>
      </c>
      <c r="K2738" s="210">
        <f t="shared" si="238"/>
        <v>0</v>
      </c>
      <c r="L2738" s="210">
        <f t="shared" si="238"/>
        <v>0</v>
      </c>
      <c r="M2738" s="210">
        <f t="shared" si="238"/>
        <v>0</v>
      </c>
      <c r="N2738" s="210">
        <f t="shared" si="238"/>
        <v>0</v>
      </c>
      <c r="O2738" s="210">
        <f t="shared" si="238"/>
        <v>0</v>
      </c>
      <c r="P2738" s="210">
        <f t="shared" si="238"/>
        <v>0</v>
      </c>
      <c r="Q2738" s="210">
        <f t="shared" si="238"/>
        <v>0</v>
      </c>
      <c r="R2738" s="210">
        <f t="shared" si="238"/>
        <v>0</v>
      </c>
    </row>
    <row r="2739" spans="1:18" hidden="1" outlineLevel="2" x14ac:dyDescent="0.35">
      <c r="A2739" s="209" t="str">
        <f>'Usages mobilité'!A21</f>
        <v>Usage mobilité n°18</v>
      </c>
      <c r="B2739" s="209" t="s">
        <v>637</v>
      </c>
      <c r="C2739" s="209"/>
      <c r="D2739" s="210">
        <f>IF(B$2609&lt;&gt;"",IF(B$2609='Usages mobilité'!BF21,'Usages mobilité'!BD21,0),0)</f>
        <v>0</v>
      </c>
      <c r="E2739" s="210">
        <f t="shared" si="238"/>
        <v>0</v>
      </c>
      <c r="F2739" s="210">
        <f t="shared" si="238"/>
        <v>0</v>
      </c>
      <c r="G2739" s="210">
        <f t="shared" si="238"/>
        <v>0</v>
      </c>
      <c r="H2739" s="210">
        <f t="shared" si="238"/>
        <v>0</v>
      </c>
      <c r="I2739" s="210">
        <f t="shared" si="238"/>
        <v>0</v>
      </c>
      <c r="J2739" s="210">
        <f t="shared" si="238"/>
        <v>0</v>
      </c>
      <c r="K2739" s="210">
        <f t="shared" si="238"/>
        <v>0</v>
      </c>
      <c r="L2739" s="210">
        <f t="shared" si="238"/>
        <v>0</v>
      </c>
      <c r="M2739" s="210">
        <f t="shared" si="238"/>
        <v>0</v>
      </c>
      <c r="N2739" s="210">
        <f t="shared" si="238"/>
        <v>0</v>
      </c>
      <c r="O2739" s="210">
        <f t="shared" si="238"/>
        <v>0</v>
      </c>
      <c r="P2739" s="210">
        <f t="shared" si="238"/>
        <v>0</v>
      </c>
      <c r="Q2739" s="210">
        <f t="shared" si="238"/>
        <v>0</v>
      </c>
      <c r="R2739" s="210">
        <f t="shared" si="238"/>
        <v>0</v>
      </c>
    </row>
    <row r="2740" spans="1:18" hidden="1" outlineLevel="2" x14ac:dyDescent="0.35">
      <c r="A2740" s="209" t="str">
        <f>'Usages mobilité'!A22</f>
        <v>Usage mobilité n°19</v>
      </c>
      <c r="B2740" s="209" t="s">
        <v>637</v>
      </c>
      <c r="C2740" s="209"/>
      <c r="D2740" s="210">
        <f>IF(B$2609&lt;&gt;"",IF(B$2609='Usages mobilité'!BF22,'Usages mobilité'!BD22,0),0)</f>
        <v>0</v>
      </c>
      <c r="E2740" s="210">
        <f t="shared" si="238"/>
        <v>0</v>
      </c>
      <c r="F2740" s="210">
        <f t="shared" si="238"/>
        <v>0</v>
      </c>
      <c r="G2740" s="210">
        <f t="shared" si="238"/>
        <v>0</v>
      </c>
      <c r="H2740" s="210">
        <f t="shared" si="238"/>
        <v>0</v>
      </c>
      <c r="I2740" s="210">
        <f t="shared" si="238"/>
        <v>0</v>
      </c>
      <c r="J2740" s="210">
        <f t="shared" si="238"/>
        <v>0</v>
      </c>
      <c r="K2740" s="210">
        <f t="shared" si="238"/>
        <v>0</v>
      </c>
      <c r="L2740" s="210">
        <f t="shared" si="238"/>
        <v>0</v>
      </c>
      <c r="M2740" s="210">
        <f t="shared" si="238"/>
        <v>0</v>
      </c>
      <c r="N2740" s="210">
        <f t="shared" si="238"/>
        <v>0</v>
      </c>
      <c r="O2740" s="210">
        <f t="shared" si="238"/>
        <v>0</v>
      </c>
      <c r="P2740" s="210">
        <f t="shared" si="238"/>
        <v>0</v>
      </c>
      <c r="Q2740" s="210">
        <f t="shared" si="238"/>
        <v>0</v>
      </c>
      <c r="R2740" s="210">
        <f t="shared" si="238"/>
        <v>0</v>
      </c>
    </row>
    <row r="2741" spans="1:18" hidden="1" outlineLevel="2" x14ac:dyDescent="0.35">
      <c r="A2741" s="209" t="str">
        <f>'Usages mobilité'!A23</f>
        <v>Usage mobilité n°20</v>
      </c>
      <c r="B2741" s="209" t="s">
        <v>637</v>
      </c>
      <c r="C2741" s="209"/>
      <c r="D2741" s="210">
        <f>IF(B$2609&lt;&gt;"",IF(B$2609='Usages mobilité'!BF23,'Usages mobilité'!BD23,0),0)</f>
        <v>0</v>
      </c>
      <c r="E2741" s="210">
        <f t="shared" si="238"/>
        <v>0</v>
      </c>
      <c r="F2741" s="210">
        <f t="shared" si="238"/>
        <v>0</v>
      </c>
      <c r="G2741" s="210">
        <f t="shared" si="238"/>
        <v>0</v>
      </c>
      <c r="H2741" s="210">
        <f t="shared" si="238"/>
        <v>0</v>
      </c>
      <c r="I2741" s="210">
        <f t="shared" si="238"/>
        <v>0</v>
      </c>
      <c r="J2741" s="210">
        <f t="shared" si="238"/>
        <v>0</v>
      </c>
      <c r="K2741" s="210">
        <f t="shared" si="238"/>
        <v>0</v>
      </c>
      <c r="L2741" s="210">
        <f t="shared" si="238"/>
        <v>0</v>
      </c>
      <c r="M2741" s="210">
        <f t="shared" si="238"/>
        <v>0</v>
      </c>
      <c r="N2741" s="210">
        <f t="shared" si="238"/>
        <v>0</v>
      </c>
      <c r="O2741" s="210">
        <f t="shared" si="238"/>
        <v>0</v>
      </c>
      <c r="P2741" s="210">
        <f t="shared" si="238"/>
        <v>0</v>
      </c>
      <c r="Q2741" s="210">
        <f t="shared" si="238"/>
        <v>0</v>
      </c>
      <c r="R2741" s="210">
        <f t="shared" si="238"/>
        <v>0</v>
      </c>
    </row>
    <row r="2742" spans="1:18" hidden="1" outlineLevel="2" x14ac:dyDescent="0.35">
      <c r="A2742" s="209" t="str">
        <f>'Usages mobilité'!A24</f>
        <v>Usage mobilité n°21</v>
      </c>
      <c r="B2742" s="209" t="s">
        <v>637</v>
      </c>
      <c r="C2742" s="209"/>
      <c r="D2742" s="210">
        <f>IF(B$2609&lt;&gt;"",IF(B$2609='Usages mobilité'!BF24,'Usages mobilité'!BD24,0),0)</f>
        <v>0</v>
      </c>
      <c r="E2742" s="210">
        <f t="shared" ref="E2742:R2751" si="239">$D2742</f>
        <v>0</v>
      </c>
      <c r="F2742" s="210">
        <f t="shared" si="239"/>
        <v>0</v>
      </c>
      <c r="G2742" s="210">
        <f t="shared" si="239"/>
        <v>0</v>
      </c>
      <c r="H2742" s="210">
        <f t="shared" si="239"/>
        <v>0</v>
      </c>
      <c r="I2742" s="210">
        <f t="shared" si="239"/>
        <v>0</v>
      </c>
      <c r="J2742" s="210">
        <f t="shared" si="239"/>
        <v>0</v>
      </c>
      <c r="K2742" s="210">
        <f t="shared" si="239"/>
        <v>0</v>
      </c>
      <c r="L2742" s="210">
        <f t="shared" si="239"/>
        <v>0</v>
      </c>
      <c r="M2742" s="210">
        <f t="shared" si="239"/>
        <v>0</v>
      </c>
      <c r="N2742" s="210">
        <f t="shared" si="239"/>
        <v>0</v>
      </c>
      <c r="O2742" s="210">
        <f t="shared" si="239"/>
        <v>0</v>
      </c>
      <c r="P2742" s="210">
        <f t="shared" si="239"/>
        <v>0</v>
      </c>
      <c r="Q2742" s="210">
        <f t="shared" si="239"/>
        <v>0</v>
      </c>
      <c r="R2742" s="210">
        <f t="shared" si="239"/>
        <v>0</v>
      </c>
    </row>
    <row r="2743" spans="1:18" hidden="1" outlineLevel="2" x14ac:dyDescent="0.35">
      <c r="A2743" s="209" t="str">
        <f>'Usages mobilité'!A25</f>
        <v>Usage mobilité n°22</v>
      </c>
      <c r="B2743" s="209" t="s">
        <v>637</v>
      </c>
      <c r="C2743" s="209"/>
      <c r="D2743" s="210">
        <f>IF(B$2609&lt;&gt;"",IF(B$2609='Usages mobilité'!BF25,'Usages mobilité'!BD25,0),0)</f>
        <v>0</v>
      </c>
      <c r="E2743" s="210">
        <f t="shared" si="239"/>
        <v>0</v>
      </c>
      <c r="F2743" s="210">
        <f t="shared" si="239"/>
        <v>0</v>
      </c>
      <c r="G2743" s="210">
        <f t="shared" si="239"/>
        <v>0</v>
      </c>
      <c r="H2743" s="210">
        <f t="shared" si="239"/>
        <v>0</v>
      </c>
      <c r="I2743" s="210">
        <f t="shared" si="239"/>
        <v>0</v>
      </c>
      <c r="J2743" s="210">
        <f t="shared" si="239"/>
        <v>0</v>
      </c>
      <c r="K2743" s="210">
        <f t="shared" si="239"/>
        <v>0</v>
      </c>
      <c r="L2743" s="210">
        <f t="shared" si="239"/>
        <v>0</v>
      </c>
      <c r="M2743" s="210">
        <f t="shared" si="239"/>
        <v>0</v>
      </c>
      <c r="N2743" s="210">
        <f t="shared" si="239"/>
        <v>0</v>
      </c>
      <c r="O2743" s="210">
        <f t="shared" si="239"/>
        <v>0</v>
      </c>
      <c r="P2743" s="210">
        <f t="shared" si="239"/>
        <v>0</v>
      </c>
      <c r="Q2743" s="210">
        <f t="shared" si="239"/>
        <v>0</v>
      </c>
      <c r="R2743" s="210">
        <f t="shared" si="239"/>
        <v>0</v>
      </c>
    </row>
    <row r="2744" spans="1:18" hidden="1" outlineLevel="2" x14ac:dyDescent="0.35">
      <c r="A2744" s="209" t="str">
        <f>'Usages mobilité'!A26</f>
        <v>Usage mobilité n°23</v>
      </c>
      <c r="B2744" s="209" t="s">
        <v>637</v>
      </c>
      <c r="C2744" s="209"/>
      <c r="D2744" s="210">
        <f>IF(B$2609&lt;&gt;"",IF(B$2609='Usages mobilité'!BF26,'Usages mobilité'!BD26,0),0)</f>
        <v>0</v>
      </c>
      <c r="E2744" s="210">
        <f t="shared" si="239"/>
        <v>0</v>
      </c>
      <c r="F2744" s="210">
        <f t="shared" si="239"/>
        <v>0</v>
      </c>
      <c r="G2744" s="210">
        <f t="shared" si="239"/>
        <v>0</v>
      </c>
      <c r="H2744" s="210">
        <f t="shared" si="239"/>
        <v>0</v>
      </c>
      <c r="I2744" s="210">
        <f t="shared" si="239"/>
        <v>0</v>
      </c>
      <c r="J2744" s="210">
        <f t="shared" si="239"/>
        <v>0</v>
      </c>
      <c r="K2744" s="210">
        <f t="shared" si="239"/>
        <v>0</v>
      </c>
      <c r="L2744" s="210">
        <f t="shared" si="239"/>
        <v>0</v>
      </c>
      <c r="M2744" s="210">
        <f t="shared" si="239"/>
        <v>0</v>
      </c>
      <c r="N2744" s="210">
        <f t="shared" si="239"/>
        <v>0</v>
      </c>
      <c r="O2744" s="210">
        <f t="shared" si="239"/>
        <v>0</v>
      </c>
      <c r="P2744" s="210">
        <f t="shared" si="239"/>
        <v>0</v>
      </c>
      <c r="Q2744" s="210">
        <f t="shared" si="239"/>
        <v>0</v>
      </c>
      <c r="R2744" s="210">
        <f t="shared" si="239"/>
        <v>0</v>
      </c>
    </row>
    <row r="2745" spans="1:18" hidden="1" outlineLevel="2" x14ac:dyDescent="0.35">
      <c r="A2745" s="209" t="str">
        <f>'Usages mobilité'!A27</f>
        <v>Usage mobilité n°24</v>
      </c>
      <c r="B2745" s="209" t="s">
        <v>637</v>
      </c>
      <c r="C2745" s="209"/>
      <c r="D2745" s="210">
        <f>IF(B$2609&lt;&gt;"",IF(B$2609='Usages mobilité'!BF27,'Usages mobilité'!BD27,0),0)</f>
        <v>0</v>
      </c>
      <c r="E2745" s="210">
        <f t="shared" si="239"/>
        <v>0</v>
      </c>
      <c r="F2745" s="210">
        <f t="shared" si="239"/>
        <v>0</v>
      </c>
      <c r="G2745" s="210">
        <f t="shared" si="239"/>
        <v>0</v>
      </c>
      <c r="H2745" s="210">
        <f t="shared" si="239"/>
        <v>0</v>
      </c>
      <c r="I2745" s="210">
        <f t="shared" si="239"/>
        <v>0</v>
      </c>
      <c r="J2745" s="210">
        <f t="shared" si="239"/>
        <v>0</v>
      </c>
      <c r="K2745" s="210">
        <f t="shared" si="239"/>
        <v>0</v>
      </c>
      <c r="L2745" s="210">
        <f t="shared" si="239"/>
        <v>0</v>
      </c>
      <c r="M2745" s="210">
        <f t="shared" si="239"/>
        <v>0</v>
      </c>
      <c r="N2745" s="210">
        <f t="shared" si="239"/>
        <v>0</v>
      </c>
      <c r="O2745" s="210">
        <f t="shared" si="239"/>
        <v>0</v>
      </c>
      <c r="P2745" s="210">
        <f t="shared" si="239"/>
        <v>0</v>
      </c>
      <c r="Q2745" s="210">
        <f t="shared" si="239"/>
        <v>0</v>
      </c>
      <c r="R2745" s="210">
        <f t="shared" si="239"/>
        <v>0</v>
      </c>
    </row>
    <row r="2746" spans="1:18" hidden="1" outlineLevel="2" x14ac:dyDescent="0.35">
      <c r="A2746" s="209" t="str">
        <f>'Usages mobilité'!A28</f>
        <v>Usage mobilité n°25</v>
      </c>
      <c r="B2746" s="209" t="s">
        <v>637</v>
      </c>
      <c r="C2746" s="209"/>
      <c r="D2746" s="210">
        <f>IF(B$2609&lt;&gt;"",IF(B$2609='Usages mobilité'!BF28,'Usages mobilité'!BD28,0),0)</f>
        <v>0</v>
      </c>
      <c r="E2746" s="210">
        <f t="shared" si="239"/>
        <v>0</v>
      </c>
      <c r="F2746" s="210">
        <f t="shared" si="239"/>
        <v>0</v>
      </c>
      <c r="G2746" s="210">
        <f t="shared" si="239"/>
        <v>0</v>
      </c>
      <c r="H2746" s="210">
        <f t="shared" si="239"/>
        <v>0</v>
      </c>
      <c r="I2746" s="210">
        <f t="shared" si="239"/>
        <v>0</v>
      </c>
      <c r="J2746" s="210">
        <f t="shared" si="239"/>
        <v>0</v>
      </c>
      <c r="K2746" s="210">
        <f t="shared" si="239"/>
        <v>0</v>
      </c>
      <c r="L2746" s="210">
        <f t="shared" si="239"/>
        <v>0</v>
      </c>
      <c r="M2746" s="210">
        <f t="shared" si="239"/>
        <v>0</v>
      </c>
      <c r="N2746" s="210">
        <f t="shared" si="239"/>
        <v>0</v>
      </c>
      <c r="O2746" s="210">
        <f t="shared" si="239"/>
        <v>0</v>
      </c>
      <c r="P2746" s="210">
        <f t="shared" si="239"/>
        <v>0</v>
      </c>
      <c r="Q2746" s="210">
        <f t="shared" si="239"/>
        <v>0</v>
      </c>
      <c r="R2746" s="210">
        <f t="shared" si="239"/>
        <v>0</v>
      </c>
    </row>
    <row r="2747" spans="1:18" hidden="1" outlineLevel="2" x14ac:dyDescent="0.35">
      <c r="A2747" s="209" t="str">
        <f>'Usages mobilité'!A29</f>
        <v>Usage mobilité n°26</v>
      </c>
      <c r="B2747" s="209" t="s">
        <v>637</v>
      </c>
      <c r="C2747" s="209"/>
      <c r="D2747" s="210">
        <f>IF(B$2609&lt;&gt;"",IF(B$2609='Usages mobilité'!BF29,'Usages mobilité'!BD29,0),0)</f>
        <v>0</v>
      </c>
      <c r="E2747" s="210">
        <f t="shared" si="239"/>
        <v>0</v>
      </c>
      <c r="F2747" s="210">
        <f t="shared" si="239"/>
        <v>0</v>
      </c>
      <c r="G2747" s="210">
        <f t="shared" si="239"/>
        <v>0</v>
      </c>
      <c r="H2747" s="210">
        <f t="shared" si="239"/>
        <v>0</v>
      </c>
      <c r="I2747" s="210">
        <f t="shared" si="239"/>
        <v>0</v>
      </c>
      <c r="J2747" s="210">
        <f t="shared" si="239"/>
        <v>0</v>
      </c>
      <c r="K2747" s="210">
        <f t="shared" si="239"/>
        <v>0</v>
      </c>
      <c r="L2747" s="210">
        <f t="shared" si="239"/>
        <v>0</v>
      </c>
      <c r="M2747" s="210">
        <f t="shared" si="239"/>
        <v>0</v>
      </c>
      <c r="N2747" s="210">
        <f t="shared" si="239"/>
        <v>0</v>
      </c>
      <c r="O2747" s="210">
        <f t="shared" si="239"/>
        <v>0</v>
      </c>
      <c r="P2747" s="210">
        <f t="shared" si="239"/>
        <v>0</v>
      </c>
      <c r="Q2747" s="210">
        <f t="shared" si="239"/>
        <v>0</v>
      </c>
      <c r="R2747" s="210">
        <f t="shared" si="239"/>
        <v>0</v>
      </c>
    </row>
    <row r="2748" spans="1:18" hidden="1" outlineLevel="2" x14ac:dyDescent="0.35">
      <c r="A2748" s="209" t="str">
        <f>'Usages mobilité'!A30</f>
        <v>Usage mobilité n°27</v>
      </c>
      <c r="B2748" s="209" t="s">
        <v>637</v>
      </c>
      <c r="C2748" s="209"/>
      <c r="D2748" s="210">
        <f>IF(B$2609&lt;&gt;"",IF(B$2609='Usages mobilité'!BF30,'Usages mobilité'!BD30,0),0)</f>
        <v>0</v>
      </c>
      <c r="E2748" s="210">
        <f t="shared" si="239"/>
        <v>0</v>
      </c>
      <c r="F2748" s="210">
        <f t="shared" si="239"/>
        <v>0</v>
      </c>
      <c r="G2748" s="210">
        <f t="shared" si="239"/>
        <v>0</v>
      </c>
      <c r="H2748" s="210">
        <f t="shared" si="239"/>
        <v>0</v>
      </c>
      <c r="I2748" s="210">
        <f t="shared" si="239"/>
        <v>0</v>
      </c>
      <c r="J2748" s="210">
        <f t="shared" si="239"/>
        <v>0</v>
      </c>
      <c r="K2748" s="210">
        <f t="shared" si="239"/>
        <v>0</v>
      </c>
      <c r="L2748" s="210">
        <f t="shared" si="239"/>
        <v>0</v>
      </c>
      <c r="M2748" s="210">
        <f t="shared" si="239"/>
        <v>0</v>
      </c>
      <c r="N2748" s="210">
        <f t="shared" si="239"/>
        <v>0</v>
      </c>
      <c r="O2748" s="210">
        <f t="shared" si="239"/>
        <v>0</v>
      </c>
      <c r="P2748" s="210">
        <f t="shared" si="239"/>
        <v>0</v>
      </c>
      <c r="Q2748" s="210">
        <f t="shared" si="239"/>
        <v>0</v>
      </c>
      <c r="R2748" s="210">
        <f t="shared" si="239"/>
        <v>0</v>
      </c>
    </row>
    <row r="2749" spans="1:18" hidden="1" outlineLevel="2" x14ac:dyDescent="0.35">
      <c r="A2749" s="209" t="str">
        <f>'Usages mobilité'!A31</f>
        <v>Usage mobilité n°28</v>
      </c>
      <c r="B2749" s="209" t="s">
        <v>637</v>
      </c>
      <c r="C2749" s="209"/>
      <c r="D2749" s="210">
        <f>IF(B$2609&lt;&gt;"",IF(B$2609='Usages mobilité'!BF31,'Usages mobilité'!BD31,0),0)</f>
        <v>0</v>
      </c>
      <c r="E2749" s="210">
        <f t="shared" si="239"/>
        <v>0</v>
      </c>
      <c r="F2749" s="210">
        <f t="shared" si="239"/>
        <v>0</v>
      </c>
      <c r="G2749" s="210">
        <f t="shared" si="239"/>
        <v>0</v>
      </c>
      <c r="H2749" s="210">
        <f t="shared" si="239"/>
        <v>0</v>
      </c>
      <c r="I2749" s="210">
        <f t="shared" si="239"/>
        <v>0</v>
      </c>
      <c r="J2749" s="210">
        <f t="shared" si="239"/>
        <v>0</v>
      </c>
      <c r="K2749" s="210">
        <f t="shared" si="239"/>
        <v>0</v>
      </c>
      <c r="L2749" s="210">
        <f t="shared" si="239"/>
        <v>0</v>
      </c>
      <c r="M2749" s="210">
        <f t="shared" si="239"/>
        <v>0</v>
      </c>
      <c r="N2749" s="210">
        <f t="shared" si="239"/>
        <v>0</v>
      </c>
      <c r="O2749" s="210">
        <f t="shared" si="239"/>
        <v>0</v>
      </c>
      <c r="P2749" s="210">
        <f t="shared" si="239"/>
        <v>0</v>
      </c>
      <c r="Q2749" s="210">
        <f t="shared" si="239"/>
        <v>0</v>
      </c>
      <c r="R2749" s="210">
        <f t="shared" si="239"/>
        <v>0</v>
      </c>
    </row>
    <row r="2750" spans="1:18" hidden="1" outlineLevel="2" x14ac:dyDescent="0.35">
      <c r="A2750" s="209" t="str">
        <f>'Usages mobilité'!A32</f>
        <v>Usage mobilité n°29</v>
      </c>
      <c r="B2750" s="209" t="s">
        <v>637</v>
      </c>
      <c r="C2750" s="209"/>
      <c r="D2750" s="210">
        <f>IF(B$2609&lt;&gt;"",IF(B$2609='Usages mobilité'!BF32,'Usages mobilité'!BD32,0),0)</f>
        <v>0</v>
      </c>
      <c r="E2750" s="210">
        <f t="shared" si="239"/>
        <v>0</v>
      </c>
      <c r="F2750" s="210">
        <f t="shared" si="239"/>
        <v>0</v>
      </c>
      <c r="G2750" s="210">
        <f t="shared" si="239"/>
        <v>0</v>
      </c>
      <c r="H2750" s="210">
        <f t="shared" si="239"/>
        <v>0</v>
      </c>
      <c r="I2750" s="210">
        <f t="shared" si="239"/>
        <v>0</v>
      </c>
      <c r="J2750" s="210">
        <f t="shared" si="239"/>
        <v>0</v>
      </c>
      <c r="K2750" s="210">
        <f t="shared" si="239"/>
        <v>0</v>
      </c>
      <c r="L2750" s="210">
        <f t="shared" si="239"/>
        <v>0</v>
      </c>
      <c r="M2750" s="210">
        <f t="shared" si="239"/>
        <v>0</v>
      </c>
      <c r="N2750" s="210">
        <f t="shared" si="239"/>
        <v>0</v>
      </c>
      <c r="O2750" s="210">
        <f t="shared" si="239"/>
        <v>0</v>
      </c>
      <c r="P2750" s="210">
        <f t="shared" si="239"/>
        <v>0</v>
      </c>
      <c r="Q2750" s="210">
        <f t="shared" si="239"/>
        <v>0</v>
      </c>
      <c r="R2750" s="210">
        <f t="shared" si="239"/>
        <v>0</v>
      </c>
    </row>
    <row r="2751" spans="1:18" hidden="1" outlineLevel="2" x14ac:dyDescent="0.35">
      <c r="A2751" s="209" t="str">
        <f>'Usages mobilité'!A33</f>
        <v>Usage mobilité n°30</v>
      </c>
      <c r="B2751" s="209" t="s">
        <v>637</v>
      </c>
      <c r="C2751" s="209"/>
      <c r="D2751" s="210">
        <f>IF(B$2609&lt;&gt;"",IF(B$2609='Usages mobilité'!BF33,'Usages mobilité'!BD33,0),0)</f>
        <v>0</v>
      </c>
      <c r="E2751" s="210">
        <f t="shared" si="239"/>
        <v>0</v>
      </c>
      <c r="F2751" s="210">
        <f t="shared" si="239"/>
        <v>0</v>
      </c>
      <c r="G2751" s="210">
        <f t="shared" si="239"/>
        <v>0</v>
      </c>
      <c r="H2751" s="210">
        <f t="shared" si="239"/>
        <v>0</v>
      </c>
      <c r="I2751" s="210">
        <f t="shared" si="239"/>
        <v>0</v>
      </c>
      <c r="J2751" s="210">
        <f t="shared" si="239"/>
        <v>0</v>
      </c>
      <c r="K2751" s="210">
        <f t="shared" si="239"/>
        <v>0</v>
      </c>
      <c r="L2751" s="210">
        <f t="shared" si="239"/>
        <v>0</v>
      </c>
      <c r="M2751" s="210">
        <f t="shared" si="239"/>
        <v>0</v>
      </c>
      <c r="N2751" s="210">
        <f t="shared" si="239"/>
        <v>0</v>
      </c>
      <c r="O2751" s="210">
        <f t="shared" si="239"/>
        <v>0</v>
      </c>
      <c r="P2751" s="210">
        <f t="shared" si="239"/>
        <v>0</v>
      </c>
      <c r="Q2751" s="210">
        <f t="shared" si="239"/>
        <v>0</v>
      </c>
      <c r="R2751" s="210">
        <f t="shared" si="239"/>
        <v>0</v>
      </c>
    </row>
    <row r="2752" spans="1:18" hidden="1" outlineLevel="2" x14ac:dyDescent="0.35">
      <c r="A2752" s="209" t="str">
        <f>'Usages mobilité'!A34</f>
        <v>Usage mobilité n°31</v>
      </c>
      <c r="B2752" s="209" t="s">
        <v>637</v>
      </c>
      <c r="C2752" s="209"/>
      <c r="D2752" s="210">
        <f>IF(B$2609&lt;&gt;"",IF(B$2609='Usages mobilité'!BF34,'Usages mobilité'!BD34,0),0)</f>
        <v>0</v>
      </c>
      <c r="E2752" s="210">
        <f t="shared" ref="E2752:R2761" si="240">$D2752</f>
        <v>0</v>
      </c>
      <c r="F2752" s="210">
        <f t="shared" si="240"/>
        <v>0</v>
      </c>
      <c r="G2752" s="210">
        <f t="shared" si="240"/>
        <v>0</v>
      </c>
      <c r="H2752" s="210">
        <f t="shared" si="240"/>
        <v>0</v>
      </c>
      <c r="I2752" s="210">
        <f t="shared" si="240"/>
        <v>0</v>
      </c>
      <c r="J2752" s="210">
        <f t="shared" si="240"/>
        <v>0</v>
      </c>
      <c r="K2752" s="210">
        <f t="shared" si="240"/>
        <v>0</v>
      </c>
      <c r="L2752" s="210">
        <f t="shared" si="240"/>
        <v>0</v>
      </c>
      <c r="M2752" s="210">
        <f t="shared" si="240"/>
        <v>0</v>
      </c>
      <c r="N2752" s="210">
        <f t="shared" si="240"/>
        <v>0</v>
      </c>
      <c r="O2752" s="210">
        <f t="shared" si="240"/>
        <v>0</v>
      </c>
      <c r="P2752" s="210">
        <f t="shared" si="240"/>
        <v>0</v>
      </c>
      <c r="Q2752" s="210">
        <f t="shared" si="240"/>
        <v>0</v>
      </c>
      <c r="R2752" s="210">
        <f t="shared" si="240"/>
        <v>0</v>
      </c>
    </row>
    <row r="2753" spans="1:18" hidden="1" outlineLevel="2" x14ac:dyDescent="0.35">
      <c r="A2753" s="209" t="str">
        <f>'Usages mobilité'!A35</f>
        <v>Usage mobilité n°32</v>
      </c>
      <c r="B2753" s="209" t="s">
        <v>637</v>
      </c>
      <c r="C2753" s="209"/>
      <c r="D2753" s="210">
        <f>IF(B$2609&lt;&gt;"",IF(B$2609='Usages mobilité'!BF35,'Usages mobilité'!BD35,0),0)</f>
        <v>0</v>
      </c>
      <c r="E2753" s="210">
        <f t="shared" si="240"/>
        <v>0</v>
      </c>
      <c r="F2753" s="210">
        <f t="shared" si="240"/>
        <v>0</v>
      </c>
      <c r="G2753" s="210">
        <f t="shared" si="240"/>
        <v>0</v>
      </c>
      <c r="H2753" s="210">
        <f t="shared" si="240"/>
        <v>0</v>
      </c>
      <c r="I2753" s="210">
        <f t="shared" si="240"/>
        <v>0</v>
      </c>
      <c r="J2753" s="210">
        <f t="shared" si="240"/>
        <v>0</v>
      </c>
      <c r="K2753" s="210">
        <f t="shared" si="240"/>
        <v>0</v>
      </c>
      <c r="L2753" s="210">
        <f t="shared" si="240"/>
        <v>0</v>
      </c>
      <c r="M2753" s="210">
        <f t="shared" si="240"/>
        <v>0</v>
      </c>
      <c r="N2753" s="210">
        <f t="shared" si="240"/>
        <v>0</v>
      </c>
      <c r="O2753" s="210">
        <f t="shared" si="240"/>
        <v>0</v>
      </c>
      <c r="P2753" s="210">
        <f t="shared" si="240"/>
        <v>0</v>
      </c>
      <c r="Q2753" s="210">
        <f t="shared" si="240"/>
        <v>0</v>
      </c>
      <c r="R2753" s="210">
        <f t="shared" si="240"/>
        <v>0</v>
      </c>
    </row>
    <row r="2754" spans="1:18" hidden="1" outlineLevel="2" x14ac:dyDescent="0.35">
      <c r="A2754" s="209" t="str">
        <f>'Usages mobilité'!A36</f>
        <v>Usage mobilité n°33</v>
      </c>
      <c r="B2754" s="209" t="s">
        <v>637</v>
      </c>
      <c r="C2754" s="209"/>
      <c r="D2754" s="210">
        <f>IF(B$2609&lt;&gt;"",IF(B$2609='Usages mobilité'!BF36,'Usages mobilité'!BD36,0),0)</f>
        <v>0</v>
      </c>
      <c r="E2754" s="210">
        <f t="shared" si="240"/>
        <v>0</v>
      </c>
      <c r="F2754" s="210">
        <f t="shared" si="240"/>
        <v>0</v>
      </c>
      <c r="G2754" s="210">
        <f t="shared" si="240"/>
        <v>0</v>
      </c>
      <c r="H2754" s="210">
        <f t="shared" si="240"/>
        <v>0</v>
      </c>
      <c r="I2754" s="210">
        <f t="shared" si="240"/>
        <v>0</v>
      </c>
      <c r="J2754" s="210">
        <f t="shared" si="240"/>
        <v>0</v>
      </c>
      <c r="K2754" s="210">
        <f t="shared" si="240"/>
        <v>0</v>
      </c>
      <c r="L2754" s="210">
        <f t="shared" si="240"/>
        <v>0</v>
      </c>
      <c r="M2754" s="210">
        <f t="shared" si="240"/>
        <v>0</v>
      </c>
      <c r="N2754" s="210">
        <f t="shared" si="240"/>
        <v>0</v>
      </c>
      <c r="O2754" s="210">
        <f t="shared" si="240"/>
        <v>0</v>
      </c>
      <c r="P2754" s="210">
        <f t="shared" si="240"/>
        <v>0</v>
      </c>
      <c r="Q2754" s="210">
        <f t="shared" si="240"/>
        <v>0</v>
      </c>
      <c r="R2754" s="210">
        <f t="shared" si="240"/>
        <v>0</v>
      </c>
    </row>
    <row r="2755" spans="1:18" hidden="1" outlineLevel="2" x14ac:dyDescent="0.35">
      <c r="A2755" s="209" t="str">
        <f>'Usages mobilité'!A37</f>
        <v>Usage mobilité n°34</v>
      </c>
      <c r="B2755" s="209" t="s">
        <v>637</v>
      </c>
      <c r="C2755" s="209"/>
      <c r="D2755" s="210">
        <f>IF(B$2609&lt;&gt;"",IF(B$2609='Usages mobilité'!BF37,'Usages mobilité'!BD37,0),0)</f>
        <v>0</v>
      </c>
      <c r="E2755" s="210">
        <f t="shared" si="240"/>
        <v>0</v>
      </c>
      <c r="F2755" s="210">
        <f t="shared" si="240"/>
        <v>0</v>
      </c>
      <c r="G2755" s="210">
        <f t="shared" si="240"/>
        <v>0</v>
      </c>
      <c r="H2755" s="210">
        <f t="shared" si="240"/>
        <v>0</v>
      </c>
      <c r="I2755" s="210">
        <f t="shared" si="240"/>
        <v>0</v>
      </c>
      <c r="J2755" s="210">
        <f t="shared" si="240"/>
        <v>0</v>
      </c>
      <c r="K2755" s="210">
        <f t="shared" si="240"/>
        <v>0</v>
      </c>
      <c r="L2755" s="210">
        <f t="shared" si="240"/>
        <v>0</v>
      </c>
      <c r="M2755" s="210">
        <f t="shared" si="240"/>
        <v>0</v>
      </c>
      <c r="N2755" s="210">
        <f t="shared" si="240"/>
        <v>0</v>
      </c>
      <c r="O2755" s="210">
        <f t="shared" si="240"/>
        <v>0</v>
      </c>
      <c r="P2755" s="210">
        <f t="shared" si="240"/>
        <v>0</v>
      </c>
      <c r="Q2755" s="210">
        <f t="shared" si="240"/>
        <v>0</v>
      </c>
      <c r="R2755" s="210">
        <f t="shared" si="240"/>
        <v>0</v>
      </c>
    </row>
    <row r="2756" spans="1:18" hidden="1" outlineLevel="2" x14ac:dyDescent="0.35">
      <c r="A2756" s="209" t="str">
        <f>'Usages mobilité'!A38</f>
        <v>Usage mobilité n°35</v>
      </c>
      <c r="B2756" s="209" t="s">
        <v>637</v>
      </c>
      <c r="C2756" s="209"/>
      <c r="D2756" s="210">
        <f>IF(B$2609&lt;&gt;"",IF(B$2609='Usages mobilité'!BF38,'Usages mobilité'!BD38,0),0)</f>
        <v>0</v>
      </c>
      <c r="E2756" s="210">
        <f t="shared" si="240"/>
        <v>0</v>
      </c>
      <c r="F2756" s="210">
        <f t="shared" si="240"/>
        <v>0</v>
      </c>
      <c r="G2756" s="210">
        <f t="shared" si="240"/>
        <v>0</v>
      </c>
      <c r="H2756" s="210">
        <f t="shared" si="240"/>
        <v>0</v>
      </c>
      <c r="I2756" s="210">
        <f t="shared" si="240"/>
        <v>0</v>
      </c>
      <c r="J2756" s="210">
        <f t="shared" si="240"/>
        <v>0</v>
      </c>
      <c r="K2756" s="210">
        <f t="shared" si="240"/>
        <v>0</v>
      </c>
      <c r="L2756" s="210">
        <f t="shared" si="240"/>
        <v>0</v>
      </c>
      <c r="M2756" s="210">
        <f t="shared" si="240"/>
        <v>0</v>
      </c>
      <c r="N2756" s="210">
        <f t="shared" si="240"/>
        <v>0</v>
      </c>
      <c r="O2756" s="210">
        <f t="shared" si="240"/>
        <v>0</v>
      </c>
      <c r="P2756" s="210">
        <f t="shared" si="240"/>
        <v>0</v>
      </c>
      <c r="Q2756" s="210">
        <f t="shared" si="240"/>
        <v>0</v>
      </c>
      <c r="R2756" s="210">
        <f t="shared" si="240"/>
        <v>0</v>
      </c>
    </row>
    <row r="2757" spans="1:18" hidden="1" outlineLevel="2" x14ac:dyDescent="0.35">
      <c r="A2757" s="209" t="str">
        <f>'Usages mobilité'!A39</f>
        <v>Usage mobilité n°36</v>
      </c>
      <c r="B2757" s="209" t="s">
        <v>637</v>
      </c>
      <c r="C2757" s="209"/>
      <c r="D2757" s="210">
        <f>IF(B$2609&lt;&gt;"",IF(B$2609='Usages mobilité'!BF39,'Usages mobilité'!BD39,0),0)</f>
        <v>0</v>
      </c>
      <c r="E2757" s="210">
        <f t="shared" si="240"/>
        <v>0</v>
      </c>
      <c r="F2757" s="210">
        <f t="shared" si="240"/>
        <v>0</v>
      </c>
      <c r="G2757" s="210">
        <f t="shared" si="240"/>
        <v>0</v>
      </c>
      <c r="H2757" s="210">
        <f t="shared" si="240"/>
        <v>0</v>
      </c>
      <c r="I2757" s="210">
        <f t="shared" si="240"/>
        <v>0</v>
      </c>
      <c r="J2757" s="210">
        <f t="shared" si="240"/>
        <v>0</v>
      </c>
      <c r="K2757" s="210">
        <f t="shared" si="240"/>
        <v>0</v>
      </c>
      <c r="L2757" s="210">
        <f t="shared" si="240"/>
        <v>0</v>
      </c>
      <c r="M2757" s="210">
        <f t="shared" si="240"/>
        <v>0</v>
      </c>
      <c r="N2757" s="210">
        <f t="shared" si="240"/>
        <v>0</v>
      </c>
      <c r="O2757" s="210">
        <f t="shared" si="240"/>
        <v>0</v>
      </c>
      <c r="P2757" s="210">
        <f t="shared" si="240"/>
        <v>0</v>
      </c>
      <c r="Q2757" s="210">
        <f t="shared" si="240"/>
        <v>0</v>
      </c>
      <c r="R2757" s="210">
        <f t="shared" si="240"/>
        <v>0</v>
      </c>
    </row>
    <row r="2758" spans="1:18" hidden="1" outlineLevel="2" x14ac:dyDescent="0.35">
      <c r="A2758" s="209" t="str">
        <f>'Usages mobilité'!A40</f>
        <v>Usage mobilité n°37</v>
      </c>
      <c r="B2758" s="209" t="s">
        <v>637</v>
      </c>
      <c r="C2758" s="209"/>
      <c r="D2758" s="210">
        <f>IF(B$2609&lt;&gt;"",IF(B$2609='Usages mobilité'!BF40,'Usages mobilité'!BD40,0),0)</f>
        <v>0</v>
      </c>
      <c r="E2758" s="210">
        <f t="shared" si="240"/>
        <v>0</v>
      </c>
      <c r="F2758" s="210">
        <f t="shared" si="240"/>
        <v>0</v>
      </c>
      <c r="G2758" s="210">
        <f t="shared" si="240"/>
        <v>0</v>
      </c>
      <c r="H2758" s="210">
        <f t="shared" si="240"/>
        <v>0</v>
      </c>
      <c r="I2758" s="210">
        <f t="shared" si="240"/>
        <v>0</v>
      </c>
      <c r="J2758" s="210">
        <f t="shared" si="240"/>
        <v>0</v>
      </c>
      <c r="K2758" s="210">
        <f t="shared" si="240"/>
        <v>0</v>
      </c>
      <c r="L2758" s="210">
        <f t="shared" si="240"/>
        <v>0</v>
      </c>
      <c r="M2758" s="210">
        <f t="shared" si="240"/>
        <v>0</v>
      </c>
      <c r="N2758" s="210">
        <f t="shared" si="240"/>
        <v>0</v>
      </c>
      <c r="O2758" s="210">
        <f t="shared" si="240"/>
        <v>0</v>
      </c>
      <c r="P2758" s="210">
        <f t="shared" si="240"/>
        <v>0</v>
      </c>
      <c r="Q2758" s="210">
        <f t="shared" si="240"/>
        <v>0</v>
      </c>
      <c r="R2758" s="210">
        <f t="shared" si="240"/>
        <v>0</v>
      </c>
    </row>
    <row r="2759" spans="1:18" hidden="1" outlineLevel="2" x14ac:dyDescent="0.35">
      <c r="A2759" s="209" t="str">
        <f>'Usages mobilité'!A41</f>
        <v>Usage mobilité n°38</v>
      </c>
      <c r="B2759" s="209" t="s">
        <v>637</v>
      </c>
      <c r="C2759" s="209"/>
      <c r="D2759" s="210">
        <f>IF(B$2609&lt;&gt;"",IF(B$2609='Usages mobilité'!BF41,'Usages mobilité'!BD41,0),0)</f>
        <v>0</v>
      </c>
      <c r="E2759" s="210">
        <f t="shared" si="240"/>
        <v>0</v>
      </c>
      <c r="F2759" s="210">
        <f t="shared" si="240"/>
        <v>0</v>
      </c>
      <c r="G2759" s="210">
        <f t="shared" si="240"/>
        <v>0</v>
      </c>
      <c r="H2759" s="210">
        <f t="shared" si="240"/>
        <v>0</v>
      </c>
      <c r="I2759" s="210">
        <f t="shared" si="240"/>
        <v>0</v>
      </c>
      <c r="J2759" s="210">
        <f t="shared" si="240"/>
        <v>0</v>
      </c>
      <c r="K2759" s="210">
        <f t="shared" si="240"/>
        <v>0</v>
      </c>
      <c r="L2759" s="210">
        <f t="shared" si="240"/>
        <v>0</v>
      </c>
      <c r="M2759" s="210">
        <f t="shared" si="240"/>
        <v>0</v>
      </c>
      <c r="N2759" s="210">
        <f t="shared" si="240"/>
        <v>0</v>
      </c>
      <c r="O2759" s="210">
        <f t="shared" si="240"/>
        <v>0</v>
      </c>
      <c r="P2759" s="210">
        <f t="shared" si="240"/>
        <v>0</v>
      </c>
      <c r="Q2759" s="210">
        <f t="shared" si="240"/>
        <v>0</v>
      </c>
      <c r="R2759" s="210">
        <f t="shared" si="240"/>
        <v>0</v>
      </c>
    </row>
    <row r="2760" spans="1:18" hidden="1" outlineLevel="2" x14ac:dyDescent="0.35">
      <c r="A2760" s="209" t="str">
        <f>'Usages mobilité'!A42</f>
        <v>Usage mobilité n°39</v>
      </c>
      <c r="B2760" s="209" t="s">
        <v>637</v>
      </c>
      <c r="C2760" s="209"/>
      <c r="D2760" s="210">
        <f>IF(B$2609&lt;&gt;"",IF(B$2609='Usages mobilité'!BF42,'Usages mobilité'!BD42,0),0)</f>
        <v>0</v>
      </c>
      <c r="E2760" s="210">
        <f t="shared" si="240"/>
        <v>0</v>
      </c>
      <c r="F2760" s="210">
        <f t="shared" si="240"/>
        <v>0</v>
      </c>
      <c r="G2760" s="210">
        <f t="shared" si="240"/>
        <v>0</v>
      </c>
      <c r="H2760" s="210">
        <f t="shared" si="240"/>
        <v>0</v>
      </c>
      <c r="I2760" s="210">
        <f t="shared" si="240"/>
        <v>0</v>
      </c>
      <c r="J2760" s="210">
        <f t="shared" si="240"/>
        <v>0</v>
      </c>
      <c r="K2760" s="210">
        <f t="shared" si="240"/>
        <v>0</v>
      </c>
      <c r="L2760" s="210">
        <f t="shared" si="240"/>
        <v>0</v>
      </c>
      <c r="M2760" s="210">
        <f t="shared" si="240"/>
        <v>0</v>
      </c>
      <c r="N2760" s="210">
        <f t="shared" si="240"/>
        <v>0</v>
      </c>
      <c r="O2760" s="210">
        <f t="shared" si="240"/>
        <v>0</v>
      </c>
      <c r="P2760" s="210">
        <f t="shared" si="240"/>
        <v>0</v>
      </c>
      <c r="Q2760" s="210">
        <f t="shared" si="240"/>
        <v>0</v>
      </c>
      <c r="R2760" s="210">
        <f t="shared" si="240"/>
        <v>0</v>
      </c>
    </row>
    <row r="2761" spans="1:18" hidden="1" outlineLevel="2" x14ac:dyDescent="0.35">
      <c r="A2761" s="209" t="str">
        <f>'Usages mobilité'!A43</f>
        <v>Usage mobilité n°40</v>
      </c>
      <c r="B2761" s="209" t="s">
        <v>637</v>
      </c>
      <c r="C2761" s="209"/>
      <c r="D2761" s="210">
        <f>IF(B$2609&lt;&gt;"",IF(B$2609='Usages mobilité'!BF43,'Usages mobilité'!BD43,0),0)</f>
        <v>0</v>
      </c>
      <c r="E2761" s="210">
        <f t="shared" si="240"/>
        <v>0</v>
      </c>
      <c r="F2761" s="210">
        <f t="shared" si="240"/>
        <v>0</v>
      </c>
      <c r="G2761" s="210">
        <f t="shared" si="240"/>
        <v>0</v>
      </c>
      <c r="H2761" s="210">
        <f t="shared" si="240"/>
        <v>0</v>
      </c>
      <c r="I2761" s="210">
        <f t="shared" si="240"/>
        <v>0</v>
      </c>
      <c r="J2761" s="210">
        <f t="shared" si="240"/>
        <v>0</v>
      </c>
      <c r="K2761" s="210">
        <f t="shared" si="240"/>
        <v>0</v>
      </c>
      <c r="L2761" s="210">
        <f t="shared" si="240"/>
        <v>0</v>
      </c>
      <c r="M2761" s="210">
        <f t="shared" si="240"/>
        <v>0</v>
      </c>
      <c r="N2761" s="210">
        <f t="shared" si="240"/>
        <v>0</v>
      </c>
      <c r="O2761" s="210">
        <f t="shared" si="240"/>
        <v>0</v>
      </c>
      <c r="P2761" s="210">
        <f t="shared" si="240"/>
        <v>0</v>
      </c>
      <c r="Q2761" s="210">
        <f t="shared" si="240"/>
        <v>0</v>
      </c>
      <c r="R2761" s="210">
        <f t="shared" si="240"/>
        <v>0</v>
      </c>
    </row>
    <row r="2762" spans="1:18" hidden="1" outlineLevel="2" x14ac:dyDescent="0.35">
      <c r="A2762" s="209" t="str">
        <f>'Usages mobilité'!A44</f>
        <v>Usage mobilité n°41</v>
      </c>
      <c r="B2762" s="209" t="s">
        <v>637</v>
      </c>
      <c r="C2762" s="209"/>
      <c r="D2762" s="210">
        <f>IF(B$2609&lt;&gt;"",IF(B$2609='Usages mobilité'!BF44,'Usages mobilité'!BD44,0),0)</f>
        <v>0</v>
      </c>
      <c r="E2762" s="210">
        <f t="shared" ref="E2762:R2771" si="241">$D2762</f>
        <v>0</v>
      </c>
      <c r="F2762" s="210">
        <f t="shared" si="241"/>
        <v>0</v>
      </c>
      <c r="G2762" s="210">
        <f t="shared" si="241"/>
        <v>0</v>
      </c>
      <c r="H2762" s="210">
        <f t="shared" si="241"/>
        <v>0</v>
      </c>
      <c r="I2762" s="210">
        <f t="shared" si="241"/>
        <v>0</v>
      </c>
      <c r="J2762" s="210">
        <f t="shared" si="241"/>
        <v>0</v>
      </c>
      <c r="K2762" s="210">
        <f t="shared" si="241"/>
        <v>0</v>
      </c>
      <c r="L2762" s="210">
        <f t="shared" si="241"/>
        <v>0</v>
      </c>
      <c r="M2762" s="210">
        <f t="shared" si="241"/>
        <v>0</v>
      </c>
      <c r="N2762" s="210">
        <f t="shared" si="241"/>
        <v>0</v>
      </c>
      <c r="O2762" s="210">
        <f t="shared" si="241"/>
        <v>0</v>
      </c>
      <c r="P2762" s="210">
        <f t="shared" si="241"/>
        <v>0</v>
      </c>
      <c r="Q2762" s="210">
        <f t="shared" si="241"/>
        <v>0</v>
      </c>
      <c r="R2762" s="210">
        <f t="shared" si="241"/>
        <v>0</v>
      </c>
    </row>
    <row r="2763" spans="1:18" hidden="1" outlineLevel="2" x14ac:dyDescent="0.35">
      <c r="A2763" s="209" t="str">
        <f>'Usages mobilité'!A45</f>
        <v>Usage mobilité n°42</v>
      </c>
      <c r="B2763" s="209" t="s">
        <v>637</v>
      </c>
      <c r="C2763" s="209"/>
      <c r="D2763" s="210">
        <f>IF(B$2609&lt;&gt;"",IF(B$2609='Usages mobilité'!BF45,'Usages mobilité'!BD45,0),0)</f>
        <v>0</v>
      </c>
      <c r="E2763" s="210">
        <f t="shared" si="241"/>
        <v>0</v>
      </c>
      <c r="F2763" s="210">
        <f t="shared" si="241"/>
        <v>0</v>
      </c>
      <c r="G2763" s="210">
        <f t="shared" si="241"/>
        <v>0</v>
      </c>
      <c r="H2763" s="210">
        <f t="shared" si="241"/>
        <v>0</v>
      </c>
      <c r="I2763" s="210">
        <f t="shared" si="241"/>
        <v>0</v>
      </c>
      <c r="J2763" s="210">
        <f t="shared" si="241"/>
        <v>0</v>
      </c>
      <c r="K2763" s="210">
        <f t="shared" si="241"/>
        <v>0</v>
      </c>
      <c r="L2763" s="210">
        <f t="shared" si="241"/>
        <v>0</v>
      </c>
      <c r="M2763" s="210">
        <f t="shared" si="241"/>
        <v>0</v>
      </c>
      <c r="N2763" s="210">
        <f t="shared" si="241"/>
        <v>0</v>
      </c>
      <c r="O2763" s="210">
        <f t="shared" si="241"/>
        <v>0</v>
      </c>
      <c r="P2763" s="210">
        <f t="shared" si="241"/>
        <v>0</v>
      </c>
      <c r="Q2763" s="210">
        <f t="shared" si="241"/>
        <v>0</v>
      </c>
      <c r="R2763" s="210">
        <f t="shared" si="241"/>
        <v>0</v>
      </c>
    </row>
    <row r="2764" spans="1:18" hidden="1" outlineLevel="2" x14ac:dyDescent="0.35">
      <c r="A2764" s="209" t="str">
        <f>'Usages mobilité'!A46</f>
        <v>Usage mobilité n°43</v>
      </c>
      <c r="B2764" s="209" t="s">
        <v>637</v>
      </c>
      <c r="C2764" s="209"/>
      <c r="D2764" s="210">
        <f>IF(B$2609&lt;&gt;"",IF(B$2609='Usages mobilité'!BF46,'Usages mobilité'!BD46,0),0)</f>
        <v>0</v>
      </c>
      <c r="E2764" s="210">
        <f t="shared" si="241"/>
        <v>0</v>
      </c>
      <c r="F2764" s="210">
        <f t="shared" si="241"/>
        <v>0</v>
      </c>
      <c r="G2764" s="210">
        <f t="shared" si="241"/>
        <v>0</v>
      </c>
      <c r="H2764" s="210">
        <f t="shared" si="241"/>
        <v>0</v>
      </c>
      <c r="I2764" s="210">
        <f t="shared" si="241"/>
        <v>0</v>
      </c>
      <c r="J2764" s="210">
        <f t="shared" si="241"/>
        <v>0</v>
      </c>
      <c r="K2764" s="210">
        <f t="shared" si="241"/>
        <v>0</v>
      </c>
      <c r="L2764" s="210">
        <f t="shared" si="241"/>
        <v>0</v>
      </c>
      <c r="M2764" s="210">
        <f t="shared" si="241"/>
        <v>0</v>
      </c>
      <c r="N2764" s="210">
        <f t="shared" si="241"/>
        <v>0</v>
      </c>
      <c r="O2764" s="210">
        <f t="shared" si="241"/>
        <v>0</v>
      </c>
      <c r="P2764" s="210">
        <f t="shared" si="241"/>
        <v>0</v>
      </c>
      <c r="Q2764" s="210">
        <f t="shared" si="241"/>
        <v>0</v>
      </c>
      <c r="R2764" s="210">
        <f t="shared" si="241"/>
        <v>0</v>
      </c>
    </row>
    <row r="2765" spans="1:18" hidden="1" outlineLevel="2" x14ac:dyDescent="0.35">
      <c r="A2765" s="209" t="str">
        <f>'Usages mobilité'!A47</f>
        <v>Usage mobilité n°44</v>
      </c>
      <c r="B2765" s="209" t="s">
        <v>637</v>
      </c>
      <c r="C2765" s="209"/>
      <c r="D2765" s="210">
        <f>IF(B$2609&lt;&gt;"",IF(B$2609='Usages mobilité'!BF47,'Usages mobilité'!BD47,0),0)</f>
        <v>0</v>
      </c>
      <c r="E2765" s="210">
        <f t="shared" si="241"/>
        <v>0</v>
      </c>
      <c r="F2765" s="210">
        <f t="shared" si="241"/>
        <v>0</v>
      </c>
      <c r="G2765" s="210">
        <f t="shared" si="241"/>
        <v>0</v>
      </c>
      <c r="H2765" s="210">
        <f t="shared" si="241"/>
        <v>0</v>
      </c>
      <c r="I2765" s="210">
        <f t="shared" si="241"/>
        <v>0</v>
      </c>
      <c r="J2765" s="210">
        <f t="shared" si="241"/>
        <v>0</v>
      </c>
      <c r="K2765" s="210">
        <f t="shared" si="241"/>
        <v>0</v>
      </c>
      <c r="L2765" s="210">
        <f t="shared" si="241"/>
        <v>0</v>
      </c>
      <c r="M2765" s="210">
        <f t="shared" si="241"/>
        <v>0</v>
      </c>
      <c r="N2765" s="210">
        <f t="shared" si="241"/>
        <v>0</v>
      </c>
      <c r="O2765" s="210">
        <f t="shared" si="241"/>
        <v>0</v>
      </c>
      <c r="P2765" s="210">
        <f t="shared" si="241"/>
        <v>0</v>
      </c>
      <c r="Q2765" s="210">
        <f t="shared" si="241"/>
        <v>0</v>
      </c>
      <c r="R2765" s="210">
        <f t="shared" si="241"/>
        <v>0</v>
      </c>
    </row>
    <row r="2766" spans="1:18" hidden="1" outlineLevel="2" x14ac:dyDescent="0.35">
      <c r="A2766" s="209" t="str">
        <f>'Usages mobilité'!A48</f>
        <v>Usage mobilité n°45</v>
      </c>
      <c r="B2766" s="209" t="s">
        <v>637</v>
      </c>
      <c r="C2766" s="209"/>
      <c r="D2766" s="210">
        <f>IF(B$2609&lt;&gt;"",IF(B$2609='Usages mobilité'!BF48,'Usages mobilité'!BD48,0),0)</f>
        <v>0</v>
      </c>
      <c r="E2766" s="210">
        <f t="shared" si="241"/>
        <v>0</v>
      </c>
      <c r="F2766" s="210">
        <f t="shared" si="241"/>
        <v>0</v>
      </c>
      <c r="G2766" s="210">
        <f t="shared" si="241"/>
        <v>0</v>
      </c>
      <c r="H2766" s="210">
        <f t="shared" si="241"/>
        <v>0</v>
      </c>
      <c r="I2766" s="210">
        <f t="shared" si="241"/>
        <v>0</v>
      </c>
      <c r="J2766" s="210">
        <f t="shared" si="241"/>
        <v>0</v>
      </c>
      <c r="K2766" s="210">
        <f t="shared" si="241"/>
        <v>0</v>
      </c>
      <c r="L2766" s="210">
        <f t="shared" si="241"/>
        <v>0</v>
      </c>
      <c r="M2766" s="210">
        <f t="shared" si="241"/>
        <v>0</v>
      </c>
      <c r="N2766" s="210">
        <f t="shared" si="241"/>
        <v>0</v>
      </c>
      <c r="O2766" s="210">
        <f t="shared" si="241"/>
        <v>0</v>
      </c>
      <c r="P2766" s="210">
        <f t="shared" si="241"/>
        <v>0</v>
      </c>
      <c r="Q2766" s="210">
        <f t="shared" si="241"/>
        <v>0</v>
      </c>
      <c r="R2766" s="210">
        <f t="shared" si="241"/>
        <v>0</v>
      </c>
    </row>
    <row r="2767" spans="1:18" hidden="1" outlineLevel="2" x14ac:dyDescent="0.35">
      <c r="A2767" s="209" t="str">
        <f>'Usages mobilité'!A49</f>
        <v>Usage mobilité n°46</v>
      </c>
      <c r="B2767" s="209" t="s">
        <v>637</v>
      </c>
      <c r="C2767" s="209"/>
      <c r="D2767" s="210">
        <f>IF(B$2609&lt;&gt;"",IF(B$2609='Usages mobilité'!BF49,'Usages mobilité'!BD49,0),0)</f>
        <v>0</v>
      </c>
      <c r="E2767" s="210">
        <f t="shared" si="241"/>
        <v>0</v>
      </c>
      <c r="F2767" s="210">
        <f t="shared" si="241"/>
        <v>0</v>
      </c>
      <c r="G2767" s="210">
        <f t="shared" si="241"/>
        <v>0</v>
      </c>
      <c r="H2767" s="210">
        <f t="shared" si="241"/>
        <v>0</v>
      </c>
      <c r="I2767" s="210">
        <f t="shared" si="241"/>
        <v>0</v>
      </c>
      <c r="J2767" s="210">
        <f t="shared" si="241"/>
        <v>0</v>
      </c>
      <c r="K2767" s="210">
        <f t="shared" si="241"/>
        <v>0</v>
      </c>
      <c r="L2767" s="210">
        <f t="shared" si="241"/>
        <v>0</v>
      </c>
      <c r="M2767" s="210">
        <f t="shared" si="241"/>
        <v>0</v>
      </c>
      <c r="N2767" s="210">
        <f t="shared" si="241"/>
        <v>0</v>
      </c>
      <c r="O2767" s="210">
        <f t="shared" si="241"/>
        <v>0</v>
      </c>
      <c r="P2767" s="210">
        <f t="shared" si="241"/>
        <v>0</v>
      </c>
      <c r="Q2767" s="210">
        <f t="shared" si="241"/>
        <v>0</v>
      </c>
      <c r="R2767" s="210">
        <f t="shared" si="241"/>
        <v>0</v>
      </c>
    </row>
    <row r="2768" spans="1:18" hidden="1" outlineLevel="2" x14ac:dyDescent="0.35">
      <c r="A2768" s="209" t="str">
        <f>'Usages mobilité'!A50</f>
        <v>Usage mobilité n°47</v>
      </c>
      <c r="B2768" s="209" t="s">
        <v>637</v>
      </c>
      <c r="C2768" s="209"/>
      <c r="D2768" s="210">
        <f>IF(B$2609&lt;&gt;"",IF(B$2609='Usages mobilité'!BF50,'Usages mobilité'!BD50,0),0)</f>
        <v>0</v>
      </c>
      <c r="E2768" s="210">
        <f t="shared" si="241"/>
        <v>0</v>
      </c>
      <c r="F2768" s="210">
        <f t="shared" si="241"/>
        <v>0</v>
      </c>
      <c r="G2768" s="210">
        <f t="shared" si="241"/>
        <v>0</v>
      </c>
      <c r="H2768" s="210">
        <f t="shared" si="241"/>
        <v>0</v>
      </c>
      <c r="I2768" s="210">
        <f t="shared" si="241"/>
        <v>0</v>
      </c>
      <c r="J2768" s="210">
        <f t="shared" si="241"/>
        <v>0</v>
      </c>
      <c r="K2768" s="210">
        <f t="shared" si="241"/>
        <v>0</v>
      </c>
      <c r="L2768" s="210">
        <f t="shared" si="241"/>
        <v>0</v>
      </c>
      <c r="M2768" s="210">
        <f t="shared" si="241"/>
        <v>0</v>
      </c>
      <c r="N2768" s="210">
        <f t="shared" si="241"/>
        <v>0</v>
      </c>
      <c r="O2768" s="210">
        <f t="shared" si="241"/>
        <v>0</v>
      </c>
      <c r="P2768" s="210">
        <f t="shared" si="241"/>
        <v>0</v>
      </c>
      <c r="Q2768" s="210">
        <f t="shared" si="241"/>
        <v>0</v>
      </c>
      <c r="R2768" s="210">
        <f t="shared" si="241"/>
        <v>0</v>
      </c>
    </row>
    <row r="2769" spans="1:18" hidden="1" outlineLevel="2" x14ac:dyDescent="0.35">
      <c r="A2769" s="209" t="str">
        <f>'Usages mobilité'!A51</f>
        <v>Usage mobilité n°48</v>
      </c>
      <c r="B2769" s="209" t="s">
        <v>637</v>
      </c>
      <c r="C2769" s="209"/>
      <c r="D2769" s="210">
        <f>IF(B$2609&lt;&gt;"",IF(B$2609='Usages mobilité'!BF51,'Usages mobilité'!BD51,0),0)</f>
        <v>0</v>
      </c>
      <c r="E2769" s="210">
        <f t="shared" si="241"/>
        <v>0</v>
      </c>
      <c r="F2769" s="210">
        <f t="shared" si="241"/>
        <v>0</v>
      </c>
      <c r="G2769" s="210">
        <f t="shared" si="241"/>
        <v>0</v>
      </c>
      <c r="H2769" s="210">
        <f t="shared" si="241"/>
        <v>0</v>
      </c>
      <c r="I2769" s="210">
        <f t="shared" si="241"/>
        <v>0</v>
      </c>
      <c r="J2769" s="210">
        <f t="shared" si="241"/>
        <v>0</v>
      </c>
      <c r="K2769" s="210">
        <f t="shared" si="241"/>
        <v>0</v>
      </c>
      <c r="L2769" s="210">
        <f t="shared" si="241"/>
        <v>0</v>
      </c>
      <c r="M2769" s="210">
        <f t="shared" si="241"/>
        <v>0</v>
      </c>
      <c r="N2769" s="210">
        <f t="shared" si="241"/>
        <v>0</v>
      </c>
      <c r="O2769" s="210">
        <f t="shared" si="241"/>
        <v>0</v>
      </c>
      <c r="P2769" s="210">
        <f t="shared" si="241"/>
        <v>0</v>
      </c>
      <c r="Q2769" s="210">
        <f t="shared" si="241"/>
        <v>0</v>
      </c>
      <c r="R2769" s="210">
        <f t="shared" si="241"/>
        <v>0</v>
      </c>
    </row>
    <row r="2770" spans="1:18" hidden="1" outlineLevel="2" x14ac:dyDescent="0.35">
      <c r="A2770" s="209" t="str">
        <f>'Usages mobilité'!A52</f>
        <v>Usage mobilité n°49</v>
      </c>
      <c r="B2770" s="209" t="s">
        <v>637</v>
      </c>
      <c r="C2770" s="209"/>
      <c r="D2770" s="210">
        <f>IF(B$2609&lt;&gt;"",IF(B$2609='Usages mobilité'!BF52,'Usages mobilité'!BD52,0),0)</f>
        <v>0</v>
      </c>
      <c r="E2770" s="210">
        <f t="shared" si="241"/>
        <v>0</v>
      </c>
      <c r="F2770" s="210">
        <f t="shared" si="241"/>
        <v>0</v>
      </c>
      <c r="G2770" s="210">
        <f t="shared" si="241"/>
        <v>0</v>
      </c>
      <c r="H2770" s="210">
        <f t="shared" si="241"/>
        <v>0</v>
      </c>
      <c r="I2770" s="210">
        <f t="shared" si="241"/>
        <v>0</v>
      </c>
      <c r="J2770" s="210">
        <f t="shared" si="241"/>
        <v>0</v>
      </c>
      <c r="K2770" s="210">
        <f t="shared" si="241"/>
        <v>0</v>
      </c>
      <c r="L2770" s="210">
        <f t="shared" si="241"/>
        <v>0</v>
      </c>
      <c r="M2770" s="210">
        <f t="shared" si="241"/>
        <v>0</v>
      </c>
      <c r="N2770" s="210">
        <f t="shared" si="241"/>
        <v>0</v>
      </c>
      <c r="O2770" s="210">
        <f t="shared" si="241"/>
        <v>0</v>
      </c>
      <c r="P2770" s="210">
        <f t="shared" si="241"/>
        <v>0</v>
      </c>
      <c r="Q2770" s="210">
        <f t="shared" si="241"/>
        <v>0</v>
      </c>
      <c r="R2770" s="210">
        <f t="shared" si="241"/>
        <v>0</v>
      </c>
    </row>
    <row r="2771" spans="1:18" hidden="1" outlineLevel="2" x14ac:dyDescent="0.35">
      <c r="A2771" s="209" t="str">
        <f>'Usages mobilité'!A53</f>
        <v>Usage mobilité n°50</v>
      </c>
      <c r="B2771" s="209" t="s">
        <v>637</v>
      </c>
      <c r="C2771" s="209"/>
      <c r="D2771" s="210">
        <f>IF(B$2609&lt;&gt;"",IF(B$2609='Usages mobilité'!BF53,'Usages mobilité'!BD53,0),0)</f>
        <v>0</v>
      </c>
      <c r="E2771" s="210">
        <f t="shared" si="241"/>
        <v>0</v>
      </c>
      <c r="F2771" s="210">
        <f t="shared" si="241"/>
        <v>0</v>
      </c>
      <c r="G2771" s="210">
        <f t="shared" si="241"/>
        <v>0</v>
      </c>
      <c r="H2771" s="210">
        <f t="shared" si="241"/>
        <v>0</v>
      </c>
      <c r="I2771" s="210">
        <f t="shared" si="241"/>
        <v>0</v>
      </c>
      <c r="J2771" s="210">
        <f t="shared" si="241"/>
        <v>0</v>
      </c>
      <c r="K2771" s="210">
        <f t="shared" si="241"/>
        <v>0</v>
      </c>
      <c r="L2771" s="210">
        <f t="shared" si="241"/>
        <v>0</v>
      </c>
      <c r="M2771" s="210">
        <f t="shared" si="241"/>
        <v>0</v>
      </c>
      <c r="N2771" s="210">
        <f t="shared" si="241"/>
        <v>0</v>
      </c>
      <c r="O2771" s="210">
        <f t="shared" si="241"/>
        <v>0</v>
      </c>
      <c r="P2771" s="210">
        <f t="shared" si="241"/>
        <v>0</v>
      </c>
      <c r="Q2771" s="210">
        <f t="shared" si="241"/>
        <v>0</v>
      </c>
      <c r="R2771" s="210">
        <f t="shared" si="241"/>
        <v>0</v>
      </c>
    </row>
    <row r="2772" spans="1:18" hidden="1" outlineLevel="1" collapsed="1" x14ac:dyDescent="0.35">
      <c r="A2772" s="209" t="s">
        <v>643</v>
      </c>
      <c r="B2772" s="209"/>
      <c r="C2772" s="209"/>
      <c r="D2772" s="210">
        <f t="shared" ref="D2772:R2772" si="242">SUM(D2722:D2771)</f>
        <v>0</v>
      </c>
      <c r="E2772" s="210">
        <f t="shared" si="242"/>
        <v>0</v>
      </c>
      <c r="F2772" s="210">
        <f t="shared" si="242"/>
        <v>0</v>
      </c>
      <c r="G2772" s="210">
        <f t="shared" si="242"/>
        <v>0</v>
      </c>
      <c r="H2772" s="210">
        <f t="shared" si="242"/>
        <v>0</v>
      </c>
      <c r="I2772" s="210">
        <f t="shared" si="242"/>
        <v>0</v>
      </c>
      <c r="J2772" s="210">
        <f t="shared" si="242"/>
        <v>0</v>
      </c>
      <c r="K2772" s="210">
        <f t="shared" si="242"/>
        <v>0</v>
      </c>
      <c r="L2772" s="210">
        <f t="shared" si="242"/>
        <v>0</v>
      </c>
      <c r="M2772" s="210">
        <f t="shared" si="242"/>
        <v>0</v>
      </c>
      <c r="N2772" s="210">
        <f t="shared" si="242"/>
        <v>0</v>
      </c>
      <c r="O2772" s="210">
        <f t="shared" si="242"/>
        <v>0</v>
      </c>
      <c r="P2772" s="210">
        <f t="shared" si="242"/>
        <v>0</v>
      </c>
      <c r="Q2772" s="210">
        <f t="shared" si="242"/>
        <v>0</v>
      </c>
      <c r="R2772" s="210">
        <f t="shared" si="242"/>
        <v>0</v>
      </c>
    </row>
    <row r="2773" spans="1:18" hidden="1" outlineLevel="2" x14ac:dyDescent="0.35">
      <c r="A2773" s="209" t="str">
        <f>'Usages mobilité'!A4</f>
        <v>Usage mobilité n°1</v>
      </c>
      <c r="B2773" s="209" t="s">
        <v>639</v>
      </c>
      <c r="C2773" s="209"/>
      <c r="D2773" s="210">
        <f>D2722*'Usages mobilité'!$BG4*(1+'Usages mobilité'!$BH4)^(D$2612-$D$2612)/1000</f>
        <v>0</v>
      </c>
      <c r="E2773" s="210">
        <f>E2722*'Usages mobilité'!$BG4*(1+'Usages mobilité'!$BH4)^(E$2612-$D$2612)/1000</f>
        <v>0</v>
      </c>
      <c r="F2773" s="210">
        <f>F2722*'Usages mobilité'!$BG4*(1+'Usages mobilité'!$BH4)^(F$2612-$D$2612)/1000</f>
        <v>0</v>
      </c>
      <c r="G2773" s="210">
        <f>G2722*'Usages mobilité'!$BG4*(1+'Usages mobilité'!$BH4)^(G$2612-$D$2612)/1000</f>
        <v>0</v>
      </c>
      <c r="H2773" s="210">
        <f>H2722*'Usages mobilité'!$BG4*(1+'Usages mobilité'!$BH4)^(H$2612-$D$2612)/1000</f>
        <v>0</v>
      </c>
      <c r="I2773" s="210">
        <f>I2722*'Usages mobilité'!$BG4*(1+'Usages mobilité'!$BH4)^(I$2612-$D$2612)/1000</f>
        <v>0</v>
      </c>
      <c r="J2773" s="210">
        <f>J2722*'Usages mobilité'!$BG4*(1+'Usages mobilité'!$BH4)^(J$2612-$D$2612)/1000</f>
        <v>0</v>
      </c>
      <c r="K2773" s="210">
        <f>K2722*'Usages mobilité'!$BG4*(1+'Usages mobilité'!$BH4)^(K$2612-$D$2612)/1000</f>
        <v>0</v>
      </c>
      <c r="L2773" s="210">
        <f>L2722*'Usages mobilité'!$BG4*(1+'Usages mobilité'!$BH4)^(L$2612-$D$2612)/1000</f>
        <v>0</v>
      </c>
      <c r="M2773" s="210">
        <f>M2722*'Usages mobilité'!$BG4*(1+'Usages mobilité'!$BH4)^(M$2612-$D$2612)/1000</f>
        <v>0</v>
      </c>
      <c r="N2773" s="210">
        <f>N2722*'Usages mobilité'!$BG4*(1+'Usages mobilité'!$BH4)^(N$2612-$D$2612)/1000</f>
        <v>0</v>
      </c>
      <c r="O2773" s="210">
        <f>O2722*'Usages mobilité'!$BG4*(1+'Usages mobilité'!$BH4)^(O$2612-$D$2612)/1000</f>
        <v>0</v>
      </c>
      <c r="P2773" s="210">
        <f>P2722*'Usages mobilité'!$BG4*(1+'Usages mobilité'!$BH4)^(P$2612-$D$2612)/1000</f>
        <v>0</v>
      </c>
      <c r="Q2773" s="210">
        <f>Q2722*'Usages mobilité'!$BG4*(1+'Usages mobilité'!$BH4)^(Q$2612-$D$2612)/1000</f>
        <v>0</v>
      </c>
      <c r="R2773" s="210">
        <f>R2722*'Usages mobilité'!$BG4*(1+'Usages mobilité'!$BH4)^(R$2612-$D$2612)/1000</f>
        <v>0</v>
      </c>
    </row>
    <row r="2774" spans="1:18" hidden="1" outlineLevel="2" x14ac:dyDescent="0.35">
      <c r="A2774" s="209" t="str">
        <f>'Usages mobilité'!A5</f>
        <v>Usage mobilité n°2</v>
      </c>
      <c r="B2774" s="209" t="s">
        <v>639</v>
      </c>
      <c r="C2774" s="209"/>
      <c r="D2774" s="210">
        <f>D2723*'Usages mobilité'!$BG5*(1+'Usages mobilité'!$BH5)^(D$2612-$D$2612)/1000</f>
        <v>0</v>
      </c>
      <c r="E2774" s="210">
        <f>E2723*'Usages mobilité'!$BG5*(1+'Usages mobilité'!$BH5)^(E$2612-$D$2612)/1000</f>
        <v>0</v>
      </c>
      <c r="F2774" s="210">
        <f>F2723*'Usages mobilité'!$BG5*(1+'Usages mobilité'!$BH5)^(F$2612-$D$2612)/1000</f>
        <v>0</v>
      </c>
      <c r="G2774" s="210">
        <f>G2723*'Usages mobilité'!$BG5*(1+'Usages mobilité'!$BH5)^(G$2612-$D$2612)/1000</f>
        <v>0</v>
      </c>
      <c r="H2774" s="210">
        <f>H2723*'Usages mobilité'!$BG5*(1+'Usages mobilité'!$BH5)^(H$2612-$D$2612)/1000</f>
        <v>0</v>
      </c>
      <c r="I2774" s="210">
        <f>I2723*'Usages mobilité'!$BG5*(1+'Usages mobilité'!$BH5)^(I$2612-$D$2612)/1000</f>
        <v>0</v>
      </c>
      <c r="J2774" s="210">
        <f>J2723*'Usages mobilité'!$BG5*(1+'Usages mobilité'!$BH5)^(J$2612-$D$2612)/1000</f>
        <v>0</v>
      </c>
      <c r="K2774" s="210">
        <f>K2723*'Usages mobilité'!$BG5*(1+'Usages mobilité'!$BH5)^(K$2612-$D$2612)/1000</f>
        <v>0</v>
      </c>
      <c r="L2774" s="210">
        <f>L2723*'Usages mobilité'!$BG5*(1+'Usages mobilité'!$BH5)^(L$2612-$D$2612)/1000</f>
        <v>0</v>
      </c>
      <c r="M2774" s="210">
        <f>M2723*'Usages mobilité'!$BG5*(1+'Usages mobilité'!$BH5)^(M$2612-$D$2612)/1000</f>
        <v>0</v>
      </c>
      <c r="N2774" s="210">
        <f>N2723*'Usages mobilité'!$BG5*(1+'Usages mobilité'!$BH5)^(N$2612-$D$2612)/1000</f>
        <v>0</v>
      </c>
      <c r="O2774" s="210">
        <f>O2723*'Usages mobilité'!$BG5*(1+'Usages mobilité'!$BH5)^(O$2612-$D$2612)/1000</f>
        <v>0</v>
      </c>
      <c r="P2774" s="210">
        <f>P2723*'Usages mobilité'!$BG5*(1+'Usages mobilité'!$BH5)^(P$2612-$D$2612)/1000</f>
        <v>0</v>
      </c>
      <c r="Q2774" s="210">
        <f>Q2723*'Usages mobilité'!$BG5*(1+'Usages mobilité'!$BH5)^(Q$2612-$D$2612)/1000</f>
        <v>0</v>
      </c>
      <c r="R2774" s="210">
        <f>R2723*'Usages mobilité'!$BG5*(1+'Usages mobilité'!$BH5)^(R$2612-$D$2612)/1000</f>
        <v>0</v>
      </c>
    </row>
    <row r="2775" spans="1:18" hidden="1" outlineLevel="2" x14ac:dyDescent="0.35">
      <c r="A2775" s="209" t="str">
        <f>'Usages mobilité'!A6</f>
        <v>Usage mobilité n°3</v>
      </c>
      <c r="B2775" s="209" t="s">
        <v>639</v>
      </c>
      <c r="C2775" s="209"/>
      <c r="D2775" s="210">
        <f>D2724*'Usages mobilité'!$BG6*(1+'Usages mobilité'!$BH6)^(D$2612-$D$2612)/1000</f>
        <v>0</v>
      </c>
      <c r="E2775" s="210">
        <f>E2724*'Usages mobilité'!$BG6*(1+'Usages mobilité'!$BH6)^(E$2612-$D$2612)/1000</f>
        <v>0</v>
      </c>
      <c r="F2775" s="210">
        <f>F2724*'Usages mobilité'!$BG6*(1+'Usages mobilité'!$BH6)^(F$2612-$D$2612)/1000</f>
        <v>0</v>
      </c>
      <c r="G2775" s="210">
        <f>G2724*'Usages mobilité'!$BG6*(1+'Usages mobilité'!$BH6)^(G$2612-$D$2612)/1000</f>
        <v>0</v>
      </c>
      <c r="H2775" s="210">
        <f>H2724*'Usages mobilité'!$BG6*(1+'Usages mobilité'!$BH6)^(H$2612-$D$2612)/1000</f>
        <v>0</v>
      </c>
      <c r="I2775" s="210">
        <f>I2724*'Usages mobilité'!$BG6*(1+'Usages mobilité'!$BH6)^(I$2612-$D$2612)/1000</f>
        <v>0</v>
      </c>
      <c r="J2775" s="210">
        <f>J2724*'Usages mobilité'!$BG6*(1+'Usages mobilité'!$BH6)^(J$2612-$D$2612)/1000</f>
        <v>0</v>
      </c>
      <c r="K2775" s="210">
        <f>K2724*'Usages mobilité'!$BG6*(1+'Usages mobilité'!$BH6)^(K$2612-$D$2612)/1000</f>
        <v>0</v>
      </c>
      <c r="L2775" s="210">
        <f>L2724*'Usages mobilité'!$BG6*(1+'Usages mobilité'!$BH6)^(L$2612-$D$2612)/1000</f>
        <v>0</v>
      </c>
      <c r="M2775" s="210">
        <f>M2724*'Usages mobilité'!$BG6*(1+'Usages mobilité'!$BH6)^(M$2612-$D$2612)/1000</f>
        <v>0</v>
      </c>
      <c r="N2775" s="210">
        <f>N2724*'Usages mobilité'!$BG6*(1+'Usages mobilité'!$BH6)^(N$2612-$D$2612)/1000</f>
        <v>0</v>
      </c>
      <c r="O2775" s="210">
        <f>O2724*'Usages mobilité'!$BG6*(1+'Usages mobilité'!$BH6)^(O$2612-$D$2612)/1000</f>
        <v>0</v>
      </c>
      <c r="P2775" s="210">
        <f>P2724*'Usages mobilité'!$BG6*(1+'Usages mobilité'!$BH6)^(P$2612-$D$2612)/1000</f>
        <v>0</v>
      </c>
      <c r="Q2775" s="210">
        <f>Q2724*'Usages mobilité'!$BG6*(1+'Usages mobilité'!$BH6)^(Q$2612-$D$2612)/1000</f>
        <v>0</v>
      </c>
      <c r="R2775" s="210">
        <f>R2724*'Usages mobilité'!$BG6*(1+'Usages mobilité'!$BH6)^(R$2612-$D$2612)/1000</f>
        <v>0</v>
      </c>
    </row>
    <row r="2776" spans="1:18" hidden="1" outlineLevel="2" x14ac:dyDescent="0.35">
      <c r="A2776" s="209" t="str">
        <f>'Usages mobilité'!A7</f>
        <v>Usage mobilité n°4</v>
      </c>
      <c r="B2776" s="209" t="s">
        <v>639</v>
      </c>
      <c r="C2776" s="209"/>
      <c r="D2776" s="210">
        <f>D2725*'Usages mobilité'!$BG7*(1+'Usages mobilité'!$BH7)^(D$2612-$D$2612)/1000</f>
        <v>0</v>
      </c>
      <c r="E2776" s="210">
        <f>E2725*'Usages mobilité'!$BG7*(1+'Usages mobilité'!$BH7)^(E$2612-$D$2612)/1000</f>
        <v>0</v>
      </c>
      <c r="F2776" s="210">
        <f>F2725*'Usages mobilité'!$BG7*(1+'Usages mobilité'!$BH7)^(F$2612-$D$2612)/1000</f>
        <v>0</v>
      </c>
      <c r="G2776" s="210">
        <f>G2725*'Usages mobilité'!$BG7*(1+'Usages mobilité'!$BH7)^(G$2612-$D$2612)/1000</f>
        <v>0</v>
      </c>
      <c r="H2776" s="210">
        <f>H2725*'Usages mobilité'!$BG7*(1+'Usages mobilité'!$BH7)^(H$2612-$D$2612)/1000</f>
        <v>0</v>
      </c>
      <c r="I2776" s="210">
        <f>I2725*'Usages mobilité'!$BG7*(1+'Usages mobilité'!$BH7)^(I$2612-$D$2612)/1000</f>
        <v>0</v>
      </c>
      <c r="J2776" s="210">
        <f>J2725*'Usages mobilité'!$BG7*(1+'Usages mobilité'!$BH7)^(J$2612-$D$2612)/1000</f>
        <v>0</v>
      </c>
      <c r="K2776" s="210">
        <f>K2725*'Usages mobilité'!$BG7*(1+'Usages mobilité'!$BH7)^(K$2612-$D$2612)/1000</f>
        <v>0</v>
      </c>
      <c r="L2776" s="210">
        <f>L2725*'Usages mobilité'!$BG7*(1+'Usages mobilité'!$BH7)^(L$2612-$D$2612)/1000</f>
        <v>0</v>
      </c>
      <c r="M2776" s="210">
        <f>M2725*'Usages mobilité'!$BG7*(1+'Usages mobilité'!$BH7)^(M$2612-$D$2612)/1000</f>
        <v>0</v>
      </c>
      <c r="N2776" s="210">
        <f>N2725*'Usages mobilité'!$BG7*(1+'Usages mobilité'!$BH7)^(N$2612-$D$2612)/1000</f>
        <v>0</v>
      </c>
      <c r="O2776" s="210">
        <f>O2725*'Usages mobilité'!$BG7*(1+'Usages mobilité'!$BH7)^(O$2612-$D$2612)/1000</f>
        <v>0</v>
      </c>
      <c r="P2776" s="210">
        <f>P2725*'Usages mobilité'!$BG7*(1+'Usages mobilité'!$BH7)^(P$2612-$D$2612)/1000</f>
        <v>0</v>
      </c>
      <c r="Q2776" s="210">
        <f>Q2725*'Usages mobilité'!$BG7*(1+'Usages mobilité'!$BH7)^(Q$2612-$D$2612)/1000</f>
        <v>0</v>
      </c>
      <c r="R2776" s="210">
        <f>R2725*'Usages mobilité'!$BG7*(1+'Usages mobilité'!$BH7)^(R$2612-$D$2612)/1000</f>
        <v>0</v>
      </c>
    </row>
    <row r="2777" spans="1:18" hidden="1" outlineLevel="2" x14ac:dyDescent="0.35">
      <c r="A2777" s="209" t="str">
        <f>'Usages mobilité'!A8</f>
        <v>Usage mobilité n°5</v>
      </c>
      <c r="B2777" s="209" t="s">
        <v>639</v>
      </c>
      <c r="C2777" s="209"/>
      <c r="D2777" s="210">
        <f>D2726*'Usages mobilité'!$BG8*(1+'Usages mobilité'!$BH8)^(D$2612-$D$2612)/1000</f>
        <v>0</v>
      </c>
      <c r="E2777" s="210">
        <f>E2726*'Usages mobilité'!$BG8*(1+'Usages mobilité'!$BH8)^(E$2612-$D$2612)/1000</f>
        <v>0</v>
      </c>
      <c r="F2777" s="210">
        <f>F2726*'Usages mobilité'!$BG8*(1+'Usages mobilité'!$BH8)^(F$2612-$D$2612)/1000</f>
        <v>0</v>
      </c>
      <c r="G2777" s="210">
        <f>G2726*'Usages mobilité'!$BG8*(1+'Usages mobilité'!$BH8)^(G$2612-$D$2612)/1000</f>
        <v>0</v>
      </c>
      <c r="H2777" s="210">
        <f>H2726*'Usages mobilité'!$BG8*(1+'Usages mobilité'!$BH8)^(H$2612-$D$2612)/1000</f>
        <v>0</v>
      </c>
      <c r="I2777" s="210">
        <f>I2726*'Usages mobilité'!$BG8*(1+'Usages mobilité'!$BH8)^(I$2612-$D$2612)/1000</f>
        <v>0</v>
      </c>
      <c r="J2777" s="210">
        <f>J2726*'Usages mobilité'!$BG8*(1+'Usages mobilité'!$BH8)^(J$2612-$D$2612)/1000</f>
        <v>0</v>
      </c>
      <c r="K2777" s="210">
        <f>K2726*'Usages mobilité'!$BG8*(1+'Usages mobilité'!$BH8)^(K$2612-$D$2612)/1000</f>
        <v>0</v>
      </c>
      <c r="L2777" s="210">
        <f>L2726*'Usages mobilité'!$BG8*(1+'Usages mobilité'!$BH8)^(L$2612-$D$2612)/1000</f>
        <v>0</v>
      </c>
      <c r="M2777" s="210">
        <f>M2726*'Usages mobilité'!$BG8*(1+'Usages mobilité'!$BH8)^(M$2612-$D$2612)/1000</f>
        <v>0</v>
      </c>
      <c r="N2777" s="210">
        <f>N2726*'Usages mobilité'!$BG8*(1+'Usages mobilité'!$BH8)^(N$2612-$D$2612)/1000</f>
        <v>0</v>
      </c>
      <c r="O2777" s="210">
        <f>O2726*'Usages mobilité'!$BG8*(1+'Usages mobilité'!$BH8)^(O$2612-$D$2612)/1000</f>
        <v>0</v>
      </c>
      <c r="P2777" s="210">
        <f>P2726*'Usages mobilité'!$BG8*(1+'Usages mobilité'!$BH8)^(P$2612-$D$2612)/1000</f>
        <v>0</v>
      </c>
      <c r="Q2777" s="210">
        <f>Q2726*'Usages mobilité'!$BG8*(1+'Usages mobilité'!$BH8)^(Q$2612-$D$2612)/1000</f>
        <v>0</v>
      </c>
      <c r="R2777" s="210">
        <f>R2726*'Usages mobilité'!$BG8*(1+'Usages mobilité'!$BH8)^(R$2612-$D$2612)/1000</f>
        <v>0</v>
      </c>
    </row>
    <row r="2778" spans="1:18" hidden="1" outlineLevel="2" x14ac:dyDescent="0.35">
      <c r="A2778" s="209" t="str">
        <f>'Usages mobilité'!A9</f>
        <v>Usage mobilité n°6</v>
      </c>
      <c r="B2778" s="209" t="s">
        <v>639</v>
      </c>
      <c r="C2778" s="209"/>
      <c r="D2778" s="210">
        <f>D2727*'Usages mobilité'!$BG9*(1+'Usages mobilité'!$BH9)^(D$2612-$D$2612)/1000</f>
        <v>0</v>
      </c>
      <c r="E2778" s="210">
        <f>E2727*'Usages mobilité'!$BG9*(1+'Usages mobilité'!$BH9)^(E$2612-$D$2612)/1000</f>
        <v>0</v>
      </c>
      <c r="F2778" s="210">
        <f>F2727*'Usages mobilité'!$BG9*(1+'Usages mobilité'!$BH9)^(F$2612-$D$2612)/1000</f>
        <v>0</v>
      </c>
      <c r="G2778" s="210">
        <f>G2727*'Usages mobilité'!$BG9*(1+'Usages mobilité'!$BH9)^(G$2612-$D$2612)/1000</f>
        <v>0</v>
      </c>
      <c r="H2778" s="210">
        <f>H2727*'Usages mobilité'!$BG9*(1+'Usages mobilité'!$BH9)^(H$2612-$D$2612)/1000</f>
        <v>0</v>
      </c>
      <c r="I2778" s="210">
        <f>I2727*'Usages mobilité'!$BG9*(1+'Usages mobilité'!$BH9)^(I$2612-$D$2612)/1000</f>
        <v>0</v>
      </c>
      <c r="J2778" s="210">
        <f>J2727*'Usages mobilité'!$BG9*(1+'Usages mobilité'!$BH9)^(J$2612-$D$2612)/1000</f>
        <v>0</v>
      </c>
      <c r="K2778" s="210">
        <f>K2727*'Usages mobilité'!$BG9*(1+'Usages mobilité'!$BH9)^(K$2612-$D$2612)/1000</f>
        <v>0</v>
      </c>
      <c r="L2778" s="210">
        <f>L2727*'Usages mobilité'!$BG9*(1+'Usages mobilité'!$BH9)^(L$2612-$D$2612)/1000</f>
        <v>0</v>
      </c>
      <c r="M2778" s="210">
        <f>M2727*'Usages mobilité'!$BG9*(1+'Usages mobilité'!$BH9)^(M$2612-$D$2612)/1000</f>
        <v>0</v>
      </c>
      <c r="N2778" s="210">
        <f>N2727*'Usages mobilité'!$BG9*(1+'Usages mobilité'!$BH9)^(N$2612-$D$2612)/1000</f>
        <v>0</v>
      </c>
      <c r="O2778" s="210">
        <f>O2727*'Usages mobilité'!$BG9*(1+'Usages mobilité'!$BH9)^(O$2612-$D$2612)/1000</f>
        <v>0</v>
      </c>
      <c r="P2778" s="210">
        <f>P2727*'Usages mobilité'!$BG9*(1+'Usages mobilité'!$BH9)^(P$2612-$D$2612)/1000</f>
        <v>0</v>
      </c>
      <c r="Q2778" s="210">
        <f>Q2727*'Usages mobilité'!$BG9*(1+'Usages mobilité'!$BH9)^(Q$2612-$D$2612)/1000</f>
        <v>0</v>
      </c>
      <c r="R2778" s="210">
        <f>R2727*'Usages mobilité'!$BG9*(1+'Usages mobilité'!$BH9)^(R$2612-$D$2612)/1000</f>
        <v>0</v>
      </c>
    </row>
    <row r="2779" spans="1:18" hidden="1" outlineLevel="2" x14ac:dyDescent="0.35">
      <c r="A2779" s="209" t="str">
        <f>'Usages mobilité'!A10</f>
        <v>Usage mobilité n°7</v>
      </c>
      <c r="B2779" s="209" t="s">
        <v>639</v>
      </c>
      <c r="C2779" s="209"/>
      <c r="D2779" s="210">
        <f>D2728*'Usages mobilité'!$BG10*(1+'Usages mobilité'!$BH10)^(D$2612-$D$2612)/1000</f>
        <v>0</v>
      </c>
      <c r="E2779" s="210">
        <f>E2728*'Usages mobilité'!$BG10*(1+'Usages mobilité'!$BH10)^(E$2612-$D$2612)/1000</f>
        <v>0</v>
      </c>
      <c r="F2779" s="210">
        <f>F2728*'Usages mobilité'!$BG10*(1+'Usages mobilité'!$BH10)^(F$2612-$D$2612)/1000</f>
        <v>0</v>
      </c>
      <c r="G2779" s="210">
        <f>G2728*'Usages mobilité'!$BG10*(1+'Usages mobilité'!$BH10)^(G$2612-$D$2612)/1000</f>
        <v>0</v>
      </c>
      <c r="H2779" s="210">
        <f>H2728*'Usages mobilité'!$BG10*(1+'Usages mobilité'!$BH10)^(H$2612-$D$2612)/1000</f>
        <v>0</v>
      </c>
      <c r="I2779" s="210">
        <f>I2728*'Usages mobilité'!$BG10*(1+'Usages mobilité'!$BH10)^(I$2612-$D$2612)/1000</f>
        <v>0</v>
      </c>
      <c r="J2779" s="210">
        <f>J2728*'Usages mobilité'!$BG10*(1+'Usages mobilité'!$BH10)^(J$2612-$D$2612)/1000</f>
        <v>0</v>
      </c>
      <c r="K2779" s="210">
        <f>K2728*'Usages mobilité'!$BG10*(1+'Usages mobilité'!$BH10)^(K$2612-$D$2612)/1000</f>
        <v>0</v>
      </c>
      <c r="L2779" s="210">
        <f>L2728*'Usages mobilité'!$BG10*(1+'Usages mobilité'!$BH10)^(L$2612-$D$2612)/1000</f>
        <v>0</v>
      </c>
      <c r="M2779" s="210">
        <f>M2728*'Usages mobilité'!$BG10*(1+'Usages mobilité'!$BH10)^(M$2612-$D$2612)/1000</f>
        <v>0</v>
      </c>
      <c r="N2779" s="210">
        <f>N2728*'Usages mobilité'!$BG10*(1+'Usages mobilité'!$BH10)^(N$2612-$D$2612)/1000</f>
        <v>0</v>
      </c>
      <c r="O2779" s="210">
        <f>O2728*'Usages mobilité'!$BG10*(1+'Usages mobilité'!$BH10)^(O$2612-$D$2612)/1000</f>
        <v>0</v>
      </c>
      <c r="P2779" s="210">
        <f>P2728*'Usages mobilité'!$BG10*(1+'Usages mobilité'!$BH10)^(P$2612-$D$2612)/1000</f>
        <v>0</v>
      </c>
      <c r="Q2779" s="210">
        <f>Q2728*'Usages mobilité'!$BG10*(1+'Usages mobilité'!$BH10)^(Q$2612-$D$2612)/1000</f>
        <v>0</v>
      </c>
      <c r="R2779" s="210">
        <f>R2728*'Usages mobilité'!$BG10*(1+'Usages mobilité'!$BH10)^(R$2612-$D$2612)/1000</f>
        <v>0</v>
      </c>
    </row>
    <row r="2780" spans="1:18" hidden="1" outlineLevel="2" x14ac:dyDescent="0.35">
      <c r="A2780" s="209" t="str">
        <f>'Usages mobilité'!A11</f>
        <v>Usage mobilité n°8</v>
      </c>
      <c r="B2780" s="209" t="s">
        <v>639</v>
      </c>
      <c r="C2780" s="209"/>
      <c r="D2780" s="210">
        <f>D2729*'Usages mobilité'!$BG11*(1+'Usages mobilité'!$BH11)^(D$2612-$D$2612)/1000</f>
        <v>0</v>
      </c>
      <c r="E2780" s="210">
        <f>E2729*'Usages mobilité'!$BG11*(1+'Usages mobilité'!$BH11)^(E$2612-$D$2612)/1000</f>
        <v>0</v>
      </c>
      <c r="F2780" s="210">
        <f>F2729*'Usages mobilité'!$BG11*(1+'Usages mobilité'!$BH11)^(F$2612-$D$2612)/1000</f>
        <v>0</v>
      </c>
      <c r="G2780" s="210">
        <f>G2729*'Usages mobilité'!$BG11*(1+'Usages mobilité'!$BH11)^(G$2612-$D$2612)/1000</f>
        <v>0</v>
      </c>
      <c r="H2780" s="210">
        <f>H2729*'Usages mobilité'!$BG11*(1+'Usages mobilité'!$BH11)^(H$2612-$D$2612)/1000</f>
        <v>0</v>
      </c>
      <c r="I2780" s="210">
        <f>I2729*'Usages mobilité'!$BG11*(1+'Usages mobilité'!$BH11)^(I$2612-$D$2612)/1000</f>
        <v>0</v>
      </c>
      <c r="J2780" s="210">
        <f>J2729*'Usages mobilité'!$BG11*(1+'Usages mobilité'!$BH11)^(J$2612-$D$2612)/1000</f>
        <v>0</v>
      </c>
      <c r="K2780" s="210">
        <f>K2729*'Usages mobilité'!$BG11*(1+'Usages mobilité'!$BH11)^(K$2612-$D$2612)/1000</f>
        <v>0</v>
      </c>
      <c r="L2780" s="210">
        <f>L2729*'Usages mobilité'!$BG11*(1+'Usages mobilité'!$BH11)^(L$2612-$D$2612)/1000</f>
        <v>0</v>
      </c>
      <c r="M2780" s="210">
        <f>M2729*'Usages mobilité'!$BG11*(1+'Usages mobilité'!$BH11)^(M$2612-$D$2612)/1000</f>
        <v>0</v>
      </c>
      <c r="N2780" s="210">
        <f>N2729*'Usages mobilité'!$BG11*(1+'Usages mobilité'!$BH11)^(N$2612-$D$2612)/1000</f>
        <v>0</v>
      </c>
      <c r="O2780" s="210">
        <f>O2729*'Usages mobilité'!$BG11*(1+'Usages mobilité'!$BH11)^(O$2612-$D$2612)/1000</f>
        <v>0</v>
      </c>
      <c r="P2780" s="210">
        <f>P2729*'Usages mobilité'!$BG11*(1+'Usages mobilité'!$BH11)^(P$2612-$D$2612)/1000</f>
        <v>0</v>
      </c>
      <c r="Q2780" s="210">
        <f>Q2729*'Usages mobilité'!$BG11*(1+'Usages mobilité'!$BH11)^(Q$2612-$D$2612)/1000</f>
        <v>0</v>
      </c>
      <c r="R2780" s="210">
        <f>R2729*'Usages mobilité'!$BG11*(1+'Usages mobilité'!$BH11)^(R$2612-$D$2612)/1000</f>
        <v>0</v>
      </c>
    </row>
    <row r="2781" spans="1:18" hidden="1" outlineLevel="2" x14ac:dyDescent="0.35">
      <c r="A2781" s="209" t="str">
        <f>'Usages mobilité'!A12</f>
        <v>Usage mobilité n°9</v>
      </c>
      <c r="B2781" s="209" t="s">
        <v>639</v>
      </c>
      <c r="C2781" s="209"/>
      <c r="D2781" s="210">
        <f>D2730*'Usages mobilité'!$BG12*(1+'Usages mobilité'!$BH12)^(D$2612-$D$2612)/1000</f>
        <v>0</v>
      </c>
      <c r="E2781" s="210">
        <f>E2730*'Usages mobilité'!$BG12*(1+'Usages mobilité'!$BH12)^(E$2612-$D$2612)/1000</f>
        <v>0</v>
      </c>
      <c r="F2781" s="210">
        <f>F2730*'Usages mobilité'!$BG12*(1+'Usages mobilité'!$BH12)^(F$2612-$D$2612)/1000</f>
        <v>0</v>
      </c>
      <c r="G2781" s="210">
        <f>G2730*'Usages mobilité'!$BG12*(1+'Usages mobilité'!$BH12)^(G$2612-$D$2612)/1000</f>
        <v>0</v>
      </c>
      <c r="H2781" s="210">
        <f>H2730*'Usages mobilité'!$BG12*(1+'Usages mobilité'!$BH12)^(H$2612-$D$2612)/1000</f>
        <v>0</v>
      </c>
      <c r="I2781" s="210">
        <f>I2730*'Usages mobilité'!$BG12*(1+'Usages mobilité'!$BH12)^(I$2612-$D$2612)/1000</f>
        <v>0</v>
      </c>
      <c r="J2781" s="210">
        <f>J2730*'Usages mobilité'!$BG12*(1+'Usages mobilité'!$BH12)^(J$2612-$D$2612)/1000</f>
        <v>0</v>
      </c>
      <c r="K2781" s="210">
        <f>K2730*'Usages mobilité'!$BG12*(1+'Usages mobilité'!$BH12)^(K$2612-$D$2612)/1000</f>
        <v>0</v>
      </c>
      <c r="L2781" s="210">
        <f>L2730*'Usages mobilité'!$BG12*(1+'Usages mobilité'!$BH12)^(L$2612-$D$2612)/1000</f>
        <v>0</v>
      </c>
      <c r="M2781" s="210">
        <f>M2730*'Usages mobilité'!$BG12*(1+'Usages mobilité'!$BH12)^(M$2612-$D$2612)/1000</f>
        <v>0</v>
      </c>
      <c r="N2781" s="210">
        <f>N2730*'Usages mobilité'!$BG12*(1+'Usages mobilité'!$BH12)^(N$2612-$D$2612)/1000</f>
        <v>0</v>
      </c>
      <c r="O2781" s="210">
        <f>O2730*'Usages mobilité'!$BG12*(1+'Usages mobilité'!$BH12)^(O$2612-$D$2612)/1000</f>
        <v>0</v>
      </c>
      <c r="P2781" s="210">
        <f>P2730*'Usages mobilité'!$BG12*(1+'Usages mobilité'!$BH12)^(P$2612-$D$2612)/1000</f>
        <v>0</v>
      </c>
      <c r="Q2781" s="210">
        <f>Q2730*'Usages mobilité'!$BG12*(1+'Usages mobilité'!$BH12)^(Q$2612-$D$2612)/1000</f>
        <v>0</v>
      </c>
      <c r="R2781" s="210">
        <f>R2730*'Usages mobilité'!$BG12*(1+'Usages mobilité'!$BH12)^(R$2612-$D$2612)/1000</f>
        <v>0</v>
      </c>
    </row>
    <row r="2782" spans="1:18" hidden="1" outlineLevel="2" x14ac:dyDescent="0.35">
      <c r="A2782" s="209" t="str">
        <f>'Usages mobilité'!A13</f>
        <v>Usage mobilité n°10</v>
      </c>
      <c r="B2782" s="209" t="s">
        <v>639</v>
      </c>
      <c r="C2782" s="209"/>
      <c r="D2782" s="210">
        <f>D2731*'Usages mobilité'!$BG13*(1+'Usages mobilité'!$BH13)^(D$2612-$D$2612)/1000</f>
        <v>0</v>
      </c>
      <c r="E2782" s="210">
        <f>E2731*'Usages mobilité'!$BG13*(1+'Usages mobilité'!$BH13)^(E$2612-$D$2612)/1000</f>
        <v>0</v>
      </c>
      <c r="F2782" s="210">
        <f>F2731*'Usages mobilité'!$BG13*(1+'Usages mobilité'!$BH13)^(F$2612-$D$2612)/1000</f>
        <v>0</v>
      </c>
      <c r="G2782" s="210">
        <f>G2731*'Usages mobilité'!$BG13*(1+'Usages mobilité'!$BH13)^(G$2612-$D$2612)/1000</f>
        <v>0</v>
      </c>
      <c r="H2782" s="210">
        <f>H2731*'Usages mobilité'!$BG13*(1+'Usages mobilité'!$BH13)^(H$2612-$D$2612)/1000</f>
        <v>0</v>
      </c>
      <c r="I2782" s="210">
        <f>I2731*'Usages mobilité'!$BG13*(1+'Usages mobilité'!$BH13)^(I$2612-$D$2612)/1000</f>
        <v>0</v>
      </c>
      <c r="J2782" s="210">
        <f>J2731*'Usages mobilité'!$BG13*(1+'Usages mobilité'!$BH13)^(J$2612-$D$2612)/1000</f>
        <v>0</v>
      </c>
      <c r="K2782" s="210">
        <f>K2731*'Usages mobilité'!$BG13*(1+'Usages mobilité'!$BH13)^(K$2612-$D$2612)/1000</f>
        <v>0</v>
      </c>
      <c r="L2782" s="210">
        <f>L2731*'Usages mobilité'!$BG13*(1+'Usages mobilité'!$BH13)^(L$2612-$D$2612)/1000</f>
        <v>0</v>
      </c>
      <c r="M2782" s="210">
        <f>M2731*'Usages mobilité'!$BG13*(1+'Usages mobilité'!$BH13)^(M$2612-$D$2612)/1000</f>
        <v>0</v>
      </c>
      <c r="N2782" s="210">
        <f>N2731*'Usages mobilité'!$BG13*(1+'Usages mobilité'!$BH13)^(N$2612-$D$2612)/1000</f>
        <v>0</v>
      </c>
      <c r="O2782" s="210">
        <f>O2731*'Usages mobilité'!$BG13*(1+'Usages mobilité'!$BH13)^(O$2612-$D$2612)/1000</f>
        <v>0</v>
      </c>
      <c r="P2782" s="210">
        <f>P2731*'Usages mobilité'!$BG13*(1+'Usages mobilité'!$BH13)^(P$2612-$D$2612)/1000</f>
        <v>0</v>
      </c>
      <c r="Q2782" s="210">
        <f>Q2731*'Usages mobilité'!$BG13*(1+'Usages mobilité'!$BH13)^(Q$2612-$D$2612)/1000</f>
        <v>0</v>
      </c>
      <c r="R2782" s="210">
        <f>R2731*'Usages mobilité'!$BG13*(1+'Usages mobilité'!$BH13)^(R$2612-$D$2612)/1000</f>
        <v>0</v>
      </c>
    </row>
    <row r="2783" spans="1:18" hidden="1" outlineLevel="2" x14ac:dyDescent="0.35">
      <c r="A2783" s="209" t="str">
        <f>'Usages mobilité'!A14</f>
        <v>Usage mobilité n°11</v>
      </c>
      <c r="B2783" s="209" t="s">
        <v>639</v>
      </c>
      <c r="C2783" s="209"/>
      <c r="D2783" s="210">
        <f>D2732*'Usages mobilité'!$BG14*(1+'Usages mobilité'!$BH14)^(D$2612-$D$2612)/1000</f>
        <v>0</v>
      </c>
      <c r="E2783" s="210">
        <f>E2732*'Usages mobilité'!$BG14*(1+'Usages mobilité'!$BH14)^(E$2612-$D$2612)/1000</f>
        <v>0</v>
      </c>
      <c r="F2783" s="210">
        <f>F2732*'Usages mobilité'!$BG14*(1+'Usages mobilité'!$BH14)^(F$2612-$D$2612)/1000</f>
        <v>0</v>
      </c>
      <c r="G2783" s="210">
        <f>G2732*'Usages mobilité'!$BG14*(1+'Usages mobilité'!$BH14)^(G$2612-$D$2612)/1000</f>
        <v>0</v>
      </c>
      <c r="H2783" s="210">
        <f>H2732*'Usages mobilité'!$BG14*(1+'Usages mobilité'!$BH14)^(H$2612-$D$2612)/1000</f>
        <v>0</v>
      </c>
      <c r="I2783" s="210">
        <f>I2732*'Usages mobilité'!$BG14*(1+'Usages mobilité'!$BH14)^(I$2612-$D$2612)/1000</f>
        <v>0</v>
      </c>
      <c r="J2783" s="210">
        <f>J2732*'Usages mobilité'!$BG14*(1+'Usages mobilité'!$BH14)^(J$2612-$D$2612)/1000</f>
        <v>0</v>
      </c>
      <c r="K2783" s="210">
        <f>K2732*'Usages mobilité'!$BG14*(1+'Usages mobilité'!$BH14)^(K$2612-$D$2612)/1000</f>
        <v>0</v>
      </c>
      <c r="L2783" s="210">
        <f>L2732*'Usages mobilité'!$BG14*(1+'Usages mobilité'!$BH14)^(L$2612-$D$2612)/1000</f>
        <v>0</v>
      </c>
      <c r="M2783" s="210">
        <f>M2732*'Usages mobilité'!$BG14*(1+'Usages mobilité'!$BH14)^(M$2612-$D$2612)/1000</f>
        <v>0</v>
      </c>
      <c r="N2783" s="210">
        <f>N2732*'Usages mobilité'!$BG14*(1+'Usages mobilité'!$BH14)^(N$2612-$D$2612)/1000</f>
        <v>0</v>
      </c>
      <c r="O2783" s="210">
        <f>O2732*'Usages mobilité'!$BG14*(1+'Usages mobilité'!$BH14)^(O$2612-$D$2612)/1000</f>
        <v>0</v>
      </c>
      <c r="P2783" s="210">
        <f>P2732*'Usages mobilité'!$BG14*(1+'Usages mobilité'!$BH14)^(P$2612-$D$2612)/1000</f>
        <v>0</v>
      </c>
      <c r="Q2783" s="210">
        <f>Q2732*'Usages mobilité'!$BG14*(1+'Usages mobilité'!$BH14)^(Q$2612-$D$2612)/1000</f>
        <v>0</v>
      </c>
      <c r="R2783" s="210">
        <f>R2732*'Usages mobilité'!$BG14*(1+'Usages mobilité'!$BH14)^(R$2612-$D$2612)/1000</f>
        <v>0</v>
      </c>
    </row>
    <row r="2784" spans="1:18" hidden="1" outlineLevel="2" x14ac:dyDescent="0.35">
      <c r="A2784" s="209" t="str">
        <f>'Usages mobilité'!A15</f>
        <v>Usage mobilité n°12</v>
      </c>
      <c r="B2784" s="209" t="s">
        <v>639</v>
      </c>
      <c r="C2784" s="209"/>
      <c r="D2784" s="210">
        <f>D2733*'Usages mobilité'!$BG15*(1+'Usages mobilité'!$BH15)^(D$2612-$D$2612)/1000</f>
        <v>0</v>
      </c>
      <c r="E2784" s="210">
        <f>E2733*'Usages mobilité'!$BG15*(1+'Usages mobilité'!$BH15)^(E$2612-$D$2612)/1000</f>
        <v>0</v>
      </c>
      <c r="F2784" s="210">
        <f>F2733*'Usages mobilité'!$BG15*(1+'Usages mobilité'!$BH15)^(F$2612-$D$2612)/1000</f>
        <v>0</v>
      </c>
      <c r="G2784" s="210">
        <f>G2733*'Usages mobilité'!$BG15*(1+'Usages mobilité'!$BH15)^(G$2612-$D$2612)/1000</f>
        <v>0</v>
      </c>
      <c r="H2784" s="210">
        <f>H2733*'Usages mobilité'!$BG15*(1+'Usages mobilité'!$BH15)^(H$2612-$D$2612)/1000</f>
        <v>0</v>
      </c>
      <c r="I2784" s="210">
        <f>I2733*'Usages mobilité'!$BG15*(1+'Usages mobilité'!$BH15)^(I$2612-$D$2612)/1000</f>
        <v>0</v>
      </c>
      <c r="J2784" s="210">
        <f>J2733*'Usages mobilité'!$BG15*(1+'Usages mobilité'!$BH15)^(J$2612-$D$2612)/1000</f>
        <v>0</v>
      </c>
      <c r="K2784" s="210">
        <f>K2733*'Usages mobilité'!$BG15*(1+'Usages mobilité'!$BH15)^(K$2612-$D$2612)/1000</f>
        <v>0</v>
      </c>
      <c r="L2784" s="210">
        <f>L2733*'Usages mobilité'!$BG15*(1+'Usages mobilité'!$BH15)^(L$2612-$D$2612)/1000</f>
        <v>0</v>
      </c>
      <c r="M2784" s="210">
        <f>M2733*'Usages mobilité'!$BG15*(1+'Usages mobilité'!$BH15)^(M$2612-$D$2612)/1000</f>
        <v>0</v>
      </c>
      <c r="N2784" s="210">
        <f>N2733*'Usages mobilité'!$BG15*(1+'Usages mobilité'!$BH15)^(N$2612-$D$2612)/1000</f>
        <v>0</v>
      </c>
      <c r="O2784" s="210">
        <f>O2733*'Usages mobilité'!$BG15*(1+'Usages mobilité'!$BH15)^(O$2612-$D$2612)/1000</f>
        <v>0</v>
      </c>
      <c r="P2784" s="210">
        <f>P2733*'Usages mobilité'!$BG15*(1+'Usages mobilité'!$BH15)^(P$2612-$D$2612)/1000</f>
        <v>0</v>
      </c>
      <c r="Q2784" s="210">
        <f>Q2733*'Usages mobilité'!$BG15*(1+'Usages mobilité'!$BH15)^(Q$2612-$D$2612)/1000</f>
        <v>0</v>
      </c>
      <c r="R2784" s="210">
        <f>R2733*'Usages mobilité'!$BG15*(1+'Usages mobilité'!$BH15)^(R$2612-$D$2612)/1000</f>
        <v>0</v>
      </c>
    </row>
    <row r="2785" spans="1:18" hidden="1" outlineLevel="2" x14ac:dyDescent="0.35">
      <c r="A2785" s="209" t="str">
        <f>'Usages mobilité'!A16</f>
        <v>Usage mobilité n°13</v>
      </c>
      <c r="B2785" s="209" t="s">
        <v>639</v>
      </c>
      <c r="C2785" s="209"/>
      <c r="D2785" s="210">
        <f>D2734*'Usages mobilité'!$BG16*(1+'Usages mobilité'!$BH16)^(D$2612-$D$2612)/1000</f>
        <v>0</v>
      </c>
      <c r="E2785" s="210">
        <f>E2734*'Usages mobilité'!$BG16*(1+'Usages mobilité'!$BH16)^(E$2612-$D$2612)/1000</f>
        <v>0</v>
      </c>
      <c r="F2785" s="210">
        <f>F2734*'Usages mobilité'!$BG16*(1+'Usages mobilité'!$BH16)^(F$2612-$D$2612)/1000</f>
        <v>0</v>
      </c>
      <c r="G2785" s="210">
        <f>G2734*'Usages mobilité'!$BG16*(1+'Usages mobilité'!$BH16)^(G$2612-$D$2612)/1000</f>
        <v>0</v>
      </c>
      <c r="H2785" s="210">
        <f>H2734*'Usages mobilité'!$BG16*(1+'Usages mobilité'!$BH16)^(H$2612-$D$2612)/1000</f>
        <v>0</v>
      </c>
      <c r="I2785" s="210">
        <f>I2734*'Usages mobilité'!$BG16*(1+'Usages mobilité'!$BH16)^(I$2612-$D$2612)/1000</f>
        <v>0</v>
      </c>
      <c r="J2785" s="210">
        <f>J2734*'Usages mobilité'!$BG16*(1+'Usages mobilité'!$BH16)^(J$2612-$D$2612)/1000</f>
        <v>0</v>
      </c>
      <c r="K2785" s="210">
        <f>K2734*'Usages mobilité'!$BG16*(1+'Usages mobilité'!$BH16)^(K$2612-$D$2612)/1000</f>
        <v>0</v>
      </c>
      <c r="L2785" s="210">
        <f>L2734*'Usages mobilité'!$BG16*(1+'Usages mobilité'!$BH16)^(L$2612-$D$2612)/1000</f>
        <v>0</v>
      </c>
      <c r="M2785" s="210">
        <f>M2734*'Usages mobilité'!$BG16*(1+'Usages mobilité'!$BH16)^(M$2612-$D$2612)/1000</f>
        <v>0</v>
      </c>
      <c r="N2785" s="210">
        <f>N2734*'Usages mobilité'!$BG16*(1+'Usages mobilité'!$BH16)^(N$2612-$D$2612)/1000</f>
        <v>0</v>
      </c>
      <c r="O2785" s="210">
        <f>O2734*'Usages mobilité'!$BG16*(1+'Usages mobilité'!$BH16)^(O$2612-$D$2612)/1000</f>
        <v>0</v>
      </c>
      <c r="P2785" s="210">
        <f>P2734*'Usages mobilité'!$BG16*(1+'Usages mobilité'!$BH16)^(P$2612-$D$2612)/1000</f>
        <v>0</v>
      </c>
      <c r="Q2785" s="210">
        <f>Q2734*'Usages mobilité'!$BG16*(1+'Usages mobilité'!$BH16)^(Q$2612-$D$2612)/1000</f>
        <v>0</v>
      </c>
      <c r="R2785" s="210">
        <f>R2734*'Usages mobilité'!$BG16*(1+'Usages mobilité'!$BH16)^(R$2612-$D$2612)/1000</f>
        <v>0</v>
      </c>
    </row>
    <row r="2786" spans="1:18" hidden="1" outlineLevel="2" x14ac:dyDescent="0.35">
      <c r="A2786" s="209" t="str">
        <f>'Usages mobilité'!A17</f>
        <v>Usage mobilité n°14</v>
      </c>
      <c r="B2786" s="209" t="s">
        <v>639</v>
      </c>
      <c r="C2786" s="209"/>
      <c r="D2786" s="210">
        <f>D2735*'Usages mobilité'!$BG17*(1+'Usages mobilité'!$BH17)^(D$2612-$D$2612)/1000</f>
        <v>0</v>
      </c>
      <c r="E2786" s="210">
        <f>E2735*'Usages mobilité'!$BG17*(1+'Usages mobilité'!$BH17)^(E$2612-$D$2612)/1000</f>
        <v>0</v>
      </c>
      <c r="F2786" s="210">
        <f>F2735*'Usages mobilité'!$BG17*(1+'Usages mobilité'!$BH17)^(F$2612-$D$2612)/1000</f>
        <v>0</v>
      </c>
      <c r="G2786" s="210">
        <f>G2735*'Usages mobilité'!$BG17*(1+'Usages mobilité'!$BH17)^(G$2612-$D$2612)/1000</f>
        <v>0</v>
      </c>
      <c r="H2786" s="210">
        <f>H2735*'Usages mobilité'!$BG17*(1+'Usages mobilité'!$BH17)^(H$2612-$D$2612)/1000</f>
        <v>0</v>
      </c>
      <c r="I2786" s="210">
        <f>I2735*'Usages mobilité'!$BG17*(1+'Usages mobilité'!$BH17)^(I$2612-$D$2612)/1000</f>
        <v>0</v>
      </c>
      <c r="J2786" s="210">
        <f>J2735*'Usages mobilité'!$BG17*(1+'Usages mobilité'!$BH17)^(J$2612-$D$2612)/1000</f>
        <v>0</v>
      </c>
      <c r="K2786" s="210">
        <f>K2735*'Usages mobilité'!$BG17*(1+'Usages mobilité'!$BH17)^(K$2612-$D$2612)/1000</f>
        <v>0</v>
      </c>
      <c r="L2786" s="210">
        <f>L2735*'Usages mobilité'!$BG17*(1+'Usages mobilité'!$BH17)^(L$2612-$D$2612)/1000</f>
        <v>0</v>
      </c>
      <c r="M2786" s="210">
        <f>M2735*'Usages mobilité'!$BG17*(1+'Usages mobilité'!$BH17)^(M$2612-$D$2612)/1000</f>
        <v>0</v>
      </c>
      <c r="N2786" s="210">
        <f>N2735*'Usages mobilité'!$BG17*(1+'Usages mobilité'!$BH17)^(N$2612-$D$2612)/1000</f>
        <v>0</v>
      </c>
      <c r="O2786" s="210">
        <f>O2735*'Usages mobilité'!$BG17*(1+'Usages mobilité'!$BH17)^(O$2612-$D$2612)/1000</f>
        <v>0</v>
      </c>
      <c r="P2786" s="210">
        <f>P2735*'Usages mobilité'!$BG17*(1+'Usages mobilité'!$BH17)^(P$2612-$D$2612)/1000</f>
        <v>0</v>
      </c>
      <c r="Q2786" s="210">
        <f>Q2735*'Usages mobilité'!$BG17*(1+'Usages mobilité'!$BH17)^(Q$2612-$D$2612)/1000</f>
        <v>0</v>
      </c>
      <c r="R2786" s="210">
        <f>R2735*'Usages mobilité'!$BG17*(1+'Usages mobilité'!$BH17)^(R$2612-$D$2612)/1000</f>
        <v>0</v>
      </c>
    </row>
    <row r="2787" spans="1:18" hidden="1" outlineLevel="2" x14ac:dyDescent="0.35">
      <c r="A2787" s="209" t="str">
        <f>'Usages mobilité'!A18</f>
        <v>Usage mobilité n°15</v>
      </c>
      <c r="B2787" s="209" t="s">
        <v>639</v>
      </c>
      <c r="C2787" s="209"/>
      <c r="D2787" s="210">
        <f>D2736*'Usages mobilité'!$BG18*(1+'Usages mobilité'!$BH18)^(D$2612-$D$2612)/1000</f>
        <v>0</v>
      </c>
      <c r="E2787" s="210">
        <f>E2736*'Usages mobilité'!$BG18*(1+'Usages mobilité'!$BH18)^(E$2612-$D$2612)/1000</f>
        <v>0</v>
      </c>
      <c r="F2787" s="210">
        <f>F2736*'Usages mobilité'!$BG18*(1+'Usages mobilité'!$BH18)^(F$2612-$D$2612)/1000</f>
        <v>0</v>
      </c>
      <c r="G2787" s="210">
        <f>G2736*'Usages mobilité'!$BG18*(1+'Usages mobilité'!$BH18)^(G$2612-$D$2612)/1000</f>
        <v>0</v>
      </c>
      <c r="H2787" s="210">
        <f>H2736*'Usages mobilité'!$BG18*(1+'Usages mobilité'!$BH18)^(H$2612-$D$2612)/1000</f>
        <v>0</v>
      </c>
      <c r="I2787" s="210">
        <f>I2736*'Usages mobilité'!$BG18*(1+'Usages mobilité'!$BH18)^(I$2612-$D$2612)/1000</f>
        <v>0</v>
      </c>
      <c r="J2787" s="210">
        <f>J2736*'Usages mobilité'!$BG18*(1+'Usages mobilité'!$BH18)^(J$2612-$D$2612)/1000</f>
        <v>0</v>
      </c>
      <c r="K2787" s="210">
        <f>K2736*'Usages mobilité'!$BG18*(1+'Usages mobilité'!$BH18)^(K$2612-$D$2612)/1000</f>
        <v>0</v>
      </c>
      <c r="L2787" s="210">
        <f>L2736*'Usages mobilité'!$BG18*(1+'Usages mobilité'!$BH18)^(L$2612-$D$2612)/1000</f>
        <v>0</v>
      </c>
      <c r="M2787" s="210">
        <f>M2736*'Usages mobilité'!$BG18*(1+'Usages mobilité'!$BH18)^(M$2612-$D$2612)/1000</f>
        <v>0</v>
      </c>
      <c r="N2787" s="210">
        <f>N2736*'Usages mobilité'!$BG18*(1+'Usages mobilité'!$BH18)^(N$2612-$D$2612)/1000</f>
        <v>0</v>
      </c>
      <c r="O2787" s="210">
        <f>O2736*'Usages mobilité'!$BG18*(1+'Usages mobilité'!$BH18)^(O$2612-$D$2612)/1000</f>
        <v>0</v>
      </c>
      <c r="P2787" s="210">
        <f>P2736*'Usages mobilité'!$BG18*(1+'Usages mobilité'!$BH18)^(P$2612-$D$2612)/1000</f>
        <v>0</v>
      </c>
      <c r="Q2787" s="210">
        <f>Q2736*'Usages mobilité'!$BG18*(1+'Usages mobilité'!$BH18)^(Q$2612-$D$2612)/1000</f>
        <v>0</v>
      </c>
      <c r="R2787" s="210">
        <f>R2736*'Usages mobilité'!$BG18*(1+'Usages mobilité'!$BH18)^(R$2612-$D$2612)/1000</f>
        <v>0</v>
      </c>
    </row>
    <row r="2788" spans="1:18" hidden="1" outlineLevel="2" x14ac:dyDescent="0.35">
      <c r="A2788" s="209" t="str">
        <f>'Usages mobilité'!A19</f>
        <v>Usage mobilité n°16</v>
      </c>
      <c r="B2788" s="209" t="s">
        <v>639</v>
      </c>
      <c r="C2788" s="209"/>
      <c r="D2788" s="210">
        <f>D2737*'Usages mobilité'!$BG19*(1+'Usages mobilité'!$BH19)^(D$2612-$D$2612)/1000</f>
        <v>0</v>
      </c>
      <c r="E2788" s="210">
        <f>E2737*'Usages mobilité'!$BG19*(1+'Usages mobilité'!$BH19)^(E$2612-$D$2612)/1000</f>
        <v>0</v>
      </c>
      <c r="F2788" s="210">
        <f>F2737*'Usages mobilité'!$BG19*(1+'Usages mobilité'!$BH19)^(F$2612-$D$2612)/1000</f>
        <v>0</v>
      </c>
      <c r="G2788" s="210">
        <f>G2737*'Usages mobilité'!$BG19*(1+'Usages mobilité'!$BH19)^(G$2612-$D$2612)/1000</f>
        <v>0</v>
      </c>
      <c r="H2788" s="210">
        <f>H2737*'Usages mobilité'!$BG19*(1+'Usages mobilité'!$BH19)^(H$2612-$D$2612)/1000</f>
        <v>0</v>
      </c>
      <c r="I2788" s="210">
        <f>I2737*'Usages mobilité'!$BG19*(1+'Usages mobilité'!$BH19)^(I$2612-$D$2612)/1000</f>
        <v>0</v>
      </c>
      <c r="J2788" s="210">
        <f>J2737*'Usages mobilité'!$BG19*(1+'Usages mobilité'!$BH19)^(J$2612-$D$2612)/1000</f>
        <v>0</v>
      </c>
      <c r="K2788" s="210">
        <f>K2737*'Usages mobilité'!$BG19*(1+'Usages mobilité'!$BH19)^(K$2612-$D$2612)/1000</f>
        <v>0</v>
      </c>
      <c r="L2788" s="210">
        <f>L2737*'Usages mobilité'!$BG19*(1+'Usages mobilité'!$BH19)^(L$2612-$D$2612)/1000</f>
        <v>0</v>
      </c>
      <c r="M2788" s="210">
        <f>M2737*'Usages mobilité'!$BG19*(1+'Usages mobilité'!$BH19)^(M$2612-$D$2612)/1000</f>
        <v>0</v>
      </c>
      <c r="N2788" s="210">
        <f>N2737*'Usages mobilité'!$BG19*(1+'Usages mobilité'!$BH19)^(N$2612-$D$2612)/1000</f>
        <v>0</v>
      </c>
      <c r="O2788" s="210">
        <f>O2737*'Usages mobilité'!$BG19*(1+'Usages mobilité'!$BH19)^(O$2612-$D$2612)/1000</f>
        <v>0</v>
      </c>
      <c r="P2788" s="210">
        <f>P2737*'Usages mobilité'!$BG19*(1+'Usages mobilité'!$BH19)^(P$2612-$D$2612)/1000</f>
        <v>0</v>
      </c>
      <c r="Q2788" s="210">
        <f>Q2737*'Usages mobilité'!$BG19*(1+'Usages mobilité'!$BH19)^(Q$2612-$D$2612)/1000</f>
        <v>0</v>
      </c>
      <c r="R2788" s="210">
        <f>R2737*'Usages mobilité'!$BG19*(1+'Usages mobilité'!$BH19)^(R$2612-$D$2612)/1000</f>
        <v>0</v>
      </c>
    </row>
    <row r="2789" spans="1:18" hidden="1" outlineLevel="2" x14ac:dyDescent="0.35">
      <c r="A2789" s="209" t="str">
        <f>'Usages mobilité'!A20</f>
        <v>Usage mobilité n°17</v>
      </c>
      <c r="B2789" s="209" t="s">
        <v>639</v>
      </c>
      <c r="C2789" s="209"/>
      <c r="D2789" s="210">
        <f>D2738*'Usages mobilité'!$BG20*(1+'Usages mobilité'!$BH20)^(D$2612-$D$2612)/1000</f>
        <v>0</v>
      </c>
      <c r="E2789" s="210">
        <f>E2738*'Usages mobilité'!$BG20*(1+'Usages mobilité'!$BH20)^(E$2612-$D$2612)/1000</f>
        <v>0</v>
      </c>
      <c r="F2789" s="210">
        <f>F2738*'Usages mobilité'!$BG20*(1+'Usages mobilité'!$BH20)^(F$2612-$D$2612)/1000</f>
        <v>0</v>
      </c>
      <c r="G2789" s="210">
        <f>G2738*'Usages mobilité'!$BG20*(1+'Usages mobilité'!$BH20)^(G$2612-$D$2612)/1000</f>
        <v>0</v>
      </c>
      <c r="H2789" s="210">
        <f>H2738*'Usages mobilité'!$BG20*(1+'Usages mobilité'!$BH20)^(H$2612-$D$2612)/1000</f>
        <v>0</v>
      </c>
      <c r="I2789" s="210">
        <f>I2738*'Usages mobilité'!$BG20*(1+'Usages mobilité'!$BH20)^(I$2612-$D$2612)/1000</f>
        <v>0</v>
      </c>
      <c r="J2789" s="210">
        <f>J2738*'Usages mobilité'!$BG20*(1+'Usages mobilité'!$BH20)^(J$2612-$D$2612)/1000</f>
        <v>0</v>
      </c>
      <c r="K2789" s="210">
        <f>K2738*'Usages mobilité'!$BG20*(1+'Usages mobilité'!$BH20)^(K$2612-$D$2612)/1000</f>
        <v>0</v>
      </c>
      <c r="L2789" s="210">
        <f>L2738*'Usages mobilité'!$BG20*(1+'Usages mobilité'!$BH20)^(L$2612-$D$2612)/1000</f>
        <v>0</v>
      </c>
      <c r="M2789" s="210">
        <f>M2738*'Usages mobilité'!$BG20*(1+'Usages mobilité'!$BH20)^(M$2612-$D$2612)/1000</f>
        <v>0</v>
      </c>
      <c r="N2789" s="210">
        <f>N2738*'Usages mobilité'!$BG20*(1+'Usages mobilité'!$BH20)^(N$2612-$D$2612)/1000</f>
        <v>0</v>
      </c>
      <c r="O2789" s="210">
        <f>O2738*'Usages mobilité'!$BG20*(1+'Usages mobilité'!$BH20)^(O$2612-$D$2612)/1000</f>
        <v>0</v>
      </c>
      <c r="P2789" s="210">
        <f>P2738*'Usages mobilité'!$BG20*(1+'Usages mobilité'!$BH20)^(P$2612-$D$2612)/1000</f>
        <v>0</v>
      </c>
      <c r="Q2789" s="210">
        <f>Q2738*'Usages mobilité'!$BG20*(1+'Usages mobilité'!$BH20)^(Q$2612-$D$2612)/1000</f>
        <v>0</v>
      </c>
      <c r="R2789" s="210">
        <f>R2738*'Usages mobilité'!$BG20*(1+'Usages mobilité'!$BH20)^(R$2612-$D$2612)/1000</f>
        <v>0</v>
      </c>
    </row>
    <row r="2790" spans="1:18" hidden="1" outlineLevel="2" x14ac:dyDescent="0.35">
      <c r="A2790" s="209" t="str">
        <f>'Usages mobilité'!A21</f>
        <v>Usage mobilité n°18</v>
      </c>
      <c r="B2790" s="209" t="s">
        <v>639</v>
      </c>
      <c r="C2790" s="209"/>
      <c r="D2790" s="210">
        <f>D2739*'Usages mobilité'!$BG21*(1+'Usages mobilité'!$BH21)^(D$2612-$D$2612)/1000</f>
        <v>0</v>
      </c>
      <c r="E2790" s="210">
        <f>E2739*'Usages mobilité'!$BG21*(1+'Usages mobilité'!$BH21)^(E$2612-$D$2612)/1000</f>
        <v>0</v>
      </c>
      <c r="F2790" s="210">
        <f>F2739*'Usages mobilité'!$BG21*(1+'Usages mobilité'!$BH21)^(F$2612-$D$2612)/1000</f>
        <v>0</v>
      </c>
      <c r="G2790" s="210">
        <f>G2739*'Usages mobilité'!$BG21*(1+'Usages mobilité'!$BH21)^(G$2612-$D$2612)/1000</f>
        <v>0</v>
      </c>
      <c r="H2790" s="210">
        <f>H2739*'Usages mobilité'!$BG21*(1+'Usages mobilité'!$BH21)^(H$2612-$D$2612)/1000</f>
        <v>0</v>
      </c>
      <c r="I2790" s="210">
        <f>I2739*'Usages mobilité'!$BG21*(1+'Usages mobilité'!$BH21)^(I$2612-$D$2612)/1000</f>
        <v>0</v>
      </c>
      <c r="J2790" s="210">
        <f>J2739*'Usages mobilité'!$BG21*(1+'Usages mobilité'!$BH21)^(J$2612-$D$2612)/1000</f>
        <v>0</v>
      </c>
      <c r="K2790" s="210">
        <f>K2739*'Usages mobilité'!$BG21*(1+'Usages mobilité'!$BH21)^(K$2612-$D$2612)/1000</f>
        <v>0</v>
      </c>
      <c r="L2790" s="210">
        <f>L2739*'Usages mobilité'!$BG21*(1+'Usages mobilité'!$BH21)^(L$2612-$D$2612)/1000</f>
        <v>0</v>
      </c>
      <c r="M2790" s="210">
        <f>M2739*'Usages mobilité'!$BG21*(1+'Usages mobilité'!$BH21)^(M$2612-$D$2612)/1000</f>
        <v>0</v>
      </c>
      <c r="N2790" s="210">
        <f>N2739*'Usages mobilité'!$BG21*(1+'Usages mobilité'!$BH21)^(N$2612-$D$2612)/1000</f>
        <v>0</v>
      </c>
      <c r="O2790" s="210">
        <f>O2739*'Usages mobilité'!$BG21*(1+'Usages mobilité'!$BH21)^(O$2612-$D$2612)/1000</f>
        <v>0</v>
      </c>
      <c r="P2790" s="210">
        <f>P2739*'Usages mobilité'!$BG21*(1+'Usages mobilité'!$BH21)^(P$2612-$D$2612)/1000</f>
        <v>0</v>
      </c>
      <c r="Q2790" s="210">
        <f>Q2739*'Usages mobilité'!$BG21*(1+'Usages mobilité'!$BH21)^(Q$2612-$D$2612)/1000</f>
        <v>0</v>
      </c>
      <c r="R2790" s="210">
        <f>R2739*'Usages mobilité'!$BG21*(1+'Usages mobilité'!$BH21)^(R$2612-$D$2612)/1000</f>
        <v>0</v>
      </c>
    </row>
    <row r="2791" spans="1:18" hidden="1" outlineLevel="2" x14ac:dyDescent="0.35">
      <c r="A2791" s="209" t="str">
        <f>'Usages mobilité'!A22</f>
        <v>Usage mobilité n°19</v>
      </c>
      <c r="B2791" s="209" t="s">
        <v>639</v>
      </c>
      <c r="C2791" s="209"/>
      <c r="D2791" s="210">
        <f>D2740*'Usages mobilité'!$BG22*(1+'Usages mobilité'!$BH22)^(D$2612-$D$2612)/1000</f>
        <v>0</v>
      </c>
      <c r="E2791" s="210">
        <f>E2740*'Usages mobilité'!$BG22*(1+'Usages mobilité'!$BH22)^(E$2612-$D$2612)/1000</f>
        <v>0</v>
      </c>
      <c r="F2791" s="210">
        <f>F2740*'Usages mobilité'!$BG22*(1+'Usages mobilité'!$BH22)^(F$2612-$D$2612)/1000</f>
        <v>0</v>
      </c>
      <c r="G2791" s="210">
        <f>G2740*'Usages mobilité'!$BG22*(1+'Usages mobilité'!$BH22)^(G$2612-$D$2612)/1000</f>
        <v>0</v>
      </c>
      <c r="H2791" s="210">
        <f>H2740*'Usages mobilité'!$BG22*(1+'Usages mobilité'!$BH22)^(H$2612-$D$2612)/1000</f>
        <v>0</v>
      </c>
      <c r="I2791" s="210">
        <f>I2740*'Usages mobilité'!$BG22*(1+'Usages mobilité'!$BH22)^(I$2612-$D$2612)/1000</f>
        <v>0</v>
      </c>
      <c r="J2791" s="210">
        <f>J2740*'Usages mobilité'!$BG22*(1+'Usages mobilité'!$BH22)^(J$2612-$D$2612)/1000</f>
        <v>0</v>
      </c>
      <c r="K2791" s="210">
        <f>K2740*'Usages mobilité'!$BG22*(1+'Usages mobilité'!$BH22)^(K$2612-$D$2612)/1000</f>
        <v>0</v>
      </c>
      <c r="L2791" s="210">
        <f>L2740*'Usages mobilité'!$BG22*(1+'Usages mobilité'!$BH22)^(L$2612-$D$2612)/1000</f>
        <v>0</v>
      </c>
      <c r="M2791" s="210">
        <f>M2740*'Usages mobilité'!$BG22*(1+'Usages mobilité'!$BH22)^(M$2612-$D$2612)/1000</f>
        <v>0</v>
      </c>
      <c r="N2791" s="210">
        <f>N2740*'Usages mobilité'!$BG22*(1+'Usages mobilité'!$BH22)^(N$2612-$D$2612)/1000</f>
        <v>0</v>
      </c>
      <c r="O2791" s="210">
        <f>O2740*'Usages mobilité'!$BG22*(1+'Usages mobilité'!$BH22)^(O$2612-$D$2612)/1000</f>
        <v>0</v>
      </c>
      <c r="P2791" s="210">
        <f>P2740*'Usages mobilité'!$BG22*(1+'Usages mobilité'!$BH22)^(P$2612-$D$2612)/1000</f>
        <v>0</v>
      </c>
      <c r="Q2791" s="210">
        <f>Q2740*'Usages mobilité'!$BG22*(1+'Usages mobilité'!$BH22)^(Q$2612-$D$2612)/1000</f>
        <v>0</v>
      </c>
      <c r="R2791" s="210">
        <f>R2740*'Usages mobilité'!$BG22*(1+'Usages mobilité'!$BH22)^(R$2612-$D$2612)/1000</f>
        <v>0</v>
      </c>
    </row>
    <row r="2792" spans="1:18" hidden="1" outlineLevel="2" x14ac:dyDescent="0.35">
      <c r="A2792" s="209" t="str">
        <f>'Usages mobilité'!A23</f>
        <v>Usage mobilité n°20</v>
      </c>
      <c r="B2792" s="209" t="s">
        <v>639</v>
      </c>
      <c r="C2792" s="209"/>
      <c r="D2792" s="210">
        <f>D2741*'Usages mobilité'!$BG23*(1+'Usages mobilité'!$BH23)^(D$2612-$D$2612)/1000</f>
        <v>0</v>
      </c>
      <c r="E2792" s="210">
        <f>E2741*'Usages mobilité'!$BG23*(1+'Usages mobilité'!$BH23)^(E$2612-$D$2612)/1000</f>
        <v>0</v>
      </c>
      <c r="F2792" s="210">
        <f>F2741*'Usages mobilité'!$BG23*(1+'Usages mobilité'!$BH23)^(F$2612-$D$2612)/1000</f>
        <v>0</v>
      </c>
      <c r="G2792" s="210">
        <f>G2741*'Usages mobilité'!$BG23*(1+'Usages mobilité'!$BH23)^(G$2612-$D$2612)/1000</f>
        <v>0</v>
      </c>
      <c r="H2792" s="210">
        <f>H2741*'Usages mobilité'!$BG23*(1+'Usages mobilité'!$BH23)^(H$2612-$D$2612)/1000</f>
        <v>0</v>
      </c>
      <c r="I2792" s="210">
        <f>I2741*'Usages mobilité'!$BG23*(1+'Usages mobilité'!$BH23)^(I$2612-$D$2612)/1000</f>
        <v>0</v>
      </c>
      <c r="J2792" s="210">
        <f>J2741*'Usages mobilité'!$BG23*(1+'Usages mobilité'!$BH23)^(J$2612-$D$2612)/1000</f>
        <v>0</v>
      </c>
      <c r="K2792" s="210">
        <f>K2741*'Usages mobilité'!$BG23*(1+'Usages mobilité'!$BH23)^(K$2612-$D$2612)/1000</f>
        <v>0</v>
      </c>
      <c r="L2792" s="210">
        <f>L2741*'Usages mobilité'!$BG23*(1+'Usages mobilité'!$BH23)^(L$2612-$D$2612)/1000</f>
        <v>0</v>
      </c>
      <c r="M2792" s="210">
        <f>M2741*'Usages mobilité'!$BG23*(1+'Usages mobilité'!$BH23)^(M$2612-$D$2612)/1000</f>
        <v>0</v>
      </c>
      <c r="N2792" s="210">
        <f>N2741*'Usages mobilité'!$BG23*(1+'Usages mobilité'!$BH23)^(N$2612-$D$2612)/1000</f>
        <v>0</v>
      </c>
      <c r="O2792" s="210">
        <f>O2741*'Usages mobilité'!$BG23*(1+'Usages mobilité'!$BH23)^(O$2612-$D$2612)/1000</f>
        <v>0</v>
      </c>
      <c r="P2792" s="210">
        <f>P2741*'Usages mobilité'!$BG23*(1+'Usages mobilité'!$BH23)^(P$2612-$D$2612)/1000</f>
        <v>0</v>
      </c>
      <c r="Q2792" s="210">
        <f>Q2741*'Usages mobilité'!$BG23*(1+'Usages mobilité'!$BH23)^(Q$2612-$D$2612)/1000</f>
        <v>0</v>
      </c>
      <c r="R2792" s="210">
        <f>R2741*'Usages mobilité'!$BG23*(1+'Usages mobilité'!$BH23)^(R$2612-$D$2612)/1000</f>
        <v>0</v>
      </c>
    </row>
    <row r="2793" spans="1:18" hidden="1" outlineLevel="2" x14ac:dyDescent="0.35">
      <c r="A2793" s="209" t="str">
        <f>'Usages mobilité'!A24</f>
        <v>Usage mobilité n°21</v>
      </c>
      <c r="B2793" s="209" t="s">
        <v>639</v>
      </c>
      <c r="C2793" s="209"/>
      <c r="D2793" s="210">
        <f>D2742*'Usages mobilité'!$BG24*(1+'Usages mobilité'!$BH24)^(D$2612-$D$2612)/1000</f>
        <v>0</v>
      </c>
      <c r="E2793" s="210">
        <f>E2742*'Usages mobilité'!$BG24*(1+'Usages mobilité'!$BH24)^(E$2612-$D$2612)/1000</f>
        <v>0</v>
      </c>
      <c r="F2793" s="210">
        <f>F2742*'Usages mobilité'!$BG24*(1+'Usages mobilité'!$BH24)^(F$2612-$D$2612)/1000</f>
        <v>0</v>
      </c>
      <c r="G2793" s="210">
        <f>G2742*'Usages mobilité'!$BG24*(1+'Usages mobilité'!$BH24)^(G$2612-$D$2612)/1000</f>
        <v>0</v>
      </c>
      <c r="H2793" s="210">
        <f>H2742*'Usages mobilité'!$BG24*(1+'Usages mobilité'!$BH24)^(H$2612-$D$2612)/1000</f>
        <v>0</v>
      </c>
      <c r="I2793" s="210">
        <f>I2742*'Usages mobilité'!$BG24*(1+'Usages mobilité'!$BH24)^(I$2612-$D$2612)/1000</f>
        <v>0</v>
      </c>
      <c r="J2793" s="210">
        <f>J2742*'Usages mobilité'!$BG24*(1+'Usages mobilité'!$BH24)^(J$2612-$D$2612)/1000</f>
        <v>0</v>
      </c>
      <c r="K2793" s="210">
        <f>K2742*'Usages mobilité'!$BG24*(1+'Usages mobilité'!$BH24)^(K$2612-$D$2612)/1000</f>
        <v>0</v>
      </c>
      <c r="L2793" s="210">
        <f>L2742*'Usages mobilité'!$BG24*(1+'Usages mobilité'!$BH24)^(L$2612-$D$2612)/1000</f>
        <v>0</v>
      </c>
      <c r="M2793" s="210">
        <f>M2742*'Usages mobilité'!$BG24*(1+'Usages mobilité'!$BH24)^(M$2612-$D$2612)/1000</f>
        <v>0</v>
      </c>
      <c r="N2793" s="210">
        <f>N2742*'Usages mobilité'!$BG24*(1+'Usages mobilité'!$BH24)^(N$2612-$D$2612)/1000</f>
        <v>0</v>
      </c>
      <c r="O2793" s="210">
        <f>O2742*'Usages mobilité'!$BG24*(1+'Usages mobilité'!$BH24)^(O$2612-$D$2612)/1000</f>
        <v>0</v>
      </c>
      <c r="P2793" s="210">
        <f>P2742*'Usages mobilité'!$BG24*(1+'Usages mobilité'!$BH24)^(P$2612-$D$2612)/1000</f>
        <v>0</v>
      </c>
      <c r="Q2793" s="210">
        <f>Q2742*'Usages mobilité'!$BG24*(1+'Usages mobilité'!$BH24)^(Q$2612-$D$2612)/1000</f>
        <v>0</v>
      </c>
      <c r="R2793" s="210">
        <f>R2742*'Usages mobilité'!$BG24*(1+'Usages mobilité'!$BH24)^(R$2612-$D$2612)/1000</f>
        <v>0</v>
      </c>
    </row>
    <row r="2794" spans="1:18" hidden="1" outlineLevel="2" x14ac:dyDescent="0.35">
      <c r="A2794" s="209" t="str">
        <f>'Usages mobilité'!A25</f>
        <v>Usage mobilité n°22</v>
      </c>
      <c r="B2794" s="209" t="s">
        <v>639</v>
      </c>
      <c r="C2794" s="209"/>
      <c r="D2794" s="210">
        <f>D2743*'Usages mobilité'!$BG25*(1+'Usages mobilité'!$BH25)^(D$2612-$D$2612)/1000</f>
        <v>0</v>
      </c>
      <c r="E2794" s="210">
        <f>E2743*'Usages mobilité'!$BG25*(1+'Usages mobilité'!$BH25)^(E$2612-$D$2612)/1000</f>
        <v>0</v>
      </c>
      <c r="F2794" s="210">
        <f>F2743*'Usages mobilité'!$BG25*(1+'Usages mobilité'!$BH25)^(F$2612-$D$2612)/1000</f>
        <v>0</v>
      </c>
      <c r="G2794" s="210">
        <f>G2743*'Usages mobilité'!$BG25*(1+'Usages mobilité'!$BH25)^(G$2612-$D$2612)/1000</f>
        <v>0</v>
      </c>
      <c r="H2794" s="210">
        <f>H2743*'Usages mobilité'!$BG25*(1+'Usages mobilité'!$BH25)^(H$2612-$D$2612)/1000</f>
        <v>0</v>
      </c>
      <c r="I2794" s="210">
        <f>I2743*'Usages mobilité'!$BG25*(1+'Usages mobilité'!$BH25)^(I$2612-$D$2612)/1000</f>
        <v>0</v>
      </c>
      <c r="J2794" s="210">
        <f>J2743*'Usages mobilité'!$BG25*(1+'Usages mobilité'!$BH25)^(J$2612-$D$2612)/1000</f>
        <v>0</v>
      </c>
      <c r="K2794" s="210">
        <f>K2743*'Usages mobilité'!$BG25*(1+'Usages mobilité'!$BH25)^(K$2612-$D$2612)/1000</f>
        <v>0</v>
      </c>
      <c r="L2794" s="210">
        <f>L2743*'Usages mobilité'!$BG25*(1+'Usages mobilité'!$BH25)^(L$2612-$D$2612)/1000</f>
        <v>0</v>
      </c>
      <c r="M2794" s="210">
        <f>M2743*'Usages mobilité'!$BG25*(1+'Usages mobilité'!$BH25)^(M$2612-$D$2612)/1000</f>
        <v>0</v>
      </c>
      <c r="N2794" s="210">
        <f>N2743*'Usages mobilité'!$BG25*(1+'Usages mobilité'!$BH25)^(N$2612-$D$2612)/1000</f>
        <v>0</v>
      </c>
      <c r="O2794" s="210">
        <f>O2743*'Usages mobilité'!$BG25*(1+'Usages mobilité'!$BH25)^(O$2612-$D$2612)/1000</f>
        <v>0</v>
      </c>
      <c r="P2794" s="210">
        <f>P2743*'Usages mobilité'!$BG25*(1+'Usages mobilité'!$BH25)^(P$2612-$D$2612)/1000</f>
        <v>0</v>
      </c>
      <c r="Q2794" s="210">
        <f>Q2743*'Usages mobilité'!$BG25*(1+'Usages mobilité'!$BH25)^(Q$2612-$D$2612)/1000</f>
        <v>0</v>
      </c>
      <c r="R2794" s="210">
        <f>R2743*'Usages mobilité'!$BG25*(1+'Usages mobilité'!$BH25)^(R$2612-$D$2612)/1000</f>
        <v>0</v>
      </c>
    </row>
    <row r="2795" spans="1:18" hidden="1" outlineLevel="2" x14ac:dyDescent="0.35">
      <c r="A2795" s="209" t="str">
        <f>'Usages mobilité'!A26</f>
        <v>Usage mobilité n°23</v>
      </c>
      <c r="B2795" s="209" t="s">
        <v>639</v>
      </c>
      <c r="C2795" s="209"/>
      <c r="D2795" s="210">
        <f>D2744*'Usages mobilité'!$BG26*(1+'Usages mobilité'!$BH26)^(D$2612-$D$2612)/1000</f>
        <v>0</v>
      </c>
      <c r="E2795" s="210">
        <f>E2744*'Usages mobilité'!$BG26*(1+'Usages mobilité'!$BH26)^(E$2612-$D$2612)/1000</f>
        <v>0</v>
      </c>
      <c r="F2795" s="210">
        <f>F2744*'Usages mobilité'!$BG26*(1+'Usages mobilité'!$BH26)^(F$2612-$D$2612)/1000</f>
        <v>0</v>
      </c>
      <c r="G2795" s="210">
        <f>G2744*'Usages mobilité'!$BG26*(1+'Usages mobilité'!$BH26)^(G$2612-$D$2612)/1000</f>
        <v>0</v>
      </c>
      <c r="H2795" s="210">
        <f>H2744*'Usages mobilité'!$BG26*(1+'Usages mobilité'!$BH26)^(H$2612-$D$2612)/1000</f>
        <v>0</v>
      </c>
      <c r="I2795" s="210">
        <f>I2744*'Usages mobilité'!$BG26*(1+'Usages mobilité'!$BH26)^(I$2612-$D$2612)/1000</f>
        <v>0</v>
      </c>
      <c r="J2795" s="210">
        <f>J2744*'Usages mobilité'!$BG26*(1+'Usages mobilité'!$BH26)^(J$2612-$D$2612)/1000</f>
        <v>0</v>
      </c>
      <c r="K2795" s="210">
        <f>K2744*'Usages mobilité'!$BG26*(1+'Usages mobilité'!$BH26)^(K$2612-$D$2612)/1000</f>
        <v>0</v>
      </c>
      <c r="L2795" s="210">
        <f>L2744*'Usages mobilité'!$BG26*(1+'Usages mobilité'!$BH26)^(L$2612-$D$2612)/1000</f>
        <v>0</v>
      </c>
      <c r="M2795" s="210">
        <f>M2744*'Usages mobilité'!$BG26*(1+'Usages mobilité'!$BH26)^(M$2612-$D$2612)/1000</f>
        <v>0</v>
      </c>
      <c r="N2795" s="210">
        <f>N2744*'Usages mobilité'!$BG26*(1+'Usages mobilité'!$BH26)^(N$2612-$D$2612)/1000</f>
        <v>0</v>
      </c>
      <c r="O2795" s="210">
        <f>O2744*'Usages mobilité'!$BG26*(1+'Usages mobilité'!$BH26)^(O$2612-$D$2612)/1000</f>
        <v>0</v>
      </c>
      <c r="P2795" s="210">
        <f>P2744*'Usages mobilité'!$BG26*(1+'Usages mobilité'!$BH26)^(P$2612-$D$2612)/1000</f>
        <v>0</v>
      </c>
      <c r="Q2795" s="210">
        <f>Q2744*'Usages mobilité'!$BG26*(1+'Usages mobilité'!$BH26)^(Q$2612-$D$2612)/1000</f>
        <v>0</v>
      </c>
      <c r="R2795" s="210">
        <f>R2744*'Usages mobilité'!$BG26*(1+'Usages mobilité'!$BH26)^(R$2612-$D$2612)/1000</f>
        <v>0</v>
      </c>
    </row>
    <row r="2796" spans="1:18" hidden="1" outlineLevel="2" x14ac:dyDescent="0.35">
      <c r="A2796" s="209" t="str">
        <f>'Usages mobilité'!A27</f>
        <v>Usage mobilité n°24</v>
      </c>
      <c r="B2796" s="209" t="s">
        <v>639</v>
      </c>
      <c r="C2796" s="209"/>
      <c r="D2796" s="210">
        <f>D2745*'Usages mobilité'!$BG27*(1+'Usages mobilité'!$BH27)^(D$2612-$D$2612)/1000</f>
        <v>0</v>
      </c>
      <c r="E2796" s="210">
        <f>E2745*'Usages mobilité'!$BG27*(1+'Usages mobilité'!$BH27)^(E$2612-$D$2612)/1000</f>
        <v>0</v>
      </c>
      <c r="F2796" s="210">
        <f>F2745*'Usages mobilité'!$BG27*(1+'Usages mobilité'!$BH27)^(F$2612-$D$2612)/1000</f>
        <v>0</v>
      </c>
      <c r="G2796" s="210">
        <f>G2745*'Usages mobilité'!$BG27*(1+'Usages mobilité'!$BH27)^(G$2612-$D$2612)/1000</f>
        <v>0</v>
      </c>
      <c r="H2796" s="210">
        <f>H2745*'Usages mobilité'!$BG27*(1+'Usages mobilité'!$BH27)^(H$2612-$D$2612)/1000</f>
        <v>0</v>
      </c>
      <c r="I2796" s="210">
        <f>I2745*'Usages mobilité'!$BG27*(1+'Usages mobilité'!$BH27)^(I$2612-$D$2612)/1000</f>
        <v>0</v>
      </c>
      <c r="J2796" s="210">
        <f>J2745*'Usages mobilité'!$BG27*(1+'Usages mobilité'!$BH27)^(J$2612-$D$2612)/1000</f>
        <v>0</v>
      </c>
      <c r="K2796" s="210">
        <f>K2745*'Usages mobilité'!$BG27*(1+'Usages mobilité'!$BH27)^(K$2612-$D$2612)/1000</f>
        <v>0</v>
      </c>
      <c r="L2796" s="210">
        <f>L2745*'Usages mobilité'!$BG27*(1+'Usages mobilité'!$BH27)^(L$2612-$D$2612)/1000</f>
        <v>0</v>
      </c>
      <c r="M2796" s="210">
        <f>M2745*'Usages mobilité'!$BG27*(1+'Usages mobilité'!$BH27)^(M$2612-$D$2612)/1000</f>
        <v>0</v>
      </c>
      <c r="N2796" s="210">
        <f>N2745*'Usages mobilité'!$BG27*(1+'Usages mobilité'!$BH27)^(N$2612-$D$2612)/1000</f>
        <v>0</v>
      </c>
      <c r="O2796" s="210">
        <f>O2745*'Usages mobilité'!$BG27*(1+'Usages mobilité'!$BH27)^(O$2612-$D$2612)/1000</f>
        <v>0</v>
      </c>
      <c r="P2796" s="210">
        <f>P2745*'Usages mobilité'!$BG27*(1+'Usages mobilité'!$BH27)^(P$2612-$D$2612)/1000</f>
        <v>0</v>
      </c>
      <c r="Q2796" s="210">
        <f>Q2745*'Usages mobilité'!$BG27*(1+'Usages mobilité'!$BH27)^(Q$2612-$D$2612)/1000</f>
        <v>0</v>
      </c>
      <c r="R2796" s="210">
        <f>R2745*'Usages mobilité'!$BG27*(1+'Usages mobilité'!$BH27)^(R$2612-$D$2612)/1000</f>
        <v>0</v>
      </c>
    </row>
    <row r="2797" spans="1:18" hidden="1" outlineLevel="2" x14ac:dyDescent="0.35">
      <c r="A2797" s="209" t="str">
        <f>'Usages mobilité'!A28</f>
        <v>Usage mobilité n°25</v>
      </c>
      <c r="B2797" s="209" t="s">
        <v>639</v>
      </c>
      <c r="C2797" s="209"/>
      <c r="D2797" s="210">
        <f>D2746*'Usages mobilité'!$BG28*(1+'Usages mobilité'!$BH28)^(D$2612-$D$2612)/1000</f>
        <v>0</v>
      </c>
      <c r="E2797" s="210">
        <f>E2746*'Usages mobilité'!$BG28*(1+'Usages mobilité'!$BH28)^(E$2612-$D$2612)/1000</f>
        <v>0</v>
      </c>
      <c r="F2797" s="210">
        <f>F2746*'Usages mobilité'!$BG28*(1+'Usages mobilité'!$BH28)^(F$2612-$D$2612)/1000</f>
        <v>0</v>
      </c>
      <c r="G2797" s="210">
        <f>G2746*'Usages mobilité'!$BG28*(1+'Usages mobilité'!$BH28)^(G$2612-$D$2612)/1000</f>
        <v>0</v>
      </c>
      <c r="H2797" s="210">
        <f>H2746*'Usages mobilité'!$BG28*(1+'Usages mobilité'!$BH28)^(H$2612-$D$2612)/1000</f>
        <v>0</v>
      </c>
      <c r="I2797" s="210">
        <f>I2746*'Usages mobilité'!$BG28*(1+'Usages mobilité'!$BH28)^(I$2612-$D$2612)/1000</f>
        <v>0</v>
      </c>
      <c r="J2797" s="210">
        <f>J2746*'Usages mobilité'!$BG28*(1+'Usages mobilité'!$BH28)^(J$2612-$D$2612)/1000</f>
        <v>0</v>
      </c>
      <c r="K2797" s="210">
        <f>K2746*'Usages mobilité'!$BG28*(1+'Usages mobilité'!$BH28)^(K$2612-$D$2612)/1000</f>
        <v>0</v>
      </c>
      <c r="L2797" s="210">
        <f>L2746*'Usages mobilité'!$BG28*(1+'Usages mobilité'!$BH28)^(L$2612-$D$2612)/1000</f>
        <v>0</v>
      </c>
      <c r="M2797" s="210">
        <f>M2746*'Usages mobilité'!$BG28*(1+'Usages mobilité'!$BH28)^(M$2612-$D$2612)/1000</f>
        <v>0</v>
      </c>
      <c r="N2797" s="210">
        <f>N2746*'Usages mobilité'!$BG28*(1+'Usages mobilité'!$BH28)^(N$2612-$D$2612)/1000</f>
        <v>0</v>
      </c>
      <c r="O2797" s="210">
        <f>O2746*'Usages mobilité'!$BG28*(1+'Usages mobilité'!$BH28)^(O$2612-$D$2612)/1000</f>
        <v>0</v>
      </c>
      <c r="P2797" s="210">
        <f>P2746*'Usages mobilité'!$BG28*(1+'Usages mobilité'!$BH28)^(P$2612-$D$2612)/1000</f>
        <v>0</v>
      </c>
      <c r="Q2797" s="210">
        <f>Q2746*'Usages mobilité'!$BG28*(1+'Usages mobilité'!$BH28)^(Q$2612-$D$2612)/1000</f>
        <v>0</v>
      </c>
      <c r="R2797" s="210">
        <f>R2746*'Usages mobilité'!$BG28*(1+'Usages mobilité'!$BH28)^(R$2612-$D$2612)/1000</f>
        <v>0</v>
      </c>
    </row>
    <row r="2798" spans="1:18" hidden="1" outlineLevel="2" x14ac:dyDescent="0.35">
      <c r="A2798" s="209" t="str">
        <f>'Usages mobilité'!A29</f>
        <v>Usage mobilité n°26</v>
      </c>
      <c r="B2798" s="209" t="s">
        <v>639</v>
      </c>
      <c r="C2798" s="209"/>
      <c r="D2798" s="210">
        <f>D2747*'Usages mobilité'!$BG29*(1+'Usages mobilité'!$BH29)^(D$2612-$D$2612)/1000</f>
        <v>0</v>
      </c>
      <c r="E2798" s="210">
        <f>E2747*'Usages mobilité'!$BG29*(1+'Usages mobilité'!$BH29)^(E$2612-$D$2612)/1000</f>
        <v>0</v>
      </c>
      <c r="F2798" s="210">
        <f>F2747*'Usages mobilité'!$BG29*(1+'Usages mobilité'!$BH29)^(F$2612-$D$2612)/1000</f>
        <v>0</v>
      </c>
      <c r="G2798" s="210">
        <f>G2747*'Usages mobilité'!$BG29*(1+'Usages mobilité'!$BH29)^(G$2612-$D$2612)/1000</f>
        <v>0</v>
      </c>
      <c r="H2798" s="210">
        <f>H2747*'Usages mobilité'!$BG29*(1+'Usages mobilité'!$BH29)^(H$2612-$D$2612)/1000</f>
        <v>0</v>
      </c>
      <c r="I2798" s="210">
        <f>I2747*'Usages mobilité'!$BG29*(1+'Usages mobilité'!$BH29)^(I$2612-$D$2612)/1000</f>
        <v>0</v>
      </c>
      <c r="J2798" s="210">
        <f>J2747*'Usages mobilité'!$BG29*(1+'Usages mobilité'!$BH29)^(J$2612-$D$2612)/1000</f>
        <v>0</v>
      </c>
      <c r="K2798" s="210">
        <f>K2747*'Usages mobilité'!$BG29*(1+'Usages mobilité'!$BH29)^(K$2612-$D$2612)/1000</f>
        <v>0</v>
      </c>
      <c r="L2798" s="210">
        <f>L2747*'Usages mobilité'!$BG29*(1+'Usages mobilité'!$BH29)^(L$2612-$D$2612)/1000</f>
        <v>0</v>
      </c>
      <c r="M2798" s="210">
        <f>M2747*'Usages mobilité'!$BG29*(1+'Usages mobilité'!$BH29)^(M$2612-$D$2612)/1000</f>
        <v>0</v>
      </c>
      <c r="N2798" s="210">
        <f>N2747*'Usages mobilité'!$BG29*(1+'Usages mobilité'!$BH29)^(N$2612-$D$2612)/1000</f>
        <v>0</v>
      </c>
      <c r="O2798" s="210">
        <f>O2747*'Usages mobilité'!$BG29*(1+'Usages mobilité'!$BH29)^(O$2612-$D$2612)/1000</f>
        <v>0</v>
      </c>
      <c r="P2798" s="210">
        <f>P2747*'Usages mobilité'!$BG29*(1+'Usages mobilité'!$BH29)^(P$2612-$D$2612)/1000</f>
        <v>0</v>
      </c>
      <c r="Q2798" s="210">
        <f>Q2747*'Usages mobilité'!$BG29*(1+'Usages mobilité'!$BH29)^(Q$2612-$D$2612)/1000</f>
        <v>0</v>
      </c>
      <c r="R2798" s="210">
        <f>R2747*'Usages mobilité'!$BG29*(1+'Usages mobilité'!$BH29)^(R$2612-$D$2612)/1000</f>
        <v>0</v>
      </c>
    </row>
    <row r="2799" spans="1:18" hidden="1" outlineLevel="2" x14ac:dyDescent="0.35">
      <c r="A2799" s="209" t="str">
        <f>'Usages mobilité'!A30</f>
        <v>Usage mobilité n°27</v>
      </c>
      <c r="B2799" s="209" t="s">
        <v>639</v>
      </c>
      <c r="C2799" s="209"/>
      <c r="D2799" s="210">
        <f>D2748*'Usages mobilité'!$BG30*(1+'Usages mobilité'!$BH30)^(D$2612-$D$2612)/1000</f>
        <v>0</v>
      </c>
      <c r="E2799" s="210">
        <f>E2748*'Usages mobilité'!$BG30*(1+'Usages mobilité'!$BH30)^(E$2612-$D$2612)/1000</f>
        <v>0</v>
      </c>
      <c r="F2799" s="210">
        <f>F2748*'Usages mobilité'!$BG30*(1+'Usages mobilité'!$BH30)^(F$2612-$D$2612)/1000</f>
        <v>0</v>
      </c>
      <c r="G2799" s="210">
        <f>G2748*'Usages mobilité'!$BG30*(1+'Usages mobilité'!$BH30)^(G$2612-$D$2612)/1000</f>
        <v>0</v>
      </c>
      <c r="H2799" s="210">
        <f>H2748*'Usages mobilité'!$BG30*(1+'Usages mobilité'!$BH30)^(H$2612-$D$2612)/1000</f>
        <v>0</v>
      </c>
      <c r="I2799" s="210">
        <f>I2748*'Usages mobilité'!$BG30*(1+'Usages mobilité'!$BH30)^(I$2612-$D$2612)/1000</f>
        <v>0</v>
      </c>
      <c r="J2799" s="210">
        <f>J2748*'Usages mobilité'!$BG30*(1+'Usages mobilité'!$BH30)^(J$2612-$D$2612)/1000</f>
        <v>0</v>
      </c>
      <c r="K2799" s="210">
        <f>K2748*'Usages mobilité'!$BG30*(1+'Usages mobilité'!$BH30)^(K$2612-$D$2612)/1000</f>
        <v>0</v>
      </c>
      <c r="L2799" s="210">
        <f>L2748*'Usages mobilité'!$BG30*(1+'Usages mobilité'!$BH30)^(L$2612-$D$2612)/1000</f>
        <v>0</v>
      </c>
      <c r="M2799" s="210">
        <f>M2748*'Usages mobilité'!$BG30*(1+'Usages mobilité'!$BH30)^(M$2612-$D$2612)/1000</f>
        <v>0</v>
      </c>
      <c r="N2799" s="210">
        <f>N2748*'Usages mobilité'!$BG30*(1+'Usages mobilité'!$BH30)^(N$2612-$D$2612)/1000</f>
        <v>0</v>
      </c>
      <c r="O2799" s="210">
        <f>O2748*'Usages mobilité'!$BG30*(1+'Usages mobilité'!$BH30)^(O$2612-$D$2612)/1000</f>
        <v>0</v>
      </c>
      <c r="P2799" s="210">
        <f>P2748*'Usages mobilité'!$BG30*(1+'Usages mobilité'!$BH30)^(P$2612-$D$2612)/1000</f>
        <v>0</v>
      </c>
      <c r="Q2799" s="210">
        <f>Q2748*'Usages mobilité'!$BG30*(1+'Usages mobilité'!$BH30)^(Q$2612-$D$2612)/1000</f>
        <v>0</v>
      </c>
      <c r="R2799" s="210">
        <f>R2748*'Usages mobilité'!$BG30*(1+'Usages mobilité'!$BH30)^(R$2612-$D$2612)/1000</f>
        <v>0</v>
      </c>
    </row>
    <row r="2800" spans="1:18" hidden="1" outlineLevel="2" x14ac:dyDescent="0.35">
      <c r="A2800" s="209" t="str">
        <f>'Usages mobilité'!A31</f>
        <v>Usage mobilité n°28</v>
      </c>
      <c r="B2800" s="209" t="s">
        <v>639</v>
      </c>
      <c r="C2800" s="209"/>
      <c r="D2800" s="210">
        <f>D2749*'Usages mobilité'!$BG31*(1+'Usages mobilité'!$BH31)^(D$2612-$D$2612)/1000</f>
        <v>0</v>
      </c>
      <c r="E2800" s="210">
        <f>E2749*'Usages mobilité'!$BG31*(1+'Usages mobilité'!$BH31)^(E$2612-$D$2612)/1000</f>
        <v>0</v>
      </c>
      <c r="F2800" s="210">
        <f>F2749*'Usages mobilité'!$BG31*(1+'Usages mobilité'!$BH31)^(F$2612-$D$2612)/1000</f>
        <v>0</v>
      </c>
      <c r="G2800" s="210">
        <f>G2749*'Usages mobilité'!$BG31*(1+'Usages mobilité'!$BH31)^(G$2612-$D$2612)/1000</f>
        <v>0</v>
      </c>
      <c r="H2800" s="210">
        <f>H2749*'Usages mobilité'!$BG31*(1+'Usages mobilité'!$BH31)^(H$2612-$D$2612)/1000</f>
        <v>0</v>
      </c>
      <c r="I2800" s="210">
        <f>I2749*'Usages mobilité'!$BG31*(1+'Usages mobilité'!$BH31)^(I$2612-$D$2612)/1000</f>
        <v>0</v>
      </c>
      <c r="J2800" s="210">
        <f>J2749*'Usages mobilité'!$BG31*(1+'Usages mobilité'!$BH31)^(J$2612-$D$2612)/1000</f>
        <v>0</v>
      </c>
      <c r="K2800" s="210">
        <f>K2749*'Usages mobilité'!$BG31*(1+'Usages mobilité'!$BH31)^(K$2612-$D$2612)/1000</f>
        <v>0</v>
      </c>
      <c r="L2800" s="210">
        <f>L2749*'Usages mobilité'!$BG31*(1+'Usages mobilité'!$BH31)^(L$2612-$D$2612)/1000</f>
        <v>0</v>
      </c>
      <c r="M2800" s="210">
        <f>M2749*'Usages mobilité'!$BG31*(1+'Usages mobilité'!$BH31)^(M$2612-$D$2612)/1000</f>
        <v>0</v>
      </c>
      <c r="N2800" s="210">
        <f>N2749*'Usages mobilité'!$BG31*(1+'Usages mobilité'!$BH31)^(N$2612-$D$2612)/1000</f>
        <v>0</v>
      </c>
      <c r="O2800" s="210">
        <f>O2749*'Usages mobilité'!$BG31*(1+'Usages mobilité'!$BH31)^(O$2612-$D$2612)/1000</f>
        <v>0</v>
      </c>
      <c r="P2800" s="210">
        <f>P2749*'Usages mobilité'!$BG31*(1+'Usages mobilité'!$BH31)^(P$2612-$D$2612)/1000</f>
        <v>0</v>
      </c>
      <c r="Q2800" s="210">
        <f>Q2749*'Usages mobilité'!$BG31*(1+'Usages mobilité'!$BH31)^(Q$2612-$D$2612)/1000</f>
        <v>0</v>
      </c>
      <c r="R2800" s="210">
        <f>R2749*'Usages mobilité'!$BG31*(1+'Usages mobilité'!$BH31)^(R$2612-$D$2612)/1000</f>
        <v>0</v>
      </c>
    </row>
    <row r="2801" spans="1:18" hidden="1" outlineLevel="2" x14ac:dyDescent="0.35">
      <c r="A2801" s="209" t="str">
        <f>'Usages mobilité'!A32</f>
        <v>Usage mobilité n°29</v>
      </c>
      <c r="B2801" s="209" t="s">
        <v>639</v>
      </c>
      <c r="C2801" s="209"/>
      <c r="D2801" s="210">
        <f>D2750*'Usages mobilité'!$BG32*(1+'Usages mobilité'!$BH32)^(D$2612-$D$2612)/1000</f>
        <v>0</v>
      </c>
      <c r="E2801" s="210">
        <f>E2750*'Usages mobilité'!$BG32*(1+'Usages mobilité'!$BH32)^(E$2612-$D$2612)/1000</f>
        <v>0</v>
      </c>
      <c r="F2801" s="210">
        <f>F2750*'Usages mobilité'!$BG32*(1+'Usages mobilité'!$BH32)^(F$2612-$D$2612)/1000</f>
        <v>0</v>
      </c>
      <c r="G2801" s="210">
        <f>G2750*'Usages mobilité'!$BG32*(1+'Usages mobilité'!$BH32)^(G$2612-$D$2612)/1000</f>
        <v>0</v>
      </c>
      <c r="H2801" s="210">
        <f>H2750*'Usages mobilité'!$BG32*(1+'Usages mobilité'!$BH32)^(H$2612-$D$2612)/1000</f>
        <v>0</v>
      </c>
      <c r="I2801" s="210">
        <f>I2750*'Usages mobilité'!$BG32*(1+'Usages mobilité'!$BH32)^(I$2612-$D$2612)/1000</f>
        <v>0</v>
      </c>
      <c r="J2801" s="210">
        <f>J2750*'Usages mobilité'!$BG32*(1+'Usages mobilité'!$BH32)^(J$2612-$D$2612)/1000</f>
        <v>0</v>
      </c>
      <c r="K2801" s="210">
        <f>K2750*'Usages mobilité'!$BG32*(1+'Usages mobilité'!$BH32)^(K$2612-$D$2612)/1000</f>
        <v>0</v>
      </c>
      <c r="L2801" s="210">
        <f>L2750*'Usages mobilité'!$BG32*(1+'Usages mobilité'!$BH32)^(L$2612-$D$2612)/1000</f>
        <v>0</v>
      </c>
      <c r="M2801" s="210">
        <f>M2750*'Usages mobilité'!$BG32*(1+'Usages mobilité'!$BH32)^(M$2612-$D$2612)/1000</f>
        <v>0</v>
      </c>
      <c r="N2801" s="210">
        <f>N2750*'Usages mobilité'!$BG32*(1+'Usages mobilité'!$BH32)^(N$2612-$D$2612)/1000</f>
        <v>0</v>
      </c>
      <c r="O2801" s="210">
        <f>O2750*'Usages mobilité'!$BG32*(1+'Usages mobilité'!$BH32)^(O$2612-$D$2612)/1000</f>
        <v>0</v>
      </c>
      <c r="P2801" s="210">
        <f>P2750*'Usages mobilité'!$BG32*(1+'Usages mobilité'!$BH32)^(P$2612-$D$2612)/1000</f>
        <v>0</v>
      </c>
      <c r="Q2801" s="210">
        <f>Q2750*'Usages mobilité'!$BG32*(1+'Usages mobilité'!$BH32)^(Q$2612-$D$2612)/1000</f>
        <v>0</v>
      </c>
      <c r="R2801" s="210">
        <f>R2750*'Usages mobilité'!$BG32*(1+'Usages mobilité'!$BH32)^(R$2612-$D$2612)/1000</f>
        <v>0</v>
      </c>
    </row>
    <row r="2802" spans="1:18" hidden="1" outlineLevel="2" x14ac:dyDescent="0.35">
      <c r="A2802" s="209" t="str">
        <f>'Usages mobilité'!A33</f>
        <v>Usage mobilité n°30</v>
      </c>
      <c r="B2802" s="209" t="s">
        <v>639</v>
      </c>
      <c r="C2802" s="209"/>
      <c r="D2802" s="210">
        <f>D2751*'Usages mobilité'!$BG33*(1+'Usages mobilité'!$BH33)^(D$2612-$D$2612)/1000</f>
        <v>0</v>
      </c>
      <c r="E2802" s="210">
        <f>E2751*'Usages mobilité'!$BG33*(1+'Usages mobilité'!$BH33)^(E$2612-$D$2612)/1000</f>
        <v>0</v>
      </c>
      <c r="F2802" s="210">
        <f>F2751*'Usages mobilité'!$BG33*(1+'Usages mobilité'!$BH33)^(F$2612-$D$2612)/1000</f>
        <v>0</v>
      </c>
      <c r="G2802" s="210">
        <f>G2751*'Usages mobilité'!$BG33*(1+'Usages mobilité'!$BH33)^(G$2612-$D$2612)/1000</f>
        <v>0</v>
      </c>
      <c r="H2802" s="210">
        <f>H2751*'Usages mobilité'!$BG33*(1+'Usages mobilité'!$BH33)^(H$2612-$D$2612)/1000</f>
        <v>0</v>
      </c>
      <c r="I2802" s="210">
        <f>I2751*'Usages mobilité'!$BG33*(1+'Usages mobilité'!$BH33)^(I$2612-$D$2612)/1000</f>
        <v>0</v>
      </c>
      <c r="J2802" s="210">
        <f>J2751*'Usages mobilité'!$BG33*(1+'Usages mobilité'!$BH33)^(J$2612-$D$2612)/1000</f>
        <v>0</v>
      </c>
      <c r="K2802" s="210">
        <f>K2751*'Usages mobilité'!$BG33*(1+'Usages mobilité'!$BH33)^(K$2612-$D$2612)/1000</f>
        <v>0</v>
      </c>
      <c r="L2802" s="210">
        <f>L2751*'Usages mobilité'!$BG33*(1+'Usages mobilité'!$BH33)^(L$2612-$D$2612)/1000</f>
        <v>0</v>
      </c>
      <c r="M2802" s="210">
        <f>M2751*'Usages mobilité'!$BG33*(1+'Usages mobilité'!$BH33)^(M$2612-$D$2612)/1000</f>
        <v>0</v>
      </c>
      <c r="N2802" s="210">
        <f>N2751*'Usages mobilité'!$BG33*(1+'Usages mobilité'!$BH33)^(N$2612-$D$2612)/1000</f>
        <v>0</v>
      </c>
      <c r="O2802" s="210">
        <f>O2751*'Usages mobilité'!$BG33*(1+'Usages mobilité'!$BH33)^(O$2612-$D$2612)/1000</f>
        <v>0</v>
      </c>
      <c r="P2802" s="210">
        <f>P2751*'Usages mobilité'!$BG33*(1+'Usages mobilité'!$BH33)^(P$2612-$D$2612)/1000</f>
        <v>0</v>
      </c>
      <c r="Q2802" s="210">
        <f>Q2751*'Usages mobilité'!$BG33*(1+'Usages mobilité'!$BH33)^(Q$2612-$D$2612)/1000</f>
        <v>0</v>
      </c>
      <c r="R2802" s="210">
        <f>R2751*'Usages mobilité'!$BG33*(1+'Usages mobilité'!$BH33)^(R$2612-$D$2612)/1000</f>
        <v>0</v>
      </c>
    </row>
    <row r="2803" spans="1:18" hidden="1" outlineLevel="2" x14ac:dyDescent="0.35">
      <c r="A2803" s="209" t="str">
        <f>'Usages mobilité'!A34</f>
        <v>Usage mobilité n°31</v>
      </c>
      <c r="B2803" s="209" t="s">
        <v>639</v>
      </c>
      <c r="C2803" s="209"/>
      <c r="D2803" s="210">
        <f>D2752*'Usages mobilité'!$BG34*(1+'Usages mobilité'!$BH34)^(D$2612-$D$2612)/1000</f>
        <v>0</v>
      </c>
      <c r="E2803" s="210">
        <f>E2752*'Usages mobilité'!$BG34*(1+'Usages mobilité'!$BH34)^(E$2612-$D$2612)/1000</f>
        <v>0</v>
      </c>
      <c r="F2803" s="210">
        <f>F2752*'Usages mobilité'!$BG34*(1+'Usages mobilité'!$BH34)^(F$2612-$D$2612)/1000</f>
        <v>0</v>
      </c>
      <c r="G2803" s="210">
        <f>G2752*'Usages mobilité'!$BG34*(1+'Usages mobilité'!$BH34)^(G$2612-$D$2612)/1000</f>
        <v>0</v>
      </c>
      <c r="H2803" s="210">
        <f>H2752*'Usages mobilité'!$BG34*(1+'Usages mobilité'!$BH34)^(H$2612-$D$2612)/1000</f>
        <v>0</v>
      </c>
      <c r="I2803" s="210">
        <f>I2752*'Usages mobilité'!$BG34*(1+'Usages mobilité'!$BH34)^(I$2612-$D$2612)/1000</f>
        <v>0</v>
      </c>
      <c r="J2803" s="210">
        <f>J2752*'Usages mobilité'!$BG34*(1+'Usages mobilité'!$BH34)^(J$2612-$D$2612)/1000</f>
        <v>0</v>
      </c>
      <c r="K2803" s="210">
        <f>K2752*'Usages mobilité'!$BG34*(1+'Usages mobilité'!$BH34)^(K$2612-$D$2612)/1000</f>
        <v>0</v>
      </c>
      <c r="L2803" s="210">
        <f>L2752*'Usages mobilité'!$BG34*(1+'Usages mobilité'!$BH34)^(L$2612-$D$2612)/1000</f>
        <v>0</v>
      </c>
      <c r="M2803" s="210">
        <f>M2752*'Usages mobilité'!$BG34*(1+'Usages mobilité'!$BH34)^(M$2612-$D$2612)/1000</f>
        <v>0</v>
      </c>
      <c r="N2803" s="210">
        <f>N2752*'Usages mobilité'!$BG34*(1+'Usages mobilité'!$BH34)^(N$2612-$D$2612)/1000</f>
        <v>0</v>
      </c>
      <c r="O2803" s="210">
        <f>O2752*'Usages mobilité'!$BG34*(1+'Usages mobilité'!$BH34)^(O$2612-$D$2612)/1000</f>
        <v>0</v>
      </c>
      <c r="P2803" s="210">
        <f>P2752*'Usages mobilité'!$BG34*(1+'Usages mobilité'!$BH34)^(P$2612-$D$2612)/1000</f>
        <v>0</v>
      </c>
      <c r="Q2803" s="210">
        <f>Q2752*'Usages mobilité'!$BG34*(1+'Usages mobilité'!$BH34)^(Q$2612-$D$2612)/1000</f>
        <v>0</v>
      </c>
      <c r="R2803" s="210">
        <f>R2752*'Usages mobilité'!$BG34*(1+'Usages mobilité'!$BH34)^(R$2612-$D$2612)/1000</f>
        <v>0</v>
      </c>
    </row>
    <row r="2804" spans="1:18" hidden="1" outlineLevel="2" x14ac:dyDescent="0.35">
      <c r="A2804" s="209" t="str">
        <f>'Usages mobilité'!A35</f>
        <v>Usage mobilité n°32</v>
      </c>
      <c r="B2804" s="209" t="s">
        <v>639</v>
      </c>
      <c r="C2804" s="209"/>
      <c r="D2804" s="210">
        <f>D2753*'Usages mobilité'!$BG35*(1+'Usages mobilité'!$BH35)^(D$2612-$D$2612)/1000</f>
        <v>0</v>
      </c>
      <c r="E2804" s="210">
        <f>E2753*'Usages mobilité'!$BG35*(1+'Usages mobilité'!$BH35)^(E$2612-$D$2612)/1000</f>
        <v>0</v>
      </c>
      <c r="F2804" s="210">
        <f>F2753*'Usages mobilité'!$BG35*(1+'Usages mobilité'!$BH35)^(F$2612-$D$2612)/1000</f>
        <v>0</v>
      </c>
      <c r="G2804" s="210">
        <f>G2753*'Usages mobilité'!$BG35*(1+'Usages mobilité'!$BH35)^(G$2612-$D$2612)/1000</f>
        <v>0</v>
      </c>
      <c r="H2804" s="210">
        <f>H2753*'Usages mobilité'!$BG35*(1+'Usages mobilité'!$BH35)^(H$2612-$D$2612)/1000</f>
        <v>0</v>
      </c>
      <c r="I2804" s="210">
        <f>I2753*'Usages mobilité'!$BG35*(1+'Usages mobilité'!$BH35)^(I$2612-$D$2612)/1000</f>
        <v>0</v>
      </c>
      <c r="J2804" s="210">
        <f>J2753*'Usages mobilité'!$BG35*(1+'Usages mobilité'!$BH35)^(J$2612-$D$2612)/1000</f>
        <v>0</v>
      </c>
      <c r="K2804" s="210">
        <f>K2753*'Usages mobilité'!$BG35*(1+'Usages mobilité'!$BH35)^(K$2612-$D$2612)/1000</f>
        <v>0</v>
      </c>
      <c r="L2804" s="210">
        <f>L2753*'Usages mobilité'!$BG35*(1+'Usages mobilité'!$BH35)^(L$2612-$D$2612)/1000</f>
        <v>0</v>
      </c>
      <c r="M2804" s="210">
        <f>M2753*'Usages mobilité'!$BG35*(1+'Usages mobilité'!$BH35)^(M$2612-$D$2612)/1000</f>
        <v>0</v>
      </c>
      <c r="N2804" s="210">
        <f>N2753*'Usages mobilité'!$BG35*(1+'Usages mobilité'!$BH35)^(N$2612-$D$2612)/1000</f>
        <v>0</v>
      </c>
      <c r="O2804" s="210">
        <f>O2753*'Usages mobilité'!$BG35*(1+'Usages mobilité'!$BH35)^(O$2612-$D$2612)/1000</f>
        <v>0</v>
      </c>
      <c r="P2804" s="210">
        <f>P2753*'Usages mobilité'!$BG35*(1+'Usages mobilité'!$BH35)^(P$2612-$D$2612)/1000</f>
        <v>0</v>
      </c>
      <c r="Q2804" s="210">
        <f>Q2753*'Usages mobilité'!$BG35*(1+'Usages mobilité'!$BH35)^(Q$2612-$D$2612)/1000</f>
        <v>0</v>
      </c>
      <c r="R2804" s="210">
        <f>R2753*'Usages mobilité'!$BG35*(1+'Usages mobilité'!$BH35)^(R$2612-$D$2612)/1000</f>
        <v>0</v>
      </c>
    </row>
    <row r="2805" spans="1:18" hidden="1" outlineLevel="2" x14ac:dyDescent="0.35">
      <c r="A2805" s="209" t="str">
        <f>'Usages mobilité'!A36</f>
        <v>Usage mobilité n°33</v>
      </c>
      <c r="B2805" s="209" t="s">
        <v>639</v>
      </c>
      <c r="C2805" s="209"/>
      <c r="D2805" s="210">
        <f>D2754*'Usages mobilité'!$BG36*(1+'Usages mobilité'!$BH36)^(D$2612-$D$2612)/1000</f>
        <v>0</v>
      </c>
      <c r="E2805" s="210">
        <f>E2754*'Usages mobilité'!$BG36*(1+'Usages mobilité'!$BH36)^(E$2612-$D$2612)/1000</f>
        <v>0</v>
      </c>
      <c r="F2805" s="210">
        <f>F2754*'Usages mobilité'!$BG36*(1+'Usages mobilité'!$BH36)^(F$2612-$D$2612)/1000</f>
        <v>0</v>
      </c>
      <c r="G2805" s="210">
        <f>G2754*'Usages mobilité'!$BG36*(1+'Usages mobilité'!$BH36)^(G$2612-$D$2612)/1000</f>
        <v>0</v>
      </c>
      <c r="H2805" s="210">
        <f>H2754*'Usages mobilité'!$BG36*(1+'Usages mobilité'!$BH36)^(H$2612-$D$2612)/1000</f>
        <v>0</v>
      </c>
      <c r="I2805" s="210">
        <f>I2754*'Usages mobilité'!$BG36*(1+'Usages mobilité'!$BH36)^(I$2612-$D$2612)/1000</f>
        <v>0</v>
      </c>
      <c r="J2805" s="210">
        <f>J2754*'Usages mobilité'!$BG36*(1+'Usages mobilité'!$BH36)^(J$2612-$D$2612)/1000</f>
        <v>0</v>
      </c>
      <c r="K2805" s="210">
        <f>K2754*'Usages mobilité'!$BG36*(1+'Usages mobilité'!$BH36)^(K$2612-$D$2612)/1000</f>
        <v>0</v>
      </c>
      <c r="L2805" s="210">
        <f>L2754*'Usages mobilité'!$BG36*(1+'Usages mobilité'!$BH36)^(L$2612-$D$2612)/1000</f>
        <v>0</v>
      </c>
      <c r="M2805" s="210">
        <f>M2754*'Usages mobilité'!$BG36*(1+'Usages mobilité'!$BH36)^(M$2612-$D$2612)/1000</f>
        <v>0</v>
      </c>
      <c r="N2805" s="210">
        <f>N2754*'Usages mobilité'!$BG36*(1+'Usages mobilité'!$BH36)^(N$2612-$D$2612)/1000</f>
        <v>0</v>
      </c>
      <c r="O2805" s="210">
        <f>O2754*'Usages mobilité'!$BG36*(1+'Usages mobilité'!$BH36)^(O$2612-$D$2612)/1000</f>
        <v>0</v>
      </c>
      <c r="P2805" s="210">
        <f>P2754*'Usages mobilité'!$BG36*(1+'Usages mobilité'!$BH36)^(P$2612-$D$2612)/1000</f>
        <v>0</v>
      </c>
      <c r="Q2805" s="210">
        <f>Q2754*'Usages mobilité'!$BG36*(1+'Usages mobilité'!$BH36)^(Q$2612-$D$2612)/1000</f>
        <v>0</v>
      </c>
      <c r="R2805" s="210">
        <f>R2754*'Usages mobilité'!$BG36*(1+'Usages mobilité'!$BH36)^(R$2612-$D$2612)/1000</f>
        <v>0</v>
      </c>
    </row>
    <row r="2806" spans="1:18" hidden="1" outlineLevel="2" x14ac:dyDescent="0.35">
      <c r="A2806" s="209" t="str">
        <f>'Usages mobilité'!A37</f>
        <v>Usage mobilité n°34</v>
      </c>
      <c r="B2806" s="209" t="s">
        <v>639</v>
      </c>
      <c r="C2806" s="209"/>
      <c r="D2806" s="210">
        <f>D2755*'Usages mobilité'!$BG37*(1+'Usages mobilité'!$BH37)^(D$2612-$D$2612)/1000</f>
        <v>0</v>
      </c>
      <c r="E2806" s="210">
        <f>E2755*'Usages mobilité'!$BG37*(1+'Usages mobilité'!$BH37)^(E$2612-$D$2612)/1000</f>
        <v>0</v>
      </c>
      <c r="F2806" s="210">
        <f>F2755*'Usages mobilité'!$BG37*(1+'Usages mobilité'!$BH37)^(F$2612-$D$2612)/1000</f>
        <v>0</v>
      </c>
      <c r="G2806" s="210">
        <f>G2755*'Usages mobilité'!$BG37*(1+'Usages mobilité'!$BH37)^(G$2612-$D$2612)/1000</f>
        <v>0</v>
      </c>
      <c r="H2806" s="210">
        <f>H2755*'Usages mobilité'!$BG37*(1+'Usages mobilité'!$BH37)^(H$2612-$D$2612)/1000</f>
        <v>0</v>
      </c>
      <c r="I2806" s="210">
        <f>I2755*'Usages mobilité'!$BG37*(1+'Usages mobilité'!$BH37)^(I$2612-$D$2612)/1000</f>
        <v>0</v>
      </c>
      <c r="J2806" s="210">
        <f>J2755*'Usages mobilité'!$BG37*(1+'Usages mobilité'!$BH37)^(J$2612-$D$2612)/1000</f>
        <v>0</v>
      </c>
      <c r="K2806" s="210">
        <f>K2755*'Usages mobilité'!$BG37*(1+'Usages mobilité'!$BH37)^(K$2612-$D$2612)/1000</f>
        <v>0</v>
      </c>
      <c r="L2806" s="210">
        <f>L2755*'Usages mobilité'!$BG37*(1+'Usages mobilité'!$BH37)^(L$2612-$D$2612)/1000</f>
        <v>0</v>
      </c>
      <c r="M2806" s="210">
        <f>M2755*'Usages mobilité'!$BG37*(1+'Usages mobilité'!$BH37)^(M$2612-$D$2612)/1000</f>
        <v>0</v>
      </c>
      <c r="N2806" s="210">
        <f>N2755*'Usages mobilité'!$BG37*(1+'Usages mobilité'!$BH37)^(N$2612-$D$2612)/1000</f>
        <v>0</v>
      </c>
      <c r="O2806" s="210">
        <f>O2755*'Usages mobilité'!$BG37*(1+'Usages mobilité'!$BH37)^(O$2612-$D$2612)/1000</f>
        <v>0</v>
      </c>
      <c r="P2806" s="210">
        <f>P2755*'Usages mobilité'!$BG37*(1+'Usages mobilité'!$BH37)^(P$2612-$D$2612)/1000</f>
        <v>0</v>
      </c>
      <c r="Q2806" s="210">
        <f>Q2755*'Usages mobilité'!$BG37*(1+'Usages mobilité'!$BH37)^(Q$2612-$D$2612)/1000</f>
        <v>0</v>
      </c>
      <c r="R2806" s="210">
        <f>R2755*'Usages mobilité'!$BG37*(1+'Usages mobilité'!$BH37)^(R$2612-$D$2612)/1000</f>
        <v>0</v>
      </c>
    </row>
    <row r="2807" spans="1:18" hidden="1" outlineLevel="2" x14ac:dyDescent="0.35">
      <c r="A2807" s="209" t="str">
        <f>'Usages mobilité'!A38</f>
        <v>Usage mobilité n°35</v>
      </c>
      <c r="B2807" s="209" t="s">
        <v>639</v>
      </c>
      <c r="C2807" s="209"/>
      <c r="D2807" s="210">
        <f>D2756*'Usages mobilité'!$BG38*(1+'Usages mobilité'!$BH38)^(D$2612-$D$2612)/1000</f>
        <v>0</v>
      </c>
      <c r="E2807" s="210">
        <f>E2756*'Usages mobilité'!$BG38*(1+'Usages mobilité'!$BH38)^(E$2612-$D$2612)/1000</f>
        <v>0</v>
      </c>
      <c r="F2807" s="210">
        <f>F2756*'Usages mobilité'!$BG38*(1+'Usages mobilité'!$BH38)^(F$2612-$D$2612)/1000</f>
        <v>0</v>
      </c>
      <c r="G2807" s="210">
        <f>G2756*'Usages mobilité'!$BG38*(1+'Usages mobilité'!$BH38)^(G$2612-$D$2612)/1000</f>
        <v>0</v>
      </c>
      <c r="H2807" s="210">
        <f>H2756*'Usages mobilité'!$BG38*(1+'Usages mobilité'!$BH38)^(H$2612-$D$2612)/1000</f>
        <v>0</v>
      </c>
      <c r="I2807" s="210">
        <f>I2756*'Usages mobilité'!$BG38*(1+'Usages mobilité'!$BH38)^(I$2612-$D$2612)/1000</f>
        <v>0</v>
      </c>
      <c r="J2807" s="210">
        <f>J2756*'Usages mobilité'!$BG38*(1+'Usages mobilité'!$BH38)^(J$2612-$D$2612)/1000</f>
        <v>0</v>
      </c>
      <c r="K2807" s="210">
        <f>K2756*'Usages mobilité'!$BG38*(1+'Usages mobilité'!$BH38)^(K$2612-$D$2612)/1000</f>
        <v>0</v>
      </c>
      <c r="L2807" s="210">
        <f>L2756*'Usages mobilité'!$BG38*(1+'Usages mobilité'!$BH38)^(L$2612-$D$2612)/1000</f>
        <v>0</v>
      </c>
      <c r="M2807" s="210">
        <f>M2756*'Usages mobilité'!$BG38*(1+'Usages mobilité'!$BH38)^(M$2612-$D$2612)/1000</f>
        <v>0</v>
      </c>
      <c r="N2807" s="210">
        <f>N2756*'Usages mobilité'!$BG38*(1+'Usages mobilité'!$BH38)^(N$2612-$D$2612)/1000</f>
        <v>0</v>
      </c>
      <c r="O2807" s="210">
        <f>O2756*'Usages mobilité'!$BG38*(1+'Usages mobilité'!$BH38)^(O$2612-$D$2612)/1000</f>
        <v>0</v>
      </c>
      <c r="P2807" s="210">
        <f>P2756*'Usages mobilité'!$BG38*(1+'Usages mobilité'!$BH38)^(P$2612-$D$2612)/1000</f>
        <v>0</v>
      </c>
      <c r="Q2807" s="210">
        <f>Q2756*'Usages mobilité'!$BG38*(1+'Usages mobilité'!$BH38)^(Q$2612-$D$2612)/1000</f>
        <v>0</v>
      </c>
      <c r="R2807" s="210">
        <f>R2756*'Usages mobilité'!$BG38*(1+'Usages mobilité'!$BH38)^(R$2612-$D$2612)/1000</f>
        <v>0</v>
      </c>
    </row>
    <row r="2808" spans="1:18" hidden="1" outlineLevel="2" x14ac:dyDescent="0.35">
      <c r="A2808" s="209" t="str">
        <f>'Usages mobilité'!A39</f>
        <v>Usage mobilité n°36</v>
      </c>
      <c r="B2808" s="209" t="s">
        <v>639</v>
      </c>
      <c r="C2808" s="209"/>
      <c r="D2808" s="210">
        <f>D2757*'Usages mobilité'!$BG39*(1+'Usages mobilité'!$BH39)^(D$2612-$D$2612)/1000</f>
        <v>0</v>
      </c>
      <c r="E2808" s="210">
        <f>E2757*'Usages mobilité'!$BG39*(1+'Usages mobilité'!$BH39)^(E$2612-$D$2612)/1000</f>
        <v>0</v>
      </c>
      <c r="F2808" s="210">
        <f>F2757*'Usages mobilité'!$BG39*(1+'Usages mobilité'!$BH39)^(F$2612-$D$2612)/1000</f>
        <v>0</v>
      </c>
      <c r="G2808" s="210">
        <f>G2757*'Usages mobilité'!$BG39*(1+'Usages mobilité'!$BH39)^(G$2612-$D$2612)/1000</f>
        <v>0</v>
      </c>
      <c r="H2808" s="210">
        <f>H2757*'Usages mobilité'!$BG39*(1+'Usages mobilité'!$BH39)^(H$2612-$D$2612)/1000</f>
        <v>0</v>
      </c>
      <c r="I2808" s="210">
        <f>I2757*'Usages mobilité'!$BG39*(1+'Usages mobilité'!$BH39)^(I$2612-$D$2612)/1000</f>
        <v>0</v>
      </c>
      <c r="J2808" s="210">
        <f>J2757*'Usages mobilité'!$BG39*(1+'Usages mobilité'!$BH39)^(J$2612-$D$2612)/1000</f>
        <v>0</v>
      </c>
      <c r="K2808" s="210">
        <f>K2757*'Usages mobilité'!$BG39*(1+'Usages mobilité'!$BH39)^(K$2612-$D$2612)/1000</f>
        <v>0</v>
      </c>
      <c r="L2808" s="210">
        <f>L2757*'Usages mobilité'!$BG39*(1+'Usages mobilité'!$BH39)^(L$2612-$D$2612)/1000</f>
        <v>0</v>
      </c>
      <c r="M2808" s="210">
        <f>M2757*'Usages mobilité'!$BG39*(1+'Usages mobilité'!$BH39)^(M$2612-$D$2612)/1000</f>
        <v>0</v>
      </c>
      <c r="N2808" s="210">
        <f>N2757*'Usages mobilité'!$BG39*(1+'Usages mobilité'!$BH39)^(N$2612-$D$2612)/1000</f>
        <v>0</v>
      </c>
      <c r="O2808" s="210">
        <f>O2757*'Usages mobilité'!$BG39*(1+'Usages mobilité'!$BH39)^(O$2612-$D$2612)/1000</f>
        <v>0</v>
      </c>
      <c r="P2808" s="210">
        <f>P2757*'Usages mobilité'!$BG39*(1+'Usages mobilité'!$BH39)^(P$2612-$D$2612)/1000</f>
        <v>0</v>
      </c>
      <c r="Q2808" s="210">
        <f>Q2757*'Usages mobilité'!$BG39*(1+'Usages mobilité'!$BH39)^(Q$2612-$D$2612)/1000</f>
        <v>0</v>
      </c>
      <c r="R2808" s="210">
        <f>R2757*'Usages mobilité'!$BG39*(1+'Usages mobilité'!$BH39)^(R$2612-$D$2612)/1000</f>
        <v>0</v>
      </c>
    </row>
    <row r="2809" spans="1:18" hidden="1" outlineLevel="2" x14ac:dyDescent="0.35">
      <c r="A2809" s="209" t="str">
        <f>'Usages mobilité'!A40</f>
        <v>Usage mobilité n°37</v>
      </c>
      <c r="B2809" s="209" t="s">
        <v>639</v>
      </c>
      <c r="C2809" s="209"/>
      <c r="D2809" s="210">
        <f>D2758*'Usages mobilité'!$BG40*(1+'Usages mobilité'!$BH40)^(D$2612-$D$2612)/1000</f>
        <v>0</v>
      </c>
      <c r="E2809" s="210">
        <f>E2758*'Usages mobilité'!$BG40*(1+'Usages mobilité'!$BH40)^(E$2612-$D$2612)/1000</f>
        <v>0</v>
      </c>
      <c r="F2809" s="210">
        <f>F2758*'Usages mobilité'!$BG40*(1+'Usages mobilité'!$BH40)^(F$2612-$D$2612)/1000</f>
        <v>0</v>
      </c>
      <c r="G2809" s="210">
        <f>G2758*'Usages mobilité'!$BG40*(1+'Usages mobilité'!$BH40)^(G$2612-$D$2612)/1000</f>
        <v>0</v>
      </c>
      <c r="H2809" s="210">
        <f>H2758*'Usages mobilité'!$BG40*(1+'Usages mobilité'!$BH40)^(H$2612-$D$2612)/1000</f>
        <v>0</v>
      </c>
      <c r="I2809" s="210">
        <f>I2758*'Usages mobilité'!$BG40*(1+'Usages mobilité'!$BH40)^(I$2612-$D$2612)/1000</f>
        <v>0</v>
      </c>
      <c r="J2809" s="210">
        <f>J2758*'Usages mobilité'!$BG40*(1+'Usages mobilité'!$BH40)^(J$2612-$D$2612)/1000</f>
        <v>0</v>
      </c>
      <c r="K2809" s="210">
        <f>K2758*'Usages mobilité'!$BG40*(1+'Usages mobilité'!$BH40)^(K$2612-$D$2612)/1000</f>
        <v>0</v>
      </c>
      <c r="L2809" s="210">
        <f>L2758*'Usages mobilité'!$BG40*(1+'Usages mobilité'!$BH40)^(L$2612-$D$2612)/1000</f>
        <v>0</v>
      </c>
      <c r="M2809" s="210">
        <f>M2758*'Usages mobilité'!$BG40*(1+'Usages mobilité'!$BH40)^(M$2612-$D$2612)/1000</f>
        <v>0</v>
      </c>
      <c r="N2809" s="210">
        <f>N2758*'Usages mobilité'!$BG40*(1+'Usages mobilité'!$BH40)^(N$2612-$D$2612)/1000</f>
        <v>0</v>
      </c>
      <c r="O2809" s="210">
        <f>O2758*'Usages mobilité'!$BG40*(1+'Usages mobilité'!$BH40)^(O$2612-$D$2612)/1000</f>
        <v>0</v>
      </c>
      <c r="P2809" s="210">
        <f>P2758*'Usages mobilité'!$BG40*(1+'Usages mobilité'!$BH40)^(P$2612-$D$2612)/1000</f>
        <v>0</v>
      </c>
      <c r="Q2809" s="210">
        <f>Q2758*'Usages mobilité'!$BG40*(1+'Usages mobilité'!$BH40)^(Q$2612-$D$2612)/1000</f>
        <v>0</v>
      </c>
      <c r="R2809" s="210">
        <f>R2758*'Usages mobilité'!$BG40*(1+'Usages mobilité'!$BH40)^(R$2612-$D$2612)/1000</f>
        <v>0</v>
      </c>
    </row>
    <row r="2810" spans="1:18" hidden="1" outlineLevel="2" x14ac:dyDescent="0.35">
      <c r="A2810" s="209" t="str">
        <f>'Usages mobilité'!A41</f>
        <v>Usage mobilité n°38</v>
      </c>
      <c r="B2810" s="209" t="s">
        <v>639</v>
      </c>
      <c r="C2810" s="209"/>
      <c r="D2810" s="210">
        <f>D2759*'Usages mobilité'!$BG41*(1+'Usages mobilité'!$BH41)^(D$2612-$D$2612)/1000</f>
        <v>0</v>
      </c>
      <c r="E2810" s="210">
        <f>E2759*'Usages mobilité'!$BG41*(1+'Usages mobilité'!$BH41)^(E$2612-$D$2612)/1000</f>
        <v>0</v>
      </c>
      <c r="F2810" s="210">
        <f>F2759*'Usages mobilité'!$BG41*(1+'Usages mobilité'!$BH41)^(F$2612-$D$2612)/1000</f>
        <v>0</v>
      </c>
      <c r="G2810" s="210">
        <f>G2759*'Usages mobilité'!$BG41*(1+'Usages mobilité'!$BH41)^(G$2612-$D$2612)/1000</f>
        <v>0</v>
      </c>
      <c r="H2810" s="210">
        <f>H2759*'Usages mobilité'!$BG41*(1+'Usages mobilité'!$BH41)^(H$2612-$D$2612)/1000</f>
        <v>0</v>
      </c>
      <c r="I2810" s="210">
        <f>I2759*'Usages mobilité'!$BG41*(1+'Usages mobilité'!$BH41)^(I$2612-$D$2612)/1000</f>
        <v>0</v>
      </c>
      <c r="J2810" s="210">
        <f>J2759*'Usages mobilité'!$BG41*(1+'Usages mobilité'!$BH41)^(J$2612-$D$2612)/1000</f>
        <v>0</v>
      </c>
      <c r="K2810" s="210">
        <f>K2759*'Usages mobilité'!$BG41*(1+'Usages mobilité'!$BH41)^(K$2612-$D$2612)/1000</f>
        <v>0</v>
      </c>
      <c r="L2810" s="210">
        <f>L2759*'Usages mobilité'!$BG41*(1+'Usages mobilité'!$BH41)^(L$2612-$D$2612)/1000</f>
        <v>0</v>
      </c>
      <c r="M2810" s="210">
        <f>M2759*'Usages mobilité'!$BG41*(1+'Usages mobilité'!$BH41)^(M$2612-$D$2612)/1000</f>
        <v>0</v>
      </c>
      <c r="N2810" s="210">
        <f>N2759*'Usages mobilité'!$BG41*(1+'Usages mobilité'!$BH41)^(N$2612-$D$2612)/1000</f>
        <v>0</v>
      </c>
      <c r="O2810" s="210">
        <f>O2759*'Usages mobilité'!$BG41*(1+'Usages mobilité'!$BH41)^(O$2612-$D$2612)/1000</f>
        <v>0</v>
      </c>
      <c r="P2810" s="210">
        <f>P2759*'Usages mobilité'!$BG41*(1+'Usages mobilité'!$BH41)^(P$2612-$D$2612)/1000</f>
        <v>0</v>
      </c>
      <c r="Q2810" s="210">
        <f>Q2759*'Usages mobilité'!$BG41*(1+'Usages mobilité'!$BH41)^(Q$2612-$D$2612)/1000</f>
        <v>0</v>
      </c>
      <c r="R2810" s="210">
        <f>R2759*'Usages mobilité'!$BG41*(1+'Usages mobilité'!$BH41)^(R$2612-$D$2612)/1000</f>
        <v>0</v>
      </c>
    </row>
    <row r="2811" spans="1:18" hidden="1" outlineLevel="2" x14ac:dyDescent="0.35">
      <c r="A2811" s="209" t="str">
        <f>'Usages mobilité'!A42</f>
        <v>Usage mobilité n°39</v>
      </c>
      <c r="B2811" s="209" t="s">
        <v>639</v>
      </c>
      <c r="C2811" s="209"/>
      <c r="D2811" s="210">
        <f>D2760*'Usages mobilité'!$BG42*(1+'Usages mobilité'!$BH42)^(D$2612-$D$2612)/1000</f>
        <v>0</v>
      </c>
      <c r="E2811" s="210">
        <f>E2760*'Usages mobilité'!$BG42*(1+'Usages mobilité'!$BH42)^(E$2612-$D$2612)/1000</f>
        <v>0</v>
      </c>
      <c r="F2811" s="210">
        <f>F2760*'Usages mobilité'!$BG42*(1+'Usages mobilité'!$BH42)^(F$2612-$D$2612)/1000</f>
        <v>0</v>
      </c>
      <c r="G2811" s="210">
        <f>G2760*'Usages mobilité'!$BG42*(1+'Usages mobilité'!$BH42)^(G$2612-$D$2612)/1000</f>
        <v>0</v>
      </c>
      <c r="H2811" s="210">
        <f>H2760*'Usages mobilité'!$BG42*(1+'Usages mobilité'!$BH42)^(H$2612-$D$2612)/1000</f>
        <v>0</v>
      </c>
      <c r="I2811" s="210">
        <f>I2760*'Usages mobilité'!$BG42*(1+'Usages mobilité'!$BH42)^(I$2612-$D$2612)/1000</f>
        <v>0</v>
      </c>
      <c r="J2811" s="210">
        <f>J2760*'Usages mobilité'!$BG42*(1+'Usages mobilité'!$BH42)^(J$2612-$D$2612)/1000</f>
        <v>0</v>
      </c>
      <c r="K2811" s="210">
        <f>K2760*'Usages mobilité'!$BG42*(1+'Usages mobilité'!$BH42)^(K$2612-$D$2612)/1000</f>
        <v>0</v>
      </c>
      <c r="L2811" s="210">
        <f>L2760*'Usages mobilité'!$BG42*(1+'Usages mobilité'!$BH42)^(L$2612-$D$2612)/1000</f>
        <v>0</v>
      </c>
      <c r="M2811" s="210">
        <f>M2760*'Usages mobilité'!$BG42*(1+'Usages mobilité'!$BH42)^(M$2612-$D$2612)/1000</f>
        <v>0</v>
      </c>
      <c r="N2811" s="210">
        <f>N2760*'Usages mobilité'!$BG42*(1+'Usages mobilité'!$BH42)^(N$2612-$D$2612)/1000</f>
        <v>0</v>
      </c>
      <c r="O2811" s="210">
        <f>O2760*'Usages mobilité'!$BG42*(1+'Usages mobilité'!$BH42)^(O$2612-$D$2612)/1000</f>
        <v>0</v>
      </c>
      <c r="P2811" s="210">
        <f>P2760*'Usages mobilité'!$BG42*(1+'Usages mobilité'!$BH42)^(P$2612-$D$2612)/1000</f>
        <v>0</v>
      </c>
      <c r="Q2811" s="210">
        <f>Q2760*'Usages mobilité'!$BG42*(1+'Usages mobilité'!$BH42)^(Q$2612-$D$2612)/1000</f>
        <v>0</v>
      </c>
      <c r="R2811" s="210">
        <f>R2760*'Usages mobilité'!$BG42*(1+'Usages mobilité'!$BH42)^(R$2612-$D$2612)/1000</f>
        <v>0</v>
      </c>
    </row>
    <row r="2812" spans="1:18" hidden="1" outlineLevel="2" x14ac:dyDescent="0.35">
      <c r="A2812" s="209" t="str">
        <f>'Usages mobilité'!A43</f>
        <v>Usage mobilité n°40</v>
      </c>
      <c r="B2812" s="209" t="s">
        <v>639</v>
      </c>
      <c r="C2812" s="209"/>
      <c r="D2812" s="210">
        <f>D2761*'Usages mobilité'!$BG43*(1+'Usages mobilité'!$BH43)^(D$2612-$D$2612)/1000</f>
        <v>0</v>
      </c>
      <c r="E2812" s="210">
        <f>E2761*'Usages mobilité'!$BG43*(1+'Usages mobilité'!$BH43)^(E$2612-$D$2612)/1000</f>
        <v>0</v>
      </c>
      <c r="F2812" s="210">
        <f>F2761*'Usages mobilité'!$BG43*(1+'Usages mobilité'!$BH43)^(F$2612-$D$2612)/1000</f>
        <v>0</v>
      </c>
      <c r="G2812" s="210">
        <f>G2761*'Usages mobilité'!$BG43*(1+'Usages mobilité'!$BH43)^(G$2612-$D$2612)/1000</f>
        <v>0</v>
      </c>
      <c r="H2812" s="210">
        <f>H2761*'Usages mobilité'!$BG43*(1+'Usages mobilité'!$BH43)^(H$2612-$D$2612)/1000</f>
        <v>0</v>
      </c>
      <c r="I2812" s="210">
        <f>I2761*'Usages mobilité'!$BG43*(1+'Usages mobilité'!$BH43)^(I$2612-$D$2612)/1000</f>
        <v>0</v>
      </c>
      <c r="J2812" s="210">
        <f>J2761*'Usages mobilité'!$BG43*(1+'Usages mobilité'!$BH43)^(J$2612-$D$2612)/1000</f>
        <v>0</v>
      </c>
      <c r="K2812" s="210">
        <f>K2761*'Usages mobilité'!$BG43*(1+'Usages mobilité'!$BH43)^(K$2612-$D$2612)/1000</f>
        <v>0</v>
      </c>
      <c r="L2812" s="210">
        <f>L2761*'Usages mobilité'!$BG43*(1+'Usages mobilité'!$BH43)^(L$2612-$D$2612)/1000</f>
        <v>0</v>
      </c>
      <c r="M2812" s="210">
        <f>M2761*'Usages mobilité'!$BG43*(1+'Usages mobilité'!$BH43)^(M$2612-$D$2612)/1000</f>
        <v>0</v>
      </c>
      <c r="N2812" s="210">
        <f>N2761*'Usages mobilité'!$BG43*(1+'Usages mobilité'!$BH43)^(N$2612-$D$2612)/1000</f>
        <v>0</v>
      </c>
      <c r="O2812" s="210">
        <f>O2761*'Usages mobilité'!$BG43*(1+'Usages mobilité'!$BH43)^(O$2612-$D$2612)/1000</f>
        <v>0</v>
      </c>
      <c r="P2812" s="210">
        <f>P2761*'Usages mobilité'!$BG43*(1+'Usages mobilité'!$BH43)^(P$2612-$D$2612)/1000</f>
        <v>0</v>
      </c>
      <c r="Q2812" s="210">
        <f>Q2761*'Usages mobilité'!$BG43*(1+'Usages mobilité'!$BH43)^(Q$2612-$D$2612)/1000</f>
        <v>0</v>
      </c>
      <c r="R2812" s="210">
        <f>R2761*'Usages mobilité'!$BG43*(1+'Usages mobilité'!$BH43)^(R$2612-$D$2612)/1000</f>
        <v>0</v>
      </c>
    </row>
    <row r="2813" spans="1:18" hidden="1" outlineLevel="2" x14ac:dyDescent="0.35">
      <c r="A2813" s="209" t="str">
        <f>'Usages mobilité'!A44</f>
        <v>Usage mobilité n°41</v>
      </c>
      <c r="B2813" s="209" t="s">
        <v>639</v>
      </c>
      <c r="C2813" s="209"/>
      <c r="D2813" s="210">
        <f>D2762*'Usages mobilité'!$BG44*(1+'Usages mobilité'!$BH44)^(D$2612-$D$2612)/1000</f>
        <v>0</v>
      </c>
      <c r="E2813" s="210">
        <f>E2762*'Usages mobilité'!$BG44*(1+'Usages mobilité'!$BH44)^(E$2612-$D$2612)/1000</f>
        <v>0</v>
      </c>
      <c r="F2813" s="210">
        <f>F2762*'Usages mobilité'!$BG44*(1+'Usages mobilité'!$BH44)^(F$2612-$D$2612)/1000</f>
        <v>0</v>
      </c>
      <c r="G2813" s="210">
        <f>G2762*'Usages mobilité'!$BG44*(1+'Usages mobilité'!$BH44)^(G$2612-$D$2612)/1000</f>
        <v>0</v>
      </c>
      <c r="H2813" s="210">
        <f>H2762*'Usages mobilité'!$BG44*(1+'Usages mobilité'!$BH44)^(H$2612-$D$2612)/1000</f>
        <v>0</v>
      </c>
      <c r="I2813" s="210">
        <f>I2762*'Usages mobilité'!$BG44*(1+'Usages mobilité'!$BH44)^(I$2612-$D$2612)/1000</f>
        <v>0</v>
      </c>
      <c r="J2813" s="210">
        <f>J2762*'Usages mobilité'!$BG44*(1+'Usages mobilité'!$BH44)^(J$2612-$D$2612)/1000</f>
        <v>0</v>
      </c>
      <c r="K2813" s="210">
        <f>K2762*'Usages mobilité'!$BG44*(1+'Usages mobilité'!$BH44)^(K$2612-$D$2612)/1000</f>
        <v>0</v>
      </c>
      <c r="L2813" s="210">
        <f>L2762*'Usages mobilité'!$BG44*(1+'Usages mobilité'!$BH44)^(L$2612-$D$2612)/1000</f>
        <v>0</v>
      </c>
      <c r="M2813" s="210">
        <f>M2762*'Usages mobilité'!$BG44*(1+'Usages mobilité'!$BH44)^(M$2612-$D$2612)/1000</f>
        <v>0</v>
      </c>
      <c r="N2813" s="210">
        <f>N2762*'Usages mobilité'!$BG44*(1+'Usages mobilité'!$BH44)^(N$2612-$D$2612)/1000</f>
        <v>0</v>
      </c>
      <c r="O2813" s="210">
        <f>O2762*'Usages mobilité'!$BG44*(1+'Usages mobilité'!$BH44)^(O$2612-$D$2612)/1000</f>
        <v>0</v>
      </c>
      <c r="P2813" s="210">
        <f>P2762*'Usages mobilité'!$BG44*(1+'Usages mobilité'!$BH44)^(P$2612-$D$2612)/1000</f>
        <v>0</v>
      </c>
      <c r="Q2813" s="210">
        <f>Q2762*'Usages mobilité'!$BG44*(1+'Usages mobilité'!$BH44)^(Q$2612-$D$2612)/1000</f>
        <v>0</v>
      </c>
      <c r="R2813" s="210">
        <f>R2762*'Usages mobilité'!$BG44*(1+'Usages mobilité'!$BH44)^(R$2612-$D$2612)/1000</f>
        <v>0</v>
      </c>
    </row>
    <row r="2814" spans="1:18" hidden="1" outlineLevel="2" x14ac:dyDescent="0.35">
      <c r="A2814" s="209" t="str">
        <f>'Usages mobilité'!A45</f>
        <v>Usage mobilité n°42</v>
      </c>
      <c r="B2814" s="209" t="s">
        <v>639</v>
      </c>
      <c r="C2814" s="209"/>
      <c r="D2814" s="210">
        <f>D2763*'Usages mobilité'!$BG45*(1+'Usages mobilité'!$BH45)^(D$2612-$D$2612)/1000</f>
        <v>0</v>
      </c>
      <c r="E2814" s="210">
        <f>E2763*'Usages mobilité'!$BG45*(1+'Usages mobilité'!$BH45)^(E$2612-$D$2612)/1000</f>
        <v>0</v>
      </c>
      <c r="F2814" s="210">
        <f>F2763*'Usages mobilité'!$BG45*(1+'Usages mobilité'!$BH45)^(F$2612-$D$2612)/1000</f>
        <v>0</v>
      </c>
      <c r="G2814" s="210">
        <f>G2763*'Usages mobilité'!$BG45*(1+'Usages mobilité'!$BH45)^(G$2612-$D$2612)/1000</f>
        <v>0</v>
      </c>
      <c r="H2814" s="210">
        <f>H2763*'Usages mobilité'!$BG45*(1+'Usages mobilité'!$BH45)^(H$2612-$D$2612)/1000</f>
        <v>0</v>
      </c>
      <c r="I2814" s="210">
        <f>I2763*'Usages mobilité'!$BG45*(1+'Usages mobilité'!$BH45)^(I$2612-$D$2612)/1000</f>
        <v>0</v>
      </c>
      <c r="J2814" s="210">
        <f>J2763*'Usages mobilité'!$BG45*(1+'Usages mobilité'!$BH45)^(J$2612-$D$2612)/1000</f>
        <v>0</v>
      </c>
      <c r="K2814" s="210">
        <f>K2763*'Usages mobilité'!$BG45*(1+'Usages mobilité'!$BH45)^(K$2612-$D$2612)/1000</f>
        <v>0</v>
      </c>
      <c r="L2814" s="210">
        <f>L2763*'Usages mobilité'!$BG45*(1+'Usages mobilité'!$BH45)^(L$2612-$D$2612)/1000</f>
        <v>0</v>
      </c>
      <c r="M2814" s="210">
        <f>M2763*'Usages mobilité'!$BG45*(1+'Usages mobilité'!$BH45)^(M$2612-$D$2612)/1000</f>
        <v>0</v>
      </c>
      <c r="N2814" s="210">
        <f>N2763*'Usages mobilité'!$BG45*(1+'Usages mobilité'!$BH45)^(N$2612-$D$2612)/1000</f>
        <v>0</v>
      </c>
      <c r="O2814" s="210">
        <f>O2763*'Usages mobilité'!$BG45*(1+'Usages mobilité'!$BH45)^(O$2612-$D$2612)/1000</f>
        <v>0</v>
      </c>
      <c r="P2814" s="210">
        <f>P2763*'Usages mobilité'!$BG45*(1+'Usages mobilité'!$BH45)^(P$2612-$D$2612)/1000</f>
        <v>0</v>
      </c>
      <c r="Q2814" s="210">
        <f>Q2763*'Usages mobilité'!$BG45*(1+'Usages mobilité'!$BH45)^(Q$2612-$D$2612)/1000</f>
        <v>0</v>
      </c>
      <c r="R2814" s="210">
        <f>R2763*'Usages mobilité'!$BG45*(1+'Usages mobilité'!$BH45)^(R$2612-$D$2612)/1000</f>
        <v>0</v>
      </c>
    </row>
    <row r="2815" spans="1:18" hidden="1" outlineLevel="2" x14ac:dyDescent="0.35">
      <c r="A2815" s="209" t="str">
        <f>'Usages mobilité'!A46</f>
        <v>Usage mobilité n°43</v>
      </c>
      <c r="B2815" s="209" t="s">
        <v>639</v>
      </c>
      <c r="C2815" s="209"/>
      <c r="D2815" s="210">
        <f>D2764*'Usages mobilité'!$BG46*(1+'Usages mobilité'!$BH46)^(D$2612-$D$2612)/1000</f>
        <v>0</v>
      </c>
      <c r="E2815" s="210">
        <f>E2764*'Usages mobilité'!$BG46*(1+'Usages mobilité'!$BH46)^(E$2612-$D$2612)/1000</f>
        <v>0</v>
      </c>
      <c r="F2815" s="210">
        <f>F2764*'Usages mobilité'!$BG46*(1+'Usages mobilité'!$BH46)^(F$2612-$D$2612)/1000</f>
        <v>0</v>
      </c>
      <c r="G2815" s="210">
        <f>G2764*'Usages mobilité'!$BG46*(1+'Usages mobilité'!$BH46)^(G$2612-$D$2612)/1000</f>
        <v>0</v>
      </c>
      <c r="H2815" s="210">
        <f>H2764*'Usages mobilité'!$BG46*(1+'Usages mobilité'!$BH46)^(H$2612-$D$2612)/1000</f>
        <v>0</v>
      </c>
      <c r="I2815" s="210">
        <f>I2764*'Usages mobilité'!$BG46*(1+'Usages mobilité'!$BH46)^(I$2612-$D$2612)/1000</f>
        <v>0</v>
      </c>
      <c r="J2815" s="210">
        <f>J2764*'Usages mobilité'!$BG46*(1+'Usages mobilité'!$BH46)^(J$2612-$D$2612)/1000</f>
        <v>0</v>
      </c>
      <c r="K2815" s="210">
        <f>K2764*'Usages mobilité'!$BG46*(1+'Usages mobilité'!$BH46)^(K$2612-$D$2612)/1000</f>
        <v>0</v>
      </c>
      <c r="L2815" s="210">
        <f>L2764*'Usages mobilité'!$BG46*(1+'Usages mobilité'!$BH46)^(L$2612-$D$2612)/1000</f>
        <v>0</v>
      </c>
      <c r="M2815" s="210">
        <f>M2764*'Usages mobilité'!$BG46*(1+'Usages mobilité'!$BH46)^(M$2612-$D$2612)/1000</f>
        <v>0</v>
      </c>
      <c r="N2815" s="210">
        <f>N2764*'Usages mobilité'!$BG46*(1+'Usages mobilité'!$BH46)^(N$2612-$D$2612)/1000</f>
        <v>0</v>
      </c>
      <c r="O2815" s="210">
        <f>O2764*'Usages mobilité'!$BG46*(1+'Usages mobilité'!$BH46)^(O$2612-$D$2612)/1000</f>
        <v>0</v>
      </c>
      <c r="P2815" s="210">
        <f>P2764*'Usages mobilité'!$BG46*(1+'Usages mobilité'!$BH46)^(P$2612-$D$2612)/1000</f>
        <v>0</v>
      </c>
      <c r="Q2815" s="210">
        <f>Q2764*'Usages mobilité'!$BG46*(1+'Usages mobilité'!$BH46)^(Q$2612-$D$2612)/1000</f>
        <v>0</v>
      </c>
      <c r="R2815" s="210">
        <f>R2764*'Usages mobilité'!$BG46*(1+'Usages mobilité'!$BH46)^(R$2612-$D$2612)/1000</f>
        <v>0</v>
      </c>
    </row>
    <row r="2816" spans="1:18" hidden="1" outlineLevel="2" x14ac:dyDescent="0.35">
      <c r="A2816" s="209" t="str">
        <f>'Usages mobilité'!A47</f>
        <v>Usage mobilité n°44</v>
      </c>
      <c r="B2816" s="209" t="s">
        <v>639</v>
      </c>
      <c r="C2816" s="209"/>
      <c r="D2816" s="210">
        <f>D2765*'Usages mobilité'!$BG47*(1+'Usages mobilité'!$BH47)^(D$2612-$D$2612)/1000</f>
        <v>0</v>
      </c>
      <c r="E2816" s="210">
        <f>E2765*'Usages mobilité'!$BG47*(1+'Usages mobilité'!$BH47)^(E$2612-$D$2612)/1000</f>
        <v>0</v>
      </c>
      <c r="F2816" s="210">
        <f>F2765*'Usages mobilité'!$BG47*(1+'Usages mobilité'!$BH47)^(F$2612-$D$2612)/1000</f>
        <v>0</v>
      </c>
      <c r="G2816" s="210">
        <f>G2765*'Usages mobilité'!$BG47*(1+'Usages mobilité'!$BH47)^(G$2612-$D$2612)/1000</f>
        <v>0</v>
      </c>
      <c r="H2816" s="210">
        <f>H2765*'Usages mobilité'!$BG47*(1+'Usages mobilité'!$BH47)^(H$2612-$D$2612)/1000</f>
        <v>0</v>
      </c>
      <c r="I2816" s="210">
        <f>I2765*'Usages mobilité'!$BG47*(1+'Usages mobilité'!$BH47)^(I$2612-$D$2612)/1000</f>
        <v>0</v>
      </c>
      <c r="J2816" s="210">
        <f>J2765*'Usages mobilité'!$BG47*(1+'Usages mobilité'!$BH47)^(J$2612-$D$2612)/1000</f>
        <v>0</v>
      </c>
      <c r="K2816" s="210">
        <f>K2765*'Usages mobilité'!$BG47*(1+'Usages mobilité'!$BH47)^(K$2612-$D$2612)/1000</f>
        <v>0</v>
      </c>
      <c r="L2816" s="210">
        <f>L2765*'Usages mobilité'!$BG47*(1+'Usages mobilité'!$BH47)^(L$2612-$D$2612)/1000</f>
        <v>0</v>
      </c>
      <c r="M2816" s="210">
        <f>M2765*'Usages mobilité'!$BG47*(1+'Usages mobilité'!$BH47)^(M$2612-$D$2612)/1000</f>
        <v>0</v>
      </c>
      <c r="N2816" s="210">
        <f>N2765*'Usages mobilité'!$BG47*(1+'Usages mobilité'!$BH47)^(N$2612-$D$2612)/1000</f>
        <v>0</v>
      </c>
      <c r="O2816" s="210">
        <f>O2765*'Usages mobilité'!$BG47*(1+'Usages mobilité'!$BH47)^(O$2612-$D$2612)/1000</f>
        <v>0</v>
      </c>
      <c r="P2816" s="210">
        <f>P2765*'Usages mobilité'!$BG47*(1+'Usages mobilité'!$BH47)^(P$2612-$D$2612)/1000</f>
        <v>0</v>
      </c>
      <c r="Q2816" s="210">
        <f>Q2765*'Usages mobilité'!$BG47*(1+'Usages mobilité'!$BH47)^(Q$2612-$D$2612)/1000</f>
        <v>0</v>
      </c>
      <c r="R2816" s="210">
        <f>R2765*'Usages mobilité'!$BG47*(1+'Usages mobilité'!$BH47)^(R$2612-$D$2612)/1000</f>
        <v>0</v>
      </c>
    </row>
    <row r="2817" spans="1:18" hidden="1" outlineLevel="2" x14ac:dyDescent="0.35">
      <c r="A2817" s="209" t="str">
        <f>'Usages mobilité'!A48</f>
        <v>Usage mobilité n°45</v>
      </c>
      <c r="B2817" s="209" t="s">
        <v>639</v>
      </c>
      <c r="C2817" s="209"/>
      <c r="D2817" s="210">
        <f>D2766*'Usages mobilité'!$BG48*(1+'Usages mobilité'!$BH48)^(D$2612-$D$2612)/1000</f>
        <v>0</v>
      </c>
      <c r="E2817" s="210">
        <f>E2766*'Usages mobilité'!$BG48*(1+'Usages mobilité'!$BH48)^(E$2612-$D$2612)/1000</f>
        <v>0</v>
      </c>
      <c r="F2817" s="210">
        <f>F2766*'Usages mobilité'!$BG48*(1+'Usages mobilité'!$BH48)^(F$2612-$D$2612)/1000</f>
        <v>0</v>
      </c>
      <c r="G2817" s="210">
        <f>G2766*'Usages mobilité'!$BG48*(1+'Usages mobilité'!$BH48)^(G$2612-$D$2612)/1000</f>
        <v>0</v>
      </c>
      <c r="H2817" s="210">
        <f>H2766*'Usages mobilité'!$BG48*(1+'Usages mobilité'!$BH48)^(H$2612-$D$2612)/1000</f>
        <v>0</v>
      </c>
      <c r="I2817" s="210">
        <f>I2766*'Usages mobilité'!$BG48*(1+'Usages mobilité'!$BH48)^(I$2612-$D$2612)/1000</f>
        <v>0</v>
      </c>
      <c r="J2817" s="210">
        <f>J2766*'Usages mobilité'!$BG48*(1+'Usages mobilité'!$BH48)^(J$2612-$D$2612)/1000</f>
        <v>0</v>
      </c>
      <c r="K2817" s="210">
        <f>K2766*'Usages mobilité'!$BG48*(1+'Usages mobilité'!$BH48)^(K$2612-$D$2612)/1000</f>
        <v>0</v>
      </c>
      <c r="L2817" s="210">
        <f>L2766*'Usages mobilité'!$BG48*(1+'Usages mobilité'!$BH48)^(L$2612-$D$2612)/1000</f>
        <v>0</v>
      </c>
      <c r="M2817" s="210">
        <f>M2766*'Usages mobilité'!$BG48*(1+'Usages mobilité'!$BH48)^(M$2612-$D$2612)/1000</f>
        <v>0</v>
      </c>
      <c r="N2817" s="210">
        <f>N2766*'Usages mobilité'!$BG48*(1+'Usages mobilité'!$BH48)^(N$2612-$D$2612)/1000</f>
        <v>0</v>
      </c>
      <c r="O2817" s="210">
        <f>O2766*'Usages mobilité'!$BG48*(1+'Usages mobilité'!$BH48)^(O$2612-$D$2612)/1000</f>
        <v>0</v>
      </c>
      <c r="P2817" s="210">
        <f>P2766*'Usages mobilité'!$BG48*(1+'Usages mobilité'!$BH48)^(P$2612-$D$2612)/1000</f>
        <v>0</v>
      </c>
      <c r="Q2817" s="210">
        <f>Q2766*'Usages mobilité'!$BG48*(1+'Usages mobilité'!$BH48)^(Q$2612-$D$2612)/1000</f>
        <v>0</v>
      </c>
      <c r="R2817" s="210">
        <f>R2766*'Usages mobilité'!$BG48*(1+'Usages mobilité'!$BH48)^(R$2612-$D$2612)/1000</f>
        <v>0</v>
      </c>
    </row>
    <row r="2818" spans="1:18" hidden="1" outlineLevel="2" x14ac:dyDescent="0.35">
      <c r="A2818" s="209" t="str">
        <f>'Usages mobilité'!A49</f>
        <v>Usage mobilité n°46</v>
      </c>
      <c r="B2818" s="209" t="s">
        <v>639</v>
      </c>
      <c r="C2818" s="209"/>
      <c r="D2818" s="210">
        <f>D2767*'Usages mobilité'!$BG49*(1+'Usages mobilité'!$BH49)^(D$2612-$D$2612)/1000</f>
        <v>0</v>
      </c>
      <c r="E2818" s="210">
        <f>E2767*'Usages mobilité'!$BG49*(1+'Usages mobilité'!$BH49)^(E$2612-$D$2612)/1000</f>
        <v>0</v>
      </c>
      <c r="F2818" s="210">
        <f>F2767*'Usages mobilité'!$BG49*(1+'Usages mobilité'!$BH49)^(F$2612-$D$2612)/1000</f>
        <v>0</v>
      </c>
      <c r="G2818" s="210">
        <f>G2767*'Usages mobilité'!$BG49*(1+'Usages mobilité'!$BH49)^(G$2612-$D$2612)/1000</f>
        <v>0</v>
      </c>
      <c r="H2818" s="210">
        <f>H2767*'Usages mobilité'!$BG49*(1+'Usages mobilité'!$BH49)^(H$2612-$D$2612)/1000</f>
        <v>0</v>
      </c>
      <c r="I2818" s="210">
        <f>I2767*'Usages mobilité'!$BG49*(1+'Usages mobilité'!$BH49)^(I$2612-$D$2612)/1000</f>
        <v>0</v>
      </c>
      <c r="J2818" s="210">
        <f>J2767*'Usages mobilité'!$BG49*(1+'Usages mobilité'!$BH49)^(J$2612-$D$2612)/1000</f>
        <v>0</v>
      </c>
      <c r="K2818" s="210">
        <f>K2767*'Usages mobilité'!$BG49*(1+'Usages mobilité'!$BH49)^(K$2612-$D$2612)/1000</f>
        <v>0</v>
      </c>
      <c r="L2818" s="210">
        <f>L2767*'Usages mobilité'!$BG49*(1+'Usages mobilité'!$BH49)^(L$2612-$D$2612)/1000</f>
        <v>0</v>
      </c>
      <c r="M2818" s="210">
        <f>M2767*'Usages mobilité'!$BG49*(1+'Usages mobilité'!$BH49)^(M$2612-$D$2612)/1000</f>
        <v>0</v>
      </c>
      <c r="N2818" s="210">
        <f>N2767*'Usages mobilité'!$BG49*(1+'Usages mobilité'!$BH49)^(N$2612-$D$2612)/1000</f>
        <v>0</v>
      </c>
      <c r="O2818" s="210">
        <f>O2767*'Usages mobilité'!$BG49*(1+'Usages mobilité'!$BH49)^(O$2612-$D$2612)/1000</f>
        <v>0</v>
      </c>
      <c r="P2818" s="210">
        <f>P2767*'Usages mobilité'!$BG49*(1+'Usages mobilité'!$BH49)^(P$2612-$D$2612)/1000</f>
        <v>0</v>
      </c>
      <c r="Q2818" s="210">
        <f>Q2767*'Usages mobilité'!$BG49*(1+'Usages mobilité'!$BH49)^(Q$2612-$D$2612)/1000</f>
        <v>0</v>
      </c>
      <c r="R2818" s="210">
        <f>R2767*'Usages mobilité'!$BG49*(1+'Usages mobilité'!$BH49)^(R$2612-$D$2612)/1000</f>
        <v>0</v>
      </c>
    </row>
    <row r="2819" spans="1:18" hidden="1" outlineLevel="2" x14ac:dyDescent="0.35">
      <c r="A2819" s="209" t="str">
        <f>'Usages mobilité'!A50</f>
        <v>Usage mobilité n°47</v>
      </c>
      <c r="B2819" s="209" t="s">
        <v>639</v>
      </c>
      <c r="C2819" s="209"/>
      <c r="D2819" s="210">
        <f>D2768*'Usages mobilité'!$BG50*(1+'Usages mobilité'!$BH50)^(D$2612-$D$2612)/1000</f>
        <v>0</v>
      </c>
      <c r="E2819" s="210">
        <f>E2768*'Usages mobilité'!$BG50*(1+'Usages mobilité'!$BH50)^(E$2612-$D$2612)/1000</f>
        <v>0</v>
      </c>
      <c r="F2819" s="210">
        <f>F2768*'Usages mobilité'!$BG50*(1+'Usages mobilité'!$BH50)^(F$2612-$D$2612)/1000</f>
        <v>0</v>
      </c>
      <c r="G2819" s="210">
        <f>G2768*'Usages mobilité'!$BG50*(1+'Usages mobilité'!$BH50)^(G$2612-$D$2612)/1000</f>
        <v>0</v>
      </c>
      <c r="H2819" s="210">
        <f>H2768*'Usages mobilité'!$BG50*(1+'Usages mobilité'!$BH50)^(H$2612-$D$2612)/1000</f>
        <v>0</v>
      </c>
      <c r="I2819" s="210">
        <f>I2768*'Usages mobilité'!$BG50*(1+'Usages mobilité'!$BH50)^(I$2612-$D$2612)/1000</f>
        <v>0</v>
      </c>
      <c r="J2819" s="210">
        <f>J2768*'Usages mobilité'!$BG50*(1+'Usages mobilité'!$BH50)^(J$2612-$D$2612)/1000</f>
        <v>0</v>
      </c>
      <c r="K2819" s="210">
        <f>K2768*'Usages mobilité'!$BG50*(1+'Usages mobilité'!$BH50)^(K$2612-$D$2612)/1000</f>
        <v>0</v>
      </c>
      <c r="L2819" s="210">
        <f>L2768*'Usages mobilité'!$BG50*(1+'Usages mobilité'!$BH50)^(L$2612-$D$2612)/1000</f>
        <v>0</v>
      </c>
      <c r="M2819" s="210">
        <f>M2768*'Usages mobilité'!$BG50*(1+'Usages mobilité'!$BH50)^(M$2612-$D$2612)/1000</f>
        <v>0</v>
      </c>
      <c r="N2819" s="210">
        <f>N2768*'Usages mobilité'!$BG50*(1+'Usages mobilité'!$BH50)^(N$2612-$D$2612)/1000</f>
        <v>0</v>
      </c>
      <c r="O2819" s="210">
        <f>O2768*'Usages mobilité'!$BG50*(1+'Usages mobilité'!$BH50)^(O$2612-$D$2612)/1000</f>
        <v>0</v>
      </c>
      <c r="P2819" s="210">
        <f>P2768*'Usages mobilité'!$BG50*(1+'Usages mobilité'!$BH50)^(P$2612-$D$2612)/1000</f>
        <v>0</v>
      </c>
      <c r="Q2819" s="210">
        <f>Q2768*'Usages mobilité'!$BG50*(1+'Usages mobilité'!$BH50)^(Q$2612-$D$2612)/1000</f>
        <v>0</v>
      </c>
      <c r="R2819" s="210">
        <f>R2768*'Usages mobilité'!$BG50*(1+'Usages mobilité'!$BH50)^(R$2612-$D$2612)/1000</f>
        <v>0</v>
      </c>
    </row>
    <row r="2820" spans="1:18" hidden="1" outlineLevel="2" x14ac:dyDescent="0.35">
      <c r="A2820" s="209" t="str">
        <f>'Usages mobilité'!A51</f>
        <v>Usage mobilité n°48</v>
      </c>
      <c r="B2820" s="209" t="s">
        <v>639</v>
      </c>
      <c r="C2820" s="209"/>
      <c r="D2820" s="210">
        <f>D2769*'Usages mobilité'!$BG51*(1+'Usages mobilité'!$BH51)^(D$2612-$D$2612)/1000</f>
        <v>0</v>
      </c>
      <c r="E2820" s="210">
        <f>E2769*'Usages mobilité'!$BG51*(1+'Usages mobilité'!$BH51)^(E$2612-$D$2612)/1000</f>
        <v>0</v>
      </c>
      <c r="F2820" s="210">
        <f>F2769*'Usages mobilité'!$BG51*(1+'Usages mobilité'!$BH51)^(F$2612-$D$2612)/1000</f>
        <v>0</v>
      </c>
      <c r="G2820" s="210">
        <f>G2769*'Usages mobilité'!$BG51*(1+'Usages mobilité'!$BH51)^(G$2612-$D$2612)/1000</f>
        <v>0</v>
      </c>
      <c r="H2820" s="210">
        <f>H2769*'Usages mobilité'!$BG51*(1+'Usages mobilité'!$BH51)^(H$2612-$D$2612)/1000</f>
        <v>0</v>
      </c>
      <c r="I2820" s="210">
        <f>I2769*'Usages mobilité'!$BG51*(1+'Usages mobilité'!$BH51)^(I$2612-$D$2612)/1000</f>
        <v>0</v>
      </c>
      <c r="J2820" s="210">
        <f>J2769*'Usages mobilité'!$BG51*(1+'Usages mobilité'!$BH51)^(J$2612-$D$2612)/1000</f>
        <v>0</v>
      </c>
      <c r="K2820" s="210">
        <f>K2769*'Usages mobilité'!$BG51*(1+'Usages mobilité'!$BH51)^(K$2612-$D$2612)/1000</f>
        <v>0</v>
      </c>
      <c r="L2820" s="210">
        <f>L2769*'Usages mobilité'!$BG51*(1+'Usages mobilité'!$BH51)^(L$2612-$D$2612)/1000</f>
        <v>0</v>
      </c>
      <c r="M2820" s="210">
        <f>M2769*'Usages mobilité'!$BG51*(1+'Usages mobilité'!$BH51)^(M$2612-$D$2612)/1000</f>
        <v>0</v>
      </c>
      <c r="N2820" s="210">
        <f>N2769*'Usages mobilité'!$BG51*(1+'Usages mobilité'!$BH51)^(N$2612-$D$2612)/1000</f>
        <v>0</v>
      </c>
      <c r="O2820" s="210">
        <f>O2769*'Usages mobilité'!$BG51*(1+'Usages mobilité'!$BH51)^(O$2612-$D$2612)/1000</f>
        <v>0</v>
      </c>
      <c r="P2820" s="210">
        <f>P2769*'Usages mobilité'!$BG51*(1+'Usages mobilité'!$BH51)^(P$2612-$D$2612)/1000</f>
        <v>0</v>
      </c>
      <c r="Q2820" s="210">
        <f>Q2769*'Usages mobilité'!$BG51*(1+'Usages mobilité'!$BH51)^(Q$2612-$D$2612)/1000</f>
        <v>0</v>
      </c>
      <c r="R2820" s="210">
        <f>R2769*'Usages mobilité'!$BG51*(1+'Usages mobilité'!$BH51)^(R$2612-$D$2612)/1000</f>
        <v>0</v>
      </c>
    </row>
    <row r="2821" spans="1:18" hidden="1" outlineLevel="2" x14ac:dyDescent="0.35">
      <c r="A2821" s="209" t="str">
        <f>'Usages mobilité'!A52</f>
        <v>Usage mobilité n°49</v>
      </c>
      <c r="B2821" s="209" t="s">
        <v>639</v>
      </c>
      <c r="C2821" s="209"/>
      <c r="D2821" s="210">
        <f>D2770*'Usages mobilité'!$BG52*(1+'Usages mobilité'!$BH52)^(D$2612-$D$2612)/1000</f>
        <v>0</v>
      </c>
      <c r="E2821" s="210">
        <f>E2770*'Usages mobilité'!$BG52*(1+'Usages mobilité'!$BH52)^(E$2612-$D$2612)/1000</f>
        <v>0</v>
      </c>
      <c r="F2821" s="210">
        <f>F2770*'Usages mobilité'!$BG52*(1+'Usages mobilité'!$BH52)^(F$2612-$D$2612)/1000</f>
        <v>0</v>
      </c>
      <c r="G2821" s="210">
        <f>G2770*'Usages mobilité'!$BG52*(1+'Usages mobilité'!$BH52)^(G$2612-$D$2612)/1000</f>
        <v>0</v>
      </c>
      <c r="H2821" s="210">
        <f>H2770*'Usages mobilité'!$BG52*(1+'Usages mobilité'!$BH52)^(H$2612-$D$2612)/1000</f>
        <v>0</v>
      </c>
      <c r="I2821" s="210">
        <f>I2770*'Usages mobilité'!$BG52*(1+'Usages mobilité'!$BH52)^(I$2612-$D$2612)/1000</f>
        <v>0</v>
      </c>
      <c r="J2821" s="210">
        <f>J2770*'Usages mobilité'!$BG52*(1+'Usages mobilité'!$BH52)^(J$2612-$D$2612)/1000</f>
        <v>0</v>
      </c>
      <c r="K2821" s="210">
        <f>K2770*'Usages mobilité'!$BG52*(1+'Usages mobilité'!$BH52)^(K$2612-$D$2612)/1000</f>
        <v>0</v>
      </c>
      <c r="L2821" s="210">
        <f>L2770*'Usages mobilité'!$BG52*(1+'Usages mobilité'!$BH52)^(L$2612-$D$2612)/1000</f>
        <v>0</v>
      </c>
      <c r="M2821" s="210">
        <f>M2770*'Usages mobilité'!$BG52*(1+'Usages mobilité'!$BH52)^(M$2612-$D$2612)/1000</f>
        <v>0</v>
      </c>
      <c r="N2821" s="210">
        <f>N2770*'Usages mobilité'!$BG52*(1+'Usages mobilité'!$BH52)^(N$2612-$D$2612)/1000</f>
        <v>0</v>
      </c>
      <c r="O2821" s="210">
        <f>O2770*'Usages mobilité'!$BG52*(1+'Usages mobilité'!$BH52)^(O$2612-$D$2612)/1000</f>
        <v>0</v>
      </c>
      <c r="P2821" s="210">
        <f>P2770*'Usages mobilité'!$BG52*(1+'Usages mobilité'!$BH52)^(P$2612-$D$2612)/1000</f>
        <v>0</v>
      </c>
      <c r="Q2821" s="210">
        <f>Q2770*'Usages mobilité'!$BG52*(1+'Usages mobilité'!$BH52)^(Q$2612-$D$2612)/1000</f>
        <v>0</v>
      </c>
      <c r="R2821" s="210">
        <f>R2770*'Usages mobilité'!$BG52*(1+'Usages mobilité'!$BH52)^(R$2612-$D$2612)/1000</f>
        <v>0</v>
      </c>
    </row>
    <row r="2822" spans="1:18" hidden="1" outlineLevel="2" x14ac:dyDescent="0.35">
      <c r="A2822" s="209" t="str">
        <f>'Usages mobilité'!A53</f>
        <v>Usage mobilité n°50</v>
      </c>
      <c r="B2822" s="209" t="s">
        <v>639</v>
      </c>
      <c r="C2822" s="209"/>
      <c r="D2822" s="210">
        <f>D2771*'Usages mobilité'!$BG53*(1+'Usages mobilité'!$BH53)^(D$2612-$D$2612)/1000</f>
        <v>0</v>
      </c>
      <c r="E2822" s="210">
        <f>E2771*'Usages mobilité'!$BG53*(1+'Usages mobilité'!$BH53)^(E$2612-$D$2612)/1000</f>
        <v>0</v>
      </c>
      <c r="F2822" s="210">
        <f>F2771*'Usages mobilité'!$BG53*(1+'Usages mobilité'!$BH53)^(F$2612-$D$2612)/1000</f>
        <v>0</v>
      </c>
      <c r="G2822" s="210">
        <f>G2771*'Usages mobilité'!$BG53*(1+'Usages mobilité'!$BH53)^(G$2612-$D$2612)/1000</f>
        <v>0</v>
      </c>
      <c r="H2822" s="210">
        <f>H2771*'Usages mobilité'!$BG53*(1+'Usages mobilité'!$BH53)^(H$2612-$D$2612)/1000</f>
        <v>0</v>
      </c>
      <c r="I2822" s="210">
        <f>I2771*'Usages mobilité'!$BG53*(1+'Usages mobilité'!$BH53)^(I$2612-$D$2612)/1000</f>
        <v>0</v>
      </c>
      <c r="J2822" s="210">
        <f>J2771*'Usages mobilité'!$BG53*(1+'Usages mobilité'!$BH53)^(J$2612-$D$2612)/1000</f>
        <v>0</v>
      </c>
      <c r="K2822" s="210">
        <f>K2771*'Usages mobilité'!$BG53*(1+'Usages mobilité'!$BH53)^(K$2612-$D$2612)/1000</f>
        <v>0</v>
      </c>
      <c r="L2822" s="210">
        <f>L2771*'Usages mobilité'!$BG53*(1+'Usages mobilité'!$BH53)^(L$2612-$D$2612)/1000</f>
        <v>0</v>
      </c>
      <c r="M2822" s="210">
        <f>M2771*'Usages mobilité'!$BG53*(1+'Usages mobilité'!$BH53)^(M$2612-$D$2612)/1000</f>
        <v>0</v>
      </c>
      <c r="N2822" s="210">
        <f>N2771*'Usages mobilité'!$BG53*(1+'Usages mobilité'!$BH53)^(N$2612-$D$2612)/1000</f>
        <v>0</v>
      </c>
      <c r="O2822" s="210">
        <f>O2771*'Usages mobilité'!$BG53*(1+'Usages mobilité'!$BH53)^(O$2612-$D$2612)/1000</f>
        <v>0</v>
      </c>
      <c r="P2822" s="210">
        <f>P2771*'Usages mobilité'!$BG53*(1+'Usages mobilité'!$BH53)^(P$2612-$D$2612)/1000</f>
        <v>0</v>
      </c>
      <c r="Q2822" s="210">
        <f>Q2771*'Usages mobilité'!$BG53*(1+'Usages mobilité'!$BH53)^(Q$2612-$D$2612)/1000</f>
        <v>0</v>
      </c>
      <c r="R2822" s="210">
        <f>R2771*'Usages mobilité'!$BG53*(1+'Usages mobilité'!$BH53)^(R$2612-$D$2612)/1000</f>
        <v>0</v>
      </c>
    </row>
    <row r="2823" spans="1:18" hidden="1" outlineLevel="1" collapsed="1" x14ac:dyDescent="0.35">
      <c r="A2823" s="209" t="s">
        <v>644</v>
      </c>
      <c r="B2823" s="209"/>
      <c r="C2823" s="209"/>
      <c r="D2823" s="210">
        <f t="shared" ref="D2823:R2823" si="243">SUM(D2773:D2822)</f>
        <v>0</v>
      </c>
      <c r="E2823" s="210">
        <f t="shared" si="243"/>
        <v>0</v>
      </c>
      <c r="F2823" s="210">
        <f t="shared" si="243"/>
        <v>0</v>
      </c>
      <c r="G2823" s="210">
        <f t="shared" si="243"/>
        <v>0</v>
      </c>
      <c r="H2823" s="210">
        <f t="shared" si="243"/>
        <v>0</v>
      </c>
      <c r="I2823" s="210">
        <f t="shared" si="243"/>
        <v>0</v>
      </c>
      <c r="J2823" s="210">
        <f t="shared" si="243"/>
        <v>0</v>
      </c>
      <c r="K2823" s="210">
        <f t="shared" si="243"/>
        <v>0</v>
      </c>
      <c r="L2823" s="210">
        <f t="shared" si="243"/>
        <v>0</v>
      </c>
      <c r="M2823" s="210">
        <f t="shared" si="243"/>
        <v>0</v>
      </c>
      <c r="N2823" s="210">
        <f t="shared" si="243"/>
        <v>0</v>
      </c>
      <c r="O2823" s="210">
        <f t="shared" si="243"/>
        <v>0</v>
      </c>
      <c r="P2823" s="210">
        <f t="shared" si="243"/>
        <v>0</v>
      </c>
      <c r="Q2823" s="210">
        <f t="shared" si="243"/>
        <v>0</v>
      </c>
      <c r="R2823" s="210">
        <f t="shared" si="243"/>
        <v>0</v>
      </c>
    </row>
    <row r="2824" spans="1:18" hidden="1" outlineLevel="1" x14ac:dyDescent="0.35">
      <c r="A2824" s="43" t="s">
        <v>645</v>
      </c>
      <c r="B2824" s="43"/>
      <c r="C2824" s="43"/>
      <c r="D2824" s="231"/>
      <c r="E2824" s="231"/>
      <c r="F2824" s="231"/>
      <c r="G2824" s="231"/>
      <c r="H2824" s="231"/>
      <c r="I2824" s="231"/>
      <c r="J2824" s="231"/>
      <c r="K2824" s="231"/>
      <c r="L2824" s="231"/>
      <c r="M2824" s="231"/>
      <c r="N2824" s="231"/>
      <c r="O2824" s="231"/>
      <c r="P2824" s="231"/>
      <c r="Q2824" s="231"/>
      <c r="R2824" s="231"/>
    </row>
    <row r="2825" spans="1:18" hidden="1" outlineLevel="1" x14ac:dyDescent="0.35">
      <c r="A2825" s="43" t="s">
        <v>646</v>
      </c>
      <c r="B2825" s="43"/>
      <c r="C2825" s="43"/>
      <c r="D2825" s="231"/>
      <c r="E2825" s="231"/>
      <c r="F2825" s="231"/>
      <c r="G2825" s="231"/>
      <c r="H2825" s="231"/>
      <c r="I2825" s="231"/>
      <c r="J2825" s="231"/>
      <c r="K2825" s="231"/>
      <c r="L2825" s="231"/>
      <c r="M2825" s="231"/>
      <c r="N2825" s="231"/>
      <c r="O2825" s="231"/>
      <c r="P2825" s="231"/>
      <c r="Q2825" s="231"/>
      <c r="R2825" s="231"/>
    </row>
    <row r="2826" spans="1:18" hidden="1" outlineLevel="1" x14ac:dyDescent="0.35">
      <c r="A2826" s="211" t="s">
        <v>647</v>
      </c>
      <c r="B2826" s="209"/>
      <c r="C2826" s="209"/>
      <c r="D2826" s="210">
        <f t="shared" ref="D2826:R2826" si="244">D2719+D2721+D2823+D2825</f>
        <v>0</v>
      </c>
      <c r="E2826" s="210">
        <f t="shared" si="244"/>
        <v>0</v>
      </c>
      <c r="F2826" s="210">
        <f t="shared" si="244"/>
        <v>0</v>
      </c>
      <c r="G2826" s="210">
        <f t="shared" si="244"/>
        <v>0</v>
      </c>
      <c r="H2826" s="210">
        <f t="shared" si="244"/>
        <v>0</v>
      </c>
      <c r="I2826" s="210">
        <f t="shared" si="244"/>
        <v>0</v>
      </c>
      <c r="J2826" s="210">
        <f t="shared" si="244"/>
        <v>0</v>
      </c>
      <c r="K2826" s="210">
        <f t="shared" si="244"/>
        <v>0</v>
      </c>
      <c r="L2826" s="210">
        <f t="shared" si="244"/>
        <v>0</v>
      </c>
      <c r="M2826" s="210">
        <f t="shared" si="244"/>
        <v>0</v>
      </c>
      <c r="N2826" s="210">
        <f t="shared" si="244"/>
        <v>0</v>
      </c>
      <c r="O2826" s="210">
        <f t="shared" si="244"/>
        <v>0</v>
      </c>
      <c r="P2826" s="210">
        <f t="shared" si="244"/>
        <v>0</v>
      </c>
      <c r="Q2826" s="210">
        <f t="shared" si="244"/>
        <v>0</v>
      </c>
      <c r="R2826" s="210">
        <f t="shared" si="244"/>
        <v>0</v>
      </c>
    </row>
    <row r="2827" spans="1:18" s="23" customFormat="1" hidden="1" outlineLevel="1" x14ac:dyDescent="0.35"/>
    <row r="2828" spans="1:18" hidden="1" outlineLevel="1" x14ac:dyDescent="0.35">
      <c r="A2828" s="273" t="s">
        <v>648</v>
      </c>
      <c r="B2828" s="212" t="s">
        <v>649</v>
      </c>
      <c r="C2828" s="43"/>
      <c r="D2828" s="231">
        <v>10000</v>
      </c>
      <c r="E2828" s="231">
        <v>10000</v>
      </c>
      <c r="F2828" s="231">
        <v>10000</v>
      </c>
      <c r="G2828" s="231"/>
      <c r="H2828" s="231"/>
      <c r="I2828" s="231"/>
      <c r="J2828" s="231"/>
      <c r="K2828" s="231"/>
      <c r="L2828" s="231"/>
      <c r="M2828" s="231"/>
      <c r="N2828" s="231"/>
      <c r="O2828" s="231"/>
      <c r="P2828" s="231"/>
      <c r="Q2828" s="231"/>
      <c r="R2828" s="231"/>
    </row>
    <row r="2829" spans="1:18" hidden="1" outlineLevel="1" x14ac:dyDescent="0.35">
      <c r="A2829" s="273"/>
      <c r="B2829" s="213" t="s">
        <v>650</v>
      </c>
      <c r="C2829" s="209"/>
      <c r="D2829" s="210">
        <f>IF(AND($B2608&lt;&gt;"",$B2609&lt;&gt;""),D2828*(VLOOKUP($B2608,Production!$G4:$P53,10)*(1+VLOOKUP($B2608,Production!$G4:$Q53,11))^(D2612-$D2612))/1000,0)</f>
        <v>0</v>
      </c>
      <c r="E2829" s="210">
        <f>IF(AND($B2608&lt;&gt;"",$B2609&lt;&gt;""),E2828*(VLOOKUP($B2608,Production!$G4:$P53,10)*(1+VLOOKUP($B2608,Production!$G4:$Q53,11))^(E2612-$D2612))/1000,0)</f>
        <v>0</v>
      </c>
      <c r="F2829" s="210">
        <f>IF(AND($B2608&lt;&gt;"",$B2609&lt;&gt;""),F2828*(VLOOKUP($B2608,Production!$G4:$P53,10)*(1+VLOOKUP($B2608,Production!$G4:$Q53,11))^(F2612-$D2612))/1000,0)</f>
        <v>0</v>
      </c>
      <c r="G2829" s="210">
        <f>IF(AND($B2608&lt;&gt;"",$B2609&lt;&gt;""),G2828*(VLOOKUP($B2608,Production!$G4:$P53,10)*(1+VLOOKUP($B2608,Production!$G4:$Q53,11))^(G2612-$D2612))/1000,0)</f>
        <v>0</v>
      </c>
      <c r="H2829" s="210">
        <f>IF(AND($B2608&lt;&gt;"",$B2609&lt;&gt;""),H2828*(VLOOKUP($B2608,Production!$G4:$P53,10)*(1+VLOOKUP($B2608,Production!$G4:$Q53,11))^(H2612-$D2612))/1000,0)</f>
        <v>0</v>
      </c>
      <c r="I2829" s="210">
        <f>IF(AND($B2608&lt;&gt;"",$B2609&lt;&gt;""),I2828*(VLOOKUP($B2608,Production!$G4:$P53,10)*(1+VLOOKUP($B2608,Production!$G4:$Q53,11))^(I2612-$D2612))/1000,0)</f>
        <v>0</v>
      </c>
      <c r="J2829" s="210">
        <f>IF(AND($B2608&lt;&gt;"",$B2609&lt;&gt;""),J2828*(VLOOKUP($B2608,Production!$G4:$P53,10)*(1+VLOOKUP($B2608,Production!$G4:$Q53,11))^(J2612-$D2612))/1000,0)</f>
        <v>0</v>
      </c>
      <c r="K2829" s="210">
        <f>IF(AND($B2608&lt;&gt;"",$B2609&lt;&gt;""),K2828*(VLOOKUP($B2608,Production!$G4:$P53,10)*(1+VLOOKUP($B2608,Production!$G4:$Q53,11))^(K2612-$D2612))/1000,0)</f>
        <v>0</v>
      </c>
      <c r="L2829" s="210">
        <f>IF(AND($B2608&lt;&gt;"",$B2609&lt;&gt;""),L2828*(VLOOKUP($B2608,Production!$G4:$P53,10)*(1+VLOOKUP($B2608,Production!$G4:$Q53,11))^(L2612-$D2612))/1000,0)</f>
        <v>0</v>
      </c>
      <c r="M2829" s="210">
        <f>IF(AND($B2608&lt;&gt;"",$B2609&lt;&gt;""),M2828*(VLOOKUP($B2608,Production!$G4:$P53,10)*(1+VLOOKUP($B2608,Production!$G4:$Q53,11))^(M2612-$D2612))/1000,0)</f>
        <v>0</v>
      </c>
      <c r="N2829" s="210">
        <f>IF(AND($B2608&lt;&gt;"",$B2609&lt;&gt;""),N2828*(VLOOKUP($B2608,Production!$G4:$P53,10)*(1+VLOOKUP($B2608,Production!$G4:$Q53,11))^(N2612-$D2612))/1000,0)</f>
        <v>0</v>
      </c>
      <c r="O2829" s="210">
        <f>IF(AND($B2608&lt;&gt;"",$B2609&lt;&gt;""),O2828*(VLOOKUP($B2608,Production!$G4:$P53,10)*(1+VLOOKUP($B2608,Production!$G4:$Q53,11))^(O2612-$D2612))/1000,0)</f>
        <v>0</v>
      </c>
      <c r="P2829" s="210">
        <f>IF(AND($B2608&lt;&gt;"",$B2609&lt;&gt;""),P2828*(VLOOKUP($B2608,Production!$G4:$P53,10)*(1+VLOOKUP($B2608,Production!$G4:$Q53,11))^(P2612-$D2612))/1000,0)</f>
        <v>0</v>
      </c>
      <c r="Q2829" s="210">
        <f>IF(AND($B2608&lt;&gt;"",$B2609&lt;&gt;""),Q2828*(VLOOKUP($B2608,Production!$G4:$P53,10)*(1+VLOOKUP($B2608,Production!$G4:$Q53,11))^(Q2612-$D2612))/1000,0)</f>
        <v>0</v>
      </c>
      <c r="R2829" s="210">
        <f>IF(AND($B2608&lt;&gt;"",$B2609&lt;&gt;""),R2828*(VLOOKUP($B2608,Production!$G4:$P53,10)*(1+VLOOKUP($B2608,Production!$G4:$Q53,11))^(R2612-$D2612))/1000,0)</f>
        <v>0</v>
      </c>
    </row>
    <row r="2830" spans="1:18" hidden="1" outlineLevel="1" x14ac:dyDescent="0.35">
      <c r="A2830" s="273" t="s">
        <v>651</v>
      </c>
      <c r="B2830" s="212" t="s">
        <v>652</v>
      </c>
      <c r="C2830" s="43"/>
      <c r="D2830" s="231"/>
      <c r="E2830" s="231"/>
      <c r="F2830" s="231"/>
      <c r="G2830" s="231"/>
      <c r="H2830" s="231"/>
      <c r="I2830" s="231"/>
      <c r="J2830" s="231"/>
      <c r="K2830" s="231"/>
      <c r="L2830" s="231"/>
      <c r="M2830" s="231"/>
      <c r="N2830" s="231"/>
      <c r="O2830" s="231"/>
      <c r="P2830" s="231"/>
      <c r="Q2830" s="231"/>
      <c r="R2830" s="231"/>
    </row>
    <row r="2831" spans="1:18" hidden="1" outlineLevel="1" x14ac:dyDescent="0.35">
      <c r="A2831" s="273"/>
      <c r="B2831" s="213" t="s">
        <v>650</v>
      </c>
      <c r="C2831" s="209"/>
      <c r="D2831" s="210">
        <f>IF($B2608&lt;&gt;"",D2830*(VLOOKUP($B2608,Production!$G4:$R53,12)*(1+VLOOKUP($B2608,Production!$G4:$S53,13))^(D2612-$D2612))/1000,0)</f>
        <v>0</v>
      </c>
      <c r="E2831" s="210">
        <f>IF($B2608&lt;&gt;"",E2830*(VLOOKUP($B2608,Production!$G4:$R53,12)*(1+VLOOKUP($B2608,Production!$G4:$S53,13))^(E2612-$D2612))/1000,0)</f>
        <v>0</v>
      </c>
      <c r="F2831" s="210">
        <f>IF($B2608&lt;&gt;"",F2830*(VLOOKUP($B2608,Production!$G4:$R53,12)*(1+VLOOKUP($B2608,Production!$G4:$S53,13))^(F2612-$D2612))/1000,0)</f>
        <v>0</v>
      </c>
      <c r="G2831" s="210">
        <f>IF($B2608&lt;&gt;"",G2830*(VLOOKUP($B2608,Production!$G4:$R53,12)*(1+VLOOKUP($B2608,Production!$G4:$S53,13))^(G2612-$D2612))/1000,0)</f>
        <v>0</v>
      </c>
      <c r="H2831" s="210">
        <f>IF($B2608&lt;&gt;"",H2830*(VLOOKUP($B2608,Production!$G4:$R53,12)*(1+VLOOKUP($B2608,Production!$G4:$S53,13))^(H2612-$D2612))/1000,0)</f>
        <v>0</v>
      </c>
      <c r="I2831" s="210">
        <f>IF($B2608&lt;&gt;"",I2830*(VLOOKUP($B2608,Production!$G4:$R53,12)*(1+VLOOKUP($B2608,Production!$G4:$S53,13))^(I2612-$D2612))/1000,0)</f>
        <v>0</v>
      </c>
      <c r="J2831" s="210">
        <f>IF($B2608&lt;&gt;"",J2830*(VLOOKUP($B2608,Production!$G4:$R53,12)*(1+VLOOKUP($B2608,Production!$G4:$S53,13))^(J2612-$D2612))/1000,0)</f>
        <v>0</v>
      </c>
      <c r="K2831" s="210">
        <f>IF($B2608&lt;&gt;"",K2830*(VLOOKUP($B2608,Production!$G4:$R53,12)*(1+VLOOKUP($B2608,Production!$G4:$S53,13))^(K2612-$D2612))/1000,0)</f>
        <v>0</v>
      </c>
      <c r="L2831" s="210">
        <f>IF($B2608&lt;&gt;"",L2830*(VLOOKUP($B2608,Production!$G4:$R53,12)*(1+VLOOKUP($B2608,Production!$G4:$S53,13))^(L2612-$D2612))/1000,0)</f>
        <v>0</v>
      </c>
      <c r="M2831" s="210">
        <f>IF($B2608&lt;&gt;"",M2830*(VLOOKUP($B2608,Production!$G4:$R53,12)*(1+VLOOKUP($B2608,Production!$G4:$S53,13))^(M2612-$D2612))/1000,0)</f>
        <v>0</v>
      </c>
      <c r="N2831" s="210">
        <f>IF($B2608&lt;&gt;"",N2830*(VLOOKUP($B2608,Production!$G4:$R53,12)*(1+VLOOKUP($B2608,Production!$G4:$S53,13))^(N2612-$D2612))/1000,0)</f>
        <v>0</v>
      </c>
      <c r="O2831" s="210">
        <f>IF($B2608&lt;&gt;"",O2830*(VLOOKUP($B2608,Production!$G4:$R53,12)*(1+VLOOKUP($B2608,Production!$G4:$S53,13))^(O2612-$D2612))/1000,0)</f>
        <v>0</v>
      </c>
      <c r="P2831" s="210">
        <f>IF($B2608&lt;&gt;"",P2830*(VLOOKUP($B2608,Production!$G4:$R53,12)*(1+VLOOKUP($B2608,Production!$G4:$S53,13))^(P2612-$D2612))/1000,0)</f>
        <v>0</v>
      </c>
      <c r="Q2831" s="210">
        <f>IF($B2608&lt;&gt;"",Q2830*(VLOOKUP($B2608,Production!$G4:$R53,12)*(1+VLOOKUP($B2608,Production!$G4:$S53,13))^(Q2612-$D2612))/1000,0)</f>
        <v>0</v>
      </c>
      <c r="R2831" s="210">
        <f>IF($B2608&lt;&gt;"",R2830*(VLOOKUP($B2608,Production!$G4:$R53,12)*(1+VLOOKUP($B2608,Production!$G4:$S53,13))^(R2612-$D2612))/1000,0)</f>
        <v>0</v>
      </c>
    </row>
    <row r="2832" spans="1:18" hidden="1" outlineLevel="1" x14ac:dyDescent="0.35">
      <c r="A2832" s="212" t="s">
        <v>653</v>
      </c>
      <c r="B2832" s="212"/>
      <c r="C2832" s="43"/>
      <c r="D2832" s="231"/>
      <c r="E2832" s="231"/>
      <c r="F2832" s="231"/>
      <c r="G2832" s="231"/>
      <c r="H2832" s="231"/>
      <c r="I2832" s="231"/>
      <c r="J2832" s="231"/>
      <c r="K2832" s="231"/>
      <c r="L2832" s="231"/>
      <c r="M2832" s="231"/>
      <c r="N2832" s="231"/>
      <c r="O2832" s="231"/>
      <c r="P2832" s="231"/>
      <c r="Q2832" s="231"/>
      <c r="R2832" s="231"/>
    </row>
    <row r="2833" spans="1:18" hidden="1" outlineLevel="1" x14ac:dyDescent="0.35">
      <c r="A2833" s="212" t="s">
        <v>654</v>
      </c>
      <c r="B2833" s="212"/>
      <c r="C2833" s="43"/>
      <c r="D2833" s="231"/>
      <c r="E2833" s="231"/>
      <c r="F2833" s="231"/>
      <c r="G2833" s="231"/>
      <c r="H2833" s="231"/>
      <c r="I2833" s="231"/>
      <c r="J2833" s="231"/>
      <c r="K2833" s="231"/>
      <c r="L2833" s="231"/>
      <c r="M2833" s="231"/>
      <c r="N2833" s="231"/>
      <c r="O2833" s="231"/>
      <c r="P2833" s="231"/>
      <c r="Q2833" s="231"/>
      <c r="R2833" s="231"/>
    </row>
    <row r="2834" spans="1:18" hidden="1" outlineLevel="1" x14ac:dyDescent="0.35">
      <c r="A2834" s="211" t="s">
        <v>655</v>
      </c>
      <c r="B2834" s="209"/>
      <c r="C2834" s="209"/>
      <c r="D2834" s="210">
        <f t="shared" ref="D2834:R2834" si="245">D2829+D2831+D2832+D2833</f>
        <v>0</v>
      </c>
      <c r="E2834" s="210">
        <f t="shared" si="245"/>
        <v>0</v>
      </c>
      <c r="F2834" s="210">
        <f t="shared" si="245"/>
        <v>0</v>
      </c>
      <c r="G2834" s="210">
        <f t="shared" si="245"/>
        <v>0</v>
      </c>
      <c r="H2834" s="210">
        <f t="shared" si="245"/>
        <v>0</v>
      </c>
      <c r="I2834" s="210">
        <f t="shared" si="245"/>
        <v>0</v>
      </c>
      <c r="J2834" s="210">
        <f t="shared" si="245"/>
        <v>0</v>
      </c>
      <c r="K2834" s="210">
        <f t="shared" si="245"/>
        <v>0</v>
      </c>
      <c r="L2834" s="210">
        <f t="shared" si="245"/>
        <v>0</v>
      </c>
      <c r="M2834" s="210">
        <f t="shared" si="245"/>
        <v>0</v>
      </c>
      <c r="N2834" s="210">
        <f t="shared" si="245"/>
        <v>0</v>
      </c>
      <c r="O2834" s="210">
        <f t="shared" si="245"/>
        <v>0</v>
      </c>
      <c r="P2834" s="210">
        <f t="shared" si="245"/>
        <v>0</v>
      </c>
      <c r="Q2834" s="210">
        <f t="shared" si="245"/>
        <v>0</v>
      </c>
      <c r="R2834" s="210">
        <f t="shared" si="245"/>
        <v>0</v>
      </c>
    </row>
    <row r="2835" spans="1:18" s="23" customFormat="1" hidden="1" outlineLevel="1" x14ac:dyDescent="0.35"/>
    <row r="2836" spans="1:18" hidden="1" outlineLevel="1" x14ac:dyDescent="0.35">
      <c r="A2836" s="209" t="s">
        <v>656</v>
      </c>
      <c r="B2836" s="209"/>
      <c r="C2836" s="209"/>
      <c r="D2836" s="210">
        <f t="shared" ref="D2836:R2836" si="246">D2826-D2834</f>
        <v>0</v>
      </c>
      <c r="E2836" s="210">
        <f t="shared" si="246"/>
        <v>0</v>
      </c>
      <c r="F2836" s="210">
        <f t="shared" si="246"/>
        <v>0</v>
      </c>
      <c r="G2836" s="210">
        <f t="shared" si="246"/>
        <v>0</v>
      </c>
      <c r="H2836" s="210">
        <f t="shared" si="246"/>
        <v>0</v>
      </c>
      <c r="I2836" s="210">
        <f t="shared" si="246"/>
        <v>0</v>
      </c>
      <c r="J2836" s="210">
        <f t="shared" si="246"/>
        <v>0</v>
      </c>
      <c r="K2836" s="210">
        <f t="shared" si="246"/>
        <v>0</v>
      </c>
      <c r="L2836" s="210">
        <f t="shared" si="246"/>
        <v>0</v>
      </c>
      <c r="M2836" s="210">
        <f t="shared" si="246"/>
        <v>0</v>
      </c>
      <c r="N2836" s="210">
        <f t="shared" si="246"/>
        <v>0</v>
      </c>
      <c r="O2836" s="210">
        <f t="shared" si="246"/>
        <v>0</v>
      </c>
      <c r="P2836" s="210">
        <f t="shared" si="246"/>
        <v>0</v>
      </c>
      <c r="Q2836" s="210">
        <f t="shared" si="246"/>
        <v>0</v>
      </c>
      <c r="R2836" s="210">
        <f t="shared" si="246"/>
        <v>0</v>
      </c>
    </row>
    <row r="2837" spans="1:18" hidden="1" outlineLevel="1" x14ac:dyDescent="0.35"/>
    <row r="2838" spans="1:18" hidden="1" outlineLevel="1" x14ac:dyDescent="0.35">
      <c r="A2838" s="43" t="s">
        <v>657</v>
      </c>
      <c r="B2838" s="43"/>
      <c r="C2838" s="43"/>
      <c r="D2838" s="231"/>
      <c r="E2838" s="231"/>
      <c r="F2838" s="231"/>
      <c r="G2838" s="231"/>
      <c r="H2838" s="231"/>
      <c r="I2838" s="231"/>
      <c r="J2838" s="231"/>
      <c r="K2838" s="231"/>
      <c r="L2838" s="231"/>
      <c r="M2838" s="231"/>
      <c r="N2838" s="231"/>
      <c r="O2838" s="231"/>
      <c r="P2838" s="231"/>
      <c r="Q2838" s="231"/>
      <c r="R2838" s="231"/>
    </row>
    <row r="2839" spans="1:18" hidden="1" outlineLevel="1" x14ac:dyDescent="0.35"/>
    <row r="2840" spans="1:18" hidden="1" outlineLevel="1" x14ac:dyDescent="0.35">
      <c r="A2840" s="209" t="s">
        <v>658</v>
      </c>
      <c r="B2840" s="209"/>
      <c r="C2840" s="209"/>
      <c r="D2840" s="210">
        <f t="shared" ref="D2840:R2840" si="247">D2836-D2838</f>
        <v>0</v>
      </c>
      <c r="E2840" s="210">
        <f t="shared" si="247"/>
        <v>0</v>
      </c>
      <c r="F2840" s="210">
        <f t="shared" si="247"/>
        <v>0</v>
      </c>
      <c r="G2840" s="210">
        <f t="shared" si="247"/>
        <v>0</v>
      </c>
      <c r="H2840" s="210">
        <f t="shared" si="247"/>
        <v>0</v>
      </c>
      <c r="I2840" s="210">
        <f t="shared" si="247"/>
        <v>0</v>
      </c>
      <c r="J2840" s="210">
        <f t="shared" si="247"/>
        <v>0</v>
      </c>
      <c r="K2840" s="210">
        <f t="shared" si="247"/>
        <v>0</v>
      </c>
      <c r="L2840" s="210">
        <f t="shared" si="247"/>
        <v>0</v>
      </c>
      <c r="M2840" s="210">
        <f t="shared" si="247"/>
        <v>0</v>
      </c>
      <c r="N2840" s="210">
        <f t="shared" si="247"/>
        <v>0</v>
      </c>
      <c r="O2840" s="210">
        <f t="shared" si="247"/>
        <v>0</v>
      </c>
      <c r="P2840" s="210">
        <f t="shared" si="247"/>
        <v>0</v>
      </c>
      <c r="Q2840" s="210">
        <f t="shared" si="247"/>
        <v>0</v>
      </c>
      <c r="R2840" s="210">
        <f t="shared" si="247"/>
        <v>0</v>
      </c>
    </row>
    <row r="2841" spans="1:18" hidden="1" outlineLevel="1" x14ac:dyDescent="0.35">
      <c r="A2841" s="209" t="s">
        <v>659</v>
      </c>
      <c r="B2841" s="209"/>
      <c r="C2841" s="209"/>
      <c r="D2841" s="210">
        <f t="shared" ref="D2841:R2841" si="248">$B2610*D2840</f>
        <v>0</v>
      </c>
      <c r="E2841" s="210">
        <f t="shared" si="248"/>
        <v>0</v>
      </c>
      <c r="F2841" s="210">
        <f t="shared" si="248"/>
        <v>0</v>
      </c>
      <c r="G2841" s="210">
        <f t="shared" si="248"/>
        <v>0</v>
      </c>
      <c r="H2841" s="210">
        <f t="shared" si="248"/>
        <v>0</v>
      </c>
      <c r="I2841" s="210">
        <f t="shared" si="248"/>
        <v>0</v>
      </c>
      <c r="J2841" s="210">
        <f t="shared" si="248"/>
        <v>0</v>
      </c>
      <c r="K2841" s="210">
        <f t="shared" si="248"/>
        <v>0</v>
      </c>
      <c r="L2841" s="210">
        <f t="shared" si="248"/>
        <v>0</v>
      </c>
      <c r="M2841" s="210">
        <f t="shared" si="248"/>
        <v>0</v>
      </c>
      <c r="N2841" s="210">
        <f t="shared" si="248"/>
        <v>0</v>
      </c>
      <c r="O2841" s="210">
        <f t="shared" si="248"/>
        <v>0</v>
      </c>
      <c r="P2841" s="210">
        <f t="shared" si="248"/>
        <v>0</v>
      </c>
      <c r="Q2841" s="210">
        <f t="shared" si="248"/>
        <v>0</v>
      </c>
      <c r="R2841" s="210">
        <f t="shared" si="248"/>
        <v>0</v>
      </c>
    </row>
    <row r="2842" spans="1:18" hidden="1" outlineLevel="1" x14ac:dyDescent="0.35"/>
    <row r="2843" spans="1:18" hidden="1" outlineLevel="1" x14ac:dyDescent="0.35">
      <c r="A2843" s="211" t="s">
        <v>660</v>
      </c>
      <c r="B2843" s="209"/>
      <c r="C2843" s="209"/>
      <c r="D2843" s="210">
        <f t="shared" ref="D2843:R2843" si="249">D2840-D2841</f>
        <v>0</v>
      </c>
      <c r="E2843" s="210">
        <f t="shared" si="249"/>
        <v>0</v>
      </c>
      <c r="F2843" s="210">
        <f t="shared" si="249"/>
        <v>0</v>
      </c>
      <c r="G2843" s="210">
        <f t="shared" si="249"/>
        <v>0</v>
      </c>
      <c r="H2843" s="210">
        <f t="shared" si="249"/>
        <v>0</v>
      </c>
      <c r="I2843" s="210">
        <f t="shared" si="249"/>
        <v>0</v>
      </c>
      <c r="J2843" s="210">
        <f t="shared" si="249"/>
        <v>0</v>
      </c>
      <c r="K2843" s="210">
        <f t="shared" si="249"/>
        <v>0</v>
      </c>
      <c r="L2843" s="210">
        <f t="shared" si="249"/>
        <v>0</v>
      </c>
      <c r="M2843" s="210">
        <f t="shared" si="249"/>
        <v>0</v>
      </c>
      <c r="N2843" s="210">
        <f t="shared" si="249"/>
        <v>0</v>
      </c>
      <c r="O2843" s="210">
        <f t="shared" si="249"/>
        <v>0</v>
      </c>
      <c r="P2843" s="210">
        <f t="shared" si="249"/>
        <v>0</v>
      </c>
      <c r="Q2843" s="210">
        <f t="shared" si="249"/>
        <v>0</v>
      </c>
      <c r="R2843" s="210">
        <f t="shared" si="249"/>
        <v>0</v>
      </c>
    </row>
    <row r="2844" spans="1:18" hidden="1" outlineLevel="1" x14ac:dyDescent="0.35"/>
    <row r="2845" spans="1:18" hidden="1" outlineLevel="1" x14ac:dyDescent="0.35">
      <c r="A2845" s="211" t="s">
        <v>661</v>
      </c>
      <c r="B2845" s="209"/>
      <c r="C2845" s="209"/>
      <c r="D2845" s="214" t="e">
        <f>IRR(D2843:R2843)</f>
        <v>#NUM!</v>
      </c>
    </row>
    <row r="2846" spans="1:18" collapsed="1" x14ac:dyDescent="0.35"/>
    <row r="2848" spans="1:18" s="156" customFormat="1" x14ac:dyDescent="0.35">
      <c r="A2848" s="156" t="s">
        <v>679</v>
      </c>
    </row>
    <row r="2849" spans="1:18" hidden="1" outlineLevel="1" x14ac:dyDescent="0.35"/>
    <row r="2850" spans="1:18" hidden="1" outlineLevel="1" x14ac:dyDescent="0.35">
      <c r="A2850" s="204" t="s">
        <v>596</v>
      </c>
      <c r="B2850" s="195"/>
    </row>
    <row r="2851" spans="1:18" ht="15" hidden="1" outlineLevel="1" thickBot="1" x14ac:dyDescent="0.4">
      <c r="A2851" s="206" t="s">
        <v>632</v>
      </c>
      <c r="B2851" s="230"/>
    </row>
    <row r="2852" spans="1:18" hidden="1" outlineLevel="1" x14ac:dyDescent="0.35"/>
    <row r="2853" spans="1:18" hidden="1" outlineLevel="1" x14ac:dyDescent="0.35">
      <c r="A2853" s="43" t="s">
        <v>633</v>
      </c>
      <c r="B2853" s="43"/>
      <c r="C2853" s="210">
        <v>0</v>
      </c>
      <c r="D2853" s="210">
        <v>1</v>
      </c>
      <c r="E2853" s="210">
        <v>2</v>
      </c>
      <c r="F2853" s="210">
        <v>3</v>
      </c>
      <c r="G2853" s="210">
        <v>4</v>
      </c>
      <c r="H2853" s="210">
        <v>5</v>
      </c>
      <c r="I2853" s="210">
        <v>6</v>
      </c>
      <c r="J2853" s="210">
        <v>7</v>
      </c>
      <c r="K2853" s="210">
        <v>8</v>
      </c>
      <c r="L2853" s="210">
        <v>9</v>
      </c>
      <c r="M2853" s="210">
        <v>10</v>
      </c>
      <c r="N2853" s="210">
        <v>11</v>
      </c>
      <c r="O2853" s="210">
        <v>12</v>
      </c>
      <c r="P2853" s="210">
        <v>13</v>
      </c>
      <c r="Q2853" s="210">
        <v>14</v>
      </c>
      <c r="R2853" s="210">
        <v>15</v>
      </c>
    </row>
    <row r="2854" spans="1:18" hidden="1" outlineLevel="1" x14ac:dyDescent="0.35"/>
    <row r="2855" spans="1:18" hidden="1" outlineLevel="1" x14ac:dyDescent="0.35">
      <c r="A2855" s="43" t="s">
        <v>634</v>
      </c>
      <c r="B2855" s="43"/>
      <c r="C2855" s="231"/>
      <c r="D2855" s="231"/>
      <c r="E2855" s="231"/>
      <c r="F2855" s="231"/>
      <c r="G2855" s="231"/>
      <c r="H2855" s="231"/>
      <c r="I2855" s="231"/>
      <c r="J2855" s="231"/>
      <c r="K2855" s="231"/>
      <c r="L2855" s="231"/>
      <c r="M2855" s="231"/>
      <c r="N2855" s="231"/>
      <c r="O2855" s="231"/>
      <c r="P2855" s="231"/>
      <c r="Q2855" s="231"/>
      <c r="R2855" s="231"/>
    </row>
    <row r="2856" spans="1:18" hidden="1" outlineLevel="1" x14ac:dyDescent="0.35">
      <c r="A2856" s="43" t="s">
        <v>635</v>
      </c>
      <c r="B2856" s="43"/>
      <c r="C2856" s="231"/>
      <c r="D2856" s="231"/>
      <c r="E2856" s="231"/>
      <c r="F2856" s="231"/>
      <c r="G2856" s="231"/>
      <c r="H2856" s="231"/>
      <c r="I2856" s="231"/>
      <c r="J2856" s="231"/>
      <c r="K2856" s="231"/>
      <c r="L2856" s="231"/>
      <c r="M2856" s="231"/>
      <c r="N2856" s="231"/>
      <c r="O2856" s="231"/>
      <c r="P2856" s="231"/>
      <c r="Q2856" s="231"/>
      <c r="R2856" s="231"/>
    </row>
    <row r="2857" spans="1:18" hidden="1" outlineLevel="1" x14ac:dyDescent="0.35">
      <c r="A2857" s="43" t="s">
        <v>636</v>
      </c>
      <c r="B2857" s="43"/>
      <c r="C2857" s="231"/>
      <c r="D2857" s="231"/>
      <c r="E2857" s="231"/>
      <c r="F2857" s="231"/>
      <c r="G2857" s="231"/>
      <c r="H2857" s="231"/>
      <c r="I2857" s="231"/>
      <c r="J2857" s="231"/>
      <c r="K2857" s="231"/>
      <c r="L2857" s="231"/>
      <c r="M2857" s="231"/>
      <c r="N2857" s="231"/>
      <c r="O2857" s="231"/>
      <c r="P2857" s="231"/>
      <c r="Q2857" s="231"/>
      <c r="R2857" s="231"/>
    </row>
    <row r="2858" spans="1:18" hidden="1" outlineLevel="1" x14ac:dyDescent="0.35"/>
    <row r="2859" spans="1:18" hidden="1" outlineLevel="2" x14ac:dyDescent="0.35">
      <c r="A2859" s="209" t="str">
        <f>'Usages industrie'!A4</f>
        <v>Usage industriel n°1</v>
      </c>
      <c r="B2859" s="209" t="s">
        <v>637</v>
      </c>
      <c r="C2859" s="209"/>
      <c r="D2859" s="210">
        <f>IF(B$2850&lt;&gt;"",IF(B$2850='Usages industrie'!$K4,'Usages industrie'!J4,0),0)</f>
        <v>0</v>
      </c>
      <c r="E2859" s="210">
        <f t="shared" ref="E2859:R2868" si="250">$D2859</f>
        <v>0</v>
      </c>
      <c r="F2859" s="210">
        <f t="shared" si="250"/>
        <v>0</v>
      </c>
      <c r="G2859" s="210">
        <f t="shared" si="250"/>
        <v>0</v>
      </c>
      <c r="H2859" s="210">
        <f t="shared" si="250"/>
        <v>0</v>
      </c>
      <c r="I2859" s="210">
        <f t="shared" si="250"/>
        <v>0</v>
      </c>
      <c r="J2859" s="210">
        <f t="shared" si="250"/>
        <v>0</v>
      </c>
      <c r="K2859" s="210">
        <f t="shared" si="250"/>
        <v>0</v>
      </c>
      <c r="L2859" s="210">
        <f t="shared" si="250"/>
        <v>0</v>
      </c>
      <c r="M2859" s="210">
        <f t="shared" si="250"/>
        <v>0</v>
      </c>
      <c r="N2859" s="210">
        <f t="shared" si="250"/>
        <v>0</v>
      </c>
      <c r="O2859" s="210">
        <f t="shared" si="250"/>
        <v>0</v>
      </c>
      <c r="P2859" s="210">
        <f t="shared" si="250"/>
        <v>0</v>
      </c>
      <c r="Q2859" s="210">
        <f t="shared" si="250"/>
        <v>0</v>
      </c>
      <c r="R2859" s="210">
        <f t="shared" si="250"/>
        <v>0</v>
      </c>
    </row>
    <row r="2860" spans="1:18" hidden="1" outlineLevel="2" x14ac:dyDescent="0.35">
      <c r="A2860" s="209" t="str">
        <f>'Usages industrie'!A5</f>
        <v>Usage industriel n°2</v>
      </c>
      <c r="B2860" s="209" t="s">
        <v>637</v>
      </c>
      <c r="C2860" s="209"/>
      <c r="D2860" s="210">
        <f>IF(B$2850&lt;&gt;"",IF(B$2850='Usages industrie'!$K5,'Usages industrie'!J5,0),0)</f>
        <v>0</v>
      </c>
      <c r="E2860" s="210">
        <f t="shared" si="250"/>
        <v>0</v>
      </c>
      <c r="F2860" s="210">
        <f t="shared" si="250"/>
        <v>0</v>
      </c>
      <c r="G2860" s="210">
        <f t="shared" si="250"/>
        <v>0</v>
      </c>
      <c r="H2860" s="210">
        <f t="shared" si="250"/>
        <v>0</v>
      </c>
      <c r="I2860" s="210">
        <f t="shared" si="250"/>
        <v>0</v>
      </c>
      <c r="J2860" s="210">
        <f t="shared" si="250"/>
        <v>0</v>
      </c>
      <c r="K2860" s="210">
        <f t="shared" si="250"/>
        <v>0</v>
      </c>
      <c r="L2860" s="210">
        <f t="shared" si="250"/>
        <v>0</v>
      </c>
      <c r="M2860" s="210">
        <f t="shared" si="250"/>
        <v>0</v>
      </c>
      <c r="N2860" s="210">
        <f t="shared" si="250"/>
        <v>0</v>
      </c>
      <c r="O2860" s="210">
        <f t="shared" si="250"/>
        <v>0</v>
      </c>
      <c r="P2860" s="210">
        <f t="shared" si="250"/>
        <v>0</v>
      </c>
      <c r="Q2860" s="210">
        <f t="shared" si="250"/>
        <v>0</v>
      </c>
      <c r="R2860" s="210">
        <f t="shared" si="250"/>
        <v>0</v>
      </c>
    </row>
    <row r="2861" spans="1:18" hidden="1" outlineLevel="2" x14ac:dyDescent="0.35">
      <c r="A2861" s="209" t="str">
        <f>'Usages industrie'!A6</f>
        <v>Usage industriel n°3</v>
      </c>
      <c r="B2861" s="209" t="s">
        <v>637</v>
      </c>
      <c r="C2861" s="209"/>
      <c r="D2861" s="210">
        <f>IF(B$2850&lt;&gt;"",IF(B$2850='Usages industrie'!$K6,'Usages industrie'!J6,0),0)</f>
        <v>0</v>
      </c>
      <c r="E2861" s="210">
        <f t="shared" si="250"/>
        <v>0</v>
      </c>
      <c r="F2861" s="210">
        <f t="shared" si="250"/>
        <v>0</v>
      </c>
      <c r="G2861" s="210">
        <f t="shared" si="250"/>
        <v>0</v>
      </c>
      <c r="H2861" s="210">
        <f t="shared" si="250"/>
        <v>0</v>
      </c>
      <c r="I2861" s="210">
        <f t="shared" si="250"/>
        <v>0</v>
      </c>
      <c r="J2861" s="210">
        <f t="shared" si="250"/>
        <v>0</v>
      </c>
      <c r="K2861" s="210">
        <f t="shared" si="250"/>
        <v>0</v>
      </c>
      <c r="L2861" s="210">
        <f t="shared" si="250"/>
        <v>0</v>
      </c>
      <c r="M2861" s="210">
        <f t="shared" si="250"/>
        <v>0</v>
      </c>
      <c r="N2861" s="210">
        <f t="shared" si="250"/>
        <v>0</v>
      </c>
      <c r="O2861" s="210">
        <f t="shared" si="250"/>
        <v>0</v>
      </c>
      <c r="P2861" s="210">
        <f t="shared" si="250"/>
        <v>0</v>
      </c>
      <c r="Q2861" s="210">
        <f t="shared" si="250"/>
        <v>0</v>
      </c>
      <c r="R2861" s="210">
        <f t="shared" si="250"/>
        <v>0</v>
      </c>
    </row>
    <row r="2862" spans="1:18" hidden="1" outlineLevel="2" x14ac:dyDescent="0.35">
      <c r="A2862" s="209" t="str">
        <f>'Usages industrie'!A7</f>
        <v>Usage industriel n°4</v>
      </c>
      <c r="B2862" s="209" t="s">
        <v>637</v>
      </c>
      <c r="C2862" s="209"/>
      <c r="D2862" s="210">
        <f>IF(B$2850&lt;&gt;"",IF(B$2850='Usages industrie'!$K7,'Usages industrie'!J7,0),0)</f>
        <v>0</v>
      </c>
      <c r="E2862" s="210">
        <f t="shared" si="250"/>
        <v>0</v>
      </c>
      <c r="F2862" s="210">
        <f t="shared" si="250"/>
        <v>0</v>
      </c>
      <c r="G2862" s="210">
        <f t="shared" si="250"/>
        <v>0</v>
      </c>
      <c r="H2862" s="210">
        <f t="shared" si="250"/>
        <v>0</v>
      </c>
      <c r="I2862" s="210">
        <f t="shared" si="250"/>
        <v>0</v>
      </c>
      <c r="J2862" s="210">
        <f t="shared" si="250"/>
        <v>0</v>
      </c>
      <c r="K2862" s="210">
        <f t="shared" si="250"/>
        <v>0</v>
      </c>
      <c r="L2862" s="210">
        <f t="shared" si="250"/>
        <v>0</v>
      </c>
      <c r="M2862" s="210">
        <f t="shared" si="250"/>
        <v>0</v>
      </c>
      <c r="N2862" s="210">
        <f t="shared" si="250"/>
        <v>0</v>
      </c>
      <c r="O2862" s="210">
        <f t="shared" si="250"/>
        <v>0</v>
      </c>
      <c r="P2862" s="210">
        <f t="shared" si="250"/>
        <v>0</v>
      </c>
      <c r="Q2862" s="210">
        <f t="shared" si="250"/>
        <v>0</v>
      </c>
      <c r="R2862" s="210">
        <f t="shared" si="250"/>
        <v>0</v>
      </c>
    </row>
    <row r="2863" spans="1:18" hidden="1" outlineLevel="2" x14ac:dyDescent="0.35">
      <c r="A2863" s="209" t="str">
        <f>'Usages industrie'!A8</f>
        <v>Usage industriel n°5</v>
      </c>
      <c r="B2863" s="209" t="s">
        <v>637</v>
      </c>
      <c r="C2863" s="209"/>
      <c r="D2863" s="210">
        <f>IF(B$2850&lt;&gt;"",IF(B$2850='Usages industrie'!$K8,'Usages industrie'!J8,0),0)</f>
        <v>0</v>
      </c>
      <c r="E2863" s="210">
        <f t="shared" si="250"/>
        <v>0</v>
      </c>
      <c r="F2863" s="210">
        <f t="shared" si="250"/>
        <v>0</v>
      </c>
      <c r="G2863" s="210">
        <f t="shared" si="250"/>
        <v>0</v>
      </c>
      <c r="H2863" s="210">
        <f t="shared" si="250"/>
        <v>0</v>
      </c>
      <c r="I2863" s="210">
        <f t="shared" si="250"/>
        <v>0</v>
      </c>
      <c r="J2863" s="210">
        <f t="shared" si="250"/>
        <v>0</v>
      </c>
      <c r="K2863" s="210">
        <f t="shared" si="250"/>
        <v>0</v>
      </c>
      <c r="L2863" s="210">
        <f t="shared" si="250"/>
        <v>0</v>
      </c>
      <c r="M2863" s="210">
        <f t="shared" si="250"/>
        <v>0</v>
      </c>
      <c r="N2863" s="210">
        <f t="shared" si="250"/>
        <v>0</v>
      </c>
      <c r="O2863" s="210">
        <f t="shared" si="250"/>
        <v>0</v>
      </c>
      <c r="P2863" s="210">
        <f t="shared" si="250"/>
        <v>0</v>
      </c>
      <c r="Q2863" s="210">
        <f t="shared" si="250"/>
        <v>0</v>
      </c>
      <c r="R2863" s="210">
        <f t="shared" si="250"/>
        <v>0</v>
      </c>
    </row>
    <row r="2864" spans="1:18" hidden="1" outlineLevel="2" x14ac:dyDescent="0.35">
      <c r="A2864" s="209" t="str">
        <f>'Usages industrie'!A9</f>
        <v>Usage industriel n°6</v>
      </c>
      <c r="B2864" s="209" t="s">
        <v>637</v>
      </c>
      <c r="C2864" s="209"/>
      <c r="D2864" s="210">
        <f>IF(B$2850&lt;&gt;"",IF(B$2850='Usages industrie'!$K9,'Usages industrie'!J9,0),0)</f>
        <v>0</v>
      </c>
      <c r="E2864" s="210">
        <f t="shared" si="250"/>
        <v>0</v>
      </c>
      <c r="F2864" s="210">
        <f t="shared" si="250"/>
        <v>0</v>
      </c>
      <c r="G2864" s="210">
        <f t="shared" si="250"/>
        <v>0</v>
      </c>
      <c r="H2864" s="210">
        <f t="shared" si="250"/>
        <v>0</v>
      </c>
      <c r="I2864" s="210">
        <f t="shared" si="250"/>
        <v>0</v>
      </c>
      <c r="J2864" s="210">
        <f t="shared" si="250"/>
        <v>0</v>
      </c>
      <c r="K2864" s="210">
        <f t="shared" si="250"/>
        <v>0</v>
      </c>
      <c r="L2864" s="210">
        <f t="shared" si="250"/>
        <v>0</v>
      </c>
      <c r="M2864" s="210">
        <f t="shared" si="250"/>
        <v>0</v>
      </c>
      <c r="N2864" s="210">
        <f t="shared" si="250"/>
        <v>0</v>
      </c>
      <c r="O2864" s="210">
        <f t="shared" si="250"/>
        <v>0</v>
      </c>
      <c r="P2864" s="210">
        <f t="shared" si="250"/>
        <v>0</v>
      </c>
      <c r="Q2864" s="210">
        <f t="shared" si="250"/>
        <v>0</v>
      </c>
      <c r="R2864" s="210">
        <f t="shared" si="250"/>
        <v>0</v>
      </c>
    </row>
    <row r="2865" spans="1:18" hidden="1" outlineLevel="2" x14ac:dyDescent="0.35">
      <c r="A2865" s="209" t="str">
        <f>'Usages industrie'!A10</f>
        <v>Usage industriel n°7</v>
      </c>
      <c r="B2865" s="209" t="s">
        <v>637</v>
      </c>
      <c r="C2865" s="209"/>
      <c r="D2865" s="210">
        <f>IF(B$2850&lt;&gt;"",IF(B$2850='Usages industrie'!$K10,'Usages industrie'!J10,0),0)</f>
        <v>0</v>
      </c>
      <c r="E2865" s="210">
        <f t="shared" si="250"/>
        <v>0</v>
      </c>
      <c r="F2865" s="210">
        <f t="shared" si="250"/>
        <v>0</v>
      </c>
      <c r="G2865" s="210">
        <f t="shared" si="250"/>
        <v>0</v>
      </c>
      <c r="H2865" s="210">
        <f t="shared" si="250"/>
        <v>0</v>
      </c>
      <c r="I2865" s="210">
        <f t="shared" si="250"/>
        <v>0</v>
      </c>
      <c r="J2865" s="210">
        <f t="shared" si="250"/>
        <v>0</v>
      </c>
      <c r="K2865" s="210">
        <f t="shared" si="250"/>
        <v>0</v>
      </c>
      <c r="L2865" s="210">
        <f t="shared" si="250"/>
        <v>0</v>
      </c>
      <c r="M2865" s="210">
        <f t="shared" si="250"/>
        <v>0</v>
      </c>
      <c r="N2865" s="210">
        <f t="shared" si="250"/>
        <v>0</v>
      </c>
      <c r="O2865" s="210">
        <f t="shared" si="250"/>
        <v>0</v>
      </c>
      <c r="P2865" s="210">
        <f t="shared" si="250"/>
        <v>0</v>
      </c>
      <c r="Q2865" s="210">
        <f t="shared" si="250"/>
        <v>0</v>
      </c>
      <c r="R2865" s="210">
        <f t="shared" si="250"/>
        <v>0</v>
      </c>
    </row>
    <row r="2866" spans="1:18" hidden="1" outlineLevel="2" x14ac:dyDescent="0.35">
      <c r="A2866" s="209" t="str">
        <f>'Usages industrie'!A11</f>
        <v>Usage industriel n°8</v>
      </c>
      <c r="B2866" s="209" t="s">
        <v>637</v>
      </c>
      <c r="C2866" s="209"/>
      <c r="D2866" s="210">
        <f>IF(B$2850&lt;&gt;"",IF(B$2850='Usages industrie'!$K11,'Usages industrie'!J11,0),0)</f>
        <v>0</v>
      </c>
      <c r="E2866" s="210">
        <f t="shared" si="250"/>
        <v>0</v>
      </c>
      <c r="F2866" s="210">
        <f t="shared" si="250"/>
        <v>0</v>
      </c>
      <c r="G2866" s="210">
        <f t="shared" si="250"/>
        <v>0</v>
      </c>
      <c r="H2866" s="210">
        <f t="shared" si="250"/>
        <v>0</v>
      </c>
      <c r="I2866" s="210">
        <f t="shared" si="250"/>
        <v>0</v>
      </c>
      <c r="J2866" s="210">
        <f t="shared" si="250"/>
        <v>0</v>
      </c>
      <c r="K2866" s="210">
        <f t="shared" si="250"/>
        <v>0</v>
      </c>
      <c r="L2866" s="210">
        <f t="shared" si="250"/>
        <v>0</v>
      </c>
      <c r="M2866" s="210">
        <f t="shared" si="250"/>
        <v>0</v>
      </c>
      <c r="N2866" s="210">
        <f t="shared" si="250"/>
        <v>0</v>
      </c>
      <c r="O2866" s="210">
        <f t="shared" si="250"/>
        <v>0</v>
      </c>
      <c r="P2866" s="210">
        <f t="shared" si="250"/>
        <v>0</v>
      </c>
      <c r="Q2866" s="210">
        <f t="shared" si="250"/>
        <v>0</v>
      </c>
      <c r="R2866" s="210">
        <f t="shared" si="250"/>
        <v>0</v>
      </c>
    </row>
    <row r="2867" spans="1:18" hidden="1" outlineLevel="2" x14ac:dyDescent="0.35">
      <c r="A2867" s="209" t="str">
        <f>'Usages industrie'!A12</f>
        <v>Usage industriel n°9</v>
      </c>
      <c r="B2867" s="209" t="s">
        <v>637</v>
      </c>
      <c r="C2867" s="209"/>
      <c r="D2867" s="210">
        <f>IF(B$2850&lt;&gt;"",IF(B$2850='Usages industrie'!$K12,'Usages industrie'!J12,0),0)</f>
        <v>0</v>
      </c>
      <c r="E2867" s="210">
        <f t="shared" si="250"/>
        <v>0</v>
      </c>
      <c r="F2867" s="210">
        <f t="shared" si="250"/>
        <v>0</v>
      </c>
      <c r="G2867" s="210">
        <f t="shared" si="250"/>
        <v>0</v>
      </c>
      <c r="H2867" s="210">
        <f t="shared" si="250"/>
        <v>0</v>
      </c>
      <c r="I2867" s="210">
        <f t="shared" si="250"/>
        <v>0</v>
      </c>
      <c r="J2867" s="210">
        <f t="shared" si="250"/>
        <v>0</v>
      </c>
      <c r="K2867" s="210">
        <f t="shared" si="250"/>
        <v>0</v>
      </c>
      <c r="L2867" s="210">
        <f t="shared" si="250"/>
        <v>0</v>
      </c>
      <c r="M2867" s="210">
        <f t="shared" si="250"/>
        <v>0</v>
      </c>
      <c r="N2867" s="210">
        <f t="shared" si="250"/>
        <v>0</v>
      </c>
      <c r="O2867" s="210">
        <f t="shared" si="250"/>
        <v>0</v>
      </c>
      <c r="P2867" s="210">
        <f t="shared" si="250"/>
        <v>0</v>
      </c>
      <c r="Q2867" s="210">
        <f t="shared" si="250"/>
        <v>0</v>
      </c>
      <c r="R2867" s="210">
        <f t="shared" si="250"/>
        <v>0</v>
      </c>
    </row>
    <row r="2868" spans="1:18" hidden="1" outlineLevel="2" x14ac:dyDescent="0.35">
      <c r="A2868" s="209" t="str">
        <f>'Usages industrie'!A13</f>
        <v>Usage industriel n°10</v>
      </c>
      <c r="B2868" s="209" t="s">
        <v>637</v>
      </c>
      <c r="C2868" s="209"/>
      <c r="D2868" s="210">
        <f>IF(B$2850&lt;&gt;"",IF(B$2850='Usages industrie'!$K13,'Usages industrie'!J13,0),0)</f>
        <v>0</v>
      </c>
      <c r="E2868" s="210">
        <f t="shared" si="250"/>
        <v>0</v>
      </c>
      <c r="F2868" s="210">
        <f t="shared" si="250"/>
        <v>0</v>
      </c>
      <c r="G2868" s="210">
        <f t="shared" si="250"/>
        <v>0</v>
      </c>
      <c r="H2868" s="210">
        <f t="shared" si="250"/>
        <v>0</v>
      </c>
      <c r="I2868" s="210">
        <f t="shared" si="250"/>
        <v>0</v>
      </c>
      <c r="J2868" s="210">
        <f t="shared" si="250"/>
        <v>0</v>
      </c>
      <c r="K2868" s="210">
        <f t="shared" si="250"/>
        <v>0</v>
      </c>
      <c r="L2868" s="210">
        <f t="shared" si="250"/>
        <v>0</v>
      </c>
      <c r="M2868" s="210">
        <f t="shared" si="250"/>
        <v>0</v>
      </c>
      <c r="N2868" s="210">
        <f t="shared" si="250"/>
        <v>0</v>
      </c>
      <c r="O2868" s="210">
        <f t="shared" si="250"/>
        <v>0</v>
      </c>
      <c r="P2868" s="210">
        <f t="shared" si="250"/>
        <v>0</v>
      </c>
      <c r="Q2868" s="210">
        <f t="shared" si="250"/>
        <v>0</v>
      </c>
      <c r="R2868" s="210">
        <f t="shared" si="250"/>
        <v>0</v>
      </c>
    </row>
    <row r="2869" spans="1:18" hidden="1" outlineLevel="2" x14ac:dyDescent="0.35">
      <c r="A2869" s="209" t="str">
        <f>'Usages industrie'!A14</f>
        <v>Usage industriel n°11</v>
      </c>
      <c r="B2869" s="209" t="s">
        <v>637</v>
      </c>
      <c r="C2869" s="209"/>
      <c r="D2869" s="210">
        <f>IF(B$2850&lt;&gt;"",IF(B$2850='Usages industrie'!$K14,'Usages industrie'!J14,0),0)</f>
        <v>0</v>
      </c>
      <c r="E2869" s="210">
        <f t="shared" ref="E2869:R2878" si="251">$D2869</f>
        <v>0</v>
      </c>
      <c r="F2869" s="210">
        <f t="shared" si="251"/>
        <v>0</v>
      </c>
      <c r="G2869" s="210">
        <f t="shared" si="251"/>
        <v>0</v>
      </c>
      <c r="H2869" s="210">
        <f t="shared" si="251"/>
        <v>0</v>
      </c>
      <c r="I2869" s="210">
        <f t="shared" si="251"/>
        <v>0</v>
      </c>
      <c r="J2869" s="210">
        <f t="shared" si="251"/>
        <v>0</v>
      </c>
      <c r="K2869" s="210">
        <f t="shared" si="251"/>
        <v>0</v>
      </c>
      <c r="L2869" s="210">
        <f t="shared" si="251"/>
        <v>0</v>
      </c>
      <c r="M2869" s="210">
        <f t="shared" si="251"/>
        <v>0</v>
      </c>
      <c r="N2869" s="210">
        <f t="shared" si="251"/>
        <v>0</v>
      </c>
      <c r="O2869" s="210">
        <f t="shared" si="251"/>
        <v>0</v>
      </c>
      <c r="P2869" s="210">
        <f t="shared" si="251"/>
        <v>0</v>
      </c>
      <c r="Q2869" s="210">
        <f t="shared" si="251"/>
        <v>0</v>
      </c>
      <c r="R2869" s="210">
        <f t="shared" si="251"/>
        <v>0</v>
      </c>
    </row>
    <row r="2870" spans="1:18" hidden="1" outlineLevel="2" x14ac:dyDescent="0.35">
      <c r="A2870" s="209" t="str">
        <f>'Usages industrie'!A15</f>
        <v>Usage industriel n°12</v>
      </c>
      <c r="B2870" s="209" t="s">
        <v>637</v>
      </c>
      <c r="C2870" s="209"/>
      <c r="D2870" s="210">
        <f>IF(B$2850&lt;&gt;"",IF(B$2850='Usages industrie'!$K15,'Usages industrie'!J15,0),0)</f>
        <v>0</v>
      </c>
      <c r="E2870" s="210">
        <f t="shared" si="251"/>
        <v>0</v>
      </c>
      <c r="F2870" s="210">
        <f t="shared" si="251"/>
        <v>0</v>
      </c>
      <c r="G2870" s="210">
        <f t="shared" si="251"/>
        <v>0</v>
      </c>
      <c r="H2870" s="210">
        <f t="shared" si="251"/>
        <v>0</v>
      </c>
      <c r="I2870" s="210">
        <f t="shared" si="251"/>
        <v>0</v>
      </c>
      <c r="J2870" s="210">
        <f t="shared" si="251"/>
        <v>0</v>
      </c>
      <c r="K2870" s="210">
        <f t="shared" si="251"/>
        <v>0</v>
      </c>
      <c r="L2870" s="210">
        <f t="shared" si="251"/>
        <v>0</v>
      </c>
      <c r="M2870" s="210">
        <f t="shared" si="251"/>
        <v>0</v>
      </c>
      <c r="N2870" s="210">
        <f t="shared" si="251"/>
        <v>0</v>
      </c>
      <c r="O2870" s="210">
        <f t="shared" si="251"/>
        <v>0</v>
      </c>
      <c r="P2870" s="210">
        <f t="shared" si="251"/>
        <v>0</v>
      </c>
      <c r="Q2870" s="210">
        <f t="shared" si="251"/>
        <v>0</v>
      </c>
      <c r="R2870" s="210">
        <f t="shared" si="251"/>
        <v>0</v>
      </c>
    </row>
    <row r="2871" spans="1:18" hidden="1" outlineLevel="2" x14ac:dyDescent="0.35">
      <c r="A2871" s="209" t="str">
        <f>'Usages industrie'!A16</f>
        <v>Usage industriel n°13</v>
      </c>
      <c r="B2871" s="209" t="s">
        <v>637</v>
      </c>
      <c r="C2871" s="209"/>
      <c r="D2871" s="210">
        <f>IF(B$2850&lt;&gt;"",IF(B$2850='Usages industrie'!$K16,'Usages industrie'!J16,0),0)</f>
        <v>0</v>
      </c>
      <c r="E2871" s="210">
        <f t="shared" si="251"/>
        <v>0</v>
      </c>
      <c r="F2871" s="210">
        <f t="shared" si="251"/>
        <v>0</v>
      </c>
      <c r="G2871" s="210">
        <f t="shared" si="251"/>
        <v>0</v>
      </c>
      <c r="H2871" s="210">
        <f t="shared" si="251"/>
        <v>0</v>
      </c>
      <c r="I2871" s="210">
        <f t="shared" si="251"/>
        <v>0</v>
      </c>
      <c r="J2871" s="210">
        <f t="shared" si="251"/>
        <v>0</v>
      </c>
      <c r="K2871" s="210">
        <f t="shared" si="251"/>
        <v>0</v>
      </c>
      <c r="L2871" s="210">
        <f t="shared" si="251"/>
        <v>0</v>
      </c>
      <c r="M2871" s="210">
        <f t="shared" si="251"/>
        <v>0</v>
      </c>
      <c r="N2871" s="210">
        <f t="shared" si="251"/>
        <v>0</v>
      </c>
      <c r="O2871" s="210">
        <f t="shared" si="251"/>
        <v>0</v>
      </c>
      <c r="P2871" s="210">
        <f t="shared" si="251"/>
        <v>0</v>
      </c>
      <c r="Q2871" s="210">
        <f t="shared" si="251"/>
        <v>0</v>
      </c>
      <c r="R2871" s="210">
        <f t="shared" si="251"/>
        <v>0</v>
      </c>
    </row>
    <row r="2872" spans="1:18" hidden="1" outlineLevel="2" x14ac:dyDescent="0.35">
      <c r="A2872" s="209" t="str">
        <f>'Usages industrie'!A17</f>
        <v>Usage industriel n°14</v>
      </c>
      <c r="B2872" s="209" t="s">
        <v>637</v>
      </c>
      <c r="C2872" s="209"/>
      <c r="D2872" s="210">
        <f>IF(B$2850&lt;&gt;"",IF(B$2850='Usages industrie'!$K17,'Usages industrie'!J17,0),0)</f>
        <v>0</v>
      </c>
      <c r="E2872" s="210">
        <f t="shared" si="251"/>
        <v>0</v>
      </c>
      <c r="F2872" s="210">
        <f t="shared" si="251"/>
        <v>0</v>
      </c>
      <c r="G2872" s="210">
        <f t="shared" si="251"/>
        <v>0</v>
      </c>
      <c r="H2872" s="210">
        <f t="shared" si="251"/>
        <v>0</v>
      </c>
      <c r="I2872" s="210">
        <f t="shared" si="251"/>
        <v>0</v>
      </c>
      <c r="J2872" s="210">
        <f t="shared" si="251"/>
        <v>0</v>
      </c>
      <c r="K2872" s="210">
        <f t="shared" si="251"/>
        <v>0</v>
      </c>
      <c r="L2872" s="210">
        <f t="shared" si="251"/>
        <v>0</v>
      </c>
      <c r="M2872" s="210">
        <f t="shared" si="251"/>
        <v>0</v>
      </c>
      <c r="N2872" s="210">
        <f t="shared" si="251"/>
        <v>0</v>
      </c>
      <c r="O2872" s="210">
        <f t="shared" si="251"/>
        <v>0</v>
      </c>
      <c r="P2872" s="210">
        <f t="shared" si="251"/>
        <v>0</v>
      </c>
      <c r="Q2872" s="210">
        <f t="shared" si="251"/>
        <v>0</v>
      </c>
      <c r="R2872" s="210">
        <f t="shared" si="251"/>
        <v>0</v>
      </c>
    </row>
    <row r="2873" spans="1:18" hidden="1" outlineLevel="2" x14ac:dyDescent="0.35">
      <c r="A2873" s="209" t="str">
        <f>'Usages industrie'!A18</f>
        <v>Usage industriel n°15</v>
      </c>
      <c r="B2873" s="209" t="s">
        <v>637</v>
      </c>
      <c r="C2873" s="209"/>
      <c r="D2873" s="210">
        <f>IF(B$2850&lt;&gt;"",IF(B$2850='Usages industrie'!$K18,'Usages industrie'!J18,0),0)</f>
        <v>0</v>
      </c>
      <c r="E2873" s="210">
        <f t="shared" si="251"/>
        <v>0</v>
      </c>
      <c r="F2873" s="210">
        <f t="shared" si="251"/>
        <v>0</v>
      </c>
      <c r="G2873" s="210">
        <f t="shared" si="251"/>
        <v>0</v>
      </c>
      <c r="H2873" s="210">
        <f t="shared" si="251"/>
        <v>0</v>
      </c>
      <c r="I2873" s="210">
        <f t="shared" si="251"/>
        <v>0</v>
      </c>
      <c r="J2873" s="210">
        <f t="shared" si="251"/>
        <v>0</v>
      </c>
      <c r="K2873" s="210">
        <f t="shared" si="251"/>
        <v>0</v>
      </c>
      <c r="L2873" s="210">
        <f t="shared" si="251"/>
        <v>0</v>
      </c>
      <c r="M2873" s="210">
        <f t="shared" si="251"/>
        <v>0</v>
      </c>
      <c r="N2873" s="210">
        <f t="shared" si="251"/>
        <v>0</v>
      </c>
      <c r="O2873" s="210">
        <f t="shared" si="251"/>
        <v>0</v>
      </c>
      <c r="P2873" s="210">
        <f t="shared" si="251"/>
        <v>0</v>
      </c>
      <c r="Q2873" s="210">
        <f t="shared" si="251"/>
        <v>0</v>
      </c>
      <c r="R2873" s="210">
        <f t="shared" si="251"/>
        <v>0</v>
      </c>
    </row>
    <row r="2874" spans="1:18" hidden="1" outlineLevel="2" x14ac:dyDescent="0.35">
      <c r="A2874" s="209" t="str">
        <f>'Usages industrie'!A19</f>
        <v>Usage industriel n°16</v>
      </c>
      <c r="B2874" s="209" t="s">
        <v>637</v>
      </c>
      <c r="C2874" s="209"/>
      <c r="D2874" s="210">
        <f>IF(B$2850&lt;&gt;"",IF(B$2850='Usages industrie'!$K19,'Usages industrie'!J19,0),0)</f>
        <v>0</v>
      </c>
      <c r="E2874" s="210">
        <f t="shared" si="251"/>
        <v>0</v>
      </c>
      <c r="F2874" s="210">
        <f t="shared" si="251"/>
        <v>0</v>
      </c>
      <c r="G2874" s="210">
        <f t="shared" si="251"/>
        <v>0</v>
      </c>
      <c r="H2874" s="210">
        <f t="shared" si="251"/>
        <v>0</v>
      </c>
      <c r="I2874" s="210">
        <f t="shared" si="251"/>
        <v>0</v>
      </c>
      <c r="J2874" s="210">
        <f t="shared" si="251"/>
        <v>0</v>
      </c>
      <c r="K2874" s="210">
        <f t="shared" si="251"/>
        <v>0</v>
      </c>
      <c r="L2874" s="210">
        <f t="shared" si="251"/>
        <v>0</v>
      </c>
      <c r="M2874" s="210">
        <f t="shared" si="251"/>
        <v>0</v>
      </c>
      <c r="N2874" s="210">
        <f t="shared" si="251"/>
        <v>0</v>
      </c>
      <c r="O2874" s="210">
        <f t="shared" si="251"/>
        <v>0</v>
      </c>
      <c r="P2874" s="210">
        <f t="shared" si="251"/>
        <v>0</v>
      </c>
      <c r="Q2874" s="210">
        <f t="shared" si="251"/>
        <v>0</v>
      </c>
      <c r="R2874" s="210">
        <f t="shared" si="251"/>
        <v>0</v>
      </c>
    </row>
    <row r="2875" spans="1:18" hidden="1" outlineLevel="2" x14ac:dyDescent="0.35">
      <c r="A2875" s="209" t="str">
        <f>'Usages industrie'!A20</f>
        <v>Usage industriel n°17</v>
      </c>
      <c r="B2875" s="209" t="s">
        <v>637</v>
      </c>
      <c r="C2875" s="209"/>
      <c r="D2875" s="210">
        <f>IF(B$2850&lt;&gt;"",IF(B$2850='Usages industrie'!$K20,'Usages industrie'!J20,0),0)</f>
        <v>0</v>
      </c>
      <c r="E2875" s="210">
        <f t="shared" si="251"/>
        <v>0</v>
      </c>
      <c r="F2875" s="210">
        <f t="shared" si="251"/>
        <v>0</v>
      </c>
      <c r="G2875" s="210">
        <f t="shared" si="251"/>
        <v>0</v>
      </c>
      <c r="H2875" s="210">
        <f t="shared" si="251"/>
        <v>0</v>
      </c>
      <c r="I2875" s="210">
        <f t="shared" si="251"/>
        <v>0</v>
      </c>
      <c r="J2875" s="210">
        <f t="shared" si="251"/>
        <v>0</v>
      </c>
      <c r="K2875" s="210">
        <f t="shared" si="251"/>
        <v>0</v>
      </c>
      <c r="L2875" s="210">
        <f t="shared" si="251"/>
        <v>0</v>
      </c>
      <c r="M2875" s="210">
        <f t="shared" si="251"/>
        <v>0</v>
      </c>
      <c r="N2875" s="210">
        <f t="shared" si="251"/>
        <v>0</v>
      </c>
      <c r="O2875" s="210">
        <f t="shared" si="251"/>
        <v>0</v>
      </c>
      <c r="P2875" s="210">
        <f t="shared" si="251"/>
        <v>0</v>
      </c>
      <c r="Q2875" s="210">
        <f t="shared" si="251"/>
        <v>0</v>
      </c>
      <c r="R2875" s="210">
        <f t="shared" si="251"/>
        <v>0</v>
      </c>
    </row>
    <row r="2876" spans="1:18" hidden="1" outlineLevel="2" x14ac:dyDescent="0.35">
      <c r="A2876" s="209" t="str">
        <f>'Usages industrie'!A21</f>
        <v>Usage industriel n°18</v>
      </c>
      <c r="B2876" s="209" t="s">
        <v>637</v>
      </c>
      <c r="C2876" s="209"/>
      <c r="D2876" s="210">
        <f>IF(B$2850&lt;&gt;"",IF(B$2850='Usages industrie'!$K21,'Usages industrie'!J21,0),0)</f>
        <v>0</v>
      </c>
      <c r="E2876" s="210">
        <f t="shared" si="251"/>
        <v>0</v>
      </c>
      <c r="F2876" s="210">
        <f t="shared" si="251"/>
        <v>0</v>
      </c>
      <c r="G2876" s="210">
        <f t="shared" si="251"/>
        <v>0</v>
      </c>
      <c r="H2876" s="210">
        <f t="shared" si="251"/>
        <v>0</v>
      </c>
      <c r="I2876" s="210">
        <f t="shared" si="251"/>
        <v>0</v>
      </c>
      <c r="J2876" s="210">
        <f t="shared" si="251"/>
        <v>0</v>
      </c>
      <c r="K2876" s="210">
        <f t="shared" si="251"/>
        <v>0</v>
      </c>
      <c r="L2876" s="210">
        <f t="shared" si="251"/>
        <v>0</v>
      </c>
      <c r="M2876" s="210">
        <f t="shared" si="251"/>
        <v>0</v>
      </c>
      <c r="N2876" s="210">
        <f t="shared" si="251"/>
        <v>0</v>
      </c>
      <c r="O2876" s="210">
        <f t="shared" si="251"/>
        <v>0</v>
      </c>
      <c r="P2876" s="210">
        <f t="shared" si="251"/>
        <v>0</v>
      </c>
      <c r="Q2876" s="210">
        <f t="shared" si="251"/>
        <v>0</v>
      </c>
      <c r="R2876" s="210">
        <f t="shared" si="251"/>
        <v>0</v>
      </c>
    </row>
    <row r="2877" spans="1:18" hidden="1" outlineLevel="2" x14ac:dyDescent="0.35">
      <c r="A2877" s="209" t="str">
        <f>'Usages industrie'!A22</f>
        <v>Usage industriel n°19</v>
      </c>
      <c r="B2877" s="209" t="s">
        <v>637</v>
      </c>
      <c r="C2877" s="209"/>
      <c r="D2877" s="210">
        <f>IF(B$2850&lt;&gt;"",IF(B$2850='Usages industrie'!$K22,'Usages industrie'!J22,0),0)</f>
        <v>0</v>
      </c>
      <c r="E2877" s="210">
        <f t="shared" si="251"/>
        <v>0</v>
      </c>
      <c r="F2877" s="210">
        <f t="shared" si="251"/>
        <v>0</v>
      </c>
      <c r="G2877" s="210">
        <f t="shared" si="251"/>
        <v>0</v>
      </c>
      <c r="H2877" s="210">
        <f t="shared" si="251"/>
        <v>0</v>
      </c>
      <c r="I2877" s="210">
        <f t="shared" si="251"/>
        <v>0</v>
      </c>
      <c r="J2877" s="210">
        <f t="shared" si="251"/>
        <v>0</v>
      </c>
      <c r="K2877" s="210">
        <f t="shared" si="251"/>
        <v>0</v>
      </c>
      <c r="L2877" s="210">
        <f t="shared" si="251"/>
        <v>0</v>
      </c>
      <c r="M2877" s="210">
        <f t="shared" si="251"/>
        <v>0</v>
      </c>
      <c r="N2877" s="210">
        <f t="shared" si="251"/>
        <v>0</v>
      </c>
      <c r="O2877" s="210">
        <f t="shared" si="251"/>
        <v>0</v>
      </c>
      <c r="P2877" s="210">
        <f t="shared" si="251"/>
        <v>0</v>
      </c>
      <c r="Q2877" s="210">
        <f t="shared" si="251"/>
        <v>0</v>
      </c>
      <c r="R2877" s="210">
        <f t="shared" si="251"/>
        <v>0</v>
      </c>
    </row>
    <row r="2878" spans="1:18" hidden="1" outlineLevel="2" x14ac:dyDescent="0.35">
      <c r="A2878" s="209" t="str">
        <f>'Usages industrie'!A23</f>
        <v>Usage industriel n°20</v>
      </c>
      <c r="B2878" s="209" t="s">
        <v>637</v>
      </c>
      <c r="C2878" s="209"/>
      <c r="D2878" s="210">
        <f>IF(B$2850&lt;&gt;"",IF(B$2850='Usages industrie'!$K23,'Usages industrie'!J23,0),0)</f>
        <v>0</v>
      </c>
      <c r="E2878" s="210">
        <f t="shared" si="251"/>
        <v>0</v>
      </c>
      <c r="F2878" s="210">
        <f t="shared" si="251"/>
        <v>0</v>
      </c>
      <c r="G2878" s="210">
        <f t="shared" si="251"/>
        <v>0</v>
      </c>
      <c r="H2878" s="210">
        <f t="shared" si="251"/>
        <v>0</v>
      </c>
      <c r="I2878" s="210">
        <f t="shared" si="251"/>
        <v>0</v>
      </c>
      <c r="J2878" s="210">
        <f t="shared" si="251"/>
        <v>0</v>
      </c>
      <c r="K2878" s="210">
        <f t="shared" si="251"/>
        <v>0</v>
      </c>
      <c r="L2878" s="210">
        <f t="shared" si="251"/>
        <v>0</v>
      </c>
      <c r="M2878" s="210">
        <f t="shared" si="251"/>
        <v>0</v>
      </c>
      <c r="N2878" s="210">
        <f t="shared" si="251"/>
        <v>0</v>
      </c>
      <c r="O2878" s="210">
        <f t="shared" si="251"/>
        <v>0</v>
      </c>
      <c r="P2878" s="210">
        <f t="shared" si="251"/>
        <v>0</v>
      </c>
      <c r="Q2878" s="210">
        <f t="shared" si="251"/>
        <v>0</v>
      </c>
      <c r="R2878" s="210">
        <f t="shared" si="251"/>
        <v>0</v>
      </c>
    </row>
    <row r="2879" spans="1:18" hidden="1" outlineLevel="2" x14ac:dyDescent="0.35">
      <c r="A2879" s="209" t="str">
        <f>'Usages industrie'!A24</f>
        <v>Usage industriel n°21</v>
      </c>
      <c r="B2879" s="209" t="s">
        <v>637</v>
      </c>
      <c r="C2879" s="209"/>
      <c r="D2879" s="210">
        <f>IF(B$2850&lt;&gt;"",IF(B$2850='Usages industrie'!$K24,'Usages industrie'!J24,0),0)</f>
        <v>0</v>
      </c>
      <c r="E2879" s="210">
        <f t="shared" ref="E2879:R2888" si="252">$D2879</f>
        <v>0</v>
      </c>
      <c r="F2879" s="210">
        <f t="shared" si="252"/>
        <v>0</v>
      </c>
      <c r="G2879" s="210">
        <f t="shared" si="252"/>
        <v>0</v>
      </c>
      <c r="H2879" s="210">
        <f t="shared" si="252"/>
        <v>0</v>
      </c>
      <c r="I2879" s="210">
        <f t="shared" si="252"/>
        <v>0</v>
      </c>
      <c r="J2879" s="210">
        <f t="shared" si="252"/>
        <v>0</v>
      </c>
      <c r="K2879" s="210">
        <f t="shared" si="252"/>
        <v>0</v>
      </c>
      <c r="L2879" s="210">
        <f t="shared" si="252"/>
        <v>0</v>
      </c>
      <c r="M2879" s="210">
        <f t="shared" si="252"/>
        <v>0</v>
      </c>
      <c r="N2879" s="210">
        <f t="shared" si="252"/>
        <v>0</v>
      </c>
      <c r="O2879" s="210">
        <f t="shared" si="252"/>
        <v>0</v>
      </c>
      <c r="P2879" s="210">
        <f t="shared" si="252"/>
        <v>0</v>
      </c>
      <c r="Q2879" s="210">
        <f t="shared" si="252"/>
        <v>0</v>
      </c>
      <c r="R2879" s="210">
        <f t="shared" si="252"/>
        <v>0</v>
      </c>
    </row>
    <row r="2880" spans="1:18" hidden="1" outlineLevel="2" x14ac:dyDescent="0.35">
      <c r="A2880" s="209" t="str">
        <f>'Usages industrie'!A25</f>
        <v>Usage industriel n°22</v>
      </c>
      <c r="B2880" s="209" t="s">
        <v>637</v>
      </c>
      <c r="C2880" s="209"/>
      <c r="D2880" s="210">
        <f>IF(B$2850&lt;&gt;"",IF(B$2850='Usages industrie'!$K25,'Usages industrie'!J25,0),0)</f>
        <v>0</v>
      </c>
      <c r="E2880" s="210">
        <f t="shared" si="252"/>
        <v>0</v>
      </c>
      <c r="F2880" s="210">
        <f t="shared" si="252"/>
        <v>0</v>
      </c>
      <c r="G2880" s="210">
        <f t="shared" si="252"/>
        <v>0</v>
      </c>
      <c r="H2880" s="210">
        <f t="shared" si="252"/>
        <v>0</v>
      </c>
      <c r="I2880" s="210">
        <f t="shared" si="252"/>
        <v>0</v>
      </c>
      <c r="J2880" s="210">
        <f t="shared" si="252"/>
        <v>0</v>
      </c>
      <c r="K2880" s="210">
        <f t="shared" si="252"/>
        <v>0</v>
      </c>
      <c r="L2880" s="210">
        <f t="shared" si="252"/>
        <v>0</v>
      </c>
      <c r="M2880" s="210">
        <f t="shared" si="252"/>
        <v>0</v>
      </c>
      <c r="N2880" s="210">
        <f t="shared" si="252"/>
        <v>0</v>
      </c>
      <c r="O2880" s="210">
        <f t="shared" si="252"/>
        <v>0</v>
      </c>
      <c r="P2880" s="210">
        <f t="shared" si="252"/>
        <v>0</v>
      </c>
      <c r="Q2880" s="210">
        <f t="shared" si="252"/>
        <v>0</v>
      </c>
      <c r="R2880" s="210">
        <f t="shared" si="252"/>
        <v>0</v>
      </c>
    </row>
    <row r="2881" spans="1:18" hidden="1" outlineLevel="2" x14ac:dyDescent="0.35">
      <c r="A2881" s="209" t="str">
        <f>'Usages industrie'!A26</f>
        <v>Usage industriel n°23</v>
      </c>
      <c r="B2881" s="209" t="s">
        <v>637</v>
      </c>
      <c r="C2881" s="209"/>
      <c r="D2881" s="210">
        <f>IF(B$2850&lt;&gt;"",IF(B$2850='Usages industrie'!$K26,'Usages industrie'!J26,0),0)</f>
        <v>0</v>
      </c>
      <c r="E2881" s="210">
        <f t="shared" si="252"/>
        <v>0</v>
      </c>
      <c r="F2881" s="210">
        <f t="shared" si="252"/>
        <v>0</v>
      </c>
      <c r="G2881" s="210">
        <f t="shared" si="252"/>
        <v>0</v>
      </c>
      <c r="H2881" s="210">
        <f t="shared" si="252"/>
        <v>0</v>
      </c>
      <c r="I2881" s="210">
        <f t="shared" si="252"/>
        <v>0</v>
      </c>
      <c r="J2881" s="210">
        <f t="shared" si="252"/>
        <v>0</v>
      </c>
      <c r="K2881" s="210">
        <f t="shared" si="252"/>
        <v>0</v>
      </c>
      <c r="L2881" s="210">
        <f t="shared" si="252"/>
        <v>0</v>
      </c>
      <c r="M2881" s="210">
        <f t="shared" si="252"/>
        <v>0</v>
      </c>
      <c r="N2881" s="210">
        <f t="shared" si="252"/>
        <v>0</v>
      </c>
      <c r="O2881" s="210">
        <f t="shared" si="252"/>
        <v>0</v>
      </c>
      <c r="P2881" s="210">
        <f t="shared" si="252"/>
        <v>0</v>
      </c>
      <c r="Q2881" s="210">
        <f t="shared" si="252"/>
        <v>0</v>
      </c>
      <c r="R2881" s="210">
        <f t="shared" si="252"/>
        <v>0</v>
      </c>
    </row>
    <row r="2882" spans="1:18" hidden="1" outlineLevel="2" x14ac:dyDescent="0.35">
      <c r="A2882" s="209" t="str">
        <f>'Usages industrie'!A27</f>
        <v>Usage industriel n°24</v>
      </c>
      <c r="B2882" s="209" t="s">
        <v>637</v>
      </c>
      <c r="C2882" s="209"/>
      <c r="D2882" s="210">
        <f>IF(B$2850&lt;&gt;"",IF(B$2850='Usages industrie'!$K27,'Usages industrie'!J27,0),0)</f>
        <v>0</v>
      </c>
      <c r="E2882" s="210">
        <f t="shared" si="252"/>
        <v>0</v>
      </c>
      <c r="F2882" s="210">
        <f t="shared" si="252"/>
        <v>0</v>
      </c>
      <c r="G2882" s="210">
        <f t="shared" si="252"/>
        <v>0</v>
      </c>
      <c r="H2882" s="210">
        <f t="shared" si="252"/>
        <v>0</v>
      </c>
      <c r="I2882" s="210">
        <f t="shared" si="252"/>
        <v>0</v>
      </c>
      <c r="J2882" s="210">
        <f t="shared" si="252"/>
        <v>0</v>
      </c>
      <c r="K2882" s="210">
        <f t="shared" si="252"/>
        <v>0</v>
      </c>
      <c r="L2882" s="210">
        <f t="shared" si="252"/>
        <v>0</v>
      </c>
      <c r="M2882" s="210">
        <f t="shared" si="252"/>
        <v>0</v>
      </c>
      <c r="N2882" s="210">
        <f t="shared" si="252"/>
        <v>0</v>
      </c>
      <c r="O2882" s="210">
        <f t="shared" si="252"/>
        <v>0</v>
      </c>
      <c r="P2882" s="210">
        <f t="shared" si="252"/>
        <v>0</v>
      </c>
      <c r="Q2882" s="210">
        <f t="shared" si="252"/>
        <v>0</v>
      </c>
      <c r="R2882" s="210">
        <f t="shared" si="252"/>
        <v>0</v>
      </c>
    </row>
    <row r="2883" spans="1:18" hidden="1" outlineLevel="2" x14ac:dyDescent="0.35">
      <c r="A2883" s="209" t="str">
        <f>'Usages industrie'!A28</f>
        <v>Usage industriel n°25</v>
      </c>
      <c r="B2883" s="209" t="s">
        <v>637</v>
      </c>
      <c r="C2883" s="209"/>
      <c r="D2883" s="210">
        <f>IF(B$2850&lt;&gt;"",IF(B$2850='Usages industrie'!$K28,'Usages industrie'!J28,0),0)</f>
        <v>0</v>
      </c>
      <c r="E2883" s="210">
        <f t="shared" si="252"/>
        <v>0</v>
      </c>
      <c r="F2883" s="210">
        <f t="shared" si="252"/>
        <v>0</v>
      </c>
      <c r="G2883" s="210">
        <f t="shared" si="252"/>
        <v>0</v>
      </c>
      <c r="H2883" s="210">
        <f t="shared" si="252"/>
        <v>0</v>
      </c>
      <c r="I2883" s="210">
        <f t="shared" si="252"/>
        <v>0</v>
      </c>
      <c r="J2883" s="210">
        <f t="shared" si="252"/>
        <v>0</v>
      </c>
      <c r="K2883" s="210">
        <f t="shared" si="252"/>
        <v>0</v>
      </c>
      <c r="L2883" s="210">
        <f t="shared" si="252"/>
        <v>0</v>
      </c>
      <c r="M2883" s="210">
        <f t="shared" si="252"/>
        <v>0</v>
      </c>
      <c r="N2883" s="210">
        <f t="shared" si="252"/>
        <v>0</v>
      </c>
      <c r="O2883" s="210">
        <f t="shared" si="252"/>
        <v>0</v>
      </c>
      <c r="P2883" s="210">
        <f t="shared" si="252"/>
        <v>0</v>
      </c>
      <c r="Q2883" s="210">
        <f t="shared" si="252"/>
        <v>0</v>
      </c>
      <c r="R2883" s="210">
        <f t="shared" si="252"/>
        <v>0</v>
      </c>
    </row>
    <row r="2884" spans="1:18" hidden="1" outlineLevel="2" x14ac:dyDescent="0.35">
      <c r="A2884" s="209" t="str">
        <f>'Usages industrie'!A29</f>
        <v>Usage industriel n°26</v>
      </c>
      <c r="B2884" s="209" t="s">
        <v>637</v>
      </c>
      <c r="C2884" s="209"/>
      <c r="D2884" s="210">
        <f>IF(B$2850&lt;&gt;"",IF(B$2850='Usages industrie'!$K29,'Usages industrie'!J29,0),0)</f>
        <v>0</v>
      </c>
      <c r="E2884" s="210">
        <f t="shared" si="252"/>
        <v>0</v>
      </c>
      <c r="F2884" s="210">
        <f t="shared" si="252"/>
        <v>0</v>
      </c>
      <c r="G2884" s="210">
        <f t="shared" si="252"/>
        <v>0</v>
      </c>
      <c r="H2884" s="210">
        <f t="shared" si="252"/>
        <v>0</v>
      </c>
      <c r="I2884" s="210">
        <f t="shared" si="252"/>
        <v>0</v>
      </c>
      <c r="J2884" s="210">
        <f t="shared" si="252"/>
        <v>0</v>
      </c>
      <c r="K2884" s="210">
        <f t="shared" si="252"/>
        <v>0</v>
      </c>
      <c r="L2884" s="210">
        <f t="shared" si="252"/>
        <v>0</v>
      </c>
      <c r="M2884" s="210">
        <f t="shared" si="252"/>
        <v>0</v>
      </c>
      <c r="N2884" s="210">
        <f t="shared" si="252"/>
        <v>0</v>
      </c>
      <c r="O2884" s="210">
        <f t="shared" si="252"/>
        <v>0</v>
      </c>
      <c r="P2884" s="210">
        <f t="shared" si="252"/>
        <v>0</v>
      </c>
      <c r="Q2884" s="210">
        <f t="shared" si="252"/>
        <v>0</v>
      </c>
      <c r="R2884" s="210">
        <f t="shared" si="252"/>
        <v>0</v>
      </c>
    </row>
    <row r="2885" spans="1:18" hidden="1" outlineLevel="2" x14ac:dyDescent="0.35">
      <c r="A2885" s="209" t="str">
        <f>'Usages industrie'!A30</f>
        <v>Usage industriel n°27</v>
      </c>
      <c r="B2885" s="209" t="s">
        <v>637</v>
      </c>
      <c r="C2885" s="209"/>
      <c r="D2885" s="210">
        <f>IF(B$2850&lt;&gt;"",IF(B$2850='Usages industrie'!$K30,'Usages industrie'!J30,0),0)</f>
        <v>0</v>
      </c>
      <c r="E2885" s="210">
        <f t="shared" si="252"/>
        <v>0</v>
      </c>
      <c r="F2885" s="210">
        <f t="shared" si="252"/>
        <v>0</v>
      </c>
      <c r="G2885" s="210">
        <f t="shared" si="252"/>
        <v>0</v>
      </c>
      <c r="H2885" s="210">
        <f t="shared" si="252"/>
        <v>0</v>
      </c>
      <c r="I2885" s="210">
        <f t="shared" si="252"/>
        <v>0</v>
      </c>
      <c r="J2885" s="210">
        <f t="shared" si="252"/>
        <v>0</v>
      </c>
      <c r="K2885" s="210">
        <f t="shared" si="252"/>
        <v>0</v>
      </c>
      <c r="L2885" s="210">
        <f t="shared" si="252"/>
        <v>0</v>
      </c>
      <c r="M2885" s="210">
        <f t="shared" si="252"/>
        <v>0</v>
      </c>
      <c r="N2885" s="210">
        <f t="shared" si="252"/>
        <v>0</v>
      </c>
      <c r="O2885" s="210">
        <f t="shared" si="252"/>
        <v>0</v>
      </c>
      <c r="P2885" s="210">
        <f t="shared" si="252"/>
        <v>0</v>
      </c>
      <c r="Q2885" s="210">
        <f t="shared" si="252"/>
        <v>0</v>
      </c>
      <c r="R2885" s="210">
        <f t="shared" si="252"/>
        <v>0</v>
      </c>
    </row>
    <row r="2886" spans="1:18" hidden="1" outlineLevel="2" x14ac:dyDescent="0.35">
      <c r="A2886" s="209" t="str">
        <f>'Usages industrie'!A31</f>
        <v>Usage industriel n°28</v>
      </c>
      <c r="B2886" s="209" t="s">
        <v>637</v>
      </c>
      <c r="C2886" s="209"/>
      <c r="D2886" s="210">
        <f>IF(B$2850&lt;&gt;"",IF(B$2850='Usages industrie'!$K31,'Usages industrie'!J31,0),0)</f>
        <v>0</v>
      </c>
      <c r="E2886" s="210">
        <f t="shared" si="252"/>
        <v>0</v>
      </c>
      <c r="F2886" s="210">
        <f t="shared" si="252"/>
        <v>0</v>
      </c>
      <c r="G2886" s="210">
        <f t="shared" si="252"/>
        <v>0</v>
      </c>
      <c r="H2886" s="210">
        <f t="shared" si="252"/>
        <v>0</v>
      </c>
      <c r="I2886" s="210">
        <f t="shared" si="252"/>
        <v>0</v>
      </c>
      <c r="J2886" s="210">
        <f t="shared" si="252"/>
        <v>0</v>
      </c>
      <c r="K2886" s="210">
        <f t="shared" si="252"/>
        <v>0</v>
      </c>
      <c r="L2886" s="210">
        <f t="shared" si="252"/>
        <v>0</v>
      </c>
      <c r="M2886" s="210">
        <f t="shared" si="252"/>
        <v>0</v>
      </c>
      <c r="N2886" s="210">
        <f t="shared" si="252"/>
        <v>0</v>
      </c>
      <c r="O2886" s="210">
        <f t="shared" si="252"/>
        <v>0</v>
      </c>
      <c r="P2886" s="210">
        <f t="shared" si="252"/>
        <v>0</v>
      </c>
      <c r="Q2886" s="210">
        <f t="shared" si="252"/>
        <v>0</v>
      </c>
      <c r="R2886" s="210">
        <f t="shared" si="252"/>
        <v>0</v>
      </c>
    </row>
    <row r="2887" spans="1:18" hidden="1" outlineLevel="2" x14ac:dyDescent="0.35">
      <c r="A2887" s="209" t="str">
        <f>'Usages industrie'!A32</f>
        <v>Usage industriel n°29</v>
      </c>
      <c r="B2887" s="209" t="s">
        <v>637</v>
      </c>
      <c r="C2887" s="209"/>
      <c r="D2887" s="210">
        <f>IF(B$2850&lt;&gt;"",IF(B$2850='Usages industrie'!$K32,'Usages industrie'!J32,0),0)</f>
        <v>0</v>
      </c>
      <c r="E2887" s="210">
        <f t="shared" si="252"/>
        <v>0</v>
      </c>
      <c r="F2887" s="210">
        <f t="shared" si="252"/>
        <v>0</v>
      </c>
      <c r="G2887" s="210">
        <f t="shared" si="252"/>
        <v>0</v>
      </c>
      <c r="H2887" s="210">
        <f t="shared" si="252"/>
        <v>0</v>
      </c>
      <c r="I2887" s="210">
        <f t="shared" si="252"/>
        <v>0</v>
      </c>
      <c r="J2887" s="210">
        <f t="shared" si="252"/>
        <v>0</v>
      </c>
      <c r="K2887" s="210">
        <f t="shared" si="252"/>
        <v>0</v>
      </c>
      <c r="L2887" s="210">
        <f t="shared" si="252"/>
        <v>0</v>
      </c>
      <c r="M2887" s="210">
        <f t="shared" si="252"/>
        <v>0</v>
      </c>
      <c r="N2887" s="210">
        <f t="shared" si="252"/>
        <v>0</v>
      </c>
      <c r="O2887" s="210">
        <f t="shared" si="252"/>
        <v>0</v>
      </c>
      <c r="P2887" s="210">
        <f t="shared" si="252"/>
        <v>0</v>
      </c>
      <c r="Q2887" s="210">
        <f t="shared" si="252"/>
        <v>0</v>
      </c>
      <c r="R2887" s="210">
        <f t="shared" si="252"/>
        <v>0</v>
      </c>
    </row>
    <row r="2888" spans="1:18" hidden="1" outlineLevel="2" x14ac:dyDescent="0.35">
      <c r="A2888" s="209" t="str">
        <f>'Usages industrie'!A33</f>
        <v>Usage industriel n°30</v>
      </c>
      <c r="B2888" s="209" t="s">
        <v>637</v>
      </c>
      <c r="C2888" s="209"/>
      <c r="D2888" s="210">
        <f>IF(B$2850&lt;&gt;"",IF(B$2850='Usages industrie'!$K33,'Usages industrie'!J33,0),0)</f>
        <v>0</v>
      </c>
      <c r="E2888" s="210">
        <f t="shared" si="252"/>
        <v>0</v>
      </c>
      <c r="F2888" s="210">
        <f t="shared" si="252"/>
        <v>0</v>
      </c>
      <c r="G2888" s="210">
        <f t="shared" si="252"/>
        <v>0</v>
      </c>
      <c r="H2888" s="210">
        <f t="shared" si="252"/>
        <v>0</v>
      </c>
      <c r="I2888" s="210">
        <f t="shared" si="252"/>
        <v>0</v>
      </c>
      <c r="J2888" s="210">
        <f t="shared" si="252"/>
        <v>0</v>
      </c>
      <c r="K2888" s="210">
        <f t="shared" si="252"/>
        <v>0</v>
      </c>
      <c r="L2888" s="210">
        <f t="shared" si="252"/>
        <v>0</v>
      </c>
      <c r="M2888" s="210">
        <f t="shared" si="252"/>
        <v>0</v>
      </c>
      <c r="N2888" s="210">
        <f t="shared" si="252"/>
        <v>0</v>
      </c>
      <c r="O2888" s="210">
        <f t="shared" si="252"/>
        <v>0</v>
      </c>
      <c r="P2888" s="210">
        <f t="shared" si="252"/>
        <v>0</v>
      </c>
      <c r="Q2888" s="210">
        <f t="shared" si="252"/>
        <v>0</v>
      </c>
      <c r="R2888" s="210">
        <f t="shared" si="252"/>
        <v>0</v>
      </c>
    </row>
    <row r="2889" spans="1:18" hidden="1" outlineLevel="2" x14ac:dyDescent="0.35">
      <c r="A2889" s="209" t="str">
        <f>'Usages industrie'!A34</f>
        <v>Usage industriel n°31</v>
      </c>
      <c r="B2889" s="209" t="s">
        <v>637</v>
      </c>
      <c r="C2889" s="209"/>
      <c r="D2889" s="210">
        <f>IF(B$2850&lt;&gt;"",IF(B$2850='Usages industrie'!$K34,'Usages industrie'!J34,0),0)</f>
        <v>0</v>
      </c>
      <c r="E2889" s="210">
        <f t="shared" ref="E2889:R2898" si="253">$D2889</f>
        <v>0</v>
      </c>
      <c r="F2889" s="210">
        <f t="shared" si="253"/>
        <v>0</v>
      </c>
      <c r="G2889" s="210">
        <f t="shared" si="253"/>
        <v>0</v>
      </c>
      <c r="H2889" s="210">
        <f t="shared" si="253"/>
        <v>0</v>
      </c>
      <c r="I2889" s="210">
        <f t="shared" si="253"/>
        <v>0</v>
      </c>
      <c r="J2889" s="210">
        <f t="shared" si="253"/>
        <v>0</v>
      </c>
      <c r="K2889" s="210">
        <f t="shared" si="253"/>
        <v>0</v>
      </c>
      <c r="L2889" s="210">
        <f t="shared" si="253"/>
        <v>0</v>
      </c>
      <c r="M2889" s="210">
        <f t="shared" si="253"/>
        <v>0</v>
      </c>
      <c r="N2889" s="210">
        <f t="shared" si="253"/>
        <v>0</v>
      </c>
      <c r="O2889" s="210">
        <f t="shared" si="253"/>
        <v>0</v>
      </c>
      <c r="P2889" s="210">
        <f t="shared" si="253"/>
        <v>0</v>
      </c>
      <c r="Q2889" s="210">
        <f t="shared" si="253"/>
        <v>0</v>
      </c>
      <c r="R2889" s="210">
        <f t="shared" si="253"/>
        <v>0</v>
      </c>
    </row>
    <row r="2890" spans="1:18" hidden="1" outlineLevel="2" x14ac:dyDescent="0.35">
      <c r="A2890" s="209" t="str">
        <f>'Usages industrie'!A35</f>
        <v>Usage industriel n°32</v>
      </c>
      <c r="B2890" s="209" t="s">
        <v>637</v>
      </c>
      <c r="C2890" s="209"/>
      <c r="D2890" s="210">
        <f>IF(B$2850&lt;&gt;"",IF(B$2850='Usages industrie'!$K35,'Usages industrie'!J35,0),0)</f>
        <v>0</v>
      </c>
      <c r="E2890" s="210">
        <f t="shared" si="253"/>
        <v>0</v>
      </c>
      <c r="F2890" s="210">
        <f t="shared" si="253"/>
        <v>0</v>
      </c>
      <c r="G2890" s="210">
        <f t="shared" si="253"/>
        <v>0</v>
      </c>
      <c r="H2890" s="210">
        <f t="shared" si="253"/>
        <v>0</v>
      </c>
      <c r="I2890" s="210">
        <f t="shared" si="253"/>
        <v>0</v>
      </c>
      <c r="J2890" s="210">
        <f t="shared" si="253"/>
        <v>0</v>
      </c>
      <c r="K2890" s="210">
        <f t="shared" si="253"/>
        <v>0</v>
      </c>
      <c r="L2890" s="210">
        <f t="shared" si="253"/>
        <v>0</v>
      </c>
      <c r="M2890" s="210">
        <f t="shared" si="253"/>
        <v>0</v>
      </c>
      <c r="N2890" s="210">
        <f t="shared" si="253"/>
        <v>0</v>
      </c>
      <c r="O2890" s="210">
        <f t="shared" si="253"/>
        <v>0</v>
      </c>
      <c r="P2890" s="210">
        <f t="shared" si="253"/>
        <v>0</v>
      </c>
      <c r="Q2890" s="210">
        <f t="shared" si="253"/>
        <v>0</v>
      </c>
      <c r="R2890" s="210">
        <f t="shared" si="253"/>
        <v>0</v>
      </c>
    </row>
    <row r="2891" spans="1:18" hidden="1" outlineLevel="2" x14ac:dyDescent="0.35">
      <c r="A2891" s="209" t="str">
        <f>'Usages industrie'!A36</f>
        <v>Usage industriel n°33</v>
      </c>
      <c r="B2891" s="209" t="s">
        <v>637</v>
      </c>
      <c r="C2891" s="209"/>
      <c r="D2891" s="210">
        <f>IF(B$2850&lt;&gt;"",IF(B$2850='Usages industrie'!$K36,'Usages industrie'!J36,0),0)</f>
        <v>0</v>
      </c>
      <c r="E2891" s="210">
        <f t="shared" si="253"/>
        <v>0</v>
      </c>
      <c r="F2891" s="210">
        <f t="shared" si="253"/>
        <v>0</v>
      </c>
      <c r="G2891" s="210">
        <f t="shared" si="253"/>
        <v>0</v>
      </c>
      <c r="H2891" s="210">
        <f t="shared" si="253"/>
        <v>0</v>
      </c>
      <c r="I2891" s="210">
        <f t="shared" si="253"/>
        <v>0</v>
      </c>
      <c r="J2891" s="210">
        <f t="shared" si="253"/>
        <v>0</v>
      </c>
      <c r="K2891" s="210">
        <f t="shared" si="253"/>
        <v>0</v>
      </c>
      <c r="L2891" s="210">
        <f t="shared" si="253"/>
        <v>0</v>
      </c>
      <c r="M2891" s="210">
        <f t="shared" si="253"/>
        <v>0</v>
      </c>
      <c r="N2891" s="210">
        <f t="shared" si="253"/>
        <v>0</v>
      </c>
      <c r="O2891" s="210">
        <f t="shared" si="253"/>
        <v>0</v>
      </c>
      <c r="P2891" s="210">
        <f t="shared" si="253"/>
        <v>0</v>
      </c>
      <c r="Q2891" s="210">
        <f t="shared" si="253"/>
        <v>0</v>
      </c>
      <c r="R2891" s="210">
        <f t="shared" si="253"/>
        <v>0</v>
      </c>
    </row>
    <row r="2892" spans="1:18" hidden="1" outlineLevel="2" x14ac:dyDescent="0.35">
      <c r="A2892" s="209" t="str">
        <f>'Usages industrie'!A37</f>
        <v>Usage industriel n°34</v>
      </c>
      <c r="B2892" s="209" t="s">
        <v>637</v>
      </c>
      <c r="C2892" s="209"/>
      <c r="D2892" s="210">
        <f>IF(B$2850&lt;&gt;"",IF(B$2850='Usages industrie'!$K37,'Usages industrie'!J37,0),0)</f>
        <v>0</v>
      </c>
      <c r="E2892" s="210">
        <f t="shared" si="253"/>
        <v>0</v>
      </c>
      <c r="F2892" s="210">
        <f t="shared" si="253"/>
        <v>0</v>
      </c>
      <c r="G2892" s="210">
        <f t="shared" si="253"/>
        <v>0</v>
      </c>
      <c r="H2892" s="210">
        <f t="shared" si="253"/>
        <v>0</v>
      </c>
      <c r="I2892" s="210">
        <f t="shared" si="253"/>
        <v>0</v>
      </c>
      <c r="J2892" s="210">
        <f t="shared" si="253"/>
        <v>0</v>
      </c>
      <c r="K2892" s="210">
        <f t="shared" si="253"/>
        <v>0</v>
      </c>
      <c r="L2892" s="210">
        <f t="shared" si="253"/>
        <v>0</v>
      </c>
      <c r="M2892" s="210">
        <f t="shared" si="253"/>
        <v>0</v>
      </c>
      <c r="N2892" s="210">
        <f t="shared" si="253"/>
        <v>0</v>
      </c>
      <c r="O2892" s="210">
        <f t="shared" si="253"/>
        <v>0</v>
      </c>
      <c r="P2892" s="210">
        <f t="shared" si="253"/>
        <v>0</v>
      </c>
      <c r="Q2892" s="210">
        <f t="shared" si="253"/>
        <v>0</v>
      </c>
      <c r="R2892" s="210">
        <f t="shared" si="253"/>
        <v>0</v>
      </c>
    </row>
    <row r="2893" spans="1:18" hidden="1" outlineLevel="2" x14ac:dyDescent="0.35">
      <c r="A2893" s="209" t="str">
        <f>'Usages industrie'!A38</f>
        <v>Usage industriel n°35</v>
      </c>
      <c r="B2893" s="209" t="s">
        <v>637</v>
      </c>
      <c r="C2893" s="209"/>
      <c r="D2893" s="210">
        <f>IF(B$2850&lt;&gt;"",IF(B$2850='Usages industrie'!$K38,'Usages industrie'!J38,0),0)</f>
        <v>0</v>
      </c>
      <c r="E2893" s="210">
        <f t="shared" si="253"/>
        <v>0</v>
      </c>
      <c r="F2893" s="210">
        <f t="shared" si="253"/>
        <v>0</v>
      </c>
      <c r="G2893" s="210">
        <f t="shared" si="253"/>
        <v>0</v>
      </c>
      <c r="H2893" s="210">
        <f t="shared" si="253"/>
        <v>0</v>
      </c>
      <c r="I2893" s="210">
        <f t="shared" si="253"/>
        <v>0</v>
      </c>
      <c r="J2893" s="210">
        <f t="shared" si="253"/>
        <v>0</v>
      </c>
      <c r="K2893" s="210">
        <f t="shared" si="253"/>
        <v>0</v>
      </c>
      <c r="L2893" s="210">
        <f t="shared" si="253"/>
        <v>0</v>
      </c>
      <c r="M2893" s="210">
        <f t="shared" si="253"/>
        <v>0</v>
      </c>
      <c r="N2893" s="210">
        <f t="shared" si="253"/>
        <v>0</v>
      </c>
      <c r="O2893" s="210">
        <f t="shared" si="253"/>
        <v>0</v>
      </c>
      <c r="P2893" s="210">
        <f t="shared" si="253"/>
        <v>0</v>
      </c>
      <c r="Q2893" s="210">
        <f t="shared" si="253"/>
        <v>0</v>
      </c>
      <c r="R2893" s="210">
        <f t="shared" si="253"/>
        <v>0</v>
      </c>
    </row>
    <row r="2894" spans="1:18" hidden="1" outlineLevel="2" x14ac:dyDescent="0.35">
      <c r="A2894" s="209" t="str">
        <f>'Usages industrie'!A39</f>
        <v>Usage industriel n°36</v>
      </c>
      <c r="B2894" s="209" t="s">
        <v>637</v>
      </c>
      <c r="C2894" s="209"/>
      <c r="D2894" s="210">
        <f>IF(B$2850&lt;&gt;"",IF(B$2850='Usages industrie'!$K39,'Usages industrie'!J39,0),0)</f>
        <v>0</v>
      </c>
      <c r="E2894" s="210">
        <f t="shared" si="253"/>
        <v>0</v>
      </c>
      <c r="F2894" s="210">
        <f t="shared" si="253"/>
        <v>0</v>
      </c>
      <c r="G2894" s="210">
        <f t="shared" si="253"/>
        <v>0</v>
      </c>
      <c r="H2894" s="210">
        <f t="shared" si="253"/>
        <v>0</v>
      </c>
      <c r="I2894" s="210">
        <f t="shared" si="253"/>
        <v>0</v>
      </c>
      <c r="J2894" s="210">
        <f t="shared" si="253"/>
        <v>0</v>
      </c>
      <c r="K2894" s="210">
        <f t="shared" si="253"/>
        <v>0</v>
      </c>
      <c r="L2894" s="210">
        <f t="shared" si="253"/>
        <v>0</v>
      </c>
      <c r="M2894" s="210">
        <f t="shared" si="253"/>
        <v>0</v>
      </c>
      <c r="N2894" s="210">
        <f t="shared" si="253"/>
        <v>0</v>
      </c>
      <c r="O2894" s="210">
        <f t="shared" si="253"/>
        <v>0</v>
      </c>
      <c r="P2894" s="210">
        <f t="shared" si="253"/>
        <v>0</v>
      </c>
      <c r="Q2894" s="210">
        <f t="shared" si="253"/>
        <v>0</v>
      </c>
      <c r="R2894" s="210">
        <f t="shared" si="253"/>
        <v>0</v>
      </c>
    </row>
    <row r="2895" spans="1:18" hidden="1" outlineLevel="2" x14ac:dyDescent="0.35">
      <c r="A2895" s="209" t="str">
        <f>'Usages industrie'!A40</f>
        <v>Usage industriel n°37</v>
      </c>
      <c r="B2895" s="209" t="s">
        <v>637</v>
      </c>
      <c r="C2895" s="209"/>
      <c r="D2895" s="210">
        <f>IF(B$2850&lt;&gt;"",IF(B$2850='Usages industrie'!$K40,'Usages industrie'!J40,0),0)</f>
        <v>0</v>
      </c>
      <c r="E2895" s="210">
        <f t="shared" si="253"/>
        <v>0</v>
      </c>
      <c r="F2895" s="210">
        <f t="shared" si="253"/>
        <v>0</v>
      </c>
      <c r="G2895" s="210">
        <f t="shared" si="253"/>
        <v>0</v>
      </c>
      <c r="H2895" s="210">
        <f t="shared" si="253"/>
        <v>0</v>
      </c>
      <c r="I2895" s="210">
        <f t="shared" si="253"/>
        <v>0</v>
      </c>
      <c r="J2895" s="210">
        <f t="shared" si="253"/>
        <v>0</v>
      </c>
      <c r="K2895" s="210">
        <f t="shared" si="253"/>
        <v>0</v>
      </c>
      <c r="L2895" s="210">
        <f t="shared" si="253"/>
        <v>0</v>
      </c>
      <c r="M2895" s="210">
        <f t="shared" si="253"/>
        <v>0</v>
      </c>
      <c r="N2895" s="210">
        <f t="shared" si="253"/>
        <v>0</v>
      </c>
      <c r="O2895" s="210">
        <f t="shared" si="253"/>
        <v>0</v>
      </c>
      <c r="P2895" s="210">
        <f t="shared" si="253"/>
        <v>0</v>
      </c>
      <c r="Q2895" s="210">
        <f t="shared" si="253"/>
        <v>0</v>
      </c>
      <c r="R2895" s="210">
        <f t="shared" si="253"/>
        <v>0</v>
      </c>
    </row>
    <row r="2896" spans="1:18" hidden="1" outlineLevel="2" x14ac:dyDescent="0.35">
      <c r="A2896" s="209" t="str">
        <f>'Usages industrie'!A41</f>
        <v>Usage industriel n°38</v>
      </c>
      <c r="B2896" s="209" t="s">
        <v>637</v>
      </c>
      <c r="C2896" s="209"/>
      <c r="D2896" s="210">
        <f>IF(B$2850&lt;&gt;"",IF(B$2850='Usages industrie'!$K41,'Usages industrie'!J41,0),0)</f>
        <v>0</v>
      </c>
      <c r="E2896" s="210">
        <f t="shared" si="253"/>
        <v>0</v>
      </c>
      <c r="F2896" s="210">
        <f t="shared" si="253"/>
        <v>0</v>
      </c>
      <c r="G2896" s="210">
        <f t="shared" si="253"/>
        <v>0</v>
      </c>
      <c r="H2896" s="210">
        <f t="shared" si="253"/>
        <v>0</v>
      </c>
      <c r="I2896" s="210">
        <f t="shared" si="253"/>
        <v>0</v>
      </c>
      <c r="J2896" s="210">
        <f t="shared" si="253"/>
        <v>0</v>
      </c>
      <c r="K2896" s="210">
        <f t="shared" si="253"/>
        <v>0</v>
      </c>
      <c r="L2896" s="210">
        <f t="shared" si="253"/>
        <v>0</v>
      </c>
      <c r="M2896" s="210">
        <f t="shared" si="253"/>
        <v>0</v>
      </c>
      <c r="N2896" s="210">
        <f t="shared" si="253"/>
        <v>0</v>
      </c>
      <c r="O2896" s="210">
        <f t="shared" si="253"/>
        <v>0</v>
      </c>
      <c r="P2896" s="210">
        <f t="shared" si="253"/>
        <v>0</v>
      </c>
      <c r="Q2896" s="210">
        <f t="shared" si="253"/>
        <v>0</v>
      </c>
      <c r="R2896" s="210">
        <f t="shared" si="253"/>
        <v>0</v>
      </c>
    </row>
    <row r="2897" spans="1:18" hidden="1" outlineLevel="2" x14ac:dyDescent="0.35">
      <c r="A2897" s="209" t="str">
        <f>'Usages industrie'!A42</f>
        <v>Usage industriel n°39</v>
      </c>
      <c r="B2897" s="209" t="s">
        <v>637</v>
      </c>
      <c r="C2897" s="209"/>
      <c r="D2897" s="210">
        <f>IF(B$2850&lt;&gt;"",IF(B$2850='Usages industrie'!$K42,'Usages industrie'!J42,0),0)</f>
        <v>0</v>
      </c>
      <c r="E2897" s="210">
        <f t="shared" si="253"/>
        <v>0</v>
      </c>
      <c r="F2897" s="210">
        <f t="shared" si="253"/>
        <v>0</v>
      </c>
      <c r="G2897" s="210">
        <f t="shared" si="253"/>
        <v>0</v>
      </c>
      <c r="H2897" s="210">
        <f t="shared" si="253"/>
        <v>0</v>
      </c>
      <c r="I2897" s="210">
        <f t="shared" si="253"/>
        <v>0</v>
      </c>
      <c r="J2897" s="210">
        <f t="shared" si="253"/>
        <v>0</v>
      </c>
      <c r="K2897" s="210">
        <f t="shared" si="253"/>
        <v>0</v>
      </c>
      <c r="L2897" s="210">
        <f t="shared" si="253"/>
        <v>0</v>
      </c>
      <c r="M2897" s="210">
        <f t="shared" si="253"/>
        <v>0</v>
      </c>
      <c r="N2897" s="210">
        <f t="shared" si="253"/>
        <v>0</v>
      </c>
      <c r="O2897" s="210">
        <f t="shared" si="253"/>
        <v>0</v>
      </c>
      <c r="P2897" s="210">
        <f t="shared" si="253"/>
        <v>0</v>
      </c>
      <c r="Q2897" s="210">
        <f t="shared" si="253"/>
        <v>0</v>
      </c>
      <c r="R2897" s="210">
        <f t="shared" si="253"/>
        <v>0</v>
      </c>
    </row>
    <row r="2898" spans="1:18" hidden="1" outlineLevel="2" x14ac:dyDescent="0.35">
      <c r="A2898" s="209" t="str">
        <f>'Usages industrie'!A43</f>
        <v>Usage industriel n°40</v>
      </c>
      <c r="B2898" s="209" t="s">
        <v>637</v>
      </c>
      <c r="C2898" s="209"/>
      <c r="D2898" s="210">
        <f>IF(B$2850&lt;&gt;"",IF(B$2850='Usages industrie'!$K43,'Usages industrie'!J43,0),0)</f>
        <v>0</v>
      </c>
      <c r="E2898" s="210">
        <f t="shared" si="253"/>
        <v>0</v>
      </c>
      <c r="F2898" s="210">
        <f t="shared" si="253"/>
        <v>0</v>
      </c>
      <c r="G2898" s="210">
        <f t="shared" si="253"/>
        <v>0</v>
      </c>
      <c r="H2898" s="210">
        <f t="shared" si="253"/>
        <v>0</v>
      </c>
      <c r="I2898" s="210">
        <f t="shared" si="253"/>
        <v>0</v>
      </c>
      <c r="J2898" s="210">
        <f t="shared" si="253"/>
        <v>0</v>
      </c>
      <c r="K2898" s="210">
        <f t="shared" si="253"/>
        <v>0</v>
      </c>
      <c r="L2898" s="210">
        <f t="shared" si="253"/>
        <v>0</v>
      </c>
      <c r="M2898" s="210">
        <f t="shared" si="253"/>
        <v>0</v>
      </c>
      <c r="N2898" s="210">
        <f t="shared" si="253"/>
        <v>0</v>
      </c>
      <c r="O2898" s="210">
        <f t="shared" si="253"/>
        <v>0</v>
      </c>
      <c r="P2898" s="210">
        <f t="shared" si="253"/>
        <v>0</v>
      </c>
      <c r="Q2898" s="210">
        <f t="shared" si="253"/>
        <v>0</v>
      </c>
      <c r="R2898" s="210">
        <f t="shared" si="253"/>
        <v>0</v>
      </c>
    </row>
    <row r="2899" spans="1:18" hidden="1" outlineLevel="2" x14ac:dyDescent="0.35">
      <c r="A2899" s="209" t="str">
        <f>'Usages industrie'!A44</f>
        <v>Usage industriel n°41</v>
      </c>
      <c r="B2899" s="209" t="s">
        <v>637</v>
      </c>
      <c r="C2899" s="209"/>
      <c r="D2899" s="210">
        <f>IF(B$2850&lt;&gt;"",IF(B$2850='Usages industrie'!$K44,'Usages industrie'!J44,0),0)</f>
        <v>0</v>
      </c>
      <c r="E2899" s="210">
        <f t="shared" ref="E2899:R2908" si="254">$D2899</f>
        <v>0</v>
      </c>
      <c r="F2899" s="210">
        <f t="shared" si="254"/>
        <v>0</v>
      </c>
      <c r="G2899" s="210">
        <f t="shared" si="254"/>
        <v>0</v>
      </c>
      <c r="H2899" s="210">
        <f t="shared" si="254"/>
        <v>0</v>
      </c>
      <c r="I2899" s="210">
        <f t="shared" si="254"/>
        <v>0</v>
      </c>
      <c r="J2899" s="210">
        <f t="shared" si="254"/>
        <v>0</v>
      </c>
      <c r="K2899" s="210">
        <f t="shared" si="254"/>
        <v>0</v>
      </c>
      <c r="L2899" s="210">
        <f t="shared" si="254"/>
        <v>0</v>
      </c>
      <c r="M2899" s="210">
        <f t="shared" si="254"/>
        <v>0</v>
      </c>
      <c r="N2899" s="210">
        <f t="shared" si="254"/>
        <v>0</v>
      </c>
      <c r="O2899" s="210">
        <f t="shared" si="254"/>
        <v>0</v>
      </c>
      <c r="P2899" s="210">
        <f t="shared" si="254"/>
        <v>0</v>
      </c>
      <c r="Q2899" s="210">
        <f t="shared" si="254"/>
        <v>0</v>
      </c>
      <c r="R2899" s="210">
        <f t="shared" si="254"/>
        <v>0</v>
      </c>
    </row>
    <row r="2900" spans="1:18" hidden="1" outlineLevel="2" x14ac:dyDescent="0.35">
      <c r="A2900" s="209" t="str">
        <f>'Usages industrie'!A45</f>
        <v>Usage industriel n°42</v>
      </c>
      <c r="B2900" s="209" t="s">
        <v>637</v>
      </c>
      <c r="C2900" s="209"/>
      <c r="D2900" s="210">
        <f>IF(B$2850&lt;&gt;"",IF(B$2850='Usages industrie'!$K45,'Usages industrie'!J45,0),0)</f>
        <v>0</v>
      </c>
      <c r="E2900" s="210">
        <f t="shared" si="254"/>
        <v>0</v>
      </c>
      <c r="F2900" s="210">
        <f t="shared" si="254"/>
        <v>0</v>
      </c>
      <c r="G2900" s="210">
        <f t="shared" si="254"/>
        <v>0</v>
      </c>
      <c r="H2900" s="210">
        <f t="shared" si="254"/>
        <v>0</v>
      </c>
      <c r="I2900" s="210">
        <f t="shared" si="254"/>
        <v>0</v>
      </c>
      <c r="J2900" s="210">
        <f t="shared" si="254"/>
        <v>0</v>
      </c>
      <c r="K2900" s="210">
        <f t="shared" si="254"/>
        <v>0</v>
      </c>
      <c r="L2900" s="210">
        <f t="shared" si="254"/>
        <v>0</v>
      </c>
      <c r="M2900" s="210">
        <f t="shared" si="254"/>
        <v>0</v>
      </c>
      <c r="N2900" s="210">
        <f t="shared" si="254"/>
        <v>0</v>
      </c>
      <c r="O2900" s="210">
        <f t="shared" si="254"/>
        <v>0</v>
      </c>
      <c r="P2900" s="210">
        <f t="shared" si="254"/>
        <v>0</v>
      </c>
      <c r="Q2900" s="210">
        <f t="shared" si="254"/>
        <v>0</v>
      </c>
      <c r="R2900" s="210">
        <f t="shared" si="254"/>
        <v>0</v>
      </c>
    </row>
    <row r="2901" spans="1:18" hidden="1" outlineLevel="2" x14ac:dyDescent="0.35">
      <c r="A2901" s="209" t="str">
        <f>'Usages industrie'!A46</f>
        <v>Usage industriel n°43</v>
      </c>
      <c r="B2901" s="209" t="s">
        <v>637</v>
      </c>
      <c r="C2901" s="209"/>
      <c r="D2901" s="210">
        <f>IF(B$2850&lt;&gt;"",IF(B$2850='Usages industrie'!$K46,'Usages industrie'!J46,0),0)</f>
        <v>0</v>
      </c>
      <c r="E2901" s="210">
        <f t="shared" si="254"/>
        <v>0</v>
      </c>
      <c r="F2901" s="210">
        <f t="shared" si="254"/>
        <v>0</v>
      </c>
      <c r="G2901" s="210">
        <f t="shared" si="254"/>
        <v>0</v>
      </c>
      <c r="H2901" s="210">
        <f t="shared" si="254"/>
        <v>0</v>
      </c>
      <c r="I2901" s="210">
        <f t="shared" si="254"/>
        <v>0</v>
      </c>
      <c r="J2901" s="210">
        <f t="shared" si="254"/>
        <v>0</v>
      </c>
      <c r="K2901" s="210">
        <f t="shared" si="254"/>
        <v>0</v>
      </c>
      <c r="L2901" s="210">
        <f t="shared" si="254"/>
        <v>0</v>
      </c>
      <c r="M2901" s="210">
        <f t="shared" si="254"/>
        <v>0</v>
      </c>
      <c r="N2901" s="210">
        <f t="shared" si="254"/>
        <v>0</v>
      </c>
      <c r="O2901" s="210">
        <f t="shared" si="254"/>
        <v>0</v>
      </c>
      <c r="P2901" s="210">
        <f t="shared" si="254"/>
        <v>0</v>
      </c>
      <c r="Q2901" s="210">
        <f t="shared" si="254"/>
        <v>0</v>
      </c>
      <c r="R2901" s="210">
        <f t="shared" si="254"/>
        <v>0</v>
      </c>
    </row>
    <row r="2902" spans="1:18" hidden="1" outlineLevel="2" x14ac:dyDescent="0.35">
      <c r="A2902" s="209" t="str">
        <f>'Usages industrie'!A47</f>
        <v>Usage industriel n°44</v>
      </c>
      <c r="B2902" s="209" t="s">
        <v>637</v>
      </c>
      <c r="C2902" s="209"/>
      <c r="D2902" s="210">
        <f>IF(B$2850&lt;&gt;"",IF(B$2850='Usages industrie'!$K47,'Usages industrie'!J47,0),0)</f>
        <v>0</v>
      </c>
      <c r="E2902" s="210">
        <f t="shared" si="254"/>
        <v>0</v>
      </c>
      <c r="F2902" s="210">
        <f t="shared" si="254"/>
        <v>0</v>
      </c>
      <c r="G2902" s="210">
        <f t="shared" si="254"/>
        <v>0</v>
      </c>
      <c r="H2902" s="210">
        <f t="shared" si="254"/>
        <v>0</v>
      </c>
      <c r="I2902" s="210">
        <f t="shared" si="254"/>
        <v>0</v>
      </c>
      <c r="J2902" s="210">
        <f t="shared" si="254"/>
        <v>0</v>
      </c>
      <c r="K2902" s="210">
        <f t="shared" si="254"/>
        <v>0</v>
      </c>
      <c r="L2902" s="210">
        <f t="shared" si="254"/>
        <v>0</v>
      </c>
      <c r="M2902" s="210">
        <f t="shared" si="254"/>
        <v>0</v>
      </c>
      <c r="N2902" s="210">
        <f t="shared" si="254"/>
        <v>0</v>
      </c>
      <c r="O2902" s="210">
        <f t="shared" si="254"/>
        <v>0</v>
      </c>
      <c r="P2902" s="210">
        <f t="shared" si="254"/>
        <v>0</v>
      </c>
      <c r="Q2902" s="210">
        <f t="shared" si="254"/>
        <v>0</v>
      </c>
      <c r="R2902" s="210">
        <f t="shared" si="254"/>
        <v>0</v>
      </c>
    </row>
    <row r="2903" spans="1:18" hidden="1" outlineLevel="2" x14ac:dyDescent="0.35">
      <c r="A2903" s="209" t="str">
        <f>'Usages industrie'!A48</f>
        <v>Usage industriel n°45</v>
      </c>
      <c r="B2903" s="209" t="s">
        <v>637</v>
      </c>
      <c r="C2903" s="209"/>
      <c r="D2903" s="210">
        <f>IF(B$2850&lt;&gt;"",IF(B$2850='Usages industrie'!$K48,'Usages industrie'!J48,0),0)</f>
        <v>0</v>
      </c>
      <c r="E2903" s="210">
        <f t="shared" si="254"/>
        <v>0</v>
      </c>
      <c r="F2903" s="210">
        <f t="shared" si="254"/>
        <v>0</v>
      </c>
      <c r="G2903" s="210">
        <f t="shared" si="254"/>
        <v>0</v>
      </c>
      <c r="H2903" s="210">
        <f t="shared" si="254"/>
        <v>0</v>
      </c>
      <c r="I2903" s="210">
        <f t="shared" si="254"/>
        <v>0</v>
      </c>
      <c r="J2903" s="210">
        <f t="shared" si="254"/>
        <v>0</v>
      </c>
      <c r="K2903" s="210">
        <f t="shared" si="254"/>
        <v>0</v>
      </c>
      <c r="L2903" s="210">
        <f t="shared" si="254"/>
        <v>0</v>
      </c>
      <c r="M2903" s="210">
        <f t="shared" si="254"/>
        <v>0</v>
      </c>
      <c r="N2903" s="210">
        <f t="shared" si="254"/>
        <v>0</v>
      </c>
      <c r="O2903" s="210">
        <f t="shared" si="254"/>
        <v>0</v>
      </c>
      <c r="P2903" s="210">
        <f t="shared" si="254"/>
        <v>0</v>
      </c>
      <c r="Q2903" s="210">
        <f t="shared" si="254"/>
        <v>0</v>
      </c>
      <c r="R2903" s="210">
        <f t="shared" si="254"/>
        <v>0</v>
      </c>
    </row>
    <row r="2904" spans="1:18" hidden="1" outlineLevel="2" x14ac:dyDescent="0.35">
      <c r="A2904" s="209" t="str">
        <f>'Usages industrie'!A49</f>
        <v>Usage industriel n°46</v>
      </c>
      <c r="B2904" s="209" t="s">
        <v>637</v>
      </c>
      <c r="C2904" s="209"/>
      <c r="D2904" s="210">
        <f>IF(B$2850&lt;&gt;"",IF(B$2850='Usages industrie'!$K49,'Usages industrie'!J49,0),0)</f>
        <v>0</v>
      </c>
      <c r="E2904" s="210">
        <f t="shared" si="254"/>
        <v>0</v>
      </c>
      <c r="F2904" s="210">
        <f t="shared" si="254"/>
        <v>0</v>
      </c>
      <c r="G2904" s="210">
        <f t="shared" si="254"/>
        <v>0</v>
      </c>
      <c r="H2904" s="210">
        <f t="shared" si="254"/>
        <v>0</v>
      </c>
      <c r="I2904" s="210">
        <f t="shared" si="254"/>
        <v>0</v>
      </c>
      <c r="J2904" s="210">
        <f t="shared" si="254"/>
        <v>0</v>
      </c>
      <c r="K2904" s="210">
        <f t="shared" si="254"/>
        <v>0</v>
      </c>
      <c r="L2904" s="210">
        <f t="shared" si="254"/>
        <v>0</v>
      </c>
      <c r="M2904" s="210">
        <f t="shared" si="254"/>
        <v>0</v>
      </c>
      <c r="N2904" s="210">
        <f t="shared" si="254"/>
        <v>0</v>
      </c>
      <c r="O2904" s="210">
        <f t="shared" si="254"/>
        <v>0</v>
      </c>
      <c r="P2904" s="210">
        <f t="shared" si="254"/>
        <v>0</v>
      </c>
      <c r="Q2904" s="210">
        <f t="shared" si="254"/>
        <v>0</v>
      </c>
      <c r="R2904" s="210">
        <f t="shared" si="254"/>
        <v>0</v>
      </c>
    </row>
    <row r="2905" spans="1:18" hidden="1" outlineLevel="2" x14ac:dyDescent="0.35">
      <c r="A2905" s="209" t="str">
        <f>'Usages industrie'!A50</f>
        <v>Usage industriel n°47</v>
      </c>
      <c r="B2905" s="209" t="s">
        <v>637</v>
      </c>
      <c r="C2905" s="209"/>
      <c r="D2905" s="210">
        <f>IF(B$2850&lt;&gt;"",IF(B$2850='Usages industrie'!$K50,'Usages industrie'!J50,0),0)</f>
        <v>0</v>
      </c>
      <c r="E2905" s="210">
        <f t="shared" si="254"/>
        <v>0</v>
      </c>
      <c r="F2905" s="210">
        <f t="shared" si="254"/>
        <v>0</v>
      </c>
      <c r="G2905" s="210">
        <f t="shared" si="254"/>
        <v>0</v>
      </c>
      <c r="H2905" s="210">
        <f t="shared" si="254"/>
        <v>0</v>
      </c>
      <c r="I2905" s="210">
        <f t="shared" si="254"/>
        <v>0</v>
      </c>
      <c r="J2905" s="210">
        <f t="shared" si="254"/>
        <v>0</v>
      </c>
      <c r="K2905" s="210">
        <f t="shared" si="254"/>
        <v>0</v>
      </c>
      <c r="L2905" s="210">
        <f t="shared" si="254"/>
        <v>0</v>
      </c>
      <c r="M2905" s="210">
        <f t="shared" si="254"/>
        <v>0</v>
      </c>
      <c r="N2905" s="210">
        <f t="shared" si="254"/>
        <v>0</v>
      </c>
      <c r="O2905" s="210">
        <f t="shared" si="254"/>
        <v>0</v>
      </c>
      <c r="P2905" s="210">
        <f t="shared" si="254"/>
        <v>0</v>
      </c>
      <c r="Q2905" s="210">
        <f t="shared" si="254"/>
        <v>0</v>
      </c>
      <c r="R2905" s="210">
        <f t="shared" si="254"/>
        <v>0</v>
      </c>
    </row>
    <row r="2906" spans="1:18" hidden="1" outlineLevel="2" x14ac:dyDescent="0.35">
      <c r="A2906" s="209" t="str">
        <f>'Usages industrie'!A51</f>
        <v>Usage industriel n°48</v>
      </c>
      <c r="B2906" s="209" t="s">
        <v>637</v>
      </c>
      <c r="C2906" s="209"/>
      <c r="D2906" s="210">
        <f>IF(B$2850&lt;&gt;"",IF(B$2850='Usages industrie'!$K51,'Usages industrie'!J51,0),0)</f>
        <v>0</v>
      </c>
      <c r="E2906" s="210">
        <f t="shared" si="254"/>
        <v>0</v>
      </c>
      <c r="F2906" s="210">
        <f t="shared" si="254"/>
        <v>0</v>
      </c>
      <c r="G2906" s="210">
        <f t="shared" si="254"/>
        <v>0</v>
      </c>
      <c r="H2906" s="210">
        <f t="shared" si="254"/>
        <v>0</v>
      </c>
      <c r="I2906" s="210">
        <f t="shared" si="254"/>
        <v>0</v>
      </c>
      <c r="J2906" s="210">
        <f t="shared" si="254"/>
        <v>0</v>
      </c>
      <c r="K2906" s="210">
        <f t="shared" si="254"/>
        <v>0</v>
      </c>
      <c r="L2906" s="210">
        <f t="shared" si="254"/>
        <v>0</v>
      </c>
      <c r="M2906" s="210">
        <f t="shared" si="254"/>
        <v>0</v>
      </c>
      <c r="N2906" s="210">
        <f t="shared" si="254"/>
        <v>0</v>
      </c>
      <c r="O2906" s="210">
        <f t="shared" si="254"/>
        <v>0</v>
      </c>
      <c r="P2906" s="210">
        <f t="shared" si="254"/>
        <v>0</v>
      </c>
      <c r="Q2906" s="210">
        <f t="shared" si="254"/>
        <v>0</v>
      </c>
      <c r="R2906" s="210">
        <f t="shared" si="254"/>
        <v>0</v>
      </c>
    </row>
    <row r="2907" spans="1:18" hidden="1" outlineLevel="2" x14ac:dyDescent="0.35">
      <c r="A2907" s="209" t="str">
        <f>'Usages industrie'!A52</f>
        <v>Usage industriel n°49</v>
      </c>
      <c r="B2907" s="209" t="s">
        <v>637</v>
      </c>
      <c r="C2907" s="209"/>
      <c r="D2907" s="210">
        <f>IF(B$2850&lt;&gt;"",IF(B$2850='Usages industrie'!$K52,'Usages industrie'!J52,0),0)</f>
        <v>0</v>
      </c>
      <c r="E2907" s="210">
        <f t="shared" si="254"/>
        <v>0</v>
      </c>
      <c r="F2907" s="210">
        <f t="shared" si="254"/>
        <v>0</v>
      </c>
      <c r="G2907" s="210">
        <f t="shared" si="254"/>
        <v>0</v>
      </c>
      <c r="H2907" s="210">
        <f t="shared" si="254"/>
        <v>0</v>
      </c>
      <c r="I2907" s="210">
        <f t="shared" si="254"/>
        <v>0</v>
      </c>
      <c r="J2907" s="210">
        <f t="shared" si="254"/>
        <v>0</v>
      </c>
      <c r="K2907" s="210">
        <f t="shared" si="254"/>
        <v>0</v>
      </c>
      <c r="L2907" s="210">
        <f t="shared" si="254"/>
        <v>0</v>
      </c>
      <c r="M2907" s="210">
        <f t="shared" si="254"/>
        <v>0</v>
      </c>
      <c r="N2907" s="210">
        <f t="shared" si="254"/>
        <v>0</v>
      </c>
      <c r="O2907" s="210">
        <f t="shared" si="254"/>
        <v>0</v>
      </c>
      <c r="P2907" s="210">
        <f t="shared" si="254"/>
        <v>0</v>
      </c>
      <c r="Q2907" s="210">
        <f t="shared" si="254"/>
        <v>0</v>
      </c>
      <c r="R2907" s="210">
        <f t="shared" si="254"/>
        <v>0</v>
      </c>
    </row>
    <row r="2908" spans="1:18" hidden="1" outlineLevel="2" x14ac:dyDescent="0.35">
      <c r="A2908" s="209" t="str">
        <f>'Usages industrie'!A53</f>
        <v>Usage industriel n°50</v>
      </c>
      <c r="B2908" s="209" t="s">
        <v>637</v>
      </c>
      <c r="C2908" s="209"/>
      <c r="D2908" s="210">
        <f>IF(B$2850&lt;&gt;"",IF(B$2850='Usages industrie'!$K53,'Usages industrie'!J53,0),0)</f>
        <v>0</v>
      </c>
      <c r="E2908" s="210">
        <f t="shared" si="254"/>
        <v>0</v>
      </c>
      <c r="F2908" s="210">
        <f t="shared" si="254"/>
        <v>0</v>
      </c>
      <c r="G2908" s="210">
        <f t="shared" si="254"/>
        <v>0</v>
      </c>
      <c r="H2908" s="210">
        <f t="shared" si="254"/>
        <v>0</v>
      </c>
      <c r="I2908" s="210">
        <f t="shared" si="254"/>
        <v>0</v>
      </c>
      <c r="J2908" s="210">
        <f t="shared" si="254"/>
        <v>0</v>
      </c>
      <c r="K2908" s="210">
        <f t="shared" si="254"/>
        <v>0</v>
      </c>
      <c r="L2908" s="210">
        <f t="shared" si="254"/>
        <v>0</v>
      </c>
      <c r="M2908" s="210">
        <f t="shared" si="254"/>
        <v>0</v>
      </c>
      <c r="N2908" s="210">
        <f t="shared" si="254"/>
        <v>0</v>
      </c>
      <c r="O2908" s="210">
        <f t="shared" si="254"/>
        <v>0</v>
      </c>
      <c r="P2908" s="210">
        <f t="shared" si="254"/>
        <v>0</v>
      </c>
      <c r="Q2908" s="210">
        <f t="shared" si="254"/>
        <v>0</v>
      </c>
      <c r="R2908" s="210">
        <f t="shared" si="254"/>
        <v>0</v>
      </c>
    </row>
    <row r="2909" spans="1:18" hidden="1" outlineLevel="1" collapsed="1" x14ac:dyDescent="0.35">
      <c r="A2909" s="209" t="s">
        <v>638</v>
      </c>
      <c r="B2909" s="209"/>
      <c r="C2909" s="209"/>
      <c r="D2909" s="210">
        <f t="shared" ref="D2909:R2909" si="255">SUM(D2859:D2908)</f>
        <v>0</v>
      </c>
      <c r="E2909" s="210">
        <f t="shared" si="255"/>
        <v>0</v>
      </c>
      <c r="F2909" s="210">
        <f t="shared" si="255"/>
        <v>0</v>
      </c>
      <c r="G2909" s="210">
        <f t="shared" si="255"/>
        <v>0</v>
      </c>
      <c r="H2909" s="210">
        <f t="shared" si="255"/>
        <v>0</v>
      </c>
      <c r="I2909" s="210">
        <f t="shared" si="255"/>
        <v>0</v>
      </c>
      <c r="J2909" s="210">
        <f t="shared" si="255"/>
        <v>0</v>
      </c>
      <c r="K2909" s="210">
        <f t="shared" si="255"/>
        <v>0</v>
      </c>
      <c r="L2909" s="210">
        <f t="shared" si="255"/>
        <v>0</v>
      </c>
      <c r="M2909" s="210">
        <f t="shared" si="255"/>
        <v>0</v>
      </c>
      <c r="N2909" s="210">
        <f t="shared" si="255"/>
        <v>0</v>
      </c>
      <c r="O2909" s="210">
        <f t="shared" si="255"/>
        <v>0</v>
      </c>
      <c r="P2909" s="210">
        <f t="shared" si="255"/>
        <v>0</v>
      </c>
      <c r="Q2909" s="210">
        <f t="shared" si="255"/>
        <v>0</v>
      </c>
      <c r="R2909" s="210">
        <f t="shared" si="255"/>
        <v>0</v>
      </c>
    </row>
    <row r="2910" spans="1:18" hidden="1" outlineLevel="2" x14ac:dyDescent="0.35">
      <c r="A2910" s="209" t="str">
        <f>'Usages industrie'!A4</f>
        <v>Usage industriel n°1</v>
      </c>
      <c r="B2910" s="209" t="s">
        <v>639</v>
      </c>
      <c r="C2910" s="209"/>
      <c r="D2910" s="210">
        <f>D2859*'Usages industrie'!$O4*(1+'Usages industrie'!$P4)^(D$2853-$D$2853)/1000</f>
        <v>0</v>
      </c>
      <c r="E2910" s="210">
        <f>E2859*'Usages industrie'!$O4*(1+'Usages industrie'!$P4)^(E$2853-$D$2853)/1000</f>
        <v>0</v>
      </c>
      <c r="F2910" s="210">
        <f>F2859*'Usages industrie'!$O4*(1+'Usages industrie'!$P4)^(F$2853-$D$2853)/1000</f>
        <v>0</v>
      </c>
      <c r="G2910" s="210">
        <f>G2859*'Usages industrie'!$O4*(1+'Usages industrie'!$P4)^(G$2853-$D$2853)/1000</f>
        <v>0</v>
      </c>
      <c r="H2910" s="210">
        <f>H2859*'Usages industrie'!$O4*(1+'Usages industrie'!$P4)^(H$2853-$D$2853)/1000</f>
        <v>0</v>
      </c>
      <c r="I2910" s="210">
        <f>I2859*'Usages industrie'!$O4*(1+'Usages industrie'!$P4)^(I$2853-$D$2853)/1000</f>
        <v>0</v>
      </c>
      <c r="J2910" s="210">
        <f>J2859*'Usages industrie'!$O4*(1+'Usages industrie'!$P4)^(J$2853-$D$2853)/1000</f>
        <v>0</v>
      </c>
      <c r="K2910" s="210">
        <f>K2859*'Usages industrie'!$O4*(1+'Usages industrie'!$P4)^(K$2853-$D$2853)/1000</f>
        <v>0</v>
      </c>
      <c r="L2910" s="210">
        <f>L2859*'Usages industrie'!$O4*(1+'Usages industrie'!$P4)^(L$2853-$D$2853)/1000</f>
        <v>0</v>
      </c>
      <c r="M2910" s="210">
        <f>M2859*'Usages industrie'!$O4*(1+'Usages industrie'!$P4)^(M$2853-$D$2853)/1000</f>
        <v>0</v>
      </c>
      <c r="N2910" s="210">
        <f>N2859*'Usages industrie'!$O4*(1+'Usages industrie'!$P4)^(N$2853-$D$2853)/1000</f>
        <v>0</v>
      </c>
      <c r="O2910" s="210">
        <f>O2859*'Usages industrie'!$O4*(1+'Usages industrie'!$P4)^(O$2853-$D$2853)/1000</f>
        <v>0</v>
      </c>
      <c r="P2910" s="210">
        <f>P2859*'Usages industrie'!$O4*(1+'Usages industrie'!$P4)^(P$2853-$D$2853)/1000</f>
        <v>0</v>
      </c>
      <c r="Q2910" s="210">
        <f>Q2859*'Usages industrie'!$O4*(1+'Usages industrie'!$P4)^(Q$2853-$D$2853)/1000</f>
        <v>0</v>
      </c>
      <c r="R2910" s="210">
        <f>R2859*'Usages industrie'!$O4*(1+'Usages industrie'!$P4)^(R$2853-$D$2853)/1000</f>
        <v>0</v>
      </c>
    </row>
    <row r="2911" spans="1:18" hidden="1" outlineLevel="2" x14ac:dyDescent="0.35">
      <c r="A2911" s="209" t="str">
        <f>'Usages industrie'!A5</f>
        <v>Usage industriel n°2</v>
      </c>
      <c r="B2911" s="209" t="s">
        <v>639</v>
      </c>
      <c r="C2911" s="209"/>
      <c r="D2911" s="210">
        <f>D2860*'Usages industrie'!$O5*(1+'Usages industrie'!$P5)^(D$2853-$D$2853)/1000</f>
        <v>0</v>
      </c>
      <c r="E2911" s="210">
        <f>E2860*'Usages industrie'!$O5*(1+'Usages industrie'!$P5)^(E$2853-$D$2853)/1000</f>
        <v>0</v>
      </c>
      <c r="F2911" s="210">
        <f>F2860*'Usages industrie'!$O5*(1+'Usages industrie'!$P5)^(F$2853-$D$2853)/1000</f>
        <v>0</v>
      </c>
      <c r="G2911" s="210">
        <f>G2860*'Usages industrie'!$O5*(1+'Usages industrie'!$P5)^(G$2853-$D$2853)/1000</f>
        <v>0</v>
      </c>
      <c r="H2911" s="210">
        <f>H2860*'Usages industrie'!$O5*(1+'Usages industrie'!$P5)^(H$2853-$D$2853)/1000</f>
        <v>0</v>
      </c>
      <c r="I2911" s="210">
        <f>I2860*'Usages industrie'!$O5*(1+'Usages industrie'!$P5)^(I$2853-$D$2853)/1000</f>
        <v>0</v>
      </c>
      <c r="J2911" s="210">
        <f>J2860*'Usages industrie'!$O5*(1+'Usages industrie'!$P5)^(J$2853-$D$2853)/1000</f>
        <v>0</v>
      </c>
      <c r="K2911" s="210">
        <f>K2860*'Usages industrie'!$O5*(1+'Usages industrie'!$P5)^(K$2853-$D$2853)/1000</f>
        <v>0</v>
      </c>
      <c r="L2911" s="210">
        <f>L2860*'Usages industrie'!$O5*(1+'Usages industrie'!$P5)^(L$2853-$D$2853)/1000</f>
        <v>0</v>
      </c>
      <c r="M2911" s="210">
        <f>M2860*'Usages industrie'!$O5*(1+'Usages industrie'!$P5)^(M$2853-$D$2853)/1000</f>
        <v>0</v>
      </c>
      <c r="N2911" s="210">
        <f>N2860*'Usages industrie'!$O5*(1+'Usages industrie'!$P5)^(N$2853-$D$2853)/1000</f>
        <v>0</v>
      </c>
      <c r="O2911" s="210">
        <f>O2860*'Usages industrie'!$O5*(1+'Usages industrie'!$P5)^(O$2853-$D$2853)/1000</f>
        <v>0</v>
      </c>
      <c r="P2911" s="210">
        <f>P2860*'Usages industrie'!$O5*(1+'Usages industrie'!$P5)^(P$2853-$D$2853)/1000</f>
        <v>0</v>
      </c>
      <c r="Q2911" s="210">
        <f>Q2860*'Usages industrie'!$O5*(1+'Usages industrie'!$P5)^(Q$2853-$D$2853)/1000</f>
        <v>0</v>
      </c>
      <c r="R2911" s="210">
        <f>R2860*'Usages industrie'!$O5*(1+'Usages industrie'!$P5)^(R$2853-$D$2853)/1000</f>
        <v>0</v>
      </c>
    </row>
    <row r="2912" spans="1:18" hidden="1" outlineLevel="2" x14ac:dyDescent="0.35">
      <c r="A2912" s="209" t="str">
        <f>'Usages industrie'!A6</f>
        <v>Usage industriel n°3</v>
      </c>
      <c r="B2912" s="209" t="s">
        <v>639</v>
      </c>
      <c r="C2912" s="209"/>
      <c r="D2912" s="210">
        <f>D2861*'Usages industrie'!$O6*(1+'Usages industrie'!$P6)^(D$2853-$D$2853)/1000</f>
        <v>0</v>
      </c>
      <c r="E2912" s="210">
        <f>E2861*'Usages industrie'!$O6*(1+'Usages industrie'!$P6)^(E$2853-$D$2853)/1000</f>
        <v>0</v>
      </c>
      <c r="F2912" s="210">
        <f>F2861*'Usages industrie'!$O6*(1+'Usages industrie'!$P6)^(F$2853-$D$2853)/1000</f>
        <v>0</v>
      </c>
      <c r="G2912" s="210">
        <f>G2861*'Usages industrie'!$O6*(1+'Usages industrie'!$P6)^(G$2853-$D$2853)/1000</f>
        <v>0</v>
      </c>
      <c r="H2912" s="210">
        <f>H2861*'Usages industrie'!$O6*(1+'Usages industrie'!$P6)^(H$2853-$D$2853)/1000</f>
        <v>0</v>
      </c>
      <c r="I2912" s="210">
        <f>I2861*'Usages industrie'!$O6*(1+'Usages industrie'!$P6)^(I$2853-$D$2853)/1000</f>
        <v>0</v>
      </c>
      <c r="J2912" s="210">
        <f>J2861*'Usages industrie'!$O6*(1+'Usages industrie'!$P6)^(J$2853-$D$2853)/1000</f>
        <v>0</v>
      </c>
      <c r="K2912" s="210">
        <f>K2861*'Usages industrie'!$O6*(1+'Usages industrie'!$P6)^(K$2853-$D$2853)/1000</f>
        <v>0</v>
      </c>
      <c r="L2912" s="210">
        <f>L2861*'Usages industrie'!$O6*(1+'Usages industrie'!$P6)^(L$2853-$D$2853)/1000</f>
        <v>0</v>
      </c>
      <c r="M2912" s="210">
        <f>M2861*'Usages industrie'!$O6*(1+'Usages industrie'!$P6)^(M$2853-$D$2853)/1000</f>
        <v>0</v>
      </c>
      <c r="N2912" s="210">
        <f>N2861*'Usages industrie'!$O6*(1+'Usages industrie'!$P6)^(N$2853-$D$2853)/1000</f>
        <v>0</v>
      </c>
      <c r="O2912" s="210">
        <f>O2861*'Usages industrie'!$O6*(1+'Usages industrie'!$P6)^(O$2853-$D$2853)/1000</f>
        <v>0</v>
      </c>
      <c r="P2912" s="210">
        <f>P2861*'Usages industrie'!$O6*(1+'Usages industrie'!$P6)^(P$2853-$D$2853)/1000</f>
        <v>0</v>
      </c>
      <c r="Q2912" s="210">
        <f>Q2861*'Usages industrie'!$O6*(1+'Usages industrie'!$P6)^(Q$2853-$D$2853)/1000</f>
        <v>0</v>
      </c>
      <c r="R2912" s="210">
        <f>R2861*'Usages industrie'!$O6*(1+'Usages industrie'!$P6)^(R$2853-$D$2853)/1000</f>
        <v>0</v>
      </c>
    </row>
    <row r="2913" spans="1:18" hidden="1" outlineLevel="2" x14ac:dyDescent="0.35">
      <c r="A2913" s="209" t="str">
        <f>'Usages industrie'!A7</f>
        <v>Usage industriel n°4</v>
      </c>
      <c r="B2913" s="209" t="s">
        <v>639</v>
      </c>
      <c r="C2913" s="209"/>
      <c r="D2913" s="210">
        <f>D2862*'Usages industrie'!$O7*(1+'Usages industrie'!$P7)^(D$2853-$D$2853)/1000</f>
        <v>0</v>
      </c>
      <c r="E2913" s="210">
        <f>E2862*'Usages industrie'!$O7*(1+'Usages industrie'!$P7)^(E$2853-$D$2853)/1000</f>
        <v>0</v>
      </c>
      <c r="F2913" s="210">
        <f>F2862*'Usages industrie'!$O7*(1+'Usages industrie'!$P7)^(F$2853-$D$2853)/1000</f>
        <v>0</v>
      </c>
      <c r="G2913" s="210">
        <f>G2862*'Usages industrie'!$O7*(1+'Usages industrie'!$P7)^(G$2853-$D$2853)/1000</f>
        <v>0</v>
      </c>
      <c r="H2913" s="210">
        <f>H2862*'Usages industrie'!$O7*(1+'Usages industrie'!$P7)^(H$2853-$D$2853)/1000</f>
        <v>0</v>
      </c>
      <c r="I2913" s="210">
        <f>I2862*'Usages industrie'!$O7*(1+'Usages industrie'!$P7)^(I$2853-$D$2853)/1000</f>
        <v>0</v>
      </c>
      <c r="J2913" s="210">
        <f>J2862*'Usages industrie'!$O7*(1+'Usages industrie'!$P7)^(J$2853-$D$2853)/1000</f>
        <v>0</v>
      </c>
      <c r="K2913" s="210">
        <f>K2862*'Usages industrie'!$O7*(1+'Usages industrie'!$P7)^(K$2853-$D$2853)/1000</f>
        <v>0</v>
      </c>
      <c r="L2913" s="210">
        <f>L2862*'Usages industrie'!$O7*(1+'Usages industrie'!$P7)^(L$2853-$D$2853)/1000</f>
        <v>0</v>
      </c>
      <c r="M2913" s="210">
        <f>M2862*'Usages industrie'!$O7*(1+'Usages industrie'!$P7)^(M$2853-$D$2853)/1000</f>
        <v>0</v>
      </c>
      <c r="N2913" s="210">
        <f>N2862*'Usages industrie'!$O7*(1+'Usages industrie'!$P7)^(N$2853-$D$2853)/1000</f>
        <v>0</v>
      </c>
      <c r="O2913" s="210">
        <f>O2862*'Usages industrie'!$O7*(1+'Usages industrie'!$P7)^(O$2853-$D$2853)/1000</f>
        <v>0</v>
      </c>
      <c r="P2913" s="210">
        <f>P2862*'Usages industrie'!$O7*(1+'Usages industrie'!$P7)^(P$2853-$D$2853)/1000</f>
        <v>0</v>
      </c>
      <c r="Q2913" s="210">
        <f>Q2862*'Usages industrie'!$O7*(1+'Usages industrie'!$P7)^(Q$2853-$D$2853)/1000</f>
        <v>0</v>
      </c>
      <c r="R2913" s="210">
        <f>R2862*'Usages industrie'!$O7*(1+'Usages industrie'!$P7)^(R$2853-$D$2853)/1000</f>
        <v>0</v>
      </c>
    </row>
    <row r="2914" spans="1:18" hidden="1" outlineLevel="2" x14ac:dyDescent="0.35">
      <c r="A2914" s="209" t="str">
        <f>'Usages industrie'!A8</f>
        <v>Usage industriel n°5</v>
      </c>
      <c r="B2914" s="209" t="s">
        <v>639</v>
      </c>
      <c r="C2914" s="209"/>
      <c r="D2914" s="210">
        <f>D2863*'Usages industrie'!$O8*(1+'Usages industrie'!$P8)^(D$2853-$D$2853)/1000</f>
        <v>0</v>
      </c>
      <c r="E2914" s="210">
        <f>E2863*'Usages industrie'!$O8*(1+'Usages industrie'!$P8)^(E$2853-$D$2853)/1000</f>
        <v>0</v>
      </c>
      <c r="F2914" s="210">
        <f>F2863*'Usages industrie'!$O8*(1+'Usages industrie'!$P8)^(F$2853-$D$2853)/1000</f>
        <v>0</v>
      </c>
      <c r="G2914" s="210">
        <f>G2863*'Usages industrie'!$O8*(1+'Usages industrie'!$P8)^(G$2853-$D$2853)/1000</f>
        <v>0</v>
      </c>
      <c r="H2914" s="210">
        <f>H2863*'Usages industrie'!$O8*(1+'Usages industrie'!$P8)^(H$2853-$D$2853)/1000</f>
        <v>0</v>
      </c>
      <c r="I2914" s="210">
        <f>I2863*'Usages industrie'!$O8*(1+'Usages industrie'!$P8)^(I$2853-$D$2853)/1000</f>
        <v>0</v>
      </c>
      <c r="J2914" s="210">
        <f>J2863*'Usages industrie'!$O8*(1+'Usages industrie'!$P8)^(J$2853-$D$2853)/1000</f>
        <v>0</v>
      </c>
      <c r="K2914" s="210">
        <f>K2863*'Usages industrie'!$O8*(1+'Usages industrie'!$P8)^(K$2853-$D$2853)/1000</f>
        <v>0</v>
      </c>
      <c r="L2914" s="210">
        <f>L2863*'Usages industrie'!$O8*(1+'Usages industrie'!$P8)^(L$2853-$D$2853)/1000</f>
        <v>0</v>
      </c>
      <c r="M2914" s="210">
        <f>M2863*'Usages industrie'!$O8*(1+'Usages industrie'!$P8)^(M$2853-$D$2853)/1000</f>
        <v>0</v>
      </c>
      <c r="N2914" s="210">
        <f>N2863*'Usages industrie'!$O8*(1+'Usages industrie'!$P8)^(N$2853-$D$2853)/1000</f>
        <v>0</v>
      </c>
      <c r="O2914" s="210">
        <f>O2863*'Usages industrie'!$O8*(1+'Usages industrie'!$P8)^(O$2853-$D$2853)/1000</f>
        <v>0</v>
      </c>
      <c r="P2914" s="210">
        <f>P2863*'Usages industrie'!$O8*(1+'Usages industrie'!$P8)^(P$2853-$D$2853)/1000</f>
        <v>0</v>
      </c>
      <c r="Q2914" s="210">
        <f>Q2863*'Usages industrie'!$O8*(1+'Usages industrie'!$P8)^(Q$2853-$D$2853)/1000</f>
        <v>0</v>
      </c>
      <c r="R2914" s="210">
        <f>R2863*'Usages industrie'!$O8*(1+'Usages industrie'!$P8)^(R$2853-$D$2853)/1000</f>
        <v>0</v>
      </c>
    </row>
    <row r="2915" spans="1:18" hidden="1" outlineLevel="2" x14ac:dyDescent="0.35">
      <c r="A2915" s="209" t="str">
        <f>'Usages industrie'!A9</f>
        <v>Usage industriel n°6</v>
      </c>
      <c r="B2915" s="209" t="s">
        <v>639</v>
      </c>
      <c r="C2915" s="209"/>
      <c r="D2915" s="210">
        <f>D2864*'Usages industrie'!$O9*(1+'Usages industrie'!$P9)^(D$2853-$D$2853)/1000</f>
        <v>0</v>
      </c>
      <c r="E2915" s="210">
        <f>E2864*'Usages industrie'!$O9*(1+'Usages industrie'!$P9)^(E$2853-$D$2853)/1000</f>
        <v>0</v>
      </c>
      <c r="F2915" s="210">
        <f>F2864*'Usages industrie'!$O9*(1+'Usages industrie'!$P9)^(F$2853-$D$2853)/1000</f>
        <v>0</v>
      </c>
      <c r="G2915" s="210">
        <f>G2864*'Usages industrie'!$O9*(1+'Usages industrie'!$P9)^(G$2853-$D$2853)/1000</f>
        <v>0</v>
      </c>
      <c r="H2915" s="210">
        <f>H2864*'Usages industrie'!$O9*(1+'Usages industrie'!$P9)^(H$2853-$D$2853)/1000</f>
        <v>0</v>
      </c>
      <c r="I2915" s="210">
        <f>I2864*'Usages industrie'!$O9*(1+'Usages industrie'!$P9)^(I$2853-$D$2853)/1000</f>
        <v>0</v>
      </c>
      <c r="J2915" s="210">
        <f>J2864*'Usages industrie'!$O9*(1+'Usages industrie'!$P9)^(J$2853-$D$2853)/1000</f>
        <v>0</v>
      </c>
      <c r="K2915" s="210">
        <f>K2864*'Usages industrie'!$O9*(1+'Usages industrie'!$P9)^(K$2853-$D$2853)/1000</f>
        <v>0</v>
      </c>
      <c r="L2915" s="210">
        <f>L2864*'Usages industrie'!$O9*(1+'Usages industrie'!$P9)^(L$2853-$D$2853)/1000</f>
        <v>0</v>
      </c>
      <c r="M2915" s="210">
        <f>M2864*'Usages industrie'!$O9*(1+'Usages industrie'!$P9)^(M$2853-$D$2853)/1000</f>
        <v>0</v>
      </c>
      <c r="N2915" s="210">
        <f>N2864*'Usages industrie'!$O9*(1+'Usages industrie'!$P9)^(N$2853-$D$2853)/1000</f>
        <v>0</v>
      </c>
      <c r="O2915" s="210">
        <f>O2864*'Usages industrie'!$O9*(1+'Usages industrie'!$P9)^(O$2853-$D$2853)/1000</f>
        <v>0</v>
      </c>
      <c r="P2915" s="210">
        <f>P2864*'Usages industrie'!$O9*(1+'Usages industrie'!$P9)^(P$2853-$D$2853)/1000</f>
        <v>0</v>
      </c>
      <c r="Q2915" s="210">
        <f>Q2864*'Usages industrie'!$O9*(1+'Usages industrie'!$P9)^(Q$2853-$D$2853)/1000</f>
        <v>0</v>
      </c>
      <c r="R2915" s="210">
        <f>R2864*'Usages industrie'!$O9*(1+'Usages industrie'!$P9)^(R$2853-$D$2853)/1000</f>
        <v>0</v>
      </c>
    </row>
    <row r="2916" spans="1:18" hidden="1" outlineLevel="2" x14ac:dyDescent="0.35">
      <c r="A2916" s="209" t="str">
        <f>'Usages industrie'!A10</f>
        <v>Usage industriel n°7</v>
      </c>
      <c r="B2916" s="209" t="s">
        <v>639</v>
      </c>
      <c r="C2916" s="209"/>
      <c r="D2916" s="210">
        <f>D2865*'Usages industrie'!$O10*(1+'Usages industrie'!$P10)^(D$2853-$D$2853)/1000</f>
        <v>0</v>
      </c>
      <c r="E2916" s="210">
        <f>E2865*'Usages industrie'!$O10*(1+'Usages industrie'!$P10)^(E$2853-$D$2853)/1000</f>
        <v>0</v>
      </c>
      <c r="F2916" s="210">
        <f>F2865*'Usages industrie'!$O10*(1+'Usages industrie'!$P10)^(F$2853-$D$2853)/1000</f>
        <v>0</v>
      </c>
      <c r="G2916" s="210">
        <f>G2865*'Usages industrie'!$O10*(1+'Usages industrie'!$P10)^(G$2853-$D$2853)/1000</f>
        <v>0</v>
      </c>
      <c r="H2916" s="210">
        <f>H2865*'Usages industrie'!$O10*(1+'Usages industrie'!$P10)^(H$2853-$D$2853)/1000</f>
        <v>0</v>
      </c>
      <c r="I2916" s="210">
        <f>I2865*'Usages industrie'!$O10*(1+'Usages industrie'!$P10)^(I$2853-$D$2853)/1000</f>
        <v>0</v>
      </c>
      <c r="J2916" s="210">
        <f>J2865*'Usages industrie'!$O10*(1+'Usages industrie'!$P10)^(J$2853-$D$2853)/1000</f>
        <v>0</v>
      </c>
      <c r="K2916" s="210">
        <f>K2865*'Usages industrie'!$O10*(1+'Usages industrie'!$P10)^(K$2853-$D$2853)/1000</f>
        <v>0</v>
      </c>
      <c r="L2916" s="210">
        <f>L2865*'Usages industrie'!$O10*(1+'Usages industrie'!$P10)^(L$2853-$D$2853)/1000</f>
        <v>0</v>
      </c>
      <c r="M2916" s="210">
        <f>M2865*'Usages industrie'!$O10*(1+'Usages industrie'!$P10)^(M$2853-$D$2853)/1000</f>
        <v>0</v>
      </c>
      <c r="N2916" s="210">
        <f>N2865*'Usages industrie'!$O10*(1+'Usages industrie'!$P10)^(N$2853-$D$2853)/1000</f>
        <v>0</v>
      </c>
      <c r="O2916" s="210">
        <f>O2865*'Usages industrie'!$O10*(1+'Usages industrie'!$P10)^(O$2853-$D$2853)/1000</f>
        <v>0</v>
      </c>
      <c r="P2916" s="210">
        <f>P2865*'Usages industrie'!$O10*(1+'Usages industrie'!$P10)^(P$2853-$D$2853)/1000</f>
        <v>0</v>
      </c>
      <c r="Q2916" s="210">
        <f>Q2865*'Usages industrie'!$O10*(1+'Usages industrie'!$P10)^(Q$2853-$D$2853)/1000</f>
        <v>0</v>
      </c>
      <c r="R2916" s="210">
        <f>R2865*'Usages industrie'!$O10*(1+'Usages industrie'!$P10)^(R$2853-$D$2853)/1000</f>
        <v>0</v>
      </c>
    </row>
    <row r="2917" spans="1:18" hidden="1" outlineLevel="2" x14ac:dyDescent="0.35">
      <c r="A2917" s="209" t="str">
        <f>'Usages industrie'!A11</f>
        <v>Usage industriel n°8</v>
      </c>
      <c r="B2917" s="209" t="s">
        <v>639</v>
      </c>
      <c r="C2917" s="209"/>
      <c r="D2917" s="210">
        <f>D2866*'Usages industrie'!$O11*(1+'Usages industrie'!$P11)^(D$2853-$D$2853)/1000</f>
        <v>0</v>
      </c>
      <c r="E2917" s="210">
        <f>E2866*'Usages industrie'!$O11*(1+'Usages industrie'!$P11)^(E$2853-$D$2853)/1000</f>
        <v>0</v>
      </c>
      <c r="F2917" s="210">
        <f>F2866*'Usages industrie'!$O11*(1+'Usages industrie'!$P11)^(F$2853-$D$2853)/1000</f>
        <v>0</v>
      </c>
      <c r="G2917" s="210">
        <f>G2866*'Usages industrie'!$O11*(1+'Usages industrie'!$P11)^(G$2853-$D$2853)/1000</f>
        <v>0</v>
      </c>
      <c r="H2917" s="210">
        <f>H2866*'Usages industrie'!$O11*(1+'Usages industrie'!$P11)^(H$2853-$D$2853)/1000</f>
        <v>0</v>
      </c>
      <c r="I2917" s="210">
        <f>I2866*'Usages industrie'!$O11*(1+'Usages industrie'!$P11)^(I$2853-$D$2853)/1000</f>
        <v>0</v>
      </c>
      <c r="J2917" s="210">
        <f>J2866*'Usages industrie'!$O11*(1+'Usages industrie'!$P11)^(J$2853-$D$2853)/1000</f>
        <v>0</v>
      </c>
      <c r="K2917" s="210">
        <f>K2866*'Usages industrie'!$O11*(1+'Usages industrie'!$P11)^(K$2853-$D$2853)/1000</f>
        <v>0</v>
      </c>
      <c r="L2917" s="210">
        <f>L2866*'Usages industrie'!$O11*(1+'Usages industrie'!$P11)^(L$2853-$D$2853)/1000</f>
        <v>0</v>
      </c>
      <c r="M2917" s="210">
        <f>M2866*'Usages industrie'!$O11*(1+'Usages industrie'!$P11)^(M$2853-$D$2853)/1000</f>
        <v>0</v>
      </c>
      <c r="N2917" s="210">
        <f>N2866*'Usages industrie'!$O11*(1+'Usages industrie'!$P11)^(N$2853-$D$2853)/1000</f>
        <v>0</v>
      </c>
      <c r="O2917" s="210">
        <f>O2866*'Usages industrie'!$O11*(1+'Usages industrie'!$P11)^(O$2853-$D$2853)/1000</f>
        <v>0</v>
      </c>
      <c r="P2917" s="210">
        <f>P2866*'Usages industrie'!$O11*(1+'Usages industrie'!$P11)^(P$2853-$D$2853)/1000</f>
        <v>0</v>
      </c>
      <c r="Q2917" s="210">
        <f>Q2866*'Usages industrie'!$O11*(1+'Usages industrie'!$P11)^(Q$2853-$D$2853)/1000</f>
        <v>0</v>
      </c>
      <c r="R2917" s="210">
        <f>R2866*'Usages industrie'!$O11*(1+'Usages industrie'!$P11)^(R$2853-$D$2853)/1000</f>
        <v>0</v>
      </c>
    </row>
    <row r="2918" spans="1:18" hidden="1" outlineLevel="2" x14ac:dyDescent="0.35">
      <c r="A2918" s="209" t="str">
        <f>'Usages industrie'!A12</f>
        <v>Usage industriel n°9</v>
      </c>
      <c r="B2918" s="209" t="s">
        <v>639</v>
      </c>
      <c r="C2918" s="209"/>
      <c r="D2918" s="210">
        <f>D2867*'Usages industrie'!$O12*(1+'Usages industrie'!$P12)^(D$2853-$D$2853)/1000</f>
        <v>0</v>
      </c>
      <c r="E2918" s="210">
        <f>E2867*'Usages industrie'!$O12*(1+'Usages industrie'!$P12)^(E$2853-$D$2853)/1000</f>
        <v>0</v>
      </c>
      <c r="F2918" s="210">
        <f>F2867*'Usages industrie'!$O12*(1+'Usages industrie'!$P12)^(F$2853-$D$2853)/1000</f>
        <v>0</v>
      </c>
      <c r="G2918" s="210">
        <f>G2867*'Usages industrie'!$O12*(1+'Usages industrie'!$P12)^(G$2853-$D$2853)/1000</f>
        <v>0</v>
      </c>
      <c r="H2918" s="210">
        <f>H2867*'Usages industrie'!$O12*(1+'Usages industrie'!$P12)^(H$2853-$D$2853)/1000</f>
        <v>0</v>
      </c>
      <c r="I2918" s="210">
        <f>I2867*'Usages industrie'!$O12*(1+'Usages industrie'!$P12)^(I$2853-$D$2853)/1000</f>
        <v>0</v>
      </c>
      <c r="J2918" s="210">
        <f>J2867*'Usages industrie'!$O12*(1+'Usages industrie'!$P12)^(J$2853-$D$2853)/1000</f>
        <v>0</v>
      </c>
      <c r="K2918" s="210">
        <f>K2867*'Usages industrie'!$O12*(1+'Usages industrie'!$P12)^(K$2853-$D$2853)/1000</f>
        <v>0</v>
      </c>
      <c r="L2918" s="210">
        <f>L2867*'Usages industrie'!$O12*(1+'Usages industrie'!$P12)^(L$2853-$D$2853)/1000</f>
        <v>0</v>
      </c>
      <c r="M2918" s="210">
        <f>M2867*'Usages industrie'!$O12*(1+'Usages industrie'!$P12)^(M$2853-$D$2853)/1000</f>
        <v>0</v>
      </c>
      <c r="N2918" s="210">
        <f>N2867*'Usages industrie'!$O12*(1+'Usages industrie'!$P12)^(N$2853-$D$2853)/1000</f>
        <v>0</v>
      </c>
      <c r="O2918" s="210">
        <f>O2867*'Usages industrie'!$O12*(1+'Usages industrie'!$P12)^(O$2853-$D$2853)/1000</f>
        <v>0</v>
      </c>
      <c r="P2918" s="210">
        <f>P2867*'Usages industrie'!$O12*(1+'Usages industrie'!$P12)^(P$2853-$D$2853)/1000</f>
        <v>0</v>
      </c>
      <c r="Q2918" s="210">
        <f>Q2867*'Usages industrie'!$O12*(1+'Usages industrie'!$P12)^(Q$2853-$D$2853)/1000</f>
        <v>0</v>
      </c>
      <c r="R2918" s="210">
        <f>R2867*'Usages industrie'!$O12*(1+'Usages industrie'!$P12)^(R$2853-$D$2853)/1000</f>
        <v>0</v>
      </c>
    </row>
    <row r="2919" spans="1:18" hidden="1" outlineLevel="2" x14ac:dyDescent="0.35">
      <c r="A2919" s="209" t="str">
        <f>'Usages industrie'!A13</f>
        <v>Usage industriel n°10</v>
      </c>
      <c r="B2919" s="209" t="s">
        <v>639</v>
      </c>
      <c r="C2919" s="209"/>
      <c r="D2919" s="210">
        <f>D2868*'Usages industrie'!$O13*(1+'Usages industrie'!$P13)^(D$2853-$D$2853)/1000</f>
        <v>0</v>
      </c>
      <c r="E2919" s="210">
        <f>E2868*'Usages industrie'!$O13*(1+'Usages industrie'!$P13)^(E$2853-$D$2853)/1000</f>
        <v>0</v>
      </c>
      <c r="F2919" s="210">
        <f>F2868*'Usages industrie'!$O13*(1+'Usages industrie'!$P13)^(F$2853-$D$2853)/1000</f>
        <v>0</v>
      </c>
      <c r="G2919" s="210">
        <f>G2868*'Usages industrie'!$O13*(1+'Usages industrie'!$P13)^(G$2853-$D$2853)/1000</f>
        <v>0</v>
      </c>
      <c r="H2919" s="210">
        <f>H2868*'Usages industrie'!$O13*(1+'Usages industrie'!$P13)^(H$2853-$D$2853)/1000</f>
        <v>0</v>
      </c>
      <c r="I2919" s="210">
        <f>I2868*'Usages industrie'!$O13*(1+'Usages industrie'!$P13)^(I$2853-$D$2853)/1000</f>
        <v>0</v>
      </c>
      <c r="J2919" s="210">
        <f>J2868*'Usages industrie'!$O13*(1+'Usages industrie'!$P13)^(J$2853-$D$2853)/1000</f>
        <v>0</v>
      </c>
      <c r="K2919" s="210">
        <f>K2868*'Usages industrie'!$O13*(1+'Usages industrie'!$P13)^(K$2853-$D$2853)/1000</f>
        <v>0</v>
      </c>
      <c r="L2919" s="210">
        <f>L2868*'Usages industrie'!$O13*(1+'Usages industrie'!$P13)^(L$2853-$D$2853)/1000</f>
        <v>0</v>
      </c>
      <c r="M2919" s="210">
        <f>M2868*'Usages industrie'!$O13*(1+'Usages industrie'!$P13)^(M$2853-$D$2853)/1000</f>
        <v>0</v>
      </c>
      <c r="N2919" s="210">
        <f>N2868*'Usages industrie'!$O13*(1+'Usages industrie'!$P13)^(N$2853-$D$2853)/1000</f>
        <v>0</v>
      </c>
      <c r="O2919" s="210">
        <f>O2868*'Usages industrie'!$O13*(1+'Usages industrie'!$P13)^(O$2853-$D$2853)/1000</f>
        <v>0</v>
      </c>
      <c r="P2919" s="210">
        <f>P2868*'Usages industrie'!$O13*(1+'Usages industrie'!$P13)^(P$2853-$D$2853)/1000</f>
        <v>0</v>
      </c>
      <c r="Q2919" s="210">
        <f>Q2868*'Usages industrie'!$O13*(1+'Usages industrie'!$P13)^(Q$2853-$D$2853)/1000</f>
        <v>0</v>
      </c>
      <c r="R2919" s="210">
        <f>R2868*'Usages industrie'!$O13*(1+'Usages industrie'!$P13)^(R$2853-$D$2853)/1000</f>
        <v>0</v>
      </c>
    </row>
    <row r="2920" spans="1:18" hidden="1" outlineLevel="2" x14ac:dyDescent="0.35">
      <c r="A2920" s="209" t="str">
        <f>'Usages industrie'!A14</f>
        <v>Usage industriel n°11</v>
      </c>
      <c r="B2920" s="209" t="s">
        <v>639</v>
      </c>
      <c r="C2920" s="209"/>
      <c r="D2920" s="210">
        <f>D2869*'Usages industrie'!$O14*(1+'Usages industrie'!$P14)^(D$2853-$D$2853)/1000</f>
        <v>0</v>
      </c>
      <c r="E2920" s="210">
        <f>E2869*'Usages industrie'!$O14*(1+'Usages industrie'!$P14)^(E$2853-$D$2853)/1000</f>
        <v>0</v>
      </c>
      <c r="F2920" s="210">
        <f>F2869*'Usages industrie'!$O14*(1+'Usages industrie'!$P14)^(F$2853-$D$2853)/1000</f>
        <v>0</v>
      </c>
      <c r="G2920" s="210">
        <f>G2869*'Usages industrie'!$O14*(1+'Usages industrie'!$P14)^(G$2853-$D$2853)/1000</f>
        <v>0</v>
      </c>
      <c r="H2920" s="210">
        <f>H2869*'Usages industrie'!$O14*(1+'Usages industrie'!$P14)^(H$2853-$D$2853)/1000</f>
        <v>0</v>
      </c>
      <c r="I2920" s="210">
        <f>I2869*'Usages industrie'!$O14*(1+'Usages industrie'!$P14)^(I$2853-$D$2853)/1000</f>
        <v>0</v>
      </c>
      <c r="J2920" s="210">
        <f>J2869*'Usages industrie'!$O14*(1+'Usages industrie'!$P14)^(J$2853-$D$2853)/1000</f>
        <v>0</v>
      </c>
      <c r="K2920" s="210">
        <f>K2869*'Usages industrie'!$O14*(1+'Usages industrie'!$P14)^(K$2853-$D$2853)/1000</f>
        <v>0</v>
      </c>
      <c r="L2920" s="210">
        <f>L2869*'Usages industrie'!$O14*(1+'Usages industrie'!$P14)^(L$2853-$D$2853)/1000</f>
        <v>0</v>
      </c>
      <c r="M2920" s="210">
        <f>M2869*'Usages industrie'!$O14*(1+'Usages industrie'!$P14)^(M$2853-$D$2853)/1000</f>
        <v>0</v>
      </c>
      <c r="N2920" s="210">
        <f>N2869*'Usages industrie'!$O14*(1+'Usages industrie'!$P14)^(N$2853-$D$2853)/1000</f>
        <v>0</v>
      </c>
      <c r="O2920" s="210">
        <f>O2869*'Usages industrie'!$O14*(1+'Usages industrie'!$P14)^(O$2853-$D$2853)/1000</f>
        <v>0</v>
      </c>
      <c r="P2920" s="210">
        <f>P2869*'Usages industrie'!$O14*(1+'Usages industrie'!$P14)^(P$2853-$D$2853)/1000</f>
        <v>0</v>
      </c>
      <c r="Q2920" s="210">
        <f>Q2869*'Usages industrie'!$O14*(1+'Usages industrie'!$P14)^(Q$2853-$D$2853)/1000</f>
        <v>0</v>
      </c>
      <c r="R2920" s="210">
        <f>R2869*'Usages industrie'!$O14*(1+'Usages industrie'!$P14)^(R$2853-$D$2853)/1000</f>
        <v>0</v>
      </c>
    </row>
    <row r="2921" spans="1:18" hidden="1" outlineLevel="2" x14ac:dyDescent="0.35">
      <c r="A2921" s="209" t="str">
        <f>'Usages industrie'!A15</f>
        <v>Usage industriel n°12</v>
      </c>
      <c r="B2921" s="209" t="s">
        <v>639</v>
      </c>
      <c r="C2921" s="209"/>
      <c r="D2921" s="210">
        <f>D2870*'Usages industrie'!$O15*(1+'Usages industrie'!$P15)^(D$2853-$D$2853)/1000</f>
        <v>0</v>
      </c>
      <c r="E2921" s="210">
        <f>E2870*'Usages industrie'!$O15*(1+'Usages industrie'!$P15)^(E$2853-$D$2853)/1000</f>
        <v>0</v>
      </c>
      <c r="F2921" s="210">
        <f>F2870*'Usages industrie'!$O15*(1+'Usages industrie'!$P15)^(F$2853-$D$2853)/1000</f>
        <v>0</v>
      </c>
      <c r="G2921" s="210">
        <f>G2870*'Usages industrie'!$O15*(1+'Usages industrie'!$P15)^(G$2853-$D$2853)/1000</f>
        <v>0</v>
      </c>
      <c r="H2921" s="210">
        <f>H2870*'Usages industrie'!$O15*(1+'Usages industrie'!$P15)^(H$2853-$D$2853)/1000</f>
        <v>0</v>
      </c>
      <c r="I2921" s="210">
        <f>I2870*'Usages industrie'!$O15*(1+'Usages industrie'!$P15)^(I$2853-$D$2853)/1000</f>
        <v>0</v>
      </c>
      <c r="J2921" s="210">
        <f>J2870*'Usages industrie'!$O15*(1+'Usages industrie'!$P15)^(J$2853-$D$2853)/1000</f>
        <v>0</v>
      </c>
      <c r="K2921" s="210">
        <f>K2870*'Usages industrie'!$O15*(1+'Usages industrie'!$P15)^(K$2853-$D$2853)/1000</f>
        <v>0</v>
      </c>
      <c r="L2921" s="210">
        <f>L2870*'Usages industrie'!$O15*(1+'Usages industrie'!$P15)^(L$2853-$D$2853)/1000</f>
        <v>0</v>
      </c>
      <c r="M2921" s="210">
        <f>M2870*'Usages industrie'!$O15*(1+'Usages industrie'!$P15)^(M$2853-$D$2853)/1000</f>
        <v>0</v>
      </c>
      <c r="N2921" s="210">
        <f>N2870*'Usages industrie'!$O15*(1+'Usages industrie'!$P15)^(N$2853-$D$2853)/1000</f>
        <v>0</v>
      </c>
      <c r="O2921" s="210">
        <f>O2870*'Usages industrie'!$O15*(1+'Usages industrie'!$P15)^(O$2853-$D$2853)/1000</f>
        <v>0</v>
      </c>
      <c r="P2921" s="210">
        <f>P2870*'Usages industrie'!$O15*(1+'Usages industrie'!$P15)^(P$2853-$D$2853)/1000</f>
        <v>0</v>
      </c>
      <c r="Q2921" s="210">
        <f>Q2870*'Usages industrie'!$O15*(1+'Usages industrie'!$P15)^(Q$2853-$D$2853)/1000</f>
        <v>0</v>
      </c>
      <c r="R2921" s="210">
        <f>R2870*'Usages industrie'!$O15*(1+'Usages industrie'!$P15)^(R$2853-$D$2853)/1000</f>
        <v>0</v>
      </c>
    </row>
    <row r="2922" spans="1:18" hidden="1" outlineLevel="2" x14ac:dyDescent="0.35">
      <c r="A2922" s="209" t="str">
        <f>'Usages industrie'!A16</f>
        <v>Usage industriel n°13</v>
      </c>
      <c r="B2922" s="209" t="s">
        <v>639</v>
      </c>
      <c r="C2922" s="209"/>
      <c r="D2922" s="210">
        <f>D2871*'Usages industrie'!$O16*(1+'Usages industrie'!$P16)^(D$2853-$D$2853)/1000</f>
        <v>0</v>
      </c>
      <c r="E2922" s="210">
        <f>E2871*'Usages industrie'!$O16*(1+'Usages industrie'!$P16)^(E$2853-$D$2853)/1000</f>
        <v>0</v>
      </c>
      <c r="F2922" s="210">
        <f>F2871*'Usages industrie'!$O16*(1+'Usages industrie'!$P16)^(F$2853-$D$2853)/1000</f>
        <v>0</v>
      </c>
      <c r="G2922" s="210">
        <f>G2871*'Usages industrie'!$O16*(1+'Usages industrie'!$P16)^(G$2853-$D$2853)/1000</f>
        <v>0</v>
      </c>
      <c r="H2922" s="210">
        <f>H2871*'Usages industrie'!$O16*(1+'Usages industrie'!$P16)^(H$2853-$D$2853)/1000</f>
        <v>0</v>
      </c>
      <c r="I2922" s="210">
        <f>I2871*'Usages industrie'!$O16*(1+'Usages industrie'!$P16)^(I$2853-$D$2853)/1000</f>
        <v>0</v>
      </c>
      <c r="J2922" s="210">
        <f>J2871*'Usages industrie'!$O16*(1+'Usages industrie'!$P16)^(J$2853-$D$2853)/1000</f>
        <v>0</v>
      </c>
      <c r="K2922" s="210">
        <f>K2871*'Usages industrie'!$O16*(1+'Usages industrie'!$P16)^(K$2853-$D$2853)/1000</f>
        <v>0</v>
      </c>
      <c r="L2922" s="210">
        <f>L2871*'Usages industrie'!$O16*(1+'Usages industrie'!$P16)^(L$2853-$D$2853)/1000</f>
        <v>0</v>
      </c>
      <c r="M2922" s="210">
        <f>M2871*'Usages industrie'!$O16*(1+'Usages industrie'!$P16)^(M$2853-$D$2853)/1000</f>
        <v>0</v>
      </c>
      <c r="N2922" s="210">
        <f>N2871*'Usages industrie'!$O16*(1+'Usages industrie'!$P16)^(N$2853-$D$2853)/1000</f>
        <v>0</v>
      </c>
      <c r="O2922" s="210">
        <f>O2871*'Usages industrie'!$O16*(1+'Usages industrie'!$P16)^(O$2853-$D$2853)/1000</f>
        <v>0</v>
      </c>
      <c r="P2922" s="210">
        <f>P2871*'Usages industrie'!$O16*(1+'Usages industrie'!$P16)^(P$2853-$D$2853)/1000</f>
        <v>0</v>
      </c>
      <c r="Q2922" s="210">
        <f>Q2871*'Usages industrie'!$O16*(1+'Usages industrie'!$P16)^(Q$2853-$D$2853)/1000</f>
        <v>0</v>
      </c>
      <c r="R2922" s="210">
        <f>R2871*'Usages industrie'!$O16*(1+'Usages industrie'!$P16)^(R$2853-$D$2853)/1000</f>
        <v>0</v>
      </c>
    </row>
    <row r="2923" spans="1:18" hidden="1" outlineLevel="2" x14ac:dyDescent="0.35">
      <c r="A2923" s="209" t="str">
        <f>'Usages industrie'!A17</f>
        <v>Usage industriel n°14</v>
      </c>
      <c r="B2923" s="209" t="s">
        <v>639</v>
      </c>
      <c r="C2923" s="209"/>
      <c r="D2923" s="210">
        <f>D2872*'Usages industrie'!$O17*(1+'Usages industrie'!$P17)^(D$2853-$D$2853)/1000</f>
        <v>0</v>
      </c>
      <c r="E2923" s="210">
        <f>E2872*'Usages industrie'!$O17*(1+'Usages industrie'!$P17)^(E$2853-$D$2853)/1000</f>
        <v>0</v>
      </c>
      <c r="F2923" s="210">
        <f>F2872*'Usages industrie'!$O17*(1+'Usages industrie'!$P17)^(F$2853-$D$2853)/1000</f>
        <v>0</v>
      </c>
      <c r="G2923" s="210">
        <f>G2872*'Usages industrie'!$O17*(1+'Usages industrie'!$P17)^(G$2853-$D$2853)/1000</f>
        <v>0</v>
      </c>
      <c r="H2923" s="210">
        <f>H2872*'Usages industrie'!$O17*(1+'Usages industrie'!$P17)^(H$2853-$D$2853)/1000</f>
        <v>0</v>
      </c>
      <c r="I2923" s="210">
        <f>I2872*'Usages industrie'!$O17*(1+'Usages industrie'!$P17)^(I$2853-$D$2853)/1000</f>
        <v>0</v>
      </c>
      <c r="J2923" s="210">
        <f>J2872*'Usages industrie'!$O17*(1+'Usages industrie'!$P17)^(J$2853-$D$2853)/1000</f>
        <v>0</v>
      </c>
      <c r="K2923" s="210">
        <f>K2872*'Usages industrie'!$O17*(1+'Usages industrie'!$P17)^(K$2853-$D$2853)/1000</f>
        <v>0</v>
      </c>
      <c r="L2923" s="210">
        <f>L2872*'Usages industrie'!$O17*(1+'Usages industrie'!$P17)^(L$2853-$D$2853)/1000</f>
        <v>0</v>
      </c>
      <c r="M2923" s="210">
        <f>M2872*'Usages industrie'!$O17*(1+'Usages industrie'!$P17)^(M$2853-$D$2853)/1000</f>
        <v>0</v>
      </c>
      <c r="N2923" s="210">
        <f>N2872*'Usages industrie'!$O17*(1+'Usages industrie'!$P17)^(N$2853-$D$2853)/1000</f>
        <v>0</v>
      </c>
      <c r="O2923" s="210">
        <f>O2872*'Usages industrie'!$O17*(1+'Usages industrie'!$P17)^(O$2853-$D$2853)/1000</f>
        <v>0</v>
      </c>
      <c r="P2923" s="210">
        <f>P2872*'Usages industrie'!$O17*(1+'Usages industrie'!$P17)^(P$2853-$D$2853)/1000</f>
        <v>0</v>
      </c>
      <c r="Q2923" s="210">
        <f>Q2872*'Usages industrie'!$O17*(1+'Usages industrie'!$P17)^(Q$2853-$D$2853)/1000</f>
        <v>0</v>
      </c>
      <c r="R2923" s="210">
        <f>R2872*'Usages industrie'!$O17*(1+'Usages industrie'!$P17)^(R$2853-$D$2853)/1000</f>
        <v>0</v>
      </c>
    </row>
    <row r="2924" spans="1:18" hidden="1" outlineLevel="2" x14ac:dyDescent="0.35">
      <c r="A2924" s="209" t="str">
        <f>'Usages industrie'!A18</f>
        <v>Usage industriel n°15</v>
      </c>
      <c r="B2924" s="209" t="s">
        <v>639</v>
      </c>
      <c r="C2924" s="209"/>
      <c r="D2924" s="210">
        <f>D2873*'Usages industrie'!$O18*(1+'Usages industrie'!$P18)^(D$2853-$D$2853)/1000</f>
        <v>0</v>
      </c>
      <c r="E2924" s="210">
        <f>E2873*'Usages industrie'!$O18*(1+'Usages industrie'!$P18)^(E$2853-$D$2853)/1000</f>
        <v>0</v>
      </c>
      <c r="F2924" s="210">
        <f>F2873*'Usages industrie'!$O18*(1+'Usages industrie'!$P18)^(F$2853-$D$2853)/1000</f>
        <v>0</v>
      </c>
      <c r="G2924" s="210">
        <f>G2873*'Usages industrie'!$O18*(1+'Usages industrie'!$P18)^(G$2853-$D$2853)/1000</f>
        <v>0</v>
      </c>
      <c r="H2924" s="210">
        <f>H2873*'Usages industrie'!$O18*(1+'Usages industrie'!$P18)^(H$2853-$D$2853)/1000</f>
        <v>0</v>
      </c>
      <c r="I2924" s="210">
        <f>I2873*'Usages industrie'!$O18*(1+'Usages industrie'!$P18)^(I$2853-$D$2853)/1000</f>
        <v>0</v>
      </c>
      <c r="J2924" s="210">
        <f>J2873*'Usages industrie'!$O18*(1+'Usages industrie'!$P18)^(J$2853-$D$2853)/1000</f>
        <v>0</v>
      </c>
      <c r="K2924" s="210">
        <f>K2873*'Usages industrie'!$O18*(1+'Usages industrie'!$P18)^(K$2853-$D$2853)/1000</f>
        <v>0</v>
      </c>
      <c r="L2924" s="210">
        <f>L2873*'Usages industrie'!$O18*(1+'Usages industrie'!$P18)^(L$2853-$D$2853)/1000</f>
        <v>0</v>
      </c>
      <c r="M2924" s="210">
        <f>M2873*'Usages industrie'!$O18*(1+'Usages industrie'!$P18)^(M$2853-$D$2853)/1000</f>
        <v>0</v>
      </c>
      <c r="N2924" s="210">
        <f>N2873*'Usages industrie'!$O18*(1+'Usages industrie'!$P18)^(N$2853-$D$2853)/1000</f>
        <v>0</v>
      </c>
      <c r="O2924" s="210">
        <f>O2873*'Usages industrie'!$O18*(1+'Usages industrie'!$P18)^(O$2853-$D$2853)/1000</f>
        <v>0</v>
      </c>
      <c r="P2924" s="210">
        <f>P2873*'Usages industrie'!$O18*(1+'Usages industrie'!$P18)^(P$2853-$D$2853)/1000</f>
        <v>0</v>
      </c>
      <c r="Q2924" s="210">
        <f>Q2873*'Usages industrie'!$O18*(1+'Usages industrie'!$P18)^(Q$2853-$D$2853)/1000</f>
        <v>0</v>
      </c>
      <c r="R2924" s="210">
        <f>R2873*'Usages industrie'!$O18*(1+'Usages industrie'!$P18)^(R$2853-$D$2853)/1000</f>
        <v>0</v>
      </c>
    </row>
    <row r="2925" spans="1:18" hidden="1" outlineLevel="2" x14ac:dyDescent="0.35">
      <c r="A2925" s="209" t="str">
        <f>'Usages industrie'!A19</f>
        <v>Usage industriel n°16</v>
      </c>
      <c r="B2925" s="209" t="s">
        <v>639</v>
      </c>
      <c r="C2925" s="209"/>
      <c r="D2925" s="210">
        <f>D2874*'Usages industrie'!$O19*(1+'Usages industrie'!$P19)^(D$2853-$D$2853)/1000</f>
        <v>0</v>
      </c>
      <c r="E2925" s="210">
        <f>E2874*'Usages industrie'!$O19*(1+'Usages industrie'!$P19)^(E$2853-$D$2853)/1000</f>
        <v>0</v>
      </c>
      <c r="F2925" s="210">
        <f>F2874*'Usages industrie'!$O19*(1+'Usages industrie'!$P19)^(F$2853-$D$2853)/1000</f>
        <v>0</v>
      </c>
      <c r="G2925" s="210">
        <f>G2874*'Usages industrie'!$O19*(1+'Usages industrie'!$P19)^(G$2853-$D$2853)/1000</f>
        <v>0</v>
      </c>
      <c r="H2925" s="210">
        <f>H2874*'Usages industrie'!$O19*(1+'Usages industrie'!$P19)^(H$2853-$D$2853)/1000</f>
        <v>0</v>
      </c>
      <c r="I2925" s="210">
        <f>I2874*'Usages industrie'!$O19*(1+'Usages industrie'!$P19)^(I$2853-$D$2853)/1000</f>
        <v>0</v>
      </c>
      <c r="J2925" s="210">
        <f>J2874*'Usages industrie'!$O19*(1+'Usages industrie'!$P19)^(J$2853-$D$2853)/1000</f>
        <v>0</v>
      </c>
      <c r="K2925" s="210">
        <f>K2874*'Usages industrie'!$O19*(1+'Usages industrie'!$P19)^(K$2853-$D$2853)/1000</f>
        <v>0</v>
      </c>
      <c r="L2925" s="210">
        <f>L2874*'Usages industrie'!$O19*(1+'Usages industrie'!$P19)^(L$2853-$D$2853)/1000</f>
        <v>0</v>
      </c>
      <c r="M2925" s="210">
        <f>M2874*'Usages industrie'!$O19*(1+'Usages industrie'!$P19)^(M$2853-$D$2853)/1000</f>
        <v>0</v>
      </c>
      <c r="N2925" s="210">
        <f>N2874*'Usages industrie'!$O19*(1+'Usages industrie'!$P19)^(N$2853-$D$2853)/1000</f>
        <v>0</v>
      </c>
      <c r="O2925" s="210">
        <f>O2874*'Usages industrie'!$O19*(1+'Usages industrie'!$P19)^(O$2853-$D$2853)/1000</f>
        <v>0</v>
      </c>
      <c r="P2925" s="210">
        <f>P2874*'Usages industrie'!$O19*(1+'Usages industrie'!$P19)^(P$2853-$D$2853)/1000</f>
        <v>0</v>
      </c>
      <c r="Q2925" s="210">
        <f>Q2874*'Usages industrie'!$O19*(1+'Usages industrie'!$P19)^(Q$2853-$D$2853)/1000</f>
        <v>0</v>
      </c>
      <c r="R2925" s="210">
        <f>R2874*'Usages industrie'!$O19*(1+'Usages industrie'!$P19)^(R$2853-$D$2853)/1000</f>
        <v>0</v>
      </c>
    </row>
    <row r="2926" spans="1:18" hidden="1" outlineLevel="2" x14ac:dyDescent="0.35">
      <c r="A2926" s="209" t="str">
        <f>'Usages industrie'!A20</f>
        <v>Usage industriel n°17</v>
      </c>
      <c r="B2926" s="209" t="s">
        <v>639</v>
      </c>
      <c r="C2926" s="209"/>
      <c r="D2926" s="210">
        <f>D2875*'Usages industrie'!$O20*(1+'Usages industrie'!$P20)^(D$2853-$D$2853)/1000</f>
        <v>0</v>
      </c>
      <c r="E2926" s="210">
        <f>E2875*'Usages industrie'!$O20*(1+'Usages industrie'!$P20)^(E$2853-$D$2853)/1000</f>
        <v>0</v>
      </c>
      <c r="F2926" s="210">
        <f>F2875*'Usages industrie'!$O20*(1+'Usages industrie'!$P20)^(F$2853-$D$2853)/1000</f>
        <v>0</v>
      </c>
      <c r="G2926" s="210">
        <f>G2875*'Usages industrie'!$O20*(1+'Usages industrie'!$P20)^(G$2853-$D$2853)/1000</f>
        <v>0</v>
      </c>
      <c r="H2926" s="210">
        <f>H2875*'Usages industrie'!$O20*(1+'Usages industrie'!$P20)^(H$2853-$D$2853)/1000</f>
        <v>0</v>
      </c>
      <c r="I2926" s="210">
        <f>I2875*'Usages industrie'!$O20*(1+'Usages industrie'!$P20)^(I$2853-$D$2853)/1000</f>
        <v>0</v>
      </c>
      <c r="J2926" s="210">
        <f>J2875*'Usages industrie'!$O20*(1+'Usages industrie'!$P20)^(J$2853-$D$2853)/1000</f>
        <v>0</v>
      </c>
      <c r="K2926" s="210">
        <f>K2875*'Usages industrie'!$O20*(1+'Usages industrie'!$P20)^(K$2853-$D$2853)/1000</f>
        <v>0</v>
      </c>
      <c r="L2926" s="210">
        <f>L2875*'Usages industrie'!$O20*(1+'Usages industrie'!$P20)^(L$2853-$D$2853)/1000</f>
        <v>0</v>
      </c>
      <c r="M2926" s="210">
        <f>M2875*'Usages industrie'!$O20*(1+'Usages industrie'!$P20)^(M$2853-$D$2853)/1000</f>
        <v>0</v>
      </c>
      <c r="N2926" s="210">
        <f>N2875*'Usages industrie'!$O20*(1+'Usages industrie'!$P20)^(N$2853-$D$2853)/1000</f>
        <v>0</v>
      </c>
      <c r="O2926" s="210">
        <f>O2875*'Usages industrie'!$O20*(1+'Usages industrie'!$P20)^(O$2853-$D$2853)/1000</f>
        <v>0</v>
      </c>
      <c r="P2926" s="210">
        <f>P2875*'Usages industrie'!$O20*(1+'Usages industrie'!$P20)^(P$2853-$D$2853)/1000</f>
        <v>0</v>
      </c>
      <c r="Q2926" s="210">
        <f>Q2875*'Usages industrie'!$O20*(1+'Usages industrie'!$P20)^(Q$2853-$D$2853)/1000</f>
        <v>0</v>
      </c>
      <c r="R2926" s="210">
        <f>R2875*'Usages industrie'!$O20*(1+'Usages industrie'!$P20)^(R$2853-$D$2853)/1000</f>
        <v>0</v>
      </c>
    </row>
    <row r="2927" spans="1:18" hidden="1" outlineLevel="2" x14ac:dyDescent="0.35">
      <c r="A2927" s="209" t="str">
        <f>'Usages industrie'!A21</f>
        <v>Usage industriel n°18</v>
      </c>
      <c r="B2927" s="209" t="s">
        <v>639</v>
      </c>
      <c r="C2927" s="209"/>
      <c r="D2927" s="210">
        <f>D2876*'Usages industrie'!$O21*(1+'Usages industrie'!$P21)^(D$2853-$D$2853)/1000</f>
        <v>0</v>
      </c>
      <c r="E2927" s="210">
        <f>E2876*'Usages industrie'!$O21*(1+'Usages industrie'!$P21)^(E$2853-$D$2853)/1000</f>
        <v>0</v>
      </c>
      <c r="F2927" s="210">
        <f>F2876*'Usages industrie'!$O21*(1+'Usages industrie'!$P21)^(F$2853-$D$2853)/1000</f>
        <v>0</v>
      </c>
      <c r="G2927" s="210">
        <f>G2876*'Usages industrie'!$O21*(1+'Usages industrie'!$P21)^(G$2853-$D$2853)/1000</f>
        <v>0</v>
      </c>
      <c r="H2927" s="210">
        <f>H2876*'Usages industrie'!$O21*(1+'Usages industrie'!$P21)^(H$2853-$D$2853)/1000</f>
        <v>0</v>
      </c>
      <c r="I2927" s="210">
        <f>I2876*'Usages industrie'!$O21*(1+'Usages industrie'!$P21)^(I$2853-$D$2853)/1000</f>
        <v>0</v>
      </c>
      <c r="J2927" s="210">
        <f>J2876*'Usages industrie'!$O21*(1+'Usages industrie'!$P21)^(J$2853-$D$2853)/1000</f>
        <v>0</v>
      </c>
      <c r="K2927" s="210">
        <f>K2876*'Usages industrie'!$O21*(1+'Usages industrie'!$P21)^(K$2853-$D$2853)/1000</f>
        <v>0</v>
      </c>
      <c r="L2927" s="210">
        <f>L2876*'Usages industrie'!$O21*(1+'Usages industrie'!$P21)^(L$2853-$D$2853)/1000</f>
        <v>0</v>
      </c>
      <c r="M2927" s="210">
        <f>M2876*'Usages industrie'!$O21*(1+'Usages industrie'!$P21)^(M$2853-$D$2853)/1000</f>
        <v>0</v>
      </c>
      <c r="N2927" s="210">
        <f>N2876*'Usages industrie'!$O21*(1+'Usages industrie'!$P21)^(N$2853-$D$2853)/1000</f>
        <v>0</v>
      </c>
      <c r="O2927" s="210">
        <f>O2876*'Usages industrie'!$O21*(1+'Usages industrie'!$P21)^(O$2853-$D$2853)/1000</f>
        <v>0</v>
      </c>
      <c r="P2927" s="210">
        <f>P2876*'Usages industrie'!$O21*(1+'Usages industrie'!$P21)^(P$2853-$D$2853)/1000</f>
        <v>0</v>
      </c>
      <c r="Q2927" s="210">
        <f>Q2876*'Usages industrie'!$O21*(1+'Usages industrie'!$P21)^(Q$2853-$D$2853)/1000</f>
        <v>0</v>
      </c>
      <c r="R2927" s="210">
        <f>R2876*'Usages industrie'!$O21*(1+'Usages industrie'!$P21)^(R$2853-$D$2853)/1000</f>
        <v>0</v>
      </c>
    </row>
    <row r="2928" spans="1:18" hidden="1" outlineLevel="2" x14ac:dyDescent="0.35">
      <c r="A2928" s="209" t="str">
        <f>'Usages industrie'!A22</f>
        <v>Usage industriel n°19</v>
      </c>
      <c r="B2928" s="209" t="s">
        <v>639</v>
      </c>
      <c r="C2928" s="209"/>
      <c r="D2928" s="210">
        <f>D2877*'Usages industrie'!$O22*(1+'Usages industrie'!$P22)^(D$2853-$D$2853)/1000</f>
        <v>0</v>
      </c>
      <c r="E2928" s="210">
        <f>E2877*'Usages industrie'!$O22*(1+'Usages industrie'!$P22)^(E$2853-$D$2853)/1000</f>
        <v>0</v>
      </c>
      <c r="F2928" s="210">
        <f>F2877*'Usages industrie'!$O22*(1+'Usages industrie'!$P22)^(F$2853-$D$2853)/1000</f>
        <v>0</v>
      </c>
      <c r="G2928" s="210">
        <f>G2877*'Usages industrie'!$O22*(1+'Usages industrie'!$P22)^(G$2853-$D$2853)/1000</f>
        <v>0</v>
      </c>
      <c r="H2928" s="210">
        <f>H2877*'Usages industrie'!$O22*(1+'Usages industrie'!$P22)^(H$2853-$D$2853)/1000</f>
        <v>0</v>
      </c>
      <c r="I2928" s="210">
        <f>I2877*'Usages industrie'!$O22*(1+'Usages industrie'!$P22)^(I$2853-$D$2853)/1000</f>
        <v>0</v>
      </c>
      <c r="J2928" s="210">
        <f>J2877*'Usages industrie'!$O22*(1+'Usages industrie'!$P22)^(J$2853-$D$2853)/1000</f>
        <v>0</v>
      </c>
      <c r="K2928" s="210">
        <f>K2877*'Usages industrie'!$O22*(1+'Usages industrie'!$P22)^(K$2853-$D$2853)/1000</f>
        <v>0</v>
      </c>
      <c r="L2928" s="210">
        <f>L2877*'Usages industrie'!$O22*(1+'Usages industrie'!$P22)^(L$2853-$D$2853)/1000</f>
        <v>0</v>
      </c>
      <c r="M2928" s="210">
        <f>M2877*'Usages industrie'!$O22*(1+'Usages industrie'!$P22)^(M$2853-$D$2853)/1000</f>
        <v>0</v>
      </c>
      <c r="N2928" s="210">
        <f>N2877*'Usages industrie'!$O22*(1+'Usages industrie'!$P22)^(N$2853-$D$2853)/1000</f>
        <v>0</v>
      </c>
      <c r="O2928" s="210">
        <f>O2877*'Usages industrie'!$O22*(1+'Usages industrie'!$P22)^(O$2853-$D$2853)/1000</f>
        <v>0</v>
      </c>
      <c r="P2928" s="210">
        <f>P2877*'Usages industrie'!$O22*(1+'Usages industrie'!$P22)^(P$2853-$D$2853)/1000</f>
        <v>0</v>
      </c>
      <c r="Q2928" s="210">
        <f>Q2877*'Usages industrie'!$O22*(1+'Usages industrie'!$P22)^(Q$2853-$D$2853)/1000</f>
        <v>0</v>
      </c>
      <c r="R2928" s="210">
        <f>R2877*'Usages industrie'!$O22*(1+'Usages industrie'!$P22)^(R$2853-$D$2853)/1000</f>
        <v>0</v>
      </c>
    </row>
    <row r="2929" spans="1:18" hidden="1" outlineLevel="2" x14ac:dyDescent="0.35">
      <c r="A2929" s="209" t="str">
        <f>'Usages industrie'!A23</f>
        <v>Usage industriel n°20</v>
      </c>
      <c r="B2929" s="209" t="s">
        <v>639</v>
      </c>
      <c r="C2929" s="209"/>
      <c r="D2929" s="210">
        <f>D2878*'Usages industrie'!$O23*(1+'Usages industrie'!$P23)^(D$2853-$D$2853)/1000</f>
        <v>0</v>
      </c>
      <c r="E2929" s="210">
        <f>E2878*'Usages industrie'!$O23*(1+'Usages industrie'!$P23)^(E$2853-$D$2853)/1000</f>
        <v>0</v>
      </c>
      <c r="F2929" s="210">
        <f>F2878*'Usages industrie'!$O23*(1+'Usages industrie'!$P23)^(F$2853-$D$2853)/1000</f>
        <v>0</v>
      </c>
      <c r="G2929" s="210">
        <f>G2878*'Usages industrie'!$O23*(1+'Usages industrie'!$P23)^(G$2853-$D$2853)/1000</f>
        <v>0</v>
      </c>
      <c r="H2929" s="210">
        <f>H2878*'Usages industrie'!$O23*(1+'Usages industrie'!$P23)^(H$2853-$D$2853)/1000</f>
        <v>0</v>
      </c>
      <c r="I2929" s="210">
        <f>I2878*'Usages industrie'!$O23*(1+'Usages industrie'!$P23)^(I$2853-$D$2853)/1000</f>
        <v>0</v>
      </c>
      <c r="J2929" s="210">
        <f>J2878*'Usages industrie'!$O23*(1+'Usages industrie'!$P23)^(J$2853-$D$2853)/1000</f>
        <v>0</v>
      </c>
      <c r="K2929" s="210">
        <f>K2878*'Usages industrie'!$O23*(1+'Usages industrie'!$P23)^(K$2853-$D$2853)/1000</f>
        <v>0</v>
      </c>
      <c r="L2929" s="210">
        <f>L2878*'Usages industrie'!$O23*(1+'Usages industrie'!$P23)^(L$2853-$D$2853)/1000</f>
        <v>0</v>
      </c>
      <c r="M2929" s="210">
        <f>M2878*'Usages industrie'!$O23*(1+'Usages industrie'!$P23)^(M$2853-$D$2853)/1000</f>
        <v>0</v>
      </c>
      <c r="N2929" s="210">
        <f>N2878*'Usages industrie'!$O23*(1+'Usages industrie'!$P23)^(N$2853-$D$2853)/1000</f>
        <v>0</v>
      </c>
      <c r="O2929" s="210">
        <f>O2878*'Usages industrie'!$O23*(1+'Usages industrie'!$P23)^(O$2853-$D$2853)/1000</f>
        <v>0</v>
      </c>
      <c r="P2929" s="210">
        <f>P2878*'Usages industrie'!$O23*(1+'Usages industrie'!$P23)^(P$2853-$D$2853)/1000</f>
        <v>0</v>
      </c>
      <c r="Q2929" s="210">
        <f>Q2878*'Usages industrie'!$O23*(1+'Usages industrie'!$P23)^(Q$2853-$D$2853)/1000</f>
        <v>0</v>
      </c>
      <c r="R2929" s="210">
        <f>R2878*'Usages industrie'!$O23*(1+'Usages industrie'!$P23)^(R$2853-$D$2853)/1000</f>
        <v>0</v>
      </c>
    </row>
    <row r="2930" spans="1:18" hidden="1" outlineLevel="2" x14ac:dyDescent="0.35">
      <c r="A2930" s="209" t="str">
        <f>'Usages industrie'!A24</f>
        <v>Usage industriel n°21</v>
      </c>
      <c r="B2930" s="209" t="s">
        <v>639</v>
      </c>
      <c r="C2930" s="209"/>
      <c r="D2930" s="210">
        <f>D2879*'Usages industrie'!$O24*(1+'Usages industrie'!$P24)^(D$2853-$D$2853)/1000</f>
        <v>0</v>
      </c>
      <c r="E2930" s="210">
        <f>E2879*'Usages industrie'!$O24*(1+'Usages industrie'!$P24)^(E$2853-$D$2853)/1000</f>
        <v>0</v>
      </c>
      <c r="F2930" s="210">
        <f>F2879*'Usages industrie'!$O24*(1+'Usages industrie'!$P24)^(F$2853-$D$2853)/1000</f>
        <v>0</v>
      </c>
      <c r="G2930" s="210">
        <f>G2879*'Usages industrie'!$O24*(1+'Usages industrie'!$P24)^(G$2853-$D$2853)/1000</f>
        <v>0</v>
      </c>
      <c r="H2930" s="210">
        <f>H2879*'Usages industrie'!$O24*(1+'Usages industrie'!$P24)^(H$2853-$D$2853)/1000</f>
        <v>0</v>
      </c>
      <c r="I2930" s="210">
        <f>I2879*'Usages industrie'!$O24*(1+'Usages industrie'!$P24)^(I$2853-$D$2853)/1000</f>
        <v>0</v>
      </c>
      <c r="J2930" s="210">
        <f>J2879*'Usages industrie'!$O24*(1+'Usages industrie'!$P24)^(J$2853-$D$2853)/1000</f>
        <v>0</v>
      </c>
      <c r="K2930" s="210">
        <f>K2879*'Usages industrie'!$O24*(1+'Usages industrie'!$P24)^(K$2853-$D$2853)/1000</f>
        <v>0</v>
      </c>
      <c r="L2930" s="210">
        <f>L2879*'Usages industrie'!$O24*(1+'Usages industrie'!$P24)^(L$2853-$D$2853)/1000</f>
        <v>0</v>
      </c>
      <c r="M2930" s="210">
        <f>M2879*'Usages industrie'!$O24*(1+'Usages industrie'!$P24)^(M$2853-$D$2853)/1000</f>
        <v>0</v>
      </c>
      <c r="N2930" s="210">
        <f>N2879*'Usages industrie'!$O24*(1+'Usages industrie'!$P24)^(N$2853-$D$2853)/1000</f>
        <v>0</v>
      </c>
      <c r="O2930" s="210">
        <f>O2879*'Usages industrie'!$O24*(1+'Usages industrie'!$P24)^(O$2853-$D$2853)/1000</f>
        <v>0</v>
      </c>
      <c r="P2930" s="210">
        <f>P2879*'Usages industrie'!$O24*(1+'Usages industrie'!$P24)^(P$2853-$D$2853)/1000</f>
        <v>0</v>
      </c>
      <c r="Q2930" s="210">
        <f>Q2879*'Usages industrie'!$O24*(1+'Usages industrie'!$P24)^(Q$2853-$D$2853)/1000</f>
        <v>0</v>
      </c>
      <c r="R2930" s="210">
        <f>R2879*'Usages industrie'!$O24*(1+'Usages industrie'!$P24)^(R$2853-$D$2853)/1000</f>
        <v>0</v>
      </c>
    </row>
    <row r="2931" spans="1:18" hidden="1" outlineLevel="2" x14ac:dyDescent="0.35">
      <c r="A2931" s="209" t="str">
        <f>'Usages industrie'!A25</f>
        <v>Usage industriel n°22</v>
      </c>
      <c r="B2931" s="209" t="s">
        <v>639</v>
      </c>
      <c r="C2931" s="209"/>
      <c r="D2931" s="210">
        <f>D2880*'Usages industrie'!$O25*(1+'Usages industrie'!$P25)^(D$2853-$D$2853)/1000</f>
        <v>0</v>
      </c>
      <c r="E2931" s="210">
        <f>E2880*'Usages industrie'!$O25*(1+'Usages industrie'!$P25)^(E$2853-$D$2853)/1000</f>
        <v>0</v>
      </c>
      <c r="F2931" s="210">
        <f>F2880*'Usages industrie'!$O25*(1+'Usages industrie'!$P25)^(F$2853-$D$2853)/1000</f>
        <v>0</v>
      </c>
      <c r="G2931" s="210">
        <f>G2880*'Usages industrie'!$O25*(1+'Usages industrie'!$P25)^(G$2853-$D$2853)/1000</f>
        <v>0</v>
      </c>
      <c r="H2931" s="210">
        <f>H2880*'Usages industrie'!$O25*(1+'Usages industrie'!$P25)^(H$2853-$D$2853)/1000</f>
        <v>0</v>
      </c>
      <c r="I2931" s="210">
        <f>I2880*'Usages industrie'!$O25*(1+'Usages industrie'!$P25)^(I$2853-$D$2853)/1000</f>
        <v>0</v>
      </c>
      <c r="J2931" s="210">
        <f>J2880*'Usages industrie'!$O25*(1+'Usages industrie'!$P25)^(J$2853-$D$2853)/1000</f>
        <v>0</v>
      </c>
      <c r="K2931" s="210">
        <f>K2880*'Usages industrie'!$O25*(1+'Usages industrie'!$P25)^(K$2853-$D$2853)/1000</f>
        <v>0</v>
      </c>
      <c r="L2931" s="210">
        <f>L2880*'Usages industrie'!$O25*(1+'Usages industrie'!$P25)^(L$2853-$D$2853)/1000</f>
        <v>0</v>
      </c>
      <c r="M2931" s="210">
        <f>M2880*'Usages industrie'!$O25*(1+'Usages industrie'!$P25)^(M$2853-$D$2853)/1000</f>
        <v>0</v>
      </c>
      <c r="N2931" s="210">
        <f>N2880*'Usages industrie'!$O25*(1+'Usages industrie'!$P25)^(N$2853-$D$2853)/1000</f>
        <v>0</v>
      </c>
      <c r="O2931" s="210">
        <f>O2880*'Usages industrie'!$O25*(1+'Usages industrie'!$P25)^(O$2853-$D$2853)/1000</f>
        <v>0</v>
      </c>
      <c r="P2931" s="210">
        <f>P2880*'Usages industrie'!$O25*(1+'Usages industrie'!$P25)^(P$2853-$D$2853)/1000</f>
        <v>0</v>
      </c>
      <c r="Q2931" s="210">
        <f>Q2880*'Usages industrie'!$O25*(1+'Usages industrie'!$P25)^(Q$2853-$D$2853)/1000</f>
        <v>0</v>
      </c>
      <c r="R2931" s="210">
        <f>R2880*'Usages industrie'!$O25*(1+'Usages industrie'!$P25)^(R$2853-$D$2853)/1000</f>
        <v>0</v>
      </c>
    </row>
    <row r="2932" spans="1:18" hidden="1" outlineLevel="2" x14ac:dyDescent="0.35">
      <c r="A2932" s="209" t="str">
        <f>'Usages industrie'!A26</f>
        <v>Usage industriel n°23</v>
      </c>
      <c r="B2932" s="209" t="s">
        <v>639</v>
      </c>
      <c r="C2932" s="209"/>
      <c r="D2932" s="210">
        <f>D2881*'Usages industrie'!$O26*(1+'Usages industrie'!$P26)^(D$2853-$D$2853)/1000</f>
        <v>0</v>
      </c>
      <c r="E2932" s="210">
        <f>E2881*'Usages industrie'!$O26*(1+'Usages industrie'!$P26)^(E$2853-$D$2853)/1000</f>
        <v>0</v>
      </c>
      <c r="F2932" s="210">
        <f>F2881*'Usages industrie'!$O26*(1+'Usages industrie'!$P26)^(F$2853-$D$2853)/1000</f>
        <v>0</v>
      </c>
      <c r="G2932" s="210">
        <f>G2881*'Usages industrie'!$O26*(1+'Usages industrie'!$P26)^(G$2853-$D$2853)/1000</f>
        <v>0</v>
      </c>
      <c r="H2932" s="210">
        <f>H2881*'Usages industrie'!$O26*(1+'Usages industrie'!$P26)^(H$2853-$D$2853)/1000</f>
        <v>0</v>
      </c>
      <c r="I2932" s="210">
        <f>I2881*'Usages industrie'!$O26*(1+'Usages industrie'!$P26)^(I$2853-$D$2853)/1000</f>
        <v>0</v>
      </c>
      <c r="J2932" s="210">
        <f>J2881*'Usages industrie'!$O26*(1+'Usages industrie'!$P26)^(J$2853-$D$2853)/1000</f>
        <v>0</v>
      </c>
      <c r="K2932" s="210">
        <f>K2881*'Usages industrie'!$O26*(1+'Usages industrie'!$P26)^(K$2853-$D$2853)/1000</f>
        <v>0</v>
      </c>
      <c r="L2932" s="210">
        <f>L2881*'Usages industrie'!$O26*(1+'Usages industrie'!$P26)^(L$2853-$D$2853)/1000</f>
        <v>0</v>
      </c>
      <c r="M2932" s="210">
        <f>M2881*'Usages industrie'!$O26*(1+'Usages industrie'!$P26)^(M$2853-$D$2853)/1000</f>
        <v>0</v>
      </c>
      <c r="N2932" s="210">
        <f>N2881*'Usages industrie'!$O26*(1+'Usages industrie'!$P26)^(N$2853-$D$2853)/1000</f>
        <v>0</v>
      </c>
      <c r="O2932" s="210">
        <f>O2881*'Usages industrie'!$O26*(1+'Usages industrie'!$P26)^(O$2853-$D$2853)/1000</f>
        <v>0</v>
      </c>
      <c r="P2932" s="210">
        <f>P2881*'Usages industrie'!$O26*(1+'Usages industrie'!$P26)^(P$2853-$D$2853)/1000</f>
        <v>0</v>
      </c>
      <c r="Q2932" s="210">
        <f>Q2881*'Usages industrie'!$O26*(1+'Usages industrie'!$P26)^(Q$2853-$D$2853)/1000</f>
        <v>0</v>
      </c>
      <c r="R2932" s="210">
        <f>R2881*'Usages industrie'!$O26*(1+'Usages industrie'!$P26)^(R$2853-$D$2853)/1000</f>
        <v>0</v>
      </c>
    </row>
    <row r="2933" spans="1:18" hidden="1" outlineLevel="2" x14ac:dyDescent="0.35">
      <c r="A2933" s="209" t="str">
        <f>'Usages industrie'!A27</f>
        <v>Usage industriel n°24</v>
      </c>
      <c r="B2933" s="209" t="s">
        <v>639</v>
      </c>
      <c r="C2933" s="209"/>
      <c r="D2933" s="210">
        <f>D2882*'Usages industrie'!$O27*(1+'Usages industrie'!$P27)^(D$2853-$D$2853)/1000</f>
        <v>0</v>
      </c>
      <c r="E2933" s="210">
        <f>E2882*'Usages industrie'!$O27*(1+'Usages industrie'!$P27)^(E$2853-$D$2853)/1000</f>
        <v>0</v>
      </c>
      <c r="F2933" s="210">
        <f>F2882*'Usages industrie'!$O27*(1+'Usages industrie'!$P27)^(F$2853-$D$2853)/1000</f>
        <v>0</v>
      </c>
      <c r="G2933" s="210">
        <f>G2882*'Usages industrie'!$O27*(1+'Usages industrie'!$P27)^(G$2853-$D$2853)/1000</f>
        <v>0</v>
      </c>
      <c r="H2933" s="210">
        <f>H2882*'Usages industrie'!$O27*(1+'Usages industrie'!$P27)^(H$2853-$D$2853)/1000</f>
        <v>0</v>
      </c>
      <c r="I2933" s="210">
        <f>I2882*'Usages industrie'!$O27*(1+'Usages industrie'!$P27)^(I$2853-$D$2853)/1000</f>
        <v>0</v>
      </c>
      <c r="J2933" s="210">
        <f>J2882*'Usages industrie'!$O27*(1+'Usages industrie'!$P27)^(J$2853-$D$2853)/1000</f>
        <v>0</v>
      </c>
      <c r="K2933" s="210">
        <f>K2882*'Usages industrie'!$O27*(1+'Usages industrie'!$P27)^(K$2853-$D$2853)/1000</f>
        <v>0</v>
      </c>
      <c r="L2933" s="210">
        <f>L2882*'Usages industrie'!$O27*(1+'Usages industrie'!$P27)^(L$2853-$D$2853)/1000</f>
        <v>0</v>
      </c>
      <c r="M2933" s="210">
        <f>M2882*'Usages industrie'!$O27*(1+'Usages industrie'!$P27)^(M$2853-$D$2853)/1000</f>
        <v>0</v>
      </c>
      <c r="N2933" s="210">
        <f>N2882*'Usages industrie'!$O27*(1+'Usages industrie'!$P27)^(N$2853-$D$2853)/1000</f>
        <v>0</v>
      </c>
      <c r="O2933" s="210">
        <f>O2882*'Usages industrie'!$O27*(1+'Usages industrie'!$P27)^(O$2853-$D$2853)/1000</f>
        <v>0</v>
      </c>
      <c r="P2933" s="210">
        <f>P2882*'Usages industrie'!$O27*(1+'Usages industrie'!$P27)^(P$2853-$D$2853)/1000</f>
        <v>0</v>
      </c>
      <c r="Q2933" s="210">
        <f>Q2882*'Usages industrie'!$O27*(1+'Usages industrie'!$P27)^(Q$2853-$D$2853)/1000</f>
        <v>0</v>
      </c>
      <c r="R2933" s="210">
        <f>R2882*'Usages industrie'!$O27*(1+'Usages industrie'!$P27)^(R$2853-$D$2853)/1000</f>
        <v>0</v>
      </c>
    </row>
    <row r="2934" spans="1:18" hidden="1" outlineLevel="2" x14ac:dyDescent="0.35">
      <c r="A2934" s="209" t="str">
        <f>'Usages industrie'!A28</f>
        <v>Usage industriel n°25</v>
      </c>
      <c r="B2934" s="209" t="s">
        <v>639</v>
      </c>
      <c r="C2934" s="209"/>
      <c r="D2934" s="210">
        <f>D2883*'Usages industrie'!$O28*(1+'Usages industrie'!$P28)^(D$2853-$D$2853)/1000</f>
        <v>0</v>
      </c>
      <c r="E2934" s="210">
        <f>E2883*'Usages industrie'!$O28*(1+'Usages industrie'!$P28)^(E$2853-$D$2853)/1000</f>
        <v>0</v>
      </c>
      <c r="F2934" s="210">
        <f>F2883*'Usages industrie'!$O28*(1+'Usages industrie'!$P28)^(F$2853-$D$2853)/1000</f>
        <v>0</v>
      </c>
      <c r="G2934" s="210">
        <f>G2883*'Usages industrie'!$O28*(1+'Usages industrie'!$P28)^(G$2853-$D$2853)/1000</f>
        <v>0</v>
      </c>
      <c r="H2934" s="210">
        <f>H2883*'Usages industrie'!$O28*(1+'Usages industrie'!$P28)^(H$2853-$D$2853)/1000</f>
        <v>0</v>
      </c>
      <c r="I2934" s="210">
        <f>I2883*'Usages industrie'!$O28*(1+'Usages industrie'!$P28)^(I$2853-$D$2853)/1000</f>
        <v>0</v>
      </c>
      <c r="J2934" s="210">
        <f>J2883*'Usages industrie'!$O28*(1+'Usages industrie'!$P28)^(J$2853-$D$2853)/1000</f>
        <v>0</v>
      </c>
      <c r="K2934" s="210">
        <f>K2883*'Usages industrie'!$O28*(1+'Usages industrie'!$P28)^(K$2853-$D$2853)/1000</f>
        <v>0</v>
      </c>
      <c r="L2934" s="210">
        <f>L2883*'Usages industrie'!$O28*(1+'Usages industrie'!$P28)^(L$2853-$D$2853)/1000</f>
        <v>0</v>
      </c>
      <c r="M2934" s="210">
        <f>M2883*'Usages industrie'!$O28*(1+'Usages industrie'!$P28)^(M$2853-$D$2853)/1000</f>
        <v>0</v>
      </c>
      <c r="N2934" s="210">
        <f>N2883*'Usages industrie'!$O28*(1+'Usages industrie'!$P28)^(N$2853-$D$2853)/1000</f>
        <v>0</v>
      </c>
      <c r="O2934" s="210">
        <f>O2883*'Usages industrie'!$O28*(1+'Usages industrie'!$P28)^(O$2853-$D$2853)/1000</f>
        <v>0</v>
      </c>
      <c r="P2934" s="210">
        <f>P2883*'Usages industrie'!$O28*(1+'Usages industrie'!$P28)^(P$2853-$D$2853)/1000</f>
        <v>0</v>
      </c>
      <c r="Q2934" s="210">
        <f>Q2883*'Usages industrie'!$O28*(1+'Usages industrie'!$P28)^(Q$2853-$D$2853)/1000</f>
        <v>0</v>
      </c>
      <c r="R2934" s="210">
        <f>R2883*'Usages industrie'!$O28*(1+'Usages industrie'!$P28)^(R$2853-$D$2853)/1000</f>
        <v>0</v>
      </c>
    </row>
    <row r="2935" spans="1:18" hidden="1" outlineLevel="2" x14ac:dyDescent="0.35">
      <c r="A2935" s="209" t="str">
        <f>'Usages industrie'!A29</f>
        <v>Usage industriel n°26</v>
      </c>
      <c r="B2935" s="209" t="s">
        <v>639</v>
      </c>
      <c r="C2935" s="209"/>
      <c r="D2935" s="210">
        <f>D2884*'Usages industrie'!$O29*(1+'Usages industrie'!$P29)^(D$2853-$D$2853)/1000</f>
        <v>0</v>
      </c>
      <c r="E2935" s="210">
        <f>E2884*'Usages industrie'!$O29*(1+'Usages industrie'!$P29)^(E$2853-$D$2853)/1000</f>
        <v>0</v>
      </c>
      <c r="F2935" s="210">
        <f>F2884*'Usages industrie'!$O29*(1+'Usages industrie'!$P29)^(F$2853-$D$2853)/1000</f>
        <v>0</v>
      </c>
      <c r="G2935" s="210">
        <f>G2884*'Usages industrie'!$O29*(1+'Usages industrie'!$P29)^(G$2853-$D$2853)/1000</f>
        <v>0</v>
      </c>
      <c r="H2935" s="210">
        <f>H2884*'Usages industrie'!$O29*(1+'Usages industrie'!$P29)^(H$2853-$D$2853)/1000</f>
        <v>0</v>
      </c>
      <c r="I2935" s="210">
        <f>I2884*'Usages industrie'!$O29*(1+'Usages industrie'!$P29)^(I$2853-$D$2853)/1000</f>
        <v>0</v>
      </c>
      <c r="J2935" s="210">
        <f>J2884*'Usages industrie'!$O29*(1+'Usages industrie'!$P29)^(J$2853-$D$2853)/1000</f>
        <v>0</v>
      </c>
      <c r="K2935" s="210">
        <f>K2884*'Usages industrie'!$O29*(1+'Usages industrie'!$P29)^(K$2853-$D$2853)/1000</f>
        <v>0</v>
      </c>
      <c r="L2935" s="210">
        <f>L2884*'Usages industrie'!$O29*(1+'Usages industrie'!$P29)^(L$2853-$D$2853)/1000</f>
        <v>0</v>
      </c>
      <c r="M2935" s="210">
        <f>M2884*'Usages industrie'!$O29*(1+'Usages industrie'!$P29)^(M$2853-$D$2853)/1000</f>
        <v>0</v>
      </c>
      <c r="N2935" s="210">
        <f>N2884*'Usages industrie'!$O29*(1+'Usages industrie'!$P29)^(N$2853-$D$2853)/1000</f>
        <v>0</v>
      </c>
      <c r="O2935" s="210">
        <f>O2884*'Usages industrie'!$O29*(1+'Usages industrie'!$P29)^(O$2853-$D$2853)/1000</f>
        <v>0</v>
      </c>
      <c r="P2935" s="210">
        <f>P2884*'Usages industrie'!$O29*(1+'Usages industrie'!$P29)^(P$2853-$D$2853)/1000</f>
        <v>0</v>
      </c>
      <c r="Q2935" s="210">
        <f>Q2884*'Usages industrie'!$O29*(1+'Usages industrie'!$P29)^(Q$2853-$D$2853)/1000</f>
        <v>0</v>
      </c>
      <c r="R2935" s="210">
        <f>R2884*'Usages industrie'!$O29*(1+'Usages industrie'!$P29)^(R$2853-$D$2853)/1000</f>
        <v>0</v>
      </c>
    </row>
    <row r="2936" spans="1:18" hidden="1" outlineLevel="2" x14ac:dyDescent="0.35">
      <c r="A2936" s="209" t="str">
        <f>'Usages industrie'!A30</f>
        <v>Usage industriel n°27</v>
      </c>
      <c r="B2936" s="209" t="s">
        <v>639</v>
      </c>
      <c r="C2936" s="209"/>
      <c r="D2936" s="210">
        <f>D2885*'Usages industrie'!$O30*(1+'Usages industrie'!$P30)^(D$2853-$D$2853)/1000</f>
        <v>0</v>
      </c>
      <c r="E2936" s="210">
        <f>E2885*'Usages industrie'!$O30*(1+'Usages industrie'!$P30)^(E$2853-$D$2853)/1000</f>
        <v>0</v>
      </c>
      <c r="F2936" s="210">
        <f>F2885*'Usages industrie'!$O30*(1+'Usages industrie'!$P30)^(F$2853-$D$2853)/1000</f>
        <v>0</v>
      </c>
      <c r="G2936" s="210">
        <f>G2885*'Usages industrie'!$O30*(1+'Usages industrie'!$P30)^(G$2853-$D$2853)/1000</f>
        <v>0</v>
      </c>
      <c r="H2936" s="210">
        <f>H2885*'Usages industrie'!$O30*(1+'Usages industrie'!$P30)^(H$2853-$D$2853)/1000</f>
        <v>0</v>
      </c>
      <c r="I2936" s="210">
        <f>I2885*'Usages industrie'!$O30*(1+'Usages industrie'!$P30)^(I$2853-$D$2853)/1000</f>
        <v>0</v>
      </c>
      <c r="J2936" s="210">
        <f>J2885*'Usages industrie'!$O30*(1+'Usages industrie'!$P30)^(J$2853-$D$2853)/1000</f>
        <v>0</v>
      </c>
      <c r="K2936" s="210">
        <f>K2885*'Usages industrie'!$O30*(1+'Usages industrie'!$P30)^(K$2853-$D$2853)/1000</f>
        <v>0</v>
      </c>
      <c r="L2936" s="210">
        <f>L2885*'Usages industrie'!$O30*(1+'Usages industrie'!$P30)^(L$2853-$D$2853)/1000</f>
        <v>0</v>
      </c>
      <c r="M2936" s="210">
        <f>M2885*'Usages industrie'!$O30*(1+'Usages industrie'!$P30)^(M$2853-$D$2853)/1000</f>
        <v>0</v>
      </c>
      <c r="N2936" s="210">
        <f>N2885*'Usages industrie'!$O30*(1+'Usages industrie'!$P30)^(N$2853-$D$2853)/1000</f>
        <v>0</v>
      </c>
      <c r="O2936" s="210">
        <f>O2885*'Usages industrie'!$O30*(1+'Usages industrie'!$P30)^(O$2853-$D$2853)/1000</f>
        <v>0</v>
      </c>
      <c r="P2936" s="210">
        <f>P2885*'Usages industrie'!$O30*(1+'Usages industrie'!$P30)^(P$2853-$D$2853)/1000</f>
        <v>0</v>
      </c>
      <c r="Q2936" s="210">
        <f>Q2885*'Usages industrie'!$O30*(1+'Usages industrie'!$P30)^(Q$2853-$D$2853)/1000</f>
        <v>0</v>
      </c>
      <c r="R2936" s="210">
        <f>R2885*'Usages industrie'!$O30*(1+'Usages industrie'!$P30)^(R$2853-$D$2853)/1000</f>
        <v>0</v>
      </c>
    </row>
    <row r="2937" spans="1:18" hidden="1" outlineLevel="2" x14ac:dyDescent="0.35">
      <c r="A2937" s="209" t="str">
        <f>'Usages industrie'!A31</f>
        <v>Usage industriel n°28</v>
      </c>
      <c r="B2937" s="209" t="s">
        <v>639</v>
      </c>
      <c r="C2937" s="209"/>
      <c r="D2937" s="210">
        <f>D2886*'Usages industrie'!$O31*(1+'Usages industrie'!$P31)^(D$2853-$D$2853)/1000</f>
        <v>0</v>
      </c>
      <c r="E2937" s="210">
        <f>E2886*'Usages industrie'!$O31*(1+'Usages industrie'!$P31)^(E$2853-$D$2853)/1000</f>
        <v>0</v>
      </c>
      <c r="F2937" s="210">
        <f>F2886*'Usages industrie'!$O31*(1+'Usages industrie'!$P31)^(F$2853-$D$2853)/1000</f>
        <v>0</v>
      </c>
      <c r="G2937" s="210">
        <f>G2886*'Usages industrie'!$O31*(1+'Usages industrie'!$P31)^(G$2853-$D$2853)/1000</f>
        <v>0</v>
      </c>
      <c r="H2937" s="210">
        <f>H2886*'Usages industrie'!$O31*(1+'Usages industrie'!$P31)^(H$2853-$D$2853)/1000</f>
        <v>0</v>
      </c>
      <c r="I2937" s="210">
        <f>I2886*'Usages industrie'!$O31*(1+'Usages industrie'!$P31)^(I$2853-$D$2853)/1000</f>
        <v>0</v>
      </c>
      <c r="J2937" s="210">
        <f>J2886*'Usages industrie'!$O31*(1+'Usages industrie'!$P31)^(J$2853-$D$2853)/1000</f>
        <v>0</v>
      </c>
      <c r="K2937" s="210">
        <f>K2886*'Usages industrie'!$O31*(1+'Usages industrie'!$P31)^(K$2853-$D$2853)/1000</f>
        <v>0</v>
      </c>
      <c r="L2937" s="210">
        <f>L2886*'Usages industrie'!$O31*(1+'Usages industrie'!$P31)^(L$2853-$D$2853)/1000</f>
        <v>0</v>
      </c>
      <c r="M2937" s="210">
        <f>M2886*'Usages industrie'!$O31*(1+'Usages industrie'!$P31)^(M$2853-$D$2853)/1000</f>
        <v>0</v>
      </c>
      <c r="N2937" s="210">
        <f>N2886*'Usages industrie'!$O31*(1+'Usages industrie'!$P31)^(N$2853-$D$2853)/1000</f>
        <v>0</v>
      </c>
      <c r="O2937" s="210">
        <f>O2886*'Usages industrie'!$O31*(1+'Usages industrie'!$P31)^(O$2853-$D$2853)/1000</f>
        <v>0</v>
      </c>
      <c r="P2937" s="210">
        <f>P2886*'Usages industrie'!$O31*(1+'Usages industrie'!$P31)^(P$2853-$D$2853)/1000</f>
        <v>0</v>
      </c>
      <c r="Q2937" s="210">
        <f>Q2886*'Usages industrie'!$O31*(1+'Usages industrie'!$P31)^(Q$2853-$D$2853)/1000</f>
        <v>0</v>
      </c>
      <c r="R2937" s="210">
        <f>R2886*'Usages industrie'!$O31*(1+'Usages industrie'!$P31)^(R$2853-$D$2853)/1000</f>
        <v>0</v>
      </c>
    </row>
    <row r="2938" spans="1:18" hidden="1" outlineLevel="2" x14ac:dyDescent="0.35">
      <c r="A2938" s="209" t="str">
        <f>'Usages industrie'!A32</f>
        <v>Usage industriel n°29</v>
      </c>
      <c r="B2938" s="209" t="s">
        <v>639</v>
      </c>
      <c r="C2938" s="209"/>
      <c r="D2938" s="210">
        <f>D2887*'Usages industrie'!$O32*(1+'Usages industrie'!$P32)^(D$2853-$D$2853)/1000</f>
        <v>0</v>
      </c>
      <c r="E2938" s="210">
        <f>E2887*'Usages industrie'!$O32*(1+'Usages industrie'!$P32)^(E$2853-$D$2853)/1000</f>
        <v>0</v>
      </c>
      <c r="F2938" s="210">
        <f>F2887*'Usages industrie'!$O32*(1+'Usages industrie'!$P32)^(F$2853-$D$2853)/1000</f>
        <v>0</v>
      </c>
      <c r="G2938" s="210">
        <f>G2887*'Usages industrie'!$O32*(1+'Usages industrie'!$P32)^(G$2853-$D$2853)/1000</f>
        <v>0</v>
      </c>
      <c r="H2938" s="210">
        <f>H2887*'Usages industrie'!$O32*(1+'Usages industrie'!$P32)^(H$2853-$D$2853)/1000</f>
        <v>0</v>
      </c>
      <c r="I2938" s="210">
        <f>I2887*'Usages industrie'!$O32*(1+'Usages industrie'!$P32)^(I$2853-$D$2853)/1000</f>
        <v>0</v>
      </c>
      <c r="J2938" s="210">
        <f>J2887*'Usages industrie'!$O32*(1+'Usages industrie'!$P32)^(J$2853-$D$2853)/1000</f>
        <v>0</v>
      </c>
      <c r="K2938" s="210">
        <f>K2887*'Usages industrie'!$O32*(1+'Usages industrie'!$P32)^(K$2853-$D$2853)/1000</f>
        <v>0</v>
      </c>
      <c r="L2938" s="210">
        <f>L2887*'Usages industrie'!$O32*(1+'Usages industrie'!$P32)^(L$2853-$D$2853)/1000</f>
        <v>0</v>
      </c>
      <c r="M2938" s="210">
        <f>M2887*'Usages industrie'!$O32*(1+'Usages industrie'!$P32)^(M$2853-$D$2853)/1000</f>
        <v>0</v>
      </c>
      <c r="N2938" s="210">
        <f>N2887*'Usages industrie'!$O32*(1+'Usages industrie'!$P32)^(N$2853-$D$2853)/1000</f>
        <v>0</v>
      </c>
      <c r="O2938" s="210">
        <f>O2887*'Usages industrie'!$O32*(1+'Usages industrie'!$P32)^(O$2853-$D$2853)/1000</f>
        <v>0</v>
      </c>
      <c r="P2938" s="210">
        <f>P2887*'Usages industrie'!$O32*(1+'Usages industrie'!$P32)^(P$2853-$D$2853)/1000</f>
        <v>0</v>
      </c>
      <c r="Q2938" s="210">
        <f>Q2887*'Usages industrie'!$O32*(1+'Usages industrie'!$P32)^(Q$2853-$D$2853)/1000</f>
        <v>0</v>
      </c>
      <c r="R2938" s="210">
        <f>R2887*'Usages industrie'!$O32*(1+'Usages industrie'!$P32)^(R$2853-$D$2853)/1000</f>
        <v>0</v>
      </c>
    </row>
    <row r="2939" spans="1:18" hidden="1" outlineLevel="2" x14ac:dyDescent="0.35">
      <c r="A2939" s="209" t="str">
        <f>'Usages industrie'!A33</f>
        <v>Usage industriel n°30</v>
      </c>
      <c r="B2939" s="209" t="s">
        <v>639</v>
      </c>
      <c r="C2939" s="209"/>
      <c r="D2939" s="210">
        <f>D2888*'Usages industrie'!$O33*(1+'Usages industrie'!$P33)^(D$2853-$D$2853)/1000</f>
        <v>0</v>
      </c>
      <c r="E2939" s="210">
        <f>E2888*'Usages industrie'!$O33*(1+'Usages industrie'!$P33)^(E$2853-$D$2853)/1000</f>
        <v>0</v>
      </c>
      <c r="F2939" s="210">
        <f>F2888*'Usages industrie'!$O33*(1+'Usages industrie'!$P33)^(F$2853-$D$2853)/1000</f>
        <v>0</v>
      </c>
      <c r="G2939" s="210">
        <f>G2888*'Usages industrie'!$O33*(1+'Usages industrie'!$P33)^(G$2853-$D$2853)/1000</f>
        <v>0</v>
      </c>
      <c r="H2939" s="210">
        <f>H2888*'Usages industrie'!$O33*(1+'Usages industrie'!$P33)^(H$2853-$D$2853)/1000</f>
        <v>0</v>
      </c>
      <c r="I2939" s="210">
        <f>I2888*'Usages industrie'!$O33*(1+'Usages industrie'!$P33)^(I$2853-$D$2853)/1000</f>
        <v>0</v>
      </c>
      <c r="J2939" s="210">
        <f>J2888*'Usages industrie'!$O33*(1+'Usages industrie'!$P33)^(J$2853-$D$2853)/1000</f>
        <v>0</v>
      </c>
      <c r="K2939" s="210">
        <f>K2888*'Usages industrie'!$O33*(1+'Usages industrie'!$P33)^(K$2853-$D$2853)/1000</f>
        <v>0</v>
      </c>
      <c r="L2939" s="210">
        <f>L2888*'Usages industrie'!$O33*(1+'Usages industrie'!$P33)^(L$2853-$D$2853)/1000</f>
        <v>0</v>
      </c>
      <c r="M2939" s="210">
        <f>M2888*'Usages industrie'!$O33*(1+'Usages industrie'!$P33)^(M$2853-$D$2853)/1000</f>
        <v>0</v>
      </c>
      <c r="N2939" s="210">
        <f>N2888*'Usages industrie'!$O33*(1+'Usages industrie'!$P33)^(N$2853-$D$2853)/1000</f>
        <v>0</v>
      </c>
      <c r="O2939" s="210">
        <f>O2888*'Usages industrie'!$O33*(1+'Usages industrie'!$P33)^(O$2853-$D$2853)/1000</f>
        <v>0</v>
      </c>
      <c r="P2939" s="210">
        <f>P2888*'Usages industrie'!$O33*(1+'Usages industrie'!$P33)^(P$2853-$D$2853)/1000</f>
        <v>0</v>
      </c>
      <c r="Q2939" s="210">
        <f>Q2888*'Usages industrie'!$O33*(1+'Usages industrie'!$P33)^(Q$2853-$D$2853)/1000</f>
        <v>0</v>
      </c>
      <c r="R2939" s="210">
        <f>R2888*'Usages industrie'!$O33*(1+'Usages industrie'!$P33)^(R$2853-$D$2853)/1000</f>
        <v>0</v>
      </c>
    </row>
    <row r="2940" spans="1:18" hidden="1" outlineLevel="2" x14ac:dyDescent="0.35">
      <c r="A2940" s="209" t="str">
        <f>'Usages industrie'!A34</f>
        <v>Usage industriel n°31</v>
      </c>
      <c r="B2940" s="209" t="s">
        <v>639</v>
      </c>
      <c r="C2940" s="209"/>
      <c r="D2940" s="210">
        <f>D2889*'Usages industrie'!$O34*(1+'Usages industrie'!$P34)^(D$2853-$D$2853)/1000</f>
        <v>0</v>
      </c>
      <c r="E2940" s="210">
        <f>E2889*'Usages industrie'!$O34*(1+'Usages industrie'!$P34)^(E$2853-$D$2853)/1000</f>
        <v>0</v>
      </c>
      <c r="F2940" s="210">
        <f>F2889*'Usages industrie'!$O34*(1+'Usages industrie'!$P34)^(F$2853-$D$2853)/1000</f>
        <v>0</v>
      </c>
      <c r="G2940" s="210">
        <f>G2889*'Usages industrie'!$O34*(1+'Usages industrie'!$P34)^(G$2853-$D$2853)/1000</f>
        <v>0</v>
      </c>
      <c r="H2940" s="210">
        <f>H2889*'Usages industrie'!$O34*(1+'Usages industrie'!$P34)^(H$2853-$D$2853)/1000</f>
        <v>0</v>
      </c>
      <c r="I2940" s="210">
        <f>I2889*'Usages industrie'!$O34*(1+'Usages industrie'!$P34)^(I$2853-$D$2853)/1000</f>
        <v>0</v>
      </c>
      <c r="J2940" s="210">
        <f>J2889*'Usages industrie'!$O34*(1+'Usages industrie'!$P34)^(J$2853-$D$2853)/1000</f>
        <v>0</v>
      </c>
      <c r="K2940" s="210">
        <f>K2889*'Usages industrie'!$O34*(1+'Usages industrie'!$P34)^(K$2853-$D$2853)/1000</f>
        <v>0</v>
      </c>
      <c r="L2940" s="210">
        <f>L2889*'Usages industrie'!$O34*(1+'Usages industrie'!$P34)^(L$2853-$D$2853)/1000</f>
        <v>0</v>
      </c>
      <c r="M2940" s="210">
        <f>M2889*'Usages industrie'!$O34*(1+'Usages industrie'!$P34)^(M$2853-$D$2853)/1000</f>
        <v>0</v>
      </c>
      <c r="N2940" s="210">
        <f>N2889*'Usages industrie'!$O34*(1+'Usages industrie'!$P34)^(N$2853-$D$2853)/1000</f>
        <v>0</v>
      </c>
      <c r="O2940" s="210">
        <f>O2889*'Usages industrie'!$O34*(1+'Usages industrie'!$P34)^(O$2853-$D$2853)/1000</f>
        <v>0</v>
      </c>
      <c r="P2940" s="210">
        <f>P2889*'Usages industrie'!$O34*(1+'Usages industrie'!$P34)^(P$2853-$D$2853)/1000</f>
        <v>0</v>
      </c>
      <c r="Q2940" s="210">
        <f>Q2889*'Usages industrie'!$O34*(1+'Usages industrie'!$P34)^(Q$2853-$D$2853)/1000</f>
        <v>0</v>
      </c>
      <c r="R2940" s="210">
        <f>R2889*'Usages industrie'!$O34*(1+'Usages industrie'!$P34)^(R$2853-$D$2853)/1000</f>
        <v>0</v>
      </c>
    </row>
    <row r="2941" spans="1:18" hidden="1" outlineLevel="2" x14ac:dyDescent="0.35">
      <c r="A2941" s="209" t="str">
        <f>'Usages industrie'!A35</f>
        <v>Usage industriel n°32</v>
      </c>
      <c r="B2941" s="209" t="s">
        <v>639</v>
      </c>
      <c r="C2941" s="209"/>
      <c r="D2941" s="210">
        <f>D2890*'Usages industrie'!$O35*(1+'Usages industrie'!$P35)^(D$2853-$D$2853)/1000</f>
        <v>0</v>
      </c>
      <c r="E2941" s="210">
        <f>E2890*'Usages industrie'!$O35*(1+'Usages industrie'!$P35)^(E$2853-$D$2853)/1000</f>
        <v>0</v>
      </c>
      <c r="F2941" s="210">
        <f>F2890*'Usages industrie'!$O35*(1+'Usages industrie'!$P35)^(F$2853-$D$2853)/1000</f>
        <v>0</v>
      </c>
      <c r="G2941" s="210">
        <f>G2890*'Usages industrie'!$O35*(1+'Usages industrie'!$P35)^(G$2853-$D$2853)/1000</f>
        <v>0</v>
      </c>
      <c r="H2941" s="210">
        <f>H2890*'Usages industrie'!$O35*(1+'Usages industrie'!$P35)^(H$2853-$D$2853)/1000</f>
        <v>0</v>
      </c>
      <c r="I2941" s="210">
        <f>I2890*'Usages industrie'!$O35*(1+'Usages industrie'!$P35)^(I$2853-$D$2853)/1000</f>
        <v>0</v>
      </c>
      <c r="J2941" s="210">
        <f>J2890*'Usages industrie'!$O35*(1+'Usages industrie'!$P35)^(J$2853-$D$2853)/1000</f>
        <v>0</v>
      </c>
      <c r="K2941" s="210">
        <f>K2890*'Usages industrie'!$O35*(1+'Usages industrie'!$P35)^(K$2853-$D$2853)/1000</f>
        <v>0</v>
      </c>
      <c r="L2941" s="210">
        <f>L2890*'Usages industrie'!$O35*(1+'Usages industrie'!$P35)^(L$2853-$D$2853)/1000</f>
        <v>0</v>
      </c>
      <c r="M2941" s="210">
        <f>M2890*'Usages industrie'!$O35*(1+'Usages industrie'!$P35)^(M$2853-$D$2853)/1000</f>
        <v>0</v>
      </c>
      <c r="N2941" s="210">
        <f>N2890*'Usages industrie'!$O35*(1+'Usages industrie'!$P35)^(N$2853-$D$2853)/1000</f>
        <v>0</v>
      </c>
      <c r="O2941" s="210">
        <f>O2890*'Usages industrie'!$O35*(1+'Usages industrie'!$P35)^(O$2853-$D$2853)/1000</f>
        <v>0</v>
      </c>
      <c r="P2941" s="210">
        <f>P2890*'Usages industrie'!$O35*(1+'Usages industrie'!$P35)^(P$2853-$D$2853)/1000</f>
        <v>0</v>
      </c>
      <c r="Q2941" s="210">
        <f>Q2890*'Usages industrie'!$O35*(1+'Usages industrie'!$P35)^(Q$2853-$D$2853)/1000</f>
        <v>0</v>
      </c>
      <c r="R2941" s="210">
        <f>R2890*'Usages industrie'!$O35*(1+'Usages industrie'!$P35)^(R$2853-$D$2853)/1000</f>
        <v>0</v>
      </c>
    </row>
    <row r="2942" spans="1:18" hidden="1" outlineLevel="2" x14ac:dyDescent="0.35">
      <c r="A2942" s="209" t="str">
        <f>'Usages industrie'!A36</f>
        <v>Usage industriel n°33</v>
      </c>
      <c r="B2942" s="209" t="s">
        <v>639</v>
      </c>
      <c r="C2942" s="209"/>
      <c r="D2942" s="210">
        <f>D2891*'Usages industrie'!$O36*(1+'Usages industrie'!$P36)^(D$2853-$D$2853)/1000</f>
        <v>0</v>
      </c>
      <c r="E2942" s="210">
        <f>E2891*'Usages industrie'!$O36*(1+'Usages industrie'!$P36)^(E$2853-$D$2853)/1000</f>
        <v>0</v>
      </c>
      <c r="F2942" s="210">
        <f>F2891*'Usages industrie'!$O36*(1+'Usages industrie'!$P36)^(F$2853-$D$2853)/1000</f>
        <v>0</v>
      </c>
      <c r="G2942" s="210">
        <f>G2891*'Usages industrie'!$O36*(1+'Usages industrie'!$P36)^(G$2853-$D$2853)/1000</f>
        <v>0</v>
      </c>
      <c r="H2942" s="210">
        <f>H2891*'Usages industrie'!$O36*(1+'Usages industrie'!$P36)^(H$2853-$D$2853)/1000</f>
        <v>0</v>
      </c>
      <c r="I2942" s="210">
        <f>I2891*'Usages industrie'!$O36*(1+'Usages industrie'!$P36)^(I$2853-$D$2853)/1000</f>
        <v>0</v>
      </c>
      <c r="J2942" s="210">
        <f>J2891*'Usages industrie'!$O36*(1+'Usages industrie'!$P36)^(J$2853-$D$2853)/1000</f>
        <v>0</v>
      </c>
      <c r="K2942" s="210">
        <f>K2891*'Usages industrie'!$O36*(1+'Usages industrie'!$P36)^(K$2853-$D$2853)/1000</f>
        <v>0</v>
      </c>
      <c r="L2942" s="210">
        <f>L2891*'Usages industrie'!$O36*(1+'Usages industrie'!$P36)^(L$2853-$D$2853)/1000</f>
        <v>0</v>
      </c>
      <c r="M2942" s="210">
        <f>M2891*'Usages industrie'!$O36*(1+'Usages industrie'!$P36)^(M$2853-$D$2853)/1000</f>
        <v>0</v>
      </c>
      <c r="N2942" s="210">
        <f>N2891*'Usages industrie'!$O36*(1+'Usages industrie'!$P36)^(N$2853-$D$2853)/1000</f>
        <v>0</v>
      </c>
      <c r="O2942" s="210">
        <f>O2891*'Usages industrie'!$O36*(1+'Usages industrie'!$P36)^(O$2853-$D$2853)/1000</f>
        <v>0</v>
      </c>
      <c r="P2942" s="210">
        <f>P2891*'Usages industrie'!$O36*(1+'Usages industrie'!$P36)^(P$2853-$D$2853)/1000</f>
        <v>0</v>
      </c>
      <c r="Q2942" s="210">
        <f>Q2891*'Usages industrie'!$O36*(1+'Usages industrie'!$P36)^(Q$2853-$D$2853)/1000</f>
        <v>0</v>
      </c>
      <c r="R2942" s="210">
        <f>R2891*'Usages industrie'!$O36*(1+'Usages industrie'!$P36)^(R$2853-$D$2853)/1000</f>
        <v>0</v>
      </c>
    </row>
    <row r="2943" spans="1:18" hidden="1" outlineLevel="2" x14ac:dyDescent="0.35">
      <c r="A2943" s="209" t="str">
        <f>'Usages industrie'!A37</f>
        <v>Usage industriel n°34</v>
      </c>
      <c r="B2943" s="209" t="s">
        <v>639</v>
      </c>
      <c r="C2943" s="209"/>
      <c r="D2943" s="210">
        <f>D2892*'Usages industrie'!$O37*(1+'Usages industrie'!$P37)^(D$2853-$D$2853)/1000</f>
        <v>0</v>
      </c>
      <c r="E2943" s="210">
        <f>E2892*'Usages industrie'!$O37*(1+'Usages industrie'!$P37)^(E$2853-$D$2853)/1000</f>
        <v>0</v>
      </c>
      <c r="F2943" s="210">
        <f>F2892*'Usages industrie'!$O37*(1+'Usages industrie'!$P37)^(F$2853-$D$2853)/1000</f>
        <v>0</v>
      </c>
      <c r="G2943" s="210">
        <f>G2892*'Usages industrie'!$O37*(1+'Usages industrie'!$P37)^(G$2853-$D$2853)/1000</f>
        <v>0</v>
      </c>
      <c r="H2943" s="210">
        <f>H2892*'Usages industrie'!$O37*(1+'Usages industrie'!$P37)^(H$2853-$D$2853)/1000</f>
        <v>0</v>
      </c>
      <c r="I2943" s="210">
        <f>I2892*'Usages industrie'!$O37*(1+'Usages industrie'!$P37)^(I$2853-$D$2853)/1000</f>
        <v>0</v>
      </c>
      <c r="J2943" s="210">
        <f>J2892*'Usages industrie'!$O37*(1+'Usages industrie'!$P37)^(J$2853-$D$2853)/1000</f>
        <v>0</v>
      </c>
      <c r="K2943" s="210">
        <f>K2892*'Usages industrie'!$O37*(1+'Usages industrie'!$P37)^(K$2853-$D$2853)/1000</f>
        <v>0</v>
      </c>
      <c r="L2943" s="210">
        <f>L2892*'Usages industrie'!$O37*(1+'Usages industrie'!$P37)^(L$2853-$D$2853)/1000</f>
        <v>0</v>
      </c>
      <c r="M2943" s="210">
        <f>M2892*'Usages industrie'!$O37*(1+'Usages industrie'!$P37)^(M$2853-$D$2853)/1000</f>
        <v>0</v>
      </c>
      <c r="N2943" s="210">
        <f>N2892*'Usages industrie'!$O37*(1+'Usages industrie'!$P37)^(N$2853-$D$2853)/1000</f>
        <v>0</v>
      </c>
      <c r="O2943" s="210">
        <f>O2892*'Usages industrie'!$O37*(1+'Usages industrie'!$P37)^(O$2853-$D$2853)/1000</f>
        <v>0</v>
      </c>
      <c r="P2943" s="210">
        <f>P2892*'Usages industrie'!$O37*(1+'Usages industrie'!$P37)^(P$2853-$D$2853)/1000</f>
        <v>0</v>
      </c>
      <c r="Q2943" s="210">
        <f>Q2892*'Usages industrie'!$O37*(1+'Usages industrie'!$P37)^(Q$2853-$D$2853)/1000</f>
        <v>0</v>
      </c>
      <c r="R2943" s="210">
        <f>R2892*'Usages industrie'!$O37*(1+'Usages industrie'!$P37)^(R$2853-$D$2853)/1000</f>
        <v>0</v>
      </c>
    </row>
    <row r="2944" spans="1:18" hidden="1" outlineLevel="2" x14ac:dyDescent="0.35">
      <c r="A2944" s="209" t="str">
        <f>'Usages industrie'!A38</f>
        <v>Usage industriel n°35</v>
      </c>
      <c r="B2944" s="209" t="s">
        <v>639</v>
      </c>
      <c r="C2944" s="209"/>
      <c r="D2944" s="210">
        <f>D2893*'Usages industrie'!$O38*(1+'Usages industrie'!$P38)^(D$2853-$D$2853)/1000</f>
        <v>0</v>
      </c>
      <c r="E2944" s="210">
        <f>E2893*'Usages industrie'!$O38*(1+'Usages industrie'!$P38)^(E$2853-$D$2853)/1000</f>
        <v>0</v>
      </c>
      <c r="F2944" s="210">
        <f>F2893*'Usages industrie'!$O38*(1+'Usages industrie'!$P38)^(F$2853-$D$2853)/1000</f>
        <v>0</v>
      </c>
      <c r="G2944" s="210">
        <f>G2893*'Usages industrie'!$O38*(1+'Usages industrie'!$P38)^(G$2853-$D$2853)/1000</f>
        <v>0</v>
      </c>
      <c r="H2944" s="210">
        <f>H2893*'Usages industrie'!$O38*(1+'Usages industrie'!$P38)^(H$2853-$D$2853)/1000</f>
        <v>0</v>
      </c>
      <c r="I2944" s="210">
        <f>I2893*'Usages industrie'!$O38*(1+'Usages industrie'!$P38)^(I$2853-$D$2853)/1000</f>
        <v>0</v>
      </c>
      <c r="J2944" s="210">
        <f>J2893*'Usages industrie'!$O38*(1+'Usages industrie'!$P38)^(J$2853-$D$2853)/1000</f>
        <v>0</v>
      </c>
      <c r="K2944" s="210">
        <f>K2893*'Usages industrie'!$O38*(1+'Usages industrie'!$P38)^(K$2853-$D$2853)/1000</f>
        <v>0</v>
      </c>
      <c r="L2944" s="210">
        <f>L2893*'Usages industrie'!$O38*(1+'Usages industrie'!$P38)^(L$2853-$D$2853)/1000</f>
        <v>0</v>
      </c>
      <c r="M2944" s="210">
        <f>M2893*'Usages industrie'!$O38*(1+'Usages industrie'!$P38)^(M$2853-$D$2853)/1000</f>
        <v>0</v>
      </c>
      <c r="N2944" s="210">
        <f>N2893*'Usages industrie'!$O38*(1+'Usages industrie'!$P38)^(N$2853-$D$2853)/1000</f>
        <v>0</v>
      </c>
      <c r="O2944" s="210">
        <f>O2893*'Usages industrie'!$O38*(1+'Usages industrie'!$P38)^(O$2853-$D$2853)/1000</f>
        <v>0</v>
      </c>
      <c r="P2944" s="210">
        <f>P2893*'Usages industrie'!$O38*(1+'Usages industrie'!$P38)^(P$2853-$D$2853)/1000</f>
        <v>0</v>
      </c>
      <c r="Q2944" s="210">
        <f>Q2893*'Usages industrie'!$O38*(1+'Usages industrie'!$P38)^(Q$2853-$D$2853)/1000</f>
        <v>0</v>
      </c>
      <c r="R2944" s="210">
        <f>R2893*'Usages industrie'!$O38*(1+'Usages industrie'!$P38)^(R$2853-$D$2853)/1000</f>
        <v>0</v>
      </c>
    </row>
    <row r="2945" spans="1:18" hidden="1" outlineLevel="2" x14ac:dyDescent="0.35">
      <c r="A2945" s="209" t="str">
        <f>'Usages industrie'!A39</f>
        <v>Usage industriel n°36</v>
      </c>
      <c r="B2945" s="209" t="s">
        <v>639</v>
      </c>
      <c r="C2945" s="209"/>
      <c r="D2945" s="210">
        <f>D2894*'Usages industrie'!$O39*(1+'Usages industrie'!$P39)^(D$2853-$D$2853)/1000</f>
        <v>0</v>
      </c>
      <c r="E2945" s="210">
        <f>E2894*'Usages industrie'!$O39*(1+'Usages industrie'!$P39)^(E$2853-$D$2853)/1000</f>
        <v>0</v>
      </c>
      <c r="F2945" s="210">
        <f>F2894*'Usages industrie'!$O39*(1+'Usages industrie'!$P39)^(F$2853-$D$2853)/1000</f>
        <v>0</v>
      </c>
      <c r="G2945" s="210">
        <f>G2894*'Usages industrie'!$O39*(1+'Usages industrie'!$P39)^(G$2853-$D$2853)/1000</f>
        <v>0</v>
      </c>
      <c r="H2945" s="210">
        <f>H2894*'Usages industrie'!$O39*(1+'Usages industrie'!$P39)^(H$2853-$D$2853)/1000</f>
        <v>0</v>
      </c>
      <c r="I2945" s="210">
        <f>I2894*'Usages industrie'!$O39*(1+'Usages industrie'!$P39)^(I$2853-$D$2853)/1000</f>
        <v>0</v>
      </c>
      <c r="J2945" s="210">
        <f>J2894*'Usages industrie'!$O39*(1+'Usages industrie'!$P39)^(J$2853-$D$2853)/1000</f>
        <v>0</v>
      </c>
      <c r="K2945" s="210">
        <f>K2894*'Usages industrie'!$O39*(1+'Usages industrie'!$P39)^(K$2853-$D$2853)/1000</f>
        <v>0</v>
      </c>
      <c r="L2945" s="210">
        <f>L2894*'Usages industrie'!$O39*(1+'Usages industrie'!$P39)^(L$2853-$D$2853)/1000</f>
        <v>0</v>
      </c>
      <c r="M2945" s="210">
        <f>M2894*'Usages industrie'!$O39*(1+'Usages industrie'!$P39)^(M$2853-$D$2853)/1000</f>
        <v>0</v>
      </c>
      <c r="N2945" s="210">
        <f>N2894*'Usages industrie'!$O39*(1+'Usages industrie'!$P39)^(N$2853-$D$2853)/1000</f>
        <v>0</v>
      </c>
      <c r="O2945" s="210">
        <f>O2894*'Usages industrie'!$O39*(1+'Usages industrie'!$P39)^(O$2853-$D$2853)/1000</f>
        <v>0</v>
      </c>
      <c r="P2945" s="210">
        <f>P2894*'Usages industrie'!$O39*(1+'Usages industrie'!$P39)^(P$2853-$D$2853)/1000</f>
        <v>0</v>
      </c>
      <c r="Q2945" s="210">
        <f>Q2894*'Usages industrie'!$O39*(1+'Usages industrie'!$P39)^(Q$2853-$D$2853)/1000</f>
        <v>0</v>
      </c>
      <c r="R2945" s="210">
        <f>R2894*'Usages industrie'!$O39*(1+'Usages industrie'!$P39)^(R$2853-$D$2853)/1000</f>
        <v>0</v>
      </c>
    </row>
    <row r="2946" spans="1:18" hidden="1" outlineLevel="2" x14ac:dyDescent="0.35">
      <c r="A2946" s="209" t="str">
        <f>'Usages industrie'!A40</f>
        <v>Usage industriel n°37</v>
      </c>
      <c r="B2946" s="209" t="s">
        <v>639</v>
      </c>
      <c r="C2946" s="209"/>
      <c r="D2946" s="210">
        <f>D2895*'Usages industrie'!$O40*(1+'Usages industrie'!$P40)^(D$2853-$D$2853)/1000</f>
        <v>0</v>
      </c>
      <c r="E2946" s="210">
        <f>E2895*'Usages industrie'!$O40*(1+'Usages industrie'!$P40)^(E$2853-$D$2853)/1000</f>
        <v>0</v>
      </c>
      <c r="F2946" s="210">
        <f>F2895*'Usages industrie'!$O40*(1+'Usages industrie'!$P40)^(F$2853-$D$2853)/1000</f>
        <v>0</v>
      </c>
      <c r="G2946" s="210">
        <f>G2895*'Usages industrie'!$O40*(1+'Usages industrie'!$P40)^(G$2853-$D$2853)/1000</f>
        <v>0</v>
      </c>
      <c r="H2946" s="210">
        <f>H2895*'Usages industrie'!$O40*(1+'Usages industrie'!$P40)^(H$2853-$D$2853)/1000</f>
        <v>0</v>
      </c>
      <c r="I2946" s="210">
        <f>I2895*'Usages industrie'!$O40*(1+'Usages industrie'!$P40)^(I$2853-$D$2853)/1000</f>
        <v>0</v>
      </c>
      <c r="J2946" s="210">
        <f>J2895*'Usages industrie'!$O40*(1+'Usages industrie'!$P40)^(J$2853-$D$2853)/1000</f>
        <v>0</v>
      </c>
      <c r="K2946" s="210">
        <f>K2895*'Usages industrie'!$O40*(1+'Usages industrie'!$P40)^(K$2853-$D$2853)/1000</f>
        <v>0</v>
      </c>
      <c r="L2946" s="210">
        <f>L2895*'Usages industrie'!$O40*(1+'Usages industrie'!$P40)^(L$2853-$D$2853)/1000</f>
        <v>0</v>
      </c>
      <c r="M2946" s="210">
        <f>M2895*'Usages industrie'!$O40*(1+'Usages industrie'!$P40)^(M$2853-$D$2853)/1000</f>
        <v>0</v>
      </c>
      <c r="N2946" s="210">
        <f>N2895*'Usages industrie'!$O40*(1+'Usages industrie'!$P40)^(N$2853-$D$2853)/1000</f>
        <v>0</v>
      </c>
      <c r="O2946" s="210">
        <f>O2895*'Usages industrie'!$O40*(1+'Usages industrie'!$P40)^(O$2853-$D$2853)/1000</f>
        <v>0</v>
      </c>
      <c r="P2946" s="210">
        <f>P2895*'Usages industrie'!$O40*(1+'Usages industrie'!$P40)^(P$2853-$D$2853)/1000</f>
        <v>0</v>
      </c>
      <c r="Q2946" s="210">
        <f>Q2895*'Usages industrie'!$O40*(1+'Usages industrie'!$P40)^(Q$2853-$D$2853)/1000</f>
        <v>0</v>
      </c>
      <c r="R2946" s="210">
        <f>R2895*'Usages industrie'!$O40*(1+'Usages industrie'!$P40)^(R$2853-$D$2853)/1000</f>
        <v>0</v>
      </c>
    </row>
    <row r="2947" spans="1:18" hidden="1" outlineLevel="2" x14ac:dyDescent="0.35">
      <c r="A2947" s="209" t="str">
        <f>'Usages industrie'!A41</f>
        <v>Usage industriel n°38</v>
      </c>
      <c r="B2947" s="209" t="s">
        <v>639</v>
      </c>
      <c r="C2947" s="209"/>
      <c r="D2947" s="210">
        <f>D2896*'Usages industrie'!$O41*(1+'Usages industrie'!$P41)^(D$2853-$D$2853)/1000</f>
        <v>0</v>
      </c>
      <c r="E2947" s="210">
        <f>E2896*'Usages industrie'!$O41*(1+'Usages industrie'!$P41)^(E$2853-$D$2853)/1000</f>
        <v>0</v>
      </c>
      <c r="F2947" s="210">
        <f>F2896*'Usages industrie'!$O41*(1+'Usages industrie'!$P41)^(F$2853-$D$2853)/1000</f>
        <v>0</v>
      </c>
      <c r="G2947" s="210">
        <f>G2896*'Usages industrie'!$O41*(1+'Usages industrie'!$P41)^(G$2853-$D$2853)/1000</f>
        <v>0</v>
      </c>
      <c r="H2947" s="210">
        <f>H2896*'Usages industrie'!$O41*(1+'Usages industrie'!$P41)^(H$2853-$D$2853)/1000</f>
        <v>0</v>
      </c>
      <c r="I2947" s="210">
        <f>I2896*'Usages industrie'!$O41*(1+'Usages industrie'!$P41)^(I$2853-$D$2853)/1000</f>
        <v>0</v>
      </c>
      <c r="J2947" s="210">
        <f>J2896*'Usages industrie'!$O41*(1+'Usages industrie'!$P41)^(J$2853-$D$2853)/1000</f>
        <v>0</v>
      </c>
      <c r="K2947" s="210">
        <f>K2896*'Usages industrie'!$O41*(1+'Usages industrie'!$P41)^(K$2853-$D$2853)/1000</f>
        <v>0</v>
      </c>
      <c r="L2947" s="210">
        <f>L2896*'Usages industrie'!$O41*(1+'Usages industrie'!$P41)^(L$2853-$D$2853)/1000</f>
        <v>0</v>
      </c>
      <c r="M2947" s="210">
        <f>M2896*'Usages industrie'!$O41*(1+'Usages industrie'!$P41)^(M$2853-$D$2853)/1000</f>
        <v>0</v>
      </c>
      <c r="N2947" s="210">
        <f>N2896*'Usages industrie'!$O41*(1+'Usages industrie'!$P41)^(N$2853-$D$2853)/1000</f>
        <v>0</v>
      </c>
      <c r="O2947" s="210">
        <f>O2896*'Usages industrie'!$O41*(1+'Usages industrie'!$P41)^(O$2853-$D$2853)/1000</f>
        <v>0</v>
      </c>
      <c r="P2947" s="210">
        <f>P2896*'Usages industrie'!$O41*(1+'Usages industrie'!$P41)^(P$2853-$D$2853)/1000</f>
        <v>0</v>
      </c>
      <c r="Q2947" s="210">
        <f>Q2896*'Usages industrie'!$O41*(1+'Usages industrie'!$P41)^(Q$2853-$D$2853)/1000</f>
        <v>0</v>
      </c>
      <c r="R2947" s="210">
        <f>R2896*'Usages industrie'!$O41*(1+'Usages industrie'!$P41)^(R$2853-$D$2853)/1000</f>
        <v>0</v>
      </c>
    </row>
    <row r="2948" spans="1:18" hidden="1" outlineLevel="2" x14ac:dyDescent="0.35">
      <c r="A2948" s="209" t="str">
        <f>'Usages industrie'!A42</f>
        <v>Usage industriel n°39</v>
      </c>
      <c r="B2948" s="209" t="s">
        <v>639</v>
      </c>
      <c r="C2948" s="209"/>
      <c r="D2948" s="210">
        <f>D2897*'Usages industrie'!$O42*(1+'Usages industrie'!$P42)^(D$2853-$D$2853)/1000</f>
        <v>0</v>
      </c>
      <c r="E2948" s="210">
        <f>E2897*'Usages industrie'!$O42*(1+'Usages industrie'!$P42)^(E$2853-$D$2853)/1000</f>
        <v>0</v>
      </c>
      <c r="F2948" s="210">
        <f>F2897*'Usages industrie'!$O42*(1+'Usages industrie'!$P42)^(F$2853-$D$2853)/1000</f>
        <v>0</v>
      </c>
      <c r="G2948" s="210">
        <f>G2897*'Usages industrie'!$O42*(1+'Usages industrie'!$P42)^(G$2853-$D$2853)/1000</f>
        <v>0</v>
      </c>
      <c r="H2948" s="210">
        <f>H2897*'Usages industrie'!$O42*(1+'Usages industrie'!$P42)^(H$2853-$D$2853)/1000</f>
        <v>0</v>
      </c>
      <c r="I2948" s="210">
        <f>I2897*'Usages industrie'!$O42*(1+'Usages industrie'!$P42)^(I$2853-$D$2853)/1000</f>
        <v>0</v>
      </c>
      <c r="J2948" s="210">
        <f>J2897*'Usages industrie'!$O42*(1+'Usages industrie'!$P42)^(J$2853-$D$2853)/1000</f>
        <v>0</v>
      </c>
      <c r="K2948" s="210">
        <f>K2897*'Usages industrie'!$O42*(1+'Usages industrie'!$P42)^(K$2853-$D$2853)/1000</f>
        <v>0</v>
      </c>
      <c r="L2948" s="210">
        <f>L2897*'Usages industrie'!$O42*(1+'Usages industrie'!$P42)^(L$2853-$D$2853)/1000</f>
        <v>0</v>
      </c>
      <c r="M2948" s="210">
        <f>M2897*'Usages industrie'!$O42*(1+'Usages industrie'!$P42)^(M$2853-$D$2853)/1000</f>
        <v>0</v>
      </c>
      <c r="N2948" s="210">
        <f>N2897*'Usages industrie'!$O42*(1+'Usages industrie'!$P42)^(N$2853-$D$2853)/1000</f>
        <v>0</v>
      </c>
      <c r="O2948" s="210">
        <f>O2897*'Usages industrie'!$O42*(1+'Usages industrie'!$P42)^(O$2853-$D$2853)/1000</f>
        <v>0</v>
      </c>
      <c r="P2948" s="210">
        <f>P2897*'Usages industrie'!$O42*(1+'Usages industrie'!$P42)^(P$2853-$D$2853)/1000</f>
        <v>0</v>
      </c>
      <c r="Q2948" s="210">
        <f>Q2897*'Usages industrie'!$O42*(1+'Usages industrie'!$P42)^(Q$2853-$D$2853)/1000</f>
        <v>0</v>
      </c>
      <c r="R2948" s="210">
        <f>R2897*'Usages industrie'!$O42*(1+'Usages industrie'!$P42)^(R$2853-$D$2853)/1000</f>
        <v>0</v>
      </c>
    </row>
    <row r="2949" spans="1:18" hidden="1" outlineLevel="2" x14ac:dyDescent="0.35">
      <c r="A2949" s="209" t="str">
        <f>'Usages industrie'!A43</f>
        <v>Usage industriel n°40</v>
      </c>
      <c r="B2949" s="209" t="s">
        <v>639</v>
      </c>
      <c r="C2949" s="209"/>
      <c r="D2949" s="210">
        <f>D2898*'Usages industrie'!$O43*(1+'Usages industrie'!$P43)^(D$2853-$D$2853)/1000</f>
        <v>0</v>
      </c>
      <c r="E2949" s="210">
        <f>E2898*'Usages industrie'!$O43*(1+'Usages industrie'!$P43)^(E$2853-$D$2853)/1000</f>
        <v>0</v>
      </c>
      <c r="F2949" s="210">
        <f>F2898*'Usages industrie'!$O43*(1+'Usages industrie'!$P43)^(F$2853-$D$2853)/1000</f>
        <v>0</v>
      </c>
      <c r="G2949" s="210">
        <f>G2898*'Usages industrie'!$O43*(1+'Usages industrie'!$P43)^(G$2853-$D$2853)/1000</f>
        <v>0</v>
      </c>
      <c r="H2949" s="210">
        <f>H2898*'Usages industrie'!$O43*(1+'Usages industrie'!$P43)^(H$2853-$D$2853)/1000</f>
        <v>0</v>
      </c>
      <c r="I2949" s="210">
        <f>I2898*'Usages industrie'!$O43*(1+'Usages industrie'!$P43)^(I$2853-$D$2853)/1000</f>
        <v>0</v>
      </c>
      <c r="J2949" s="210">
        <f>J2898*'Usages industrie'!$O43*(1+'Usages industrie'!$P43)^(J$2853-$D$2853)/1000</f>
        <v>0</v>
      </c>
      <c r="K2949" s="210">
        <f>K2898*'Usages industrie'!$O43*(1+'Usages industrie'!$P43)^(K$2853-$D$2853)/1000</f>
        <v>0</v>
      </c>
      <c r="L2949" s="210">
        <f>L2898*'Usages industrie'!$O43*(1+'Usages industrie'!$P43)^(L$2853-$D$2853)/1000</f>
        <v>0</v>
      </c>
      <c r="M2949" s="210">
        <f>M2898*'Usages industrie'!$O43*(1+'Usages industrie'!$P43)^(M$2853-$D$2853)/1000</f>
        <v>0</v>
      </c>
      <c r="N2949" s="210">
        <f>N2898*'Usages industrie'!$O43*(1+'Usages industrie'!$P43)^(N$2853-$D$2853)/1000</f>
        <v>0</v>
      </c>
      <c r="O2949" s="210">
        <f>O2898*'Usages industrie'!$O43*(1+'Usages industrie'!$P43)^(O$2853-$D$2853)/1000</f>
        <v>0</v>
      </c>
      <c r="P2949" s="210">
        <f>P2898*'Usages industrie'!$O43*(1+'Usages industrie'!$P43)^(P$2853-$D$2853)/1000</f>
        <v>0</v>
      </c>
      <c r="Q2949" s="210">
        <f>Q2898*'Usages industrie'!$O43*(1+'Usages industrie'!$P43)^(Q$2853-$D$2853)/1000</f>
        <v>0</v>
      </c>
      <c r="R2949" s="210">
        <f>R2898*'Usages industrie'!$O43*(1+'Usages industrie'!$P43)^(R$2853-$D$2853)/1000</f>
        <v>0</v>
      </c>
    </row>
    <row r="2950" spans="1:18" hidden="1" outlineLevel="2" x14ac:dyDescent="0.35">
      <c r="A2950" s="209" t="str">
        <f>'Usages industrie'!A44</f>
        <v>Usage industriel n°41</v>
      </c>
      <c r="B2950" s="209" t="s">
        <v>639</v>
      </c>
      <c r="C2950" s="209"/>
      <c r="D2950" s="210">
        <f>D2899*'Usages industrie'!$O44*(1+'Usages industrie'!$P44)^(D$2853-$D$2853)/1000</f>
        <v>0</v>
      </c>
      <c r="E2950" s="210">
        <f>E2899*'Usages industrie'!$O44*(1+'Usages industrie'!$P44)^(E$2853-$D$2853)/1000</f>
        <v>0</v>
      </c>
      <c r="F2950" s="210">
        <f>F2899*'Usages industrie'!$O44*(1+'Usages industrie'!$P44)^(F$2853-$D$2853)/1000</f>
        <v>0</v>
      </c>
      <c r="G2950" s="210">
        <f>G2899*'Usages industrie'!$O44*(1+'Usages industrie'!$P44)^(G$2853-$D$2853)/1000</f>
        <v>0</v>
      </c>
      <c r="H2950" s="210">
        <f>H2899*'Usages industrie'!$O44*(1+'Usages industrie'!$P44)^(H$2853-$D$2853)/1000</f>
        <v>0</v>
      </c>
      <c r="I2950" s="210">
        <f>I2899*'Usages industrie'!$O44*(1+'Usages industrie'!$P44)^(I$2853-$D$2853)/1000</f>
        <v>0</v>
      </c>
      <c r="J2950" s="210">
        <f>J2899*'Usages industrie'!$O44*(1+'Usages industrie'!$P44)^(J$2853-$D$2853)/1000</f>
        <v>0</v>
      </c>
      <c r="K2950" s="210">
        <f>K2899*'Usages industrie'!$O44*(1+'Usages industrie'!$P44)^(K$2853-$D$2853)/1000</f>
        <v>0</v>
      </c>
      <c r="L2950" s="210">
        <f>L2899*'Usages industrie'!$O44*(1+'Usages industrie'!$P44)^(L$2853-$D$2853)/1000</f>
        <v>0</v>
      </c>
      <c r="M2950" s="210">
        <f>M2899*'Usages industrie'!$O44*(1+'Usages industrie'!$P44)^(M$2853-$D$2853)/1000</f>
        <v>0</v>
      </c>
      <c r="N2950" s="210">
        <f>N2899*'Usages industrie'!$O44*(1+'Usages industrie'!$P44)^(N$2853-$D$2853)/1000</f>
        <v>0</v>
      </c>
      <c r="O2950" s="210">
        <f>O2899*'Usages industrie'!$O44*(1+'Usages industrie'!$P44)^(O$2853-$D$2853)/1000</f>
        <v>0</v>
      </c>
      <c r="P2950" s="210">
        <f>P2899*'Usages industrie'!$O44*(1+'Usages industrie'!$P44)^(P$2853-$D$2853)/1000</f>
        <v>0</v>
      </c>
      <c r="Q2950" s="210">
        <f>Q2899*'Usages industrie'!$O44*(1+'Usages industrie'!$P44)^(Q$2853-$D$2853)/1000</f>
        <v>0</v>
      </c>
      <c r="R2950" s="210">
        <f>R2899*'Usages industrie'!$O44*(1+'Usages industrie'!$P44)^(R$2853-$D$2853)/1000</f>
        <v>0</v>
      </c>
    </row>
    <row r="2951" spans="1:18" hidden="1" outlineLevel="2" x14ac:dyDescent="0.35">
      <c r="A2951" s="209" t="str">
        <f>'Usages industrie'!A45</f>
        <v>Usage industriel n°42</v>
      </c>
      <c r="B2951" s="209" t="s">
        <v>639</v>
      </c>
      <c r="C2951" s="209"/>
      <c r="D2951" s="210">
        <f>D2900*'Usages industrie'!$O45*(1+'Usages industrie'!$P45)^(D$2853-$D$2853)/1000</f>
        <v>0</v>
      </c>
      <c r="E2951" s="210">
        <f>E2900*'Usages industrie'!$O45*(1+'Usages industrie'!$P45)^(E$2853-$D$2853)/1000</f>
        <v>0</v>
      </c>
      <c r="F2951" s="210">
        <f>F2900*'Usages industrie'!$O45*(1+'Usages industrie'!$P45)^(F$2853-$D$2853)/1000</f>
        <v>0</v>
      </c>
      <c r="G2951" s="210">
        <f>G2900*'Usages industrie'!$O45*(1+'Usages industrie'!$P45)^(G$2853-$D$2853)/1000</f>
        <v>0</v>
      </c>
      <c r="H2951" s="210">
        <f>H2900*'Usages industrie'!$O45*(1+'Usages industrie'!$P45)^(H$2853-$D$2853)/1000</f>
        <v>0</v>
      </c>
      <c r="I2951" s="210">
        <f>I2900*'Usages industrie'!$O45*(1+'Usages industrie'!$P45)^(I$2853-$D$2853)/1000</f>
        <v>0</v>
      </c>
      <c r="J2951" s="210">
        <f>J2900*'Usages industrie'!$O45*(1+'Usages industrie'!$P45)^(J$2853-$D$2853)/1000</f>
        <v>0</v>
      </c>
      <c r="K2951" s="210">
        <f>K2900*'Usages industrie'!$O45*(1+'Usages industrie'!$P45)^(K$2853-$D$2853)/1000</f>
        <v>0</v>
      </c>
      <c r="L2951" s="210">
        <f>L2900*'Usages industrie'!$O45*(1+'Usages industrie'!$P45)^(L$2853-$D$2853)/1000</f>
        <v>0</v>
      </c>
      <c r="M2951" s="210">
        <f>M2900*'Usages industrie'!$O45*(1+'Usages industrie'!$P45)^(M$2853-$D$2853)/1000</f>
        <v>0</v>
      </c>
      <c r="N2951" s="210">
        <f>N2900*'Usages industrie'!$O45*(1+'Usages industrie'!$P45)^(N$2853-$D$2853)/1000</f>
        <v>0</v>
      </c>
      <c r="O2951" s="210">
        <f>O2900*'Usages industrie'!$O45*(1+'Usages industrie'!$P45)^(O$2853-$D$2853)/1000</f>
        <v>0</v>
      </c>
      <c r="P2951" s="210">
        <f>P2900*'Usages industrie'!$O45*(1+'Usages industrie'!$P45)^(P$2853-$D$2853)/1000</f>
        <v>0</v>
      </c>
      <c r="Q2951" s="210">
        <f>Q2900*'Usages industrie'!$O45*(1+'Usages industrie'!$P45)^(Q$2853-$D$2853)/1000</f>
        <v>0</v>
      </c>
      <c r="R2951" s="210">
        <f>R2900*'Usages industrie'!$O45*(1+'Usages industrie'!$P45)^(R$2853-$D$2853)/1000</f>
        <v>0</v>
      </c>
    </row>
    <row r="2952" spans="1:18" hidden="1" outlineLevel="2" x14ac:dyDescent="0.35">
      <c r="A2952" s="209" t="str">
        <f>'Usages industrie'!A46</f>
        <v>Usage industriel n°43</v>
      </c>
      <c r="B2952" s="209" t="s">
        <v>639</v>
      </c>
      <c r="C2952" s="209"/>
      <c r="D2952" s="210">
        <f>D2901*'Usages industrie'!$O46*(1+'Usages industrie'!$P46)^(D$2853-$D$2853)/1000</f>
        <v>0</v>
      </c>
      <c r="E2952" s="210">
        <f>E2901*'Usages industrie'!$O46*(1+'Usages industrie'!$P46)^(E$2853-$D$2853)/1000</f>
        <v>0</v>
      </c>
      <c r="F2952" s="210">
        <f>F2901*'Usages industrie'!$O46*(1+'Usages industrie'!$P46)^(F$2853-$D$2853)/1000</f>
        <v>0</v>
      </c>
      <c r="G2952" s="210">
        <f>G2901*'Usages industrie'!$O46*(1+'Usages industrie'!$P46)^(G$2853-$D$2853)/1000</f>
        <v>0</v>
      </c>
      <c r="H2952" s="210">
        <f>H2901*'Usages industrie'!$O46*(1+'Usages industrie'!$P46)^(H$2853-$D$2853)/1000</f>
        <v>0</v>
      </c>
      <c r="I2952" s="210">
        <f>I2901*'Usages industrie'!$O46*(1+'Usages industrie'!$P46)^(I$2853-$D$2853)/1000</f>
        <v>0</v>
      </c>
      <c r="J2952" s="210">
        <f>J2901*'Usages industrie'!$O46*(1+'Usages industrie'!$P46)^(J$2853-$D$2853)/1000</f>
        <v>0</v>
      </c>
      <c r="K2952" s="210">
        <f>K2901*'Usages industrie'!$O46*(1+'Usages industrie'!$P46)^(K$2853-$D$2853)/1000</f>
        <v>0</v>
      </c>
      <c r="L2952" s="210">
        <f>L2901*'Usages industrie'!$O46*(1+'Usages industrie'!$P46)^(L$2853-$D$2853)/1000</f>
        <v>0</v>
      </c>
      <c r="M2952" s="210">
        <f>M2901*'Usages industrie'!$O46*(1+'Usages industrie'!$P46)^(M$2853-$D$2853)/1000</f>
        <v>0</v>
      </c>
      <c r="N2952" s="210">
        <f>N2901*'Usages industrie'!$O46*(1+'Usages industrie'!$P46)^(N$2853-$D$2853)/1000</f>
        <v>0</v>
      </c>
      <c r="O2952" s="210">
        <f>O2901*'Usages industrie'!$O46*(1+'Usages industrie'!$P46)^(O$2853-$D$2853)/1000</f>
        <v>0</v>
      </c>
      <c r="P2952" s="210">
        <f>P2901*'Usages industrie'!$O46*(1+'Usages industrie'!$P46)^(P$2853-$D$2853)/1000</f>
        <v>0</v>
      </c>
      <c r="Q2952" s="210">
        <f>Q2901*'Usages industrie'!$O46*(1+'Usages industrie'!$P46)^(Q$2853-$D$2853)/1000</f>
        <v>0</v>
      </c>
      <c r="R2952" s="210">
        <f>R2901*'Usages industrie'!$O46*(1+'Usages industrie'!$P46)^(R$2853-$D$2853)/1000</f>
        <v>0</v>
      </c>
    </row>
    <row r="2953" spans="1:18" hidden="1" outlineLevel="2" x14ac:dyDescent="0.35">
      <c r="A2953" s="209" t="str">
        <f>'Usages industrie'!A47</f>
        <v>Usage industriel n°44</v>
      </c>
      <c r="B2953" s="209" t="s">
        <v>639</v>
      </c>
      <c r="C2953" s="209"/>
      <c r="D2953" s="210">
        <f>D2902*'Usages industrie'!$O47*(1+'Usages industrie'!$P47)^(D$2853-$D$2853)/1000</f>
        <v>0</v>
      </c>
      <c r="E2953" s="210">
        <f>E2902*'Usages industrie'!$O47*(1+'Usages industrie'!$P47)^(E$2853-$D$2853)/1000</f>
        <v>0</v>
      </c>
      <c r="F2953" s="210">
        <f>F2902*'Usages industrie'!$O47*(1+'Usages industrie'!$P47)^(F$2853-$D$2853)/1000</f>
        <v>0</v>
      </c>
      <c r="G2953" s="210">
        <f>G2902*'Usages industrie'!$O47*(1+'Usages industrie'!$P47)^(G$2853-$D$2853)/1000</f>
        <v>0</v>
      </c>
      <c r="H2953" s="210">
        <f>H2902*'Usages industrie'!$O47*(1+'Usages industrie'!$P47)^(H$2853-$D$2853)/1000</f>
        <v>0</v>
      </c>
      <c r="I2953" s="210">
        <f>I2902*'Usages industrie'!$O47*(1+'Usages industrie'!$P47)^(I$2853-$D$2853)/1000</f>
        <v>0</v>
      </c>
      <c r="J2953" s="210">
        <f>J2902*'Usages industrie'!$O47*(1+'Usages industrie'!$P47)^(J$2853-$D$2853)/1000</f>
        <v>0</v>
      </c>
      <c r="K2953" s="210">
        <f>K2902*'Usages industrie'!$O47*(1+'Usages industrie'!$P47)^(K$2853-$D$2853)/1000</f>
        <v>0</v>
      </c>
      <c r="L2953" s="210">
        <f>L2902*'Usages industrie'!$O47*(1+'Usages industrie'!$P47)^(L$2853-$D$2853)/1000</f>
        <v>0</v>
      </c>
      <c r="M2953" s="210">
        <f>M2902*'Usages industrie'!$O47*(1+'Usages industrie'!$P47)^(M$2853-$D$2853)/1000</f>
        <v>0</v>
      </c>
      <c r="N2953" s="210">
        <f>N2902*'Usages industrie'!$O47*(1+'Usages industrie'!$P47)^(N$2853-$D$2853)/1000</f>
        <v>0</v>
      </c>
      <c r="O2953" s="210">
        <f>O2902*'Usages industrie'!$O47*(1+'Usages industrie'!$P47)^(O$2853-$D$2853)/1000</f>
        <v>0</v>
      </c>
      <c r="P2953" s="210">
        <f>P2902*'Usages industrie'!$O47*(1+'Usages industrie'!$P47)^(P$2853-$D$2853)/1000</f>
        <v>0</v>
      </c>
      <c r="Q2953" s="210">
        <f>Q2902*'Usages industrie'!$O47*(1+'Usages industrie'!$P47)^(Q$2853-$D$2853)/1000</f>
        <v>0</v>
      </c>
      <c r="R2953" s="210">
        <f>R2902*'Usages industrie'!$O47*(1+'Usages industrie'!$P47)^(R$2853-$D$2853)/1000</f>
        <v>0</v>
      </c>
    </row>
    <row r="2954" spans="1:18" hidden="1" outlineLevel="2" x14ac:dyDescent="0.35">
      <c r="A2954" s="209" t="str">
        <f>'Usages industrie'!A48</f>
        <v>Usage industriel n°45</v>
      </c>
      <c r="B2954" s="209" t="s">
        <v>639</v>
      </c>
      <c r="C2954" s="209"/>
      <c r="D2954" s="210">
        <f>D2903*'Usages industrie'!$O48*(1+'Usages industrie'!$P48)^(D$2853-$D$2853)/1000</f>
        <v>0</v>
      </c>
      <c r="E2954" s="210">
        <f>E2903*'Usages industrie'!$O48*(1+'Usages industrie'!$P48)^(E$2853-$D$2853)/1000</f>
        <v>0</v>
      </c>
      <c r="F2954" s="210">
        <f>F2903*'Usages industrie'!$O48*(1+'Usages industrie'!$P48)^(F$2853-$D$2853)/1000</f>
        <v>0</v>
      </c>
      <c r="G2954" s="210">
        <f>G2903*'Usages industrie'!$O48*(1+'Usages industrie'!$P48)^(G$2853-$D$2853)/1000</f>
        <v>0</v>
      </c>
      <c r="H2954" s="210">
        <f>H2903*'Usages industrie'!$O48*(1+'Usages industrie'!$P48)^(H$2853-$D$2853)/1000</f>
        <v>0</v>
      </c>
      <c r="I2954" s="210">
        <f>I2903*'Usages industrie'!$O48*(1+'Usages industrie'!$P48)^(I$2853-$D$2853)/1000</f>
        <v>0</v>
      </c>
      <c r="J2954" s="210">
        <f>J2903*'Usages industrie'!$O48*(1+'Usages industrie'!$P48)^(J$2853-$D$2853)/1000</f>
        <v>0</v>
      </c>
      <c r="K2954" s="210">
        <f>K2903*'Usages industrie'!$O48*(1+'Usages industrie'!$P48)^(K$2853-$D$2853)/1000</f>
        <v>0</v>
      </c>
      <c r="L2954" s="210">
        <f>L2903*'Usages industrie'!$O48*(1+'Usages industrie'!$P48)^(L$2853-$D$2853)/1000</f>
        <v>0</v>
      </c>
      <c r="M2954" s="210">
        <f>M2903*'Usages industrie'!$O48*(1+'Usages industrie'!$P48)^(M$2853-$D$2853)/1000</f>
        <v>0</v>
      </c>
      <c r="N2954" s="210">
        <f>N2903*'Usages industrie'!$O48*(1+'Usages industrie'!$P48)^(N$2853-$D$2853)/1000</f>
        <v>0</v>
      </c>
      <c r="O2954" s="210">
        <f>O2903*'Usages industrie'!$O48*(1+'Usages industrie'!$P48)^(O$2853-$D$2853)/1000</f>
        <v>0</v>
      </c>
      <c r="P2954" s="210">
        <f>P2903*'Usages industrie'!$O48*(1+'Usages industrie'!$P48)^(P$2853-$D$2853)/1000</f>
        <v>0</v>
      </c>
      <c r="Q2954" s="210">
        <f>Q2903*'Usages industrie'!$O48*(1+'Usages industrie'!$P48)^(Q$2853-$D$2853)/1000</f>
        <v>0</v>
      </c>
      <c r="R2954" s="210">
        <f>R2903*'Usages industrie'!$O48*(1+'Usages industrie'!$P48)^(R$2853-$D$2853)/1000</f>
        <v>0</v>
      </c>
    </row>
    <row r="2955" spans="1:18" hidden="1" outlineLevel="2" x14ac:dyDescent="0.35">
      <c r="A2955" s="209" t="str">
        <f>'Usages industrie'!A49</f>
        <v>Usage industriel n°46</v>
      </c>
      <c r="B2955" s="209" t="s">
        <v>639</v>
      </c>
      <c r="C2955" s="209"/>
      <c r="D2955" s="210">
        <f>D2904*'Usages industrie'!$O49*(1+'Usages industrie'!$P49)^(D$2853-$D$2853)/1000</f>
        <v>0</v>
      </c>
      <c r="E2955" s="210">
        <f>E2904*'Usages industrie'!$O49*(1+'Usages industrie'!$P49)^(E$2853-$D$2853)/1000</f>
        <v>0</v>
      </c>
      <c r="F2955" s="210">
        <f>F2904*'Usages industrie'!$O49*(1+'Usages industrie'!$P49)^(F$2853-$D$2853)/1000</f>
        <v>0</v>
      </c>
      <c r="G2955" s="210">
        <f>G2904*'Usages industrie'!$O49*(1+'Usages industrie'!$P49)^(G$2853-$D$2853)/1000</f>
        <v>0</v>
      </c>
      <c r="H2955" s="210">
        <f>H2904*'Usages industrie'!$O49*(1+'Usages industrie'!$P49)^(H$2853-$D$2853)/1000</f>
        <v>0</v>
      </c>
      <c r="I2955" s="210">
        <f>I2904*'Usages industrie'!$O49*(1+'Usages industrie'!$P49)^(I$2853-$D$2853)/1000</f>
        <v>0</v>
      </c>
      <c r="J2955" s="210">
        <f>J2904*'Usages industrie'!$O49*(1+'Usages industrie'!$P49)^(J$2853-$D$2853)/1000</f>
        <v>0</v>
      </c>
      <c r="K2955" s="210">
        <f>K2904*'Usages industrie'!$O49*(1+'Usages industrie'!$P49)^(K$2853-$D$2853)/1000</f>
        <v>0</v>
      </c>
      <c r="L2955" s="210">
        <f>L2904*'Usages industrie'!$O49*(1+'Usages industrie'!$P49)^(L$2853-$D$2853)/1000</f>
        <v>0</v>
      </c>
      <c r="M2955" s="210">
        <f>M2904*'Usages industrie'!$O49*(1+'Usages industrie'!$P49)^(M$2853-$D$2853)/1000</f>
        <v>0</v>
      </c>
      <c r="N2955" s="210">
        <f>N2904*'Usages industrie'!$O49*(1+'Usages industrie'!$P49)^(N$2853-$D$2853)/1000</f>
        <v>0</v>
      </c>
      <c r="O2955" s="210">
        <f>O2904*'Usages industrie'!$O49*(1+'Usages industrie'!$P49)^(O$2853-$D$2853)/1000</f>
        <v>0</v>
      </c>
      <c r="P2955" s="210">
        <f>P2904*'Usages industrie'!$O49*(1+'Usages industrie'!$P49)^(P$2853-$D$2853)/1000</f>
        <v>0</v>
      </c>
      <c r="Q2955" s="210">
        <f>Q2904*'Usages industrie'!$O49*(1+'Usages industrie'!$P49)^(Q$2853-$D$2853)/1000</f>
        <v>0</v>
      </c>
      <c r="R2955" s="210">
        <f>R2904*'Usages industrie'!$O49*(1+'Usages industrie'!$P49)^(R$2853-$D$2853)/1000</f>
        <v>0</v>
      </c>
    </row>
    <row r="2956" spans="1:18" hidden="1" outlineLevel="2" x14ac:dyDescent="0.35">
      <c r="A2956" s="209" t="str">
        <f>'Usages industrie'!A50</f>
        <v>Usage industriel n°47</v>
      </c>
      <c r="B2956" s="209" t="s">
        <v>639</v>
      </c>
      <c r="C2956" s="209"/>
      <c r="D2956" s="210">
        <f>D2905*'Usages industrie'!$O50*(1+'Usages industrie'!$P50)^(D$2853-$D$2853)/1000</f>
        <v>0</v>
      </c>
      <c r="E2956" s="210">
        <f>E2905*'Usages industrie'!$O50*(1+'Usages industrie'!$P50)^(E$2853-$D$2853)/1000</f>
        <v>0</v>
      </c>
      <c r="F2956" s="210">
        <f>F2905*'Usages industrie'!$O50*(1+'Usages industrie'!$P50)^(F$2853-$D$2853)/1000</f>
        <v>0</v>
      </c>
      <c r="G2956" s="210">
        <f>G2905*'Usages industrie'!$O50*(1+'Usages industrie'!$P50)^(G$2853-$D$2853)/1000</f>
        <v>0</v>
      </c>
      <c r="H2956" s="210">
        <f>H2905*'Usages industrie'!$O50*(1+'Usages industrie'!$P50)^(H$2853-$D$2853)/1000</f>
        <v>0</v>
      </c>
      <c r="I2956" s="210">
        <f>I2905*'Usages industrie'!$O50*(1+'Usages industrie'!$P50)^(I$2853-$D$2853)/1000</f>
        <v>0</v>
      </c>
      <c r="J2956" s="210">
        <f>J2905*'Usages industrie'!$O50*(1+'Usages industrie'!$P50)^(J$2853-$D$2853)/1000</f>
        <v>0</v>
      </c>
      <c r="K2956" s="210">
        <f>K2905*'Usages industrie'!$O50*(1+'Usages industrie'!$P50)^(K$2853-$D$2853)/1000</f>
        <v>0</v>
      </c>
      <c r="L2956" s="210">
        <f>L2905*'Usages industrie'!$O50*(1+'Usages industrie'!$P50)^(L$2853-$D$2853)/1000</f>
        <v>0</v>
      </c>
      <c r="M2956" s="210">
        <f>M2905*'Usages industrie'!$O50*(1+'Usages industrie'!$P50)^(M$2853-$D$2853)/1000</f>
        <v>0</v>
      </c>
      <c r="N2956" s="210">
        <f>N2905*'Usages industrie'!$O50*(1+'Usages industrie'!$P50)^(N$2853-$D$2853)/1000</f>
        <v>0</v>
      </c>
      <c r="O2956" s="210">
        <f>O2905*'Usages industrie'!$O50*(1+'Usages industrie'!$P50)^(O$2853-$D$2853)/1000</f>
        <v>0</v>
      </c>
      <c r="P2956" s="210">
        <f>P2905*'Usages industrie'!$O50*(1+'Usages industrie'!$P50)^(P$2853-$D$2853)/1000</f>
        <v>0</v>
      </c>
      <c r="Q2956" s="210">
        <f>Q2905*'Usages industrie'!$O50*(1+'Usages industrie'!$P50)^(Q$2853-$D$2853)/1000</f>
        <v>0</v>
      </c>
      <c r="R2956" s="210">
        <f>R2905*'Usages industrie'!$O50*(1+'Usages industrie'!$P50)^(R$2853-$D$2853)/1000</f>
        <v>0</v>
      </c>
    </row>
    <row r="2957" spans="1:18" hidden="1" outlineLevel="2" x14ac:dyDescent="0.35">
      <c r="A2957" s="209" t="str">
        <f>'Usages industrie'!A51</f>
        <v>Usage industriel n°48</v>
      </c>
      <c r="B2957" s="209" t="s">
        <v>639</v>
      </c>
      <c r="C2957" s="209"/>
      <c r="D2957" s="210">
        <f>D2906*'Usages industrie'!$O51*(1+'Usages industrie'!$P51)^(D$2853-$D$2853)/1000</f>
        <v>0</v>
      </c>
      <c r="E2957" s="210">
        <f>E2906*'Usages industrie'!$O51*(1+'Usages industrie'!$P51)^(E$2853-$D$2853)/1000</f>
        <v>0</v>
      </c>
      <c r="F2957" s="210">
        <f>F2906*'Usages industrie'!$O51*(1+'Usages industrie'!$P51)^(F$2853-$D$2853)/1000</f>
        <v>0</v>
      </c>
      <c r="G2957" s="210">
        <f>G2906*'Usages industrie'!$O51*(1+'Usages industrie'!$P51)^(G$2853-$D$2853)/1000</f>
        <v>0</v>
      </c>
      <c r="H2957" s="210">
        <f>H2906*'Usages industrie'!$O51*(1+'Usages industrie'!$P51)^(H$2853-$D$2853)/1000</f>
        <v>0</v>
      </c>
      <c r="I2957" s="210">
        <f>I2906*'Usages industrie'!$O51*(1+'Usages industrie'!$P51)^(I$2853-$D$2853)/1000</f>
        <v>0</v>
      </c>
      <c r="J2957" s="210">
        <f>J2906*'Usages industrie'!$O51*(1+'Usages industrie'!$P51)^(J$2853-$D$2853)/1000</f>
        <v>0</v>
      </c>
      <c r="K2957" s="210">
        <f>K2906*'Usages industrie'!$O51*(1+'Usages industrie'!$P51)^(K$2853-$D$2853)/1000</f>
        <v>0</v>
      </c>
      <c r="L2957" s="210">
        <f>L2906*'Usages industrie'!$O51*(1+'Usages industrie'!$P51)^(L$2853-$D$2853)/1000</f>
        <v>0</v>
      </c>
      <c r="M2957" s="210">
        <f>M2906*'Usages industrie'!$O51*(1+'Usages industrie'!$P51)^(M$2853-$D$2853)/1000</f>
        <v>0</v>
      </c>
      <c r="N2957" s="210">
        <f>N2906*'Usages industrie'!$O51*(1+'Usages industrie'!$P51)^(N$2853-$D$2853)/1000</f>
        <v>0</v>
      </c>
      <c r="O2957" s="210">
        <f>O2906*'Usages industrie'!$O51*(1+'Usages industrie'!$P51)^(O$2853-$D$2853)/1000</f>
        <v>0</v>
      </c>
      <c r="P2957" s="210">
        <f>P2906*'Usages industrie'!$O51*(1+'Usages industrie'!$P51)^(P$2853-$D$2853)/1000</f>
        <v>0</v>
      </c>
      <c r="Q2957" s="210">
        <f>Q2906*'Usages industrie'!$O51*(1+'Usages industrie'!$P51)^(Q$2853-$D$2853)/1000</f>
        <v>0</v>
      </c>
      <c r="R2957" s="210">
        <f>R2906*'Usages industrie'!$O51*(1+'Usages industrie'!$P51)^(R$2853-$D$2853)/1000</f>
        <v>0</v>
      </c>
    </row>
    <row r="2958" spans="1:18" hidden="1" outlineLevel="2" x14ac:dyDescent="0.35">
      <c r="A2958" s="209" t="str">
        <f>'Usages industrie'!A52</f>
        <v>Usage industriel n°49</v>
      </c>
      <c r="B2958" s="209" t="s">
        <v>639</v>
      </c>
      <c r="C2958" s="209"/>
      <c r="D2958" s="210">
        <f>D2907*'Usages industrie'!$O52*(1+'Usages industrie'!$P52)^(D$2853-$D$2853)/1000</f>
        <v>0</v>
      </c>
      <c r="E2958" s="210">
        <f>E2907*'Usages industrie'!$O52*(1+'Usages industrie'!$P52)^(E$2853-$D$2853)/1000</f>
        <v>0</v>
      </c>
      <c r="F2958" s="210">
        <f>F2907*'Usages industrie'!$O52*(1+'Usages industrie'!$P52)^(F$2853-$D$2853)/1000</f>
        <v>0</v>
      </c>
      <c r="G2958" s="210">
        <f>G2907*'Usages industrie'!$O52*(1+'Usages industrie'!$P52)^(G$2853-$D$2853)/1000</f>
        <v>0</v>
      </c>
      <c r="H2958" s="210">
        <f>H2907*'Usages industrie'!$O52*(1+'Usages industrie'!$P52)^(H$2853-$D$2853)/1000</f>
        <v>0</v>
      </c>
      <c r="I2958" s="210">
        <f>I2907*'Usages industrie'!$O52*(1+'Usages industrie'!$P52)^(I$2853-$D$2853)/1000</f>
        <v>0</v>
      </c>
      <c r="J2958" s="210">
        <f>J2907*'Usages industrie'!$O52*(1+'Usages industrie'!$P52)^(J$2853-$D$2853)/1000</f>
        <v>0</v>
      </c>
      <c r="K2958" s="210">
        <f>K2907*'Usages industrie'!$O52*(1+'Usages industrie'!$P52)^(K$2853-$D$2853)/1000</f>
        <v>0</v>
      </c>
      <c r="L2958" s="210">
        <f>L2907*'Usages industrie'!$O52*(1+'Usages industrie'!$P52)^(L$2853-$D$2853)/1000</f>
        <v>0</v>
      </c>
      <c r="M2958" s="210">
        <f>M2907*'Usages industrie'!$O52*(1+'Usages industrie'!$P52)^(M$2853-$D$2853)/1000</f>
        <v>0</v>
      </c>
      <c r="N2958" s="210">
        <f>N2907*'Usages industrie'!$O52*(1+'Usages industrie'!$P52)^(N$2853-$D$2853)/1000</f>
        <v>0</v>
      </c>
      <c r="O2958" s="210">
        <f>O2907*'Usages industrie'!$O52*(1+'Usages industrie'!$P52)^(O$2853-$D$2853)/1000</f>
        <v>0</v>
      </c>
      <c r="P2958" s="210">
        <f>P2907*'Usages industrie'!$O52*(1+'Usages industrie'!$P52)^(P$2853-$D$2853)/1000</f>
        <v>0</v>
      </c>
      <c r="Q2958" s="210">
        <f>Q2907*'Usages industrie'!$O52*(1+'Usages industrie'!$P52)^(Q$2853-$D$2853)/1000</f>
        <v>0</v>
      </c>
      <c r="R2958" s="210">
        <f>R2907*'Usages industrie'!$O52*(1+'Usages industrie'!$P52)^(R$2853-$D$2853)/1000</f>
        <v>0</v>
      </c>
    </row>
    <row r="2959" spans="1:18" hidden="1" outlineLevel="2" x14ac:dyDescent="0.35">
      <c r="A2959" s="209" t="str">
        <f>'Usages industrie'!A53</f>
        <v>Usage industriel n°50</v>
      </c>
      <c r="B2959" s="209" t="s">
        <v>639</v>
      </c>
      <c r="C2959" s="209"/>
      <c r="D2959" s="210">
        <f>D2908*'Usages industrie'!$O53*(1+'Usages industrie'!$P53)^(D$2853-$D$2853)/1000</f>
        <v>0</v>
      </c>
      <c r="E2959" s="210">
        <f>E2908*'Usages industrie'!$O53*(1+'Usages industrie'!$P53)^(E$2853-$D$2853)/1000</f>
        <v>0</v>
      </c>
      <c r="F2959" s="210">
        <f>F2908*'Usages industrie'!$O53*(1+'Usages industrie'!$P53)^(F$2853-$D$2853)/1000</f>
        <v>0</v>
      </c>
      <c r="G2959" s="210">
        <f>G2908*'Usages industrie'!$O53*(1+'Usages industrie'!$P53)^(G$2853-$D$2853)/1000</f>
        <v>0</v>
      </c>
      <c r="H2959" s="210">
        <f>H2908*'Usages industrie'!$O53*(1+'Usages industrie'!$P53)^(H$2853-$D$2853)/1000</f>
        <v>0</v>
      </c>
      <c r="I2959" s="210">
        <f>I2908*'Usages industrie'!$O53*(1+'Usages industrie'!$P53)^(I$2853-$D$2853)/1000</f>
        <v>0</v>
      </c>
      <c r="J2959" s="210">
        <f>J2908*'Usages industrie'!$O53*(1+'Usages industrie'!$P53)^(J$2853-$D$2853)/1000</f>
        <v>0</v>
      </c>
      <c r="K2959" s="210">
        <f>K2908*'Usages industrie'!$O53*(1+'Usages industrie'!$P53)^(K$2853-$D$2853)/1000</f>
        <v>0</v>
      </c>
      <c r="L2959" s="210">
        <f>L2908*'Usages industrie'!$O53*(1+'Usages industrie'!$P53)^(L$2853-$D$2853)/1000</f>
        <v>0</v>
      </c>
      <c r="M2959" s="210">
        <f>M2908*'Usages industrie'!$O53*(1+'Usages industrie'!$P53)^(M$2853-$D$2853)/1000</f>
        <v>0</v>
      </c>
      <c r="N2959" s="210">
        <f>N2908*'Usages industrie'!$O53*(1+'Usages industrie'!$P53)^(N$2853-$D$2853)/1000</f>
        <v>0</v>
      </c>
      <c r="O2959" s="210">
        <f>O2908*'Usages industrie'!$O53*(1+'Usages industrie'!$P53)^(O$2853-$D$2853)/1000</f>
        <v>0</v>
      </c>
      <c r="P2959" s="210">
        <f>P2908*'Usages industrie'!$O53*(1+'Usages industrie'!$P53)^(P$2853-$D$2853)/1000</f>
        <v>0</v>
      </c>
      <c r="Q2959" s="210">
        <f>Q2908*'Usages industrie'!$O53*(1+'Usages industrie'!$P53)^(Q$2853-$D$2853)/1000</f>
        <v>0</v>
      </c>
      <c r="R2959" s="210">
        <f>R2908*'Usages industrie'!$O53*(1+'Usages industrie'!$P53)^(R$2853-$D$2853)/1000</f>
        <v>0</v>
      </c>
    </row>
    <row r="2960" spans="1:18" hidden="1" outlineLevel="1" collapsed="1" x14ac:dyDescent="0.35">
      <c r="A2960" s="209" t="s">
        <v>640</v>
      </c>
      <c r="B2960" s="209"/>
      <c r="C2960" s="209"/>
      <c r="D2960" s="210">
        <f t="shared" ref="D2960:R2960" si="256">SUM(D2910:D2959)</f>
        <v>0</v>
      </c>
      <c r="E2960" s="210">
        <f t="shared" si="256"/>
        <v>0</v>
      </c>
      <c r="F2960" s="210">
        <f t="shared" si="256"/>
        <v>0</v>
      </c>
      <c r="G2960" s="210">
        <f t="shared" si="256"/>
        <v>0</v>
      </c>
      <c r="H2960" s="210">
        <f t="shared" si="256"/>
        <v>0</v>
      </c>
      <c r="I2960" s="210">
        <f t="shared" si="256"/>
        <v>0</v>
      </c>
      <c r="J2960" s="210">
        <f t="shared" si="256"/>
        <v>0</v>
      </c>
      <c r="K2960" s="210">
        <f t="shared" si="256"/>
        <v>0</v>
      </c>
      <c r="L2960" s="210">
        <f t="shared" si="256"/>
        <v>0</v>
      </c>
      <c r="M2960" s="210">
        <f t="shared" si="256"/>
        <v>0</v>
      </c>
      <c r="N2960" s="210">
        <f t="shared" si="256"/>
        <v>0</v>
      </c>
      <c r="O2960" s="210">
        <f t="shared" si="256"/>
        <v>0</v>
      </c>
      <c r="P2960" s="210">
        <f t="shared" si="256"/>
        <v>0</v>
      </c>
      <c r="Q2960" s="210">
        <f t="shared" si="256"/>
        <v>0</v>
      </c>
      <c r="R2960" s="210">
        <f t="shared" si="256"/>
        <v>0</v>
      </c>
    </row>
    <row r="2961" spans="1:18" hidden="1" outlineLevel="1" x14ac:dyDescent="0.35">
      <c r="A2961" s="43" t="s">
        <v>641</v>
      </c>
      <c r="B2961" s="43"/>
      <c r="C2961" s="43"/>
      <c r="D2961" s="231"/>
      <c r="E2961" s="231"/>
      <c r="F2961" s="231"/>
      <c r="G2961" s="231"/>
      <c r="H2961" s="231"/>
      <c r="I2961" s="231"/>
      <c r="J2961" s="231"/>
      <c r="K2961" s="231"/>
      <c r="L2961" s="231"/>
      <c r="M2961" s="231"/>
      <c r="N2961" s="231"/>
      <c r="O2961" s="231"/>
      <c r="P2961" s="231"/>
      <c r="Q2961" s="231"/>
      <c r="R2961" s="231"/>
    </row>
    <row r="2962" spans="1:18" hidden="1" outlineLevel="1" x14ac:dyDescent="0.35">
      <c r="A2962" s="43" t="s">
        <v>642</v>
      </c>
      <c r="B2962" s="43"/>
      <c r="C2962" s="43"/>
      <c r="D2962" s="231"/>
      <c r="E2962" s="231"/>
      <c r="F2962" s="231"/>
      <c r="G2962" s="231"/>
      <c r="H2962" s="231"/>
      <c r="I2962" s="231"/>
      <c r="J2962" s="231"/>
      <c r="K2962" s="231"/>
      <c r="L2962" s="231"/>
      <c r="M2962" s="231"/>
      <c r="N2962" s="231"/>
      <c r="O2962" s="231"/>
      <c r="P2962" s="231"/>
      <c r="Q2962" s="231"/>
      <c r="R2962" s="231"/>
    </row>
    <row r="2963" spans="1:18" hidden="1" outlineLevel="1" x14ac:dyDescent="0.35">
      <c r="A2963" s="43" t="s">
        <v>643</v>
      </c>
      <c r="B2963" s="43"/>
      <c r="C2963" s="43"/>
      <c r="D2963" s="231"/>
      <c r="E2963" s="231"/>
      <c r="F2963" s="231"/>
      <c r="G2963" s="231"/>
      <c r="H2963" s="231"/>
      <c r="I2963" s="231"/>
      <c r="J2963" s="231"/>
      <c r="K2963" s="231"/>
      <c r="L2963" s="231"/>
      <c r="M2963" s="231"/>
      <c r="N2963" s="231"/>
      <c r="O2963" s="231"/>
      <c r="P2963" s="231"/>
      <c r="Q2963" s="231"/>
      <c r="R2963" s="231"/>
    </row>
    <row r="2964" spans="1:18" hidden="1" outlineLevel="1" x14ac:dyDescent="0.35">
      <c r="A2964" s="43" t="s">
        <v>644</v>
      </c>
      <c r="B2964" s="43"/>
      <c r="C2964" s="43"/>
      <c r="D2964" s="231"/>
      <c r="E2964" s="231"/>
      <c r="F2964" s="231"/>
      <c r="G2964" s="231"/>
      <c r="H2964" s="231"/>
      <c r="I2964" s="231"/>
      <c r="J2964" s="231"/>
      <c r="K2964" s="231"/>
      <c r="L2964" s="231"/>
      <c r="M2964" s="231"/>
      <c r="N2964" s="231"/>
      <c r="O2964" s="231"/>
      <c r="P2964" s="231"/>
      <c r="Q2964" s="231"/>
      <c r="R2964" s="231"/>
    </row>
    <row r="2965" spans="1:18" hidden="1" outlineLevel="1" x14ac:dyDescent="0.35">
      <c r="A2965" s="43" t="s">
        <v>645</v>
      </c>
      <c r="B2965" s="43"/>
      <c r="C2965" s="43"/>
      <c r="D2965" s="231"/>
      <c r="E2965" s="231"/>
      <c r="F2965" s="231"/>
      <c r="G2965" s="231"/>
      <c r="H2965" s="231"/>
      <c r="I2965" s="231"/>
      <c r="J2965" s="231"/>
      <c r="K2965" s="231"/>
      <c r="L2965" s="231"/>
      <c r="M2965" s="231"/>
      <c r="N2965" s="231"/>
      <c r="O2965" s="231"/>
      <c r="P2965" s="231"/>
      <c r="Q2965" s="231"/>
      <c r="R2965" s="231"/>
    </row>
    <row r="2966" spans="1:18" hidden="1" outlineLevel="1" x14ac:dyDescent="0.35">
      <c r="A2966" s="43" t="s">
        <v>646</v>
      </c>
      <c r="B2966" s="43"/>
      <c r="C2966" s="43"/>
      <c r="D2966" s="231"/>
      <c r="E2966" s="231"/>
      <c r="F2966" s="231"/>
      <c r="G2966" s="231"/>
      <c r="H2966" s="231"/>
      <c r="I2966" s="231"/>
      <c r="J2966" s="231"/>
      <c r="K2966" s="231"/>
      <c r="L2966" s="231"/>
      <c r="M2966" s="231"/>
      <c r="N2966" s="231"/>
      <c r="O2966" s="231"/>
      <c r="P2966" s="231"/>
      <c r="Q2966" s="231"/>
      <c r="R2966" s="231"/>
    </row>
    <row r="2967" spans="1:18" hidden="1" outlineLevel="1" x14ac:dyDescent="0.35">
      <c r="A2967" s="211" t="s">
        <v>647</v>
      </c>
      <c r="B2967" s="211"/>
      <c r="C2967" s="209"/>
      <c r="D2967" s="210">
        <f t="shared" ref="D2967:R2967" si="257">D2960+D2962+D2964+D2966</f>
        <v>0</v>
      </c>
      <c r="E2967" s="210">
        <f t="shared" si="257"/>
        <v>0</v>
      </c>
      <c r="F2967" s="210">
        <f t="shared" si="257"/>
        <v>0</v>
      </c>
      <c r="G2967" s="210">
        <f t="shared" si="257"/>
        <v>0</v>
      </c>
      <c r="H2967" s="210">
        <f t="shared" si="257"/>
        <v>0</v>
      </c>
      <c r="I2967" s="210">
        <f t="shared" si="257"/>
        <v>0</v>
      </c>
      <c r="J2967" s="210">
        <f t="shared" si="257"/>
        <v>0</v>
      </c>
      <c r="K2967" s="210">
        <f t="shared" si="257"/>
        <v>0</v>
      </c>
      <c r="L2967" s="210">
        <f t="shared" si="257"/>
        <v>0</v>
      </c>
      <c r="M2967" s="210">
        <f t="shared" si="257"/>
        <v>0</v>
      </c>
      <c r="N2967" s="210">
        <f t="shared" si="257"/>
        <v>0</v>
      </c>
      <c r="O2967" s="210">
        <f t="shared" si="257"/>
        <v>0</v>
      </c>
      <c r="P2967" s="210">
        <f t="shared" si="257"/>
        <v>0</v>
      </c>
      <c r="Q2967" s="210">
        <f t="shared" si="257"/>
        <v>0</v>
      </c>
      <c r="R2967" s="210">
        <f t="shared" si="257"/>
        <v>0</v>
      </c>
    </row>
    <row r="2968" spans="1:18" hidden="1" outlineLevel="1" x14ac:dyDescent="0.35"/>
    <row r="2969" spans="1:18" hidden="1" outlineLevel="1" x14ac:dyDescent="0.35">
      <c r="A2969" s="273" t="s">
        <v>648</v>
      </c>
      <c r="B2969" s="212" t="s">
        <v>649</v>
      </c>
      <c r="C2969" s="43"/>
      <c r="D2969" s="231">
        <v>10000</v>
      </c>
      <c r="E2969" s="231">
        <v>10000</v>
      </c>
      <c r="F2969" s="231"/>
      <c r="G2969" s="231"/>
      <c r="H2969" s="231"/>
      <c r="I2969" s="231"/>
      <c r="J2969" s="231"/>
      <c r="K2969" s="231"/>
      <c r="L2969" s="231"/>
      <c r="M2969" s="231"/>
      <c r="N2969" s="231"/>
      <c r="O2969" s="231"/>
      <c r="P2969" s="231"/>
      <c r="Q2969" s="231"/>
      <c r="R2969" s="231"/>
    </row>
    <row r="2970" spans="1:18" hidden="1" outlineLevel="1" x14ac:dyDescent="0.35">
      <c r="A2970" s="273"/>
      <c r="B2970" s="213" t="s">
        <v>650</v>
      </c>
      <c r="C2970" s="209"/>
      <c r="D2970" s="210">
        <f>IF($B2850&lt;&gt;"",D2969*(VLOOKUP($B2850,Production!$G4:$P53,10)*(1+VLOOKUP($B2850,Production!$G4:$Q53,11))^(D2853-$D2853))/1000,0)</f>
        <v>0</v>
      </c>
      <c r="E2970" s="210">
        <f>IF($B2850&lt;&gt;"",E2969*(VLOOKUP($B2850,Production!$G4:$P53,10)*(1+VLOOKUP($B2850,Production!$G4:$Q53,11))^(E2853-$D2853))/1000,0)</f>
        <v>0</v>
      </c>
      <c r="F2970" s="210">
        <f>IF($B2850&lt;&gt;"",F2969*(VLOOKUP($B2850,Production!$G4:$P53,10)*(1+VLOOKUP($B2850,Production!$G4:$Q53,11))^(F2853-$D2853))/1000,0)</f>
        <v>0</v>
      </c>
      <c r="G2970" s="210">
        <f>IF($B2850&lt;&gt;"",G2969*(VLOOKUP($B2850,Production!$G4:$P53,10)*(1+VLOOKUP($B2850,Production!$G4:$Q53,11))^(G2853-$D2853))/1000,0)</f>
        <v>0</v>
      </c>
      <c r="H2970" s="210">
        <f>IF($B2850&lt;&gt;"",H2969*(VLOOKUP($B2850,Production!$G4:$P53,10)*(1+VLOOKUP($B2850,Production!$G4:$Q53,11))^(H2853-$D2853))/1000,0)</f>
        <v>0</v>
      </c>
      <c r="I2970" s="210">
        <f>IF($B2850&lt;&gt;"",I2969*(VLOOKUP($B2850,Production!$G4:$P53,10)*(1+VLOOKUP($B2850,Production!$G4:$Q53,11))^(I2853-$D2853))/1000,0)</f>
        <v>0</v>
      </c>
      <c r="J2970" s="210">
        <f>IF($B2850&lt;&gt;"",J2969*(VLOOKUP($B2850,Production!$G4:$P53,10)*(1+VLOOKUP($B2850,Production!$G4:$Q53,11))^(J2853-$D2853))/1000,0)</f>
        <v>0</v>
      </c>
      <c r="K2970" s="210">
        <f>IF($B2850&lt;&gt;"",K2969*(VLOOKUP($B2850,Production!$G4:$P53,10)*(1+VLOOKUP($B2850,Production!$G4:$Q53,11))^(K2853-$D2853))/1000,0)</f>
        <v>0</v>
      </c>
      <c r="L2970" s="210">
        <f>IF($B2850&lt;&gt;"",L2969*(VLOOKUP($B2850,Production!$G4:$P53,10)*(1+VLOOKUP($B2850,Production!$G4:$Q53,11))^(L2853-$D2853))/1000,0)</f>
        <v>0</v>
      </c>
      <c r="M2970" s="210">
        <f>IF($B2850&lt;&gt;"",M2969*(VLOOKUP($B2850,Production!$G4:$P53,10)*(1+VLOOKUP($B2850,Production!$G4:$Q53,11))^(M2853-$D2853))/1000,0)</f>
        <v>0</v>
      </c>
      <c r="N2970" s="210">
        <f>IF($B2850&lt;&gt;"",N2969*(VLOOKUP($B2850,Production!$G4:$P53,10)*(1+VLOOKUP($B2850,Production!$G4:$Q53,11))^(N2853-$D2853))/1000,0)</f>
        <v>0</v>
      </c>
      <c r="O2970" s="210">
        <f>IF($B2850&lt;&gt;"",O2969*(VLOOKUP($B2850,Production!$G4:$P53,10)*(1+VLOOKUP($B2850,Production!$G4:$Q53,11))^(O2853-$D2853))/1000,0)</f>
        <v>0</v>
      </c>
      <c r="P2970" s="210">
        <f>IF($B2850&lt;&gt;"",P2969*(VLOOKUP($B2850,Production!$G4:$P53,10)*(1+VLOOKUP($B2850,Production!$G4:$Q53,11))^(P2853-$D2853))/1000,0)</f>
        <v>0</v>
      </c>
      <c r="Q2970" s="210">
        <f>IF($B2850&lt;&gt;"",Q2969*(VLOOKUP($B2850,Production!$G4:$P53,10)*(1+VLOOKUP($B2850,Production!$G4:$Q53,11))^(Q2853-$D2853))/1000,0)</f>
        <v>0</v>
      </c>
      <c r="R2970" s="210">
        <f>IF($B2850&lt;&gt;"",R2969*(VLOOKUP($B2850,Production!$G4:$P53,10)*(1+VLOOKUP($B2850,Production!$G4:$Q53,11))^(R2853-$D2853))/1000,0)</f>
        <v>0</v>
      </c>
    </row>
    <row r="2971" spans="1:18" hidden="1" outlineLevel="1" x14ac:dyDescent="0.35">
      <c r="A2971" s="273" t="s">
        <v>651</v>
      </c>
      <c r="B2971" s="212" t="s">
        <v>652</v>
      </c>
      <c r="C2971" s="43"/>
      <c r="D2971" s="231">
        <v>10000</v>
      </c>
      <c r="E2971" s="231">
        <v>10000</v>
      </c>
      <c r="F2971" s="231"/>
      <c r="G2971" s="231"/>
      <c r="H2971" s="231"/>
      <c r="I2971" s="231"/>
      <c r="J2971" s="231"/>
      <c r="K2971" s="231"/>
      <c r="L2971" s="231"/>
      <c r="M2971" s="231"/>
      <c r="N2971" s="231"/>
      <c r="O2971" s="231"/>
      <c r="P2971" s="231"/>
      <c r="Q2971" s="231"/>
      <c r="R2971" s="231"/>
    </row>
    <row r="2972" spans="1:18" hidden="1" outlineLevel="1" x14ac:dyDescent="0.35">
      <c r="A2972" s="273"/>
      <c r="B2972" s="213" t="s">
        <v>650</v>
      </c>
      <c r="C2972" s="209"/>
      <c r="D2972" s="210">
        <f>IF($B2850&lt;&gt;"",D2971*(VLOOKUP($B2850,Production!$G4:$R53,10)*(1+VLOOKUP($B2850,Production!$G4:$S53,11))^(D2853-$D2853))/1000,0)</f>
        <v>0</v>
      </c>
      <c r="E2972" s="210">
        <f>IF($B2850&lt;&gt;"",E2971*(VLOOKUP($B2850,Production!$G4:$R53,10)*(1+VLOOKUP($B2850,Production!$G4:$S53,11))^(E2853-$D2853))/1000,0)</f>
        <v>0</v>
      </c>
      <c r="F2972" s="210">
        <f>IF($B2850&lt;&gt;"",F2971*(VLOOKUP($B2850,Production!$G4:$R53,10)*(1+VLOOKUP($B2850,Production!$G4:$S53,11))^(F2853-$D2853))/1000,0)</f>
        <v>0</v>
      </c>
      <c r="G2972" s="210">
        <f>IF($B2850&lt;&gt;"",G2971*(VLOOKUP($B2850,Production!$G4:$R53,10)*(1+VLOOKUP($B2850,Production!$G4:$S53,11))^(G2853-$D2853))/1000,0)</f>
        <v>0</v>
      </c>
      <c r="H2972" s="210">
        <f>IF($B2850&lt;&gt;"",H2971*(VLOOKUP($B2850,Production!$G4:$R53,10)*(1+VLOOKUP($B2850,Production!$G4:$S53,11))^(H2853-$D2853))/1000,0)</f>
        <v>0</v>
      </c>
      <c r="I2972" s="210">
        <f>IF($B2850&lt;&gt;"",I2971*(VLOOKUP($B2850,Production!$G4:$R53,10)*(1+VLOOKUP($B2850,Production!$G4:$S53,11))^(I2853-$D2853))/1000,0)</f>
        <v>0</v>
      </c>
      <c r="J2972" s="210">
        <f>IF($B2850&lt;&gt;"",J2971*(VLOOKUP($B2850,Production!$G4:$R53,10)*(1+VLOOKUP($B2850,Production!$G4:$S53,11))^(J2853-$D2853))/1000,0)</f>
        <v>0</v>
      </c>
      <c r="K2972" s="210">
        <f>IF($B2850&lt;&gt;"",K2971*(VLOOKUP($B2850,Production!$G4:$R53,10)*(1+VLOOKUP($B2850,Production!$G4:$S53,11))^(K2853-$D2853))/1000,0)</f>
        <v>0</v>
      </c>
      <c r="L2972" s="210">
        <f>IF($B2850&lt;&gt;"",L2971*(VLOOKUP($B2850,Production!$G4:$R53,10)*(1+VLOOKUP($B2850,Production!$G4:$S53,11))^(L2853-$D2853))/1000,0)</f>
        <v>0</v>
      </c>
      <c r="M2972" s="210">
        <f>IF($B2850&lt;&gt;"",M2971*(VLOOKUP($B2850,Production!$G4:$R53,10)*(1+VLOOKUP($B2850,Production!$G4:$S53,11))^(M2853-$D2853))/1000,0)</f>
        <v>0</v>
      </c>
      <c r="N2972" s="210">
        <f>IF($B2850&lt;&gt;"",N2971*(VLOOKUP($B2850,Production!$G4:$R53,10)*(1+VLOOKUP($B2850,Production!$G4:$S53,11))^(N2853-$D2853))/1000,0)</f>
        <v>0</v>
      </c>
      <c r="O2972" s="210">
        <f>IF($B2850&lt;&gt;"",O2971*(VLOOKUP($B2850,Production!$G4:$R53,10)*(1+VLOOKUP($B2850,Production!$G4:$S53,11))^(O2853-$D2853))/1000,0)</f>
        <v>0</v>
      </c>
      <c r="P2972" s="210">
        <f>IF($B2850&lt;&gt;"",P2971*(VLOOKUP($B2850,Production!$G4:$R53,10)*(1+VLOOKUP($B2850,Production!$G4:$S53,11))^(P2853-$D2853))/1000,0)</f>
        <v>0</v>
      </c>
      <c r="Q2972" s="210">
        <f>IF($B2850&lt;&gt;"",Q2971*(VLOOKUP($B2850,Production!$G4:$R53,10)*(1+VLOOKUP($B2850,Production!$G4:$S53,11))^(Q2853-$D2853))/1000,0)</f>
        <v>0</v>
      </c>
      <c r="R2972" s="210">
        <f>IF($B2850&lt;&gt;"",R2971*(VLOOKUP($B2850,Production!$G4:$R53,10)*(1+VLOOKUP($B2850,Production!$G4:$S53,11))^(R2853-$D2853))/1000,0)</f>
        <v>0</v>
      </c>
    </row>
    <row r="2973" spans="1:18" hidden="1" outlineLevel="1" x14ac:dyDescent="0.35">
      <c r="A2973" s="212" t="s">
        <v>653</v>
      </c>
      <c r="B2973" s="212"/>
      <c r="C2973" s="43"/>
      <c r="D2973" s="231"/>
      <c r="E2973" s="231"/>
      <c r="F2973" s="231"/>
      <c r="G2973" s="231"/>
      <c r="H2973" s="231"/>
      <c r="I2973" s="231"/>
      <c r="J2973" s="231"/>
      <c r="K2973" s="231"/>
      <c r="L2973" s="231"/>
      <c r="M2973" s="231"/>
      <c r="N2973" s="231"/>
      <c r="O2973" s="231"/>
      <c r="P2973" s="231"/>
      <c r="Q2973" s="231"/>
      <c r="R2973" s="231"/>
    </row>
    <row r="2974" spans="1:18" hidden="1" outlineLevel="1" x14ac:dyDescent="0.35">
      <c r="A2974" s="212" t="s">
        <v>654</v>
      </c>
      <c r="B2974" s="212"/>
      <c r="C2974" s="43"/>
      <c r="D2974" s="231"/>
      <c r="E2974" s="231"/>
      <c r="F2974" s="231"/>
      <c r="G2974" s="231"/>
      <c r="H2974" s="231"/>
      <c r="I2974" s="231"/>
      <c r="J2974" s="231"/>
      <c r="K2974" s="231"/>
      <c r="L2974" s="231"/>
      <c r="M2974" s="231"/>
      <c r="N2974" s="231"/>
      <c r="O2974" s="231"/>
      <c r="P2974" s="231"/>
      <c r="Q2974" s="231"/>
      <c r="R2974" s="231"/>
    </row>
    <row r="2975" spans="1:18" hidden="1" outlineLevel="1" x14ac:dyDescent="0.35">
      <c r="A2975" s="211" t="s">
        <v>655</v>
      </c>
      <c r="B2975" s="209"/>
      <c r="C2975" s="209"/>
      <c r="D2975" s="210">
        <f t="shared" ref="D2975:R2975" si="258">D2970+D2972+D2973+D2974</f>
        <v>0</v>
      </c>
      <c r="E2975" s="210">
        <f t="shared" si="258"/>
        <v>0</v>
      </c>
      <c r="F2975" s="210">
        <f t="shared" si="258"/>
        <v>0</v>
      </c>
      <c r="G2975" s="210">
        <f t="shared" si="258"/>
        <v>0</v>
      </c>
      <c r="H2975" s="210">
        <f t="shared" si="258"/>
        <v>0</v>
      </c>
      <c r="I2975" s="210">
        <f t="shared" si="258"/>
        <v>0</v>
      </c>
      <c r="J2975" s="210">
        <f t="shared" si="258"/>
        <v>0</v>
      </c>
      <c r="K2975" s="210">
        <f t="shared" si="258"/>
        <v>0</v>
      </c>
      <c r="L2975" s="210">
        <f t="shared" si="258"/>
        <v>0</v>
      </c>
      <c r="M2975" s="210">
        <f t="shared" si="258"/>
        <v>0</v>
      </c>
      <c r="N2975" s="210">
        <f t="shared" si="258"/>
        <v>0</v>
      </c>
      <c r="O2975" s="210">
        <f t="shared" si="258"/>
        <v>0</v>
      </c>
      <c r="P2975" s="210">
        <f t="shared" si="258"/>
        <v>0</v>
      </c>
      <c r="Q2975" s="210">
        <f t="shared" si="258"/>
        <v>0</v>
      </c>
      <c r="R2975" s="210">
        <f t="shared" si="258"/>
        <v>0</v>
      </c>
    </row>
    <row r="2976" spans="1:18" hidden="1" outlineLevel="1" x14ac:dyDescent="0.35"/>
    <row r="2977" spans="1:18" hidden="1" outlineLevel="1" x14ac:dyDescent="0.35">
      <c r="A2977" s="209" t="s">
        <v>656</v>
      </c>
      <c r="B2977" s="209"/>
      <c r="C2977" s="209"/>
      <c r="D2977" s="210">
        <f t="shared" ref="D2977:R2977" si="259">D2967-D2975</f>
        <v>0</v>
      </c>
      <c r="E2977" s="210">
        <f t="shared" si="259"/>
        <v>0</v>
      </c>
      <c r="F2977" s="210">
        <f t="shared" si="259"/>
        <v>0</v>
      </c>
      <c r="G2977" s="210">
        <f t="shared" si="259"/>
        <v>0</v>
      </c>
      <c r="H2977" s="210">
        <f t="shared" si="259"/>
        <v>0</v>
      </c>
      <c r="I2977" s="210">
        <f t="shared" si="259"/>
        <v>0</v>
      </c>
      <c r="J2977" s="210">
        <f t="shared" si="259"/>
        <v>0</v>
      </c>
      <c r="K2977" s="210">
        <f t="shared" si="259"/>
        <v>0</v>
      </c>
      <c r="L2977" s="210">
        <f t="shared" si="259"/>
        <v>0</v>
      </c>
      <c r="M2977" s="210">
        <f t="shared" si="259"/>
        <v>0</v>
      </c>
      <c r="N2977" s="210">
        <f t="shared" si="259"/>
        <v>0</v>
      </c>
      <c r="O2977" s="210">
        <f t="shared" si="259"/>
        <v>0</v>
      </c>
      <c r="P2977" s="210">
        <f t="shared" si="259"/>
        <v>0</v>
      </c>
      <c r="Q2977" s="210">
        <f t="shared" si="259"/>
        <v>0</v>
      </c>
      <c r="R2977" s="210">
        <f t="shared" si="259"/>
        <v>0</v>
      </c>
    </row>
    <row r="2978" spans="1:18" hidden="1" outlineLevel="1" x14ac:dyDescent="0.35"/>
    <row r="2979" spans="1:18" hidden="1" outlineLevel="1" x14ac:dyDescent="0.35">
      <c r="A2979" s="43" t="s">
        <v>657</v>
      </c>
      <c r="B2979" s="43"/>
      <c r="C2979" s="43"/>
      <c r="D2979" s="231"/>
      <c r="E2979" s="231"/>
      <c r="F2979" s="231"/>
      <c r="G2979" s="231"/>
      <c r="H2979" s="231"/>
      <c r="I2979" s="231"/>
      <c r="J2979" s="231"/>
      <c r="K2979" s="231"/>
      <c r="L2979" s="231"/>
      <c r="M2979" s="231"/>
      <c r="N2979" s="231"/>
      <c r="O2979" s="231"/>
      <c r="P2979" s="231"/>
      <c r="Q2979" s="231"/>
      <c r="R2979" s="231"/>
    </row>
    <row r="2980" spans="1:18" hidden="1" outlineLevel="1" x14ac:dyDescent="0.35"/>
    <row r="2981" spans="1:18" hidden="1" outlineLevel="1" x14ac:dyDescent="0.35">
      <c r="A2981" s="209" t="s">
        <v>658</v>
      </c>
      <c r="B2981" s="209"/>
      <c r="C2981" s="209"/>
      <c r="D2981" s="210">
        <f t="shared" ref="D2981:R2981" si="260">D2977-D2979</f>
        <v>0</v>
      </c>
      <c r="E2981" s="210">
        <f t="shared" si="260"/>
        <v>0</v>
      </c>
      <c r="F2981" s="210">
        <f t="shared" si="260"/>
        <v>0</v>
      </c>
      <c r="G2981" s="210">
        <f t="shared" si="260"/>
        <v>0</v>
      </c>
      <c r="H2981" s="210">
        <f t="shared" si="260"/>
        <v>0</v>
      </c>
      <c r="I2981" s="210">
        <f t="shared" si="260"/>
        <v>0</v>
      </c>
      <c r="J2981" s="210">
        <f t="shared" si="260"/>
        <v>0</v>
      </c>
      <c r="K2981" s="210">
        <f t="shared" si="260"/>
        <v>0</v>
      </c>
      <c r="L2981" s="210">
        <f t="shared" si="260"/>
        <v>0</v>
      </c>
      <c r="M2981" s="210">
        <f t="shared" si="260"/>
        <v>0</v>
      </c>
      <c r="N2981" s="210">
        <f t="shared" si="260"/>
        <v>0</v>
      </c>
      <c r="O2981" s="210">
        <f t="shared" si="260"/>
        <v>0</v>
      </c>
      <c r="P2981" s="210">
        <f t="shared" si="260"/>
        <v>0</v>
      </c>
      <c r="Q2981" s="210">
        <f t="shared" si="260"/>
        <v>0</v>
      </c>
      <c r="R2981" s="210">
        <f t="shared" si="260"/>
        <v>0</v>
      </c>
    </row>
    <row r="2982" spans="1:18" hidden="1" outlineLevel="1" x14ac:dyDescent="0.35">
      <c r="A2982" s="209" t="s">
        <v>659</v>
      </c>
      <c r="B2982" s="209"/>
      <c r="C2982" s="209"/>
      <c r="D2982" s="210">
        <f t="shared" ref="D2982:R2982" si="261">$B2851*D2981</f>
        <v>0</v>
      </c>
      <c r="E2982" s="210">
        <f t="shared" si="261"/>
        <v>0</v>
      </c>
      <c r="F2982" s="210">
        <f t="shared" si="261"/>
        <v>0</v>
      </c>
      <c r="G2982" s="210">
        <f t="shared" si="261"/>
        <v>0</v>
      </c>
      <c r="H2982" s="210">
        <f t="shared" si="261"/>
        <v>0</v>
      </c>
      <c r="I2982" s="210">
        <f t="shared" si="261"/>
        <v>0</v>
      </c>
      <c r="J2982" s="210">
        <f t="shared" si="261"/>
        <v>0</v>
      </c>
      <c r="K2982" s="210">
        <f t="shared" si="261"/>
        <v>0</v>
      </c>
      <c r="L2982" s="210">
        <f t="shared" si="261"/>
        <v>0</v>
      </c>
      <c r="M2982" s="210">
        <f t="shared" si="261"/>
        <v>0</v>
      </c>
      <c r="N2982" s="210">
        <f t="shared" si="261"/>
        <v>0</v>
      </c>
      <c r="O2982" s="210">
        <f t="shared" si="261"/>
        <v>0</v>
      </c>
      <c r="P2982" s="210">
        <f t="shared" si="261"/>
        <v>0</v>
      </c>
      <c r="Q2982" s="210">
        <f t="shared" si="261"/>
        <v>0</v>
      </c>
      <c r="R2982" s="210">
        <f t="shared" si="261"/>
        <v>0</v>
      </c>
    </row>
    <row r="2983" spans="1:18" hidden="1" outlineLevel="1" x14ac:dyDescent="0.35"/>
    <row r="2984" spans="1:18" hidden="1" outlineLevel="1" x14ac:dyDescent="0.35">
      <c r="A2984" s="209" t="s">
        <v>660</v>
      </c>
      <c r="B2984" s="209"/>
      <c r="C2984" s="209"/>
      <c r="D2984" s="210">
        <f t="shared" ref="D2984:R2984" si="262">D2981-D2982</f>
        <v>0</v>
      </c>
      <c r="E2984" s="210">
        <f t="shared" si="262"/>
        <v>0</v>
      </c>
      <c r="F2984" s="210">
        <f t="shared" si="262"/>
        <v>0</v>
      </c>
      <c r="G2984" s="210">
        <f t="shared" si="262"/>
        <v>0</v>
      </c>
      <c r="H2984" s="210">
        <f t="shared" si="262"/>
        <v>0</v>
      </c>
      <c r="I2984" s="210">
        <f t="shared" si="262"/>
        <v>0</v>
      </c>
      <c r="J2984" s="210">
        <f t="shared" si="262"/>
        <v>0</v>
      </c>
      <c r="K2984" s="210">
        <f t="shared" si="262"/>
        <v>0</v>
      </c>
      <c r="L2984" s="210">
        <f t="shared" si="262"/>
        <v>0</v>
      </c>
      <c r="M2984" s="210">
        <f t="shared" si="262"/>
        <v>0</v>
      </c>
      <c r="N2984" s="210">
        <f t="shared" si="262"/>
        <v>0</v>
      </c>
      <c r="O2984" s="210">
        <f t="shared" si="262"/>
        <v>0</v>
      </c>
      <c r="P2984" s="210">
        <f t="shared" si="262"/>
        <v>0</v>
      </c>
      <c r="Q2984" s="210">
        <f t="shared" si="262"/>
        <v>0</v>
      </c>
      <c r="R2984" s="210">
        <f t="shared" si="262"/>
        <v>0</v>
      </c>
    </row>
    <row r="2985" spans="1:18" hidden="1" outlineLevel="1" x14ac:dyDescent="0.35"/>
    <row r="2986" spans="1:18" hidden="1" outlineLevel="1" x14ac:dyDescent="0.35">
      <c r="A2986" s="208" t="s">
        <v>661</v>
      </c>
      <c r="B2986" s="208"/>
      <c r="C2986" s="207"/>
      <c r="D2986" s="202" t="e">
        <f>IRR(D2984:R2984)</f>
        <v>#NUM!</v>
      </c>
    </row>
    <row r="2987" spans="1:18" collapsed="1" x14ac:dyDescent="0.35"/>
    <row r="2989" spans="1:18" s="156" customFormat="1" x14ac:dyDescent="0.35">
      <c r="A2989" s="156" t="s">
        <v>680</v>
      </c>
    </row>
    <row r="2990" spans="1:18" hidden="1" outlineLevel="1" x14ac:dyDescent="0.35"/>
    <row r="2991" spans="1:18" hidden="1" outlineLevel="1" x14ac:dyDescent="0.35">
      <c r="A2991" s="204" t="s">
        <v>631</v>
      </c>
      <c r="B2991" s="195"/>
    </row>
    <row r="2992" spans="1:18" ht="15" hidden="1" outlineLevel="1" thickBot="1" x14ac:dyDescent="0.4">
      <c r="A2992" s="206" t="s">
        <v>632</v>
      </c>
      <c r="B2992" s="230"/>
    </row>
    <row r="2993" spans="1:18" hidden="1" outlineLevel="1" x14ac:dyDescent="0.35"/>
    <row r="2994" spans="1:18" hidden="1" outlineLevel="1" x14ac:dyDescent="0.35">
      <c r="A2994" s="43" t="s">
        <v>633</v>
      </c>
      <c r="B2994" s="43"/>
      <c r="C2994" s="210">
        <v>0</v>
      </c>
      <c r="D2994" s="210">
        <v>1</v>
      </c>
      <c r="E2994" s="210">
        <v>2</v>
      </c>
      <c r="F2994" s="210">
        <v>3</v>
      </c>
      <c r="G2994" s="210">
        <v>4</v>
      </c>
      <c r="H2994" s="210">
        <v>5</v>
      </c>
      <c r="I2994" s="210">
        <v>6</v>
      </c>
      <c r="J2994" s="210">
        <v>7</v>
      </c>
      <c r="K2994" s="210">
        <v>8</v>
      </c>
      <c r="L2994" s="210">
        <v>9</v>
      </c>
      <c r="M2994" s="210">
        <v>10</v>
      </c>
      <c r="N2994" s="210">
        <v>11</v>
      </c>
      <c r="O2994" s="210">
        <v>12</v>
      </c>
      <c r="P2994" s="210">
        <v>13</v>
      </c>
      <c r="Q2994" s="210">
        <v>14</v>
      </c>
      <c r="R2994" s="210">
        <v>15</v>
      </c>
    </row>
    <row r="2995" spans="1:18" hidden="1" outlineLevel="1" x14ac:dyDescent="0.35"/>
    <row r="2996" spans="1:18" hidden="1" outlineLevel="1" x14ac:dyDescent="0.35">
      <c r="A2996" s="43" t="s">
        <v>634</v>
      </c>
      <c r="B2996" s="43"/>
      <c r="C2996" s="231"/>
      <c r="D2996" s="231"/>
      <c r="E2996" s="231"/>
      <c r="F2996" s="231"/>
      <c r="G2996" s="231"/>
      <c r="H2996" s="231"/>
      <c r="I2996" s="231"/>
      <c r="J2996" s="231"/>
      <c r="K2996" s="231"/>
      <c r="L2996" s="231"/>
      <c r="M2996" s="231"/>
      <c r="N2996" s="231"/>
      <c r="O2996" s="231"/>
      <c r="P2996" s="231"/>
      <c r="Q2996" s="231"/>
      <c r="R2996" s="231"/>
    </row>
    <row r="2997" spans="1:18" hidden="1" outlineLevel="1" x14ac:dyDescent="0.35">
      <c r="A2997" s="43" t="s">
        <v>635</v>
      </c>
      <c r="B2997" s="43"/>
      <c r="C2997" s="231"/>
      <c r="D2997" s="231"/>
      <c r="E2997" s="231"/>
      <c r="F2997" s="231"/>
      <c r="G2997" s="231"/>
      <c r="H2997" s="231"/>
      <c r="I2997" s="231"/>
      <c r="J2997" s="231"/>
      <c r="K2997" s="231"/>
      <c r="L2997" s="231"/>
      <c r="M2997" s="231"/>
      <c r="N2997" s="231"/>
      <c r="O2997" s="231"/>
      <c r="P2997" s="231"/>
      <c r="Q2997" s="231"/>
      <c r="R2997" s="231"/>
    </row>
    <row r="2998" spans="1:18" hidden="1" outlineLevel="1" x14ac:dyDescent="0.35">
      <c r="A2998" s="43" t="s">
        <v>636</v>
      </c>
      <c r="B2998" s="43"/>
      <c r="C2998" s="231"/>
      <c r="D2998" s="231"/>
      <c r="E2998" s="231"/>
      <c r="F2998" s="231"/>
      <c r="G2998" s="231"/>
      <c r="H2998" s="231"/>
      <c r="I2998" s="231"/>
      <c r="J2998" s="231"/>
      <c r="K2998" s="231"/>
      <c r="L2998" s="231"/>
      <c r="M2998" s="231"/>
      <c r="N2998" s="231"/>
      <c r="O2998" s="231"/>
      <c r="P2998" s="231"/>
      <c r="Q2998" s="231"/>
      <c r="R2998" s="231"/>
    </row>
    <row r="2999" spans="1:18" hidden="1" outlineLevel="1" x14ac:dyDescent="0.35"/>
    <row r="3000" spans="1:18" hidden="1" outlineLevel="2" x14ac:dyDescent="0.35">
      <c r="A3000" s="209" t="str">
        <f>'Usages mobilité'!A4</f>
        <v>Usage mobilité n°1</v>
      </c>
      <c r="B3000" s="209" t="s">
        <v>637</v>
      </c>
      <c r="C3000" s="209"/>
      <c r="D3000" s="210">
        <f>IF(B$2991&lt;&gt;"",IF(B$2991='Usages mobilité'!BF4,'Usages mobilité'!BD4,0),0)</f>
        <v>0</v>
      </c>
      <c r="E3000" s="210">
        <f t="shared" ref="E3000:R3009" si="263">$D3000</f>
        <v>0</v>
      </c>
      <c r="F3000" s="210">
        <f t="shared" si="263"/>
        <v>0</v>
      </c>
      <c r="G3000" s="210">
        <f t="shared" si="263"/>
        <v>0</v>
      </c>
      <c r="H3000" s="210">
        <f t="shared" si="263"/>
        <v>0</v>
      </c>
      <c r="I3000" s="210">
        <f t="shared" si="263"/>
        <v>0</v>
      </c>
      <c r="J3000" s="210">
        <f t="shared" si="263"/>
        <v>0</v>
      </c>
      <c r="K3000" s="210">
        <f t="shared" si="263"/>
        <v>0</v>
      </c>
      <c r="L3000" s="210">
        <f t="shared" si="263"/>
        <v>0</v>
      </c>
      <c r="M3000" s="210">
        <f t="shared" si="263"/>
        <v>0</v>
      </c>
      <c r="N3000" s="210">
        <f t="shared" si="263"/>
        <v>0</v>
      </c>
      <c r="O3000" s="210">
        <f t="shared" si="263"/>
        <v>0</v>
      </c>
      <c r="P3000" s="210">
        <f t="shared" si="263"/>
        <v>0</v>
      </c>
      <c r="Q3000" s="210">
        <f t="shared" si="263"/>
        <v>0</v>
      </c>
      <c r="R3000" s="210">
        <f t="shared" si="263"/>
        <v>0</v>
      </c>
    </row>
    <row r="3001" spans="1:18" hidden="1" outlineLevel="2" x14ac:dyDescent="0.35">
      <c r="A3001" s="209" t="str">
        <f>'Usages mobilité'!A5</f>
        <v>Usage mobilité n°2</v>
      </c>
      <c r="B3001" s="209" t="s">
        <v>637</v>
      </c>
      <c r="C3001" s="209"/>
      <c r="D3001" s="210">
        <f>IF(B$2991&lt;&gt;"",IF(B$2991='Usages mobilité'!BF5,'Usages mobilité'!BD5,0),0)</f>
        <v>0</v>
      </c>
      <c r="E3001" s="210">
        <f t="shared" si="263"/>
        <v>0</v>
      </c>
      <c r="F3001" s="210">
        <f t="shared" si="263"/>
        <v>0</v>
      </c>
      <c r="G3001" s="210">
        <f t="shared" si="263"/>
        <v>0</v>
      </c>
      <c r="H3001" s="210">
        <f t="shared" si="263"/>
        <v>0</v>
      </c>
      <c r="I3001" s="210">
        <f t="shared" si="263"/>
        <v>0</v>
      </c>
      <c r="J3001" s="210">
        <f t="shared" si="263"/>
        <v>0</v>
      </c>
      <c r="K3001" s="210">
        <f t="shared" si="263"/>
        <v>0</v>
      </c>
      <c r="L3001" s="210">
        <f t="shared" si="263"/>
        <v>0</v>
      </c>
      <c r="M3001" s="210">
        <f t="shared" si="263"/>
        <v>0</v>
      </c>
      <c r="N3001" s="210">
        <f t="shared" si="263"/>
        <v>0</v>
      </c>
      <c r="O3001" s="210">
        <f t="shared" si="263"/>
        <v>0</v>
      </c>
      <c r="P3001" s="210">
        <f t="shared" si="263"/>
        <v>0</v>
      </c>
      <c r="Q3001" s="210">
        <f t="shared" si="263"/>
        <v>0</v>
      </c>
      <c r="R3001" s="210">
        <f t="shared" si="263"/>
        <v>0</v>
      </c>
    </row>
    <row r="3002" spans="1:18" hidden="1" outlineLevel="2" x14ac:dyDescent="0.35">
      <c r="A3002" s="209" t="str">
        <f>'Usages mobilité'!A6</f>
        <v>Usage mobilité n°3</v>
      </c>
      <c r="B3002" s="209" t="s">
        <v>637</v>
      </c>
      <c r="C3002" s="209"/>
      <c r="D3002" s="210">
        <f>IF(B$2991&lt;&gt;"",IF(B$2991='Usages mobilité'!BF6,'Usages mobilité'!BD6,0),0)</f>
        <v>0</v>
      </c>
      <c r="E3002" s="210">
        <f t="shared" si="263"/>
        <v>0</v>
      </c>
      <c r="F3002" s="210">
        <f t="shared" si="263"/>
        <v>0</v>
      </c>
      <c r="G3002" s="210">
        <f t="shared" si="263"/>
        <v>0</v>
      </c>
      <c r="H3002" s="210">
        <f t="shared" si="263"/>
        <v>0</v>
      </c>
      <c r="I3002" s="210">
        <f t="shared" si="263"/>
        <v>0</v>
      </c>
      <c r="J3002" s="210">
        <f t="shared" si="263"/>
        <v>0</v>
      </c>
      <c r="K3002" s="210">
        <f t="shared" si="263"/>
        <v>0</v>
      </c>
      <c r="L3002" s="210">
        <f t="shared" si="263"/>
        <v>0</v>
      </c>
      <c r="M3002" s="210">
        <f t="shared" si="263"/>
        <v>0</v>
      </c>
      <c r="N3002" s="210">
        <f t="shared" si="263"/>
        <v>0</v>
      </c>
      <c r="O3002" s="210">
        <f t="shared" si="263"/>
        <v>0</v>
      </c>
      <c r="P3002" s="210">
        <f t="shared" si="263"/>
        <v>0</v>
      </c>
      <c r="Q3002" s="210">
        <f t="shared" si="263"/>
        <v>0</v>
      </c>
      <c r="R3002" s="210">
        <f t="shared" si="263"/>
        <v>0</v>
      </c>
    </row>
    <row r="3003" spans="1:18" hidden="1" outlineLevel="2" x14ac:dyDescent="0.35">
      <c r="A3003" s="209" t="str">
        <f>'Usages mobilité'!A7</f>
        <v>Usage mobilité n°4</v>
      </c>
      <c r="B3003" s="209" t="s">
        <v>637</v>
      </c>
      <c r="C3003" s="209"/>
      <c r="D3003" s="210">
        <f>IF(B$2991&lt;&gt;"",IF(B$2991='Usages mobilité'!BF7,'Usages mobilité'!BD7,0),0)</f>
        <v>0</v>
      </c>
      <c r="E3003" s="210">
        <f t="shared" si="263"/>
        <v>0</v>
      </c>
      <c r="F3003" s="210">
        <f t="shared" si="263"/>
        <v>0</v>
      </c>
      <c r="G3003" s="210">
        <f t="shared" si="263"/>
        <v>0</v>
      </c>
      <c r="H3003" s="210">
        <f t="shared" si="263"/>
        <v>0</v>
      </c>
      <c r="I3003" s="210">
        <f t="shared" si="263"/>
        <v>0</v>
      </c>
      <c r="J3003" s="210">
        <f t="shared" si="263"/>
        <v>0</v>
      </c>
      <c r="K3003" s="210">
        <f t="shared" si="263"/>
        <v>0</v>
      </c>
      <c r="L3003" s="210">
        <f t="shared" si="263"/>
        <v>0</v>
      </c>
      <c r="M3003" s="210">
        <f t="shared" si="263"/>
        <v>0</v>
      </c>
      <c r="N3003" s="210">
        <f t="shared" si="263"/>
        <v>0</v>
      </c>
      <c r="O3003" s="210">
        <f t="shared" si="263"/>
        <v>0</v>
      </c>
      <c r="P3003" s="210">
        <f t="shared" si="263"/>
        <v>0</v>
      </c>
      <c r="Q3003" s="210">
        <f t="shared" si="263"/>
        <v>0</v>
      </c>
      <c r="R3003" s="210">
        <f t="shared" si="263"/>
        <v>0</v>
      </c>
    </row>
    <row r="3004" spans="1:18" hidden="1" outlineLevel="2" x14ac:dyDescent="0.35">
      <c r="A3004" s="209" t="str">
        <f>'Usages mobilité'!A8</f>
        <v>Usage mobilité n°5</v>
      </c>
      <c r="B3004" s="209" t="s">
        <v>637</v>
      </c>
      <c r="C3004" s="209"/>
      <c r="D3004" s="210">
        <f>IF(B$2991&lt;&gt;"",IF(B$2991='Usages mobilité'!BF8,'Usages mobilité'!BD8,0),0)</f>
        <v>0</v>
      </c>
      <c r="E3004" s="210">
        <f t="shared" si="263"/>
        <v>0</v>
      </c>
      <c r="F3004" s="210">
        <f t="shared" si="263"/>
        <v>0</v>
      </c>
      <c r="G3004" s="210">
        <f t="shared" si="263"/>
        <v>0</v>
      </c>
      <c r="H3004" s="210">
        <f t="shared" si="263"/>
        <v>0</v>
      </c>
      <c r="I3004" s="210">
        <f t="shared" si="263"/>
        <v>0</v>
      </c>
      <c r="J3004" s="210">
        <f t="shared" si="263"/>
        <v>0</v>
      </c>
      <c r="K3004" s="210">
        <f t="shared" si="263"/>
        <v>0</v>
      </c>
      <c r="L3004" s="210">
        <f t="shared" si="263"/>
        <v>0</v>
      </c>
      <c r="M3004" s="210">
        <f t="shared" si="263"/>
        <v>0</v>
      </c>
      <c r="N3004" s="210">
        <f t="shared" si="263"/>
        <v>0</v>
      </c>
      <c r="O3004" s="210">
        <f t="shared" si="263"/>
        <v>0</v>
      </c>
      <c r="P3004" s="210">
        <f t="shared" si="263"/>
        <v>0</v>
      </c>
      <c r="Q3004" s="210">
        <f t="shared" si="263"/>
        <v>0</v>
      </c>
      <c r="R3004" s="210">
        <f t="shared" si="263"/>
        <v>0</v>
      </c>
    </row>
    <row r="3005" spans="1:18" hidden="1" outlineLevel="2" x14ac:dyDescent="0.35">
      <c r="A3005" s="209" t="str">
        <f>'Usages mobilité'!A9</f>
        <v>Usage mobilité n°6</v>
      </c>
      <c r="B3005" s="209" t="s">
        <v>637</v>
      </c>
      <c r="C3005" s="209"/>
      <c r="D3005" s="210">
        <f>IF(B$2991&lt;&gt;"",IF(B$2991='Usages mobilité'!BF9,'Usages mobilité'!BD9,0),0)</f>
        <v>0</v>
      </c>
      <c r="E3005" s="210">
        <f t="shared" si="263"/>
        <v>0</v>
      </c>
      <c r="F3005" s="210">
        <f t="shared" si="263"/>
        <v>0</v>
      </c>
      <c r="G3005" s="210">
        <f t="shared" si="263"/>
        <v>0</v>
      </c>
      <c r="H3005" s="210">
        <f t="shared" si="263"/>
        <v>0</v>
      </c>
      <c r="I3005" s="210">
        <f t="shared" si="263"/>
        <v>0</v>
      </c>
      <c r="J3005" s="210">
        <f t="shared" si="263"/>
        <v>0</v>
      </c>
      <c r="K3005" s="210">
        <f t="shared" si="263"/>
        <v>0</v>
      </c>
      <c r="L3005" s="210">
        <f t="shared" si="263"/>
        <v>0</v>
      </c>
      <c r="M3005" s="210">
        <f t="shared" si="263"/>
        <v>0</v>
      </c>
      <c r="N3005" s="210">
        <f t="shared" si="263"/>
        <v>0</v>
      </c>
      <c r="O3005" s="210">
        <f t="shared" si="263"/>
        <v>0</v>
      </c>
      <c r="P3005" s="210">
        <f t="shared" si="263"/>
        <v>0</v>
      </c>
      <c r="Q3005" s="210">
        <f t="shared" si="263"/>
        <v>0</v>
      </c>
      <c r="R3005" s="210">
        <f t="shared" si="263"/>
        <v>0</v>
      </c>
    </row>
    <row r="3006" spans="1:18" hidden="1" outlineLevel="2" x14ac:dyDescent="0.35">
      <c r="A3006" s="209" t="str">
        <f>'Usages mobilité'!A10</f>
        <v>Usage mobilité n°7</v>
      </c>
      <c r="B3006" s="209" t="s">
        <v>637</v>
      </c>
      <c r="C3006" s="209"/>
      <c r="D3006" s="210">
        <f>IF(B$2991&lt;&gt;"",IF(B$2991='Usages mobilité'!BF10,'Usages mobilité'!BD10,0),0)</f>
        <v>0</v>
      </c>
      <c r="E3006" s="210">
        <f t="shared" si="263"/>
        <v>0</v>
      </c>
      <c r="F3006" s="210">
        <f t="shared" si="263"/>
        <v>0</v>
      </c>
      <c r="G3006" s="210">
        <f t="shared" si="263"/>
        <v>0</v>
      </c>
      <c r="H3006" s="210">
        <f t="shared" si="263"/>
        <v>0</v>
      </c>
      <c r="I3006" s="210">
        <f t="shared" si="263"/>
        <v>0</v>
      </c>
      <c r="J3006" s="210">
        <f t="shared" si="263"/>
        <v>0</v>
      </c>
      <c r="K3006" s="210">
        <f t="shared" si="263"/>
        <v>0</v>
      </c>
      <c r="L3006" s="210">
        <f t="shared" si="263"/>
        <v>0</v>
      </c>
      <c r="M3006" s="210">
        <f t="shared" si="263"/>
        <v>0</v>
      </c>
      <c r="N3006" s="210">
        <f t="shared" si="263"/>
        <v>0</v>
      </c>
      <c r="O3006" s="210">
        <f t="shared" si="263"/>
        <v>0</v>
      </c>
      <c r="P3006" s="210">
        <f t="shared" si="263"/>
        <v>0</v>
      </c>
      <c r="Q3006" s="210">
        <f t="shared" si="263"/>
        <v>0</v>
      </c>
      <c r="R3006" s="210">
        <f t="shared" si="263"/>
        <v>0</v>
      </c>
    </row>
    <row r="3007" spans="1:18" hidden="1" outlineLevel="2" x14ac:dyDescent="0.35">
      <c r="A3007" s="209" t="str">
        <f>'Usages mobilité'!A11</f>
        <v>Usage mobilité n°8</v>
      </c>
      <c r="B3007" s="209" t="s">
        <v>637</v>
      </c>
      <c r="C3007" s="209"/>
      <c r="D3007" s="210">
        <f>IF(B$2991&lt;&gt;"",IF(B$2991='Usages mobilité'!BF11,'Usages mobilité'!BD11,0),0)</f>
        <v>0</v>
      </c>
      <c r="E3007" s="210">
        <f t="shared" si="263"/>
        <v>0</v>
      </c>
      <c r="F3007" s="210">
        <f t="shared" si="263"/>
        <v>0</v>
      </c>
      <c r="G3007" s="210">
        <f t="shared" si="263"/>
        <v>0</v>
      </c>
      <c r="H3007" s="210">
        <f t="shared" si="263"/>
        <v>0</v>
      </c>
      <c r="I3007" s="210">
        <f t="shared" si="263"/>
        <v>0</v>
      </c>
      <c r="J3007" s="210">
        <f t="shared" si="263"/>
        <v>0</v>
      </c>
      <c r="K3007" s="210">
        <f t="shared" si="263"/>
        <v>0</v>
      </c>
      <c r="L3007" s="210">
        <f t="shared" si="263"/>
        <v>0</v>
      </c>
      <c r="M3007" s="210">
        <f t="shared" si="263"/>
        <v>0</v>
      </c>
      <c r="N3007" s="210">
        <f t="shared" si="263"/>
        <v>0</v>
      </c>
      <c r="O3007" s="210">
        <f t="shared" si="263"/>
        <v>0</v>
      </c>
      <c r="P3007" s="210">
        <f t="shared" si="263"/>
        <v>0</v>
      </c>
      <c r="Q3007" s="210">
        <f t="shared" si="263"/>
        <v>0</v>
      </c>
      <c r="R3007" s="210">
        <f t="shared" si="263"/>
        <v>0</v>
      </c>
    </row>
    <row r="3008" spans="1:18" hidden="1" outlineLevel="2" x14ac:dyDescent="0.35">
      <c r="A3008" s="209" t="str">
        <f>'Usages mobilité'!A12</f>
        <v>Usage mobilité n°9</v>
      </c>
      <c r="B3008" s="209" t="s">
        <v>637</v>
      </c>
      <c r="C3008" s="209"/>
      <c r="D3008" s="210">
        <f>IF(B$2991&lt;&gt;"",IF(B$2991='Usages mobilité'!BF12,'Usages mobilité'!BD12,0),0)</f>
        <v>0</v>
      </c>
      <c r="E3008" s="210">
        <f t="shared" si="263"/>
        <v>0</v>
      </c>
      <c r="F3008" s="210">
        <f t="shared" si="263"/>
        <v>0</v>
      </c>
      <c r="G3008" s="210">
        <f t="shared" si="263"/>
        <v>0</v>
      </c>
      <c r="H3008" s="210">
        <f t="shared" si="263"/>
        <v>0</v>
      </c>
      <c r="I3008" s="210">
        <f t="shared" si="263"/>
        <v>0</v>
      </c>
      <c r="J3008" s="210">
        <f t="shared" si="263"/>
        <v>0</v>
      </c>
      <c r="K3008" s="210">
        <f t="shared" si="263"/>
        <v>0</v>
      </c>
      <c r="L3008" s="210">
        <f t="shared" si="263"/>
        <v>0</v>
      </c>
      <c r="M3008" s="210">
        <f t="shared" si="263"/>
        <v>0</v>
      </c>
      <c r="N3008" s="210">
        <f t="shared" si="263"/>
        <v>0</v>
      </c>
      <c r="O3008" s="210">
        <f t="shared" si="263"/>
        <v>0</v>
      </c>
      <c r="P3008" s="210">
        <f t="shared" si="263"/>
        <v>0</v>
      </c>
      <c r="Q3008" s="210">
        <f t="shared" si="263"/>
        <v>0</v>
      </c>
      <c r="R3008" s="210">
        <f t="shared" si="263"/>
        <v>0</v>
      </c>
    </row>
    <row r="3009" spans="1:18" hidden="1" outlineLevel="2" x14ac:dyDescent="0.35">
      <c r="A3009" s="209" t="str">
        <f>'Usages mobilité'!A13</f>
        <v>Usage mobilité n°10</v>
      </c>
      <c r="B3009" s="209" t="s">
        <v>637</v>
      </c>
      <c r="C3009" s="209"/>
      <c r="D3009" s="210">
        <f>IF(B$2991&lt;&gt;"",IF(B$2991='Usages mobilité'!BF13,'Usages mobilité'!BD13,0),0)</f>
        <v>0</v>
      </c>
      <c r="E3009" s="210">
        <f t="shared" si="263"/>
        <v>0</v>
      </c>
      <c r="F3009" s="210">
        <f t="shared" si="263"/>
        <v>0</v>
      </c>
      <c r="G3009" s="210">
        <f t="shared" si="263"/>
        <v>0</v>
      </c>
      <c r="H3009" s="210">
        <f t="shared" si="263"/>
        <v>0</v>
      </c>
      <c r="I3009" s="210">
        <f t="shared" si="263"/>
        <v>0</v>
      </c>
      <c r="J3009" s="210">
        <f t="shared" si="263"/>
        <v>0</v>
      </c>
      <c r="K3009" s="210">
        <f t="shared" si="263"/>
        <v>0</v>
      </c>
      <c r="L3009" s="210">
        <f t="shared" si="263"/>
        <v>0</v>
      </c>
      <c r="M3009" s="210">
        <f t="shared" si="263"/>
        <v>0</v>
      </c>
      <c r="N3009" s="210">
        <f t="shared" si="263"/>
        <v>0</v>
      </c>
      <c r="O3009" s="210">
        <f t="shared" si="263"/>
        <v>0</v>
      </c>
      <c r="P3009" s="210">
        <f t="shared" si="263"/>
        <v>0</v>
      </c>
      <c r="Q3009" s="210">
        <f t="shared" si="263"/>
        <v>0</v>
      </c>
      <c r="R3009" s="210">
        <f t="shared" si="263"/>
        <v>0</v>
      </c>
    </row>
    <row r="3010" spans="1:18" hidden="1" outlineLevel="2" x14ac:dyDescent="0.35">
      <c r="A3010" s="209" t="str">
        <f>'Usages mobilité'!A14</f>
        <v>Usage mobilité n°11</v>
      </c>
      <c r="B3010" s="209" t="s">
        <v>637</v>
      </c>
      <c r="C3010" s="209"/>
      <c r="D3010" s="210">
        <f>IF(B$2991&lt;&gt;"",IF(B$2991='Usages mobilité'!BF14,'Usages mobilité'!BD14,0),0)</f>
        <v>0</v>
      </c>
      <c r="E3010" s="210">
        <f t="shared" ref="E3010:R3019" si="264">$D3010</f>
        <v>0</v>
      </c>
      <c r="F3010" s="210">
        <f t="shared" si="264"/>
        <v>0</v>
      </c>
      <c r="G3010" s="210">
        <f t="shared" si="264"/>
        <v>0</v>
      </c>
      <c r="H3010" s="210">
        <f t="shared" si="264"/>
        <v>0</v>
      </c>
      <c r="I3010" s="210">
        <f t="shared" si="264"/>
        <v>0</v>
      </c>
      <c r="J3010" s="210">
        <f t="shared" si="264"/>
        <v>0</v>
      </c>
      <c r="K3010" s="210">
        <f t="shared" si="264"/>
        <v>0</v>
      </c>
      <c r="L3010" s="210">
        <f t="shared" si="264"/>
        <v>0</v>
      </c>
      <c r="M3010" s="210">
        <f t="shared" si="264"/>
        <v>0</v>
      </c>
      <c r="N3010" s="210">
        <f t="shared" si="264"/>
        <v>0</v>
      </c>
      <c r="O3010" s="210">
        <f t="shared" si="264"/>
        <v>0</v>
      </c>
      <c r="P3010" s="210">
        <f t="shared" si="264"/>
        <v>0</v>
      </c>
      <c r="Q3010" s="210">
        <f t="shared" si="264"/>
        <v>0</v>
      </c>
      <c r="R3010" s="210">
        <f t="shared" si="264"/>
        <v>0</v>
      </c>
    </row>
    <row r="3011" spans="1:18" hidden="1" outlineLevel="2" x14ac:dyDescent="0.35">
      <c r="A3011" s="209" t="str">
        <f>'Usages mobilité'!A15</f>
        <v>Usage mobilité n°12</v>
      </c>
      <c r="B3011" s="209" t="s">
        <v>637</v>
      </c>
      <c r="C3011" s="209"/>
      <c r="D3011" s="210">
        <f>IF(B$2991&lt;&gt;"",IF(B$2991='Usages mobilité'!BF15,'Usages mobilité'!BD15,0),0)</f>
        <v>0</v>
      </c>
      <c r="E3011" s="210">
        <f t="shared" si="264"/>
        <v>0</v>
      </c>
      <c r="F3011" s="210">
        <f t="shared" si="264"/>
        <v>0</v>
      </c>
      <c r="G3011" s="210">
        <f t="shared" si="264"/>
        <v>0</v>
      </c>
      <c r="H3011" s="210">
        <f t="shared" si="264"/>
        <v>0</v>
      </c>
      <c r="I3011" s="210">
        <f t="shared" si="264"/>
        <v>0</v>
      </c>
      <c r="J3011" s="210">
        <f t="shared" si="264"/>
        <v>0</v>
      </c>
      <c r="K3011" s="210">
        <f t="shared" si="264"/>
        <v>0</v>
      </c>
      <c r="L3011" s="210">
        <f t="shared" si="264"/>
        <v>0</v>
      </c>
      <c r="M3011" s="210">
        <f t="shared" si="264"/>
        <v>0</v>
      </c>
      <c r="N3011" s="210">
        <f t="shared" si="264"/>
        <v>0</v>
      </c>
      <c r="O3011" s="210">
        <f t="shared" si="264"/>
        <v>0</v>
      </c>
      <c r="P3011" s="210">
        <f t="shared" si="264"/>
        <v>0</v>
      </c>
      <c r="Q3011" s="210">
        <f t="shared" si="264"/>
        <v>0</v>
      </c>
      <c r="R3011" s="210">
        <f t="shared" si="264"/>
        <v>0</v>
      </c>
    </row>
    <row r="3012" spans="1:18" hidden="1" outlineLevel="2" x14ac:dyDescent="0.35">
      <c r="A3012" s="209" t="str">
        <f>'Usages mobilité'!A16</f>
        <v>Usage mobilité n°13</v>
      </c>
      <c r="B3012" s="209" t="s">
        <v>637</v>
      </c>
      <c r="C3012" s="209"/>
      <c r="D3012" s="210">
        <f>IF(B$2991&lt;&gt;"",IF(B$2991='Usages mobilité'!BF16,'Usages mobilité'!BD16,0),0)</f>
        <v>0</v>
      </c>
      <c r="E3012" s="210">
        <f t="shared" si="264"/>
        <v>0</v>
      </c>
      <c r="F3012" s="210">
        <f t="shared" si="264"/>
        <v>0</v>
      </c>
      <c r="G3012" s="210">
        <f t="shared" si="264"/>
        <v>0</v>
      </c>
      <c r="H3012" s="210">
        <f t="shared" si="264"/>
        <v>0</v>
      </c>
      <c r="I3012" s="210">
        <f t="shared" si="264"/>
        <v>0</v>
      </c>
      <c r="J3012" s="210">
        <f t="shared" si="264"/>
        <v>0</v>
      </c>
      <c r="K3012" s="210">
        <f t="shared" si="264"/>
        <v>0</v>
      </c>
      <c r="L3012" s="210">
        <f t="shared" si="264"/>
        <v>0</v>
      </c>
      <c r="M3012" s="210">
        <f t="shared" si="264"/>
        <v>0</v>
      </c>
      <c r="N3012" s="210">
        <f t="shared" si="264"/>
        <v>0</v>
      </c>
      <c r="O3012" s="210">
        <f t="shared" si="264"/>
        <v>0</v>
      </c>
      <c r="P3012" s="210">
        <f t="shared" si="264"/>
        <v>0</v>
      </c>
      <c r="Q3012" s="210">
        <f t="shared" si="264"/>
        <v>0</v>
      </c>
      <c r="R3012" s="210">
        <f t="shared" si="264"/>
        <v>0</v>
      </c>
    </row>
    <row r="3013" spans="1:18" hidden="1" outlineLevel="2" x14ac:dyDescent="0.35">
      <c r="A3013" s="209" t="str">
        <f>'Usages mobilité'!A17</f>
        <v>Usage mobilité n°14</v>
      </c>
      <c r="B3013" s="209" t="s">
        <v>637</v>
      </c>
      <c r="C3013" s="209"/>
      <c r="D3013" s="210">
        <f>IF(B$2991&lt;&gt;"",IF(B$2991='Usages mobilité'!BF17,'Usages mobilité'!BD17,0),0)</f>
        <v>0</v>
      </c>
      <c r="E3013" s="210">
        <f t="shared" si="264"/>
        <v>0</v>
      </c>
      <c r="F3013" s="210">
        <f t="shared" si="264"/>
        <v>0</v>
      </c>
      <c r="G3013" s="210">
        <f t="shared" si="264"/>
        <v>0</v>
      </c>
      <c r="H3013" s="210">
        <f t="shared" si="264"/>
        <v>0</v>
      </c>
      <c r="I3013" s="210">
        <f t="shared" si="264"/>
        <v>0</v>
      </c>
      <c r="J3013" s="210">
        <f t="shared" si="264"/>
        <v>0</v>
      </c>
      <c r="K3013" s="210">
        <f t="shared" si="264"/>
        <v>0</v>
      </c>
      <c r="L3013" s="210">
        <f t="shared" si="264"/>
        <v>0</v>
      </c>
      <c r="M3013" s="210">
        <f t="shared" si="264"/>
        <v>0</v>
      </c>
      <c r="N3013" s="210">
        <f t="shared" si="264"/>
        <v>0</v>
      </c>
      <c r="O3013" s="210">
        <f t="shared" si="264"/>
        <v>0</v>
      </c>
      <c r="P3013" s="210">
        <f t="shared" si="264"/>
        <v>0</v>
      </c>
      <c r="Q3013" s="210">
        <f t="shared" si="264"/>
        <v>0</v>
      </c>
      <c r="R3013" s="210">
        <f t="shared" si="264"/>
        <v>0</v>
      </c>
    </row>
    <row r="3014" spans="1:18" hidden="1" outlineLevel="2" x14ac:dyDescent="0.35">
      <c r="A3014" s="209" t="str">
        <f>'Usages mobilité'!A18</f>
        <v>Usage mobilité n°15</v>
      </c>
      <c r="B3014" s="209" t="s">
        <v>637</v>
      </c>
      <c r="C3014" s="209"/>
      <c r="D3014" s="210">
        <f>IF(B$2991&lt;&gt;"",IF(B$2991='Usages mobilité'!BF18,'Usages mobilité'!BD18,0),0)</f>
        <v>0</v>
      </c>
      <c r="E3014" s="210">
        <f t="shared" si="264"/>
        <v>0</v>
      </c>
      <c r="F3014" s="210">
        <f t="shared" si="264"/>
        <v>0</v>
      </c>
      <c r="G3014" s="210">
        <f t="shared" si="264"/>
        <v>0</v>
      </c>
      <c r="H3014" s="210">
        <f t="shared" si="264"/>
        <v>0</v>
      </c>
      <c r="I3014" s="210">
        <f t="shared" si="264"/>
        <v>0</v>
      </c>
      <c r="J3014" s="210">
        <f t="shared" si="264"/>
        <v>0</v>
      </c>
      <c r="K3014" s="210">
        <f t="shared" si="264"/>
        <v>0</v>
      </c>
      <c r="L3014" s="210">
        <f t="shared" si="264"/>
        <v>0</v>
      </c>
      <c r="M3014" s="210">
        <f t="shared" si="264"/>
        <v>0</v>
      </c>
      <c r="N3014" s="210">
        <f t="shared" si="264"/>
        <v>0</v>
      </c>
      <c r="O3014" s="210">
        <f t="shared" si="264"/>
        <v>0</v>
      </c>
      <c r="P3014" s="210">
        <f t="shared" si="264"/>
        <v>0</v>
      </c>
      <c r="Q3014" s="210">
        <f t="shared" si="264"/>
        <v>0</v>
      </c>
      <c r="R3014" s="210">
        <f t="shared" si="264"/>
        <v>0</v>
      </c>
    </row>
    <row r="3015" spans="1:18" hidden="1" outlineLevel="2" x14ac:dyDescent="0.35">
      <c r="A3015" s="209" t="str">
        <f>'Usages mobilité'!A19</f>
        <v>Usage mobilité n°16</v>
      </c>
      <c r="B3015" s="209" t="s">
        <v>637</v>
      </c>
      <c r="C3015" s="209"/>
      <c r="D3015" s="210">
        <f>IF(B$2991&lt;&gt;"",IF(B$2991='Usages mobilité'!BF19,'Usages mobilité'!BD19,0),0)</f>
        <v>0</v>
      </c>
      <c r="E3015" s="210">
        <f t="shared" si="264"/>
        <v>0</v>
      </c>
      <c r="F3015" s="210">
        <f t="shared" si="264"/>
        <v>0</v>
      </c>
      <c r="G3015" s="210">
        <f t="shared" si="264"/>
        <v>0</v>
      </c>
      <c r="H3015" s="210">
        <f t="shared" si="264"/>
        <v>0</v>
      </c>
      <c r="I3015" s="210">
        <f t="shared" si="264"/>
        <v>0</v>
      </c>
      <c r="J3015" s="210">
        <f t="shared" si="264"/>
        <v>0</v>
      </c>
      <c r="K3015" s="210">
        <f t="shared" si="264"/>
        <v>0</v>
      </c>
      <c r="L3015" s="210">
        <f t="shared" si="264"/>
        <v>0</v>
      </c>
      <c r="M3015" s="210">
        <f t="shared" si="264"/>
        <v>0</v>
      </c>
      <c r="N3015" s="210">
        <f t="shared" si="264"/>
        <v>0</v>
      </c>
      <c r="O3015" s="210">
        <f t="shared" si="264"/>
        <v>0</v>
      </c>
      <c r="P3015" s="210">
        <f t="shared" si="264"/>
        <v>0</v>
      </c>
      <c r="Q3015" s="210">
        <f t="shared" si="264"/>
        <v>0</v>
      </c>
      <c r="R3015" s="210">
        <f t="shared" si="264"/>
        <v>0</v>
      </c>
    </row>
    <row r="3016" spans="1:18" hidden="1" outlineLevel="2" x14ac:dyDescent="0.35">
      <c r="A3016" s="209" t="str">
        <f>'Usages mobilité'!A20</f>
        <v>Usage mobilité n°17</v>
      </c>
      <c r="B3016" s="209" t="s">
        <v>637</v>
      </c>
      <c r="C3016" s="209"/>
      <c r="D3016" s="210">
        <f>IF(B$2991&lt;&gt;"",IF(B$2991='Usages mobilité'!BF20,'Usages mobilité'!BD20,0),0)</f>
        <v>0</v>
      </c>
      <c r="E3016" s="210">
        <f t="shared" si="264"/>
        <v>0</v>
      </c>
      <c r="F3016" s="210">
        <f t="shared" si="264"/>
        <v>0</v>
      </c>
      <c r="G3016" s="210">
        <f t="shared" si="264"/>
        <v>0</v>
      </c>
      <c r="H3016" s="210">
        <f t="shared" si="264"/>
        <v>0</v>
      </c>
      <c r="I3016" s="210">
        <f t="shared" si="264"/>
        <v>0</v>
      </c>
      <c r="J3016" s="210">
        <f t="shared" si="264"/>
        <v>0</v>
      </c>
      <c r="K3016" s="210">
        <f t="shared" si="264"/>
        <v>0</v>
      </c>
      <c r="L3016" s="210">
        <f t="shared" si="264"/>
        <v>0</v>
      </c>
      <c r="M3016" s="210">
        <f t="shared" si="264"/>
        <v>0</v>
      </c>
      <c r="N3016" s="210">
        <f t="shared" si="264"/>
        <v>0</v>
      </c>
      <c r="O3016" s="210">
        <f t="shared" si="264"/>
        <v>0</v>
      </c>
      <c r="P3016" s="210">
        <f t="shared" si="264"/>
        <v>0</v>
      </c>
      <c r="Q3016" s="210">
        <f t="shared" si="264"/>
        <v>0</v>
      </c>
      <c r="R3016" s="210">
        <f t="shared" si="264"/>
        <v>0</v>
      </c>
    </row>
    <row r="3017" spans="1:18" hidden="1" outlineLevel="2" x14ac:dyDescent="0.35">
      <c r="A3017" s="209" t="str">
        <f>'Usages mobilité'!A21</f>
        <v>Usage mobilité n°18</v>
      </c>
      <c r="B3017" s="209" t="s">
        <v>637</v>
      </c>
      <c r="C3017" s="209"/>
      <c r="D3017" s="210">
        <f>IF(B$2991&lt;&gt;"",IF(B$2991='Usages mobilité'!BF21,'Usages mobilité'!BD21,0),0)</f>
        <v>0</v>
      </c>
      <c r="E3017" s="210">
        <f t="shared" si="264"/>
        <v>0</v>
      </c>
      <c r="F3017" s="210">
        <f t="shared" si="264"/>
        <v>0</v>
      </c>
      <c r="G3017" s="210">
        <f t="shared" si="264"/>
        <v>0</v>
      </c>
      <c r="H3017" s="210">
        <f t="shared" si="264"/>
        <v>0</v>
      </c>
      <c r="I3017" s="210">
        <f t="shared" si="264"/>
        <v>0</v>
      </c>
      <c r="J3017" s="210">
        <f t="shared" si="264"/>
        <v>0</v>
      </c>
      <c r="K3017" s="210">
        <f t="shared" si="264"/>
        <v>0</v>
      </c>
      <c r="L3017" s="210">
        <f t="shared" si="264"/>
        <v>0</v>
      </c>
      <c r="M3017" s="210">
        <f t="shared" si="264"/>
        <v>0</v>
      </c>
      <c r="N3017" s="210">
        <f t="shared" si="264"/>
        <v>0</v>
      </c>
      <c r="O3017" s="210">
        <f t="shared" si="264"/>
        <v>0</v>
      </c>
      <c r="P3017" s="210">
        <f t="shared" si="264"/>
        <v>0</v>
      </c>
      <c r="Q3017" s="210">
        <f t="shared" si="264"/>
        <v>0</v>
      </c>
      <c r="R3017" s="210">
        <f t="shared" si="264"/>
        <v>0</v>
      </c>
    </row>
    <row r="3018" spans="1:18" hidden="1" outlineLevel="2" x14ac:dyDescent="0.35">
      <c r="A3018" s="209" t="str">
        <f>'Usages mobilité'!A22</f>
        <v>Usage mobilité n°19</v>
      </c>
      <c r="B3018" s="209" t="s">
        <v>637</v>
      </c>
      <c r="C3018" s="209"/>
      <c r="D3018" s="210">
        <f>IF(B$2991&lt;&gt;"",IF(B$2991='Usages mobilité'!BF22,'Usages mobilité'!BD22,0),0)</f>
        <v>0</v>
      </c>
      <c r="E3018" s="210">
        <f t="shared" si="264"/>
        <v>0</v>
      </c>
      <c r="F3018" s="210">
        <f t="shared" si="264"/>
        <v>0</v>
      </c>
      <c r="G3018" s="210">
        <f t="shared" si="264"/>
        <v>0</v>
      </c>
      <c r="H3018" s="210">
        <f t="shared" si="264"/>
        <v>0</v>
      </c>
      <c r="I3018" s="210">
        <f t="shared" si="264"/>
        <v>0</v>
      </c>
      <c r="J3018" s="210">
        <f t="shared" si="264"/>
        <v>0</v>
      </c>
      <c r="K3018" s="210">
        <f t="shared" si="264"/>
        <v>0</v>
      </c>
      <c r="L3018" s="210">
        <f t="shared" si="264"/>
        <v>0</v>
      </c>
      <c r="M3018" s="210">
        <f t="shared" si="264"/>
        <v>0</v>
      </c>
      <c r="N3018" s="210">
        <f t="shared" si="264"/>
        <v>0</v>
      </c>
      <c r="O3018" s="210">
        <f t="shared" si="264"/>
        <v>0</v>
      </c>
      <c r="P3018" s="210">
        <f t="shared" si="264"/>
        <v>0</v>
      </c>
      <c r="Q3018" s="210">
        <f t="shared" si="264"/>
        <v>0</v>
      </c>
      <c r="R3018" s="210">
        <f t="shared" si="264"/>
        <v>0</v>
      </c>
    </row>
    <row r="3019" spans="1:18" hidden="1" outlineLevel="2" x14ac:dyDescent="0.35">
      <c r="A3019" s="209" t="str">
        <f>'Usages mobilité'!A23</f>
        <v>Usage mobilité n°20</v>
      </c>
      <c r="B3019" s="209" t="s">
        <v>637</v>
      </c>
      <c r="C3019" s="209"/>
      <c r="D3019" s="210">
        <f>IF(B$2991&lt;&gt;"",IF(B$2991='Usages mobilité'!BF23,'Usages mobilité'!BD23,0),0)</f>
        <v>0</v>
      </c>
      <c r="E3019" s="210">
        <f t="shared" si="264"/>
        <v>0</v>
      </c>
      <c r="F3019" s="210">
        <f t="shared" si="264"/>
        <v>0</v>
      </c>
      <c r="G3019" s="210">
        <f t="shared" si="264"/>
        <v>0</v>
      </c>
      <c r="H3019" s="210">
        <f t="shared" si="264"/>
        <v>0</v>
      </c>
      <c r="I3019" s="210">
        <f t="shared" si="264"/>
        <v>0</v>
      </c>
      <c r="J3019" s="210">
        <f t="shared" si="264"/>
        <v>0</v>
      </c>
      <c r="K3019" s="210">
        <f t="shared" si="264"/>
        <v>0</v>
      </c>
      <c r="L3019" s="210">
        <f t="shared" si="264"/>
        <v>0</v>
      </c>
      <c r="M3019" s="210">
        <f t="shared" si="264"/>
        <v>0</v>
      </c>
      <c r="N3019" s="210">
        <f t="shared" si="264"/>
        <v>0</v>
      </c>
      <c r="O3019" s="210">
        <f t="shared" si="264"/>
        <v>0</v>
      </c>
      <c r="P3019" s="210">
        <f t="shared" si="264"/>
        <v>0</v>
      </c>
      <c r="Q3019" s="210">
        <f t="shared" si="264"/>
        <v>0</v>
      </c>
      <c r="R3019" s="210">
        <f t="shared" si="264"/>
        <v>0</v>
      </c>
    </row>
    <row r="3020" spans="1:18" hidden="1" outlineLevel="2" x14ac:dyDescent="0.35">
      <c r="A3020" s="209" t="str">
        <f>'Usages mobilité'!A24</f>
        <v>Usage mobilité n°21</v>
      </c>
      <c r="B3020" s="209" t="s">
        <v>637</v>
      </c>
      <c r="C3020" s="209"/>
      <c r="D3020" s="210">
        <f>IF(B$2991&lt;&gt;"",IF(B$2991='Usages mobilité'!BF24,'Usages mobilité'!BD24,0),0)</f>
        <v>0</v>
      </c>
      <c r="E3020" s="210">
        <f t="shared" ref="E3020:R3029" si="265">$D3020</f>
        <v>0</v>
      </c>
      <c r="F3020" s="210">
        <f t="shared" si="265"/>
        <v>0</v>
      </c>
      <c r="G3020" s="210">
        <f t="shared" si="265"/>
        <v>0</v>
      </c>
      <c r="H3020" s="210">
        <f t="shared" si="265"/>
        <v>0</v>
      </c>
      <c r="I3020" s="210">
        <f t="shared" si="265"/>
        <v>0</v>
      </c>
      <c r="J3020" s="210">
        <f t="shared" si="265"/>
        <v>0</v>
      </c>
      <c r="K3020" s="210">
        <f t="shared" si="265"/>
        <v>0</v>
      </c>
      <c r="L3020" s="210">
        <f t="shared" si="265"/>
        <v>0</v>
      </c>
      <c r="M3020" s="210">
        <f t="shared" si="265"/>
        <v>0</v>
      </c>
      <c r="N3020" s="210">
        <f t="shared" si="265"/>
        <v>0</v>
      </c>
      <c r="O3020" s="210">
        <f t="shared" si="265"/>
        <v>0</v>
      </c>
      <c r="P3020" s="210">
        <f t="shared" si="265"/>
        <v>0</v>
      </c>
      <c r="Q3020" s="210">
        <f t="shared" si="265"/>
        <v>0</v>
      </c>
      <c r="R3020" s="210">
        <f t="shared" si="265"/>
        <v>0</v>
      </c>
    </row>
    <row r="3021" spans="1:18" hidden="1" outlineLevel="2" x14ac:dyDescent="0.35">
      <c r="A3021" s="209" t="str">
        <f>'Usages mobilité'!A25</f>
        <v>Usage mobilité n°22</v>
      </c>
      <c r="B3021" s="209" t="s">
        <v>637</v>
      </c>
      <c r="C3021" s="209"/>
      <c r="D3021" s="210">
        <f>IF(B$2991&lt;&gt;"",IF(B$2991='Usages mobilité'!BF25,'Usages mobilité'!BD25,0),0)</f>
        <v>0</v>
      </c>
      <c r="E3021" s="210">
        <f t="shared" si="265"/>
        <v>0</v>
      </c>
      <c r="F3021" s="210">
        <f t="shared" si="265"/>
        <v>0</v>
      </c>
      <c r="G3021" s="210">
        <f t="shared" si="265"/>
        <v>0</v>
      </c>
      <c r="H3021" s="210">
        <f t="shared" si="265"/>
        <v>0</v>
      </c>
      <c r="I3021" s="210">
        <f t="shared" si="265"/>
        <v>0</v>
      </c>
      <c r="J3021" s="210">
        <f t="shared" si="265"/>
        <v>0</v>
      </c>
      <c r="K3021" s="210">
        <f t="shared" si="265"/>
        <v>0</v>
      </c>
      <c r="L3021" s="210">
        <f t="shared" si="265"/>
        <v>0</v>
      </c>
      <c r="M3021" s="210">
        <f t="shared" si="265"/>
        <v>0</v>
      </c>
      <c r="N3021" s="210">
        <f t="shared" si="265"/>
        <v>0</v>
      </c>
      <c r="O3021" s="210">
        <f t="shared" si="265"/>
        <v>0</v>
      </c>
      <c r="P3021" s="210">
        <f t="shared" si="265"/>
        <v>0</v>
      </c>
      <c r="Q3021" s="210">
        <f t="shared" si="265"/>
        <v>0</v>
      </c>
      <c r="R3021" s="210">
        <f t="shared" si="265"/>
        <v>0</v>
      </c>
    </row>
    <row r="3022" spans="1:18" hidden="1" outlineLevel="2" x14ac:dyDescent="0.35">
      <c r="A3022" s="209" t="str">
        <f>'Usages mobilité'!A26</f>
        <v>Usage mobilité n°23</v>
      </c>
      <c r="B3022" s="209" t="s">
        <v>637</v>
      </c>
      <c r="C3022" s="209"/>
      <c r="D3022" s="210">
        <f>IF(B$2991&lt;&gt;"",IF(B$2991='Usages mobilité'!BF26,'Usages mobilité'!BD26,0),0)</f>
        <v>0</v>
      </c>
      <c r="E3022" s="210">
        <f t="shared" si="265"/>
        <v>0</v>
      </c>
      <c r="F3022" s="210">
        <f t="shared" si="265"/>
        <v>0</v>
      </c>
      <c r="G3022" s="210">
        <f t="shared" si="265"/>
        <v>0</v>
      </c>
      <c r="H3022" s="210">
        <f t="shared" si="265"/>
        <v>0</v>
      </c>
      <c r="I3022" s="210">
        <f t="shared" si="265"/>
        <v>0</v>
      </c>
      <c r="J3022" s="210">
        <f t="shared" si="265"/>
        <v>0</v>
      </c>
      <c r="K3022" s="210">
        <f t="shared" si="265"/>
        <v>0</v>
      </c>
      <c r="L3022" s="210">
        <f t="shared" si="265"/>
        <v>0</v>
      </c>
      <c r="M3022" s="210">
        <f t="shared" si="265"/>
        <v>0</v>
      </c>
      <c r="N3022" s="210">
        <f t="shared" si="265"/>
        <v>0</v>
      </c>
      <c r="O3022" s="210">
        <f t="shared" si="265"/>
        <v>0</v>
      </c>
      <c r="P3022" s="210">
        <f t="shared" si="265"/>
        <v>0</v>
      </c>
      <c r="Q3022" s="210">
        <f t="shared" si="265"/>
        <v>0</v>
      </c>
      <c r="R3022" s="210">
        <f t="shared" si="265"/>
        <v>0</v>
      </c>
    </row>
    <row r="3023" spans="1:18" hidden="1" outlineLevel="2" x14ac:dyDescent="0.35">
      <c r="A3023" s="209" t="str">
        <f>'Usages mobilité'!A27</f>
        <v>Usage mobilité n°24</v>
      </c>
      <c r="B3023" s="209" t="s">
        <v>637</v>
      </c>
      <c r="C3023" s="209"/>
      <c r="D3023" s="210">
        <f>IF(B$2991&lt;&gt;"",IF(B$2991='Usages mobilité'!BF27,'Usages mobilité'!BD27,0),0)</f>
        <v>0</v>
      </c>
      <c r="E3023" s="210">
        <f t="shared" si="265"/>
        <v>0</v>
      </c>
      <c r="F3023" s="210">
        <f t="shared" si="265"/>
        <v>0</v>
      </c>
      <c r="G3023" s="210">
        <f t="shared" si="265"/>
        <v>0</v>
      </c>
      <c r="H3023" s="210">
        <f t="shared" si="265"/>
        <v>0</v>
      </c>
      <c r="I3023" s="210">
        <f t="shared" si="265"/>
        <v>0</v>
      </c>
      <c r="J3023" s="210">
        <f t="shared" si="265"/>
        <v>0</v>
      </c>
      <c r="K3023" s="210">
        <f t="shared" si="265"/>
        <v>0</v>
      </c>
      <c r="L3023" s="210">
        <f t="shared" si="265"/>
        <v>0</v>
      </c>
      <c r="M3023" s="210">
        <f t="shared" si="265"/>
        <v>0</v>
      </c>
      <c r="N3023" s="210">
        <f t="shared" si="265"/>
        <v>0</v>
      </c>
      <c r="O3023" s="210">
        <f t="shared" si="265"/>
        <v>0</v>
      </c>
      <c r="P3023" s="210">
        <f t="shared" si="265"/>
        <v>0</v>
      </c>
      <c r="Q3023" s="210">
        <f t="shared" si="265"/>
        <v>0</v>
      </c>
      <c r="R3023" s="210">
        <f t="shared" si="265"/>
        <v>0</v>
      </c>
    </row>
    <row r="3024" spans="1:18" hidden="1" outlineLevel="2" x14ac:dyDescent="0.35">
      <c r="A3024" s="209" t="str">
        <f>'Usages mobilité'!A28</f>
        <v>Usage mobilité n°25</v>
      </c>
      <c r="B3024" s="209" t="s">
        <v>637</v>
      </c>
      <c r="C3024" s="209"/>
      <c r="D3024" s="210">
        <f>IF(B$2991&lt;&gt;"",IF(B$2991='Usages mobilité'!BF28,'Usages mobilité'!BD28,0),0)</f>
        <v>0</v>
      </c>
      <c r="E3024" s="210">
        <f t="shared" si="265"/>
        <v>0</v>
      </c>
      <c r="F3024" s="210">
        <f t="shared" si="265"/>
        <v>0</v>
      </c>
      <c r="G3024" s="210">
        <f t="shared" si="265"/>
        <v>0</v>
      </c>
      <c r="H3024" s="210">
        <f t="shared" si="265"/>
        <v>0</v>
      </c>
      <c r="I3024" s="210">
        <f t="shared" si="265"/>
        <v>0</v>
      </c>
      <c r="J3024" s="210">
        <f t="shared" si="265"/>
        <v>0</v>
      </c>
      <c r="K3024" s="210">
        <f t="shared" si="265"/>
        <v>0</v>
      </c>
      <c r="L3024" s="210">
        <f t="shared" si="265"/>
        <v>0</v>
      </c>
      <c r="M3024" s="210">
        <f t="shared" si="265"/>
        <v>0</v>
      </c>
      <c r="N3024" s="210">
        <f t="shared" si="265"/>
        <v>0</v>
      </c>
      <c r="O3024" s="210">
        <f t="shared" si="265"/>
        <v>0</v>
      </c>
      <c r="P3024" s="210">
        <f t="shared" si="265"/>
        <v>0</v>
      </c>
      <c r="Q3024" s="210">
        <f t="shared" si="265"/>
        <v>0</v>
      </c>
      <c r="R3024" s="210">
        <f t="shared" si="265"/>
        <v>0</v>
      </c>
    </row>
    <row r="3025" spans="1:18" hidden="1" outlineLevel="2" x14ac:dyDescent="0.35">
      <c r="A3025" s="209" t="str">
        <f>'Usages mobilité'!A29</f>
        <v>Usage mobilité n°26</v>
      </c>
      <c r="B3025" s="209" t="s">
        <v>637</v>
      </c>
      <c r="C3025" s="209"/>
      <c r="D3025" s="210">
        <f>IF(B$2991&lt;&gt;"",IF(B$2991='Usages mobilité'!BF29,'Usages mobilité'!BD29,0),0)</f>
        <v>0</v>
      </c>
      <c r="E3025" s="210">
        <f t="shared" si="265"/>
        <v>0</v>
      </c>
      <c r="F3025" s="210">
        <f t="shared" si="265"/>
        <v>0</v>
      </c>
      <c r="G3025" s="210">
        <f t="shared" si="265"/>
        <v>0</v>
      </c>
      <c r="H3025" s="210">
        <f t="shared" si="265"/>
        <v>0</v>
      </c>
      <c r="I3025" s="210">
        <f t="shared" si="265"/>
        <v>0</v>
      </c>
      <c r="J3025" s="210">
        <f t="shared" si="265"/>
        <v>0</v>
      </c>
      <c r="K3025" s="210">
        <f t="shared" si="265"/>
        <v>0</v>
      </c>
      <c r="L3025" s="210">
        <f t="shared" si="265"/>
        <v>0</v>
      </c>
      <c r="M3025" s="210">
        <f t="shared" si="265"/>
        <v>0</v>
      </c>
      <c r="N3025" s="210">
        <f t="shared" si="265"/>
        <v>0</v>
      </c>
      <c r="O3025" s="210">
        <f t="shared" si="265"/>
        <v>0</v>
      </c>
      <c r="P3025" s="210">
        <f t="shared" si="265"/>
        <v>0</v>
      </c>
      <c r="Q3025" s="210">
        <f t="shared" si="265"/>
        <v>0</v>
      </c>
      <c r="R3025" s="210">
        <f t="shared" si="265"/>
        <v>0</v>
      </c>
    </row>
    <row r="3026" spans="1:18" hidden="1" outlineLevel="2" x14ac:dyDescent="0.35">
      <c r="A3026" s="209" t="str">
        <f>'Usages mobilité'!A30</f>
        <v>Usage mobilité n°27</v>
      </c>
      <c r="B3026" s="209" t="s">
        <v>637</v>
      </c>
      <c r="C3026" s="209"/>
      <c r="D3026" s="210">
        <f>IF(B$2991&lt;&gt;"",IF(B$2991='Usages mobilité'!BF30,'Usages mobilité'!BD30,0),0)</f>
        <v>0</v>
      </c>
      <c r="E3026" s="210">
        <f t="shared" si="265"/>
        <v>0</v>
      </c>
      <c r="F3026" s="210">
        <f t="shared" si="265"/>
        <v>0</v>
      </c>
      <c r="G3026" s="210">
        <f t="shared" si="265"/>
        <v>0</v>
      </c>
      <c r="H3026" s="210">
        <f t="shared" si="265"/>
        <v>0</v>
      </c>
      <c r="I3026" s="210">
        <f t="shared" si="265"/>
        <v>0</v>
      </c>
      <c r="J3026" s="210">
        <f t="shared" si="265"/>
        <v>0</v>
      </c>
      <c r="K3026" s="210">
        <f t="shared" si="265"/>
        <v>0</v>
      </c>
      <c r="L3026" s="210">
        <f t="shared" si="265"/>
        <v>0</v>
      </c>
      <c r="M3026" s="210">
        <f t="shared" si="265"/>
        <v>0</v>
      </c>
      <c r="N3026" s="210">
        <f t="shared" si="265"/>
        <v>0</v>
      </c>
      <c r="O3026" s="210">
        <f t="shared" si="265"/>
        <v>0</v>
      </c>
      <c r="P3026" s="210">
        <f t="shared" si="265"/>
        <v>0</v>
      </c>
      <c r="Q3026" s="210">
        <f t="shared" si="265"/>
        <v>0</v>
      </c>
      <c r="R3026" s="210">
        <f t="shared" si="265"/>
        <v>0</v>
      </c>
    </row>
    <row r="3027" spans="1:18" hidden="1" outlineLevel="2" x14ac:dyDescent="0.35">
      <c r="A3027" s="209" t="str">
        <f>'Usages mobilité'!A31</f>
        <v>Usage mobilité n°28</v>
      </c>
      <c r="B3027" s="209" t="s">
        <v>637</v>
      </c>
      <c r="C3027" s="209"/>
      <c r="D3027" s="210">
        <f>IF(B$2991&lt;&gt;"",IF(B$2991='Usages mobilité'!BF31,'Usages mobilité'!BD31,0),0)</f>
        <v>0</v>
      </c>
      <c r="E3027" s="210">
        <f t="shared" si="265"/>
        <v>0</v>
      </c>
      <c r="F3027" s="210">
        <f t="shared" si="265"/>
        <v>0</v>
      </c>
      <c r="G3027" s="210">
        <f t="shared" si="265"/>
        <v>0</v>
      </c>
      <c r="H3027" s="210">
        <f t="shared" si="265"/>
        <v>0</v>
      </c>
      <c r="I3027" s="210">
        <f t="shared" si="265"/>
        <v>0</v>
      </c>
      <c r="J3027" s="210">
        <f t="shared" si="265"/>
        <v>0</v>
      </c>
      <c r="K3027" s="210">
        <f t="shared" si="265"/>
        <v>0</v>
      </c>
      <c r="L3027" s="210">
        <f t="shared" si="265"/>
        <v>0</v>
      </c>
      <c r="M3027" s="210">
        <f t="shared" si="265"/>
        <v>0</v>
      </c>
      <c r="N3027" s="210">
        <f t="shared" si="265"/>
        <v>0</v>
      </c>
      <c r="O3027" s="210">
        <f t="shared" si="265"/>
        <v>0</v>
      </c>
      <c r="P3027" s="210">
        <f t="shared" si="265"/>
        <v>0</v>
      </c>
      <c r="Q3027" s="210">
        <f t="shared" si="265"/>
        <v>0</v>
      </c>
      <c r="R3027" s="210">
        <f t="shared" si="265"/>
        <v>0</v>
      </c>
    </row>
    <row r="3028" spans="1:18" hidden="1" outlineLevel="2" x14ac:dyDescent="0.35">
      <c r="A3028" s="209" t="str">
        <f>'Usages mobilité'!A32</f>
        <v>Usage mobilité n°29</v>
      </c>
      <c r="B3028" s="209" t="s">
        <v>637</v>
      </c>
      <c r="C3028" s="209"/>
      <c r="D3028" s="210">
        <f>IF(B$2991&lt;&gt;"",IF(B$2991='Usages mobilité'!BF32,'Usages mobilité'!BD32,0),0)</f>
        <v>0</v>
      </c>
      <c r="E3028" s="210">
        <f t="shared" si="265"/>
        <v>0</v>
      </c>
      <c r="F3028" s="210">
        <f t="shared" si="265"/>
        <v>0</v>
      </c>
      <c r="G3028" s="210">
        <f t="shared" si="265"/>
        <v>0</v>
      </c>
      <c r="H3028" s="210">
        <f t="shared" si="265"/>
        <v>0</v>
      </c>
      <c r="I3028" s="210">
        <f t="shared" si="265"/>
        <v>0</v>
      </c>
      <c r="J3028" s="210">
        <f t="shared" si="265"/>
        <v>0</v>
      </c>
      <c r="K3028" s="210">
        <f t="shared" si="265"/>
        <v>0</v>
      </c>
      <c r="L3028" s="210">
        <f t="shared" si="265"/>
        <v>0</v>
      </c>
      <c r="M3028" s="210">
        <f t="shared" si="265"/>
        <v>0</v>
      </c>
      <c r="N3028" s="210">
        <f t="shared" si="265"/>
        <v>0</v>
      </c>
      <c r="O3028" s="210">
        <f t="shared" si="265"/>
        <v>0</v>
      </c>
      <c r="P3028" s="210">
        <f t="shared" si="265"/>
        <v>0</v>
      </c>
      <c r="Q3028" s="210">
        <f t="shared" si="265"/>
        <v>0</v>
      </c>
      <c r="R3028" s="210">
        <f t="shared" si="265"/>
        <v>0</v>
      </c>
    </row>
    <row r="3029" spans="1:18" hidden="1" outlineLevel="2" x14ac:dyDescent="0.35">
      <c r="A3029" s="209" t="str">
        <f>'Usages mobilité'!A33</f>
        <v>Usage mobilité n°30</v>
      </c>
      <c r="B3029" s="209" t="s">
        <v>637</v>
      </c>
      <c r="C3029" s="209"/>
      <c r="D3029" s="210">
        <f>IF(B$2991&lt;&gt;"",IF(B$2991='Usages mobilité'!BF33,'Usages mobilité'!BD33,0),0)</f>
        <v>0</v>
      </c>
      <c r="E3029" s="210">
        <f t="shared" si="265"/>
        <v>0</v>
      </c>
      <c r="F3029" s="210">
        <f t="shared" si="265"/>
        <v>0</v>
      </c>
      <c r="G3029" s="210">
        <f t="shared" si="265"/>
        <v>0</v>
      </c>
      <c r="H3029" s="210">
        <f t="shared" si="265"/>
        <v>0</v>
      </c>
      <c r="I3029" s="210">
        <f t="shared" si="265"/>
        <v>0</v>
      </c>
      <c r="J3029" s="210">
        <f t="shared" si="265"/>
        <v>0</v>
      </c>
      <c r="K3029" s="210">
        <f t="shared" si="265"/>
        <v>0</v>
      </c>
      <c r="L3029" s="210">
        <f t="shared" si="265"/>
        <v>0</v>
      </c>
      <c r="M3029" s="210">
        <f t="shared" si="265"/>
        <v>0</v>
      </c>
      <c r="N3029" s="210">
        <f t="shared" si="265"/>
        <v>0</v>
      </c>
      <c r="O3029" s="210">
        <f t="shared" si="265"/>
        <v>0</v>
      </c>
      <c r="P3029" s="210">
        <f t="shared" si="265"/>
        <v>0</v>
      </c>
      <c r="Q3029" s="210">
        <f t="shared" si="265"/>
        <v>0</v>
      </c>
      <c r="R3029" s="210">
        <f t="shared" si="265"/>
        <v>0</v>
      </c>
    </row>
    <row r="3030" spans="1:18" hidden="1" outlineLevel="2" x14ac:dyDescent="0.35">
      <c r="A3030" s="209" t="str">
        <f>'Usages mobilité'!A34</f>
        <v>Usage mobilité n°31</v>
      </c>
      <c r="B3030" s="209" t="s">
        <v>637</v>
      </c>
      <c r="C3030" s="209"/>
      <c r="D3030" s="210">
        <f>IF(B$2991&lt;&gt;"",IF(B$2991='Usages mobilité'!BF34,'Usages mobilité'!BD34,0),0)</f>
        <v>0</v>
      </c>
      <c r="E3030" s="210">
        <f t="shared" ref="E3030:R3039" si="266">$D3030</f>
        <v>0</v>
      </c>
      <c r="F3030" s="210">
        <f t="shared" si="266"/>
        <v>0</v>
      </c>
      <c r="G3030" s="210">
        <f t="shared" si="266"/>
        <v>0</v>
      </c>
      <c r="H3030" s="210">
        <f t="shared" si="266"/>
        <v>0</v>
      </c>
      <c r="I3030" s="210">
        <f t="shared" si="266"/>
        <v>0</v>
      </c>
      <c r="J3030" s="210">
        <f t="shared" si="266"/>
        <v>0</v>
      </c>
      <c r="K3030" s="210">
        <f t="shared" si="266"/>
        <v>0</v>
      </c>
      <c r="L3030" s="210">
        <f t="shared" si="266"/>
        <v>0</v>
      </c>
      <c r="M3030" s="210">
        <f t="shared" si="266"/>
        <v>0</v>
      </c>
      <c r="N3030" s="210">
        <f t="shared" si="266"/>
        <v>0</v>
      </c>
      <c r="O3030" s="210">
        <f t="shared" si="266"/>
        <v>0</v>
      </c>
      <c r="P3030" s="210">
        <f t="shared" si="266"/>
        <v>0</v>
      </c>
      <c r="Q3030" s="210">
        <f t="shared" si="266"/>
        <v>0</v>
      </c>
      <c r="R3030" s="210">
        <f t="shared" si="266"/>
        <v>0</v>
      </c>
    </row>
    <row r="3031" spans="1:18" hidden="1" outlineLevel="2" x14ac:dyDescent="0.35">
      <c r="A3031" s="209" t="str">
        <f>'Usages mobilité'!A35</f>
        <v>Usage mobilité n°32</v>
      </c>
      <c r="B3031" s="209" t="s">
        <v>637</v>
      </c>
      <c r="C3031" s="209"/>
      <c r="D3031" s="210">
        <f>IF(B$2991&lt;&gt;"",IF(B$2991='Usages mobilité'!BF35,'Usages mobilité'!BD35,0),0)</f>
        <v>0</v>
      </c>
      <c r="E3031" s="210">
        <f t="shared" si="266"/>
        <v>0</v>
      </c>
      <c r="F3031" s="210">
        <f t="shared" si="266"/>
        <v>0</v>
      </c>
      <c r="G3031" s="210">
        <f t="shared" si="266"/>
        <v>0</v>
      </c>
      <c r="H3031" s="210">
        <f t="shared" si="266"/>
        <v>0</v>
      </c>
      <c r="I3031" s="210">
        <f t="shared" si="266"/>
        <v>0</v>
      </c>
      <c r="J3031" s="210">
        <f t="shared" si="266"/>
        <v>0</v>
      </c>
      <c r="K3031" s="210">
        <f t="shared" si="266"/>
        <v>0</v>
      </c>
      <c r="L3031" s="210">
        <f t="shared" si="266"/>
        <v>0</v>
      </c>
      <c r="M3031" s="210">
        <f t="shared" si="266"/>
        <v>0</v>
      </c>
      <c r="N3031" s="210">
        <f t="shared" si="266"/>
        <v>0</v>
      </c>
      <c r="O3031" s="210">
        <f t="shared" si="266"/>
        <v>0</v>
      </c>
      <c r="P3031" s="210">
        <f t="shared" si="266"/>
        <v>0</v>
      </c>
      <c r="Q3031" s="210">
        <f t="shared" si="266"/>
        <v>0</v>
      </c>
      <c r="R3031" s="210">
        <f t="shared" si="266"/>
        <v>0</v>
      </c>
    </row>
    <row r="3032" spans="1:18" hidden="1" outlineLevel="2" x14ac:dyDescent="0.35">
      <c r="A3032" s="209" t="str">
        <f>'Usages mobilité'!A36</f>
        <v>Usage mobilité n°33</v>
      </c>
      <c r="B3032" s="209" t="s">
        <v>637</v>
      </c>
      <c r="C3032" s="209"/>
      <c r="D3032" s="210">
        <f>IF(B$2991&lt;&gt;"",IF(B$2991='Usages mobilité'!BF36,'Usages mobilité'!BD36,0),0)</f>
        <v>0</v>
      </c>
      <c r="E3032" s="210">
        <f t="shared" si="266"/>
        <v>0</v>
      </c>
      <c r="F3032" s="210">
        <f t="shared" si="266"/>
        <v>0</v>
      </c>
      <c r="G3032" s="210">
        <f t="shared" si="266"/>
        <v>0</v>
      </c>
      <c r="H3032" s="210">
        <f t="shared" si="266"/>
        <v>0</v>
      </c>
      <c r="I3032" s="210">
        <f t="shared" si="266"/>
        <v>0</v>
      </c>
      <c r="J3032" s="210">
        <f t="shared" si="266"/>
        <v>0</v>
      </c>
      <c r="K3032" s="210">
        <f t="shared" si="266"/>
        <v>0</v>
      </c>
      <c r="L3032" s="210">
        <f t="shared" si="266"/>
        <v>0</v>
      </c>
      <c r="M3032" s="210">
        <f t="shared" si="266"/>
        <v>0</v>
      </c>
      <c r="N3032" s="210">
        <f t="shared" si="266"/>
        <v>0</v>
      </c>
      <c r="O3032" s="210">
        <f t="shared" si="266"/>
        <v>0</v>
      </c>
      <c r="P3032" s="210">
        <f t="shared" si="266"/>
        <v>0</v>
      </c>
      <c r="Q3032" s="210">
        <f t="shared" si="266"/>
        <v>0</v>
      </c>
      <c r="R3032" s="210">
        <f t="shared" si="266"/>
        <v>0</v>
      </c>
    </row>
    <row r="3033" spans="1:18" hidden="1" outlineLevel="2" x14ac:dyDescent="0.35">
      <c r="A3033" s="209" t="str">
        <f>'Usages mobilité'!A37</f>
        <v>Usage mobilité n°34</v>
      </c>
      <c r="B3033" s="209" t="s">
        <v>637</v>
      </c>
      <c r="C3033" s="209"/>
      <c r="D3033" s="210">
        <f>IF(B$2991&lt;&gt;"",IF(B$2991='Usages mobilité'!BF37,'Usages mobilité'!BD37,0),0)</f>
        <v>0</v>
      </c>
      <c r="E3033" s="210">
        <f t="shared" si="266"/>
        <v>0</v>
      </c>
      <c r="F3033" s="210">
        <f t="shared" si="266"/>
        <v>0</v>
      </c>
      <c r="G3033" s="210">
        <f t="shared" si="266"/>
        <v>0</v>
      </c>
      <c r="H3033" s="210">
        <f t="shared" si="266"/>
        <v>0</v>
      </c>
      <c r="I3033" s="210">
        <f t="shared" si="266"/>
        <v>0</v>
      </c>
      <c r="J3033" s="210">
        <f t="shared" si="266"/>
        <v>0</v>
      </c>
      <c r="K3033" s="210">
        <f t="shared" si="266"/>
        <v>0</v>
      </c>
      <c r="L3033" s="210">
        <f t="shared" si="266"/>
        <v>0</v>
      </c>
      <c r="M3033" s="210">
        <f t="shared" si="266"/>
        <v>0</v>
      </c>
      <c r="N3033" s="210">
        <f t="shared" si="266"/>
        <v>0</v>
      </c>
      <c r="O3033" s="210">
        <f t="shared" si="266"/>
        <v>0</v>
      </c>
      <c r="P3033" s="210">
        <f t="shared" si="266"/>
        <v>0</v>
      </c>
      <c r="Q3033" s="210">
        <f t="shared" si="266"/>
        <v>0</v>
      </c>
      <c r="R3033" s="210">
        <f t="shared" si="266"/>
        <v>0</v>
      </c>
    </row>
    <row r="3034" spans="1:18" hidden="1" outlineLevel="2" x14ac:dyDescent="0.35">
      <c r="A3034" s="209" t="str">
        <f>'Usages mobilité'!A38</f>
        <v>Usage mobilité n°35</v>
      </c>
      <c r="B3034" s="209" t="s">
        <v>637</v>
      </c>
      <c r="C3034" s="209"/>
      <c r="D3034" s="210">
        <f>IF(B$2991&lt;&gt;"",IF(B$2991='Usages mobilité'!BF38,'Usages mobilité'!BD38,0),0)</f>
        <v>0</v>
      </c>
      <c r="E3034" s="210">
        <f t="shared" si="266"/>
        <v>0</v>
      </c>
      <c r="F3034" s="210">
        <f t="shared" si="266"/>
        <v>0</v>
      </c>
      <c r="G3034" s="210">
        <f t="shared" si="266"/>
        <v>0</v>
      </c>
      <c r="H3034" s="210">
        <f t="shared" si="266"/>
        <v>0</v>
      </c>
      <c r="I3034" s="210">
        <f t="shared" si="266"/>
        <v>0</v>
      </c>
      <c r="J3034" s="210">
        <f t="shared" si="266"/>
        <v>0</v>
      </c>
      <c r="K3034" s="210">
        <f t="shared" si="266"/>
        <v>0</v>
      </c>
      <c r="L3034" s="210">
        <f t="shared" si="266"/>
        <v>0</v>
      </c>
      <c r="M3034" s="210">
        <f t="shared" si="266"/>
        <v>0</v>
      </c>
      <c r="N3034" s="210">
        <f t="shared" si="266"/>
        <v>0</v>
      </c>
      <c r="O3034" s="210">
        <f t="shared" si="266"/>
        <v>0</v>
      </c>
      <c r="P3034" s="210">
        <f t="shared" si="266"/>
        <v>0</v>
      </c>
      <c r="Q3034" s="210">
        <f t="shared" si="266"/>
        <v>0</v>
      </c>
      <c r="R3034" s="210">
        <f t="shared" si="266"/>
        <v>0</v>
      </c>
    </row>
    <row r="3035" spans="1:18" hidden="1" outlineLevel="2" x14ac:dyDescent="0.35">
      <c r="A3035" s="209" t="str">
        <f>'Usages mobilité'!A39</f>
        <v>Usage mobilité n°36</v>
      </c>
      <c r="B3035" s="209" t="s">
        <v>637</v>
      </c>
      <c r="C3035" s="209"/>
      <c r="D3035" s="210">
        <f>IF(B$2991&lt;&gt;"",IF(B$2991='Usages mobilité'!BF39,'Usages mobilité'!BD39,0),0)</f>
        <v>0</v>
      </c>
      <c r="E3035" s="210">
        <f t="shared" si="266"/>
        <v>0</v>
      </c>
      <c r="F3035" s="210">
        <f t="shared" si="266"/>
        <v>0</v>
      </c>
      <c r="G3035" s="210">
        <f t="shared" si="266"/>
        <v>0</v>
      </c>
      <c r="H3035" s="210">
        <f t="shared" si="266"/>
        <v>0</v>
      </c>
      <c r="I3035" s="210">
        <f t="shared" si="266"/>
        <v>0</v>
      </c>
      <c r="J3035" s="210">
        <f t="shared" si="266"/>
        <v>0</v>
      </c>
      <c r="K3035" s="210">
        <f t="shared" si="266"/>
        <v>0</v>
      </c>
      <c r="L3035" s="210">
        <f t="shared" si="266"/>
        <v>0</v>
      </c>
      <c r="M3035" s="210">
        <f t="shared" si="266"/>
        <v>0</v>
      </c>
      <c r="N3035" s="210">
        <f t="shared" si="266"/>
        <v>0</v>
      </c>
      <c r="O3035" s="210">
        <f t="shared" si="266"/>
        <v>0</v>
      </c>
      <c r="P3035" s="210">
        <f t="shared" si="266"/>
        <v>0</v>
      </c>
      <c r="Q3035" s="210">
        <f t="shared" si="266"/>
        <v>0</v>
      </c>
      <c r="R3035" s="210">
        <f t="shared" si="266"/>
        <v>0</v>
      </c>
    </row>
    <row r="3036" spans="1:18" hidden="1" outlineLevel="2" x14ac:dyDescent="0.35">
      <c r="A3036" s="209" t="str">
        <f>'Usages mobilité'!A40</f>
        <v>Usage mobilité n°37</v>
      </c>
      <c r="B3036" s="209" t="s">
        <v>637</v>
      </c>
      <c r="C3036" s="209"/>
      <c r="D3036" s="210">
        <f>IF(B$2991&lt;&gt;"",IF(B$2991='Usages mobilité'!BF40,'Usages mobilité'!BD40,0),0)</f>
        <v>0</v>
      </c>
      <c r="E3036" s="210">
        <f t="shared" si="266"/>
        <v>0</v>
      </c>
      <c r="F3036" s="210">
        <f t="shared" si="266"/>
        <v>0</v>
      </c>
      <c r="G3036" s="210">
        <f t="shared" si="266"/>
        <v>0</v>
      </c>
      <c r="H3036" s="210">
        <f t="shared" si="266"/>
        <v>0</v>
      </c>
      <c r="I3036" s="210">
        <f t="shared" si="266"/>
        <v>0</v>
      </c>
      <c r="J3036" s="210">
        <f t="shared" si="266"/>
        <v>0</v>
      </c>
      <c r="K3036" s="210">
        <f t="shared" si="266"/>
        <v>0</v>
      </c>
      <c r="L3036" s="210">
        <f t="shared" si="266"/>
        <v>0</v>
      </c>
      <c r="M3036" s="210">
        <f t="shared" si="266"/>
        <v>0</v>
      </c>
      <c r="N3036" s="210">
        <f t="shared" si="266"/>
        <v>0</v>
      </c>
      <c r="O3036" s="210">
        <f t="shared" si="266"/>
        <v>0</v>
      </c>
      <c r="P3036" s="210">
        <f t="shared" si="266"/>
        <v>0</v>
      </c>
      <c r="Q3036" s="210">
        <f t="shared" si="266"/>
        <v>0</v>
      </c>
      <c r="R3036" s="210">
        <f t="shared" si="266"/>
        <v>0</v>
      </c>
    </row>
    <row r="3037" spans="1:18" hidden="1" outlineLevel="2" x14ac:dyDescent="0.35">
      <c r="A3037" s="209" t="str">
        <f>'Usages mobilité'!A41</f>
        <v>Usage mobilité n°38</v>
      </c>
      <c r="B3037" s="209" t="s">
        <v>637</v>
      </c>
      <c r="C3037" s="209"/>
      <c r="D3037" s="210">
        <f>IF(B$2991&lt;&gt;"",IF(B$2991='Usages mobilité'!BF41,'Usages mobilité'!BD41,0),0)</f>
        <v>0</v>
      </c>
      <c r="E3037" s="210">
        <f t="shared" si="266"/>
        <v>0</v>
      </c>
      <c r="F3037" s="210">
        <f t="shared" si="266"/>
        <v>0</v>
      </c>
      <c r="G3037" s="210">
        <f t="shared" si="266"/>
        <v>0</v>
      </c>
      <c r="H3037" s="210">
        <f t="shared" si="266"/>
        <v>0</v>
      </c>
      <c r="I3037" s="210">
        <f t="shared" si="266"/>
        <v>0</v>
      </c>
      <c r="J3037" s="210">
        <f t="shared" si="266"/>
        <v>0</v>
      </c>
      <c r="K3037" s="210">
        <f t="shared" si="266"/>
        <v>0</v>
      </c>
      <c r="L3037" s="210">
        <f t="shared" si="266"/>
        <v>0</v>
      </c>
      <c r="M3037" s="210">
        <f t="shared" si="266"/>
        <v>0</v>
      </c>
      <c r="N3037" s="210">
        <f t="shared" si="266"/>
        <v>0</v>
      </c>
      <c r="O3037" s="210">
        <f t="shared" si="266"/>
        <v>0</v>
      </c>
      <c r="P3037" s="210">
        <f t="shared" si="266"/>
        <v>0</v>
      </c>
      <c r="Q3037" s="210">
        <f t="shared" si="266"/>
        <v>0</v>
      </c>
      <c r="R3037" s="210">
        <f t="shared" si="266"/>
        <v>0</v>
      </c>
    </row>
    <row r="3038" spans="1:18" hidden="1" outlineLevel="2" x14ac:dyDescent="0.35">
      <c r="A3038" s="209" t="str">
        <f>'Usages mobilité'!A42</f>
        <v>Usage mobilité n°39</v>
      </c>
      <c r="B3038" s="209" t="s">
        <v>637</v>
      </c>
      <c r="C3038" s="209"/>
      <c r="D3038" s="210">
        <f>IF(B$2991&lt;&gt;"",IF(B$2991='Usages mobilité'!BF42,'Usages mobilité'!BD42,0),0)</f>
        <v>0</v>
      </c>
      <c r="E3038" s="210">
        <f t="shared" si="266"/>
        <v>0</v>
      </c>
      <c r="F3038" s="210">
        <f t="shared" si="266"/>
        <v>0</v>
      </c>
      <c r="G3038" s="210">
        <f t="shared" si="266"/>
        <v>0</v>
      </c>
      <c r="H3038" s="210">
        <f t="shared" si="266"/>
        <v>0</v>
      </c>
      <c r="I3038" s="210">
        <f t="shared" si="266"/>
        <v>0</v>
      </c>
      <c r="J3038" s="210">
        <f t="shared" si="266"/>
        <v>0</v>
      </c>
      <c r="K3038" s="210">
        <f t="shared" si="266"/>
        <v>0</v>
      </c>
      <c r="L3038" s="210">
        <f t="shared" si="266"/>
        <v>0</v>
      </c>
      <c r="M3038" s="210">
        <f t="shared" si="266"/>
        <v>0</v>
      </c>
      <c r="N3038" s="210">
        <f t="shared" si="266"/>
        <v>0</v>
      </c>
      <c r="O3038" s="210">
        <f t="shared" si="266"/>
        <v>0</v>
      </c>
      <c r="P3038" s="210">
        <f t="shared" si="266"/>
        <v>0</v>
      </c>
      <c r="Q3038" s="210">
        <f t="shared" si="266"/>
        <v>0</v>
      </c>
      <c r="R3038" s="210">
        <f t="shared" si="266"/>
        <v>0</v>
      </c>
    </row>
    <row r="3039" spans="1:18" hidden="1" outlineLevel="2" x14ac:dyDescent="0.35">
      <c r="A3039" s="209" t="str">
        <f>'Usages mobilité'!A43</f>
        <v>Usage mobilité n°40</v>
      </c>
      <c r="B3039" s="209" t="s">
        <v>637</v>
      </c>
      <c r="C3039" s="209"/>
      <c r="D3039" s="210">
        <f>IF(B$2991&lt;&gt;"",IF(B$2991='Usages mobilité'!BF43,'Usages mobilité'!BD43,0),0)</f>
        <v>0</v>
      </c>
      <c r="E3039" s="210">
        <f t="shared" si="266"/>
        <v>0</v>
      </c>
      <c r="F3039" s="210">
        <f t="shared" si="266"/>
        <v>0</v>
      </c>
      <c r="G3039" s="210">
        <f t="shared" si="266"/>
        <v>0</v>
      </c>
      <c r="H3039" s="210">
        <f t="shared" si="266"/>
        <v>0</v>
      </c>
      <c r="I3039" s="210">
        <f t="shared" si="266"/>
        <v>0</v>
      </c>
      <c r="J3039" s="210">
        <f t="shared" si="266"/>
        <v>0</v>
      </c>
      <c r="K3039" s="210">
        <f t="shared" si="266"/>
        <v>0</v>
      </c>
      <c r="L3039" s="210">
        <f t="shared" si="266"/>
        <v>0</v>
      </c>
      <c r="M3039" s="210">
        <f t="shared" si="266"/>
        <v>0</v>
      </c>
      <c r="N3039" s="210">
        <f t="shared" si="266"/>
        <v>0</v>
      </c>
      <c r="O3039" s="210">
        <f t="shared" si="266"/>
        <v>0</v>
      </c>
      <c r="P3039" s="210">
        <f t="shared" si="266"/>
        <v>0</v>
      </c>
      <c r="Q3039" s="210">
        <f t="shared" si="266"/>
        <v>0</v>
      </c>
      <c r="R3039" s="210">
        <f t="shared" si="266"/>
        <v>0</v>
      </c>
    </row>
    <row r="3040" spans="1:18" hidden="1" outlineLevel="2" x14ac:dyDescent="0.35">
      <c r="A3040" s="209" t="str">
        <f>'Usages mobilité'!A44</f>
        <v>Usage mobilité n°41</v>
      </c>
      <c r="B3040" s="209" t="s">
        <v>637</v>
      </c>
      <c r="C3040" s="209"/>
      <c r="D3040" s="210">
        <f>IF(B$2991&lt;&gt;"",IF(B$2991='Usages mobilité'!BF44,'Usages mobilité'!BD44,0),0)</f>
        <v>0</v>
      </c>
      <c r="E3040" s="210">
        <f t="shared" ref="E3040:R3049" si="267">$D3040</f>
        <v>0</v>
      </c>
      <c r="F3040" s="210">
        <f t="shared" si="267"/>
        <v>0</v>
      </c>
      <c r="G3040" s="210">
        <f t="shared" si="267"/>
        <v>0</v>
      </c>
      <c r="H3040" s="210">
        <f t="shared" si="267"/>
        <v>0</v>
      </c>
      <c r="I3040" s="210">
        <f t="shared" si="267"/>
        <v>0</v>
      </c>
      <c r="J3040" s="210">
        <f t="shared" si="267"/>
        <v>0</v>
      </c>
      <c r="K3040" s="210">
        <f t="shared" si="267"/>
        <v>0</v>
      </c>
      <c r="L3040" s="210">
        <f t="shared" si="267"/>
        <v>0</v>
      </c>
      <c r="M3040" s="210">
        <f t="shared" si="267"/>
        <v>0</v>
      </c>
      <c r="N3040" s="210">
        <f t="shared" si="267"/>
        <v>0</v>
      </c>
      <c r="O3040" s="210">
        <f t="shared" si="267"/>
        <v>0</v>
      </c>
      <c r="P3040" s="210">
        <f t="shared" si="267"/>
        <v>0</v>
      </c>
      <c r="Q3040" s="210">
        <f t="shared" si="267"/>
        <v>0</v>
      </c>
      <c r="R3040" s="210">
        <f t="shared" si="267"/>
        <v>0</v>
      </c>
    </row>
    <row r="3041" spans="1:18" hidden="1" outlineLevel="2" x14ac:dyDescent="0.35">
      <c r="A3041" s="209" t="str">
        <f>'Usages mobilité'!A45</f>
        <v>Usage mobilité n°42</v>
      </c>
      <c r="B3041" s="209" t="s">
        <v>637</v>
      </c>
      <c r="C3041" s="209"/>
      <c r="D3041" s="210">
        <f>IF(B$2991&lt;&gt;"",IF(B$2991='Usages mobilité'!BF45,'Usages mobilité'!BD45,0),0)</f>
        <v>0</v>
      </c>
      <c r="E3041" s="210">
        <f t="shared" si="267"/>
        <v>0</v>
      </c>
      <c r="F3041" s="210">
        <f t="shared" si="267"/>
        <v>0</v>
      </c>
      <c r="G3041" s="210">
        <f t="shared" si="267"/>
        <v>0</v>
      </c>
      <c r="H3041" s="210">
        <f t="shared" si="267"/>
        <v>0</v>
      </c>
      <c r="I3041" s="210">
        <f t="shared" si="267"/>
        <v>0</v>
      </c>
      <c r="J3041" s="210">
        <f t="shared" si="267"/>
        <v>0</v>
      </c>
      <c r="K3041" s="210">
        <f t="shared" si="267"/>
        <v>0</v>
      </c>
      <c r="L3041" s="210">
        <f t="shared" si="267"/>
        <v>0</v>
      </c>
      <c r="M3041" s="210">
        <f t="shared" si="267"/>
        <v>0</v>
      </c>
      <c r="N3041" s="210">
        <f t="shared" si="267"/>
        <v>0</v>
      </c>
      <c r="O3041" s="210">
        <f t="shared" si="267"/>
        <v>0</v>
      </c>
      <c r="P3041" s="210">
        <f t="shared" si="267"/>
        <v>0</v>
      </c>
      <c r="Q3041" s="210">
        <f t="shared" si="267"/>
        <v>0</v>
      </c>
      <c r="R3041" s="210">
        <f t="shared" si="267"/>
        <v>0</v>
      </c>
    </row>
    <row r="3042" spans="1:18" hidden="1" outlineLevel="2" x14ac:dyDescent="0.35">
      <c r="A3042" s="209" t="str">
        <f>'Usages mobilité'!A46</f>
        <v>Usage mobilité n°43</v>
      </c>
      <c r="B3042" s="209" t="s">
        <v>637</v>
      </c>
      <c r="C3042" s="209"/>
      <c r="D3042" s="210">
        <f>IF(B$2991&lt;&gt;"",IF(B$2991='Usages mobilité'!BF46,'Usages mobilité'!BD46,0),0)</f>
        <v>0</v>
      </c>
      <c r="E3042" s="210">
        <f t="shared" si="267"/>
        <v>0</v>
      </c>
      <c r="F3042" s="210">
        <f t="shared" si="267"/>
        <v>0</v>
      </c>
      <c r="G3042" s="210">
        <f t="shared" si="267"/>
        <v>0</v>
      </c>
      <c r="H3042" s="210">
        <f t="shared" si="267"/>
        <v>0</v>
      </c>
      <c r="I3042" s="210">
        <f t="shared" si="267"/>
        <v>0</v>
      </c>
      <c r="J3042" s="210">
        <f t="shared" si="267"/>
        <v>0</v>
      </c>
      <c r="K3042" s="210">
        <f t="shared" si="267"/>
        <v>0</v>
      </c>
      <c r="L3042" s="210">
        <f t="shared" si="267"/>
        <v>0</v>
      </c>
      <c r="M3042" s="210">
        <f t="shared" si="267"/>
        <v>0</v>
      </c>
      <c r="N3042" s="210">
        <f t="shared" si="267"/>
        <v>0</v>
      </c>
      <c r="O3042" s="210">
        <f t="shared" si="267"/>
        <v>0</v>
      </c>
      <c r="P3042" s="210">
        <f t="shared" si="267"/>
        <v>0</v>
      </c>
      <c r="Q3042" s="210">
        <f t="shared" si="267"/>
        <v>0</v>
      </c>
      <c r="R3042" s="210">
        <f t="shared" si="267"/>
        <v>0</v>
      </c>
    </row>
    <row r="3043" spans="1:18" hidden="1" outlineLevel="2" x14ac:dyDescent="0.35">
      <c r="A3043" s="209" t="str">
        <f>'Usages mobilité'!A47</f>
        <v>Usage mobilité n°44</v>
      </c>
      <c r="B3043" s="209" t="s">
        <v>637</v>
      </c>
      <c r="C3043" s="209"/>
      <c r="D3043" s="210">
        <f>IF(B$2991&lt;&gt;"",IF(B$2991='Usages mobilité'!BF47,'Usages mobilité'!BD47,0),0)</f>
        <v>0</v>
      </c>
      <c r="E3043" s="210">
        <f t="shared" si="267"/>
        <v>0</v>
      </c>
      <c r="F3043" s="210">
        <f t="shared" si="267"/>
        <v>0</v>
      </c>
      <c r="G3043" s="210">
        <f t="shared" si="267"/>
        <v>0</v>
      </c>
      <c r="H3043" s="210">
        <f t="shared" si="267"/>
        <v>0</v>
      </c>
      <c r="I3043" s="210">
        <f t="shared" si="267"/>
        <v>0</v>
      </c>
      <c r="J3043" s="210">
        <f t="shared" si="267"/>
        <v>0</v>
      </c>
      <c r="K3043" s="210">
        <f t="shared" si="267"/>
        <v>0</v>
      </c>
      <c r="L3043" s="210">
        <f t="shared" si="267"/>
        <v>0</v>
      </c>
      <c r="M3043" s="210">
        <f t="shared" si="267"/>
        <v>0</v>
      </c>
      <c r="N3043" s="210">
        <f t="shared" si="267"/>
        <v>0</v>
      </c>
      <c r="O3043" s="210">
        <f t="shared" si="267"/>
        <v>0</v>
      </c>
      <c r="P3043" s="210">
        <f t="shared" si="267"/>
        <v>0</v>
      </c>
      <c r="Q3043" s="210">
        <f t="shared" si="267"/>
        <v>0</v>
      </c>
      <c r="R3043" s="210">
        <f t="shared" si="267"/>
        <v>0</v>
      </c>
    </row>
    <row r="3044" spans="1:18" hidden="1" outlineLevel="2" x14ac:dyDescent="0.35">
      <c r="A3044" s="209" t="str">
        <f>'Usages mobilité'!A48</f>
        <v>Usage mobilité n°45</v>
      </c>
      <c r="B3044" s="209" t="s">
        <v>637</v>
      </c>
      <c r="C3044" s="209"/>
      <c r="D3044" s="210">
        <f>IF(B$2991&lt;&gt;"",IF(B$2991='Usages mobilité'!BF48,'Usages mobilité'!BD48,0),0)</f>
        <v>0</v>
      </c>
      <c r="E3044" s="210">
        <f t="shared" si="267"/>
        <v>0</v>
      </c>
      <c r="F3044" s="210">
        <f t="shared" si="267"/>
        <v>0</v>
      </c>
      <c r="G3044" s="210">
        <f t="shared" si="267"/>
        <v>0</v>
      </c>
      <c r="H3044" s="210">
        <f t="shared" si="267"/>
        <v>0</v>
      </c>
      <c r="I3044" s="210">
        <f t="shared" si="267"/>
        <v>0</v>
      </c>
      <c r="J3044" s="210">
        <f t="shared" si="267"/>
        <v>0</v>
      </c>
      <c r="K3044" s="210">
        <f t="shared" si="267"/>
        <v>0</v>
      </c>
      <c r="L3044" s="210">
        <f t="shared" si="267"/>
        <v>0</v>
      </c>
      <c r="M3044" s="210">
        <f t="shared" si="267"/>
        <v>0</v>
      </c>
      <c r="N3044" s="210">
        <f t="shared" si="267"/>
        <v>0</v>
      </c>
      <c r="O3044" s="210">
        <f t="shared" si="267"/>
        <v>0</v>
      </c>
      <c r="P3044" s="210">
        <f t="shared" si="267"/>
        <v>0</v>
      </c>
      <c r="Q3044" s="210">
        <f t="shared" si="267"/>
        <v>0</v>
      </c>
      <c r="R3044" s="210">
        <f t="shared" si="267"/>
        <v>0</v>
      </c>
    </row>
    <row r="3045" spans="1:18" hidden="1" outlineLevel="2" x14ac:dyDescent="0.35">
      <c r="A3045" s="209" t="str">
        <f>'Usages mobilité'!A49</f>
        <v>Usage mobilité n°46</v>
      </c>
      <c r="B3045" s="209" t="s">
        <v>637</v>
      </c>
      <c r="C3045" s="209"/>
      <c r="D3045" s="210">
        <f>IF(B$2991&lt;&gt;"",IF(B$2991='Usages mobilité'!BF49,'Usages mobilité'!BD49,0),0)</f>
        <v>0</v>
      </c>
      <c r="E3045" s="210">
        <f t="shared" si="267"/>
        <v>0</v>
      </c>
      <c r="F3045" s="210">
        <f t="shared" si="267"/>
        <v>0</v>
      </c>
      <c r="G3045" s="210">
        <f t="shared" si="267"/>
        <v>0</v>
      </c>
      <c r="H3045" s="210">
        <f t="shared" si="267"/>
        <v>0</v>
      </c>
      <c r="I3045" s="210">
        <f t="shared" si="267"/>
        <v>0</v>
      </c>
      <c r="J3045" s="210">
        <f t="shared" si="267"/>
        <v>0</v>
      </c>
      <c r="K3045" s="210">
        <f t="shared" si="267"/>
        <v>0</v>
      </c>
      <c r="L3045" s="210">
        <f t="shared" si="267"/>
        <v>0</v>
      </c>
      <c r="M3045" s="210">
        <f t="shared" si="267"/>
        <v>0</v>
      </c>
      <c r="N3045" s="210">
        <f t="shared" si="267"/>
        <v>0</v>
      </c>
      <c r="O3045" s="210">
        <f t="shared" si="267"/>
        <v>0</v>
      </c>
      <c r="P3045" s="210">
        <f t="shared" si="267"/>
        <v>0</v>
      </c>
      <c r="Q3045" s="210">
        <f t="shared" si="267"/>
        <v>0</v>
      </c>
      <c r="R3045" s="210">
        <f t="shared" si="267"/>
        <v>0</v>
      </c>
    </row>
    <row r="3046" spans="1:18" hidden="1" outlineLevel="2" x14ac:dyDescent="0.35">
      <c r="A3046" s="209" t="str">
        <f>'Usages mobilité'!A50</f>
        <v>Usage mobilité n°47</v>
      </c>
      <c r="B3046" s="209" t="s">
        <v>637</v>
      </c>
      <c r="C3046" s="209"/>
      <c r="D3046" s="210">
        <f>IF(B$2991&lt;&gt;"",IF(B$2991='Usages mobilité'!BF50,'Usages mobilité'!BD50,0),0)</f>
        <v>0</v>
      </c>
      <c r="E3046" s="210">
        <f t="shared" si="267"/>
        <v>0</v>
      </c>
      <c r="F3046" s="210">
        <f t="shared" si="267"/>
        <v>0</v>
      </c>
      <c r="G3046" s="210">
        <f t="shared" si="267"/>
        <v>0</v>
      </c>
      <c r="H3046" s="210">
        <f t="shared" si="267"/>
        <v>0</v>
      </c>
      <c r="I3046" s="210">
        <f t="shared" si="267"/>
        <v>0</v>
      </c>
      <c r="J3046" s="210">
        <f t="shared" si="267"/>
        <v>0</v>
      </c>
      <c r="K3046" s="210">
        <f t="shared" si="267"/>
        <v>0</v>
      </c>
      <c r="L3046" s="210">
        <f t="shared" si="267"/>
        <v>0</v>
      </c>
      <c r="M3046" s="210">
        <f t="shared" si="267"/>
        <v>0</v>
      </c>
      <c r="N3046" s="210">
        <f t="shared" si="267"/>
        <v>0</v>
      </c>
      <c r="O3046" s="210">
        <f t="shared" si="267"/>
        <v>0</v>
      </c>
      <c r="P3046" s="210">
        <f t="shared" si="267"/>
        <v>0</v>
      </c>
      <c r="Q3046" s="210">
        <f t="shared" si="267"/>
        <v>0</v>
      </c>
      <c r="R3046" s="210">
        <f t="shared" si="267"/>
        <v>0</v>
      </c>
    </row>
    <row r="3047" spans="1:18" hidden="1" outlineLevel="2" x14ac:dyDescent="0.35">
      <c r="A3047" s="209" t="str">
        <f>'Usages mobilité'!A51</f>
        <v>Usage mobilité n°48</v>
      </c>
      <c r="B3047" s="209" t="s">
        <v>637</v>
      </c>
      <c r="C3047" s="209"/>
      <c r="D3047" s="210">
        <f>IF(B$2991&lt;&gt;"",IF(B$2991='Usages mobilité'!BF51,'Usages mobilité'!BD51,0),0)</f>
        <v>0</v>
      </c>
      <c r="E3047" s="210">
        <f t="shared" si="267"/>
        <v>0</v>
      </c>
      <c r="F3047" s="210">
        <f t="shared" si="267"/>
        <v>0</v>
      </c>
      <c r="G3047" s="210">
        <f t="shared" si="267"/>
        <v>0</v>
      </c>
      <c r="H3047" s="210">
        <f t="shared" si="267"/>
        <v>0</v>
      </c>
      <c r="I3047" s="210">
        <f t="shared" si="267"/>
        <v>0</v>
      </c>
      <c r="J3047" s="210">
        <f t="shared" si="267"/>
        <v>0</v>
      </c>
      <c r="K3047" s="210">
        <f t="shared" si="267"/>
        <v>0</v>
      </c>
      <c r="L3047" s="210">
        <f t="shared" si="267"/>
        <v>0</v>
      </c>
      <c r="M3047" s="210">
        <f t="shared" si="267"/>
        <v>0</v>
      </c>
      <c r="N3047" s="210">
        <f t="shared" si="267"/>
        <v>0</v>
      </c>
      <c r="O3047" s="210">
        <f t="shared" si="267"/>
        <v>0</v>
      </c>
      <c r="P3047" s="210">
        <f t="shared" si="267"/>
        <v>0</v>
      </c>
      <c r="Q3047" s="210">
        <f t="shared" si="267"/>
        <v>0</v>
      </c>
      <c r="R3047" s="210">
        <f t="shared" si="267"/>
        <v>0</v>
      </c>
    </row>
    <row r="3048" spans="1:18" hidden="1" outlineLevel="2" x14ac:dyDescent="0.35">
      <c r="A3048" s="209" t="str">
        <f>'Usages mobilité'!A52</f>
        <v>Usage mobilité n°49</v>
      </c>
      <c r="B3048" s="209" t="s">
        <v>637</v>
      </c>
      <c r="C3048" s="209"/>
      <c r="D3048" s="210">
        <f>IF(B$2991&lt;&gt;"",IF(B$2991='Usages mobilité'!BF52,'Usages mobilité'!BD52,0),0)</f>
        <v>0</v>
      </c>
      <c r="E3048" s="210">
        <f t="shared" si="267"/>
        <v>0</v>
      </c>
      <c r="F3048" s="210">
        <f t="shared" si="267"/>
        <v>0</v>
      </c>
      <c r="G3048" s="210">
        <f t="shared" si="267"/>
        <v>0</v>
      </c>
      <c r="H3048" s="210">
        <f t="shared" si="267"/>
        <v>0</v>
      </c>
      <c r="I3048" s="210">
        <f t="shared" si="267"/>
        <v>0</v>
      </c>
      <c r="J3048" s="210">
        <f t="shared" si="267"/>
        <v>0</v>
      </c>
      <c r="K3048" s="210">
        <f t="shared" si="267"/>
        <v>0</v>
      </c>
      <c r="L3048" s="210">
        <f t="shared" si="267"/>
        <v>0</v>
      </c>
      <c r="M3048" s="210">
        <f t="shared" si="267"/>
        <v>0</v>
      </c>
      <c r="N3048" s="210">
        <f t="shared" si="267"/>
        <v>0</v>
      </c>
      <c r="O3048" s="210">
        <f t="shared" si="267"/>
        <v>0</v>
      </c>
      <c r="P3048" s="210">
        <f t="shared" si="267"/>
        <v>0</v>
      </c>
      <c r="Q3048" s="210">
        <f t="shared" si="267"/>
        <v>0</v>
      </c>
      <c r="R3048" s="210">
        <f t="shared" si="267"/>
        <v>0</v>
      </c>
    </row>
    <row r="3049" spans="1:18" hidden="1" outlineLevel="2" x14ac:dyDescent="0.35">
      <c r="A3049" s="209" t="str">
        <f>'Usages mobilité'!A53</f>
        <v>Usage mobilité n°50</v>
      </c>
      <c r="B3049" s="209" t="s">
        <v>637</v>
      </c>
      <c r="C3049" s="209"/>
      <c r="D3049" s="210">
        <f>IF(B$2991&lt;&gt;"",IF(B$2991='Usages mobilité'!BF53,'Usages mobilité'!BD53,0),0)</f>
        <v>0</v>
      </c>
      <c r="E3049" s="210">
        <f t="shared" si="267"/>
        <v>0</v>
      </c>
      <c r="F3049" s="210">
        <f t="shared" si="267"/>
        <v>0</v>
      </c>
      <c r="G3049" s="210">
        <f t="shared" si="267"/>
        <v>0</v>
      </c>
      <c r="H3049" s="210">
        <f t="shared" si="267"/>
        <v>0</v>
      </c>
      <c r="I3049" s="210">
        <f t="shared" si="267"/>
        <v>0</v>
      </c>
      <c r="J3049" s="210">
        <f t="shared" si="267"/>
        <v>0</v>
      </c>
      <c r="K3049" s="210">
        <f t="shared" si="267"/>
        <v>0</v>
      </c>
      <c r="L3049" s="210">
        <f t="shared" si="267"/>
        <v>0</v>
      </c>
      <c r="M3049" s="210">
        <f t="shared" si="267"/>
        <v>0</v>
      </c>
      <c r="N3049" s="210">
        <f t="shared" si="267"/>
        <v>0</v>
      </c>
      <c r="O3049" s="210">
        <f t="shared" si="267"/>
        <v>0</v>
      </c>
      <c r="P3049" s="210">
        <f t="shared" si="267"/>
        <v>0</v>
      </c>
      <c r="Q3049" s="210">
        <f t="shared" si="267"/>
        <v>0</v>
      </c>
      <c r="R3049" s="210">
        <f t="shared" si="267"/>
        <v>0</v>
      </c>
    </row>
    <row r="3050" spans="1:18" hidden="1" outlineLevel="1" collapsed="1" x14ac:dyDescent="0.35">
      <c r="A3050" s="209" t="s">
        <v>643</v>
      </c>
      <c r="B3050" s="209"/>
      <c r="C3050" s="209"/>
      <c r="D3050" s="210">
        <f t="shared" ref="D3050:R3050" si="268">SUM(D3000:D3049)</f>
        <v>0</v>
      </c>
      <c r="E3050" s="210">
        <f t="shared" si="268"/>
        <v>0</v>
      </c>
      <c r="F3050" s="210">
        <f t="shared" si="268"/>
        <v>0</v>
      </c>
      <c r="G3050" s="210">
        <f t="shared" si="268"/>
        <v>0</v>
      </c>
      <c r="H3050" s="210">
        <f t="shared" si="268"/>
        <v>0</v>
      </c>
      <c r="I3050" s="210">
        <f t="shared" si="268"/>
        <v>0</v>
      </c>
      <c r="J3050" s="210">
        <f t="shared" si="268"/>
        <v>0</v>
      </c>
      <c r="K3050" s="210">
        <f t="shared" si="268"/>
        <v>0</v>
      </c>
      <c r="L3050" s="210">
        <f t="shared" si="268"/>
        <v>0</v>
      </c>
      <c r="M3050" s="210">
        <f t="shared" si="268"/>
        <v>0</v>
      </c>
      <c r="N3050" s="210">
        <f t="shared" si="268"/>
        <v>0</v>
      </c>
      <c r="O3050" s="210">
        <f t="shared" si="268"/>
        <v>0</v>
      </c>
      <c r="P3050" s="210">
        <f t="shared" si="268"/>
        <v>0</v>
      </c>
      <c r="Q3050" s="210">
        <f t="shared" si="268"/>
        <v>0</v>
      </c>
      <c r="R3050" s="210">
        <f t="shared" si="268"/>
        <v>0</v>
      </c>
    </row>
    <row r="3051" spans="1:18" hidden="1" outlineLevel="2" x14ac:dyDescent="0.35">
      <c r="A3051" s="209" t="str">
        <f>'Usages mobilité'!A4</f>
        <v>Usage mobilité n°1</v>
      </c>
      <c r="B3051" s="209" t="s">
        <v>639</v>
      </c>
      <c r="C3051" s="209"/>
      <c r="D3051" s="210">
        <f>D3000*'Usages mobilité'!$BG4*(1+'Usages mobilité'!$BH4)^(D$2994-$D$2994)/1000</f>
        <v>0</v>
      </c>
      <c r="E3051" s="210">
        <f>E3000*'Usages mobilité'!$BG4*(1+'Usages mobilité'!$BH4)^(E$2994-$D$2994)/1000</f>
        <v>0</v>
      </c>
      <c r="F3051" s="210">
        <f>F3000*'Usages mobilité'!$BG4*(1+'Usages mobilité'!$BH4)^(F$2994-$D$2994)/1000</f>
        <v>0</v>
      </c>
      <c r="G3051" s="210">
        <f>G3000*'Usages mobilité'!$BG4*(1+'Usages mobilité'!$BH4)^(G$2994-$D$2994)/1000</f>
        <v>0</v>
      </c>
      <c r="H3051" s="210">
        <f>H3000*'Usages mobilité'!$BG4*(1+'Usages mobilité'!$BH4)^(H$2994-$D$2994)/1000</f>
        <v>0</v>
      </c>
      <c r="I3051" s="210">
        <f>I3000*'Usages mobilité'!$BG4*(1+'Usages mobilité'!$BH4)^(I$2994-$D$2994)/1000</f>
        <v>0</v>
      </c>
      <c r="J3051" s="210">
        <f>J3000*'Usages mobilité'!$BG4*(1+'Usages mobilité'!$BH4)^(J$2994-$D$2994)/1000</f>
        <v>0</v>
      </c>
      <c r="K3051" s="210">
        <f>K3000*'Usages mobilité'!$BG4*(1+'Usages mobilité'!$BH4)^(K$2994-$D$2994)/1000</f>
        <v>0</v>
      </c>
      <c r="L3051" s="210">
        <f>L3000*'Usages mobilité'!$BG4*(1+'Usages mobilité'!$BH4)^(L$2994-$D$2994)/1000</f>
        <v>0</v>
      </c>
      <c r="M3051" s="210">
        <f>M3000*'Usages mobilité'!$BG4*(1+'Usages mobilité'!$BH4)^(M$2994-$D$2994)/1000</f>
        <v>0</v>
      </c>
      <c r="N3051" s="210">
        <f>N3000*'Usages mobilité'!$BG4*(1+'Usages mobilité'!$BH4)^(N$2994-$D$2994)/1000</f>
        <v>0</v>
      </c>
      <c r="O3051" s="210">
        <f>O3000*'Usages mobilité'!$BG4*(1+'Usages mobilité'!$BH4)^(O$2994-$D$2994)/1000</f>
        <v>0</v>
      </c>
      <c r="P3051" s="210">
        <f>P3000*'Usages mobilité'!$BG4*(1+'Usages mobilité'!$BH4)^(P$2994-$D$2994)/1000</f>
        <v>0</v>
      </c>
      <c r="Q3051" s="210">
        <f>Q3000*'Usages mobilité'!$BG4*(1+'Usages mobilité'!$BH4)^(Q$2994-$D$2994)/1000</f>
        <v>0</v>
      </c>
      <c r="R3051" s="210">
        <f>R3000*'Usages mobilité'!$BG4*(1+'Usages mobilité'!$BH4)^(R$2994-$D$2994)/1000</f>
        <v>0</v>
      </c>
    </row>
    <row r="3052" spans="1:18" hidden="1" outlineLevel="2" x14ac:dyDescent="0.35">
      <c r="A3052" s="209" t="str">
        <f>'Usages mobilité'!A5</f>
        <v>Usage mobilité n°2</v>
      </c>
      <c r="B3052" s="209" t="s">
        <v>639</v>
      </c>
      <c r="C3052" s="209"/>
      <c r="D3052" s="210">
        <f>D3001*'Usages mobilité'!$BG5*(1+'Usages mobilité'!$BH5)^(D$2994-$D$2994)/1000</f>
        <v>0</v>
      </c>
      <c r="E3052" s="210">
        <f>E3001*'Usages mobilité'!$BG5*(1+'Usages mobilité'!$BH5)^(E$2994-$D$2994)/1000</f>
        <v>0</v>
      </c>
      <c r="F3052" s="210">
        <f>F3001*'Usages mobilité'!$BG5*(1+'Usages mobilité'!$BH5)^(F$2994-$D$2994)/1000</f>
        <v>0</v>
      </c>
      <c r="G3052" s="210">
        <f>G3001*'Usages mobilité'!$BG5*(1+'Usages mobilité'!$BH5)^(G$2994-$D$2994)/1000</f>
        <v>0</v>
      </c>
      <c r="H3052" s="210">
        <f>H3001*'Usages mobilité'!$BG5*(1+'Usages mobilité'!$BH5)^(H$2994-$D$2994)/1000</f>
        <v>0</v>
      </c>
      <c r="I3052" s="210">
        <f>I3001*'Usages mobilité'!$BG5*(1+'Usages mobilité'!$BH5)^(I$2994-$D$2994)/1000</f>
        <v>0</v>
      </c>
      <c r="J3052" s="210">
        <f>J3001*'Usages mobilité'!$BG5*(1+'Usages mobilité'!$BH5)^(J$2994-$D$2994)/1000</f>
        <v>0</v>
      </c>
      <c r="K3052" s="210">
        <f>K3001*'Usages mobilité'!$BG5*(1+'Usages mobilité'!$BH5)^(K$2994-$D$2994)/1000</f>
        <v>0</v>
      </c>
      <c r="L3052" s="210">
        <f>L3001*'Usages mobilité'!$BG5*(1+'Usages mobilité'!$BH5)^(L$2994-$D$2994)/1000</f>
        <v>0</v>
      </c>
      <c r="M3052" s="210">
        <f>M3001*'Usages mobilité'!$BG5*(1+'Usages mobilité'!$BH5)^(M$2994-$D$2994)/1000</f>
        <v>0</v>
      </c>
      <c r="N3052" s="210">
        <f>N3001*'Usages mobilité'!$BG5*(1+'Usages mobilité'!$BH5)^(N$2994-$D$2994)/1000</f>
        <v>0</v>
      </c>
      <c r="O3052" s="210">
        <f>O3001*'Usages mobilité'!$BG5*(1+'Usages mobilité'!$BH5)^(O$2994-$D$2994)/1000</f>
        <v>0</v>
      </c>
      <c r="P3052" s="210">
        <f>P3001*'Usages mobilité'!$BG5*(1+'Usages mobilité'!$BH5)^(P$2994-$D$2994)/1000</f>
        <v>0</v>
      </c>
      <c r="Q3052" s="210">
        <f>Q3001*'Usages mobilité'!$BG5*(1+'Usages mobilité'!$BH5)^(Q$2994-$D$2994)/1000</f>
        <v>0</v>
      </c>
      <c r="R3052" s="210">
        <f>R3001*'Usages mobilité'!$BG5*(1+'Usages mobilité'!$BH5)^(R$2994-$D$2994)/1000</f>
        <v>0</v>
      </c>
    </row>
    <row r="3053" spans="1:18" hidden="1" outlineLevel="2" x14ac:dyDescent="0.35">
      <c r="A3053" s="209" t="str">
        <f>'Usages mobilité'!A6</f>
        <v>Usage mobilité n°3</v>
      </c>
      <c r="B3053" s="209" t="s">
        <v>639</v>
      </c>
      <c r="C3053" s="209"/>
      <c r="D3053" s="210">
        <f>D3002*'Usages mobilité'!$BG6*(1+'Usages mobilité'!$BH6)^(D$2994-$D$2994)/1000</f>
        <v>0</v>
      </c>
      <c r="E3053" s="210">
        <f>E3002*'Usages mobilité'!$BG6*(1+'Usages mobilité'!$BH6)^(E$2994-$D$2994)/1000</f>
        <v>0</v>
      </c>
      <c r="F3053" s="210">
        <f>F3002*'Usages mobilité'!$BG6*(1+'Usages mobilité'!$BH6)^(F$2994-$D$2994)/1000</f>
        <v>0</v>
      </c>
      <c r="G3053" s="210">
        <f>G3002*'Usages mobilité'!$BG6*(1+'Usages mobilité'!$BH6)^(G$2994-$D$2994)/1000</f>
        <v>0</v>
      </c>
      <c r="H3053" s="210">
        <f>H3002*'Usages mobilité'!$BG6*(1+'Usages mobilité'!$BH6)^(H$2994-$D$2994)/1000</f>
        <v>0</v>
      </c>
      <c r="I3053" s="210">
        <f>I3002*'Usages mobilité'!$BG6*(1+'Usages mobilité'!$BH6)^(I$2994-$D$2994)/1000</f>
        <v>0</v>
      </c>
      <c r="J3053" s="210">
        <f>J3002*'Usages mobilité'!$BG6*(1+'Usages mobilité'!$BH6)^(J$2994-$D$2994)/1000</f>
        <v>0</v>
      </c>
      <c r="K3053" s="210">
        <f>K3002*'Usages mobilité'!$BG6*(1+'Usages mobilité'!$BH6)^(K$2994-$D$2994)/1000</f>
        <v>0</v>
      </c>
      <c r="L3053" s="210">
        <f>L3002*'Usages mobilité'!$BG6*(1+'Usages mobilité'!$BH6)^(L$2994-$D$2994)/1000</f>
        <v>0</v>
      </c>
      <c r="M3053" s="210">
        <f>M3002*'Usages mobilité'!$BG6*(1+'Usages mobilité'!$BH6)^(M$2994-$D$2994)/1000</f>
        <v>0</v>
      </c>
      <c r="N3053" s="210">
        <f>N3002*'Usages mobilité'!$BG6*(1+'Usages mobilité'!$BH6)^(N$2994-$D$2994)/1000</f>
        <v>0</v>
      </c>
      <c r="O3053" s="210">
        <f>O3002*'Usages mobilité'!$BG6*(1+'Usages mobilité'!$BH6)^(O$2994-$D$2994)/1000</f>
        <v>0</v>
      </c>
      <c r="P3053" s="210">
        <f>P3002*'Usages mobilité'!$BG6*(1+'Usages mobilité'!$BH6)^(P$2994-$D$2994)/1000</f>
        <v>0</v>
      </c>
      <c r="Q3053" s="210">
        <f>Q3002*'Usages mobilité'!$BG6*(1+'Usages mobilité'!$BH6)^(Q$2994-$D$2994)/1000</f>
        <v>0</v>
      </c>
      <c r="R3053" s="210">
        <f>R3002*'Usages mobilité'!$BG6*(1+'Usages mobilité'!$BH6)^(R$2994-$D$2994)/1000</f>
        <v>0</v>
      </c>
    </row>
    <row r="3054" spans="1:18" hidden="1" outlineLevel="2" x14ac:dyDescent="0.35">
      <c r="A3054" s="209" t="str">
        <f>'Usages mobilité'!A7</f>
        <v>Usage mobilité n°4</v>
      </c>
      <c r="B3054" s="209" t="s">
        <v>639</v>
      </c>
      <c r="C3054" s="209"/>
      <c r="D3054" s="210">
        <f>D3003*'Usages mobilité'!$BG7*(1+'Usages mobilité'!$BH7)^(D$2994-$D$2994)/1000</f>
        <v>0</v>
      </c>
      <c r="E3054" s="210">
        <f>E3003*'Usages mobilité'!$BG7*(1+'Usages mobilité'!$BH7)^(E$2994-$D$2994)/1000</f>
        <v>0</v>
      </c>
      <c r="F3054" s="210">
        <f>F3003*'Usages mobilité'!$BG7*(1+'Usages mobilité'!$BH7)^(F$2994-$D$2994)/1000</f>
        <v>0</v>
      </c>
      <c r="G3054" s="210">
        <f>G3003*'Usages mobilité'!$BG7*(1+'Usages mobilité'!$BH7)^(G$2994-$D$2994)/1000</f>
        <v>0</v>
      </c>
      <c r="H3054" s="210">
        <f>H3003*'Usages mobilité'!$BG7*(1+'Usages mobilité'!$BH7)^(H$2994-$D$2994)/1000</f>
        <v>0</v>
      </c>
      <c r="I3054" s="210">
        <f>I3003*'Usages mobilité'!$BG7*(1+'Usages mobilité'!$BH7)^(I$2994-$D$2994)/1000</f>
        <v>0</v>
      </c>
      <c r="J3054" s="210">
        <f>J3003*'Usages mobilité'!$BG7*(1+'Usages mobilité'!$BH7)^(J$2994-$D$2994)/1000</f>
        <v>0</v>
      </c>
      <c r="K3054" s="210">
        <f>K3003*'Usages mobilité'!$BG7*(1+'Usages mobilité'!$BH7)^(K$2994-$D$2994)/1000</f>
        <v>0</v>
      </c>
      <c r="L3054" s="210">
        <f>L3003*'Usages mobilité'!$BG7*(1+'Usages mobilité'!$BH7)^(L$2994-$D$2994)/1000</f>
        <v>0</v>
      </c>
      <c r="M3054" s="210">
        <f>M3003*'Usages mobilité'!$BG7*(1+'Usages mobilité'!$BH7)^(M$2994-$D$2994)/1000</f>
        <v>0</v>
      </c>
      <c r="N3054" s="210">
        <f>N3003*'Usages mobilité'!$BG7*(1+'Usages mobilité'!$BH7)^(N$2994-$D$2994)/1000</f>
        <v>0</v>
      </c>
      <c r="O3054" s="210">
        <f>O3003*'Usages mobilité'!$BG7*(1+'Usages mobilité'!$BH7)^(O$2994-$D$2994)/1000</f>
        <v>0</v>
      </c>
      <c r="P3054" s="210">
        <f>P3003*'Usages mobilité'!$BG7*(1+'Usages mobilité'!$BH7)^(P$2994-$D$2994)/1000</f>
        <v>0</v>
      </c>
      <c r="Q3054" s="210">
        <f>Q3003*'Usages mobilité'!$BG7*(1+'Usages mobilité'!$BH7)^(Q$2994-$D$2994)/1000</f>
        <v>0</v>
      </c>
      <c r="R3054" s="210">
        <f>R3003*'Usages mobilité'!$BG7*(1+'Usages mobilité'!$BH7)^(R$2994-$D$2994)/1000</f>
        <v>0</v>
      </c>
    </row>
    <row r="3055" spans="1:18" hidden="1" outlineLevel="2" x14ac:dyDescent="0.35">
      <c r="A3055" s="209" t="str">
        <f>'Usages mobilité'!A8</f>
        <v>Usage mobilité n°5</v>
      </c>
      <c r="B3055" s="209" t="s">
        <v>639</v>
      </c>
      <c r="C3055" s="209"/>
      <c r="D3055" s="210">
        <f>D3004*'Usages mobilité'!$BG8*(1+'Usages mobilité'!$BH8)^(D$2994-$D$2994)/1000</f>
        <v>0</v>
      </c>
      <c r="E3055" s="210">
        <f>E3004*'Usages mobilité'!$BG8*(1+'Usages mobilité'!$BH8)^(E$2994-$D$2994)/1000</f>
        <v>0</v>
      </c>
      <c r="F3055" s="210">
        <f>F3004*'Usages mobilité'!$BG8*(1+'Usages mobilité'!$BH8)^(F$2994-$D$2994)/1000</f>
        <v>0</v>
      </c>
      <c r="G3055" s="210">
        <f>G3004*'Usages mobilité'!$BG8*(1+'Usages mobilité'!$BH8)^(G$2994-$D$2994)/1000</f>
        <v>0</v>
      </c>
      <c r="H3055" s="210">
        <f>H3004*'Usages mobilité'!$BG8*(1+'Usages mobilité'!$BH8)^(H$2994-$D$2994)/1000</f>
        <v>0</v>
      </c>
      <c r="I3055" s="210">
        <f>I3004*'Usages mobilité'!$BG8*(1+'Usages mobilité'!$BH8)^(I$2994-$D$2994)/1000</f>
        <v>0</v>
      </c>
      <c r="J3055" s="210">
        <f>J3004*'Usages mobilité'!$BG8*(1+'Usages mobilité'!$BH8)^(J$2994-$D$2994)/1000</f>
        <v>0</v>
      </c>
      <c r="K3055" s="210">
        <f>K3004*'Usages mobilité'!$BG8*(1+'Usages mobilité'!$BH8)^(K$2994-$D$2994)/1000</f>
        <v>0</v>
      </c>
      <c r="L3055" s="210">
        <f>L3004*'Usages mobilité'!$BG8*(1+'Usages mobilité'!$BH8)^(L$2994-$D$2994)/1000</f>
        <v>0</v>
      </c>
      <c r="M3055" s="210">
        <f>M3004*'Usages mobilité'!$BG8*(1+'Usages mobilité'!$BH8)^(M$2994-$D$2994)/1000</f>
        <v>0</v>
      </c>
      <c r="N3055" s="210">
        <f>N3004*'Usages mobilité'!$BG8*(1+'Usages mobilité'!$BH8)^(N$2994-$D$2994)/1000</f>
        <v>0</v>
      </c>
      <c r="O3055" s="210">
        <f>O3004*'Usages mobilité'!$BG8*(1+'Usages mobilité'!$BH8)^(O$2994-$D$2994)/1000</f>
        <v>0</v>
      </c>
      <c r="P3055" s="210">
        <f>P3004*'Usages mobilité'!$BG8*(1+'Usages mobilité'!$BH8)^(P$2994-$D$2994)/1000</f>
        <v>0</v>
      </c>
      <c r="Q3055" s="210">
        <f>Q3004*'Usages mobilité'!$BG8*(1+'Usages mobilité'!$BH8)^(Q$2994-$D$2994)/1000</f>
        <v>0</v>
      </c>
      <c r="R3055" s="210">
        <f>R3004*'Usages mobilité'!$BG8*(1+'Usages mobilité'!$BH8)^(R$2994-$D$2994)/1000</f>
        <v>0</v>
      </c>
    </row>
    <row r="3056" spans="1:18" hidden="1" outlineLevel="2" x14ac:dyDescent="0.35">
      <c r="A3056" s="209" t="str">
        <f>'Usages mobilité'!A9</f>
        <v>Usage mobilité n°6</v>
      </c>
      <c r="B3056" s="209" t="s">
        <v>639</v>
      </c>
      <c r="C3056" s="209"/>
      <c r="D3056" s="210">
        <f>D3005*'Usages mobilité'!$BG9*(1+'Usages mobilité'!$BH9)^(D$2994-$D$2994)/1000</f>
        <v>0</v>
      </c>
      <c r="E3056" s="210">
        <f>E3005*'Usages mobilité'!$BG9*(1+'Usages mobilité'!$BH9)^(E$2994-$D$2994)/1000</f>
        <v>0</v>
      </c>
      <c r="F3056" s="210">
        <f>F3005*'Usages mobilité'!$BG9*(1+'Usages mobilité'!$BH9)^(F$2994-$D$2994)/1000</f>
        <v>0</v>
      </c>
      <c r="G3056" s="210">
        <f>G3005*'Usages mobilité'!$BG9*(1+'Usages mobilité'!$BH9)^(G$2994-$D$2994)/1000</f>
        <v>0</v>
      </c>
      <c r="H3056" s="210">
        <f>H3005*'Usages mobilité'!$BG9*(1+'Usages mobilité'!$BH9)^(H$2994-$D$2994)/1000</f>
        <v>0</v>
      </c>
      <c r="I3056" s="210">
        <f>I3005*'Usages mobilité'!$BG9*(1+'Usages mobilité'!$BH9)^(I$2994-$D$2994)/1000</f>
        <v>0</v>
      </c>
      <c r="J3056" s="210">
        <f>J3005*'Usages mobilité'!$BG9*(1+'Usages mobilité'!$BH9)^(J$2994-$D$2994)/1000</f>
        <v>0</v>
      </c>
      <c r="K3056" s="210">
        <f>K3005*'Usages mobilité'!$BG9*(1+'Usages mobilité'!$BH9)^(K$2994-$D$2994)/1000</f>
        <v>0</v>
      </c>
      <c r="L3056" s="210">
        <f>L3005*'Usages mobilité'!$BG9*(1+'Usages mobilité'!$BH9)^(L$2994-$D$2994)/1000</f>
        <v>0</v>
      </c>
      <c r="M3056" s="210">
        <f>M3005*'Usages mobilité'!$BG9*(1+'Usages mobilité'!$BH9)^(M$2994-$D$2994)/1000</f>
        <v>0</v>
      </c>
      <c r="N3056" s="210">
        <f>N3005*'Usages mobilité'!$BG9*(1+'Usages mobilité'!$BH9)^(N$2994-$D$2994)/1000</f>
        <v>0</v>
      </c>
      <c r="O3056" s="210">
        <f>O3005*'Usages mobilité'!$BG9*(1+'Usages mobilité'!$BH9)^(O$2994-$D$2994)/1000</f>
        <v>0</v>
      </c>
      <c r="P3056" s="210">
        <f>P3005*'Usages mobilité'!$BG9*(1+'Usages mobilité'!$BH9)^(P$2994-$D$2994)/1000</f>
        <v>0</v>
      </c>
      <c r="Q3056" s="210">
        <f>Q3005*'Usages mobilité'!$BG9*(1+'Usages mobilité'!$BH9)^(Q$2994-$D$2994)/1000</f>
        <v>0</v>
      </c>
      <c r="R3056" s="210">
        <f>R3005*'Usages mobilité'!$BG9*(1+'Usages mobilité'!$BH9)^(R$2994-$D$2994)/1000</f>
        <v>0</v>
      </c>
    </row>
    <row r="3057" spans="1:18" hidden="1" outlineLevel="2" x14ac:dyDescent="0.35">
      <c r="A3057" s="209" t="str">
        <f>'Usages mobilité'!A10</f>
        <v>Usage mobilité n°7</v>
      </c>
      <c r="B3057" s="209" t="s">
        <v>639</v>
      </c>
      <c r="C3057" s="209"/>
      <c r="D3057" s="210">
        <f>D3006*'Usages mobilité'!$BG10*(1+'Usages mobilité'!$BH10)^(D$2994-$D$2994)/1000</f>
        <v>0</v>
      </c>
      <c r="E3057" s="210">
        <f>E3006*'Usages mobilité'!$BG10*(1+'Usages mobilité'!$BH10)^(E$2994-$D$2994)/1000</f>
        <v>0</v>
      </c>
      <c r="F3057" s="210">
        <f>F3006*'Usages mobilité'!$BG10*(1+'Usages mobilité'!$BH10)^(F$2994-$D$2994)/1000</f>
        <v>0</v>
      </c>
      <c r="G3057" s="210">
        <f>G3006*'Usages mobilité'!$BG10*(1+'Usages mobilité'!$BH10)^(G$2994-$D$2994)/1000</f>
        <v>0</v>
      </c>
      <c r="H3057" s="210">
        <f>H3006*'Usages mobilité'!$BG10*(1+'Usages mobilité'!$BH10)^(H$2994-$D$2994)/1000</f>
        <v>0</v>
      </c>
      <c r="I3057" s="210">
        <f>I3006*'Usages mobilité'!$BG10*(1+'Usages mobilité'!$BH10)^(I$2994-$D$2994)/1000</f>
        <v>0</v>
      </c>
      <c r="J3057" s="210">
        <f>J3006*'Usages mobilité'!$BG10*(1+'Usages mobilité'!$BH10)^(J$2994-$D$2994)/1000</f>
        <v>0</v>
      </c>
      <c r="K3057" s="210">
        <f>K3006*'Usages mobilité'!$BG10*(1+'Usages mobilité'!$BH10)^(K$2994-$D$2994)/1000</f>
        <v>0</v>
      </c>
      <c r="L3057" s="210">
        <f>L3006*'Usages mobilité'!$BG10*(1+'Usages mobilité'!$BH10)^(L$2994-$D$2994)/1000</f>
        <v>0</v>
      </c>
      <c r="M3057" s="210">
        <f>M3006*'Usages mobilité'!$BG10*(1+'Usages mobilité'!$BH10)^(M$2994-$D$2994)/1000</f>
        <v>0</v>
      </c>
      <c r="N3057" s="210">
        <f>N3006*'Usages mobilité'!$BG10*(1+'Usages mobilité'!$BH10)^(N$2994-$D$2994)/1000</f>
        <v>0</v>
      </c>
      <c r="O3057" s="210">
        <f>O3006*'Usages mobilité'!$BG10*(1+'Usages mobilité'!$BH10)^(O$2994-$D$2994)/1000</f>
        <v>0</v>
      </c>
      <c r="P3057" s="210">
        <f>P3006*'Usages mobilité'!$BG10*(1+'Usages mobilité'!$BH10)^(P$2994-$D$2994)/1000</f>
        <v>0</v>
      </c>
      <c r="Q3057" s="210">
        <f>Q3006*'Usages mobilité'!$BG10*(1+'Usages mobilité'!$BH10)^(Q$2994-$D$2994)/1000</f>
        <v>0</v>
      </c>
      <c r="R3057" s="210">
        <f>R3006*'Usages mobilité'!$BG10*(1+'Usages mobilité'!$BH10)^(R$2994-$D$2994)/1000</f>
        <v>0</v>
      </c>
    </row>
    <row r="3058" spans="1:18" hidden="1" outlineLevel="2" x14ac:dyDescent="0.35">
      <c r="A3058" s="209" t="str">
        <f>'Usages mobilité'!A11</f>
        <v>Usage mobilité n°8</v>
      </c>
      <c r="B3058" s="209" t="s">
        <v>639</v>
      </c>
      <c r="C3058" s="209"/>
      <c r="D3058" s="210">
        <f>D3007*'Usages mobilité'!$BG11*(1+'Usages mobilité'!$BH11)^(D$2994-$D$2994)/1000</f>
        <v>0</v>
      </c>
      <c r="E3058" s="210">
        <f>E3007*'Usages mobilité'!$BG11*(1+'Usages mobilité'!$BH11)^(E$2994-$D$2994)/1000</f>
        <v>0</v>
      </c>
      <c r="F3058" s="210">
        <f>F3007*'Usages mobilité'!$BG11*(1+'Usages mobilité'!$BH11)^(F$2994-$D$2994)/1000</f>
        <v>0</v>
      </c>
      <c r="G3058" s="210">
        <f>G3007*'Usages mobilité'!$BG11*(1+'Usages mobilité'!$BH11)^(G$2994-$D$2994)/1000</f>
        <v>0</v>
      </c>
      <c r="H3058" s="210">
        <f>H3007*'Usages mobilité'!$BG11*(1+'Usages mobilité'!$BH11)^(H$2994-$D$2994)/1000</f>
        <v>0</v>
      </c>
      <c r="I3058" s="210">
        <f>I3007*'Usages mobilité'!$BG11*(1+'Usages mobilité'!$BH11)^(I$2994-$D$2994)/1000</f>
        <v>0</v>
      </c>
      <c r="J3058" s="210">
        <f>J3007*'Usages mobilité'!$BG11*(1+'Usages mobilité'!$BH11)^(J$2994-$D$2994)/1000</f>
        <v>0</v>
      </c>
      <c r="K3058" s="210">
        <f>K3007*'Usages mobilité'!$BG11*(1+'Usages mobilité'!$BH11)^(K$2994-$D$2994)/1000</f>
        <v>0</v>
      </c>
      <c r="L3058" s="210">
        <f>L3007*'Usages mobilité'!$BG11*(1+'Usages mobilité'!$BH11)^(L$2994-$D$2994)/1000</f>
        <v>0</v>
      </c>
      <c r="M3058" s="210">
        <f>M3007*'Usages mobilité'!$BG11*(1+'Usages mobilité'!$BH11)^(M$2994-$D$2994)/1000</f>
        <v>0</v>
      </c>
      <c r="N3058" s="210">
        <f>N3007*'Usages mobilité'!$BG11*(1+'Usages mobilité'!$BH11)^(N$2994-$D$2994)/1000</f>
        <v>0</v>
      </c>
      <c r="O3058" s="210">
        <f>O3007*'Usages mobilité'!$BG11*(1+'Usages mobilité'!$BH11)^(O$2994-$D$2994)/1000</f>
        <v>0</v>
      </c>
      <c r="P3058" s="210">
        <f>P3007*'Usages mobilité'!$BG11*(1+'Usages mobilité'!$BH11)^(P$2994-$D$2994)/1000</f>
        <v>0</v>
      </c>
      <c r="Q3058" s="210">
        <f>Q3007*'Usages mobilité'!$BG11*(1+'Usages mobilité'!$BH11)^(Q$2994-$D$2994)/1000</f>
        <v>0</v>
      </c>
      <c r="R3058" s="210">
        <f>R3007*'Usages mobilité'!$BG11*(1+'Usages mobilité'!$BH11)^(R$2994-$D$2994)/1000</f>
        <v>0</v>
      </c>
    </row>
    <row r="3059" spans="1:18" hidden="1" outlineLevel="2" x14ac:dyDescent="0.35">
      <c r="A3059" s="209" t="str">
        <f>'Usages mobilité'!A12</f>
        <v>Usage mobilité n°9</v>
      </c>
      <c r="B3059" s="209" t="s">
        <v>639</v>
      </c>
      <c r="C3059" s="209"/>
      <c r="D3059" s="210">
        <f>D3008*'Usages mobilité'!$BG12*(1+'Usages mobilité'!$BH12)^(D$2994-$D$2994)/1000</f>
        <v>0</v>
      </c>
      <c r="E3059" s="210">
        <f>E3008*'Usages mobilité'!$BG12*(1+'Usages mobilité'!$BH12)^(E$2994-$D$2994)/1000</f>
        <v>0</v>
      </c>
      <c r="F3059" s="210">
        <f>F3008*'Usages mobilité'!$BG12*(1+'Usages mobilité'!$BH12)^(F$2994-$D$2994)/1000</f>
        <v>0</v>
      </c>
      <c r="G3059" s="210">
        <f>G3008*'Usages mobilité'!$BG12*(1+'Usages mobilité'!$BH12)^(G$2994-$D$2994)/1000</f>
        <v>0</v>
      </c>
      <c r="H3059" s="210">
        <f>H3008*'Usages mobilité'!$BG12*(1+'Usages mobilité'!$BH12)^(H$2994-$D$2994)/1000</f>
        <v>0</v>
      </c>
      <c r="I3059" s="210">
        <f>I3008*'Usages mobilité'!$BG12*(1+'Usages mobilité'!$BH12)^(I$2994-$D$2994)/1000</f>
        <v>0</v>
      </c>
      <c r="J3059" s="210">
        <f>J3008*'Usages mobilité'!$BG12*(1+'Usages mobilité'!$BH12)^(J$2994-$D$2994)/1000</f>
        <v>0</v>
      </c>
      <c r="K3059" s="210">
        <f>K3008*'Usages mobilité'!$BG12*(1+'Usages mobilité'!$BH12)^(K$2994-$D$2994)/1000</f>
        <v>0</v>
      </c>
      <c r="L3059" s="210">
        <f>L3008*'Usages mobilité'!$BG12*(1+'Usages mobilité'!$BH12)^(L$2994-$D$2994)/1000</f>
        <v>0</v>
      </c>
      <c r="M3059" s="210">
        <f>M3008*'Usages mobilité'!$BG12*(1+'Usages mobilité'!$BH12)^(M$2994-$D$2994)/1000</f>
        <v>0</v>
      </c>
      <c r="N3059" s="210">
        <f>N3008*'Usages mobilité'!$BG12*(1+'Usages mobilité'!$BH12)^(N$2994-$D$2994)/1000</f>
        <v>0</v>
      </c>
      <c r="O3059" s="210">
        <f>O3008*'Usages mobilité'!$BG12*(1+'Usages mobilité'!$BH12)^(O$2994-$D$2994)/1000</f>
        <v>0</v>
      </c>
      <c r="P3059" s="210">
        <f>P3008*'Usages mobilité'!$BG12*(1+'Usages mobilité'!$BH12)^(P$2994-$D$2994)/1000</f>
        <v>0</v>
      </c>
      <c r="Q3059" s="210">
        <f>Q3008*'Usages mobilité'!$BG12*(1+'Usages mobilité'!$BH12)^(Q$2994-$D$2994)/1000</f>
        <v>0</v>
      </c>
      <c r="R3059" s="210">
        <f>R3008*'Usages mobilité'!$BG12*(1+'Usages mobilité'!$BH12)^(R$2994-$D$2994)/1000</f>
        <v>0</v>
      </c>
    </row>
    <row r="3060" spans="1:18" hidden="1" outlineLevel="2" x14ac:dyDescent="0.35">
      <c r="A3060" s="209" t="str">
        <f>'Usages mobilité'!A13</f>
        <v>Usage mobilité n°10</v>
      </c>
      <c r="B3060" s="209" t="s">
        <v>639</v>
      </c>
      <c r="C3060" s="209"/>
      <c r="D3060" s="210">
        <f>D3009*'Usages mobilité'!$BG13*(1+'Usages mobilité'!$BH13)^(D$2994-$D$2994)/1000</f>
        <v>0</v>
      </c>
      <c r="E3060" s="210">
        <f>E3009*'Usages mobilité'!$BG13*(1+'Usages mobilité'!$BH13)^(E$2994-$D$2994)/1000</f>
        <v>0</v>
      </c>
      <c r="F3060" s="210">
        <f>F3009*'Usages mobilité'!$BG13*(1+'Usages mobilité'!$BH13)^(F$2994-$D$2994)/1000</f>
        <v>0</v>
      </c>
      <c r="G3060" s="210">
        <f>G3009*'Usages mobilité'!$BG13*(1+'Usages mobilité'!$BH13)^(G$2994-$D$2994)/1000</f>
        <v>0</v>
      </c>
      <c r="H3060" s="210">
        <f>H3009*'Usages mobilité'!$BG13*(1+'Usages mobilité'!$BH13)^(H$2994-$D$2994)/1000</f>
        <v>0</v>
      </c>
      <c r="I3060" s="210">
        <f>I3009*'Usages mobilité'!$BG13*(1+'Usages mobilité'!$BH13)^(I$2994-$D$2994)/1000</f>
        <v>0</v>
      </c>
      <c r="J3060" s="210">
        <f>J3009*'Usages mobilité'!$BG13*(1+'Usages mobilité'!$BH13)^(J$2994-$D$2994)/1000</f>
        <v>0</v>
      </c>
      <c r="K3060" s="210">
        <f>K3009*'Usages mobilité'!$BG13*(1+'Usages mobilité'!$BH13)^(K$2994-$D$2994)/1000</f>
        <v>0</v>
      </c>
      <c r="L3060" s="210">
        <f>L3009*'Usages mobilité'!$BG13*(1+'Usages mobilité'!$BH13)^(L$2994-$D$2994)/1000</f>
        <v>0</v>
      </c>
      <c r="M3060" s="210">
        <f>M3009*'Usages mobilité'!$BG13*(1+'Usages mobilité'!$BH13)^(M$2994-$D$2994)/1000</f>
        <v>0</v>
      </c>
      <c r="N3060" s="210">
        <f>N3009*'Usages mobilité'!$BG13*(1+'Usages mobilité'!$BH13)^(N$2994-$D$2994)/1000</f>
        <v>0</v>
      </c>
      <c r="O3060" s="210">
        <f>O3009*'Usages mobilité'!$BG13*(1+'Usages mobilité'!$BH13)^(O$2994-$D$2994)/1000</f>
        <v>0</v>
      </c>
      <c r="P3060" s="210">
        <f>P3009*'Usages mobilité'!$BG13*(1+'Usages mobilité'!$BH13)^(P$2994-$D$2994)/1000</f>
        <v>0</v>
      </c>
      <c r="Q3060" s="210">
        <f>Q3009*'Usages mobilité'!$BG13*(1+'Usages mobilité'!$BH13)^(Q$2994-$D$2994)/1000</f>
        <v>0</v>
      </c>
      <c r="R3060" s="210">
        <f>R3009*'Usages mobilité'!$BG13*(1+'Usages mobilité'!$BH13)^(R$2994-$D$2994)/1000</f>
        <v>0</v>
      </c>
    </row>
    <row r="3061" spans="1:18" hidden="1" outlineLevel="2" x14ac:dyDescent="0.35">
      <c r="A3061" s="209" t="str">
        <f>'Usages mobilité'!A14</f>
        <v>Usage mobilité n°11</v>
      </c>
      <c r="B3061" s="209" t="s">
        <v>639</v>
      </c>
      <c r="C3061" s="209"/>
      <c r="D3061" s="210">
        <f>D3010*'Usages mobilité'!$BG14*(1+'Usages mobilité'!$BH14)^(D$2994-$D$2994)/1000</f>
        <v>0</v>
      </c>
      <c r="E3061" s="210">
        <f>E3010*'Usages mobilité'!$BG14*(1+'Usages mobilité'!$BH14)^(E$2994-$D$2994)/1000</f>
        <v>0</v>
      </c>
      <c r="F3061" s="210">
        <f>F3010*'Usages mobilité'!$BG14*(1+'Usages mobilité'!$BH14)^(F$2994-$D$2994)/1000</f>
        <v>0</v>
      </c>
      <c r="G3061" s="210">
        <f>G3010*'Usages mobilité'!$BG14*(1+'Usages mobilité'!$BH14)^(G$2994-$D$2994)/1000</f>
        <v>0</v>
      </c>
      <c r="H3061" s="210">
        <f>H3010*'Usages mobilité'!$BG14*(1+'Usages mobilité'!$BH14)^(H$2994-$D$2994)/1000</f>
        <v>0</v>
      </c>
      <c r="I3061" s="210">
        <f>I3010*'Usages mobilité'!$BG14*(1+'Usages mobilité'!$BH14)^(I$2994-$D$2994)/1000</f>
        <v>0</v>
      </c>
      <c r="J3061" s="210">
        <f>J3010*'Usages mobilité'!$BG14*(1+'Usages mobilité'!$BH14)^(J$2994-$D$2994)/1000</f>
        <v>0</v>
      </c>
      <c r="K3061" s="210">
        <f>K3010*'Usages mobilité'!$BG14*(1+'Usages mobilité'!$BH14)^(K$2994-$D$2994)/1000</f>
        <v>0</v>
      </c>
      <c r="L3061" s="210">
        <f>L3010*'Usages mobilité'!$BG14*(1+'Usages mobilité'!$BH14)^(L$2994-$D$2994)/1000</f>
        <v>0</v>
      </c>
      <c r="M3061" s="210">
        <f>M3010*'Usages mobilité'!$BG14*(1+'Usages mobilité'!$BH14)^(M$2994-$D$2994)/1000</f>
        <v>0</v>
      </c>
      <c r="N3061" s="210">
        <f>N3010*'Usages mobilité'!$BG14*(1+'Usages mobilité'!$BH14)^(N$2994-$D$2994)/1000</f>
        <v>0</v>
      </c>
      <c r="O3061" s="210">
        <f>O3010*'Usages mobilité'!$BG14*(1+'Usages mobilité'!$BH14)^(O$2994-$D$2994)/1000</f>
        <v>0</v>
      </c>
      <c r="P3061" s="210">
        <f>P3010*'Usages mobilité'!$BG14*(1+'Usages mobilité'!$BH14)^(P$2994-$D$2994)/1000</f>
        <v>0</v>
      </c>
      <c r="Q3061" s="210">
        <f>Q3010*'Usages mobilité'!$BG14*(1+'Usages mobilité'!$BH14)^(Q$2994-$D$2994)/1000</f>
        <v>0</v>
      </c>
      <c r="R3061" s="210">
        <f>R3010*'Usages mobilité'!$BG14*(1+'Usages mobilité'!$BH14)^(R$2994-$D$2994)/1000</f>
        <v>0</v>
      </c>
    </row>
    <row r="3062" spans="1:18" hidden="1" outlineLevel="2" x14ac:dyDescent="0.35">
      <c r="A3062" s="209" t="str">
        <f>'Usages mobilité'!A15</f>
        <v>Usage mobilité n°12</v>
      </c>
      <c r="B3062" s="209" t="s">
        <v>639</v>
      </c>
      <c r="C3062" s="209"/>
      <c r="D3062" s="210">
        <f>D3011*'Usages mobilité'!$BG15*(1+'Usages mobilité'!$BH15)^(D$2994-$D$2994)/1000</f>
        <v>0</v>
      </c>
      <c r="E3062" s="210">
        <f>E3011*'Usages mobilité'!$BG15*(1+'Usages mobilité'!$BH15)^(E$2994-$D$2994)/1000</f>
        <v>0</v>
      </c>
      <c r="F3062" s="210">
        <f>F3011*'Usages mobilité'!$BG15*(1+'Usages mobilité'!$BH15)^(F$2994-$D$2994)/1000</f>
        <v>0</v>
      </c>
      <c r="G3062" s="210">
        <f>G3011*'Usages mobilité'!$BG15*(1+'Usages mobilité'!$BH15)^(G$2994-$D$2994)/1000</f>
        <v>0</v>
      </c>
      <c r="H3062" s="210">
        <f>H3011*'Usages mobilité'!$BG15*(1+'Usages mobilité'!$BH15)^(H$2994-$D$2994)/1000</f>
        <v>0</v>
      </c>
      <c r="I3062" s="210">
        <f>I3011*'Usages mobilité'!$BG15*(1+'Usages mobilité'!$BH15)^(I$2994-$D$2994)/1000</f>
        <v>0</v>
      </c>
      <c r="J3062" s="210">
        <f>J3011*'Usages mobilité'!$BG15*(1+'Usages mobilité'!$BH15)^(J$2994-$D$2994)/1000</f>
        <v>0</v>
      </c>
      <c r="K3062" s="210">
        <f>K3011*'Usages mobilité'!$BG15*(1+'Usages mobilité'!$BH15)^(K$2994-$D$2994)/1000</f>
        <v>0</v>
      </c>
      <c r="L3062" s="210">
        <f>L3011*'Usages mobilité'!$BG15*(1+'Usages mobilité'!$BH15)^(L$2994-$D$2994)/1000</f>
        <v>0</v>
      </c>
      <c r="M3062" s="210">
        <f>M3011*'Usages mobilité'!$BG15*(1+'Usages mobilité'!$BH15)^(M$2994-$D$2994)/1000</f>
        <v>0</v>
      </c>
      <c r="N3062" s="210">
        <f>N3011*'Usages mobilité'!$BG15*(1+'Usages mobilité'!$BH15)^(N$2994-$D$2994)/1000</f>
        <v>0</v>
      </c>
      <c r="O3062" s="210">
        <f>O3011*'Usages mobilité'!$BG15*(1+'Usages mobilité'!$BH15)^(O$2994-$D$2994)/1000</f>
        <v>0</v>
      </c>
      <c r="P3062" s="210">
        <f>P3011*'Usages mobilité'!$BG15*(1+'Usages mobilité'!$BH15)^(P$2994-$D$2994)/1000</f>
        <v>0</v>
      </c>
      <c r="Q3062" s="210">
        <f>Q3011*'Usages mobilité'!$BG15*(1+'Usages mobilité'!$BH15)^(Q$2994-$D$2994)/1000</f>
        <v>0</v>
      </c>
      <c r="R3062" s="210">
        <f>R3011*'Usages mobilité'!$BG15*(1+'Usages mobilité'!$BH15)^(R$2994-$D$2994)/1000</f>
        <v>0</v>
      </c>
    </row>
    <row r="3063" spans="1:18" hidden="1" outlineLevel="2" x14ac:dyDescent="0.35">
      <c r="A3063" s="209" t="str">
        <f>'Usages mobilité'!A16</f>
        <v>Usage mobilité n°13</v>
      </c>
      <c r="B3063" s="209" t="s">
        <v>639</v>
      </c>
      <c r="C3063" s="209"/>
      <c r="D3063" s="210">
        <f>D3012*'Usages mobilité'!$BG16*(1+'Usages mobilité'!$BH16)^(D$2994-$D$2994)/1000</f>
        <v>0</v>
      </c>
      <c r="E3063" s="210">
        <f>E3012*'Usages mobilité'!$BG16*(1+'Usages mobilité'!$BH16)^(E$2994-$D$2994)/1000</f>
        <v>0</v>
      </c>
      <c r="F3063" s="210">
        <f>F3012*'Usages mobilité'!$BG16*(1+'Usages mobilité'!$BH16)^(F$2994-$D$2994)/1000</f>
        <v>0</v>
      </c>
      <c r="G3063" s="210">
        <f>G3012*'Usages mobilité'!$BG16*(1+'Usages mobilité'!$BH16)^(G$2994-$D$2994)/1000</f>
        <v>0</v>
      </c>
      <c r="H3063" s="210">
        <f>H3012*'Usages mobilité'!$BG16*(1+'Usages mobilité'!$BH16)^(H$2994-$D$2994)/1000</f>
        <v>0</v>
      </c>
      <c r="I3063" s="210">
        <f>I3012*'Usages mobilité'!$BG16*(1+'Usages mobilité'!$BH16)^(I$2994-$D$2994)/1000</f>
        <v>0</v>
      </c>
      <c r="J3063" s="210">
        <f>J3012*'Usages mobilité'!$BG16*(1+'Usages mobilité'!$BH16)^(J$2994-$D$2994)/1000</f>
        <v>0</v>
      </c>
      <c r="K3063" s="210">
        <f>K3012*'Usages mobilité'!$BG16*(1+'Usages mobilité'!$BH16)^(K$2994-$D$2994)/1000</f>
        <v>0</v>
      </c>
      <c r="L3063" s="210">
        <f>L3012*'Usages mobilité'!$BG16*(1+'Usages mobilité'!$BH16)^(L$2994-$D$2994)/1000</f>
        <v>0</v>
      </c>
      <c r="M3063" s="210">
        <f>M3012*'Usages mobilité'!$BG16*(1+'Usages mobilité'!$BH16)^(M$2994-$D$2994)/1000</f>
        <v>0</v>
      </c>
      <c r="N3063" s="210">
        <f>N3012*'Usages mobilité'!$BG16*(1+'Usages mobilité'!$BH16)^(N$2994-$D$2994)/1000</f>
        <v>0</v>
      </c>
      <c r="O3063" s="210">
        <f>O3012*'Usages mobilité'!$BG16*(1+'Usages mobilité'!$BH16)^(O$2994-$D$2994)/1000</f>
        <v>0</v>
      </c>
      <c r="P3063" s="210">
        <f>P3012*'Usages mobilité'!$BG16*(1+'Usages mobilité'!$BH16)^(P$2994-$D$2994)/1000</f>
        <v>0</v>
      </c>
      <c r="Q3063" s="210">
        <f>Q3012*'Usages mobilité'!$BG16*(1+'Usages mobilité'!$BH16)^(Q$2994-$D$2994)/1000</f>
        <v>0</v>
      </c>
      <c r="R3063" s="210">
        <f>R3012*'Usages mobilité'!$BG16*(1+'Usages mobilité'!$BH16)^(R$2994-$D$2994)/1000</f>
        <v>0</v>
      </c>
    </row>
    <row r="3064" spans="1:18" hidden="1" outlineLevel="2" x14ac:dyDescent="0.35">
      <c r="A3064" s="209" t="str">
        <f>'Usages mobilité'!A17</f>
        <v>Usage mobilité n°14</v>
      </c>
      <c r="B3064" s="209" t="s">
        <v>639</v>
      </c>
      <c r="C3064" s="209"/>
      <c r="D3064" s="210">
        <f>D3013*'Usages mobilité'!$BG17*(1+'Usages mobilité'!$BH17)^(D$2994-$D$2994)/1000</f>
        <v>0</v>
      </c>
      <c r="E3064" s="210">
        <f>E3013*'Usages mobilité'!$BG17*(1+'Usages mobilité'!$BH17)^(E$2994-$D$2994)/1000</f>
        <v>0</v>
      </c>
      <c r="F3064" s="210">
        <f>F3013*'Usages mobilité'!$BG17*(1+'Usages mobilité'!$BH17)^(F$2994-$D$2994)/1000</f>
        <v>0</v>
      </c>
      <c r="G3064" s="210">
        <f>G3013*'Usages mobilité'!$BG17*(1+'Usages mobilité'!$BH17)^(G$2994-$D$2994)/1000</f>
        <v>0</v>
      </c>
      <c r="H3064" s="210">
        <f>H3013*'Usages mobilité'!$BG17*(1+'Usages mobilité'!$BH17)^(H$2994-$D$2994)/1000</f>
        <v>0</v>
      </c>
      <c r="I3064" s="210">
        <f>I3013*'Usages mobilité'!$BG17*(1+'Usages mobilité'!$BH17)^(I$2994-$D$2994)/1000</f>
        <v>0</v>
      </c>
      <c r="J3064" s="210">
        <f>J3013*'Usages mobilité'!$BG17*(1+'Usages mobilité'!$BH17)^(J$2994-$D$2994)/1000</f>
        <v>0</v>
      </c>
      <c r="K3064" s="210">
        <f>K3013*'Usages mobilité'!$BG17*(1+'Usages mobilité'!$BH17)^(K$2994-$D$2994)/1000</f>
        <v>0</v>
      </c>
      <c r="L3064" s="210">
        <f>L3013*'Usages mobilité'!$BG17*(1+'Usages mobilité'!$BH17)^(L$2994-$D$2994)/1000</f>
        <v>0</v>
      </c>
      <c r="M3064" s="210">
        <f>M3013*'Usages mobilité'!$BG17*(1+'Usages mobilité'!$BH17)^(M$2994-$D$2994)/1000</f>
        <v>0</v>
      </c>
      <c r="N3064" s="210">
        <f>N3013*'Usages mobilité'!$BG17*(1+'Usages mobilité'!$BH17)^(N$2994-$D$2994)/1000</f>
        <v>0</v>
      </c>
      <c r="O3064" s="210">
        <f>O3013*'Usages mobilité'!$BG17*(1+'Usages mobilité'!$BH17)^(O$2994-$D$2994)/1000</f>
        <v>0</v>
      </c>
      <c r="P3064" s="210">
        <f>P3013*'Usages mobilité'!$BG17*(1+'Usages mobilité'!$BH17)^(P$2994-$D$2994)/1000</f>
        <v>0</v>
      </c>
      <c r="Q3064" s="210">
        <f>Q3013*'Usages mobilité'!$BG17*(1+'Usages mobilité'!$BH17)^(Q$2994-$D$2994)/1000</f>
        <v>0</v>
      </c>
      <c r="R3064" s="210">
        <f>R3013*'Usages mobilité'!$BG17*(1+'Usages mobilité'!$BH17)^(R$2994-$D$2994)/1000</f>
        <v>0</v>
      </c>
    </row>
    <row r="3065" spans="1:18" hidden="1" outlineLevel="2" x14ac:dyDescent="0.35">
      <c r="A3065" s="209" t="str">
        <f>'Usages mobilité'!A18</f>
        <v>Usage mobilité n°15</v>
      </c>
      <c r="B3065" s="209" t="s">
        <v>639</v>
      </c>
      <c r="C3065" s="209"/>
      <c r="D3065" s="210">
        <f>D3014*'Usages mobilité'!$BG18*(1+'Usages mobilité'!$BH18)^(D$2994-$D$2994)/1000</f>
        <v>0</v>
      </c>
      <c r="E3065" s="210">
        <f>E3014*'Usages mobilité'!$BG18*(1+'Usages mobilité'!$BH18)^(E$2994-$D$2994)/1000</f>
        <v>0</v>
      </c>
      <c r="F3065" s="210">
        <f>F3014*'Usages mobilité'!$BG18*(1+'Usages mobilité'!$BH18)^(F$2994-$D$2994)/1000</f>
        <v>0</v>
      </c>
      <c r="G3065" s="210">
        <f>G3014*'Usages mobilité'!$BG18*(1+'Usages mobilité'!$BH18)^(G$2994-$D$2994)/1000</f>
        <v>0</v>
      </c>
      <c r="H3065" s="210">
        <f>H3014*'Usages mobilité'!$BG18*(1+'Usages mobilité'!$BH18)^(H$2994-$D$2994)/1000</f>
        <v>0</v>
      </c>
      <c r="I3065" s="210">
        <f>I3014*'Usages mobilité'!$BG18*(1+'Usages mobilité'!$BH18)^(I$2994-$D$2994)/1000</f>
        <v>0</v>
      </c>
      <c r="J3065" s="210">
        <f>J3014*'Usages mobilité'!$BG18*(1+'Usages mobilité'!$BH18)^(J$2994-$D$2994)/1000</f>
        <v>0</v>
      </c>
      <c r="K3065" s="210">
        <f>K3014*'Usages mobilité'!$BG18*(1+'Usages mobilité'!$BH18)^(K$2994-$D$2994)/1000</f>
        <v>0</v>
      </c>
      <c r="L3065" s="210">
        <f>L3014*'Usages mobilité'!$BG18*(1+'Usages mobilité'!$BH18)^(L$2994-$D$2994)/1000</f>
        <v>0</v>
      </c>
      <c r="M3065" s="210">
        <f>M3014*'Usages mobilité'!$BG18*(1+'Usages mobilité'!$BH18)^(M$2994-$D$2994)/1000</f>
        <v>0</v>
      </c>
      <c r="N3065" s="210">
        <f>N3014*'Usages mobilité'!$BG18*(1+'Usages mobilité'!$BH18)^(N$2994-$D$2994)/1000</f>
        <v>0</v>
      </c>
      <c r="O3065" s="210">
        <f>O3014*'Usages mobilité'!$BG18*(1+'Usages mobilité'!$BH18)^(O$2994-$D$2994)/1000</f>
        <v>0</v>
      </c>
      <c r="P3065" s="210">
        <f>P3014*'Usages mobilité'!$BG18*(1+'Usages mobilité'!$BH18)^(P$2994-$D$2994)/1000</f>
        <v>0</v>
      </c>
      <c r="Q3065" s="210">
        <f>Q3014*'Usages mobilité'!$BG18*(1+'Usages mobilité'!$BH18)^(Q$2994-$D$2994)/1000</f>
        <v>0</v>
      </c>
      <c r="R3065" s="210">
        <f>R3014*'Usages mobilité'!$BG18*(1+'Usages mobilité'!$BH18)^(R$2994-$D$2994)/1000</f>
        <v>0</v>
      </c>
    </row>
    <row r="3066" spans="1:18" hidden="1" outlineLevel="2" x14ac:dyDescent="0.35">
      <c r="A3066" s="209" t="str">
        <f>'Usages mobilité'!A19</f>
        <v>Usage mobilité n°16</v>
      </c>
      <c r="B3066" s="209" t="s">
        <v>639</v>
      </c>
      <c r="C3066" s="209"/>
      <c r="D3066" s="210">
        <f>D3015*'Usages mobilité'!$BG19*(1+'Usages mobilité'!$BH19)^(D$2994-$D$2994)/1000</f>
        <v>0</v>
      </c>
      <c r="E3066" s="210">
        <f>E3015*'Usages mobilité'!$BG19*(1+'Usages mobilité'!$BH19)^(E$2994-$D$2994)/1000</f>
        <v>0</v>
      </c>
      <c r="F3066" s="210">
        <f>F3015*'Usages mobilité'!$BG19*(1+'Usages mobilité'!$BH19)^(F$2994-$D$2994)/1000</f>
        <v>0</v>
      </c>
      <c r="G3066" s="210">
        <f>G3015*'Usages mobilité'!$BG19*(1+'Usages mobilité'!$BH19)^(G$2994-$D$2994)/1000</f>
        <v>0</v>
      </c>
      <c r="H3066" s="210">
        <f>H3015*'Usages mobilité'!$BG19*(1+'Usages mobilité'!$BH19)^(H$2994-$D$2994)/1000</f>
        <v>0</v>
      </c>
      <c r="I3066" s="210">
        <f>I3015*'Usages mobilité'!$BG19*(1+'Usages mobilité'!$BH19)^(I$2994-$D$2994)/1000</f>
        <v>0</v>
      </c>
      <c r="J3066" s="210">
        <f>J3015*'Usages mobilité'!$BG19*(1+'Usages mobilité'!$BH19)^(J$2994-$D$2994)/1000</f>
        <v>0</v>
      </c>
      <c r="K3066" s="210">
        <f>K3015*'Usages mobilité'!$BG19*(1+'Usages mobilité'!$BH19)^(K$2994-$D$2994)/1000</f>
        <v>0</v>
      </c>
      <c r="L3066" s="210">
        <f>L3015*'Usages mobilité'!$BG19*(1+'Usages mobilité'!$BH19)^(L$2994-$D$2994)/1000</f>
        <v>0</v>
      </c>
      <c r="M3066" s="210">
        <f>M3015*'Usages mobilité'!$BG19*(1+'Usages mobilité'!$BH19)^(M$2994-$D$2994)/1000</f>
        <v>0</v>
      </c>
      <c r="N3066" s="210">
        <f>N3015*'Usages mobilité'!$BG19*(1+'Usages mobilité'!$BH19)^(N$2994-$D$2994)/1000</f>
        <v>0</v>
      </c>
      <c r="O3066" s="210">
        <f>O3015*'Usages mobilité'!$BG19*(1+'Usages mobilité'!$BH19)^(O$2994-$D$2994)/1000</f>
        <v>0</v>
      </c>
      <c r="P3066" s="210">
        <f>P3015*'Usages mobilité'!$BG19*(1+'Usages mobilité'!$BH19)^(P$2994-$D$2994)/1000</f>
        <v>0</v>
      </c>
      <c r="Q3066" s="210">
        <f>Q3015*'Usages mobilité'!$BG19*(1+'Usages mobilité'!$BH19)^(Q$2994-$D$2994)/1000</f>
        <v>0</v>
      </c>
      <c r="R3066" s="210">
        <f>R3015*'Usages mobilité'!$BG19*(1+'Usages mobilité'!$BH19)^(R$2994-$D$2994)/1000</f>
        <v>0</v>
      </c>
    </row>
    <row r="3067" spans="1:18" hidden="1" outlineLevel="2" x14ac:dyDescent="0.35">
      <c r="A3067" s="209" t="str">
        <f>'Usages mobilité'!A20</f>
        <v>Usage mobilité n°17</v>
      </c>
      <c r="B3067" s="209" t="s">
        <v>639</v>
      </c>
      <c r="C3067" s="209"/>
      <c r="D3067" s="210">
        <f>D3016*'Usages mobilité'!$BG20*(1+'Usages mobilité'!$BH20)^(D$2994-$D$2994)/1000</f>
        <v>0</v>
      </c>
      <c r="E3067" s="210">
        <f>E3016*'Usages mobilité'!$BG20*(1+'Usages mobilité'!$BH20)^(E$2994-$D$2994)/1000</f>
        <v>0</v>
      </c>
      <c r="F3067" s="210">
        <f>F3016*'Usages mobilité'!$BG20*(1+'Usages mobilité'!$BH20)^(F$2994-$D$2994)/1000</f>
        <v>0</v>
      </c>
      <c r="G3067" s="210">
        <f>G3016*'Usages mobilité'!$BG20*(1+'Usages mobilité'!$BH20)^(G$2994-$D$2994)/1000</f>
        <v>0</v>
      </c>
      <c r="H3067" s="210">
        <f>H3016*'Usages mobilité'!$BG20*(1+'Usages mobilité'!$BH20)^(H$2994-$D$2994)/1000</f>
        <v>0</v>
      </c>
      <c r="I3067" s="210">
        <f>I3016*'Usages mobilité'!$BG20*(1+'Usages mobilité'!$BH20)^(I$2994-$D$2994)/1000</f>
        <v>0</v>
      </c>
      <c r="J3067" s="210">
        <f>J3016*'Usages mobilité'!$BG20*(1+'Usages mobilité'!$BH20)^(J$2994-$D$2994)/1000</f>
        <v>0</v>
      </c>
      <c r="K3067" s="210">
        <f>K3016*'Usages mobilité'!$BG20*(1+'Usages mobilité'!$BH20)^(K$2994-$D$2994)/1000</f>
        <v>0</v>
      </c>
      <c r="L3067" s="210">
        <f>L3016*'Usages mobilité'!$BG20*(1+'Usages mobilité'!$BH20)^(L$2994-$D$2994)/1000</f>
        <v>0</v>
      </c>
      <c r="M3067" s="210">
        <f>M3016*'Usages mobilité'!$BG20*(1+'Usages mobilité'!$BH20)^(M$2994-$D$2994)/1000</f>
        <v>0</v>
      </c>
      <c r="N3067" s="210">
        <f>N3016*'Usages mobilité'!$BG20*(1+'Usages mobilité'!$BH20)^(N$2994-$D$2994)/1000</f>
        <v>0</v>
      </c>
      <c r="O3067" s="210">
        <f>O3016*'Usages mobilité'!$BG20*(1+'Usages mobilité'!$BH20)^(O$2994-$D$2994)/1000</f>
        <v>0</v>
      </c>
      <c r="P3067" s="210">
        <f>P3016*'Usages mobilité'!$BG20*(1+'Usages mobilité'!$BH20)^(P$2994-$D$2994)/1000</f>
        <v>0</v>
      </c>
      <c r="Q3067" s="210">
        <f>Q3016*'Usages mobilité'!$BG20*(1+'Usages mobilité'!$BH20)^(Q$2994-$D$2994)/1000</f>
        <v>0</v>
      </c>
      <c r="R3067" s="210">
        <f>R3016*'Usages mobilité'!$BG20*(1+'Usages mobilité'!$BH20)^(R$2994-$D$2994)/1000</f>
        <v>0</v>
      </c>
    </row>
    <row r="3068" spans="1:18" hidden="1" outlineLevel="2" x14ac:dyDescent="0.35">
      <c r="A3068" s="209" t="str">
        <f>'Usages mobilité'!A21</f>
        <v>Usage mobilité n°18</v>
      </c>
      <c r="B3068" s="209" t="s">
        <v>639</v>
      </c>
      <c r="C3068" s="209"/>
      <c r="D3068" s="210">
        <f>D3017*'Usages mobilité'!$BG21*(1+'Usages mobilité'!$BH21)^(D$2994-$D$2994)/1000</f>
        <v>0</v>
      </c>
      <c r="E3068" s="210">
        <f>E3017*'Usages mobilité'!$BG21*(1+'Usages mobilité'!$BH21)^(E$2994-$D$2994)/1000</f>
        <v>0</v>
      </c>
      <c r="F3068" s="210">
        <f>F3017*'Usages mobilité'!$BG21*(1+'Usages mobilité'!$BH21)^(F$2994-$D$2994)/1000</f>
        <v>0</v>
      </c>
      <c r="G3068" s="210">
        <f>G3017*'Usages mobilité'!$BG21*(1+'Usages mobilité'!$BH21)^(G$2994-$D$2994)/1000</f>
        <v>0</v>
      </c>
      <c r="H3068" s="210">
        <f>H3017*'Usages mobilité'!$BG21*(1+'Usages mobilité'!$BH21)^(H$2994-$D$2994)/1000</f>
        <v>0</v>
      </c>
      <c r="I3068" s="210">
        <f>I3017*'Usages mobilité'!$BG21*(1+'Usages mobilité'!$BH21)^(I$2994-$D$2994)/1000</f>
        <v>0</v>
      </c>
      <c r="J3068" s="210">
        <f>J3017*'Usages mobilité'!$BG21*(1+'Usages mobilité'!$BH21)^(J$2994-$D$2994)/1000</f>
        <v>0</v>
      </c>
      <c r="K3068" s="210">
        <f>K3017*'Usages mobilité'!$BG21*(1+'Usages mobilité'!$BH21)^(K$2994-$D$2994)/1000</f>
        <v>0</v>
      </c>
      <c r="L3068" s="210">
        <f>L3017*'Usages mobilité'!$BG21*(1+'Usages mobilité'!$BH21)^(L$2994-$D$2994)/1000</f>
        <v>0</v>
      </c>
      <c r="M3068" s="210">
        <f>M3017*'Usages mobilité'!$BG21*(1+'Usages mobilité'!$BH21)^(M$2994-$D$2994)/1000</f>
        <v>0</v>
      </c>
      <c r="N3068" s="210">
        <f>N3017*'Usages mobilité'!$BG21*(1+'Usages mobilité'!$BH21)^(N$2994-$D$2994)/1000</f>
        <v>0</v>
      </c>
      <c r="O3068" s="210">
        <f>O3017*'Usages mobilité'!$BG21*(1+'Usages mobilité'!$BH21)^(O$2994-$D$2994)/1000</f>
        <v>0</v>
      </c>
      <c r="P3068" s="210">
        <f>P3017*'Usages mobilité'!$BG21*(1+'Usages mobilité'!$BH21)^(P$2994-$D$2994)/1000</f>
        <v>0</v>
      </c>
      <c r="Q3068" s="210">
        <f>Q3017*'Usages mobilité'!$BG21*(1+'Usages mobilité'!$BH21)^(Q$2994-$D$2994)/1000</f>
        <v>0</v>
      </c>
      <c r="R3068" s="210">
        <f>R3017*'Usages mobilité'!$BG21*(1+'Usages mobilité'!$BH21)^(R$2994-$D$2994)/1000</f>
        <v>0</v>
      </c>
    </row>
    <row r="3069" spans="1:18" hidden="1" outlineLevel="2" x14ac:dyDescent="0.35">
      <c r="A3069" s="209" t="str">
        <f>'Usages mobilité'!A22</f>
        <v>Usage mobilité n°19</v>
      </c>
      <c r="B3069" s="209" t="s">
        <v>639</v>
      </c>
      <c r="C3069" s="209"/>
      <c r="D3069" s="210">
        <f>D3018*'Usages mobilité'!$BG22*(1+'Usages mobilité'!$BH22)^(D$2994-$D$2994)/1000</f>
        <v>0</v>
      </c>
      <c r="E3069" s="210">
        <f>E3018*'Usages mobilité'!$BG22*(1+'Usages mobilité'!$BH22)^(E$2994-$D$2994)/1000</f>
        <v>0</v>
      </c>
      <c r="F3069" s="210">
        <f>F3018*'Usages mobilité'!$BG22*(1+'Usages mobilité'!$BH22)^(F$2994-$D$2994)/1000</f>
        <v>0</v>
      </c>
      <c r="G3069" s="210">
        <f>G3018*'Usages mobilité'!$BG22*(1+'Usages mobilité'!$BH22)^(G$2994-$D$2994)/1000</f>
        <v>0</v>
      </c>
      <c r="H3069" s="210">
        <f>H3018*'Usages mobilité'!$BG22*(1+'Usages mobilité'!$BH22)^(H$2994-$D$2994)/1000</f>
        <v>0</v>
      </c>
      <c r="I3069" s="210">
        <f>I3018*'Usages mobilité'!$BG22*(1+'Usages mobilité'!$BH22)^(I$2994-$D$2994)/1000</f>
        <v>0</v>
      </c>
      <c r="J3069" s="210">
        <f>J3018*'Usages mobilité'!$BG22*(1+'Usages mobilité'!$BH22)^(J$2994-$D$2994)/1000</f>
        <v>0</v>
      </c>
      <c r="K3069" s="210">
        <f>K3018*'Usages mobilité'!$BG22*(1+'Usages mobilité'!$BH22)^(K$2994-$D$2994)/1000</f>
        <v>0</v>
      </c>
      <c r="L3069" s="210">
        <f>L3018*'Usages mobilité'!$BG22*(1+'Usages mobilité'!$BH22)^(L$2994-$D$2994)/1000</f>
        <v>0</v>
      </c>
      <c r="M3069" s="210">
        <f>M3018*'Usages mobilité'!$BG22*(1+'Usages mobilité'!$BH22)^(M$2994-$D$2994)/1000</f>
        <v>0</v>
      </c>
      <c r="N3069" s="210">
        <f>N3018*'Usages mobilité'!$BG22*(1+'Usages mobilité'!$BH22)^(N$2994-$D$2994)/1000</f>
        <v>0</v>
      </c>
      <c r="O3069" s="210">
        <f>O3018*'Usages mobilité'!$BG22*(1+'Usages mobilité'!$BH22)^(O$2994-$D$2994)/1000</f>
        <v>0</v>
      </c>
      <c r="P3069" s="210">
        <f>P3018*'Usages mobilité'!$BG22*(1+'Usages mobilité'!$BH22)^(P$2994-$D$2994)/1000</f>
        <v>0</v>
      </c>
      <c r="Q3069" s="210">
        <f>Q3018*'Usages mobilité'!$BG22*(1+'Usages mobilité'!$BH22)^(Q$2994-$D$2994)/1000</f>
        <v>0</v>
      </c>
      <c r="R3069" s="210">
        <f>R3018*'Usages mobilité'!$BG22*(1+'Usages mobilité'!$BH22)^(R$2994-$D$2994)/1000</f>
        <v>0</v>
      </c>
    </row>
    <row r="3070" spans="1:18" hidden="1" outlineLevel="2" x14ac:dyDescent="0.35">
      <c r="A3070" s="209" t="str">
        <f>'Usages mobilité'!A23</f>
        <v>Usage mobilité n°20</v>
      </c>
      <c r="B3070" s="209" t="s">
        <v>639</v>
      </c>
      <c r="C3070" s="209"/>
      <c r="D3070" s="210">
        <f>D3019*'Usages mobilité'!$BG23*(1+'Usages mobilité'!$BH23)^(D$2994-$D$2994)/1000</f>
        <v>0</v>
      </c>
      <c r="E3070" s="210">
        <f>E3019*'Usages mobilité'!$BG23*(1+'Usages mobilité'!$BH23)^(E$2994-$D$2994)/1000</f>
        <v>0</v>
      </c>
      <c r="F3070" s="210">
        <f>F3019*'Usages mobilité'!$BG23*(1+'Usages mobilité'!$BH23)^(F$2994-$D$2994)/1000</f>
        <v>0</v>
      </c>
      <c r="G3070" s="210">
        <f>G3019*'Usages mobilité'!$BG23*(1+'Usages mobilité'!$BH23)^(G$2994-$D$2994)/1000</f>
        <v>0</v>
      </c>
      <c r="H3070" s="210">
        <f>H3019*'Usages mobilité'!$BG23*(1+'Usages mobilité'!$BH23)^(H$2994-$D$2994)/1000</f>
        <v>0</v>
      </c>
      <c r="I3070" s="210">
        <f>I3019*'Usages mobilité'!$BG23*(1+'Usages mobilité'!$BH23)^(I$2994-$D$2994)/1000</f>
        <v>0</v>
      </c>
      <c r="J3070" s="210">
        <f>J3019*'Usages mobilité'!$BG23*(1+'Usages mobilité'!$BH23)^(J$2994-$D$2994)/1000</f>
        <v>0</v>
      </c>
      <c r="K3070" s="210">
        <f>K3019*'Usages mobilité'!$BG23*(1+'Usages mobilité'!$BH23)^(K$2994-$D$2994)/1000</f>
        <v>0</v>
      </c>
      <c r="L3070" s="210">
        <f>L3019*'Usages mobilité'!$BG23*(1+'Usages mobilité'!$BH23)^(L$2994-$D$2994)/1000</f>
        <v>0</v>
      </c>
      <c r="M3070" s="210">
        <f>M3019*'Usages mobilité'!$BG23*(1+'Usages mobilité'!$BH23)^(M$2994-$D$2994)/1000</f>
        <v>0</v>
      </c>
      <c r="N3070" s="210">
        <f>N3019*'Usages mobilité'!$BG23*(1+'Usages mobilité'!$BH23)^(N$2994-$D$2994)/1000</f>
        <v>0</v>
      </c>
      <c r="O3070" s="210">
        <f>O3019*'Usages mobilité'!$BG23*(1+'Usages mobilité'!$BH23)^(O$2994-$D$2994)/1000</f>
        <v>0</v>
      </c>
      <c r="P3070" s="210">
        <f>P3019*'Usages mobilité'!$BG23*(1+'Usages mobilité'!$BH23)^(P$2994-$D$2994)/1000</f>
        <v>0</v>
      </c>
      <c r="Q3070" s="210">
        <f>Q3019*'Usages mobilité'!$BG23*(1+'Usages mobilité'!$BH23)^(Q$2994-$D$2994)/1000</f>
        <v>0</v>
      </c>
      <c r="R3070" s="210">
        <f>R3019*'Usages mobilité'!$BG23*(1+'Usages mobilité'!$BH23)^(R$2994-$D$2994)/1000</f>
        <v>0</v>
      </c>
    </row>
    <row r="3071" spans="1:18" hidden="1" outlineLevel="2" x14ac:dyDescent="0.35">
      <c r="A3071" s="209" t="str">
        <f>'Usages mobilité'!A24</f>
        <v>Usage mobilité n°21</v>
      </c>
      <c r="B3071" s="209" t="s">
        <v>639</v>
      </c>
      <c r="C3071" s="209"/>
      <c r="D3071" s="210">
        <f>D3020*'Usages mobilité'!$BG24*(1+'Usages mobilité'!$BH24)^(D$2994-$D$2994)/1000</f>
        <v>0</v>
      </c>
      <c r="E3071" s="210">
        <f>E3020*'Usages mobilité'!$BG24*(1+'Usages mobilité'!$BH24)^(E$2994-$D$2994)/1000</f>
        <v>0</v>
      </c>
      <c r="F3071" s="210">
        <f>F3020*'Usages mobilité'!$BG24*(1+'Usages mobilité'!$BH24)^(F$2994-$D$2994)/1000</f>
        <v>0</v>
      </c>
      <c r="G3071" s="210">
        <f>G3020*'Usages mobilité'!$BG24*(1+'Usages mobilité'!$BH24)^(G$2994-$D$2994)/1000</f>
        <v>0</v>
      </c>
      <c r="H3071" s="210">
        <f>H3020*'Usages mobilité'!$BG24*(1+'Usages mobilité'!$BH24)^(H$2994-$D$2994)/1000</f>
        <v>0</v>
      </c>
      <c r="I3071" s="210">
        <f>I3020*'Usages mobilité'!$BG24*(1+'Usages mobilité'!$BH24)^(I$2994-$D$2994)/1000</f>
        <v>0</v>
      </c>
      <c r="J3071" s="210">
        <f>J3020*'Usages mobilité'!$BG24*(1+'Usages mobilité'!$BH24)^(J$2994-$D$2994)/1000</f>
        <v>0</v>
      </c>
      <c r="K3071" s="210">
        <f>K3020*'Usages mobilité'!$BG24*(1+'Usages mobilité'!$BH24)^(K$2994-$D$2994)/1000</f>
        <v>0</v>
      </c>
      <c r="L3071" s="210">
        <f>L3020*'Usages mobilité'!$BG24*(1+'Usages mobilité'!$BH24)^(L$2994-$D$2994)/1000</f>
        <v>0</v>
      </c>
      <c r="M3071" s="210">
        <f>M3020*'Usages mobilité'!$BG24*(1+'Usages mobilité'!$BH24)^(M$2994-$D$2994)/1000</f>
        <v>0</v>
      </c>
      <c r="N3071" s="210">
        <f>N3020*'Usages mobilité'!$BG24*(1+'Usages mobilité'!$BH24)^(N$2994-$D$2994)/1000</f>
        <v>0</v>
      </c>
      <c r="O3071" s="210">
        <f>O3020*'Usages mobilité'!$BG24*(1+'Usages mobilité'!$BH24)^(O$2994-$D$2994)/1000</f>
        <v>0</v>
      </c>
      <c r="P3071" s="210">
        <f>P3020*'Usages mobilité'!$BG24*(1+'Usages mobilité'!$BH24)^(P$2994-$D$2994)/1000</f>
        <v>0</v>
      </c>
      <c r="Q3071" s="210">
        <f>Q3020*'Usages mobilité'!$BG24*(1+'Usages mobilité'!$BH24)^(Q$2994-$D$2994)/1000</f>
        <v>0</v>
      </c>
      <c r="R3071" s="210">
        <f>R3020*'Usages mobilité'!$BG24*(1+'Usages mobilité'!$BH24)^(R$2994-$D$2994)/1000</f>
        <v>0</v>
      </c>
    </row>
    <row r="3072" spans="1:18" hidden="1" outlineLevel="2" x14ac:dyDescent="0.35">
      <c r="A3072" s="209" t="str">
        <f>'Usages mobilité'!A25</f>
        <v>Usage mobilité n°22</v>
      </c>
      <c r="B3072" s="209" t="s">
        <v>639</v>
      </c>
      <c r="C3072" s="209"/>
      <c r="D3072" s="210">
        <f>D3021*'Usages mobilité'!$BG25*(1+'Usages mobilité'!$BH25)^(D$2994-$D$2994)/1000</f>
        <v>0</v>
      </c>
      <c r="E3072" s="210">
        <f>E3021*'Usages mobilité'!$BG25*(1+'Usages mobilité'!$BH25)^(E$2994-$D$2994)/1000</f>
        <v>0</v>
      </c>
      <c r="F3072" s="210">
        <f>F3021*'Usages mobilité'!$BG25*(1+'Usages mobilité'!$BH25)^(F$2994-$D$2994)/1000</f>
        <v>0</v>
      </c>
      <c r="G3072" s="210">
        <f>G3021*'Usages mobilité'!$BG25*(1+'Usages mobilité'!$BH25)^(G$2994-$D$2994)/1000</f>
        <v>0</v>
      </c>
      <c r="H3072" s="210">
        <f>H3021*'Usages mobilité'!$BG25*(1+'Usages mobilité'!$BH25)^(H$2994-$D$2994)/1000</f>
        <v>0</v>
      </c>
      <c r="I3072" s="210">
        <f>I3021*'Usages mobilité'!$BG25*(1+'Usages mobilité'!$BH25)^(I$2994-$D$2994)/1000</f>
        <v>0</v>
      </c>
      <c r="J3072" s="210">
        <f>J3021*'Usages mobilité'!$BG25*(1+'Usages mobilité'!$BH25)^(J$2994-$D$2994)/1000</f>
        <v>0</v>
      </c>
      <c r="K3072" s="210">
        <f>K3021*'Usages mobilité'!$BG25*(1+'Usages mobilité'!$BH25)^(K$2994-$D$2994)/1000</f>
        <v>0</v>
      </c>
      <c r="L3072" s="210">
        <f>L3021*'Usages mobilité'!$BG25*(1+'Usages mobilité'!$BH25)^(L$2994-$D$2994)/1000</f>
        <v>0</v>
      </c>
      <c r="M3072" s="210">
        <f>M3021*'Usages mobilité'!$BG25*(1+'Usages mobilité'!$BH25)^(M$2994-$D$2994)/1000</f>
        <v>0</v>
      </c>
      <c r="N3072" s="210">
        <f>N3021*'Usages mobilité'!$BG25*(1+'Usages mobilité'!$BH25)^(N$2994-$D$2994)/1000</f>
        <v>0</v>
      </c>
      <c r="O3072" s="210">
        <f>O3021*'Usages mobilité'!$BG25*(1+'Usages mobilité'!$BH25)^(O$2994-$D$2994)/1000</f>
        <v>0</v>
      </c>
      <c r="P3072" s="210">
        <f>P3021*'Usages mobilité'!$BG25*(1+'Usages mobilité'!$BH25)^(P$2994-$D$2994)/1000</f>
        <v>0</v>
      </c>
      <c r="Q3072" s="210">
        <f>Q3021*'Usages mobilité'!$BG25*(1+'Usages mobilité'!$BH25)^(Q$2994-$D$2994)/1000</f>
        <v>0</v>
      </c>
      <c r="R3072" s="210">
        <f>R3021*'Usages mobilité'!$BG25*(1+'Usages mobilité'!$BH25)^(R$2994-$D$2994)/1000</f>
        <v>0</v>
      </c>
    </row>
    <row r="3073" spans="1:18" hidden="1" outlineLevel="2" x14ac:dyDescent="0.35">
      <c r="A3073" s="209" t="str">
        <f>'Usages mobilité'!A26</f>
        <v>Usage mobilité n°23</v>
      </c>
      <c r="B3073" s="209" t="s">
        <v>639</v>
      </c>
      <c r="C3073" s="209"/>
      <c r="D3073" s="210">
        <f>D3022*'Usages mobilité'!$BG26*(1+'Usages mobilité'!$BH26)^(D$2994-$D$2994)/1000</f>
        <v>0</v>
      </c>
      <c r="E3073" s="210">
        <f>E3022*'Usages mobilité'!$BG26*(1+'Usages mobilité'!$BH26)^(E$2994-$D$2994)/1000</f>
        <v>0</v>
      </c>
      <c r="F3073" s="210">
        <f>F3022*'Usages mobilité'!$BG26*(1+'Usages mobilité'!$BH26)^(F$2994-$D$2994)/1000</f>
        <v>0</v>
      </c>
      <c r="G3073" s="210">
        <f>G3022*'Usages mobilité'!$BG26*(1+'Usages mobilité'!$BH26)^(G$2994-$D$2994)/1000</f>
        <v>0</v>
      </c>
      <c r="H3073" s="210">
        <f>H3022*'Usages mobilité'!$BG26*(1+'Usages mobilité'!$BH26)^(H$2994-$D$2994)/1000</f>
        <v>0</v>
      </c>
      <c r="I3073" s="210">
        <f>I3022*'Usages mobilité'!$BG26*(1+'Usages mobilité'!$BH26)^(I$2994-$D$2994)/1000</f>
        <v>0</v>
      </c>
      <c r="J3073" s="210">
        <f>J3022*'Usages mobilité'!$BG26*(1+'Usages mobilité'!$BH26)^(J$2994-$D$2994)/1000</f>
        <v>0</v>
      </c>
      <c r="K3073" s="210">
        <f>K3022*'Usages mobilité'!$BG26*(1+'Usages mobilité'!$BH26)^(K$2994-$D$2994)/1000</f>
        <v>0</v>
      </c>
      <c r="L3073" s="210">
        <f>L3022*'Usages mobilité'!$BG26*(1+'Usages mobilité'!$BH26)^(L$2994-$D$2994)/1000</f>
        <v>0</v>
      </c>
      <c r="M3073" s="210">
        <f>M3022*'Usages mobilité'!$BG26*(1+'Usages mobilité'!$BH26)^(M$2994-$D$2994)/1000</f>
        <v>0</v>
      </c>
      <c r="N3073" s="210">
        <f>N3022*'Usages mobilité'!$BG26*(1+'Usages mobilité'!$BH26)^(N$2994-$D$2994)/1000</f>
        <v>0</v>
      </c>
      <c r="O3073" s="210">
        <f>O3022*'Usages mobilité'!$BG26*(1+'Usages mobilité'!$BH26)^(O$2994-$D$2994)/1000</f>
        <v>0</v>
      </c>
      <c r="P3073" s="210">
        <f>P3022*'Usages mobilité'!$BG26*(1+'Usages mobilité'!$BH26)^(P$2994-$D$2994)/1000</f>
        <v>0</v>
      </c>
      <c r="Q3073" s="210">
        <f>Q3022*'Usages mobilité'!$BG26*(1+'Usages mobilité'!$BH26)^(Q$2994-$D$2994)/1000</f>
        <v>0</v>
      </c>
      <c r="R3073" s="210">
        <f>R3022*'Usages mobilité'!$BG26*(1+'Usages mobilité'!$BH26)^(R$2994-$D$2994)/1000</f>
        <v>0</v>
      </c>
    </row>
    <row r="3074" spans="1:18" hidden="1" outlineLevel="2" x14ac:dyDescent="0.35">
      <c r="A3074" s="209" t="str">
        <f>'Usages mobilité'!A27</f>
        <v>Usage mobilité n°24</v>
      </c>
      <c r="B3074" s="209" t="s">
        <v>639</v>
      </c>
      <c r="C3074" s="209"/>
      <c r="D3074" s="210">
        <f>D3023*'Usages mobilité'!$BG27*(1+'Usages mobilité'!$BH27)^(D$2994-$D$2994)/1000</f>
        <v>0</v>
      </c>
      <c r="E3074" s="210">
        <f>E3023*'Usages mobilité'!$BG27*(1+'Usages mobilité'!$BH27)^(E$2994-$D$2994)/1000</f>
        <v>0</v>
      </c>
      <c r="F3074" s="210">
        <f>F3023*'Usages mobilité'!$BG27*(1+'Usages mobilité'!$BH27)^(F$2994-$D$2994)/1000</f>
        <v>0</v>
      </c>
      <c r="G3074" s="210">
        <f>G3023*'Usages mobilité'!$BG27*(1+'Usages mobilité'!$BH27)^(G$2994-$D$2994)/1000</f>
        <v>0</v>
      </c>
      <c r="H3074" s="210">
        <f>H3023*'Usages mobilité'!$BG27*(1+'Usages mobilité'!$BH27)^(H$2994-$D$2994)/1000</f>
        <v>0</v>
      </c>
      <c r="I3074" s="210">
        <f>I3023*'Usages mobilité'!$BG27*(1+'Usages mobilité'!$BH27)^(I$2994-$D$2994)/1000</f>
        <v>0</v>
      </c>
      <c r="J3074" s="210">
        <f>J3023*'Usages mobilité'!$BG27*(1+'Usages mobilité'!$BH27)^(J$2994-$D$2994)/1000</f>
        <v>0</v>
      </c>
      <c r="K3074" s="210">
        <f>K3023*'Usages mobilité'!$BG27*(1+'Usages mobilité'!$BH27)^(K$2994-$D$2994)/1000</f>
        <v>0</v>
      </c>
      <c r="L3074" s="210">
        <f>L3023*'Usages mobilité'!$BG27*(1+'Usages mobilité'!$BH27)^(L$2994-$D$2994)/1000</f>
        <v>0</v>
      </c>
      <c r="M3074" s="210">
        <f>M3023*'Usages mobilité'!$BG27*(1+'Usages mobilité'!$BH27)^(M$2994-$D$2994)/1000</f>
        <v>0</v>
      </c>
      <c r="N3074" s="210">
        <f>N3023*'Usages mobilité'!$BG27*(1+'Usages mobilité'!$BH27)^(N$2994-$D$2994)/1000</f>
        <v>0</v>
      </c>
      <c r="O3074" s="210">
        <f>O3023*'Usages mobilité'!$BG27*(1+'Usages mobilité'!$BH27)^(O$2994-$D$2994)/1000</f>
        <v>0</v>
      </c>
      <c r="P3074" s="210">
        <f>P3023*'Usages mobilité'!$BG27*(1+'Usages mobilité'!$BH27)^(P$2994-$D$2994)/1000</f>
        <v>0</v>
      </c>
      <c r="Q3074" s="210">
        <f>Q3023*'Usages mobilité'!$BG27*(1+'Usages mobilité'!$BH27)^(Q$2994-$D$2994)/1000</f>
        <v>0</v>
      </c>
      <c r="R3074" s="210">
        <f>R3023*'Usages mobilité'!$BG27*(1+'Usages mobilité'!$BH27)^(R$2994-$D$2994)/1000</f>
        <v>0</v>
      </c>
    </row>
    <row r="3075" spans="1:18" hidden="1" outlineLevel="2" x14ac:dyDescent="0.35">
      <c r="A3075" s="209" t="str">
        <f>'Usages mobilité'!A28</f>
        <v>Usage mobilité n°25</v>
      </c>
      <c r="B3075" s="209" t="s">
        <v>639</v>
      </c>
      <c r="C3075" s="209"/>
      <c r="D3075" s="210">
        <f>D3024*'Usages mobilité'!$BG28*(1+'Usages mobilité'!$BH28)^(D$2994-$D$2994)/1000</f>
        <v>0</v>
      </c>
      <c r="E3075" s="210">
        <f>E3024*'Usages mobilité'!$BG28*(1+'Usages mobilité'!$BH28)^(E$2994-$D$2994)/1000</f>
        <v>0</v>
      </c>
      <c r="F3075" s="210">
        <f>F3024*'Usages mobilité'!$BG28*(1+'Usages mobilité'!$BH28)^(F$2994-$D$2994)/1000</f>
        <v>0</v>
      </c>
      <c r="G3075" s="210">
        <f>G3024*'Usages mobilité'!$BG28*(1+'Usages mobilité'!$BH28)^(G$2994-$D$2994)/1000</f>
        <v>0</v>
      </c>
      <c r="H3075" s="210">
        <f>H3024*'Usages mobilité'!$BG28*(1+'Usages mobilité'!$BH28)^(H$2994-$D$2994)/1000</f>
        <v>0</v>
      </c>
      <c r="I3075" s="210">
        <f>I3024*'Usages mobilité'!$BG28*(1+'Usages mobilité'!$BH28)^(I$2994-$D$2994)/1000</f>
        <v>0</v>
      </c>
      <c r="J3075" s="210">
        <f>J3024*'Usages mobilité'!$BG28*(1+'Usages mobilité'!$BH28)^(J$2994-$D$2994)/1000</f>
        <v>0</v>
      </c>
      <c r="K3075" s="210">
        <f>K3024*'Usages mobilité'!$BG28*(1+'Usages mobilité'!$BH28)^(K$2994-$D$2994)/1000</f>
        <v>0</v>
      </c>
      <c r="L3075" s="210">
        <f>L3024*'Usages mobilité'!$BG28*(1+'Usages mobilité'!$BH28)^(L$2994-$D$2994)/1000</f>
        <v>0</v>
      </c>
      <c r="M3075" s="210">
        <f>M3024*'Usages mobilité'!$BG28*(1+'Usages mobilité'!$BH28)^(M$2994-$D$2994)/1000</f>
        <v>0</v>
      </c>
      <c r="N3075" s="210">
        <f>N3024*'Usages mobilité'!$BG28*(1+'Usages mobilité'!$BH28)^(N$2994-$D$2994)/1000</f>
        <v>0</v>
      </c>
      <c r="O3075" s="210">
        <f>O3024*'Usages mobilité'!$BG28*(1+'Usages mobilité'!$BH28)^(O$2994-$D$2994)/1000</f>
        <v>0</v>
      </c>
      <c r="P3075" s="210">
        <f>P3024*'Usages mobilité'!$BG28*(1+'Usages mobilité'!$BH28)^(P$2994-$D$2994)/1000</f>
        <v>0</v>
      </c>
      <c r="Q3075" s="210">
        <f>Q3024*'Usages mobilité'!$BG28*(1+'Usages mobilité'!$BH28)^(Q$2994-$D$2994)/1000</f>
        <v>0</v>
      </c>
      <c r="R3075" s="210">
        <f>R3024*'Usages mobilité'!$BG28*(1+'Usages mobilité'!$BH28)^(R$2994-$D$2994)/1000</f>
        <v>0</v>
      </c>
    </row>
    <row r="3076" spans="1:18" hidden="1" outlineLevel="2" x14ac:dyDescent="0.35">
      <c r="A3076" s="209" t="str">
        <f>'Usages mobilité'!A29</f>
        <v>Usage mobilité n°26</v>
      </c>
      <c r="B3076" s="209" t="s">
        <v>639</v>
      </c>
      <c r="C3076" s="209"/>
      <c r="D3076" s="210">
        <f>D3025*'Usages mobilité'!$BG29*(1+'Usages mobilité'!$BH29)^(D$2994-$D$2994)/1000</f>
        <v>0</v>
      </c>
      <c r="E3076" s="210">
        <f>E3025*'Usages mobilité'!$BG29*(1+'Usages mobilité'!$BH29)^(E$2994-$D$2994)/1000</f>
        <v>0</v>
      </c>
      <c r="F3076" s="210">
        <f>F3025*'Usages mobilité'!$BG29*(1+'Usages mobilité'!$BH29)^(F$2994-$D$2994)/1000</f>
        <v>0</v>
      </c>
      <c r="G3076" s="210">
        <f>G3025*'Usages mobilité'!$BG29*(1+'Usages mobilité'!$BH29)^(G$2994-$D$2994)/1000</f>
        <v>0</v>
      </c>
      <c r="H3076" s="210">
        <f>H3025*'Usages mobilité'!$BG29*(1+'Usages mobilité'!$BH29)^(H$2994-$D$2994)/1000</f>
        <v>0</v>
      </c>
      <c r="I3076" s="210">
        <f>I3025*'Usages mobilité'!$BG29*(1+'Usages mobilité'!$BH29)^(I$2994-$D$2994)/1000</f>
        <v>0</v>
      </c>
      <c r="J3076" s="210">
        <f>J3025*'Usages mobilité'!$BG29*(1+'Usages mobilité'!$BH29)^(J$2994-$D$2994)/1000</f>
        <v>0</v>
      </c>
      <c r="K3076" s="210">
        <f>K3025*'Usages mobilité'!$BG29*(1+'Usages mobilité'!$BH29)^(K$2994-$D$2994)/1000</f>
        <v>0</v>
      </c>
      <c r="L3076" s="210">
        <f>L3025*'Usages mobilité'!$BG29*(1+'Usages mobilité'!$BH29)^(L$2994-$D$2994)/1000</f>
        <v>0</v>
      </c>
      <c r="M3076" s="210">
        <f>M3025*'Usages mobilité'!$BG29*(1+'Usages mobilité'!$BH29)^(M$2994-$D$2994)/1000</f>
        <v>0</v>
      </c>
      <c r="N3076" s="210">
        <f>N3025*'Usages mobilité'!$BG29*(1+'Usages mobilité'!$BH29)^(N$2994-$D$2994)/1000</f>
        <v>0</v>
      </c>
      <c r="O3076" s="210">
        <f>O3025*'Usages mobilité'!$BG29*(1+'Usages mobilité'!$BH29)^(O$2994-$D$2994)/1000</f>
        <v>0</v>
      </c>
      <c r="P3076" s="210">
        <f>P3025*'Usages mobilité'!$BG29*(1+'Usages mobilité'!$BH29)^(P$2994-$D$2994)/1000</f>
        <v>0</v>
      </c>
      <c r="Q3076" s="210">
        <f>Q3025*'Usages mobilité'!$BG29*(1+'Usages mobilité'!$BH29)^(Q$2994-$D$2994)/1000</f>
        <v>0</v>
      </c>
      <c r="R3076" s="210">
        <f>R3025*'Usages mobilité'!$BG29*(1+'Usages mobilité'!$BH29)^(R$2994-$D$2994)/1000</f>
        <v>0</v>
      </c>
    </row>
    <row r="3077" spans="1:18" hidden="1" outlineLevel="2" x14ac:dyDescent="0.35">
      <c r="A3077" s="209" t="str">
        <f>'Usages mobilité'!A30</f>
        <v>Usage mobilité n°27</v>
      </c>
      <c r="B3077" s="209" t="s">
        <v>639</v>
      </c>
      <c r="C3077" s="209"/>
      <c r="D3077" s="210">
        <f>D3026*'Usages mobilité'!$BG30*(1+'Usages mobilité'!$BH30)^(D$2994-$D$2994)/1000</f>
        <v>0</v>
      </c>
      <c r="E3077" s="210">
        <f>E3026*'Usages mobilité'!$BG30*(1+'Usages mobilité'!$BH30)^(E$2994-$D$2994)/1000</f>
        <v>0</v>
      </c>
      <c r="F3077" s="210">
        <f>F3026*'Usages mobilité'!$BG30*(1+'Usages mobilité'!$BH30)^(F$2994-$D$2994)/1000</f>
        <v>0</v>
      </c>
      <c r="G3077" s="210">
        <f>G3026*'Usages mobilité'!$BG30*(1+'Usages mobilité'!$BH30)^(G$2994-$D$2994)/1000</f>
        <v>0</v>
      </c>
      <c r="H3077" s="210">
        <f>H3026*'Usages mobilité'!$BG30*(1+'Usages mobilité'!$BH30)^(H$2994-$D$2994)/1000</f>
        <v>0</v>
      </c>
      <c r="I3077" s="210">
        <f>I3026*'Usages mobilité'!$BG30*(1+'Usages mobilité'!$BH30)^(I$2994-$D$2994)/1000</f>
        <v>0</v>
      </c>
      <c r="J3077" s="210">
        <f>J3026*'Usages mobilité'!$BG30*(1+'Usages mobilité'!$BH30)^(J$2994-$D$2994)/1000</f>
        <v>0</v>
      </c>
      <c r="K3077" s="210">
        <f>K3026*'Usages mobilité'!$BG30*(1+'Usages mobilité'!$BH30)^(K$2994-$D$2994)/1000</f>
        <v>0</v>
      </c>
      <c r="L3077" s="210">
        <f>L3026*'Usages mobilité'!$BG30*(1+'Usages mobilité'!$BH30)^(L$2994-$D$2994)/1000</f>
        <v>0</v>
      </c>
      <c r="M3077" s="210">
        <f>M3026*'Usages mobilité'!$BG30*(1+'Usages mobilité'!$BH30)^(M$2994-$D$2994)/1000</f>
        <v>0</v>
      </c>
      <c r="N3077" s="210">
        <f>N3026*'Usages mobilité'!$BG30*(1+'Usages mobilité'!$BH30)^(N$2994-$D$2994)/1000</f>
        <v>0</v>
      </c>
      <c r="O3077" s="210">
        <f>O3026*'Usages mobilité'!$BG30*(1+'Usages mobilité'!$BH30)^(O$2994-$D$2994)/1000</f>
        <v>0</v>
      </c>
      <c r="P3077" s="210">
        <f>P3026*'Usages mobilité'!$BG30*(1+'Usages mobilité'!$BH30)^(P$2994-$D$2994)/1000</f>
        <v>0</v>
      </c>
      <c r="Q3077" s="210">
        <f>Q3026*'Usages mobilité'!$BG30*(1+'Usages mobilité'!$BH30)^(Q$2994-$D$2994)/1000</f>
        <v>0</v>
      </c>
      <c r="R3077" s="210">
        <f>R3026*'Usages mobilité'!$BG30*(1+'Usages mobilité'!$BH30)^(R$2994-$D$2994)/1000</f>
        <v>0</v>
      </c>
    </row>
    <row r="3078" spans="1:18" hidden="1" outlineLevel="2" x14ac:dyDescent="0.35">
      <c r="A3078" s="209" t="str">
        <f>'Usages mobilité'!A31</f>
        <v>Usage mobilité n°28</v>
      </c>
      <c r="B3078" s="209" t="s">
        <v>639</v>
      </c>
      <c r="C3078" s="209"/>
      <c r="D3078" s="210">
        <f>D3027*'Usages mobilité'!$BG31*(1+'Usages mobilité'!$BH31)^(D$2994-$D$2994)/1000</f>
        <v>0</v>
      </c>
      <c r="E3078" s="210">
        <f>E3027*'Usages mobilité'!$BG31*(1+'Usages mobilité'!$BH31)^(E$2994-$D$2994)/1000</f>
        <v>0</v>
      </c>
      <c r="F3078" s="210">
        <f>F3027*'Usages mobilité'!$BG31*(1+'Usages mobilité'!$BH31)^(F$2994-$D$2994)/1000</f>
        <v>0</v>
      </c>
      <c r="G3078" s="210">
        <f>G3027*'Usages mobilité'!$BG31*(1+'Usages mobilité'!$BH31)^(G$2994-$D$2994)/1000</f>
        <v>0</v>
      </c>
      <c r="H3078" s="210">
        <f>H3027*'Usages mobilité'!$BG31*(1+'Usages mobilité'!$BH31)^(H$2994-$D$2994)/1000</f>
        <v>0</v>
      </c>
      <c r="I3078" s="210">
        <f>I3027*'Usages mobilité'!$BG31*(1+'Usages mobilité'!$BH31)^(I$2994-$D$2994)/1000</f>
        <v>0</v>
      </c>
      <c r="J3078" s="210">
        <f>J3027*'Usages mobilité'!$BG31*(1+'Usages mobilité'!$BH31)^(J$2994-$D$2994)/1000</f>
        <v>0</v>
      </c>
      <c r="K3078" s="210">
        <f>K3027*'Usages mobilité'!$BG31*(1+'Usages mobilité'!$BH31)^(K$2994-$D$2994)/1000</f>
        <v>0</v>
      </c>
      <c r="L3078" s="210">
        <f>L3027*'Usages mobilité'!$BG31*(1+'Usages mobilité'!$BH31)^(L$2994-$D$2994)/1000</f>
        <v>0</v>
      </c>
      <c r="M3078" s="210">
        <f>M3027*'Usages mobilité'!$BG31*(1+'Usages mobilité'!$BH31)^(M$2994-$D$2994)/1000</f>
        <v>0</v>
      </c>
      <c r="N3078" s="210">
        <f>N3027*'Usages mobilité'!$BG31*(1+'Usages mobilité'!$BH31)^(N$2994-$D$2994)/1000</f>
        <v>0</v>
      </c>
      <c r="O3078" s="210">
        <f>O3027*'Usages mobilité'!$BG31*(1+'Usages mobilité'!$BH31)^(O$2994-$D$2994)/1000</f>
        <v>0</v>
      </c>
      <c r="P3078" s="210">
        <f>P3027*'Usages mobilité'!$BG31*(1+'Usages mobilité'!$BH31)^(P$2994-$D$2994)/1000</f>
        <v>0</v>
      </c>
      <c r="Q3078" s="210">
        <f>Q3027*'Usages mobilité'!$BG31*(1+'Usages mobilité'!$BH31)^(Q$2994-$D$2994)/1000</f>
        <v>0</v>
      </c>
      <c r="R3078" s="210">
        <f>R3027*'Usages mobilité'!$BG31*(1+'Usages mobilité'!$BH31)^(R$2994-$D$2994)/1000</f>
        <v>0</v>
      </c>
    </row>
    <row r="3079" spans="1:18" hidden="1" outlineLevel="2" x14ac:dyDescent="0.35">
      <c r="A3079" s="209" t="str">
        <f>'Usages mobilité'!A32</f>
        <v>Usage mobilité n°29</v>
      </c>
      <c r="B3079" s="209" t="s">
        <v>639</v>
      </c>
      <c r="C3079" s="209"/>
      <c r="D3079" s="210">
        <f>D3028*'Usages mobilité'!$BG32*(1+'Usages mobilité'!$BH32)^(D$2994-$D$2994)/1000</f>
        <v>0</v>
      </c>
      <c r="E3079" s="210">
        <f>E3028*'Usages mobilité'!$BG32*(1+'Usages mobilité'!$BH32)^(E$2994-$D$2994)/1000</f>
        <v>0</v>
      </c>
      <c r="F3079" s="210">
        <f>F3028*'Usages mobilité'!$BG32*(1+'Usages mobilité'!$BH32)^(F$2994-$D$2994)/1000</f>
        <v>0</v>
      </c>
      <c r="G3079" s="210">
        <f>G3028*'Usages mobilité'!$BG32*(1+'Usages mobilité'!$BH32)^(G$2994-$D$2994)/1000</f>
        <v>0</v>
      </c>
      <c r="H3079" s="210">
        <f>H3028*'Usages mobilité'!$BG32*(1+'Usages mobilité'!$BH32)^(H$2994-$D$2994)/1000</f>
        <v>0</v>
      </c>
      <c r="I3079" s="210">
        <f>I3028*'Usages mobilité'!$BG32*(1+'Usages mobilité'!$BH32)^(I$2994-$D$2994)/1000</f>
        <v>0</v>
      </c>
      <c r="J3079" s="210">
        <f>J3028*'Usages mobilité'!$BG32*(1+'Usages mobilité'!$BH32)^(J$2994-$D$2994)/1000</f>
        <v>0</v>
      </c>
      <c r="K3079" s="210">
        <f>K3028*'Usages mobilité'!$BG32*(1+'Usages mobilité'!$BH32)^(K$2994-$D$2994)/1000</f>
        <v>0</v>
      </c>
      <c r="L3079" s="210">
        <f>L3028*'Usages mobilité'!$BG32*(1+'Usages mobilité'!$BH32)^(L$2994-$D$2994)/1000</f>
        <v>0</v>
      </c>
      <c r="M3079" s="210">
        <f>M3028*'Usages mobilité'!$BG32*(1+'Usages mobilité'!$BH32)^(M$2994-$D$2994)/1000</f>
        <v>0</v>
      </c>
      <c r="N3079" s="210">
        <f>N3028*'Usages mobilité'!$BG32*(1+'Usages mobilité'!$BH32)^(N$2994-$D$2994)/1000</f>
        <v>0</v>
      </c>
      <c r="O3079" s="210">
        <f>O3028*'Usages mobilité'!$BG32*(1+'Usages mobilité'!$BH32)^(O$2994-$D$2994)/1000</f>
        <v>0</v>
      </c>
      <c r="P3079" s="210">
        <f>P3028*'Usages mobilité'!$BG32*(1+'Usages mobilité'!$BH32)^(P$2994-$D$2994)/1000</f>
        <v>0</v>
      </c>
      <c r="Q3079" s="210">
        <f>Q3028*'Usages mobilité'!$BG32*(1+'Usages mobilité'!$BH32)^(Q$2994-$D$2994)/1000</f>
        <v>0</v>
      </c>
      <c r="R3079" s="210">
        <f>R3028*'Usages mobilité'!$BG32*(1+'Usages mobilité'!$BH32)^(R$2994-$D$2994)/1000</f>
        <v>0</v>
      </c>
    </row>
    <row r="3080" spans="1:18" hidden="1" outlineLevel="2" x14ac:dyDescent="0.35">
      <c r="A3080" s="209" t="str">
        <f>'Usages mobilité'!A33</f>
        <v>Usage mobilité n°30</v>
      </c>
      <c r="B3080" s="209" t="s">
        <v>639</v>
      </c>
      <c r="C3080" s="209"/>
      <c r="D3080" s="210">
        <f>D3029*'Usages mobilité'!$BG33*(1+'Usages mobilité'!$BH33)^(D$2994-$D$2994)/1000</f>
        <v>0</v>
      </c>
      <c r="E3080" s="210">
        <f>E3029*'Usages mobilité'!$BG33*(1+'Usages mobilité'!$BH33)^(E$2994-$D$2994)/1000</f>
        <v>0</v>
      </c>
      <c r="F3080" s="210">
        <f>F3029*'Usages mobilité'!$BG33*(1+'Usages mobilité'!$BH33)^(F$2994-$D$2994)/1000</f>
        <v>0</v>
      </c>
      <c r="G3080" s="210">
        <f>G3029*'Usages mobilité'!$BG33*(1+'Usages mobilité'!$BH33)^(G$2994-$D$2994)/1000</f>
        <v>0</v>
      </c>
      <c r="H3080" s="210">
        <f>H3029*'Usages mobilité'!$BG33*(1+'Usages mobilité'!$BH33)^(H$2994-$D$2994)/1000</f>
        <v>0</v>
      </c>
      <c r="I3080" s="210">
        <f>I3029*'Usages mobilité'!$BG33*(1+'Usages mobilité'!$BH33)^(I$2994-$D$2994)/1000</f>
        <v>0</v>
      </c>
      <c r="J3080" s="210">
        <f>J3029*'Usages mobilité'!$BG33*(1+'Usages mobilité'!$BH33)^(J$2994-$D$2994)/1000</f>
        <v>0</v>
      </c>
      <c r="K3080" s="210">
        <f>K3029*'Usages mobilité'!$BG33*(1+'Usages mobilité'!$BH33)^(K$2994-$D$2994)/1000</f>
        <v>0</v>
      </c>
      <c r="L3080" s="210">
        <f>L3029*'Usages mobilité'!$BG33*(1+'Usages mobilité'!$BH33)^(L$2994-$D$2994)/1000</f>
        <v>0</v>
      </c>
      <c r="M3080" s="210">
        <f>M3029*'Usages mobilité'!$BG33*(1+'Usages mobilité'!$BH33)^(M$2994-$D$2994)/1000</f>
        <v>0</v>
      </c>
      <c r="N3080" s="210">
        <f>N3029*'Usages mobilité'!$BG33*(1+'Usages mobilité'!$BH33)^(N$2994-$D$2994)/1000</f>
        <v>0</v>
      </c>
      <c r="O3080" s="210">
        <f>O3029*'Usages mobilité'!$BG33*(1+'Usages mobilité'!$BH33)^(O$2994-$D$2994)/1000</f>
        <v>0</v>
      </c>
      <c r="P3080" s="210">
        <f>P3029*'Usages mobilité'!$BG33*(1+'Usages mobilité'!$BH33)^(P$2994-$D$2994)/1000</f>
        <v>0</v>
      </c>
      <c r="Q3080" s="210">
        <f>Q3029*'Usages mobilité'!$BG33*(1+'Usages mobilité'!$BH33)^(Q$2994-$D$2994)/1000</f>
        <v>0</v>
      </c>
      <c r="R3080" s="210">
        <f>R3029*'Usages mobilité'!$BG33*(1+'Usages mobilité'!$BH33)^(R$2994-$D$2994)/1000</f>
        <v>0</v>
      </c>
    </row>
    <row r="3081" spans="1:18" hidden="1" outlineLevel="2" x14ac:dyDescent="0.35">
      <c r="A3081" s="209" t="str">
        <f>'Usages mobilité'!A34</f>
        <v>Usage mobilité n°31</v>
      </c>
      <c r="B3081" s="209" t="s">
        <v>639</v>
      </c>
      <c r="C3081" s="209"/>
      <c r="D3081" s="210">
        <f>D3030*'Usages mobilité'!$BG34*(1+'Usages mobilité'!$BH34)^(D$2994-$D$2994)/1000</f>
        <v>0</v>
      </c>
      <c r="E3081" s="210">
        <f>E3030*'Usages mobilité'!$BG34*(1+'Usages mobilité'!$BH34)^(E$2994-$D$2994)/1000</f>
        <v>0</v>
      </c>
      <c r="F3081" s="210">
        <f>F3030*'Usages mobilité'!$BG34*(1+'Usages mobilité'!$BH34)^(F$2994-$D$2994)/1000</f>
        <v>0</v>
      </c>
      <c r="G3081" s="210">
        <f>G3030*'Usages mobilité'!$BG34*(1+'Usages mobilité'!$BH34)^(G$2994-$D$2994)/1000</f>
        <v>0</v>
      </c>
      <c r="H3081" s="210">
        <f>H3030*'Usages mobilité'!$BG34*(1+'Usages mobilité'!$BH34)^(H$2994-$D$2994)/1000</f>
        <v>0</v>
      </c>
      <c r="I3081" s="210">
        <f>I3030*'Usages mobilité'!$BG34*(1+'Usages mobilité'!$BH34)^(I$2994-$D$2994)/1000</f>
        <v>0</v>
      </c>
      <c r="J3081" s="210">
        <f>J3030*'Usages mobilité'!$BG34*(1+'Usages mobilité'!$BH34)^(J$2994-$D$2994)/1000</f>
        <v>0</v>
      </c>
      <c r="K3081" s="210">
        <f>K3030*'Usages mobilité'!$BG34*(1+'Usages mobilité'!$BH34)^(K$2994-$D$2994)/1000</f>
        <v>0</v>
      </c>
      <c r="L3081" s="210">
        <f>L3030*'Usages mobilité'!$BG34*(1+'Usages mobilité'!$BH34)^(L$2994-$D$2994)/1000</f>
        <v>0</v>
      </c>
      <c r="M3081" s="210">
        <f>M3030*'Usages mobilité'!$BG34*(1+'Usages mobilité'!$BH34)^(M$2994-$D$2994)/1000</f>
        <v>0</v>
      </c>
      <c r="N3081" s="210">
        <f>N3030*'Usages mobilité'!$BG34*(1+'Usages mobilité'!$BH34)^(N$2994-$D$2994)/1000</f>
        <v>0</v>
      </c>
      <c r="O3081" s="210">
        <f>O3030*'Usages mobilité'!$BG34*(1+'Usages mobilité'!$BH34)^(O$2994-$D$2994)/1000</f>
        <v>0</v>
      </c>
      <c r="P3081" s="210">
        <f>P3030*'Usages mobilité'!$BG34*(1+'Usages mobilité'!$BH34)^(P$2994-$D$2994)/1000</f>
        <v>0</v>
      </c>
      <c r="Q3081" s="210">
        <f>Q3030*'Usages mobilité'!$BG34*(1+'Usages mobilité'!$BH34)^(Q$2994-$D$2994)/1000</f>
        <v>0</v>
      </c>
      <c r="R3081" s="210">
        <f>R3030*'Usages mobilité'!$BG34*(1+'Usages mobilité'!$BH34)^(R$2994-$D$2994)/1000</f>
        <v>0</v>
      </c>
    </row>
    <row r="3082" spans="1:18" hidden="1" outlineLevel="2" x14ac:dyDescent="0.35">
      <c r="A3082" s="209" t="str">
        <f>'Usages mobilité'!A35</f>
        <v>Usage mobilité n°32</v>
      </c>
      <c r="B3082" s="209" t="s">
        <v>639</v>
      </c>
      <c r="C3082" s="209"/>
      <c r="D3082" s="210">
        <f>D3031*'Usages mobilité'!$BG35*(1+'Usages mobilité'!$BH35)^(D$2994-$D$2994)/1000</f>
        <v>0</v>
      </c>
      <c r="E3082" s="210">
        <f>E3031*'Usages mobilité'!$BG35*(1+'Usages mobilité'!$BH35)^(E$2994-$D$2994)/1000</f>
        <v>0</v>
      </c>
      <c r="F3082" s="210">
        <f>F3031*'Usages mobilité'!$BG35*(1+'Usages mobilité'!$BH35)^(F$2994-$D$2994)/1000</f>
        <v>0</v>
      </c>
      <c r="G3082" s="210">
        <f>G3031*'Usages mobilité'!$BG35*(1+'Usages mobilité'!$BH35)^(G$2994-$D$2994)/1000</f>
        <v>0</v>
      </c>
      <c r="H3082" s="210">
        <f>H3031*'Usages mobilité'!$BG35*(1+'Usages mobilité'!$BH35)^(H$2994-$D$2994)/1000</f>
        <v>0</v>
      </c>
      <c r="I3082" s="210">
        <f>I3031*'Usages mobilité'!$BG35*(1+'Usages mobilité'!$BH35)^(I$2994-$D$2994)/1000</f>
        <v>0</v>
      </c>
      <c r="J3082" s="210">
        <f>J3031*'Usages mobilité'!$BG35*(1+'Usages mobilité'!$BH35)^(J$2994-$D$2994)/1000</f>
        <v>0</v>
      </c>
      <c r="K3082" s="210">
        <f>K3031*'Usages mobilité'!$BG35*(1+'Usages mobilité'!$BH35)^(K$2994-$D$2994)/1000</f>
        <v>0</v>
      </c>
      <c r="L3082" s="210">
        <f>L3031*'Usages mobilité'!$BG35*(1+'Usages mobilité'!$BH35)^(L$2994-$D$2994)/1000</f>
        <v>0</v>
      </c>
      <c r="M3082" s="210">
        <f>M3031*'Usages mobilité'!$BG35*(1+'Usages mobilité'!$BH35)^(M$2994-$D$2994)/1000</f>
        <v>0</v>
      </c>
      <c r="N3082" s="210">
        <f>N3031*'Usages mobilité'!$BG35*(1+'Usages mobilité'!$BH35)^(N$2994-$D$2994)/1000</f>
        <v>0</v>
      </c>
      <c r="O3082" s="210">
        <f>O3031*'Usages mobilité'!$BG35*(1+'Usages mobilité'!$BH35)^(O$2994-$D$2994)/1000</f>
        <v>0</v>
      </c>
      <c r="P3082" s="210">
        <f>P3031*'Usages mobilité'!$BG35*(1+'Usages mobilité'!$BH35)^(P$2994-$D$2994)/1000</f>
        <v>0</v>
      </c>
      <c r="Q3082" s="210">
        <f>Q3031*'Usages mobilité'!$BG35*(1+'Usages mobilité'!$BH35)^(Q$2994-$D$2994)/1000</f>
        <v>0</v>
      </c>
      <c r="R3082" s="210">
        <f>R3031*'Usages mobilité'!$BG35*(1+'Usages mobilité'!$BH35)^(R$2994-$D$2994)/1000</f>
        <v>0</v>
      </c>
    </row>
    <row r="3083" spans="1:18" hidden="1" outlineLevel="2" x14ac:dyDescent="0.35">
      <c r="A3083" s="209" t="str">
        <f>'Usages mobilité'!A36</f>
        <v>Usage mobilité n°33</v>
      </c>
      <c r="B3083" s="209" t="s">
        <v>639</v>
      </c>
      <c r="C3083" s="209"/>
      <c r="D3083" s="210">
        <f>D3032*'Usages mobilité'!$BG36*(1+'Usages mobilité'!$BH36)^(D$2994-$D$2994)/1000</f>
        <v>0</v>
      </c>
      <c r="E3083" s="210">
        <f>E3032*'Usages mobilité'!$BG36*(1+'Usages mobilité'!$BH36)^(E$2994-$D$2994)/1000</f>
        <v>0</v>
      </c>
      <c r="F3083" s="210">
        <f>F3032*'Usages mobilité'!$BG36*(1+'Usages mobilité'!$BH36)^(F$2994-$D$2994)/1000</f>
        <v>0</v>
      </c>
      <c r="G3083" s="210">
        <f>G3032*'Usages mobilité'!$BG36*(1+'Usages mobilité'!$BH36)^(G$2994-$D$2994)/1000</f>
        <v>0</v>
      </c>
      <c r="H3083" s="210">
        <f>H3032*'Usages mobilité'!$BG36*(1+'Usages mobilité'!$BH36)^(H$2994-$D$2994)/1000</f>
        <v>0</v>
      </c>
      <c r="I3083" s="210">
        <f>I3032*'Usages mobilité'!$BG36*(1+'Usages mobilité'!$BH36)^(I$2994-$D$2994)/1000</f>
        <v>0</v>
      </c>
      <c r="J3083" s="210">
        <f>J3032*'Usages mobilité'!$BG36*(1+'Usages mobilité'!$BH36)^(J$2994-$D$2994)/1000</f>
        <v>0</v>
      </c>
      <c r="K3083" s="210">
        <f>K3032*'Usages mobilité'!$BG36*(1+'Usages mobilité'!$BH36)^(K$2994-$D$2994)/1000</f>
        <v>0</v>
      </c>
      <c r="L3083" s="210">
        <f>L3032*'Usages mobilité'!$BG36*(1+'Usages mobilité'!$BH36)^(L$2994-$D$2994)/1000</f>
        <v>0</v>
      </c>
      <c r="M3083" s="210">
        <f>M3032*'Usages mobilité'!$BG36*(1+'Usages mobilité'!$BH36)^(M$2994-$D$2994)/1000</f>
        <v>0</v>
      </c>
      <c r="N3083" s="210">
        <f>N3032*'Usages mobilité'!$BG36*(1+'Usages mobilité'!$BH36)^(N$2994-$D$2994)/1000</f>
        <v>0</v>
      </c>
      <c r="O3083" s="210">
        <f>O3032*'Usages mobilité'!$BG36*(1+'Usages mobilité'!$BH36)^(O$2994-$D$2994)/1000</f>
        <v>0</v>
      </c>
      <c r="P3083" s="210">
        <f>P3032*'Usages mobilité'!$BG36*(1+'Usages mobilité'!$BH36)^(P$2994-$D$2994)/1000</f>
        <v>0</v>
      </c>
      <c r="Q3083" s="210">
        <f>Q3032*'Usages mobilité'!$BG36*(1+'Usages mobilité'!$BH36)^(Q$2994-$D$2994)/1000</f>
        <v>0</v>
      </c>
      <c r="R3083" s="210">
        <f>R3032*'Usages mobilité'!$BG36*(1+'Usages mobilité'!$BH36)^(R$2994-$D$2994)/1000</f>
        <v>0</v>
      </c>
    </row>
    <row r="3084" spans="1:18" hidden="1" outlineLevel="2" x14ac:dyDescent="0.35">
      <c r="A3084" s="209" t="str">
        <f>'Usages mobilité'!A37</f>
        <v>Usage mobilité n°34</v>
      </c>
      <c r="B3084" s="209" t="s">
        <v>639</v>
      </c>
      <c r="C3084" s="209"/>
      <c r="D3084" s="210">
        <f>D3033*'Usages mobilité'!$BG37*(1+'Usages mobilité'!$BH37)^(D$2994-$D$2994)/1000</f>
        <v>0</v>
      </c>
      <c r="E3084" s="210">
        <f>E3033*'Usages mobilité'!$BG37*(1+'Usages mobilité'!$BH37)^(E$2994-$D$2994)/1000</f>
        <v>0</v>
      </c>
      <c r="F3084" s="210">
        <f>F3033*'Usages mobilité'!$BG37*(1+'Usages mobilité'!$BH37)^(F$2994-$D$2994)/1000</f>
        <v>0</v>
      </c>
      <c r="G3084" s="210">
        <f>G3033*'Usages mobilité'!$BG37*(1+'Usages mobilité'!$BH37)^(G$2994-$D$2994)/1000</f>
        <v>0</v>
      </c>
      <c r="H3084" s="210">
        <f>H3033*'Usages mobilité'!$BG37*(1+'Usages mobilité'!$BH37)^(H$2994-$D$2994)/1000</f>
        <v>0</v>
      </c>
      <c r="I3084" s="210">
        <f>I3033*'Usages mobilité'!$BG37*(1+'Usages mobilité'!$BH37)^(I$2994-$D$2994)/1000</f>
        <v>0</v>
      </c>
      <c r="J3084" s="210">
        <f>J3033*'Usages mobilité'!$BG37*(1+'Usages mobilité'!$BH37)^(J$2994-$D$2994)/1000</f>
        <v>0</v>
      </c>
      <c r="K3084" s="210">
        <f>K3033*'Usages mobilité'!$BG37*(1+'Usages mobilité'!$BH37)^(K$2994-$D$2994)/1000</f>
        <v>0</v>
      </c>
      <c r="L3084" s="210">
        <f>L3033*'Usages mobilité'!$BG37*(1+'Usages mobilité'!$BH37)^(L$2994-$D$2994)/1000</f>
        <v>0</v>
      </c>
      <c r="M3084" s="210">
        <f>M3033*'Usages mobilité'!$BG37*(1+'Usages mobilité'!$BH37)^(M$2994-$D$2994)/1000</f>
        <v>0</v>
      </c>
      <c r="N3084" s="210">
        <f>N3033*'Usages mobilité'!$BG37*(1+'Usages mobilité'!$BH37)^(N$2994-$D$2994)/1000</f>
        <v>0</v>
      </c>
      <c r="O3084" s="210">
        <f>O3033*'Usages mobilité'!$BG37*(1+'Usages mobilité'!$BH37)^(O$2994-$D$2994)/1000</f>
        <v>0</v>
      </c>
      <c r="P3084" s="210">
        <f>P3033*'Usages mobilité'!$BG37*(1+'Usages mobilité'!$BH37)^(P$2994-$D$2994)/1000</f>
        <v>0</v>
      </c>
      <c r="Q3084" s="210">
        <f>Q3033*'Usages mobilité'!$BG37*(1+'Usages mobilité'!$BH37)^(Q$2994-$D$2994)/1000</f>
        <v>0</v>
      </c>
      <c r="R3084" s="210">
        <f>R3033*'Usages mobilité'!$BG37*(1+'Usages mobilité'!$BH37)^(R$2994-$D$2994)/1000</f>
        <v>0</v>
      </c>
    </row>
    <row r="3085" spans="1:18" hidden="1" outlineLevel="2" x14ac:dyDescent="0.35">
      <c r="A3085" s="209" t="str">
        <f>'Usages mobilité'!A38</f>
        <v>Usage mobilité n°35</v>
      </c>
      <c r="B3085" s="209" t="s">
        <v>639</v>
      </c>
      <c r="C3085" s="209"/>
      <c r="D3085" s="210">
        <f>D3034*'Usages mobilité'!$BG38*(1+'Usages mobilité'!$BH38)^(D$2994-$D$2994)/1000</f>
        <v>0</v>
      </c>
      <c r="E3085" s="210">
        <f>E3034*'Usages mobilité'!$BG38*(1+'Usages mobilité'!$BH38)^(E$2994-$D$2994)/1000</f>
        <v>0</v>
      </c>
      <c r="F3085" s="210">
        <f>F3034*'Usages mobilité'!$BG38*(1+'Usages mobilité'!$BH38)^(F$2994-$D$2994)/1000</f>
        <v>0</v>
      </c>
      <c r="G3085" s="210">
        <f>G3034*'Usages mobilité'!$BG38*(1+'Usages mobilité'!$BH38)^(G$2994-$D$2994)/1000</f>
        <v>0</v>
      </c>
      <c r="H3085" s="210">
        <f>H3034*'Usages mobilité'!$BG38*(1+'Usages mobilité'!$BH38)^(H$2994-$D$2994)/1000</f>
        <v>0</v>
      </c>
      <c r="I3085" s="210">
        <f>I3034*'Usages mobilité'!$BG38*(1+'Usages mobilité'!$BH38)^(I$2994-$D$2994)/1000</f>
        <v>0</v>
      </c>
      <c r="J3085" s="210">
        <f>J3034*'Usages mobilité'!$BG38*(1+'Usages mobilité'!$BH38)^(J$2994-$D$2994)/1000</f>
        <v>0</v>
      </c>
      <c r="K3085" s="210">
        <f>K3034*'Usages mobilité'!$BG38*(1+'Usages mobilité'!$BH38)^(K$2994-$D$2994)/1000</f>
        <v>0</v>
      </c>
      <c r="L3085" s="210">
        <f>L3034*'Usages mobilité'!$BG38*(1+'Usages mobilité'!$BH38)^(L$2994-$D$2994)/1000</f>
        <v>0</v>
      </c>
      <c r="M3085" s="210">
        <f>M3034*'Usages mobilité'!$BG38*(1+'Usages mobilité'!$BH38)^(M$2994-$D$2994)/1000</f>
        <v>0</v>
      </c>
      <c r="N3085" s="210">
        <f>N3034*'Usages mobilité'!$BG38*(1+'Usages mobilité'!$BH38)^(N$2994-$D$2994)/1000</f>
        <v>0</v>
      </c>
      <c r="O3085" s="210">
        <f>O3034*'Usages mobilité'!$BG38*(1+'Usages mobilité'!$BH38)^(O$2994-$D$2994)/1000</f>
        <v>0</v>
      </c>
      <c r="P3085" s="210">
        <f>P3034*'Usages mobilité'!$BG38*(1+'Usages mobilité'!$BH38)^(P$2994-$D$2994)/1000</f>
        <v>0</v>
      </c>
      <c r="Q3085" s="210">
        <f>Q3034*'Usages mobilité'!$BG38*(1+'Usages mobilité'!$BH38)^(Q$2994-$D$2994)/1000</f>
        <v>0</v>
      </c>
      <c r="R3085" s="210">
        <f>R3034*'Usages mobilité'!$BG38*(1+'Usages mobilité'!$BH38)^(R$2994-$D$2994)/1000</f>
        <v>0</v>
      </c>
    </row>
    <row r="3086" spans="1:18" hidden="1" outlineLevel="2" x14ac:dyDescent="0.35">
      <c r="A3086" s="209" t="str">
        <f>'Usages mobilité'!A39</f>
        <v>Usage mobilité n°36</v>
      </c>
      <c r="B3086" s="209" t="s">
        <v>639</v>
      </c>
      <c r="C3086" s="209"/>
      <c r="D3086" s="210">
        <f>D3035*'Usages mobilité'!$BG39*(1+'Usages mobilité'!$BH39)^(D$2994-$D$2994)/1000</f>
        <v>0</v>
      </c>
      <c r="E3086" s="210">
        <f>E3035*'Usages mobilité'!$BG39*(1+'Usages mobilité'!$BH39)^(E$2994-$D$2994)/1000</f>
        <v>0</v>
      </c>
      <c r="F3086" s="210">
        <f>F3035*'Usages mobilité'!$BG39*(1+'Usages mobilité'!$BH39)^(F$2994-$D$2994)/1000</f>
        <v>0</v>
      </c>
      <c r="G3086" s="210">
        <f>G3035*'Usages mobilité'!$BG39*(1+'Usages mobilité'!$BH39)^(G$2994-$D$2994)/1000</f>
        <v>0</v>
      </c>
      <c r="H3086" s="210">
        <f>H3035*'Usages mobilité'!$BG39*(1+'Usages mobilité'!$BH39)^(H$2994-$D$2994)/1000</f>
        <v>0</v>
      </c>
      <c r="I3086" s="210">
        <f>I3035*'Usages mobilité'!$BG39*(1+'Usages mobilité'!$BH39)^(I$2994-$D$2994)/1000</f>
        <v>0</v>
      </c>
      <c r="J3086" s="210">
        <f>J3035*'Usages mobilité'!$BG39*(1+'Usages mobilité'!$BH39)^(J$2994-$D$2994)/1000</f>
        <v>0</v>
      </c>
      <c r="K3086" s="210">
        <f>K3035*'Usages mobilité'!$BG39*(1+'Usages mobilité'!$BH39)^(K$2994-$D$2994)/1000</f>
        <v>0</v>
      </c>
      <c r="L3086" s="210">
        <f>L3035*'Usages mobilité'!$BG39*(1+'Usages mobilité'!$BH39)^(L$2994-$D$2994)/1000</f>
        <v>0</v>
      </c>
      <c r="M3086" s="210">
        <f>M3035*'Usages mobilité'!$BG39*(1+'Usages mobilité'!$BH39)^(M$2994-$D$2994)/1000</f>
        <v>0</v>
      </c>
      <c r="N3086" s="210">
        <f>N3035*'Usages mobilité'!$BG39*(1+'Usages mobilité'!$BH39)^(N$2994-$D$2994)/1000</f>
        <v>0</v>
      </c>
      <c r="O3086" s="210">
        <f>O3035*'Usages mobilité'!$BG39*(1+'Usages mobilité'!$BH39)^(O$2994-$D$2994)/1000</f>
        <v>0</v>
      </c>
      <c r="P3086" s="210">
        <f>P3035*'Usages mobilité'!$BG39*(1+'Usages mobilité'!$BH39)^(P$2994-$D$2994)/1000</f>
        <v>0</v>
      </c>
      <c r="Q3086" s="210">
        <f>Q3035*'Usages mobilité'!$BG39*(1+'Usages mobilité'!$BH39)^(Q$2994-$D$2994)/1000</f>
        <v>0</v>
      </c>
      <c r="R3086" s="210">
        <f>R3035*'Usages mobilité'!$BG39*(1+'Usages mobilité'!$BH39)^(R$2994-$D$2994)/1000</f>
        <v>0</v>
      </c>
    </row>
    <row r="3087" spans="1:18" hidden="1" outlineLevel="2" x14ac:dyDescent="0.35">
      <c r="A3087" s="209" t="str">
        <f>'Usages mobilité'!A40</f>
        <v>Usage mobilité n°37</v>
      </c>
      <c r="B3087" s="209" t="s">
        <v>639</v>
      </c>
      <c r="C3087" s="209"/>
      <c r="D3087" s="210">
        <f>D3036*'Usages mobilité'!$BG40*(1+'Usages mobilité'!$BH40)^(D$2994-$D$2994)/1000</f>
        <v>0</v>
      </c>
      <c r="E3087" s="210">
        <f>E3036*'Usages mobilité'!$BG40*(1+'Usages mobilité'!$BH40)^(E$2994-$D$2994)/1000</f>
        <v>0</v>
      </c>
      <c r="F3087" s="210">
        <f>F3036*'Usages mobilité'!$BG40*(1+'Usages mobilité'!$BH40)^(F$2994-$D$2994)/1000</f>
        <v>0</v>
      </c>
      <c r="G3087" s="210">
        <f>G3036*'Usages mobilité'!$BG40*(1+'Usages mobilité'!$BH40)^(G$2994-$D$2994)/1000</f>
        <v>0</v>
      </c>
      <c r="H3087" s="210">
        <f>H3036*'Usages mobilité'!$BG40*(1+'Usages mobilité'!$BH40)^(H$2994-$D$2994)/1000</f>
        <v>0</v>
      </c>
      <c r="I3087" s="210">
        <f>I3036*'Usages mobilité'!$BG40*(1+'Usages mobilité'!$BH40)^(I$2994-$D$2994)/1000</f>
        <v>0</v>
      </c>
      <c r="J3087" s="210">
        <f>J3036*'Usages mobilité'!$BG40*(1+'Usages mobilité'!$BH40)^(J$2994-$D$2994)/1000</f>
        <v>0</v>
      </c>
      <c r="K3087" s="210">
        <f>K3036*'Usages mobilité'!$BG40*(1+'Usages mobilité'!$BH40)^(K$2994-$D$2994)/1000</f>
        <v>0</v>
      </c>
      <c r="L3087" s="210">
        <f>L3036*'Usages mobilité'!$BG40*(1+'Usages mobilité'!$BH40)^(L$2994-$D$2994)/1000</f>
        <v>0</v>
      </c>
      <c r="M3087" s="210">
        <f>M3036*'Usages mobilité'!$BG40*(1+'Usages mobilité'!$BH40)^(M$2994-$D$2994)/1000</f>
        <v>0</v>
      </c>
      <c r="N3087" s="210">
        <f>N3036*'Usages mobilité'!$BG40*(1+'Usages mobilité'!$BH40)^(N$2994-$D$2994)/1000</f>
        <v>0</v>
      </c>
      <c r="O3087" s="210">
        <f>O3036*'Usages mobilité'!$BG40*(1+'Usages mobilité'!$BH40)^(O$2994-$D$2994)/1000</f>
        <v>0</v>
      </c>
      <c r="P3087" s="210">
        <f>P3036*'Usages mobilité'!$BG40*(1+'Usages mobilité'!$BH40)^(P$2994-$D$2994)/1000</f>
        <v>0</v>
      </c>
      <c r="Q3087" s="210">
        <f>Q3036*'Usages mobilité'!$BG40*(1+'Usages mobilité'!$BH40)^(Q$2994-$D$2994)/1000</f>
        <v>0</v>
      </c>
      <c r="R3087" s="210">
        <f>R3036*'Usages mobilité'!$BG40*(1+'Usages mobilité'!$BH40)^(R$2994-$D$2994)/1000</f>
        <v>0</v>
      </c>
    </row>
    <row r="3088" spans="1:18" hidden="1" outlineLevel="2" x14ac:dyDescent="0.35">
      <c r="A3088" s="209" t="str">
        <f>'Usages mobilité'!A41</f>
        <v>Usage mobilité n°38</v>
      </c>
      <c r="B3088" s="209" t="s">
        <v>639</v>
      </c>
      <c r="C3088" s="209"/>
      <c r="D3088" s="210">
        <f>D3037*'Usages mobilité'!$BG41*(1+'Usages mobilité'!$BH41)^(D$2994-$D$2994)/1000</f>
        <v>0</v>
      </c>
      <c r="E3088" s="210">
        <f>E3037*'Usages mobilité'!$BG41*(1+'Usages mobilité'!$BH41)^(E$2994-$D$2994)/1000</f>
        <v>0</v>
      </c>
      <c r="F3088" s="210">
        <f>F3037*'Usages mobilité'!$BG41*(1+'Usages mobilité'!$BH41)^(F$2994-$D$2994)/1000</f>
        <v>0</v>
      </c>
      <c r="G3088" s="210">
        <f>G3037*'Usages mobilité'!$BG41*(1+'Usages mobilité'!$BH41)^(G$2994-$D$2994)/1000</f>
        <v>0</v>
      </c>
      <c r="H3088" s="210">
        <f>H3037*'Usages mobilité'!$BG41*(1+'Usages mobilité'!$BH41)^(H$2994-$D$2994)/1000</f>
        <v>0</v>
      </c>
      <c r="I3088" s="210">
        <f>I3037*'Usages mobilité'!$BG41*(1+'Usages mobilité'!$BH41)^(I$2994-$D$2994)/1000</f>
        <v>0</v>
      </c>
      <c r="J3088" s="210">
        <f>J3037*'Usages mobilité'!$BG41*(1+'Usages mobilité'!$BH41)^(J$2994-$D$2994)/1000</f>
        <v>0</v>
      </c>
      <c r="K3088" s="210">
        <f>K3037*'Usages mobilité'!$BG41*(1+'Usages mobilité'!$BH41)^(K$2994-$D$2994)/1000</f>
        <v>0</v>
      </c>
      <c r="L3088" s="210">
        <f>L3037*'Usages mobilité'!$BG41*(1+'Usages mobilité'!$BH41)^(L$2994-$D$2994)/1000</f>
        <v>0</v>
      </c>
      <c r="M3088" s="210">
        <f>M3037*'Usages mobilité'!$BG41*(1+'Usages mobilité'!$BH41)^(M$2994-$D$2994)/1000</f>
        <v>0</v>
      </c>
      <c r="N3088" s="210">
        <f>N3037*'Usages mobilité'!$BG41*(1+'Usages mobilité'!$BH41)^(N$2994-$D$2994)/1000</f>
        <v>0</v>
      </c>
      <c r="O3088" s="210">
        <f>O3037*'Usages mobilité'!$BG41*(1+'Usages mobilité'!$BH41)^(O$2994-$D$2994)/1000</f>
        <v>0</v>
      </c>
      <c r="P3088" s="210">
        <f>P3037*'Usages mobilité'!$BG41*(1+'Usages mobilité'!$BH41)^(P$2994-$D$2994)/1000</f>
        <v>0</v>
      </c>
      <c r="Q3088" s="210">
        <f>Q3037*'Usages mobilité'!$BG41*(1+'Usages mobilité'!$BH41)^(Q$2994-$D$2994)/1000</f>
        <v>0</v>
      </c>
      <c r="R3088" s="210">
        <f>R3037*'Usages mobilité'!$BG41*(1+'Usages mobilité'!$BH41)^(R$2994-$D$2994)/1000</f>
        <v>0</v>
      </c>
    </row>
    <row r="3089" spans="1:18" hidden="1" outlineLevel="2" x14ac:dyDescent="0.35">
      <c r="A3089" s="209" t="str">
        <f>'Usages mobilité'!A42</f>
        <v>Usage mobilité n°39</v>
      </c>
      <c r="B3089" s="209" t="s">
        <v>639</v>
      </c>
      <c r="C3089" s="209"/>
      <c r="D3089" s="210">
        <f>D3038*'Usages mobilité'!$BG42*(1+'Usages mobilité'!$BH42)^(D$2994-$D$2994)/1000</f>
        <v>0</v>
      </c>
      <c r="E3089" s="210">
        <f>E3038*'Usages mobilité'!$BG42*(1+'Usages mobilité'!$BH42)^(E$2994-$D$2994)/1000</f>
        <v>0</v>
      </c>
      <c r="F3089" s="210">
        <f>F3038*'Usages mobilité'!$BG42*(1+'Usages mobilité'!$BH42)^(F$2994-$D$2994)/1000</f>
        <v>0</v>
      </c>
      <c r="G3089" s="210">
        <f>G3038*'Usages mobilité'!$BG42*(1+'Usages mobilité'!$BH42)^(G$2994-$D$2994)/1000</f>
        <v>0</v>
      </c>
      <c r="H3089" s="210">
        <f>H3038*'Usages mobilité'!$BG42*(1+'Usages mobilité'!$BH42)^(H$2994-$D$2994)/1000</f>
        <v>0</v>
      </c>
      <c r="I3089" s="210">
        <f>I3038*'Usages mobilité'!$BG42*(1+'Usages mobilité'!$BH42)^(I$2994-$D$2994)/1000</f>
        <v>0</v>
      </c>
      <c r="J3089" s="210">
        <f>J3038*'Usages mobilité'!$BG42*(1+'Usages mobilité'!$BH42)^(J$2994-$D$2994)/1000</f>
        <v>0</v>
      </c>
      <c r="K3089" s="210">
        <f>K3038*'Usages mobilité'!$BG42*(1+'Usages mobilité'!$BH42)^(K$2994-$D$2994)/1000</f>
        <v>0</v>
      </c>
      <c r="L3089" s="210">
        <f>L3038*'Usages mobilité'!$BG42*(1+'Usages mobilité'!$BH42)^(L$2994-$D$2994)/1000</f>
        <v>0</v>
      </c>
      <c r="M3089" s="210">
        <f>M3038*'Usages mobilité'!$BG42*(1+'Usages mobilité'!$BH42)^(M$2994-$D$2994)/1000</f>
        <v>0</v>
      </c>
      <c r="N3089" s="210">
        <f>N3038*'Usages mobilité'!$BG42*(1+'Usages mobilité'!$BH42)^(N$2994-$D$2994)/1000</f>
        <v>0</v>
      </c>
      <c r="O3089" s="210">
        <f>O3038*'Usages mobilité'!$BG42*(1+'Usages mobilité'!$BH42)^(O$2994-$D$2994)/1000</f>
        <v>0</v>
      </c>
      <c r="P3089" s="210">
        <f>P3038*'Usages mobilité'!$BG42*(1+'Usages mobilité'!$BH42)^(P$2994-$D$2994)/1000</f>
        <v>0</v>
      </c>
      <c r="Q3089" s="210">
        <f>Q3038*'Usages mobilité'!$BG42*(1+'Usages mobilité'!$BH42)^(Q$2994-$D$2994)/1000</f>
        <v>0</v>
      </c>
      <c r="R3089" s="210">
        <f>R3038*'Usages mobilité'!$BG42*(1+'Usages mobilité'!$BH42)^(R$2994-$D$2994)/1000</f>
        <v>0</v>
      </c>
    </row>
    <row r="3090" spans="1:18" hidden="1" outlineLevel="2" x14ac:dyDescent="0.35">
      <c r="A3090" s="209" t="str">
        <f>'Usages mobilité'!A43</f>
        <v>Usage mobilité n°40</v>
      </c>
      <c r="B3090" s="209" t="s">
        <v>639</v>
      </c>
      <c r="C3090" s="209"/>
      <c r="D3090" s="210">
        <f>D3039*'Usages mobilité'!$BG43*(1+'Usages mobilité'!$BH43)^(D$2994-$D$2994)/1000</f>
        <v>0</v>
      </c>
      <c r="E3090" s="210">
        <f>E3039*'Usages mobilité'!$BG43*(1+'Usages mobilité'!$BH43)^(E$2994-$D$2994)/1000</f>
        <v>0</v>
      </c>
      <c r="F3090" s="210">
        <f>F3039*'Usages mobilité'!$BG43*(1+'Usages mobilité'!$BH43)^(F$2994-$D$2994)/1000</f>
        <v>0</v>
      </c>
      <c r="G3090" s="210">
        <f>G3039*'Usages mobilité'!$BG43*(1+'Usages mobilité'!$BH43)^(G$2994-$D$2994)/1000</f>
        <v>0</v>
      </c>
      <c r="H3090" s="210">
        <f>H3039*'Usages mobilité'!$BG43*(1+'Usages mobilité'!$BH43)^(H$2994-$D$2994)/1000</f>
        <v>0</v>
      </c>
      <c r="I3090" s="210">
        <f>I3039*'Usages mobilité'!$BG43*(1+'Usages mobilité'!$BH43)^(I$2994-$D$2994)/1000</f>
        <v>0</v>
      </c>
      <c r="J3090" s="210">
        <f>J3039*'Usages mobilité'!$BG43*(1+'Usages mobilité'!$BH43)^(J$2994-$D$2994)/1000</f>
        <v>0</v>
      </c>
      <c r="K3090" s="210">
        <f>K3039*'Usages mobilité'!$BG43*(1+'Usages mobilité'!$BH43)^(K$2994-$D$2994)/1000</f>
        <v>0</v>
      </c>
      <c r="L3090" s="210">
        <f>L3039*'Usages mobilité'!$BG43*(1+'Usages mobilité'!$BH43)^(L$2994-$D$2994)/1000</f>
        <v>0</v>
      </c>
      <c r="M3090" s="210">
        <f>M3039*'Usages mobilité'!$BG43*(1+'Usages mobilité'!$BH43)^(M$2994-$D$2994)/1000</f>
        <v>0</v>
      </c>
      <c r="N3090" s="210">
        <f>N3039*'Usages mobilité'!$BG43*(1+'Usages mobilité'!$BH43)^(N$2994-$D$2994)/1000</f>
        <v>0</v>
      </c>
      <c r="O3090" s="210">
        <f>O3039*'Usages mobilité'!$BG43*(1+'Usages mobilité'!$BH43)^(O$2994-$D$2994)/1000</f>
        <v>0</v>
      </c>
      <c r="P3090" s="210">
        <f>P3039*'Usages mobilité'!$BG43*(1+'Usages mobilité'!$BH43)^(P$2994-$D$2994)/1000</f>
        <v>0</v>
      </c>
      <c r="Q3090" s="210">
        <f>Q3039*'Usages mobilité'!$BG43*(1+'Usages mobilité'!$BH43)^(Q$2994-$D$2994)/1000</f>
        <v>0</v>
      </c>
      <c r="R3090" s="210">
        <f>R3039*'Usages mobilité'!$BG43*(1+'Usages mobilité'!$BH43)^(R$2994-$D$2994)/1000</f>
        <v>0</v>
      </c>
    </row>
    <row r="3091" spans="1:18" hidden="1" outlineLevel="2" x14ac:dyDescent="0.35">
      <c r="A3091" s="209" t="str">
        <f>'Usages mobilité'!A44</f>
        <v>Usage mobilité n°41</v>
      </c>
      <c r="B3091" s="209" t="s">
        <v>639</v>
      </c>
      <c r="C3091" s="209"/>
      <c r="D3091" s="210">
        <f>D3040*'Usages mobilité'!$BG44*(1+'Usages mobilité'!$BH44)^(D$2994-$D$2994)/1000</f>
        <v>0</v>
      </c>
      <c r="E3091" s="210">
        <f>E3040*'Usages mobilité'!$BG44*(1+'Usages mobilité'!$BH44)^(E$2994-$D$2994)/1000</f>
        <v>0</v>
      </c>
      <c r="F3091" s="210">
        <f>F3040*'Usages mobilité'!$BG44*(1+'Usages mobilité'!$BH44)^(F$2994-$D$2994)/1000</f>
        <v>0</v>
      </c>
      <c r="G3091" s="210">
        <f>G3040*'Usages mobilité'!$BG44*(1+'Usages mobilité'!$BH44)^(G$2994-$D$2994)/1000</f>
        <v>0</v>
      </c>
      <c r="H3091" s="210">
        <f>H3040*'Usages mobilité'!$BG44*(1+'Usages mobilité'!$BH44)^(H$2994-$D$2994)/1000</f>
        <v>0</v>
      </c>
      <c r="I3091" s="210">
        <f>I3040*'Usages mobilité'!$BG44*(1+'Usages mobilité'!$BH44)^(I$2994-$D$2994)/1000</f>
        <v>0</v>
      </c>
      <c r="J3091" s="210">
        <f>J3040*'Usages mobilité'!$BG44*(1+'Usages mobilité'!$BH44)^(J$2994-$D$2994)/1000</f>
        <v>0</v>
      </c>
      <c r="K3091" s="210">
        <f>K3040*'Usages mobilité'!$BG44*(1+'Usages mobilité'!$BH44)^(K$2994-$D$2994)/1000</f>
        <v>0</v>
      </c>
      <c r="L3091" s="210">
        <f>L3040*'Usages mobilité'!$BG44*(1+'Usages mobilité'!$BH44)^(L$2994-$D$2994)/1000</f>
        <v>0</v>
      </c>
      <c r="M3091" s="210">
        <f>M3040*'Usages mobilité'!$BG44*(1+'Usages mobilité'!$BH44)^(M$2994-$D$2994)/1000</f>
        <v>0</v>
      </c>
      <c r="N3091" s="210">
        <f>N3040*'Usages mobilité'!$BG44*(1+'Usages mobilité'!$BH44)^(N$2994-$D$2994)/1000</f>
        <v>0</v>
      </c>
      <c r="O3091" s="210">
        <f>O3040*'Usages mobilité'!$BG44*(1+'Usages mobilité'!$BH44)^(O$2994-$D$2994)/1000</f>
        <v>0</v>
      </c>
      <c r="P3091" s="210">
        <f>P3040*'Usages mobilité'!$BG44*(1+'Usages mobilité'!$BH44)^(P$2994-$D$2994)/1000</f>
        <v>0</v>
      </c>
      <c r="Q3091" s="210">
        <f>Q3040*'Usages mobilité'!$BG44*(1+'Usages mobilité'!$BH44)^(Q$2994-$D$2994)/1000</f>
        <v>0</v>
      </c>
      <c r="R3091" s="210">
        <f>R3040*'Usages mobilité'!$BG44*(1+'Usages mobilité'!$BH44)^(R$2994-$D$2994)/1000</f>
        <v>0</v>
      </c>
    </row>
    <row r="3092" spans="1:18" hidden="1" outlineLevel="2" x14ac:dyDescent="0.35">
      <c r="A3092" s="209" t="str">
        <f>'Usages mobilité'!A45</f>
        <v>Usage mobilité n°42</v>
      </c>
      <c r="B3092" s="209" t="s">
        <v>639</v>
      </c>
      <c r="C3092" s="209"/>
      <c r="D3092" s="210">
        <f>D3041*'Usages mobilité'!$BG45*(1+'Usages mobilité'!$BH45)^(D$2994-$D$2994)/1000</f>
        <v>0</v>
      </c>
      <c r="E3092" s="210">
        <f>E3041*'Usages mobilité'!$BG45*(1+'Usages mobilité'!$BH45)^(E$2994-$D$2994)/1000</f>
        <v>0</v>
      </c>
      <c r="F3092" s="210">
        <f>F3041*'Usages mobilité'!$BG45*(1+'Usages mobilité'!$BH45)^(F$2994-$D$2994)/1000</f>
        <v>0</v>
      </c>
      <c r="G3092" s="210">
        <f>G3041*'Usages mobilité'!$BG45*(1+'Usages mobilité'!$BH45)^(G$2994-$D$2994)/1000</f>
        <v>0</v>
      </c>
      <c r="H3092" s="210">
        <f>H3041*'Usages mobilité'!$BG45*(1+'Usages mobilité'!$BH45)^(H$2994-$D$2994)/1000</f>
        <v>0</v>
      </c>
      <c r="I3092" s="210">
        <f>I3041*'Usages mobilité'!$BG45*(1+'Usages mobilité'!$BH45)^(I$2994-$D$2994)/1000</f>
        <v>0</v>
      </c>
      <c r="J3092" s="210">
        <f>J3041*'Usages mobilité'!$BG45*(1+'Usages mobilité'!$BH45)^(J$2994-$D$2994)/1000</f>
        <v>0</v>
      </c>
      <c r="K3092" s="210">
        <f>K3041*'Usages mobilité'!$BG45*(1+'Usages mobilité'!$BH45)^(K$2994-$D$2994)/1000</f>
        <v>0</v>
      </c>
      <c r="L3092" s="210">
        <f>L3041*'Usages mobilité'!$BG45*(1+'Usages mobilité'!$BH45)^(L$2994-$D$2994)/1000</f>
        <v>0</v>
      </c>
      <c r="M3092" s="210">
        <f>M3041*'Usages mobilité'!$BG45*(1+'Usages mobilité'!$BH45)^(M$2994-$D$2994)/1000</f>
        <v>0</v>
      </c>
      <c r="N3092" s="210">
        <f>N3041*'Usages mobilité'!$BG45*(1+'Usages mobilité'!$BH45)^(N$2994-$D$2994)/1000</f>
        <v>0</v>
      </c>
      <c r="O3092" s="210">
        <f>O3041*'Usages mobilité'!$BG45*(1+'Usages mobilité'!$BH45)^(O$2994-$D$2994)/1000</f>
        <v>0</v>
      </c>
      <c r="P3092" s="210">
        <f>P3041*'Usages mobilité'!$BG45*(1+'Usages mobilité'!$BH45)^(P$2994-$D$2994)/1000</f>
        <v>0</v>
      </c>
      <c r="Q3092" s="210">
        <f>Q3041*'Usages mobilité'!$BG45*(1+'Usages mobilité'!$BH45)^(Q$2994-$D$2994)/1000</f>
        <v>0</v>
      </c>
      <c r="R3092" s="210">
        <f>R3041*'Usages mobilité'!$BG45*(1+'Usages mobilité'!$BH45)^(R$2994-$D$2994)/1000</f>
        <v>0</v>
      </c>
    </row>
    <row r="3093" spans="1:18" hidden="1" outlineLevel="2" x14ac:dyDescent="0.35">
      <c r="A3093" s="209" t="str">
        <f>'Usages mobilité'!A46</f>
        <v>Usage mobilité n°43</v>
      </c>
      <c r="B3093" s="209" t="s">
        <v>639</v>
      </c>
      <c r="C3093" s="209"/>
      <c r="D3093" s="210">
        <f>D3042*'Usages mobilité'!$BG46*(1+'Usages mobilité'!$BH46)^(D$2994-$D$2994)/1000</f>
        <v>0</v>
      </c>
      <c r="E3093" s="210">
        <f>E3042*'Usages mobilité'!$BG46*(1+'Usages mobilité'!$BH46)^(E$2994-$D$2994)/1000</f>
        <v>0</v>
      </c>
      <c r="F3093" s="210">
        <f>F3042*'Usages mobilité'!$BG46*(1+'Usages mobilité'!$BH46)^(F$2994-$D$2994)/1000</f>
        <v>0</v>
      </c>
      <c r="G3093" s="210">
        <f>G3042*'Usages mobilité'!$BG46*(1+'Usages mobilité'!$BH46)^(G$2994-$D$2994)/1000</f>
        <v>0</v>
      </c>
      <c r="H3093" s="210">
        <f>H3042*'Usages mobilité'!$BG46*(1+'Usages mobilité'!$BH46)^(H$2994-$D$2994)/1000</f>
        <v>0</v>
      </c>
      <c r="I3093" s="210">
        <f>I3042*'Usages mobilité'!$BG46*(1+'Usages mobilité'!$BH46)^(I$2994-$D$2994)/1000</f>
        <v>0</v>
      </c>
      <c r="J3093" s="210">
        <f>J3042*'Usages mobilité'!$BG46*(1+'Usages mobilité'!$BH46)^(J$2994-$D$2994)/1000</f>
        <v>0</v>
      </c>
      <c r="K3093" s="210">
        <f>K3042*'Usages mobilité'!$BG46*(1+'Usages mobilité'!$BH46)^(K$2994-$D$2994)/1000</f>
        <v>0</v>
      </c>
      <c r="L3093" s="210">
        <f>L3042*'Usages mobilité'!$BG46*(1+'Usages mobilité'!$BH46)^(L$2994-$D$2994)/1000</f>
        <v>0</v>
      </c>
      <c r="M3093" s="210">
        <f>M3042*'Usages mobilité'!$BG46*(1+'Usages mobilité'!$BH46)^(M$2994-$D$2994)/1000</f>
        <v>0</v>
      </c>
      <c r="N3093" s="210">
        <f>N3042*'Usages mobilité'!$BG46*(1+'Usages mobilité'!$BH46)^(N$2994-$D$2994)/1000</f>
        <v>0</v>
      </c>
      <c r="O3093" s="210">
        <f>O3042*'Usages mobilité'!$BG46*(1+'Usages mobilité'!$BH46)^(O$2994-$D$2994)/1000</f>
        <v>0</v>
      </c>
      <c r="P3093" s="210">
        <f>P3042*'Usages mobilité'!$BG46*(1+'Usages mobilité'!$BH46)^(P$2994-$D$2994)/1000</f>
        <v>0</v>
      </c>
      <c r="Q3093" s="210">
        <f>Q3042*'Usages mobilité'!$BG46*(1+'Usages mobilité'!$BH46)^(Q$2994-$D$2994)/1000</f>
        <v>0</v>
      </c>
      <c r="R3093" s="210">
        <f>R3042*'Usages mobilité'!$BG46*(1+'Usages mobilité'!$BH46)^(R$2994-$D$2994)/1000</f>
        <v>0</v>
      </c>
    </row>
    <row r="3094" spans="1:18" hidden="1" outlineLevel="2" x14ac:dyDescent="0.35">
      <c r="A3094" s="209" t="str">
        <f>'Usages mobilité'!A47</f>
        <v>Usage mobilité n°44</v>
      </c>
      <c r="B3094" s="209" t="s">
        <v>639</v>
      </c>
      <c r="C3094" s="209"/>
      <c r="D3094" s="210">
        <f>D3043*'Usages mobilité'!$BG47*(1+'Usages mobilité'!$BH47)^(D$2994-$D$2994)/1000</f>
        <v>0</v>
      </c>
      <c r="E3094" s="210">
        <f>E3043*'Usages mobilité'!$BG47*(1+'Usages mobilité'!$BH47)^(E$2994-$D$2994)/1000</f>
        <v>0</v>
      </c>
      <c r="F3094" s="210">
        <f>F3043*'Usages mobilité'!$BG47*(1+'Usages mobilité'!$BH47)^(F$2994-$D$2994)/1000</f>
        <v>0</v>
      </c>
      <c r="G3094" s="210">
        <f>G3043*'Usages mobilité'!$BG47*(1+'Usages mobilité'!$BH47)^(G$2994-$D$2994)/1000</f>
        <v>0</v>
      </c>
      <c r="H3094" s="210">
        <f>H3043*'Usages mobilité'!$BG47*(1+'Usages mobilité'!$BH47)^(H$2994-$D$2994)/1000</f>
        <v>0</v>
      </c>
      <c r="I3094" s="210">
        <f>I3043*'Usages mobilité'!$BG47*(1+'Usages mobilité'!$BH47)^(I$2994-$D$2994)/1000</f>
        <v>0</v>
      </c>
      <c r="J3094" s="210">
        <f>J3043*'Usages mobilité'!$BG47*(1+'Usages mobilité'!$BH47)^(J$2994-$D$2994)/1000</f>
        <v>0</v>
      </c>
      <c r="K3094" s="210">
        <f>K3043*'Usages mobilité'!$BG47*(1+'Usages mobilité'!$BH47)^(K$2994-$D$2994)/1000</f>
        <v>0</v>
      </c>
      <c r="L3094" s="210">
        <f>L3043*'Usages mobilité'!$BG47*(1+'Usages mobilité'!$BH47)^(L$2994-$D$2994)/1000</f>
        <v>0</v>
      </c>
      <c r="M3094" s="210">
        <f>M3043*'Usages mobilité'!$BG47*(1+'Usages mobilité'!$BH47)^(M$2994-$D$2994)/1000</f>
        <v>0</v>
      </c>
      <c r="N3094" s="210">
        <f>N3043*'Usages mobilité'!$BG47*(1+'Usages mobilité'!$BH47)^(N$2994-$D$2994)/1000</f>
        <v>0</v>
      </c>
      <c r="O3094" s="210">
        <f>O3043*'Usages mobilité'!$BG47*(1+'Usages mobilité'!$BH47)^(O$2994-$D$2994)/1000</f>
        <v>0</v>
      </c>
      <c r="P3094" s="210">
        <f>P3043*'Usages mobilité'!$BG47*(1+'Usages mobilité'!$BH47)^(P$2994-$D$2994)/1000</f>
        <v>0</v>
      </c>
      <c r="Q3094" s="210">
        <f>Q3043*'Usages mobilité'!$BG47*(1+'Usages mobilité'!$BH47)^(Q$2994-$D$2994)/1000</f>
        <v>0</v>
      </c>
      <c r="R3094" s="210">
        <f>R3043*'Usages mobilité'!$BG47*(1+'Usages mobilité'!$BH47)^(R$2994-$D$2994)/1000</f>
        <v>0</v>
      </c>
    </row>
    <row r="3095" spans="1:18" hidden="1" outlineLevel="2" x14ac:dyDescent="0.35">
      <c r="A3095" s="209" t="str">
        <f>'Usages mobilité'!A48</f>
        <v>Usage mobilité n°45</v>
      </c>
      <c r="B3095" s="209" t="s">
        <v>639</v>
      </c>
      <c r="C3095" s="209"/>
      <c r="D3095" s="210">
        <f>D3044*'Usages mobilité'!$BG48*(1+'Usages mobilité'!$BH48)^(D$2994-$D$2994)/1000</f>
        <v>0</v>
      </c>
      <c r="E3095" s="210">
        <f>E3044*'Usages mobilité'!$BG48*(1+'Usages mobilité'!$BH48)^(E$2994-$D$2994)/1000</f>
        <v>0</v>
      </c>
      <c r="F3095" s="210">
        <f>F3044*'Usages mobilité'!$BG48*(1+'Usages mobilité'!$BH48)^(F$2994-$D$2994)/1000</f>
        <v>0</v>
      </c>
      <c r="G3095" s="210">
        <f>G3044*'Usages mobilité'!$BG48*(1+'Usages mobilité'!$BH48)^(G$2994-$D$2994)/1000</f>
        <v>0</v>
      </c>
      <c r="H3095" s="210">
        <f>H3044*'Usages mobilité'!$BG48*(1+'Usages mobilité'!$BH48)^(H$2994-$D$2994)/1000</f>
        <v>0</v>
      </c>
      <c r="I3095" s="210">
        <f>I3044*'Usages mobilité'!$BG48*(1+'Usages mobilité'!$BH48)^(I$2994-$D$2994)/1000</f>
        <v>0</v>
      </c>
      <c r="J3095" s="210">
        <f>J3044*'Usages mobilité'!$BG48*(1+'Usages mobilité'!$BH48)^(J$2994-$D$2994)/1000</f>
        <v>0</v>
      </c>
      <c r="K3095" s="210">
        <f>K3044*'Usages mobilité'!$BG48*(1+'Usages mobilité'!$BH48)^(K$2994-$D$2994)/1000</f>
        <v>0</v>
      </c>
      <c r="L3095" s="210">
        <f>L3044*'Usages mobilité'!$BG48*(1+'Usages mobilité'!$BH48)^(L$2994-$D$2994)/1000</f>
        <v>0</v>
      </c>
      <c r="M3095" s="210">
        <f>M3044*'Usages mobilité'!$BG48*(1+'Usages mobilité'!$BH48)^(M$2994-$D$2994)/1000</f>
        <v>0</v>
      </c>
      <c r="N3095" s="210">
        <f>N3044*'Usages mobilité'!$BG48*(1+'Usages mobilité'!$BH48)^(N$2994-$D$2994)/1000</f>
        <v>0</v>
      </c>
      <c r="O3095" s="210">
        <f>O3044*'Usages mobilité'!$BG48*(1+'Usages mobilité'!$BH48)^(O$2994-$D$2994)/1000</f>
        <v>0</v>
      </c>
      <c r="P3095" s="210">
        <f>P3044*'Usages mobilité'!$BG48*(1+'Usages mobilité'!$BH48)^(P$2994-$D$2994)/1000</f>
        <v>0</v>
      </c>
      <c r="Q3095" s="210">
        <f>Q3044*'Usages mobilité'!$BG48*(1+'Usages mobilité'!$BH48)^(Q$2994-$D$2994)/1000</f>
        <v>0</v>
      </c>
      <c r="R3095" s="210">
        <f>R3044*'Usages mobilité'!$BG48*(1+'Usages mobilité'!$BH48)^(R$2994-$D$2994)/1000</f>
        <v>0</v>
      </c>
    </row>
    <row r="3096" spans="1:18" hidden="1" outlineLevel="2" x14ac:dyDescent="0.35">
      <c r="A3096" s="209" t="str">
        <f>'Usages mobilité'!A49</f>
        <v>Usage mobilité n°46</v>
      </c>
      <c r="B3096" s="209" t="s">
        <v>639</v>
      </c>
      <c r="C3096" s="209"/>
      <c r="D3096" s="210">
        <f>D3045*'Usages mobilité'!$BG49*(1+'Usages mobilité'!$BH49)^(D$2994-$D$2994)/1000</f>
        <v>0</v>
      </c>
      <c r="E3096" s="210">
        <f>E3045*'Usages mobilité'!$BG49*(1+'Usages mobilité'!$BH49)^(E$2994-$D$2994)/1000</f>
        <v>0</v>
      </c>
      <c r="F3096" s="210">
        <f>F3045*'Usages mobilité'!$BG49*(1+'Usages mobilité'!$BH49)^(F$2994-$D$2994)/1000</f>
        <v>0</v>
      </c>
      <c r="G3096" s="210">
        <f>G3045*'Usages mobilité'!$BG49*(1+'Usages mobilité'!$BH49)^(G$2994-$D$2994)/1000</f>
        <v>0</v>
      </c>
      <c r="H3096" s="210">
        <f>H3045*'Usages mobilité'!$BG49*(1+'Usages mobilité'!$BH49)^(H$2994-$D$2994)/1000</f>
        <v>0</v>
      </c>
      <c r="I3096" s="210">
        <f>I3045*'Usages mobilité'!$BG49*(1+'Usages mobilité'!$BH49)^(I$2994-$D$2994)/1000</f>
        <v>0</v>
      </c>
      <c r="J3096" s="210">
        <f>J3045*'Usages mobilité'!$BG49*(1+'Usages mobilité'!$BH49)^(J$2994-$D$2994)/1000</f>
        <v>0</v>
      </c>
      <c r="K3096" s="210">
        <f>K3045*'Usages mobilité'!$BG49*(1+'Usages mobilité'!$BH49)^(K$2994-$D$2994)/1000</f>
        <v>0</v>
      </c>
      <c r="L3096" s="210">
        <f>L3045*'Usages mobilité'!$BG49*(1+'Usages mobilité'!$BH49)^(L$2994-$D$2994)/1000</f>
        <v>0</v>
      </c>
      <c r="M3096" s="210">
        <f>M3045*'Usages mobilité'!$BG49*(1+'Usages mobilité'!$BH49)^(M$2994-$D$2994)/1000</f>
        <v>0</v>
      </c>
      <c r="N3096" s="210">
        <f>N3045*'Usages mobilité'!$BG49*(1+'Usages mobilité'!$BH49)^(N$2994-$D$2994)/1000</f>
        <v>0</v>
      </c>
      <c r="O3096" s="210">
        <f>O3045*'Usages mobilité'!$BG49*(1+'Usages mobilité'!$BH49)^(O$2994-$D$2994)/1000</f>
        <v>0</v>
      </c>
      <c r="P3096" s="210">
        <f>P3045*'Usages mobilité'!$BG49*(1+'Usages mobilité'!$BH49)^(P$2994-$D$2994)/1000</f>
        <v>0</v>
      </c>
      <c r="Q3096" s="210">
        <f>Q3045*'Usages mobilité'!$BG49*(1+'Usages mobilité'!$BH49)^(Q$2994-$D$2994)/1000</f>
        <v>0</v>
      </c>
      <c r="R3096" s="210">
        <f>R3045*'Usages mobilité'!$BG49*(1+'Usages mobilité'!$BH49)^(R$2994-$D$2994)/1000</f>
        <v>0</v>
      </c>
    </row>
    <row r="3097" spans="1:18" hidden="1" outlineLevel="2" x14ac:dyDescent="0.35">
      <c r="A3097" s="209" t="str">
        <f>'Usages mobilité'!A50</f>
        <v>Usage mobilité n°47</v>
      </c>
      <c r="B3097" s="209" t="s">
        <v>639</v>
      </c>
      <c r="C3097" s="209"/>
      <c r="D3097" s="210">
        <f>D3046*'Usages mobilité'!$BG50*(1+'Usages mobilité'!$BH50)^(D$2994-$D$2994)/1000</f>
        <v>0</v>
      </c>
      <c r="E3097" s="210">
        <f>E3046*'Usages mobilité'!$BG50*(1+'Usages mobilité'!$BH50)^(E$2994-$D$2994)/1000</f>
        <v>0</v>
      </c>
      <c r="F3097" s="210">
        <f>F3046*'Usages mobilité'!$BG50*(1+'Usages mobilité'!$BH50)^(F$2994-$D$2994)/1000</f>
        <v>0</v>
      </c>
      <c r="G3097" s="210">
        <f>G3046*'Usages mobilité'!$BG50*(1+'Usages mobilité'!$BH50)^(G$2994-$D$2994)/1000</f>
        <v>0</v>
      </c>
      <c r="H3097" s="210">
        <f>H3046*'Usages mobilité'!$BG50*(1+'Usages mobilité'!$BH50)^(H$2994-$D$2994)/1000</f>
        <v>0</v>
      </c>
      <c r="I3097" s="210">
        <f>I3046*'Usages mobilité'!$BG50*(1+'Usages mobilité'!$BH50)^(I$2994-$D$2994)/1000</f>
        <v>0</v>
      </c>
      <c r="J3097" s="210">
        <f>J3046*'Usages mobilité'!$BG50*(1+'Usages mobilité'!$BH50)^(J$2994-$D$2994)/1000</f>
        <v>0</v>
      </c>
      <c r="K3097" s="210">
        <f>K3046*'Usages mobilité'!$BG50*(1+'Usages mobilité'!$BH50)^(K$2994-$D$2994)/1000</f>
        <v>0</v>
      </c>
      <c r="L3097" s="210">
        <f>L3046*'Usages mobilité'!$BG50*(1+'Usages mobilité'!$BH50)^(L$2994-$D$2994)/1000</f>
        <v>0</v>
      </c>
      <c r="M3097" s="210">
        <f>M3046*'Usages mobilité'!$BG50*(1+'Usages mobilité'!$BH50)^(M$2994-$D$2994)/1000</f>
        <v>0</v>
      </c>
      <c r="N3097" s="210">
        <f>N3046*'Usages mobilité'!$BG50*(1+'Usages mobilité'!$BH50)^(N$2994-$D$2994)/1000</f>
        <v>0</v>
      </c>
      <c r="O3097" s="210">
        <f>O3046*'Usages mobilité'!$BG50*(1+'Usages mobilité'!$BH50)^(O$2994-$D$2994)/1000</f>
        <v>0</v>
      </c>
      <c r="P3097" s="210">
        <f>P3046*'Usages mobilité'!$BG50*(1+'Usages mobilité'!$BH50)^(P$2994-$D$2994)/1000</f>
        <v>0</v>
      </c>
      <c r="Q3097" s="210">
        <f>Q3046*'Usages mobilité'!$BG50*(1+'Usages mobilité'!$BH50)^(Q$2994-$D$2994)/1000</f>
        <v>0</v>
      </c>
      <c r="R3097" s="210">
        <f>R3046*'Usages mobilité'!$BG50*(1+'Usages mobilité'!$BH50)^(R$2994-$D$2994)/1000</f>
        <v>0</v>
      </c>
    </row>
    <row r="3098" spans="1:18" hidden="1" outlineLevel="2" x14ac:dyDescent="0.35">
      <c r="A3098" s="209" t="str">
        <f>'Usages mobilité'!A51</f>
        <v>Usage mobilité n°48</v>
      </c>
      <c r="B3098" s="209" t="s">
        <v>639</v>
      </c>
      <c r="C3098" s="209"/>
      <c r="D3098" s="210">
        <f>D3047*'Usages mobilité'!$BG51*(1+'Usages mobilité'!$BH51)^(D$2994-$D$2994)/1000</f>
        <v>0</v>
      </c>
      <c r="E3098" s="210">
        <f>E3047*'Usages mobilité'!$BG51*(1+'Usages mobilité'!$BH51)^(E$2994-$D$2994)/1000</f>
        <v>0</v>
      </c>
      <c r="F3098" s="210">
        <f>F3047*'Usages mobilité'!$BG51*(1+'Usages mobilité'!$BH51)^(F$2994-$D$2994)/1000</f>
        <v>0</v>
      </c>
      <c r="G3098" s="210">
        <f>G3047*'Usages mobilité'!$BG51*(1+'Usages mobilité'!$BH51)^(G$2994-$D$2994)/1000</f>
        <v>0</v>
      </c>
      <c r="H3098" s="210">
        <f>H3047*'Usages mobilité'!$BG51*(1+'Usages mobilité'!$BH51)^(H$2994-$D$2994)/1000</f>
        <v>0</v>
      </c>
      <c r="I3098" s="210">
        <f>I3047*'Usages mobilité'!$BG51*(1+'Usages mobilité'!$BH51)^(I$2994-$D$2994)/1000</f>
        <v>0</v>
      </c>
      <c r="J3098" s="210">
        <f>J3047*'Usages mobilité'!$BG51*(1+'Usages mobilité'!$BH51)^(J$2994-$D$2994)/1000</f>
        <v>0</v>
      </c>
      <c r="K3098" s="210">
        <f>K3047*'Usages mobilité'!$BG51*(1+'Usages mobilité'!$BH51)^(K$2994-$D$2994)/1000</f>
        <v>0</v>
      </c>
      <c r="L3098" s="210">
        <f>L3047*'Usages mobilité'!$BG51*(1+'Usages mobilité'!$BH51)^(L$2994-$D$2994)/1000</f>
        <v>0</v>
      </c>
      <c r="M3098" s="210">
        <f>M3047*'Usages mobilité'!$BG51*(1+'Usages mobilité'!$BH51)^(M$2994-$D$2994)/1000</f>
        <v>0</v>
      </c>
      <c r="N3098" s="210">
        <f>N3047*'Usages mobilité'!$BG51*(1+'Usages mobilité'!$BH51)^(N$2994-$D$2994)/1000</f>
        <v>0</v>
      </c>
      <c r="O3098" s="210">
        <f>O3047*'Usages mobilité'!$BG51*(1+'Usages mobilité'!$BH51)^(O$2994-$D$2994)/1000</f>
        <v>0</v>
      </c>
      <c r="P3098" s="210">
        <f>P3047*'Usages mobilité'!$BG51*(1+'Usages mobilité'!$BH51)^(P$2994-$D$2994)/1000</f>
        <v>0</v>
      </c>
      <c r="Q3098" s="210">
        <f>Q3047*'Usages mobilité'!$BG51*(1+'Usages mobilité'!$BH51)^(Q$2994-$D$2994)/1000</f>
        <v>0</v>
      </c>
      <c r="R3098" s="210">
        <f>R3047*'Usages mobilité'!$BG51*(1+'Usages mobilité'!$BH51)^(R$2994-$D$2994)/1000</f>
        <v>0</v>
      </c>
    </row>
    <row r="3099" spans="1:18" hidden="1" outlineLevel="2" x14ac:dyDescent="0.35">
      <c r="A3099" s="209" t="str">
        <f>'Usages mobilité'!A52</f>
        <v>Usage mobilité n°49</v>
      </c>
      <c r="B3099" s="209" t="s">
        <v>639</v>
      </c>
      <c r="C3099" s="209"/>
      <c r="D3099" s="210">
        <f>D3048*'Usages mobilité'!$BG52*(1+'Usages mobilité'!$BH52)^(D$2994-$D$2994)/1000</f>
        <v>0</v>
      </c>
      <c r="E3099" s="210">
        <f>E3048*'Usages mobilité'!$BG52*(1+'Usages mobilité'!$BH52)^(E$2994-$D$2994)/1000</f>
        <v>0</v>
      </c>
      <c r="F3099" s="210">
        <f>F3048*'Usages mobilité'!$BG52*(1+'Usages mobilité'!$BH52)^(F$2994-$D$2994)/1000</f>
        <v>0</v>
      </c>
      <c r="G3099" s="210">
        <f>G3048*'Usages mobilité'!$BG52*(1+'Usages mobilité'!$BH52)^(G$2994-$D$2994)/1000</f>
        <v>0</v>
      </c>
      <c r="H3099" s="210">
        <f>H3048*'Usages mobilité'!$BG52*(1+'Usages mobilité'!$BH52)^(H$2994-$D$2994)/1000</f>
        <v>0</v>
      </c>
      <c r="I3099" s="210">
        <f>I3048*'Usages mobilité'!$BG52*(1+'Usages mobilité'!$BH52)^(I$2994-$D$2994)/1000</f>
        <v>0</v>
      </c>
      <c r="J3099" s="210">
        <f>J3048*'Usages mobilité'!$BG52*(1+'Usages mobilité'!$BH52)^(J$2994-$D$2994)/1000</f>
        <v>0</v>
      </c>
      <c r="K3099" s="210">
        <f>K3048*'Usages mobilité'!$BG52*(1+'Usages mobilité'!$BH52)^(K$2994-$D$2994)/1000</f>
        <v>0</v>
      </c>
      <c r="L3099" s="210">
        <f>L3048*'Usages mobilité'!$BG52*(1+'Usages mobilité'!$BH52)^(L$2994-$D$2994)/1000</f>
        <v>0</v>
      </c>
      <c r="M3099" s="210">
        <f>M3048*'Usages mobilité'!$BG52*(1+'Usages mobilité'!$BH52)^(M$2994-$D$2994)/1000</f>
        <v>0</v>
      </c>
      <c r="N3099" s="210">
        <f>N3048*'Usages mobilité'!$BG52*(1+'Usages mobilité'!$BH52)^(N$2994-$D$2994)/1000</f>
        <v>0</v>
      </c>
      <c r="O3099" s="210">
        <f>O3048*'Usages mobilité'!$BG52*(1+'Usages mobilité'!$BH52)^(O$2994-$D$2994)/1000</f>
        <v>0</v>
      </c>
      <c r="P3099" s="210">
        <f>P3048*'Usages mobilité'!$BG52*(1+'Usages mobilité'!$BH52)^(P$2994-$D$2994)/1000</f>
        <v>0</v>
      </c>
      <c r="Q3099" s="210">
        <f>Q3048*'Usages mobilité'!$BG52*(1+'Usages mobilité'!$BH52)^(Q$2994-$D$2994)/1000</f>
        <v>0</v>
      </c>
      <c r="R3099" s="210">
        <f>R3048*'Usages mobilité'!$BG52*(1+'Usages mobilité'!$BH52)^(R$2994-$D$2994)/1000</f>
        <v>0</v>
      </c>
    </row>
    <row r="3100" spans="1:18" hidden="1" outlineLevel="2" x14ac:dyDescent="0.35">
      <c r="A3100" s="209" t="str">
        <f>'Usages mobilité'!A53</f>
        <v>Usage mobilité n°50</v>
      </c>
      <c r="B3100" s="209" t="s">
        <v>639</v>
      </c>
      <c r="C3100" s="209"/>
      <c r="D3100" s="210">
        <f>D3049*'Usages mobilité'!$BG53*(1+'Usages mobilité'!$BH53)^(D$2994-$D$2994)/1000</f>
        <v>0</v>
      </c>
      <c r="E3100" s="210">
        <f>E3049*'Usages mobilité'!$BG53*(1+'Usages mobilité'!$BH53)^(E$2994-$D$2994)/1000</f>
        <v>0</v>
      </c>
      <c r="F3100" s="210">
        <f>F3049*'Usages mobilité'!$BG53*(1+'Usages mobilité'!$BH53)^(F$2994-$D$2994)/1000</f>
        <v>0</v>
      </c>
      <c r="G3100" s="210">
        <f>G3049*'Usages mobilité'!$BG53*(1+'Usages mobilité'!$BH53)^(G$2994-$D$2994)/1000</f>
        <v>0</v>
      </c>
      <c r="H3100" s="210">
        <f>H3049*'Usages mobilité'!$BG53*(1+'Usages mobilité'!$BH53)^(H$2994-$D$2994)/1000</f>
        <v>0</v>
      </c>
      <c r="I3100" s="210">
        <f>I3049*'Usages mobilité'!$BG53*(1+'Usages mobilité'!$BH53)^(I$2994-$D$2994)/1000</f>
        <v>0</v>
      </c>
      <c r="J3100" s="210">
        <f>J3049*'Usages mobilité'!$BG53*(1+'Usages mobilité'!$BH53)^(J$2994-$D$2994)/1000</f>
        <v>0</v>
      </c>
      <c r="K3100" s="210">
        <f>K3049*'Usages mobilité'!$BG53*(1+'Usages mobilité'!$BH53)^(K$2994-$D$2994)/1000</f>
        <v>0</v>
      </c>
      <c r="L3100" s="210">
        <f>L3049*'Usages mobilité'!$BG53*(1+'Usages mobilité'!$BH53)^(L$2994-$D$2994)/1000</f>
        <v>0</v>
      </c>
      <c r="M3100" s="210">
        <f>M3049*'Usages mobilité'!$BG53*(1+'Usages mobilité'!$BH53)^(M$2994-$D$2994)/1000</f>
        <v>0</v>
      </c>
      <c r="N3100" s="210">
        <f>N3049*'Usages mobilité'!$BG53*(1+'Usages mobilité'!$BH53)^(N$2994-$D$2994)/1000</f>
        <v>0</v>
      </c>
      <c r="O3100" s="210">
        <f>O3049*'Usages mobilité'!$BG53*(1+'Usages mobilité'!$BH53)^(O$2994-$D$2994)/1000</f>
        <v>0</v>
      </c>
      <c r="P3100" s="210">
        <f>P3049*'Usages mobilité'!$BG53*(1+'Usages mobilité'!$BH53)^(P$2994-$D$2994)/1000</f>
        <v>0</v>
      </c>
      <c r="Q3100" s="210">
        <f>Q3049*'Usages mobilité'!$BG53*(1+'Usages mobilité'!$BH53)^(Q$2994-$D$2994)/1000</f>
        <v>0</v>
      </c>
      <c r="R3100" s="210">
        <f>R3049*'Usages mobilité'!$BG53*(1+'Usages mobilité'!$BH53)^(R$2994-$D$2994)/1000</f>
        <v>0</v>
      </c>
    </row>
    <row r="3101" spans="1:18" hidden="1" outlineLevel="1" collapsed="1" x14ac:dyDescent="0.35">
      <c r="A3101" s="209" t="s">
        <v>644</v>
      </c>
      <c r="B3101" s="209"/>
      <c r="C3101" s="209"/>
      <c r="D3101" s="210">
        <f t="shared" ref="D3101:R3101" si="269">SUM(D3051:D3100)</f>
        <v>0</v>
      </c>
      <c r="E3101" s="210">
        <f t="shared" si="269"/>
        <v>0</v>
      </c>
      <c r="F3101" s="210">
        <f t="shared" si="269"/>
        <v>0</v>
      </c>
      <c r="G3101" s="210">
        <f t="shared" si="269"/>
        <v>0</v>
      </c>
      <c r="H3101" s="210">
        <f t="shared" si="269"/>
        <v>0</v>
      </c>
      <c r="I3101" s="210">
        <f t="shared" si="269"/>
        <v>0</v>
      </c>
      <c r="J3101" s="210">
        <f t="shared" si="269"/>
        <v>0</v>
      </c>
      <c r="K3101" s="210">
        <f t="shared" si="269"/>
        <v>0</v>
      </c>
      <c r="L3101" s="210">
        <f t="shared" si="269"/>
        <v>0</v>
      </c>
      <c r="M3101" s="210">
        <f t="shared" si="269"/>
        <v>0</v>
      </c>
      <c r="N3101" s="210">
        <f t="shared" si="269"/>
        <v>0</v>
      </c>
      <c r="O3101" s="210">
        <f t="shared" si="269"/>
        <v>0</v>
      </c>
      <c r="P3101" s="210">
        <f t="shared" si="269"/>
        <v>0</v>
      </c>
      <c r="Q3101" s="210">
        <f t="shared" si="269"/>
        <v>0</v>
      </c>
      <c r="R3101" s="210">
        <f t="shared" si="269"/>
        <v>0</v>
      </c>
    </row>
    <row r="3102" spans="1:18" hidden="1" outlineLevel="1" x14ac:dyDescent="0.35">
      <c r="A3102" s="43" t="s">
        <v>645</v>
      </c>
      <c r="B3102" s="43"/>
      <c r="C3102" s="43"/>
      <c r="D3102" s="231"/>
      <c r="E3102" s="231"/>
      <c r="F3102" s="231"/>
      <c r="G3102" s="231"/>
      <c r="H3102" s="231"/>
      <c r="I3102" s="231"/>
      <c r="J3102" s="231"/>
      <c r="K3102" s="231"/>
      <c r="L3102" s="231"/>
      <c r="M3102" s="231"/>
      <c r="N3102" s="231"/>
      <c r="O3102" s="231"/>
      <c r="P3102" s="231"/>
      <c r="Q3102" s="231"/>
      <c r="R3102" s="231"/>
    </row>
    <row r="3103" spans="1:18" hidden="1" outlineLevel="1" x14ac:dyDescent="0.35">
      <c r="A3103" s="43" t="s">
        <v>646</v>
      </c>
      <c r="B3103" s="43"/>
      <c r="C3103" s="43"/>
      <c r="D3103" s="231"/>
      <c r="E3103" s="231"/>
      <c r="F3103" s="231"/>
      <c r="G3103" s="231"/>
      <c r="H3103" s="231"/>
      <c r="I3103" s="231"/>
      <c r="J3103" s="231"/>
      <c r="K3103" s="231"/>
      <c r="L3103" s="231"/>
      <c r="M3103" s="231"/>
      <c r="N3103" s="231"/>
      <c r="O3103" s="231"/>
      <c r="P3103" s="231"/>
      <c r="Q3103" s="231"/>
      <c r="R3103" s="231"/>
    </row>
    <row r="3104" spans="1:18" hidden="1" outlineLevel="1" x14ac:dyDescent="0.35">
      <c r="A3104" s="43" t="s">
        <v>647</v>
      </c>
      <c r="B3104" s="43"/>
      <c r="C3104" s="43"/>
      <c r="D3104" s="210">
        <f t="shared" ref="D3104:R3104" si="270">D3101+D3103</f>
        <v>0</v>
      </c>
      <c r="E3104" s="210">
        <f t="shared" si="270"/>
        <v>0</v>
      </c>
      <c r="F3104" s="210">
        <f t="shared" si="270"/>
        <v>0</v>
      </c>
      <c r="G3104" s="210">
        <f t="shared" si="270"/>
        <v>0</v>
      </c>
      <c r="H3104" s="210">
        <f t="shared" si="270"/>
        <v>0</v>
      </c>
      <c r="I3104" s="210">
        <f t="shared" si="270"/>
        <v>0</v>
      </c>
      <c r="J3104" s="210">
        <f t="shared" si="270"/>
        <v>0</v>
      </c>
      <c r="K3104" s="210">
        <f t="shared" si="270"/>
        <v>0</v>
      </c>
      <c r="L3104" s="210">
        <f t="shared" si="270"/>
        <v>0</v>
      </c>
      <c r="M3104" s="210">
        <f t="shared" si="270"/>
        <v>0</v>
      </c>
      <c r="N3104" s="210">
        <f t="shared" si="270"/>
        <v>0</v>
      </c>
      <c r="O3104" s="210">
        <f t="shared" si="270"/>
        <v>0</v>
      </c>
      <c r="P3104" s="210">
        <f t="shared" si="270"/>
        <v>0</v>
      </c>
      <c r="Q3104" s="210">
        <f t="shared" si="270"/>
        <v>0</v>
      </c>
      <c r="R3104" s="210">
        <f t="shared" si="270"/>
        <v>0</v>
      </c>
    </row>
    <row r="3105" spans="1:18" hidden="1" outlineLevel="1" x14ac:dyDescent="0.35"/>
    <row r="3106" spans="1:18" hidden="1" outlineLevel="1" x14ac:dyDescent="0.35">
      <c r="A3106" s="273" t="s">
        <v>648</v>
      </c>
      <c r="B3106" s="212" t="s">
        <v>649</v>
      </c>
      <c r="C3106" s="43"/>
      <c r="D3106" s="231">
        <v>10000</v>
      </c>
      <c r="E3106" s="231"/>
      <c r="F3106" s="231"/>
      <c r="G3106" s="231"/>
      <c r="H3106" s="231"/>
      <c r="I3106" s="231"/>
      <c r="J3106" s="231"/>
      <c r="K3106" s="231"/>
      <c r="L3106" s="231"/>
      <c r="M3106" s="231"/>
      <c r="N3106" s="231"/>
      <c r="O3106" s="231"/>
      <c r="P3106" s="231"/>
      <c r="Q3106" s="231"/>
      <c r="R3106" s="231"/>
    </row>
    <row r="3107" spans="1:18" hidden="1" outlineLevel="1" x14ac:dyDescent="0.35">
      <c r="A3107" s="273"/>
      <c r="B3107" s="213" t="s">
        <v>650</v>
      </c>
      <c r="C3107" s="209"/>
      <c r="D3107" s="210">
        <f>IF($B2991&lt;&gt;"",D3106*(VLOOKUP($B2991,Distribution!$H4:$Y53,18)*(1+VLOOKUP($B2991,Distribution!$H4:$Z53,19))^(D2994-$D2994))/1000,0)</f>
        <v>0</v>
      </c>
      <c r="E3107" s="210">
        <f>IF($B2991&lt;&gt;"",E3106*(VLOOKUP($B2991,Distribution!$H4:$Y53,18)*(1+VLOOKUP($B2991,Distribution!$H4:$Z53,19))^(E2994-$D2994))/1000,0)</f>
        <v>0</v>
      </c>
      <c r="F3107" s="210">
        <f>IF($B2991&lt;&gt;"",F3106*(VLOOKUP($B2991,Distribution!$H4:$Y53,18)*(1+VLOOKUP($B2991,Distribution!$H4:$Z53,19))^(F2994-$D2994))/1000,0)</f>
        <v>0</v>
      </c>
      <c r="G3107" s="210">
        <f>IF($B2991&lt;&gt;"",G3106*(VLOOKUP($B2991,Distribution!$H4:$Y53,18)*(1+VLOOKUP($B2991,Distribution!$H4:$Z53,19))^(G2994-$D2994))/1000,0)</f>
        <v>0</v>
      </c>
      <c r="H3107" s="210">
        <f>IF($B2991&lt;&gt;"",H3106*(VLOOKUP($B2991,Distribution!$H4:$Y53,18)*(1+VLOOKUP($B2991,Distribution!$H4:$Z53,19))^(H2994-$D2994))/1000,0)</f>
        <v>0</v>
      </c>
      <c r="I3107" s="210">
        <f>IF($B2991&lt;&gt;"",I3106*(VLOOKUP($B2991,Distribution!$H4:$Y53,18)*(1+VLOOKUP($B2991,Distribution!$H4:$Z53,19))^(I2994-$D2994))/1000,0)</f>
        <v>0</v>
      </c>
      <c r="J3107" s="210">
        <f>IF($B2991&lt;&gt;"",J3106*(VLOOKUP($B2991,Distribution!$H4:$Y53,18)*(1+VLOOKUP($B2991,Distribution!$H4:$Z53,19))^(J2994-$D2994))/1000,0)</f>
        <v>0</v>
      </c>
      <c r="K3107" s="210">
        <f>IF($B2991&lt;&gt;"",K3106*(VLOOKUP($B2991,Distribution!$H4:$Y53,18)*(1+VLOOKUP($B2991,Distribution!$H4:$Z53,19))^(K2994-$D2994))/1000,0)</f>
        <v>0</v>
      </c>
      <c r="L3107" s="210">
        <f>IF($B2991&lt;&gt;"",L3106*(VLOOKUP($B2991,Distribution!$H4:$Y53,18)*(1+VLOOKUP($B2991,Distribution!$H4:$Z53,19))^(L2994-$D2994))/1000,0)</f>
        <v>0</v>
      </c>
      <c r="M3107" s="210">
        <f>IF($B2991&lt;&gt;"",M3106*(VLOOKUP($B2991,Distribution!$H4:$Y53,18)*(1+VLOOKUP($B2991,Distribution!$H4:$Z53,19))^(M2994-$D2994))/1000,0)</f>
        <v>0</v>
      </c>
      <c r="N3107" s="210">
        <f>IF($B2991&lt;&gt;"",N3106*(VLOOKUP($B2991,Distribution!$H4:$Y53,18)*(1+VLOOKUP($B2991,Distribution!$H4:$Z53,19))^(N2994-$D2994))/1000,0)</f>
        <v>0</v>
      </c>
      <c r="O3107" s="210">
        <f>IF($B2991&lt;&gt;"",O3106*(VLOOKUP($B2991,Distribution!$H4:$Y53,18)*(1+VLOOKUP($B2991,Distribution!$H4:$Z53,19))^(O2994-$D2994))/1000,0)</f>
        <v>0</v>
      </c>
      <c r="P3107" s="210">
        <f>IF($B2991&lt;&gt;"",P3106*(VLOOKUP($B2991,Distribution!$H4:$Y53,18)*(1+VLOOKUP($B2991,Distribution!$H4:$Z53,19))^(P2994-$D2994))/1000,0)</f>
        <v>0</v>
      </c>
      <c r="Q3107" s="210">
        <f>IF($B2991&lt;&gt;"",Q3106*(VLOOKUP($B2991,Distribution!$H4:$Y53,18)*(1+VLOOKUP($B2991,Distribution!$H4:$Z53,19))^(Q2994-$D2994))/1000,0)</f>
        <v>0</v>
      </c>
      <c r="R3107" s="210">
        <f>IF($B2991&lt;&gt;"",R3106*(VLOOKUP($B2991,Distribution!$H4:$Y53,18)*(1+VLOOKUP($B2991,Distribution!$H4:$Z53,19))^(R2994-$D2994))/1000,0)</f>
        <v>0</v>
      </c>
    </row>
    <row r="3108" spans="1:18" hidden="1" outlineLevel="1" x14ac:dyDescent="0.35">
      <c r="A3108" s="273" t="s">
        <v>664</v>
      </c>
      <c r="B3108" s="212" t="s">
        <v>665</v>
      </c>
      <c r="C3108" s="43"/>
      <c r="D3108" s="231"/>
      <c r="E3108" s="231"/>
      <c r="F3108" s="231"/>
      <c r="G3108" s="231"/>
      <c r="H3108" s="231"/>
      <c r="I3108" s="231"/>
      <c r="J3108" s="231"/>
      <c r="K3108" s="231"/>
      <c r="L3108" s="231"/>
      <c r="M3108" s="231"/>
      <c r="N3108" s="231"/>
      <c r="O3108" s="231"/>
      <c r="P3108" s="231"/>
      <c r="Q3108" s="231"/>
      <c r="R3108" s="231"/>
    </row>
    <row r="3109" spans="1:18" hidden="1" outlineLevel="1" x14ac:dyDescent="0.35">
      <c r="A3109" s="273"/>
      <c r="B3109" s="212" t="s">
        <v>650</v>
      </c>
      <c r="C3109" s="43"/>
      <c r="D3109" s="231"/>
      <c r="E3109" s="231"/>
      <c r="F3109" s="231"/>
      <c r="G3109" s="231"/>
      <c r="H3109" s="231"/>
      <c r="I3109" s="231"/>
      <c r="J3109" s="231"/>
      <c r="K3109" s="231"/>
      <c r="L3109" s="231"/>
      <c r="M3109" s="231"/>
      <c r="N3109" s="231"/>
      <c r="O3109" s="231"/>
      <c r="P3109" s="231"/>
      <c r="Q3109" s="231"/>
      <c r="R3109" s="231"/>
    </row>
    <row r="3110" spans="1:18" hidden="1" outlineLevel="1" x14ac:dyDescent="0.35">
      <c r="A3110" s="212" t="s">
        <v>653</v>
      </c>
      <c r="B3110" s="212"/>
      <c r="C3110" s="43"/>
      <c r="D3110" s="231"/>
      <c r="E3110" s="231"/>
      <c r="F3110" s="231"/>
      <c r="G3110" s="231"/>
      <c r="H3110" s="231"/>
      <c r="I3110" s="231"/>
      <c r="J3110" s="231"/>
      <c r="K3110" s="231"/>
      <c r="L3110" s="231"/>
      <c r="M3110" s="231"/>
      <c r="N3110" s="231"/>
      <c r="O3110" s="231"/>
      <c r="P3110" s="231"/>
      <c r="Q3110" s="231"/>
      <c r="R3110" s="231"/>
    </row>
    <row r="3111" spans="1:18" hidden="1" outlineLevel="1" x14ac:dyDescent="0.35">
      <c r="A3111" s="212" t="s">
        <v>654</v>
      </c>
      <c r="B3111" s="212"/>
      <c r="C3111" s="43"/>
      <c r="D3111" s="231"/>
      <c r="E3111" s="231"/>
      <c r="F3111" s="231"/>
      <c r="G3111" s="231"/>
      <c r="H3111" s="231"/>
      <c r="I3111" s="231"/>
      <c r="J3111" s="231"/>
      <c r="K3111" s="231"/>
      <c r="L3111" s="231"/>
      <c r="M3111" s="231"/>
      <c r="N3111" s="231"/>
      <c r="O3111" s="231"/>
      <c r="P3111" s="231"/>
      <c r="Q3111" s="231"/>
      <c r="R3111" s="231"/>
    </row>
    <row r="3112" spans="1:18" hidden="1" outlineLevel="1" x14ac:dyDescent="0.35">
      <c r="A3112" s="211" t="s">
        <v>655</v>
      </c>
      <c r="B3112" s="211"/>
      <c r="C3112" s="209"/>
      <c r="D3112" s="210">
        <f t="shared" ref="D3112:R3112" si="271">D3107+D3109+D3110+D3111</f>
        <v>0</v>
      </c>
      <c r="E3112" s="210">
        <f t="shared" si="271"/>
        <v>0</v>
      </c>
      <c r="F3112" s="210">
        <f t="shared" si="271"/>
        <v>0</v>
      </c>
      <c r="G3112" s="210">
        <f t="shared" si="271"/>
        <v>0</v>
      </c>
      <c r="H3112" s="210">
        <f t="shared" si="271"/>
        <v>0</v>
      </c>
      <c r="I3112" s="210">
        <f t="shared" si="271"/>
        <v>0</v>
      </c>
      <c r="J3112" s="210">
        <f t="shared" si="271"/>
        <v>0</v>
      </c>
      <c r="K3112" s="210">
        <f t="shared" si="271"/>
        <v>0</v>
      </c>
      <c r="L3112" s="210">
        <f t="shared" si="271"/>
        <v>0</v>
      </c>
      <c r="M3112" s="210">
        <f t="shared" si="271"/>
        <v>0</v>
      </c>
      <c r="N3112" s="210">
        <f t="shared" si="271"/>
        <v>0</v>
      </c>
      <c r="O3112" s="210">
        <f t="shared" si="271"/>
        <v>0</v>
      </c>
      <c r="P3112" s="210">
        <f t="shared" si="271"/>
        <v>0</v>
      </c>
      <c r="Q3112" s="210">
        <f t="shared" si="271"/>
        <v>0</v>
      </c>
      <c r="R3112" s="210">
        <f t="shared" si="271"/>
        <v>0</v>
      </c>
    </row>
    <row r="3113" spans="1:18" hidden="1" outlineLevel="1" x14ac:dyDescent="0.35"/>
    <row r="3114" spans="1:18" hidden="1" outlineLevel="1" x14ac:dyDescent="0.35">
      <c r="A3114" s="209" t="s">
        <v>656</v>
      </c>
      <c r="B3114" s="209"/>
      <c r="C3114" s="209"/>
      <c r="D3114" s="210">
        <f t="shared" ref="D3114:R3114" si="272">D3104-D3112</f>
        <v>0</v>
      </c>
      <c r="E3114" s="210">
        <f t="shared" si="272"/>
        <v>0</v>
      </c>
      <c r="F3114" s="210">
        <f t="shared" si="272"/>
        <v>0</v>
      </c>
      <c r="G3114" s="210">
        <f t="shared" si="272"/>
        <v>0</v>
      </c>
      <c r="H3114" s="210">
        <f t="shared" si="272"/>
        <v>0</v>
      </c>
      <c r="I3114" s="210">
        <f t="shared" si="272"/>
        <v>0</v>
      </c>
      <c r="J3114" s="210">
        <f t="shared" si="272"/>
        <v>0</v>
      </c>
      <c r="K3114" s="210">
        <f t="shared" si="272"/>
        <v>0</v>
      </c>
      <c r="L3114" s="210">
        <f t="shared" si="272"/>
        <v>0</v>
      </c>
      <c r="M3114" s="210">
        <f t="shared" si="272"/>
        <v>0</v>
      </c>
      <c r="N3114" s="210">
        <f t="shared" si="272"/>
        <v>0</v>
      </c>
      <c r="O3114" s="210">
        <f t="shared" si="272"/>
        <v>0</v>
      </c>
      <c r="P3114" s="210">
        <f t="shared" si="272"/>
        <v>0</v>
      </c>
      <c r="Q3114" s="210">
        <f t="shared" si="272"/>
        <v>0</v>
      </c>
      <c r="R3114" s="210">
        <f t="shared" si="272"/>
        <v>0</v>
      </c>
    </row>
    <row r="3115" spans="1:18" hidden="1" outlineLevel="1" x14ac:dyDescent="0.35"/>
    <row r="3116" spans="1:18" hidden="1" outlineLevel="1" x14ac:dyDescent="0.35">
      <c r="A3116" s="43" t="s">
        <v>657</v>
      </c>
      <c r="B3116" s="43"/>
      <c r="C3116" s="43"/>
      <c r="D3116" s="231"/>
      <c r="E3116" s="231"/>
      <c r="F3116" s="231"/>
      <c r="G3116" s="231"/>
      <c r="H3116" s="231"/>
      <c r="I3116" s="231"/>
      <c r="J3116" s="231"/>
      <c r="K3116" s="231"/>
      <c r="L3116" s="231"/>
      <c r="M3116" s="231"/>
      <c r="N3116" s="231"/>
      <c r="O3116" s="231"/>
      <c r="P3116" s="231"/>
      <c r="Q3116" s="231"/>
      <c r="R3116" s="231"/>
    </row>
    <row r="3117" spans="1:18" hidden="1" outlineLevel="1" x14ac:dyDescent="0.35"/>
    <row r="3118" spans="1:18" hidden="1" outlineLevel="1" x14ac:dyDescent="0.35">
      <c r="A3118" s="209" t="s">
        <v>658</v>
      </c>
      <c r="B3118" s="209"/>
      <c r="C3118" s="209"/>
      <c r="D3118" s="210">
        <f t="shared" ref="D3118:R3118" si="273">D3114-D3116</f>
        <v>0</v>
      </c>
      <c r="E3118" s="210">
        <f t="shared" si="273"/>
        <v>0</v>
      </c>
      <c r="F3118" s="210">
        <f t="shared" si="273"/>
        <v>0</v>
      </c>
      <c r="G3118" s="210">
        <f t="shared" si="273"/>
        <v>0</v>
      </c>
      <c r="H3118" s="210">
        <f t="shared" si="273"/>
        <v>0</v>
      </c>
      <c r="I3118" s="210">
        <f t="shared" si="273"/>
        <v>0</v>
      </c>
      <c r="J3118" s="210">
        <f t="shared" si="273"/>
        <v>0</v>
      </c>
      <c r="K3118" s="210">
        <f t="shared" si="273"/>
        <v>0</v>
      </c>
      <c r="L3118" s="210">
        <f t="shared" si="273"/>
        <v>0</v>
      </c>
      <c r="M3118" s="210">
        <f t="shared" si="273"/>
        <v>0</v>
      </c>
      <c r="N3118" s="210">
        <f t="shared" si="273"/>
        <v>0</v>
      </c>
      <c r="O3118" s="210">
        <f t="shared" si="273"/>
        <v>0</v>
      </c>
      <c r="P3118" s="210">
        <f t="shared" si="273"/>
        <v>0</v>
      </c>
      <c r="Q3118" s="210">
        <f t="shared" si="273"/>
        <v>0</v>
      </c>
      <c r="R3118" s="210">
        <f t="shared" si="273"/>
        <v>0</v>
      </c>
    </row>
    <row r="3119" spans="1:18" hidden="1" outlineLevel="1" x14ac:dyDescent="0.35">
      <c r="A3119" s="209" t="s">
        <v>659</v>
      </c>
      <c r="B3119" s="209"/>
      <c r="C3119" s="209"/>
      <c r="D3119" s="210">
        <f t="shared" ref="D3119:R3119" si="274">$B2992*D3118</f>
        <v>0</v>
      </c>
      <c r="E3119" s="210">
        <f t="shared" si="274"/>
        <v>0</v>
      </c>
      <c r="F3119" s="210">
        <f t="shared" si="274"/>
        <v>0</v>
      </c>
      <c r="G3119" s="210">
        <f t="shared" si="274"/>
        <v>0</v>
      </c>
      <c r="H3119" s="210">
        <f t="shared" si="274"/>
        <v>0</v>
      </c>
      <c r="I3119" s="210">
        <f t="shared" si="274"/>
        <v>0</v>
      </c>
      <c r="J3119" s="210">
        <f t="shared" si="274"/>
        <v>0</v>
      </c>
      <c r="K3119" s="210">
        <f t="shared" si="274"/>
        <v>0</v>
      </c>
      <c r="L3119" s="210">
        <f t="shared" si="274"/>
        <v>0</v>
      </c>
      <c r="M3119" s="210">
        <f t="shared" si="274"/>
        <v>0</v>
      </c>
      <c r="N3119" s="210">
        <f t="shared" si="274"/>
        <v>0</v>
      </c>
      <c r="O3119" s="210">
        <f t="shared" si="274"/>
        <v>0</v>
      </c>
      <c r="P3119" s="210">
        <f t="shared" si="274"/>
        <v>0</v>
      </c>
      <c r="Q3119" s="210">
        <f t="shared" si="274"/>
        <v>0</v>
      </c>
      <c r="R3119" s="210">
        <f t="shared" si="274"/>
        <v>0</v>
      </c>
    </row>
    <row r="3120" spans="1:18" hidden="1" outlineLevel="1" x14ac:dyDescent="0.35"/>
    <row r="3121" spans="1:18" hidden="1" outlineLevel="1" x14ac:dyDescent="0.35">
      <c r="A3121" s="209" t="s">
        <v>660</v>
      </c>
      <c r="B3121" s="209"/>
      <c r="C3121" s="209"/>
      <c r="D3121" s="210">
        <f t="shared" ref="D3121:R3121" si="275">D3118-D3119</f>
        <v>0</v>
      </c>
      <c r="E3121" s="210">
        <f t="shared" si="275"/>
        <v>0</v>
      </c>
      <c r="F3121" s="210">
        <f t="shared" si="275"/>
        <v>0</v>
      </c>
      <c r="G3121" s="210">
        <f t="shared" si="275"/>
        <v>0</v>
      </c>
      <c r="H3121" s="210">
        <f t="shared" si="275"/>
        <v>0</v>
      </c>
      <c r="I3121" s="210">
        <f t="shared" si="275"/>
        <v>0</v>
      </c>
      <c r="J3121" s="210">
        <f t="shared" si="275"/>
        <v>0</v>
      </c>
      <c r="K3121" s="210">
        <f t="shared" si="275"/>
        <v>0</v>
      </c>
      <c r="L3121" s="210">
        <f t="shared" si="275"/>
        <v>0</v>
      </c>
      <c r="M3121" s="210">
        <f t="shared" si="275"/>
        <v>0</v>
      </c>
      <c r="N3121" s="210">
        <f t="shared" si="275"/>
        <v>0</v>
      </c>
      <c r="O3121" s="210">
        <f t="shared" si="275"/>
        <v>0</v>
      </c>
      <c r="P3121" s="210">
        <f t="shared" si="275"/>
        <v>0</v>
      </c>
      <c r="Q3121" s="210">
        <f t="shared" si="275"/>
        <v>0</v>
      </c>
      <c r="R3121" s="210">
        <f t="shared" si="275"/>
        <v>0</v>
      </c>
    </row>
    <row r="3122" spans="1:18" hidden="1" outlineLevel="1" x14ac:dyDescent="0.35"/>
    <row r="3123" spans="1:18" hidden="1" outlineLevel="1" x14ac:dyDescent="0.35">
      <c r="A3123" s="211" t="s">
        <v>661</v>
      </c>
      <c r="B3123" s="209"/>
      <c r="C3123" s="209"/>
      <c r="D3123" s="214" t="e">
        <f>IRR(D3121:R3121)</f>
        <v>#NUM!</v>
      </c>
    </row>
    <row r="3124" spans="1:18" collapsed="1" x14ac:dyDescent="0.35"/>
    <row r="3127" spans="1:18" s="156" customFormat="1" x14ac:dyDescent="0.35">
      <c r="A3127" s="156" t="s">
        <v>681</v>
      </c>
    </row>
    <row r="3128" spans="1:18" hidden="1" outlineLevel="1" x14ac:dyDescent="0.35"/>
    <row r="3129" spans="1:18" hidden="1" outlineLevel="1" x14ac:dyDescent="0.35">
      <c r="A3129" s="204" t="s">
        <v>596</v>
      </c>
      <c r="B3129" s="195"/>
    </row>
    <row r="3130" spans="1:18" hidden="1" outlineLevel="1" x14ac:dyDescent="0.35">
      <c r="A3130" s="205" t="s">
        <v>631</v>
      </c>
      <c r="B3130" s="196"/>
    </row>
    <row r="3131" spans="1:18" ht="15" hidden="1" outlineLevel="1" thickBot="1" x14ac:dyDescent="0.4">
      <c r="A3131" s="206" t="s">
        <v>632</v>
      </c>
      <c r="B3131" s="230"/>
    </row>
    <row r="3132" spans="1:18" hidden="1" outlineLevel="1" x14ac:dyDescent="0.35"/>
    <row r="3133" spans="1:18" hidden="1" outlineLevel="1" x14ac:dyDescent="0.35">
      <c r="A3133" s="43" t="s">
        <v>633</v>
      </c>
      <c r="B3133" s="43"/>
      <c r="C3133" s="210">
        <v>0</v>
      </c>
      <c r="D3133" s="210">
        <v>1</v>
      </c>
      <c r="E3133" s="210">
        <v>2</v>
      </c>
      <c r="F3133" s="210">
        <v>3</v>
      </c>
      <c r="G3133" s="210">
        <v>4</v>
      </c>
      <c r="H3133" s="210">
        <v>5</v>
      </c>
      <c r="I3133" s="210">
        <v>6</v>
      </c>
      <c r="J3133" s="210">
        <v>7</v>
      </c>
      <c r="K3133" s="210">
        <v>8</v>
      </c>
      <c r="L3133" s="210">
        <v>9</v>
      </c>
      <c r="M3133" s="210">
        <v>10</v>
      </c>
      <c r="N3133" s="210">
        <v>11</v>
      </c>
      <c r="O3133" s="210">
        <v>12</v>
      </c>
      <c r="P3133" s="210">
        <v>13</v>
      </c>
      <c r="Q3133" s="210">
        <v>14</v>
      </c>
      <c r="R3133" s="210">
        <v>15</v>
      </c>
    </row>
    <row r="3134" spans="1:18" hidden="1" outlineLevel="1" x14ac:dyDescent="0.35"/>
    <row r="3135" spans="1:18" hidden="1" outlineLevel="1" x14ac:dyDescent="0.35">
      <c r="A3135" s="43" t="s">
        <v>634</v>
      </c>
      <c r="B3135" s="43"/>
      <c r="C3135" s="231"/>
      <c r="D3135" s="231"/>
      <c r="E3135" s="231"/>
      <c r="F3135" s="231"/>
      <c r="G3135" s="231"/>
      <c r="H3135" s="231"/>
      <c r="I3135" s="231"/>
      <c r="J3135" s="231"/>
      <c r="K3135" s="231"/>
      <c r="L3135" s="231"/>
      <c r="M3135" s="231"/>
      <c r="N3135" s="231"/>
      <c r="O3135" s="231"/>
      <c r="P3135" s="231"/>
      <c r="Q3135" s="231"/>
      <c r="R3135" s="231"/>
    </row>
    <row r="3136" spans="1:18" hidden="1" outlineLevel="1" x14ac:dyDescent="0.35">
      <c r="A3136" s="43" t="s">
        <v>635</v>
      </c>
      <c r="B3136" s="43"/>
      <c r="C3136" s="231"/>
      <c r="D3136" s="231"/>
      <c r="E3136" s="231"/>
      <c r="F3136" s="231"/>
      <c r="G3136" s="231"/>
      <c r="H3136" s="231"/>
      <c r="I3136" s="231"/>
      <c r="J3136" s="231"/>
      <c r="K3136" s="231"/>
      <c r="L3136" s="231"/>
      <c r="M3136" s="231"/>
      <c r="N3136" s="231"/>
      <c r="O3136" s="231"/>
      <c r="P3136" s="231"/>
      <c r="Q3136" s="231"/>
      <c r="R3136" s="231"/>
    </row>
    <row r="3137" spans="1:18" hidden="1" outlineLevel="1" x14ac:dyDescent="0.35">
      <c r="A3137" s="43" t="s">
        <v>636</v>
      </c>
      <c r="B3137" s="43"/>
      <c r="C3137" s="231"/>
      <c r="D3137" s="231"/>
      <c r="E3137" s="231"/>
      <c r="F3137" s="231"/>
      <c r="G3137" s="231"/>
      <c r="H3137" s="231"/>
      <c r="I3137" s="231"/>
      <c r="J3137" s="231"/>
      <c r="K3137" s="231"/>
      <c r="L3137" s="231"/>
      <c r="M3137" s="231"/>
      <c r="N3137" s="231"/>
      <c r="O3137" s="231"/>
      <c r="P3137" s="231"/>
      <c r="Q3137" s="231"/>
      <c r="R3137" s="231"/>
    </row>
    <row r="3138" spans="1:18" hidden="1" outlineLevel="1" x14ac:dyDescent="0.35"/>
    <row r="3139" spans="1:18" hidden="1" outlineLevel="2" x14ac:dyDescent="0.35">
      <c r="A3139" s="209" t="str">
        <f>'Usages industrie'!A4</f>
        <v>Usage industriel n°1</v>
      </c>
      <c r="B3139" s="209" t="s">
        <v>637</v>
      </c>
      <c r="C3139" s="209"/>
      <c r="D3139" s="210">
        <f>IF(B$3129&lt;&gt;"",IF(B$3129='Usages industrie'!$K4,'Usages industrie'!J4,0),0)</f>
        <v>0</v>
      </c>
      <c r="E3139" s="210">
        <f t="shared" ref="E3139:R3148" si="276">$D3139</f>
        <v>0</v>
      </c>
      <c r="F3139" s="210">
        <f t="shared" si="276"/>
        <v>0</v>
      </c>
      <c r="G3139" s="210">
        <f t="shared" si="276"/>
        <v>0</v>
      </c>
      <c r="H3139" s="210">
        <f t="shared" si="276"/>
        <v>0</v>
      </c>
      <c r="I3139" s="210">
        <f t="shared" si="276"/>
        <v>0</v>
      </c>
      <c r="J3139" s="210">
        <f t="shared" si="276"/>
        <v>0</v>
      </c>
      <c r="K3139" s="210">
        <f t="shared" si="276"/>
        <v>0</v>
      </c>
      <c r="L3139" s="210">
        <f t="shared" si="276"/>
        <v>0</v>
      </c>
      <c r="M3139" s="210">
        <f t="shared" si="276"/>
        <v>0</v>
      </c>
      <c r="N3139" s="210">
        <f t="shared" si="276"/>
        <v>0</v>
      </c>
      <c r="O3139" s="210">
        <f t="shared" si="276"/>
        <v>0</v>
      </c>
      <c r="P3139" s="210">
        <f t="shared" si="276"/>
        <v>0</v>
      </c>
      <c r="Q3139" s="210">
        <f t="shared" si="276"/>
        <v>0</v>
      </c>
      <c r="R3139" s="210">
        <f t="shared" si="276"/>
        <v>0</v>
      </c>
    </row>
    <row r="3140" spans="1:18" hidden="1" outlineLevel="2" x14ac:dyDescent="0.35">
      <c r="A3140" s="209" t="str">
        <f>'Usages industrie'!A5</f>
        <v>Usage industriel n°2</v>
      </c>
      <c r="B3140" s="209" t="s">
        <v>637</v>
      </c>
      <c r="C3140" s="209"/>
      <c r="D3140" s="210">
        <f>IF(B$3129&lt;&gt;"",IF(B$3129='Usages industrie'!$K5,'Usages industrie'!J5,0),0)</f>
        <v>0</v>
      </c>
      <c r="E3140" s="210">
        <f t="shared" si="276"/>
        <v>0</v>
      </c>
      <c r="F3140" s="210">
        <f t="shared" si="276"/>
        <v>0</v>
      </c>
      <c r="G3140" s="210">
        <f t="shared" si="276"/>
        <v>0</v>
      </c>
      <c r="H3140" s="210">
        <f t="shared" si="276"/>
        <v>0</v>
      </c>
      <c r="I3140" s="210">
        <f t="shared" si="276"/>
        <v>0</v>
      </c>
      <c r="J3140" s="210">
        <f t="shared" si="276"/>
        <v>0</v>
      </c>
      <c r="K3140" s="210">
        <f t="shared" si="276"/>
        <v>0</v>
      </c>
      <c r="L3140" s="210">
        <f t="shared" si="276"/>
        <v>0</v>
      </c>
      <c r="M3140" s="210">
        <f t="shared" si="276"/>
        <v>0</v>
      </c>
      <c r="N3140" s="210">
        <f t="shared" si="276"/>
        <v>0</v>
      </c>
      <c r="O3140" s="210">
        <f t="shared" si="276"/>
        <v>0</v>
      </c>
      <c r="P3140" s="210">
        <f t="shared" si="276"/>
        <v>0</v>
      </c>
      <c r="Q3140" s="210">
        <f t="shared" si="276"/>
        <v>0</v>
      </c>
      <c r="R3140" s="210">
        <f t="shared" si="276"/>
        <v>0</v>
      </c>
    </row>
    <row r="3141" spans="1:18" hidden="1" outlineLevel="2" x14ac:dyDescent="0.35">
      <c r="A3141" s="209" t="str">
        <f>'Usages industrie'!A6</f>
        <v>Usage industriel n°3</v>
      </c>
      <c r="B3141" s="209" t="s">
        <v>637</v>
      </c>
      <c r="C3141" s="209"/>
      <c r="D3141" s="210">
        <f>IF(B$3129&lt;&gt;"",IF(B$3129='Usages industrie'!$K6,'Usages industrie'!J6,0),0)</f>
        <v>0</v>
      </c>
      <c r="E3141" s="210">
        <f t="shared" si="276"/>
        <v>0</v>
      </c>
      <c r="F3141" s="210">
        <f t="shared" si="276"/>
        <v>0</v>
      </c>
      <c r="G3141" s="210">
        <f t="shared" si="276"/>
        <v>0</v>
      </c>
      <c r="H3141" s="210">
        <f t="shared" si="276"/>
        <v>0</v>
      </c>
      <c r="I3141" s="210">
        <f t="shared" si="276"/>
        <v>0</v>
      </c>
      <c r="J3141" s="210">
        <f t="shared" si="276"/>
        <v>0</v>
      </c>
      <c r="K3141" s="210">
        <f t="shared" si="276"/>
        <v>0</v>
      </c>
      <c r="L3141" s="210">
        <f t="shared" si="276"/>
        <v>0</v>
      </c>
      <c r="M3141" s="210">
        <f t="shared" si="276"/>
        <v>0</v>
      </c>
      <c r="N3141" s="210">
        <f t="shared" si="276"/>
        <v>0</v>
      </c>
      <c r="O3141" s="210">
        <f t="shared" si="276"/>
        <v>0</v>
      </c>
      <c r="P3141" s="210">
        <f t="shared" si="276"/>
        <v>0</v>
      </c>
      <c r="Q3141" s="210">
        <f t="shared" si="276"/>
        <v>0</v>
      </c>
      <c r="R3141" s="210">
        <f t="shared" si="276"/>
        <v>0</v>
      </c>
    </row>
    <row r="3142" spans="1:18" hidden="1" outlineLevel="2" x14ac:dyDescent="0.35">
      <c r="A3142" s="209" t="str">
        <f>'Usages industrie'!A7</f>
        <v>Usage industriel n°4</v>
      </c>
      <c r="B3142" s="209" t="s">
        <v>637</v>
      </c>
      <c r="C3142" s="209"/>
      <c r="D3142" s="210">
        <f>IF(B$3129&lt;&gt;"",IF(B$3129='Usages industrie'!$K7,'Usages industrie'!J7,0),0)</f>
        <v>0</v>
      </c>
      <c r="E3142" s="210">
        <f t="shared" si="276"/>
        <v>0</v>
      </c>
      <c r="F3142" s="210">
        <f t="shared" si="276"/>
        <v>0</v>
      </c>
      <c r="G3142" s="210">
        <f t="shared" si="276"/>
        <v>0</v>
      </c>
      <c r="H3142" s="210">
        <f t="shared" si="276"/>
        <v>0</v>
      </c>
      <c r="I3142" s="210">
        <f t="shared" si="276"/>
        <v>0</v>
      </c>
      <c r="J3142" s="210">
        <f t="shared" si="276"/>
        <v>0</v>
      </c>
      <c r="K3142" s="210">
        <f t="shared" si="276"/>
        <v>0</v>
      </c>
      <c r="L3142" s="210">
        <f t="shared" si="276"/>
        <v>0</v>
      </c>
      <c r="M3142" s="210">
        <f t="shared" si="276"/>
        <v>0</v>
      </c>
      <c r="N3142" s="210">
        <f t="shared" si="276"/>
        <v>0</v>
      </c>
      <c r="O3142" s="210">
        <f t="shared" si="276"/>
        <v>0</v>
      </c>
      <c r="P3142" s="210">
        <f t="shared" si="276"/>
        <v>0</v>
      </c>
      <c r="Q3142" s="210">
        <f t="shared" si="276"/>
        <v>0</v>
      </c>
      <c r="R3142" s="210">
        <f t="shared" si="276"/>
        <v>0</v>
      </c>
    </row>
    <row r="3143" spans="1:18" hidden="1" outlineLevel="2" x14ac:dyDescent="0.35">
      <c r="A3143" s="209" t="str">
        <f>'Usages industrie'!A8</f>
        <v>Usage industriel n°5</v>
      </c>
      <c r="B3143" s="209" t="s">
        <v>637</v>
      </c>
      <c r="C3143" s="209"/>
      <c r="D3143" s="210">
        <f>IF(B$3129&lt;&gt;"",IF(B$3129='Usages industrie'!$K8,'Usages industrie'!J8,0),0)</f>
        <v>0</v>
      </c>
      <c r="E3143" s="210">
        <f t="shared" si="276"/>
        <v>0</v>
      </c>
      <c r="F3143" s="210">
        <f t="shared" si="276"/>
        <v>0</v>
      </c>
      <c r="G3143" s="210">
        <f t="shared" si="276"/>
        <v>0</v>
      </c>
      <c r="H3143" s="210">
        <f t="shared" si="276"/>
        <v>0</v>
      </c>
      <c r="I3143" s="210">
        <f t="shared" si="276"/>
        <v>0</v>
      </c>
      <c r="J3143" s="210">
        <f t="shared" si="276"/>
        <v>0</v>
      </c>
      <c r="K3143" s="210">
        <f t="shared" si="276"/>
        <v>0</v>
      </c>
      <c r="L3143" s="210">
        <f t="shared" si="276"/>
        <v>0</v>
      </c>
      <c r="M3143" s="210">
        <f t="shared" si="276"/>
        <v>0</v>
      </c>
      <c r="N3143" s="210">
        <f t="shared" si="276"/>
        <v>0</v>
      </c>
      <c r="O3143" s="210">
        <f t="shared" si="276"/>
        <v>0</v>
      </c>
      <c r="P3143" s="210">
        <f t="shared" si="276"/>
        <v>0</v>
      </c>
      <c r="Q3143" s="210">
        <f t="shared" si="276"/>
        <v>0</v>
      </c>
      <c r="R3143" s="210">
        <f t="shared" si="276"/>
        <v>0</v>
      </c>
    </row>
    <row r="3144" spans="1:18" hidden="1" outlineLevel="2" x14ac:dyDescent="0.35">
      <c r="A3144" s="209" t="str">
        <f>'Usages industrie'!A9</f>
        <v>Usage industriel n°6</v>
      </c>
      <c r="B3144" s="209" t="s">
        <v>637</v>
      </c>
      <c r="C3144" s="209"/>
      <c r="D3144" s="210">
        <f>IF(B$3129&lt;&gt;"",IF(B$3129='Usages industrie'!$K9,'Usages industrie'!J9,0),0)</f>
        <v>0</v>
      </c>
      <c r="E3144" s="210">
        <f t="shared" si="276"/>
        <v>0</v>
      </c>
      <c r="F3144" s="210">
        <f t="shared" si="276"/>
        <v>0</v>
      </c>
      <c r="G3144" s="210">
        <f t="shared" si="276"/>
        <v>0</v>
      </c>
      <c r="H3144" s="210">
        <f t="shared" si="276"/>
        <v>0</v>
      </c>
      <c r="I3144" s="210">
        <f t="shared" si="276"/>
        <v>0</v>
      </c>
      <c r="J3144" s="210">
        <f t="shared" si="276"/>
        <v>0</v>
      </c>
      <c r="K3144" s="210">
        <f t="shared" si="276"/>
        <v>0</v>
      </c>
      <c r="L3144" s="210">
        <f t="shared" si="276"/>
        <v>0</v>
      </c>
      <c r="M3144" s="210">
        <f t="shared" si="276"/>
        <v>0</v>
      </c>
      <c r="N3144" s="210">
        <f t="shared" si="276"/>
        <v>0</v>
      </c>
      <c r="O3144" s="210">
        <f t="shared" si="276"/>
        <v>0</v>
      </c>
      <c r="P3144" s="210">
        <f t="shared" si="276"/>
        <v>0</v>
      </c>
      <c r="Q3144" s="210">
        <f t="shared" si="276"/>
        <v>0</v>
      </c>
      <c r="R3144" s="210">
        <f t="shared" si="276"/>
        <v>0</v>
      </c>
    </row>
    <row r="3145" spans="1:18" hidden="1" outlineLevel="2" x14ac:dyDescent="0.35">
      <c r="A3145" s="209" t="str">
        <f>'Usages industrie'!A10</f>
        <v>Usage industriel n°7</v>
      </c>
      <c r="B3145" s="209" t="s">
        <v>637</v>
      </c>
      <c r="C3145" s="209"/>
      <c r="D3145" s="210">
        <f>IF(B$3129&lt;&gt;"",IF(B$3129='Usages industrie'!$K10,'Usages industrie'!J10,0),0)</f>
        <v>0</v>
      </c>
      <c r="E3145" s="210">
        <f t="shared" si="276"/>
        <v>0</v>
      </c>
      <c r="F3145" s="210">
        <f t="shared" si="276"/>
        <v>0</v>
      </c>
      <c r="G3145" s="210">
        <f t="shared" si="276"/>
        <v>0</v>
      </c>
      <c r="H3145" s="210">
        <f t="shared" si="276"/>
        <v>0</v>
      </c>
      <c r="I3145" s="210">
        <f t="shared" si="276"/>
        <v>0</v>
      </c>
      <c r="J3145" s="210">
        <f t="shared" si="276"/>
        <v>0</v>
      </c>
      <c r="K3145" s="210">
        <f t="shared" si="276"/>
        <v>0</v>
      </c>
      <c r="L3145" s="210">
        <f t="shared" si="276"/>
        <v>0</v>
      </c>
      <c r="M3145" s="210">
        <f t="shared" si="276"/>
        <v>0</v>
      </c>
      <c r="N3145" s="210">
        <f t="shared" si="276"/>
        <v>0</v>
      </c>
      <c r="O3145" s="210">
        <f t="shared" si="276"/>
        <v>0</v>
      </c>
      <c r="P3145" s="210">
        <f t="shared" si="276"/>
        <v>0</v>
      </c>
      <c r="Q3145" s="210">
        <f t="shared" si="276"/>
        <v>0</v>
      </c>
      <c r="R3145" s="210">
        <f t="shared" si="276"/>
        <v>0</v>
      </c>
    </row>
    <row r="3146" spans="1:18" hidden="1" outlineLevel="2" x14ac:dyDescent="0.35">
      <c r="A3146" s="209" t="str">
        <f>'Usages industrie'!A11</f>
        <v>Usage industriel n°8</v>
      </c>
      <c r="B3146" s="209" t="s">
        <v>637</v>
      </c>
      <c r="C3146" s="209"/>
      <c r="D3146" s="210">
        <f>IF(B$3129&lt;&gt;"",IF(B$3129='Usages industrie'!$K11,'Usages industrie'!J11,0),0)</f>
        <v>0</v>
      </c>
      <c r="E3146" s="210">
        <f t="shared" si="276"/>
        <v>0</v>
      </c>
      <c r="F3146" s="210">
        <f t="shared" si="276"/>
        <v>0</v>
      </c>
      <c r="G3146" s="210">
        <f t="shared" si="276"/>
        <v>0</v>
      </c>
      <c r="H3146" s="210">
        <f t="shared" si="276"/>
        <v>0</v>
      </c>
      <c r="I3146" s="210">
        <f t="shared" si="276"/>
        <v>0</v>
      </c>
      <c r="J3146" s="210">
        <f t="shared" si="276"/>
        <v>0</v>
      </c>
      <c r="K3146" s="210">
        <f t="shared" si="276"/>
        <v>0</v>
      </c>
      <c r="L3146" s="210">
        <f t="shared" si="276"/>
        <v>0</v>
      </c>
      <c r="M3146" s="210">
        <f t="shared" si="276"/>
        <v>0</v>
      </c>
      <c r="N3146" s="210">
        <f t="shared" si="276"/>
        <v>0</v>
      </c>
      <c r="O3146" s="210">
        <f t="shared" si="276"/>
        <v>0</v>
      </c>
      <c r="P3146" s="210">
        <f t="shared" si="276"/>
        <v>0</v>
      </c>
      <c r="Q3146" s="210">
        <f t="shared" si="276"/>
        <v>0</v>
      </c>
      <c r="R3146" s="210">
        <f t="shared" si="276"/>
        <v>0</v>
      </c>
    </row>
    <row r="3147" spans="1:18" hidden="1" outlineLevel="2" x14ac:dyDescent="0.35">
      <c r="A3147" s="209" t="str">
        <f>'Usages industrie'!A12</f>
        <v>Usage industriel n°9</v>
      </c>
      <c r="B3147" s="209" t="s">
        <v>637</v>
      </c>
      <c r="C3147" s="209"/>
      <c r="D3147" s="210">
        <f>IF(B$3129&lt;&gt;"",IF(B$3129='Usages industrie'!$K12,'Usages industrie'!J12,0),0)</f>
        <v>0</v>
      </c>
      <c r="E3147" s="210">
        <f t="shared" si="276"/>
        <v>0</v>
      </c>
      <c r="F3147" s="210">
        <f t="shared" si="276"/>
        <v>0</v>
      </c>
      <c r="G3147" s="210">
        <f t="shared" si="276"/>
        <v>0</v>
      </c>
      <c r="H3147" s="210">
        <f t="shared" si="276"/>
        <v>0</v>
      </c>
      <c r="I3147" s="210">
        <f t="shared" si="276"/>
        <v>0</v>
      </c>
      <c r="J3147" s="210">
        <f t="shared" si="276"/>
        <v>0</v>
      </c>
      <c r="K3147" s="210">
        <f t="shared" si="276"/>
        <v>0</v>
      </c>
      <c r="L3147" s="210">
        <f t="shared" si="276"/>
        <v>0</v>
      </c>
      <c r="M3147" s="210">
        <f t="shared" si="276"/>
        <v>0</v>
      </c>
      <c r="N3147" s="210">
        <f t="shared" si="276"/>
        <v>0</v>
      </c>
      <c r="O3147" s="210">
        <f t="shared" si="276"/>
        <v>0</v>
      </c>
      <c r="P3147" s="210">
        <f t="shared" si="276"/>
        <v>0</v>
      </c>
      <c r="Q3147" s="210">
        <f t="shared" si="276"/>
        <v>0</v>
      </c>
      <c r="R3147" s="210">
        <f t="shared" si="276"/>
        <v>0</v>
      </c>
    </row>
    <row r="3148" spans="1:18" hidden="1" outlineLevel="2" x14ac:dyDescent="0.35">
      <c r="A3148" s="209" t="str">
        <f>'Usages industrie'!A13</f>
        <v>Usage industriel n°10</v>
      </c>
      <c r="B3148" s="209" t="s">
        <v>637</v>
      </c>
      <c r="C3148" s="209"/>
      <c r="D3148" s="210">
        <f>IF(B$3129&lt;&gt;"",IF(B$3129='Usages industrie'!$K13,'Usages industrie'!J13,0),0)</f>
        <v>0</v>
      </c>
      <c r="E3148" s="210">
        <f t="shared" si="276"/>
        <v>0</v>
      </c>
      <c r="F3148" s="210">
        <f t="shared" si="276"/>
        <v>0</v>
      </c>
      <c r="G3148" s="210">
        <f t="shared" si="276"/>
        <v>0</v>
      </c>
      <c r="H3148" s="210">
        <f t="shared" si="276"/>
        <v>0</v>
      </c>
      <c r="I3148" s="210">
        <f t="shared" si="276"/>
        <v>0</v>
      </c>
      <c r="J3148" s="210">
        <f t="shared" si="276"/>
        <v>0</v>
      </c>
      <c r="K3148" s="210">
        <f t="shared" si="276"/>
        <v>0</v>
      </c>
      <c r="L3148" s="210">
        <f t="shared" si="276"/>
        <v>0</v>
      </c>
      <c r="M3148" s="210">
        <f t="shared" si="276"/>
        <v>0</v>
      </c>
      <c r="N3148" s="210">
        <f t="shared" si="276"/>
        <v>0</v>
      </c>
      <c r="O3148" s="210">
        <f t="shared" si="276"/>
        <v>0</v>
      </c>
      <c r="P3148" s="210">
        <f t="shared" si="276"/>
        <v>0</v>
      </c>
      <c r="Q3148" s="210">
        <f t="shared" si="276"/>
        <v>0</v>
      </c>
      <c r="R3148" s="210">
        <f t="shared" si="276"/>
        <v>0</v>
      </c>
    </row>
    <row r="3149" spans="1:18" hidden="1" outlineLevel="2" x14ac:dyDescent="0.35">
      <c r="A3149" s="209" t="str">
        <f>'Usages industrie'!A14</f>
        <v>Usage industriel n°11</v>
      </c>
      <c r="B3149" s="209" t="s">
        <v>637</v>
      </c>
      <c r="C3149" s="209"/>
      <c r="D3149" s="210">
        <f>IF(B$3129&lt;&gt;"",IF(B$3129='Usages industrie'!$K14,'Usages industrie'!J14,0),0)</f>
        <v>0</v>
      </c>
      <c r="E3149" s="210">
        <f t="shared" ref="E3149:R3158" si="277">$D3149</f>
        <v>0</v>
      </c>
      <c r="F3149" s="210">
        <f t="shared" si="277"/>
        <v>0</v>
      </c>
      <c r="G3149" s="210">
        <f t="shared" si="277"/>
        <v>0</v>
      </c>
      <c r="H3149" s="210">
        <f t="shared" si="277"/>
        <v>0</v>
      </c>
      <c r="I3149" s="210">
        <f t="shared" si="277"/>
        <v>0</v>
      </c>
      <c r="J3149" s="210">
        <f t="shared" si="277"/>
        <v>0</v>
      </c>
      <c r="K3149" s="210">
        <f t="shared" si="277"/>
        <v>0</v>
      </c>
      <c r="L3149" s="210">
        <f t="shared" si="277"/>
        <v>0</v>
      </c>
      <c r="M3149" s="210">
        <f t="shared" si="277"/>
        <v>0</v>
      </c>
      <c r="N3149" s="210">
        <f t="shared" si="277"/>
        <v>0</v>
      </c>
      <c r="O3149" s="210">
        <f t="shared" si="277"/>
        <v>0</v>
      </c>
      <c r="P3149" s="210">
        <f t="shared" si="277"/>
        <v>0</v>
      </c>
      <c r="Q3149" s="210">
        <f t="shared" si="277"/>
        <v>0</v>
      </c>
      <c r="R3149" s="210">
        <f t="shared" si="277"/>
        <v>0</v>
      </c>
    </row>
    <row r="3150" spans="1:18" hidden="1" outlineLevel="2" x14ac:dyDescent="0.35">
      <c r="A3150" s="209" t="str">
        <f>'Usages industrie'!A15</f>
        <v>Usage industriel n°12</v>
      </c>
      <c r="B3150" s="209" t="s">
        <v>637</v>
      </c>
      <c r="C3150" s="209"/>
      <c r="D3150" s="210">
        <f>IF(B$3129&lt;&gt;"",IF(B$3129='Usages industrie'!$K15,'Usages industrie'!J15,0),0)</f>
        <v>0</v>
      </c>
      <c r="E3150" s="210">
        <f t="shared" si="277"/>
        <v>0</v>
      </c>
      <c r="F3150" s="210">
        <f t="shared" si="277"/>
        <v>0</v>
      </c>
      <c r="G3150" s="210">
        <f t="shared" si="277"/>
        <v>0</v>
      </c>
      <c r="H3150" s="210">
        <f t="shared" si="277"/>
        <v>0</v>
      </c>
      <c r="I3150" s="210">
        <f t="shared" si="277"/>
        <v>0</v>
      </c>
      <c r="J3150" s="210">
        <f t="shared" si="277"/>
        <v>0</v>
      </c>
      <c r="K3150" s="210">
        <f t="shared" si="277"/>
        <v>0</v>
      </c>
      <c r="L3150" s="210">
        <f t="shared" si="277"/>
        <v>0</v>
      </c>
      <c r="M3150" s="210">
        <f t="shared" si="277"/>
        <v>0</v>
      </c>
      <c r="N3150" s="210">
        <f t="shared" si="277"/>
        <v>0</v>
      </c>
      <c r="O3150" s="210">
        <f t="shared" si="277"/>
        <v>0</v>
      </c>
      <c r="P3150" s="210">
        <f t="shared" si="277"/>
        <v>0</v>
      </c>
      <c r="Q3150" s="210">
        <f t="shared" si="277"/>
        <v>0</v>
      </c>
      <c r="R3150" s="210">
        <f t="shared" si="277"/>
        <v>0</v>
      </c>
    </row>
    <row r="3151" spans="1:18" hidden="1" outlineLevel="2" x14ac:dyDescent="0.35">
      <c r="A3151" s="209" t="str">
        <f>'Usages industrie'!A16</f>
        <v>Usage industriel n°13</v>
      </c>
      <c r="B3151" s="209" t="s">
        <v>637</v>
      </c>
      <c r="C3151" s="209"/>
      <c r="D3151" s="210">
        <f>IF(B$3129&lt;&gt;"",IF(B$3129='Usages industrie'!$K16,'Usages industrie'!J16,0),0)</f>
        <v>0</v>
      </c>
      <c r="E3151" s="210">
        <f t="shared" si="277"/>
        <v>0</v>
      </c>
      <c r="F3151" s="210">
        <f t="shared" si="277"/>
        <v>0</v>
      </c>
      <c r="G3151" s="210">
        <f t="shared" si="277"/>
        <v>0</v>
      </c>
      <c r="H3151" s="210">
        <f t="shared" si="277"/>
        <v>0</v>
      </c>
      <c r="I3151" s="210">
        <f t="shared" si="277"/>
        <v>0</v>
      </c>
      <c r="J3151" s="210">
        <f t="shared" si="277"/>
        <v>0</v>
      </c>
      <c r="K3151" s="210">
        <f t="shared" si="277"/>
        <v>0</v>
      </c>
      <c r="L3151" s="210">
        <f t="shared" si="277"/>
        <v>0</v>
      </c>
      <c r="M3151" s="210">
        <f t="shared" si="277"/>
        <v>0</v>
      </c>
      <c r="N3151" s="210">
        <f t="shared" si="277"/>
        <v>0</v>
      </c>
      <c r="O3151" s="210">
        <f t="shared" si="277"/>
        <v>0</v>
      </c>
      <c r="P3151" s="210">
        <f t="shared" si="277"/>
        <v>0</v>
      </c>
      <c r="Q3151" s="210">
        <f t="shared" si="277"/>
        <v>0</v>
      </c>
      <c r="R3151" s="210">
        <f t="shared" si="277"/>
        <v>0</v>
      </c>
    </row>
    <row r="3152" spans="1:18" hidden="1" outlineLevel="2" x14ac:dyDescent="0.35">
      <c r="A3152" s="209" t="str">
        <f>'Usages industrie'!A17</f>
        <v>Usage industriel n°14</v>
      </c>
      <c r="B3152" s="209" t="s">
        <v>637</v>
      </c>
      <c r="C3152" s="209"/>
      <c r="D3152" s="210">
        <f>IF(B$3129&lt;&gt;"",IF(B$3129='Usages industrie'!$K17,'Usages industrie'!J17,0),0)</f>
        <v>0</v>
      </c>
      <c r="E3152" s="210">
        <f t="shared" si="277"/>
        <v>0</v>
      </c>
      <c r="F3152" s="210">
        <f t="shared" si="277"/>
        <v>0</v>
      </c>
      <c r="G3152" s="210">
        <f t="shared" si="277"/>
        <v>0</v>
      </c>
      <c r="H3152" s="210">
        <f t="shared" si="277"/>
        <v>0</v>
      </c>
      <c r="I3152" s="210">
        <f t="shared" si="277"/>
        <v>0</v>
      </c>
      <c r="J3152" s="210">
        <f t="shared" si="277"/>
        <v>0</v>
      </c>
      <c r="K3152" s="210">
        <f t="shared" si="277"/>
        <v>0</v>
      </c>
      <c r="L3152" s="210">
        <f t="shared" si="277"/>
        <v>0</v>
      </c>
      <c r="M3152" s="210">
        <f t="shared" si="277"/>
        <v>0</v>
      </c>
      <c r="N3152" s="210">
        <f t="shared" si="277"/>
        <v>0</v>
      </c>
      <c r="O3152" s="210">
        <f t="shared" si="277"/>
        <v>0</v>
      </c>
      <c r="P3152" s="210">
        <f t="shared" si="277"/>
        <v>0</v>
      </c>
      <c r="Q3152" s="210">
        <f t="shared" si="277"/>
        <v>0</v>
      </c>
      <c r="R3152" s="210">
        <f t="shared" si="277"/>
        <v>0</v>
      </c>
    </row>
    <row r="3153" spans="1:18" hidden="1" outlineLevel="2" x14ac:dyDescent="0.35">
      <c r="A3153" s="209" t="str">
        <f>'Usages industrie'!A18</f>
        <v>Usage industriel n°15</v>
      </c>
      <c r="B3153" s="209" t="s">
        <v>637</v>
      </c>
      <c r="C3153" s="209"/>
      <c r="D3153" s="210">
        <f>IF(B$3129&lt;&gt;"",IF(B$3129='Usages industrie'!$K18,'Usages industrie'!J18,0),0)</f>
        <v>0</v>
      </c>
      <c r="E3153" s="210">
        <f t="shared" si="277"/>
        <v>0</v>
      </c>
      <c r="F3153" s="210">
        <f t="shared" si="277"/>
        <v>0</v>
      </c>
      <c r="G3153" s="210">
        <f t="shared" si="277"/>
        <v>0</v>
      </c>
      <c r="H3153" s="210">
        <f t="shared" si="277"/>
        <v>0</v>
      </c>
      <c r="I3153" s="210">
        <f t="shared" si="277"/>
        <v>0</v>
      </c>
      <c r="J3153" s="210">
        <f t="shared" si="277"/>
        <v>0</v>
      </c>
      <c r="K3153" s="210">
        <f t="shared" si="277"/>
        <v>0</v>
      </c>
      <c r="L3153" s="210">
        <f t="shared" si="277"/>
        <v>0</v>
      </c>
      <c r="M3153" s="210">
        <f t="shared" si="277"/>
        <v>0</v>
      </c>
      <c r="N3153" s="210">
        <f t="shared" si="277"/>
        <v>0</v>
      </c>
      <c r="O3153" s="210">
        <f t="shared" si="277"/>
        <v>0</v>
      </c>
      <c r="P3153" s="210">
        <f t="shared" si="277"/>
        <v>0</v>
      </c>
      <c r="Q3153" s="210">
        <f t="shared" si="277"/>
        <v>0</v>
      </c>
      <c r="R3153" s="210">
        <f t="shared" si="277"/>
        <v>0</v>
      </c>
    </row>
    <row r="3154" spans="1:18" hidden="1" outlineLevel="2" x14ac:dyDescent="0.35">
      <c r="A3154" s="209" t="str">
        <f>'Usages industrie'!A19</f>
        <v>Usage industriel n°16</v>
      </c>
      <c r="B3154" s="209" t="s">
        <v>637</v>
      </c>
      <c r="C3154" s="209"/>
      <c r="D3154" s="210">
        <f>IF(B$3129&lt;&gt;"",IF(B$3129='Usages industrie'!$K19,'Usages industrie'!J19,0),0)</f>
        <v>0</v>
      </c>
      <c r="E3154" s="210">
        <f t="shared" si="277"/>
        <v>0</v>
      </c>
      <c r="F3154" s="210">
        <f t="shared" si="277"/>
        <v>0</v>
      </c>
      <c r="G3154" s="210">
        <f t="shared" si="277"/>
        <v>0</v>
      </c>
      <c r="H3154" s="210">
        <f t="shared" si="277"/>
        <v>0</v>
      </c>
      <c r="I3154" s="210">
        <f t="shared" si="277"/>
        <v>0</v>
      </c>
      <c r="J3154" s="210">
        <f t="shared" si="277"/>
        <v>0</v>
      </c>
      <c r="K3154" s="210">
        <f t="shared" si="277"/>
        <v>0</v>
      </c>
      <c r="L3154" s="210">
        <f t="shared" si="277"/>
        <v>0</v>
      </c>
      <c r="M3154" s="210">
        <f t="shared" si="277"/>
        <v>0</v>
      </c>
      <c r="N3154" s="210">
        <f t="shared" si="277"/>
        <v>0</v>
      </c>
      <c r="O3154" s="210">
        <f t="shared" si="277"/>
        <v>0</v>
      </c>
      <c r="P3154" s="210">
        <f t="shared" si="277"/>
        <v>0</v>
      </c>
      <c r="Q3154" s="210">
        <f t="shared" si="277"/>
        <v>0</v>
      </c>
      <c r="R3154" s="210">
        <f t="shared" si="277"/>
        <v>0</v>
      </c>
    </row>
    <row r="3155" spans="1:18" hidden="1" outlineLevel="2" x14ac:dyDescent="0.35">
      <c r="A3155" s="209" t="str">
        <f>'Usages industrie'!A20</f>
        <v>Usage industriel n°17</v>
      </c>
      <c r="B3155" s="209" t="s">
        <v>637</v>
      </c>
      <c r="C3155" s="209"/>
      <c r="D3155" s="210">
        <f>IF(B$3129&lt;&gt;"",IF(B$3129='Usages industrie'!$K20,'Usages industrie'!J20,0),0)</f>
        <v>0</v>
      </c>
      <c r="E3155" s="210">
        <f t="shared" si="277"/>
        <v>0</v>
      </c>
      <c r="F3155" s="210">
        <f t="shared" si="277"/>
        <v>0</v>
      </c>
      <c r="G3155" s="210">
        <f t="shared" si="277"/>
        <v>0</v>
      </c>
      <c r="H3155" s="210">
        <f t="shared" si="277"/>
        <v>0</v>
      </c>
      <c r="I3155" s="210">
        <f t="shared" si="277"/>
        <v>0</v>
      </c>
      <c r="J3155" s="210">
        <f t="shared" si="277"/>
        <v>0</v>
      </c>
      <c r="K3155" s="210">
        <f t="shared" si="277"/>
        <v>0</v>
      </c>
      <c r="L3155" s="210">
        <f t="shared" si="277"/>
        <v>0</v>
      </c>
      <c r="M3155" s="210">
        <f t="shared" si="277"/>
        <v>0</v>
      </c>
      <c r="N3155" s="210">
        <f t="shared" si="277"/>
        <v>0</v>
      </c>
      <c r="O3155" s="210">
        <f t="shared" si="277"/>
        <v>0</v>
      </c>
      <c r="P3155" s="210">
        <f t="shared" si="277"/>
        <v>0</v>
      </c>
      <c r="Q3155" s="210">
        <f t="shared" si="277"/>
        <v>0</v>
      </c>
      <c r="R3155" s="210">
        <f t="shared" si="277"/>
        <v>0</v>
      </c>
    </row>
    <row r="3156" spans="1:18" hidden="1" outlineLevel="2" x14ac:dyDescent="0.35">
      <c r="A3156" s="209" t="str">
        <f>'Usages industrie'!A21</f>
        <v>Usage industriel n°18</v>
      </c>
      <c r="B3156" s="209" t="s">
        <v>637</v>
      </c>
      <c r="C3156" s="209"/>
      <c r="D3156" s="210">
        <f>IF(B$3129&lt;&gt;"",IF(B$3129='Usages industrie'!$K21,'Usages industrie'!J21,0),0)</f>
        <v>0</v>
      </c>
      <c r="E3156" s="210">
        <f t="shared" si="277"/>
        <v>0</v>
      </c>
      <c r="F3156" s="210">
        <f t="shared" si="277"/>
        <v>0</v>
      </c>
      <c r="G3156" s="210">
        <f t="shared" si="277"/>
        <v>0</v>
      </c>
      <c r="H3156" s="210">
        <f t="shared" si="277"/>
        <v>0</v>
      </c>
      <c r="I3156" s="210">
        <f t="shared" si="277"/>
        <v>0</v>
      </c>
      <c r="J3156" s="210">
        <f t="shared" si="277"/>
        <v>0</v>
      </c>
      <c r="K3156" s="210">
        <f t="shared" si="277"/>
        <v>0</v>
      </c>
      <c r="L3156" s="210">
        <f t="shared" si="277"/>
        <v>0</v>
      </c>
      <c r="M3156" s="210">
        <f t="shared" si="277"/>
        <v>0</v>
      </c>
      <c r="N3156" s="210">
        <f t="shared" si="277"/>
        <v>0</v>
      </c>
      <c r="O3156" s="210">
        <f t="shared" si="277"/>
        <v>0</v>
      </c>
      <c r="P3156" s="210">
        <f t="shared" si="277"/>
        <v>0</v>
      </c>
      <c r="Q3156" s="210">
        <f t="shared" si="277"/>
        <v>0</v>
      </c>
      <c r="R3156" s="210">
        <f t="shared" si="277"/>
        <v>0</v>
      </c>
    </row>
    <row r="3157" spans="1:18" hidden="1" outlineLevel="2" x14ac:dyDescent="0.35">
      <c r="A3157" s="209" t="str">
        <f>'Usages industrie'!A22</f>
        <v>Usage industriel n°19</v>
      </c>
      <c r="B3157" s="209" t="s">
        <v>637</v>
      </c>
      <c r="C3157" s="209"/>
      <c r="D3157" s="210">
        <f>IF(B$3129&lt;&gt;"",IF(B$3129='Usages industrie'!$K22,'Usages industrie'!J22,0),0)</f>
        <v>0</v>
      </c>
      <c r="E3157" s="210">
        <f t="shared" si="277"/>
        <v>0</v>
      </c>
      <c r="F3157" s="210">
        <f t="shared" si="277"/>
        <v>0</v>
      </c>
      <c r="G3157" s="210">
        <f t="shared" si="277"/>
        <v>0</v>
      </c>
      <c r="H3157" s="210">
        <f t="shared" si="277"/>
        <v>0</v>
      </c>
      <c r="I3157" s="210">
        <f t="shared" si="277"/>
        <v>0</v>
      </c>
      <c r="J3157" s="210">
        <f t="shared" si="277"/>
        <v>0</v>
      </c>
      <c r="K3157" s="210">
        <f t="shared" si="277"/>
        <v>0</v>
      </c>
      <c r="L3157" s="210">
        <f t="shared" si="277"/>
        <v>0</v>
      </c>
      <c r="M3157" s="210">
        <f t="shared" si="277"/>
        <v>0</v>
      </c>
      <c r="N3157" s="210">
        <f t="shared" si="277"/>
        <v>0</v>
      </c>
      <c r="O3157" s="210">
        <f t="shared" si="277"/>
        <v>0</v>
      </c>
      <c r="P3157" s="210">
        <f t="shared" si="277"/>
        <v>0</v>
      </c>
      <c r="Q3157" s="210">
        <f t="shared" si="277"/>
        <v>0</v>
      </c>
      <c r="R3157" s="210">
        <f t="shared" si="277"/>
        <v>0</v>
      </c>
    </row>
    <row r="3158" spans="1:18" hidden="1" outlineLevel="2" x14ac:dyDescent="0.35">
      <c r="A3158" s="209" t="str">
        <f>'Usages industrie'!A23</f>
        <v>Usage industriel n°20</v>
      </c>
      <c r="B3158" s="209" t="s">
        <v>637</v>
      </c>
      <c r="C3158" s="209"/>
      <c r="D3158" s="210">
        <f>IF(B$3129&lt;&gt;"",IF(B$3129='Usages industrie'!$K23,'Usages industrie'!J23,0),0)</f>
        <v>0</v>
      </c>
      <c r="E3158" s="210">
        <f t="shared" si="277"/>
        <v>0</v>
      </c>
      <c r="F3158" s="210">
        <f t="shared" si="277"/>
        <v>0</v>
      </c>
      <c r="G3158" s="210">
        <f t="shared" si="277"/>
        <v>0</v>
      </c>
      <c r="H3158" s="210">
        <f t="shared" si="277"/>
        <v>0</v>
      </c>
      <c r="I3158" s="210">
        <f t="shared" si="277"/>
        <v>0</v>
      </c>
      <c r="J3158" s="210">
        <f t="shared" si="277"/>
        <v>0</v>
      </c>
      <c r="K3158" s="210">
        <f t="shared" si="277"/>
        <v>0</v>
      </c>
      <c r="L3158" s="210">
        <f t="shared" si="277"/>
        <v>0</v>
      </c>
      <c r="M3158" s="210">
        <f t="shared" si="277"/>
        <v>0</v>
      </c>
      <c r="N3158" s="210">
        <f t="shared" si="277"/>
        <v>0</v>
      </c>
      <c r="O3158" s="210">
        <f t="shared" si="277"/>
        <v>0</v>
      </c>
      <c r="P3158" s="210">
        <f t="shared" si="277"/>
        <v>0</v>
      </c>
      <c r="Q3158" s="210">
        <f t="shared" si="277"/>
        <v>0</v>
      </c>
      <c r="R3158" s="210">
        <f t="shared" si="277"/>
        <v>0</v>
      </c>
    </row>
    <row r="3159" spans="1:18" hidden="1" outlineLevel="2" x14ac:dyDescent="0.35">
      <c r="A3159" s="209" t="str">
        <f>'Usages industrie'!A24</f>
        <v>Usage industriel n°21</v>
      </c>
      <c r="B3159" s="209" t="s">
        <v>637</v>
      </c>
      <c r="C3159" s="209"/>
      <c r="D3159" s="210">
        <f>IF(B$3129&lt;&gt;"",IF(B$3129='Usages industrie'!$K24,'Usages industrie'!J24,0),0)</f>
        <v>0</v>
      </c>
      <c r="E3159" s="210">
        <f t="shared" ref="E3159:R3168" si="278">$D3159</f>
        <v>0</v>
      </c>
      <c r="F3159" s="210">
        <f t="shared" si="278"/>
        <v>0</v>
      </c>
      <c r="G3159" s="210">
        <f t="shared" si="278"/>
        <v>0</v>
      </c>
      <c r="H3159" s="210">
        <f t="shared" si="278"/>
        <v>0</v>
      </c>
      <c r="I3159" s="210">
        <f t="shared" si="278"/>
        <v>0</v>
      </c>
      <c r="J3159" s="210">
        <f t="shared" si="278"/>
        <v>0</v>
      </c>
      <c r="K3159" s="210">
        <f t="shared" si="278"/>
        <v>0</v>
      </c>
      <c r="L3159" s="210">
        <f t="shared" si="278"/>
        <v>0</v>
      </c>
      <c r="M3159" s="210">
        <f t="shared" si="278"/>
        <v>0</v>
      </c>
      <c r="N3159" s="210">
        <f t="shared" si="278"/>
        <v>0</v>
      </c>
      <c r="O3159" s="210">
        <f t="shared" si="278"/>
        <v>0</v>
      </c>
      <c r="P3159" s="210">
        <f t="shared" si="278"/>
        <v>0</v>
      </c>
      <c r="Q3159" s="210">
        <f t="shared" si="278"/>
        <v>0</v>
      </c>
      <c r="R3159" s="210">
        <f t="shared" si="278"/>
        <v>0</v>
      </c>
    </row>
    <row r="3160" spans="1:18" hidden="1" outlineLevel="2" x14ac:dyDescent="0.35">
      <c r="A3160" s="209" t="str">
        <f>'Usages industrie'!A25</f>
        <v>Usage industriel n°22</v>
      </c>
      <c r="B3160" s="209" t="s">
        <v>637</v>
      </c>
      <c r="C3160" s="209"/>
      <c r="D3160" s="210">
        <f>IF(B$3129&lt;&gt;"",IF(B$3129='Usages industrie'!$K25,'Usages industrie'!J25,0),0)</f>
        <v>0</v>
      </c>
      <c r="E3160" s="210">
        <f t="shared" si="278"/>
        <v>0</v>
      </c>
      <c r="F3160" s="210">
        <f t="shared" si="278"/>
        <v>0</v>
      </c>
      <c r="G3160" s="210">
        <f t="shared" si="278"/>
        <v>0</v>
      </c>
      <c r="H3160" s="210">
        <f t="shared" si="278"/>
        <v>0</v>
      </c>
      <c r="I3160" s="210">
        <f t="shared" si="278"/>
        <v>0</v>
      </c>
      <c r="J3160" s="210">
        <f t="shared" si="278"/>
        <v>0</v>
      </c>
      <c r="K3160" s="210">
        <f t="shared" si="278"/>
        <v>0</v>
      </c>
      <c r="L3160" s="210">
        <f t="shared" si="278"/>
        <v>0</v>
      </c>
      <c r="M3160" s="210">
        <f t="shared" si="278"/>
        <v>0</v>
      </c>
      <c r="N3160" s="210">
        <f t="shared" si="278"/>
        <v>0</v>
      </c>
      <c r="O3160" s="210">
        <f t="shared" si="278"/>
        <v>0</v>
      </c>
      <c r="P3160" s="210">
        <f t="shared" si="278"/>
        <v>0</v>
      </c>
      <c r="Q3160" s="210">
        <f t="shared" si="278"/>
        <v>0</v>
      </c>
      <c r="R3160" s="210">
        <f t="shared" si="278"/>
        <v>0</v>
      </c>
    </row>
    <row r="3161" spans="1:18" hidden="1" outlineLevel="2" x14ac:dyDescent="0.35">
      <c r="A3161" s="209" t="str">
        <f>'Usages industrie'!A26</f>
        <v>Usage industriel n°23</v>
      </c>
      <c r="B3161" s="209" t="s">
        <v>637</v>
      </c>
      <c r="C3161" s="209"/>
      <c r="D3161" s="210">
        <f>IF(B$3129&lt;&gt;"",IF(B$3129='Usages industrie'!$K26,'Usages industrie'!J26,0),0)</f>
        <v>0</v>
      </c>
      <c r="E3161" s="210">
        <f t="shared" si="278"/>
        <v>0</v>
      </c>
      <c r="F3161" s="210">
        <f t="shared" si="278"/>
        <v>0</v>
      </c>
      <c r="G3161" s="210">
        <f t="shared" si="278"/>
        <v>0</v>
      </c>
      <c r="H3161" s="210">
        <f t="shared" si="278"/>
        <v>0</v>
      </c>
      <c r="I3161" s="210">
        <f t="shared" si="278"/>
        <v>0</v>
      </c>
      <c r="J3161" s="210">
        <f t="shared" si="278"/>
        <v>0</v>
      </c>
      <c r="K3161" s="210">
        <f t="shared" si="278"/>
        <v>0</v>
      </c>
      <c r="L3161" s="210">
        <f t="shared" si="278"/>
        <v>0</v>
      </c>
      <c r="M3161" s="210">
        <f t="shared" si="278"/>
        <v>0</v>
      </c>
      <c r="N3161" s="210">
        <f t="shared" si="278"/>
        <v>0</v>
      </c>
      <c r="O3161" s="210">
        <f t="shared" si="278"/>
        <v>0</v>
      </c>
      <c r="P3161" s="210">
        <f t="shared" si="278"/>
        <v>0</v>
      </c>
      <c r="Q3161" s="210">
        <f t="shared" si="278"/>
        <v>0</v>
      </c>
      <c r="R3161" s="210">
        <f t="shared" si="278"/>
        <v>0</v>
      </c>
    </row>
    <row r="3162" spans="1:18" hidden="1" outlineLevel="2" x14ac:dyDescent="0.35">
      <c r="A3162" s="209" t="str">
        <f>'Usages industrie'!A27</f>
        <v>Usage industriel n°24</v>
      </c>
      <c r="B3162" s="209" t="s">
        <v>637</v>
      </c>
      <c r="C3162" s="209"/>
      <c r="D3162" s="210">
        <f>IF(B$3129&lt;&gt;"",IF(B$3129='Usages industrie'!$K27,'Usages industrie'!J27,0),0)</f>
        <v>0</v>
      </c>
      <c r="E3162" s="210">
        <f t="shared" si="278"/>
        <v>0</v>
      </c>
      <c r="F3162" s="210">
        <f t="shared" si="278"/>
        <v>0</v>
      </c>
      <c r="G3162" s="210">
        <f t="shared" si="278"/>
        <v>0</v>
      </c>
      <c r="H3162" s="210">
        <f t="shared" si="278"/>
        <v>0</v>
      </c>
      <c r="I3162" s="210">
        <f t="shared" si="278"/>
        <v>0</v>
      </c>
      <c r="J3162" s="210">
        <f t="shared" si="278"/>
        <v>0</v>
      </c>
      <c r="K3162" s="210">
        <f t="shared" si="278"/>
        <v>0</v>
      </c>
      <c r="L3162" s="210">
        <f t="shared" si="278"/>
        <v>0</v>
      </c>
      <c r="M3162" s="210">
        <f t="shared" si="278"/>
        <v>0</v>
      </c>
      <c r="N3162" s="210">
        <f t="shared" si="278"/>
        <v>0</v>
      </c>
      <c r="O3162" s="210">
        <f t="shared" si="278"/>
        <v>0</v>
      </c>
      <c r="P3162" s="210">
        <f t="shared" si="278"/>
        <v>0</v>
      </c>
      <c r="Q3162" s="210">
        <f t="shared" si="278"/>
        <v>0</v>
      </c>
      <c r="R3162" s="210">
        <f t="shared" si="278"/>
        <v>0</v>
      </c>
    </row>
    <row r="3163" spans="1:18" hidden="1" outlineLevel="2" x14ac:dyDescent="0.35">
      <c r="A3163" s="209" t="str">
        <f>'Usages industrie'!A28</f>
        <v>Usage industriel n°25</v>
      </c>
      <c r="B3163" s="209" t="s">
        <v>637</v>
      </c>
      <c r="C3163" s="209"/>
      <c r="D3163" s="210">
        <f>IF(B$3129&lt;&gt;"",IF(B$3129='Usages industrie'!$K28,'Usages industrie'!J28,0),0)</f>
        <v>0</v>
      </c>
      <c r="E3163" s="210">
        <f t="shared" si="278"/>
        <v>0</v>
      </c>
      <c r="F3163" s="210">
        <f t="shared" si="278"/>
        <v>0</v>
      </c>
      <c r="G3163" s="210">
        <f t="shared" si="278"/>
        <v>0</v>
      </c>
      <c r="H3163" s="210">
        <f t="shared" si="278"/>
        <v>0</v>
      </c>
      <c r="I3163" s="210">
        <f t="shared" si="278"/>
        <v>0</v>
      </c>
      <c r="J3163" s="210">
        <f t="shared" si="278"/>
        <v>0</v>
      </c>
      <c r="K3163" s="210">
        <f t="shared" si="278"/>
        <v>0</v>
      </c>
      <c r="L3163" s="210">
        <f t="shared" si="278"/>
        <v>0</v>
      </c>
      <c r="M3163" s="210">
        <f t="shared" si="278"/>
        <v>0</v>
      </c>
      <c r="N3163" s="210">
        <f t="shared" si="278"/>
        <v>0</v>
      </c>
      <c r="O3163" s="210">
        <f t="shared" si="278"/>
        <v>0</v>
      </c>
      <c r="P3163" s="210">
        <f t="shared" si="278"/>
        <v>0</v>
      </c>
      <c r="Q3163" s="210">
        <f t="shared" si="278"/>
        <v>0</v>
      </c>
      <c r="R3163" s="210">
        <f t="shared" si="278"/>
        <v>0</v>
      </c>
    </row>
    <row r="3164" spans="1:18" hidden="1" outlineLevel="2" x14ac:dyDescent="0.35">
      <c r="A3164" s="209" t="str">
        <f>'Usages industrie'!A29</f>
        <v>Usage industriel n°26</v>
      </c>
      <c r="B3164" s="209" t="s">
        <v>637</v>
      </c>
      <c r="C3164" s="209"/>
      <c r="D3164" s="210">
        <f>IF(B$3129&lt;&gt;"",IF(B$3129='Usages industrie'!$K29,'Usages industrie'!J29,0),0)</f>
        <v>0</v>
      </c>
      <c r="E3164" s="210">
        <f t="shared" si="278"/>
        <v>0</v>
      </c>
      <c r="F3164" s="210">
        <f t="shared" si="278"/>
        <v>0</v>
      </c>
      <c r="G3164" s="210">
        <f t="shared" si="278"/>
        <v>0</v>
      </c>
      <c r="H3164" s="210">
        <f t="shared" si="278"/>
        <v>0</v>
      </c>
      <c r="I3164" s="210">
        <f t="shared" si="278"/>
        <v>0</v>
      </c>
      <c r="J3164" s="210">
        <f t="shared" si="278"/>
        <v>0</v>
      </c>
      <c r="K3164" s="210">
        <f t="shared" si="278"/>
        <v>0</v>
      </c>
      <c r="L3164" s="210">
        <f t="shared" si="278"/>
        <v>0</v>
      </c>
      <c r="M3164" s="210">
        <f t="shared" si="278"/>
        <v>0</v>
      </c>
      <c r="N3164" s="210">
        <f t="shared" si="278"/>
        <v>0</v>
      </c>
      <c r="O3164" s="210">
        <f t="shared" si="278"/>
        <v>0</v>
      </c>
      <c r="P3164" s="210">
        <f t="shared" si="278"/>
        <v>0</v>
      </c>
      <c r="Q3164" s="210">
        <f t="shared" si="278"/>
        <v>0</v>
      </c>
      <c r="R3164" s="210">
        <f t="shared" si="278"/>
        <v>0</v>
      </c>
    </row>
    <row r="3165" spans="1:18" hidden="1" outlineLevel="2" x14ac:dyDescent="0.35">
      <c r="A3165" s="209" t="str">
        <f>'Usages industrie'!A30</f>
        <v>Usage industriel n°27</v>
      </c>
      <c r="B3165" s="209" t="s">
        <v>637</v>
      </c>
      <c r="C3165" s="209"/>
      <c r="D3165" s="210">
        <f>IF(B$3129&lt;&gt;"",IF(B$3129='Usages industrie'!$K30,'Usages industrie'!J30,0),0)</f>
        <v>0</v>
      </c>
      <c r="E3165" s="210">
        <f t="shared" si="278"/>
        <v>0</v>
      </c>
      <c r="F3165" s="210">
        <f t="shared" si="278"/>
        <v>0</v>
      </c>
      <c r="G3165" s="210">
        <f t="shared" si="278"/>
        <v>0</v>
      </c>
      <c r="H3165" s="210">
        <f t="shared" si="278"/>
        <v>0</v>
      </c>
      <c r="I3165" s="210">
        <f t="shared" si="278"/>
        <v>0</v>
      </c>
      <c r="J3165" s="210">
        <f t="shared" si="278"/>
        <v>0</v>
      </c>
      <c r="K3165" s="210">
        <f t="shared" si="278"/>
        <v>0</v>
      </c>
      <c r="L3165" s="210">
        <f t="shared" si="278"/>
        <v>0</v>
      </c>
      <c r="M3165" s="210">
        <f t="shared" si="278"/>
        <v>0</v>
      </c>
      <c r="N3165" s="210">
        <f t="shared" si="278"/>
        <v>0</v>
      </c>
      <c r="O3165" s="210">
        <f t="shared" si="278"/>
        <v>0</v>
      </c>
      <c r="P3165" s="210">
        <f t="shared" si="278"/>
        <v>0</v>
      </c>
      <c r="Q3165" s="210">
        <f t="shared" si="278"/>
        <v>0</v>
      </c>
      <c r="R3165" s="210">
        <f t="shared" si="278"/>
        <v>0</v>
      </c>
    </row>
    <row r="3166" spans="1:18" hidden="1" outlineLevel="2" x14ac:dyDescent="0.35">
      <c r="A3166" s="209" t="str">
        <f>'Usages industrie'!A31</f>
        <v>Usage industriel n°28</v>
      </c>
      <c r="B3166" s="209" t="s">
        <v>637</v>
      </c>
      <c r="C3166" s="209"/>
      <c r="D3166" s="210">
        <f>IF(B$3129&lt;&gt;"",IF(B$3129='Usages industrie'!$K31,'Usages industrie'!J31,0),0)</f>
        <v>0</v>
      </c>
      <c r="E3166" s="210">
        <f t="shared" si="278"/>
        <v>0</v>
      </c>
      <c r="F3166" s="210">
        <f t="shared" si="278"/>
        <v>0</v>
      </c>
      <c r="G3166" s="210">
        <f t="shared" si="278"/>
        <v>0</v>
      </c>
      <c r="H3166" s="210">
        <f t="shared" si="278"/>
        <v>0</v>
      </c>
      <c r="I3166" s="210">
        <f t="shared" si="278"/>
        <v>0</v>
      </c>
      <c r="J3166" s="210">
        <f t="shared" si="278"/>
        <v>0</v>
      </c>
      <c r="K3166" s="210">
        <f t="shared" si="278"/>
        <v>0</v>
      </c>
      <c r="L3166" s="210">
        <f t="shared" si="278"/>
        <v>0</v>
      </c>
      <c r="M3166" s="210">
        <f t="shared" si="278"/>
        <v>0</v>
      </c>
      <c r="N3166" s="210">
        <f t="shared" si="278"/>
        <v>0</v>
      </c>
      <c r="O3166" s="210">
        <f t="shared" si="278"/>
        <v>0</v>
      </c>
      <c r="P3166" s="210">
        <f t="shared" si="278"/>
        <v>0</v>
      </c>
      <c r="Q3166" s="210">
        <f t="shared" si="278"/>
        <v>0</v>
      </c>
      <c r="R3166" s="210">
        <f t="shared" si="278"/>
        <v>0</v>
      </c>
    </row>
    <row r="3167" spans="1:18" hidden="1" outlineLevel="2" x14ac:dyDescent="0.35">
      <c r="A3167" s="209" t="str">
        <f>'Usages industrie'!A32</f>
        <v>Usage industriel n°29</v>
      </c>
      <c r="B3167" s="209" t="s">
        <v>637</v>
      </c>
      <c r="C3167" s="209"/>
      <c r="D3167" s="210">
        <f>IF(B$3129&lt;&gt;"",IF(B$3129='Usages industrie'!$K32,'Usages industrie'!J32,0),0)</f>
        <v>0</v>
      </c>
      <c r="E3167" s="210">
        <f t="shared" si="278"/>
        <v>0</v>
      </c>
      <c r="F3167" s="210">
        <f t="shared" si="278"/>
        <v>0</v>
      </c>
      <c r="G3167" s="210">
        <f t="shared" si="278"/>
        <v>0</v>
      </c>
      <c r="H3167" s="210">
        <f t="shared" si="278"/>
        <v>0</v>
      </c>
      <c r="I3167" s="210">
        <f t="shared" si="278"/>
        <v>0</v>
      </c>
      <c r="J3167" s="210">
        <f t="shared" si="278"/>
        <v>0</v>
      </c>
      <c r="K3167" s="210">
        <f t="shared" si="278"/>
        <v>0</v>
      </c>
      <c r="L3167" s="210">
        <f t="shared" si="278"/>
        <v>0</v>
      </c>
      <c r="M3167" s="210">
        <f t="shared" si="278"/>
        <v>0</v>
      </c>
      <c r="N3167" s="210">
        <f t="shared" si="278"/>
        <v>0</v>
      </c>
      <c r="O3167" s="210">
        <f t="shared" si="278"/>
        <v>0</v>
      </c>
      <c r="P3167" s="210">
        <f t="shared" si="278"/>
        <v>0</v>
      </c>
      <c r="Q3167" s="210">
        <f t="shared" si="278"/>
        <v>0</v>
      </c>
      <c r="R3167" s="210">
        <f t="shared" si="278"/>
        <v>0</v>
      </c>
    </row>
    <row r="3168" spans="1:18" hidden="1" outlineLevel="2" x14ac:dyDescent="0.35">
      <c r="A3168" s="209" t="str">
        <f>'Usages industrie'!A33</f>
        <v>Usage industriel n°30</v>
      </c>
      <c r="B3168" s="209" t="s">
        <v>637</v>
      </c>
      <c r="C3168" s="209"/>
      <c r="D3168" s="210">
        <f>IF(B$3129&lt;&gt;"",IF(B$3129='Usages industrie'!$K33,'Usages industrie'!J33,0),0)</f>
        <v>0</v>
      </c>
      <c r="E3168" s="210">
        <f t="shared" si="278"/>
        <v>0</v>
      </c>
      <c r="F3168" s="210">
        <f t="shared" si="278"/>
        <v>0</v>
      </c>
      <c r="G3168" s="210">
        <f t="shared" si="278"/>
        <v>0</v>
      </c>
      <c r="H3168" s="210">
        <f t="shared" si="278"/>
        <v>0</v>
      </c>
      <c r="I3168" s="210">
        <f t="shared" si="278"/>
        <v>0</v>
      </c>
      <c r="J3168" s="210">
        <f t="shared" si="278"/>
        <v>0</v>
      </c>
      <c r="K3168" s="210">
        <f t="shared" si="278"/>
        <v>0</v>
      </c>
      <c r="L3168" s="210">
        <f t="shared" si="278"/>
        <v>0</v>
      </c>
      <c r="M3168" s="210">
        <f t="shared" si="278"/>
        <v>0</v>
      </c>
      <c r="N3168" s="210">
        <f t="shared" si="278"/>
        <v>0</v>
      </c>
      <c r="O3168" s="210">
        <f t="shared" si="278"/>
        <v>0</v>
      </c>
      <c r="P3168" s="210">
        <f t="shared" si="278"/>
        <v>0</v>
      </c>
      <c r="Q3168" s="210">
        <f t="shared" si="278"/>
        <v>0</v>
      </c>
      <c r="R3168" s="210">
        <f t="shared" si="278"/>
        <v>0</v>
      </c>
    </row>
    <row r="3169" spans="1:18" hidden="1" outlineLevel="2" x14ac:dyDescent="0.35">
      <c r="A3169" s="209" t="str">
        <f>'Usages industrie'!A34</f>
        <v>Usage industriel n°31</v>
      </c>
      <c r="B3169" s="209" t="s">
        <v>637</v>
      </c>
      <c r="C3169" s="209"/>
      <c r="D3169" s="210">
        <f>IF(B$3129&lt;&gt;"",IF(B$3129='Usages industrie'!$K34,'Usages industrie'!J34,0),0)</f>
        <v>0</v>
      </c>
      <c r="E3169" s="210">
        <f t="shared" ref="E3169:R3178" si="279">$D3169</f>
        <v>0</v>
      </c>
      <c r="F3169" s="210">
        <f t="shared" si="279"/>
        <v>0</v>
      </c>
      <c r="G3169" s="210">
        <f t="shared" si="279"/>
        <v>0</v>
      </c>
      <c r="H3169" s="210">
        <f t="shared" si="279"/>
        <v>0</v>
      </c>
      <c r="I3169" s="210">
        <f t="shared" si="279"/>
        <v>0</v>
      </c>
      <c r="J3169" s="210">
        <f t="shared" si="279"/>
        <v>0</v>
      </c>
      <c r="K3169" s="210">
        <f t="shared" si="279"/>
        <v>0</v>
      </c>
      <c r="L3169" s="210">
        <f t="shared" si="279"/>
        <v>0</v>
      </c>
      <c r="M3169" s="210">
        <f t="shared" si="279"/>
        <v>0</v>
      </c>
      <c r="N3169" s="210">
        <f t="shared" si="279"/>
        <v>0</v>
      </c>
      <c r="O3169" s="210">
        <f t="shared" si="279"/>
        <v>0</v>
      </c>
      <c r="P3169" s="210">
        <f t="shared" si="279"/>
        <v>0</v>
      </c>
      <c r="Q3169" s="210">
        <f t="shared" si="279"/>
        <v>0</v>
      </c>
      <c r="R3169" s="210">
        <f t="shared" si="279"/>
        <v>0</v>
      </c>
    </row>
    <row r="3170" spans="1:18" hidden="1" outlineLevel="2" x14ac:dyDescent="0.35">
      <c r="A3170" s="209" t="str">
        <f>'Usages industrie'!A35</f>
        <v>Usage industriel n°32</v>
      </c>
      <c r="B3170" s="209" t="s">
        <v>637</v>
      </c>
      <c r="C3170" s="209"/>
      <c r="D3170" s="210">
        <f>IF(B$3129&lt;&gt;"",IF(B$3129='Usages industrie'!$K35,'Usages industrie'!J35,0),0)</f>
        <v>0</v>
      </c>
      <c r="E3170" s="210">
        <f t="shared" si="279"/>
        <v>0</v>
      </c>
      <c r="F3170" s="210">
        <f t="shared" si="279"/>
        <v>0</v>
      </c>
      <c r="G3170" s="210">
        <f t="shared" si="279"/>
        <v>0</v>
      </c>
      <c r="H3170" s="210">
        <f t="shared" si="279"/>
        <v>0</v>
      </c>
      <c r="I3170" s="210">
        <f t="shared" si="279"/>
        <v>0</v>
      </c>
      <c r="J3170" s="210">
        <f t="shared" si="279"/>
        <v>0</v>
      </c>
      <c r="K3170" s="210">
        <f t="shared" si="279"/>
        <v>0</v>
      </c>
      <c r="L3170" s="210">
        <f t="shared" si="279"/>
        <v>0</v>
      </c>
      <c r="M3170" s="210">
        <f t="shared" si="279"/>
        <v>0</v>
      </c>
      <c r="N3170" s="210">
        <f t="shared" si="279"/>
        <v>0</v>
      </c>
      <c r="O3170" s="210">
        <f t="shared" si="279"/>
        <v>0</v>
      </c>
      <c r="P3170" s="210">
        <f t="shared" si="279"/>
        <v>0</v>
      </c>
      <c r="Q3170" s="210">
        <f t="shared" si="279"/>
        <v>0</v>
      </c>
      <c r="R3170" s="210">
        <f t="shared" si="279"/>
        <v>0</v>
      </c>
    </row>
    <row r="3171" spans="1:18" hidden="1" outlineLevel="2" x14ac:dyDescent="0.35">
      <c r="A3171" s="209" t="str">
        <f>'Usages industrie'!A36</f>
        <v>Usage industriel n°33</v>
      </c>
      <c r="B3171" s="209" t="s">
        <v>637</v>
      </c>
      <c r="C3171" s="209"/>
      <c r="D3171" s="210">
        <f>IF(B$3129&lt;&gt;"",IF(B$3129='Usages industrie'!$K36,'Usages industrie'!J36,0),0)</f>
        <v>0</v>
      </c>
      <c r="E3171" s="210">
        <f t="shared" si="279"/>
        <v>0</v>
      </c>
      <c r="F3171" s="210">
        <f t="shared" si="279"/>
        <v>0</v>
      </c>
      <c r="G3171" s="210">
        <f t="shared" si="279"/>
        <v>0</v>
      </c>
      <c r="H3171" s="210">
        <f t="shared" si="279"/>
        <v>0</v>
      </c>
      <c r="I3171" s="210">
        <f t="shared" si="279"/>
        <v>0</v>
      </c>
      <c r="J3171" s="210">
        <f t="shared" si="279"/>
        <v>0</v>
      </c>
      <c r="K3171" s="210">
        <f t="shared" si="279"/>
        <v>0</v>
      </c>
      <c r="L3171" s="210">
        <f t="shared" si="279"/>
        <v>0</v>
      </c>
      <c r="M3171" s="210">
        <f t="shared" si="279"/>
        <v>0</v>
      </c>
      <c r="N3171" s="210">
        <f t="shared" si="279"/>
        <v>0</v>
      </c>
      <c r="O3171" s="210">
        <f t="shared" si="279"/>
        <v>0</v>
      </c>
      <c r="P3171" s="210">
        <f t="shared" si="279"/>
        <v>0</v>
      </c>
      <c r="Q3171" s="210">
        <f t="shared" si="279"/>
        <v>0</v>
      </c>
      <c r="R3171" s="210">
        <f t="shared" si="279"/>
        <v>0</v>
      </c>
    </row>
    <row r="3172" spans="1:18" hidden="1" outlineLevel="2" x14ac:dyDescent="0.35">
      <c r="A3172" s="209" t="str">
        <f>'Usages industrie'!A37</f>
        <v>Usage industriel n°34</v>
      </c>
      <c r="B3172" s="209" t="s">
        <v>637</v>
      </c>
      <c r="C3172" s="209"/>
      <c r="D3172" s="210">
        <f>IF(B$3129&lt;&gt;"",IF(B$3129='Usages industrie'!$K37,'Usages industrie'!J37,0),0)</f>
        <v>0</v>
      </c>
      <c r="E3172" s="210">
        <f t="shared" si="279"/>
        <v>0</v>
      </c>
      <c r="F3172" s="210">
        <f t="shared" si="279"/>
        <v>0</v>
      </c>
      <c r="G3172" s="210">
        <f t="shared" si="279"/>
        <v>0</v>
      </c>
      <c r="H3172" s="210">
        <f t="shared" si="279"/>
        <v>0</v>
      </c>
      <c r="I3172" s="210">
        <f t="shared" si="279"/>
        <v>0</v>
      </c>
      <c r="J3172" s="210">
        <f t="shared" si="279"/>
        <v>0</v>
      </c>
      <c r="K3172" s="210">
        <f t="shared" si="279"/>
        <v>0</v>
      </c>
      <c r="L3172" s="210">
        <f t="shared" si="279"/>
        <v>0</v>
      </c>
      <c r="M3172" s="210">
        <f t="shared" si="279"/>
        <v>0</v>
      </c>
      <c r="N3172" s="210">
        <f t="shared" si="279"/>
        <v>0</v>
      </c>
      <c r="O3172" s="210">
        <f t="shared" si="279"/>
        <v>0</v>
      </c>
      <c r="P3172" s="210">
        <f t="shared" si="279"/>
        <v>0</v>
      </c>
      <c r="Q3172" s="210">
        <f t="shared" si="279"/>
        <v>0</v>
      </c>
      <c r="R3172" s="210">
        <f t="shared" si="279"/>
        <v>0</v>
      </c>
    </row>
    <row r="3173" spans="1:18" hidden="1" outlineLevel="2" x14ac:dyDescent="0.35">
      <c r="A3173" s="209" t="str">
        <f>'Usages industrie'!A38</f>
        <v>Usage industriel n°35</v>
      </c>
      <c r="B3173" s="209" t="s">
        <v>637</v>
      </c>
      <c r="C3173" s="209"/>
      <c r="D3173" s="210">
        <f>IF(B$3129&lt;&gt;"",IF(B$3129='Usages industrie'!$K38,'Usages industrie'!J38,0),0)</f>
        <v>0</v>
      </c>
      <c r="E3173" s="210">
        <f t="shared" si="279"/>
        <v>0</v>
      </c>
      <c r="F3173" s="210">
        <f t="shared" si="279"/>
        <v>0</v>
      </c>
      <c r="G3173" s="210">
        <f t="shared" si="279"/>
        <v>0</v>
      </c>
      <c r="H3173" s="210">
        <f t="shared" si="279"/>
        <v>0</v>
      </c>
      <c r="I3173" s="210">
        <f t="shared" si="279"/>
        <v>0</v>
      </c>
      <c r="J3173" s="210">
        <f t="shared" si="279"/>
        <v>0</v>
      </c>
      <c r="K3173" s="210">
        <f t="shared" si="279"/>
        <v>0</v>
      </c>
      <c r="L3173" s="210">
        <f t="shared" si="279"/>
        <v>0</v>
      </c>
      <c r="M3173" s="210">
        <f t="shared" si="279"/>
        <v>0</v>
      </c>
      <c r="N3173" s="210">
        <f t="shared" si="279"/>
        <v>0</v>
      </c>
      <c r="O3173" s="210">
        <f t="shared" si="279"/>
        <v>0</v>
      </c>
      <c r="P3173" s="210">
        <f t="shared" si="279"/>
        <v>0</v>
      </c>
      <c r="Q3173" s="210">
        <f t="shared" si="279"/>
        <v>0</v>
      </c>
      <c r="R3173" s="210">
        <f t="shared" si="279"/>
        <v>0</v>
      </c>
    </row>
    <row r="3174" spans="1:18" hidden="1" outlineLevel="2" x14ac:dyDescent="0.35">
      <c r="A3174" s="209" t="str">
        <f>'Usages industrie'!A39</f>
        <v>Usage industriel n°36</v>
      </c>
      <c r="B3174" s="209" t="s">
        <v>637</v>
      </c>
      <c r="C3174" s="209"/>
      <c r="D3174" s="210">
        <f>IF(B$3129&lt;&gt;"",IF(B$3129='Usages industrie'!$K39,'Usages industrie'!J39,0),0)</f>
        <v>0</v>
      </c>
      <c r="E3174" s="210">
        <f t="shared" si="279"/>
        <v>0</v>
      </c>
      <c r="F3174" s="210">
        <f t="shared" si="279"/>
        <v>0</v>
      </c>
      <c r="G3174" s="210">
        <f t="shared" si="279"/>
        <v>0</v>
      </c>
      <c r="H3174" s="210">
        <f t="shared" si="279"/>
        <v>0</v>
      </c>
      <c r="I3174" s="210">
        <f t="shared" si="279"/>
        <v>0</v>
      </c>
      <c r="J3174" s="210">
        <f t="shared" si="279"/>
        <v>0</v>
      </c>
      <c r="K3174" s="210">
        <f t="shared" si="279"/>
        <v>0</v>
      </c>
      <c r="L3174" s="210">
        <f t="shared" si="279"/>
        <v>0</v>
      </c>
      <c r="M3174" s="210">
        <f t="shared" si="279"/>
        <v>0</v>
      </c>
      <c r="N3174" s="210">
        <f t="shared" si="279"/>
        <v>0</v>
      </c>
      <c r="O3174" s="210">
        <f t="shared" si="279"/>
        <v>0</v>
      </c>
      <c r="P3174" s="210">
        <f t="shared" si="279"/>
        <v>0</v>
      </c>
      <c r="Q3174" s="210">
        <f t="shared" si="279"/>
        <v>0</v>
      </c>
      <c r="R3174" s="210">
        <f t="shared" si="279"/>
        <v>0</v>
      </c>
    </row>
    <row r="3175" spans="1:18" hidden="1" outlineLevel="2" x14ac:dyDescent="0.35">
      <c r="A3175" s="209" t="str">
        <f>'Usages industrie'!A40</f>
        <v>Usage industriel n°37</v>
      </c>
      <c r="B3175" s="209" t="s">
        <v>637</v>
      </c>
      <c r="C3175" s="209"/>
      <c r="D3175" s="210">
        <f>IF(B$3129&lt;&gt;"",IF(B$3129='Usages industrie'!$K40,'Usages industrie'!J40,0),0)</f>
        <v>0</v>
      </c>
      <c r="E3175" s="210">
        <f t="shared" si="279"/>
        <v>0</v>
      </c>
      <c r="F3175" s="210">
        <f t="shared" si="279"/>
        <v>0</v>
      </c>
      <c r="G3175" s="210">
        <f t="shared" si="279"/>
        <v>0</v>
      </c>
      <c r="H3175" s="210">
        <f t="shared" si="279"/>
        <v>0</v>
      </c>
      <c r="I3175" s="210">
        <f t="shared" si="279"/>
        <v>0</v>
      </c>
      <c r="J3175" s="210">
        <f t="shared" si="279"/>
        <v>0</v>
      </c>
      <c r="K3175" s="210">
        <f t="shared" si="279"/>
        <v>0</v>
      </c>
      <c r="L3175" s="210">
        <f t="shared" si="279"/>
        <v>0</v>
      </c>
      <c r="M3175" s="210">
        <f t="shared" si="279"/>
        <v>0</v>
      </c>
      <c r="N3175" s="210">
        <f t="shared" si="279"/>
        <v>0</v>
      </c>
      <c r="O3175" s="210">
        <f t="shared" si="279"/>
        <v>0</v>
      </c>
      <c r="P3175" s="210">
        <f t="shared" si="279"/>
        <v>0</v>
      </c>
      <c r="Q3175" s="210">
        <f t="shared" si="279"/>
        <v>0</v>
      </c>
      <c r="R3175" s="210">
        <f t="shared" si="279"/>
        <v>0</v>
      </c>
    </row>
    <row r="3176" spans="1:18" hidden="1" outlineLevel="2" x14ac:dyDescent="0.35">
      <c r="A3176" s="209" t="str">
        <f>'Usages industrie'!A41</f>
        <v>Usage industriel n°38</v>
      </c>
      <c r="B3176" s="209" t="s">
        <v>637</v>
      </c>
      <c r="C3176" s="209"/>
      <c r="D3176" s="210">
        <f>IF(B$3129&lt;&gt;"",IF(B$3129='Usages industrie'!$K41,'Usages industrie'!J41,0),0)</f>
        <v>0</v>
      </c>
      <c r="E3176" s="210">
        <f t="shared" si="279"/>
        <v>0</v>
      </c>
      <c r="F3176" s="210">
        <f t="shared" si="279"/>
        <v>0</v>
      </c>
      <c r="G3176" s="210">
        <f t="shared" si="279"/>
        <v>0</v>
      </c>
      <c r="H3176" s="210">
        <f t="shared" si="279"/>
        <v>0</v>
      </c>
      <c r="I3176" s="210">
        <f t="shared" si="279"/>
        <v>0</v>
      </c>
      <c r="J3176" s="210">
        <f t="shared" si="279"/>
        <v>0</v>
      </c>
      <c r="K3176" s="210">
        <f t="shared" si="279"/>
        <v>0</v>
      </c>
      <c r="L3176" s="210">
        <f t="shared" si="279"/>
        <v>0</v>
      </c>
      <c r="M3176" s="210">
        <f t="shared" si="279"/>
        <v>0</v>
      </c>
      <c r="N3176" s="210">
        <f t="shared" si="279"/>
        <v>0</v>
      </c>
      <c r="O3176" s="210">
        <f t="shared" si="279"/>
        <v>0</v>
      </c>
      <c r="P3176" s="210">
        <f t="shared" si="279"/>
        <v>0</v>
      </c>
      <c r="Q3176" s="210">
        <f t="shared" si="279"/>
        <v>0</v>
      </c>
      <c r="R3176" s="210">
        <f t="shared" si="279"/>
        <v>0</v>
      </c>
    </row>
    <row r="3177" spans="1:18" hidden="1" outlineLevel="2" x14ac:dyDescent="0.35">
      <c r="A3177" s="209" t="str">
        <f>'Usages industrie'!A42</f>
        <v>Usage industriel n°39</v>
      </c>
      <c r="B3177" s="209" t="s">
        <v>637</v>
      </c>
      <c r="C3177" s="209"/>
      <c r="D3177" s="210">
        <f>IF(B$3129&lt;&gt;"",IF(B$3129='Usages industrie'!$K42,'Usages industrie'!J42,0),0)</f>
        <v>0</v>
      </c>
      <c r="E3177" s="210">
        <f t="shared" si="279"/>
        <v>0</v>
      </c>
      <c r="F3177" s="210">
        <f t="shared" si="279"/>
        <v>0</v>
      </c>
      <c r="G3177" s="210">
        <f t="shared" si="279"/>
        <v>0</v>
      </c>
      <c r="H3177" s="210">
        <f t="shared" si="279"/>
        <v>0</v>
      </c>
      <c r="I3177" s="210">
        <f t="shared" si="279"/>
        <v>0</v>
      </c>
      <c r="J3177" s="210">
        <f t="shared" si="279"/>
        <v>0</v>
      </c>
      <c r="K3177" s="210">
        <f t="shared" si="279"/>
        <v>0</v>
      </c>
      <c r="L3177" s="210">
        <f t="shared" si="279"/>
        <v>0</v>
      </c>
      <c r="M3177" s="210">
        <f t="shared" si="279"/>
        <v>0</v>
      </c>
      <c r="N3177" s="210">
        <f t="shared" si="279"/>
        <v>0</v>
      </c>
      <c r="O3177" s="210">
        <f t="shared" si="279"/>
        <v>0</v>
      </c>
      <c r="P3177" s="210">
        <f t="shared" si="279"/>
        <v>0</v>
      </c>
      <c r="Q3177" s="210">
        <f t="shared" si="279"/>
        <v>0</v>
      </c>
      <c r="R3177" s="210">
        <f t="shared" si="279"/>
        <v>0</v>
      </c>
    </row>
    <row r="3178" spans="1:18" hidden="1" outlineLevel="2" x14ac:dyDescent="0.35">
      <c r="A3178" s="209" t="str">
        <f>'Usages industrie'!A43</f>
        <v>Usage industriel n°40</v>
      </c>
      <c r="B3178" s="209" t="s">
        <v>637</v>
      </c>
      <c r="C3178" s="209"/>
      <c r="D3178" s="210">
        <f>IF(B$3129&lt;&gt;"",IF(B$3129='Usages industrie'!$K43,'Usages industrie'!J43,0),0)</f>
        <v>0</v>
      </c>
      <c r="E3178" s="210">
        <f t="shared" si="279"/>
        <v>0</v>
      </c>
      <c r="F3178" s="210">
        <f t="shared" si="279"/>
        <v>0</v>
      </c>
      <c r="G3178" s="210">
        <f t="shared" si="279"/>
        <v>0</v>
      </c>
      <c r="H3178" s="210">
        <f t="shared" si="279"/>
        <v>0</v>
      </c>
      <c r="I3178" s="210">
        <f t="shared" si="279"/>
        <v>0</v>
      </c>
      <c r="J3178" s="210">
        <f t="shared" si="279"/>
        <v>0</v>
      </c>
      <c r="K3178" s="210">
        <f t="shared" si="279"/>
        <v>0</v>
      </c>
      <c r="L3178" s="210">
        <f t="shared" si="279"/>
        <v>0</v>
      </c>
      <c r="M3178" s="210">
        <f t="shared" si="279"/>
        <v>0</v>
      </c>
      <c r="N3178" s="210">
        <f t="shared" si="279"/>
        <v>0</v>
      </c>
      <c r="O3178" s="210">
        <f t="shared" si="279"/>
        <v>0</v>
      </c>
      <c r="P3178" s="210">
        <f t="shared" si="279"/>
        <v>0</v>
      </c>
      <c r="Q3178" s="210">
        <f t="shared" si="279"/>
        <v>0</v>
      </c>
      <c r="R3178" s="210">
        <f t="shared" si="279"/>
        <v>0</v>
      </c>
    </row>
    <row r="3179" spans="1:18" hidden="1" outlineLevel="2" x14ac:dyDescent="0.35">
      <c r="A3179" s="209" t="str">
        <f>'Usages industrie'!A44</f>
        <v>Usage industriel n°41</v>
      </c>
      <c r="B3179" s="209" t="s">
        <v>637</v>
      </c>
      <c r="C3179" s="209"/>
      <c r="D3179" s="210">
        <f>IF(B$3129&lt;&gt;"",IF(B$3129='Usages industrie'!$K44,'Usages industrie'!J44,0),0)</f>
        <v>0</v>
      </c>
      <c r="E3179" s="210">
        <f t="shared" ref="E3179:R3188" si="280">$D3179</f>
        <v>0</v>
      </c>
      <c r="F3179" s="210">
        <f t="shared" si="280"/>
        <v>0</v>
      </c>
      <c r="G3179" s="210">
        <f t="shared" si="280"/>
        <v>0</v>
      </c>
      <c r="H3179" s="210">
        <f t="shared" si="280"/>
        <v>0</v>
      </c>
      <c r="I3179" s="210">
        <f t="shared" si="280"/>
        <v>0</v>
      </c>
      <c r="J3179" s="210">
        <f t="shared" si="280"/>
        <v>0</v>
      </c>
      <c r="K3179" s="210">
        <f t="shared" si="280"/>
        <v>0</v>
      </c>
      <c r="L3179" s="210">
        <f t="shared" si="280"/>
        <v>0</v>
      </c>
      <c r="M3179" s="210">
        <f t="shared" si="280"/>
        <v>0</v>
      </c>
      <c r="N3179" s="210">
        <f t="shared" si="280"/>
        <v>0</v>
      </c>
      <c r="O3179" s="210">
        <f t="shared" si="280"/>
        <v>0</v>
      </c>
      <c r="P3179" s="210">
        <f t="shared" si="280"/>
        <v>0</v>
      </c>
      <c r="Q3179" s="210">
        <f t="shared" si="280"/>
        <v>0</v>
      </c>
      <c r="R3179" s="210">
        <f t="shared" si="280"/>
        <v>0</v>
      </c>
    </row>
    <row r="3180" spans="1:18" hidden="1" outlineLevel="2" x14ac:dyDescent="0.35">
      <c r="A3180" s="209" t="str">
        <f>'Usages industrie'!A45</f>
        <v>Usage industriel n°42</v>
      </c>
      <c r="B3180" s="209" t="s">
        <v>637</v>
      </c>
      <c r="C3180" s="209"/>
      <c r="D3180" s="210">
        <f>IF(B$3129&lt;&gt;"",IF(B$3129='Usages industrie'!$K45,'Usages industrie'!J45,0),0)</f>
        <v>0</v>
      </c>
      <c r="E3180" s="210">
        <f t="shared" si="280"/>
        <v>0</v>
      </c>
      <c r="F3180" s="210">
        <f t="shared" si="280"/>
        <v>0</v>
      </c>
      <c r="G3180" s="210">
        <f t="shared" si="280"/>
        <v>0</v>
      </c>
      <c r="H3180" s="210">
        <f t="shared" si="280"/>
        <v>0</v>
      </c>
      <c r="I3180" s="210">
        <f t="shared" si="280"/>
        <v>0</v>
      </c>
      <c r="J3180" s="210">
        <f t="shared" si="280"/>
        <v>0</v>
      </c>
      <c r="K3180" s="210">
        <f t="shared" si="280"/>
        <v>0</v>
      </c>
      <c r="L3180" s="210">
        <f t="shared" si="280"/>
        <v>0</v>
      </c>
      <c r="M3180" s="210">
        <f t="shared" si="280"/>
        <v>0</v>
      </c>
      <c r="N3180" s="210">
        <f t="shared" si="280"/>
        <v>0</v>
      </c>
      <c r="O3180" s="210">
        <f t="shared" si="280"/>
        <v>0</v>
      </c>
      <c r="P3180" s="210">
        <f t="shared" si="280"/>
        <v>0</v>
      </c>
      <c r="Q3180" s="210">
        <f t="shared" si="280"/>
        <v>0</v>
      </c>
      <c r="R3180" s="210">
        <f t="shared" si="280"/>
        <v>0</v>
      </c>
    </row>
    <row r="3181" spans="1:18" hidden="1" outlineLevel="2" x14ac:dyDescent="0.35">
      <c r="A3181" s="209" t="str">
        <f>'Usages industrie'!A46</f>
        <v>Usage industriel n°43</v>
      </c>
      <c r="B3181" s="209" t="s">
        <v>637</v>
      </c>
      <c r="C3181" s="209"/>
      <c r="D3181" s="210">
        <f>IF(B$3129&lt;&gt;"",IF(B$3129='Usages industrie'!$K46,'Usages industrie'!J46,0),0)</f>
        <v>0</v>
      </c>
      <c r="E3181" s="210">
        <f t="shared" si="280"/>
        <v>0</v>
      </c>
      <c r="F3181" s="210">
        <f t="shared" si="280"/>
        <v>0</v>
      </c>
      <c r="G3181" s="210">
        <f t="shared" si="280"/>
        <v>0</v>
      </c>
      <c r="H3181" s="210">
        <f t="shared" si="280"/>
        <v>0</v>
      </c>
      <c r="I3181" s="210">
        <f t="shared" si="280"/>
        <v>0</v>
      </c>
      <c r="J3181" s="210">
        <f t="shared" si="280"/>
        <v>0</v>
      </c>
      <c r="K3181" s="210">
        <f t="shared" si="280"/>
        <v>0</v>
      </c>
      <c r="L3181" s="210">
        <f t="shared" si="280"/>
        <v>0</v>
      </c>
      <c r="M3181" s="210">
        <f t="shared" si="280"/>
        <v>0</v>
      </c>
      <c r="N3181" s="210">
        <f t="shared" si="280"/>
        <v>0</v>
      </c>
      <c r="O3181" s="210">
        <f t="shared" si="280"/>
        <v>0</v>
      </c>
      <c r="P3181" s="210">
        <f t="shared" si="280"/>
        <v>0</v>
      </c>
      <c r="Q3181" s="210">
        <f t="shared" si="280"/>
        <v>0</v>
      </c>
      <c r="R3181" s="210">
        <f t="shared" si="280"/>
        <v>0</v>
      </c>
    </row>
    <row r="3182" spans="1:18" hidden="1" outlineLevel="2" x14ac:dyDescent="0.35">
      <c r="A3182" s="209" t="str">
        <f>'Usages industrie'!A47</f>
        <v>Usage industriel n°44</v>
      </c>
      <c r="B3182" s="209" t="s">
        <v>637</v>
      </c>
      <c r="C3182" s="209"/>
      <c r="D3182" s="210">
        <f>IF(B$3129&lt;&gt;"",IF(B$3129='Usages industrie'!$K47,'Usages industrie'!J47,0),0)</f>
        <v>0</v>
      </c>
      <c r="E3182" s="210">
        <f t="shared" si="280"/>
        <v>0</v>
      </c>
      <c r="F3182" s="210">
        <f t="shared" si="280"/>
        <v>0</v>
      </c>
      <c r="G3182" s="210">
        <f t="shared" si="280"/>
        <v>0</v>
      </c>
      <c r="H3182" s="210">
        <f t="shared" si="280"/>
        <v>0</v>
      </c>
      <c r="I3182" s="210">
        <f t="shared" si="280"/>
        <v>0</v>
      </c>
      <c r="J3182" s="210">
        <f t="shared" si="280"/>
        <v>0</v>
      </c>
      <c r="K3182" s="210">
        <f t="shared" si="280"/>
        <v>0</v>
      </c>
      <c r="L3182" s="210">
        <f t="shared" si="280"/>
        <v>0</v>
      </c>
      <c r="M3182" s="210">
        <f t="shared" si="280"/>
        <v>0</v>
      </c>
      <c r="N3182" s="210">
        <f t="shared" si="280"/>
        <v>0</v>
      </c>
      <c r="O3182" s="210">
        <f t="shared" si="280"/>
        <v>0</v>
      </c>
      <c r="P3182" s="210">
        <f t="shared" si="280"/>
        <v>0</v>
      </c>
      <c r="Q3182" s="210">
        <f t="shared" si="280"/>
        <v>0</v>
      </c>
      <c r="R3182" s="210">
        <f t="shared" si="280"/>
        <v>0</v>
      </c>
    </row>
    <row r="3183" spans="1:18" hidden="1" outlineLevel="2" x14ac:dyDescent="0.35">
      <c r="A3183" s="209" t="str">
        <f>'Usages industrie'!A48</f>
        <v>Usage industriel n°45</v>
      </c>
      <c r="B3183" s="209" t="s">
        <v>637</v>
      </c>
      <c r="C3183" s="209"/>
      <c r="D3183" s="210">
        <f>IF(B$3129&lt;&gt;"",IF(B$3129='Usages industrie'!$K48,'Usages industrie'!J48,0),0)</f>
        <v>0</v>
      </c>
      <c r="E3183" s="210">
        <f t="shared" si="280"/>
        <v>0</v>
      </c>
      <c r="F3183" s="210">
        <f t="shared" si="280"/>
        <v>0</v>
      </c>
      <c r="G3183" s="210">
        <f t="shared" si="280"/>
        <v>0</v>
      </c>
      <c r="H3183" s="210">
        <f t="shared" si="280"/>
        <v>0</v>
      </c>
      <c r="I3183" s="210">
        <f t="shared" si="280"/>
        <v>0</v>
      </c>
      <c r="J3183" s="210">
        <f t="shared" si="280"/>
        <v>0</v>
      </c>
      <c r="K3183" s="210">
        <f t="shared" si="280"/>
        <v>0</v>
      </c>
      <c r="L3183" s="210">
        <f t="shared" si="280"/>
        <v>0</v>
      </c>
      <c r="M3183" s="210">
        <f t="shared" si="280"/>
        <v>0</v>
      </c>
      <c r="N3183" s="210">
        <f t="shared" si="280"/>
        <v>0</v>
      </c>
      <c r="O3183" s="210">
        <f t="shared" si="280"/>
        <v>0</v>
      </c>
      <c r="P3183" s="210">
        <f t="shared" si="280"/>
        <v>0</v>
      </c>
      <c r="Q3183" s="210">
        <f t="shared" si="280"/>
        <v>0</v>
      </c>
      <c r="R3183" s="210">
        <f t="shared" si="280"/>
        <v>0</v>
      </c>
    </row>
    <row r="3184" spans="1:18" hidden="1" outlineLevel="2" x14ac:dyDescent="0.35">
      <c r="A3184" s="209" t="str">
        <f>'Usages industrie'!A49</f>
        <v>Usage industriel n°46</v>
      </c>
      <c r="B3184" s="209" t="s">
        <v>637</v>
      </c>
      <c r="C3184" s="209"/>
      <c r="D3184" s="210">
        <f>IF(B$3129&lt;&gt;"",IF(B$3129='Usages industrie'!$K49,'Usages industrie'!J49,0),0)</f>
        <v>0</v>
      </c>
      <c r="E3184" s="210">
        <f t="shared" si="280"/>
        <v>0</v>
      </c>
      <c r="F3184" s="210">
        <f t="shared" si="280"/>
        <v>0</v>
      </c>
      <c r="G3184" s="210">
        <f t="shared" si="280"/>
        <v>0</v>
      </c>
      <c r="H3184" s="210">
        <f t="shared" si="280"/>
        <v>0</v>
      </c>
      <c r="I3184" s="210">
        <f t="shared" si="280"/>
        <v>0</v>
      </c>
      <c r="J3184" s="210">
        <f t="shared" si="280"/>
        <v>0</v>
      </c>
      <c r="K3184" s="210">
        <f t="shared" si="280"/>
        <v>0</v>
      </c>
      <c r="L3184" s="210">
        <f t="shared" si="280"/>
        <v>0</v>
      </c>
      <c r="M3184" s="210">
        <f t="shared" si="280"/>
        <v>0</v>
      </c>
      <c r="N3184" s="210">
        <f t="shared" si="280"/>
        <v>0</v>
      </c>
      <c r="O3184" s="210">
        <f t="shared" si="280"/>
        <v>0</v>
      </c>
      <c r="P3184" s="210">
        <f t="shared" si="280"/>
        <v>0</v>
      </c>
      <c r="Q3184" s="210">
        <f t="shared" si="280"/>
        <v>0</v>
      </c>
      <c r="R3184" s="210">
        <f t="shared" si="280"/>
        <v>0</v>
      </c>
    </row>
    <row r="3185" spans="1:18" hidden="1" outlineLevel="2" x14ac:dyDescent="0.35">
      <c r="A3185" s="209" t="str">
        <f>'Usages industrie'!A50</f>
        <v>Usage industriel n°47</v>
      </c>
      <c r="B3185" s="209" t="s">
        <v>637</v>
      </c>
      <c r="C3185" s="209"/>
      <c r="D3185" s="210">
        <f>IF(B$3129&lt;&gt;"",IF(B$3129='Usages industrie'!$K50,'Usages industrie'!J50,0),0)</f>
        <v>0</v>
      </c>
      <c r="E3185" s="210">
        <f t="shared" si="280"/>
        <v>0</v>
      </c>
      <c r="F3185" s="210">
        <f t="shared" si="280"/>
        <v>0</v>
      </c>
      <c r="G3185" s="210">
        <f t="shared" si="280"/>
        <v>0</v>
      </c>
      <c r="H3185" s="210">
        <f t="shared" si="280"/>
        <v>0</v>
      </c>
      <c r="I3185" s="210">
        <f t="shared" si="280"/>
        <v>0</v>
      </c>
      <c r="J3185" s="210">
        <f t="shared" si="280"/>
        <v>0</v>
      </c>
      <c r="K3185" s="210">
        <f t="shared" si="280"/>
        <v>0</v>
      </c>
      <c r="L3185" s="210">
        <f t="shared" si="280"/>
        <v>0</v>
      </c>
      <c r="M3185" s="210">
        <f t="shared" si="280"/>
        <v>0</v>
      </c>
      <c r="N3185" s="210">
        <f t="shared" si="280"/>
        <v>0</v>
      </c>
      <c r="O3185" s="210">
        <f t="shared" si="280"/>
        <v>0</v>
      </c>
      <c r="P3185" s="210">
        <f t="shared" si="280"/>
        <v>0</v>
      </c>
      <c r="Q3185" s="210">
        <f t="shared" si="280"/>
        <v>0</v>
      </c>
      <c r="R3185" s="210">
        <f t="shared" si="280"/>
        <v>0</v>
      </c>
    </row>
    <row r="3186" spans="1:18" hidden="1" outlineLevel="2" x14ac:dyDescent="0.35">
      <c r="A3186" s="209" t="str">
        <f>'Usages industrie'!A51</f>
        <v>Usage industriel n°48</v>
      </c>
      <c r="B3186" s="209" t="s">
        <v>637</v>
      </c>
      <c r="C3186" s="209"/>
      <c r="D3186" s="210">
        <f>IF(B$3129&lt;&gt;"",IF(B$3129='Usages industrie'!$K51,'Usages industrie'!J51,0),0)</f>
        <v>0</v>
      </c>
      <c r="E3186" s="210">
        <f t="shared" si="280"/>
        <v>0</v>
      </c>
      <c r="F3186" s="210">
        <f t="shared" si="280"/>
        <v>0</v>
      </c>
      <c r="G3186" s="210">
        <f t="shared" si="280"/>
        <v>0</v>
      </c>
      <c r="H3186" s="210">
        <f t="shared" si="280"/>
        <v>0</v>
      </c>
      <c r="I3186" s="210">
        <f t="shared" si="280"/>
        <v>0</v>
      </c>
      <c r="J3186" s="210">
        <f t="shared" si="280"/>
        <v>0</v>
      </c>
      <c r="K3186" s="210">
        <f t="shared" si="280"/>
        <v>0</v>
      </c>
      <c r="L3186" s="210">
        <f t="shared" si="280"/>
        <v>0</v>
      </c>
      <c r="M3186" s="210">
        <f t="shared" si="280"/>
        <v>0</v>
      </c>
      <c r="N3186" s="210">
        <f t="shared" si="280"/>
        <v>0</v>
      </c>
      <c r="O3186" s="210">
        <f t="shared" si="280"/>
        <v>0</v>
      </c>
      <c r="P3186" s="210">
        <f t="shared" si="280"/>
        <v>0</v>
      </c>
      <c r="Q3186" s="210">
        <f t="shared" si="280"/>
        <v>0</v>
      </c>
      <c r="R3186" s="210">
        <f t="shared" si="280"/>
        <v>0</v>
      </c>
    </row>
    <row r="3187" spans="1:18" hidden="1" outlineLevel="2" x14ac:dyDescent="0.35">
      <c r="A3187" s="209" t="str">
        <f>'Usages industrie'!A52</f>
        <v>Usage industriel n°49</v>
      </c>
      <c r="B3187" s="209" t="s">
        <v>637</v>
      </c>
      <c r="C3187" s="209"/>
      <c r="D3187" s="210">
        <f>IF(B$3129&lt;&gt;"",IF(B$3129='Usages industrie'!$K52,'Usages industrie'!J52,0),0)</f>
        <v>0</v>
      </c>
      <c r="E3187" s="210">
        <f t="shared" si="280"/>
        <v>0</v>
      </c>
      <c r="F3187" s="210">
        <f t="shared" si="280"/>
        <v>0</v>
      </c>
      <c r="G3187" s="210">
        <f t="shared" si="280"/>
        <v>0</v>
      </c>
      <c r="H3187" s="210">
        <f t="shared" si="280"/>
        <v>0</v>
      </c>
      <c r="I3187" s="210">
        <f t="shared" si="280"/>
        <v>0</v>
      </c>
      <c r="J3187" s="210">
        <f t="shared" si="280"/>
        <v>0</v>
      </c>
      <c r="K3187" s="210">
        <f t="shared" si="280"/>
        <v>0</v>
      </c>
      <c r="L3187" s="210">
        <f t="shared" si="280"/>
        <v>0</v>
      </c>
      <c r="M3187" s="210">
        <f t="shared" si="280"/>
        <v>0</v>
      </c>
      <c r="N3187" s="210">
        <f t="shared" si="280"/>
        <v>0</v>
      </c>
      <c r="O3187" s="210">
        <f t="shared" si="280"/>
        <v>0</v>
      </c>
      <c r="P3187" s="210">
        <f t="shared" si="280"/>
        <v>0</v>
      </c>
      <c r="Q3187" s="210">
        <f t="shared" si="280"/>
        <v>0</v>
      </c>
      <c r="R3187" s="210">
        <f t="shared" si="280"/>
        <v>0</v>
      </c>
    </row>
    <row r="3188" spans="1:18" hidden="1" outlineLevel="2" x14ac:dyDescent="0.35">
      <c r="A3188" s="209" t="str">
        <f>'Usages industrie'!A53</f>
        <v>Usage industriel n°50</v>
      </c>
      <c r="B3188" s="209" t="s">
        <v>637</v>
      </c>
      <c r="C3188" s="209"/>
      <c r="D3188" s="210">
        <f>IF(B$3129&lt;&gt;"",IF(B$3129='Usages industrie'!$K53,'Usages industrie'!J53,0),0)</f>
        <v>0</v>
      </c>
      <c r="E3188" s="210">
        <f t="shared" si="280"/>
        <v>0</v>
      </c>
      <c r="F3188" s="210">
        <f t="shared" si="280"/>
        <v>0</v>
      </c>
      <c r="G3188" s="210">
        <f t="shared" si="280"/>
        <v>0</v>
      </c>
      <c r="H3188" s="210">
        <f t="shared" si="280"/>
        <v>0</v>
      </c>
      <c r="I3188" s="210">
        <f t="shared" si="280"/>
        <v>0</v>
      </c>
      <c r="J3188" s="210">
        <f t="shared" si="280"/>
        <v>0</v>
      </c>
      <c r="K3188" s="210">
        <f t="shared" si="280"/>
        <v>0</v>
      </c>
      <c r="L3188" s="210">
        <f t="shared" si="280"/>
        <v>0</v>
      </c>
      <c r="M3188" s="210">
        <f t="shared" si="280"/>
        <v>0</v>
      </c>
      <c r="N3188" s="210">
        <f t="shared" si="280"/>
        <v>0</v>
      </c>
      <c r="O3188" s="210">
        <f t="shared" si="280"/>
        <v>0</v>
      </c>
      <c r="P3188" s="210">
        <f t="shared" si="280"/>
        <v>0</v>
      </c>
      <c r="Q3188" s="210">
        <f t="shared" si="280"/>
        <v>0</v>
      </c>
      <c r="R3188" s="210">
        <f t="shared" si="280"/>
        <v>0</v>
      </c>
    </row>
    <row r="3189" spans="1:18" hidden="1" outlineLevel="1" collapsed="1" x14ac:dyDescent="0.35">
      <c r="A3189" s="209" t="s">
        <v>638</v>
      </c>
      <c r="B3189" s="209"/>
      <c r="C3189" s="209"/>
      <c r="D3189" s="210">
        <f t="shared" ref="D3189:R3189" si="281">SUM(D3139:D3188)</f>
        <v>0</v>
      </c>
      <c r="E3189" s="210">
        <f t="shared" si="281"/>
        <v>0</v>
      </c>
      <c r="F3189" s="210">
        <f t="shared" si="281"/>
        <v>0</v>
      </c>
      <c r="G3189" s="210">
        <f t="shared" si="281"/>
        <v>0</v>
      </c>
      <c r="H3189" s="210">
        <f t="shared" si="281"/>
        <v>0</v>
      </c>
      <c r="I3189" s="210">
        <f t="shared" si="281"/>
        <v>0</v>
      </c>
      <c r="J3189" s="210">
        <f t="shared" si="281"/>
        <v>0</v>
      </c>
      <c r="K3189" s="210">
        <f t="shared" si="281"/>
        <v>0</v>
      </c>
      <c r="L3189" s="210">
        <f t="shared" si="281"/>
        <v>0</v>
      </c>
      <c r="M3189" s="210">
        <f t="shared" si="281"/>
        <v>0</v>
      </c>
      <c r="N3189" s="210">
        <f t="shared" si="281"/>
        <v>0</v>
      </c>
      <c r="O3189" s="210">
        <f t="shared" si="281"/>
        <v>0</v>
      </c>
      <c r="P3189" s="210">
        <f t="shared" si="281"/>
        <v>0</v>
      </c>
      <c r="Q3189" s="210">
        <f t="shared" si="281"/>
        <v>0</v>
      </c>
      <c r="R3189" s="210">
        <f t="shared" si="281"/>
        <v>0</v>
      </c>
    </row>
    <row r="3190" spans="1:18" hidden="1" outlineLevel="2" x14ac:dyDescent="0.35">
      <c r="A3190" s="209" t="str">
        <f>'Usages industrie'!A4</f>
        <v>Usage industriel n°1</v>
      </c>
      <c r="B3190" s="209" t="s">
        <v>639</v>
      </c>
      <c r="C3190" s="209"/>
      <c r="D3190" s="210">
        <f>D3139*'Usages industrie'!$O4*(1+'Usages industrie'!$P4)^(D$3133-$D$3133)/1000</f>
        <v>0</v>
      </c>
      <c r="E3190" s="210">
        <f>E3139*'Usages industrie'!$O4*(1+'Usages industrie'!$P4)^(E$3133-$D$3133)/1000</f>
        <v>0</v>
      </c>
      <c r="F3190" s="210">
        <f>F3139*'Usages industrie'!$O4*(1+'Usages industrie'!$P4)^(F$3133-$D$3133)/1000</f>
        <v>0</v>
      </c>
      <c r="G3190" s="210">
        <f>G3139*'Usages industrie'!$O4*(1+'Usages industrie'!$P4)^(G$3133-$D$3133)/1000</f>
        <v>0</v>
      </c>
      <c r="H3190" s="210">
        <f>H3139*'Usages industrie'!$O4*(1+'Usages industrie'!$P4)^(H$3133-$D$3133)/1000</f>
        <v>0</v>
      </c>
      <c r="I3190" s="210">
        <f>I3139*'Usages industrie'!$O4*(1+'Usages industrie'!$P4)^(I$3133-$D$3133)/1000</f>
        <v>0</v>
      </c>
      <c r="J3190" s="210">
        <f>J3139*'Usages industrie'!$O4*(1+'Usages industrie'!$P4)^(J$3133-$D$3133)/1000</f>
        <v>0</v>
      </c>
      <c r="K3190" s="210">
        <f>K3139*'Usages industrie'!$O4*(1+'Usages industrie'!$P4)^(K$3133-$D$3133)/1000</f>
        <v>0</v>
      </c>
      <c r="L3190" s="210">
        <f>L3139*'Usages industrie'!$O4*(1+'Usages industrie'!$P4)^(L$3133-$D$3133)/1000</f>
        <v>0</v>
      </c>
      <c r="M3190" s="210">
        <f>M3139*'Usages industrie'!$O4*(1+'Usages industrie'!$P4)^(M$3133-$D$3133)/1000</f>
        <v>0</v>
      </c>
      <c r="N3190" s="210">
        <f>N3139*'Usages industrie'!$O4*(1+'Usages industrie'!$P4)^(N$3133-$D$3133)/1000</f>
        <v>0</v>
      </c>
      <c r="O3190" s="210">
        <f>O3139*'Usages industrie'!$O4*(1+'Usages industrie'!$P4)^(O$3133-$D$3133)/1000</f>
        <v>0</v>
      </c>
      <c r="P3190" s="210">
        <f>P3139*'Usages industrie'!$O4*(1+'Usages industrie'!$P4)^(P$3133-$D$3133)/1000</f>
        <v>0</v>
      </c>
      <c r="Q3190" s="210">
        <f>Q3139*'Usages industrie'!$O4*(1+'Usages industrie'!$P4)^(Q$3133-$D$3133)/1000</f>
        <v>0</v>
      </c>
      <c r="R3190" s="210">
        <f>R3139*'Usages industrie'!$O4*(1+'Usages industrie'!$P4)^(R$3133-$D$3133)/1000</f>
        <v>0</v>
      </c>
    </row>
    <row r="3191" spans="1:18" hidden="1" outlineLevel="2" x14ac:dyDescent="0.35">
      <c r="A3191" s="209" t="str">
        <f>'Usages industrie'!A5</f>
        <v>Usage industriel n°2</v>
      </c>
      <c r="B3191" s="209" t="s">
        <v>639</v>
      </c>
      <c r="C3191" s="209"/>
      <c r="D3191" s="210">
        <f>D3140*'Usages industrie'!$O5*(1+'Usages industrie'!$P5)^(D$3133-$D$3133)/1000</f>
        <v>0</v>
      </c>
      <c r="E3191" s="210">
        <f>E3140*'Usages industrie'!$O5*(1+'Usages industrie'!$P5)^(E$3133-$D$3133)/1000</f>
        <v>0</v>
      </c>
      <c r="F3191" s="210">
        <f>F3140*'Usages industrie'!$O5*(1+'Usages industrie'!$P5)^(F$3133-$D$3133)/1000</f>
        <v>0</v>
      </c>
      <c r="G3191" s="210">
        <f>G3140*'Usages industrie'!$O5*(1+'Usages industrie'!$P5)^(G$3133-$D$3133)/1000</f>
        <v>0</v>
      </c>
      <c r="H3191" s="210">
        <f>H3140*'Usages industrie'!$O5*(1+'Usages industrie'!$P5)^(H$3133-$D$3133)/1000</f>
        <v>0</v>
      </c>
      <c r="I3191" s="210">
        <f>I3140*'Usages industrie'!$O5*(1+'Usages industrie'!$P5)^(I$3133-$D$3133)/1000</f>
        <v>0</v>
      </c>
      <c r="J3191" s="210">
        <f>J3140*'Usages industrie'!$O5*(1+'Usages industrie'!$P5)^(J$3133-$D$3133)/1000</f>
        <v>0</v>
      </c>
      <c r="K3191" s="210">
        <f>K3140*'Usages industrie'!$O5*(1+'Usages industrie'!$P5)^(K$3133-$D$3133)/1000</f>
        <v>0</v>
      </c>
      <c r="L3191" s="210">
        <f>L3140*'Usages industrie'!$O5*(1+'Usages industrie'!$P5)^(L$3133-$D$3133)/1000</f>
        <v>0</v>
      </c>
      <c r="M3191" s="210">
        <f>M3140*'Usages industrie'!$O5*(1+'Usages industrie'!$P5)^(M$3133-$D$3133)/1000</f>
        <v>0</v>
      </c>
      <c r="N3191" s="210">
        <f>N3140*'Usages industrie'!$O5*(1+'Usages industrie'!$P5)^(N$3133-$D$3133)/1000</f>
        <v>0</v>
      </c>
      <c r="O3191" s="210">
        <f>O3140*'Usages industrie'!$O5*(1+'Usages industrie'!$P5)^(O$3133-$D$3133)/1000</f>
        <v>0</v>
      </c>
      <c r="P3191" s="210">
        <f>P3140*'Usages industrie'!$O5*(1+'Usages industrie'!$P5)^(P$3133-$D$3133)/1000</f>
        <v>0</v>
      </c>
      <c r="Q3191" s="210">
        <f>Q3140*'Usages industrie'!$O5*(1+'Usages industrie'!$P5)^(Q$3133-$D$3133)/1000</f>
        <v>0</v>
      </c>
      <c r="R3191" s="210">
        <f>R3140*'Usages industrie'!$O5*(1+'Usages industrie'!$P5)^(R$3133-$D$3133)/1000</f>
        <v>0</v>
      </c>
    </row>
    <row r="3192" spans="1:18" hidden="1" outlineLevel="2" x14ac:dyDescent="0.35">
      <c r="A3192" s="209" t="str">
        <f>'Usages industrie'!A6</f>
        <v>Usage industriel n°3</v>
      </c>
      <c r="B3192" s="209" t="s">
        <v>639</v>
      </c>
      <c r="C3192" s="209"/>
      <c r="D3192" s="210">
        <f>D3141*'Usages industrie'!$O6*(1+'Usages industrie'!$P6)^(D$3133-$D$3133)/1000</f>
        <v>0</v>
      </c>
      <c r="E3192" s="210">
        <f>E3141*'Usages industrie'!$O6*(1+'Usages industrie'!$P6)^(E$3133-$D$3133)/1000</f>
        <v>0</v>
      </c>
      <c r="F3192" s="210">
        <f>F3141*'Usages industrie'!$O6*(1+'Usages industrie'!$P6)^(F$3133-$D$3133)/1000</f>
        <v>0</v>
      </c>
      <c r="G3192" s="210">
        <f>G3141*'Usages industrie'!$O6*(1+'Usages industrie'!$P6)^(G$3133-$D$3133)/1000</f>
        <v>0</v>
      </c>
      <c r="H3192" s="210">
        <f>H3141*'Usages industrie'!$O6*(1+'Usages industrie'!$P6)^(H$3133-$D$3133)/1000</f>
        <v>0</v>
      </c>
      <c r="I3192" s="210">
        <f>I3141*'Usages industrie'!$O6*(1+'Usages industrie'!$P6)^(I$3133-$D$3133)/1000</f>
        <v>0</v>
      </c>
      <c r="J3192" s="210">
        <f>J3141*'Usages industrie'!$O6*(1+'Usages industrie'!$P6)^(J$3133-$D$3133)/1000</f>
        <v>0</v>
      </c>
      <c r="K3192" s="210">
        <f>K3141*'Usages industrie'!$O6*(1+'Usages industrie'!$P6)^(K$3133-$D$3133)/1000</f>
        <v>0</v>
      </c>
      <c r="L3192" s="210">
        <f>L3141*'Usages industrie'!$O6*(1+'Usages industrie'!$P6)^(L$3133-$D$3133)/1000</f>
        <v>0</v>
      </c>
      <c r="M3192" s="210">
        <f>M3141*'Usages industrie'!$O6*(1+'Usages industrie'!$P6)^(M$3133-$D$3133)/1000</f>
        <v>0</v>
      </c>
      <c r="N3192" s="210">
        <f>N3141*'Usages industrie'!$O6*(1+'Usages industrie'!$P6)^(N$3133-$D$3133)/1000</f>
        <v>0</v>
      </c>
      <c r="O3192" s="210">
        <f>O3141*'Usages industrie'!$O6*(1+'Usages industrie'!$P6)^(O$3133-$D$3133)/1000</f>
        <v>0</v>
      </c>
      <c r="P3192" s="210">
        <f>P3141*'Usages industrie'!$O6*(1+'Usages industrie'!$P6)^(P$3133-$D$3133)/1000</f>
        <v>0</v>
      </c>
      <c r="Q3192" s="210">
        <f>Q3141*'Usages industrie'!$O6*(1+'Usages industrie'!$P6)^(Q$3133-$D$3133)/1000</f>
        <v>0</v>
      </c>
      <c r="R3192" s="210">
        <f>R3141*'Usages industrie'!$O6*(1+'Usages industrie'!$P6)^(R$3133-$D$3133)/1000</f>
        <v>0</v>
      </c>
    </row>
    <row r="3193" spans="1:18" hidden="1" outlineLevel="2" x14ac:dyDescent="0.35">
      <c r="A3193" s="209" t="str">
        <f>'Usages industrie'!A7</f>
        <v>Usage industriel n°4</v>
      </c>
      <c r="B3193" s="209" t="s">
        <v>639</v>
      </c>
      <c r="C3193" s="209"/>
      <c r="D3193" s="210">
        <f>D3142*'Usages industrie'!$O7*(1+'Usages industrie'!$P7)^(D$3133-$D$3133)/1000</f>
        <v>0</v>
      </c>
      <c r="E3193" s="210">
        <f>E3142*'Usages industrie'!$O7*(1+'Usages industrie'!$P7)^(E$3133-$D$3133)/1000</f>
        <v>0</v>
      </c>
      <c r="F3193" s="210">
        <f>F3142*'Usages industrie'!$O7*(1+'Usages industrie'!$P7)^(F$3133-$D$3133)/1000</f>
        <v>0</v>
      </c>
      <c r="G3193" s="210">
        <f>G3142*'Usages industrie'!$O7*(1+'Usages industrie'!$P7)^(G$3133-$D$3133)/1000</f>
        <v>0</v>
      </c>
      <c r="H3193" s="210">
        <f>H3142*'Usages industrie'!$O7*(1+'Usages industrie'!$P7)^(H$3133-$D$3133)/1000</f>
        <v>0</v>
      </c>
      <c r="I3193" s="210">
        <f>I3142*'Usages industrie'!$O7*(1+'Usages industrie'!$P7)^(I$3133-$D$3133)/1000</f>
        <v>0</v>
      </c>
      <c r="J3193" s="210">
        <f>J3142*'Usages industrie'!$O7*(1+'Usages industrie'!$P7)^(J$3133-$D$3133)/1000</f>
        <v>0</v>
      </c>
      <c r="K3193" s="210">
        <f>K3142*'Usages industrie'!$O7*(1+'Usages industrie'!$P7)^(K$3133-$D$3133)/1000</f>
        <v>0</v>
      </c>
      <c r="L3193" s="210">
        <f>L3142*'Usages industrie'!$O7*(1+'Usages industrie'!$P7)^(L$3133-$D$3133)/1000</f>
        <v>0</v>
      </c>
      <c r="M3193" s="210">
        <f>M3142*'Usages industrie'!$O7*(1+'Usages industrie'!$P7)^(M$3133-$D$3133)/1000</f>
        <v>0</v>
      </c>
      <c r="N3193" s="210">
        <f>N3142*'Usages industrie'!$O7*(1+'Usages industrie'!$P7)^(N$3133-$D$3133)/1000</f>
        <v>0</v>
      </c>
      <c r="O3193" s="210">
        <f>O3142*'Usages industrie'!$O7*(1+'Usages industrie'!$P7)^(O$3133-$D$3133)/1000</f>
        <v>0</v>
      </c>
      <c r="P3193" s="210">
        <f>P3142*'Usages industrie'!$O7*(1+'Usages industrie'!$P7)^(P$3133-$D$3133)/1000</f>
        <v>0</v>
      </c>
      <c r="Q3193" s="210">
        <f>Q3142*'Usages industrie'!$O7*(1+'Usages industrie'!$P7)^(Q$3133-$D$3133)/1000</f>
        <v>0</v>
      </c>
      <c r="R3193" s="210">
        <f>R3142*'Usages industrie'!$O7*(1+'Usages industrie'!$P7)^(R$3133-$D$3133)/1000</f>
        <v>0</v>
      </c>
    </row>
    <row r="3194" spans="1:18" hidden="1" outlineLevel="2" x14ac:dyDescent="0.35">
      <c r="A3194" s="209" t="str">
        <f>'Usages industrie'!A8</f>
        <v>Usage industriel n°5</v>
      </c>
      <c r="B3194" s="209" t="s">
        <v>639</v>
      </c>
      <c r="C3194" s="209"/>
      <c r="D3194" s="210">
        <f>D3143*'Usages industrie'!$O8*(1+'Usages industrie'!$P8)^(D$3133-$D$3133)/1000</f>
        <v>0</v>
      </c>
      <c r="E3194" s="210">
        <f>E3143*'Usages industrie'!$O8*(1+'Usages industrie'!$P8)^(E$3133-$D$3133)/1000</f>
        <v>0</v>
      </c>
      <c r="F3194" s="210">
        <f>F3143*'Usages industrie'!$O8*(1+'Usages industrie'!$P8)^(F$3133-$D$3133)/1000</f>
        <v>0</v>
      </c>
      <c r="G3194" s="210">
        <f>G3143*'Usages industrie'!$O8*(1+'Usages industrie'!$P8)^(G$3133-$D$3133)/1000</f>
        <v>0</v>
      </c>
      <c r="H3194" s="210">
        <f>H3143*'Usages industrie'!$O8*(1+'Usages industrie'!$P8)^(H$3133-$D$3133)/1000</f>
        <v>0</v>
      </c>
      <c r="I3194" s="210">
        <f>I3143*'Usages industrie'!$O8*(1+'Usages industrie'!$P8)^(I$3133-$D$3133)/1000</f>
        <v>0</v>
      </c>
      <c r="J3194" s="210">
        <f>J3143*'Usages industrie'!$O8*(1+'Usages industrie'!$P8)^(J$3133-$D$3133)/1000</f>
        <v>0</v>
      </c>
      <c r="K3194" s="210">
        <f>K3143*'Usages industrie'!$O8*(1+'Usages industrie'!$P8)^(K$3133-$D$3133)/1000</f>
        <v>0</v>
      </c>
      <c r="L3194" s="210">
        <f>L3143*'Usages industrie'!$O8*(1+'Usages industrie'!$P8)^(L$3133-$D$3133)/1000</f>
        <v>0</v>
      </c>
      <c r="M3194" s="210">
        <f>M3143*'Usages industrie'!$O8*(1+'Usages industrie'!$P8)^(M$3133-$D$3133)/1000</f>
        <v>0</v>
      </c>
      <c r="N3194" s="210">
        <f>N3143*'Usages industrie'!$O8*(1+'Usages industrie'!$P8)^(N$3133-$D$3133)/1000</f>
        <v>0</v>
      </c>
      <c r="O3194" s="210">
        <f>O3143*'Usages industrie'!$O8*(1+'Usages industrie'!$P8)^(O$3133-$D$3133)/1000</f>
        <v>0</v>
      </c>
      <c r="P3194" s="210">
        <f>P3143*'Usages industrie'!$O8*(1+'Usages industrie'!$P8)^(P$3133-$D$3133)/1000</f>
        <v>0</v>
      </c>
      <c r="Q3194" s="210">
        <f>Q3143*'Usages industrie'!$O8*(1+'Usages industrie'!$P8)^(Q$3133-$D$3133)/1000</f>
        <v>0</v>
      </c>
      <c r="R3194" s="210">
        <f>R3143*'Usages industrie'!$O8*(1+'Usages industrie'!$P8)^(R$3133-$D$3133)/1000</f>
        <v>0</v>
      </c>
    </row>
    <row r="3195" spans="1:18" hidden="1" outlineLevel="2" x14ac:dyDescent="0.35">
      <c r="A3195" s="209" t="str">
        <f>'Usages industrie'!A9</f>
        <v>Usage industriel n°6</v>
      </c>
      <c r="B3195" s="209" t="s">
        <v>639</v>
      </c>
      <c r="C3195" s="209"/>
      <c r="D3195" s="210">
        <f>D3144*'Usages industrie'!$O9*(1+'Usages industrie'!$P9)^(D$3133-$D$3133)/1000</f>
        <v>0</v>
      </c>
      <c r="E3195" s="210">
        <f>E3144*'Usages industrie'!$O9*(1+'Usages industrie'!$P9)^(E$3133-$D$3133)/1000</f>
        <v>0</v>
      </c>
      <c r="F3195" s="210">
        <f>F3144*'Usages industrie'!$O9*(1+'Usages industrie'!$P9)^(F$3133-$D$3133)/1000</f>
        <v>0</v>
      </c>
      <c r="G3195" s="210">
        <f>G3144*'Usages industrie'!$O9*(1+'Usages industrie'!$P9)^(G$3133-$D$3133)/1000</f>
        <v>0</v>
      </c>
      <c r="H3195" s="210">
        <f>H3144*'Usages industrie'!$O9*(1+'Usages industrie'!$P9)^(H$3133-$D$3133)/1000</f>
        <v>0</v>
      </c>
      <c r="I3195" s="210">
        <f>I3144*'Usages industrie'!$O9*(1+'Usages industrie'!$P9)^(I$3133-$D$3133)/1000</f>
        <v>0</v>
      </c>
      <c r="J3195" s="210">
        <f>J3144*'Usages industrie'!$O9*(1+'Usages industrie'!$P9)^(J$3133-$D$3133)/1000</f>
        <v>0</v>
      </c>
      <c r="K3195" s="210">
        <f>K3144*'Usages industrie'!$O9*(1+'Usages industrie'!$P9)^(K$3133-$D$3133)/1000</f>
        <v>0</v>
      </c>
      <c r="L3195" s="210">
        <f>L3144*'Usages industrie'!$O9*(1+'Usages industrie'!$P9)^(L$3133-$D$3133)/1000</f>
        <v>0</v>
      </c>
      <c r="M3195" s="210">
        <f>M3144*'Usages industrie'!$O9*(1+'Usages industrie'!$P9)^(M$3133-$D$3133)/1000</f>
        <v>0</v>
      </c>
      <c r="N3195" s="210">
        <f>N3144*'Usages industrie'!$O9*(1+'Usages industrie'!$P9)^(N$3133-$D$3133)/1000</f>
        <v>0</v>
      </c>
      <c r="O3195" s="210">
        <f>O3144*'Usages industrie'!$O9*(1+'Usages industrie'!$P9)^(O$3133-$D$3133)/1000</f>
        <v>0</v>
      </c>
      <c r="P3195" s="210">
        <f>P3144*'Usages industrie'!$O9*(1+'Usages industrie'!$P9)^(P$3133-$D$3133)/1000</f>
        <v>0</v>
      </c>
      <c r="Q3195" s="210">
        <f>Q3144*'Usages industrie'!$O9*(1+'Usages industrie'!$P9)^(Q$3133-$D$3133)/1000</f>
        <v>0</v>
      </c>
      <c r="R3195" s="210">
        <f>R3144*'Usages industrie'!$O9*(1+'Usages industrie'!$P9)^(R$3133-$D$3133)/1000</f>
        <v>0</v>
      </c>
    </row>
    <row r="3196" spans="1:18" hidden="1" outlineLevel="2" x14ac:dyDescent="0.35">
      <c r="A3196" s="209" t="str">
        <f>'Usages industrie'!A10</f>
        <v>Usage industriel n°7</v>
      </c>
      <c r="B3196" s="209" t="s">
        <v>639</v>
      </c>
      <c r="C3196" s="209"/>
      <c r="D3196" s="210">
        <f>D3145*'Usages industrie'!$O10*(1+'Usages industrie'!$P10)^(D$3133-$D$3133)/1000</f>
        <v>0</v>
      </c>
      <c r="E3196" s="210">
        <f>E3145*'Usages industrie'!$O10*(1+'Usages industrie'!$P10)^(E$3133-$D$3133)/1000</f>
        <v>0</v>
      </c>
      <c r="F3196" s="210">
        <f>F3145*'Usages industrie'!$O10*(1+'Usages industrie'!$P10)^(F$3133-$D$3133)/1000</f>
        <v>0</v>
      </c>
      <c r="G3196" s="210">
        <f>G3145*'Usages industrie'!$O10*(1+'Usages industrie'!$P10)^(G$3133-$D$3133)/1000</f>
        <v>0</v>
      </c>
      <c r="H3196" s="210">
        <f>H3145*'Usages industrie'!$O10*(1+'Usages industrie'!$P10)^(H$3133-$D$3133)/1000</f>
        <v>0</v>
      </c>
      <c r="I3196" s="210">
        <f>I3145*'Usages industrie'!$O10*(1+'Usages industrie'!$P10)^(I$3133-$D$3133)/1000</f>
        <v>0</v>
      </c>
      <c r="J3196" s="210">
        <f>J3145*'Usages industrie'!$O10*(1+'Usages industrie'!$P10)^(J$3133-$D$3133)/1000</f>
        <v>0</v>
      </c>
      <c r="K3196" s="210">
        <f>K3145*'Usages industrie'!$O10*(1+'Usages industrie'!$P10)^(K$3133-$D$3133)/1000</f>
        <v>0</v>
      </c>
      <c r="L3196" s="210">
        <f>L3145*'Usages industrie'!$O10*(1+'Usages industrie'!$P10)^(L$3133-$D$3133)/1000</f>
        <v>0</v>
      </c>
      <c r="M3196" s="210">
        <f>M3145*'Usages industrie'!$O10*(1+'Usages industrie'!$P10)^(M$3133-$D$3133)/1000</f>
        <v>0</v>
      </c>
      <c r="N3196" s="210">
        <f>N3145*'Usages industrie'!$O10*(1+'Usages industrie'!$P10)^(N$3133-$D$3133)/1000</f>
        <v>0</v>
      </c>
      <c r="O3196" s="210">
        <f>O3145*'Usages industrie'!$O10*(1+'Usages industrie'!$P10)^(O$3133-$D$3133)/1000</f>
        <v>0</v>
      </c>
      <c r="P3196" s="210">
        <f>P3145*'Usages industrie'!$O10*(1+'Usages industrie'!$P10)^(P$3133-$D$3133)/1000</f>
        <v>0</v>
      </c>
      <c r="Q3196" s="210">
        <f>Q3145*'Usages industrie'!$O10*(1+'Usages industrie'!$P10)^(Q$3133-$D$3133)/1000</f>
        <v>0</v>
      </c>
      <c r="R3196" s="210">
        <f>R3145*'Usages industrie'!$O10*(1+'Usages industrie'!$P10)^(R$3133-$D$3133)/1000</f>
        <v>0</v>
      </c>
    </row>
    <row r="3197" spans="1:18" hidden="1" outlineLevel="2" x14ac:dyDescent="0.35">
      <c r="A3197" s="209" t="str">
        <f>'Usages industrie'!A11</f>
        <v>Usage industriel n°8</v>
      </c>
      <c r="B3197" s="209" t="s">
        <v>639</v>
      </c>
      <c r="C3197" s="209"/>
      <c r="D3197" s="210">
        <f>D3146*'Usages industrie'!$O11*(1+'Usages industrie'!$P11)^(D$3133-$D$3133)/1000</f>
        <v>0</v>
      </c>
      <c r="E3197" s="210">
        <f>E3146*'Usages industrie'!$O11*(1+'Usages industrie'!$P11)^(E$3133-$D$3133)/1000</f>
        <v>0</v>
      </c>
      <c r="F3197" s="210">
        <f>F3146*'Usages industrie'!$O11*(1+'Usages industrie'!$P11)^(F$3133-$D$3133)/1000</f>
        <v>0</v>
      </c>
      <c r="G3197" s="210">
        <f>G3146*'Usages industrie'!$O11*(1+'Usages industrie'!$P11)^(G$3133-$D$3133)/1000</f>
        <v>0</v>
      </c>
      <c r="H3197" s="210">
        <f>H3146*'Usages industrie'!$O11*(1+'Usages industrie'!$P11)^(H$3133-$D$3133)/1000</f>
        <v>0</v>
      </c>
      <c r="I3197" s="210">
        <f>I3146*'Usages industrie'!$O11*(1+'Usages industrie'!$P11)^(I$3133-$D$3133)/1000</f>
        <v>0</v>
      </c>
      <c r="J3197" s="210">
        <f>J3146*'Usages industrie'!$O11*(1+'Usages industrie'!$P11)^(J$3133-$D$3133)/1000</f>
        <v>0</v>
      </c>
      <c r="K3197" s="210">
        <f>K3146*'Usages industrie'!$O11*(1+'Usages industrie'!$P11)^(K$3133-$D$3133)/1000</f>
        <v>0</v>
      </c>
      <c r="L3197" s="210">
        <f>L3146*'Usages industrie'!$O11*(1+'Usages industrie'!$P11)^(L$3133-$D$3133)/1000</f>
        <v>0</v>
      </c>
      <c r="M3197" s="210">
        <f>M3146*'Usages industrie'!$O11*(1+'Usages industrie'!$P11)^(M$3133-$D$3133)/1000</f>
        <v>0</v>
      </c>
      <c r="N3197" s="210">
        <f>N3146*'Usages industrie'!$O11*(1+'Usages industrie'!$P11)^(N$3133-$D$3133)/1000</f>
        <v>0</v>
      </c>
      <c r="O3197" s="210">
        <f>O3146*'Usages industrie'!$O11*(1+'Usages industrie'!$P11)^(O$3133-$D$3133)/1000</f>
        <v>0</v>
      </c>
      <c r="P3197" s="210">
        <f>P3146*'Usages industrie'!$O11*(1+'Usages industrie'!$P11)^(P$3133-$D$3133)/1000</f>
        <v>0</v>
      </c>
      <c r="Q3197" s="210">
        <f>Q3146*'Usages industrie'!$O11*(1+'Usages industrie'!$P11)^(Q$3133-$D$3133)/1000</f>
        <v>0</v>
      </c>
      <c r="R3197" s="210">
        <f>R3146*'Usages industrie'!$O11*(1+'Usages industrie'!$P11)^(R$3133-$D$3133)/1000</f>
        <v>0</v>
      </c>
    </row>
    <row r="3198" spans="1:18" hidden="1" outlineLevel="2" x14ac:dyDescent="0.35">
      <c r="A3198" s="209" t="str">
        <f>'Usages industrie'!A12</f>
        <v>Usage industriel n°9</v>
      </c>
      <c r="B3198" s="209" t="s">
        <v>639</v>
      </c>
      <c r="C3198" s="209"/>
      <c r="D3198" s="210">
        <f>D3147*'Usages industrie'!$O12*(1+'Usages industrie'!$P12)^(D$3133-$D$3133)/1000</f>
        <v>0</v>
      </c>
      <c r="E3198" s="210">
        <f>E3147*'Usages industrie'!$O12*(1+'Usages industrie'!$P12)^(E$3133-$D$3133)/1000</f>
        <v>0</v>
      </c>
      <c r="F3198" s="210">
        <f>F3147*'Usages industrie'!$O12*(1+'Usages industrie'!$P12)^(F$3133-$D$3133)/1000</f>
        <v>0</v>
      </c>
      <c r="G3198" s="210">
        <f>G3147*'Usages industrie'!$O12*(1+'Usages industrie'!$P12)^(G$3133-$D$3133)/1000</f>
        <v>0</v>
      </c>
      <c r="H3198" s="210">
        <f>H3147*'Usages industrie'!$O12*(1+'Usages industrie'!$P12)^(H$3133-$D$3133)/1000</f>
        <v>0</v>
      </c>
      <c r="I3198" s="210">
        <f>I3147*'Usages industrie'!$O12*(1+'Usages industrie'!$P12)^(I$3133-$D$3133)/1000</f>
        <v>0</v>
      </c>
      <c r="J3198" s="210">
        <f>J3147*'Usages industrie'!$O12*(1+'Usages industrie'!$P12)^(J$3133-$D$3133)/1000</f>
        <v>0</v>
      </c>
      <c r="K3198" s="210">
        <f>K3147*'Usages industrie'!$O12*(1+'Usages industrie'!$P12)^(K$3133-$D$3133)/1000</f>
        <v>0</v>
      </c>
      <c r="L3198" s="210">
        <f>L3147*'Usages industrie'!$O12*(1+'Usages industrie'!$P12)^(L$3133-$D$3133)/1000</f>
        <v>0</v>
      </c>
      <c r="M3198" s="210">
        <f>M3147*'Usages industrie'!$O12*(1+'Usages industrie'!$P12)^(M$3133-$D$3133)/1000</f>
        <v>0</v>
      </c>
      <c r="N3198" s="210">
        <f>N3147*'Usages industrie'!$O12*(1+'Usages industrie'!$P12)^(N$3133-$D$3133)/1000</f>
        <v>0</v>
      </c>
      <c r="O3198" s="210">
        <f>O3147*'Usages industrie'!$O12*(1+'Usages industrie'!$P12)^(O$3133-$D$3133)/1000</f>
        <v>0</v>
      </c>
      <c r="P3198" s="210">
        <f>P3147*'Usages industrie'!$O12*(1+'Usages industrie'!$P12)^(P$3133-$D$3133)/1000</f>
        <v>0</v>
      </c>
      <c r="Q3198" s="210">
        <f>Q3147*'Usages industrie'!$O12*(1+'Usages industrie'!$P12)^(Q$3133-$D$3133)/1000</f>
        <v>0</v>
      </c>
      <c r="R3198" s="210">
        <f>R3147*'Usages industrie'!$O12*(1+'Usages industrie'!$P12)^(R$3133-$D$3133)/1000</f>
        <v>0</v>
      </c>
    </row>
    <row r="3199" spans="1:18" hidden="1" outlineLevel="2" x14ac:dyDescent="0.35">
      <c r="A3199" s="209" t="str">
        <f>'Usages industrie'!A13</f>
        <v>Usage industriel n°10</v>
      </c>
      <c r="B3199" s="209" t="s">
        <v>639</v>
      </c>
      <c r="C3199" s="209"/>
      <c r="D3199" s="210">
        <f>D3148*'Usages industrie'!$O13*(1+'Usages industrie'!$P13)^(D$3133-$D$3133)/1000</f>
        <v>0</v>
      </c>
      <c r="E3199" s="210">
        <f>E3148*'Usages industrie'!$O13*(1+'Usages industrie'!$P13)^(E$3133-$D$3133)/1000</f>
        <v>0</v>
      </c>
      <c r="F3199" s="210">
        <f>F3148*'Usages industrie'!$O13*(1+'Usages industrie'!$P13)^(F$3133-$D$3133)/1000</f>
        <v>0</v>
      </c>
      <c r="G3199" s="210">
        <f>G3148*'Usages industrie'!$O13*(1+'Usages industrie'!$P13)^(G$3133-$D$3133)/1000</f>
        <v>0</v>
      </c>
      <c r="H3199" s="210">
        <f>H3148*'Usages industrie'!$O13*(1+'Usages industrie'!$P13)^(H$3133-$D$3133)/1000</f>
        <v>0</v>
      </c>
      <c r="I3199" s="210">
        <f>I3148*'Usages industrie'!$O13*(1+'Usages industrie'!$P13)^(I$3133-$D$3133)/1000</f>
        <v>0</v>
      </c>
      <c r="J3199" s="210">
        <f>J3148*'Usages industrie'!$O13*(1+'Usages industrie'!$P13)^(J$3133-$D$3133)/1000</f>
        <v>0</v>
      </c>
      <c r="K3199" s="210">
        <f>K3148*'Usages industrie'!$O13*(1+'Usages industrie'!$P13)^(K$3133-$D$3133)/1000</f>
        <v>0</v>
      </c>
      <c r="L3199" s="210">
        <f>L3148*'Usages industrie'!$O13*(1+'Usages industrie'!$P13)^(L$3133-$D$3133)/1000</f>
        <v>0</v>
      </c>
      <c r="M3199" s="210">
        <f>M3148*'Usages industrie'!$O13*(1+'Usages industrie'!$P13)^(M$3133-$D$3133)/1000</f>
        <v>0</v>
      </c>
      <c r="N3199" s="210">
        <f>N3148*'Usages industrie'!$O13*(1+'Usages industrie'!$P13)^(N$3133-$D$3133)/1000</f>
        <v>0</v>
      </c>
      <c r="O3199" s="210">
        <f>O3148*'Usages industrie'!$O13*(1+'Usages industrie'!$P13)^(O$3133-$D$3133)/1000</f>
        <v>0</v>
      </c>
      <c r="P3199" s="210">
        <f>P3148*'Usages industrie'!$O13*(1+'Usages industrie'!$P13)^(P$3133-$D$3133)/1000</f>
        <v>0</v>
      </c>
      <c r="Q3199" s="210">
        <f>Q3148*'Usages industrie'!$O13*(1+'Usages industrie'!$P13)^(Q$3133-$D$3133)/1000</f>
        <v>0</v>
      </c>
      <c r="R3199" s="210">
        <f>R3148*'Usages industrie'!$O13*(1+'Usages industrie'!$P13)^(R$3133-$D$3133)/1000</f>
        <v>0</v>
      </c>
    </row>
    <row r="3200" spans="1:18" hidden="1" outlineLevel="2" x14ac:dyDescent="0.35">
      <c r="A3200" s="209" t="str">
        <f>'Usages industrie'!A14</f>
        <v>Usage industriel n°11</v>
      </c>
      <c r="B3200" s="209" t="s">
        <v>639</v>
      </c>
      <c r="C3200" s="209"/>
      <c r="D3200" s="210">
        <f>D3149*'Usages industrie'!$O14*(1+'Usages industrie'!$P14)^(D$3133-$D$3133)/1000</f>
        <v>0</v>
      </c>
      <c r="E3200" s="210">
        <f>E3149*'Usages industrie'!$O14*(1+'Usages industrie'!$P14)^(E$3133-$D$3133)/1000</f>
        <v>0</v>
      </c>
      <c r="F3200" s="210">
        <f>F3149*'Usages industrie'!$O14*(1+'Usages industrie'!$P14)^(F$3133-$D$3133)/1000</f>
        <v>0</v>
      </c>
      <c r="G3200" s="210">
        <f>G3149*'Usages industrie'!$O14*(1+'Usages industrie'!$P14)^(G$3133-$D$3133)/1000</f>
        <v>0</v>
      </c>
      <c r="H3200" s="210">
        <f>H3149*'Usages industrie'!$O14*(1+'Usages industrie'!$P14)^(H$3133-$D$3133)/1000</f>
        <v>0</v>
      </c>
      <c r="I3200" s="210">
        <f>I3149*'Usages industrie'!$O14*(1+'Usages industrie'!$P14)^(I$3133-$D$3133)/1000</f>
        <v>0</v>
      </c>
      <c r="J3200" s="210">
        <f>J3149*'Usages industrie'!$O14*(1+'Usages industrie'!$P14)^(J$3133-$D$3133)/1000</f>
        <v>0</v>
      </c>
      <c r="K3200" s="210">
        <f>K3149*'Usages industrie'!$O14*(1+'Usages industrie'!$P14)^(K$3133-$D$3133)/1000</f>
        <v>0</v>
      </c>
      <c r="L3200" s="210">
        <f>L3149*'Usages industrie'!$O14*(1+'Usages industrie'!$P14)^(L$3133-$D$3133)/1000</f>
        <v>0</v>
      </c>
      <c r="M3200" s="210">
        <f>M3149*'Usages industrie'!$O14*(1+'Usages industrie'!$P14)^(M$3133-$D$3133)/1000</f>
        <v>0</v>
      </c>
      <c r="N3200" s="210">
        <f>N3149*'Usages industrie'!$O14*(1+'Usages industrie'!$P14)^(N$3133-$D$3133)/1000</f>
        <v>0</v>
      </c>
      <c r="O3200" s="210">
        <f>O3149*'Usages industrie'!$O14*(1+'Usages industrie'!$P14)^(O$3133-$D$3133)/1000</f>
        <v>0</v>
      </c>
      <c r="P3200" s="210">
        <f>P3149*'Usages industrie'!$O14*(1+'Usages industrie'!$P14)^(P$3133-$D$3133)/1000</f>
        <v>0</v>
      </c>
      <c r="Q3200" s="210">
        <f>Q3149*'Usages industrie'!$O14*(1+'Usages industrie'!$P14)^(Q$3133-$D$3133)/1000</f>
        <v>0</v>
      </c>
      <c r="R3200" s="210">
        <f>R3149*'Usages industrie'!$O14*(1+'Usages industrie'!$P14)^(R$3133-$D$3133)/1000</f>
        <v>0</v>
      </c>
    </row>
    <row r="3201" spans="1:18" hidden="1" outlineLevel="2" x14ac:dyDescent="0.35">
      <c r="A3201" s="209" t="str">
        <f>'Usages industrie'!A15</f>
        <v>Usage industriel n°12</v>
      </c>
      <c r="B3201" s="209" t="s">
        <v>639</v>
      </c>
      <c r="C3201" s="209"/>
      <c r="D3201" s="210">
        <f>D3150*'Usages industrie'!$O15*(1+'Usages industrie'!$P15)^(D$3133-$D$3133)/1000</f>
        <v>0</v>
      </c>
      <c r="E3201" s="210">
        <f>E3150*'Usages industrie'!$O15*(1+'Usages industrie'!$P15)^(E$3133-$D$3133)/1000</f>
        <v>0</v>
      </c>
      <c r="F3201" s="210">
        <f>F3150*'Usages industrie'!$O15*(1+'Usages industrie'!$P15)^(F$3133-$D$3133)/1000</f>
        <v>0</v>
      </c>
      <c r="G3201" s="210">
        <f>G3150*'Usages industrie'!$O15*(1+'Usages industrie'!$P15)^(G$3133-$D$3133)/1000</f>
        <v>0</v>
      </c>
      <c r="H3201" s="210">
        <f>H3150*'Usages industrie'!$O15*(1+'Usages industrie'!$P15)^(H$3133-$D$3133)/1000</f>
        <v>0</v>
      </c>
      <c r="I3201" s="210">
        <f>I3150*'Usages industrie'!$O15*(1+'Usages industrie'!$P15)^(I$3133-$D$3133)/1000</f>
        <v>0</v>
      </c>
      <c r="J3201" s="210">
        <f>J3150*'Usages industrie'!$O15*(1+'Usages industrie'!$P15)^(J$3133-$D$3133)/1000</f>
        <v>0</v>
      </c>
      <c r="K3201" s="210">
        <f>K3150*'Usages industrie'!$O15*(1+'Usages industrie'!$P15)^(K$3133-$D$3133)/1000</f>
        <v>0</v>
      </c>
      <c r="L3201" s="210">
        <f>L3150*'Usages industrie'!$O15*(1+'Usages industrie'!$P15)^(L$3133-$D$3133)/1000</f>
        <v>0</v>
      </c>
      <c r="M3201" s="210">
        <f>M3150*'Usages industrie'!$O15*(1+'Usages industrie'!$P15)^(M$3133-$D$3133)/1000</f>
        <v>0</v>
      </c>
      <c r="N3201" s="210">
        <f>N3150*'Usages industrie'!$O15*(1+'Usages industrie'!$P15)^(N$3133-$D$3133)/1000</f>
        <v>0</v>
      </c>
      <c r="O3201" s="210">
        <f>O3150*'Usages industrie'!$O15*(1+'Usages industrie'!$P15)^(O$3133-$D$3133)/1000</f>
        <v>0</v>
      </c>
      <c r="P3201" s="210">
        <f>P3150*'Usages industrie'!$O15*(1+'Usages industrie'!$P15)^(P$3133-$D$3133)/1000</f>
        <v>0</v>
      </c>
      <c r="Q3201" s="210">
        <f>Q3150*'Usages industrie'!$O15*(1+'Usages industrie'!$P15)^(Q$3133-$D$3133)/1000</f>
        <v>0</v>
      </c>
      <c r="R3201" s="210">
        <f>R3150*'Usages industrie'!$O15*(1+'Usages industrie'!$P15)^(R$3133-$D$3133)/1000</f>
        <v>0</v>
      </c>
    </row>
    <row r="3202" spans="1:18" hidden="1" outlineLevel="2" x14ac:dyDescent="0.35">
      <c r="A3202" s="209" t="str">
        <f>'Usages industrie'!A16</f>
        <v>Usage industriel n°13</v>
      </c>
      <c r="B3202" s="209" t="s">
        <v>639</v>
      </c>
      <c r="C3202" s="209"/>
      <c r="D3202" s="210">
        <f>D3151*'Usages industrie'!$O16*(1+'Usages industrie'!$P16)^(D$3133-$D$3133)/1000</f>
        <v>0</v>
      </c>
      <c r="E3202" s="210">
        <f>E3151*'Usages industrie'!$O16*(1+'Usages industrie'!$P16)^(E$3133-$D$3133)/1000</f>
        <v>0</v>
      </c>
      <c r="F3202" s="210">
        <f>F3151*'Usages industrie'!$O16*(1+'Usages industrie'!$P16)^(F$3133-$D$3133)/1000</f>
        <v>0</v>
      </c>
      <c r="G3202" s="210">
        <f>G3151*'Usages industrie'!$O16*(1+'Usages industrie'!$P16)^(G$3133-$D$3133)/1000</f>
        <v>0</v>
      </c>
      <c r="H3202" s="210">
        <f>H3151*'Usages industrie'!$O16*(1+'Usages industrie'!$P16)^(H$3133-$D$3133)/1000</f>
        <v>0</v>
      </c>
      <c r="I3202" s="210">
        <f>I3151*'Usages industrie'!$O16*(1+'Usages industrie'!$P16)^(I$3133-$D$3133)/1000</f>
        <v>0</v>
      </c>
      <c r="J3202" s="210">
        <f>J3151*'Usages industrie'!$O16*(1+'Usages industrie'!$P16)^(J$3133-$D$3133)/1000</f>
        <v>0</v>
      </c>
      <c r="K3202" s="210">
        <f>K3151*'Usages industrie'!$O16*(1+'Usages industrie'!$P16)^(K$3133-$D$3133)/1000</f>
        <v>0</v>
      </c>
      <c r="L3202" s="210">
        <f>L3151*'Usages industrie'!$O16*(1+'Usages industrie'!$P16)^(L$3133-$D$3133)/1000</f>
        <v>0</v>
      </c>
      <c r="M3202" s="210">
        <f>M3151*'Usages industrie'!$O16*(1+'Usages industrie'!$P16)^(M$3133-$D$3133)/1000</f>
        <v>0</v>
      </c>
      <c r="N3202" s="210">
        <f>N3151*'Usages industrie'!$O16*(1+'Usages industrie'!$P16)^(N$3133-$D$3133)/1000</f>
        <v>0</v>
      </c>
      <c r="O3202" s="210">
        <f>O3151*'Usages industrie'!$O16*(1+'Usages industrie'!$P16)^(O$3133-$D$3133)/1000</f>
        <v>0</v>
      </c>
      <c r="P3202" s="210">
        <f>P3151*'Usages industrie'!$O16*(1+'Usages industrie'!$P16)^(P$3133-$D$3133)/1000</f>
        <v>0</v>
      </c>
      <c r="Q3202" s="210">
        <f>Q3151*'Usages industrie'!$O16*(1+'Usages industrie'!$P16)^(Q$3133-$D$3133)/1000</f>
        <v>0</v>
      </c>
      <c r="R3202" s="210">
        <f>R3151*'Usages industrie'!$O16*(1+'Usages industrie'!$P16)^(R$3133-$D$3133)/1000</f>
        <v>0</v>
      </c>
    </row>
    <row r="3203" spans="1:18" hidden="1" outlineLevel="2" x14ac:dyDescent="0.35">
      <c r="A3203" s="209" t="str">
        <f>'Usages industrie'!A17</f>
        <v>Usage industriel n°14</v>
      </c>
      <c r="B3203" s="209" t="s">
        <v>639</v>
      </c>
      <c r="C3203" s="209"/>
      <c r="D3203" s="210">
        <f>D3152*'Usages industrie'!$O17*(1+'Usages industrie'!$P17)^(D$3133-$D$3133)/1000</f>
        <v>0</v>
      </c>
      <c r="E3203" s="210">
        <f>E3152*'Usages industrie'!$O17*(1+'Usages industrie'!$P17)^(E$3133-$D$3133)/1000</f>
        <v>0</v>
      </c>
      <c r="F3203" s="210">
        <f>F3152*'Usages industrie'!$O17*(1+'Usages industrie'!$P17)^(F$3133-$D$3133)/1000</f>
        <v>0</v>
      </c>
      <c r="G3203" s="210">
        <f>G3152*'Usages industrie'!$O17*(1+'Usages industrie'!$P17)^(G$3133-$D$3133)/1000</f>
        <v>0</v>
      </c>
      <c r="H3203" s="210">
        <f>H3152*'Usages industrie'!$O17*(1+'Usages industrie'!$P17)^(H$3133-$D$3133)/1000</f>
        <v>0</v>
      </c>
      <c r="I3203" s="210">
        <f>I3152*'Usages industrie'!$O17*(1+'Usages industrie'!$P17)^(I$3133-$D$3133)/1000</f>
        <v>0</v>
      </c>
      <c r="J3203" s="210">
        <f>J3152*'Usages industrie'!$O17*(1+'Usages industrie'!$P17)^(J$3133-$D$3133)/1000</f>
        <v>0</v>
      </c>
      <c r="K3203" s="210">
        <f>K3152*'Usages industrie'!$O17*(1+'Usages industrie'!$P17)^(K$3133-$D$3133)/1000</f>
        <v>0</v>
      </c>
      <c r="L3203" s="210">
        <f>L3152*'Usages industrie'!$O17*(1+'Usages industrie'!$P17)^(L$3133-$D$3133)/1000</f>
        <v>0</v>
      </c>
      <c r="M3203" s="210">
        <f>M3152*'Usages industrie'!$O17*(1+'Usages industrie'!$P17)^(M$3133-$D$3133)/1000</f>
        <v>0</v>
      </c>
      <c r="N3203" s="210">
        <f>N3152*'Usages industrie'!$O17*(1+'Usages industrie'!$P17)^(N$3133-$D$3133)/1000</f>
        <v>0</v>
      </c>
      <c r="O3203" s="210">
        <f>O3152*'Usages industrie'!$O17*(1+'Usages industrie'!$P17)^(O$3133-$D$3133)/1000</f>
        <v>0</v>
      </c>
      <c r="P3203" s="210">
        <f>P3152*'Usages industrie'!$O17*(1+'Usages industrie'!$P17)^(P$3133-$D$3133)/1000</f>
        <v>0</v>
      </c>
      <c r="Q3203" s="210">
        <f>Q3152*'Usages industrie'!$O17*(1+'Usages industrie'!$P17)^(Q$3133-$D$3133)/1000</f>
        <v>0</v>
      </c>
      <c r="R3203" s="210">
        <f>R3152*'Usages industrie'!$O17*(1+'Usages industrie'!$P17)^(R$3133-$D$3133)/1000</f>
        <v>0</v>
      </c>
    </row>
    <row r="3204" spans="1:18" hidden="1" outlineLevel="2" x14ac:dyDescent="0.35">
      <c r="A3204" s="209" t="str">
        <f>'Usages industrie'!A18</f>
        <v>Usage industriel n°15</v>
      </c>
      <c r="B3204" s="209" t="s">
        <v>639</v>
      </c>
      <c r="C3204" s="209"/>
      <c r="D3204" s="210">
        <f>D3153*'Usages industrie'!$O18*(1+'Usages industrie'!$P18)^(D$3133-$D$3133)/1000</f>
        <v>0</v>
      </c>
      <c r="E3204" s="210">
        <f>E3153*'Usages industrie'!$O18*(1+'Usages industrie'!$P18)^(E$3133-$D$3133)/1000</f>
        <v>0</v>
      </c>
      <c r="F3204" s="210">
        <f>F3153*'Usages industrie'!$O18*(1+'Usages industrie'!$P18)^(F$3133-$D$3133)/1000</f>
        <v>0</v>
      </c>
      <c r="G3204" s="210">
        <f>G3153*'Usages industrie'!$O18*(1+'Usages industrie'!$P18)^(G$3133-$D$3133)/1000</f>
        <v>0</v>
      </c>
      <c r="H3204" s="210">
        <f>H3153*'Usages industrie'!$O18*(1+'Usages industrie'!$P18)^(H$3133-$D$3133)/1000</f>
        <v>0</v>
      </c>
      <c r="I3204" s="210">
        <f>I3153*'Usages industrie'!$O18*(1+'Usages industrie'!$P18)^(I$3133-$D$3133)/1000</f>
        <v>0</v>
      </c>
      <c r="J3204" s="210">
        <f>J3153*'Usages industrie'!$O18*(1+'Usages industrie'!$P18)^(J$3133-$D$3133)/1000</f>
        <v>0</v>
      </c>
      <c r="K3204" s="210">
        <f>K3153*'Usages industrie'!$O18*(1+'Usages industrie'!$P18)^(K$3133-$D$3133)/1000</f>
        <v>0</v>
      </c>
      <c r="L3204" s="210">
        <f>L3153*'Usages industrie'!$O18*(1+'Usages industrie'!$P18)^(L$3133-$D$3133)/1000</f>
        <v>0</v>
      </c>
      <c r="M3204" s="210">
        <f>M3153*'Usages industrie'!$O18*(1+'Usages industrie'!$P18)^(M$3133-$D$3133)/1000</f>
        <v>0</v>
      </c>
      <c r="N3204" s="210">
        <f>N3153*'Usages industrie'!$O18*(1+'Usages industrie'!$P18)^(N$3133-$D$3133)/1000</f>
        <v>0</v>
      </c>
      <c r="O3204" s="210">
        <f>O3153*'Usages industrie'!$O18*(1+'Usages industrie'!$P18)^(O$3133-$D$3133)/1000</f>
        <v>0</v>
      </c>
      <c r="P3204" s="210">
        <f>P3153*'Usages industrie'!$O18*(1+'Usages industrie'!$P18)^(P$3133-$D$3133)/1000</f>
        <v>0</v>
      </c>
      <c r="Q3204" s="210">
        <f>Q3153*'Usages industrie'!$O18*(1+'Usages industrie'!$P18)^(Q$3133-$D$3133)/1000</f>
        <v>0</v>
      </c>
      <c r="R3204" s="210">
        <f>R3153*'Usages industrie'!$O18*(1+'Usages industrie'!$P18)^(R$3133-$D$3133)/1000</f>
        <v>0</v>
      </c>
    </row>
    <row r="3205" spans="1:18" hidden="1" outlineLevel="2" x14ac:dyDescent="0.35">
      <c r="A3205" s="209" t="str">
        <f>'Usages industrie'!A19</f>
        <v>Usage industriel n°16</v>
      </c>
      <c r="B3205" s="209" t="s">
        <v>639</v>
      </c>
      <c r="C3205" s="209"/>
      <c r="D3205" s="210">
        <f>D3154*'Usages industrie'!$O19*(1+'Usages industrie'!$P19)^(D$3133-$D$3133)/1000</f>
        <v>0</v>
      </c>
      <c r="E3205" s="210">
        <f>E3154*'Usages industrie'!$O19*(1+'Usages industrie'!$P19)^(E$3133-$D$3133)/1000</f>
        <v>0</v>
      </c>
      <c r="F3205" s="210">
        <f>F3154*'Usages industrie'!$O19*(1+'Usages industrie'!$P19)^(F$3133-$D$3133)/1000</f>
        <v>0</v>
      </c>
      <c r="G3205" s="210">
        <f>G3154*'Usages industrie'!$O19*(1+'Usages industrie'!$P19)^(G$3133-$D$3133)/1000</f>
        <v>0</v>
      </c>
      <c r="H3205" s="210">
        <f>H3154*'Usages industrie'!$O19*(1+'Usages industrie'!$P19)^(H$3133-$D$3133)/1000</f>
        <v>0</v>
      </c>
      <c r="I3205" s="210">
        <f>I3154*'Usages industrie'!$O19*(1+'Usages industrie'!$P19)^(I$3133-$D$3133)/1000</f>
        <v>0</v>
      </c>
      <c r="J3205" s="210">
        <f>J3154*'Usages industrie'!$O19*(1+'Usages industrie'!$P19)^(J$3133-$D$3133)/1000</f>
        <v>0</v>
      </c>
      <c r="K3205" s="210">
        <f>K3154*'Usages industrie'!$O19*(1+'Usages industrie'!$P19)^(K$3133-$D$3133)/1000</f>
        <v>0</v>
      </c>
      <c r="L3205" s="210">
        <f>L3154*'Usages industrie'!$O19*(1+'Usages industrie'!$P19)^(L$3133-$D$3133)/1000</f>
        <v>0</v>
      </c>
      <c r="M3205" s="210">
        <f>M3154*'Usages industrie'!$O19*(1+'Usages industrie'!$P19)^(M$3133-$D$3133)/1000</f>
        <v>0</v>
      </c>
      <c r="N3205" s="210">
        <f>N3154*'Usages industrie'!$O19*(1+'Usages industrie'!$P19)^(N$3133-$D$3133)/1000</f>
        <v>0</v>
      </c>
      <c r="O3205" s="210">
        <f>O3154*'Usages industrie'!$O19*(1+'Usages industrie'!$P19)^(O$3133-$D$3133)/1000</f>
        <v>0</v>
      </c>
      <c r="P3205" s="210">
        <f>P3154*'Usages industrie'!$O19*(1+'Usages industrie'!$P19)^(P$3133-$D$3133)/1000</f>
        <v>0</v>
      </c>
      <c r="Q3205" s="210">
        <f>Q3154*'Usages industrie'!$O19*(1+'Usages industrie'!$P19)^(Q$3133-$D$3133)/1000</f>
        <v>0</v>
      </c>
      <c r="R3205" s="210">
        <f>R3154*'Usages industrie'!$O19*(1+'Usages industrie'!$P19)^(R$3133-$D$3133)/1000</f>
        <v>0</v>
      </c>
    </row>
    <row r="3206" spans="1:18" hidden="1" outlineLevel="2" x14ac:dyDescent="0.35">
      <c r="A3206" s="209" t="str">
        <f>'Usages industrie'!A20</f>
        <v>Usage industriel n°17</v>
      </c>
      <c r="B3206" s="209" t="s">
        <v>639</v>
      </c>
      <c r="C3206" s="209"/>
      <c r="D3206" s="210">
        <f>D3155*'Usages industrie'!$O20*(1+'Usages industrie'!$P20)^(D$3133-$D$3133)/1000</f>
        <v>0</v>
      </c>
      <c r="E3206" s="210">
        <f>E3155*'Usages industrie'!$O20*(1+'Usages industrie'!$P20)^(E$3133-$D$3133)/1000</f>
        <v>0</v>
      </c>
      <c r="F3206" s="210">
        <f>F3155*'Usages industrie'!$O20*(1+'Usages industrie'!$P20)^(F$3133-$D$3133)/1000</f>
        <v>0</v>
      </c>
      <c r="G3206" s="210">
        <f>G3155*'Usages industrie'!$O20*(1+'Usages industrie'!$P20)^(G$3133-$D$3133)/1000</f>
        <v>0</v>
      </c>
      <c r="H3206" s="210">
        <f>H3155*'Usages industrie'!$O20*(1+'Usages industrie'!$P20)^(H$3133-$D$3133)/1000</f>
        <v>0</v>
      </c>
      <c r="I3206" s="210">
        <f>I3155*'Usages industrie'!$O20*(1+'Usages industrie'!$P20)^(I$3133-$D$3133)/1000</f>
        <v>0</v>
      </c>
      <c r="J3206" s="210">
        <f>J3155*'Usages industrie'!$O20*(1+'Usages industrie'!$P20)^(J$3133-$D$3133)/1000</f>
        <v>0</v>
      </c>
      <c r="K3206" s="210">
        <f>K3155*'Usages industrie'!$O20*(1+'Usages industrie'!$P20)^(K$3133-$D$3133)/1000</f>
        <v>0</v>
      </c>
      <c r="L3206" s="210">
        <f>L3155*'Usages industrie'!$O20*(1+'Usages industrie'!$P20)^(L$3133-$D$3133)/1000</f>
        <v>0</v>
      </c>
      <c r="M3206" s="210">
        <f>M3155*'Usages industrie'!$O20*(1+'Usages industrie'!$P20)^(M$3133-$D$3133)/1000</f>
        <v>0</v>
      </c>
      <c r="N3206" s="210">
        <f>N3155*'Usages industrie'!$O20*(1+'Usages industrie'!$P20)^(N$3133-$D$3133)/1000</f>
        <v>0</v>
      </c>
      <c r="O3206" s="210">
        <f>O3155*'Usages industrie'!$O20*(1+'Usages industrie'!$P20)^(O$3133-$D$3133)/1000</f>
        <v>0</v>
      </c>
      <c r="P3206" s="210">
        <f>P3155*'Usages industrie'!$O20*(1+'Usages industrie'!$P20)^(P$3133-$D$3133)/1000</f>
        <v>0</v>
      </c>
      <c r="Q3206" s="210">
        <f>Q3155*'Usages industrie'!$O20*(1+'Usages industrie'!$P20)^(Q$3133-$D$3133)/1000</f>
        <v>0</v>
      </c>
      <c r="R3206" s="210">
        <f>R3155*'Usages industrie'!$O20*(1+'Usages industrie'!$P20)^(R$3133-$D$3133)/1000</f>
        <v>0</v>
      </c>
    </row>
    <row r="3207" spans="1:18" hidden="1" outlineLevel="2" x14ac:dyDescent="0.35">
      <c r="A3207" s="209" t="str">
        <f>'Usages industrie'!A21</f>
        <v>Usage industriel n°18</v>
      </c>
      <c r="B3207" s="209" t="s">
        <v>639</v>
      </c>
      <c r="C3207" s="209"/>
      <c r="D3207" s="210">
        <f>D3156*'Usages industrie'!$O21*(1+'Usages industrie'!$P21)^(D$3133-$D$3133)/1000</f>
        <v>0</v>
      </c>
      <c r="E3207" s="210">
        <f>E3156*'Usages industrie'!$O21*(1+'Usages industrie'!$P21)^(E$3133-$D$3133)/1000</f>
        <v>0</v>
      </c>
      <c r="F3207" s="210">
        <f>F3156*'Usages industrie'!$O21*(1+'Usages industrie'!$P21)^(F$3133-$D$3133)/1000</f>
        <v>0</v>
      </c>
      <c r="G3207" s="210">
        <f>G3156*'Usages industrie'!$O21*(1+'Usages industrie'!$P21)^(G$3133-$D$3133)/1000</f>
        <v>0</v>
      </c>
      <c r="H3207" s="210">
        <f>H3156*'Usages industrie'!$O21*(1+'Usages industrie'!$P21)^(H$3133-$D$3133)/1000</f>
        <v>0</v>
      </c>
      <c r="I3207" s="210">
        <f>I3156*'Usages industrie'!$O21*(1+'Usages industrie'!$P21)^(I$3133-$D$3133)/1000</f>
        <v>0</v>
      </c>
      <c r="J3207" s="210">
        <f>J3156*'Usages industrie'!$O21*(1+'Usages industrie'!$P21)^(J$3133-$D$3133)/1000</f>
        <v>0</v>
      </c>
      <c r="K3207" s="210">
        <f>K3156*'Usages industrie'!$O21*(1+'Usages industrie'!$P21)^(K$3133-$D$3133)/1000</f>
        <v>0</v>
      </c>
      <c r="L3207" s="210">
        <f>L3156*'Usages industrie'!$O21*(1+'Usages industrie'!$P21)^(L$3133-$D$3133)/1000</f>
        <v>0</v>
      </c>
      <c r="M3207" s="210">
        <f>M3156*'Usages industrie'!$O21*(1+'Usages industrie'!$P21)^(M$3133-$D$3133)/1000</f>
        <v>0</v>
      </c>
      <c r="N3207" s="210">
        <f>N3156*'Usages industrie'!$O21*(1+'Usages industrie'!$P21)^(N$3133-$D$3133)/1000</f>
        <v>0</v>
      </c>
      <c r="O3207" s="210">
        <f>O3156*'Usages industrie'!$O21*(1+'Usages industrie'!$P21)^(O$3133-$D$3133)/1000</f>
        <v>0</v>
      </c>
      <c r="P3207" s="210">
        <f>P3156*'Usages industrie'!$O21*(1+'Usages industrie'!$P21)^(P$3133-$D$3133)/1000</f>
        <v>0</v>
      </c>
      <c r="Q3207" s="210">
        <f>Q3156*'Usages industrie'!$O21*(1+'Usages industrie'!$P21)^(Q$3133-$D$3133)/1000</f>
        <v>0</v>
      </c>
      <c r="R3207" s="210">
        <f>R3156*'Usages industrie'!$O21*(1+'Usages industrie'!$P21)^(R$3133-$D$3133)/1000</f>
        <v>0</v>
      </c>
    </row>
    <row r="3208" spans="1:18" hidden="1" outlineLevel="2" x14ac:dyDescent="0.35">
      <c r="A3208" s="209" t="str">
        <f>'Usages industrie'!A22</f>
        <v>Usage industriel n°19</v>
      </c>
      <c r="B3208" s="209" t="s">
        <v>639</v>
      </c>
      <c r="C3208" s="209"/>
      <c r="D3208" s="210">
        <f>D3157*'Usages industrie'!$O22*(1+'Usages industrie'!$P22)^(D$3133-$D$3133)/1000</f>
        <v>0</v>
      </c>
      <c r="E3208" s="210">
        <f>E3157*'Usages industrie'!$O22*(1+'Usages industrie'!$P22)^(E$3133-$D$3133)/1000</f>
        <v>0</v>
      </c>
      <c r="F3208" s="210">
        <f>F3157*'Usages industrie'!$O22*(1+'Usages industrie'!$P22)^(F$3133-$D$3133)/1000</f>
        <v>0</v>
      </c>
      <c r="G3208" s="210">
        <f>G3157*'Usages industrie'!$O22*(1+'Usages industrie'!$P22)^(G$3133-$D$3133)/1000</f>
        <v>0</v>
      </c>
      <c r="H3208" s="210">
        <f>H3157*'Usages industrie'!$O22*(1+'Usages industrie'!$P22)^(H$3133-$D$3133)/1000</f>
        <v>0</v>
      </c>
      <c r="I3208" s="210">
        <f>I3157*'Usages industrie'!$O22*(1+'Usages industrie'!$P22)^(I$3133-$D$3133)/1000</f>
        <v>0</v>
      </c>
      <c r="J3208" s="210">
        <f>J3157*'Usages industrie'!$O22*(1+'Usages industrie'!$P22)^(J$3133-$D$3133)/1000</f>
        <v>0</v>
      </c>
      <c r="K3208" s="210">
        <f>K3157*'Usages industrie'!$O22*(1+'Usages industrie'!$P22)^(K$3133-$D$3133)/1000</f>
        <v>0</v>
      </c>
      <c r="L3208" s="210">
        <f>L3157*'Usages industrie'!$O22*(1+'Usages industrie'!$P22)^(L$3133-$D$3133)/1000</f>
        <v>0</v>
      </c>
      <c r="M3208" s="210">
        <f>M3157*'Usages industrie'!$O22*(1+'Usages industrie'!$P22)^(M$3133-$D$3133)/1000</f>
        <v>0</v>
      </c>
      <c r="N3208" s="210">
        <f>N3157*'Usages industrie'!$O22*(1+'Usages industrie'!$P22)^(N$3133-$D$3133)/1000</f>
        <v>0</v>
      </c>
      <c r="O3208" s="210">
        <f>O3157*'Usages industrie'!$O22*(1+'Usages industrie'!$P22)^(O$3133-$D$3133)/1000</f>
        <v>0</v>
      </c>
      <c r="P3208" s="210">
        <f>P3157*'Usages industrie'!$O22*(1+'Usages industrie'!$P22)^(P$3133-$D$3133)/1000</f>
        <v>0</v>
      </c>
      <c r="Q3208" s="210">
        <f>Q3157*'Usages industrie'!$O22*(1+'Usages industrie'!$P22)^(Q$3133-$D$3133)/1000</f>
        <v>0</v>
      </c>
      <c r="R3208" s="210">
        <f>R3157*'Usages industrie'!$O22*(1+'Usages industrie'!$P22)^(R$3133-$D$3133)/1000</f>
        <v>0</v>
      </c>
    </row>
    <row r="3209" spans="1:18" hidden="1" outlineLevel="2" x14ac:dyDescent="0.35">
      <c r="A3209" s="209" t="str">
        <f>'Usages industrie'!A23</f>
        <v>Usage industriel n°20</v>
      </c>
      <c r="B3209" s="209" t="s">
        <v>639</v>
      </c>
      <c r="C3209" s="209"/>
      <c r="D3209" s="210">
        <f>D3158*'Usages industrie'!$O23*(1+'Usages industrie'!$P23)^(D$3133-$D$3133)/1000</f>
        <v>0</v>
      </c>
      <c r="E3209" s="210">
        <f>E3158*'Usages industrie'!$O23*(1+'Usages industrie'!$P23)^(E$3133-$D$3133)/1000</f>
        <v>0</v>
      </c>
      <c r="F3209" s="210">
        <f>F3158*'Usages industrie'!$O23*(1+'Usages industrie'!$P23)^(F$3133-$D$3133)/1000</f>
        <v>0</v>
      </c>
      <c r="G3209" s="210">
        <f>G3158*'Usages industrie'!$O23*(1+'Usages industrie'!$P23)^(G$3133-$D$3133)/1000</f>
        <v>0</v>
      </c>
      <c r="H3209" s="210">
        <f>H3158*'Usages industrie'!$O23*(1+'Usages industrie'!$P23)^(H$3133-$D$3133)/1000</f>
        <v>0</v>
      </c>
      <c r="I3209" s="210">
        <f>I3158*'Usages industrie'!$O23*(1+'Usages industrie'!$P23)^(I$3133-$D$3133)/1000</f>
        <v>0</v>
      </c>
      <c r="J3209" s="210">
        <f>J3158*'Usages industrie'!$O23*(1+'Usages industrie'!$P23)^(J$3133-$D$3133)/1000</f>
        <v>0</v>
      </c>
      <c r="K3209" s="210">
        <f>K3158*'Usages industrie'!$O23*(1+'Usages industrie'!$P23)^(K$3133-$D$3133)/1000</f>
        <v>0</v>
      </c>
      <c r="L3209" s="210">
        <f>L3158*'Usages industrie'!$O23*(1+'Usages industrie'!$P23)^(L$3133-$D$3133)/1000</f>
        <v>0</v>
      </c>
      <c r="M3209" s="210">
        <f>M3158*'Usages industrie'!$O23*(1+'Usages industrie'!$P23)^(M$3133-$D$3133)/1000</f>
        <v>0</v>
      </c>
      <c r="N3209" s="210">
        <f>N3158*'Usages industrie'!$O23*(1+'Usages industrie'!$P23)^(N$3133-$D$3133)/1000</f>
        <v>0</v>
      </c>
      <c r="O3209" s="210">
        <f>O3158*'Usages industrie'!$O23*(1+'Usages industrie'!$P23)^(O$3133-$D$3133)/1000</f>
        <v>0</v>
      </c>
      <c r="P3209" s="210">
        <f>P3158*'Usages industrie'!$O23*(1+'Usages industrie'!$P23)^(P$3133-$D$3133)/1000</f>
        <v>0</v>
      </c>
      <c r="Q3209" s="210">
        <f>Q3158*'Usages industrie'!$O23*(1+'Usages industrie'!$P23)^(Q$3133-$D$3133)/1000</f>
        <v>0</v>
      </c>
      <c r="R3209" s="210">
        <f>R3158*'Usages industrie'!$O23*(1+'Usages industrie'!$P23)^(R$3133-$D$3133)/1000</f>
        <v>0</v>
      </c>
    </row>
    <row r="3210" spans="1:18" hidden="1" outlineLevel="2" x14ac:dyDescent="0.35">
      <c r="A3210" s="209" t="str">
        <f>'Usages industrie'!A24</f>
        <v>Usage industriel n°21</v>
      </c>
      <c r="B3210" s="209" t="s">
        <v>639</v>
      </c>
      <c r="C3210" s="209"/>
      <c r="D3210" s="210">
        <f>D3159*'Usages industrie'!$O24*(1+'Usages industrie'!$P24)^(D$3133-$D$3133)/1000</f>
        <v>0</v>
      </c>
      <c r="E3210" s="210">
        <f>E3159*'Usages industrie'!$O24*(1+'Usages industrie'!$P24)^(E$3133-$D$3133)/1000</f>
        <v>0</v>
      </c>
      <c r="F3210" s="210">
        <f>F3159*'Usages industrie'!$O24*(1+'Usages industrie'!$P24)^(F$3133-$D$3133)/1000</f>
        <v>0</v>
      </c>
      <c r="G3210" s="210">
        <f>G3159*'Usages industrie'!$O24*(1+'Usages industrie'!$P24)^(G$3133-$D$3133)/1000</f>
        <v>0</v>
      </c>
      <c r="H3210" s="210">
        <f>H3159*'Usages industrie'!$O24*(1+'Usages industrie'!$P24)^(H$3133-$D$3133)/1000</f>
        <v>0</v>
      </c>
      <c r="I3210" s="210">
        <f>I3159*'Usages industrie'!$O24*(1+'Usages industrie'!$P24)^(I$3133-$D$3133)/1000</f>
        <v>0</v>
      </c>
      <c r="J3210" s="210">
        <f>J3159*'Usages industrie'!$O24*(1+'Usages industrie'!$P24)^(J$3133-$D$3133)/1000</f>
        <v>0</v>
      </c>
      <c r="K3210" s="210">
        <f>K3159*'Usages industrie'!$O24*(1+'Usages industrie'!$P24)^(K$3133-$D$3133)/1000</f>
        <v>0</v>
      </c>
      <c r="L3210" s="210">
        <f>L3159*'Usages industrie'!$O24*(1+'Usages industrie'!$P24)^(L$3133-$D$3133)/1000</f>
        <v>0</v>
      </c>
      <c r="M3210" s="210">
        <f>M3159*'Usages industrie'!$O24*(1+'Usages industrie'!$P24)^(M$3133-$D$3133)/1000</f>
        <v>0</v>
      </c>
      <c r="N3210" s="210">
        <f>N3159*'Usages industrie'!$O24*(1+'Usages industrie'!$P24)^(N$3133-$D$3133)/1000</f>
        <v>0</v>
      </c>
      <c r="O3210" s="210">
        <f>O3159*'Usages industrie'!$O24*(1+'Usages industrie'!$P24)^(O$3133-$D$3133)/1000</f>
        <v>0</v>
      </c>
      <c r="P3210" s="210">
        <f>P3159*'Usages industrie'!$O24*(1+'Usages industrie'!$P24)^(P$3133-$D$3133)/1000</f>
        <v>0</v>
      </c>
      <c r="Q3210" s="210">
        <f>Q3159*'Usages industrie'!$O24*(1+'Usages industrie'!$P24)^(Q$3133-$D$3133)/1000</f>
        <v>0</v>
      </c>
      <c r="R3210" s="210">
        <f>R3159*'Usages industrie'!$O24*(1+'Usages industrie'!$P24)^(R$3133-$D$3133)/1000</f>
        <v>0</v>
      </c>
    </row>
    <row r="3211" spans="1:18" hidden="1" outlineLevel="2" x14ac:dyDescent="0.35">
      <c r="A3211" s="209" t="str">
        <f>'Usages industrie'!A25</f>
        <v>Usage industriel n°22</v>
      </c>
      <c r="B3211" s="209" t="s">
        <v>639</v>
      </c>
      <c r="C3211" s="209"/>
      <c r="D3211" s="210">
        <f>D3160*'Usages industrie'!$O25*(1+'Usages industrie'!$P25)^(D$3133-$D$3133)/1000</f>
        <v>0</v>
      </c>
      <c r="E3211" s="210">
        <f>E3160*'Usages industrie'!$O25*(1+'Usages industrie'!$P25)^(E$3133-$D$3133)/1000</f>
        <v>0</v>
      </c>
      <c r="F3211" s="210">
        <f>F3160*'Usages industrie'!$O25*(1+'Usages industrie'!$P25)^(F$3133-$D$3133)/1000</f>
        <v>0</v>
      </c>
      <c r="G3211" s="210">
        <f>G3160*'Usages industrie'!$O25*(1+'Usages industrie'!$P25)^(G$3133-$D$3133)/1000</f>
        <v>0</v>
      </c>
      <c r="H3211" s="210">
        <f>H3160*'Usages industrie'!$O25*(1+'Usages industrie'!$P25)^(H$3133-$D$3133)/1000</f>
        <v>0</v>
      </c>
      <c r="I3211" s="210">
        <f>I3160*'Usages industrie'!$O25*(1+'Usages industrie'!$P25)^(I$3133-$D$3133)/1000</f>
        <v>0</v>
      </c>
      <c r="J3211" s="210">
        <f>J3160*'Usages industrie'!$O25*(1+'Usages industrie'!$P25)^(J$3133-$D$3133)/1000</f>
        <v>0</v>
      </c>
      <c r="K3211" s="210">
        <f>K3160*'Usages industrie'!$O25*(1+'Usages industrie'!$P25)^(K$3133-$D$3133)/1000</f>
        <v>0</v>
      </c>
      <c r="L3211" s="210">
        <f>L3160*'Usages industrie'!$O25*(1+'Usages industrie'!$P25)^(L$3133-$D$3133)/1000</f>
        <v>0</v>
      </c>
      <c r="M3211" s="210">
        <f>M3160*'Usages industrie'!$O25*(1+'Usages industrie'!$P25)^(M$3133-$D$3133)/1000</f>
        <v>0</v>
      </c>
      <c r="N3211" s="210">
        <f>N3160*'Usages industrie'!$O25*(1+'Usages industrie'!$P25)^(N$3133-$D$3133)/1000</f>
        <v>0</v>
      </c>
      <c r="O3211" s="210">
        <f>O3160*'Usages industrie'!$O25*(1+'Usages industrie'!$P25)^(O$3133-$D$3133)/1000</f>
        <v>0</v>
      </c>
      <c r="P3211" s="210">
        <f>P3160*'Usages industrie'!$O25*(1+'Usages industrie'!$P25)^(P$3133-$D$3133)/1000</f>
        <v>0</v>
      </c>
      <c r="Q3211" s="210">
        <f>Q3160*'Usages industrie'!$O25*(1+'Usages industrie'!$P25)^(Q$3133-$D$3133)/1000</f>
        <v>0</v>
      </c>
      <c r="R3211" s="210">
        <f>R3160*'Usages industrie'!$O25*(1+'Usages industrie'!$P25)^(R$3133-$D$3133)/1000</f>
        <v>0</v>
      </c>
    </row>
    <row r="3212" spans="1:18" hidden="1" outlineLevel="2" x14ac:dyDescent="0.35">
      <c r="A3212" s="209" t="str">
        <f>'Usages industrie'!A26</f>
        <v>Usage industriel n°23</v>
      </c>
      <c r="B3212" s="209" t="s">
        <v>639</v>
      </c>
      <c r="C3212" s="209"/>
      <c r="D3212" s="210">
        <f>D3161*'Usages industrie'!$O26*(1+'Usages industrie'!$P26)^(D$3133-$D$3133)/1000</f>
        <v>0</v>
      </c>
      <c r="E3212" s="210">
        <f>E3161*'Usages industrie'!$O26*(1+'Usages industrie'!$P26)^(E$3133-$D$3133)/1000</f>
        <v>0</v>
      </c>
      <c r="F3212" s="210">
        <f>F3161*'Usages industrie'!$O26*(1+'Usages industrie'!$P26)^(F$3133-$D$3133)/1000</f>
        <v>0</v>
      </c>
      <c r="G3212" s="210">
        <f>G3161*'Usages industrie'!$O26*(1+'Usages industrie'!$P26)^(G$3133-$D$3133)/1000</f>
        <v>0</v>
      </c>
      <c r="H3212" s="210">
        <f>H3161*'Usages industrie'!$O26*(1+'Usages industrie'!$P26)^(H$3133-$D$3133)/1000</f>
        <v>0</v>
      </c>
      <c r="I3212" s="210">
        <f>I3161*'Usages industrie'!$O26*(1+'Usages industrie'!$P26)^(I$3133-$D$3133)/1000</f>
        <v>0</v>
      </c>
      <c r="J3212" s="210">
        <f>J3161*'Usages industrie'!$O26*(1+'Usages industrie'!$P26)^(J$3133-$D$3133)/1000</f>
        <v>0</v>
      </c>
      <c r="K3212" s="210">
        <f>K3161*'Usages industrie'!$O26*(1+'Usages industrie'!$P26)^(K$3133-$D$3133)/1000</f>
        <v>0</v>
      </c>
      <c r="L3212" s="210">
        <f>L3161*'Usages industrie'!$O26*(1+'Usages industrie'!$P26)^(L$3133-$D$3133)/1000</f>
        <v>0</v>
      </c>
      <c r="M3212" s="210">
        <f>M3161*'Usages industrie'!$O26*(1+'Usages industrie'!$P26)^(M$3133-$D$3133)/1000</f>
        <v>0</v>
      </c>
      <c r="N3212" s="210">
        <f>N3161*'Usages industrie'!$O26*(1+'Usages industrie'!$P26)^(N$3133-$D$3133)/1000</f>
        <v>0</v>
      </c>
      <c r="O3212" s="210">
        <f>O3161*'Usages industrie'!$O26*(1+'Usages industrie'!$P26)^(O$3133-$D$3133)/1000</f>
        <v>0</v>
      </c>
      <c r="P3212" s="210">
        <f>P3161*'Usages industrie'!$O26*(1+'Usages industrie'!$P26)^(P$3133-$D$3133)/1000</f>
        <v>0</v>
      </c>
      <c r="Q3212" s="210">
        <f>Q3161*'Usages industrie'!$O26*(1+'Usages industrie'!$P26)^(Q$3133-$D$3133)/1000</f>
        <v>0</v>
      </c>
      <c r="R3212" s="210">
        <f>R3161*'Usages industrie'!$O26*(1+'Usages industrie'!$P26)^(R$3133-$D$3133)/1000</f>
        <v>0</v>
      </c>
    </row>
    <row r="3213" spans="1:18" hidden="1" outlineLevel="2" x14ac:dyDescent="0.35">
      <c r="A3213" s="209" t="str">
        <f>'Usages industrie'!A27</f>
        <v>Usage industriel n°24</v>
      </c>
      <c r="B3213" s="209" t="s">
        <v>639</v>
      </c>
      <c r="C3213" s="209"/>
      <c r="D3213" s="210">
        <f>D3162*'Usages industrie'!$O27*(1+'Usages industrie'!$P27)^(D$3133-$D$3133)/1000</f>
        <v>0</v>
      </c>
      <c r="E3213" s="210">
        <f>E3162*'Usages industrie'!$O27*(1+'Usages industrie'!$P27)^(E$3133-$D$3133)/1000</f>
        <v>0</v>
      </c>
      <c r="F3213" s="210">
        <f>F3162*'Usages industrie'!$O27*(1+'Usages industrie'!$P27)^(F$3133-$D$3133)/1000</f>
        <v>0</v>
      </c>
      <c r="G3213" s="210">
        <f>G3162*'Usages industrie'!$O27*(1+'Usages industrie'!$P27)^(G$3133-$D$3133)/1000</f>
        <v>0</v>
      </c>
      <c r="H3213" s="210">
        <f>H3162*'Usages industrie'!$O27*(1+'Usages industrie'!$P27)^(H$3133-$D$3133)/1000</f>
        <v>0</v>
      </c>
      <c r="I3213" s="210">
        <f>I3162*'Usages industrie'!$O27*(1+'Usages industrie'!$P27)^(I$3133-$D$3133)/1000</f>
        <v>0</v>
      </c>
      <c r="J3213" s="210">
        <f>J3162*'Usages industrie'!$O27*(1+'Usages industrie'!$P27)^(J$3133-$D$3133)/1000</f>
        <v>0</v>
      </c>
      <c r="K3213" s="210">
        <f>K3162*'Usages industrie'!$O27*(1+'Usages industrie'!$P27)^(K$3133-$D$3133)/1000</f>
        <v>0</v>
      </c>
      <c r="L3213" s="210">
        <f>L3162*'Usages industrie'!$O27*(1+'Usages industrie'!$P27)^(L$3133-$D$3133)/1000</f>
        <v>0</v>
      </c>
      <c r="M3213" s="210">
        <f>M3162*'Usages industrie'!$O27*(1+'Usages industrie'!$P27)^(M$3133-$D$3133)/1000</f>
        <v>0</v>
      </c>
      <c r="N3213" s="210">
        <f>N3162*'Usages industrie'!$O27*(1+'Usages industrie'!$P27)^(N$3133-$D$3133)/1000</f>
        <v>0</v>
      </c>
      <c r="O3213" s="210">
        <f>O3162*'Usages industrie'!$O27*(1+'Usages industrie'!$P27)^(O$3133-$D$3133)/1000</f>
        <v>0</v>
      </c>
      <c r="P3213" s="210">
        <f>P3162*'Usages industrie'!$O27*(1+'Usages industrie'!$P27)^(P$3133-$D$3133)/1000</f>
        <v>0</v>
      </c>
      <c r="Q3213" s="210">
        <f>Q3162*'Usages industrie'!$O27*(1+'Usages industrie'!$P27)^(Q$3133-$D$3133)/1000</f>
        <v>0</v>
      </c>
      <c r="R3213" s="210">
        <f>R3162*'Usages industrie'!$O27*(1+'Usages industrie'!$P27)^(R$3133-$D$3133)/1000</f>
        <v>0</v>
      </c>
    </row>
    <row r="3214" spans="1:18" hidden="1" outlineLevel="2" x14ac:dyDescent="0.35">
      <c r="A3214" s="209" t="str">
        <f>'Usages industrie'!A28</f>
        <v>Usage industriel n°25</v>
      </c>
      <c r="B3214" s="209" t="s">
        <v>639</v>
      </c>
      <c r="C3214" s="209"/>
      <c r="D3214" s="210">
        <f>D3163*'Usages industrie'!$O28*(1+'Usages industrie'!$P28)^(D$3133-$D$3133)/1000</f>
        <v>0</v>
      </c>
      <c r="E3214" s="210">
        <f>E3163*'Usages industrie'!$O28*(1+'Usages industrie'!$P28)^(E$3133-$D$3133)/1000</f>
        <v>0</v>
      </c>
      <c r="F3214" s="210">
        <f>F3163*'Usages industrie'!$O28*(1+'Usages industrie'!$P28)^(F$3133-$D$3133)/1000</f>
        <v>0</v>
      </c>
      <c r="G3214" s="210">
        <f>G3163*'Usages industrie'!$O28*(1+'Usages industrie'!$P28)^(G$3133-$D$3133)/1000</f>
        <v>0</v>
      </c>
      <c r="H3214" s="210">
        <f>H3163*'Usages industrie'!$O28*(1+'Usages industrie'!$P28)^(H$3133-$D$3133)/1000</f>
        <v>0</v>
      </c>
      <c r="I3214" s="210">
        <f>I3163*'Usages industrie'!$O28*(1+'Usages industrie'!$P28)^(I$3133-$D$3133)/1000</f>
        <v>0</v>
      </c>
      <c r="J3214" s="210">
        <f>J3163*'Usages industrie'!$O28*(1+'Usages industrie'!$P28)^(J$3133-$D$3133)/1000</f>
        <v>0</v>
      </c>
      <c r="K3214" s="210">
        <f>K3163*'Usages industrie'!$O28*(1+'Usages industrie'!$P28)^(K$3133-$D$3133)/1000</f>
        <v>0</v>
      </c>
      <c r="L3214" s="210">
        <f>L3163*'Usages industrie'!$O28*(1+'Usages industrie'!$P28)^(L$3133-$D$3133)/1000</f>
        <v>0</v>
      </c>
      <c r="M3214" s="210">
        <f>M3163*'Usages industrie'!$O28*(1+'Usages industrie'!$P28)^(M$3133-$D$3133)/1000</f>
        <v>0</v>
      </c>
      <c r="N3214" s="210">
        <f>N3163*'Usages industrie'!$O28*(1+'Usages industrie'!$P28)^(N$3133-$D$3133)/1000</f>
        <v>0</v>
      </c>
      <c r="O3214" s="210">
        <f>O3163*'Usages industrie'!$O28*(1+'Usages industrie'!$P28)^(O$3133-$D$3133)/1000</f>
        <v>0</v>
      </c>
      <c r="P3214" s="210">
        <f>P3163*'Usages industrie'!$O28*(1+'Usages industrie'!$P28)^(P$3133-$D$3133)/1000</f>
        <v>0</v>
      </c>
      <c r="Q3214" s="210">
        <f>Q3163*'Usages industrie'!$O28*(1+'Usages industrie'!$P28)^(Q$3133-$D$3133)/1000</f>
        <v>0</v>
      </c>
      <c r="R3214" s="210">
        <f>R3163*'Usages industrie'!$O28*(1+'Usages industrie'!$P28)^(R$3133-$D$3133)/1000</f>
        <v>0</v>
      </c>
    </row>
    <row r="3215" spans="1:18" hidden="1" outlineLevel="2" x14ac:dyDescent="0.35">
      <c r="A3215" s="209" t="str">
        <f>'Usages industrie'!A29</f>
        <v>Usage industriel n°26</v>
      </c>
      <c r="B3215" s="209" t="s">
        <v>639</v>
      </c>
      <c r="C3215" s="209"/>
      <c r="D3215" s="210">
        <f>D3164*'Usages industrie'!$O29*(1+'Usages industrie'!$P29)^(D$3133-$D$3133)/1000</f>
        <v>0</v>
      </c>
      <c r="E3215" s="210">
        <f>E3164*'Usages industrie'!$O29*(1+'Usages industrie'!$P29)^(E$3133-$D$3133)/1000</f>
        <v>0</v>
      </c>
      <c r="F3215" s="210">
        <f>F3164*'Usages industrie'!$O29*(1+'Usages industrie'!$P29)^(F$3133-$D$3133)/1000</f>
        <v>0</v>
      </c>
      <c r="G3215" s="210">
        <f>G3164*'Usages industrie'!$O29*(1+'Usages industrie'!$P29)^(G$3133-$D$3133)/1000</f>
        <v>0</v>
      </c>
      <c r="H3215" s="210">
        <f>H3164*'Usages industrie'!$O29*(1+'Usages industrie'!$P29)^(H$3133-$D$3133)/1000</f>
        <v>0</v>
      </c>
      <c r="I3215" s="210">
        <f>I3164*'Usages industrie'!$O29*(1+'Usages industrie'!$P29)^(I$3133-$D$3133)/1000</f>
        <v>0</v>
      </c>
      <c r="J3215" s="210">
        <f>J3164*'Usages industrie'!$O29*(1+'Usages industrie'!$P29)^(J$3133-$D$3133)/1000</f>
        <v>0</v>
      </c>
      <c r="K3215" s="210">
        <f>K3164*'Usages industrie'!$O29*(1+'Usages industrie'!$P29)^(K$3133-$D$3133)/1000</f>
        <v>0</v>
      </c>
      <c r="L3215" s="210">
        <f>L3164*'Usages industrie'!$O29*(1+'Usages industrie'!$P29)^(L$3133-$D$3133)/1000</f>
        <v>0</v>
      </c>
      <c r="M3215" s="210">
        <f>M3164*'Usages industrie'!$O29*(1+'Usages industrie'!$P29)^(M$3133-$D$3133)/1000</f>
        <v>0</v>
      </c>
      <c r="N3215" s="210">
        <f>N3164*'Usages industrie'!$O29*(1+'Usages industrie'!$P29)^(N$3133-$D$3133)/1000</f>
        <v>0</v>
      </c>
      <c r="O3215" s="210">
        <f>O3164*'Usages industrie'!$O29*(1+'Usages industrie'!$P29)^(O$3133-$D$3133)/1000</f>
        <v>0</v>
      </c>
      <c r="P3215" s="210">
        <f>P3164*'Usages industrie'!$O29*(1+'Usages industrie'!$P29)^(P$3133-$D$3133)/1000</f>
        <v>0</v>
      </c>
      <c r="Q3215" s="210">
        <f>Q3164*'Usages industrie'!$O29*(1+'Usages industrie'!$P29)^(Q$3133-$D$3133)/1000</f>
        <v>0</v>
      </c>
      <c r="R3215" s="210">
        <f>R3164*'Usages industrie'!$O29*(1+'Usages industrie'!$P29)^(R$3133-$D$3133)/1000</f>
        <v>0</v>
      </c>
    </row>
    <row r="3216" spans="1:18" hidden="1" outlineLevel="2" x14ac:dyDescent="0.35">
      <c r="A3216" s="209" t="str">
        <f>'Usages industrie'!A30</f>
        <v>Usage industriel n°27</v>
      </c>
      <c r="B3216" s="209" t="s">
        <v>639</v>
      </c>
      <c r="C3216" s="209"/>
      <c r="D3216" s="210">
        <f>D3165*'Usages industrie'!$O30*(1+'Usages industrie'!$P30)^(D$3133-$D$3133)/1000</f>
        <v>0</v>
      </c>
      <c r="E3216" s="210">
        <f>E3165*'Usages industrie'!$O30*(1+'Usages industrie'!$P30)^(E$3133-$D$3133)/1000</f>
        <v>0</v>
      </c>
      <c r="F3216" s="210">
        <f>F3165*'Usages industrie'!$O30*(1+'Usages industrie'!$P30)^(F$3133-$D$3133)/1000</f>
        <v>0</v>
      </c>
      <c r="G3216" s="210">
        <f>G3165*'Usages industrie'!$O30*(1+'Usages industrie'!$P30)^(G$3133-$D$3133)/1000</f>
        <v>0</v>
      </c>
      <c r="H3216" s="210">
        <f>H3165*'Usages industrie'!$O30*(1+'Usages industrie'!$P30)^(H$3133-$D$3133)/1000</f>
        <v>0</v>
      </c>
      <c r="I3216" s="210">
        <f>I3165*'Usages industrie'!$O30*(1+'Usages industrie'!$P30)^(I$3133-$D$3133)/1000</f>
        <v>0</v>
      </c>
      <c r="J3216" s="210">
        <f>J3165*'Usages industrie'!$O30*(1+'Usages industrie'!$P30)^(J$3133-$D$3133)/1000</f>
        <v>0</v>
      </c>
      <c r="K3216" s="210">
        <f>K3165*'Usages industrie'!$O30*(1+'Usages industrie'!$P30)^(K$3133-$D$3133)/1000</f>
        <v>0</v>
      </c>
      <c r="L3216" s="210">
        <f>L3165*'Usages industrie'!$O30*(1+'Usages industrie'!$P30)^(L$3133-$D$3133)/1000</f>
        <v>0</v>
      </c>
      <c r="M3216" s="210">
        <f>M3165*'Usages industrie'!$O30*(1+'Usages industrie'!$P30)^(M$3133-$D$3133)/1000</f>
        <v>0</v>
      </c>
      <c r="N3216" s="210">
        <f>N3165*'Usages industrie'!$O30*(1+'Usages industrie'!$P30)^(N$3133-$D$3133)/1000</f>
        <v>0</v>
      </c>
      <c r="O3216" s="210">
        <f>O3165*'Usages industrie'!$O30*(1+'Usages industrie'!$P30)^(O$3133-$D$3133)/1000</f>
        <v>0</v>
      </c>
      <c r="P3216" s="210">
        <f>P3165*'Usages industrie'!$O30*(1+'Usages industrie'!$P30)^(P$3133-$D$3133)/1000</f>
        <v>0</v>
      </c>
      <c r="Q3216" s="210">
        <f>Q3165*'Usages industrie'!$O30*(1+'Usages industrie'!$P30)^(Q$3133-$D$3133)/1000</f>
        <v>0</v>
      </c>
      <c r="R3216" s="210">
        <f>R3165*'Usages industrie'!$O30*(1+'Usages industrie'!$P30)^(R$3133-$D$3133)/1000</f>
        <v>0</v>
      </c>
    </row>
    <row r="3217" spans="1:18" hidden="1" outlineLevel="2" x14ac:dyDescent="0.35">
      <c r="A3217" s="209" t="str">
        <f>'Usages industrie'!A31</f>
        <v>Usage industriel n°28</v>
      </c>
      <c r="B3217" s="209" t="s">
        <v>639</v>
      </c>
      <c r="C3217" s="209"/>
      <c r="D3217" s="210">
        <f>D3166*'Usages industrie'!$O31*(1+'Usages industrie'!$P31)^(D$3133-$D$3133)/1000</f>
        <v>0</v>
      </c>
      <c r="E3217" s="210">
        <f>E3166*'Usages industrie'!$O31*(1+'Usages industrie'!$P31)^(E$3133-$D$3133)/1000</f>
        <v>0</v>
      </c>
      <c r="F3217" s="210">
        <f>F3166*'Usages industrie'!$O31*(1+'Usages industrie'!$P31)^(F$3133-$D$3133)/1000</f>
        <v>0</v>
      </c>
      <c r="G3217" s="210">
        <f>G3166*'Usages industrie'!$O31*(1+'Usages industrie'!$P31)^(G$3133-$D$3133)/1000</f>
        <v>0</v>
      </c>
      <c r="H3217" s="210">
        <f>H3166*'Usages industrie'!$O31*(1+'Usages industrie'!$P31)^(H$3133-$D$3133)/1000</f>
        <v>0</v>
      </c>
      <c r="I3217" s="210">
        <f>I3166*'Usages industrie'!$O31*(1+'Usages industrie'!$P31)^(I$3133-$D$3133)/1000</f>
        <v>0</v>
      </c>
      <c r="J3217" s="210">
        <f>J3166*'Usages industrie'!$O31*(1+'Usages industrie'!$P31)^(J$3133-$D$3133)/1000</f>
        <v>0</v>
      </c>
      <c r="K3217" s="210">
        <f>K3166*'Usages industrie'!$O31*(1+'Usages industrie'!$P31)^(K$3133-$D$3133)/1000</f>
        <v>0</v>
      </c>
      <c r="L3217" s="210">
        <f>L3166*'Usages industrie'!$O31*(1+'Usages industrie'!$P31)^(L$3133-$D$3133)/1000</f>
        <v>0</v>
      </c>
      <c r="M3217" s="210">
        <f>M3166*'Usages industrie'!$O31*(1+'Usages industrie'!$P31)^(M$3133-$D$3133)/1000</f>
        <v>0</v>
      </c>
      <c r="N3217" s="210">
        <f>N3166*'Usages industrie'!$O31*(1+'Usages industrie'!$P31)^(N$3133-$D$3133)/1000</f>
        <v>0</v>
      </c>
      <c r="O3217" s="210">
        <f>O3166*'Usages industrie'!$O31*(1+'Usages industrie'!$P31)^(O$3133-$D$3133)/1000</f>
        <v>0</v>
      </c>
      <c r="P3217" s="210">
        <f>P3166*'Usages industrie'!$O31*(1+'Usages industrie'!$P31)^(P$3133-$D$3133)/1000</f>
        <v>0</v>
      </c>
      <c r="Q3217" s="210">
        <f>Q3166*'Usages industrie'!$O31*(1+'Usages industrie'!$P31)^(Q$3133-$D$3133)/1000</f>
        <v>0</v>
      </c>
      <c r="R3217" s="210">
        <f>R3166*'Usages industrie'!$O31*(1+'Usages industrie'!$P31)^(R$3133-$D$3133)/1000</f>
        <v>0</v>
      </c>
    </row>
    <row r="3218" spans="1:18" hidden="1" outlineLevel="2" x14ac:dyDescent="0.35">
      <c r="A3218" s="209" t="str">
        <f>'Usages industrie'!A32</f>
        <v>Usage industriel n°29</v>
      </c>
      <c r="B3218" s="209" t="s">
        <v>639</v>
      </c>
      <c r="C3218" s="209"/>
      <c r="D3218" s="210">
        <f>D3167*'Usages industrie'!$O32*(1+'Usages industrie'!$P32)^(D$3133-$D$3133)/1000</f>
        <v>0</v>
      </c>
      <c r="E3218" s="210">
        <f>E3167*'Usages industrie'!$O32*(1+'Usages industrie'!$P32)^(E$3133-$D$3133)/1000</f>
        <v>0</v>
      </c>
      <c r="F3218" s="210">
        <f>F3167*'Usages industrie'!$O32*(1+'Usages industrie'!$P32)^(F$3133-$D$3133)/1000</f>
        <v>0</v>
      </c>
      <c r="G3218" s="210">
        <f>G3167*'Usages industrie'!$O32*(1+'Usages industrie'!$P32)^(G$3133-$D$3133)/1000</f>
        <v>0</v>
      </c>
      <c r="H3218" s="210">
        <f>H3167*'Usages industrie'!$O32*(1+'Usages industrie'!$P32)^(H$3133-$D$3133)/1000</f>
        <v>0</v>
      </c>
      <c r="I3218" s="210">
        <f>I3167*'Usages industrie'!$O32*(1+'Usages industrie'!$P32)^(I$3133-$D$3133)/1000</f>
        <v>0</v>
      </c>
      <c r="J3218" s="210">
        <f>J3167*'Usages industrie'!$O32*(1+'Usages industrie'!$P32)^(J$3133-$D$3133)/1000</f>
        <v>0</v>
      </c>
      <c r="K3218" s="210">
        <f>K3167*'Usages industrie'!$O32*(1+'Usages industrie'!$P32)^(K$3133-$D$3133)/1000</f>
        <v>0</v>
      </c>
      <c r="L3218" s="210">
        <f>L3167*'Usages industrie'!$O32*(1+'Usages industrie'!$P32)^(L$3133-$D$3133)/1000</f>
        <v>0</v>
      </c>
      <c r="M3218" s="210">
        <f>M3167*'Usages industrie'!$O32*(1+'Usages industrie'!$P32)^(M$3133-$D$3133)/1000</f>
        <v>0</v>
      </c>
      <c r="N3218" s="210">
        <f>N3167*'Usages industrie'!$O32*(1+'Usages industrie'!$P32)^(N$3133-$D$3133)/1000</f>
        <v>0</v>
      </c>
      <c r="O3218" s="210">
        <f>O3167*'Usages industrie'!$O32*(1+'Usages industrie'!$P32)^(O$3133-$D$3133)/1000</f>
        <v>0</v>
      </c>
      <c r="P3218" s="210">
        <f>P3167*'Usages industrie'!$O32*(1+'Usages industrie'!$P32)^(P$3133-$D$3133)/1000</f>
        <v>0</v>
      </c>
      <c r="Q3218" s="210">
        <f>Q3167*'Usages industrie'!$O32*(1+'Usages industrie'!$P32)^(Q$3133-$D$3133)/1000</f>
        <v>0</v>
      </c>
      <c r="R3218" s="210">
        <f>R3167*'Usages industrie'!$O32*(1+'Usages industrie'!$P32)^(R$3133-$D$3133)/1000</f>
        <v>0</v>
      </c>
    </row>
    <row r="3219" spans="1:18" hidden="1" outlineLevel="2" x14ac:dyDescent="0.35">
      <c r="A3219" s="209" t="str">
        <f>'Usages industrie'!A33</f>
        <v>Usage industriel n°30</v>
      </c>
      <c r="B3219" s="209" t="s">
        <v>639</v>
      </c>
      <c r="C3219" s="209"/>
      <c r="D3219" s="210">
        <f>D3168*'Usages industrie'!$O33*(1+'Usages industrie'!$P33)^(D$3133-$D$3133)/1000</f>
        <v>0</v>
      </c>
      <c r="E3219" s="210">
        <f>E3168*'Usages industrie'!$O33*(1+'Usages industrie'!$P33)^(E$3133-$D$3133)/1000</f>
        <v>0</v>
      </c>
      <c r="F3219" s="210">
        <f>F3168*'Usages industrie'!$O33*(1+'Usages industrie'!$P33)^(F$3133-$D$3133)/1000</f>
        <v>0</v>
      </c>
      <c r="G3219" s="210">
        <f>G3168*'Usages industrie'!$O33*(1+'Usages industrie'!$P33)^(G$3133-$D$3133)/1000</f>
        <v>0</v>
      </c>
      <c r="H3219" s="210">
        <f>H3168*'Usages industrie'!$O33*(1+'Usages industrie'!$P33)^(H$3133-$D$3133)/1000</f>
        <v>0</v>
      </c>
      <c r="I3219" s="210">
        <f>I3168*'Usages industrie'!$O33*(1+'Usages industrie'!$P33)^(I$3133-$D$3133)/1000</f>
        <v>0</v>
      </c>
      <c r="J3219" s="210">
        <f>J3168*'Usages industrie'!$O33*(1+'Usages industrie'!$P33)^(J$3133-$D$3133)/1000</f>
        <v>0</v>
      </c>
      <c r="K3219" s="210">
        <f>K3168*'Usages industrie'!$O33*(1+'Usages industrie'!$P33)^(K$3133-$D$3133)/1000</f>
        <v>0</v>
      </c>
      <c r="L3219" s="210">
        <f>L3168*'Usages industrie'!$O33*(1+'Usages industrie'!$P33)^(L$3133-$D$3133)/1000</f>
        <v>0</v>
      </c>
      <c r="M3219" s="210">
        <f>M3168*'Usages industrie'!$O33*(1+'Usages industrie'!$P33)^(M$3133-$D$3133)/1000</f>
        <v>0</v>
      </c>
      <c r="N3219" s="210">
        <f>N3168*'Usages industrie'!$O33*(1+'Usages industrie'!$P33)^(N$3133-$D$3133)/1000</f>
        <v>0</v>
      </c>
      <c r="O3219" s="210">
        <f>O3168*'Usages industrie'!$O33*(1+'Usages industrie'!$P33)^(O$3133-$D$3133)/1000</f>
        <v>0</v>
      </c>
      <c r="P3219" s="210">
        <f>P3168*'Usages industrie'!$O33*(1+'Usages industrie'!$P33)^(P$3133-$D$3133)/1000</f>
        <v>0</v>
      </c>
      <c r="Q3219" s="210">
        <f>Q3168*'Usages industrie'!$O33*(1+'Usages industrie'!$P33)^(Q$3133-$D$3133)/1000</f>
        <v>0</v>
      </c>
      <c r="R3219" s="210">
        <f>R3168*'Usages industrie'!$O33*(1+'Usages industrie'!$P33)^(R$3133-$D$3133)/1000</f>
        <v>0</v>
      </c>
    </row>
    <row r="3220" spans="1:18" hidden="1" outlineLevel="2" x14ac:dyDescent="0.35">
      <c r="A3220" s="209" t="str">
        <f>'Usages industrie'!A34</f>
        <v>Usage industriel n°31</v>
      </c>
      <c r="B3220" s="209" t="s">
        <v>639</v>
      </c>
      <c r="C3220" s="209"/>
      <c r="D3220" s="210">
        <f>D3169*'Usages industrie'!$O34*(1+'Usages industrie'!$P34)^(D$3133-$D$3133)/1000</f>
        <v>0</v>
      </c>
      <c r="E3220" s="210">
        <f>E3169*'Usages industrie'!$O34*(1+'Usages industrie'!$P34)^(E$3133-$D$3133)/1000</f>
        <v>0</v>
      </c>
      <c r="F3220" s="210">
        <f>F3169*'Usages industrie'!$O34*(1+'Usages industrie'!$P34)^(F$3133-$D$3133)/1000</f>
        <v>0</v>
      </c>
      <c r="G3220" s="210">
        <f>G3169*'Usages industrie'!$O34*(1+'Usages industrie'!$P34)^(G$3133-$D$3133)/1000</f>
        <v>0</v>
      </c>
      <c r="H3220" s="210">
        <f>H3169*'Usages industrie'!$O34*(1+'Usages industrie'!$P34)^(H$3133-$D$3133)/1000</f>
        <v>0</v>
      </c>
      <c r="I3220" s="210">
        <f>I3169*'Usages industrie'!$O34*(1+'Usages industrie'!$P34)^(I$3133-$D$3133)/1000</f>
        <v>0</v>
      </c>
      <c r="J3220" s="210">
        <f>J3169*'Usages industrie'!$O34*(1+'Usages industrie'!$P34)^(J$3133-$D$3133)/1000</f>
        <v>0</v>
      </c>
      <c r="K3220" s="210">
        <f>K3169*'Usages industrie'!$O34*(1+'Usages industrie'!$P34)^(K$3133-$D$3133)/1000</f>
        <v>0</v>
      </c>
      <c r="L3220" s="210">
        <f>L3169*'Usages industrie'!$O34*(1+'Usages industrie'!$P34)^(L$3133-$D$3133)/1000</f>
        <v>0</v>
      </c>
      <c r="M3220" s="210">
        <f>M3169*'Usages industrie'!$O34*(1+'Usages industrie'!$P34)^(M$3133-$D$3133)/1000</f>
        <v>0</v>
      </c>
      <c r="N3220" s="210">
        <f>N3169*'Usages industrie'!$O34*(1+'Usages industrie'!$P34)^(N$3133-$D$3133)/1000</f>
        <v>0</v>
      </c>
      <c r="O3220" s="210">
        <f>O3169*'Usages industrie'!$O34*(1+'Usages industrie'!$P34)^(O$3133-$D$3133)/1000</f>
        <v>0</v>
      </c>
      <c r="P3220" s="210">
        <f>P3169*'Usages industrie'!$O34*(1+'Usages industrie'!$P34)^(P$3133-$D$3133)/1000</f>
        <v>0</v>
      </c>
      <c r="Q3220" s="210">
        <f>Q3169*'Usages industrie'!$O34*(1+'Usages industrie'!$P34)^(Q$3133-$D$3133)/1000</f>
        <v>0</v>
      </c>
      <c r="R3220" s="210">
        <f>R3169*'Usages industrie'!$O34*(1+'Usages industrie'!$P34)^(R$3133-$D$3133)/1000</f>
        <v>0</v>
      </c>
    </row>
    <row r="3221" spans="1:18" hidden="1" outlineLevel="2" x14ac:dyDescent="0.35">
      <c r="A3221" s="209" t="str">
        <f>'Usages industrie'!A35</f>
        <v>Usage industriel n°32</v>
      </c>
      <c r="B3221" s="209" t="s">
        <v>639</v>
      </c>
      <c r="C3221" s="209"/>
      <c r="D3221" s="210">
        <f>D3170*'Usages industrie'!$O35*(1+'Usages industrie'!$P35)^(D$3133-$D$3133)/1000</f>
        <v>0</v>
      </c>
      <c r="E3221" s="210">
        <f>E3170*'Usages industrie'!$O35*(1+'Usages industrie'!$P35)^(E$3133-$D$3133)/1000</f>
        <v>0</v>
      </c>
      <c r="F3221" s="210">
        <f>F3170*'Usages industrie'!$O35*(1+'Usages industrie'!$P35)^(F$3133-$D$3133)/1000</f>
        <v>0</v>
      </c>
      <c r="G3221" s="210">
        <f>G3170*'Usages industrie'!$O35*(1+'Usages industrie'!$P35)^(G$3133-$D$3133)/1000</f>
        <v>0</v>
      </c>
      <c r="H3221" s="210">
        <f>H3170*'Usages industrie'!$O35*(1+'Usages industrie'!$P35)^(H$3133-$D$3133)/1000</f>
        <v>0</v>
      </c>
      <c r="I3221" s="210">
        <f>I3170*'Usages industrie'!$O35*(1+'Usages industrie'!$P35)^(I$3133-$D$3133)/1000</f>
        <v>0</v>
      </c>
      <c r="J3221" s="210">
        <f>J3170*'Usages industrie'!$O35*(1+'Usages industrie'!$P35)^(J$3133-$D$3133)/1000</f>
        <v>0</v>
      </c>
      <c r="K3221" s="210">
        <f>K3170*'Usages industrie'!$O35*(1+'Usages industrie'!$P35)^(K$3133-$D$3133)/1000</f>
        <v>0</v>
      </c>
      <c r="L3221" s="210">
        <f>L3170*'Usages industrie'!$O35*(1+'Usages industrie'!$P35)^(L$3133-$D$3133)/1000</f>
        <v>0</v>
      </c>
      <c r="M3221" s="210">
        <f>M3170*'Usages industrie'!$O35*(1+'Usages industrie'!$P35)^(M$3133-$D$3133)/1000</f>
        <v>0</v>
      </c>
      <c r="N3221" s="210">
        <f>N3170*'Usages industrie'!$O35*(1+'Usages industrie'!$P35)^(N$3133-$D$3133)/1000</f>
        <v>0</v>
      </c>
      <c r="O3221" s="210">
        <f>O3170*'Usages industrie'!$O35*(1+'Usages industrie'!$P35)^(O$3133-$D$3133)/1000</f>
        <v>0</v>
      </c>
      <c r="P3221" s="210">
        <f>P3170*'Usages industrie'!$O35*(1+'Usages industrie'!$P35)^(P$3133-$D$3133)/1000</f>
        <v>0</v>
      </c>
      <c r="Q3221" s="210">
        <f>Q3170*'Usages industrie'!$O35*(1+'Usages industrie'!$P35)^(Q$3133-$D$3133)/1000</f>
        <v>0</v>
      </c>
      <c r="R3221" s="210">
        <f>R3170*'Usages industrie'!$O35*(1+'Usages industrie'!$P35)^(R$3133-$D$3133)/1000</f>
        <v>0</v>
      </c>
    </row>
    <row r="3222" spans="1:18" hidden="1" outlineLevel="2" x14ac:dyDescent="0.35">
      <c r="A3222" s="209" t="str">
        <f>'Usages industrie'!A36</f>
        <v>Usage industriel n°33</v>
      </c>
      <c r="B3222" s="209" t="s">
        <v>639</v>
      </c>
      <c r="C3222" s="209"/>
      <c r="D3222" s="210">
        <f>D3171*'Usages industrie'!$O36*(1+'Usages industrie'!$P36)^(D$3133-$D$3133)/1000</f>
        <v>0</v>
      </c>
      <c r="E3222" s="210">
        <f>E3171*'Usages industrie'!$O36*(1+'Usages industrie'!$P36)^(E$3133-$D$3133)/1000</f>
        <v>0</v>
      </c>
      <c r="F3222" s="210">
        <f>F3171*'Usages industrie'!$O36*(1+'Usages industrie'!$P36)^(F$3133-$D$3133)/1000</f>
        <v>0</v>
      </c>
      <c r="G3222" s="210">
        <f>G3171*'Usages industrie'!$O36*(1+'Usages industrie'!$P36)^(G$3133-$D$3133)/1000</f>
        <v>0</v>
      </c>
      <c r="H3222" s="210">
        <f>H3171*'Usages industrie'!$O36*(1+'Usages industrie'!$P36)^(H$3133-$D$3133)/1000</f>
        <v>0</v>
      </c>
      <c r="I3222" s="210">
        <f>I3171*'Usages industrie'!$O36*(1+'Usages industrie'!$P36)^(I$3133-$D$3133)/1000</f>
        <v>0</v>
      </c>
      <c r="J3222" s="210">
        <f>J3171*'Usages industrie'!$O36*(1+'Usages industrie'!$P36)^(J$3133-$D$3133)/1000</f>
        <v>0</v>
      </c>
      <c r="K3222" s="210">
        <f>K3171*'Usages industrie'!$O36*(1+'Usages industrie'!$P36)^(K$3133-$D$3133)/1000</f>
        <v>0</v>
      </c>
      <c r="L3222" s="210">
        <f>L3171*'Usages industrie'!$O36*(1+'Usages industrie'!$P36)^(L$3133-$D$3133)/1000</f>
        <v>0</v>
      </c>
      <c r="M3222" s="210">
        <f>M3171*'Usages industrie'!$O36*(1+'Usages industrie'!$P36)^(M$3133-$D$3133)/1000</f>
        <v>0</v>
      </c>
      <c r="N3222" s="210">
        <f>N3171*'Usages industrie'!$O36*(1+'Usages industrie'!$P36)^(N$3133-$D$3133)/1000</f>
        <v>0</v>
      </c>
      <c r="O3222" s="210">
        <f>O3171*'Usages industrie'!$O36*(1+'Usages industrie'!$P36)^(O$3133-$D$3133)/1000</f>
        <v>0</v>
      </c>
      <c r="P3222" s="210">
        <f>P3171*'Usages industrie'!$O36*(1+'Usages industrie'!$P36)^(P$3133-$D$3133)/1000</f>
        <v>0</v>
      </c>
      <c r="Q3222" s="210">
        <f>Q3171*'Usages industrie'!$O36*(1+'Usages industrie'!$P36)^(Q$3133-$D$3133)/1000</f>
        <v>0</v>
      </c>
      <c r="R3222" s="210">
        <f>R3171*'Usages industrie'!$O36*(1+'Usages industrie'!$P36)^(R$3133-$D$3133)/1000</f>
        <v>0</v>
      </c>
    </row>
    <row r="3223" spans="1:18" hidden="1" outlineLevel="2" x14ac:dyDescent="0.35">
      <c r="A3223" s="209" t="str">
        <f>'Usages industrie'!A37</f>
        <v>Usage industriel n°34</v>
      </c>
      <c r="B3223" s="209" t="s">
        <v>639</v>
      </c>
      <c r="C3223" s="209"/>
      <c r="D3223" s="210">
        <f>D3172*'Usages industrie'!$O37*(1+'Usages industrie'!$P37)^(D$3133-$D$3133)/1000</f>
        <v>0</v>
      </c>
      <c r="E3223" s="210">
        <f>E3172*'Usages industrie'!$O37*(1+'Usages industrie'!$P37)^(E$3133-$D$3133)/1000</f>
        <v>0</v>
      </c>
      <c r="F3223" s="210">
        <f>F3172*'Usages industrie'!$O37*(1+'Usages industrie'!$P37)^(F$3133-$D$3133)/1000</f>
        <v>0</v>
      </c>
      <c r="G3223" s="210">
        <f>G3172*'Usages industrie'!$O37*(1+'Usages industrie'!$P37)^(G$3133-$D$3133)/1000</f>
        <v>0</v>
      </c>
      <c r="H3223" s="210">
        <f>H3172*'Usages industrie'!$O37*(1+'Usages industrie'!$P37)^(H$3133-$D$3133)/1000</f>
        <v>0</v>
      </c>
      <c r="I3223" s="210">
        <f>I3172*'Usages industrie'!$O37*(1+'Usages industrie'!$P37)^(I$3133-$D$3133)/1000</f>
        <v>0</v>
      </c>
      <c r="J3223" s="210">
        <f>J3172*'Usages industrie'!$O37*(1+'Usages industrie'!$P37)^(J$3133-$D$3133)/1000</f>
        <v>0</v>
      </c>
      <c r="K3223" s="210">
        <f>K3172*'Usages industrie'!$O37*(1+'Usages industrie'!$P37)^(K$3133-$D$3133)/1000</f>
        <v>0</v>
      </c>
      <c r="L3223" s="210">
        <f>L3172*'Usages industrie'!$O37*(1+'Usages industrie'!$P37)^(L$3133-$D$3133)/1000</f>
        <v>0</v>
      </c>
      <c r="M3223" s="210">
        <f>M3172*'Usages industrie'!$O37*(1+'Usages industrie'!$P37)^(M$3133-$D$3133)/1000</f>
        <v>0</v>
      </c>
      <c r="N3223" s="210">
        <f>N3172*'Usages industrie'!$O37*(1+'Usages industrie'!$P37)^(N$3133-$D$3133)/1000</f>
        <v>0</v>
      </c>
      <c r="O3223" s="210">
        <f>O3172*'Usages industrie'!$O37*(1+'Usages industrie'!$P37)^(O$3133-$D$3133)/1000</f>
        <v>0</v>
      </c>
      <c r="P3223" s="210">
        <f>P3172*'Usages industrie'!$O37*(1+'Usages industrie'!$P37)^(P$3133-$D$3133)/1000</f>
        <v>0</v>
      </c>
      <c r="Q3223" s="210">
        <f>Q3172*'Usages industrie'!$O37*(1+'Usages industrie'!$P37)^(Q$3133-$D$3133)/1000</f>
        <v>0</v>
      </c>
      <c r="R3223" s="210">
        <f>R3172*'Usages industrie'!$O37*(1+'Usages industrie'!$P37)^(R$3133-$D$3133)/1000</f>
        <v>0</v>
      </c>
    </row>
    <row r="3224" spans="1:18" hidden="1" outlineLevel="2" x14ac:dyDescent="0.35">
      <c r="A3224" s="209" t="str">
        <f>'Usages industrie'!A38</f>
        <v>Usage industriel n°35</v>
      </c>
      <c r="B3224" s="209" t="s">
        <v>639</v>
      </c>
      <c r="C3224" s="209"/>
      <c r="D3224" s="210">
        <f>D3173*'Usages industrie'!$O38*(1+'Usages industrie'!$P38)^(D$3133-$D$3133)/1000</f>
        <v>0</v>
      </c>
      <c r="E3224" s="210">
        <f>E3173*'Usages industrie'!$O38*(1+'Usages industrie'!$P38)^(E$3133-$D$3133)/1000</f>
        <v>0</v>
      </c>
      <c r="F3224" s="210">
        <f>F3173*'Usages industrie'!$O38*(1+'Usages industrie'!$P38)^(F$3133-$D$3133)/1000</f>
        <v>0</v>
      </c>
      <c r="G3224" s="210">
        <f>G3173*'Usages industrie'!$O38*(1+'Usages industrie'!$P38)^(G$3133-$D$3133)/1000</f>
        <v>0</v>
      </c>
      <c r="H3224" s="210">
        <f>H3173*'Usages industrie'!$O38*(1+'Usages industrie'!$P38)^(H$3133-$D$3133)/1000</f>
        <v>0</v>
      </c>
      <c r="I3224" s="210">
        <f>I3173*'Usages industrie'!$O38*(1+'Usages industrie'!$P38)^(I$3133-$D$3133)/1000</f>
        <v>0</v>
      </c>
      <c r="J3224" s="210">
        <f>J3173*'Usages industrie'!$O38*(1+'Usages industrie'!$P38)^(J$3133-$D$3133)/1000</f>
        <v>0</v>
      </c>
      <c r="K3224" s="210">
        <f>K3173*'Usages industrie'!$O38*(1+'Usages industrie'!$P38)^(K$3133-$D$3133)/1000</f>
        <v>0</v>
      </c>
      <c r="L3224" s="210">
        <f>L3173*'Usages industrie'!$O38*(1+'Usages industrie'!$P38)^(L$3133-$D$3133)/1000</f>
        <v>0</v>
      </c>
      <c r="M3224" s="210">
        <f>M3173*'Usages industrie'!$O38*(1+'Usages industrie'!$P38)^(M$3133-$D$3133)/1000</f>
        <v>0</v>
      </c>
      <c r="N3224" s="210">
        <f>N3173*'Usages industrie'!$O38*(1+'Usages industrie'!$P38)^(N$3133-$D$3133)/1000</f>
        <v>0</v>
      </c>
      <c r="O3224" s="210">
        <f>O3173*'Usages industrie'!$O38*(1+'Usages industrie'!$P38)^(O$3133-$D$3133)/1000</f>
        <v>0</v>
      </c>
      <c r="P3224" s="210">
        <f>P3173*'Usages industrie'!$O38*(1+'Usages industrie'!$P38)^(P$3133-$D$3133)/1000</f>
        <v>0</v>
      </c>
      <c r="Q3224" s="210">
        <f>Q3173*'Usages industrie'!$O38*(1+'Usages industrie'!$P38)^(Q$3133-$D$3133)/1000</f>
        <v>0</v>
      </c>
      <c r="R3224" s="210">
        <f>R3173*'Usages industrie'!$O38*(1+'Usages industrie'!$P38)^(R$3133-$D$3133)/1000</f>
        <v>0</v>
      </c>
    </row>
    <row r="3225" spans="1:18" hidden="1" outlineLevel="2" x14ac:dyDescent="0.35">
      <c r="A3225" s="209" t="str">
        <f>'Usages industrie'!A39</f>
        <v>Usage industriel n°36</v>
      </c>
      <c r="B3225" s="209" t="s">
        <v>639</v>
      </c>
      <c r="C3225" s="209"/>
      <c r="D3225" s="210">
        <f>D3174*'Usages industrie'!$O39*(1+'Usages industrie'!$P39)^(D$3133-$D$3133)/1000</f>
        <v>0</v>
      </c>
      <c r="E3225" s="210">
        <f>E3174*'Usages industrie'!$O39*(1+'Usages industrie'!$P39)^(E$3133-$D$3133)/1000</f>
        <v>0</v>
      </c>
      <c r="F3225" s="210">
        <f>F3174*'Usages industrie'!$O39*(1+'Usages industrie'!$P39)^(F$3133-$D$3133)/1000</f>
        <v>0</v>
      </c>
      <c r="G3225" s="210">
        <f>G3174*'Usages industrie'!$O39*(1+'Usages industrie'!$P39)^(G$3133-$D$3133)/1000</f>
        <v>0</v>
      </c>
      <c r="H3225" s="210">
        <f>H3174*'Usages industrie'!$O39*(1+'Usages industrie'!$P39)^(H$3133-$D$3133)/1000</f>
        <v>0</v>
      </c>
      <c r="I3225" s="210">
        <f>I3174*'Usages industrie'!$O39*(1+'Usages industrie'!$P39)^(I$3133-$D$3133)/1000</f>
        <v>0</v>
      </c>
      <c r="J3225" s="210">
        <f>J3174*'Usages industrie'!$O39*(1+'Usages industrie'!$P39)^(J$3133-$D$3133)/1000</f>
        <v>0</v>
      </c>
      <c r="K3225" s="210">
        <f>K3174*'Usages industrie'!$O39*(1+'Usages industrie'!$P39)^(K$3133-$D$3133)/1000</f>
        <v>0</v>
      </c>
      <c r="L3225" s="210">
        <f>L3174*'Usages industrie'!$O39*(1+'Usages industrie'!$P39)^(L$3133-$D$3133)/1000</f>
        <v>0</v>
      </c>
      <c r="M3225" s="210">
        <f>M3174*'Usages industrie'!$O39*(1+'Usages industrie'!$P39)^(M$3133-$D$3133)/1000</f>
        <v>0</v>
      </c>
      <c r="N3225" s="210">
        <f>N3174*'Usages industrie'!$O39*(1+'Usages industrie'!$P39)^(N$3133-$D$3133)/1000</f>
        <v>0</v>
      </c>
      <c r="O3225" s="210">
        <f>O3174*'Usages industrie'!$O39*(1+'Usages industrie'!$P39)^(O$3133-$D$3133)/1000</f>
        <v>0</v>
      </c>
      <c r="P3225" s="210">
        <f>P3174*'Usages industrie'!$O39*(1+'Usages industrie'!$P39)^(P$3133-$D$3133)/1000</f>
        <v>0</v>
      </c>
      <c r="Q3225" s="210">
        <f>Q3174*'Usages industrie'!$O39*(1+'Usages industrie'!$P39)^(Q$3133-$D$3133)/1000</f>
        <v>0</v>
      </c>
      <c r="R3225" s="210">
        <f>R3174*'Usages industrie'!$O39*(1+'Usages industrie'!$P39)^(R$3133-$D$3133)/1000</f>
        <v>0</v>
      </c>
    </row>
    <row r="3226" spans="1:18" hidden="1" outlineLevel="2" x14ac:dyDescent="0.35">
      <c r="A3226" s="209" t="str">
        <f>'Usages industrie'!A40</f>
        <v>Usage industriel n°37</v>
      </c>
      <c r="B3226" s="209" t="s">
        <v>639</v>
      </c>
      <c r="C3226" s="209"/>
      <c r="D3226" s="210">
        <f>D3175*'Usages industrie'!$O40*(1+'Usages industrie'!$P40)^(D$3133-$D$3133)/1000</f>
        <v>0</v>
      </c>
      <c r="E3226" s="210">
        <f>E3175*'Usages industrie'!$O40*(1+'Usages industrie'!$P40)^(E$3133-$D$3133)/1000</f>
        <v>0</v>
      </c>
      <c r="F3226" s="210">
        <f>F3175*'Usages industrie'!$O40*(1+'Usages industrie'!$P40)^(F$3133-$D$3133)/1000</f>
        <v>0</v>
      </c>
      <c r="G3226" s="210">
        <f>G3175*'Usages industrie'!$O40*(1+'Usages industrie'!$P40)^(G$3133-$D$3133)/1000</f>
        <v>0</v>
      </c>
      <c r="H3226" s="210">
        <f>H3175*'Usages industrie'!$O40*(1+'Usages industrie'!$P40)^(H$3133-$D$3133)/1000</f>
        <v>0</v>
      </c>
      <c r="I3226" s="210">
        <f>I3175*'Usages industrie'!$O40*(1+'Usages industrie'!$P40)^(I$3133-$D$3133)/1000</f>
        <v>0</v>
      </c>
      <c r="J3226" s="210">
        <f>J3175*'Usages industrie'!$O40*(1+'Usages industrie'!$P40)^(J$3133-$D$3133)/1000</f>
        <v>0</v>
      </c>
      <c r="K3226" s="210">
        <f>K3175*'Usages industrie'!$O40*(1+'Usages industrie'!$P40)^(K$3133-$D$3133)/1000</f>
        <v>0</v>
      </c>
      <c r="L3226" s="210">
        <f>L3175*'Usages industrie'!$O40*(1+'Usages industrie'!$P40)^(L$3133-$D$3133)/1000</f>
        <v>0</v>
      </c>
      <c r="M3226" s="210">
        <f>M3175*'Usages industrie'!$O40*(1+'Usages industrie'!$P40)^(M$3133-$D$3133)/1000</f>
        <v>0</v>
      </c>
      <c r="N3226" s="210">
        <f>N3175*'Usages industrie'!$O40*(1+'Usages industrie'!$P40)^(N$3133-$D$3133)/1000</f>
        <v>0</v>
      </c>
      <c r="O3226" s="210">
        <f>O3175*'Usages industrie'!$O40*(1+'Usages industrie'!$P40)^(O$3133-$D$3133)/1000</f>
        <v>0</v>
      </c>
      <c r="P3226" s="210">
        <f>P3175*'Usages industrie'!$O40*(1+'Usages industrie'!$P40)^(P$3133-$D$3133)/1000</f>
        <v>0</v>
      </c>
      <c r="Q3226" s="210">
        <f>Q3175*'Usages industrie'!$O40*(1+'Usages industrie'!$P40)^(Q$3133-$D$3133)/1000</f>
        <v>0</v>
      </c>
      <c r="R3226" s="210">
        <f>R3175*'Usages industrie'!$O40*(1+'Usages industrie'!$P40)^(R$3133-$D$3133)/1000</f>
        <v>0</v>
      </c>
    </row>
    <row r="3227" spans="1:18" hidden="1" outlineLevel="2" x14ac:dyDescent="0.35">
      <c r="A3227" s="209" t="str">
        <f>'Usages industrie'!A41</f>
        <v>Usage industriel n°38</v>
      </c>
      <c r="B3227" s="209" t="s">
        <v>639</v>
      </c>
      <c r="C3227" s="209"/>
      <c r="D3227" s="210">
        <f>D3176*'Usages industrie'!$O41*(1+'Usages industrie'!$P41)^(D$3133-$D$3133)/1000</f>
        <v>0</v>
      </c>
      <c r="E3227" s="210">
        <f>E3176*'Usages industrie'!$O41*(1+'Usages industrie'!$P41)^(E$3133-$D$3133)/1000</f>
        <v>0</v>
      </c>
      <c r="F3227" s="210">
        <f>F3176*'Usages industrie'!$O41*(1+'Usages industrie'!$P41)^(F$3133-$D$3133)/1000</f>
        <v>0</v>
      </c>
      <c r="G3227" s="210">
        <f>G3176*'Usages industrie'!$O41*(1+'Usages industrie'!$P41)^(G$3133-$D$3133)/1000</f>
        <v>0</v>
      </c>
      <c r="H3227" s="210">
        <f>H3176*'Usages industrie'!$O41*(1+'Usages industrie'!$P41)^(H$3133-$D$3133)/1000</f>
        <v>0</v>
      </c>
      <c r="I3227" s="210">
        <f>I3176*'Usages industrie'!$O41*(1+'Usages industrie'!$P41)^(I$3133-$D$3133)/1000</f>
        <v>0</v>
      </c>
      <c r="J3227" s="210">
        <f>J3176*'Usages industrie'!$O41*(1+'Usages industrie'!$P41)^(J$3133-$D$3133)/1000</f>
        <v>0</v>
      </c>
      <c r="K3227" s="210">
        <f>K3176*'Usages industrie'!$O41*(1+'Usages industrie'!$P41)^(K$3133-$D$3133)/1000</f>
        <v>0</v>
      </c>
      <c r="L3227" s="210">
        <f>L3176*'Usages industrie'!$O41*(1+'Usages industrie'!$P41)^(L$3133-$D$3133)/1000</f>
        <v>0</v>
      </c>
      <c r="M3227" s="210">
        <f>M3176*'Usages industrie'!$O41*(1+'Usages industrie'!$P41)^(M$3133-$D$3133)/1000</f>
        <v>0</v>
      </c>
      <c r="N3227" s="210">
        <f>N3176*'Usages industrie'!$O41*(1+'Usages industrie'!$P41)^(N$3133-$D$3133)/1000</f>
        <v>0</v>
      </c>
      <c r="O3227" s="210">
        <f>O3176*'Usages industrie'!$O41*(1+'Usages industrie'!$P41)^(O$3133-$D$3133)/1000</f>
        <v>0</v>
      </c>
      <c r="P3227" s="210">
        <f>P3176*'Usages industrie'!$O41*(1+'Usages industrie'!$P41)^(P$3133-$D$3133)/1000</f>
        <v>0</v>
      </c>
      <c r="Q3227" s="210">
        <f>Q3176*'Usages industrie'!$O41*(1+'Usages industrie'!$P41)^(Q$3133-$D$3133)/1000</f>
        <v>0</v>
      </c>
      <c r="R3227" s="210">
        <f>R3176*'Usages industrie'!$O41*(1+'Usages industrie'!$P41)^(R$3133-$D$3133)/1000</f>
        <v>0</v>
      </c>
    </row>
    <row r="3228" spans="1:18" hidden="1" outlineLevel="2" x14ac:dyDescent="0.35">
      <c r="A3228" s="209" t="str">
        <f>'Usages industrie'!A42</f>
        <v>Usage industriel n°39</v>
      </c>
      <c r="B3228" s="209" t="s">
        <v>639</v>
      </c>
      <c r="C3228" s="209"/>
      <c r="D3228" s="210">
        <f>D3177*'Usages industrie'!$O42*(1+'Usages industrie'!$P42)^(D$3133-$D$3133)/1000</f>
        <v>0</v>
      </c>
      <c r="E3228" s="210">
        <f>E3177*'Usages industrie'!$O42*(1+'Usages industrie'!$P42)^(E$3133-$D$3133)/1000</f>
        <v>0</v>
      </c>
      <c r="F3228" s="210">
        <f>F3177*'Usages industrie'!$O42*(1+'Usages industrie'!$P42)^(F$3133-$D$3133)/1000</f>
        <v>0</v>
      </c>
      <c r="G3228" s="210">
        <f>G3177*'Usages industrie'!$O42*(1+'Usages industrie'!$P42)^(G$3133-$D$3133)/1000</f>
        <v>0</v>
      </c>
      <c r="H3228" s="210">
        <f>H3177*'Usages industrie'!$O42*(1+'Usages industrie'!$P42)^(H$3133-$D$3133)/1000</f>
        <v>0</v>
      </c>
      <c r="I3228" s="210">
        <f>I3177*'Usages industrie'!$O42*(1+'Usages industrie'!$P42)^(I$3133-$D$3133)/1000</f>
        <v>0</v>
      </c>
      <c r="J3228" s="210">
        <f>J3177*'Usages industrie'!$O42*(1+'Usages industrie'!$P42)^(J$3133-$D$3133)/1000</f>
        <v>0</v>
      </c>
      <c r="K3228" s="210">
        <f>K3177*'Usages industrie'!$O42*(1+'Usages industrie'!$P42)^(K$3133-$D$3133)/1000</f>
        <v>0</v>
      </c>
      <c r="L3228" s="210">
        <f>L3177*'Usages industrie'!$O42*(1+'Usages industrie'!$P42)^(L$3133-$D$3133)/1000</f>
        <v>0</v>
      </c>
      <c r="M3228" s="210">
        <f>M3177*'Usages industrie'!$O42*(1+'Usages industrie'!$P42)^(M$3133-$D$3133)/1000</f>
        <v>0</v>
      </c>
      <c r="N3228" s="210">
        <f>N3177*'Usages industrie'!$O42*(1+'Usages industrie'!$P42)^(N$3133-$D$3133)/1000</f>
        <v>0</v>
      </c>
      <c r="O3228" s="210">
        <f>O3177*'Usages industrie'!$O42*(1+'Usages industrie'!$P42)^(O$3133-$D$3133)/1000</f>
        <v>0</v>
      </c>
      <c r="P3228" s="210">
        <f>P3177*'Usages industrie'!$O42*(1+'Usages industrie'!$P42)^(P$3133-$D$3133)/1000</f>
        <v>0</v>
      </c>
      <c r="Q3228" s="210">
        <f>Q3177*'Usages industrie'!$O42*(1+'Usages industrie'!$P42)^(Q$3133-$D$3133)/1000</f>
        <v>0</v>
      </c>
      <c r="R3228" s="210">
        <f>R3177*'Usages industrie'!$O42*(1+'Usages industrie'!$P42)^(R$3133-$D$3133)/1000</f>
        <v>0</v>
      </c>
    </row>
    <row r="3229" spans="1:18" hidden="1" outlineLevel="2" x14ac:dyDescent="0.35">
      <c r="A3229" s="209" t="str">
        <f>'Usages industrie'!A43</f>
        <v>Usage industriel n°40</v>
      </c>
      <c r="B3229" s="209" t="s">
        <v>639</v>
      </c>
      <c r="C3229" s="209"/>
      <c r="D3229" s="210">
        <f>D3178*'Usages industrie'!$O43*(1+'Usages industrie'!$P43)^(D$3133-$D$3133)/1000</f>
        <v>0</v>
      </c>
      <c r="E3229" s="210">
        <f>E3178*'Usages industrie'!$O43*(1+'Usages industrie'!$P43)^(E$3133-$D$3133)/1000</f>
        <v>0</v>
      </c>
      <c r="F3229" s="210">
        <f>F3178*'Usages industrie'!$O43*(1+'Usages industrie'!$P43)^(F$3133-$D$3133)/1000</f>
        <v>0</v>
      </c>
      <c r="G3229" s="210">
        <f>G3178*'Usages industrie'!$O43*(1+'Usages industrie'!$P43)^(G$3133-$D$3133)/1000</f>
        <v>0</v>
      </c>
      <c r="H3229" s="210">
        <f>H3178*'Usages industrie'!$O43*(1+'Usages industrie'!$P43)^(H$3133-$D$3133)/1000</f>
        <v>0</v>
      </c>
      <c r="I3229" s="210">
        <f>I3178*'Usages industrie'!$O43*(1+'Usages industrie'!$P43)^(I$3133-$D$3133)/1000</f>
        <v>0</v>
      </c>
      <c r="J3229" s="210">
        <f>J3178*'Usages industrie'!$O43*(1+'Usages industrie'!$P43)^(J$3133-$D$3133)/1000</f>
        <v>0</v>
      </c>
      <c r="K3229" s="210">
        <f>K3178*'Usages industrie'!$O43*(1+'Usages industrie'!$P43)^(K$3133-$D$3133)/1000</f>
        <v>0</v>
      </c>
      <c r="L3229" s="210">
        <f>L3178*'Usages industrie'!$O43*(1+'Usages industrie'!$P43)^(L$3133-$D$3133)/1000</f>
        <v>0</v>
      </c>
      <c r="M3229" s="210">
        <f>M3178*'Usages industrie'!$O43*(1+'Usages industrie'!$P43)^(M$3133-$D$3133)/1000</f>
        <v>0</v>
      </c>
      <c r="N3229" s="210">
        <f>N3178*'Usages industrie'!$O43*(1+'Usages industrie'!$P43)^(N$3133-$D$3133)/1000</f>
        <v>0</v>
      </c>
      <c r="O3229" s="210">
        <f>O3178*'Usages industrie'!$O43*(1+'Usages industrie'!$P43)^(O$3133-$D$3133)/1000</f>
        <v>0</v>
      </c>
      <c r="P3229" s="210">
        <f>P3178*'Usages industrie'!$O43*(1+'Usages industrie'!$P43)^(P$3133-$D$3133)/1000</f>
        <v>0</v>
      </c>
      <c r="Q3229" s="210">
        <f>Q3178*'Usages industrie'!$O43*(1+'Usages industrie'!$P43)^(Q$3133-$D$3133)/1000</f>
        <v>0</v>
      </c>
      <c r="R3229" s="210">
        <f>R3178*'Usages industrie'!$O43*(1+'Usages industrie'!$P43)^(R$3133-$D$3133)/1000</f>
        <v>0</v>
      </c>
    </row>
    <row r="3230" spans="1:18" hidden="1" outlineLevel="2" x14ac:dyDescent="0.35">
      <c r="A3230" s="209" t="str">
        <f>'Usages industrie'!A44</f>
        <v>Usage industriel n°41</v>
      </c>
      <c r="B3230" s="209" t="s">
        <v>639</v>
      </c>
      <c r="C3230" s="209"/>
      <c r="D3230" s="210">
        <f>D3179*'Usages industrie'!$O44*(1+'Usages industrie'!$P44)^(D$3133-$D$3133)/1000</f>
        <v>0</v>
      </c>
      <c r="E3230" s="210">
        <f>E3179*'Usages industrie'!$O44*(1+'Usages industrie'!$P44)^(E$3133-$D$3133)/1000</f>
        <v>0</v>
      </c>
      <c r="F3230" s="210">
        <f>F3179*'Usages industrie'!$O44*(1+'Usages industrie'!$P44)^(F$3133-$D$3133)/1000</f>
        <v>0</v>
      </c>
      <c r="G3230" s="210">
        <f>G3179*'Usages industrie'!$O44*(1+'Usages industrie'!$P44)^(G$3133-$D$3133)/1000</f>
        <v>0</v>
      </c>
      <c r="H3230" s="210">
        <f>H3179*'Usages industrie'!$O44*(1+'Usages industrie'!$P44)^(H$3133-$D$3133)/1000</f>
        <v>0</v>
      </c>
      <c r="I3230" s="210">
        <f>I3179*'Usages industrie'!$O44*(1+'Usages industrie'!$P44)^(I$3133-$D$3133)/1000</f>
        <v>0</v>
      </c>
      <c r="J3230" s="210">
        <f>J3179*'Usages industrie'!$O44*(1+'Usages industrie'!$P44)^(J$3133-$D$3133)/1000</f>
        <v>0</v>
      </c>
      <c r="K3230" s="210">
        <f>K3179*'Usages industrie'!$O44*(1+'Usages industrie'!$P44)^(K$3133-$D$3133)/1000</f>
        <v>0</v>
      </c>
      <c r="L3230" s="210">
        <f>L3179*'Usages industrie'!$O44*(1+'Usages industrie'!$P44)^(L$3133-$D$3133)/1000</f>
        <v>0</v>
      </c>
      <c r="M3230" s="210">
        <f>M3179*'Usages industrie'!$O44*(1+'Usages industrie'!$P44)^(M$3133-$D$3133)/1000</f>
        <v>0</v>
      </c>
      <c r="N3230" s="210">
        <f>N3179*'Usages industrie'!$O44*(1+'Usages industrie'!$P44)^(N$3133-$D$3133)/1000</f>
        <v>0</v>
      </c>
      <c r="O3230" s="210">
        <f>O3179*'Usages industrie'!$O44*(1+'Usages industrie'!$P44)^(O$3133-$D$3133)/1000</f>
        <v>0</v>
      </c>
      <c r="P3230" s="210">
        <f>P3179*'Usages industrie'!$O44*(1+'Usages industrie'!$P44)^(P$3133-$D$3133)/1000</f>
        <v>0</v>
      </c>
      <c r="Q3230" s="210">
        <f>Q3179*'Usages industrie'!$O44*(1+'Usages industrie'!$P44)^(Q$3133-$D$3133)/1000</f>
        <v>0</v>
      </c>
      <c r="R3230" s="210">
        <f>R3179*'Usages industrie'!$O44*(1+'Usages industrie'!$P44)^(R$3133-$D$3133)/1000</f>
        <v>0</v>
      </c>
    </row>
    <row r="3231" spans="1:18" hidden="1" outlineLevel="2" x14ac:dyDescent="0.35">
      <c r="A3231" s="209" t="str">
        <f>'Usages industrie'!A45</f>
        <v>Usage industriel n°42</v>
      </c>
      <c r="B3231" s="209" t="s">
        <v>639</v>
      </c>
      <c r="C3231" s="209"/>
      <c r="D3231" s="210">
        <f>D3180*'Usages industrie'!$O45*(1+'Usages industrie'!$P45)^(D$3133-$D$3133)/1000</f>
        <v>0</v>
      </c>
      <c r="E3231" s="210">
        <f>E3180*'Usages industrie'!$O45*(1+'Usages industrie'!$P45)^(E$3133-$D$3133)/1000</f>
        <v>0</v>
      </c>
      <c r="F3231" s="210">
        <f>F3180*'Usages industrie'!$O45*(1+'Usages industrie'!$P45)^(F$3133-$D$3133)/1000</f>
        <v>0</v>
      </c>
      <c r="G3231" s="210">
        <f>G3180*'Usages industrie'!$O45*(1+'Usages industrie'!$P45)^(G$3133-$D$3133)/1000</f>
        <v>0</v>
      </c>
      <c r="H3231" s="210">
        <f>H3180*'Usages industrie'!$O45*(1+'Usages industrie'!$P45)^(H$3133-$D$3133)/1000</f>
        <v>0</v>
      </c>
      <c r="I3231" s="210">
        <f>I3180*'Usages industrie'!$O45*(1+'Usages industrie'!$P45)^(I$3133-$D$3133)/1000</f>
        <v>0</v>
      </c>
      <c r="J3231" s="210">
        <f>J3180*'Usages industrie'!$O45*(1+'Usages industrie'!$P45)^(J$3133-$D$3133)/1000</f>
        <v>0</v>
      </c>
      <c r="K3231" s="210">
        <f>K3180*'Usages industrie'!$O45*(1+'Usages industrie'!$P45)^(K$3133-$D$3133)/1000</f>
        <v>0</v>
      </c>
      <c r="L3231" s="210">
        <f>L3180*'Usages industrie'!$O45*(1+'Usages industrie'!$P45)^(L$3133-$D$3133)/1000</f>
        <v>0</v>
      </c>
      <c r="M3231" s="210">
        <f>M3180*'Usages industrie'!$O45*(1+'Usages industrie'!$P45)^(M$3133-$D$3133)/1000</f>
        <v>0</v>
      </c>
      <c r="N3231" s="210">
        <f>N3180*'Usages industrie'!$O45*(1+'Usages industrie'!$P45)^(N$3133-$D$3133)/1000</f>
        <v>0</v>
      </c>
      <c r="O3231" s="210">
        <f>O3180*'Usages industrie'!$O45*(1+'Usages industrie'!$P45)^(O$3133-$D$3133)/1000</f>
        <v>0</v>
      </c>
      <c r="P3231" s="210">
        <f>P3180*'Usages industrie'!$O45*(1+'Usages industrie'!$P45)^(P$3133-$D$3133)/1000</f>
        <v>0</v>
      </c>
      <c r="Q3231" s="210">
        <f>Q3180*'Usages industrie'!$O45*(1+'Usages industrie'!$P45)^(Q$3133-$D$3133)/1000</f>
        <v>0</v>
      </c>
      <c r="R3231" s="210">
        <f>R3180*'Usages industrie'!$O45*(1+'Usages industrie'!$P45)^(R$3133-$D$3133)/1000</f>
        <v>0</v>
      </c>
    </row>
    <row r="3232" spans="1:18" hidden="1" outlineLevel="2" x14ac:dyDescent="0.35">
      <c r="A3232" s="209" t="str">
        <f>'Usages industrie'!A46</f>
        <v>Usage industriel n°43</v>
      </c>
      <c r="B3232" s="209" t="s">
        <v>639</v>
      </c>
      <c r="C3232" s="209"/>
      <c r="D3232" s="210">
        <f>D3181*'Usages industrie'!$O46*(1+'Usages industrie'!$P46)^(D$3133-$D$3133)/1000</f>
        <v>0</v>
      </c>
      <c r="E3232" s="210">
        <f>E3181*'Usages industrie'!$O46*(1+'Usages industrie'!$P46)^(E$3133-$D$3133)/1000</f>
        <v>0</v>
      </c>
      <c r="F3232" s="210">
        <f>F3181*'Usages industrie'!$O46*(1+'Usages industrie'!$P46)^(F$3133-$D$3133)/1000</f>
        <v>0</v>
      </c>
      <c r="G3232" s="210">
        <f>G3181*'Usages industrie'!$O46*(1+'Usages industrie'!$P46)^(G$3133-$D$3133)/1000</f>
        <v>0</v>
      </c>
      <c r="H3232" s="210">
        <f>H3181*'Usages industrie'!$O46*(1+'Usages industrie'!$P46)^(H$3133-$D$3133)/1000</f>
        <v>0</v>
      </c>
      <c r="I3232" s="210">
        <f>I3181*'Usages industrie'!$O46*(1+'Usages industrie'!$P46)^(I$3133-$D$3133)/1000</f>
        <v>0</v>
      </c>
      <c r="J3232" s="210">
        <f>J3181*'Usages industrie'!$O46*(1+'Usages industrie'!$P46)^(J$3133-$D$3133)/1000</f>
        <v>0</v>
      </c>
      <c r="K3232" s="210">
        <f>K3181*'Usages industrie'!$O46*(1+'Usages industrie'!$P46)^(K$3133-$D$3133)/1000</f>
        <v>0</v>
      </c>
      <c r="L3232" s="210">
        <f>L3181*'Usages industrie'!$O46*(1+'Usages industrie'!$P46)^(L$3133-$D$3133)/1000</f>
        <v>0</v>
      </c>
      <c r="M3232" s="210">
        <f>M3181*'Usages industrie'!$O46*(1+'Usages industrie'!$P46)^(M$3133-$D$3133)/1000</f>
        <v>0</v>
      </c>
      <c r="N3232" s="210">
        <f>N3181*'Usages industrie'!$O46*(1+'Usages industrie'!$P46)^(N$3133-$D$3133)/1000</f>
        <v>0</v>
      </c>
      <c r="O3232" s="210">
        <f>O3181*'Usages industrie'!$O46*(1+'Usages industrie'!$P46)^(O$3133-$D$3133)/1000</f>
        <v>0</v>
      </c>
      <c r="P3232" s="210">
        <f>P3181*'Usages industrie'!$O46*(1+'Usages industrie'!$P46)^(P$3133-$D$3133)/1000</f>
        <v>0</v>
      </c>
      <c r="Q3232" s="210">
        <f>Q3181*'Usages industrie'!$O46*(1+'Usages industrie'!$P46)^(Q$3133-$D$3133)/1000</f>
        <v>0</v>
      </c>
      <c r="R3232" s="210">
        <f>R3181*'Usages industrie'!$O46*(1+'Usages industrie'!$P46)^(R$3133-$D$3133)/1000</f>
        <v>0</v>
      </c>
    </row>
    <row r="3233" spans="1:18" hidden="1" outlineLevel="2" x14ac:dyDescent="0.35">
      <c r="A3233" s="209" t="str">
        <f>'Usages industrie'!A47</f>
        <v>Usage industriel n°44</v>
      </c>
      <c r="B3233" s="209" t="s">
        <v>639</v>
      </c>
      <c r="C3233" s="209"/>
      <c r="D3233" s="210">
        <f>D3182*'Usages industrie'!$O47*(1+'Usages industrie'!$P47)^(D$3133-$D$3133)/1000</f>
        <v>0</v>
      </c>
      <c r="E3233" s="210">
        <f>E3182*'Usages industrie'!$O47*(1+'Usages industrie'!$P47)^(E$3133-$D$3133)/1000</f>
        <v>0</v>
      </c>
      <c r="F3233" s="210">
        <f>F3182*'Usages industrie'!$O47*(1+'Usages industrie'!$P47)^(F$3133-$D$3133)/1000</f>
        <v>0</v>
      </c>
      <c r="G3233" s="210">
        <f>G3182*'Usages industrie'!$O47*(1+'Usages industrie'!$P47)^(G$3133-$D$3133)/1000</f>
        <v>0</v>
      </c>
      <c r="H3233" s="210">
        <f>H3182*'Usages industrie'!$O47*(1+'Usages industrie'!$P47)^(H$3133-$D$3133)/1000</f>
        <v>0</v>
      </c>
      <c r="I3233" s="210">
        <f>I3182*'Usages industrie'!$O47*(1+'Usages industrie'!$P47)^(I$3133-$D$3133)/1000</f>
        <v>0</v>
      </c>
      <c r="J3233" s="210">
        <f>J3182*'Usages industrie'!$O47*(1+'Usages industrie'!$P47)^(J$3133-$D$3133)/1000</f>
        <v>0</v>
      </c>
      <c r="K3233" s="210">
        <f>K3182*'Usages industrie'!$O47*(1+'Usages industrie'!$P47)^(K$3133-$D$3133)/1000</f>
        <v>0</v>
      </c>
      <c r="L3233" s="210">
        <f>L3182*'Usages industrie'!$O47*(1+'Usages industrie'!$P47)^(L$3133-$D$3133)/1000</f>
        <v>0</v>
      </c>
      <c r="M3233" s="210">
        <f>M3182*'Usages industrie'!$O47*(1+'Usages industrie'!$P47)^(M$3133-$D$3133)/1000</f>
        <v>0</v>
      </c>
      <c r="N3233" s="210">
        <f>N3182*'Usages industrie'!$O47*(1+'Usages industrie'!$P47)^(N$3133-$D$3133)/1000</f>
        <v>0</v>
      </c>
      <c r="O3233" s="210">
        <f>O3182*'Usages industrie'!$O47*(1+'Usages industrie'!$P47)^(O$3133-$D$3133)/1000</f>
        <v>0</v>
      </c>
      <c r="P3233" s="210">
        <f>P3182*'Usages industrie'!$O47*(1+'Usages industrie'!$P47)^(P$3133-$D$3133)/1000</f>
        <v>0</v>
      </c>
      <c r="Q3233" s="210">
        <f>Q3182*'Usages industrie'!$O47*(1+'Usages industrie'!$P47)^(Q$3133-$D$3133)/1000</f>
        <v>0</v>
      </c>
      <c r="R3233" s="210">
        <f>R3182*'Usages industrie'!$O47*(1+'Usages industrie'!$P47)^(R$3133-$D$3133)/1000</f>
        <v>0</v>
      </c>
    </row>
    <row r="3234" spans="1:18" hidden="1" outlineLevel="2" x14ac:dyDescent="0.35">
      <c r="A3234" s="209" t="str">
        <f>'Usages industrie'!A48</f>
        <v>Usage industriel n°45</v>
      </c>
      <c r="B3234" s="209" t="s">
        <v>639</v>
      </c>
      <c r="C3234" s="209"/>
      <c r="D3234" s="210">
        <f>D3183*'Usages industrie'!$O48*(1+'Usages industrie'!$P48)^(D$3133-$D$3133)/1000</f>
        <v>0</v>
      </c>
      <c r="E3234" s="210">
        <f>E3183*'Usages industrie'!$O48*(1+'Usages industrie'!$P48)^(E$3133-$D$3133)/1000</f>
        <v>0</v>
      </c>
      <c r="F3234" s="210">
        <f>F3183*'Usages industrie'!$O48*(1+'Usages industrie'!$P48)^(F$3133-$D$3133)/1000</f>
        <v>0</v>
      </c>
      <c r="G3234" s="210">
        <f>G3183*'Usages industrie'!$O48*(1+'Usages industrie'!$P48)^(G$3133-$D$3133)/1000</f>
        <v>0</v>
      </c>
      <c r="H3234" s="210">
        <f>H3183*'Usages industrie'!$O48*(1+'Usages industrie'!$P48)^(H$3133-$D$3133)/1000</f>
        <v>0</v>
      </c>
      <c r="I3234" s="210">
        <f>I3183*'Usages industrie'!$O48*(1+'Usages industrie'!$P48)^(I$3133-$D$3133)/1000</f>
        <v>0</v>
      </c>
      <c r="J3234" s="210">
        <f>J3183*'Usages industrie'!$O48*(1+'Usages industrie'!$P48)^(J$3133-$D$3133)/1000</f>
        <v>0</v>
      </c>
      <c r="K3234" s="210">
        <f>K3183*'Usages industrie'!$O48*(1+'Usages industrie'!$P48)^(K$3133-$D$3133)/1000</f>
        <v>0</v>
      </c>
      <c r="L3234" s="210">
        <f>L3183*'Usages industrie'!$O48*(1+'Usages industrie'!$P48)^(L$3133-$D$3133)/1000</f>
        <v>0</v>
      </c>
      <c r="M3234" s="210">
        <f>M3183*'Usages industrie'!$O48*(1+'Usages industrie'!$P48)^(M$3133-$D$3133)/1000</f>
        <v>0</v>
      </c>
      <c r="N3234" s="210">
        <f>N3183*'Usages industrie'!$O48*(1+'Usages industrie'!$P48)^(N$3133-$D$3133)/1000</f>
        <v>0</v>
      </c>
      <c r="O3234" s="210">
        <f>O3183*'Usages industrie'!$O48*(1+'Usages industrie'!$P48)^(O$3133-$D$3133)/1000</f>
        <v>0</v>
      </c>
      <c r="P3234" s="210">
        <f>P3183*'Usages industrie'!$O48*(1+'Usages industrie'!$P48)^(P$3133-$D$3133)/1000</f>
        <v>0</v>
      </c>
      <c r="Q3234" s="210">
        <f>Q3183*'Usages industrie'!$O48*(1+'Usages industrie'!$P48)^(Q$3133-$D$3133)/1000</f>
        <v>0</v>
      </c>
      <c r="R3234" s="210">
        <f>R3183*'Usages industrie'!$O48*(1+'Usages industrie'!$P48)^(R$3133-$D$3133)/1000</f>
        <v>0</v>
      </c>
    </row>
    <row r="3235" spans="1:18" hidden="1" outlineLevel="2" x14ac:dyDescent="0.35">
      <c r="A3235" s="209" t="str">
        <f>'Usages industrie'!A49</f>
        <v>Usage industriel n°46</v>
      </c>
      <c r="B3235" s="209" t="s">
        <v>639</v>
      </c>
      <c r="C3235" s="209"/>
      <c r="D3235" s="210">
        <f>D3184*'Usages industrie'!$O49*(1+'Usages industrie'!$P49)^(D$3133-$D$3133)/1000</f>
        <v>0</v>
      </c>
      <c r="E3235" s="210">
        <f>E3184*'Usages industrie'!$O49*(1+'Usages industrie'!$P49)^(E$3133-$D$3133)/1000</f>
        <v>0</v>
      </c>
      <c r="F3235" s="210">
        <f>F3184*'Usages industrie'!$O49*(1+'Usages industrie'!$P49)^(F$3133-$D$3133)/1000</f>
        <v>0</v>
      </c>
      <c r="G3235" s="210">
        <f>G3184*'Usages industrie'!$O49*(1+'Usages industrie'!$P49)^(G$3133-$D$3133)/1000</f>
        <v>0</v>
      </c>
      <c r="H3235" s="210">
        <f>H3184*'Usages industrie'!$O49*(1+'Usages industrie'!$P49)^(H$3133-$D$3133)/1000</f>
        <v>0</v>
      </c>
      <c r="I3235" s="210">
        <f>I3184*'Usages industrie'!$O49*(1+'Usages industrie'!$P49)^(I$3133-$D$3133)/1000</f>
        <v>0</v>
      </c>
      <c r="J3235" s="210">
        <f>J3184*'Usages industrie'!$O49*(1+'Usages industrie'!$P49)^(J$3133-$D$3133)/1000</f>
        <v>0</v>
      </c>
      <c r="K3235" s="210">
        <f>K3184*'Usages industrie'!$O49*(1+'Usages industrie'!$P49)^(K$3133-$D$3133)/1000</f>
        <v>0</v>
      </c>
      <c r="L3235" s="210">
        <f>L3184*'Usages industrie'!$O49*(1+'Usages industrie'!$P49)^(L$3133-$D$3133)/1000</f>
        <v>0</v>
      </c>
      <c r="M3235" s="210">
        <f>M3184*'Usages industrie'!$O49*(1+'Usages industrie'!$P49)^(M$3133-$D$3133)/1000</f>
        <v>0</v>
      </c>
      <c r="N3235" s="210">
        <f>N3184*'Usages industrie'!$O49*(1+'Usages industrie'!$P49)^(N$3133-$D$3133)/1000</f>
        <v>0</v>
      </c>
      <c r="O3235" s="210">
        <f>O3184*'Usages industrie'!$O49*(1+'Usages industrie'!$P49)^(O$3133-$D$3133)/1000</f>
        <v>0</v>
      </c>
      <c r="P3235" s="210">
        <f>P3184*'Usages industrie'!$O49*(1+'Usages industrie'!$P49)^(P$3133-$D$3133)/1000</f>
        <v>0</v>
      </c>
      <c r="Q3235" s="210">
        <f>Q3184*'Usages industrie'!$O49*(1+'Usages industrie'!$P49)^(Q$3133-$D$3133)/1000</f>
        <v>0</v>
      </c>
      <c r="R3235" s="210">
        <f>R3184*'Usages industrie'!$O49*(1+'Usages industrie'!$P49)^(R$3133-$D$3133)/1000</f>
        <v>0</v>
      </c>
    </row>
    <row r="3236" spans="1:18" hidden="1" outlineLevel="2" x14ac:dyDescent="0.35">
      <c r="A3236" s="209" t="str">
        <f>'Usages industrie'!A50</f>
        <v>Usage industriel n°47</v>
      </c>
      <c r="B3236" s="209" t="s">
        <v>639</v>
      </c>
      <c r="C3236" s="209"/>
      <c r="D3236" s="210">
        <f>D3185*'Usages industrie'!$O50*(1+'Usages industrie'!$P50)^(D$3133-$D$3133)/1000</f>
        <v>0</v>
      </c>
      <c r="E3236" s="210">
        <f>E3185*'Usages industrie'!$O50*(1+'Usages industrie'!$P50)^(E$3133-$D$3133)/1000</f>
        <v>0</v>
      </c>
      <c r="F3236" s="210">
        <f>F3185*'Usages industrie'!$O50*(1+'Usages industrie'!$P50)^(F$3133-$D$3133)/1000</f>
        <v>0</v>
      </c>
      <c r="G3236" s="210">
        <f>G3185*'Usages industrie'!$O50*(1+'Usages industrie'!$P50)^(G$3133-$D$3133)/1000</f>
        <v>0</v>
      </c>
      <c r="H3236" s="210">
        <f>H3185*'Usages industrie'!$O50*(1+'Usages industrie'!$P50)^(H$3133-$D$3133)/1000</f>
        <v>0</v>
      </c>
      <c r="I3236" s="210">
        <f>I3185*'Usages industrie'!$O50*(1+'Usages industrie'!$P50)^(I$3133-$D$3133)/1000</f>
        <v>0</v>
      </c>
      <c r="J3236" s="210">
        <f>J3185*'Usages industrie'!$O50*(1+'Usages industrie'!$P50)^(J$3133-$D$3133)/1000</f>
        <v>0</v>
      </c>
      <c r="K3236" s="210">
        <f>K3185*'Usages industrie'!$O50*(1+'Usages industrie'!$P50)^(K$3133-$D$3133)/1000</f>
        <v>0</v>
      </c>
      <c r="L3236" s="210">
        <f>L3185*'Usages industrie'!$O50*(1+'Usages industrie'!$P50)^(L$3133-$D$3133)/1000</f>
        <v>0</v>
      </c>
      <c r="M3236" s="210">
        <f>M3185*'Usages industrie'!$O50*(1+'Usages industrie'!$P50)^(M$3133-$D$3133)/1000</f>
        <v>0</v>
      </c>
      <c r="N3236" s="210">
        <f>N3185*'Usages industrie'!$O50*(1+'Usages industrie'!$P50)^(N$3133-$D$3133)/1000</f>
        <v>0</v>
      </c>
      <c r="O3236" s="210">
        <f>O3185*'Usages industrie'!$O50*(1+'Usages industrie'!$P50)^(O$3133-$D$3133)/1000</f>
        <v>0</v>
      </c>
      <c r="P3236" s="210">
        <f>P3185*'Usages industrie'!$O50*(1+'Usages industrie'!$P50)^(P$3133-$D$3133)/1000</f>
        <v>0</v>
      </c>
      <c r="Q3236" s="210">
        <f>Q3185*'Usages industrie'!$O50*(1+'Usages industrie'!$P50)^(Q$3133-$D$3133)/1000</f>
        <v>0</v>
      </c>
      <c r="R3236" s="210">
        <f>R3185*'Usages industrie'!$O50*(1+'Usages industrie'!$P50)^(R$3133-$D$3133)/1000</f>
        <v>0</v>
      </c>
    </row>
    <row r="3237" spans="1:18" hidden="1" outlineLevel="2" x14ac:dyDescent="0.35">
      <c r="A3237" s="209" t="str">
        <f>'Usages industrie'!A51</f>
        <v>Usage industriel n°48</v>
      </c>
      <c r="B3237" s="209" t="s">
        <v>639</v>
      </c>
      <c r="C3237" s="209"/>
      <c r="D3237" s="210">
        <f>D3186*'Usages industrie'!$O51*(1+'Usages industrie'!$P51)^(D$3133-$D$3133)/1000</f>
        <v>0</v>
      </c>
      <c r="E3237" s="210">
        <f>E3186*'Usages industrie'!$O51*(1+'Usages industrie'!$P51)^(E$3133-$D$3133)/1000</f>
        <v>0</v>
      </c>
      <c r="F3237" s="210">
        <f>F3186*'Usages industrie'!$O51*(1+'Usages industrie'!$P51)^(F$3133-$D$3133)/1000</f>
        <v>0</v>
      </c>
      <c r="G3237" s="210">
        <f>G3186*'Usages industrie'!$O51*(1+'Usages industrie'!$P51)^(G$3133-$D$3133)/1000</f>
        <v>0</v>
      </c>
      <c r="H3237" s="210">
        <f>H3186*'Usages industrie'!$O51*(1+'Usages industrie'!$P51)^(H$3133-$D$3133)/1000</f>
        <v>0</v>
      </c>
      <c r="I3237" s="210">
        <f>I3186*'Usages industrie'!$O51*(1+'Usages industrie'!$P51)^(I$3133-$D$3133)/1000</f>
        <v>0</v>
      </c>
      <c r="J3237" s="210">
        <f>J3186*'Usages industrie'!$O51*(1+'Usages industrie'!$P51)^(J$3133-$D$3133)/1000</f>
        <v>0</v>
      </c>
      <c r="K3237" s="210">
        <f>K3186*'Usages industrie'!$O51*(1+'Usages industrie'!$P51)^(K$3133-$D$3133)/1000</f>
        <v>0</v>
      </c>
      <c r="L3237" s="210">
        <f>L3186*'Usages industrie'!$O51*(1+'Usages industrie'!$P51)^(L$3133-$D$3133)/1000</f>
        <v>0</v>
      </c>
      <c r="M3237" s="210">
        <f>M3186*'Usages industrie'!$O51*(1+'Usages industrie'!$P51)^(M$3133-$D$3133)/1000</f>
        <v>0</v>
      </c>
      <c r="N3237" s="210">
        <f>N3186*'Usages industrie'!$O51*(1+'Usages industrie'!$P51)^(N$3133-$D$3133)/1000</f>
        <v>0</v>
      </c>
      <c r="O3237" s="210">
        <f>O3186*'Usages industrie'!$O51*(1+'Usages industrie'!$P51)^(O$3133-$D$3133)/1000</f>
        <v>0</v>
      </c>
      <c r="P3237" s="210">
        <f>P3186*'Usages industrie'!$O51*(1+'Usages industrie'!$P51)^(P$3133-$D$3133)/1000</f>
        <v>0</v>
      </c>
      <c r="Q3237" s="210">
        <f>Q3186*'Usages industrie'!$O51*(1+'Usages industrie'!$P51)^(Q$3133-$D$3133)/1000</f>
        <v>0</v>
      </c>
      <c r="R3237" s="210">
        <f>R3186*'Usages industrie'!$O51*(1+'Usages industrie'!$P51)^(R$3133-$D$3133)/1000</f>
        <v>0</v>
      </c>
    </row>
    <row r="3238" spans="1:18" hidden="1" outlineLevel="2" x14ac:dyDescent="0.35">
      <c r="A3238" s="209" t="str">
        <f>'Usages industrie'!A52</f>
        <v>Usage industriel n°49</v>
      </c>
      <c r="B3238" s="209" t="s">
        <v>639</v>
      </c>
      <c r="C3238" s="209"/>
      <c r="D3238" s="210">
        <f>D3187*'Usages industrie'!$O52*(1+'Usages industrie'!$P52)^(D$3133-$D$3133)/1000</f>
        <v>0</v>
      </c>
      <c r="E3238" s="210">
        <f>E3187*'Usages industrie'!$O52*(1+'Usages industrie'!$P52)^(E$3133-$D$3133)/1000</f>
        <v>0</v>
      </c>
      <c r="F3238" s="210">
        <f>F3187*'Usages industrie'!$O52*(1+'Usages industrie'!$P52)^(F$3133-$D$3133)/1000</f>
        <v>0</v>
      </c>
      <c r="G3238" s="210">
        <f>G3187*'Usages industrie'!$O52*(1+'Usages industrie'!$P52)^(G$3133-$D$3133)/1000</f>
        <v>0</v>
      </c>
      <c r="H3238" s="210">
        <f>H3187*'Usages industrie'!$O52*(1+'Usages industrie'!$P52)^(H$3133-$D$3133)/1000</f>
        <v>0</v>
      </c>
      <c r="I3238" s="210">
        <f>I3187*'Usages industrie'!$O52*(1+'Usages industrie'!$P52)^(I$3133-$D$3133)/1000</f>
        <v>0</v>
      </c>
      <c r="J3238" s="210">
        <f>J3187*'Usages industrie'!$O52*(1+'Usages industrie'!$P52)^(J$3133-$D$3133)/1000</f>
        <v>0</v>
      </c>
      <c r="K3238" s="210">
        <f>K3187*'Usages industrie'!$O52*(1+'Usages industrie'!$P52)^(K$3133-$D$3133)/1000</f>
        <v>0</v>
      </c>
      <c r="L3238" s="210">
        <f>L3187*'Usages industrie'!$O52*(1+'Usages industrie'!$P52)^(L$3133-$D$3133)/1000</f>
        <v>0</v>
      </c>
      <c r="M3238" s="210">
        <f>M3187*'Usages industrie'!$O52*(1+'Usages industrie'!$P52)^(M$3133-$D$3133)/1000</f>
        <v>0</v>
      </c>
      <c r="N3238" s="210">
        <f>N3187*'Usages industrie'!$O52*(1+'Usages industrie'!$P52)^(N$3133-$D$3133)/1000</f>
        <v>0</v>
      </c>
      <c r="O3238" s="210">
        <f>O3187*'Usages industrie'!$O52*(1+'Usages industrie'!$P52)^(O$3133-$D$3133)/1000</f>
        <v>0</v>
      </c>
      <c r="P3238" s="210">
        <f>P3187*'Usages industrie'!$O52*(1+'Usages industrie'!$P52)^(P$3133-$D$3133)/1000</f>
        <v>0</v>
      </c>
      <c r="Q3238" s="210">
        <f>Q3187*'Usages industrie'!$O52*(1+'Usages industrie'!$P52)^(Q$3133-$D$3133)/1000</f>
        <v>0</v>
      </c>
      <c r="R3238" s="210">
        <f>R3187*'Usages industrie'!$O52*(1+'Usages industrie'!$P52)^(R$3133-$D$3133)/1000</f>
        <v>0</v>
      </c>
    </row>
    <row r="3239" spans="1:18" hidden="1" outlineLevel="2" x14ac:dyDescent="0.35">
      <c r="A3239" s="209" t="str">
        <f>'Usages industrie'!A53</f>
        <v>Usage industriel n°50</v>
      </c>
      <c r="B3239" s="209" t="s">
        <v>639</v>
      </c>
      <c r="C3239" s="209"/>
      <c r="D3239" s="210">
        <f>D3188*'Usages industrie'!$O53*(1+'Usages industrie'!$P53)^(D$3133-$D$3133)/1000</f>
        <v>0</v>
      </c>
      <c r="E3239" s="210">
        <f>E3188*'Usages industrie'!$O53*(1+'Usages industrie'!$P53)^(E$3133-$D$3133)/1000</f>
        <v>0</v>
      </c>
      <c r="F3239" s="210">
        <f>F3188*'Usages industrie'!$O53*(1+'Usages industrie'!$P53)^(F$3133-$D$3133)/1000</f>
        <v>0</v>
      </c>
      <c r="G3239" s="210">
        <f>G3188*'Usages industrie'!$O53*(1+'Usages industrie'!$P53)^(G$3133-$D$3133)/1000</f>
        <v>0</v>
      </c>
      <c r="H3239" s="210">
        <f>H3188*'Usages industrie'!$O53*(1+'Usages industrie'!$P53)^(H$3133-$D$3133)/1000</f>
        <v>0</v>
      </c>
      <c r="I3239" s="210">
        <f>I3188*'Usages industrie'!$O53*(1+'Usages industrie'!$P53)^(I$3133-$D$3133)/1000</f>
        <v>0</v>
      </c>
      <c r="J3239" s="210">
        <f>J3188*'Usages industrie'!$O53*(1+'Usages industrie'!$P53)^(J$3133-$D$3133)/1000</f>
        <v>0</v>
      </c>
      <c r="K3239" s="210">
        <f>K3188*'Usages industrie'!$O53*(1+'Usages industrie'!$P53)^(K$3133-$D$3133)/1000</f>
        <v>0</v>
      </c>
      <c r="L3239" s="210">
        <f>L3188*'Usages industrie'!$O53*(1+'Usages industrie'!$P53)^(L$3133-$D$3133)/1000</f>
        <v>0</v>
      </c>
      <c r="M3239" s="210">
        <f>M3188*'Usages industrie'!$O53*(1+'Usages industrie'!$P53)^(M$3133-$D$3133)/1000</f>
        <v>0</v>
      </c>
      <c r="N3239" s="210">
        <f>N3188*'Usages industrie'!$O53*(1+'Usages industrie'!$P53)^(N$3133-$D$3133)/1000</f>
        <v>0</v>
      </c>
      <c r="O3239" s="210">
        <f>O3188*'Usages industrie'!$O53*(1+'Usages industrie'!$P53)^(O$3133-$D$3133)/1000</f>
        <v>0</v>
      </c>
      <c r="P3239" s="210">
        <f>P3188*'Usages industrie'!$O53*(1+'Usages industrie'!$P53)^(P$3133-$D$3133)/1000</f>
        <v>0</v>
      </c>
      <c r="Q3239" s="210">
        <f>Q3188*'Usages industrie'!$O53*(1+'Usages industrie'!$P53)^(Q$3133-$D$3133)/1000</f>
        <v>0</v>
      </c>
      <c r="R3239" s="210">
        <f>R3188*'Usages industrie'!$O53*(1+'Usages industrie'!$P53)^(R$3133-$D$3133)/1000</f>
        <v>0</v>
      </c>
    </row>
    <row r="3240" spans="1:18" hidden="1" outlineLevel="1" collapsed="1" x14ac:dyDescent="0.35">
      <c r="A3240" s="209" t="s">
        <v>640</v>
      </c>
      <c r="B3240" s="209"/>
      <c r="C3240" s="209"/>
      <c r="D3240" s="210">
        <f t="shared" ref="D3240:R3240" si="282">SUM(D3190:D3239)</f>
        <v>0</v>
      </c>
      <c r="E3240" s="210">
        <f t="shared" si="282"/>
        <v>0</v>
      </c>
      <c r="F3240" s="210">
        <f t="shared" si="282"/>
        <v>0</v>
      </c>
      <c r="G3240" s="210">
        <f t="shared" si="282"/>
        <v>0</v>
      </c>
      <c r="H3240" s="210">
        <f t="shared" si="282"/>
        <v>0</v>
      </c>
      <c r="I3240" s="210">
        <f t="shared" si="282"/>
        <v>0</v>
      </c>
      <c r="J3240" s="210">
        <f t="shared" si="282"/>
        <v>0</v>
      </c>
      <c r="K3240" s="210">
        <f t="shared" si="282"/>
        <v>0</v>
      </c>
      <c r="L3240" s="210">
        <f t="shared" si="282"/>
        <v>0</v>
      </c>
      <c r="M3240" s="210">
        <f t="shared" si="282"/>
        <v>0</v>
      </c>
      <c r="N3240" s="210">
        <f t="shared" si="282"/>
        <v>0</v>
      </c>
      <c r="O3240" s="210">
        <f t="shared" si="282"/>
        <v>0</v>
      </c>
      <c r="P3240" s="210">
        <f t="shared" si="282"/>
        <v>0</v>
      </c>
      <c r="Q3240" s="210">
        <f t="shared" si="282"/>
        <v>0</v>
      </c>
      <c r="R3240" s="210">
        <f t="shared" si="282"/>
        <v>0</v>
      </c>
    </row>
    <row r="3241" spans="1:18" hidden="1" outlineLevel="1" x14ac:dyDescent="0.35">
      <c r="A3241" s="43" t="s">
        <v>641</v>
      </c>
      <c r="B3241" s="43"/>
      <c r="C3241" s="232"/>
      <c r="D3241" s="231"/>
      <c r="E3241" s="231"/>
      <c r="F3241" s="231"/>
      <c r="G3241" s="231"/>
      <c r="H3241" s="231"/>
      <c r="I3241" s="231"/>
      <c r="J3241" s="231"/>
      <c r="K3241" s="231"/>
      <c r="L3241" s="231"/>
      <c r="M3241" s="231"/>
      <c r="N3241" s="231"/>
      <c r="O3241" s="231"/>
      <c r="P3241" s="231"/>
      <c r="Q3241" s="231"/>
      <c r="R3241" s="231"/>
    </row>
    <row r="3242" spans="1:18" hidden="1" outlineLevel="1" x14ac:dyDescent="0.35">
      <c r="A3242" s="43" t="s">
        <v>642</v>
      </c>
      <c r="B3242" s="43"/>
      <c r="C3242" s="232"/>
      <c r="D3242" s="231"/>
      <c r="E3242" s="231"/>
      <c r="F3242" s="231"/>
      <c r="G3242" s="231"/>
      <c r="H3242" s="231"/>
      <c r="I3242" s="231"/>
      <c r="J3242" s="231"/>
      <c r="K3242" s="231"/>
      <c r="L3242" s="231"/>
      <c r="M3242" s="231"/>
      <c r="N3242" s="231"/>
      <c r="O3242" s="231"/>
      <c r="P3242" s="231"/>
      <c r="Q3242" s="231"/>
      <c r="R3242" s="231"/>
    </row>
    <row r="3243" spans="1:18" hidden="1" outlineLevel="2" x14ac:dyDescent="0.35">
      <c r="A3243" s="209" t="str">
        <f>'Usages mobilité'!A4</f>
        <v>Usage mobilité n°1</v>
      </c>
      <c r="B3243" s="209" t="s">
        <v>637</v>
      </c>
      <c r="C3243" s="209"/>
      <c r="D3243" s="210">
        <f>IF(B$3130&lt;&gt;"",IF(B$3130='Usages mobilité'!BF4,'Usages mobilité'!BD4,0),0)</f>
        <v>0</v>
      </c>
      <c r="E3243" s="210">
        <f t="shared" ref="E3243:R3252" si="283">$D3243</f>
        <v>0</v>
      </c>
      <c r="F3243" s="210">
        <f t="shared" si="283"/>
        <v>0</v>
      </c>
      <c r="G3243" s="210">
        <f t="shared" si="283"/>
        <v>0</v>
      </c>
      <c r="H3243" s="210">
        <f t="shared" si="283"/>
        <v>0</v>
      </c>
      <c r="I3243" s="210">
        <f t="shared" si="283"/>
        <v>0</v>
      </c>
      <c r="J3243" s="210">
        <f t="shared" si="283"/>
        <v>0</v>
      </c>
      <c r="K3243" s="210">
        <f t="shared" si="283"/>
        <v>0</v>
      </c>
      <c r="L3243" s="210">
        <f t="shared" si="283"/>
        <v>0</v>
      </c>
      <c r="M3243" s="210">
        <f t="shared" si="283"/>
        <v>0</v>
      </c>
      <c r="N3243" s="210">
        <f t="shared" si="283"/>
        <v>0</v>
      </c>
      <c r="O3243" s="210">
        <f t="shared" si="283"/>
        <v>0</v>
      </c>
      <c r="P3243" s="210">
        <f t="shared" si="283"/>
        <v>0</v>
      </c>
      <c r="Q3243" s="210">
        <f t="shared" si="283"/>
        <v>0</v>
      </c>
      <c r="R3243" s="210">
        <f t="shared" si="283"/>
        <v>0</v>
      </c>
    </row>
    <row r="3244" spans="1:18" hidden="1" outlineLevel="2" x14ac:dyDescent="0.35">
      <c r="A3244" s="209" t="str">
        <f>'Usages mobilité'!A5</f>
        <v>Usage mobilité n°2</v>
      </c>
      <c r="B3244" s="209" t="s">
        <v>637</v>
      </c>
      <c r="C3244" s="209"/>
      <c r="D3244" s="210">
        <f>IF(B$3130&lt;&gt;"",IF(B$3130='Usages mobilité'!BF5,'Usages mobilité'!BD5,0),0)</f>
        <v>0</v>
      </c>
      <c r="E3244" s="210">
        <f t="shared" si="283"/>
        <v>0</v>
      </c>
      <c r="F3244" s="210">
        <f t="shared" si="283"/>
        <v>0</v>
      </c>
      <c r="G3244" s="210">
        <f t="shared" si="283"/>
        <v>0</v>
      </c>
      <c r="H3244" s="210">
        <f t="shared" si="283"/>
        <v>0</v>
      </c>
      <c r="I3244" s="210">
        <f t="shared" si="283"/>
        <v>0</v>
      </c>
      <c r="J3244" s="210">
        <f t="shared" si="283"/>
        <v>0</v>
      </c>
      <c r="K3244" s="210">
        <f t="shared" si="283"/>
        <v>0</v>
      </c>
      <c r="L3244" s="210">
        <f t="shared" si="283"/>
        <v>0</v>
      </c>
      <c r="M3244" s="210">
        <f t="shared" si="283"/>
        <v>0</v>
      </c>
      <c r="N3244" s="210">
        <f t="shared" si="283"/>
        <v>0</v>
      </c>
      <c r="O3244" s="210">
        <f t="shared" si="283"/>
        <v>0</v>
      </c>
      <c r="P3244" s="210">
        <f t="shared" si="283"/>
        <v>0</v>
      </c>
      <c r="Q3244" s="210">
        <f t="shared" si="283"/>
        <v>0</v>
      </c>
      <c r="R3244" s="210">
        <f t="shared" si="283"/>
        <v>0</v>
      </c>
    </row>
    <row r="3245" spans="1:18" hidden="1" outlineLevel="2" x14ac:dyDescent="0.35">
      <c r="A3245" s="209" t="str">
        <f>'Usages mobilité'!A6</f>
        <v>Usage mobilité n°3</v>
      </c>
      <c r="B3245" s="209" t="s">
        <v>637</v>
      </c>
      <c r="C3245" s="209"/>
      <c r="D3245" s="210">
        <f>IF(B$3130&lt;&gt;"",IF(B$3130='Usages mobilité'!BF6,'Usages mobilité'!BD6,0),0)</f>
        <v>0</v>
      </c>
      <c r="E3245" s="210">
        <f t="shared" si="283"/>
        <v>0</v>
      </c>
      <c r="F3245" s="210">
        <f t="shared" si="283"/>
        <v>0</v>
      </c>
      <c r="G3245" s="210">
        <f t="shared" si="283"/>
        <v>0</v>
      </c>
      <c r="H3245" s="210">
        <f t="shared" si="283"/>
        <v>0</v>
      </c>
      <c r="I3245" s="210">
        <f t="shared" si="283"/>
        <v>0</v>
      </c>
      <c r="J3245" s="210">
        <f t="shared" si="283"/>
        <v>0</v>
      </c>
      <c r="K3245" s="210">
        <f t="shared" si="283"/>
        <v>0</v>
      </c>
      <c r="L3245" s="210">
        <f t="shared" si="283"/>
        <v>0</v>
      </c>
      <c r="M3245" s="210">
        <f t="shared" si="283"/>
        <v>0</v>
      </c>
      <c r="N3245" s="210">
        <f t="shared" si="283"/>
        <v>0</v>
      </c>
      <c r="O3245" s="210">
        <f t="shared" si="283"/>
        <v>0</v>
      </c>
      <c r="P3245" s="210">
        <f t="shared" si="283"/>
        <v>0</v>
      </c>
      <c r="Q3245" s="210">
        <f t="shared" si="283"/>
        <v>0</v>
      </c>
      <c r="R3245" s="210">
        <f t="shared" si="283"/>
        <v>0</v>
      </c>
    </row>
    <row r="3246" spans="1:18" hidden="1" outlineLevel="2" x14ac:dyDescent="0.35">
      <c r="A3246" s="209" t="str">
        <f>'Usages mobilité'!A7</f>
        <v>Usage mobilité n°4</v>
      </c>
      <c r="B3246" s="209" t="s">
        <v>637</v>
      </c>
      <c r="C3246" s="209"/>
      <c r="D3246" s="210">
        <f>IF(B$3130&lt;&gt;"",IF(B$3130='Usages mobilité'!BF7,'Usages mobilité'!BD7,0),0)</f>
        <v>0</v>
      </c>
      <c r="E3246" s="210">
        <f t="shared" si="283"/>
        <v>0</v>
      </c>
      <c r="F3246" s="210">
        <f t="shared" si="283"/>
        <v>0</v>
      </c>
      <c r="G3246" s="210">
        <f t="shared" si="283"/>
        <v>0</v>
      </c>
      <c r="H3246" s="210">
        <f t="shared" si="283"/>
        <v>0</v>
      </c>
      <c r="I3246" s="210">
        <f t="shared" si="283"/>
        <v>0</v>
      </c>
      <c r="J3246" s="210">
        <f t="shared" si="283"/>
        <v>0</v>
      </c>
      <c r="K3246" s="210">
        <f t="shared" si="283"/>
        <v>0</v>
      </c>
      <c r="L3246" s="210">
        <f t="shared" si="283"/>
        <v>0</v>
      </c>
      <c r="M3246" s="210">
        <f t="shared" si="283"/>
        <v>0</v>
      </c>
      <c r="N3246" s="210">
        <f t="shared" si="283"/>
        <v>0</v>
      </c>
      <c r="O3246" s="210">
        <f t="shared" si="283"/>
        <v>0</v>
      </c>
      <c r="P3246" s="210">
        <f t="shared" si="283"/>
        <v>0</v>
      </c>
      <c r="Q3246" s="210">
        <f t="shared" si="283"/>
        <v>0</v>
      </c>
      <c r="R3246" s="210">
        <f t="shared" si="283"/>
        <v>0</v>
      </c>
    </row>
    <row r="3247" spans="1:18" hidden="1" outlineLevel="2" x14ac:dyDescent="0.35">
      <c r="A3247" s="209" t="str">
        <f>'Usages mobilité'!A8</f>
        <v>Usage mobilité n°5</v>
      </c>
      <c r="B3247" s="209" t="s">
        <v>637</v>
      </c>
      <c r="C3247" s="209"/>
      <c r="D3247" s="210">
        <f>IF(B$3130&lt;&gt;"",IF(B$3130='Usages mobilité'!BF8,'Usages mobilité'!BD8,0),0)</f>
        <v>0</v>
      </c>
      <c r="E3247" s="210">
        <f t="shared" si="283"/>
        <v>0</v>
      </c>
      <c r="F3247" s="210">
        <f t="shared" si="283"/>
        <v>0</v>
      </c>
      <c r="G3247" s="210">
        <f t="shared" si="283"/>
        <v>0</v>
      </c>
      <c r="H3247" s="210">
        <f t="shared" si="283"/>
        <v>0</v>
      </c>
      <c r="I3247" s="210">
        <f t="shared" si="283"/>
        <v>0</v>
      </c>
      <c r="J3247" s="210">
        <f t="shared" si="283"/>
        <v>0</v>
      </c>
      <c r="K3247" s="210">
        <f t="shared" si="283"/>
        <v>0</v>
      </c>
      <c r="L3247" s="210">
        <f t="shared" si="283"/>
        <v>0</v>
      </c>
      <c r="M3247" s="210">
        <f t="shared" si="283"/>
        <v>0</v>
      </c>
      <c r="N3247" s="210">
        <f t="shared" si="283"/>
        <v>0</v>
      </c>
      <c r="O3247" s="210">
        <f t="shared" si="283"/>
        <v>0</v>
      </c>
      <c r="P3247" s="210">
        <f t="shared" si="283"/>
        <v>0</v>
      </c>
      <c r="Q3247" s="210">
        <f t="shared" si="283"/>
        <v>0</v>
      </c>
      <c r="R3247" s="210">
        <f t="shared" si="283"/>
        <v>0</v>
      </c>
    </row>
    <row r="3248" spans="1:18" hidden="1" outlineLevel="2" x14ac:dyDescent="0.35">
      <c r="A3248" s="209" t="str">
        <f>'Usages mobilité'!A9</f>
        <v>Usage mobilité n°6</v>
      </c>
      <c r="B3248" s="209" t="s">
        <v>637</v>
      </c>
      <c r="C3248" s="209"/>
      <c r="D3248" s="210">
        <f>IF(B$3130&lt;&gt;"",IF(B$3130='Usages mobilité'!BF9,'Usages mobilité'!BD9,0),0)</f>
        <v>0</v>
      </c>
      <c r="E3248" s="210">
        <f t="shared" si="283"/>
        <v>0</v>
      </c>
      <c r="F3248" s="210">
        <f t="shared" si="283"/>
        <v>0</v>
      </c>
      <c r="G3248" s="210">
        <f t="shared" si="283"/>
        <v>0</v>
      </c>
      <c r="H3248" s="210">
        <f t="shared" si="283"/>
        <v>0</v>
      </c>
      <c r="I3248" s="210">
        <f t="shared" si="283"/>
        <v>0</v>
      </c>
      <c r="J3248" s="210">
        <f t="shared" si="283"/>
        <v>0</v>
      </c>
      <c r="K3248" s="210">
        <f t="shared" si="283"/>
        <v>0</v>
      </c>
      <c r="L3248" s="210">
        <f t="shared" si="283"/>
        <v>0</v>
      </c>
      <c r="M3248" s="210">
        <f t="shared" si="283"/>
        <v>0</v>
      </c>
      <c r="N3248" s="210">
        <f t="shared" si="283"/>
        <v>0</v>
      </c>
      <c r="O3248" s="210">
        <f t="shared" si="283"/>
        <v>0</v>
      </c>
      <c r="P3248" s="210">
        <f t="shared" si="283"/>
        <v>0</v>
      </c>
      <c r="Q3248" s="210">
        <f t="shared" si="283"/>
        <v>0</v>
      </c>
      <c r="R3248" s="210">
        <f t="shared" si="283"/>
        <v>0</v>
      </c>
    </row>
    <row r="3249" spans="1:18" hidden="1" outlineLevel="2" x14ac:dyDescent="0.35">
      <c r="A3249" s="209" t="str">
        <f>'Usages mobilité'!A10</f>
        <v>Usage mobilité n°7</v>
      </c>
      <c r="B3249" s="209" t="s">
        <v>637</v>
      </c>
      <c r="C3249" s="209"/>
      <c r="D3249" s="210">
        <f>IF(B$3130&lt;&gt;"",IF(B$3130='Usages mobilité'!BF10,'Usages mobilité'!BD10,0),0)</f>
        <v>0</v>
      </c>
      <c r="E3249" s="210">
        <f t="shared" si="283"/>
        <v>0</v>
      </c>
      <c r="F3249" s="210">
        <f t="shared" si="283"/>
        <v>0</v>
      </c>
      <c r="G3249" s="210">
        <f t="shared" si="283"/>
        <v>0</v>
      </c>
      <c r="H3249" s="210">
        <f t="shared" si="283"/>
        <v>0</v>
      </c>
      <c r="I3249" s="210">
        <f t="shared" si="283"/>
        <v>0</v>
      </c>
      <c r="J3249" s="210">
        <f t="shared" si="283"/>
        <v>0</v>
      </c>
      <c r="K3249" s="210">
        <f t="shared" si="283"/>
        <v>0</v>
      </c>
      <c r="L3249" s="210">
        <f t="shared" si="283"/>
        <v>0</v>
      </c>
      <c r="M3249" s="210">
        <f t="shared" si="283"/>
        <v>0</v>
      </c>
      <c r="N3249" s="210">
        <f t="shared" si="283"/>
        <v>0</v>
      </c>
      <c r="O3249" s="210">
        <f t="shared" si="283"/>
        <v>0</v>
      </c>
      <c r="P3249" s="210">
        <f t="shared" si="283"/>
        <v>0</v>
      </c>
      <c r="Q3249" s="210">
        <f t="shared" si="283"/>
        <v>0</v>
      </c>
      <c r="R3249" s="210">
        <f t="shared" si="283"/>
        <v>0</v>
      </c>
    </row>
    <row r="3250" spans="1:18" hidden="1" outlineLevel="2" x14ac:dyDescent="0.35">
      <c r="A3250" s="209" t="str">
        <f>'Usages mobilité'!A11</f>
        <v>Usage mobilité n°8</v>
      </c>
      <c r="B3250" s="209" t="s">
        <v>637</v>
      </c>
      <c r="C3250" s="209"/>
      <c r="D3250" s="210">
        <f>IF(B$3130&lt;&gt;"",IF(B$3130='Usages mobilité'!BF11,'Usages mobilité'!BD11,0),0)</f>
        <v>0</v>
      </c>
      <c r="E3250" s="210">
        <f t="shared" si="283"/>
        <v>0</v>
      </c>
      <c r="F3250" s="210">
        <f t="shared" si="283"/>
        <v>0</v>
      </c>
      <c r="G3250" s="210">
        <f t="shared" si="283"/>
        <v>0</v>
      </c>
      <c r="H3250" s="210">
        <f t="shared" si="283"/>
        <v>0</v>
      </c>
      <c r="I3250" s="210">
        <f t="shared" si="283"/>
        <v>0</v>
      </c>
      <c r="J3250" s="210">
        <f t="shared" si="283"/>
        <v>0</v>
      </c>
      <c r="K3250" s="210">
        <f t="shared" si="283"/>
        <v>0</v>
      </c>
      <c r="L3250" s="210">
        <f t="shared" si="283"/>
        <v>0</v>
      </c>
      <c r="M3250" s="210">
        <f t="shared" si="283"/>
        <v>0</v>
      </c>
      <c r="N3250" s="210">
        <f t="shared" si="283"/>
        <v>0</v>
      </c>
      <c r="O3250" s="210">
        <f t="shared" si="283"/>
        <v>0</v>
      </c>
      <c r="P3250" s="210">
        <f t="shared" si="283"/>
        <v>0</v>
      </c>
      <c r="Q3250" s="210">
        <f t="shared" si="283"/>
        <v>0</v>
      </c>
      <c r="R3250" s="210">
        <f t="shared" si="283"/>
        <v>0</v>
      </c>
    </row>
    <row r="3251" spans="1:18" hidden="1" outlineLevel="2" x14ac:dyDescent="0.35">
      <c r="A3251" s="209" t="str">
        <f>'Usages mobilité'!A12</f>
        <v>Usage mobilité n°9</v>
      </c>
      <c r="B3251" s="209" t="s">
        <v>637</v>
      </c>
      <c r="C3251" s="209"/>
      <c r="D3251" s="210">
        <f>IF(B$3130&lt;&gt;"",IF(B$3130='Usages mobilité'!BF12,'Usages mobilité'!BD12,0),0)</f>
        <v>0</v>
      </c>
      <c r="E3251" s="210">
        <f t="shared" si="283"/>
        <v>0</v>
      </c>
      <c r="F3251" s="210">
        <f t="shared" si="283"/>
        <v>0</v>
      </c>
      <c r="G3251" s="210">
        <f t="shared" si="283"/>
        <v>0</v>
      </c>
      <c r="H3251" s="210">
        <f t="shared" si="283"/>
        <v>0</v>
      </c>
      <c r="I3251" s="210">
        <f t="shared" si="283"/>
        <v>0</v>
      </c>
      <c r="J3251" s="210">
        <f t="shared" si="283"/>
        <v>0</v>
      </c>
      <c r="K3251" s="210">
        <f t="shared" si="283"/>
        <v>0</v>
      </c>
      <c r="L3251" s="210">
        <f t="shared" si="283"/>
        <v>0</v>
      </c>
      <c r="M3251" s="210">
        <f t="shared" si="283"/>
        <v>0</v>
      </c>
      <c r="N3251" s="210">
        <f t="shared" si="283"/>
        <v>0</v>
      </c>
      <c r="O3251" s="210">
        <f t="shared" si="283"/>
        <v>0</v>
      </c>
      <c r="P3251" s="210">
        <f t="shared" si="283"/>
        <v>0</v>
      </c>
      <c r="Q3251" s="210">
        <f t="shared" si="283"/>
        <v>0</v>
      </c>
      <c r="R3251" s="210">
        <f t="shared" si="283"/>
        <v>0</v>
      </c>
    </row>
    <row r="3252" spans="1:18" hidden="1" outlineLevel="2" x14ac:dyDescent="0.35">
      <c r="A3252" s="209" t="str">
        <f>'Usages mobilité'!A13</f>
        <v>Usage mobilité n°10</v>
      </c>
      <c r="B3252" s="209" t="s">
        <v>637</v>
      </c>
      <c r="C3252" s="209"/>
      <c r="D3252" s="210">
        <f>IF(B$3130&lt;&gt;"",IF(B$3130='Usages mobilité'!BF13,'Usages mobilité'!BD13,0),0)</f>
        <v>0</v>
      </c>
      <c r="E3252" s="210">
        <f t="shared" si="283"/>
        <v>0</v>
      </c>
      <c r="F3252" s="210">
        <f t="shared" si="283"/>
        <v>0</v>
      </c>
      <c r="G3252" s="210">
        <f t="shared" si="283"/>
        <v>0</v>
      </c>
      <c r="H3252" s="210">
        <f t="shared" si="283"/>
        <v>0</v>
      </c>
      <c r="I3252" s="210">
        <f t="shared" si="283"/>
        <v>0</v>
      </c>
      <c r="J3252" s="210">
        <f t="shared" si="283"/>
        <v>0</v>
      </c>
      <c r="K3252" s="210">
        <f t="shared" si="283"/>
        <v>0</v>
      </c>
      <c r="L3252" s="210">
        <f t="shared" si="283"/>
        <v>0</v>
      </c>
      <c r="M3252" s="210">
        <f t="shared" si="283"/>
        <v>0</v>
      </c>
      <c r="N3252" s="210">
        <f t="shared" si="283"/>
        <v>0</v>
      </c>
      <c r="O3252" s="210">
        <f t="shared" si="283"/>
        <v>0</v>
      </c>
      <c r="P3252" s="210">
        <f t="shared" si="283"/>
        <v>0</v>
      </c>
      <c r="Q3252" s="210">
        <f t="shared" si="283"/>
        <v>0</v>
      </c>
      <c r="R3252" s="210">
        <f t="shared" si="283"/>
        <v>0</v>
      </c>
    </row>
    <row r="3253" spans="1:18" hidden="1" outlineLevel="2" x14ac:dyDescent="0.35">
      <c r="A3253" s="209" t="str">
        <f>'Usages mobilité'!A14</f>
        <v>Usage mobilité n°11</v>
      </c>
      <c r="B3253" s="209" t="s">
        <v>637</v>
      </c>
      <c r="C3253" s="209"/>
      <c r="D3253" s="210">
        <f>IF(B$3130&lt;&gt;"",IF(B$3130='Usages mobilité'!BF14,'Usages mobilité'!BD14,0),0)</f>
        <v>0</v>
      </c>
      <c r="E3253" s="210">
        <f t="shared" ref="E3253:R3262" si="284">$D3253</f>
        <v>0</v>
      </c>
      <c r="F3253" s="210">
        <f t="shared" si="284"/>
        <v>0</v>
      </c>
      <c r="G3253" s="210">
        <f t="shared" si="284"/>
        <v>0</v>
      </c>
      <c r="H3253" s="210">
        <f t="shared" si="284"/>
        <v>0</v>
      </c>
      <c r="I3253" s="210">
        <f t="shared" si="284"/>
        <v>0</v>
      </c>
      <c r="J3253" s="210">
        <f t="shared" si="284"/>
        <v>0</v>
      </c>
      <c r="K3253" s="210">
        <f t="shared" si="284"/>
        <v>0</v>
      </c>
      <c r="L3253" s="210">
        <f t="shared" si="284"/>
        <v>0</v>
      </c>
      <c r="M3253" s="210">
        <f t="shared" si="284"/>
        <v>0</v>
      </c>
      <c r="N3253" s="210">
        <f t="shared" si="284"/>
        <v>0</v>
      </c>
      <c r="O3253" s="210">
        <f t="shared" si="284"/>
        <v>0</v>
      </c>
      <c r="P3253" s="210">
        <f t="shared" si="284"/>
        <v>0</v>
      </c>
      <c r="Q3253" s="210">
        <f t="shared" si="284"/>
        <v>0</v>
      </c>
      <c r="R3253" s="210">
        <f t="shared" si="284"/>
        <v>0</v>
      </c>
    </row>
    <row r="3254" spans="1:18" hidden="1" outlineLevel="2" x14ac:dyDescent="0.35">
      <c r="A3254" s="209" t="str">
        <f>'Usages mobilité'!A15</f>
        <v>Usage mobilité n°12</v>
      </c>
      <c r="B3254" s="209" t="s">
        <v>637</v>
      </c>
      <c r="C3254" s="209"/>
      <c r="D3254" s="210">
        <f>IF(B$3130&lt;&gt;"",IF(B$3130='Usages mobilité'!BF15,'Usages mobilité'!BD15,0),0)</f>
        <v>0</v>
      </c>
      <c r="E3254" s="210">
        <f t="shared" si="284"/>
        <v>0</v>
      </c>
      <c r="F3254" s="210">
        <f t="shared" si="284"/>
        <v>0</v>
      </c>
      <c r="G3254" s="210">
        <f t="shared" si="284"/>
        <v>0</v>
      </c>
      <c r="H3254" s="210">
        <f t="shared" si="284"/>
        <v>0</v>
      </c>
      <c r="I3254" s="210">
        <f t="shared" si="284"/>
        <v>0</v>
      </c>
      <c r="J3254" s="210">
        <f t="shared" si="284"/>
        <v>0</v>
      </c>
      <c r="K3254" s="210">
        <f t="shared" si="284"/>
        <v>0</v>
      </c>
      <c r="L3254" s="210">
        <f t="shared" si="284"/>
        <v>0</v>
      </c>
      <c r="M3254" s="210">
        <f t="shared" si="284"/>
        <v>0</v>
      </c>
      <c r="N3254" s="210">
        <f t="shared" si="284"/>
        <v>0</v>
      </c>
      <c r="O3254" s="210">
        <f t="shared" si="284"/>
        <v>0</v>
      </c>
      <c r="P3254" s="210">
        <f t="shared" si="284"/>
        <v>0</v>
      </c>
      <c r="Q3254" s="210">
        <f t="shared" si="284"/>
        <v>0</v>
      </c>
      <c r="R3254" s="210">
        <f t="shared" si="284"/>
        <v>0</v>
      </c>
    </row>
    <row r="3255" spans="1:18" hidden="1" outlineLevel="2" x14ac:dyDescent="0.35">
      <c r="A3255" s="209" t="str">
        <f>'Usages mobilité'!A16</f>
        <v>Usage mobilité n°13</v>
      </c>
      <c r="B3255" s="209" t="s">
        <v>637</v>
      </c>
      <c r="C3255" s="209"/>
      <c r="D3255" s="210">
        <f>IF(B$3130&lt;&gt;"",IF(B$3130='Usages mobilité'!BF16,'Usages mobilité'!BD16,0),0)</f>
        <v>0</v>
      </c>
      <c r="E3255" s="210">
        <f t="shared" si="284"/>
        <v>0</v>
      </c>
      <c r="F3255" s="210">
        <f t="shared" si="284"/>
        <v>0</v>
      </c>
      <c r="G3255" s="210">
        <f t="shared" si="284"/>
        <v>0</v>
      </c>
      <c r="H3255" s="210">
        <f t="shared" si="284"/>
        <v>0</v>
      </c>
      <c r="I3255" s="210">
        <f t="shared" si="284"/>
        <v>0</v>
      </c>
      <c r="J3255" s="210">
        <f t="shared" si="284"/>
        <v>0</v>
      </c>
      <c r="K3255" s="210">
        <f t="shared" si="284"/>
        <v>0</v>
      </c>
      <c r="L3255" s="210">
        <f t="shared" si="284"/>
        <v>0</v>
      </c>
      <c r="M3255" s="210">
        <f t="shared" si="284"/>
        <v>0</v>
      </c>
      <c r="N3255" s="210">
        <f t="shared" si="284"/>
        <v>0</v>
      </c>
      <c r="O3255" s="210">
        <f t="shared" si="284"/>
        <v>0</v>
      </c>
      <c r="P3255" s="210">
        <f t="shared" si="284"/>
        <v>0</v>
      </c>
      <c r="Q3255" s="210">
        <f t="shared" si="284"/>
        <v>0</v>
      </c>
      <c r="R3255" s="210">
        <f t="shared" si="284"/>
        <v>0</v>
      </c>
    </row>
    <row r="3256" spans="1:18" hidden="1" outlineLevel="2" x14ac:dyDescent="0.35">
      <c r="A3256" s="209" t="str">
        <f>'Usages mobilité'!A17</f>
        <v>Usage mobilité n°14</v>
      </c>
      <c r="B3256" s="209" t="s">
        <v>637</v>
      </c>
      <c r="C3256" s="209"/>
      <c r="D3256" s="210">
        <f>IF(B$3130&lt;&gt;"",IF(B$3130='Usages mobilité'!BF17,'Usages mobilité'!BD17,0),0)</f>
        <v>0</v>
      </c>
      <c r="E3256" s="210">
        <f t="shared" si="284"/>
        <v>0</v>
      </c>
      <c r="F3256" s="210">
        <f t="shared" si="284"/>
        <v>0</v>
      </c>
      <c r="G3256" s="210">
        <f t="shared" si="284"/>
        <v>0</v>
      </c>
      <c r="H3256" s="210">
        <f t="shared" si="284"/>
        <v>0</v>
      </c>
      <c r="I3256" s="210">
        <f t="shared" si="284"/>
        <v>0</v>
      </c>
      <c r="J3256" s="210">
        <f t="shared" si="284"/>
        <v>0</v>
      </c>
      <c r="K3256" s="210">
        <f t="shared" si="284"/>
        <v>0</v>
      </c>
      <c r="L3256" s="210">
        <f t="shared" si="284"/>
        <v>0</v>
      </c>
      <c r="M3256" s="210">
        <f t="shared" si="284"/>
        <v>0</v>
      </c>
      <c r="N3256" s="210">
        <f t="shared" si="284"/>
        <v>0</v>
      </c>
      <c r="O3256" s="210">
        <f t="shared" si="284"/>
        <v>0</v>
      </c>
      <c r="P3256" s="210">
        <f t="shared" si="284"/>
        <v>0</v>
      </c>
      <c r="Q3256" s="210">
        <f t="shared" si="284"/>
        <v>0</v>
      </c>
      <c r="R3256" s="210">
        <f t="shared" si="284"/>
        <v>0</v>
      </c>
    </row>
    <row r="3257" spans="1:18" hidden="1" outlineLevel="2" x14ac:dyDescent="0.35">
      <c r="A3257" s="209" t="str">
        <f>'Usages mobilité'!A18</f>
        <v>Usage mobilité n°15</v>
      </c>
      <c r="B3257" s="209" t="s">
        <v>637</v>
      </c>
      <c r="C3257" s="209"/>
      <c r="D3257" s="210">
        <f>IF(B$3130&lt;&gt;"",IF(B$3130='Usages mobilité'!BF18,'Usages mobilité'!BD18,0),0)</f>
        <v>0</v>
      </c>
      <c r="E3257" s="210">
        <f t="shared" si="284"/>
        <v>0</v>
      </c>
      <c r="F3257" s="210">
        <f t="shared" si="284"/>
        <v>0</v>
      </c>
      <c r="G3257" s="210">
        <f t="shared" si="284"/>
        <v>0</v>
      </c>
      <c r="H3257" s="210">
        <f t="shared" si="284"/>
        <v>0</v>
      </c>
      <c r="I3257" s="210">
        <f t="shared" si="284"/>
        <v>0</v>
      </c>
      <c r="J3257" s="210">
        <f t="shared" si="284"/>
        <v>0</v>
      </c>
      <c r="K3257" s="210">
        <f t="shared" si="284"/>
        <v>0</v>
      </c>
      <c r="L3257" s="210">
        <f t="shared" si="284"/>
        <v>0</v>
      </c>
      <c r="M3257" s="210">
        <f t="shared" si="284"/>
        <v>0</v>
      </c>
      <c r="N3257" s="210">
        <f t="shared" si="284"/>
        <v>0</v>
      </c>
      <c r="O3257" s="210">
        <f t="shared" si="284"/>
        <v>0</v>
      </c>
      <c r="P3257" s="210">
        <f t="shared" si="284"/>
        <v>0</v>
      </c>
      <c r="Q3257" s="210">
        <f t="shared" si="284"/>
        <v>0</v>
      </c>
      <c r="R3257" s="210">
        <f t="shared" si="284"/>
        <v>0</v>
      </c>
    </row>
    <row r="3258" spans="1:18" hidden="1" outlineLevel="2" x14ac:dyDescent="0.35">
      <c r="A3258" s="209" t="str">
        <f>'Usages mobilité'!A19</f>
        <v>Usage mobilité n°16</v>
      </c>
      <c r="B3258" s="209" t="s">
        <v>637</v>
      </c>
      <c r="C3258" s="209"/>
      <c r="D3258" s="210">
        <f>IF(B$3130&lt;&gt;"",IF(B$3130='Usages mobilité'!BF19,'Usages mobilité'!BD19,0),0)</f>
        <v>0</v>
      </c>
      <c r="E3258" s="210">
        <f t="shared" si="284"/>
        <v>0</v>
      </c>
      <c r="F3258" s="210">
        <f t="shared" si="284"/>
        <v>0</v>
      </c>
      <c r="G3258" s="210">
        <f t="shared" si="284"/>
        <v>0</v>
      </c>
      <c r="H3258" s="210">
        <f t="shared" si="284"/>
        <v>0</v>
      </c>
      <c r="I3258" s="210">
        <f t="shared" si="284"/>
        <v>0</v>
      </c>
      <c r="J3258" s="210">
        <f t="shared" si="284"/>
        <v>0</v>
      </c>
      <c r="K3258" s="210">
        <f t="shared" si="284"/>
        <v>0</v>
      </c>
      <c r="L3258" s="210">
        <f t="shared" si="284"/>
        <v>0</v>
      </c>
      <c r="M3258" s="210">
        <f t="shared" si="284"/>
        <v>0</v>
      </c>
      <c r="N3258" s="210">
        <f t="shared" si="284"/>
        <v>0</v>
      </c>
      <c r="O3258" s="210">
        <f t="shared" si="284"/>
        <v>0</v>
      </c>
      <c r="P3258" s="210">
        <f t="shared" si="284"/>
        <v>0</v>
      </c>
      <c r="Q3258" s="210">
        <f t="shared" si="284"/>
        <v>0</v>
      </c>
      <c r="R3258" s="210">
        <f t="shared" si="284"/>
        <v>0</v>
      </c>
    </row>
    <row r="3259" spans="1:18" hidden="1" outlineLevel="2" x14ac:dyDescent="0.35">
      <c r="A3259" s="209" t="str">
        <f>'Usages mobilité'!A20</f>
        <v>Usage mobilité n°17</v>
      </c>
      <c r="B3259" s="209" t="s">
        <v>637</v>
      </c>
      <c r="C3259" s="209"/>
      <c r="D3259" s="210">
        <f>IF(B$3130&lt;&gt;"",IF(B$3130='Usages mobilité'!BF20,'Usages mobilité'!BD20,0),0)</f>
        <v>0</v>
      </c>
      <c r="E3259" s="210">
        <f t="shared" si="284"/>
        <v>0</v>
      </c>
      <c r="F3259" s="210">
        <f t="shared" si="284"/>
        <v>0</v>
      </c>
      <c r="G3259" s="210">
        <f t="shared" si="284"/>
        <v>0</v>
      </c>
      <c r="H3259" s="210">
        <f t="shared" si="284"/>
        <v>0</v>
      </c>
      <c r="I3259" s="210">
        <f t="shared" si="284"/>
        <v>0</v>
      </c>
      <c r="J3259" s="210">
        <f t="shared" si="284"/>
        <v>0</v>
      </c>
      <c r="K3259" s="210">
        <f t="shared" si="284"/>
        <v>0</v>
      </c>
      <c r="L3259" s="210">
        <f t="shared" si="284"/>
        <v>0</v>
      </c>
      <c r="M3259" s="210">
        <f t="shared" si="284"/>
        <v>0</v>
      </c>
      <c r="N3259" s="210">
        <f t="shared" si="284"/>
        <v>0</v>
      </c>
      <c r="O3259" s="210">
        <f t="shared" si="284"/>
        <v>0</v>
      </c>
      <c r="P3259" s="210">
        <f t="shared" si="284"/>
        <v>0</v>
      </c>
      <c r="Q3259" s="210">
        <f t="shared" si="284"/>
        <v>0</v>
      </c>
      <c r="R3259" s="210">
        <f t="shared" si="284"/>
        <v>0</v>
      </c>
    </row>
    <row r="3260" spans="1:18" hidden="1" outlineLevel="2" x14ac:dyDescent="0.35">
      <c r="A3260" s="209" t="str">
        <f>'Usages mobilité'!A21</f>
        <v>Usage mobilité n°18</v>
      </c>
      <c r="B3260" s="209" t="s">
        <v>637</v>
      </c>
      <c r="C3260" s="209"/>
      <c r="D3260" s="210">
        <f>IF(B$3130&lt;&gt;"",IF(B$3130='Usages mobilité'!BF21,'Usages mobilité'!BD21,0),0)</f>
        <v>0</v>
      </c>
      <c r="E3260" s="210">
        <f t="shared" si="284"/>
        <v>0</v>
      </c>
      <c r="F3260" s="210">
        <f t="shared" si="284"/>
        <v>0</v>
      </c>
      <c r="G3260" s="210">
        <f t="shared" si="284"/>
        <v>0</v>
      </c>
      <c r="H3260" s="210">
        <f t="shared" si="284"/>
        <v>0</v>
      </c>
      <c r="I3260" s="210">
        <f t="shared" si="284"/>
        <v>0</v>
      </c>
      <c r="J3260" s="210">
        <f t="shared" si="284"/>
        <v>0</v>
      </c>
      <c r="K3260" s="210">
        <f t="shared" si="284"/>
        <v>0</v>
      </c>
      <c r="L3260" s="210">
        <f t="shared" si="284"/>
        <v>0</v>
      </c>
      <c r="M3260" s="210">
        <f t="shared" si="284"/>
        <v>0</v>
      </c>
      <c r="N3260" s="210">
        <f t="shared" si="284"/>
        <v>0</v>
      </c>
      <c r="O3260" s="210">
        <f t="shared" si="284"/>
        <v>0</v>
      </c>
      <c r="P3260" s="210">
        <f t="shared" si="284"/>
        <v>0</v>
      </c>
      <c r="Q3260" s="210">
        <f t="shared" si="284"/>
        <v>0</v>
      </c>
      <c r="R3260" s="210">
        <f t="shared" si="284"/>
        <v>0</v>
      </c>
    </row>
    <row r="3261" spans="1:18" hidden="1" outlineLevel="2" x14ac:dyDescent="0.35">
      <c r="A3261" s="209" t="str">
        <f>'Usages mobilité'!A22</f>
        <v>Usage mobilité n°19</v>
      </c>
      <c r="B3261" s="209" t="s">
        <v>637</v>
      </c>
      <c r="C3261" s="209"/>
      <c r="D3261" s="210">
        <f>IF(B$3130&lt;&gt;"",IF(B$3130='Usages mobilité'!BF22,'Usages mobilité'!BD22,0),0)</f>
        <v>0</v>
      </c>
      <c r="E3261" s="210">
        <f t="shared" si="284"/>
        <v>0</v>
      </c>
      <c r="F3261" s="210">
        <f t="shared" si="284"/>
        <v>0</v>
      </c>
      <c r="G3261" s="210">
        <f t="shared" si="284"/>
        <v>0</v>
      </c>
      <c r="H3261" s="210">
        <f t="shared" si="284"/>
        <v>0</v>
      </c>
      <c r="I3261" s="210">
        <f t="shared" si="284"/>
        <v>0</v>
      </c>
      <c r="J3261" s="210">
        <f t="shared" si="284"/>
        <v>0</v>
      </c>
      <c r="K3261" s="210">
        <f t="shared" si="284"/>
        <v>0</v>
      </c>
      <c r="L3261" s="210">
        <f t="shared" si="284"/>
        <v>0</v>
      </c>
      <c r="M3261" s="210">
        <f t="shared" si="284"/>
        <v>0</v>
      </c>
      <c r="N3261" s="210">
        <f t="shared" si="284"/>
        <v>0</v>
      </c>
      <c r="O3261" s="210">
        <f t="shared" si="284"/>
        <v>0</v>
      </c>
      <c r="P3261" s="210">
        <f t="shared" si="284"/>
        <v>0</v>
      </c>
      <c r="Q3261" s="210">
        <f t="shared" si="284"/>
        <v>0</v>
      </c>
      <c r="R3261" s="210">
        <f t="shared" si="284"/>
        <v>0</v>
      </c>
    </row>
    <row r="3262" spans="1:18" hidden="1" outlineLevel="2" x14ac:dyDescent="0.35">
      <c r="A3262" s="209" t="str">
        <f>'Usages mobilité'!A23</f>
        <v>Usage mobilité n°20</v>
      </c>
      <c r="B3262" s="209" t="s">
        <v>637</v>
      </c>
      <c r="C3262" s="209"/>
      <c r="D3262" s="210">
        <f>IF(B$3130&lt;&gt;"",IF(B$3130='Usages mobilité'!BF23,'Usages mobilité'!BD23,0),0)</f>
        <v>0</v>
      </c>
      <c r="E3262" s="210">
        <f t="shared" si="284"/>
        <v>0</v>
      </c>
      <c r="F3262" s="210">
        <f t="shared" si="284"/>
        <v>0</v>
      </c>
      <c r="G3262" s="210">
        <f t="shared" si="284"/>
        <v>0</v>
      </c>
      <c r="H3262" s="210">
        <f t="shared" si="284"/>
        <v>0</v>
      </c>
      <c r="I3262" s="210">
        <f t="shared" si="284"/>
        <v>0</v>
      </c>
      <c r="J3262" s="210">
        <f t="shared" si="284"/>
        <v>0</v>
      </c>
      <c r="K3262" s="210">
        <f t="shared" si="284"/>
        <v>0</v>
      </c>
      <c r="L3262" s="210">
        <f t="shared" si="284"/>
        <v>0</v>
      </c>
      <c r="M3262" s="210">
        <f t="shared" si="284"/>
        <v>0</v>
      </c>
      <c r="N3262" s="210">
        <f t="shared" si="284"/>
        <v>0</v>
      </c>
      <c r="O3262" s="210">
        <f t="shared" si="284"/>
        <v>0</v>
      </c>
      <c r="P3262" s="210">
        <f t="shared" si="284"/>
        <v>0</v>
      </c>
      <c r="Q3262" s="210">
        <f t="shared" si="284"/>
        <v>0</v>
      </c>
      <c r="R3262" s="210">
        <f t="shared" si="284"/>
        <v>0</v>
      </c>
    </row>
    <row r="3263" spans="1:18" hidden="1" outlineLevel="2" x14ac:dyDescent="0.35">
      <c r="A3263" s="209" t="str">
        <f>'Usages mobilité'!A24</f>
        <v>Usage mobilité n°21</v>
      </c>
      <c r="B3263" s="209" t="s">
        <v>637</v>
      </c>
      <c r="C3263" s="209"/>
      <c r="D3263" s="210">
        <f>IF(B$3130&lt;&gt;"",IF(B$3130='Usages mobilité'!BF24,'Usages mobilité'!BD24,0),0)</f>
        <v>0</v>
      </c>
      <c r="E3263" s="210">
        <f t="shared" ref="E3263:R3272" si="285">$D3263</f>
        <v>0</v>
      </c>
      <c r="F3263" s="210">
        <f t="shared" si="285"/>
        <v>0</v>
      </c>
      <c r="G3263" s="210">
        <f t="shared" si="285"/>
        <v>0</v>
      </c>
      <c r="H3263" s="210">
        <f t="shared" si="285"/>
        <v>0</v>
      </c>
      <c r="I3263" s="210">
        <f t="shared" si="285"/>
        <v>0</v>
      </c>
      <c r="J3263" s="210">
        <f t="shared" si="285"/>
        <v>0</v>
      </c>
      <c r="K3263" s="210">
        <f t="shared" si="285"/>
        <v>0</v>
      </c>
      <c r="L3263" s="210">
        <f t="shared" si="285"/>
        <v>0</v>
      </c>
      <c r="M3263" s="210">
        <f t="shared" si="285"/>
        <v>0</v>
      </c>
      <c r="N3263" s="210">
        <f t="shared" si="285"/>
        <v>0</v>
      </c>
      <c r="O3263" s="210">
        <f t="shared" si="285"/>
        <v>0</v>
      </c>
      <c r="P3263" s="210">
        <f t="shared" si="285"/>
        <v>0</v>
      </c>
      <c r="Q3263" s="210">
        <f t="shared" si="285"/>
        <v>0</v>
      </c>
      <c r="R3263" s="210">
        <f t="shared" si="285"/>
        <v>0</v>
      </c>
    </row>
    <row r="3264" spans="1:18" hidden="1" outlineLevel="2" x14ac:dyDescent="0.35">
      <c r="A3264" s="209" t="str">
        <f>'Usages mobilité'!A25</f>
        <v>Usage mobilité n°22</v>
      </c>
      <c r="B3264" s="209" t="s">
        <v>637</v>
      </c>
      <c r="C3264" s="209"/>
      <c r="D3264" s="210">
        <f>IF(B$3130&lt;&gt;"",IF(B$3130='Usages mobilité'!BF25,'Usages mobilité'!BD25,0),0)</f>
        <v>0</v>
      </c>
      <c r="E3264" s="210">
        <f t="shared" si="285"/>
        <v>0</v>
      </c>
      <c r="F3264" s="210">
        <f t="shared" si="285"/>
        <v>0</v>
      </c>
      <c r="G3264" s="210">
        <f t="shared" si="285"/>
        <v>0</v>
      </c>
      <c r="H3264" s="210">
        <f t="shared" si="285"/>
        <v>0</v>
      </c>
      <c r="I3264" s="210">
        <f t="shared" si="285"/>
        <v>0</v>
      </c>
      <c r="J3264" s="210">
        <f t="shared" si="285"/>
        <v>0</v>
      </c>
      <c r="K3264" s="210">
        <f t="shared" si="285"/>
        <v>0</v>
      </c>
      <c r="L3264" s="210">
        <f t="shared" si="285"/>
        <v>0</v>
      </c>
      <c r="M3264" s="210">
        <f t="shared" si="285"/>
        <v>0</v>
      </c>
      <c r="N3264" s="210">
        <f t="shared" si="285"/>
        <v>0</v>
      </c>
      <c r="O3264" s="210">
        <f t="shared" si="285"/>
        <v>0</v>
      </c>
      <c r="P3264" s="210">
        <f t="shared" si="285"/>
        <v>0</v>
      </c>
      <c r="Q3264" s="210">
        <f t="shared" si="285"/>
        <v>0</v>
      </c>
      <c r="R3264" s="210">
        <f t="shared" si="285"/>
        <v>0</v>
      </c>
    </row>
    <row r="3265" spans="1:18" hidden="1" outlineLevel="2" x14ac:dyDescent="0.35">
      <c r="A3265" s="209" t="str">
        <f>'Usages mobilité'!A26</f>
        <v>Usage mobilité n°23</v>
      </c>
      <c r="B3265" s="209" t="s">
        <v>637</v>
      </c>
      <c r="C3265" s="209"/>
      <c r="D3265" s="210">
        <f>IF(B$3130&lt;&gt;"",IF(B$3130='Usages mobilité'!BF26,'Usages mobilité'!BD26,0),0)</f>
        <v>0</v>
      </c>
      <c r="E3265" s="210">
        <f t="shared" si="285"/>
        <v>0</v>
      </c>
      <c r="F3265" s="210">
        <f t="shared" si="285"/>
        <v>0</v>
      </c>
      <c r="G3265" s="210">
        <f t="shared" si="285"/>
        <v>0</v>
      </c>
      <c r="H3265" s="210">
        <f t="shared" si="285"/>
        <v>0</v>
      </c>
      <c r="I3265" s="210">
        <f t="shared" si="285"/>
        <v>0</v>
      </c>
      <c r="J3265" s="210">
        <f t="shared" si="285"/>
        <v>0</v>
      </c>
      <c r="K3265" s="210">
        <f t="shared" si="285"/>
        <v>0</v>
      </c>
      <c r="L3265" s="210">
        <f t="shared" si="285"/>
        <v>0</v>
      </c>
      <c r="M3265" s="210">
        <f t="shared" si="285"/>
        <v>0</v>
      </c>
      <c r="N3265" s="210">
        <f t="shared" si="285"/>
        <v>0</v>
      </c>
      <c r="O3265" s="210">
        <f t="shared" si="285"/>
        <v>0</v>
      </c>
      <c r="P3265" s="210">
        <f t="shared" si="285"/>
        <v>0</v>
      </c>
      <c r="Q3265" s="210">
        <f t="shared" si="285"/>
        <v>0</v>
      </c>
      <c r="R3265" s="210">
        <f t="shared" si="285"/>
        <v>0</v>
      </c>
    </row>
    <row r="3266" spans="1:18" hidden="1" outlineLevel="2" x14ac:dyDescent="0.35">
      <c r="A3266" s="209" t="str">
        <f>'Usages mobilité'!A27</f>
        <v>Usage mobilité n°24</v>
      </c>
      <c r="B3266" s="209" t="s">
        <v>637</v>
      </c>
      <c r="C3266" s="209"/>
      <c r="D3266" s="210">
        <f>IF(B$3130&lt;&gt;"",IF(B$3130='Usages mobilité'!BF27,'Usages mobilité'!BD27,0),0)</f>
        <v>0</v>
      </c>
      <c r="E3266" s="210">
        <f t="shared" si="285"/>
        <v>0</v>
      </c>
      <c r="F3266" s="210">
        <f t="shared" si="285"/>
        <v>0</v>
      </c>
      <c r="G3266" s="210">
        <f t="shared" si="285"/>
        <v>0</v>
      </c>
      <c r="H3266" s="210">
        <f t="shared" si="285"/>
        <v>0</v>
      </c>
      <c r="I3266" s="210">
        <f t="shared" si="285"/>
        <v>0</v>
      </c>
      <c r="J3266" s="210">
        <f t="shared" si="285"/>
        <v>0</v>
      </c>
      <c r="K3266" s="210">
        <f t="shared" si="285"/>
        <v>0</v>
      </c>
      <c r="L3266" s="210">
        <f t="shared" si="285"/>
        <v>0</v>
      </c>
      <c r="M3266" s="210">
        <f t="shared" si="285"/>
        <v>0</v>
      </c>
      <c r="N3266" s="210">
        <f t="shared" si="285"/>
        <v>0</v>
      </c>
      <c r="O3266" s="210">
        <f t="shared" si="285"/>
        <v>0</v>
      </c>
      <c r="P3266" s="210">
        <f t="shared" si="285"/>
        <v>0</v>
      </c>
      <c r="Q3266" s="210">
        <f t="shared" si="285"/>
        <v>0</v>
      </c>
      <c r="R3266" s="210">
        <f t="shared" si="285"/>
        <v>0</v>
      </c>
    </row>
    <row r="3267" spans="1:18" hidden="1" outlineLevel="2" x14ac:dyDescent="0.35">
      <c r="A3267" s="209" t="str">
        <f>'Usages mobilité'!A28</f>
        <v>Usage mobilité n°25</v>
      </c>
      <c r="B3267" s="209" t="s">
        <v>637</v>
      </c>
      <c r="C3267" s="209"/>
      <c r="D3267" s="210">
        <f>IF(B$3130&lt;&gt;"",IF(B$3130='Usages mobilité'!BF28,'Usages mobilité'!BD28,0),0)</f>
        <v>0</v>
      </c>
      <c r="E3267" s="210">
        <f t="shared" si="285"/>
        <v>0</v>
      </c>
      <c r="F3267" s="210">
        <f t="shared" si="285"/>
        <v>0</v>
      </c>
      <c r="G3267" s="210">
        <f t="shared" si="285"/>
        <v>0</v>
      </c>
      <c r="H3267" s="210">
        <f t="shared" si="285"/>
        <v>0</v>
      </c>
      <c r="I3267" s="210">
        <f t="shared" si="285"/>
        <v>0</v>
      </c>
      <c r="J3267" s="210">
        <f t="shared" si="285"/>
        <v>0</v>
      </c>
      <c r="K3267" s="210">
        <f t="shared" si="285"/>
        <v>0</v>
      </c>
      <c r="L3267" s="210">
        <f t="shared" si="285"/>
        <v>0</v>
      </c>
      <c r="M3267" s="210">
        <f t="shared" si="285"/>
        <v>0</v>
      </c>
      <c r="N3267" s="210">
        <f t="shared" si="285"/>
        <v>0</v>
      </c>
      <c r="O3267" s="210">
        <f t="shared" si="285"/>
        <v>0</v>
      </c>
      <c r="P3267" s="210">
        <f t="shared" si="285"/>
        <v>0</v>
      </c>
      <c r="Q3267" s="210">
        <f t="shared" si="285"/>
        <v>0</v>
      </c>
      <c r="R3267" s="210">
        <f t="shared" si="285"/>
        <v>0</v>
      </c>
    </row>
    <row r="3268" spans="1:18" hidden="1" outlineLevel="2" x14ac:dyDescent="0.35">
      <c r="A3268" s="209" t="str">
        <f>'Usages mobilité'!A29</f>
        <v>Usage mobilité n°26</v>
      </c>
      <c r="B3268" s="209" t="s">
        <v>637</v>
      </c>
      <c r="C3268" s="209"/>
      <c r="D3268" s="210">
        <f>IF(B$3130&lt;&gt;"",IF(B$3130='Usages mobilité'!BF29,'Usages mobilité'!BD29,0),0)</f>
        <v>0</v>
      </c>
      <c r="E3268" s="210">
        <f t="shared" si="285"/>
        <v>0</v>
      </c>
      <c r="F3268" s="210">
        <f t="shared" si="285"/>
        <v>0</v>
      </c>
      <c r="G3268" s="210">
        <f t="shared" si="285"/>
        <v>0</v>
      </c>
      <c r="H3268" s="210">
        <f t="shared" si="285"/>
        <v>0</v>
      </c>
      <c r="I3268" s="210">
        <f t="shared" si="285"/>
        <v>0</v>
      </c>
      <c r="J3268" s="210">
        <f t="shared" si="285"/>
        <v>0</v>
      </c>
      <c r="K3268" s="210">
        <f t="shared" si="285"/>
        <v>0</v>
      </c>
      <c r="L3268" s="210">
        <f t="shared" si="285"/>
        <v>0</v>
      </c>
      <c r="M3268" s="210">
        <f t="shared" si="285"/>
        <v>0</v>
      </c>
      <c r="N3268" s="210">
        <f t="shared" si="285"/>
        <v>0</v>
      </c>
      <c r="O3268" s="210">
        <f t="shared" si="285"/>
        <v>0</v>
      </c>
      <c r="P3268" s="210">
        <f t="shared" si="285"/>
        <v>0</v>
      </c>
      <c r="Q3268" s="210">
        <f t="shared" si="285"/>
        <v>0</v>
      </c>
      <c r="R3268" s="210">
        <f t="shared" si="285"/>
        <v>0</v>
      </c>
    </row>
    <row r="3269" spans="1:18" hidden="1" outlineLevel="2" x14ac:dyDescent="0.35">
      <c r="A3269" s="209" t="str">
        <f>'Usages mobilité'!A30</f>
        <v>Usage mobilité n°27</v>
      </c>
      <c r="B3269" s="209" t="s">
        <v>637</v>
      </c>
      <c r="C3269" s="209"/>
      <c r="D3269" s="210">
        <f>IF(B$3130&lt;&gt;"",IF(B$3130='Usages mobilité'!BF30,'Usages mobilité'!BD30,0),0)</f>
        <v>0</v>
      </c>
      <c r="E3269" s="210">
        <f t="shared" si="285"/>
        <v>0</v>
      </c>
      <c r="F3269" s="210">
        <f t="shared" si="285"/>
        <v>0</v>
      </c>
      <c r="G3269" s="210">
        <f t="shared" si="285"/>
        <v>0</v>
      </c>
      <c r="H3269" s="210">
        <f t="shared" si="285"/>
        <v>0</v>
      </c>
      <c r="I3269" s="210">
        <f t="shared" si="285"/>
        <v>0</v>
      </c>
      <c r="J3269" s="210">
        <f t="shared" si="285"/>
        <v>0</v>
      </c>
      <c r="K3269" s="210">
        <f t="shared" si="285"/>
        <v>0</v>
      </c>
      <c r="L3269" s="210">
        <f t="shared" si="285"/>
        <v>0</v>
      </c>
      <c r="M3269" s="210">
        <f t="shared" si="285"/>
        <v>0</v>
      </c>
      <c r="N3269" s="210">
        <f t="shared" si="285"/>
        <v>0</v>
      </c>
      <c r="O3269" s="210">
        <f t="shared" si="285"/>
        <v>0</v>
      </c>
      <c r="P3269" s="210">
        <f t="shared" si="285"/>
        <v>0</v>
      </c>
      <c r="Q3269" s="210">
        <f t="shared" si="285"/>
        <v>0</v>
      </c>
      <c r="R3269" s="210">
        <f t="shared" si="285"/>
        <v>0</v>
      </c>
    </row>
    <row r="3270" spans="1:18" hidden="1" outlineLevel="2" x14ac:dyDescent="0.35">
      <c r="A3270" s="209" t="str">
        <f>'Usages mobilité'!A31</f>
        <v>Usage mobilité n°28</v>
      </c>
      <c r="B3270" s="209" t="s">
        <v>637</v>
      </c>
      <c r="C3270" s="209"/>
      <c r="D3270" s="210">
        <f>IF(B$3130&lt;&gt;"",IF(B$3130='Usages mobilité'!BF31,'Usages mobilité'!BD31,0),0)</f>
        <v>0</v>
      </c>
      <c r="E3270" s="210">
        <f t="shared" si="285"/>
        <v>0</v>
      </c>
      <c r="F3270" s="210">
        <f t="shared" si="285"/>
        <v>0</v>
      </c>
      <c r="G3270" s="210">
        <f t="shared" si="285"/>
        <v>0</v>
      </c>
      <c r="H3270" s="210">
        <f t="shared" si="285"/>
        <v>0</v>
      </c>
      <c r="I3270" s="210">
        <f t="shared" si="285"/>
        <v>0</v>
      </c>
      <c r="J3270" s="210">
        <f t="shared" si="285"/>
        <v>0</v>
      </c>
      <c r="K3270" s="210">
        <f t="shared" si="285"/>
        <v>0</v>
      </c>
      <c r="L3270" s="210">
        <f t="shared" si="285"/>
        <v>0</v>
      </c>
      <c r="M3270" s="210">
        <f t="shared" si="285"/>
        <v>0</v>
      </c>
      <c r="N3270" s="210">
        <f t="shared" si="285"/>
        <v>0</v>
      </c>
      <c r="O3270" s="210">
        <f t="shared" si="285"/>
        <v>0</v>
      </c>
      <c r="P3270" s="210">
        <f t="shared" si="285"/>
        <v>0</v>
      </c>
      <c r="Q3270" s="210">
        <f t="shared" si="285"/>
        <v>0</v>
      </c>
      <c r="R3270" s="210">
        <f t="shared" si="285"/>
        <v>0</v>
      </c>
    </row>
    <row r="3271" spans="1:18" hidden="1" outlineLevel="2" x14ac:dyDescent="0.35">
      <c r="A3271" s="209" t="str">
        <f>'Usages mobilité'!A32</f>
        <v>Usage mobilité n°29</v>
      </c>
      <c r="B3271" s="209" t="s">
        <v>637</v>
      </c>
      <c r="C3271" s="209"/>
      <c r="D3271" s="210">
        <f>IF(B$3130&lt;&gt;"",IF(B$3130='Usages mobilité'!BF32,'Usages mobilité'!BD32,0),0)</f>
        <v>0</v>
      </c>
      <c r="E3271" s="210">
        <f t="shared" si="285"/>
        <v>0</v>
      </c>
      <c r="F3271" s="210">
        <f t="shared" si="285"/>
        <v>0</v>
      </c>
      <c r="G3271" s="210">
        <f t="shared" si="285"/>
        <v>0</v>
      </c>
      <c r="H3271" s="210">
        <f t="shared" si="285"/>
        <v>0</v>
      </c>
      <c r="I3271" s="210">
        <f t="shared" si="285"/>
        <v>0</v>
      </c>
      <c r="J3271" s="210">
        <f t="shared" si="285"/>
        <v>0</v>
      </c>
      <c r="K3271" s="210">
        <f t="shared" si="285"/>
        <v>0</v>
      </c>
      <c r="L3271" s="210">
        <f t="shared" si="285"/>
        <v>0</v>
      </c>
      <c r="M3271" s="210">
        <f t="shared" si="285"/>
        <v>0</v>
      </c>
      <c r="N3271" s="210">
        <f t="shared" si="285"/>
        <v>0</v>
      </c>
      <c r="O3271" s="210">
        <f t="shared" si="285"/>
        <v>0</v>
      </c>
      <c r="P3271" s="210">
        <f t="shared" si="285"/>
        <v>0</v>
      </c>
      <c r="Q3271" s="210">
        <f t="shared" si="285"/>
        <v>0</v>
      </c>
      <c r="R3271" s="210">
        <f t="shared" si="285"/>
        <v>0</v>
      </c>
    </row>
    <row r="3272" spans="1:18" hidden="1" outlineLevel="2" x14ac:dyDescent="0.35">
      <c r="A3272" s="209" t="str">
        <f>'Usages mobilité'!A33</f>
        <v>Usage mobilité n°30</v>
      </c>
      <c r="B3272" s="209" t="s">
        <v>637</v>
      </c>
      <c r="C3272" s="209"/>
      <c r="D3272" s="210">
        <f>IF(B$3130&lt;&gt;"",IF(B$3130='Usages mobilité'!BF33,'Usages mobilité'!BD33,0),0)</f>
        <v>0</v>
      </c>
      <c r="E3272" s="210">
        <f t="shared" si="285"/>
        <v>0</v>
      </c>
      <c r="F3272" s="210">
        <f t="shared" si="285"/>
        <v>0</v>
      </c>
      <c r="G3272" s="210">
        <f t="shared" si="285"/>
        <v>0</v>
      </c>
      <c r="H3272" s="210">
        <f t="shared" si="285"/>
        <v>0</v>
      </c>
      <c r="I3272" s="210">
        <f t="shared" si="285"/>
        <v>0</v>
      </c>
      <c r="J3272" s="210">
        <f t="shared" si="285"/>
        <v>0</v>
      </c>
      <c r="K3272" s="210">
        <f t="shared" si="285"/>
        <v>0</v>
      </c>
      <c r="L3272" s="210">
        <f t="shared" si="285"/>
        <v>0</v>
      </c>
      <c r="M3272" s="210">
        <f t="shared" si="285"/>
        <v>0</v>
      </c>
      <c r="N3272" s="210">
        <f t="shared" si="285"/>
        <v>0</v>
      </c>
      <c r="O3272" s="210">
        <f t="shared" si="285"/>
        <v>0</v>
      </c>
      <c r="P3272" s="210">
        <f t="shared" si="285"/>
        <v>0</v>
      </c>
      <c r="Q3272" s="210">
        <f t="shared" si="285"/>
        <v>0</v>
      </c>
      <c r="R3272" s="210">
        <f t="shared" si="285"/>
        <v>0</v>
      </c>
    </row>
    <row r="3273" spans="1:18" hidden="1" outlineLevel="2" x14ac:dyDescent="0.35">
      <c r="A3273" s="209" t="str">
        <f>'Usages mobilité'!A34</f>
        <v>Usage mobilité n°31</v>
      </c>
      <c r="B3273" s="209" t="s">
        <v>637</v>
      </c>
      <c r="C3273" s="209"/>
      <c r="D3273" s="210">
        <f>IF(B$3130&lt;&gt;"",IF(B$3130='Usages mobilité'!BF34,'Usages mobilité'!BD34,0),0)</f>
        <v>0</v>
      </c>
      <c r="E3273" s="210">
        <f t="shared" ref="E3273:R3282" si="286">$D3273</f>
        <v>0</v>
      </c>
      <c r="F3273" s="210">
        <f t="shared" si="286"/>
        <v>0</v>
      </c>
      <c r="G3273" s="210">
        <f t="shared" si="286"/>
        <v>0</v>
      </c>
      <c r="H3273" s="210">
        <f t="shared" si="286"/>
        <v>0</v>
      </c>
      <c r="I3273" s="210">
        <f t="shared" si="286"/>
        <v>0</v>
      </c>
      <c r="J3273" s="210">
        <f t="shared" si="286"/>
        <v>0</v>
      </c>
      <c r="K3273" s="210">
        <f t="shared" si="286"/>
        <v>0</v>
      </c>
      <c r="L3273" s="210">
        <f t="shared" si="286"/>
        <v>0</v>
      </c>
      <c r="M3273" s="210">
        <f t="shared" si="286"/>
        <v>0</v>
      </c>
      <c r="N3273" s="210">
        <f t="shared" si="286"/>
        <v>0</v>
      </c>
      <c r="O3273" s="210">
        <f t="shared" si="286"/>
        <v>0</v>
      </c>
      <c r="P3273" s="210">
        <f t="shared" si="286"/>
        <v>0</v>
      </c>
      <c r="Q3273" s="210">
        <f t="shared" si="286"/>
        <v>0</v>
      </c>
      <c r="R3273" s="210">
        <f t="shared" si="286"/>
        <v>0</v>
      </c>
    </row>
    <row r="3274" spans="1:18" hidden="1" outlineLevel="2" x14ac:dyDescent="0.35">
      <c r="A3274" s="209" t="str">
        <f>'Usages mobilité'!A35</f>
        <v>Usage mobilité n°32</v>
      </c>
      <c r="B3274" s="209" t="s">
        <v>637</v>
      </c>
      <c r="C3274" s="209"/>
      <c r="D3274" s="210">
        <f>IF(B$3130&lt;&gt;"",IF(B$3130='Usages mobilité'!BF35,'Usages mobilité'!BD35,0),0)</f>
        <v>0</v>
      </c>
      <c r="E3274" s="210">
        <f t="shared" si="286"/>
        <v>0</v>
      </c>
      <c r="F3274" s="210">
        <f t="shared" si="286"/>
        <v>0</v>
      </c>
      <c r="G3274" s="210">
        <f t="shared" si="286"/>
        <v>0</v>
      </c>
      <c r="H3274" s="210">
        <f t="shared" si="286"/>
        <v>0</v>
      </c>
      <c r="I3274" s="210">
        <f t="shared" si="286"/>
        <v>0</v>
      </c>
      <c r="J3274" s="210">
        <f t="shared" si="286"/>
        <v>0</v>
      </c>
      <c r="K3274" s="210">
        <f t="shared" si="286"/>
        <v>0</v>
      </c>
      <c r="L3274" s="210">
        <f t="shared" si="286"/>
        <v>0</v>
      </c>
      <c r="M3274" s="210">
        <f t="shared" si="286"/>
        <v>0</v>
      </c>
      <c r="N3274" s="210">
        <f t="shared" si="286"/>
        <v>0</v>
      </c>
      <c r="O3274" s="210">
        <f t="shared" si="286"/>
        <v>0</v>
      </c>
      <c r="P3274" s="210">
        <f t="shared" si="286"/>
        <v>0</v>
      </c>
      <c r="Q3274" s="210">
        <f t="shared" si="286"/>
        <v>0</v>
      </c>
      <c r="R3274" s="210">
        <f t="shared" si="286"/>
        <v>0</v>
      </c>
    </row>
    <row r="3275" spans="1:18" hidden="1" outlineLevel="2" x14ac:dyDescent="0.35">
      <c r="A3275" s="209" t="str">
        <f>'Usages mobilité'!A36</f>
        <v>Usage mobilité n°33</v>
      </c>
      <c r="B3275" s="209" t="s">
        <v>637</v>
      </c>
      <c r="C3275" s="209"/>
      <c r="D3275" s="210">
        <f>IF(B$3130&lt;&gt;"",IF(B$3130='Usages mobilité'!BF36,'Usages mobilité'!BD36,0),0)</f>
        <v>0</v>
      </c>
      <c r="E3275" s="210">
        <f t="shared" si="286"/>
        <v>0</v>
      </c>
      <c r="F3275" s="210">
        <f t="shared" si="286"/>
        <v>0</v>
      </c>
      <c r="G3275" s="210">
        <f t="shared" si="286"/>
        <v>0</v>
      </c>
      <c r="H3275" s="210">
        <f t="shared" si="286"/>
        <v>0</v>
      </c>
      <c r="I3275" s="210">
        <f t="shared" si="286"/>
        <v>0</v>
      </c>
      <c r="J3275" s="210">
        <f t="shared" si="286"/>
        <v>0</v>
      </c>
      <c r="K3275" s="210">
        <f t="shared" si="286"/>
        <v>0</v>
      </c>
      <c r="L3275" s="210">
        <f t="shared" si="286"/>
        <v>0</v>
      </c>
      <c r="M3275" s="210">
        <f t="shared" si="286"/>
        <v>0</v>
      </c>
      <c r="N3275" s="210">
        <f t="shared" si="286"/>
        <v>0</v>
      </c>
      <c r="O3275" s="210">
        <f t="shared" si="286"/>
        <v>0</v>
      </c>
      <c r="P3275" s="210">
        <f t="shared" si="286"/>
        <v>0</v>
      </c>
      <c r="Q3275" s="210">
        <f t="shared" si="286"/>
        <v>0</v>
      </c>
      <c r="R3275" s="210">
        <f t="shared" si="286"/>
        <v>0</v>
      </c>
    </row>
    <row r="3276" spans="1:18" hidden="1" outlineLevel="2" x14ac:dyDescent="0.35">
      <c r="A3276" s="209" t="str">
        <f>'Usages mobilité'!A37</f>
        <v>Usage mobilité n°34</v>
      </c>
      <c r="B3276" s="209" t="s">
        <v>637</v>
      </c>
      <c r="C3276" s="209"/>
      <c r="D3276" s="210">
        <f>IF(B$3130&lt;&gt;"",IF(B$3130='Usages mobilité'!BF37,'Usages mobilité'!BD37,0),0)</f>
        <v>0</v>
      </c>
      <c r="E3276" s="210">
        <f t="shared" si="286"/>
        <v>0</v>
      </c>
      <c r="F3276" s="210">
        <f t="shared" si="286"/>
        <v>0</v>
      </c>
      <c r="G3276" s="210">
        <f t="shared" si="286"/>
        <v>0</v>
      </c>
      <c r="H3276" s="210">
        <f t="shared" si="286"/>
        <v>0</v>
      </c>
      <c r="I3276" s="210">
        <f t="shared" si="286"/>
        <v>0</v>
      </c>
      <c r="J3276" s="210">
        <f t="shared" si="286"/>
        <v>0</v>
      </c>
      <c r="K3276" s="210">
        <f t="shared" si="286"/>
        <v>0</v>
      </c>
      <c r="L3276" s="210">
        <f t="shared" si="286"/>
        <v>0</v>
      </c>
      <c r="M3276" s="210">
        <f t="shared" si="286"/>
        <v>0</v>
      </c>
      <c r="N3276" s="210">
        <f t="shared" si="286"/>
        <v>0</v>
      </c>
      <c r="O3276" s="210">
        <f t="shared" si="286"/>
        <v>0</v>
      </c>
      <c r="P3276" s="210">
        <f t="shared" si="286"/>
        <v>0</v>
      </c>
      <c r="Q3276" s="210">
        <f t="shared" si="286"/>
        <v>0</v>
      </c>
      <c r="R3276" s="210">
        <f t="shared" si="286"/>
        <v>0</v>
      </c>
    </row>
    <row r="3277" spans="1:18" hidden="1" outlineLevel="2" x14ac:dyDescent="0.35">
      <c r="A3277" s="209" t="str">
        <f>'Usages mobilité'!A38</f>
        <v>Usage mobilité n°35</v>
      </c>
      <c r="B3277" s="209" t="s">
        <v>637</v>
      </c>
      <c r="C3277" s="209"/>
      <c r="D3277" s="210">
        <f>IF(B$3130&lt;&gt;"",IF(B$3130='Usages mobilité'!BF38,'Usages mobilité'!BD38,0),0)</f>
        <v>0</v>
      </c>
      <c r="E3277" s="210">
        <f t="shared" si="286"/>
        <v>0</v>
      </c>
      <c r="F3277" s="210">
        <f t="shared" si="286"/>
        <v>0</v>
      </c>
      <c r="G3277" s="210">
        <f t="shared" si="286"/>
        <v>0</v>
      </c>
      <c r="H3277" s="210">
        <f t="shared" si="286"/>
        <v>0</v>
      </c>
      <c r="I3277" s="210">
        <f t="shared" si="286"/>
        <v>0</v>
      </c>
      <c r="J3277" s="210">
        <f t="shared" si="286"/>
        <v>0</v>
      </c>
      <c r="K3277" s="210">
        <f t="shared" si="286"/>
        <v>0</v>
      </c>
      <c r="L3277" s="210">
        <f t="shared" si="286"/>
        <v>0</v>
      </c>
      <c r="M3277" s="210">
        <f t="shared" si="286"/>
        <v>0</v>
      </c>
      <c r="N3277" s="210">
        <f t="shared" si="286"/>
        <v>0</v>
      </c>
      <c r="O3277" s="210">
        <f t="shared" si="286"/>
        <v>0</v>
      </c>
      <c r="P3277" s="210">
        <f t="shared" si="286"/>
        <v>0</v>
      </c>
      <c r="Q3277" s="210">
        <f t="shared" si="286"/>
        <v>0</v>
      </c>
      <c r="R3277" s="210">
        <f t="shared" si="286"/>
        <v>0</v>
      </c>
    </row>
    <row r="3278" spans="1:18" hidden="1" outlineLevel="2" x14ac:dyDescent="0.35">
      <c r="A3278" s="209" t="str">
        <f>'Usages mobilité'!A39</f>
        <v>Usage mobilité n°36</v>
      </c>
      <c r="B3278" s="209" t="s">
        <v>637</v>
      </c>
      <c r="C3278" s="209"/>
      <c r="D3278" s="210">
        <f>IF(B$3130&lt;&gt;"",IF(B$3130='Usages mobilité'!BF39,'Usages mobilité'!BD39,0),0)</f>
        <v>0</v>
      </c>
      <c r="E3278" s="210">
        <f t="shared" si="286"/>
        <v>0</v>
      </c>
      <c r="F3278" s="210">
        <f t="shared" si="286"/>
        <v>0</v>
      </c>
      <c r="G3278" s="210">
        <f t="shared" si="286"/>
        <v>0</v>
      </c>
      <c r="H3278" s="210">
        <f t="shared" si="286"/>
        <v>0</v>
      </c>
      <c r="I3278" s="210">
        <f t="shared" si="286"/>
        <v>0</v>
      </c>
      <c r="J3278" s="210">
        <f t="shared" si="286"/>
        <v>0</v>
      </c>
      <c r="K3278" s="210">
        <f t="shared" si="286"/>
        <v>0</v>
      </c>
      <c r="L3278" s="210">
        <f t="shared" si="286"/>
        <v>0</v>
      </c>
      <c r="M3278" s="210">
        <f t="shared" si="286"/>
        <v>0</v>
      </c>
      <c r="N3278" s="210">
        <f t="shared" si="286"/>
        <v>0</v>
      </c>
      <c r="O3278" s="210">
        <f t="shared" si="286"/>
        <v>0</v>
      </c>
      <c r="P3278" s="210">
        <f t="shared" si="286"/>
        <v>0</v>
      </c>
      <c r="Q3278" s="210">
        <f t="shared" si="286"/>
        <v>0</v>
      </c>
      <c r="R3278" s="210">
        <f t="shared" si="286"/>
        <v>0</v>
      </c>
    </row>
    <row r="3279" spans="1:18" hidden="1" outlineLevel="2" x14ac:dyDescent="0.35">
      <c r="A3279" s="209" t="str">
        <f>'Usages mobilité'!A40</f>
        <v>Usage mobilité n°37</v>
      </c>
      <c r="B3279" s="209" t="s">
        <v>637</v>
      </c>
      <c r="C3279" s="209"/>
      <c r="D3279" s="210">
        <f>IF(B$3130&lt;&gt;"",IF(B$3130='Usages mobilité'!BF40,'Usages mobilité'!BD40,0),0)</f>
        <v>0</v>
      </c>
      <c r="E3279" s="210">
        <f t="shared" si="286"/>
        <v>0</v>
      </c>
      <c r="F3279" s="210">
        <f t="shared" si="286"/>
        <v>0</v>
      </c>
      <c r="G3279" s="210">
        <f t="shared" si="286"/>
        <v>0</v>
      </c>
      <c r="H3279" s="210">
        <f t="shared" si="286"/>
        <v>0</v>
      </c>
      <c r="I3279" s="210">
        <f t="shared" si="286"/>
        <v>0</v>
      </c>
      <c r="J3279" s="210">
        <f t="shared" si="286"/>
        <v>0</v>
      </c>
      <c r="K3279" s="210">
        <f t="shared" si="286"/>
        <v>0</v>
      </c>
      <c r="L3279" s="210">
        <f t="shared" si="286"/>
        <v>0</v>
      </c>
      <c r="M3279" s="210">
        <f t="shared" si="286"/>
        <v>0</v>
      </c>
      <c r="N3279" s="210">
        <f t="shared" si="286"/>
        <v>0</v>
      </c>
      <c r="O3279" s="210">
        <f t="shared" si="286"/>
        <v>0</v>
      </c>
      <c r="P3279" s="210">
        <f t="shared" si="286"/>
        <v>0</v>
      </c>
      <c r="Q3279" s="210">
        <f t="shared" si="286"/>
        <v>0</v>
      </c>
      <c r="R3279" s="210">
        <f t="shared" si="286"/>
        <v>0</v>
      </c>
    </row>
    <row r="3280" spans="1:18" hidden="1" outlineLevel="2" x14ac:dyDescent="0.35">
      <c r="A3280" s="209" t="str">
        <f>'Usages mobilité'!A41</f>
        <v>Usage mobilité n°38</v>
      </c>
      <c r="B3280" s="209" t="s">
        <v>637</v>
      </c>
      <c r="C3280" s="209"/>
      <c r="D3280" s="210">
        <f>IF(B$3130&lt;&gt;"",IF(B$3130='Usages mobilité'!BF41,'Usages mobilité'!BD41,0),0)</f>
        <v>0</v>
      </c>
      <c r="E3280" s="210">
        <f t="shared" si="286"/>
        <v>0</v>
      </c>
      <c r="F3280" s="210">
        <f t="shared" si="286"/>
        <v>0</v>
      </c>
      <c r="G3280" s="210">
        <f t="shared" si="286"/>
        <v>0</v>
      </c>
      <c r="H3280" s="210">
        <f t="shared" si="286"/>
        <v>0</v>
      </c>
      <c r="I3280" s="210">
        <f t="shared" si="286"/>
        <v>0</v>
      </c>
      <c r="J3280" s="210">
        <f t="shared" si="286"/>
        <v>0</v>
      </c>
      <c r="K3280" s="210">
        <f t="shared" si="286"/>
        <v>0</v>
      </c>
      <c r="L3280" s="210">
        <f t="shared" si="286"/>
        <v>0</v>
      </c>
      <c r="M3280" s="210">
        <f t="shared" si="286"/>
        <v>0</v>
      </c>
      <c r="N3280" s="210">
        <f t="shared" si="286"/>
        <v>0</v>
      </c>
      <c r="O3280" s="210">
        <f t="shared" si="286"/>
        <v>0</v>
      </c>
      <c r="P3280" s="210">
        <f t="shared" si="286"/>
        <v>0</v>
      </c>
      <c r="Q3280" s="210">
        <f t="shared" si="286"/>
        <v>0</v>
      </c>
      <c r="R3280" s="210">
        <f t="shared" si="286"/>
        <v>0</v>
      </c>
    </row>
    <row r="3281" spans="1:18" hidden="1" outlineLevel="2" x14ac:dyDescent="0.35">
      <c r="A3281" s="209" t="str">
        <f>'Usages mobilité'!A42</f>
        <v>Usage mobilité n°39</v>
      </c>
      <c r="B3281" s="209" t="s">
        <v>637</v>
      </c>
      <c r="C3281" s="209"/>
      <c r="D3281" s="210">
        <f>IF(B$3130&lt;&gt;"",IF(B$3130='Usages mobilité'!BF42,'Usages mobilité'!BD42,0),0)</f>
        <v>0</v>
      </c>
      <c r="E3281" s="210">
        <f t="shared" si="286"/>
        <v>0</v>
      </c>
      <c r="F3281" s="210">
        <f t="shared" si="286"/>
        <v>0</v>
      </c>
      <c r="G3281" s="210">
        <f t="shared" si="286"/>
        <v>0</v>
      </c>
      <c r="H3281" s="210">
        <f t="shared" si="286"/>
        <v>0</v>
      </c>
      <c r="I3281" s="210">
        <f t="shared" si="286"/>
        <v>0</v>
      </c>
      <c r="J3281" s="210">
        <f t="shared" si="286"/>
        <v>0</v>
      </c>
      <c r="K3281" s="210">
        <f t="shared" si="286"/>
        <v>0</v>
      </c>
      <c r="L3281" s="210">
        <f t="shared" si="286"/>
        <v>0</v>
      </c>
      <c r="M3281" s="210">
        <f t="shared" si="286"/>
        <v>0</v>
      </c>
      <c r="N3281" s="210">
        <f t="shared" si="286"/>
        <v>0</v>
      </c>
      <c r="O3281" s="210">
        <f t="shared" si="286"/>
        <v>0</v>
      </c>
      <c r="P3281" s="210">
        <f t="shared" si="286"/>
        <v>0</v>
      </c>
      <c r="Q3281" s="210">
        <f t="shared" si="286"/>
        <v>0</v>
      </c>
      <c r="R3281" s="210">
        <f t="shared" si="286"/>
        <v>0</v>
      </c>
    </row>
    <row r="3282" spans="1:18" hidden="1" outlineLevel="2" x14ac:dyDescent="0.35">
      <c r="A3282" s="209" t="str">
        <f>'Usages mobilité'!A43</f>
        <v>Usage mobilité n°40</v>
      </c>
      <c r="B3282" s="209" t="s">
        <v>637</v>
      </c>
      <c r="C3282" s="209"/>
      <c r="D3282" s="210">
        <f>IF(B$3130&lt;&gt;"",IF(B$3130='Usages mobilité'!BF43,'Usages mobilité'!BD43,0),0)</f>
        <v>0</v>
      </c>
      <c r="E3282" s="210">
        <f t="shared" si="286"/>
        <v>0</v>
      </c>
      <c r="F3282" s="210">
        <f t="shared" si="286"/>
        <v>0</v>
      </c>
      <c r="G3282" s="210">
        <f t="shared" si="286"/>
        <v>0</v>
      </c>
      <c r="H3282" s="210">
        <f t="shared" si="286"/>
        <v>0</v>
      </c>
      <c r="I3282" s="210">
        <f t="shared" si="286"/>
        <v>0</v>
      </c>
      <c r="J3282" s="210">
        <f t="shared" si="286"/>
        <v>0</v>
      </c>
      <c r="K3282" s="210">
        <f t="shared" si="286"/>
        <v>0</v>
      </c>
      <c r="L3282" s="210">
        <f t="shared" si="286"/>
        <v>0</v>
      </c>
      <c r="M3282" s="210">
        <f t="shared" si="286"/>
        <v>0</v>
      </c>
      <c r="N3282" s="210">
        <f t="shared" si="286"/>
        <v>0</v>
      </c>
      <c r="O3282" s="210">
        <f t="shared" si="286"/>
        <v>0</v>
      </c>
      <c r="P3282" s="210">
        <f t="shared" si="286"/>
        <v>0</v>
      </c>
      <c r="Q3282" s="210">
        <f t="shared" si="286"/>
        <v>0</v>
      </c>
      <c r="R3282" s="210">
        <f t="shared" si="286"/>
        <v>0</v>
      </c>
    </row>
    <row r="3283" spans="1:18" hidden="1" outlineLevel="2" x14ac:dyDescent="0.35">
      <c r="A3283" s="209" t="str">
        <f>'Usages mobilité'!A44</f>
        <v>Usage mobilité n°41</v>
      </c>
      <c r="B3283" s="209" t="s">
        <v>637</v>
      </c>
      <c r="C3283" s="209"/>
      <c r="D3283" s="210">
        <f>IF(B$3130&lt;&gt;"",IF(B$3130='Usages mobilité'!BF44,'Usages mobilité'!BD44,0),0)</f>
        <v>0</v>
      </c>
      <c r="E3283" s="210">
        <f t="shared" ref="E3283:R3292" si="287">$D3283</f>
        <v>0</v>
      </c>
      <c r="F3283" s="210">
        <f t="shared" si="287"/>
        <v>0</v>
      </c>
      <c r="G3283" s="210">
        <f t="shared" si="287"/>
        <v>0</v>
      </c>
      <c r="H3283" s="210">
        <f t="shared" si="287"/>
        <v>0</v>
      </c>
      <c r="I3283" s="210">
        <f t="shared" si="287"/>
        <v>0</v>
      </c>
      <c r="J3283" s="210">
        <f t="shared" si="287"/>
        <v>0</v>
      </c>
      <c r="K3283" s="210">
        <f t="shared" si="287"/>
        <v>0</v>
      </c>
      <c r="L3283" s="210">
        <f t="shared" si="287"/>
        <v>0</v>
      </c>
      <c r="M3283" s="210">
        <f t="shared" si="287"/>
        <v>0</v>
      </c>
      <c r="N3283" s="210">
        <f t="shared" si="287"/>
        <v>0</v>
      </c>
      <c r="O3283" s="210">
        <f t="shared" si="287"/>
        <v>0</v>
      </c>
      <c r="P3283" s="210">
        <f t="shared" si="287"/>
        <v>0</v>
      </c>
      <c r="Q3283" s="210">
        <f t="shared" si="287"/>
        <v>0</v>
      </c>
      <c r="R3283" s="210">
        <f t="shared" si="287"/>
        <v>0</v>
      </c>
    </row>
    <row r="3284" spans="1:18" hidden="1" outlineLevel="2" x14ac:dyDescent="0.35">
      <c r="A3284" s="209" t="str">
        <f>'Usages mobilité'!A45</f>
        <v>Usage mobilité n°42</v>
      </c>
      <c r="B3284" s="209" t="s">
        <v>637</v>
      </c>
      <c r="C3284" s="209"/>
      <c r="D3284" s="210">
        <f>IF(B$3130&lt;&gt;"",IF(B$3130='Usages mobilité'!BF45,'Usages mobilité'!BD45,0),0)</f>
        <v>0</v>
      </c>
      <c r="E3284" s="210">
        <f t="shared" si="287"/>
        <v>0</v>
      </c>
      <c r="F3284" s="210">
        <f t="shared" si="287"/>
        <v>0</v>
      </c>
      <c r="G3284" s="210">
        <f t="shared" si="287"/>
        <v>0</v>
      </c>
      <c r="H3284" s="210">
        <f t="shared" si="287"/>
        <v>0</v>
      </c>
      <c r="I3284" s="210">
        <f t="shared" si="287"/>
        <v>0</v>
      </c>
      <c r="J3284" s="210">
        <f t="shared" si="287"/>
        <v>0</v>
      </c>
      <c r="K3284" s="210">
        <f t="shared" si="287"/>
        <v>0</v>
      </c>
      <c r="L3284" s="210">
        <f t="shared" si="287"/>
        <v>0</v>
      </c>
      <c r="M3284" s="210">
        <f t="shared" si="287"/>
        <v>0</v>
      </c>
      <c r="N3284" s="210">
        <f t="shared" si="287"/>
        <v>0</v>
      </c>
      <c r="O3284" s="210">
        <f t="shared" si="287"/>
        <v>0</v>
      </c>
      <c r="P3284" s="210">
        <f t="shared" si="287"/>
        <v>0</v>
      </c>
      <c r="Q3284" s="210">
        <f t="shared" si="287"/>
        <v>0</v>
      </c>
      <c r="R3284" s="210">
        <f t="shared" si="287"/>
        <v>0</v>
      </c>
    </row>
    <row r="3285" spans="1:18" hidden="1" outlineLevel="2" x14ac:dyDescent="0.35">
      <c r="A3285" s="209" t="str">
        <f>'Usages mobilité'!A46</f>
        <v>Usage mobilité n°43</v>
      </c>
      <c r="B3285" s="209" t="s">
        <v>637</v>
      </c>
      <c r="C3285" s="209"/>
      <c r="D3285" s="210">
        <f>IF(B$3130&lt;&gt;"",IF(B$3130='Usages mobilité'!BF46,'Usages mobilité'!BD46,0),0)</f>
        <v>0</v>
      </c>
      <c r="E3285" s="210">
        <f t="shared" si="287"/>
        <v>0</v>
      </c>
      <c r="F3285" s="210">
        <f t="shared" si="287"/>
        <v>0</v>
      </c>
      <c r="G3285" s="210">
        <f t="shared" si="287"/>
        <v>0</v>
      </c>
      <c r="H3285" s="210">
        <f t="shared" si="287"/>
        <v>0</v>
      </c>
      <c r="I3285" s="210">
        <f t="shared" si="287"/>
        <v>0</v>
      </c>
      <c r="J3285" s="210">
        <f t="shared" si="287"/>
        <v>0</v>
      </c>
      <c r="K3285" s="210">
        <f t="shared" si="287"/>
        <v>0</v>
      </c>
      <c r="L3285" s="210">
        <f t="shared" si="287"/>
        <v>0</v>
      </c>
      <c r="M3285" s="210">
        <f t="shared" si="287"/>
        <v>0</v>
      </c>
      <c r="N3285" s="210">
        <f t="shared" si="287"/>
        <v>0</v>
      </c>
      <c r="O3285" s="210">
        <f t="shared" si="287"/>
        <v>0</v>
      </c>
      <c r="P3285" s="210">
        <f t="shared" si="287"/>
        <v>0</v>
      </c>
      <c r="Q3285" s="210">
        <f t="shared" si="287"/>
        <v>0</v>
      </c>
      <c r="R3285" s="210">
        <f t="shared" si="287"/>
        <v>0</v>
      </c>
    </row>
    <row r="3286" spans="1:18" hidden="1" outlineLevel="2" x14ac:dyDescent="0.35">
      <c r="A3286" s="209" t="str">
        <f>'Usages mobilité'!A47</f>
        <v>Usage mobilité n°44</v>
      </c>
      <c r="B3286" s="209" t="s">
        <v>637</v>
      </c>
      <c r="C3286" s="209"/>
      <c r="D3286" s="210">
        <f>IF(B$3130&lt;&gt;"",IF(B$3130='Usages mobilité'!BF47,'Usages mobilité'!BD47,0),0)</f>
        <v>0</v>
      </c>
      <c r="E3286" s="210">
        <f t="shared" si="287"/>
        <v>0</v>
      </c>
      <c r="F3286" s="210">
        <f t="shared" si="287"/>
        <v>0</v>
      </c>
      <c r="G3286" s="210">
        <f t="shared" si="287"/>
        <v>0</v>
      </c>
      <c r="H3286" s="210">
        <f t="shared" si="287"/>
        <v>0</v>
      </c>
      <c r="I3286" s="210">
        <f t="shared" si="287"/>
        <v>0</v>
      </c>
      <c r="J3286" s="210">
        <f t="shared" si="287"/>
        <v>0</v>
      </c>
      <c r="K3286" s="210">
        <f t="shared" si="287"/>
        <v>0</v>
      </c>
      <c r="L3286" s="210">
        <f t="shared" si="287"/>
        <v>0</v>
      </c>
      <c r="M3286" s="210">
        <f t="shared" si="287"/>
        <v>0</v>
      </c>
      <c r="N3286" s="210">
        <f t="shared" si="287"/>
        <v>0</v>
      </c>
      <c r="O3286" s="210">
        <f t="shared" si="287"/>
        <v>0</v>
      </c>
      <c r="P3286" s="210">
        <f t="shared" si="287"/>
        <v>0</v>
      </c>
      <c r="Q3286" s="210">
        <f t="shared" si="287"/>
        <v>0</v>
      </c>
      <c r="R3286" s="210">
        <f t="shared" si="287"/>
        <v>0</v>
      </c>
    </row>
    <row r="3287" spans="1:18" hidden="1" outlineLevel="2" x14ac:dyDescent="0.35">
      <c r="A3287" s="209" t="str">
        <f>'Usages mobilité'!A48</f>
        <v>Usage mobilité n°45</v>
      </c>
      <c r="B3287" s="209" t="s">
        <v>637</v>
      </c>
      <c r="C3287" s="209"/>
      <c r="D3287" s="210">
        <f>IF(B$3130&lt;&gt;"",IF(B$3130='Usages mobilité'!BF48,'Usages mobilité'!BD48,0),0)</f>
        <v>0</v>
      </c>
      <c r="E3287" s="210">
        <f t="shared" si="287"/>
        <v>0</v>
      </c>
      <c r="F3287" s="210">
        <f t="shared" si="287"/>
        <v>0</v>
      </c>
      <c r="G3287" s="210">
        <f t="shared" si="287"/>
        <v>0</v>
      </c>
      <c r="H3287" s="210">
        <f t="shared" si="287"/>
        <v>0</v>
      </c>
      <c r="I3287" s="210">
        <f t="shared" si="287"/>
        <v>0</v>
      </c>
      <c r="J3287" s="210">
        <f t="shared" si="287"/>
        <v>0</v>
      </c>
      <c r="K3287" s="210">
        <f t="shared" si="287"/>
        <v>0</v>
      </c>
      <c r="L3287" s="210">
        <f t="shared" si="287"/>
        <v>0</v>
      </c>
      <c r="M3287" s="210">
        <f t="shared" si="287"/>
        <v>0</v>
      </c>
      <c r="N3287" s="210">
        <f t="shared" si="287"/>
        <v>0</v>
      </c>
      <c r="O3287" s="210">
        <f t="shared" si="287"/>
        <v>0</v>
      </c>
      <c r="P3287" s="210">
        <f t="shared" si="287"/>
        <v>0</v>
      </c>
      <c r="Q3287" s="210">
        <f t="shared" si="287"/>
        <v>0</v>
      </c>
      <c r="R3287" s="210">
        <f t="shared" si="287"/>
        <v>0</v>
      </c>
    </row>
    <row r="3288" spans="1:18" hidden="1" outlineLevel="2" x14ac:dyDescent="0.35">
      <c r="A3288" s="209" t="str">
        <f>'Usages mobilité'!A49</f>
        <v>Usage mobilité n°46</v>
      </c>
      <c r="B3288" s="209" t="s">
        <v>637</v>
      </c>
      <c r="C3288" s="209"/>
      <c r="D3288" s="210">
        <f>IF(B$3130&lt;&gt;"",IF(B$3130='Usages mobilité'!BF49,'Usages mobilité'!BD49,0),0)</f>
        <v>0</v>
      </c>
      <c r="E3288" s="210">
        <f t="shared" si="287"/>
        <v>0</v>
      </c>
      <c r="F3288" s="210">
        <f t="shared" si="287"/>
        <v>0</v>
      </c>
      <c r="G3288" s="210">
        <f t="shared" si="287"/>
        <v>0</v>
      </c>
      <c r="H3288" s="210">
        <f t="shared" si="287"/>
        <v>0</v>
      </c>
      <c r="I3288" s="210">
        <f t="shared" si="287"/>
        <v>0</v>
      </c>
      <c r="J3288" s="210">
        <f t="shared" si="287"/>
        <v>0</v>
      </c>
      <c r="K3288" s="210">
        <f t="shared" si="287"/>
        <v>0</v>
      </c>
      <c r="L3288" s="210">
        <f t="shared" si="287"/>
        <v>0</v>
      </c>
      <c r="M3288" s="210">
        <f t="shared" si="287"/>
        <v>0</v>
      </c>
      <c r="N3288" s="210">
        <f t="shared" si="287"/>
        <v>0</v>
      </c>
      <c r="O3288" s="210">
        <f t="shared" si="287"/>
        <v>0</v>
      </c>
      <c r="P3288" s="210">
        <f t="shared" si="287"/>
        <v>0</v>
      </c>
      <c r="Q3288" s="210">
        <f t="shared" si="287"/>
        <v>0</v>
      </c>
      <c r="R3288" s="210">
        <f t="shared" si="287"/>
        <v>0</v>
      </c>
    </row>
    <row r="3289" spans="1:18" hidden="1" outlineLevel="2" x14ac:dyDescent="0.35">
      <c r="A3289" s="209" t="str">
        <f>'Usages mobilité'!A50</f>
        <v>Usage mobilité n°47</v>
      </c>
      <c r="B3289" s="209" t="s">
        <v>637</v>
      </c>
      <c r="C3289" s="209"/>
      <c r="D3289" s="210">
        <f>IF(B$3130&lt;&gt;"",IF(B$3130='Usages mobilité'!BF50,'Usages mobilité'!BD50,0),0)</f>
        <v>0</v>
      </c>
      <c r="E3289" s="210">
        <f t="shared" si="287"/>
        <v>0</v>
      </c>
      <c r="F3289" s="210">
        <f t="shared" si="287"/>
        <v>0</v>
      </c>
      <c r="G3289" s="210">
        <f t="shared" si="287"/>
        <v>0</v>
      </c>
      <c r="H3289" s="210">
        <f t="shared" si="287"/>
        <v>0</v>
      </c>
      <c r="I3289" s="210">
        <f t="shared" si="287"/>
        <v>0</v>
      </c>
      <c r="J3289" s="210">
        <f t="shared" si="287"/>
        <v>0</v>
      </c>
      <c r="K3289" s="210">
        <f t="shared" si="287"/>
        <v>0</v>
      </c>
      <c r="L3289" s="210">
        <f t="shared" si="287"/>
        <v>0</v>
      </c>
      <c r="M3289" s="210">
        <f t="shared" si="287"/>
        <v>0</v>
      </c>
      <c r="N3289" s="210">
        <f t="shared" si="287"/>
        <v>0</v>
      </c>
      <c r="O3289" s="210">
        <f t="shared" si="287"/>
        <v>0</v>
      </c>
      <c r="P3289" s="210">
        <f t="shared" si="287"/>
        <v>0</v>
      </c>
      <c r="Q3289" s="210">
        <f t="shared" si="287"/>
        <v>0</v>
      </c>
      <c r="R3289" s="210">
        <f t="shared" si="287"/>
        <v>0</v>
      </c>
    </row>
    <row r="3290" spans="1:18" hidden="1" outlineLevel="2" x14ac:dyDescent="0.35">
      <c r="A3290" s="209" t="str">
        <f>'Usages mobilité'!A51</f>
        <v>Usage mobilité n°48</v>
      </c>
      <c r="B3290" s="209" t="s">
        <v>637</v>
      </c>
      <c r="C3290" s="209"/>
      <c r="D3290" s="210">
        <f>IF(B$3130&lt;&gt;"",IF(B$3130='Usages mobilité'!BF51,'Usages mobilité'!BD51,0),0)</f>
        <v>0</v>
      </c>
      <c r="E3290" s="210">
        <f t="shared" si="287"/>
        <v>0</v>
      </c>
      <c r="F3290" s="210">
        <f t="shared" si="287"/>
        <v>0</v>
      </c>
      <c r="G3290" s="210">
        <f t="shared" si="287"/>
        <v>0</v>
      </c>
      <c r="H3290" s="210">
        <f t="shared" si="287"/>
        <v>0</v>
      </c>
      <c r="I3290" s="210">
        <f t="shared" si="287"/>
        <v>0</v>
      </c>
      <c r="J3290" s="210">
        <f t="shared" si="287"/>
        <v>0</v>
      </c>
      <c r="K3290" s="210">
        <f t="shared" si="287"/>
        <v>0</v>
      </c>
      <c r="L3290" s="210">
        <f t="shared" si="287"/>
        <v>0</v>
      </c>
      <c r="M3290" s="210">
        <f t="shared" si="287"/>
        <v>0</v>
      </c>
      <c r="N3290" s="210">
        <f t="shared" si="287"/>
        <v>0</v>
      </c>
      <c r="O3290" s="210">
        <f t="shared" si="287"/>
        <v>0</v>
      </c>
      <c r="P3290" s="210">
        <f t="shared" si="287"/>
        <v>0</v>
      </c>
      <c r="Q3290" s="210">
        <f t="shared" si="287"/>
        <v>0</v>
      </c>
      <c r="R3290" s="210">
        <f t="shared" si="287"/>
        <v>0</v>
      </c>
    </row>
    <row r="3291" spans="1:18" hidden="1" outlineLevel="2" x14ac:dyDescent="0.35">
      <c r="A3291" s="209" t="str">
        <f>'Usages mobilité'!A52</f>
        <v>Usage mobilité n°49</v>
      </c>
      <c r="B3291" s="209" t="s">
        <v>637</v>
      </c>
      <c r="C3291" s="209"/>
      <c r="D3291" s="210">
        <f>IF(B$3130&lt;&gt;"",IF(B$3130='Usages mobilité'!BF52,'Usages mobilité'!BD52,0),0)</f>
        <v>0</v>
      </c>
      <c r="E3291" s="210">
        <f t="shared" si="287"/>
        <v>0</v>
      </c>
      <c r="F3291" s="210">
        <f t="shared" si="287"/>
        <v>0</v>
      </c>
      <c r="G3291" s="210">
        <f t="shared" si="287"/>
        <v>0</v>
      </c>
      <c r="H3291" s="210">
        <f t="shared" si="287"/>
        <v>0</v>
      </c>
      <c r="I3291" s="210">
        <f t="shared" si="287"/>
        <v>0</v>
      </c>
      <c r="J3291" s="210">
        <f t="shared" si="287"/>
        <v>0</v>
      </c>
      <c r="K3291" s="210">
        <f t="shared" si="287"/>
        <v>0</v>
      </c>
      <c r="L3291" s="210">
        <f t="shared" si="287"/>
        <v>0</v>
      </c>
      <c r="M3291" s="210">
        <f t="shared" si="287"/>
        <v>0</v>
      </c>
      <c r="N3291" s="210">
        <f t="shared" si="287"/>
        <v>0</v>
      </c>
      <c r="O3291" s="210">
        <f t="shared" si="287"/>
        <v>0</v>
      </c>
      <c r="P3291" s="210">
        <f t="shared" si="287"/>
        <v>0</v>
      </c>
      <c r="Q3291" s="210">
        <f t="shared" si="287"/>
        <v>0</v>
      </c>
      <c r="R3291" s="210">
        <f t="shared" si="287"/>
        <v>0</v>
      </c>
    </row>
    <row r="3292" spans="1:18" hidden="1" outlineLevel="2" x14ac:dyDescent="0.35">
      <c r="A3292" s="209" t="str">
        <f>'Usages mobilité'!A53</f>
        <v>Usage mobilité n°50</v>
      </c>
      <c r="B3292" s="209" t="s">
        <v>637</v>
      </c>
      <c r="C3292" s="209"/>
      <c r="D3292" s="210">
        <f>IF(B$3130&lt;&gt;"",IF(B$3130='Usages mobilité'!BF53,'Usages mobilité'!BD53,0),0)</f>
        <v>0</v>
      </c>
      <c r="E3292" s="210">
        <f t="shared" si="287"/>
        <v>0</v>
      </c>
      <c r="F3292" s="210">
        <f t="shared" si="287"/>
        <v>0</v>
      </c>
      <c r="G3292" s="210">
        <f t="shared" si="287"/>
        <v>0</v>
      </c>
      <c r="H3292" s="210">
        <f t="shared" si="287"/>
        <v>0</v>
      </c>
      <c r="I3292" s="210">
        <f t="shared" si="287"/>
        <v>0</v>
      </c>
      <c r="J3292" s="210">
        <f t="shared" si="287"/>
        <v>0</v>
      </c>
      <c r="K3292" s="210">
        <f t="shared" si="287"/>
        <v>0</v>
      </c>
      <c r="L3292" s="210">
        <f t="shared" si="287"/>
        <v>0</v>
      </c>
      <c r="M3292" s="210">
        <f t="shared" si="287"/>
        <v>0</v>
      </c>
      <c r="N3292" s="210">
        <f t="shared" si="287"/>
        <v>0</v>
      </c>
      <c r="O3292" s="210">
        <f t="shared" si="287"/>
        <v>0</v>
      </c>
      <c r="P3292" s="210">
        <f t="shared" si="287"/>
        <v>0</v>
      </c>
      <c r="Q3292" s="210">
        <f t="shared" si="287"/>
        <v>0</v>
      </c>
      <c r="R3292" s="210">
        <f t="shared" si="287"/>
        <v>0</v>
      </c>
    </row>
    <row r="3293" spans="1:18" hidden="1" outlineLevel="1" collapsed="1" x14ac:dyDescent="0.35">
      <c r="A3293" s="209" t="s">
        <v>643</v>
      </c>
      <c r="B3293" s="209"/>
      <c r="C3293" s="209"/>
      <c r="D3293" s="210">
        <f t="shared" ref="D3293:R3293" si="288">SUM(D3243:D3292)</f>
        <v>0</v>
      </c>
      <c r="E3293" s="210">
        <f t="shared" si="288"/>
        <v>0</v>
      </c>
      <c r="F3293" s="210">
        <f t="shared" si="288"/>
        <v>0</v>
      </c>
      <c r="G3293" s="210">
        <f t="shared" si="288"/>
        <v>0</v>
      </c>
      <c r="H3293" s="210">
        <f t="shared" si="288"/>
        <v>0</v>
      </c>
      <c r="I3293" s="210">
        <f t="shared" si="288"/>
        <v>0</v>
      </c>
      <c r="J3293" s="210">
        <f t="shared" si="288"/>
        <v>0</v>
      </c>
      <c r="K3293" s="210">
        <f t="shared" si="288"/>
        <v>0</v>
      </c>
      <c r="L3293" s="210">
        <f t="shared" si="288"/>
        <v>0</v>
      </c>
      <c r="M3293" s="210">
        <f t="shared" si="288"/>
        <v>0</v>
      </c>
      <c r="N3293" s="210">
        <f t="shared" si="288"/>
        <v>0</v>
      </c>
      <c r="O3293" s="210">
        <f t="shared" si="288"/>
        <v>0</v>
      </c>
      <c r="P3293" s="210">
        <f t="shared" si="288"/>
        <v>0</v>
      </c>
      <c r="Q3293" s="210">
        <f t="shared" si="288"/>
        <v>0</v>
      </c>
      <c r="R3293" s="210">
        <f t="shared" si="288"/>
        <v>0</v>
      </c>
    </row>
    <row r="3294" spans="1:18" hidden="1" outlineLevel="2" x14ac:dyDescent="0.35">
      <c r="A3294" s="209" t="str">
        <f>'Usages mobilité'!A4</f>
        <v>Usage mobilité n°1</v>
      </c>
      <c r="B3294" s="209" t="s">
        <v>639</v>
      </c>
      <c r="C3294" s="209"/>
      <c r="D3294" s="210">
        <f>D3243*'Usages mobilité'!$BG4*(1+'Usages mobilité'!$BH4)^(D$3133-$D$3133)/1000</f>
        <v>0</v>
      </c>
      <c r="E3294" s="210">
        <f>E3243*'Usages mobilité'!$BG4*(1+'Usages mobilité'!$BH4)^(E$3133-$D$3133)/1000</f>
        <v>0</v>
      </c>
      <c r="F3294" s="210">
        <f>F3243*'Usages mobilité'!$BG4*(1+'Usages mobilité'!$BH4)^(F$3133-$D$3133)/1000</f>
        <v>0</v>
      </c>
      <c r="G3294" s="210">
        <f>G3243*'Usages mobilité'!$BG4*(1+'Usages mobilité'!$BH4)^(G$3133-$D$3133)/1000</f>
        <v>0</v>
      </c>
      <c r="H3294" s="210">
        <f>H3243*'Usages mobilité'!$BG4*(1+'Usages mobilité'!$BH4)^(H$3133-$D$3133)/1000</f>
        <v>0</v>
      </c>
      <c r="I3294" s="210">
        <f>I3243*'Usages mobilité'!$BG4*(1+'Usages mobilité'!$BH4)^(I$3133-$D$3133)/1000</f>
        <v>0</v>
      </c>
      <c r="J3294" s="210">
        <f>J3243*'Usages mobilité'!$BG4*(1+'Usages mobilité'!$BH4)^(J$3133-$D$3133)/1000</f>
        <v>0</v>
      </c>
      <c r="K3294" s="210">
        <f>K3243*'Usages mobilité'!$BG4*(1+'Usages mobilité'!$BH4)^(K$3133-$D$3133)/1000</f>
        <v>0</v>
      </c>
      <c r="L3294" s="210">
        <f>L3243*'Usages mobilité'!$BG4*(1+'Usages mobilité'!$BH4)^(L$3133-$D$3133)/1000</f>
        <v>0</v>
      </c>
      <c r="M3294" s="210">
        <f>M3243*'Usages mobilité'!$BG4*(1+'Usages mobilité'!$BH4)^(M$3133-$D$3133)/1000</f>
        <v>0</v>
      </c>
      <c r="N3294" s="210">
        <f>N3243*'Usages mobilité'!$BG4*(1+'Usages mobilité'!$BH4)^(N$3133-$D$3133)/1000</f>
        <v>0</v>
      </c>
      <c r="O3294" s="210">
        <f>O3243*'Usages mobilité'!$BG4*(1+'Usages mobilité'!$BH4)^(O$3133-$D$3133)/1000</f>
        <v>0</v>
      </c>
      <c r="P3294" s="210">
        <f>P3243*'Usages mobilité'!$BG4*(1+'Usages mobilité'!$BH4)^(P$3133-$D$3133)/1000</f>
        <v>0</v>
      </c>
      <c r="Q3294" s="210">
        <f>Q3243*'Usages mobilité'!$BG4*(1+'Usages mobilité'!$BH4)^(Q$3133-$D$3133)/1000</f>
        <v>0</v>
      </c>
      <c r="R3294" s="210">
        <f>R3243*'Usages mobilité'!$BG4*(1+'Usages mobilité'!$BH4)^(R$3133-$D$3133)/1000</f>
        <v>0</v>
      </c>
    </row>
    <row r="3295" spans="1:18" hidden="1" outlineLevel="2" x14ac:dyDescent="0.35">
      <c r="A3295" s="209" t="str">
        <f>'Usages mobilité'!A5</f>
        <v>Usage mobilité n°2</v>
      </c>
      <c r="B3295" s="209" t="s">
        <v>639</v>
      </c>
      <c r="C3295" s="209"/>
      <c r="D3295" s="210">
        <f>D3244*'Usages mobilité'!$BG5*(1+'Usages mobilité'!$BH5)^(D$3133-$D$3133)/1000</f>
        <v>0</v>
      </c>
      <c r="E3295" s="210">
        <f>E3244*'Usages mobilité'!$BG5*(1+'Usages mobilité'!$BH5)^(E$3133-$D$3133)/1000</f>
        <v>0</v>
      </c>
      <c r="F3295" s="210">
        <f>F3244*'Usages mobilité'!$BG5*(1+'Usages mobilité'!$BH5)^(F$3133-$D$3133)/1000</f>
        <v>0</v>
      </c>
      <c r="G3295" s="210">
        <f>G3244*'Usages mobilité'!$BG5*(1+'Usages mobilité'!$BH5)^(G$3133-$D$3133)/1000</f>
        <v>0</v>
      </c>
      <c r="H3295" s="210">
        <f>H3244*'Usages mobilité'!$BG5*(1+'Usages mobilité'!$BH5)^(H$3133-$D$3133)/1000</f>
        <v>0</v>
      </c>
      <c r="I3295" s="210">
        <f>I3244*'Usages mobilité'!$BG5*(1+'Usages mobilité'!$BH5)^(I$3133-$D$3133)/1000</f>
        <v>0</v>
      </c>
      <c r="J3295" s="210">
        <f>J3244*'Usages mobilité'!$BG5*(1+'Usages mobilité'!$BH5)^(J$3133-$D$3133)/1000</f>
        <v>0</v>
      </c>
      <c r="K3295" s="210">
        <f>K3244*'Usages mobilité'!$BG5*(1+'Usages mobilité'!$BH5)^(K$3133-$D$3133)/1000</f>
        <v>0</v>
      </c>
      <c r="L3295" s="210">
        <f>L3244*'Usages mobilité'!$BG5*(1+'Usages mobilité'!$BH5)^(L$3133-$D$3133)/1000</f>
        <v>0</v>
      </c>
      <c r="M3295" s="210">
        <f>M3244*'Usages mobilité'!$BG5*(1+'Usages mobilité'!$BH5)^(M$3133-$D$3133)/1000</f>
        <v>0</v>
      </c>
      <c r="N3295" s="210">
        <f>N3244*'Usages mobilité'!$BG5*(1+'Usages mobilité'!$BH5)^(N$3133-$D$3133)/1000</f>
        <v>0</v>
      </c>
      <c r="O3295" s="210">
        <f>O3244*'Usages mobilité'!$BG5*(1+'Usages mobilité'!$BH5)^(O$3133-$D$3133)/1000</f>
        <v>0</v>
      </c>
      <c r="P3295" s="210">
        <f>P3244*'Usages mobilité'!$BG5*(1+'Usages mobilité'!$BH5)^(P$3133-$D$3133)/1000</f>
        <v>0</v>
      </c>
      <c r="Q3295" s="210">
        <f>Q3244*'Usages mobilité'!$BG5*(1+'Usages mobilité'!$BH5)^(Q$3133-$D$3133)/1000</f>
        <v>0</v>
      </c>
      <c r="R3295" s="210">
        <f>R3244*'Usages mobilité'!$BG5*(1+'Usages mobilité'!$BH5)^(R$3133-$D$3133)/1000</f>
        <v>0</v>
      </c>
    </row>
    <row r="3296" spans="1:18" hidden="1" outlineLevel="2" x14ac:dyDescent="0.35">
      <c r="A3296" s="209" t="str">
        <f>'Usages mobilité'!A6</f>
        <v>Usage mobilité n°3</v>
      </c>
      <c r="B3296" s="209" t="s">
        <v>639</v>
      </c>
      <c r="C3296" s="209"/>
      <c r="D3296" s="210">
        <f>D3245*'Usages mobilité'!$BG6*(1+'Usages mobilité'!$BH6)^(D$3133-$D$3133)/1000</f>
        <v>0</v>
      </c>
      <c r="E3296" s="210">
        <f>E3245*'Usages mobilité'!$BG6*(1+'Usages mobilité'!$BH6)^(E$3133-$D$3133)/1000</f>
        <v>0</v>
      </c>
      <c r="F3296" s="210">
        <f>F3245*'Usages mobilité'!$BG6*(1+'Usages mobilité'!$BH6)^(F$3133-$D$3133)/1000</f>
        <v>0</v>
      </c>
      <c r="G3296" s="210">
        <f>G3245*'Usages mobilité'!$BG6*(1+'Usages mobilité'!$BH6)^(G$3133-$D$3133)/1000</f>
        <v>0</v>
      </c>
      <c r="H3296" s="210">
        <f>H3245*'Usages mobilité'!$BG6*(1+'Usages mobilité'!$BH6)^(H$3133-$D$3133)/1000</f>
        <v>0</v>
      </c>
      <c r="I3296" s="210">
        <f>I3245*'Usages mobilité'!$BG6*(1+'Usages mobilité'!$BH6)^(I$3133-$D$3133)/1000</f>
        <v>0</v>
      </c>
      <c r="J3296" s="210">
        <f>J3245*'Usages mobilité'!$BG6*(1+'Usages mobilité'!$BH6)^(J$3133-$D$3133)/1000</f>
        <v>0</v>
      </c>
      <c r="K3296" s="210">
        <f>K3245*'Usages mobilité'!$BG6*(1+'Usages mobilité'!$BH6)^(K$3133-$D$3133)/1000</f>
        <v>0</v>
      </c>
      <c r="L3296" s="210">
        <f>L3245*'Usages mobilité'!$BG6*(1+'Usages mobilité'!$BH6)^(L$3133-$D$3133)/1000</f>
        <v>0</v>
      </c>
      <c r="M3296" s="210">
        <f>M3245*'Usages mobilité'!$BG6*(1+'Usages mobilité'!$BH6)^(M$3133-$D$3133)/1000</f>
        <v>0</v>
      </c>
      <c r="N3296" s="210">
        <f>N3245*'Usages mobilité'!$BG6*(1+'Usages mobilité'!$BH6)^(N$3133-$D$3133)/1000</f>
        <v>0</v>
      </c>
      <c r="O3296" s="210">
        <f>O3245*'Usages mobilité'!$BG6*(1+'Usages mobilité'!$BH6)^(O$3133-$D$3133)/1000</f>
        <v>0</v>
      </c>
      <c r="P3296" s="210">
        <f>P3245*'Usages mobilité'!$BG6*(1+'Usages mobilité'!$BH6)^(P$3133-$D$3133)/1000</f>
        <v>0</v>
      </c>
      <c r="Q3296" s="210">
        <f>Q3245*'Usages mobilité'!$BG6*(1+'Usages mobilité'!$BH6)^(Q$3133-$D$3133)/1000</f>
        <v>0</v>
      </c>
      <c r="R3296" s="210">
        <f>R3245*'Usages mobilité'!$BG6*(1+'Usages mobilité'!$BH6)^(R$3133-$D$3133)/1000</f>
        <v>0</v>
      </c>
    </row>
    <row r="3297" spans="1:18" hidden="1" outlineLevel="2" x14ac:dyDescent="0.35">
      <c r="A3297" s="209" t="str">
        <f>'Usages mobilité'!A7</f>
        <v>Usage mobilité n°4</v>
      </c>
      <c r="B3297" s="209" t="s">
        <v>639</v>
      </c>
      <c r="C3297" s="209"/>
      <c r="D3297" s="210">
        <f>D3246*'Usages mobilité'!$BG7*(1+'Usages mobilité'!$BH7)^(D$3133-$D$3133)/1000</f>
        <v>0</v>
      </c>
      <c r="E3297" s="210">
        <f>E3246*'Usages mobilité'!$BG7*(1+'Usages mobilité'!$BH7)^(E$3133-$D$3133)/1000</f>
        <v>0</v>
      </c>
      <c r="F3297" s="210">
        <f>F3246*'Usages mobilité'!$BG7*(1+'Usages mobilité'!$BH7)^(F$3133-$D$3133)/1000</f>
        <v>0</v>
      </c>
      <c r="G3297" s="210">
        <f>G3246*'Usages mobilité'!$BG7*(1+'Usages mobilité'!$BH7)^(G$3133-$D$3133)/1000</f>
        <v>0</v>
      </c>
      <c r="H3297" s="210">
        <f>H3246*'Usages mobilité'!$BG7*(1+'Usages mobilité'!$BH7)^(H$3133-$D$3133)/1000</f>
        <v>0</v>
      </c>
      <c r="I3297" s="210">
        <f>I3246*'Usages mobilité'!$BG7*(1+'Usages mobilité'!$BH7)^(I$3133-$D$3133)/1000</f>
        <v>0</v>
      </c>
      <c r="J3297" s="210">
        <f>J3246*'Usages mobilité'!$BG7*(1+'Usages mobilité'!$BH7)^(J$3133-$D$3133)/1000</f>
        <v>0</v>
      </c>
      <c r="K3297" s="210">
        <f>K3246*'Usages mobilité'!$BG7*(1+'Usages mobilité'!$BH7)^(K$3133-$D$3133)/1000</f>
        <v>0</v>
      </c>
      <c r="L3297" s="210">
        <f>L3246*'Usages mobilité'!$BG7*(1+'Usages mobilité'!$BH7)^(L$3133-$D$3133)/1000</f>
        <v>0</v>
      </c>
      <c r="M3297" s="210">
        <f>M3246*'Usages mobilité'!$BG7*(1+'Usages mobilité'!$BH7)^(M$3133-$D$3133)/1000</f>
        <v>0</v>
      </c>
      <c r="N3297" s="210">
        <f>N3246*'Usages mobilité'!$BG7*(1+'Usages mobilité'!$BH7)^(N$3133-$D$3133)/1000</f>
        <v>0</v>
      </c>
      <c r="O3297" s="210">
        <f>O3246*'Usages mobilité'!$BG7*(1+'Usages mobilité'!$BH7)^(O$3133-$D$3133)/1000</f>
        <v>0</v>
      </c>
      <c r="P3297" s="210">
        <f>P3246*'Usages mobilité'!$BG7*(1+'Usages mobilité'!$BH7)^(P$3133-$D$3133)/1000</f>
        <v>0</v>
      </c>
      <c r="Q3297" s="210">
        <f>Q3246*'Usages mobilité'!$BG7*(1+'Usages mobilité'!$BH7)^(Q$3133-$D$3133)/1000</f>
        <v>0</v>
      </c>
      <c r="R3297" s="210">
        <f>R3246*'Usages mobilité'!$BG7*(1+'Usages mobilité'!$BH7)^(R$3133-$D$3133)/1000</f>
        <v>0</v>
      </c>
    </row>
    <row r="3298" spans="1:18" hidden="1" outlineLevel="2" x14ac:dyDescent="0.35">
      <c r="A3298" s="209" t="str">
        <f>'Usages mobilité'!A8</f>
        <v>Usage mobilité n°5</v>
      </c>
      <c r="B3298" s="209" t="s">
        <v>639</v>
      </c>
      <c r="C3298" s="209"/>
      <c r="D3298" s="210">
        <f>D3247*'Usages mobilité'!$BG8*(1+'Usages mobilité'!$BH8)^(D$3133-$D$3133)/1000</f>
        <v>0</v>
      </c>
      <c r="E3298" s="210">
        <f>E3247*'Usages mobilité'!$BG8*(1+'Usages mobilité'!$BH8)^(E$3133-$D$3133)/1000</f>
        <v>0</v>
      </c>
      <c r="F3298" s="210">
        <f>F3247*'Usages mobilité'!$BG8*(1+'Usages mobilité'!$BH8)^(F$3133-$D$3133)/1000</f>
        <v>0</v>
      </c>
      <c r="G3298" s="210">
        <f>G3247*'Usages mobilité'!$BG8*(1+'Usages mobilité'!$BH8)^(G$3133-$D$3133)/1000</f>
        <v>0</v>
      </c>
      <c r="H3298" s="210">
        <f>H3247*'Usages mobilité'!$BG8*(1+'Usages mobilité'!$BH8)^(H$3133-$D$3133)/1000</f>
        <v>0</v>
      </c>
      <c r="I3298" s="210">
        <f>I3247*'Usages mobilité'!$BG8*(1+'Usages mobilité'!$BH8)^(I$3133-$D$3133)/1000</f>
        <v>0</v>
      </c>
      <c r="J3298" s="210">
        <f>J3247*'Usages mobilité'!$BG8*(1+'Usages mobilité'!$BH8)^(J$3133-$D$3133)/1000</f>
        <v>0</v>
      </c>
      <c r="K3298" s="210">
        <f>K3247*'Usages mobilité'!$BG8*(1+'Usages mobilité'!$BH8)^(K$3133-$D$3133)/1000</f>
        <v>0</v>
      </c>
      <c r="L3298" s="210">
        <f>L3247*'Usages mobilité'!$BG8*(1+'Usages mobilité'!$BH8)^(L$3133-$D$3133)/1000</f>
        <v>0</v>
      </c>
      <c r="M3298" s="210">
        <f>M3247*'Usages mobilité'!$BG8*(1+'Usages mobilité'!$BH8)^(M$3133-$D$3133)/1000</f>
        <v>0</v>
      </c>
      <c r="N3298" s="210">
        <f>N3247*'Usages mobilité'!$BG8*(1+'Usages mobilité'!$BH8)^(N$3133-$D$3133)/1000</f>
        <v>0</v>
      </c>
      <c r="O3298" s="210">
        <f>O3247*'Usages mobilité'!$BG8*(1+'Usages mobilité'!$BH8)^(O$3133-$D$3133)/1000</f>
        <v>0</v>
      </c>
      <c r="P3298" s="210">
        <f>P3247*'Usages mobilité'!$BG8*(1+'Usages mobilité'!$BH8)^(P$3133-$D$3133)/1000</f>
        <v>0</v>
      </c>
      <c r="Q3298" s="210">
        <f>Q3247*'Usages mobilité'!$BG8*(1+'Usages mobilité'!$BH8)^(Q$3133-$D$3133)/1000</f>
        <v>0</v>
      </c>
      <c r="R3298" s="210">
        <f>R3247*'Usages mobilité'!$BG8*(1+'Usages mobilité'!$BH8)^(R$3133-$D$3133)/1000</f>
        <v>0</v>
      </c>
    </row>
    <row r="3299" spans="1:18" hidden="1" outlineLevel="2" x14ac:dyDescent="0.35">
      <c r="A3299" s="209" t="str">
        <f>'Usages mobilité'!A9</f>
        <v>Usage mobilité n°6</v>
      </c>
      <c r="B3299" s="209" t="s">
        <v>639</v>
      </c>
      <c r="C3299" s="209"/>
      <c r="D3299" s="210">
        <f>D3248*'Usages mobilité'!$BG9*(1+'Usages mobilité'!$BH9)^(D$3133-$D$3133)/1000</f>
        <v>0</v>
      </c>
      <c r="E3299" s="210">
        <f>E3248*'Usages mobilité'!$BG9*(1+'Usages mobilité'!$BH9)^(E$3133-$D$3133)/1000</f>
        <v>0</v>
      </c>
      <c r="F3299" s="210">
        <f>F3248*'Usages mobilité'!$BG9*(1+'Usages mobilité'!$BH9)^(F$3133-$D$3133)/1000</f>
        <v>0</v>
      </c>
      <c r="G3299" s="210">
        <f>G3248*'Usages mobilité'!$BG9*(1+'Usages mobilité'!$BH9)^(G$3133-$D$3133)/1000</f>
        <v>0</v>
      </c>
      <c r="H3299" s="210">
        <f>H3248*'Usages mobilité'!$BG9*(1+'Usages mobilité'!$BH9)^(H$3133-$D$3133)/1000</f>
        <v>0</v>
      </c>
      <c r="I3299" s="210">
        <f>I3248*'Usages mobilité'!$BG9*(1+'Usages mobilité'!$BH9)^(I$3133-$D$3133)/1000</f>
        <v>0</v>
      </c>
      <c r="J3299" s="210">
        <f>J3248*'Usages mobilité'!$BG9*(1+'Usages mobilité'!$BH9)^(J$3133-$D$3133)/1000</f>
        <v>0</v>
      </c>
      <c r="K3299" s="210">
        <f>K3248*'Usages mobilité'!$BG9*(1+'Usages mobilité'!$BH9)^(K$3133-$D$3133)/1000</f>
        <v>0</v>
      </c>
      <c r="L3299" s="210">
        <f>L3248*'Usages mobilité'!$BG9*(1+'Usages mobilité'!$BH9)^(L$3133-$D$3133)/1000</f>
        <v>0</v>
      </c>
      <c r="M3299" s="210">
        <f>M3248*'Usages mobilité'!$BG9*(1+'Usages mobilité'!$BH9)^(M$3133-$D$3133)/1000</f>
        <v>0</v>
      </c>
      <c r="N3299" s="210">
        <f>N3248*'Usages mobilité'!$BG9*(1+'Usages mobilité'!$BH9)^(N$3133-$D$3133)/1000</f>
        <v>0</v>
      </c>
      <c r="O3299" s="210">
        <f>O3248*'Usages mobilité'!$BG9*(1+'Usages mobilité'!$BH9)^(O$3133-$D$3133)/1000</f>
        <v>0</v>
      </c>
      <c r="P3299" s="210">
        <f>P3248*'Usages mobilité'!$BG9*(1+'Usages mobilité'!$BH9)^(P$3133-$D$3133)/1000</f>
        <v>0</v>
      </c>
      <c r="Q3299" s="210">
        <f>Q3248*'Usages mobilité'!$BG9*(1+'Usages mobilité'!$BH9)^(Q$3133-$D$3133)/1000</f>
        <v>0</v>
      </c>
      <c r="R3299" s="210">
        <f>R3248*'Usages mobilité'!$BG9*(1+'Usages mobilité'!$BH9)^(R$3133-$D$3133)/1000</f>
        <v>0</v>
      </c>
    </row>
    <row r="3300" spans="1:18" hidden="1" outlineLevel="2" x14ac:dyDescent="0.35">
      <c r="A3300" s="209" t="str">
        <f>'Usages mobilité'!A10</f>
        <v>Usage mobilité n°7</v>
      </c>
      <c r="B3300" s="209" t="s">
        <v>639</v>
      </c>
      <c r="C3300" s="209"/>
      <c r="D3300" s="210">
        <f>D3249*'Usages mobilité'!$BG10*(1+'Usages mobilité'!$BH10)^(D$3133-$D$3133)/1000</f>
        <v>0</v>
      </c>
      <c r="E3300" s="210">
        <f>E3249*'Usages mobilité'!$BG10*(1+'Usages mobilité'!$BH10)^(E$3133-$D$3133)/1000</f>
        <v>0</v>
      </c>
      <c r="F3300" s="210">
        <f>F3249*'Usages mobilité'!$BG10*(1+'Usages mobilité'!$BH10)^(F$3133-$D$3133)/1000</f>
        <v>0</v>
      </c>
      <c r="G3300" s="210">
        <f>G3249*'Usages mobilité'!$BG10*(1+'Usages mobilité'!$BH10)^(G$3133-$D$3133)/1000</f>
        <v>0</v>
      </c>
      <c r="H3300" s="210">
        <f>H3249*'Usages mobilité'!$BG10*(1+'Usages mobilité'!$BH10)^(H$3133-$D$3133)/1000</f>
        <v>0</v>
      </c>
      <c r="I3300" s="210">
        <f>I3249*'Usages mobilité'!$BG10*(1+'Usages mobilité'!$BH10)^(I$3133-$D$3133)/1000</f>
        <v>0</v>
      </c>
      <c r="J3300" s="210">
        <f>J3249*'Usages mobilité'!$BG10*(1+'Usages mobilité'!$BH10)^(J$3133-$D$3133)/1000</f>
        <v>0</v>
      </c>
      <c r="K3300" s="210">
        <f>K3249*'Usages mobilité'!$BG10*(1+'Usages mobilité'!$BH10)^(K$3133-$D$3133)/1000</f>
        <v>0</v>
      </c>
      <c r="L3300" s="210">
        <f>L3249*'Usages mobilité'!$BG10*(1+'Usages mobilité'!$BH10)^(L$3133-$D$3133)/1000</f>
        <v>0</v>
      </c>
      <c r="M3300" s="210">
        <f>M3249*'Usages mobilité'!$BG10*(1+'Usages mobilité'!$BH10)^(M$3133-$D$3133)/1000</f>
        <v>0</v>
      </c>
      <c r="N3300" s="210">
        <f>N3249*'Usages mobilité'!$BG10*(1+'Usages mobilité'!$BH10)^(N$3133-$D$3133)/1000</f>
        <v>0</v>
      </c>
      <c r="O3300" s="210">
        <f>O3249*'Usages mobilité'!$BG10*(1+'Usages mobilité'!$BH10)^(O$3133-$D$3133)/1000</f>
        <v>0</v>
      </c>
      <c r="P3300" s="210">
        <f>P3249*'Usages mobilité'!$BG10*(1+'Usages mobilité'!$BH10)^(P$3133-$D$3133)/1000</f>
        <v>0</v>
      </c>
      <c r="Q3300" s="210">
        <f>Q3249*'Usages mobilité'!$BG10*(1+'Usages mobilité'!$BH10)^(Q$3133-$D$3133)/1000</f>
        <v>0</v>
      </c>
      <c r="R3300" s="210">
        <f>R3249*'Usages mobilité'!$BG10*(1+'Usages mobilité'!$BH10)^(R$3133-$D$3133)/1000</f>
        <v>0</v>
      </c>
    </row>
    <row r="3301" spans="1:18" hidden="1" outlineLevel="2" x14ac:dyDescent="0.35">
      <c r="A3301" s="209" t="str">
        <f>'Usages mobilité'!A11</f>
        <v>Usage mobilité n°8</v>
      </c>
      <c r="B3301" s="209" t="s">
        <v>639</v>
      </c>
      <c r="C3301" s="209"/>
      <c r="D3301" s="210">
        <f>D3250*'Usages mobilité'!$BG11*(1+'Usages mobilité'!$BH11)^(D$3133-$D$3133)/1000</f>
        <v>0</v>
      </c>
      <c r="E3301" s="210">
        <f>E3250*'Usages mobilité'!$BG11*(1+'Usages mobilité'!$BH11)^(E$3133-$D$3133)/1000</f>
        <v>0</v>
      </c>
      <c r="F3301" s="210">
        <f>F3250*'Usages mobilité'!$BG11*(1+'Usages mobilité'!$BH11)^(F$3133-$D$3133)/1000</f>
        <v>0</v>
      </c>
      <c r="G3301" s="210">
        <f>G3250*'Usages mobilité'!$BG11*(1+'Usages mobilité'!$BH11)^(G$3133-$D$3133)/1000</f>
        <v>0</v>
      </c>
      <c r="H3301" s="210">
        <f>H3250*'Usages mobilité'!$BG11*(1+'Usages mobilité'!$BH11)^(H$3133-$D$3133)/1000</f>
        <v>0</v>
      </c>
      <c r="I3301" s="210">
        <f>I3250*'Usages mobilité'!$BG11*(1+'Usages mobilité'!$BH11)^(I$3133-$D$3133)/1000</f>
        <v>0</v>
      </c>
      <c r="J3301" s="210">
        <f>J3250*'Usages mobilité'!$BG11*(1+'Usages mobilité'!$BH11)^(J$3133-$D$3133)/1000</f>
        <v>0</v>
      </c>
      <c r="K3301" s="210">
        <f>K3250*'Usages mobilité'!$BG11*(1+'Usages mobilité'!$BH11)^(K$3133-$D$3133)/1000</f>
        <v>0</v>
      </c>
      <c r="L3301" s="210">
        <f>L3250*'Usages mobilité'!$BG11*(1+'Usages mobilité'!$BH11)^(L$3133-$D$3133)/1000</f>
        <v>0</v>
      </c>
      <c r="M3301" s="210">
        <f>M3250*'Usages mobilité'!$BG11*(1+'Usages mobilité'!$BH11)^(M$3133-$D$3133)/1000</f>
        <v>0</v>
      </c>
      <c r="N3301" s="210">
        <f>N3250*'Usages mobilité'!$BG11*(1+'Usages mobilité'!$BH11)^(N$3133-$D$3133)/1000</f>
        <v>0</v>
      </c>
      <c r="O3301" s="210">
        <f>O3250*'Usages mobilité'!$BG11*(1+'Usages mobilité'!$BH11)^(O$3133-$D$3133)/1000</f>
        <v>0</v>
      </c>
      <c r="P3301" s="210">
        <f>P3250*'Usages mobilité'!$BG11*(1+'Usages mobilité'!$BH11)^(P$3133-$D$3133)/1000</f>
        <v>0</v>
      </c>
      <c r="Q3301" s="210">
        <f>Q3250*'Usages mobilité'!$BG11*(1+'Usages mobilité'!$BH11)^(Q$3133-$D$3133)/1000</f>
        <v>0</v>
      </c>
      <c r="R3301" s="210">
        <f>R3250*'Usages mobilité'!$BG11*(1+'Usages mobilité'!$BH11)^(R$3133-$D$3133)/1000</f>
        <v>0</v>
      </c>
    </row>
    <row r="3302" spans="1:18" hidden="1" outlineLevel="2" x14ac:dyDescent="0.35">
      <c r="A3302" s="209" t="str">
        <f>'Usages mobilité'!A12</f>
        <v>Usage mobilité n°9</v>
      </c>
      <c r="B3302" s="209" t="s">
        <v>639</v>
      </c>
      <c r="C3302" s="209"/>
      <c r="D3302" s="210">
        <f>D3251*'Usages mobilité'!$BG12*(1+'Usages mobilité'!$BH12)^(D$3133-$D$3133)/1000</f>
        <v>0</v>
      </c>
      <c r="E3302" s="210">
        <f>E3251*'Usages mobilité'!$BG12*(1+'Usages mobilité'!$BH12)^(E$3133-$D$3133)/1000</f>
        <v>0</v>
      </c>
      <c r="F3302" s="210">
        <f>F3251*'Usages mobilité'!$BG12*(1+'Usages mobilité'!$BH12)^(F$3133-$D$3133)/1000</f>
        <v>0</v>
      </c>
      <c r="G3302" s="210">
        <f>G3251*'Usages mobilité'!$BG12*(1+'Usages mobilité'!$BH12)^(G$3133-$D$3133)/1000</f>
        <v>0</v>
      </c>
      <c r="H3302" s="210">
        <f>H3251*'Usages mobilité'!$BG12*(1+'Usages mobilité'!$BH12)^(H$3133-$D$3133)/1000</f>
        <v>0</v>
      </c>
      <c r="I3302" s="210">
        <f>I3251*'Usages mobilité'!$BG12*(1+'Usages mobilité'!$BH12)^(I$3133-$D$3133)/1000</f>
        <v>0</v>
      </c>
      <c r="J3302" s="210">
        <f>J3251*'Usages mobilité'!$BG12*(1+'Usages mobilité'!$BH12)^(J$3133-$D$3133)/1000</f>
        <v>0</v>
      </c>
      <c r="K3302" s="210">
        <f>K3251*'Usages mobilité'!$BG12*(1+'Usages mobilité'!$BH12)^(K$3133-$D$3133)/1000</f>
        <v>0</v>
      </c>
      <c r="L3302" s="210">
        <f>L3251*'Usages mobilité'!$BG12*(1+'Usages mobilité'!$BH12)^(L$3133-$D$3133)/1000</f>
        <v>0</v>
      </c>
      <c r="M3302" s="210">
        <f>M3251*'Usages mobilité'!$BG12*(1+'Usages mobilité'!$BH12)^(M$3133-$D$3133)/1000</f>
        <v>0</v>
      </c>
      <c r="N3302" s="210">
        <f>N3251*'Usages mobilité'!$BG12*(1+'Usages mobilité'!$BH12)^(N$3133-$D$3133)/1000</f>
        <v>0</v>
      </c>
      <c r="O3302" s="210">
        <f>O3251*'Usages mobilité'!$BG12*(1+'Usages mobilité'!$BH12)^(O$3133-$D$3133)/1000</f>
        <v>0</v>
      </c>
      <c r="P3302" s="210">
        <f>P3251*'Usages mobilité'!$BG12*(1+'Usages mobilité'!$BH12)^(P$3133-$D$3133)/1000</f>
        <v>0</v>
      </c>
      <c r="Q3302" s="210">
        <f>Q3251*'Usages mobilité'!$BG12*(1+'Usages mobilité'!$BH12)^(Q$3133-$D$3133)/1000</f>
        <v>0</v>
      </c>
      <c r="R3302" s="210">
        <f>R3251*'Usages mobilité'!$BG12*(1+'Usages mobilité'!$BH12)^(R$3133-$D$3133)/1000</f>
        <v>0</v>
      </c>
    </row>
    <row r="3303" spans="1:18" hidden="1" outlineLevel="2" x14ac:dyDescent="0.35">
      <c r="A3303" s="209" t="str">
        <f>'Usages mobilité'!A13</f>
        <v>Usage mobilité n°10</v>
      </c>
      <c r="B3303" s="209" t="s">
        <v>639</v>
      </c>
      <c r="C3303" s="209"/>
      <c r="D3303" s="210">
        <f>D3252*'Usages mobilité'!$BG13*(1+'Usages mobilité'!$BH13)^(D$3133-$D$3133)/1000</f>
        <v>0</v>
      </c>
      <c r="E3303" s="210">
        <f>E3252*'Usages mobilité'!$BG13*(1+'Usages mobilité'!$BH13)^(E$3133-$D$3133)/1000</f>
        <v>0</v>
      </c>
      <c r="F3303" s="210">
        <f>F3252*'Usages mobilité'!$BG13*(1+'Usages mobilité'!$BH13)^(F$3133-$D$3133)/1000</f>
        <v>0</v>
      </c>
      <c r="G3303" s="210">
        <f>G3252*'Usages mobilité'!$BG13*(1+'Usages mobilité'!$BH13)^(G$3133-$D$3133)/1000</f>
        <v>0</v>
      </c>
      <c r="H3303" s="210">
        <f>H3252*'Usages mobilité'!$BG13*(1+'Usages mobilité'!$BH13)^(H$3133-$D$3133)/1000</f>
        <v>0</v>
      </c>
      <c r="I3303" s="210">
        <f>I3252*'Usages mobilité'!$BG13*(1+'Usages mobilité'!$BH13)^(I$3133-$D$3133)/1000</f>
        <v>0</v>
      </c>
      <c r="J3303" s="210">
        <f>J3252*'Usages mobilité'!$BG13*(1+'Usages mobilité'!$BH13)^(J$3133-$D$3133)/1000</f>
        <v>0</v>
      </c>
      <c r="K3303" s="210">
        <f>K3252*'Usages mobilité'!$BG13*(1+'Usages mobilité'!$BH13)^(K$3133-$D$3133)/1000</f>
        <v>0</v>
      </c>
      <c r="L3303" s="210">
        <f>L3252*'Usages mobilité'!$BG13*(1+'Usages mobilité'!$BH13)^(L$3133-$D$3133)/1000</f>
        <v>0</v>
      </c>
      <c r="M3303" s="210">
        <f>M3252*'Usages mobilité'!$BG13*(1+'Usages mobilité'!$BH13)^(M$3133-$D$3133)/1000</f>
        <v>0</v>
      </c>
      <c r="N3303" s="210">
        <f>N3252*'Usages mobilité'!$BG13*(1+'Usages mobilité'!$BH13)^(N$3133-$D$3133)/1000</f>
        <v>0</v>
      </c>
      <c r="O3303" s="210">
        <f>O3252*'Usages mobilité'!$BG13*(1+'Usages mobilité'!$BH13)^(O$3133-$D$3133)/1000</f>
        <v>0</v>
      </c>
      <c r="P3303" s="210">
        <f>P3252*'Usages mobilité'!$BG13*(1+'Usages mobilité'!$BH13)^(P$3133-$D$3133)/1000</f>
        <v>0</v>
      </c>
      <c r="Q3303" s="210">
        <f>Q3252*'Usages mobilité'!$BG13*(1+'Usages mobilité'!$BH13)^(Q$3133-$D$3133)/1000</f>
        <v>0</v>
      </c>
      <c r="R3303" s="210">
        <f>R3252*'Usages mobilité'!$BG13*(1+'Usages mobilité'!$BH13)^(R$3133-$D$3133)/1000</f>
        <v>0</v>
      </c>
    </row>
    <row r="3304" spans="1:18" hidden="1" outlineLevel="2" x14ac:dyDescent="0.35">
      <c r="A3304" s="209" t="str">
        <f>'Usages mobilité'!A14</f>
        <v>Usage mobilité n°11</v>
      </c>
      <c r="B3304" s="209" t="s">
        <v>639</v>
      </c>
      <c r="C3304" s="209"/>
      <c r="D3304" s="210">
        <f>D3253*'Usages mobilité'!$BG14*(1+'Usages mobilité'!$BH14)^(D$3133-$D$3133)/1000</f>
        <v>0</v>
      </c>
      <c r="E3304" s="210">
        <f>E3253*'Usages mobilité'!$BG14*(1+'Usages mobilité'!$BH14)^(E$3133-$D$3133)/1000</f>
        <v>0</v>
      </c>
      <c r="F3304" s="210">
        <f>F3253*'Usages mobilité'!$BG14*(1+'Usages mobilité'!$BH14)^(F$3133-$D$3133)/1000</f>
        <v>0</v>
      </c>
      <c r="G3304" s="210">
        <f>G3253*'Usages mobilité'!$BG14*(1+'Usages mobilité'!$BH14)^(G$3133-$D$3133)/1000</f>
        <v>0</v>
      </c>
      <c r="H3304" s="210">
        <f>H3253*'Usages mobilité'!$BG14*(1+'Usages mobilité'!$BH14)^(H$3133-$D$3133)/1000</f>
        <v>0</v>
      </c>
      <c r="I3304" s="210">
        <f>I3253*'Usages mobilité'!$BG14*(1+'Usages mobilité'!$BH14)^(I$3133-$D$3133)/1000</f>
        <v>0</v>
      </c>
      <c r="J3304" s="210">
        <f>J3253*'Usages mobilité'!$BG14*(1+'Usages mobilité'!$BH14)^(J$3133-$D$3133)/1000</f>
        <v>0</v>
      </c>
      <c r="K3304" s="210">
        <f>K3253*'Usages mobilité'!$BG14*(1+'Usages mobilité'!$BH14)^(K$3133-$D$3133)/1000</f>
        <v>0</v>
      </c>
      <c r="L3304" s="210">
        <f>L3253*'Usages mobilité'!$BG14*(1+'Usages mobilité'!$BH14)^(L$3133-$D$3133)/1000</f>
        <v>0</v>
      </c>
      <c r="M3304" s="210">
        <f>M3253*'Usages mobilité'!$BG14*(1+'Usages mobilité'!$BH14)^(M$3133-$D$3133)/1000</f>
        <v>0</v>
      </c>
      <c r="N3304" s="210">
        <f>N3253*'Usages mobilité'!$BG14*(1+'Usages mobilité'!$BH14)^(N$3133-$D$3133)/1000</f>
        <v>0</v>
      </c>
      <c r="O3304" s="210">
        <f>O3253*'Usages mobilité'!$BG14*(1+'Usages mobilité'!$BH14)^(O$3133-$D$3133)/1000</f>
        <v>0</v>
      </c>
      <c r="P3304" s="210">
        <f>P3253*'Usages mobilité'!$BG14*(1+'Usages mobilité'!$BH14)^(P$3133-$D$3133)/1000</f>
        <v>0</v>
      </c>
      <c r="Q3304" s="210">
        <f>Q3253*'Usages mobilité'!$BG14*(1+'Usages mobilité'!$BH14)^(Q$3133-$D$3133)/1000</f>
        <v>0</v>
      </c>
      <c r="R3304" s="210">
        <f>R3253*'Usages mobilité'!$BG14*(1+'Usages mobilité'!$BH14)^(R$3133-$D$3133)/1000</f>
        <v>0</v>
      </c>
    </row>
    <row r="3305" spans="1:18" hidden="1" outlineLevel="2" x14ac:dyDescent="0.35">
      <c r="A3305" s="209" t="str">
        <f>'Usages mobilité'!A15</f>
        <v>Usage mobilité n°12</v>
      </c>
      <c r="B3305" s="209" t="s">
        <v>639</v>
      </c>
      <c r="C3305" s="209"/>
      <c r="D3305" s="210">
        <f>D3254*'Usages mobilité'!$BG15*(1+'Usages mobilité'!$BH15)^(D$3133-$D$3133)/1000</f>
        <v>0</v>
      </c>
      <c r="E3305" s="210">
        <f>E3254*'Usages mobilité'!$BG15*(1+'Usages mobilité'!$BH15)^(E$3133-$D$3133)/1000</f>
        <v>0</v>
      </c>
      <c r="F3305" s="210">
        <f>F3254*'Usages mobilité'!$BG15*(1+'Usages mobilité'!$BH15)^(F$3133-$D$3133)/1000</f>
        <v>0</v>
      </c>
      <c r="G3305" s="210">
        <f>G3254*'Usages mobilité'!$BG15*(1+'Usages mobilité'!$BH15)^(G$3133-$D$3133)/1000</f>
        <v>0</v>
      </c>
      <c r="H3305" s="210">
        <f>H3254*'Usages mobilité'!$BG15*(1+'Usages mobilité'!$BH15)^(H$3133-$D$3133)/1000</f>
        <v>0</v>
      </c>
      <c r="I3305" s="210">
        <f>I3254*'Usages mobilité'!$BG15*(1+'Usages mobilité'!$BH15)^(I$3133-$D$3133)/1000</f>
        <v>0</v>
      </c>
      <c r="J3305" s="210">
        <f>J3254*'Usages mobilité'!$BG15*(1+'Usages mobilité'!$BH15)^(J$3133-$D$3133)/1000</f>
        <v>0</v>
      </c>
      <c r="K3305" s="210">
        <f>K3254*'Usages mobilité'!$BG15*(1+'Usages mobilité'!$BH15)^(K$3133-$D$3133)/1000</f>
        <v>0</v>
      </c>
      <c r="L3305" s="210">
        <f>L3254*'Usages mobilité'!$BG15*(1+'Usages mobilité'!$BH15)^(L$3133-$D$3133)/1000</f>
        <v>0</v>
      </c>
      <c r="M3305" s="210">
        <f>M3254*'Usages mobilité'!$BG15*(1+'Usages mobilité'!$BH15)^(M$3133-$D$3133)/1000</f>
        <v>0</v>
      </c>
      <c r="N3305" s="210">
        <f>N3254*'Usages mobilité'!$BG15*(1+'Usages mobilité'!$BH15)^(N$3133-$D$3133)/1000</f>
        <v>0</v>
      </c>
      <c r="O3305" s="210">
        <f>O3254*'Usages mobilité'!$BG15*(1+'Usages mobilité'!$BH15)^(O$3133-$D$3133)/1000</f>
        <v>0</v>
      </c>
      <c r="P3305" s="210">
        <f>P3254*'Usages mobilité'!$BG15*(1+'Usages mobilité'!$BH15)^(P$3133-$D$3133)/1000</f>
        <v>0</v>
      </c>
      <c r="Q3305" s="210">
        <f>Q3254*'Usages mobilité'!$BG15*(1+'Usages mobilité'!$BH15)^(Q$3133-$D$3133)/1000</f>
        <v>0</v>
      </c>
      <c r="R3305" s="210">
        <f>R3254*'Usages mobilité'!$BG15*(1+'Usages mobilité'!$BH15)^(R$3133-$D$3133)/1000</f>
        <v>0</v>
      </c>
    </row>
    <row r="3306" spans="1:18" hidden="1" outlineLevel="2" x14ac:dyDescent="0.35">
      <c r="A3306" s="209" t="str">
        <f>'Usages mobilité'!A16</f>
        <v>Usage mobilité n°13</v>
      </c>
      <c r="B3306" s="209" t="s">
        <v>639</v>
      </c>
      <c r="C3306" s="209"/>
      <c r="D3306" s="210">
        <f>D3255*'Usages mobilité'!$BG16*(1+'Usages mobilité'!$BH16)^(D$3133-$D$3133)/1000</f>
        <v>0</v>
      </c>
      <c r="E3306" s="210">
        <f>E3255*'Usages mobilité'!$BG16*(1+'Usages mobilité'!$BH16)^(E$3133-$D$3133)/1000</f>
        <v>0</v>
      </c>
      <c r="F3306" s="210">
        <f>F3255*'Usages mobilité'!$BG16*(1+'Usages mobilité'!$BH16)^(F$3133-$D$3133)/1000</f>
        <v>0</v>
      </c>
      <c r="G3306" s="210">
        <f>G3255*'Usages mobilité'!$BG16*(1+'Usages mobilité'!$BH16)^(G$3133-$D$3133)/1000</f>
        <v>0</v>
      </c>
      <c r="H3306" s="210">
        <f>H3255*'Usages mobilité'!$BG16*(1+'Usages mobilité'!$BH16)^(H$3133-$D$3133)/1000</f>
        <v>0</v>
      </c>
      <c r="I3306" s="210">
        <f>I3255*'Usages mobilité'!$BG16*(1+'Usages mobilité'!$BH16)^(I$3133-$D$3133)/1000</f>
        <v>0</v>
      </c>
      <c r="J3306" s="210">
        <f>J3255*'Usages mobilité'!$BG16*(1+'Usages mobilité'!$BH16)^(J$3133-$D$3133)/1000</f>
        <v>0</v>
      </c>
      <c r="K3306" s="210">
        <f>K3255*'Usages mobilité'!$BG16*(1+'Usages mobilité'!$BH16)^(K$3133-$D$3133)/1000</f>
        <v>0</v>
      </c>
      <c r="L3306" s="210">
        <f>L3255*'Usages mobilité'!$BG16*(1+'Usages mobilité'!$BH16)^(L$3133-$D$3133)/1000</f>
        <v>0</v>
      </c>
      <c r="M3306" s="210">
        <f>M3255*'Usages mobilité'!$BG16*(1+'Usages mobilité'!$BH16)^(M$3133-$D$3133)/1000</f>
        <v>0</v>
      </c>
      <c r="N3306" s="210">
        <f>N3255*'Usages mobilité'!$BG16*(1+'Usages mobilité'!$BH16)^(N$3133-$D$3133)/1000</f>
        <v>0</v>
      </c>
      <c r="O3306" s="210">
        <f>O3255*'Usages mobilité'!$BG16*(1+'Usages mobilité'!$BH16)^(O$3133-$D$3133)/1000</f>
        <v>0</v>
      </c>
      <c r="P3306" s="210">
        <f>P3255*'Usages mobilité'!$BG16*(1+'Usages mobilité'!$BH16)^(P$3133-$D$3133)/1000</f>
        <v>0</v>
      </c>
      <c r="Q3306" s="210">
        <f>Q3255*'Usages mobilité'!$BG16*(1+'Usages mobilité'!$BH16)^(Q$3133-$D$3133)/1000</f>
        <v>0</v>
      </c>
      <c r="R3306" s="210">
        <f>R3255*'Usages mobilité'!$BG16*(1+'Usages mobilité'!$BH16)^(R$3133-$D$3133)/1000</f>
        <v>0</v>
      </c>
    </row>
    <row r="3307" spans="1:18" hidden="1" outlineLevel="2" x14ac:dyDescent="0.35">
      <c r="A3307" s="209" t="str">
        <f>'Usages mobilité'!A17</f>
        <v>Usage mobilité n°14</v>
      </c>
      <c r="B3307" s="209" t="s">
        <v>639</v>
      </c>
      <c r="C3307" s="209"/>
      <c r="D3307" s="210">
        <f>D3256*'Usages mobilité'!$BG17*(1+'Usages mobilité'!$BH17)^(D$3133-$D$3133)/1000</f>
        <v>0</v>
      </c>
      <c r="E3307" s="210">
        <f>E3256*'Usages mobilité'!$BG17*(1+'Usages mobilité'!$BH17)^(E$3133-$D$3133)/1000</f>
        <v>0</v>
      </c>
      <c r="F3307" s="210">
        <f>F3256*'Usages mobilité'!$BG17*(1+'Usages mobilité'!$BH17)^(F$3133-$D$3133)/1000</f>
        <v>0</v>
      </c>
      <c r="G3307" s="210">
        <f>G3256*'Usages mobilité'!$BG17*(1+'Usages mobilité'!$BH17)^(G$3133-$D$3133)/1000</f>
        <v>0</v>
      </c>
      <c r="H3307" s="210">
        <f>H3256*'Usages mobilité'!$BG17*(1+'Usages mobilité'!$BH17)^(H$3133-$D$3133)/1000</f>
        <v>0</v>
      </c>
      <c r="I3307" s="210">
        <f>I3256*'Usages mobilité'!$BG17*(1+'Usages mobilité'!$BH17)^(I$3133-$D$3133)/1000</f>
        <v>0</v>
      </c>
      <c r="J3307" s="210">
        <f>J3256*'Usages mobilité'!$BG17*(1+'Usages mobilité'!$BH17)^(J$3133-$D$3133)/1000</f>
        <v>0</v>
      </c>
      <c r="K3307" s="210">
        <f>K3256*'Usages mobilité'!$BG17*(1+'Usages mobilité'!$BH17)^(K$3133-$D$3133)/1000</f>
        <v>0</v>
      </c>
      <c r="L3307" s="210">
        <f>L3256*'Usages mobilité'!$BG17*(1+'Usages mobilité'!$BH17)^(L$3133-$D$3133)/1000</f>
        <v>0</v>
      </c>
      <c r="M3307" s="210">
        <f>M3256*'Usages mobilité'!$BG17*(1+'Usages mobilité'!$BH17)^(M$3133-$D$3133)/1000</f>
        <v>0</v>
      </c>
      <c r="N3307" s="210">
        <f>N3256*'Usages mobilité'!$BG17*(1+'Usages mobilité'!$BH17)^(N$3133-$D$3133)/1000</f>
        <v>0</v>
      </c>
      <c r="O3307" s="210">
        <f>O3256*'Usages mobilité'!$BG17*(1+'Usages mobilité'!$BH17)^(O$3133-$D$3133)/1000</f>
        <v>0</v>
      </c>
      <c r="P3307" s="210">
        <f>P3256*'Usages mobilité'!$BG17*(1+'Usages mobilité'!$BH17)^(P$3133-$D$3133)/1000</f>
        <v>0</v>
      </c>
      <c r="Q3307" s="210">
        <f>Q3256*'Usages mobilité'!$BG17*(1+'Usages mobilité'!$BH17)^(Q$3133-$D$3133)/1000</f>
        <v>0</v>
      </c>
      <c r="R3307" s="210">
        <f>R3256*'Usages mobilité'!$BG17*(1+'Usages mobilité'!$BH17)^(R$3133-$D$3133)/1000</f>
        <v>0</v>
      </c>
    </row>
    <row r="3308" spans="1:18" hidden="1" outlineLevel="2" x14ac:dyDescent="0.35">
      <c r="A3308" s="209" t="str">
        <f>'Usages mobilité'!A18</f>
        <v>Usage mobilité n°15</v>
      </c>
      <c r="B3308" s="209" t="s">
        <v>639</v>
      </c>
      <c r="C3308" s="209"/>
      <c r="D3308" s="210">
        <f>D3257*'Usages mobilité'!$BG18*(1+'Usages mobilité'!$BH18)^(D$3133-$D$3133)/1000</f>
        <v>0</v>
      </c>
      <c r="E3308" s="210">
        <f>E3257*'Usages mobilité'!$BG18*(1+'Usages mobilité'!$BH18)^(E$3133-$D$3133)/1000</f>
        <v>0</v>
      </c>
      <c r="F3308" s="210">
        <f>F3257*'Usages mobilité'!$BG18*(1+'Usages mobilité'!$BH18)^(F$3133-$D$3133)/1000</f>
        <v>0</v>
      </c>
      <c r="G3308" s="210">
        <f>G3257*'Usages mobilité'!$BG18*(1+'Usages mobilité'!$BH18)^(G$3133-$D$3133)/1000</f>
        <v>0</v>
      </c>
      <c r="H3308" s="210">
        <f>H3257*'Usages mobilité'!$BG18*(1+'Usages mobilité'!$BH18)^(H$3133-$D$3133)/1000</f>
        <v>0</v>
      </c>
      <c r="I3308" s="210">
        <f>I3257*'Usages mobilité'!$BG18*(1+'Usages mobilité'!$BH18)^(I$3133-$D$3133)/1000</f>
        <v>0</v>
      </c>
      <c r="J3308" s="210">
        <f>J3257*'Usages mobilité'!$BG18*(1+'Usages mobilité'!$BH18)^(J$3133-$D$3133)/1000</f>
        <v>0</v>
      </c>
      <c r="K3308" s="210">
        <f>K3257*'Usages mobilité'!$BG18*(1+'Usages mobilité'!$BH18)^(K$3133-$D$3133)/1000</f>
        <v>0</v>
      </c>
      <c r="L3308" s="210">
        <f>L3257*'Usages mobilité'!$BG18*(1+'Usages mobilité'!$BH18)^(L$3133-$D$3133)/1000</f>
        <v>0</v>
      </c>
      <c r="M3308" s="210">
        <f>M3257*'Usages mobilité'!$BG18*(1+'Usages mobilité'!$BH18)^(M$3133-$D$3133)/1000</f>
        <v>0</v>
      </c>
      <c r="N3308" s="210">
        <f>N3257*'Usages mobilité'!$BG18*(1+'Usages mobilité'!$BH18)^(N$3133-$D$3133)/1000</f>
        <v>0</v>
      </c>
      <c r="O3308" s="210">
        <f>O3257*'Usages mobilité'!$BG18*(1+'Usages mobilité'!$BH18)^(O$3133-$D$3133)/1000</f>
        <v>0</v>
      </c>
      <c r="P3308" s="210">
        <f>P3257*'Usages mobilité'!$BG18*(1+'Usages mobilité'!$BH18)^(P$3133-$D$3133)/1000</f>
        <v>0</v>
      </c>
      <c r="Q3308" s="210">
        <f>Q3257*'Usages mobilité'!$BG18*(1+'Usages mobilité'!$BH18)^(Q$3133-$D$3133)/1000</f>
        <v>0</v>
      </c>
      <c r="R3308" s="210">
        <f>R3257*'Usages mobilité'!$BG18*(1+'Usages mobilité'!$BH18)^(R$3133-$D$3133)/1000</f>
        <v>0</v>
      </c>
    </row>
    <row r="3309" spans="1:18" hidden="1" outlineLevel="2" x14ac:dyDescent="0.35">
      <c r="A3309" s="209" t="str">
        <f>'Usages mobilité'!A19</f>
        <v>Usage mobilité n°16</v>
      </c>
      <c r="B3309" s="209" t="s">
        <v>639</v>
      </c>
      <c r="C3309" s="209"/>
      <c r="D3309" s="210">
        <f>D3258*'Usages mobilité'!$BG19*(1+'Usages mobilité'!$BH19)^(D$3133-$D$3133)/1000</f>
        <v>0</v>
      </c>
      <c r="E3309" s="210">
        <f>E3258*'Usages mobilité'!$BG19*(1+'Usages mobilité'!$BH19)^(E$3133-$D$3133)/1000</f>
        <v>0</v>
      </c>
      <c r="F3309" s="210">
        <f>F3258*'Usages mobilité'!$BG19*(1+'Usages mobilité'!$BH19)^(F$3133-$D$3133)/1000</f>
        <v>0</v>
      </c>
      <c r="G3309" s="210">
        <f>G3258*'Usages mobilité'!$BG19*(1+'Usages mobilité'!$BH19)^(G$3133-$D$3133)/1000</f>
        <v>0</v>
      </c>
      <c r="H3309" s="210">
        <f>H3258*'Usages mobilité'!$BG19*(1+'Usages mobilité'!$BH19)^(H$3133-$D$3133)/1000</f>
        <v>0</v>
      </c>
      <c r="I3309" s="210">
        <f>I3258*'Usages mobilité'!$BG19*(1+'Usages mobilité'!$BH19)^(I$3133-$D$3133)/1000</f>
        <v>0</v>
      </c>
      <c r="J3309" s="210">
        <f>J3258*'Usages mobilité'!$BG19*(1+'Usages mobilité'!$BH19)^(J$3133-$D$3133)/1000</f>
        <v>0</v>
      </c>
      <c r="K3309" s="210">
        <f>K3258*'Usages mobilité'!$BG19*(1+'Usages mobilité'!$BH19)^(K$3133-$D$3133)/1000</f>
        <v>0</v>
      </c>
      <c r="L3309" s="210">
        <f>L3258*'Usages mobilité'!$BG19*(1+'Usages mobilité'!$BH19)^(L$3133-$D$3133)/1000</f>
        <v>0</v>
      </c>
      <c r="M3309" s="210">
        <f>M3258*'Usages mobilité'!$BG19*(1+'Usages mobilité'!$BH19)^(M$3133-$D$3133)/1000</f>
        <v>0</v>
      </c>
      <c r="N3309" s="210">
        <f>N3258*'Usages mobilité'!$BG19*(1+'Usages mobilité'!$BH19)^(N$3133-$D$3133)/1000</f>
        <v>0</v>
      </c>
      <c r="O3309" s="210">
        <f>O3258*'Usages mobilité'!$BG19*(1+'Usages mobilité'!$BH19)^(O$3133-$D$3133)/1000</f>
        <v>0</v>
      </c>
      <c r="P3309" s="210">
        <f>P3258*'Usages mobilité'!$BG19*(1+'Usages mobilité'!$BH19)^(P$3133-$D$3133)/1000</f>
        <v>0</v>
      </c>
      <c r="Q3309" s="210">
        <f>Q3258*'Usages mobilité'!$BG19*(1+'Usages mobilité'!$BH19)^(Q$3133-$D$3133)/1000</f>
        <v>0</v>
      </c>
      <c r="R3309" s="210">
        <f>R3258*'Usages mobilité'!$BG19*(1+'Usages mobilité'!$BH19)^(R$3133-$D$3133)/1000</f>
        <v>0</v>
      </c>
    </row>
    <row r="3310" spans="1:18" hidden="1" outlineLevel="2" x14ac:dyDescent="0.35">
      <c r="A3310" s="209" t="str">
        <f>'Usages mobilité'!A20</f>
        <v>Usage mobilité n°17</v>
      </c>
      <c r="B3310" s="209" t="s">
        <v>639</v>
      </c>
      <c r="C3310" s="209"/>
      <c r="D3310" s="210">
        <f>D3259*'Usages mobilité'!$BG20*(1+'Usages mobilité'!$BH20)^(D$3133-$D$3133)/1000</f>
        <v>0</v>
      </c>
      <c r="E3310" s="210">
        <f>E3259*'Usages mobilité'!$BG20*(1+'Usages mobilité'!$BH20)^(E$3133-$D$3133)/1000</f>
        <v>0</v>
      </c>
      <c r="F3310" s="210">
        <f>F3259*'Usages mobilité'!$BG20*(1+'Usages mobilité'!$BH20)^(F$3133-$D$3133)/1000</f>
        <v>0</v>
      </c>
      <c r="G3310" s="210">
        <f>G3259*'Usages mobilité'!$BG20*(1+'Usages mobilité'!$BH20)^(G$3133-$D$3133)/1000</f>
        <v>0</v>
      </c>
      <c r="H3310" s="210">
        <f>H3259*'Usages mobilité'!$BG20*(1+'Usages mobilité'!$BH20)^(H$3133-$D$3133)/1000</f>
        <v>0</v>
      </c>
      <c r="I3310" s="210">
        <f>I3259*'Usages mobilité'!$BG20*(1+'Usages mobilité'!$BH20)^(I$3133-$D$3133)/1000</f>
        <v>0</v>
      </c>
      <c r="J3310" s="210">
        <f>J3259*'Usages mobilité'!$BG20*(1+'Usages mobilité'!$BH20)^(J$3133-$D$3133)/1000</f>
        <v>0</v>
      </c>
      <c r="K3310" s="210">
        <f>K3259*'Usages mobilité'!$BG20*(1+'Usages mobilité'!$BH20)^(K$3133-$D$3133)/1000</f>
        <v>0</v>
      </c>
      <c r="L3310" s="210">
        <f>L3259*'Usages mobilité'!$BG20*(1+'Usages mobilité'!$BH20)^(L$3133-$D$3133)/1000</f>
        <v>0</v>
      </c>
      <c r="M3310" s="210">
        <f>M3259*'Usages mobilité'!$BG20*(1+'Usages mobilité'!$BH20)^(M$3133-$D$3133)/1000</f>
        <v>0</v>
      </c>
      <c r="N3310" s="210">
        <f>N3259*'Usages mobilité'!$BG20*(1+'Usages mobilité'!$BH20)^(N$3133-$D$3133)/1000</f>
        <v>0</v>
      </c>
      <c r="O3310" s="210">
        <f>O3259*'Usages mobilité'!$BG20*(1+'Usages mobilité'!$BH20)^(O$3133-$D$3133)/1000</f>
        <v>0</v>
      </c>
      <c r="P3310" s="210">
        <f>P3259*'Usages mobilité'!$BG20*(1+'Usages mobilité'!$BH20)^(P$3133-$D$3133)/1000</f>
        <v>0</v>
      </c>
      <c r="Q3310" s="210">
        <f>Q3259*'Usages mobilité'!$BG20*(1+'Usages mobilité'!$BH20)^(Q$3133-$D$3133)/1000</f>
        <v>0</v>
      </c>
      <c r="R3310" s="210">
        <f>R3259*'Usages mobilité'!$BG20*(1+'Usages mobilité'!$BH20)^(R$3133-$D$3133)/1000</f>
        <v>0</v>
      </c>
    </row>
    <row r="3311" spans="1:18" hidden="1" outlineLevel="2" x14ac:dyDescent="0.35">
      <c r="A3311" s="209" t="str">
        <f>'Usages mobilité'!A21</f>
        <v>Usage mobilité n°18</v>
      </c>
      <c r="B3311" s="209" t="s">
        <v>639</v>
      </c>
      <c r="C3311" s="209"/>
      <c r="D3311" s="210">
        <f>D3260*'Usages mobilité'!$BG21*(1+'Usages mobilité'!$BH21)^(D$3133-$D$3133)/1000</f>
        <v>0</v>
      </c>
      <c r="E3311" s="210">
        <f>E3260*'Usages mobilité'!$BG21*(1+'Usages mobilité'!$BH21)^(E$3133-$D$3133)/1000</f>
        <v>0</v>
      </c>
      <c r="F3311" s="210">
        <f>F3260*'Usages mobilité'!$BG21*(1+'Usages mobilité'!$BH21)^(F$3133-$D$3133)/1000</f>
        <v>0</v>
      </c>
      <c r="G3311" s="210">
        <f>G3260*'Usages mobilité'!$BG21*(1+'Usages mobilité'!$BH21)^(G$3133-$D$3133)/1000</f>
        <v>0</v>
      </c>
      <c r="H3311" s="210">
        <f>H3260*'Usages mobilité'!$BG21*(1+'Usages mobilité'!$BH21)^(H$3133-$D$3133)/1000</f>
        <v>0</v>
      </c>
      <c r="I3311" s="210">
        <f>I3260*'Usages mobilité'!$BG21*(1+'Usages mobilité'!$BH21)^(I$3133-$D$3133)/1000</f>
        <v>0</v>
      </c>
      <c r="J3311" s="210">
        <f>J3260*'Usages mobilité'!$BG21*(1+'Usages mobilité'!$BH21)^(J$3133-$D$3133)/1000</f>
        <v>0</v>
      </c>
      <c r="K3311" s="210">
        <f>K3260*'Usages mobilité'!$BG21*(1+'Usages mobilité'!$BH21)^(K$3133-$D$3133)/1000</f>
        <v>0</v>
      </c>
      <c r="L3311" s="210">
        <f>L3260*'Usages mobilité'!$BG21*(1+'Usages mobilité'!$BH21)^(L$3133-$D$3133)/1000</f>
        <v>0</v>
      </c>
      <c r="M3311" s="210">
        <f>M3260*'Usages mobilité'!$BG21*(1+'Usages mobilité'!$BH21)^(M$3133-$D$3133)/1000</f>
        <v>0</v>
      </c>
      <c r="N3311" s="210">
        <f>N3260*'Usages mobilité'!$BG21*(1+'Usages mobilité'!$BH21)^(N$3133-$D$3133)/1000</f>
        <v>0</v>
      </c>
      <c r="O3311" s="210">
        <f>O3260*'Usages mobilité'!$BG21*(1+'Usages mobilité'!$BH21)^(O$3133-$D$3133)/1000</f>
        <v>0</v>
      </c>
      <c r="P3311" s="210">
        <f>P3260*'Usages mobilité'!$BG21*(1+'Usages mobilité'!$BH21)^(P$3133-$D$3133)/1000</f>
        <v>0</v>
      </c>
      <c r="Q3311" s="210">
        <f>Q3260*'Usages mobilité'!$BG21*(1+'Usages mobilité'!$BH21)^(Q$3133-$D$3133)/1000</f>
        <v>0</v>
      </c>
      <c r="R3311" s="210">
        <f>R3260*'Usages mobilité'!$BG21*(1+'Usages mobilité'!$BH21)^(R$3133-$D$3133)/1000</f>
        <v>0</v>
      </c>
    </row>
    <row r="3312" spans="1:18" hidden="1" outlineLevel="2" x14ac:dyDescent="0.35">
      <c r="A3312" s="209" t="str">
        <f>'Usages mobilité'!A22</f>
        <v>Usage mobilité n°19</v>
      </c>
      <c r="B3312" s="209" t="s">
        <v>639</v>
      </c>
      <c r="C3312" s="209"/>
      <c r="D3312" s="210">
        <f>D3261*'Usages mobilité'!$BG22*(1+'Usages mobilité'!$BH22)^(D$3133-$D$3133)/1000</f>
        <v>0</v>
      </c>
      <c r="E3312" s="210">
        <f>E3261*'Usages mobilité'!$BG22*(1+'Usages mobilité'!$BH22)^(E$3133-$D$3133)/1000</f>
        <v>0</v>
      </c>
      <c r="F3312" s="210">
        <f>F3261*'Usages mobilité'!$BG22*(1+'Usages mobilité'!$BH22)^(F$3133-$D$3133)/1000</f>
        <v>0</v>
      </c>
      <c r="G3312" s="210">
        <f>G3261*'Usages mobilité'!$BG22*(1+'Usages mobilité'!$BH22)^(G$3133-$D$3133)/1000</f>
        <v>0</v>
      </c>
      <c r="H3312" s="210">
        <f>H3261*'Usages mobilité'!$BG22*(1+'Usages mobilité'!$BH22)^(H$3133-$D$3133)/1000</f>
        <v>0</v>
      </c>
      <c r="I3312" s="210">
        <f>I3261*'Usages mobilité'!$BG22*(1+'Usages mobilité'!$BH22)^(I$3133-$D$3133)/1000</f>
        <v>0</v>
      </c>
      <c r="J3312" s="210">
        <f>J3261*'Usages mobilité'!$BG22*(1+'Usages mobilité'!$BH22)^(J$3133-$D$3133)/1000</f>
        <v>0</v>
      </c>
      <c r="K3312" s="210">
        <f>K3261*'Usages mobilité'!$BG22*(1+'Usages mobilité'!$BH22)^(K$3133-$D$3133)/1000</f>
        <v>0</v>
      </c>
      <c r="L3312" s="210">
        <f>L3261*'Usages mobilité'!$BG22*(1+'Usages mobilité'!$BH22)^(L$3133-$D$3133)/1000</f>
        <v>0</v>
      </c>
      <c r="M3312" s="210">
        <f>M3261*'Usages mobilité'!$BG22*(1+'Usages mobilité'!$BH22)^(M$3133-$D$3133)/1000</f>
        <v>0</v>
      </c>
      <c r="N3312" s="210">
        <f>N3261*'Usages mobilité'!$BG22*(1+'Usages mobilité'!$BH22)^(N$3133-$D$3133)/1000</f>
        <v>0</v>
      </c>
      <c r="O3312" s="210">
        <f>O3261*'Usages mobilité'!$BG22*(1+'Usages mobilité'!$BH22)^(O$3133-$D$3133)/1000</f>
        <v>0</v>
      </c>
      <c r="P3312" s="210">
        <f>P3261*'Usages mobilité'!$BG22*(1+'Usages mobilité'!$BH22)^(P$3133-$D$3133)/1000</f>
        <v>0</v>
      </c>
      <c r="Q3312" s="210">
        <f>Q3261*'Usages mobilité'!$BG22*(1+'Usages mobilité'!$BH22)^(Q$3133-$D$3133)/1000</f>
        <v>0</v>
      </c>
      <c r="R3312" s="210">
        <f>R3261*'Usages mobilité'!$BG22*(1+'Usages mobilité'!$BH22)^(R$3133-$D$3133)/1000</f>
        <v>0</v>
      </c>
    </row>
    <row r="3313" spans="1:18" hidden="1" outlineLevel="2" x14ac:dyDescent="0.35">
      <c r="A3313" s="209" t="str">
        <f>'Usages mobilité'!A23</f>
        <v>Usage mobilité n°20</v>
      </c>
      <c r="B3313" s="209" t="s">
        <v>639</v>
      </c>
      <c r="C3313" s="209"/>
      <c r="D3313" s="210">
        <f>D3262*'Usages mobilité'!$BG23*(1+'Usages mobilité'!$BH23)^(D$3133-$D$3133)/1000</f>
        <v>0</v>
      </c>
      <c r="E3313" s="210">
        <f>E3262*'Usages mobilité'!$BG23*(1+'Usages mobilité'!$BH23)^(E$3133-$D$3133)/1000</f>
        <v>0</v>
      </c>
      <c r="F3313" s="210">
        <f>F3262*'Usages mobilité'!$BG23*(1+'Usages mobilité'!$BH23)^(F$3133-$D$3133)/1000</f>
        <v>0</v>
      </c>
      <c r="G3313" s="210">
        <f>G3262*'Usages mobilité'!$BG23*(1+'Usages mobilité'!$BH23)^(G$3133-$D$3133)/1000</f>
        <v>0</v>
      </c>
      <c r="H3313" s="210">
        <f>H3262*'Usages mobilité'!$BG23*(1+'Usages mobilité'!$BH23)^(H$3133-$D$3133)/1000</f>
        <v>0</v>
      </c>
      <c r="I3313" s="210">
        <f>I3262*'Usages mobilité'!$BG23*(1+'Usages mobilité'!$BH23)^(I$3133-$D$3133)/1000</f>
        <v>0</v>
      </c>
      <c r="J3313" s="210">
        <f>J3262*'Usages mobilité'!$BG23*(1+'Usages mobilité'!$BH23)^(J$3133-$D$3133)/1000</f>
        <v>0</v>
      </c>
      <c r="K3313" s="210">
        <f>K3262*'Usages mobilité'!$BG23*(1+'Usages mobilité'!$BH23)^(K$3133-$D$3133)/1000</f>
        <v>0</v>
      </c>
      <c r="L3313" s="210">
        <f>L3262*'Usages mobilité'!$BG23*(1+'Usages mobilité'!$BH23)^(L$3133-$D$3133)/1000</f>
        <v>0</v>
      </c>
      <c r="M3313" s="210">
        <f>M3262*'Usages mobilité'!$BG23*(1+'Usages mobilité'!$BH23)^(M$3133-$D$3133)/1000</f>
        <v>0</v>
      </c>
      <c r="N3313" s="210">
        <f>N3262*'Usages mobilité'!$BG23*(1+'Usages mobilité'!$BH23)^(N$3133-$D$3133)/1000</f>
        <v>0</v>
      </c>
      <c r="O3313" s="210">
        <f>O3262*'Usages mobilité'!$BG23*(1+'Usages mobilité'!$BH23)^(O$3133-$D$3133)/1000</f>
        <v>0</v>
      </c>
      <c r="P3313" s="210">
        <f>P3262*'Usages mobilité'!$BG23*(1+'Usages mobilité'!$BH23)^(P$3133-$D$3133)/1000</f>
        <v>0</v>
      </c>
      <c r="Q3313" s="210">
        <f>Q3262*'Usages mobilité'!$BG23*(1+'Usages mobilité'!$BH23)^(Q$3133-$D$3133)/1000</f>
        <v>0</v>
      </c>
      <c r="R3313" s="210">
        <f>R3262*'Usages mobilité'!$BG23*(1+'Usages mobilité'!$BH23)^(R$3133-$D$3133)/1000</f>
        <v>0</v>
      </c>
    </row>
    <row r="3314" spans="1:18" hidden="1" outlineLevel="2" x14ac:dyDescent="0.35">
      <c r="A3314" s="209" t="str">
        <f>'Usages mobilité'!A24</f>
        <v>Usage mobilité n°21</v>
      </c>
      <c r="B3314" s="209" t="s">
        <v>639</v>
      </c>
      <c r="C3314" s="209"/>
      <c r="D3314" s="210">
        <f>D3263*'Usages mobilité'!$BG24*(1+'Usages mobilité'!$BH24)^(D$3133-$D$3133)/1000</f>
        <v>0</v>
      </c>
      <c r="E3314" s="210">
        <f>E3263*'Usages mobilité'!$BG24*(1+'Usages mobilité'!$BH24)^(E$3133-$D$3133)/1000</f>
        <v>0</v>
      </c>
      <c r="F3314" s="210">
        <f>F3263*'Usages mobilité'!$BG24*(1+'Usages mobilité'!$BH24)^(F$3133-$D$3133)/1000</f>
        <v>0</v>
      </c>
      <c r="G3314" s="210">
        <f>G3263*'Usages mobilité'!$BG24*(1+'Usages mobilité'!$BH24)^(G$3133-$D$3133)/1000</f>
        <v>0</v>
      </c>
      <c r="H3314" s="210">
        <f>H3263*'Usages mobilité'!$BG24*(1+'Usages mobilité'!$BH24)^(H$3133-$D$3133)/1000</f>
        <v>0</v>
      </c>
      <c r="I3314" s="210">
        <f>I3263*'Usages mobilité'!$BG24*(1+'Usages mobilité'!$BH24)^(I$3133-$D$3133)/1000</f>
        <v>0</v>
      </c>
      <c r="J3314" s="210">
        <f>J3263*'Usages mobilité'!$BG24*(1+'Usages mobilité'!$BH24)^(J$3133-$D$3133)/1000</f>
        <v>0</v>
      </c>
      <c r="K3314" s="210">
        <f>K3263*'Usages mobilité'!$BG24*(1+'Usages mobilité'!$BH24)^(K$3133-$D$3133)/1000</f>
        <v>0</v>
      </c>
      <c r="L3314" s="210">
        <f>L3263*'Usages mobilité'!$BG24*(1+'Usages mobilité'!$BH24)^(L$3133-$D$3133)/1000</f>
        <v>0</v>
      </c>
      <c r="M3314" s="210">
        <f>M3263*'Usages mobilité'!$BG24*(1+'Usages mobilité'!$BH24)^(M$3133-$D$3133)/1000</f>
        <v>0</v>
      </c>
      <c r="N3314" s="210">
        <f>N3263*'Usages mobilité'!$BG24*(1+'Usages mobilité'!$BH24)^(N$3133-$D$3133)/1000</f>
        <v>0</v>
      </c>
      <c r="O3314" s="210">
        <f>O3263*'Usages mobilité'!$BG24*(1+'Usages mobilité'!$BH24)^(O$3133-$D$3133)/1000</f>
        <v>0</v>
      </c>
      <c r="P3314" s="210">
        <f>P3263*'Usages mobilité'!$BG24*(1+'Usages mobilité'!$BH24)^(P$3133-$D$3133)/1000</f>
        <v>0</v>
      </c>
      <c r="Q3314" s="210">
        <f>Q3263*'Usages mobilité'!$BG24*(1+'Usages mobilité'!$BH24)^(Q$3133-$D$3133)/1000</f>
        <v>0</v>
      </c>
      <c r="R3314" s="210">
        <f>R3263*'Usages mobilité'!$BG24*(1+'Usages mobilité'!$BH24)^(R$3133-$D$3133)/1000</f>
        <v>0</v>
      </c>
    </row>
    <row r="3315" spans="1:18" hidden="1" outlineLevel="2" x14ac:dyDescent="0.35">
      <c r="A3315" s="209" t="str">
        <f>'Usages mobilité'!A25</f>
        <v>Usage mobilité n°22</v>
      </c>
      <c r="B3315" s="209" t="s">
        <v>639</v>
      </c>
      <c r="C3315" s="209"/>
      <c r="D3315" s="210">
        <f>D3264*'Usages mobilité'!$BG25*(1+'Usages mobilité'!$BH25)^(D$3133-$D$3133)/1000</f>
        <v>0</v>
      </c>
      <c r="E3315" s="210">
        <f>E3264*'Usages mobilité'!$BG25*(1+'Usages mobilité'!$BH25)^(E$3133-$D$3133)/1000</f>
        <v>0</v>
      </c>
      <c r="F3315" s="210">
        <f>F3264*'Usages mobilité'!$BG25*(1+'Usages mobilité'!$BH25)^(F$3133-$D$3133)/1000</f>
        <v>0</v>
      </c>
      <c r="G3315" s="210">
        <f>G3264*'Usages mobilité'!$BG25*(1+'Usages mobilité'!$BH25)^(G$3133-$D$3133)/1000</f>
        <v>0</v>
      </c>
      <c r="H3315" s="210">
        <f>H3264*'Usages mobilité'!$BG25*(1+'Usages mobilité'!$BH25)^(H$3133-$D$3133)/1000</f>
        <v>0</v>
      </c>
      <c r="I3315" s="210">
        <f>I3264*'Usages mobilité'!$BG25*(1+'Usages mobilité'!$BH25)^(I$3133-$D$3133)/1000</f>
        <v>0</v>
      </c>
      <c r="J3315" s="210">
        <f>J3264*'Usages mobilité'!$BG25*(1+'Usages mobilité'!$BH25)^(J$3133-$D$3133)/1000</f>
        <v>0</v>
      </c>
      <c r="K3315" s="210">
        <f>K3264*'Usages mobilité'!$BG25*(1+'Usages mobilité'!$BH25)^(K$3133-$D$3133)/1000</f>
        <v>0</v>
      </c>
      <c r="L3315" s="210">
        <f>L3264*'Usages mobilité'!$BG25*(1+'Usages mobilité'!$BH25)^(L$3133-$D$3133)/1000</f>
        <v>0</v>
      </c>
      <c r="M3315" s="210">
        <f>M3264*'Usages mobilité'!$BG25*(1+'Usages mobilité'!$BH25)^(M$3133-$D$3133)/1000</f>
        <v>0</v>
      </c>
      <c r="N3315" s="210">
        <f>N3264*'Usages mobilité'!$BG25*(1+'Usages mobilité'!$BH25)^(N$3133-$D$3133)/1000</f>
        <v>0</v>
      </c>
      <c r="O3315" s="210">
        <f>O3264*'Usages mobilité'!$BG25*(1+'Usages mobilité'!$BH25)^(O$3133-$D$3133)/1000</f>
        <v>0</v>
      </c>
      <c r="P3315" s="210">
        <f>P3264*'Usages mobilité'!$BG25*(1+'Usages mobilité'!$BH25)^(P$3133-$D$3133)/1000</f>
        <v>0</v>
      </c>
      <c r="Q3315" s="210">
        <f>Q3264*'Usages mobilité'!$BG25*(1+'Usages mobilité'!$BH25)^(Q$3133-$D$3133)/1000</f>
        <v>0</v>
      </c>
      <c r="R3315" s="210">
        <f>R3264*'Usages mobilité'!$BG25*(1+'Usages mobilité'!$BH25)^(R$3133-$D$3133)/1000</f>
        <v>0</v>
      </c>
    </row>
    <row r="3316" spans="1:18" hidden="1" outlineLevel="2" x14ac:dyDescent="0.35">
      <c r="A3316" s="209" t="str">
        <f>'Usages mobilité'!A26</f>
        <v>Usage mobilité n°23</v>
      </c>
      <c r="B3316" s="209" t="s">
        <v>639</v>
      </c>
      <c r="C3316" s="209"/>
      <c r="D3316" s="210">
        <f>D3265*'Usages mobilité'!$BG26*(1+'Usages mobilité'!$BH26)^(D$3133-$D$3133)/1000</f>
        <v>0</v>
      </c>
      <c r="E3316" s="210">
        <f>E3265*'Usages mobilité'!$BG26*(1+'Usages mobilité'!$BH26)^(E$3133-$D$3133)/1000</f>
        <v>0</v>
      </c>
      <c r="F3316" s="210">
        <f>F3265*'Usages mobilité'!$BG26*(1+'Usages mobilité'!$BH26)^(F$3133-$D$3133)/1000</f>
        <v>0</v>
      </c>
      <c r="G3316" s="210">
        <f>G3265*'Usages mobilité'!$BG26*(1+'Usages mobilité'!$BH26)^(G$3133-$D$3133)/1000</f>
        <v>0</v>
      </c>
      <c r="H3316" s="210">
        <f>H3265*'Usages mobilité'!$BG26*(1+'Usages mobilité'!$BH26)^(H$3133-$D$3133)/1000</f>
        <v>0</v>
      </c>
      <c r="I3316" s="210">
        <f>I3265*'Usages mobilité'!$BG26*(1+'Usages mobilité'!$BH26)^(I$3133-$D$3133)/1000</f>
        <v>0</v>
      </c>
      <c r="J3316" s="210">
        <f>J3265*'Usages mobilité'!$BG26*(1+'Usages mobilité'!$BH26)^(J$3133-$D$3133)/1000</f>
        <v>0</v>
      </c>
      <c r="K3316" s="210">
        <f>K3265*'Usages mobilité'!$BG26*(1+'Usages mobilité'!$BH26)^(K$3133-$D$3133)/1000</f>
        <v>0</v>
      </c>
      <c r="L3316" s="210">
        <f>L3265*'Usages mobilité'!$BG26*(1+'Usages mobilité'!$BH26)^(L$3133-$D$3133)/1000</f>
        <v>0</v>
      </c>
      <c r="M3316" s="210">
        <f>M3265*'Usages mobilité'!$BG26*(1+'Usages mobilité'!$BH26)^(M$3133-$D$3133)/1000</f>
        <v>0</v>
      </c>
      <c r="N3316" s="210">
        <f>N3265*'Usages mobilité'!$BG26*(1+'Usages mobilité'!$BH26)^(N$3133-$D$3133)/1000</f>
        <v>0</v>
      </c>
      <c r="O3316" s="210">
        <f>O3265*'Usages mobilité'!$BG26*(1+'Usages mobilité'!$BH26)^(O$3133-$D$3133)/1000</f>
        <v>0</v>
      </c>
      <c r="P3316" s="210">
        <f>P3265*'Usages mobilité'!$BG26*(1+'Usages mobilité'!$BH26)^(P$3133-$D$3133)/1000</f>
        <v>0</v>
      </c>
      <c r="Q3316" s="210">
        <f>Q3265*'Usages mobilité'!$BG26*(1+'Usages mobilité'!$BH26)^(Q$3133-$D$3133)/1000</f>
        <v>0</v>
      </c>
      <c r="R3316" s="210">
        <f>R3265*'Usages mobilité'!$BG26*(1+'Usages mobilité'!$BH26)^(R$3133-$D$3133)/1000</f>
        <v>0</v>
      </c>
    </row>
    <row r="3317" spans="1:18" hidden="1" outlineLevel="2" x14ac:dyDescent="0.35">
      <c r="A3317" s="209" t="str">
        <f>'Usages mobilité'!A27</f>
        <v>Usage mobilité n°24</v>
      </c>
      <c r="B3317" s="209" t="s">
        <v>639</v>
      </c>
      <c r="C3317" s="209"/>
      <c r="D3317" s="210">
        <f>D3266*'Usages mobilité'!$BG27*(1+'Usages mobilité'!$BH27)^(D$3133-$D$3133)/1000</f>
        <v>0</v>
      </c>
      <c r="E3317" s="210">
        <f>E3266*'Usages mobilité'!$BG27*(1+'Usages mobilité'!$BH27)^(E$3133-$D$3133)/1000</f>
        <v>0</v>
      </c>
      <c r="F3317" s="210">
        <f>F3266*'Usages mobilité'!$BG27*(1+'Usages mobilité'!$BH27)^(F$3133-$D$3133)/1000</f>
        <v>0</v>
      </c>
      <c r="G3317" s="210">
        <f>G3266*'Usages mobilité'!$BG27*(1+'Usages mobilité'!$BH27)^(G$3133-$D$3133)/1000</f>
        <v>0</v>
      </c>
      <c r="H3317" s="210">
        <f>H3266*'Usages mobilité'!$BG27*(1+'Usages mobilité'!$BH27)^(H$3133-$D$3133)/1000</f>
        <v>0</v>
      </c>
      <c r="I3317" s="210">
        <f>I3266*'Usages mobilité'!$BG27*(1+'Usages mobilité'!$BH27)^(I$3133-$D$3133)/1000</f>
        <v>0</v>
      </c>
      <c r="J3317" s="210">
        <f>J3266*'Usages mobilité'!$BG27*(1+'Usages mobilité'!$BH27)^(J$3133-$D$3133)/1000</f>
        <v>0</v>
      </c>
      <c r="K3317" s="210">
        <f>K3266*'Usages mobilité'!$BG27*(1+'Usages mobilité'!$BH27)^(K$3133-$D$3133)/1000</f>
        <v>0</v>
      </c>
      <c r="L3317" s="210">
        <f>L3266*'Usages mobilité'!$BG27*(1+'Usages mobilité'!$BH27)^(L$3133-$D$3133)/1000</f>
        <v>0</v>
      </c>
      <c r="M3317" s="210">
        <f>M3266*'Usages mobilité'!$BG27*(1+'Usages mobilité'!$BH27)^(M$3133-$D$3133)/1000</f>
        <v>0</v>
      </c>
      <c r="N3317" s="210">
        <f>N3266*'Usages mobilité'!$BG27*(1+'Usages mobilité'!$BH27)^(N$3133-$D$3133)/1000</f>
        <v>0</v>
      </c>
      <c r="O3317" s="210">
        <f>O3266*'Usages mobilité'!$BG27*(1+'Usages mobilité'!$BH27)^(O$3133-$D$3133)/1000</f>
        <v>0</v>
      </c>
      <c r="P3317" s="210">
        <f>P3266*'Usages mobilité'!$BG27*(1+'Usages mobilité'!$BH27)^(P$3133-$D$3133)/1000</f>
        <v>0</v>
      </c>
      <c r="Q3317" s="210">
        <f>Q3266*'Usages mobilité'!$BG27*(1+'Usages mobilité'!$BH27)^(Q$3133-$D$3133)/1000</f>
        <v>0</v>
      </c>
      <c r="R3317" s="210">
        <f>R3266*'Usages mobilité'!$BG27*(1+'Usages mobilité'!$BH27)^(R$3133-$D$3133)/1000</f>
        <v>0</v>
      </c>
    </row>
    <row r="3318" spans="1:18" hidden="1" outlineLevel="2" x14ac:dyDescent="0.35">
      <c r="A3318" s="209" t="str">
        <f>'Usages mobilité'!A28</f>
        <v>Usage mobilité n°25</v>
      </c>
      <c r="B3318" s="209" t="s">
        <v>639</v>
      </c>
      <c r="C3318" s="209"/>
      <c r="D3318" s="210">
        <f>D3267*'Usages mobilité'!$BG28*(1+'Usages mobilité'!$BH28)^(D$3133-$D$3133)/1000</f>
        <v>0</v>
      </c>
      <c r="E3318" s="210">
        <f>E3267*'Usages mobilité'!$BG28*(1+'Usages mobilité'!$BH28)^(E$3133-$D$3133)/1000</f>
        <v>0</v>
      </c>
      <c r="F3318" s="210">
        <f>F3267*'Usages mobilité'!$BG28*(1+'Usages mobilité'!$BH28)^(F$3133-$D$3133)/1000</f>
        <v>0</v>
      </c>
      <c r="G3318" s="210">
        <f>G3267*'Usages mobilité'!$BG28*(1+'Usages mobilité'!$BH28)^(G$3133-$D$3133)/1000</f>
        <v>0</v>
      </c>
      <c r="H3318" s="210">
        <f>H3267*'Usages mobilité'!$BG28*(1+'Usages mobilité'!$BH28)^(H$3133-$D$3133)/1000</f>
        <v>0</v>
      </c>
      <c r="I3318" s="210">
        <f>I3267*'Usages mobilité'!$BG28*(1+'Usages mobilité'!$BH28)^(I$3133-$D$3133)/1000</f>
        <v>0</v>
      </c>
      <c r="J3318" s="210">
        <f>J3267*'Usages mobilité'!$BG28*(1+'Usages mobilité'!$BH28)^(J$3133-$D$3133)/1000</f>
        <v>0</v>
      </c>
      <c r="K3318" s="210">
        <f>K3267*'Usages mobilité'!$BG28*(1+'Usages mobilité'!$BH28)^(K$3133-$D$3133)/1000</f>
        <v>0</v>
      </c>
      <c r="L3318" s="210">
        <f>L3267*'Usages mobilité'!$BG28*(1+'Usages mobilité'!$BH28)^(L$3133-$D$3133)/1000</f>
        <v>0</v>
      </c>
      <c r="M3318" s="210">
        <f>M3267*'Usages mobilité'!$BG28*(1+'Usages mobilité'!$BH28)^(M$3133-$D$3133)/1000</f>
        <v>0</v>
      </c>
      <c r="N3318" s="210">
        <f>N3267*'Usages mobilité'!$BG28*(1+'Usages mobilité'!$BH28)^(N$3133-$D$3133)/1000</f>
        <v>0</v>
      </c>
      <c r="O3318" s="210">
        <f>O3267*'Usages mobilité'!$BG28*(1+'Usages mobilité'!$BH28)^(O$3133-$D$3133)/1000</f>
        <v>0</v>
      </c>
      <c r="P3318" s="210">
        <f>P3267*'Usages mobilité'!$BG28*(1+'Usages mobilité'!$BH28)^(P$3133-$D$3133)/1000</f>
        <v>0</v>
      </c>
      <c r="Q3318" s="210">
        <f>Q3267*'Usages mobilité'!$BG28*(1+'Usages mobilité'!$BH28)^(Q$3133-$D$3133)/1000</f>
        <v>0</v>
      </c>
      <c r="R3318" s="210">
        <f>R3267*'Usages mobilité'!$BG28*(1+'Usages mobilité'!$BH28)^(R$3133-$D$3133)/1000</f>
        <v>0</v>
      </c>
    </row>
    <row r="3319" spans="1:18" hidden="1" outlineLevel="2" x14ac:dyDescent="0.35">
      <c r="A3319" s="209" t="str">
        <f>'Usages mobilité'!A29</f>
        <v>Usage mobilité n°26</v>
      </c>
      <c r="B3319" s="209" t="s">
        <v>639</v>
      </c>
      <c r="C3319" s="209"/>
      <c r="D3319" s="210">
        <f>D3268*'Usages mobilité'!$BG29*(1+'Usages mobilité'!$BH29)^(D$3133-$D$3133)/1000</f>
        <v>0</v>
      </c>
      <c r="E3319" s="210">
        <f>E3268*'Usages mobilité'!$BG29*(1+'Usages mobilité'!$BH29)^(E$3133-$D$3133)/1000</f>
        <v>0</v>
      </c>
      <c r="F3319" s="210">
        <f>F3268*'Usages mobilité'!$BG29*(1+'Usages mobilité'!$BH29)^(F$3133-$D$3133)/1000</f>
        <v>0</v>
      </c>
      <c r="G3319" s="210">
        <f>G3268*'Usages mobilité'!$BG29*(1+'Usages mobilité'!$BH29)^(G$3133-$D$3133)/1000</f>
        <v>0</v>
      </c>
      <c r="H3319" s="210">
        <f>H3268*'Usages mobilité'!$BG29*(1+'Usages mobilité'!$BH29)^(H$3133-$D$3133)/1000</f>
        <v>0</v>
      </c>
      <c r="I3319" s="210">
        <f>I3268*'Usages mobilité'!$BG29*(1+'Usages mobilité'!$BH29)^(I$3133-$D$3133)/1000</f>
        <v>0</v>
      </c>
      <c r="J3319" s="210">
        <f>J3268*'Usages mobilité'!$BG29*(1+'Usages mobilité'!$BH29)^(J$3133-$D$3133)/1000</f>
        <v>0</v>
      </c>
      <c r="K3319" s="210">
        <f>K3268*'Usages mobilité'!$BG29*(1+'Usages mobilité'!$BH29)^(K$3133-$D$3133)/1000</f>
        <v>0</v>
      </c>
      <c r="L3319" s="210">
        <f>L3268*'Usages mobilité'!$BG29*(1+'Usages mobilité'!$BH29)^(L$3133-$D$3133)/1000</f>
        <v>0</v>
      </c>
      <c r="M3319" s="210">
        <f>M3268*'Usages mobilité'!$BG29*(1+'Usages mobilité'!$BH29)^(M$3133-$D$3133)/1000</f>
        <v>0</v>
      </c>
      <c r="N3319" s="210">
        <f>N3268*'Usages mobilité'!$BG29*(1+'Usages mobilité'!$BH29)^(N$3133-$D$3133)/1000</f>
        <v>0</v>
      </c>
      <c r="O3319" s="210">
        <f>O3268*'Usages mobilité'!$BG29*(1+'Usages mobilité'!$BH29)^(O$3133-$D$3133)/1000</f>
        <v>0</v>
      </c>
      <c r="P3319" s="210">
        <f>P3268*'Usages mobilité'!$BG29*(1+'Usages mobilité'!$BH29)^(P$3133-$D$3133)/1000</f>
        <v>0</v>
      </c>
      <c r="Q3319" s="210">
        <f>Q3268*'Usages mobilité'!$BG29*(1+'Usages mobilité'!$BH29)^(Q$3133-$D$3133)/1000</f>
        <v>0</v>
      </c>
      <c r="R3319" s="210">
        <f>R3268*'Usages mobilité'!$BG29*(1+'Usages mobilité'!$BH29)^(R$3133-$D$3133)/1000</f>
        <v>0</v>
      </c>
    </row>
    <row r="3320" spans="1:18" hidden="1" outlineLevel="2" x14ac:dyDescent="0.35">
      <c r="A3320" s="209" t="str">
        <f>'Usages mobilité'!A30</f>
        <v>Usage mobilité n°27</v>
      </c>
      <c r="B3320" s="209" t="s">
        <v>639</v>
      </c>
      <c r="C3320" s="209"/>
      <c r="D3320" s="210">
        <f>D3269*'Usages mobilité'!$BG30*(1+'Usages mobilité'!$BH30)^(D$3133-$D$3133)/1000</f>
        <v>0</v>
      </c>
      <c r="E3320" s="210">
        <f>E3269*'Usages mobilité'!$BG30*(1+'Usages mobilité'!$BH30)^(E$3133-$D$3133)/1000</f>
        <v>0</v>
      </c>
      <c r="F3320" s="210">
        <f>F3269*'Usages mobilité'!$BG30*(1+'Usages mobilité'!$BH30)^(F$3133-$D$3133)/1000</f>
        <v>0</v>
      </c>
      <c r="G3320" s="210">
        <f>G3269*'Usages mobilité'!$BG30*(1+'Usages mobilité'!$BH30)^(G$3133-$D$3133)/1000</f>
        <v>0</v>
      </c>
      <c r="H3320" s="210">
        <f>H3269*'Usages mobilité'!$BG30*(1+'Usages mobilité'!$BH30)^(H$3133-$D$3133)/1000</f>
        <v>0</v>
      </c>
      <c r="I3320" s="210">
        <f>I3269*'Usages mobilité'!$BG30*(1+'Usages mobilité'!$BH30)^(I$3133-$D$3133)/1000</f>
        <v>0</v>
      </c>
      <c r="J3320" s="210">
        <f>J3269*'Usages mobilité'!$BG30*(1+'Usages mobilité'!$BH30)^(J$3133-$D$3133)/1000</f>
        <v>0</v>
      </c>
      <c r="K3320" s="210">
        <f>K3269*'Usages mobilité'!$BG30*(1+'Usages mobilité'!$BH30)^(K$3133-$D$3133)/1000</f>
        <v>0</v>
      </c>
      <c r="L3320" s="210">
        <f>L3269*'Usages mobilité'!$BG30*(1+'Usages mobilité'!$BH30)^(L$3133-$D$3133)/1000</f>
        <v>0</v>
      </c>
      <c r="M3320" s="210">
        <f>M3269*'Usages mobilité'!$BG30*(1+'Usages mobilité'!$BH30)^(M$3133-$D$3133)/1000</f>
        <v>0</v>
      </c>
      <c r="N3320" s="210">
        <f>N3269*'Usages mobilité'!$BG30*(1+'Usages mobilité'!$BH30)^(N$3133-$D$3133)/1000</f>
        <v>0</v>
      </c>
      <c r="O3320" s="210">
        <f>O3269*'Usages mobilité'!$BG30*(1+'Usages mobilité'!$BH30)^(O$3133-$D$3133)/1000</f>
        <v>0</v>
      </c>
      <c r="P3320" s="210">
        <f>P3269*'Usages mobilité'!$BG30*(1+'Usages mobilité'!$BH30)^(P$3133-$D$3133)/1000</f>
        <v>0</v>
      </c>
      <c r="Q3320" s="210">
        <f>Q3269*'Usages mobilité'!$BG30*(1+'Usages mobilité'!$BH30)^(Q$3133-$D$3133)/1000</f>
        <v>0</v>
      </c>
      <c r="R3320" s="210">
        <f>R3269*'Usages mobilité'!$BG30*(1+'Usages mobilité'!$BH30)^(R$3133-$D$3133)/1000</f>
        <v>0</v>
      </c>
    </row>
    <row r="3321" spans="1:18" hidden="1" outlineLevel="2" x14ac:dyDescent="0.35">
      <c r="A3321" s="209" t="str">
        <f>'Usages mobilité'!A31</f>
        <v>Usage mobilité n°28</v>
      </c>
      <c r="B3321" s="209" t="s">
        <v>639</v>
      </c>
      <c r="C3321" s="209"/>
      <c r="D3321" s="210">
        <f>D3270*'Usages mobilité'!$BG31*(1+'Usages mobilité'!$BH31)^(D$3133-$D$3133)/1000</f>
        <v>0</v>
      </c>
      <c r="E3321" s="210">
        <f>E3270*'Usages mobilité'!$BG31*(1+'Usages mobilité'!$BH31)^(E$3133-$D$3133)/1000</f>
        <v>0</v>
      </c>
      <c r="F3321" s="210">
        <f>F3270*'Usages mobilité'!$BG31*(1+'Usages mobilité'!$BH31)^(F$3133-$D$3133)/1000</f>
        <v>0</v>
      </c>
      <c r="G3321" s="210">
        <f>G3270*'Usages mobilité'!$BG31*(1+'Usages mobilité'!$BH31)^(G$3133-$D$3133)/1000</f>
        <v>0</v>
      </c>
      <c r="H3321" s="210">
        <f>H3270*'Usages mobilité'!$BG31*(1+'Usages mobilité'!$BH31)^(H$3133-$D$3133)/1000</f>
        <v>0</v>
      </c>
      <c r="I3321" s="210">
        <f>I3270*'Usages mobilité'!$BG31*(1+'Usages mobilité'!$BH31)^(I$3133-$D$3133)/1000</f>
        <v>0</v>
      </c>
      <c r="J3321" s="210">
        <f>J3270*'Usages mobilité'!$BG31*(1+'Usages mobilité'!$BH31)^(J$3133-$D$3133)/1000</f>
        <v>0</v>
      </c>
      <c r="K3321" s="210">
        <f>K3270*'Usages mobilité'!$BG31*(1+'Usages mobilité'!$BH31)^(K$3133-$D$3133)/1000</f>
        <v>0</v>
      </c>
      <c r="L3321" s="210">
        <f>L3270*'Usages mobilité'!$BG31*(1+'Usages mobilité'!$BH31)^(L$3133-$D$3133)/1000</f>
        <v>0</v>
      </c>
      <c r="M3321" s="210">
        <f>M3270*'Usages mobilité'!$BG31*(1+'Usages mobilité'!$BH31)^(M$3133-$D$3133)/1000</f>
        <v>0</v>
      </c>
      <c r="N3321" s="210">
        <f>N3270*'Usages mobilité'!$BG31*(1+'Usages mobilité'!$BH31)^(N$3133-$D$3133)/1000</f>
        <v>0</v>
      </c>
      <c r="O3321" s="210">
        <f>O3270*'Usages mobilité'!$BG31*(1+'Usages mobilité'!$BH31)^(O$3133-$D$3133)/1000</f>
        <v>0</v>
      </c>
      <c r="P3321" s="210">
        <f>P3270*'Usages mobilité'!$BG31*(1+'Usages mobilité'!$BH31)^(P$3133-$D$3133)/1000</f>
        <v>0</v>
      </c>
      <c r="Q3321" s="210">
        <f>Q3270*'Usages mobilité'!$BG31*(1+'Usages mobilité'!$BH31)^(Q$3133-$D$3133)/1000</f>
        <v>0</v>
      </c>
      <c r="R3321" s="210">
        <f>R3270*'Usages mobilité'!$BG31*(1+'Usages mobilité'!$BH31)^(R$3133-$D$3133)/1000</f>
        <v>0</v>
      </c>
    </row>
    <row r="3322" spans="1:18" hidden="1" outlineLevel="2" x14ac:dyDescent="0.35">
      <c r="A3322" s="209" t="str">
        <f>'Usages mobilité'!A32</f>
        <v>Usage mobilité n°29</v>
      </c>
      <c r="B3322" s="209" t="s">
        <v>639</v>
      </c>
      <c r="C3322" s="209"/>
      <c r="D3322" s="210">
        <f>D3271*'Usages mobilité'!$BG32*(1+'Usages mobilité'!$BH32)^(D$3133-$D$3133)/1000</f>
        <v>0</v>
      </c>
      <c r="E3322" s="210">
        <f>E3271*'Usages mobilité'!$BG32*(1+'Usages mobilité'!$BH32)^(E$3133-$D$3133)/1000</f>
        <v>0</v>
      </c>
      <c r="F3322" s="210">
        <f>F3271*'Usages mobilité'!$BG32*(1+'Usages mobilité'!$BH32)^(F$3133-$D$3133)/1000</f>
        <v>0</v>
      </c>
      <c r="G3322" s="210">
        <f>G3271*'Usages mobilité'!$BG32*(1+'Usages mobilité'!$BH32)^(G$3133-$D$3133)/1000</f>
        <v>0</v>
      </c>
      <c r="H3322" s="210">
        <f>H3271*'Usages mobilité'!$BG32*(1+'Usages mobilité'!$BH32)^(H$3133-$D$3133)/1000</f>
        <v>0</v>
      </c>
      <c r="I3322" s="210">
        <f>I3271*'Usages mobilité'!$BG32*(1+'Usages mobilité'!$BH32)^(I$3133-$D$3133)/1000</f>
        <v>0</v>
      </c>
      <c r="J3322" s="210">
        <f>J3271*'Usages mobilité'!$BG32*(1+'Usages mobilité'!$BH32)^(J$3133-$D$3133)/1000</f>
        <v>0</v>
      </c>
      <c r="K3322" s="210">
        <f>K3271*'Usages mobilité'!$BG32*(1+'Usages mobilité'!$BH32)^(K$3133-$D$3133)/1000</f>
        <v>0</v>
      </c>
      <c r="L3322" s="210">
        <f>L3271*'Usages mobilité'!$BG32*(1+'Usages mobilité'!$BH32)^(L$3133-$D$3133)/1000</f>
        <v>0</v>
      </c>
      <c r="M3322" s="210">
        <f>M3271*'Usages mobilité'!$BG32*(1+'Usages mobilité'!$BH32)^(M$3133-$D$3133)/1000</f>
        <v>0</v>
      </c>
      <c r="N3322" s="210">
        <f>N3271*'Usages mobilité'!$BG32*(1+'Usages mobilité'!$BH32)^(N$3133-$D$3133)/1000</f>
        <v>0</v>
      </c>
      <c r="O3322" s="210">
        <f>O3271*'Usages mobilité'!$BG32*(1+'Usages mobilité'!$BH32)^(O$3133-$D$3133)/1000</f>
        <v>0</v>
      </c>
      <c r="P3322" s="210">
        <f>P3271*'Usages mobilité'!$BG32*(1+'Usages mobilité'!$BH32)^(P$3133-$D$3133)/1000</f>
        <v>0</v>
      </c>
      <c r="Q3322" s="210">
        <f>Q3271*'Usages mobilité'!$BG32*(1+'Usages mobilité'!$BH32)^(Q$3133-$D$3133)/1000</f>
        <v>0</v>
      </c>
      <c r="R3322" s="210">
        <f>R3271*'Usages mobilité'!$BG32*(1+'Usages mobilité'!$BH32)^(R$3133-$D$3133)/1000</f>
        <v>0</v>
      </c>
    </row>
    <row r="3323" spans="1:18" hidden="1" outlineLevel="2" x14ac:dyDescent="0.35">
      <c r="A3323" s="209" t="str">
        <f>'Usages mobilité'!A33</f>
        <v>Usage mobilité n°30</v>
      </c>
      <c r="B3323" s="209" t="s">
        <v>639</v>
      </c>
      <c r="C3323" s="209"/>
      <c r="D3323" s="210">
        <f>D3272*'Usages mobilité'!$BG33*(1+'Usages mobilité'!$BH33)^(D$3133-$D$3133)/1000</f>
        <v>0</v>
      </c>
      <c r="E3323" s="210">
        <f>E3272*'Usages mobilité'!$BG33*(1+'Usages mobilité'!$BH33)^(E$3133-$D$3133)/1000</f>
        <v>0</v>
      </c>
      <c r="F3323" s="210">
        <f>F3272*'Usages mobilité'!$BG33*(1+'Usages mobilité'!$BH33)^(F$3133-$D$3133)/1000</f>
        <v>0</v>
      </c>
      <c r="G3323" s="210">
        <f>G3272*'Usages mobilité'!$BG33*(1+'Usages mobilité'!$BH33)^(G$3133-$D$3133)/1000</f>
        <v>0</v>
      </c>
      <c r="H3323" s="210">
        <f>H3272*'Usages mobilité'!$BG33*(1+'Usages mobilité'!$BH33)^(H$3133-$D$3133)/1000</f>
        <v>0</v>
      </c>
      <c r="I3323" s="210">
        <f>I3272*'Usages mobilité'!$BG33*(1+'Usages mobilité'!$BH33)^(I$3133-$D$3133)/1000</f>
        <v>0</v>
      </c>
      <c r="J3323" s="210">
        <f>J3272*'Usages mobilité'!$BG33*(1+'Usages mobilité'!$BH33)^(J$3133-$D$3133)/1000</f>
        <v>0</v>
      </c>
      <c r="K3323" s="210">
        <f>K3272*'Usages mobilité'!$BG33*(1+'Usages mobilité'!$BH33)^(K$3133-$D$3133)/1000</f>
        <v>0</v>
      </c>
      <c r="L3323" s="210">
        <f>L3272*'Usages mobilité'!$BG33*(1+'Usages mobilité'!$BH33)^(L$3133-$D$3133)/1000</f>
        <v>0</v>
      </c>
      <c r="M3323" s="210">
        <f>M3272*'Usages mobilité'!$BG33*(1+'Usages mobilité'!$BH33)^(M$3133-$D$3133)/1000</f>
        <v>0</v>
      </c>
      <c r="N3323" s="210">
        <f>N3272*'Usages mobilité'!$BG33*(1+'Usages mobilité'!$BH33)^(N$3133-$D$3133)/1000</f>
        <v>0</v>
      </c>
      <c r="O3323" s="210">
        <f>O3272*'Usages mobilité'!$BG33*(1+'Usages mobilité'!$BH33)^(O$3133-$D$3133)/1000</f>
        <v>0</v>
      </c>
      <c r="P3323" s="210">
        <f>P3272*'Usages mobilité'!$BG33*(1+'Usages mobilité'!$BH33)^(P$3133-$D$3133)/1000</f>
        <v>0</v>
      </c>
      <c r="Q3323" s="210">
        <f>Q3272*'Usages mobilité'!$BG33*(1+'Usages mobilité'!$BH33)^(Q$3133-$D$3133)/1000</f>
        <v>0</v>
      </c>
      <c r="R3323" s="210">
        <f>R3272*'Usages mobilité'!$BG33*(1+'Usages mobilité'!$BH33)^(R$3133-$D$3133)/1000</f>
        <v>0</v>
      </c>
    </row>
    <row r="3324" spans="1:18" hidden="1" outlineLevel="2" x14ac:dyDescent="0.35">
      <c r="A3324" s="209" t="str">
        <f>'Usages mobilité'!A34</f>
        <v>Usage mobilité n°31</v>
      </c>
      <c r="B3324" s="209" t="s">
        <v>639</v>
      </c>
      <c r="C3324" s="209"/>
      <c r="D3324" s="210">
        <f>D3273*'Usages mobilité'!$BG34*(1+'Usages mobilité'!$BH34)^(D$3133-$D$3133)/1000</f>
        <v>0</v>
      </c>
      <c r="E3324" s="210">
        <f>E3273*'Usages mobilité'!$BG34*(1+'Usages mobilité'!$BH34)^(E$3133-$D$3133)/1000</f>
        <v>0</v>
      </c>
      <c r="F3324" s="210">
        <f>F3273*'Usages mobilité'!$BG34*(1+'Usages mobilité'!$BH34)^(F$3133-$D$3133)/1000</f>
        <v>0</v>
      </c>
      <c r="G3324" s="210">
        <f>G3273*'Usages mobilité'!$BG34*(1+'Usages mobilité'!$BH34)^(G$3133-$D$3133)/1000</f>
        <v>0</v>
      </c>
      <c r="H3324" s="210">
        <f>H3273*'Usages mobilité'!$BG34*(1+'Usages mobilité'!$BH34)^(H$3133-$D$3133)/1000</f>
        <v>0</v>
      </c>
      <c r="I3324" s="210">
        <f>I3273*'Usages mobilité'!$BG34*(1+'Usages mobilité'!$BH34)^(I$3133-$D$3133)/1000</f>
        <v>0</v>
      </c>
      <c r="J3324" s="210">
        <f>J3273*'Usages mobilité'!$BG34*(1+'Usages mobilité'!$BH34)^(J$3133-$D$3133)/1000</f>
        <v>0</v>
      </c>
      <c r="K3324" s="210">
        <f>K3273*'Usages mobilité'!$BG34*(1+'Usages mobilité'!$BH34)^(K$3133-$D$3133)/1000</f>
        <v>0</v>
      </c>
      <c r="L3324" s="210">
        <f>L3273*'Usages mobilité'!$BG34*(1+'Usages mobilité'!$BH34)^(L$3133-$D$3133)/1000</f>
        <v>0</v>
      </c>
      <c r="M3324" s="210">
        <f>M3273*'Usages mobilité'!$BG34*(1+'Usages mobilité'!$BH34)^(M$3133-$D$3133)/1000</f>
        <v>0</v>
      </c>
      <c r="N3324" s="210">
        <f>N3273*'Usages mobilité'!$BG34*(1+'Usages mobilité'!$BH34)^(N$3133-$D$3133)/1000</f>
        <v>0</v>
      </c>
      <c r="O3324" s="210">
        <f>O3273*'Usages mobilité'!$BG34*(1+'Usages mobilité'!$BH34)^(O$3133-$D$3133)/1000</f>
        <v>0</v>
      </c>
      <c r="P3324" s="210">
        <f>P3273*'Usages mobilité'!$BG34*(1+'Usages mobilité'!$BH34)^(P$3133-$D$3133)/1000</f>
        <v>0</v>
      </c>
      <c r="Q3324" s="210">
        <f>Q3273*'Usages mobilité'!$BG34*(1+'Usages mobilité'!$BH34)^(Q$3133-$D$3133)/1000</f>
        <v>0</v>
      </c>
      <c r="R3324" s="210">
        <f>R3273*'Usages mobilité'!$BG34*(1+'Usages mobilité'!$BH34)^(R$3133-$D$3133)/1000</f>
        <v>0</v>
      </c>
    </row>
    <row r="3325" spans="1:18" hidden="1" outlineLevel="2" x14ac:dyDescent="0.35">
      <c r="A3325" s="209" t="str">
        <f>'Usages mobilité'!A35</f>
        <v>Usage mobilité n°32</v>
      </c>
      <c r="B3325" s="209" t="s">
        <v>639</v>
      </c>
      <c r="C3325" s="209"/>
      <c r="D3325" s="210">
        <f>D3274*'Usages mobilité'!$BG35*(1+'Usages mobilité'!$BH35)^(D$3133-$D$3133)/1000</f>
        <v>0</v>
      </c>
      <c r="E3325" s="210">
        <f>E3274*'Usages mobilité'!$BG35*(1+'Usages mobilité'!$BH35)^(E$3133-$D$3133)/1000</f>
        <v>0</v>
      </c>
      <c r="F3325" s="210">
        <f>F3274*'Usages mobilité'!$BG35*(1+'Usages mobilité'!$BH35)^(F$3133-$D$3133)/1000</f>
        <v>0</v>
      </c>
      <c r="G3325" s="210">
        <f>G3274*'Usages mobilité'!$BG35*(1+'Usages mobilité'!$BH35)^(G$3133-$D$3133)/1000</f>
        <v>0</v>
      </c>
      <c r="H3325" s="210">
        <f>H3274*'Usages mobilité'!$BG35*(1+'Usages mobilité'!$BH35)^(H$3133-$D$3133)/1000</f>
        <v>0</v>
      </c>
      <c r="I3325" s="210">
        <f>I3274*'Usages mobilité'!$BG35*(1+'Usages mobilité'!$BH35)^(I$3133-$D$3133)/1000</f>
        <v>0</v>
      </c>
      <c r="J3325" s="210">
        <f>J3274*'Usages mobilité'!$BG35*(1+'Usages mobilité'!$BH35)^(J$3133-$D$3133)/1000</f>
        <v>0</v>
      </c>
      <c r="K3325" s="210">
        <f>K3274*'Usages mobilité'!$BG35*(1+'Usages mobilité'!$BH35)^(K$3133-$D$3133)/1000</f>
        <v>0</v>
      </c>
      <c r="L3325" s="210">
        <f>L3274*'Usages mobilité'!$BG35*(1+'Usages mobilité'!$BH35)^(L$3133-$D$3133)/1000</f>
        <v>0</v>
      </c>
      <c r="M3325" s="210">
        <f>M3274*'Usages mobilité'!$BG35*(1+'Usages mobilité'!$BH35)^(M$3133-$D$3133)/1000</f>
        <v>0</v>
      </c>
      <c r="N3325" s="210">
        <f>N3274*'Usages mobilité'!$BG35*(1+'Usages mobilité'!$BH35)^(N$3133-$D$3133)/1000</f>
        <v>0</v>
      </c>
      <c r="O3325" s="210">
        <f>O3274*'Usages mobilité'!$BG35*(1+'Usages mobilité'!$BH35)^(O$3133-$D$3133)/1000</f>
        <v>0</v>
      </c>
      <c r="P3325" s="210">
        <f>P3274*'Usages mobilité'!$BG35*(1+'Usages mobilité'!$BH35)^(P$3133-$D$3133)/1000</f>
        <v>0</v>
      </c>
      <c r="Q3325" s="210">
        <f>Q3274*'Usages mobilité'!$BG35*(1+'Usages mobilité'!$BH35)^(Q$3133-$D$3133)/1000</f>
        <v>0</v>
      </c>
      <c r="R3325" s="210">
        <f>R3274*'Usages mobilité'!$BG35*(1+'Usages mobilité'!$BH35)^(R$3133-$D$3133)/1000</f>
        <v>0</v>
      </c>
    </row>
    <row r="3326" spans="1:18" hidden="1" outlineLevel="2" x14ac:dyDescent="0.35">
      <c r="A3326" s="209" t="str">
        <f>'Usages mobilité'!A36</f>
        <v>Usage mobilité n°33</v>
      </c>
      <c r="B3326" s="209" t="s">
        <v>639</v>
      </c>
      <c r="C3326" s="209"/>
      <c r="D3326" s="210">
        <f>D3275*'Usages mobilité'!$BG36*(1+'Usages mobilité'!$BH36)^(D$3133-$D$3133)/1000</f>
        <v>0</v>
      </c>
      <c r="E3326" s="210">
        <f>E3275*'Usages mobilité'!$BG36*(1+'Usages mobilité'!$BH36)^(E$3133-$D$3133)/1000</f>
        <v>0</v>
      </c>
      <c r="F3326" s="210">
        <f>F3275*'Usages mobilité'!$BG36*(1+'Usages mobilité'!$BH36)^(F$3133-$D$3133)/1000</f>
        <v>0</v>
      </c>
      <c r="G3326" s="210">
        <f>G3275*'Usages mobilité'!$BG36*(1+'Usages mobilité'!$BH36)^(G$3133-$D$3133)/1000</f>
        <v>0</v>
      </c>
      <c r="H3326" s="210">
        <f>H3275*'Usages mobilité'!$BG36*(1+'Usages mobilité'!$BH36)^(H$3133-$D$3133)/1000</f>
        <v>0</v>
      </c>
      <c r="I3326" s="210">
        <f>I3275*'Usages mobilité'!$BG36*(1+'Usages mobilité'!$BH36)^(I$3133-$D$3133)/1000</f>
        <v>0</v>
      </c>
      <c r="J3326" s="210">
        <f>J3275*'Usages mobilité'!$BG36*(1+'Usages mobilité'!$BH36)^(J$3133-$D$3133)/1000</f>
        <v>0</v>
      </c>
      <c r="K3326" s="210">
        <f>K3275*'Usages mobilité'!$BG36*(1+'Usages mobilité'!$BH36)^(K$3133-$D$3133)/1000</f>
        <v>0</v>
      </c>
      <c r="L3326" s="210">
        <f>L3275*'Usages mobilité'!$BG36*(1+'Usages mobilité'!$BH36)^(L$3133-$D$3133)/1000</f>
        <v>0</v>
      </c>
      <c r="M3326" s="210">
        <f>M3275*'Usages mobilité'!$BG36*(1+'Usages mobilité'!$BH36)^(M$3133-$D$3133)/1000</f>
        <v>0</v>
      </c>
      <c r="N3326" s="210">
        <f>N3275*'Usages mobilité'!$BG36*(1+'Usages mobilité'!$BH36)^(N$3133-$D$3133)/1000</f>
        <v>0</v>
      </c>
      <c r="O3326" s="210">
        <f>O3275*'Usages mobilité'!$BG36*(1+'Usages mobilité'!$BH36)^(O$3133-$D$3133)/1000</f>
        <v>0</v>
      </c>
      <c r="P3326" s="210">
        <f>P3275*'Usages mobilité'!$BG36*(1+'Usages mobilité'!$BH36)^(P$3133-$D$3133)/1000</f>
        <v>0</v>
      </c>
      <c r="Q3326" s="210">
        <f>Q3275*'Usages mobilité'!$BG36*(1+'Usages mobilité'!$BH36)^(Q$3133-$D$3133)/1000</f>
        <v>0</v>
      </c>
      <c r="R3326" s="210">
        <f>R3275*'Usages mobilité'!$BG36*(1+'Usages mobilité'!$BH36)^(R$3133-$D$3133)/1000</f>
        <v>0</v>
      </c>
    </row>
    <row r="3327" spans="1:18" hidden="1" outlineLevel="2" x14ac:dyDescent="0.35">
      <c r="A3327" s="209" t="str">
        <f>'Usages mobilité'!A37</f>
        <v>Usage mobilité n°34</v>
      </c>
      <c r="B3327" s="209" t="s">
        <v>639</v>
      </c>
      <c r="C3327" s="209"/>
      <c r="D3327" s="210">
        <f>D3276*'Usages mobilité'!$BG37*(1+'Usages mobilité'!$BH37)^(D$3133-$D$3133)/1000</f>
        <v>0</v>
      </c>
      <c r="E3327" s="210">
        <f>E3276*'Usages mobilité'!$BG37*(1+'Usages mobilité'!$BH37)^(E$3133-$D$3133)/1000</f>
        <v>0</v>
      </c>
      <c r="F3327" s="210">
        <f>F3276*'Usages mobilité'!$BG37*(1+'Usages mobilité'!$BH37)^(F$3133-$D$3133)/1000</f>
        <v>0</v>
      </c>
      <c r="G3327" s="210">
        <f>G3276*'Usages mobilité'!$BG37*(1+'Usages mobilité'!$BH37)^(G$3133-$D$3133)/1000</f>
        <v>0</v>
      </c>
      <c r="H3327" s="210">
        <f>H3276*'Usages mobilité'!$BG37*(1+'Usages mobilité'!$BH37)^(H$3133-$D$3133)/1000</f>
        <v>0</v>
      </c>
      <c r="I3327" s="210">
        <f>I3276*'Usages mobilité'!$BG37*(1+'Usages mobilité'!$BH37)^(I$3133-$D$3133)/1000</f>
        <v>0</v>
      </c>
      <c r="J3327" s="210">
        <f>J3276*'Usages mobilité'!$BG37*(1+'Usages mobilité'!$BH37)^(J$3133-$D$3133)/1000</f>
        <v>0</v>
      </c>
      <c r="K3327" s="210">
        <f>K3276*'Usages mobilité'!$BG37*(1+'Usages mobilité'!$BH37)^(K$3133-$D$3133)/1000</f>
        <v>0</v>
      </c>
      <c r="L3327" s="210">
        <f>L3276*'Usages mobilité'!$BG37*(1+'Usages mobilité'!$BH37)^(L$3133-$D$3133)/1000</f>
        <v>0</v>
      </c>
      <c r="M3327" s="210">
        <f>M3276*'Usages mobilité'!$BG37*(1+'Usages mobilité'!$BH37)^(M$3133-$D$3133)/1000</f>
        <v>0</v>
      </c>
      <c r="N3327" s="210">
        <f>N3276*'Usages mobilité'!$BG37*(1+'Usages mobilité'!$BH37)^(N$3133-$D$3133)/1000</f>
        <v>0</v>
      </c>
      <c r="O3327" s="210">
        <f>O3276*'Usages mobilité'!$BG37*(1+'Usages mobilité'!$BH37)^(O$3133-$D$3133)/1000</f>
        <v>0</v>
      </c>
      <c r="P3327" s="210">
        <f>P3276*'Usages mobilité'!$BG37*(1+'Usages mobilité'!$BH37)^(P$3133-$D$3133)/1000</f>
        <v>0</v>
      </c>
      <c r="Q3327" s="210">
        <f>Q3276*'Usages mobilité'!$BG37*(1+'Usages mobilité'!$BH37)^(Q$3133-$D$3133)/1000</f>
        <v>0</v>
      </c>
      <c r="R3327" s="210">
        <f>R3276*'Usages mobilité'!$BG37*(1+'Usages mobilité'!$BH37)^(R$3133-$D$3133)/1000</f>
        <v>0</v>
      </c>
    </row>
    <row r="3328" spans="1:18" hidden="1" outlineLevel="2" x14ac:dyDescent="0.35">
      <c r="A3328" s="209" t="str">
        <f>'Usages mobilité'!A38</f>
        <v>Usage mobilité n°35</v>
      </c>
      <c r="B3328" s="209" t="s">
        <v>639</v>
      </c>
      <c r="C3328" s="209"/>
      <c r="D3328" s="210">
        <f>D3277*'Usages mobilité'!$BG38*(1+'Usages mobilité'!$BH38)^(D$3133-$D$3133)/1000</f>
        <v>0</v>
      </c>
      <c r="E3328" s="210">
        <f>E3277*'Usages mobilité'!$BG38*(1+'Usages mobilité'!$BH38)^(E$3133-$D$3133)/1000</f>
        <v>0</v>
      </c>
      <c r="F3328" s="210">
        <f>F3277*'Usages mobilité'!$BG38*(1+'Usages mobilité'!$BH38)^(F$3133-$D$3133)/1000</f>
        <v>0</v>
      </c>
      <c r="G3328" s="210">
        <f>G3277*'Usages mobilité'!$BG38*(1+'Usages mobilité'!$BH38)^(G$3133-$D$3133)/1000</f>
        <v>0</v>
      </c>
      <c r="H3328" s="210">
        <f>H3277*'Usages mobilité'!$BG38*(1+'Usages mobilité'!$BH38)^(H$3133-$D$3133)/1000</f>
        <v>0</v>
      </c>
      <c r="I3328" s="210">
        <f>I3277*'Usages mobilité'!$BG38*(1+'Usages mobilité'!$BH38)^(I$3133-$D$3133)/1000</f>
        <v>0</v>
      </c>
      <c r="J3328" s="210">
        <f>J3277*'Usages mobilité'!$BG38*(1+'Usages mobilité'!$BH38)^(J$3133-$D$3133)/1000</f>
        <v>0</v>
      </c>
      <c r="K3328" s="210">
        <f>K3277*'Usages mobilité'!$BG38*(1+'Usages mobilité'!$BH38)^(K$3133-$D$3133)/1000</f>
        <v>0</v>
      </c>
      <c r="L3328" s="210">
        <f>L3277*'Usages mobilité'!$BG38*(1+'Usages mobilité'!$BH38)^(L$3133-$D$3133)/1000</f>
        <v>0</v>
      </c>
      <c r="M3328" s="210">
        <f>M3277*'Usages mobilité'!$BG38*(1+'Usages mobilité'!$BH38)^(M$3133-$D$3133)/1000</f>
        <v>0</v>
      </c>
      <c r="N3328" s="210">
        <f>N3277*'Usages mobilité'!$BG38*(1+'Usages mobilité'!$BH38)^(N$3133-$D$3133)/1000</f>
        <v>0</v>
      </c>
      <c r="O3328" s="210">
        <f>O3277*'Usages mobilité'!$BG38*(1+'Usages mobilité'!$BH38)^(O$3133-$D$3133)/1000</f>
        <v>0</v>
      </c>
      <c r="P3328" s="210">
        <f>P3277*'Usages mobilité'!$BG38*(1+'Usages mobilité'!$BH38)^(P$3133-$D$3133)/1000</f>
        <v>0</v>
      </c>
      <c r="Q3328" s="210">
        <f>Q3277*'Usages mobilité'!$BG38*(1+'Usages mobilité'!$BH38)^(Q$3133-$D$3133)/1000</f>
        <v>0</v>
      </c>
      <c r="R3328" s="210">
        <f>R3277*'Usages mobilité'!$BG38*(1+'Usages mobilité'!$BH38)^(R$3133-$D$3133)/1000</f>
        <v>0</v>
      </c>
    </row>
    <row r="3329" spans="1:18" hidden="1" outlineLevel="2" x14ac:dyDescent="0.35">
      <c r="A3329" s="209" t="str">
        <f>'Usages mobilité'!A39</f>
        <v>Usage mobilité n°36</v>
      </c>
      <c r="B3329" s="209" t="s">
        <v>639</v>
      </c>
      <c r="C3329" s="209"/>
      <c r="D3329" s="210">
        <f>D3278*'Usages mobilité'!$BG39*(1+'Usages mobilité'!$BH39)^(D$3133-$D$3133)/1000</f>
        <v>0</v>
      </c>
      <c r="E3329" s="210">
        <f>E3278*'Usages mobilité'!$BG39*(1+'Usages mobilité'!$BH39)^(E$3133-$D$3133)/1000</f>
        <v>0</v>
      </c>
      <c r="F3329" s="210">
        <f>F3278*'Usages mobilité'!$BG39*(1+'Usages mobilité'!$BH39)^(F$3133-$D$3133)/1000</f>
        <v>0</v>
      </c>
      <c r="G3329" s="210">
        <f>G3278*'Usages mobilité'!$BG39*(1+'Usages mobilité'!$BH39)^(G$3133-$D$3133)/1000</f>
        <v>0</v>
      </c>
      <c r="H3329" s="210">
        <f>H3278*'Usages mobilité'!$BG39*(1+'Usages mobilité'!$BH39)^(H$3133-$D$3133)/1000</f>
        <v>0</v>
      </c>
      <c r="I3329" s="210">
        <f>I3278*'Usages mobilité'!$BG39*(1+'Usages mobilité'!$BH39)^(I$3133-$D$3133)/1000</f>
        <v>0</v>
      </c>
      <c r="J3329" s="210">
        <f>J3278*'Usages mobilité'!$BG39*(1+'Usages mobilité'!$BH39)^(J$3133-$D$3133)/1000</f>
        <v>0</v>
      </c>
      <c r="K3329" s="210">
        <f>K3278*'Usages mobilité'!$BG39*(1+'Usages mobilité'!$BH39)^(K$3133-$D$3133)/1000</f>
        <v>0</v>
      </c>
      <c r="L3329" s="210">
        <f>L3278*'Usages mobilité'!$BG39*(1+'Usages mobilité'!$BH39)^(L$3133-$D$3133)/1000</f>
        <v>0</v>
      </c>
      <c r="M3329" s="210">
        <f>M3278*'Usages mobilité'!$BG39*(1+'Usages mobilité'!$BH39)^(M$3133-$D$3133)/1000</f>
        <v>0</v>
      </c>
      <c r="N3329" s="210">
        <f>N3278*'Usages mobilité'!$BG39*(1+'Usages mobilité'!$BH39)^(N$3133-$D$3133)/1000</f>
        <v>0</v>
      </c>
      <c r="O3329" s="210">
        <f>O3278*'Usages mobilité'!$BG39*(1+'Usages mobilité'!$BH39)^(O$3133-$D$3133)/1000</f>
        <v>0</v>
      </c>
      <c r="P3329" s="210">
        <f>P3278*'Usages mobilité'!$BG39*(1+'Usages mobilité'!$BH39)^(P$3133-$D$3133)/1000</f>
        <v>0</v>
      </c>
      <c r="Q3329" s="210">
        <f>Q3278*'Usages mobilité'!$BG39*(1+'Usages mobilité'!$BH39)^(Q$3133-$D$3133)/1000</f>
        <v>0</v>
      </c>
      <c r="R3329" s="210">
        <f>R3278*'Usages mobilité'!$BG39*(1+'Usages mobilité'!$BH39)^(R$3133-$D$3133)/1000</f>
        <v>0</v>
      </c>
    </row>
    <row r="3330" spans="1:18" hidden="1" outlineLevel="2" x14ac:dyDescent="0.35">
      <c r="A3330" s="209" t="str">
        <f>'Usages mobilité'!A40</f>
        <v>Usage mobilité n°37</v>
      </c>
      <c r="B3330" s="209" t="s">
        <v>639</v>
      </c>
      <c r="C3330" s="209"/>
      <c r="D3330" s="210">
        <f>D3279*'Usages mobilité'!$BG40*(1+'Usages mobilité'!$BH40)^(D$3133-$D$3133)/1000</f>
        <v>0</v>
      </c>
      <c r="E3330" s="210">
        <f>E3279*'Usages mobilité'!$BG40*(1+'Usages mobilité'!$BH40)^(E$3133-$D$3133)/1000</f>
        <v>0</v>
      </c>
      <c r="F3330" s="210">
        <f>F3279*'Usages mobilité'!$BG40*(1+'Usages mobilité'!$BH40)^(F$3133-$D$3133)/1000</f>
        <v>0</v>
      </c>
      <c r="G3330" s="210">
        <f>G3279*'Usages mobilité'!$BG40*(1+'Usages mobilité'!$BH40)^(G$3133-$D$3133)/1000</f>
        <v>0</v>
      </c>
      <c r="H3330" s="210">
        <f>H3279*'Usages mobilité'!$BG40*(1+'Usages mobilité'!$BH40)^(H$3133-$D$3133)/1000</f>
        <v>0</v>
      </c>
      <c r="I3330" s="210">
        <f>I3279*'Usages mobilité'!$BG40*(1+'Usages mobilité'!$BH40)^(I$3133-$D$3133)/1000</f>
        <v>0</v>
      </c>
      <c r="J3330" s="210">
        <f>J3279*'Usages mobilité'!$BG40*(1+'Usages mobilité'!$BH40)^(J$3133-$D$3133)/1000</f>
        <v>0</v>
      </c>
      <c r="K3330" s="210">
        <f>K3279*'Usages mobilité'!$BG40*(1+'Usages mobilité'!$BH40)^(K$3133-$D$3133)/1000</f>
        <v>0</v>
      </c>
      <c r="L3330" s="210">
        <f>L3279*'Usages mobilité'!$BG40*(1+'Usages mobilité'!$BH40)^(L$3133-$D$3133)/1000</f>
        <v>0</v>
      </c>
      <c r="M3330" s="210">
        <f>M3279*'Usages mobilité'!$BG40*(1+'Usages mobilité'!$BH40)^(M$3133-$D$3133)/1000</f>
        <v>0</v>
      </c>
      <c r="N3330" s="210">
        <f>N3279*'Usages mobilité'!$BG40*(1+'Usages mobilité'!$BH40)^(N$3133-$D$3133)/1000</f>
        <v>0</v>
      </c>
      <c r="O3330" s="210">
        <f>O3279*'Usages mobilité'!$BG40*(1+'Usages mobilité'!$BH40)^(O$3133-$D$3133)/1000</f>
        <v>0</v>
      </c>
      <c r="P3330" s="210">
        <f>P3279*'Usages mobilité'!$BG40*(1+'Usages mobilité'!$BH40)^(P$3133-$D$3133)/1000</f>
        <v>0</v>
      </c>
      <c r="Q3330" s="210">
        <f>Q3279*'Usages mobilité'!$BG40*(1+'Usages mobilité'!$BH40)^(Q$3133-$D$3133)/1000</f>
        <v>0</v>
      </c>
      <c r="R3330" s="210">
        <f>R3279*'Usages mobilité'!$BG40*(1+'Usages mobilité'!$BH40)^(R$3133-$D$3133)/1000</f>
        <v>0</v>
      </c>
    </row>
    <row r="3331" spans="1:18" hidden="1" outlineLevel="2" x14ac:dyDescent="0.35">
      <c r="A3331" s="209" t="str">
        <f>'Usages mobilité'!A41</f>
        <v>Usage mobilité n°38</v>
      </c>
      <c r="B3331" s="209" t="s">
        <v>639</v>
      </c>
      <c r="C3331" s="209"/>
      <c r="D3331" s="210">
        <f>D3280*'Usages mobilité'!$BG41*(1+'Usages mobilité'!$BH41)^(D$3133-$D$3133)/1000</f>
        <v>0</v>
      </c>
      <c r="E3331" s="210">
        <f>E3280*'Usages mobilité'!$BG41*(1+'Usages mobilité'!$BH41)^(E$3133-$D$3133)/1000</f>
        <v>0</v>
      </c>
      <c r="F3331" s="210">
        <f>F3280*'Usages mobilité'!$BG41*(1+'Usages mobilité'!$BH41)^(F$3133-$D$3133)/1000</f>
        <v>0</v>
      </c>
      <c r="G3331" s="210">
        <f>G3280*'Usages mobilité'!$BG41*(1+'Usages mobilité'!$BH41)^(G$3133-$D$3133)/1000</f>
        <v>0</v>
      </c>
      <c r="H3331" s="210">
        <f>H3280*'Usages mobilité'!$BG41*(1+'Usages mobilité'!$BH41)^(H$3133-$D$3133)/1000</f>
        <v>0</v>
      </c>
      <c r="I3331" s="210">
        <f>I3280*'Usages mobilité'!$BG41*(1+'Usages mobilité'!$BH41)^(I$3133-$D$3133)/1000</f>
        <v>0</v>
      </c>
      <c r="J3331" s="210">
        <f>J3280*'Usages mobilité'!$BG41*(1+'Usages mobilité'!$BH41)^(J$3133-$D$3133)/1000</f>
        <v>0</v>
      </c>
      <c r="K3331" s="210">
        <f>K3280*'Usages mobilité'!$BG41*(1+'Usages mobilité'!$BH41)^(K$3133-$D$3133)/1000</f>
        <v>0</v>
      </c>
      <c r="L3331" s="210">
        <f>L3280*'Usages mobilité'!$BG41*(1+'Usages mobilité'!$BH41)^(L$3133-$D$3133)/1000</f>
        <v>0</v>
      </c>
      <c r="M3331" s="210">
        <f>M3280*'Usages mobilité'!$BG41*(1+'Usages mobilité'!$BH41)^(M$3133-$D$3133)/1000</f>
        <v>0</v>
      </c>
      <c r="N3331" s="210">
        <f>N3280*'Usages mobilité'!$BG41*(1+'Usages mobilité'!$BH41)^(N$3133-$D$3133)/1000</f>
        <v>0</v>
      </c>
      <c r="O3331" s="210">
        <f>O3280*'Usages mobilité'!$BG41*(1+'Usages mobilité'!$BH41)^(O$3133-$D$3133)/1000</f>
        <v>0</v>
      </c>
      <c r="P3331" s="210">
        <f>P3280*'Usages mobilité'!$BG41*(1+'Usages mobilité'!$BH41)^(P$3133-$D$3133)/1000</f>
        <v>0</v>
      </c>
      <c r="Q3331" s="210">
        <f>Q3280*'Usages mobilité'!$BG41*(1+'Usages mobilité'!$BH41)^(Q$3133-$D$3133)/1000</f>
        <v>0</v>
      </c>
      <c r="R3331" s="210">
        <f>R3280*'Usages mobilité'!$BG41*(1+'Usages mobilité'!$BH41)^(R$3133-$D$3133)/1000</f>
        <v>0</v>
      </c>
    </row>
    <row r="3332" spans="1:18" hidden="1" outlineLevel="2" x14ac:dyDescent="0.35">
      <c r="A3332" s="209" t="str">
        <f>'Usages mobilité'!A42</f>
        <v>Usage mobilité n°39</v>
      </c>
      <c r="B3332" s="209" t="s">
        <v>639</v>
      </c>
      <c r="C3332" s="209"/>
      <c r="D3332" s="210">
        <f>D3281*'Usages mobilité'!$BG42*(1+'Usages mobilité'!$BH42)^(D$3133-$D$3133)/1000</f>
        <v>0</v>
      </c>
      <c r="E3332" s="210">
        <f>E3281*'Usages mobilité'!$BG42*(1+'Usages mobilité'!$BH42)^(E$3133-$D$3133)/1000</f>
        <v>0</v>
      </c>
      <c r="F3332" s="210">
        <f>F3281*'Usages mobilité'!$BG42*(1+'Usages mobilité'!$BH42)^(F$3133-$D$3133)/1000</f>
        <v>0</v>
      </c>
      <c r="G3332" s="210">
        <f>G3281*'Usages mobilité'!$BG42*(1+'Usages mobilité'!$BH42)^(G$3133-$D$3133)/1000</f>
        <v>0</v>
      </c>
      <c r="H3332" s="210">
        <f>H3281*'Usages mobilité'!$BG42*(1+'Usages mobilité'!$BH42)^(H$3133-$D$3133)/1000</f>
        <v>0</v>
      </c>
      <c r="I3332" s="210">
        <f>I3281*'Usages mobilité'!$BG42*(1+'Usages mobilité'!$BH42)^(I$3133-$D$3133)/1000</f>
        <v>0</v>
      </c>
      <c r="J3332" s="210">
        <f>J3281*'Usages mobilité'!$BG42*(1+'Usages mobilité'!$BH42)^(J$3133-$D$3133)/1000</f>
        <v>0</v>
      </c>
      <c r="K3332" s="210">
        <f>K3281*'Usages mobilité'!$BG42*(1+'Usages mobilité'!$BH42)^(K$3133-$D$3133)/1000</f>
        <v>0</v>
      </c>
      <c r="L3332" s="210">
        <f>L3281*'Usages mobilité'!$BG42*(1+'Usages mobilité'!$BH42)^(L$3133-$D$3133)/1000</f>
        <v>0</v>
      </c>
      <c r="M3332" s="210">
        <f>M3281*'Usages mobilité'!$BG42*(1+'Usages mobilité'!$BH42)^(M$3133-$D$3133)/1000</f>
        <v>0</v>
      </c>
      <c r="N3332" s="210">
        <f>N3281*'Usages mobilité'!$BG42*(1+'Usages mobilité'!$BH42)^(N$3133-$D$3133)/1000</f>
        <v>0</v>
      </c>
      <c r="O3332" s="210">
        <f>O3281*'Usages mobilité'!$BG42*(1+'Usages mobilité'!$BH42)^(O$3133-$D$3133)/1000</f>
        <v>0</v>
      </c>
      <c r="P3332" s="210">
        <f>P3281*'Usages mobilité'!$BG42*(1+'Usages mobilité'!$BH42)^(P$3133-$D$3133)/1000</f>
        <v>0</v>
      </c>
      <c r="Q3332" s="210">
        <f>Q3281*'Usages mobilité'!$BG42*(1+'Usages mobilité'!$BH42)^(Q$3133-$D$3133)/1000</f>
        <v>0</v>
      </c>
      <c r="R3332" s="210">
        <f>R3281*'Usages mobilité'!$BG42*(1+'Usages mobilité'!$BH42)^(R$3133-$D$3133)/1000</f>
        <v>0</v>
      </c>
    </row>
    <row r="3333" spans="1:18" hidden="1" outlineLevel="2" x14ac:dyDescent="0.35">
      <c r="A3333" s="209" t="str">
        <f>'Usages mobilité'!A43</f>
        <v>Usage mobilité n°40</v>
      </c>
      <c r="B3333" s="209" t="s">
        <v>639</v>
      </c>
      <c r="C3333" s="209"/>
      <c r="D3333" s="210">
        <f>D3282*'Usages mobilité'!$BG43*(1+'Usages mobilité'!$BH43)^(D$3133-$D$3133)/1000</f>
        <v>0</v>
      </c>
      <c r="E3333" s="210">
        <f>E3282*'Usages mobilité'!$BG43*(1+'Usages mobilité'!$BH43)^(E$3133-$D$3133)/1000</f>
        <v>0</v>
      </c>
      <c r="F3333" s="210">
        <f>F3282*'Usages mobilité'!$BG43*(1+'Usages mobilité'!$BH43)^(F$3133-$D$3133)/1000</f>
        <v>0</v>
      </c>
      <c r="G3333" s="210">
        <f>G3282*'Usages mobilité'!$BG43*(1+'Usages mobilité'!$BH43)^(G$3133-$D$3133)/1000</f>
        <v>0</v>
      </c>
      <c r="H3333" s="210">
        <f>H3282*'Usages mobilité'!$BG43*(1+'Usages mobilité'!$BH43)^(H$3133-$D$3133)/1000</f>
        <v>0</v>
      </c>
      <c r="I3333" s="210">
        <f>I3282*'Usages mobilité'!$BG43*(1+'Usages mobilité'!$BH43)^(I$3133-$D$3133)/1000</f>
        <v>0</v>
      </c>
      <c r="J3333" s="210">
        <f>J3282*'Usages mobilité'!$BG43*(1+'Usages mobilité'!$BH43)^(J$3133-$D$3133)/1000</f>
        <v>0</v>
      </c>
      <c r="K3333" s="210">
        <f>K3282*'Usages mobilité'!$BG43*(1+'Usages mobilité'!$BH43)^(K$3133-$D$3133)/1000</f>
        <v>0</v>
      </c>
      <c r="L3333" s="210">
        <f>L3282*'Usages mobilité'!$BG43*(1+'Usages mobilité'!$BH43)^(L$3133-$D$3133)/1000</f>
        <v>0</v>
      </c>
      <c r="M3333" s="210">
        <f>M3282*'Usages mobilité'!$BG43*(1+'Usages mobilité'!$BH43)^(M$3133-$D$3133)/1000</f>
        <v>0</v>
      </c>
      <c r="N3333" s="210">
        <f>N3282*'Usages mobilité'!$BG43*(1+'Usages mobilité'!$BH43)^(N$3133-$D$3133)/1000</f>
        <v>0</v>
      </c>
      <c r="O3333" s="210">
        <f>O3282*'Usages mobilité'!$BG43*(1+'Usages mobilité'!$BH43)^(O$3133-$D$3133)/1000</f>
        <v>0</v>
      </c>
      <c r="P3333" s="210">
        <f>P3282*'Usages mobilité'!$BG43*(1+'Usages mobilité'!$BH43)^(P$3133-$D$3133)/1000</f>
        <v>0</v>
      </c>
      <c r="Q3333" s="210">
        <f>Q3282*'Usages mobilité'!$BG43*(1+'Usages mobilité'!$BH43)^(Q$3133-$D$3133)/1000</f>
        <v>0</v>
      </c>
      <c r="R3333" s="210">
        <f>R3282*'Usages mobilité'!$BG43*(1+'Usages mobilité'!$BH43)^(R$3133-$D$3133)/1000</f>
        <v>0</v>
      </c>
    </row>
    <row r="3334" spans="1:18" hidden="1" outlineLevel="2" x14ac:dyDescent="0.35">
      <c r="A3334" s="209" t="str">
        <f>'Usages mobilité'!A44</f>
        <v>Usage mobilité n°41</v>
      </c>
      <c r="B3334" s="209" t="s">
        <v>639</v>
      </c>
      <c r="C3334" s="209"/>
      <c r="D3334" s="210">
        <f>D3283*'Usages mobilité'!$BG44*(1+'Usages mobilité'!$BH44)^(D$3133-$D$3133)/1000</f>
        <v>0</v>
      </c>
      <c r="E3334" s="210">
        <f>E3283*'Usages mobilité'!$BG44*(1+'Usages mobilité'!$BH44)^(E$3133-$D$3133)/1000</f>
        <v>0</v>
      </c>
      <c r="F3334" s="210">
        <f>F3283*'Usages mobilité'!$BG44*(1+'Usages mobilité'!$BH44)^(F$3133-$D$3133)/1000</f>
        <v>0</v>
      </c>
      <c r="G3334" s="210">
        <f>G3283*'Usages mobilité'!$BG44*(1+'Usages mobilité'!$BH44)^(G$3133-$D$3133)/1000</f>
        <v>0</v>
      </c>
      <c r="H3334" s="210">
        <f>H3283*'Usages mobilité'!$BG44*(1+'Usages mobilité'!$BH44)^(H$3133-$D$3133)/1000</f>
        <v>0</v>
      </c>
      <c r="I3334" s="210">
        <f>I3283*'Usages mobilité'!$BG44*(1+'Usages mobilité'!$BH44)^(I$3133-$D$3133)/1000</f>
        <v>0</v>
      </c>
      <c r="J3334" s="210">
        <f>J3283*'Usages mobilité'!$BG44*(1+'Usages mobilité'!$BH44)^(J$3133-$D$3133)/1000</f>
        <v>0</v>
      </c>
      <c r="K3334" s="210">
        <f>K3283*'Usages mobilité'!$BG44*(1+'Usages mobilité'!$BH44)^(K$3133-$D$3133)/1000</f>
        <v>0</v>
      </c>
      <c r="L3334" s="210">
        <f>L3283*'Usages mobilité'!$BG44*(1+'Usages mobilité'!$BH44)^(L$3133-$D$3133)/1000</f>
        <v>0</v>
      </c>
      <c r="M3334" s="210">
        <f>M3283*'Usages mobilité'!$BG44*(1+'Usages mobilité'!$BH44)^(M$3133-$D$3133)/1000</f>
        <v>0</v>
      </c>
      <c r="N3334" s="210">
        <f>N3283*'Usages mobilité'!$BG44*(1+'Usages mobilité'!$BH44)^(N$3133-$D$3133)/1000</f>
        <v>0</v>
      </c>
      <c r="O3334" s="210">
        <f>O3283*'Usages mobilité'!$BG44*(1+'Usages mobilité'!$BH44)^(O$3133-$D$3133)/1000</f>
        <v>0</v>
      </c>
      <c r="P3334" s="210">
        <f>P3283*'Usages mobilité'!$BG44*(1+'Usages mobilité'!$BH44)^(P$3133-$D$3133)/1000</f>
        <v>0</v>
      </c>
      <c r="Q3334" s="210">
        <f>Q3283*'Usages mobilité'!$BG44*(1+'Usages mobilité'!$BH44)^(Q$3133-$D$3133)/1000</f>
        <v>0</v>
      </c>
      <c r="R3334" s="210">
        <f>R3283*'Usages mobilité'!$BG44*(1+'Usages mobilité'!$BH44)^(R$3133-$D$3133)/1000</f>
        <v>0</v>
      </c>
    </row>
    <row r="3335" spans="1:18" hidden="1" outlineLevel="2" x14ac:dyDescent="0.35">
      <c r="A3335" s="209" t="str">
        <f>'Usages mobilité'!A45</f>
        <v>Usage mobilité n°42</v>
      </c>
      <c r="B3335" s="209" t="s">
        <v>639</v>
      </c>
      <c r="C3335" s="209"/>
      <c r="D3335" s="210">
        <f>D3284*'Usages mobilité'!$BG45*(1+'Usages mobilité'!$BH45)^(D$3133-$D$3133)/1000</f>
        <v>0</v>
      </c>
      <c r="E3335" s="210">
        <f>E3284*'Usages mobilité'!$BG45*(1+'Usages mobilité'!$BH45)^(E$3133-$D$3133)/1000</f>
        <v>0</v>
      </c>
      <c r="F3335" s="210">
        <f>F3284*'Usages mobilité'!$BG45*(1+'Usages mobilité'!$BH45)^(F$3133-$D$3133)/1000</f>
        <v>0</v>
      </c>
      <c r="G3335" s="210">
        <f>G3284*'Usages mobilité'!$BG45*(1+'Usages mobilité'!$BH45)^(G$3133-$D$3133)/1000</f>
        <v>0</v>
      </c>
      <c r="H3335" s="210">
        <f>H3284*'Usages mobilité'!$BG45*(1+'Usages mobilité'!$BH45)^(H$3133-$D$3133)/1000</f>
        <v>0</v>
      </c>
      <c r="I3335" s="210">
        <f>I3284*'Usages mobilité'!$BG45*(1+'Usages mobilité'!$BH45)^(I$3133-$D$3133)/1000</f>
        <v>0</v>
      </c>
      <c r="J3335" s="210">
        <f>J3284*'Usages mobilité'!$BG45*(1+'Usages mobilité'!$BH45)^(J$3133-$D$3133)/1000</f>
        <v>0</v>
      </c>
      <c r="K3335" s="210">
        <f>K3284*'Usages mobilité'!$BG45*(1+'Usages mobilité'!$BH45)^(K$3133-$D$3133)/1000</f>
        <v>0</v>
      </c>
      <c r="L3335" s="210">
        <f>L3284*'Usages mobilité'!$BG45*(1+'Usages mobilité'!$BH45)^(L$3133-$D$3133)/1000</f>
        <v>0</v>
      </c>
      <c r="M3335" s="210">
        <f>M3284*'Usages mobilité'!$BG45*(1+'Usages mobilité'!$BH45)^(M$3133-$D$3133)/1000</f>
        <v>0</v>
      </c>
      <c r="N3335" s="210">
        <f>N3284*'Usages mobilité'!$BG45*(1+'Usages mobilité'!$BH45)^(N$3133-$D$3133)/1000</f>
        <v>0</v>
      </c>
      <c r="O3335" s="210">
        <f>O3284*'Usages mobilité'!$BG45*(1+'Usages mobilité'!$BH45)^(O$3133-$D$3133)/1000</f>
        <v>0</v>
      </c>
      <c r="P3335" s="210">
        <f>P3284*'Usages mobilité'!$BG45*(1+'Usages mobilité'!$BH45)^(P$3133-$D$3133)/1000</f>
        <v>0</v>
      </c>
      <c r="Q3335" s="210">
        <f>Q3284*'Usages mobilité'!$BG45*(1+'Usages mobilité'!$BH45)^(Q$3133-$D$3133)/1000</f>
        <v>0</v>
      </c>
      <c r="R3335" s="210">
        <f>R3284*'Usages mobilité'!$BG45*(1+'Usages mobilité'!$BH45)^(R$3133-$D$3133)/1000</f>
        <v>0</v>
      </c>
    </row>
    <row r="3336" spans="1:18" hidden="1" outlineLevel="2" x14ac:dyDescent="0.35">
      <c r="A3336" s="209" t="str">
        <f>'Usages mobilité'!A46</f>
        <v>Usage mobilité n°43</v>
      </c>
      <c r="B3336" s="209" t="s">
        <v>639</v>
      </c>
      <c r="C3336" s="209"/>
      <c r="D3336" s="210">
        <f>D3285*'Usages mobilité'!$BG46*(1+'Usages mobilité'!$BH46)^(D$3133-$D$3133)/1000</f>
        <v>0</v>
      </c>
      <c r="E3336" s="210">
        <f>E3285*'Usages mobilité'!$BG46*(1+'Usages mobilité'!$BH46)^(E$3133-$D$3133)/1000</f>
        <v>0</v>
      </c>
      <c r="F3336" s="210">
        <f>F3285*'Usages mobilité'!$BG46*(1+'Usages mobilité'!$BH46)^(F$3133-$D$3133)/1000</f>
        <v>0</v>
      </c>
      <c r="G3336" s="210">
        <f>G3285*'Usages mobilité'!$BG46*(1+'Usages mobilité'!$BH46)^(G$3133-$D$3133)/1000</f>
        <v>0</v>
      </c>
      <c r="H3336" s="210">
        <f>H3285*'Usages mobilité'!$BG46*(1+'Usages mobilité'!$BH46)^(H$3133-$D$3133)/1000</f>
        <v>0</v>
      </c>
      <c r="I3336" s="210">
        <f>I3285*'Usages mobilité'!$BG46*(1+'Usages mobilité'!$BH46)^(I$3133-$D$3133)/1000</f>
        <v>0</v>
      </c>
      <c r="J3336" s="210">
        <f>J3285*'Usages mobilité'!$BG46*(1+'Usages mobilité'!$BH46)^(J$3133-$D$3133)/1000</f>
        <v>0</v>
      </c>
      <c r="K3336" s="210">
        <f>K3285*'Usages mobilité'!$BG46*(1+'Usages mobilité'!$BH46)^(K$3133-$D$3133)/1000</f>
        <v>0</v>
      </c>
      <c r="L3336" s="210">
        <f>L3285*'Usages mobilité'!$BG46*(1+'Usages mobilité'!$BH46)^(L$3133-$D$3133)/1000</f>
        <v>0</v>
      </c>
      <c r="M3336" s="210">
        <f>M3285*'Usages mobilité'!$BG46*(1+'Usages mobilité'!$BH46)^(M$3133-$D$3133)/1000</f>
        <v>0</v>
      </c>
      <c r="N3336" s="210">
        <f>N3285*'Usages mobilité'!$BG46*(1+'Usages mobilité'!$BH46)^(N$3133-$D$3133)/1000</f>
        <v>0</v>
      </c>
      <c r="O3336" s="210">
        <f>O3285*'Usages mobilité'!$BG46*(1+'Usages mobilité'!$BH46)^(O$3133-$D$3133)/1000</f>
        <v>0</v>
      </c>
      <c r="P3336" s="210">
        <f>P3285*'Usages mobilité'!$BG46*(1+'Usages mobilité'!$BH46)^(P$3133-$D$3133)/1000</f>
        <v>0</v>
      </c>
      <c r="Q3336" s="210">
        <f>Q3285*'Usages mobilité'!$BG46*(1+'Usages mobilité'!$BH46)^(Q$3133-$D$3133)/1000</f>
        <v>0</v>
      </c>
      <c r="R3336" s="210">
        <f>R3285*'Usages mobilité'!$BG46*(1+'Usages mobilité'!$BH46)^(R$3133-$D$3133)/1000</f>
        <v>0</v>
      </c>
    </row>
    <row r="3337" spans="1:18" hidden="1" outlineLevel="2" x14ac:dyDescent="0.35">
      <c r="A3337" s="209" t="str">
        <f>'Usages mobilité'!A47</f>
        <v>Usage mobilité n°44</v>
      </c>
      <c r="B3337" s="209" t="s">
        <v>639</v>
      </c>
      <c r="C3337" s="209"/>
      <c r="D3337" s="210">
        <f>D3286*'Usages mobilité'!$BG47*(1+'Usages mobilité'!$BH47)^(D$3133-$D$3133)/1000</f>
        <v>0</v>
      </c>
      <c r="E3337" s="210">
        <f>E3286*'Usages mobilité'!$BG47*(1+'Usages mobilité'!$BH47)^(E$3133-$D$3133)/1000</f>
        <v>0</v>
      </c>
      <c r="F3337" s="210">
        <f>F3286*'Usages mobilité'!$BG47*(1+'Usages mobilité'!$BH47)^(F$3133-$D$3133)/1000</f>
        <v>0</v>
      </c>
      <c r="G3337" s="210">
        <f>G3286*'Usages mobilité'!$BG47*(1+'Usages mobilité'!$BH47)^(G$3133-$D$3133)/1000</f>
        <v>0</v>
      </c>
      <c r="H3337" s="210">
        <f>H3286*'Usages mobilité'!$BG47*(1+'Usages mobilité'!$BH47)^(H$3133-$D$3133)/1000</f>
        <v>0</v>
      </c>
      <c r="I3337" s="210">
        <f>I3286*'Usages mobilité'!$BG47*(1+'Usages mobilité'!$BH47)^(I$3133-$D$3133)/1000</f>
        <v>0</v>
      </c>
      <c r="J3337" s="210">
        <f>J3286*'Usages mobilité'!$BG47*(1+'Usages mobilité'!$BH47)^(J$3133-$D$3133)/1000</f>
        <v>0</v>
      </c>
      <c r="K3337" s="210">
        <f>K3286*'Usages mobilité'!$BG47*(1+'Usages mobilité'!$BH47)^(K$3133-$D$3133)/1000</f>
        <v>0</v>
      </c>
      <c r="L3337" s="210">
        <f>L3286*'Usages mobilité'!$BG47*(1+'Usages mobilité'!$BH47)^(L$3133-$D$3133)/1000</f>
        <v>0</v>
      </c>
      <c r="M3337" s="210">
        <f>M3286*'Usages mobilité'!$BG47*(1+'Usages mobilité'!$BH47)^(M$3133-$D$3133)/1000</f>
        <v>0</v>
      </c>
      <c r="N3337" s="210">
        <f>N3286*'Usages mobilité'!$BG47*(1+'Usages mobilité'!$BH47)^(N$3133-$D$3133)/1000</f>
        <v>0</v>
      </c>
      <c r="O3337" s="210">
        <f>O3286*'Usages mobilité'!$BG47*(1+'Usages mobilité'!$BH47)^(O$3133-$D$3133)/1000</f>
        <v>0</v>
      </c>
      <c r="P3337" s="210">
        <f>P3286*'Usages mobilité'!$BG47*(1+'Usages mobilité'!$BH47)^(P$3133-$D$3133)/1000</f>
        <v>0</v>
      </c>
      <c r="Q3337" s="210">
        <f>Q3286*'Usages mobilité'!$BG47*(1+'Usages mobilité'!$BH47)^(Q$3133-$D$3133)/1000</f>
        <v>0</v>
      </c>
      <c r="R3337" s="210">
        <f>R3286*'Usages mobilité'!$BG47*(1+'Usages mobilité'!$BH47)^(R$3133-$D$3133)/1000</f>
        <v>0</v>
      </c>
    </row>
    <row r="3338" spans="1:18" hidden="1" outlineLevel="2" x14ac:dyDescent="0.35">
      <c r="A3338" s="209" t="str">
        <f>'Usages mobilité'!A48</f>
        <v>Usage mobilité n°45</v>
      </c>
      <c r="B3338" s="209" t="s">
        <v>639</v>
      </c>
      <c r="C3338" s="209"/>
      <c r="D3338" s="210">
        <f>D3287*'Usages mobilité'!$BG48*(1+'Usages mobilité'!$BH48)^(D$3133-$D$3133)/1000</f>
        <v>0</v>
      </c>
      <c r="E3338" s="210">
        <f>E3287*'Usages mobilité'!$BG48*(1+'Usages mobilité'!$BH48)^(E$3133-$D$3133)/1000</f>
        <v>0</v>
      </c>
      <c r="F3338" s="210">
        <f>F3287*'Usages mobilité'!$BG48*(1+'Usages mobilité'!$BH48)^(F$3133-$D$3133)/1000</f>
        <v>0</v>
      </c>
      <c r="G3338" s="210">
        <f>G3287*'Usages mobilité'!$BG48*(1+'Usages mobilité'!$BH48)^(G$3133-$D$3133)/1000</f>
        <v>0</v>
      </c>
      <c r="H3338" s="210">
        <f>H3287*'Usages mobilité'!$BG48*(1+'Usages mobilité'!$BH48)^(H$3133-$D$3133)/1000</f>
        <v>0</v>
      </c>
      <c r="I3338" s="210">
        <f>I3287*'Usages mobilité'!$BG48*(1+'Usages mobilité'!$BH48)^(I$3133-$D$3133)/1000</f>
        <v>0</v>
      </c>
      <c r="J3338" s="210">
        <f>J3287*'Usages mobilité'!$BG48*(1+'Usages mobilité'!$BH48)^(J$3133-$D$3133)/1000</f>
        <v>0</v>
      </c>
      <c r="K3338" s="210">
        <f>K3287*'Usages mobilité'!$BG48*(1+'Usages mobilité'!$BH48)^(K$3133-$D$3133)/1000</f>
        <v>0</v>
      </c>
      <c r="L3338" s="210">
        <f>L3287*'Usages mobilité'!$BG48*(1+'Usages mobilité'!$BH48)^(L$3133-$D$3133)/1000</f>
        <v>0</v>
      </c>
      <c r="M3338" s="210">
        <f>M3287*'Usages mobilité'!$BG48*(1+'Usages mobilité'!$BH48)^(M$3133-$D$3133)/1000</f>
        <v>0</v>
      </c>
      <c r="N3338" s="210">
        <f>N3287*'Usages mobilité'!$BG48*(1+'Usages mobilité'!$BH48)^(N$3133-$D$3133)/1000</f>
        <v>0</v>
      </c>
      <c r="O3338" s="210">
        <f>O3287*'Usages mobilité'!$BG48*(1+'Usages mobilité'!$BH48)^(O$3133-$D$3133)/1000</f>
        <v>0</v>
      </c>
      <c r="P3338" s="210">
        <f>P3287*'Usages mobilité'!$BG48*(1+'Usages mobilité'!$BH48)^(P$3133-$D$3133)/1000</f>
        <v>0</v>
      </c>
      <c r="Q3338" s="210">
        <f>Q3287*'Usages mobilité'!$BG48*(1+'Usages mobilité'!$BH48)^(Q$3133-$D$3133)/1000</f>
        <v>0</v>
      </c>
      <c r="R3338" s="210">
        <f>R3287*'Usages mobilité'!$BG48*(1+'Usages mobilité'!$BH48)^(R$3133-$D$3133)/1000</f>
        <v>0</v>
      </c>
    </row>
    <row r="3339" spans="1:18" hidden="1" outlineLevel="2" x14ac:dyDescent="0.35">
      <c r="A3339" s="209" t="str">
        <f>'Usages mobilité'!A49</f>
        <v>Usage mobilité n°46</v>
      </c>
      <c r="B3339" s="209" t="s">
        <v>639</v>
      </c>
      <c r="C3339" s="209"/>
      <c r="D3339" s="210">
        <f>D3288*'Usages mobilité'!$BG49*(1+'Usages mobilité'!$BH49)^(D$3133-$D$3133)/1000</f>
        <v>0</v>
      </c>
      <c r="E3339" s="210">
        <f>E3288*'Usages mobilité'!$BG49*(1+'Usages mobilité'!$BH49)^(E$3133-$D$3133)/1000</f>
        <v>0</v>
      </c>
      <c r="F3339" s="210">
        <f>F3288*'Usages mobilité'!$BG49*(1+'Usages mobilité'!$BH49)^(F$3133-$D$3133)/1000</f>
        <v>0</v>
      </c>
      <c r="G3339" s="210">
        <f>G3288*'Usages mobilité'!$BG49*(1+'Usages mobilité'!$BH49)^(G$3133-$D$3133)/1000</f>
        <v>0</v>
      </c>
      <c r="H3339" s="210">
        <f>H3288*'Usages mobilité'!$BG49*(1+'Usages mobilité'!$BH49)^(H$3133-$D$3133)/1000</f>
        <v>0</v>
      </c>
      <c r="I3339" s="210">
        <f>I3288*'Usages mobilité'!$BG49*(1+'Usages mobilité'!$BH49)^(I$3133-$D$3133)/1000</f>
        <v>0</v>
      </c>
      <c r="J3339" s="210">
        <f>J3288*'Usages mobilité'!$BG49*(1+'Usages mobilité'!$BH49)^(J$3133-$D$3133)/1000</f>
        <v>0</v>
      </c>
      <c r="K3339" s="210">
        <f>K3288*'Usages mobilité'!$BG49*(1+'Usages mobilité'!$BH49)^(K$3133-$D$3133)/1000</f>
        <v>0</v>
      </c>
      <c r="L3339" s="210">
        <f>L3288*'Usages mobilité'!$BG49*(1+'Usages mobilité'!$BH49)^(L$3133-$D$3133)/1000</f>
        <v>0</v>
      </c>
      <c r="M3339" s="210">
        <f>M3288*'Usages mobilité'!$BG49*(1+'Usages mobilité'!$BH49)^(M$3133-$D$3133)/1000</f>
        <v>0</v>
      </c>
      <c r="N3339" s="210">
        <f>N3288*'Usages mobilité'!$BG49*(1+'Usages mobilité'!$BH49)^(N$3133-$D$3133)/1000</f>
        <v>0</v>
      </c>
      <c r="O3339" s="210">
        <f>O3288*'Usages mobilité'!$BG49*(1+'Usages mobilité'!$BH49)^(O$3133-$D$3133)/1000</f>
        <v>0</v>
      </c>
      <c r="P3339" s="210">
        <f>P3288*'Usages mobilité'!$BG49*(1+'Usages mobilité'!$BH49)^(P$3133-$D$3133)/1000</f>
        <v>0</v>
      </c>
      <c r="Q3339" s="210">
        <f>Q3288*'Usages mobilité'!$BG49*(1+'Usages mobilité'!$BH49)^(Q$3133-$D$3133)/1000</f>
        <v>0</v>
      </c>
      <c r="R3339" s="210">
        <f>R3288*'Usages mobilité'!$BG49*(1+'Usages mobilité'!$BH49)^(R$3133-$D$3133)/1000</f>
        <v>0</v>
      </c>
    </row>
    <row r="3340" spans="1:18" hidden="1" outlineLevel="2" x14ac:dyDescent="0.35">
      <c r="A3340" s="209" t="str">
        <f>'Usages mobilité'!A50</f>
        <v>Usage mobilité n°47</v>
      </c>
      <c r="B3340" s="209" t="s">
        <v>639</v>
      </c>
      <c r="C3340" s="209"/>
      <c r="D3340" s="210">
        <f>D3289*'Usages mobilité'!$BG50*(1+'Usages mobilité'!$BH50)^(D$3133-$D$3133)/1000</f>
        <v>0</v>
      </c>
      <c r="E3340" s="210">
        <f>E3289*'Usages mobilité'!$BG50*(1+'Usages mobilité'!$BH50)^(E$3133-$D$3133)/1000</f>
        <v>0</v>
      </c>
      <c r="F3340" s="210">
        <f>F3289*'Usages mobilité'!$BG50*(1+'Usages mobilité'!$BH50)^(F$3133-$D$3133)/1000</f>
        <v>0</v>
      </c>
      <c r="G3340" s="210">
        <f>G3289*'Usages mobilité'!$BG50*(1+'Usages mobilité'!$BH50)^(G$3133-$D$3133)/1000</f>
        <v>0</v>
      </c>
      <c r="H3340" s="210">
        <f>H3289*'Usages mobilité'!$BG50*(1+'Usages mobilité'!$BH50)^(H$3133-$D$3133)/1000</f>
        <v>0</v>
      </c>
      <c r="I3340" s="210">
        <f>I3289*'Usages mobilité'!$BG50*(1+'Usages mobilité'!$BH50)^(I$3133-$D$3133)/1000</f>
        <v>0</v>
      </c>
      <c r="J3340" s="210">
        <f>J3289*'Usages mobilité'!$BG50*(1+'Usages mobilité'!$BH50)^(J$3133-$D$3133)/1000</f>
        <v>0</v>
      </c>
      <c r="K3340" s="210">
        <f>K3289*'Usages mobilité'!$BG50*(1+'Usages mobilité'!$BH50)^(K$3133-$D$3133)/1000</f>
        <v>0</v>
      </c>
      <c r="L3340" s="210">
        <f>L3289*'Usages mobilité'!$BG50*(1+'Usages mobilité'!$BH50)^(L$3133-$D$3133)/1000</f>
        <v>0</v>
      </c>
      <c r="M3340" s="210">
        <f>M3289*'Usages mobilité'!$BG50*(1+'Usages mobilité'!$BH50)^(M$3133-$D$3133)/1000</f>
        <v>0</v>
      </c>
      <c r="N3340" s="210">
        <f>N3289*'Usages mobilité'!$BG50*(1+'Usages mobilité'!$BH50)^(N$3133-$D$3133)/1000</f>
        <v>0</v>
      </c>
      <c r="O3340" s="210">
        <f>O3289*'Usages mobilité'!$BG50*(1+'Usages mobilité'!$BH50)^(O$3133-$D$3133)/1000</f>
        <v>0</v>
      </c>
      <c r="P3340" s="210">
        <f>P3289*'Usages mobilité'!$BG50*(1+'Usages mobilité'!$BH50)^(P$3133-$D$3133)/1000</f>
        <v>0</v>
      </c>
      <c r="Q3340" s="210">
        <f>Q3289*'Usages mobilité'!$BG50*(1+'Usages mobilité'!$BH50)^(Q$3133-$D$3133)/1000</f>
        <v>0</v>
      </c>
      <c r="R3340" s="210">
        <f>R3289*'Usages mobilité'!$BG50*(1+'Usages mobilité'!$BH50)^(R$3133-$D$3133)/1000</f>
        <v>0</v>
      </c>
    </row>
    <row r="3341" spans="1:18" hidden="1" outlineLevel="2" x14ac:dyDescent="0.35">
      <c r="A3341" s="209" t="str">
        <f>'Usages mobilité'!A51</f>
        <v>Usage mobilité n°48</v>
      </c>
      <c r="B3341" s="209" t="s">
        <v>639</v>
      </c>
      <c r="C3341" s="209"/>
      <c r="D3341" s="210">
        <f>D3290*'Usages mobilité'!$BG51*(1+'Usages mobilité'!$BH51)^(D$3133-$D$3133)/1000</f>
        <v>0</v>
      </c>
      <c r="E3341" s="210">
        <f>E3290*'Usages mobilité'!$BG51*(1+'Usages mobilité'!$BH51)^(E$3133-$D$3133)/1000</f>
        <v>0</v>
      </c>
      <c r="F3341" s="210">
        <f>F3290*'Usages mobilité'!$BG51*(1+'Usages mobilité'!$BH51)^(F$3133-$D$3133)/1000</f>
        <v>0</v>
      </c>
      <c r="G3341" s="210">
        <f>G3290*'Usages mobilité'!$BG51*(1+'Usages mobilité'!$BH51)^(G$3133-$D$3133)/1000</f>
        <v>0</v>
      </c>
      <c r="H3341" s="210">
        <f>H3290*'Usages mobilité'!$BG51*(1+'Usages mobilité'!$BH51)^(H$3133-$D$3133)/1000</f>
        <v>0</v>
      </c>
      <c r="I3341" s="210">
        <f>I3290*'Usages mobilité'!$BG51*(1+'Usages mobilité'!$BH51)^(I$3133-$D$3133)/1000</f>
        <v>0</v>
      </c>
      <c r="J3341" s="210">
        <f>J3290*'Usages mobilité'!$BG51*(1+'Usages mobilité'!$BH51)^(J$3133-$D$3133)/1000</f>
        <v>0</v>
      </c>
      <c r="K3341" s="210">
        <f>K3290*'Usages mobilité'!$BG51*(1+'Usages mobilité'!$BH51)^(K$3133-$D$3133)/1000</f>
        <v>0</v>
      </c>
      <c r="L3341" s="210">
        <f>L3290*'Usages mobilité'!$BG51*(1+'Usages mobilité'!$BH51)^(L$3133-$D$3133)/1000</f>
        <v>0</v>
      </c>
      <c r="M3341" s="210">
        <f>M3290*'Usages mobilité'!$BG51*(1+'Usages mobilité'!$BH51)^(M$3133-$D$3133)/1000</f>
        <v>0</v>
      </c>
      <c r="N3341" s="210">
        <f>N3290*'Usages mobilité'!$BG51*(1+'Usages mobilité'!$BH51)^(N$3133-$D$3133)/1000</f>
        <v>0</v>
      </c>
      <c r="O3341" s="210">
        <f>O3290*'Usages mobilité'!$BG51*(1+'Usages mobilité'!$BH51)^(O$3133-$D$3133)/1000</f>
        <v>0</v>
      </c>
      <c r="P3341" s="210">
        <f>P3290*'Usages mobilité'!$BG51*(1+'Usages mobilité'!$BH51)^(P$3133-$D$3133)/1000</f>
        <v>0</v>
      </c>
      <c r="Q3341" s="210">
        <f>Q3290*'Usages mobilité'!$BG51*(1+'Usages mobilité'!$BH51)^(Q$3133-$D$3133)/1000</f>
        <v>0</v>
      </c>
      <c r="R3341" s="210">
        <f>R3290*'Usages mobilité'!$BG51*(1+'Usages mobilité'!$BH51)^(R$3133-$D$3133)/1000</f>
        <v>0</v>
      </c>
    </row>
    <row r="3342" spans="1:18" hidden="1" outlineLevel="2" x14ac:dyDescent="0.35">
      <c r="A3342" s="209" t="str">
        <f>'Usages mobilité'!A52</f>
        <v>Usage mobilité n°49</v>
      </c>
      <c r="B3342" s="209" t="s">
        <v>639</v>
      </c>
      <c r="C3342" s="209"/>
      <c r="D3342" s="210">
        <f>D3291*'Usages mobilité'!$BG52*(1+'Usages mobilité'!$BH52)^(D$3133-$D$3133)/1000</f>
        <v>0</v>
      </c>
      <c r="E3342" s="210">
        <f>E3291*'Usages mobilité'!$BG52*(1+'Usages mobilité'!$BH52)^(E$3133-$D$3133)/1000</f>
        <v>0</v>
      </c>
      <c r="F3342" s="210">
        <f>F3291*'Usages mobilité'!$BG52*(1+'Usages mobilité'!$BH52)^(F$3133-$D$3133)/1000</f>
        <v>0</v>
      </c>
      <c r="G3342" s="210">
        <f>G3291*'Usages mobilité'!$BG52*(1+'Usages mobilité'!$BH52)^(G$3133-$D$3133)/1000</f>
        <v>0</v>
      </c>
      <c r="H3342" s="210">
        <f>H3291*'Usages mobilité'!$BG52*(1+'Usages mobilité'!$BH52)^(H$3133-$D$3133)/1000</f>
        <v>0</v>
      </c>
      <c r="I3342" s="210">
        <f>I3291*'Usages mobilité'!$BG52*(1+'Usages mobilité'!$BH52)^(I$3133-$D$3133)/1000</f>
        <v>0</v>
      </c>
      <c r="J3342" s="210">
        <f>J3291*'Usages mobilité'!$BG52*(1+'Usages mobilité'!$BH52)^(J$3133-$D$3133)/1000</f>
        <v>0</v>
      </c>
      <c r="K3342" s="210">
        <f>K3291*'Usages mobilité'!$BG52*(1+'Usages mobilité'!$BH52)^(K$3133-$D$3133)/1000</f>
        <v>0</v>
      </c>
      <c r="L3342" s="210">
        <f>L3291*'Usages mobilité'!$BG52*(1+'Usages mobilité'!$BH52)^(L$3133-$D$3133)/1000</f>
        <v>0</v>
      </c>
      <c r="M3342" s="210">
        <f>M3291*'Usages mobilité'!$BG52*(1+'Usages mobilité'!$BH52)^(M$3133-$D$3133)/1000</f>
        <v>0</v>
      </c>
      <c r="N3342" s="210">
        <f>N3291*'Usages mobilité'!$BG52*(1+'Usages mobilité'!$BH52)^(N$3133-$D$3133)/1000</f>
        <v>0</v>
      </c>
      <c r="O3342" s="210">
        <f>O3291*'Usages mobilité'!$BG52*(1+'Usages mobilité'!$BH52)^(O$3133-$D$3133)/1000</f>
        <v>0</v>
      </c>
      <c r="P3342" s="210">
        <f>P3291*'Usages mobilité'!$BG52*(1+'Usages mobilité'!$BH52)^(P$3133-$D$3133)/1000</f>
        <v>0</v>
      </c>
      <c r="Q3342" s="210">
        <f>Q3291*'Usages mobilité'!$BG52*(1+'Usages mobilité'!$BH52)^(Q$3133-$D$3133)/1000</f>
        <v>0</v>
      </c>
      <c r="R3342" s="210">
        <f>R3291*'Usages mobilité'!$BG52*(1+'Usages mobilité'!$BH52)^(R$3133-$D$3133)/1000</f>
        <v>0</v>
      </c>
    </row>
    <row r="3343" spans="1:18" hidden="1" outlineLevel="2" x14ac:dyDescent="0.35">
      <c r="A3343" s="209" t="str">
        <f>'Usages mobilité'!A53</f>
        <v>Usage mobilité n°50</v>
      </c>
      <c r="B3343" s="209" t="s">
        <v>639</v>
      </c>
      <c r="C3343" s="209"/>
      <c r="D3343" s="210">
        <f>D3292*'Usages mobilité'!$BG53*(1+'Usages mobilité'!$BH53)^(D$3133-$D$3133)/1000</f>
        <v>0</v>
      </c>
      <c r="E3343" s="210">
        <f>E3292*'Usages mobilité'!$BG53*(1+'Usages mobilité'!$BH53)^(E$3133-$D$3133)/1000</f>
        <v>0</v>
      </c>
      <c r="F3343" s="210">
        <f>F3292*'Usages mobilité'!$BG53*(1+'Usages mobilité'!$BH53)^(F$3133-$D$3133)/1000</f>
        <v>0</v>
      </c>
      <c r="G3343" s="210">
        <f>G3292*'Usages mobilité'!$BG53*(1+'Usages mobilité'!$BH53)^(G$3133-$D$3133)/1000</f>
        <v>0</v>
      </c>
      <c r="H3343" s="210">
        <f>H3292*'Usages mobilité'!$BG53*(1+'Usages mobilité'!$BH53)^(H$3133-$D$3133)/1000</f>
        <v>0</v>
      </c>
      <c r="I3343" s="210">
        <f>I3292*'Usages mobilité'!$BG53*(1+'Usages mobilité'!$BH53)^(I$3133-$D$3133)/1000</f>
        <v>0</v>
      </c>
      <c r="J3343" s="210">
        <f>J3292*'Usages mobilité'!$BG53*(1+'Usages mobilité'!$BH53)^(J$3133-$D$3133)/1000</f>
        <v>0</v>
      </c>
      <c r="K3343" s="210">
        <f>K3292*'Usages mobilité'!$BG53*(1+'Usages mobilité'!$BH53)^(K$3133-$D$3133)/1000</f>
        <v>0</v>
      </c>
      <c r="L3343" s="210">
        <f>L3292*'Usages mobilité'!$BG53*(1+'Usages mobilité'!$BH53)^(L$3133-$D$3133)/1000</f>
        <v>0</v>
      </c>
      <c r="M3343" s="210">
        <f>M3292*'Usages mobilité'!$BG53*(1+'Usages mobilité'!$BH53)^(M$3133-$D$3133)/1000</f>
        <v>0</v>
      </c>
      <c r="N3343" s="210">
        <f>N3292*'Usages mobilité'!$BG53*(1+'Usages mobilité'!$BH53)^(N$3133-$D$3133)/1000</f>
        <v>0</v>
      </c>
      <c r="O3343" s="210">
        <f>O3292*'Usages mobilité'!$BG53*(1+'Usages mobilité'!$BH53)^(O$3133-$D$3133)/1000</f>
        <v>0</v>
      </c>
      <c r="P3343" s="210">
        <f>P3292*'Usages mobilité'!$BG53*(1+'Usages mobilité'!$BH53)^(P$3133-$D$3133)/1000</f>
        <v>0</v>
      </c>
      <c r="Q3343" s="210">
        <f>Q3292*'Usages mobilité'!$BG53*(1+'Usages mobilité'!$BH53)^(Q$3133-$D$3133)/1000</f>
        <v>0</v>
      </c>
      <c r="R3343" s="210">
        <f>R3292*'Usages mobilité'!$BG53*(1+'Usages mobilité'!$BH53)^(R$3133-$D$3133)/1000</f>
        <v>0</v>
      </c>
    </row>
    <row r="3344" spans="1:18" hidden="1" outlineLevel="1" collapsed="1" x14ac:dyDescent="0.35">
      <c r="A3344" s="209" t="s">
        <v>644</v>
      </c>
      <c r="B3344" s="209"/>
      <c r="C3344" s="209"/>
      <c r="D3344" s="210">
        <f t="shared" ref="D3344:R3344" si="289">SUM(D3294:D3343)</f>
        <v>0</v>
      </c>
      <c r="E3344" s="210">
        <f t="shared" si="289"/>
        <v>0</v>
      </c>
      <c r="F3344" s="210">
        <f t="shared" si="289"/>
        <v>0</v>
      </c>
      <c r="G3344" s="210">
        <f t="shared" si="289"/>
        <v>0</v>
      </c>
      <c r="H3344" s="210">
        <f t="shared" si="289"/>
        <v>0</v>
      </c>
      <c r="I3344" s="210">
        <f t="shared" si="289"/>
        <v>0</v>
      </c>
      <c r="J3344" s="210">
        <f t="shared" si="289"/>
        <v>0</v>
      </c>
      <c r="K3344" s="210">
        <f t="shared" si="289"/>
        <v>0</v>
      </c>
      <c r="L3344" s="210">
        <f t="shared" si="289"/>
        <v>0</v>
      </c>
      <c r="M3344" s="210">
        <f t="shared" si="289"/>
        <v>0</v>
      </c>
      <c r="N3344" s="210">
        <f t="shared" si="289"/>
        <v>0</v>
      </c>
      <c r="O3344" s="210">
        <f t="shared" si="289"/>
        <v>0</v>
      </c>
      <c r="P3344" s="210">
        <f t="shared" si="289"/>
        <v>0</v>
      </c>
      <c r="Q3344" s="210">
        <f t="shared" si="289"/>
        <v>0</v>
      </c>
      <c r="R3344" s="210">
        <f t="shared" si="289"/>
        <v>0</v>
      </c>
    </row>
    <row r="3345" spans="1:18" hidden="1" outlineLevel="1" x14ac:dyDescent="0.35">
      <c r="A3345" s="43" t="s">
        <v>645</v>
      </c>
      <c r="B3345" s="43"/>
      <c r="C3345" s="43"/>
      <c r="D3345" s="231"/>
      <c r="E3345" s="231"/>
      <c r="F3345" s="231"/>
      <c r="G3345" s="231"/>
      <c r="H3345" s="231"/>
      <c r="I3345" s="231"/>
      <c r="J3345" s="231"/>
      <c r="K3345" s="231"/>
      <c r="L3345" s="231"/>
      <c r="M3345" s="231"/>
      <c r="N3345" s="231"/>
      <c r="O3345" s="231"/>
      <c r="P3345" s="231"/>
      <c r="Q3345" s="231"/>
      <c r="R3345" s="231"/>
    </row>
    <row r="3346" spans="1:18" hidden="1" outlineLevel="1" x14ac:dyDescent="0.35">
      <c r="A3346" s="43" t="s">
        <v>646</v>
      </c>
      <c r="B3346" s="43"/>
      <c r="C3346" s="43"/>
      <c r="D3346" s="231"/>
      <c r="E3346" s="231"/>
      <c r="F3346" s="231"/>
      <c r="G3346" s="231"/>
      <c r="H3346" s="231"/>
      <c r="I3346" s="231"/>
      <c r="J3346" s="231"/>
      <c r="K3346" s="231"/>
      <c r="L3346" s="231"/>
      <c r="M3346" s="231"/>
      <c r="N3346" s="231"/>
      <c r="O3346" s="231"/>
      <c r="P3346" s="231"/>
      <c r="Q3346" s="231"/>
      <c r="R3346" s="231"/>
    </row>
    <row r="3347" spans="1:18" hidden="1" outlineLevel="1" x14ac:dyDescent="0.35">
      <c r="A3347" s="211" t="s">
        <v>647</v>
      </c>
      <c r="B3347" s="209"/>
      <c r="C3347" s="209"/>
      <c r="D3347" s="210">
        <f t="shared" ref="D3347:R3347" si="290">D3240+D3242+D3344+D3346</f>
        <v>0</v>
      </c>
      <c r="E3347" s="210">
        <f t="shared" si="290"/>
        <v>0</v>
      </c>
      <c r="F3347" s="210">
        <f t="shared" si="290"/>
        <v>0</v>
      </c>
      <c r="G3347" s="210">
        <f t="shared" si="290"/>
        <v>0</v>
      </c>
      <c r="H3347" s="210">
        <f t="shared" si="290"/>
        <v>0</v>
      </c>
      <c r="I3347" s="210">
        <f t="shared" si="290"/>
        <v>0</v>
      </c>
      <c r="J3347" s="210">
        <f t="shared" si="290"/>
        <v>0</v>
      </c>
      <c r="K3347" s="210">
        <f t="shared" si="290"/>
        <v>0</v>
      </c>
      <c r="L3347" s="210">
        <f t="shared" si="290"/>
        <v>0</v>
      </c>
      <c r="M3347" s="210">
        <f t="shared" si="290"/>
        <v>0</v>
      </c>
      <c r="N3347" s="210">
        <f t="shared" si="290"/>
        <v>0</v>
      </c>
      <c r="O3347" s="210">
        <f t="shared" si="290"/>
        <v>0</v>
      </c>
      <c r="P3347" s="210">
        <f t="shared" si="290"/>
        <v>0</v>
      </c>
      <c r="Q3347" s="210">
        <f t="shared" si="290"/>
        <v>0</v>
      </c>
      <c r="R3347" s="210">
        <f t="shared" si="290"/>
        <v>0</v>
      </c>
    </row>
    <row r="3348" spans="1:18" s="23" customFormat="1" hidden="1" outlineLevel="1" x14ac:dyDescent="0.35"/>
    <row r="3349" spans="1:18" hidden="1" outlineLevel="1" x14ac:dyDescent="0.35">
      <c r="A3349" s="273" t="s">
        <v>648</v>
      </c>
      <c r="B3349" s="212" t="s">
        <v>649</v>
      </c>
      <c r="C3349" s="43"/>
      <c r="D3349" s="231">
        <v>10000</v>
      </c>
      <c r="E3349" s="231">
        <v>10000</v>
      </c>
      <c r="F3349" s="231">
        <v>10000</v>
      </c>
      <c r="G3349" s="231"/>
      <c r="H3349" s="231"/>
      <c r="I3349" s="231"/>
      <c r="J3349" s="231"/>
      <c r="K3349" s="231"/>
      <c r="L3349" s="231"/>
      <c r="M3349" s="231"/>
      <c r="N3349" s="231"/>
      <c r="O3349" s="231"/>
      <c r="P3349" s="231"/>
      <c r="Q3349" s="231"/>
      <c r="R3349" s="231"/>
    </row>
    <row r="3350" spans="1:18" hidden="1" outlineLevel="1" x14ac:dyDescent="0.35">
      <c r="A3350" s="273"/>
      <c r="B3350" s="213" t="s">
        <v>650</v>
      </c>
      <c r="C3350" s="209"/>
      <c r="D3350" s="210">
        <f>IF(AND($B3129&lt;&gt;"",$B3130&lt;&gt;""),D3349*(VLOOKUP($B3129,Production!$G4:$P53,10)*(1+VLOOKUP($B3129,Production!$G4:$Q53,11))^(D3133-$D3133))/1000,0)</f>
        <v>0</v>
      </c>
      <c r="E3350" s="210">
        <f>IF(AND($B3129&lt;&gt;"",$B3130&lt;&gt;""),E3349*(VLOOKUP($B3129,Production!$G4:$P53,10)*(1+VLOOKUP($B3129,Production!$G4:$Q53,11))^(E3133-$D3133))/1000,0)</f>
        <v>0</v>
      </c>
      <c r="F3350" s="210">
        <f>IF(AND($B3129&lt;&gt;"",$B3130&lt;&gt;""),F3349*(VLOOKUP($B3129,Production!$G4:$P53,10)*(1+VLOOKUP($B3129,Production!$G4:$Q53,11))^(F3133-$D3133))/1000,0)</f>
        <v>0</v>
      </c>
      <c r="G3350" s="210">
        <f>IF(AND($B3129&lt;&gt;"",$B3130&lt;&gt;""),G3349*(VLOOKUP($B3129,Production!$G4:$P53,10)*(1+VLOOKUP($B3129,Production!$G4:$Q53,11))^(G3133-$D3133))/1000,0)</f>
        <v>0</v>
      </c>
      <c r="H3350" s="210">
        <f>IF(AND($B3129&lt;&gt;"",$B3130&lt;&gt;""),H3349*(VLOOKUP($B3129,Production!$G4:$P53,10)*(1+VLOOKUP($B3129,Production!$G4:$Q53,11))^(H3133-$D3133))/1000,0)</f>
        <v>0</v>
      </c>
      <c r="I3350" s="210">
        <f>IF(AND($B3129&lt;&gt;"",$B3130&lt;&gt;""),I3349*(VLOOKUP($B3129,Production!$G4:$P53,10)*(1+VLOOKUP($B3129,Production!$G4:$Q53,11))^(I3133-$D3133))/1000,0)</f>
        <v>0</v>
      </c>
      <c r="J3350" s="210">
        <f>IF(AND($B3129&lt;&gt;"",$B3130&lt;&gt;""),J3349*(VLOOKUP($B3129,Production!$G4:$P53,10)*(1+VLOOKUP($B3129,Production!$G4:$Q53,11))^(J3133-$D3133))/1000,0)</f>
        <v>0</v>
      </c>
      <c r="K3350" s="210">
        <f>IF(AND($B3129&lt;&gt;"",$B3130&lt;&gt;""),K3349*(VLOOKUP($B3129,Production!$G4:$P53,10)*(1+VLOOKUP($B3129,Production!$G4:$Q53,11))^(K3133-$D3133))/1000,0)</f>
        <v>0</v>
      </c>
      <c r="L3350" s="210">
        <f>IF(AND($B3129&lt;&gt;"",$B3130&lt;&gt;""),L3349*(VLOOKUP($B3129,Production!$G4:$P53,10)*(1+VLOOKUP($B3129,Production!$G4:$Q53,11))^(L3133-$D3133))/1000,0)</f>
        <v>0</v>
      </c>
      <c r="M3350" s="210">
        <f>IF(AND($B3129&lt;&gt;"",$B3130&lt;&gt;""),M3349*(VLOOKUP($B3129,Production!$G4:$P53,10)*(1+VLOOKUP($B3129,Production!$G4:$Q53,11))^(M3133-$D3133))/1000,0)</f>
        <v>0</v>
      </c>
      <c r="N3350" s="210">
        <f>IF(AND($B3129&lt;&gt;"",$B3130&lt;&gt;""),N3349*(VLOOKUP($B3129,Production!$G4:$P53,10)*(1+VLOOKUP($B3129,Production!$G4:$Q53,11))^(N3133-$D3133))/1000,0)</f>
        <v>0</v>
      </c>
      <c r="O3350" s="210">
        <f>IF(AND($B3129&lt;&gt;"",$B3130&lt;&gt;""),O3349*(VLOOKUP($B3129,Production!$G4:$P53,10)*(1+VLOOKUP($B3129,Production!$G4:$Q53,11))^(O3133-$D3133))/1000,0)</f>
        <v>0</v>
      </c>
      <c r="P3350" s="210">
        <f>IF(AND($B3129&lt;&gt;"",$B3130&lt;&gt;""),P3349*(VLOOKUP($B3129,Production!$G4:$P53,10)*(1+VLOOKUP($B3129,Production!$G4:$Q53,11))^(P3133-$D3133))/1000,0)</f>
        <v>0</v>
      </c>
      <c r="Q3350" s="210">
        <f>IF(AND($B3129&lt;&gt;"",$B3130&lt;&gt;""),Q3349*(VLOOKUP($B3129,Production!$G4:$P53,10)*(1+VLOOKUP($B3129,Production!$G4:$Q53,11))^(Q3133-$D3133))/1000,0)</f>
        <v>0</v>
      </c>
      <c r="R3350" s="210">
        <f>IF(AND($B3129&lt;&gt;"",$B3130&lt;&gt;""),R3349*(VLOOKUP($B3129,Production!$G4:$P53,10)*(1+VLOOKUP($B3129,Production!$G4:$Q53,11))^(R3133-$D3133))/1000,0)</f>
        <v>0</v>
      </c>
    </row>
    <row r="3351" spans="1:18" hidden="1" outlineLevel="1" x14ac:dyDescent="0.35">
      <c r="A3351" s="273" t="s">
        <v>651</v>
      </c>
      <c r="B3351" s="212" t="s">
        <v>652</v>
      </c>
      <c r="C3351" s="43"/>
      <c r="D3351" s="231"/>
      <c r="E3351" s="231"/>
      <c r="F3351" s="231"/>
      <c r="G3351" s="231"/>
      <c r="H3351" s="231"/>
      <c r="I3351" s="231"/>
      <c r="J3351" s="231"/>
      <c r="K3351" s="231"/>
      <c r="L3351" s="231"/>
      <c r="M3351" s="231"/>
      <c r="N3351" s="231"/>
      <c r="O3351" s="231"/>
      <c r="P3351" s="231"/>
      <c r="Q3351" s="231"/>
      <c r="R3351" s="231"/>
    </row>
    <row r="3352" spans="1:18" hidden="1" outlineLevel="1" x14ac:dyDescent="0.35">
      <c r="A3352" s="273"/>
      <c r="B3352" s="213" t="s">
        <v>650</v>
      </c>
      <c r="C3352" s="209"/>
      <c r="D3352" s="210">
        <f>IF($B3129&lt;&gt;"",D3351*(VLOOKUP($B3129,Production!$G4:$R53,12)*(1+VLOOKUP($B3129,Production!$G4:$S53,13))^(D3133-$D3133))/1000,0)</f>
        <v>0</v>
      </c>
      <c r="E3352" s="210">
        <f>IF($B3129&lt;&gt;"",E3351*(VLOOKUP($B3129,Production!$G4:$R53,12)*(1+VLOOKUP($B3129,Production!$G4:$S53,13))^(E3133-$D3133))/1000,0)</f>
        <v>0</v>
      </c>
      <c r="F3352" s="210">
        <f>IF($B3129&lt;&gt;"",F3351*(VLOOKUP($B3129,Production!$G4:$R53,12)*(1+VLOOKUP($B3129,Production!$G4:$S53,13))^(F3133-$D3133))/1000,0)</f>
        <v>0</v>
      </c>
      <c r="G3352" s="210">
        <f>IF($B3129&lt;&gt;"",G3351*(VLOOKUP($B3129,Production!$G4:$R53,12)*(1+VLOOKUP($B3129,Production!$G4:$S53,13))^(G3133-$D3133))/1000,0)</f>
        <v>0</v>
      </c>
      <c r="H3352" s="210">
        <f>IF($B3129&lt;&gt;"",H3351*(VLOOKUP($B3129,Production!$G4:$R53,12)*(1+VLOOKUP($B3129,Production!$G4:$S53,13))^(H3133-$D3133))/1000,0)</f>
        <v>0</v>
      </c>
      <c r="I3352" s="210">
        <f>IF($B3129&lt;&gt;"",I3351*(VLOOKUP($B3129,Production!$G4:$R53,12)*(1+VLOOKUP($B3129,Production!$G4:$S53,13))^(I3133-$D3133))/1000,0)</f>
        <v>0</v>
      </c>
      <c r="J3352" s="210">
        <f>IF($B3129&lt;&gt;"",J3351*(VLOOKUP($B3129,Production!$G4:$R53,12)*(1+VLOOKUP($B3129,Production!$G4:$S53,13))^(J3133-$D3133))/1000,0)</f>
        <v>0</v>
      </c>
      <c r="K3352" s="210">
        <f>IF($B3129&lt;&gt;"",K3351*(VLOOKUP($B3129,Production!$G4:$R53,12)*(1+VLOOKUP($B3129,Production!$G4:$S53,13))^(K3133-$D3133))/1000,0)</f>
        <v>0</v>
      </c>
      <c r="L3352" s="210">
        <f>IF($B3129&lt;&gt;"",L3351*(VLOOKUP($B3129,Production!$G4:$R53,12)*(1+VLOOKUP($B3129,Production!$G4:$S53,13))^(L3133-$D3133))/1000,0)</f>
        <v>0</v>
      </c>
      <c r="M3352" s="210">
        <f>IF($B3129&lt;&gt;"",M3351*(VLOOKUP($B3129,Production!$G4:$R53,12)*(1+VLOOKUP($B3129,Production!$G4:$S53,13))^(M3133-$D3133))/1000,0)</f>
        <v>0</v>
      </c>
      <c r="N3352" s="210">
        <f>IF($B3129&lt;&gt;"",N3351*(VLOOKUP($B3129,Production!$G4:$R53,12)*(1+VLOOKUP($B3129,Production!$G4:$S53,13))^(N3133-$D3133))/1000,0)</f>
        <v>0</v>
      </c>
      <c r="O3352" s="210">
        <f>IF($B3129&lt;&gt;"",O3351*(VLOOKUP($B3129,Production!$G4:$R53,12)*(1+VLOOKUP($B3129,Production!$G4:$S53,13))^(O3133-$D3133))/1000,0)</f>
        <v>0</v>
      </c>
      <c r="P3352" s="210">
        <f>IF($B3129&lt;&gt;"",P3351*(VLOOKUP($B3129,Production!$G4:$R53,12)*(1+VLOOKUP($B3129,Production!$G4:$S53,13))^(P3133-$D3133))/1000,0)</f>
        <v>0</v>
      </c>
      <c r="Q3352" s="210">
        <f>IF($B3129&lt;&gt;"",Q3351*(VLOOKUP($B3129,Production!$G4:$R53,12)*(1+VLOOKUP($B3129,Production!$G4:$S53,13))^(Q3133-$D3133))/1000,0)</f>
        <v>0</v>
      </c>
      <c r="R3352" s="210">
        <f>IF($B3129&lt;&gt;"",R3351*(VLOOKUP($B3129,Production!$G4:$R53,12)*(1+VLOOKUP($B3129,Production!$G4:$S53,13))^(R3133-$D3133))/1000,0)</f>
        <v>0</v>
      </c>
    </row>
    <row r="3353" spans="1:18" hidden="1" outlineLevel="1" x14ac:dyDescent="0.35">
      <c r="A3353" s="212" t="s">
        <v>653</v>
      </c>
      <c r="B3353" s="212"/>
      <c r="C3353" s="43"/>
      <c r="D3353" s="231"/>
      <c r="E3353" s="231"/>
      <c r="F3353" s="231"/>
      <c r="G3353" s="231"/>
      <c r="H3353" s="231"/>
      <c r="I3353" s="231"/>
      <c r="J3353" s="231"/>
      <c r="K3353" s="231"/>
      <c r="L3353" s="231"/>
      <c r="M3353" s="231"/>
      <c r="N3353" s="231"/>
      <c r="O3353" s="231"/>
      <c r="P3353" s="231"/>
      <c r="Q3353" s="231"/>
      <c r="R3353" s="231"/>
    </row>
    <row r="3354" spans="1:18" hidden="1" outlineLevel="1" x14ac:dyDescent="0.35">
      <c r="A3354" s="212" t="s">
        <v>654</v>
      </c>
      <c r="B3354" s="212"/>
      <c r="C3354" s="43"/>
      <c r="D3354" s="231"/>
      <c r="E3354" s="231"/>
      <c r="F3354" s="231"/>
      <c r="G3354" s="231"/>
      <c r="H3354" s="231"/>
      <c r="I3354" s="231"/>
      <c r="J3354" s="231"/>
      <c r="K3354" s="231"/>
      <c r="L3354" s="231"/>
      <c r="M3354" s="231"/>
      <c r="N3354" s="231"/>
      <c r="O3354" s="231"/>
      <c r="P3354" s="231"/>
      <c r="Q3354" s="231"/>
      <c r="R3354" s="231"/>
    </row>
    <row r="3355" spans="1:18" hidden="1" outlineLevel="1" x14ac:dyDescent="0.35">
      <c r="A3355" s="211" t="s">
        <v>655</v>
      </c>
      <c r="B3355" s="209"/>
      <c r="C3355" s="209"/>
      <c r="D3355" s="210">
        <f t="shared" ref="D3355:R3355" si="291">D3350+D3352+D3353+D3354</f>
        <v>0</v>
      </c>
      <c r="E3355" s="210">
        <f t="shared" si="291"/>
        <v>0</v>
      </c>
      <c r="F3355" s="210">
        <f t="shared" si="291"/>
        <v>0</v>
      </c>
      <c r="G3355" s="210">
        <f t="shared" si="291"/>
        <v>0</v>
      </c>
      <c r="H3355" s="210">
        <f t="shared" si="291"/>
        <v>0</v>
      </c>
      <c r="I3355" s="210">
        <f t="shared" si="291"/>
        <v>0</v>
      </c>
      <c r="J3355" s="210">
        <f t="shared" si="291"/>
        <v>0</v>
      </c>
      <c r="K3355" s="210">
        <f t="shared" si="291"/>
        <v>0</v>
      </c>
      <c r="L3355" s="210">
        <f t="shared" si="291"/>
        <v>0</v>
      </c>
      <c r="M3355" s="210">
        <f t="shared" si="291"/>
        <v>0</v>
      </c>
      <c r="N3355" s="210">
        <f t="shared" si="291"/>
        <v>0</v>
      </c>
      <c r="O3355" s="210">
        <f t="shared" si="291"/>
        <v>0</v>
      </c>
      <c r="P3355" s="210">
        <f t="shared" si="291"/>
        <v>0</v>
      </c>
      <c r="Q3355" s="210">
        <f t="shared" si="291"/>
        <v>0</v>
      </c>
      <c r="R3355" s="210">
        <f t="shared" si="291"/>
        <v>0</v>
      </c>
    </row>
    <row r="3356" spans="1:18" s="23" customFormat="1" hidden="1" outlineLevel="1" x14ac:dyDescent="0.35"/>
    <row r="3357" spans="1:18" hidden="1" outlineLevel="1" x14ac:dyDescent="0.35">
      <c r="A3357" s="209" t="s">
        <v>656</v>
      </c>
      <c r="B3357" s="209"/>
      <c r="C3357" s="209"/>
      <c r="D3357" s="210">
        <f t="shared" ref="D3357:R3357" si="292">D3347-D3355</f>
        <v>0</v>
      </c>
      <c r="E3357" s="210">
        <f t="shared" si="292"/>
        <v>0</v>
      </c>
      <c r="F3357" s="210">
        <f t="shared" si="292"/>
        <v>0</v>
      </c>
      <c r="G3357" s="210">
        <f t="shared" si="292"/>
        <v>0</v>
      </c>
      <c r="H3357" s="210">
        <f t="shared" si="292"/>
        <v>0</v>
      </c>
      <c r="I3357" s="210">
        <f t="shared" si="292"/>
        <v>0</v>
      </c>
      <c r="J3357" s="210">
        <f t="shared" si="292"/>
        <v>0</v>
      </c>
      <c r="K3357" s="210">
        <f t="shared" si="292"/>
        <v>0</v>
      </c>
      <c r="L3357" s="210">
        <f t="shared" si="292"/>
        <v>0</v>
      </c>
      <c r="M3357" s="210">
        <f t="shared" si="292"/>
        <v>0</v>
      </c>
      <c r="N3357" s="210">
        <f t="shared" si="292"/>
        <v>0</v>
      </c>
      <c r="O3357" s="210">
        <f t="shared" si="292"/>
        <v>0</v>
      </c>
      <c r="P3357" s="210">
        <f t="shared" si="292"/>
        <v>0</v>
      </c>
      <c r="Q3357" s="210">
        <f t="shared" si="292"/>
        <v>0</v>
      </c>
      <c r="R3357" s="210">
        <f t="shared" si="292"/>
        <v>0</v>
      </c>
    </row>
    <row r="3358" spans="1:18" hidden="1" outlineLevel="1" x14ac:dyDescent="0.35"/>
    <row r="3359" spans="1:18" hidden="1" outlineLevel="1" x14ac:dyDescent="0.35">
      <c r="A3359" s="43" t="s">
        <v>657</v>
      </c>
      <c r="B3359" s="43"/>
      <c r="C3359" s="43"/>
      <c r="D3359" s="231"/>
      <c r="E3359" s="231"/>
      <c r="F3359" s="231"/>
      <c r="G3359" s="231"/>
      <c r="H3359" s="231"/>
      <c r="I3359" s="231"/>
      <c r="J3359" s="231"/>
      <c r="K3359" s="231"/>
      <c r="L3359" s="231"/>
      <c r="M3359" s="231"/>
      <c r="N3359" s="231"/>
      <c r="O3359" s="231"/>
      <c r="P3359" s="231"/>
      <c r="Q3359" s="231"/>
      <c r="R3359" s="231"/>
    </row>
    <row r="3360" spans="1:18" hidden="1" outlineLevel="1" x14ac:dyDescent="0.35"/>
    <row r="3361" spans="1:18" hidden="1" outlineLevel="1" x14ac:dyDescent="0.35">
      <c r="A3361" s="209" t="s">
        <v>658</v>
      </c>
      <c r="B3361" s="209"/>
      <c r="C3361" s="209"/>
      <c r="D3361" s="210">
        <f t="shared" ref="D3361:R3361" si="293">D3357-D3359</f>
        <v>0</v>
      </c>
      <c r="E3361" s="210">
        <f t="shared" si="293"/>
        <v>0</v>
      </c>
      <c r="F3361" s="210">
        <f t="shared" si="293"/>
        <v>0</v>
      </c>
      <c r="G3361" s="210">
        <f t="shared" si="293"/>
        <v>0</v>
      </c>
      <c r="H3361" s="210">
        <f t="shared" si="293"/>
        <v>0</v>
      </c>
      <c r="I3361" s="210">
        <f t="shared" si="293"/>
        <v>0</v>
      </c>
      <c r="J3361" s="210">
        <f t="shared" si="293"/>
        <v>0</v>
      </c>
      <c r="K3361" s="210">
        <f t="shared" si="293"/>
        <v>0</v>
      </c>
      <c r="L3361" s="210">
        <f t="shared" si="293"/>
        <v>0</v>
      </c>
      <c r="M3361" s="210">
        <f t="shared" si="293"/>
        <v>0</v>
      </c>
      <c r="N3361" s="210">
        <f t="shared" si="293"/>
        <v>0</v>
      </c>
      <c r="O3361" s="210">
        <f t="shared" si="293"/>
        <v>0</v>
      </c>
      <c r="P3361" s="210">
        <f t="shared" si="293"/>
        <v>0</v>
      </c>
      <c r="Q3361" s="210">
        <f t="shared" si="293"/>
        <v>0</v>
      </c>
      <c r="R3361" s="210">
        <f t="shared" si="293"/>
        <v>0</v>
      </c>
    </row>
    <row r="3362" spans="1:18" hidden="1" outlineLevel="1" x14ac:dyDescent="0.35">
      <c r="A3362" s="209" t="s">
        <v>659</v>
      </c>
      <c r="B3362" s="209"/>
      <c r="C3362" s="209"/>
      <c r="D3362" s="210">
        <f t="shared" ref="D3362:R3362" si="294">$B3131*D3361</f>
        <v>0</v>
      </c>
      <c r="E3362" s="210">
        <f t="shared" si="294"/>
        <v>0</v>
      </c>
      <c r="F3362" s="210">
        <f t="shared" si="294"/>
        <v>0</v>
      </c>
      <c r="G3362" s="210">
        <f t="shared" si="294"/>
        <v>0</v>
      </c>
      <c r="H3362" s="210">
        <f t="shared" si="294"/>
        <v>0</v>
      </c>
      <c r="I3362" s="210">
        <f t="shared" si="294"/>
        <v>0</v>
      </c>
      <c r="J3362" s="210">
        <f t="shared" si="294"/>
        <v>0</v>
      </c>
      <c r="K3362" s="210">
        <f t="shared" si="294"/>
        <v>0</v>
      </c>
      <c r="L3362" s="210">
        <f t="shared" si="294"/>
        <v>0</v>
      </c>
      <c r="M3362" s="210">
        <f t="shared" si="294"/>
        <v>0</v>
      </c>
      <c r="N3362" s="210">
        <f t="shared" si="294"/>
        <v>0</v>
      </c>
      <c r="O3362" s="210">
        <f t="shared" si="294"/>
        <v>0</v>
      </c>
      <c r="P3362" s="210">
        <f t="shared" si="294"/>
        <v>0</v>
      </c>
      <c r="Q3362" s="210">
        <f t="shared" si="294"/>
        <v>0</v>
      </c>
      <c r="R3362" s="210">
        <f t="shared" si="294"/>
        <v>0</v>
      </c>
    </row>
    <row r="3363" spans="1:18" hidden="1" outlineLevel="1" x14ac:dyDescent="0.35"/>
    <row r="3364" spans="1:18" hidden="1" outlineLevel="1" x14ac:dyDescent="0.35">
      <c r="A3364" s="211" t="s">
        <v>660</v>
      </c>
      <c r="B3364" s="209"/>
      <c r="C3364" s="209"/>
      <c r="D3364" s="210">
        <f t="shared" ref="D3364:R3364" si="295">D3361-D3362</f>
        <v>0</v>
      </c>
      <c r="E3364" s="210">
        <f t="shared" si="295"/>
        <v>0</v>
      </c>
      <c r="F3364" s="210">
        <f t="shared" si="295"/>
        <v>0</v>
      </c>
      <c r="G3364" s="210">
        <f t="shared" si="295"/>
        <v>0</v>
      </c>
      <c r="H3364" s="210">
        <f t="shared" si="295"/>
        <v>0</v>
      </c>
      <c r="I3364" s="210">
        <f t="shared" si="295"/>
        <v>0</v>
      </c>
      <c r="J3364" s="210">
        <f t="shared" si="295"/>
        <v>0</v>
      </c>
      <c r="K3364" s="210">
        <f t="shared" si="295"/>
        <v>0</v>
      </c>
      <c r="L3364" s="210">
        <f t="shared" si="295"/>
        <v>0</v>
      </c>
      <c r="M3364" s="210">
        <f t="shared" si="295"/>
        <v>0</v>
      </c>
      <c r="N3364" s="210">
        <f t="shared" si="295"/>
        <v>0</v>
      </c>
      <c r="O3364" s="210">
        <f t="shared" si="295"/>
        <v>0</v>
      </c>
      <c r="P3364" s="210">
        <f t="shared" si="295"/>
        <v>0</v>
      </c>
      <c r="Q3364" s="210">
        <f t="shared" si="295"/>
        <v>0</v>
      </c>
      <c r="R3364" s="210">
        <f t="shared" si="295"/>
        <v>0</v>
      </c>
    </row>
    <row r="3365" spans="1:18" hidden="1" outlineLevel="1" x14ac:dyDescent="0.35"/>
    <row r="3366" spans="1:18" hidden="1" outlineLevel="1" x14ac:dyDescent="0.35">
      <c r="A3366" s="211" t="s">
        <v>661</v>
      </c>
      <c r="B3366" s="209"/>
      <c r="C3366" s="209"/>
      <c r="D3366" s="214" t="e">
        <f>IRR(D3364:R3364)</f>
        <v>#NUM!</v>
      </c>
    </row>
    <row r="3367" spans="1:18" collapsed="1" x14ac:dyDescent="0.35"/>
    <row r="3369" spans="1:18" s="156" customFormat="1" x14ac:dyDescent="0.35">
      <c r="A3369" s="156" t="s">
        <v>682</v>
      </c>
    </row>
    <row r="3370" spans="1:18" hidden="1" outlineLevel="1" x14ac:dyDescent="0.35"/>
    <row r="3371" spans="1:18" hidden="1" outlineLevel="1" x14ac:dyDescent="0.35">
      <c r="A3371" s="204" t="s">
        <v>596</v>
      </c>
      <c r="B3371" s="195"/>
    </row>
    <row r="3372" spans="1:18" ht="15" hidden="1" outlineLevel="1" thickBot="1" x14ac:dyDescent="0.4">
      <c r="A3372" s="206" t="s">
        <v>632</v>
      </c>
      <c r="B3372" s="230"/>
    </row>
    <row r="3373" spans="1:18" hidden="1" outlineLevel="1" x14ac:dyDescent="0.35"/>
    <row r="3374" spans="1:18" hidden="1" outlineLevel="1" x14ac:dyDescent="0.35">
      <c r="A3374" s="43" t="s">
        <v>633</v>
      </c>
      <c r="B3374" s="43"/>
      <c r="C3374" s="210">
        <v>0</v>
      </c>
      <c r="D3374" s="210">
        <v>1</v>
      </c>
      <c r="E3374" s="210">
        <v>2</v>
      </c>
      <c r="F3374" s="210">
        <v>3</v>
      </c>
      <c r="G3374" s="210">
        <v>4</v>
      </c>
      <c r="H3374" s="210">
        <v>5</v>
      </c>
      <c r="I3374" s="210">
        <v>6</v>
      </c>
      <c r="J3374" s="210">
        <v>7</v>
      </c>
      <c r="K3374" s="210">
        <v>8</v>
      </c>
      <c r="L3374" s="210">
        <v>9</v>
      </c>
      <c r="M3374" s="210">
        <v>10</v>
      </c>
      <c r="N3374" s="210">
        <v>11</v>
      </c>
      <c r="O3374" s="210">
        <v>12</v>
      </c>
      <c r="P3374" s="210">
        <v>13</v>
      </c>
      <c r="Q3374" s="210">
        <v>14</v>
      </c>
      <c r="R3374" s="210">
        <v>15</v>
      </c>
    </row>
    <row r="3375" spans="1:18" hidden="1" outlineLevel="1" x14ac:dyDescent="0.35"/>
    <row r="3376" spans="1:18" hidden="1" outlineLevel="1" x14ac:dyDescent="0.35">
      <c r="A3376" s="43" t="s">
        <v>634</v>
      </c>
      <c r="B3376" s="43"/>
      <c r="C3376" s="231"/>
      <c r="D3376" s="231"/>
      <c r="E3376" s="231"/>
      <c r="F3376" s="231"/>
      <c r="G3376" s="231"/>
      <c r="H3376" s="231"/>
      <c r="I3376" s="231"/>
      <c r="J3376" s="231"/>
      <c r="K3376" s="231"/>
      <c r="L3376" s="231"/>
      <c r="M3376" s="231"/>
      <c r="N3376" s="231"/>
      <c r="O3376" s="231"/>
      <c r="P3376" s="231"/>
      <c r="Q3376" s="231"/>
      <c r="R3376" s="231"/>
    </row>
    <row r="3377" spans="1:18" hidden="1" outlineLevel="1" x14ac:dyDescent="0.35">
      <c r="A3377" s="43" t="s">
        <v>635</v>
      </c>
      <c r="B3377" s="43"/>
      <c r="C3377" s="231"/>
      <c r="D3377" s="231"/>
      <c r="E3377" s="231"/>
      <c r="F3377" s="231"/>
      <c r="G3377" s="231"/>
      <c r="H3377" s="231"/>
      <c r="I3377" s="231"/>
      <c r="J3377" s="231"/>
      <c r="K3377" s="231"/>
      <c r="L3377" s="231"/>
      <c r="M3377" s="231"/>
      <c r="N3377" s="231"/>
      <c r="O3377" s="231"/>
      <c r="P3377" s="231"/>
      <c r="Q3377" s="231"/>
      <c r="R3377" s="231"/>
    </row>
    <row r="3378" spans="1:18" hidden="1" outlineLevel="1" x14ac:dyDescent="0.35">
      <c r="A3378" s="43" t="s">
        <v>636</v>
      </c>
      <c r="B3378" s="43"/>
      <c r="C3378" s="231"/>
      <c r="D3378" s="231"/>
      <c r="E3378" s="231"/>
      <c r="F3378" s="231"/>
      <c r="G3378" s="231"/>
      <c r="H3378" s="231"/>
      <c r="I3378" s="231"/>
      <c r="J3378" s="231"/>
      <c r="K3378" s="231"/>
      <c r="L3378" s="231"/>
      <c r="M3378" s="231"/>
      <c r="N3378" s="231"/>
      <c r="O3378" s="231"/>
      <c r="P3378" s="231"/>
      <c r="Q3378" s="231"/>
      <c r="R3378" s="231"/>
    </row>
    <row r="3379" spans="1:18" hidden="1" outlineLevel="1" x14ac:dyDescent="0.35"/>
    <row r="3380" spans="1:18" hidden="1" outlineLevel="2" x14ac:dyDescent="0.35">
      <c r="A3380" s="209" t="str">
        <f>'Usages industrie'!A4</f>
        <v>Usage industriel n°1</v>
      </c>
      <c r="B3380" s="209" t="s">
        <v>637</v>
      </c>
      <c r="C3380" s="209"/>
      <c r="D3380" s="210">
        <f>IF(B$3371&lt;&gt;"",IF(B$3371='Usages industrie'!$K4,'Usages industrie'!J4,0),0)</f>
        <v>0</v>
      </c>
      <c r="E3380" s="210">
        <f t="shared" ref="E3380:R3389" si="296">$D3380</f>
        <v>0</v>
      </c>
      <c r="F3380" s="210">
        <f t="shared" si="296"/>
        <v>0</v>
      </c>
      <c r="G3380" s="210">
        <f t="shared" si="296"/>
        <v>0</v>
      </c>
      <c r="H3380" s="210">
        <f t="shared" si="296"/>
        <v>0</v>
      </c>
      <c r="I3380" s="210">
        <f t="shared" si="296"/>
        <v>0</v>
      </c>
      <c r="J3380" s="210">
        <f t="shared" si="296"/>
        <v>0</v>
      </c>
      <c r="K3380" s="210">
        <f t="shared" si="296"/>
        <v>0</v>
      </c>
      <c r="L3380" s="210">
        <f t="shared" si="296"/>
        <v>0</v>
      </c>
      <c r="M3380" s="210">
        <f t="shared" si="296"/>
        <v>0</v>
      </c>
      <c r="N3380" s="210">
        <f t="shared" si="296"/>
        <v>0</v>
      </c>
      <c r="O3380" s="210">
        <f t="shared" si="296"/>
        <v>0</v>
      </c>
      <c r="P3380" s="210">
        <f t="shared" si="296"/>
        <v>0</v>
      </c>
      <c r="Q3380" s="210">
        <f t="shared" si="296"/>
        <v>0</v>
      </c>
      <c r="R3380" s="210">
        <f t="shared" si="296"/>
        <v>0</v>
      </c>
    </row>
    <row r="3381" spans="1:18" hidden="1" outlineLevel="2" x14ac:dyDescent="0.35">
      <c r="A3381" s="209" t="str">
        <f>'Usages industrie'!A5</f>
        <v>Usage industriel n°2</v>
      </c>
      <c r="B3381" s="209" t="s">
        <v>637</v>
      </c>
      <c r="C3381" s="209"/>
      <c r="D3381" s="210">
        <f>IF(B$3371&lt;&gt;"",IF(B$3371='Usages industrie'!$K5,'Usages industrie'!J5,0),0)</f>
        <v>0</v>
      </c>
      <c r="E3381" s="210">
        <f t="shared" si="296"/>
        <v>0</v>
      </c>
      <c r="F3381" s="210">
        <f t="shared" si="296"/>
        <v>0</v>
      </c>
      <c r="G3381" s="210">
        <f t="shared" si="296"/>
        <v>0</v>
      </c>
      <c r="H3381" s="210">
        <f t="shared" si="296"/>
        <v>0</v>
      </c>
      <c r="I3381" s="210">
        <f t="shared" si="296"/>
        <v>0</v>
      </c>
      <c r="J3381" s="210">
        <f t="shared" si="296"/>
        <v>0</v>
      </c>
      <c r="K3381" s="210">
        <f t="shared" si="296"/>
        <v>0</v>
      </c>
      <c r="L3381" s="210">
        <f t="shared" si="296"/>
        <v>0</v>
      </c>
      <c r="M3381" s="210">
        <f t="shared" si="296"/>
        <v>0</v>
      </c>
      <c r="N3381" s="210">
        <f t="shared" si="296"/>
        <v>0</v>
      </c>
      <c r="O3381" s="210">
        <f t="shared" si="296"/>
        <v>0</v>
      </c>
      <c r="P3381" s="210">
        <f t="shared" si="296"/>
        <v>0</v>
      </c>
      <c r="Q3381" s="210">
        <f t="shared" si="296"/>
        <v>0</v>
      </c>
      <c r="R3381" s="210">
        <f t="shared" si="296"/>
        <v>0</v>
      </c>
    </row>
    <row r="3382" spans="1:18" hidden="1" outlineLevel="2" x14ac:dyDescent="0.35">
      <c r="A3382" s="209" t="str">
        <f>'Usages industrie'!A6</f>
        <v>Usage industriel n°3</v>
      </c>
      <c r="B3382" s="209" t="s">
        <v>637</v>
      </c>
      <c r="C3382" s="209"/>
      <c r="D3382" s="210">
        <f>IF(B$3371&lt;&gt;"",IF(B$3371='Usages industrie'!$K6,'Usages industrie'!J6,0),0)</f>
        <v>0</v>
      </c>
      <c r="E3382" s="210">
        <f t="shared" si="296"/>
        <v>0</v>
      </c>
      <c r="F3382" s="210">
        <f t="shared" si="296"/>
        <v>0</v>
      </c>
      <c r="G3382" s="210">
        <f t="shared" si="296"/>
        <v>0</v>
      </c>
      <c r="H3382" s="210">
        <f t="shared" si="296"/>
        <v>0</v>
      </c>
      <c r="I3382" s="210">
        <f t="shared" si="296"/>
        <v>0</v>
      </c>
      <c r="J3382" s="210">
        <f t="shared" si="296"/>
        <v>0</v>
      </c>
      <c r="K3382" s="210">
        <f t="shared" si="296"/>
        <v>0</v>
      </c>
      <c r="L3382" s="210">
        <f t="shared" si="296"/>
        <v>0</v>
      </c>
      <c r="M3382" s="210">
        <f t="shared" si="296"/>
        <v>0</v>
      </c>
      <c r="N3382" s="210">
        <f t="shared" si="296"/>
        <v>0</v>
      </c>
      <c r="O3382" s="210">
        <f t="shared" si="296"/>
        <v>0</v>
      </c>
      <c r="P3382" s="210">
        <f t="shared" si="296"/>
        <v>0</v>
      </c>
      <c r="Q3382" s="210">
        <f t="shared" si="296"/>
        <v>0</v>
      </c>
      <c r="R3382" s="210">
        <f t="shared" si="296"/>
        <v>0</v>
      </c>
    </row>
    <row r="3383" spans="1:18" hidden="1" outlineLevel="2" x14ac:dyDescent="0.35">
      <c r="A3383" s="209" t="str">
        <f>'Usages industrie'!A7</f>
        <v>Usage industriel n°4</v>
      </c>
      <c r="B3383" s="209" t="s">
        <v>637</v>
      </c>
      <c r="C3383" s="209"/>
      <c r="D3383" s="210">
        <f>IF(B$3371&lt;&gt;"",IF(B$3371='Usages industrie'!$K7,'Usages industrie'!J7,0),0)</f>
        <v>0</v>
      </c>
      <c r="E3383" s="210">
        <f t="shared" si="296"/>
        <v>0</v>
      </c>
      <c r="F3383" s="210">
        <f t="shared" si="296"/>
        <v>0</v>
      </c>
      <c r="G3383" s="210">
        <f t="shared" si="296"/>
        <v>0</v>
      </c>
      <c r="H3383" s="210">
        <f t="shared" si="296"/>
        <v>0</v>
      </c>
      <c r="I3383" s="210">
        <f t="shared" si="296"/>
        <v>0</v>
      </c>
      <c r="J3383" s="210">
        <f t="shared" si="296"/>
        <v>0</v>
      </c>
      <c r="K3383" s="210">
        <f t="shared" si="296"/>
        <v>0</v>
      </c>
      <c r="L3383" s="210">
        <f t="shared" si="296"/>
        <v>0</v>
      </c>
      <c r="M3383" s="210">
        <f t="shared" si="296"/>
        <v>0</v>
      </c>
      <c r="N3383" s="210">
        <f t="shared" si="296"/>
        <v>0</v>
      </c>
      <c r="O3383" s="210">
        <f t="shared" si="296"/>
        <v>0</v>
      </c>
      <c r="P3383" s="210">
        <f t="shared" si="296"/>
        <v>0</v>
      </c>
      <c r="Q3383" s="210">
        <f t="shared" si="296"/>
        <v>0</v>
      </c>
      <c r="R3383" s="210">
        <f t="shared" si="296"/>
        <v>0</v>
      </c>
    </row>
    <row r="3384" spans="1:18" hidden="1" outlineLevel="2" x14ac:dyDescent="0.35">
      <c r="A3384" s="209" t="str">
        <f>'Usages industrie'!A8</f>
        <v>Usage industriel n°5</v>
      </c>
      <c r="B3384" s="209" t="s">
        <v>637</v>
      </c>
      <c r="C3384" s="209"/>
      <c r="D3384" s="210">
        <f>IF(B$3371&lt;&gt;"",IF(B$3371='Usages industrie'!$K8,'Usages industrie'!J8,0),0)</f>
        <v>0</v>
      </c>
      <c r="E3384" s="210">
        <f t="shared" si="296"/>
        <v>0</v>
      </c>
      <c r="F3384" s="210">
        <f t="shared" si="296"/>
        <v>0</v>
      </c>
      <c r="G3384" s="210">
        <f t="shared" si="296"/>
        <v>0</v>
      </c>
      <c r="H3384" s="210">
        <f t="shared" si="296"/>
        <v>0</v>
      </c>
      <c r="I3384" s="210">
        <f t="shared" si="296"/>
        <v>0</v>
      </c>
      <c r="J3384" s="210">
        <f t="shared" si="296"/>
        <v>0</v>
      </c>
      <c r="K3384" s="210">
        <f t="shared" si="296"/>
        <v>0</v>
      </c>
      <c r="L3384" s="210">
        <f t="shared" si="296"/>
        <v>0</v>
      </c>
      <c r="M3384" s="210">
        <f t="shared" si="296"/>
        <v>0</v>
      </c>
      <c r="N3384" s="210">
        <f t="shared" si="296"/>
        <v>0</v>
      </c>
      <c r="O3384" s="210">
        <f t="shared" si="296"/>
        <v>0</v>
      </c>
      <c r="P3384" s="210">
        <f t="shared" si="296"/>
        <v>0</v>
      </c>
      <c r="Q3384" s="210">
        <f t="shared" si="296"/>
        <v>0</v>
      </c>
      <c r="R3384" s="210">
        <f t="shared" si="296"/>
        <v>0</v>
      </c>
    </row>
    <row r="3385" spans="1:18" hidden="1" outlineLevel="2" x14ac:dyDescent="0.35">
      <c r="A3385" s="209" t="str">
        <f>'Usages industrie'!A9</f>
        <v>Usage industriel n°6</v>
      </c>
      <c r="B3385" s="209" t="s">
        <v>637</v>
      </c>
      <c r="C3385" s="209"/>
      <c r="D3385" s="210">
        <f>IF(B$3371&lt;&gt;"",IF(B$3371='Usages industrie'!$K9,'Usages industrie'!J9,0),0)</f>
        <v>0</v>
      </c>
      <c r="E3385" s="210">
        <f t="shared" si="296"/>
        <v>0</v>
      </c>
      <c r="F3385" s="210">
        <f t="shared" si="296"/>
        <v>0</v>
      </c>
      <c r="G3385" s="210">
        <f t="shared" si="296"/>
        <v>0</v>
      </c>
      <c r="H3385" s="210">
        <f t="shared" si="296"/>
        <v>0</v>
      </c>
      <c r="I3385" s="210">
        <f t="shared" si="296"/>
        <v>0</v>
      </c>
      <c r="J3385" s="210">
        <f t="shared" si="296"/>
        <v>0</v>
      </c>
      <c r="K3385" s="210">
        <f t="shared" si="296"/>
        <v>0</v>
      </c>
      <c r="L3385" s="210">
        <f t="shared" si="296"/>
        <v>0</v>
      </c>
      <c r="M3385" s="210">
        <f t="shared" si="296"/>
        <v>0</v>
      </c>
      <c r="N3385" s="210">
        <f t="shared" si="296"/>
        <v>0</v>
      </c>
      <c r="O3385" s="210">
        <f t="shared" si="296"/>
        <v>0</v>
      </c>
      <c r="P3385" s="210">
        <f t="shared" si="296"/>
        <v>0</v>
      </c>
      <c r="Q3385" s="210">
        <f t="shared" si="296"/>
        <v>0</v>
      </c>
      <c r="R3385" s="210">
        <f t="shared" si="296"/>
        <v>0</v>
      </c>
    </row>
    <row r="3386" spans="1:18" hidden="1" outlineLevel="2" x14ac:dyDescent="0.35">
      <c r="A3386" s="209" t="str">
        <f>'Usages industrie'!A10</f>
        <v>Usage industriel n°7</v>
      </c>
      <c r="B3386" s="209" t="s">
        <v>637</v>
      </c>
      <c r="C3386" s="209"/>
      <c r="D3386" s="210">
        <f>IF(B$3371&lt;&gt;"",IF(B$3371='Usages industrie'!$K10,'Usages industrie'!J10,0),0)</f>
        <v>0</v>
      </c>
      <c r="E3386" s="210">
        <f t="shared" si="296"/>
        <v>0</v>
      </c>
      <c r="F3386" s="210">
        <f t="shared" si="296"/>
        <v>0</v>
      </c>
      <c r="G3386" s="210">
        <f t="shared" si="296"/>
        <v>0</v>
      </c>
      <c r="H3386" s="210">
        <f t="shared" si="296"/>
        <v>0</v>
      </c>
      <c r="I3386" s="210">
        <f t="shared" si="296"/>
        <v>0</v>
      </c>
      <c r="J3386" s="210">
        <f t="shared" si="296"/>
        <v>0</v>
      </c>
      <c r="K3386" s="210">
        <f t="shared" si="296"/>
        <v>0</v>
      </c>
      <c r="L3386" s="210">
        <f t="shared" si="296"/>
        <v>0</v>
      </c>
      <c r="M3386" s="210">
        <f t="shared" si="296"/>
        <v>0</v>
      </c>
      <c r="N3386" s="210">
        <f t="shared" si="296"/>
        <v>0</v>
      </c>
      <c r="O3386" s="210">
        <f t="shared" si="296"/>
        <v>0</v>
      </c>
      <c r="P3386" s="210">
        <f t="shared" si="296"/>
        <v>0</v>
      </c>
      <c r="Q3386" s="210">
        <f t="shared" si="296"/>
        <v>0</v>
      </c>
      <c r="R3386" s="210">
        <f t="shared" si="296"/>
        <v>0</v>
      </c>
    </row>
    <row r="3387" spans="1:18" hidden="1" outlineLevel="2" x14ac:dyDescent="0.35">
      <c r="A3387" s="209" t="str">
        <f>'Usages industrie'!A11</f>
        <v>Usage industriel n°8</v>
      </c>
      <c r="B3387" s="209" t="s">
        <v>637</v>
      </c>
      <c r="C3387" s="209"/>
      <c r="D3387" s="210">
        <f>IF(B$3371&lt;&gt;"",IF(B$3371='Usages industrie'!$K11,'Usages industrie'!J11,0),0)</f>
        <v>0</v>
      </c>
      <c r="E3387" s="210">
        <f t="shared" si="296"/>
        <v>0</v>
      </c>
      <c r="F3387" s="210">
        <f t="shared" si="296"/>
        <v>0</v>
      </c>
      <c r="G3387" s="210">
        <f t="shared" si="296"/>
        <v>0</v>
      </c>
      <c r="H3387" s="210">
        <f t="shared" si="296"/>
        <v>0</v>
      </c>
      <c r="I3387" s="210">
        <f t="shared" si="296"/>
        <v>0</v>
      </c>
      <c r="J3387" s="210">
        <f t="shared" si="296"/>
        <v>0</v>
      </c>
      <c r="K3387" s="210">
        <f t="shared" si="296"/>
        <v>0</v>
      </c>
      <c r="L3387" s="210">
        <f t="shared" si="296"/>
        <v>0</v>
      </c>
      <c r="M3387" s="210">
        <f t="shared" si="296"/>
        <v>0</v>
      </c>
      <c r="N3387" s="210">
        <f t="shared" si="296"/>
        <v>0</v>
      </c>
      <c r="O3387" s="210">
        <f t="shared" si="296"/>
        <v>0</v>
      </c>
      <c r="P3387" s="210">
        <f t="shared" si="296"/>
        <v>0</v>
      </c>
      <c r="Q3387" s="210">
        <f t="shared" si="296"/>
        <v>0</v>
      </c>
      <c r="R3387" s="210">
        <f t="shared" si="296"/>
        <v>0</v>
      </c>
    </row>
    <row r="3388" spans="1:18" hidden="1" outlineLevel="2" x14ac:dyDescent="0.35">
      <c r="A3388" s="209" t="str">
        <f>'Usages industrie'!A12</f>
        <v>Usage industriel n°9</v>
      </c>
      <c r="B3388" s="209" t="s">
        <v>637</v>
      </c>
      <c r="C3388" s="209"/>
      <c r="D3388" s="210">
        <f>IF(B$3371&lt;&gt;"",IF(B$3371='Usages industrie'!$K12,'Usages industrie'!J12,0),0)</f>
        <v>0</v>
      </c>
      <c r="E3388" s="210">
        <f t="shared" si="296"/>
        <v>0</v>
      </c>
      <c r="F3388" s="210">
        <f t="shared" si="296"/>
        <v>0</v>
      </c>
      <c r="G3388" s="210">
        <f t="shared" si="296"/>
        <v>0</v>
      </c>
      <c r="H3388" s="210">
        <f t="shared" si="296"/>
        <v>0</v>
      </c>
      <c r="I3388" s="210">
        <f t="shared" si="296"/>
        <v>0</v>
      </c>
      <c r="J3388" s="210">
        <f t="shared" si="296"/>
        <v>0</v>
      </c>
      <c r="K3388" s="210">
        <f t="shared" si="296"/>
        <v>0</v>
      </c>
      <c r="L3388" s="210">
        <f t="shared" si="296"/>
        <v>0</v>
      </c>
      <c r="M3388" s="210">
        <f t="shared" si="296"/>
        <v>0</v>
      </c>
      <c r="N3388" s="210">
        <f t="shared" si="296"/>
        <v>0</v>
      </c>
      <c r="O3388" s="210">
        <f t="shared" si="296"/>
        <v>0</v>
      </c>
      <c r="P3388" s="210">
        <f t="shared" si="296"/>
        <v>0</v>
      </c>
      <c r="Q3388" s="210">
        <f t="shared" si="296"/>
        <v>0</v>
      </c>
      <c r="R3388" s="210">
        <f t="shared" si="296"/>
        <v>0</v>
      </c>
    </row>
    <row r="3389" spans="1:18" hidden="1" outlineLevel="2" x14ac:dyDescent="0.35">
      <c r="A3389" s="209" t="str">
        <f>'Usages industrie'!A13</f>
        <v>Usage industriel n°10</v>
      </c>
      <c r="B3389" s="209" t="s">
        <v>637</v>
      </c>
      <c r="C3389" s="209"/>
      <c r="D3389" s="210">
        <f>IF(B$3371&lt;&gt;"",IF(B$3371='Usages industrie'!$K13,'Usages industrie'!J13,0),0)</f>
        <v>0</v>
      </c>
      <c r="E3389" s="210">
        <f t="shared" si="296"/>
        <v>0</v>
      </c>
      <c r="F3389" s="210">
        <f t="shared" si="296"/>
        <v>0</v>
      </c>
      <c r="G3389" s="210">
        <f t="shared" si="296"/>
        <v>0</v>
      </c>
      <c r="H3389" s="210">
        <f t="shared" si="296"/>
        <v>0</v>
      </c>
      <c r="I3389" s="210">
        <f t="shared" si="296"/>
        <v>0</v>
      </c>
      <c r="J3389" s="210">
        <f t="shared" si="296"/>
        <v>0</v>
      </c>
      <c r="K3389" s="210">
        <f t="shared" si="296"/>
        <v>0</v>
      </c>
      <c r="L3389" s="210">
        <f t="shared" si="296"/>
        <v>0</v>
      </c>
      <c r="M3389" s="210">
        <f t="shared" si="296"/>
        <v>0</v>
      </c>
      <c r="N3389" s="210">
        <f t="shared" si="296"/>
        <v>0</v>
      </c>
      <c r="O3389" s="210">
        <f t="shared" si="296"/>
        <v>0</v>
      </c>
      <c r="P3389" s="210">
        <f t="shared" si="296"/>
        <v>0</v>
      </c>
      <c r="Q3389" s="210">
        <f t="shared" si="296"/>
        <v>0</v>
      </c>
      <c r="R3389" s="210">
        <f t="shared" si="296"/>
        <v>0</v>
      </c>
    </row>
    <row r="3390" spans="1:18" hidden="1" outlineLevel="2" x14ac:dyDescent="0.35">
      <c r="A3390" s="209" t="str">
        <f>'Usages industrie'!A14</f>
        <v>Usage industriel n°11</v>
      </c>
      <c r="B3390" s="209" t="s">
        <v>637</v>
      </c>
      <c r="C3390" s="209"/>
      <c r="D3390" s="210">
        <f>IF(B$3371&lt;&gt;"",IF(B$3371='Usages industrie'!$K14,'Usages industrie'!J14,0),0)</f>
        <v>0</v>
      </c>
      <c r="E3390" s="210">
        <f t="shared" ref="E3390:R3399" si="297">$D3390</f>
        <v>0</v>
      </c>
      <c r="F3390" s="210">
        <f t="shared" si="297"/>
        <v>0</v>
      </c>
      <c r="G3390" s="210">
        <f t="shared" si="297"/>
        <v>0</v>
      </c>
      <c r="H3390" s="210">
        <f t="shared" si="297"/>
        <v>0</v>
      </c>
      <c r="I3390" s="210">
        <f t="shared" si="297"/>
        <v>0</v>
      </c>
      <c r="J3390" s="210">
        <f t="shared" si="297"/>
        <v>0</v>
      </c>
      <c r="K3390" s="210">
        <f t="shared" si="297"/>
        <v>0</v>
      </c>
      <c r="L3390" s="210">
        <f t="shared" si="297"/>
        <v>0</v>
      </c>
      <c r="M3390" s="210">
        <f t="shared" si="297"/>
        <v>0</v>
      </c>
      <c r="N3390" s="210">
        <f t="shared" si="297"/>
        <v>0</v>
      </c>
      <c r="O3390" s="210">
        <f t="shared" si="297"/>
        <v>0</v>
      </c>
      <c r="P3390" s="210">
        <f t="shared" si="297"/>
        <v>0</v>
      </c>
      <c r="Q3390" s="210">
        <f t="shared" si="297"/>
        <v>0</v>
      </c>
      <c r="R3390" s="210">
        <f t="shared" si="297"/>
        <v>0</v>
      </c>
    </row>
    <row r="3391" spans="1:18" hidden="1" outlineLevel="2" x14ac:dyDescent="0.35">
      <c r="A3391" s="209" t="str">
        <f>'Usages industrie'!A15</f>
        <v>Usage industriel n°12</v>
      </c>
      <c r="B3391" s="209" t="s">
        <v>637</v>
      </c>
      <c r="C3391" s="209"/>
      <c r="D3391" s="210">
        <f>IF(B$3371&lt;&gt;"",IF(B$3371='Usages industrie'!$K15,'Usages industrie'!J15,0),0)</f>
        <v>0</v>
      </c>
      <c r="E3391" s="210">
        <f t="shared" si="297"/>
        <v>0</v>
      </c>
      <c r="F3391" s="210">
        <f t="shared" si="297"/>
        <v>0</v>
      </c>
      <c r="G3391" s="210">
        <f t="shared" si="297"/>
        <v>0</v>
      </c>
      <c r="H3391" s="210">
        <f t="shared" si="297"/>
        <v>0</v>
      </c>
      <c r="I3391" s="210">
        <f t="shared" si="297"/>
        <v>0</v>
      </c>
      <c r="J3391" s="210">
        <f t="shared" si="297"/>
        <v>0</v>
      </c>
      <c r="K3391" s="210">
        <f t="shared" si="297"/>
        <v>0</v>
      </c>
      <c r="L3391" s="210">
        <f t="shared" si="297"/>
        <v>0</v>
      </c>
      <c r="M3391" s="210">
        <f t="shared" si="297"/>
        <v>0</v>
      </c>
      <c r="N3391" s="210">
        <f t="shared" si="297"/>
        <v>0</v>
      </c>
      <c r="O3391" s="210">
        <f t="shared" si="297"/>
        <v>0</v>
      </c>
      <c r="P3391" s="210">
        <f t="shared" si="297"/>
        <v>0</v>
      </c>
      <c r="Q3391" s="210">
        <f t="shared" si="297"/>
        <v>0</v>
      </c>
      <c r="R3391" s="210">
        <f t="shared" si="297"/>
        <v>0</v>
      </c>
    </row>
    <row r="3392" spans="1:18" hidden="1" outlineLevel="2" x14ac:dyDescent="0.35">
      <c r="A3392" s="209" t="str">
        <f>'Usages industrie'!A16</f>
        <v>Usage industriel n°13</v>
      </c>
      <c r="B3392" s="209" t="s">
        <v>637</v>
      </c>
      <c r="C3392" s="209"/>
      <c r="D3392" s="210">
        <f>IF(B$3371&lt;&gt;"",IF(B$3371='Usages industrie'!$K16,'Usages industrie'!J16,0),0)</f>
        <v>0</v>
      </c>
      <c r="E3392" s="210">
        <f t="shared" si="297"/>
        <v>0</v>
      </c>
      <c r="F3392" s="210">
        <f t="shared" si="297"/>
        <v>0</v>
      </c>
      <c r="G3392" s="210">
        <f t="shared" si="297"/>
        <v>0</v>
      </c>
      <c r="H3392" s="210">
        <f t="shared" si="297"/>
        <v>0</v>
      </c>
      <c r="I3392" s="210">
        <f t="shared" si="297"/>
        <v>0</v>
      </c>
      <c r="J3392" s="210">
        <f t="shared" si="297"/>
        <v>0</v>
      </c>
      <c r="K3392" s="210">
        <f t="shared" si="297"/>
        <v>0</v>
      </c>
      <c r="L3392" s="210">
        <f t="shared" si="297"/>
        <v>0</v>
      </c>
      <c r="M3392" s="210">
        <f t="shared" si="297"/>
        <v>0</v>
      </c>
      <c r="N3392" s="210">
        <f t="shared" si="297"/>
        <v>0</v>
      </c>
      <c r="O3392" s="210">
        <f t="shared" si="297"/>
        <v>0</v>
      </c>
      <c r="P3392" s="210">
        <f t="shared" si="297"/>
        <v>0</v>
      </c>
      <c r="Q3392" s="210">
        <f t="shared" si="297"/>
        <v>0</v>
      </c>
      <c r="R3392" s="210">
        <f t="shared" si="297"/>
        <v>0</v>
      </c>
    </row>
    <row r="3393" spans="1:18" hidden="1" outlineLevel="2" x14ac:dyDescent="0.35">
      <c r="A3393" s="209" t="str">
        <f>'Usages industrie'!A17</f>
        <v>Usage industriel n°14</v>
      </c>
      <c r="B3393" s="209" t="s">
        <v>637</v>
      </c>
      <c r="C3393" s="209"/>
      <c r="D3393" s="210">
        <f>IF(B$3371&lt;&gt;"",IF(B$3371='Usages industrie'!$K17,'Usages industrie'!J17,0),0)</f>
        <v>0</v>
      </c>
      <c r="E3393" s="210">
        <f t="shared" si="297"/>
        <v>0</v>
      </c>
      <c r="F3393" s="210">
        <f t="shared" si="297"/>
        <v>0</v>
      </c>
      <c r="G3393" s="210">
        <f t="shared" si="297"/>
        <v>0</v>
      </c>
      <c r="H3393" s="210">
        <f t="shared" si="297"/>
        <v>0</v>
      </c>
      <c r="I3393" s="210">
        <f t="shared" si="297"/>
        <v>0</v>
      </c>
      <c r="J3393" s="210">
        <f t="shared" si="297"/>
        <v>0</v>
      </c>
      <c r="K3393" s="210">
        <f t="shared" si="297"/>
        <v>0</v>
      </c>
      <c r="L3393" s="210">
        <f t="shared" si="297"/>
        <v>0</v>
      </c>
      <c r="M3393" s="210">
        <f t="shared" si="297"/>
        <v>0</v>
      </c>
      <c r="N3393" s="210">
        <f t="shared" si="297"/>
        <v>0</v>
      </c>
      <c r="O3393" s="210">
        <f t="shared" si="297"/>
        <v>0</v>
      </c>
      <c r="P3393" s="210">
        <f t="shared" si="297"/>
        <v>0</v>
      </c>
      <c r="Q3393" s="210">
        <f t="shared" si="297"/>
        <v>0</v>
      </c>
      <c r="R3393" s="210">
        <f t="shared" si="297"/>
        <v>0</v>
      </c>
    </row>
    <row r="3394" spans="1:18" hidden="1" outlineLevel="2" x14ac:dyDescent="0.35">
      <c r="A3394" s="209" t="str">
        <f>'Usages industrie'!A18</f>
        <v>Usage industriel n°15</v>
      </c>
      <c r="B3394" s="209" t="s">
        <v>637</v>
      </c>
      <c r="C3394" s="209"/>
      <c r="D3394" s="210">
        <f>IF(B$3371&lt;&gt;"",IF(B$3371='Usages industrie'!$K18,'Usages industrie'!J18,0),0)</f>
        <v>0</v>
      </c>
      <c r="E3394" s="210">
        <f t="shared" si="297"/>
        <v>0</v>
      </c>
      <c r="F3394" s="210">
        <f t="shared" si="297"/>
        <v>0</v>
      </c>
      <c r="G3394" s="210">
        <f t="shared" si="297"/>
        <v>0</v>
      </c>
      <c r="H3394" s="210">
        <f t="shared" si="297"/>
        <v>0</v>
      </c>
      <c r="I3394" s="210">
        <f t="shared" si="297"/>
        <v>0</v>
      </c>
      <c r="J3394" s="210">
        <f t="shared" si="297"/>
        <v>0</v>
      </c>
      <c r="K3394" s="210">
        <f t="shared" si="297"/>
        <v>0</v>
      </c>
      <c r="L3394" s="210">
        <f t="shared" si="297"/>
        <v>0</v>
      </c>
      <c r="M3394" s="210">
        <f t="shared" si="297"/>
        <v>0</v>
      </c>
      <c r="N3394" s="210">
        <f t="shared" si="297"/>
        <v>0</v>
      </c>
      <c r="O3394" s="210">
        <f t="shared" si="297"/>
        <v>0</v>
      </c>
      <c r="P3394" s="210">
        <f t="shared" si="297"/>
        <v>0</v>
      </c>
      <c r="Q3394" s="210">
        <f t="shared" si="297"/>
        <v>0</v>
      </c>
      <c r="R3394" s="210">
        <f t="shared" si="297"/>
        <v>0</v>
      </c>
    </row>
    <row r="3395" spans="1:18" hidden="1" outlineLevel="2" x14ac:dyDescent="0.35">
      <c r="A3395" s="209" t="str">
        <f>'Usages industrie'!A19</f>
        <v>Usage industriel n°16</v>
      </c>
      <c r="B3395" s="209" t="s">
        <v>637</v>
      </c>
      <c r="C3395" s="209"/>
      <c r="D3395" s="210">
        <f>IF(B$3371&lt;&gt;"",IF(B$3371='Usages industrie'!$K19,'Usages industrie'!J19,0),0)</f>
        <v>0</v>
      </c>
      <c r="E3395" s="210">
        <f t="shared" si="297"/>
        <v>0</v>
      </c>
      <c r="F3395" s="210">
        <f t="shared" si="297"/>
        <v>0</v>
      </c>
      <c r="G3395" s="210">
        <f t="shared" si="297"/>
        <v>0</v>
      </c>
      <c r="H3395" s="210">
        <f t="shared" si="297"/>
        <v>0</v>
      </c>
      <c r="I3395" s="210">
        <f t="shared" si="297"/>
        <v>0</v>
      </c>
      <c r="J3395" s="210">
        <f t="shared" si="297"/>
        <v>0</v>
      </c>
      <c r="K3395" s="210">
        <f t="shared" si="297"/>
        <v>0</v>
      </c>
      <c r="L3395" s="210">
        <f t="shared" si="297"/>
        <v>0</v>
      </c>
      <c r="M3395" s="210">
        <f t="shared" si="297"/>
        <v>0</v>
      </c>
      <c r="N3395" s="210">
        <f t="shared" si="297"/>
        <v>0</v>
      </c>
      <c r="O3395" s="210">
        <f t="shared" si="297"/>
        <v>0</v>
      </c>
      <c r="P3395" s="210">
        <f t="shared" si="297"/>
        <v>0</v>
      </c>
      <c r="Q3395" s="210">
        <f t="shared" si="297"/>
        <v>0</v>
      </c>
      <c r="R3395" s="210">
        <f t="shared" si="297"/>
        <v>0</v>
      </c>
    </row>
    <row r="3396" spans="1:18" hidden="1" outlineLevel="2" x14ac:dyDescent="0.35">
      <c r="A3396" s="209" t="str">
        <f>'Usages industrie'!A20</f>
        <v>Usage industriel n°17</v>
      </c>
      <c r="B3396" s="209" t="s">
        <v>637</v>
      </c>
      <c r="C3396" s="209"/>
      <c r="D3396" s="210">
        <f>IF(B$3371&lt;&gt;"",IF(B$3371='Usages industrie'!$K20,'Usages industrie'!J20,0),0)</f>
        <v>0</v>
      </c>
      <c r="E3396" s="210">
        <f t="shared" si="297"/>
        <v>0</v>
      </c>
      <c r="F3396" s="210">
        <f t="shared" si="297"/>
        <v>0</v>
      </c>
      <c r="G3396" s="210">
        <f t="shared" si="297"/>
        <v>0</v>
      </c>
      <c r="H3396" s="210">
        <f t="shared" si="297"/>
        <v>0</v>
      </c>
      <c r="I3396" s="210">
        <f t="shared" si="297"/>
        <v>0</v>
      </c>
      <c r="J3396" s="210">
        <f t="shared" si="297"/>
        <v>0</v>
      </c>
      <c r="K3396" s="210">
        <f t="shared" si="297"/>
        <v>0</v>
      </c>
      <c r="L3396" s="210">
        <f t="shared" si="297"/>
        <v>0</v>
      </c>
      <c r="M3396" s="210">
        <f t="shared" si="297"/>
        <v>0</v>
      </c>
      <c r="N3396" s="210">
        <f t="shared" si="297"/>
        <v>0</v>
      </c>
      <c r="O3396" s="210">
        <f t="shared" si="297"/>
        <v>0</v>
      </c>
      <c r="P3396" s="210">
        <f t="shared" si="297"/>
        <v>0</v>
      </c>
      <c r="Q3396" s="210">
        <f t="shared" si="297"/>
        <v>0</v>
      </c>
      <c r="R3396" s="210">
        <f t="shared" si="297"/>
        <v>0</v>
      </c>
    </row>
    <row r="3397" spans="1:18" hidden="1" outlineLevel="2" x14ac:dyDescent="0.35">
      <c r="A3397" s="209" t="str">
        <f>'Usages industrie'!A21</f>
        <v>Usage industriel n°18</v>
      </c>
      <c r="B3397" s="209" t="s">
        <v>637</v>
      </c>
      <c r="C3397" s="209"/>
      <c r="D3397" s="210">
        <f>IF(B$3371&lt;&gt;"",IF(B$3371='Usages industrie'!$K21,'Usages industrie'!J21,0),0)</f>
        <v>0</v>
      </c>
      <c r="E3397" s="210">
        <f t="shared" si="297"/>
        <v>0</v>
      </c>
      <c r="F3397" s="210">
        <f t="shared" si="297"/>
        <v>0</v>
      </c>
      <c r="G3397" s="210">
        <f t="shared" si="297"/>
        <v>0</v>
      </c>
      <c r="H3397" s="210">
        <f t="shared" si="297"/>
        <v>0</v>
      </c>
      <c r="I3397" s="210">
        <f t="shared" si="297"/>
        <v>0</v>
      </c>
      <c r="J3397" s="210">
        <f t="shared" si="297"/>
        <v>0</v>
      </c>
      <c r="K3397" s="210">
        <f t="shared" si="297"/>
        <v>0</v>
      </c>
      <c r="L3397" s="210">
        <f t="shared" si="297"/>
        <v>0</v>
      </c>
      <c r="M3397" s="210">
        <f t="shared" si="297"/>
        <v>0</v>
      </c>
      <c r="N3397" s="210">
        <f t="shared" si="297"/>
        <v>0</v>
      </c>
      <c r="O3397" s="210">
        <f t="shared" si="297"/>
        <v>0</v>
      </c>
      <c r="P3397" s="210">
        <f t="shared" si="297"/>
        <v>0</v>
      </c>
      <c r="Q3397" s="210">
        <f t="shared" si="297"/>
        <v>0</v>
      </c>
      <c r="R3397" s="210">
        <f t="shared" si="297"/>
        <v>0</v>
      </c>
    </row>
    <row r="3398" spans="1:18" hidden="1" outlineLevel="2" x14ac:dyDescent="0.35">
      <c r="A3398" s="209" t="str">
        <f>'Usages industrie'!A22</f>
        <v>Usage industriel n°19</v>
      </c>
      <c r="B3398" s="209" t="s">
        <v>637</v>
      </c>
      <c r="C3398" s="209"/>
      <c r="D3398" s="210">
        <f>IF(B$3371&lt;&gt;"",IF(B$3371='Usages industrie'!$K22,'Usages industrie'!J22,0),0)</f>
        <v>0</v>
      </c>
      <c r="E3398" s="210">
        <f t="shared" si="297"/>
        <v>0</v>
      </c>
      <c r="F3398" s="210">
        <f t="shared" si="297"/>
        <v>0</v>
      </c>
      <c r="G3398" s="210">
        <f t="shared" si="297"/>
        <v>0</v>
      </c>
      <c r="H3398" s="210">
        <f t="shared" si="297"/>
        <v>0</v>
      </c>
      <c r="I3398" s="210">
        <f t="shared" si="297"/>
        <v>0</v>
      </c>
      <c r="J3398" s="210">
        <f t="shared" si="297"/>
        <v>0</v>
      </c>
      <c r="K3398" s="210">
        <f t="shared" si="297"/>
        <v>0</v>
      </c>
      <c r="L3398" s="210">
        <f t="shared" si="297"/>
        <v>0</v>
      </c>
      <c r="M3398" s="210">
        <f t="shared" si="297"/>
        <v>0</v>
      </c>
      <c r="N3398" s="210">
        <f t="shared" si="297"/>
        <v>0</v>
      </c>
      <c r="O3398" s="210">
        <f t="shared" si="297"/>
        <v>0</v>
      </c>
      <c r="P3398" s="210">
        <f t="shared" si="297"/>
        <v>0</v>
      </c>
      <c r="Q3398" s="210">
        <f t="shared" si="297"/>
        <v>0</v>
      </c>
      <c r="R3398" s="210">
        <f t="shared" si="297"/>
        <v>0</v>
      </c>
    </row>
    <row r="3399" spans="1:18" hidden="1" outlineLevel="2" x14ac:dyDescent="0.35">
      <c r="A3399" s="209" t="str">
        <f>'Usages industrie'!A23</f>
        <v>Usage industriel n°20</v>
      </c>
      <c r="B3399" s="209" t="s">
        <v>637</v>
      </c>
      <c r="C3399" s="209"/>
      <c r="D3399" s="210">
        <f>IF(B$3371&lt;&gt;"",IF(B$3371='Usages industrie'!$K23,'Usages industrie'!J23,0),0)</f>
        <v>0</v>
      </c>
      <c r="E3399" s="210">
        <f t="shared" si="297"/>
        <v>0</v>
      </c>
      <c r="F3399" s="210">
        <f t="shared" si="297"/>
        <v>0</v>
      </c>
      <c r="G3399" s="210">
        <f t="shared" si="297"/>
        <v>0</v>
      </c>
      <c r="H3399" s="210">
        <f t="shared" si="297"/>
        <v>0</v>
      </c>
      <c r="I3399" s="210">
        <f t="shared" si="297"/>
        <v>0</v>
      </c>
      <c r="J3399" s="210">
        <f t="shared" si="297"/>
        <v>0</v>
      </c>
      <c r="K3399" s="210">
        <f t="shared" si="297"/>
        <v>0</v>
      </c>
      <c r="L3399" s="210">
        <f t="shared" si="297"/>
        <v>0</v>
      </c>
      <c r="M3399" s="210">
        <f t="shared" si="297"/>
        <v>0</v>
      </c>
      <c r="N3399" s="210">
        <f t="shared" si="297"/>
        <v>0</v>
      </c>
      <c r="O3399" s="210">
        <f t="shared" si="297"/>
        <v>0</v>
      </c>
      <c r="P3399" s="210">
        <f t="shared" si="297"/>
        <v>0</v>
      </c>
      <c r="Q3399" s="210">
        <f t="shared" si="297"/>
        <v>0</v>
      </c>
      <c r="R3399" s="210">
        <f t="shared" si="297"/>
        <v>0</v>
      </c>
    </row>
    <row r="3400" spans="1:18" hidden="1" outlineLevel="2" x14ac:dyDescent="0.35">
      <c r="A3400" s="209" t="str">
        <f>'Usages industrie'!A24</f>
        <v>Usage industriel n°21</v>
      </c>
      <c r="B3400" s="209" t="s">
        <v>637</v>
      </c>
      <c r="C3400" s="209"/>
      <c r="D3400" s="210">
        <f>IF(B$3371&lt;&gt;"",IF(B$3371='Usages industrie'!$K24,'Usages industrie'!J24,0),0)</f>
        <v>0</v>
      </c>
      <c r="E3400" s="210">
        <f t="shared" ref="E3400:R3409" si="298">$D3400</f>
        <v>0</v>
      </c>
      <c r="F3400" s="210">
        <f t="shared" si="298"/>
        <v>0</v>
      </c>
      <c r="G3400" s="210">
        <f t="shared" si="298"/>
        <v>0</v>
      </c>
      <c r="H3400" s="210">
        <f t="shared" si="298"/>
        <v>0</v>
      </c>
      <c r="I3400" s="210">
        <f t="shared" si="298"/>
        <v>0</v>
      </c>
      <c r="J3400" s="210">
        <f t="shared" si="298"/>
        <v>0</v>
      </c>
      <c r="K3400" s="210">
        <f t="shared" si="298"/>
        <v>0</v>
      </c>
      <c r="L3400" s="210">
        <f t="shared" si="298"/>
        <v>0</v>
      </c>
      <c r="M3400" s="210">
        <f t="shared" si="298"/>
        <v>0</v>
      </c>
      <c r="N3400" s="210">
        <f t="shared" si="298"/>
        <v>0</v>
      </c>
      <c r="O3400" s="210">
        <f t="shared" si="298"/>
        <v>0</v>
      </c>
      <c r="P3400" s="210">
        <f t="shared" si="298"/>
        <v>0</v>
      </c>
      <c r="Q3400" s="210">
        <f t="shared" si="298"/>
        <v>0</v>
      </c>
      <c r="R3400" s="210">
        <f t="shared" si="298"/>
        <v>0</v>
      </c>
    </row>
    <row r="3401" spans="1:18" hidden="1" outlineLevel="2" x14ac:dyDescent="0.35">
      <c r="A3401" s="209" t="str">
        <f>'Usages industrie'!A25</f>
        <v>Usage industriel n°22</v>
      </c>
      <c r="B3401" s="209" t="s">
        <v>637</v>
      </c>
      <c r="C3401" s="209"/>
      <c r="D3401" s="210">
        <f>IF(B$3371&lt;&gt;"",IF(B$3371='Usages industrie'!$K25,'Usages industrie'!J25,0),0)</f>
        <v>0</v>
      </c>
      <c r="E3401" s="210">
        <f t="shared" si="298"/>
        <v>0</v>
      </c>
      <c r="F3401" s="210">
        <f t="shared" si="298"/>
        <v>0</v>
      </c>
      <c r="G3401" s="210">
        <f t="shared" si="298"/>
        <v>0</v>
      </c>
      <c r="H3401" s="210">
        <f t="shared" si="298"/>
        <v>0</v>
      </c>
      <c r="I3401" s="210">
        <f t="shared" si="298"/>
        <v>0</v>
      </c>
      <c r="J3401" s="210">
        <f t="shared" si="298"/>
        <v>0</v>
      </c>
      <c r="K3401" s="210">
        <f t="shared" si="298"/>
        <v>0</v>
      </c>
      <c r="L3401" s="210">
        <f t="shared" si="298"/>
        <v>0</v>
      </c>
      <c r="M3401" s="210">
        <f t="shared" si="298"/>
        <v>0</v>
      </c>
      <c r="N3401" s="210">
        <f t="shared" si="298"/>
        <v>0</v>
      </c>
      <c r="O3401" s="210">
        <f t="shared" si="298"/>
        <v>0</v>
      </c>
      <c r="P3401" s="210">
        <f t="shared" si="298"/>
        <v>0</v>
      </c>
      <c r="Q3401" s="210">
        <f t="shared" si="298"/>
        <v>0</v>
      </c>
      <c r="R3401" s="210">
        <f t="shared" si="298"/>
        <v>0</v>
      </c>
    </row>
    <row r="3402" spans="1:18" hidden="1" outlineLevel="2" x14ac:dyDescent="0.35">
      <c r="A3402" s="209" t="str">
        <f>'Usages industrie'!A26</f>
        <v>Usage industriel n°23</v>
      </c>
      <c r="B3402" s="209" t="s">
        <v>637</v>
      </c>
      <c r="C3402" s="209"/>
      <c r="D3402" s="210">
        <f>IF(B$3371&lt;&gt;"",IF(B$3371='Usages industrie'!$K26,'Usages industrie'!J26,0),0)</f>
        <v>0</v>
      </c>
      <c r="E3402" s="210">
        <f t="shared" si="298"/>
        <v>0</v>
      </c>
      <c r="F3402" s="210">
        <f t="shared" si="298"/>
        <v>0</v>
      </c>
      <c r="G3402" s="210">
        <f t="shared" si="298"/>
        <v>0</v>
      </c>
      <c r="H3402" s="210">
        <f t="shared" si="298"/>
        <v>0</v>
      </c>
      <c r="I3402" s="210">
        <f t="shared" si="298"/>
        <v>0</v>
      </c>
      <c r="J3402" s="210">
        <f t="shared" si="298"/>
        <v>0</v>
      </c>
      <c r="K3402" s="210">
        <f t="shared" si="298"/>
        <v>0</v>
      </c>
      <c r="L3402" s="210">
        <f t="shared" si="298"/>
        <v>0</v>
      </c>
      <c r="M3402" s="210">
        <f t="shared" si="298"/>
        <v>0</v>
      </c>
      <c r="N3402" s="210">
        <f t="shared" si="298"/>
        <v>0</v>
      </c>
      <c r="O3402" s="210">
        <f t="shared" si="298"/>
        <v>0</v>
      </c>
      <c r="P3402" s="210">
        <f t="shared" si="298"/>
        <v>0</v>
      </c>
      <c r="Q3402" s="210">
        <f t="shared" si="298"/>
        <v>0</v>
      </c>
      <c r="R3402" s="210">
        <f t="shared" si="298"/>
        <v>0</v>
      </c>
    </row>
    <row r="3403" spans="1:18" hidden="1" outlineLevel="2" x14ac:dyDescent="0.35">
      <c r="A3403" s="209" t="str">
        <f>'Usages industrie'!A27</f>
        <v>Usage industriel n°24</v>
      </c>
      <c r="B3403" s="209" t="s">
        <v>637</v>
      </c>
      <c r="C3403" s="209"/>
      <c r="D3403" s="210">
        <f>IF(B$3371&lt;&gt;"",IF(B$3371='Usages industrie'!$K27,'Usages industrie'!J27,0),0)</f>
        <v>0</v>
      </c>
      <c r="E3403" s="210">
        <f t="shared" si="298"/>
        <v>0</v>
      </c>
      <c r="F3403" s="210">
        <f t="shared" si="298"/>
        <v>0</v>
      </c>
      <c r="G3403" s="210">
        <f t="shared" si="298"/>
        <v>0</v>
      </c>
      <c r="H3403" s="210">
        <f t="shared" si="298"/>
        <v>0</v>
      </c>
      <c r="I3403" s="210">
        <f t="shared" si="298"/>
        <v>0</v>
      </c>
      <c r="J3403" s="210">
        <f t="shared" si="298"/>
        <v>0</v>
      </c>
      <c r="K3403" s="210">
        <f t="shared" si="298"/>
        <v>0</v>
      </c>
      <c r="L3403" s="210">
        <f t="shared" si="298"/>
        <v>0</v>
      </c>
      <c r="M3403" s="210">
        <f t="shared" si="298"/>
        <v>0</v>
      </c>
      <c r="N3403" s="210">
        <f t="shared" si="298"/>
        <v>0</v>
      </c>
      <c r="O3403" s="210">
        <f t="shared" si="298"/>
        <v>0</v>
      </c>
      <c r="P3403" s="210">
        <f t="shared" si="298"/>
        <v>0</v>
      </c>
      <c r="Q3403" s="210">
        <f t="shared" si="298"/>
        <v>0</v>
      </c>
      <c r="R3403" s="210">
        <f t="shared" si="298"/>
        <v>0</v>
      </c>
    </row>
    <row r="3404" spans="1:18" hidden="1" outlineLevel="2" x14ac:dyDescent="0.35">
      <c r="A3404" s="209" t="str">
        <f>'Usages industrie'!A28</f>
        <v>Usage industriel n°25</v>
      </c>
      <c r="B3404" s="209" t="s">
        <v>637</v>
      </c>
      <c r="C3404" s="209"/>
      <c r="D3404" s="210">
        <f>IF(B$3371&lt;&gt;"",IF(B$3371='Usages industrie'!$K28,'Usages industrie'!J28,0),0)</f>
        <v>0</v>
      </c>
      <c r="E3404" s="210">
        <f t="shared" si="298"/>
        <v>0</v>
      </c>
      <c r="F3404" s="210">
        <f t="shared" si="298"/>
        <v>0</v>
      </c>
      <c r="G3404" s="210">
        <f t="shared" si="298"/>
        <v>0</v>
      </c>
      <c r="H3404" s="210">
        <f t="shared" si="298"/>
        <v>0</v>
      </c>
      <c r="I3404" s="210">
        <f t="shared" si="298"/>
        <v>0</v>
      </c>
      <c r="J3404" s="210">
        <f t="shared" si="298"/>
        <v>0</v>
      </c>
      <c r="K3404" s="210">
        <f t="shared" si="298"/>
        <v>0</v>
      </c>
      <c r="L3404" s="210">
        <f t="shared" si="298"/>
        <v>0</v>
      </c>
      <c r="M3404" s="210">
        <f t="shared" si="298"/>
        <v>0</v>
      </c>
      <c r="N3404" s="210">
        <f t="shared" si="298"/>
        <v>0</v>
      </c>
      <c r="O3404" s="210">
        <f t="shared" si="298"/>
        <v>0</v>
      </c>
      <c r="P3404" s="210">
        <f t="shared" si="298"/>
        <v>0</v>
      </c>
      <c r="Q3404" s="210">
        <f t="shared" si="298"/>
        <v>0</v>
      </c>
      <c r="R3404" s="210">
        <f t="shared" si="298"/>
        <v>0</v>
      </c>
    </row>
    <row r="3405" spans="1:18" hidden="1" outlineLevel="2" x14ac:dyDescent="0.35">
      <c r="A3405" s="209" t="str">
        <f>'Usages industrie'!A29</f>
        <v>Usage industriel n°26</v>
      </c>
      <c r="B3405" s="209" t="s">
        <v>637</v>
      </c>
      <c r="C3405" s="209"/>
      <c r="D3405" s="210">
        <f>IF(B$3371&lt;&gt;"",IF(B$3371='Usages industrie'!$K29,'Usages industrie'!J29,0),0)</f>
        <v>0</v>
      </c>
      <c r="E3405" s="210">
        <f t="shared" si="298"/>
        <v>0</v>
      </c>
      <c r="F3405" s="210">
        <f t="shared" si="298"/>
        <v>0</v>
      </c>
      <c r="G3405" s="210">
        <f t="shared" si="298"/>
        <v>0</v>
      </c>
      <c r="H3405" s="210">
        <f t="shared" si="298"/>
        <v>0</v>
      </c>
      <c r="I3405" s="210">
        <f t="shared" si="298"/>
        <v>0</v>
      </c>
      <c r="J3405" s="210">
        <f t="shared" si="298"/>
        <v>0</v>
      </c>
      <c r="K3405" s="210">
        <f t="shared" si="298"/>
        <v>0</v>
      </c>
      <c r="L3405" s="210">
        <f t="shared" si="298"/>
        <v>0</v>
      </c>
      <c r="M3405" s="210">
        <f t="shared" si="298"/>
        <v>0</v>
      </c>
      <c r="N3405" s="210">
        <f t="shared" si="298"/>
        <v>0</v>
      </c>
      <c r="O3405" s="210">
        <f t="shared" si="298"/>
        <v>0</v>
      </c>
      <c r="P3405" s="210">
        <f t="shared" si="298"/>
        <v>0</v>
      </c>
      <c r="Q3405" s="210">
        <f t="shared" si="298"/>
        <v>0</v>
      </c>
      <c r="R3405" s="210">
        <f t="shared" si="298"/>
        <v>0</v>
      </c>
    </row>
    <row r="3406" spans="1:18" hidden="1" outlineLevel="2" x14ac:dyDescent="0.35">
      <c r="A3406" s="209" t="str">
        <f>'Usages industrie'!A30</f>
        <v>Usage industriel n°27</v>
      </c>
      <c r="B3406" s="209" t="s">
        <v>637</v>
      </c>
      <c r="C3406" s="209"/>
      <c r="D3406" s="210">
        <f>IF(B$3371&lt;&gt;"",IF(B$3371='Usages industrie'!$K30,'Usages industrie'!J30,0),0)</f>
        <v>0</v>
      </c>
      <c r="E3406" s="210">
        <f t="shared" si="298"/>
        <v>0</v>
      </c>
      <c r="F3406" s="210">
        <f t="shared" si="298"/>
        <v>0</v>
      </c>
      <c r="G3406" s="210">
        <f t="shared" si="298"/>
        <v>0</v>
      </c>
      <c r="H3406" s="210">
        <f t="shared" si="298"/>
        <v>0</v>
      </c>
      <c r="I3406" s="210">
        <f t="shared" si="298"/>
        <v>0</v>
      </c>
      <c r="J3406" s="210">
        <f t="shared" si="298"/>
        <v>0</v>
      </c>
      <c r="K3406" s="210">
        <f t="shared" si="298"/>
        <v>0</v>
      </c>
      <c r="L3406" s="210">
        <f t="shared" si="298"/>
        <v>0</v>
      </c>
      <c r="M3406" s="210">
        <f t="shared" si="298"/>
        <v>0</v>
      </c>
      <c r="N3406" s="210">
        <f t="shared" si="298"/>
        <v>0</v>
      </c>
      <c r="O3406" s="210">
        <f t="shared" si="298"/>
        <v>0</v>
      </c>
      <c r="P3406" s="210">
        <f t="shared" si="298"/>
        <v>0</v>
      </c>
      <c r="Q3406" s="210">
        <f t="shared" si="298"/>
        <v>0</v>
      </c>
      <c r="R3406" s="210">
        <f t="shared" si="298"/>
        <v>0</v>
      </c>
    </row>
    <row r="3407" spans="1:18" hidden="1" outlineLevel="2" x14ac:dyDescent="0.35">
      <c r="A3407" s="209" t="str">
        <f>'Usages industrie'!A31</f>
        <v>Usage industriel n°28</v>
      </c>
      <c r="B3407" s="209" t="s">
        <v>637</v>
      </c>
      <c r="C3407" s="209"/>
      <c r="D3407" s="210">
        <f>IF(B$3371&lt;&gt;"",IF(B$3371='Usages industrie'!$K31,'Usages industrie'!J31,0),0)</f>
        <v>0</v>
      </c>
      <c r="E3407" s="210">
        <f t="shared" si="298"/>
        <v>0</v>
      </c>
      <c r="F3407" s="210">
        <f t="shared" si="298"/>
        <v>0</v>
      </c>
      <c r="G3407" s="210">
        <f t="shared" si="298"/>
        <v>0</v>
      </c>
      <c r="H3407" s="210">
        <f t="shared" si="298"/>
        <v>0</v>
      </c>
      <c r="I3407" s="210">
        <f t="shared" si="298"/>
        <v>0</v>
      </c>
      <c r="J3407" s="210">
        <f t="shared" si="298"/>
        <v>0</v>
      </c>
      <c r="K3407" s="210">
        <f t="shared" si="298"/>
        <v>0</v>
      </c>
      <c r="L3407" s="210">
        <f t="shared" si="298"/>
        <v>0</v>
      </c>
      <c r="M3407" s="210">
        <f t="shared" si="298"/>
        <v>0</v>
      </c>
      <c r="N3407" s="210">
        <f t="shared" si="298"/>
        <v>0</v>
      </c>
      <c r="O3407" s="210">
        <f t="shared" si="298"/>
        <v>0</v>
      </c>
      <c r="P3407" s="210">
        <f t="shared" si="298"/>
        <v>0</v>
      </c>
      <c r="Q3407" s="210">
        <f t="shared" si="298"/>
        <v>0</v>
      </c>
      <c r="R3407" s="210">
        <f t="shared" si="298"/>
        <v>0</v>
      </c>
    </row>
    <row r="3408" spans="1:18" hidden="1" outlineLevel="2" x14ac:dyDescent="0.35">
      <c r="A3408" s="209" t="str">
        <f>'Usages industrie'!A32</f>
        <v>Usage industriel n°29</v>
      </c>
      <c r="B3408" s="209" t="s">
        <v>637</v>
      </c>
      <c r="C3408" s="209"/>
      <c r="D3408" s="210">
        <f>IF(B$3371&lt;&gt;"",IF(B$3371='Usages industrie'!$K32,'Usages industrie'!J32,0),0)</f>
        <v>0</v>
      </c>
      <c r="E3408" s="210">
        <f t="shared" si="298"/>
        <v>0</v>
      </c>
      <c r="F3408" s="210">
        <f t="shared" si="298"/>
        <v>0</v>
      </c>
      <c r="G3408" s="210">
        <f t="shared" si="298"/>
        <v>0</v>
      </c>
      <c r="H3408" s="210">
        <f t="shared" si="298"/>
        <v>0</v>
      </c>
      <c r="I3408" s="210">
        <f t="shared" si="298"/>
        <v>0</v>
      </c>
      <c r="J3408" s="210">
        <f t="shared" si="298"/>
        <v>0</v>
      </c>
      <c r="K3408" s="210">
        <f t="shared" si="298"/>
        <v>0</v>
      </c>
      <c r="L3408" s="210">
        <f t="shared" si="298"/>
        <v>0</v>
      </c>
      <c r="M3408" s="210">
        <f t="shared" si="298"/>
        <v>0</v>
      </c>
      <c r="N3408" s="210">
        <f t="shared" si="298"/>
        <v>0</v>
      </c>
      <c r="O3408" s="210">
        <f t="shared" si="298"/>
        <v>0</v>
      </c>
      <c r="P3408" s="210">
        <f t="shared" si="298"/>
        <v>0</v>
      </c>
      <c r="Q3408" s="210">
        <f t="shared" si="298"/>
        <v>0</v>
      </c>
      <c r="R3408" s="210">
        <f t="shared" si="298"/>
        <v>0</v>
      </c>
    </row>
    <row r="3409" spans="1:18" hidden="1" outlineLevel="2" x14ac:dyDescent="0.35">
      <c r="A3409" s="209" t="str">
        <f>'Usages industrie'!A33</f>
        <v>Usage industriel n°30</v>
      </c>
      <c r="B3409" s="209" t="s">
        <v>637</v>
      </c>
      <c r="C3409" s="209"/>
      <c r="D3409" s="210">
        <f>IF(B$3371&lt;&gt;"",IF(B$3371='Usages industrie'!$K33,'Usages industrie'!J33,0),0)</f>
        <v>0</v>
      </c>
      <c r="E3409" s="210">
        <f t="shared" si="298"/>
        <v>0</v>
      </c>
      <c r="F3409" s="210">
        <f t="shared" si="298"/>
        <v>0</v>
      </c>
      <c r="G3409" s="210">
        <f t="shared" si="298"/>
        <v>0</v>
      </c>
      <c r="H3409" s="210">
        <f t="shared" si="298"/>
        <v>0</v>
      </c>
      <c r="I3409" s="210">
        <f t="shared" si="298"/>
        <v>0</v>
      </c>
      <c r="J3409" s="210">
        <f t="shared" si="298"/>
        <v>0</v>
      </c>
      <c r="K3409" s="210">
        <f t="shared" si="298"/>
        <v>0</v>
      </c>
      <c r="L3409" s="210">
        <f t="shared" si="298"/>
        <v>0</v>
      </c>
      <c r="M3409" s="210">
        <f t="shared" si="298"/>
        <v>0</v>
      </c>
      <c r="N3409" s="210">
        <f t="shared" si="298"/>
        <v>0</v>
      </c>
      <c r="O3409" s="210">
        <f t="shared" si="298"/>
        <v>0</v>
      </c>
      <c r="P3409" s="210">
        <f t="shared" si="298"/>
        <v>0</v>
      </c>
      <c r="Q3409" s="210">
        <f t="shared" si="298"/>
        <v>0</v>
      </c>
      <c r="R3409" s="210">
        <f t="shared" si="298"/>
        <v>0</v>
      </c>
    </row>
    <row r="3410" spans="1:18" hidden="1" outlineLevel="2" x14ac:dyDescent="0.35">
      <c r="A3410" s="209" t="str">
        <f>'Usages industrie'!A34</f>
        <v>Usage industriel n°31</v>
      </c>
      <c r="B3410" s="209" t="s">
        <v>637</v>
      </c>
      <c r="C3410" s="209"/>
      <c r="D3410" s="210">
        <f>IF(B$3371&lt;&gt;"",IF(B$3371='Usages industrie'!$K34,'Usages industrie'!J34,0),0)</f>
        <v>0</v>
      </c>
      <c r="E3410" s="210">
        <f t="shared" ref="E3410:R3419" si="299">$D3410</f>
        <v>0</v>
      </c>
      <c r="F3410" s="210">
        <f t="shared" si="299"/>
        <v>0</v>
      </c>
      <c r="G3410" s="210">
        <f t="shared" si="299"/>
        <v>0</v>
      </c>
      <c r="H3410" s="210">
        <f t="shared" si="299"/>
        <v>0</v>
      </c>
      <c r="I3410" s="210">
        <f t="shared" si="299"/>
        <v>0</v>
      </c>
      <c r="J3410" s="210">
        <f t="shared" si="299"/>
        <v>0</v>
      </c>
      <c r="K3410" s="210">
        <f t="shared" si="299"/>
        <v>0</v>
      </c>
      <c r="L3410" s="210">
        <f t="shared" si="299"/>
        <v>0</v>
      </c>
      <c r="M3410" s="210">
        <f t="shared" si="299"/>
        <v>0</v>
      </c>
      <c r="N3410" s="210">
        <f t="shared" si="299"/>
        <v>0</v>
      </c>
      <c r="O3410" s="210">
        <f t="shared" si="299"/>
        <v>0</v>
      </c>
      <c r="P3410" s="210">
        <f t="shared" si="299"/>
        <v>0</v>
      </c>
      <c r="Q3410" s="210">
        <f t="shared" si="299"/>
        <v>0</v>
      </c>
      <c r="R3410" s="210">
        <f t="shared" si="299"/>
        <v>0</v>
      </c>
    </row>
    <row r="3411" spans="1:18" hidden="1" outlineLevel="2" x14ac:dyDescent="0.35">
      <c r="A3411" s="209" t="str">
        <f>'Usages industrie'!A35</f>
        <v>Usage industriel n°32</v>
      </c>
      <c r="B3411" s="209" t="s">
        <v>637</v>
      </c>
      <c r="C3411" s="209"/>
      <c r="D3411" s="210">
        <f>IF(B$3371&lt;&gt;"",IF(B$3371='Usages industrie'!$K35,'Usages industrie'!J35,0),0)</f>
        <v>0</v>
      </c>
      <c r="E3411" s="210">
        <f t="shared" si="299"/>
        <v>0</v>
      </c>
      <c r="F3411" s="210">
        <f t="shared" si="299"/>
        <v>0</v>
      </c>
      <c r="G3411" s="210">
        <f t="shared" si="299"/>
        <v>0</v>
      </c>
      <c r="H3411" s="210">
        <f t="shared" si="299"/>
        <v>0</v>
      </c>
      <c r="I3411" s="210">
        <f t="shared" si="299"/>
        <v>0</v>
      </c>
      <c r="J3411" s="210">
        <f t="shared" si="299"/>
        <v>0</v>
      </c>
      <c r="K3411" s="210">
        <f t="shared" si="299"/>
        <v>0</v>
      </c>
      <c r="L3411" s="210">
        <f t="shared" si="299"/>
        <v>0</v>
      </c>
      <c r="M3411" s="210">
        <f t="shared" si="299"/>
        <v>0</v>
      </c>
      <c r="N3411" s="210">
        <f t="shared" si="299"/>
        <v>0</v>
      </c>
      <c r="O3411" s="210">
        <f t="shared" si="299"/>
        <v>0</v>
      </c>
      <c r="P3411" s="210">
        <f t="shared" si="299"/>
        <v>0</v>
      </c>
      <c r="Q3411" s="210">
        <f t="shared" si="299"/>
        <v>0</v>
      </c>
      <c r="R3411" s="210">
        <f t="shared" si="299"/>
        <v>0</v>
      </c>
    </row>
    <row r="3412" spans="1:18" hidden="1" outlineLevel="2" x14ac:dyDescent="0.35">
      <c r="A3412" s="209" t="str">
        <f>'Usages industrie'!A36</f>
        <v>Usage industriel n°33</v>
      </c>
      <c r="B3412" s="209" t="s">
        <v>637</v>
      </c>
      <c r="C3412" s="209"/>
      <c r="D3412" s="210">
        <f>IF(B$3371&lt;&gt;"",IF(B$3371='Usages industrie'!$K36,'Usages industrie'!J36,0),0)</f>
        <v>0</v>
      </c>
      <c r="E3412" s="210">
        <f t="shared" si="299"/>
        <v>0</v>
      </c>
      <c r="F3412" s="210">
        <f t="shared" si="299"/>
        <v>0</v>
      </c>
      <c r="G3412" s="210">
        <f t="shared" si="299"/>
        <v>0</v>
      </c>
      <c r="H3412" s="210">
        <f t="shared" si="299"/>
        <v>0</v>
      </c>
      <c r="I3412" s="210">
        <f t="shared" si="299"/>
        <v>0</v>
      </c>
      <c r="J3412" s="210">
        <f t="shared" si="299"/>
        <v>0</v>
      </c>
      <c r="K3412" s="210">
        <f t="shared" si="299"/>
        <v>0</v>
      </c>
      <c r="L3412" s="210">
        <f t="shared" si="299"/>
        <v>0</v>
      </c>
      <c r="M3412" s="210">
        <f t="shared" si="299"/>
        <v>0</v>
      </c>
      <c r="N3412" s="210">
        <f t="shared" si="299"/>
        <v>0</v>
      </c>
      <c r="O3412" s="210">
        <f t="shared" si="299"/>
        <v>0</v>
      </c>
      <c r="P3412" s="210">
        <f t="shared" si="299"/>
        <v>0</v>
      </c>
      <c r="Q3412" s="210">
        <f t="shared" si="299"/>
        <v>0</v>
      </c>
      <c r="R3412" s="210">
        <f t="shared" si="299"/>
        <v>0</v>
      </c>
    </row>
    <row r="3413" spans="1:18" hidden="1" outlineLevel="2" x14ac:dyDescent="0.35">
      <c r="A3413" s="209" t="str">
        <f>'Usages industrie'!A37</f>
        <v>Usage industriel n°34</v>
      </c>
      <c r="B3413" s="209" t="s">
        <v>637</v>
      </c>
      <c r="C3413" s="209"/>
      <c r="D3413" s="210">
        <f>IF(B$3371&lt;&gt;"",IF(B$3371='Usages industrie'!$K37,'Usages industrie'!J37,0),0)</f>
        <v>0</v>
      </c>
      <c r="E3413" s="210">
        <f t="shared" si="299"/>
        <v>0</v>
      </c>
      <c r="F3413" s="210">
        <f t="shared" si="299"/>
        <v>0</v>
      </c>
      <c r="G3413" s="210">
        <f t="shared" si="299"/>
        <v>0</v>
      </c>
      <c r="H3413" s="210">
        <f t="shared" si="299"/>
        <v>0</v>
      </c>
      <c r="I3413" s="210">
        <f t="shared" si="299"/>
        <v>0</v>
      </c>
      <c r="J3413" s="210">
        <f t="shared" si="299"/>
        <v>0</v>
      </c>
      <c r="K3413" s="210">
        <f t="shared" si="299"/>
        <v>0</v>
      </c>
      <c r="L3413" s="210">
        <f t="shared" si="299"/>
        <v>0</v>
      </c>
      <c r="M3413" s="210">
        <f t="shared" si="299"/>
        <v>0</v>
      </c>
      <c r="N3413" s="210">
        <f t="shared" si="299"/>
        <v>0</v>
      </c>
      <c r="O3413" s="210">
        <f t="shared" si="299"/>
        <v>0</v>
      </c>
      <c r="P3413" s="210">
        <f t="shared" si="299"/>
        <v>0</v>
      </c>
      <c r="Q3413" s="210">
        <f t="shared" si="299"/>
        <v>0</v>
      </c>
      <c r="R3413" s="210">
        <f t="shared" si="299"/>
        <v>0</v>
      </c>
    </row>
    <row r="3414" spans="1:18" hidden="1" outlineLevel="2" x14ac:dyDescent="0.35">
      <c r="A3414" s="209" t="str">
        <f>'Usages industrie'!A38</f>
        <v>Usage industriel n°35</v>
      </c>
      <c r="B3414" s="209" t="s">
        <v>637</v>
      </c>
      <c r="C3414" s="209"/>
      <c r="D3414" s="210">
        <f>IF(B$3371&lt;&gt;"",IF(B$3371='Usages industrie'!$K38,'Usages industrie'!J38,0),0)</f>
        <v>0</v>
      </c>
      <c r="E3414" s="210">
        <f t="shared" si="299"/>
        <v>0</v>
      </c>
      <c r="F3414" s="210">
        <f t="shared" si="299"/>
        <v>0</v>
      </c>
      <c r="G3414" s="210">
        <f t="shared" si="299"/>
        <v>0</v>
      </c>
      <c r="H3414" s="210">
        <f t="shared" si="299"/>
        <v>0</v>
      </c>
      <c r="I3414" s="210">
        <f t="shared" si="299"/>
        <v>0</v>
      </c>
      <c r="J3414" s="210">
        <f t="shared" si="299"/>
        <v>0</v>
      </c>
      <c r="K3414" s="210">
        <f t="shared" si="299"/>
        <v>0</v>
      </c>
      <c r="L3414" s="210">
        <f t="shared" si="299"/>
        <v>0</v>
      </c>
      <c r="M3414" s="210">
        <f t="shared" si="299"/>
        <v>0</v>
      </c>
      <c r="N3414" s="210">
        <f t="shared" si="299"/>
        <v>0</v>
      </c>
      <c r="O3414" s="210">
        <f t="shared" si="299"/>
        <v>0</v>
      </c>
      <c r="P3414" s="210">
        <f t="shared" si="299"/>
        <v>0</v>
      </c>
      <c r="Q3414" s="210">
        <f t="shared" si="299"/>
        <v>0</v>
      </c>
      <c r="R3414" s="210">
        <f t="shared" si="299"/>
        <v>0</v>
      </c>
    </row>
    <row r="3415" spans="1:18" hidden="1" outlineLevel="2" x14ac:dyDescent="0.35">
      <c r="A3415" s="209" t="str">
        <f>'Usages industrie'!A39</f>
        <v>Usage industriel n°36</v>
      </c>
      <c r="B3415" s="209" t="s">
        <v>637</v>
      </c>
      <c r="C3415" s="209"/>
      <c r="D3415" s="210">
        <f>IF(B$3371&lt;&gt;"",IF(B$3371='Usages industrie'!$K39,'Usages industrie'!J39,0),0)</f>
        <v>0</v>
      </c>
      <c r="E3415" s="210">
        <f t="shared" si="299"/>
        <v>0</v>
      </c>
      <c r="F3415" s="210">
        <f t="shared" si="299"/>
        <v>0</v>
      </c>
      <c r="G3415" s="210">
        <f t="shared" si="299"/>
        <v>0</v>
      </c>
      <c r="H3415" s="210">
        <f t="shared" si="299"/>
        <v>0</v>
      </c>
      <c r="I3415" s="210">
        <f t="shared" si="299"/>
        <v>0</v>
      </c>
      <c r="J3415" s="210">
        <f t="shared" si="299"/>
        <v>0</v>
      </c>
      <c r="K3415" s="210">
        <f t="shared" si="299"/>
        <v>0</v>
      </c>
      <c r="L3415" s="210">
        <f t="shared" si="299"/>
        <v>0</v>
      </c>
      <c r="M3415" s="210">
        <f t="shared" si="299"/>
        <v>0</v>
      </c>
      <c r="N3415" s="210">
        <f t="shared" si="299"/>
        <v>0</v>
      </c>
      <c r="O3415" s="210">
        <f t="shared" si="299"/>
        <v>0</v>
      </c>
      <c r="P3415" s="210">
        <f t="shared" si="299"/>
        <v>0</v>
      </c>
      <c r="Q3415" s="210">
        <f t="shared" si="299"/>
        <v>0</v>
      </c>
      <c r="R3415" s="210">
        <f t="shared" si="299"/>
        <v>0</v>
      </c>
    </row>
    <row r="3416" spans="1:18" hidden="1" outlineLevel="2" x14ac:dyDescent="0.35">
      <c r="A3416" s="209" t="str">
        <f>'Usages industrie'!A40</f>
        <v>Usage industriel n°37</v>
      </c>
      <c r="B3416" s="209" t="s">
        <v>637</v>
      </c>
      <c r="C3416" s="209"/>
      <c r="D3416" s="210">
        <f>IF(B$3371&lt;&gt;"",IF(B$3371='Usages industrie'!$K40,'Usages industrie'!J40,0),0)</f>
        <v>0</v>
      </c>
      <c r="E3416" s="210">
        <f t="shared" si="299"/>
        <v>0</v>
      </c>
      <c r="F3416" s="210">
        <f t="shared" si="299"/>
        <v>0</v>
      </c>
      <c r="G3416" s="210">
        <f t="shared" si="299"/>
        <v>0</v>
      </c>
      <c r="H3416" s="210">
        <f t="shared" si="299"/>
        <v>0</v>
      </c>
      <c r="I3416" s="210">
        <f t="shared" si="299"/>
        <v>0</v>
      </c>
      <c r="J3416" s="210">
        <f t="shared" si="299"/>
        <v>0</v>
      </c>
      <c r="K3416" s="210">
        <f t="shared" si="299"/>
        <v>0</v>
      </c>
      <c r="L3416" s="210">
        <f t="shared" si="299"/>
        <v>0</v>
      </c>
      <c r="M3416" s="210">
        <f t="shared" si="299"/>
        <v>0</v>
      </c>
      <c r="N3416" s="210">
        <f t="shared" si="299"/>
        <v>0</v>
      </c>
      <c r="O3416" s="210">
        <f t="shared" si="299"/>
        <v>0</v>
      </c>
      <c r="P3416" s="210">
        <f t="shared" si="299"/>
        <v>0</v>
      </c>
      <c r="Q3416" s="210">
        <f t="shared" si="299"/>
        <v>0</v>
      </c>
      <c r="R3416" s="210">
        <f t="shared" si="299"/>
        <v>0</v>
      </c>
    </row>
    <row r="3417" spans="1:18" hidden="1" outlineLevel="2" x14ac:dyDescent="0.35">
      <c r="A3417" s="209" t="str">
        <f>'Usages industrie'!A41</f>
        <v>Usage industriel n°38</v>
      </c>
      <c r="B3417" s="209" t="s">
        <v>637</v>
      </c>
      <c r="C3417" s="209"/>
      <c r="D3417" s="210">
        <f>IF(B$3371&lt;&gt;"",IF(B$3371='Usages industrie'!$K41,'Usages industrie'!J41,0),0)</f>
        <v>0</v>
      </c>
      <c r="E3417" s="210">
        <f t="shared" si="299"/>
        <v>0</v>
      </c>
      <c r="F3417" s="210">
        <f t="shared" si="299"/>
        <v>0</v>
      </c>
      <c r="G3417" s="210">
        <f t="shared" si="299"/>
        <v>0</v>
      </c>
      <c r="H3417" s="210">
        <f t="shared" si="299"/>
        <v>0</v>
      </c>
      <c r="I3417" s="210">
        <f t="shared" si="299"/>
        <v>0</v>
      </c>
      <c r="J3417" s="210">
        <f t="shared" si="299"/>
        <v>0</v>
      </c>
      <c r="K3417" s="210">
        <f t="shared" si="299"/>
        <v>0</v>
      </c>
      <c r="L3417" s="210">
        <f t="shared" si="299"/>
        <v>0</v>
      </c>
      <c r="M3417" s="210">
        <f t="shared" si="299"/>
        <v>0</v>
      </c>
      <c r="N3417" s="210">
        <f t="shared" si="299"/>
        <v>0</v>
      </c>
      <c r="O3417" s="210">
        <f t="shared" si="299"/>
        <v>0</v>
      </c>
      <c r="P3417" s="210">
        <f t="shared" si="299"/>
        <v>0</v>
      </c>
      <c r="Q3417" s="210">
        <f t="shared" si="299"/>
        <v>0</v>
      </c>
      <c r="R3417" s="210">
        <f t="shared" si="299"/>
        <v>0</v>
      </c>
    </row>
    <row r="3418" spans="1:18" hidden="1" outlineLevel="2" x14ac:dyDescent="0.35">
      <c r="A3418" s="209" t="str">
        <f>'Usages industrie'!A42</f>
        <v>Usage industriel n°39</v>
      </c>
      <c r="B3418" s="209" t="s">
        <v>637</v>
      </c>
      <c r="C3418" s="209"/>
      <c r="D3418" s="210">
        <f>IF(B$3371&lt;&gt;"",IF(B$3371='Usages industrie'!$K42,'Usages industrie'!J42,0),0)</f>
        <v>0</v>
      </c>
      <c r="E3418" s="210">
        <f t="shared" si="299"/>
        <v>0</v>
      </c>
      <c r="F3418" s="210">
        <f t="shared" si="299"/>
        <v>0</v>
      </c>
      <c r="G3418" s="210">
        <f t="shared" si="299"/>
        <v>0</v>
      </c>
      <c r="H3418" s="210">
        <f t="shared" si="299"/>
        <v>0</v>
      </c>
      <c r="I3418" s="210">
        <f t="shared" si="299"/>
        <v>0</v>
      </c>
      <c r="J3418" s="210">
        <f t="shared" si="299"/>
        <v>0</v>
      </c>
      <c r="K3418" s="210">
        <f t="shared" si="299"/>
        <v>0</v>
      </c>
      <c r="L3418" s="210">
        <f t="shared" si="299"/>
        <v>0</v>
      </c>
      <c r="M3418" s="210">
        <f t="shared" si="299"/>
        <v>0</v>
      </c>
      <c r="N3418" s="210">
        <f t="shared" si="299"/>
        <v>0</v>
      </c>
      <c r="O3418" s="210">
        <f t="shared" si="299"/>
        <v>0</v>
      </c>
      <c r="P3418" s="210">
        <f t="shared" si="299"/>
        <v>0</v>
      </c>
      <c r="Q3418" s="210">
        <f t="shared" si="299"/>
        <v>0</v>
      </c>
      <c r="R3418" s="210">
        <f t="shared" si="299"/>
        <v>0</v>
      </c>
    </row>
    <row r="3419" spans="1:18" hidden="1" outlineLevel="2" x14ac:dyDescent="0.35">
      <c r="A3419" s="209" t="str">
        <f>'Usages industrie'!A43</f>
        <v>Usage industriel n°40</v>
      </c>
      <c r="B3419" s="209" t="s">
        <v>637</v>
      </c>
      <c r="C3419" s="209"/>
      <c r="D3419" s="210">
        <f>IF(B$3371&lt;&gt;"",IF(B$3371='Usages industrie'!$K43,'Usages industrie'!J43,0),0)</f>
        <v>0</v>
      </c>
      <c r="E3419" s="210">
        <f t="shared" si="299"/>
        <v>0</v>
      </c>
      <c r="F3419" s="210">
        <f t="shared" si="299"/>
        <v>0</v>
      </c>
      <c r="G3419" s="210">
        <f t="shared" si="299"/>
        <v>0</v>
      </c>
      <c r="H3419" s="210">
        <f t="shared" si="299"/>
        <v>0</v>
      </c>
      <c r="I3419" s="210">
        <f t="shared" si="299"/>
        <v>0</v>
      </c>
      <c r="J3419" s="210">
        <f t="shared" si="299"/>
        <v>0</v>
      </c>
      <c r="K3419" s="210">
        <f t="shared" si="299"/>
        <v>0</v>
      </c>
      <c r="L3419" s="210">
        <f t="shared" si="299"/>
        <v>0</v>
      </c>
      <c r="M3419" s="210">
        <f t="shared" si="299"/>
        <v>0</v>
      </c>
      <c r="N3419" s="210">
        <f t="shared" si="299"/>
        <v>0</v>
      </c>
      <c r="O3419" s="210">
        <f t="shared" si="299"/>
        <v>0</v>
      </c>
      <c r="P3419" s="210">
        <f t="shared" si="299"/>
        <v>0</v>
      </c>
      <c r="Q3419" s="210">
        <f t="shared" si="299"/>
        <v>0</v>
      </c>
      <c r="R3419" s="210">
        <f t="shared" si="299"/>
        <v>0</v>
      </c>
    </row>
    <row r="3420" spans="1:18" hidden="1" outlineLevel="2" x14ac:dyDescent="0.35">
      <c r="A3420" s="209" t="str">
        <f>'Usages industrie'!A44</f>
        <v>Usage industriel n°41</v>
      </c>
      <c r="B3420" s="209" t="s">
        <v>637</v>
      </c>
      <c r="C3420" s="209"/>
      <c r="D3420" s="210">
        <f>IF(B$3371&lt;&gt;"",IF(B$3371='Usages industrie'!$K44,'Usages industrie'!J44,0),0)</f>
        <v>0</v>
      </c>
      <c r="E3420" s="210">
        <f t="shared" ref="E3420:R3429" si="300">$D3420</f>
        <v>0</v>
      </c>
      <c r="F3420" s="210">
        <f t="shared" si="300"/>
        <v>0</v>
      </c>
      <c r="G3420" s="210">
        <f t="shared" si="300"/>
        <v>0</v>
      </c>
      <c r="H3420" s="210">
        <f t="shared" si="300"/>
        <v>0</v>
      </c>
      <c r="I3420" s="210">
        <f t="shared" si="300"/>
        <v>0</v>
      </c>
      <c r="J3420" s="210">
        <f t="shared" si="300"/>
        <v>0</v>
      </c>
      <c r="K3420" s="210">
        <f t="shared" si="300"/>
        <v>0</v>
      </c>
      <c r="L3420" s="210">
        <f t="shared" si="300"/>
        <v>0</v>
      </c>
      <c r="M3420" s="210">
        <f t="shared" si="300"/>
        <v>0</v>
      </c>
      <c r="N3420" s="210">
        <f t="shared" si="300"/>
        <v>0</v>
      </c>
      <c r="O3420" s="210">
        <f t="shared" si="300"/>
        <v>0</v>
      </c>
      <c r="P3420" s="210">
        <f t="shared" si="300"/>
        <v>0</v>
      </c>
      <c r="Q3420" s="210">
        <f t="shared" si="300"/>
        <v>0</v>
      </c>
      <c r="R3420" s="210">
        <f t="shared" si="300"/>
        <v>0</v>
      </c>
    </row>
    <row r="3421" spans="1:18" hidden="1" outlineLevel="2" x14ac:dyDescent="0.35">
      <c r="A3421" s="209" t="str">
        <f>'Usages industrie'!A45</f>
        <v>Usage industriel n°42</v>
      </c>
      <c r="B3421" s="209" t="s">
        <v>637</v>
      </c>
      <c r="C3421" s="209"/>
      <c r="D3421" s="210">
        <f>IF(B$3371&lt;&gt;"",IF(B$3371='Usages industrie'!$K45,'Usages industrie'!J45,0),0)</f>
        <v>0</v>
      </c>
      <c r="E3421" s="210">
        <f t="shared" si="300"/>
        <v>0</v>
      </c>
      <c r="F3421" s="210">
        <f t="shared" si="300"/>
        <v>0</v>
      </c>
      <c r="G3421" s="210">
        <f t="shared" si="300"/>
        <v>0</v>
      </c>
      <c r="H3421" s="210">
        <f t="shared" si="300"/>
        <v>0</v>
      </c>
      <c r="I3421" s="210">
        <f t="shared" si="300"/>
        <v>0</v>
      </c>
      <c r="J3421" s="210">
        <f t="shared" si="300"/>
        <v>0</v>
      </c>
      <c r="K3421" s="210">
        <f t="shared" si="300"/>
        <v>0</v>
      </c>
      <c r="L3421" s="210">
        <f t="shared" si="300"/>
        <v>0</v>
      </c>
      <c r="M3421" s="210">
        <f t="shared" si="300"/>
        <v>0</v>
      </c>
      <c r="N3421" s="210">
        <f t="shared" si="300"/>
        <v>0</v>
      </c>
      <c r="O3421" s="210">
        <f t="shared" si="300"/>
        <v>0</v>
      </c>
      <c r="P3421" s="210">
        <f t="shared" si="300"/>
        <v>0</v>
      </c>
      <c r="Q3421" s="210">
        <f t="shared" si="300"/>
        <v>0</v>
      </c>
      <c r="R3421" s="210">
        <f t="shared" si="300"/>
        <v>0</v>
      </c>
    </row>
    <row r="3422" spans="1:18" hidden="1" outlineLevel="2" x14ac:dyDescent="0.35">
      <c r="A3422" s="209" t="str">
        <f>'Usages industrie'!A46</f>
        <v>Usage industriel n°43</v>
      </c>
      <c r="B3422" s="209" t="s">
        <v>637</v>
      </c>
      <c r="C3422" s="209"/>
      <c r="D3422" s="210">
        <f>IF(B$3371&lt;&gt;"",IF(B$3371='Usages industrie'!$K46,'Usages industrie'!J46,0),0)</f>
        <v>0</v>
      </c>
      <c r="E3422" s="210">
        <f t="shared" si="300"/>
        <v>0</v>
      </c>
      <c r="F3422" s="210">
        <f t="shared" si="300"/>
        <v>0</v>
      </c>
      <c r="G3422" s="210">
        <f t="shared" si="300"/>
        <v>0</v>
      </c>
      <c r="H3422" s="210">
        <f t="shared" si="300"/>
        <v>0</v>
      </c>
      <c r="I3422" s="210">
        <f t="shared" si="300"/>
        <v>0</v>
      </c>
      <c r="J3422" s="210">
        <f t="shared" si="300"/>
        <v>0</v>
      </c>
      <c r="K3422" s="210">
        <f t="shared" si="300"/>
        <v>0</v>
      </c>
      <c r="L3422" s="210">
        <f t="shared" si="300"/>
        <v>0</v>
      </c>
      <c r="M3422" s="210">
        <f t="shared" si="300"/>
        <v>0</v>
      </c>
      <c r="N3422" s="210">
        <f t="shared" si="300"/>
        <v>0</v>
      </c>
      <c r="O3422" s="210">
        <f t="shared" si="300"/>
        <v>0</v>
      </c>
      <c r="P3422" s="210">
        <f t="shared" si="300"/>
        <v>0</v>
      </c>
      <c r="Q3422" s="210">
        <f t="shared" si="300"/>
        <v>0</v>
      </c>
      <c r="R3422" s="210">
        <f t="shared" si="300"/>
        <v>0</v>
      </c>
    </row>
    <row r="3423" spans="1:18" hidden="1" outlineLevel="2" x14ac:dyDescent="0.35">
      <c r="A3423" s="209" t="str">
        <f>'Usages industrie'!A47</f>
        <v>Usage industriel n°44</v>
      </c>
      <c r="B3423" s="209" t="s">
        <v>637</v>
      </c>
      <c r="C3423" s="209"/>
      <c r="D3423" s="210">
        <f>IF(B$3371&lt;&gt;"",IF(B$3371='Usages industrie'!$K47,'Usages industrie'!J47,0),0)</f>
        <v>0</v>
      </c>
      <c r="E3423" s="210">
        <f t="shared" si="300"/>
        <v>0</v>
      </c>
      <c r="F3423" s="210">
        <f t="shared" si="300"/>
        <v>0</v>
      </c>
      <c r="G3423" s="210">
        <f t="shared" si="300"/>
        <v>0</v>
      </c>
      <c r="H3423" s="210">
        <f t="shared" si="300"/>
        <v>0</v>
      </c>
      <c r="I3423" s="210">
        <f t="shared" si="300"/>
        <v>0</v>
      </c>
      <c r="J3423" s="210">
        <f t="shared" si="300"/>
        <v>0</v>
      </c>
      <c r="K3423" s="210">
        <f t="shared" si="300"/>
        <v>0</v>
      </c>
      <c r="L3423" s="210">
        <f t="shared" si="300"/>
        <v>0</v>
      </c>
      <c r="M3423" s="210">
        <f t="shared" si="300"/>
        <v>0</v>
      </c>
      <c r="N3423" s="210">
        <f t="shared" si="300"/>
        <v>0</v>
      </c>
      <c r="O3423" s="210">
        <f t="shared" si="300"/>
        <v>0</v>
      </c>
      <c r="P3423" s="210">
        <f t="shared" si="300"/>
        <v>0</v>
      </c>
      <c r="Q3423" s="210">
        <f t="shared" si="300"/>
        <v>0</v>
      </c>
      <c r="R3423" s="210">
        <f t="shared" si="300"/>
        <v>0</v>
      </c>
    </row>
    <row r="3424" spans="1:18" hidden="1" outlineLevel="2" x14ac:dyDescent="0.35">
      <c r="A3424" s="209" t="str">
        <f>'Usages industrie'!A48</f>
        <v>Usage industriel n°45</v>
      </c>
      <c r="B3424" s="209" t="s">
        <v>637</v>
      </c>
      <c r="C3424" s="209"/>
      <c r="D3424" s="210">
        <f>IF(B$3371&lt;&gt;"",IF(B$3371='Usages industrie'!$K48,'Usages industrie'!J48,0),0)</f>
        <v>0</v>
      </c>
      <c r="E3424" s="210">
        <f t="shared" si="300"/>
        <v>0</v>
      </c>
      <c r="F3424" s="210">
        <f t="shared" si="300"/>
        <v>0</v>
      </c>
      <c r="G3424" s="210">
        <f t="shared" si="300"/>
        <v>0</v>
      </c>
      <c r="H3424" s="210">
        <f t="shared" si="300"/>
        <v>0</v>
      </c>
      <c r="I3424" s="210">
        <f t="shared" si="300"/>
        <v>0</v>
      </c>
      <c r="J3424" s="210">
        <f t="shared" si="300"/>
        <v>0</v>
      </c>
      <c r="K3424" s="210">
        <f t="shared" si="300"/>
        <v>0</v>
      </c>
      <c r="L3424" s="210">
        <f t="shared" si="300"/>
        <v>0</v>
      </c>
      <c r="M3424" s="210">
        <f t="shared" si="300"/>
        <v>0</v>
      </c>
      <c r="N3424" s="210">
        <f t="shared" si="300"/>
        <v>0</v>
      </c>
      <c r="O3424" s="210">
        <f t="shared" si="300"/>
        <v>0</v>
      </c>
      <c r="P3424" s="210">
        <f t="shared" si="300"/>
        <v>0</v>
      </c>
      <c r="Q3424" s="210">
        <f t="shared" si="300"/>
        <v>0</v>
      </c>
      <c r="R3424" s="210">
        <f t="shared" si="300"/>
        <v>0</v>
      </c>
    </row>
    <row r="3425" spans="1:18" hidden="1" outlineLevel="2" x14ac:dyDescent="0.35">
      <c r="A3425" s="209" t="str">
        <f>'Usages industrie'!A49</f>
        <v>Usage industriel n°46</v>
      </c>
      <c r="B3425" s="209" t="s">
        <v>637</v>
      </c>
      <c r="C3425" s="209"/>
      <c r="D3425" s="210">
        <f>IF(B$3371&lt;&gt;"",IF(B$3371='Usages industrie'!$K49,'Usages industrie'!J49,0),0)</f>
        <v>0</v>
      </c>
      <c r="E3425" s="210">
        <f t="shared" si="300"/>
        <v>0</v>
      </c>
      <c r="F3425" s="210">
        <f t="shared" si="300"/>
        <v>0</v>
      </c>
      <c r="G3425" s="210">
        <f t="shared" si="300"/>
        <v>0</v>
      </c>
      <c r="H3425" s="210">
        <f t="shared" si="300"/>
        <v>0</v>
      </c>
      <c r="I3425" s="210">
        <f t="shared" si="300"/>
        <v>0</v>
      </c>
      <c r="J3425" s="210">
        <f t="shared" si="300"/>
        <v>0</v>
      </c>
      <c r="K3425" s="210">
        <f t="shared" si="300"/>
        <v>0</v>
      </c>
      <c r="L3425" s="210">
        <f t="shared" si="300"/>
        <v>0</v>
      </c>
      <c r="M3425" s="210">
        <f t="shared" si="300"/>
        <v>0</v>
      </c>
      <c r="N3425" s="210">
        <f t="shared" si="300"/>
        <v>0</v>
      </c>
      <c r="O3425" s="210">
        <f t="shared" si="300"/>
        <v>0</v>
      </c>
      <c r="P3425" s="210">
        <f t="shared" si="300"/>
        <v>0</v>
      </c>
      <c r="Q3425" s="210">
        <f t="shared" si="300"/>
        <v>0</v>
      </c>
      <c r="R3425" s="210">
        <f t="shared" si="300"/>
        <v>0</v>
      </c>
    </row>
    <row r="3426" spans="1:18" hidden="1" outlineLevel="2" x14ac:dyDescent="0.35">
      <c r="A3426" s="209" t="str">
        <f>'Usages industrie'!A50</f>
        <v>Usage industriel n°47</v>
      </c>
      <c r="B3426" s="209" t="s">
        <v>637</v>
      </c>
      <c r="C3426" s="209"/>
      <c r="D3426" s="210">
        <f>IF(B$3371&lt;&gt;"",IF(B$3371='Usages industrie'!$K50,'Usages industrie'!J50,0),0)</f>
        <v>0</v>
      </c>
      <c r="E3426" s="210">
        <f t="shared" si="300"/>
        <v>0</v>
      </c>
      <c r="F3426" s="210">
        <f t="shared" si="300"/>
        <v>0</v>
      </c>
      <c r="G3426" s="210">
        <f t="shared" si="300"/>
        <v>0</v>
      </c>
      <c r="H3426" s="210">
        <f t="shared" si="300"/>
        <v>0</v>
      </c>
      <c r="I3426" s="210">
        <f t="shared" si="300"/>
        <v>0</v>
      </c>
      <c r="J3426" s="210">
        <f t="shared" si="300"/>
        <v>0</v>
      </c>
      <c r="K3426" s="210">
        <f t="shared" si="300"/>
        <v>0</v>
      </c>
      <c r="L3426" s="210">
        <f t="shared" si="300"/>
        <v>0</v>
      </c>
      <c r="M3426" s="210">
        <f t="shared" si="300"/>
        <v>0</v>
      </c>
      <c r="N3426" s="210">
        <f t="shared" si="300"/>
        <v>0</v>
      </c>
      <c r="O3426" s="210">
        <f t="shared" si="300"/>
        <v>0</v>
      </c>
      <c r="P3426" s="210">
        <f t="shared" si="300"/>
        <v>0</v>
      </c>
      <c r="Q3426" s="210">
        <f t="shared" si="300"/>
        <v>0</v>
      </c>
      <c r="R3426" s="210">
        <f t="shared" si="300"/>
        <v>0</v>
      </c>
    </row>
    <row r="3427" spans="1:18" hidden="1" outlineLevel="2" x14ac:dyDescent="0.35">
      <c r="A3427" s="209" t="str">
        <f>'Usages industrie'!A51</f>
        <v>Usage industriel n°48</v>
      </c>
      <c r="B3427" s="209" t="s">
        <v>637</v>
      </c>
      <c r="C3427" s="209"/>
      <c r="D3427" s="210">
        <f>IF(B$3371&lt;&gt;"",IF(B$3371='Usages industrie'!$K51,'Usages industrie'!J51,0),0)</f>
        <v>0</v>
      </c>
      <c r="E3427" s="210">
        <f t="shared" si="300"/>
        <v>0</v>
      </c>
      <c r="F3427" s="210">
        <f t="shared" si="300"/>
        <v>0</v>
      </c>
      <c r="G3427" s="210">
        <f t="shared" si="300"/>
        <v>0</v>
      </c>
      <c r="H3427" s="210">
        <f t="shared" si="300"/>
        <v>0</v>
      </c>
      <c r="I3427" s="210">
        <f t="shared" si="300"/>
        <v>0</v>
      </c>
      <c r="J3427" s="210">
        <f t="shared" si="300"/>
        <v>0</v>
      </c>
      <c r="K3427" s="210">
        <f t="shared" si="300"/>
        <v>0</v>
      </c>
      <c r="L3427" s="210">
        <f t="shared" si="300"/>
        <v>0</v>
      </c>
      <c r="M3427" s="210">
        <f t="shared" si="300"/>
        <v>0</v>
      </c>
      <c r="N3427" s="210">
        <f t="shared" si="300"/>
        <v>0</v>
      </c>
      <c r="O3427" s="210">
        <f t="shared" si="300"/>
        <v>0</v>
      </c>
      <c r="P3427" s="210">
        <f t="shared" si="300"/>
        <v>0</v>
      </c>
      <c r="Q3427" s="210">
        <f t="shared" si="300"/>
        <v>0</v>
      </c>
      <c r="R3427" s="210">
        <f t="shared" si="300"/>
        <v>0</v>
      </c>
    </row>
    <row r="3428" spans="1:18" hidden="1" outlineLevel="2" x14ac:dyDescent="0.35">
      <c r="A3428" s="209" t="str">
        <f>'Usages industrie'!A52</f>
        <v>Usage industriel n°49</v>
      </c>
      <c r="B3428" s="209" t="s">
        <v>637</v>
      </c>
      <c r="C3428" s="209"/>
      <c r="D3428" s="210">
        <f>IF(B$3371&lt;&gt;"",IF(B$3371='Usages industrie'!$K52,'Usages industrie'!J52,0),0)</f>
        <v>0</v>
      </c>
      <c r="E3428" s="210">
        <f t="shared" si="300"/>
        <v>0</v>
      </c>
      <c r="F3428" s="210">
        <f t="shared" si="300"/>
        <v>0</v>
      </c>
      <c r="G3428" s="210">
        <f t="shared" si="300"/>
        <v>0</v>
      </c>
      <c r="H3428" s="210">
        <f t="shared" si="300"/>
        <v>0</v>
      </c>
      <c r="I3428" s="210">
        <f t="shared" si="300"/>
        <v>0</v>
      </c>
      <c r="J3428" s="210">
        <f t="shared" si="300"/>
        <v>0</v>
      </c>
      <c r="K3428" s="210">
        <f t="shared" si="300"/>
        <v>0</v>
      </c>
      <c r="L3428" s="210">
        <f t="shared" si="300"/>
        <v>0</v>
      </c>
      <c r="M3428" s="210">
        <f t="shared" si="300"/>
        <v>0</v>
      </c>
      <c r="N3428" s="210">
        <f t="shared" si="300"/>
        <v>0</v>
      </c>
      <c r="O3428" s="210">
        <f t="shared" si="300"/>
        <v>0</v>
      </c>
      <c r="P3428" s="210">
        <f t="shared" si="300"/>
        <v>0</v>
      </c>
      <c r="Q3428" s="210">
        <f t="shared" si="300"/>
        <v>0</v>
      </c>
      <c r="R3428" s="210">
        <f t="shared" si="300"/>
        <v>0</v>
      </c>
    </row>
    <row r="3429" spans="1:18" hidden="1" outlineLevel="2" x14ac:dyDescent="0.35">
      <c r="A3429" s="209" t="str">
        <f>'Usages industrie'!A53</f>
        <v>Usage industriel n°50</v>
      </c>
      <c r="B3429" s="209" t="s">
        <v>637</v>
      </c>
      <c r="C3429" s="209"/>
      <c r="D3429" s="210">
        <f>IF(B$3371&lt;&gt;"",IF(B$3371='Usages industrie'!$K53,'Usages industrie'!J53,0),0)</f>
        <v>0</v>
      </c>
      <c r="E3429" s="210">
        <f t="shared" si="300"/>
        <v>0</v>
      </c>
      <c r="F3429" s="210">
        <f t="shared" si="300"/>
        <v>0</v>
      </c>
      <c r="G3429" s="210">
        <f t="shared" si="300"/>
        <v>0</v>
      </c>
      <c r="H3429" s="210">
        <f t="shared" si="300"/>
        <v>0</v>
      </c>
      <c r="I3429" s="210">
        <f t="shared" si="300"/>
        <v>0</v>
      </c>
      <c r="J3429" s="210">
        <f t="shared" si="300"/>
        <v>0</v>
      </c>
      <c r="K3429" s="210">
        <f t="shared" si="300"/>
        <v>0</v>
      </c>
      <c r="L3429" s="210">
        <f t="shared" si="300"/>
        <v>0</v>
      </c>
      <c r="M3429" s="210">
        <f t="shared" si="300"/>
        <v>0</v>
      </c>
      <c r="N3429" s="210">
        <f t="shared" si="300"/>
        <v>0</v>
      </c>
      <c r="O3429" s="210">
        <f t="shared" si="300"/>
        <v>0</v>
      </c>
      <c r="P3429" s="210">
        <f t="shared" si="300"/>
        <v>0</v>
      </c>
      <c r="Q3429" s="210">
        <f t="shared" si="300"/>
        <v>0</v>
      </c>
      <c r="R3429" s="210">
        <f t="shared" si="300"/>
        <v>0</v>
      </c>
    </row>
    <row r="3430" spans="1:18" hidden="1" outlineLevel="1" collapsed="1" x14ac:dyDescent="0.35">
      <c r="A3430" s="209" t="s">
        <v>638</v>
      </c>
      <c r="B3430" s="209"/>
      <c r="C3430" s="209"/>
      <c r="D3430" s="210">
        <f t="shared" ref="D3430:R3430" si="301">SUM(D3380:D3429)</f>
        <v>0</v>
      </c>
      <c r="E3430" s="210">
        <f t="shared" si="301"/>
        <v>0</v>
      </c>
      <c r="F3430" s="210">
        <f t="shared" si="301"/>
        <v>0</v>
      </c>
      <c r="G3430" s="210">
        <f t="shared" si="301"/>
        <v>0</v>
      </c>
      <c r="H3430" s="210">
        <f t="shared" si="301"/>
        <v>0</v>
      </c>
      <c r="I3430" s="210">
        <f t="shared" si="301"/>
        <v>0</v>
      </c>
      <c r="J3430" s="210">
        <f t="shared" si="301"/>
        <v>0</v>
      </c>
      <c r="K3430" s="210">
        <f t="shared" si="301"/>
        <v>0</v>
      </c>
      <c r="L3430" s="210">
        <f t="shared" si="301"/>
        <v>0</v>
      </c>
      <c r="M3430" s="210">
        <f t="shared" si="301"/>
        <v>0</v>
      </c>
      <c r="N3430" s="210">
        <f t="shared" si="301"/>
        <v>0</v>
      </c>
      <c r="O3430" s="210">
        <f t="shared" si="301"/>
        <v>0</v>
      </c>
      <c r="P3430" s="210">
        <f t="shared" si="301"/>
        <v>0</v>
      </c>
      <c r="Q3430" s="210">
        <f t="shared" si="301"/>
        <v>0</v>
      </c>
      <c r="R3430" s="210">
        <f t="shared" si="301"/>
        <v>0</v>
      </c>
    </row>
    <row r="3431" spans="1:18" hidden="1" outlineLevel="2" x14ac:dyDescent="0.35">
      <c r="A3431" s="209" t="str">
        <f>'Usages industrie'!A4</f>
        <v>Usage industriel n°1</v>
      </c>
      <c r="B3431" s="209" t="s">
        <v>639</v>
      </c>
      <c r="C3431" s="209"/>
      <c r="D3431" s="210">
        <f>D3380*'Usages industrie'!$O4*(1+'Usages industrie'!$P4)^(D$3374-$D$3374)/1000</f>
        <v>0</v>
      </c>
      <c r="E3431" s="210">
        <f>E3380*'Usages industrie'!$O4*(1+'Usages industrie'!$P4)^(E$3374-$D$3374)/1000</f>
        <v>0</v>
      </c>
      <c r="F3431" s="210">
        <f>F3380*'Usages industrie'!$O4*(1+'Usages industrie'!$P4)^(F$3374-$D$3374)/1000</f>
        <v>0</v>
      </c>
      <c r="G3431" s="210">
        <f>G3380*'Usages industrie'!$O4*(1+'Usages industrie'!$P4)^(G$3374-$D$3374)/1000</f>
        <v>0</v>
      </c>
      <c r="H3431" s="210">
        <f>H3380*'Usages industrie'!$O4*(1+'Usages industrie'!$P4)^(H$3374-$D$3374)/1000</f>
        <v>0</v>
      </c>
      <c r="I3431" s="210">
        <f>I3380*'Usages industrie'!$O4*(1+'Usages industrie'!$P4)^(I$3374-$D$3374)/1000</f>
        <v>0</v>
      </c>
      <c r="J3431" s="210">
        <f>J3380*'Usages industrie'!$O4*(1+'Usages industrie'!$P4)^(J$3374-$D$3374)/1000</f>
        <v>0</v>
      </c>
      <c r="K3431" s="210">
        <f>K3380*'Usages industrie'!$O4*(1+'Usages industrie'!$P4)^(K$3374-$D$3374)/1000</f>
        <v>0</v>
      </c>
      <c r="L3431" s="210">
        <f>L3380*'Usages industrie'!$O4*(1+'Usages industrie'!$P4)^(L$3374-$D$3374)/1000</f>
        <v>0</v>
      </c>
      <c r="M3431" s="210">
        <f>M3380*'Usages industrie'!$O4*(1+'Usages industrie'!$P4)^(M$3374-$D$3374)/1000</f>
        <v>0</v>
      </c>
      <c r="N3431" s="210">
        <f>N3380*'Usages industrie'!$O4*(1+'Usages industrie'!$P4)^(N$3374-$D$3374)/1000</f>
        <v>0</v>
      </c>
      <c r="O3431" s="210">
        <f>O3380*'Usages industrie'!$O4*(1+'Usages industrie'!$P4)^(O$3374-$D$3374)/1000</f>
        <v>0</v>
      </c>
      <c r="P3431" s="210">
        <f>P3380*'Usages industrie'!$O4*(1+'Usages industrie'!$P4)^(P$3374-$D$3374)/1000</f>
        <v>0</v>
      </c>
      <c r="Q3431" s="210">
        <f>Q3380*'Usages industrie'!$O4*(1+'Usages industrie'!$P4)^(Q$3374-$D$3374)/1000</f>
        <v>0</v>
      </c>
      <c r="R3431" s="210">
        <f>R3380*'Usages industrie'!$O4*(1+'Usages industrie'!$P4)^(R$3374-$D$3374)/1000</f>
        <v>0</v>
      </c>
    </row>
    <row r="3432" spans="1:18" hidden="1" outlineLevel="2" x14ac:dyDescent="0.35">
      <c r="A3432" s="209" t="str">
        <f>'Usages industrie'!A5</f>
        <v>Usage industriel n°2</v>
      </c>
      <c r="B3432" s="209" t="s">
        <v>639</v>
      </c>
      <c r="C3432" s="209"/>
      <c r="D3432" s="210">
        <f>D3381*'Usages industrie'!$O5*(1+'Usages industrie'!$P5)^(D$3374-$D$3374)/1000</f>
        <v>0</v>
      </c>
      <c r="E3432" s="210">
        <f>E3381*'Usages industrie'!$O5*(1+'Usages industrie'!$P5)^(E$3374-$D$3374)/1000</f>
        <v>0</v>
      </c>
      <c r="F3432" s="210">
        <f>F3381*'Usages industrie'!$O5*(1+'Usages industrie'!$P5)^(F$3374-$D$3374)/1000</f>
        <v>0</v>
      </c>
      <c r="G3432" s="210">
        <f>G3381*'Usages industrie'!$O5*(1+'Usages industrie'!$P5)^(G$3374-$D$3374)/1000</f>
        <v>0</v>
      </c>
      <c r="H3432" s="210">
        <f>H3381*'Usages industrie'!$O5*(1+'Usages industrie'!$P5)^(H$3374-$D$3374)/1000</f>
        <v>0</v>
      </c>
      <c r="I3432" s="210">
        <f>I3381*'Usages industrie'!$O5*(1+'Usages industrie'!$P5)^(I$3374-$D$3374)/1000</f>
        <v>0</v>
      </c>
      <c r="J3432" s="210">
        <f>J3381*'Usages industrie'!$O5*(1+'Usages industrie'!$P5)^(J$3374-$D$3374)/1000</f>
        <v>0</v>
      </c>
      <c r="K3432" s="210">
        <f>K3381*'Usages industrie'!$O5*(1+'Usages industrie'!$P5)^(K$3374-$D$3374)/1000</f>
        <v>0</v>
      </c>
      <c r="L3432" s="210">
        <f>L3381*'Usages industrie'!$O5*(1+'Usages industrie'!$P5)^(L$3374-$D$3374)/1000</f>
        <v>0</v>
      </c>
      <c r="M3432" s="210">
        <f>M3381*'Usages industrie'!$O5*(1+'Usages industrie'!$P5)^(M$3374-$D$3374)/1000</f>
        <v>0</v>
      </c>
      <c r="N3432" s="210">
        <f>N3381*'Usages industrie'!$O5*(1+'Usages industrie'!$P5)^(N$3374-$D$3374)/1000</f>
        <v>0</v>
      </c>
      <c r="O3432" s="210">
        <f>O3381*'Usages industrie'!$O5*(1+'Usages industrie'!$P5)^(O$3374-$D$3374)/1000</f>
        <v>0</v>
      </c>
      <c r="P3432" s="210">
        <f>P3381*'Usages industrie'!$O5*(1+'Usages industrie'!$P5)^(P$3374-$D$3374)/1000</f>
        <v>0</v>
      </c>
      <c r="Q3432" s="210">
        <f>Q3381*'Usages industrie'!$O5*(1+'Usages industrie'!$P5)^(Q$3374-$D$3374)/1000</f>
        <v>0</v>
      </c>
      <c r="R3432" s="210">
        <f>R3381*'Usages industrie'!$O5*(1+'Usages industrie'!$P5)^(R$3374-$D$3374)/1000</f>
        <v>0</v>
      </c>
    </row>
    <row r="3433" spans="1:18" hidden="1" outlineLevel="2" x14ac:dyDescent="0.35">
      <c r="A3433" s="209" t="str">
        <f>'Usages industrie'!A6</f>
        <v>Usage industriel n°3</v>
      </c>
      <c r="B3433" s="209" t="s">
        <v>639</v>
      </c>
      <c r="C3433" s="209"/>
      <c r="D3433" s="210">
        <f>D3382*'Usages industrie'!$O6*(1+'Usages industrie'!$P6)^(D$3374-$D$3374)/1000</f>
        <v>0</v>
      </c>
      <c r="E3433" s="210">
        <f>E3382*'Usages industrie'!$O6*(1+'Usages industrie'!$P6)^(E$3374-$D$3374)/1000</f>
        <v>0</v>
      </c>
      <c r="F3433" s="210">
        <f>F3382*'Usages industrie'!$O6*(1+'Usages industrie'!$P6)^(F$3374-$D$3374)/1000</f>
        <v>0</v>
      </c>
      <c r="G3433" s="210">
        <f>G3382*'Usages industrie'!$O6*(1+'Usages industrie'!$P6)^(G$3374-$D$3374)/1000</f>
        <v>0</v>
      </c>
      <c r="H3433" s="210">
        <f>H3382*'Usages industrie'!$O6*(1+'Usages industrie'!$P6)^(H$3374-$D$3374)/1000</f>
        <v>0</v>
      </c>
      <c r="I3433" s="210">
        <f>I3382*'Usages industrie'!$O6*(1+'Usages industrie'!$P6)^(I$3374-$D$3374)/1000</f>
        <v>0</v>
      </c>
      <c r="J3433" s="210">
        <f>J3382*'Usages industrie'!$O6*(1+'Usages industrie'!$P6)^(J$3374-$D$3374)/1000</f>
        <v>0</v>
      </c>
      <c r="K3433" s="210">
        <f>K3382*'Usages industrie'!$O6*(1+'Usages industrie'!$P6)^(K$3374-$D$3374)/1000</f>
        <v>0</v>
      </c>
      <c r="L3433" s="210">
        <f>L3382*'Usages industrie'!$O6*(1+'Usages industrie'!$P6)^(L$3374-$D$3374)/1000</f>
        <v>0</v>
      </c>
      <c r="M3433" s="210">
        <f>M3382*'Usages industrie'!$O6*(1+'Usages industrie'!$P6)^(M$3374-$D$3374)/1000</f>
        <v>0</v>
      </c>
      <c r="N3433" s="210">
        <f>N3382*'Usages industrie'!$O6*(1+'Usages industrie'!$P6)^(N$3374-$D$3374)/1000</f>
        <v>0</v>
      </c>
      <c r="O3433" s="210">
        <f>O3382*'Usages industrie'!$O6*(1+'Usages industrie'!$P6)^(O$3374-$D$3374)/1000</f>
        <v>0</v>
      </c>
      <c r="P3433" s="210">
        <f>P3382*'Usages industrie'!$O6*(1+'Usages industrie'!$P6)^(P$3374-$D$3374)/1000</f>
        <v>0</v>
      </c>
      <c r="Q3433" s="210">
        <f>Q3382*'Usages industrie'!$O6*(1+'Usages industrie'!$P6)^(Q$3374-$D$3374)/1000</f>
        <v>0</v>
      </c>
      <c r="R3433" s="210">
        <f>R3382*'Usages industrie'!$O6*(1+'Usages industrie'!$P6)^(R$3374-$D$3374)/1000</f>
        <v>0</v>
      </c>
    </row>
    <row r="3434" spans="1:18" hidden="1" outlineLevel="2" x14ac:dyDescent="0.35">
      <c r="A3434" s="209" t="str">
        <f>'Usages industrie'!A7</f>
        <v>Usage industriel n°4</v>
      </c>
      <c r="B3434" s="209" t="s">
        <v>639</v>
      </c>
      <c r="C3434" s="209"/>
      <c r="D3434" s="210">
        <f>D3383*'Usages industrie'!$O7*(1+'Usages industrie'!$P7)^(D$3374-$D$3374)/1000</f>
        <v>0</v>
      </c>
      <c r="E3434" s="210">
        <f>E3383*'Usages industrie'!$O7*(1+'Usages industrie'!$P7)^(E$3374-$D$3374)/1000</f>
        <v>0</v>
      </c>
      <c r="F3434" s="210">
        <f>F3383*'Usages industrie'!$O7*(1+'Usages industrie'!$P7)^(F$3374-$D$3374)/1000</f>
        <v>0</v>
      </c>
      <c r="G3434" s="210">
        <f>G3383*'Usages industrie'!$O7*(1+'Usages industrie'!$P7)^(G$3374-$D$3374)/1000</f>
        <v>0</v>
      </c>
      <c r="H3434" s="210">
        <f>H3383*'Usages industrie'!$O7*(1+'Usages industrie'!$P7)^(H$3374-$D$3374)/1000</f>
        <v>0</v>
      </c>
      <c r="I3434" s="210">
        <f>I3383*'Usages industrie'!$O7*(1+'Usages industrie'!$P7)^(I$3374-$D$3374)/1000</f>
        <v>0</v>
      </c>
      <c r="J3434" s="210">
        <f>J3383*'Usages industrie'!$O7*(1+'Usages industrie'!$P7)^(J$3374-$D$3374)/1000</f>
        <v>0</v>
      </c>
      <c r="K3434" s="210">
        <f>K3383*'Usages industrie'!$O7*(1+'Usages industrie'!$P7)^(K$3374-$D$3374)/1000</f>
        <v>0</v>
      </c>
      <c r="L3434" s="210">
        <f>L3383*'Usages industrie'!$O7*(1+'Usages industrie'!$P7)^(L$3374-$D$3374)/1000</f>
        <v>0</v>
      </c>
      <c r="M3434" s="210">
        <f>M3383*'Usages industrie'!$O7*(1+'Usages industrie'!$P7)^(M$3374-$D$3374)/1000</f>
        <v>0</v>
      </c>
      <c r="N3434" s="210">
        <f>N3383*'Usages industrie'!$O7*(1+'Usages industrie'!$P7)^(N$3374-$D$3374)/1000</f>
        <v>0</v>
      </c>
      <c r="O3434" s="210">
        <f>O3383*'Usages industrie'!$O7*(1+'Usages industrie'!$P7)^(O$3374-$D$3374)/1000</f>
        <v>0</v>
      </c>
      <c r="P3434" s="210">
        <f>P3383*'Usages industrie'!$O7*(1+'Usages industrie'!$P7)^(P$3374-$D$3374)/1000</f>
        <v>0</v>
      </c>
      <c r="Q3434" s="210">
        <f>Q3383*'Usages industrie'!$O7*(1+'Usages industrie'!$P7)^(Q$3374-$D$3374)/1000</f>
        <v>0</v>
      </c>
      <c r="R3434" s="210">
        <f>R3383*'Usages industrie'!$O7*(1+'Usages industrie'!$P7)^(R$3374-$D$3374)/1000</f>
        <v>0</v>
      </c>
    </row>
    <row r="3435" spans="1:18" hidden="1" outlineLevel="2" x14ac:dyDescent="0.35">
      <c r="A3435" s="209" t="str">
        <f>'Usages industrie'!A8</f>
        <v>Usage industriel n°5</v>
      </c>
      <c r="B3435" s="209" t="s">
        <v>639</v>
      </c>
      <c r="C3435" s="209"/>
      <c r="D3435" s="210">
        <f>D3384*'Usages industrie'!$O8*(1+'Usages industrie'!$P8)^(D$3374-$D$3374)/1000</f>
        <v>0</v>
      </c>
      <c r="E3435" s="210">
        <f>E3384*'Usages industrie'!$O8*(1+'Usages industrie'!$P8)^(E$3374-$D$3374)/1000</f>
        <v>0</v>
      </c>
      <c r="F3435" s="210">
        <f>F3384*'Usages industrie'!$O8*(1+'Usages industrie'!$P8)^(F$3374-$D$3374)/1000</f>
        <v>0</v>
      </c>
      <c r="G3435" s="210">
        <f>G3384*'Usages industrie'!$O8*(1+'Usages industrie'!$P8)^(G$3374-$D$3374)/1000</f>
        <v>0</v>
      </c>
      <c r="H3435" s="210">
        <f>H3384*'Usages industrie'!$O8*(1+'Usages industrie'!$P8)^(H$3374-$D$3374)/1000</f>
        <v>0</v>
      </c>
      <c r="I3435" s="210">
        <f>I3384*'Usages industrie'!$O8*(1+'Usages industrie'!$P8)^(I$3374-$D$3374)/1000</f>
        <v>0</v>
      </c>
      <c r="J3435" s="210">
        <f>J3384*'Usages industrie'!$O8*(1+'Usages industrie'!$P8)^(J$3374-$D$3374)/1000</f>
        <v>0</v>
      </c>
      <c r="K3435" s="210">
        <f>K3384*'Usages industrie'!$O8*(1+'Usages industrie'!$P8)^(K$3374-$D$3374)/1000</f>
        <v>0</v>
      </c>
      <c r="L3435" s="210">
        <f>L3384*'Usages industrie'!$O8*(1+'Usages industrie'!$P8)^(L$3374-$D$3374)/1000</f>
        <v>0</v>
      </c>
      <c r="M3435" s="210">
        <f>M3384*'Usages industrie'!$O8*(1+'Usages industrie'!$P8)^(M$3374-$D$3374)/1000</f>
        <v>0</v>
      </c>
      <c r="N3435" s="210">
        <f>N3384*'Usages industrie'!$O8*(1+'Usages industrie'!$P8)^(N$3374-$D$3374)/1000</f>
        <v>0</v>
      </c>
      <c r="O3435" s="210">
        <f>O3384*'Usages industrie'!$O8*(1+'Usages industrie'!$P8)^(O$3374-$D$3374)/1000</f>
        <v>0</v>
      </c>
      <c r="P3435" s="210">
        <f>P3384*'Usages industrie'!$O8*(1+'Usages industrie'!$P8)^(P$3374-$D$3374)/1000</f>
        <v>0</v>
      </c>
      <c r="Q3435" s="210">
        <f>Q3384*'Usages industrie'!$O8*(1+'Usages industrie'!$P8)^(Q$3374-$D$3374)/1000</f>
        <v>0</v>
      </c>
      <c r="R3435" s="210">
        <f>R3384*'Usages industrie'!$O8*(1+'Usages industrie'!$P8)^(R$3374-$D$3374)/1000</f>
        <v>0</v>
      </c>
    </row>
    <row r="3436" spans="1:18" hidden="1" outlineLevel="2" x14ac:dyDescent="0.35">
      <c r="A3436" s="209" t="str">
        <f>'Usages industrie'!A9</f>
        <v>Usage industriel n°6</v>
      </c>
      <c r="B3436" s="209" t="s">
        <v>639</v>
      </c>
      <c r="C3436" s="209"/>
      <c r="D3436" s="210">
        <f>D3385*'Usages industrie'!$O9*(1+'Usages industrie'!$P9)^(D$3374-$D$3374)/1000</f>
        <v>0</v>
      </c>
      <c r="E3436" s="210">
        <f>E3385*'Usages industrie'!$O9*(1+'Usages industrie'!$P9)^(E$3374-$D$3374)/1000</f>
        <v>0</v>
      </c>
      <c r="F3436" s="210">
        <f>F3385*'Usages industrie'!$O9*(1+'Usages industrie'!$P9)^(F$3374-$D$3374)/1000</f>
        <v>0</v>
      </c>
      <c r="G3436" s="210">
        <f>G3385*'Usages industrie'!$O9*(1+'Usages industrie'!$P9)^(G$3374-$D$3374)/1000</f>
        <v>0</v>
      </c>
      <c r="H3436" s="210">
        <f>H3385*'Usages industrie'!$O9*(1+'Usages industrie'!$P9)^(H$3374-$D$3374)/1000</f>
        <v>0</v>
      </c>
      <c r="I3436" s="210">
        <f>I3385*'Usages industrie'!$O9*(1+'Usages industrie'!$P9)^(I$3374-$D$3374)/1000</f>
        <v>0</v>
      </c>
      <c r="J3436" s="210">
        <f>J3385*'Usages industrie'!$O9*(1+'Usages industrie'!$P9)^(J$3374-$D$3374)/1000</f>
        <v>0</v>
      </c>
      <c r="K3436" s="210">
        <f>K3385*'Usages industrie'!$O9*(1+'Usages industrie'!$P9)^(K$3374-$D$3374)/1000</f>
        <v>0</v>
      </c>
      <c r="L3436" s="210">
        <f>L3385*'Usages industrie'!$O9*(1+'Usages industrie'!$P9)^(L$3374-$D$3374)/1000</f>
        <v>0</v>
      </c>
      <c r="M3436" s="210">
        <f>M3385*'Usages industrie'!$O9*(1+'Usages industrie'!$P9)^(M$3374-$D$3374)/1000</f>
        <v>0</v>
      </c>
      <c r="N3436" s="210">
        <f>N3385*'Usages industrie'!$O9*(1+'Usages industrie'!$P9)^(N$3374-$D$3374)/1000</f>
        <v>0</v>
      </c>
      <c r="O3436" s="210">
        <f>O3385*'Usages industrie'!$O9*(1+'Usages industrie'!$P9)^(O$3374-$D$3374)/1000</f>
        <v>0</v>
      </c>
      <c r="P3436" s="210">
        <f>P3385*'Usages industrie'!$O9*(1+'Usages industrie'!$P9)^(P$3374-$D$3374)/1000</f>
        <v>0</v>
      </c>
      <c r="Q3436" s="210">
        <f>Q3385*'Usages industrie'!$O9*(1+'Usages industrie'!$P9)^(Q$3374-$D$3374)/1000</f>
        <v>0</v>
      </c>
      <c r="R3436" s="210">
        <f>R3385*'Usages industrie'!$O9*(1+'Usages industrie'!$P9)^(R$3374-$D$3374)/1000</f>
        <v>0</v>
      </c>
    </row>
    <row r="3437" spans="1:18" hidden="1" outlineLevel="2" x14ac:dyDescent="0.35">
      <c r="A3437" s="209" t="str">
        <f>'Usages industrie'!A10</f>
        <v>Usage industriel n°7</v>
      </c>
      <c r="B3437" s="209" t="s">
        <v>639</v>
      </c>
      <c r="C3437" s="209"/>
      <c r="D3437" s="210">
        <f>D3386*'Usages industrie'!$O10*(1+'Usages industrie'!$P10)^(D$3374-$D$3374)/1000</f>
        <v>0</v>
      </c>
      <c r="E3437" s="210">
        <f>E3386*'Usages industrie'!$O10*(1+'Usages industrie'!$P10)^(E$3374-$D$3374)/1000</f>
        <v>0</v>
      </c>
      <c r="F3437" s="210">
        <f>F3386*'Usages industrie'!$O10*(1+'Usages industrie'!$P10)^(F$3374-$D$3374)/1000</f>
        <v>0</v>
      </c>
      <c r="G3437" s="210">
        <f>G3386*'Usages industrie'!$O10*(1+'Usages industrie'!$P10)^(G$3374-$D$3374)/1000</f>
        <v>0</v>
      </c>
      <c r="H3437" s="210">
        <f>H3386*'Usages industrie'!$O10*(1+'Usages industrie'!$P10)^(H$3374-$D$3374)/1000</f>
        <v>0</v>
      </c>
      <c r="I3437" s="210">
        <f>I3386*'Usages industrie'!$O10*(1+'Usages industrie'!$P10)^(I$3374-$D$3374)/1000</f>
        <v>0</v>
      </c>
      <c r="J3437" s="210">
        <f>J3386*'Usages industrie'!$O10*(1+'Usages industrie'!$P10)^(J$3374-$D$3374)/1000</f>
        <v>0</v>
      </c>
      <c r="K3437" s="210">
        <f>K3386*'Usages industrie'!$O10*(1+'Usages industrie'!$P10)^(K$3374-$D$3374)/1000</f>
        <v>0</v>
      </c>
      <c r="L3437" s="210">
        <f>L3386*'Usages industrie'!$O10*(1+'Usages industrie'!$P10)^(L$3374-$D$3374)/1000</f>
        <v>0</v>
      </c>
      <c r="M3437" s="210">
        <f>M3386*'Usages industrie'!$O10*(1+'Usages industrie'!$P10)^(M$3374-$D$3374)/1000</f>
        <v>0</v>
      </c>
      <c r="N3437" s="210">
        <f>N3386*'Usages industrie'!$O10*(1+'Usages industrie'!$P10)^(N$3374-$D$3374)/1000</f>
        <v>0</v>
      </c>
      <c r="O3437" s="210">
        <f>O3386*'Usages industrie'!$O10*(1+'Usages industrie'!$P10)^(O$3374-$D$3374)/1000</f>
        <v>0</v>
      </c>
      <c r="P3437" s="210">
        <f>P3386*'Usages industrie'!$O10*(1+'Usages industrie'!$P10)^(P$3374-$D$3374)/1000</f>
        <v>0</v>
      </c>
      <c r="Q3437" s="210">
        <f>Q3386*'Usages industrie'!$O10*(1+'Usages industrie'!$P10)^(Q$3374-$D$3374)/1000</f>
        <v>0</v>
      </c>
      <c r="R3437" s="210">
        <f>R3386*'Usages industrie'!$O10*(1+'Usages industrie'!$P10)^(R$3374-$D$3374)/1000</f>
        <v>0</v>
      </c>
    </row>
    <row r="3438" spans="1:18" hidden="1" outlineLevel="2" x14ac:dyDescent="0.35">
      <c r="A3438" s="209" t="str">
        <f>'Usages industrie'!A11</f>
        <v>Usage industriel n°8</v>
      </c>
      <c r="B3438" s="209" t="s">
        <v>639</v>
      </c>
      <c r="C3438" s="209"/>
      <c r="D3438" s="210">
        <f>D3387*'Usages industrie'!$O11*(1+'Usages industrie'!$P11)^(D$3374-$D$3374)/1000</f>
        <v>0</v>
      </c>
      <c r="E3438" s="210">
        <f>E3387*'Usages industrie'!$O11*(1+'Usages industrie'!$P11)^(E$3374-$D$3374)/1000</f>
        <v>0</v>
      </c>
      <c r="F3438" s="210">
        <f>F3387*'Usages industrie'!$O11*(1+'Usages industrie'!$P11)^(F$3374-$D$3374)/1000</f>
        <v>0</v>
      </c>
      <c r="G3438" s="210">
        <f>G3387*'Usages industrie'!$O11*(1+'Usages industrie'!$P11)^(G$3374-$D$3374)/1000</f>
        <v>0</v>
      </c>
      <c r="H3438" s="210">
        <f>H3387*'Usages industrie'!$O11*(1+'Usages industrie'!$P11)^(H$3374-$D$3374)/1000</f>
        <v>0</v>
      </c>
      <c r="I3438" s="210">
        <f>I3387*'Usages industrie'!$O11*(1+'Usages industrie'!$P11)^(I$3374-$D$3374)/1000</f>
        <v>0</v>
      </c>
      <c r="J3438" s="210">
        <f>J3387*'Usages industrie'!$O11*(1+'Usages industrie'!$P11)^(J$3374-$D$3374)/1000</f>
        <v>0</v>
      </c>
      <c r="K3438" s="210">
        <f>K3387*'Usages industrie'!$O11*(1+'Usages industrie'!$P11)^(K$3374-$D$3374)/1000</f>
        <v>0</v>
      </c>
      <c r="L3438" s="210">
        <f>L3387*'Usages industrie'!$O11*(1+'Usages industrie'!$P11)^(L$3374-$D$3374)/1000</f>
        <v>0</v>
      </c>
      <c r="M3438" s="210">
        <f>M3387*'Usages industrie'!$O11*(1+'Usages industrie'!$P11)^(M$3374-$D$3374)/1000</f>
        <v>0</v>
      </c>
      <c r="N3438" s="210">
        <f>N3387*'Usages industrie'!$O11*(1+'Usages industrie'!$P11)^(N$3374-$D$3374)/1000</f>
        <v>0</v>
      </c>
      <c r="O3438" s="210">
        <f>O3387*'Usages industrie'!$O11*(1+'Usages industrie'!$P11)^(O$3374-$D$3374)/1000</f>
        <v>0</v>
      </c>
      <c r="P3438" s="210">
        <f>P3387*'Usages industrie'!$O11*(1+'Usages industrie'!$P11)^(P$3374-$D$3374)/1000</f>
        <v>0</v>
      </c>
      <c r="Q3438" s="210">
        <f>Q3387*'Usages industrie'!$O11*(1+'Usages industrie'!$P11)^(Q$3374-$D$3374)/1000</f>
        <v>0</v>
      </c>
      <c r="R3438" s="210">
        <f>R3387*'Usages industrie'!$O11*(1+'Usages industrie'!$P11)^(R$3374-$D$3374)/1000</f>
        <v>0</v>
      </c>
    </row>
    <row r="3439" spans="1:18" hidden="1" outlineLevel="2" x14ac:dyDescent="0.35">
      <c r="A3439" s="209" t="str">
        <f>'Usages industrie'!A12</f>
        <v>Usage industriel n°9</v>
      </c>
      <c r="B3439" s="209" t="s">
        <v>639</v>
      </c>
      <c r="C3439" s="209"/>
      <c r="D3439" s="210">
        <f>D3388*'Usages industrie'!$O12*(1+'Usages industrie'!$P12)^(D$3374-$D$3374)/1000</f>
        <v>0</v>
      </c>
      <c r="E3439" s="210">
        <f>E3388*'Usages industrie'!$O12*(1+'Usages industrie'!$P12)^(E$3374-$D$3374)/1000</f>
        <v>0</v>
      </c>
      <c r="F3439" s="210">
        <f>F3388*'Usages industrie'!$O12*(1+'Usages industrie'!$P12)^(F$3374-$D$3374)/1000</f>
        <v>0</v>
      </c>
      <c r="G3439" s="210">
        <f>G3388*'Usages industrie'!$O12*(1+'Usages industrie'!$P12)^(G$3374-$D$3374)/1000</f>
        <v>0</v>
      </c>
      <c r="H3439" s="210">
        <f>H3388*'Usages industrie'!$O12*(1+'Usages industrie'!$P12)^(H$3374-$D$3374)/1000</f>
        <v>0</v>
      </c>
      <c r="I3439" s="210">
        <f>I3388*'Usages industrie'!$O12*(1+'Usages industrie'!$P12)^(I$3374-$D$3374)/1000</f>
        <v>0</v>
      </c>
      <c r="J3439" s="210">
        <f>J3388*'Usages industrie'!$O12*(1+'Usages industrie'!$P12)^(J$3374-$D$3374)/1000</f>
        <v>0</v>
      </c>
      <c r="K3439" s="210">
        <f>K3388*'Usages industrie'!$O12*(1+'Usages industrie'!$P12)^(K$3374-$D$3374)/1000</f>
        <v>0</v>
      </c>
      <c r="L3439" s="210">
        <f>L3388*'Usages industrie'!$O12*(1+'Usages industrie'!$P12)^(L$3374-$D$3374)/1000</f>
        <v>0</v>
      </c>
      <c r="M3439" s="210">
        <f>M3388*'Usages industrie'!$O12*(1+'Usages industrie'!$P12)^(M$3374-$D$3374)/1000</f>
        <v>0</v>
      </c>
      <c r="N3439" s="210">
        <f>N3388*'Usages industrie'!$O12*(1+'Usages industrie'!$P12)^(N$3374-$D$3374)/1000</f>
        <v>0</v>
      </c>
      <c r="O3439" s="210">
        <f>O3388*'Usages industrie'!$O12*(1+'Usages industrie'!$P12)^(O$3374-$D$3374)/1000</f>
        <v>0</v>
      </c>
      <c r="P3439" s="210">
        <f>P3388*'Usages industrie'!$O12*(1+'Usages industrie'!$P12)^(P$3374-$D$3374)/1000</f>
        <v>0</v>
      </c>
      <c r="Q3439" s="210">
        <f>Q3388*'Usages industrie'!$O12*(1+'Usages industrie'!$P12)^(Q$3374-$D$3374)/1000</f>
        <v>0</v>
      </c>
      <c r="R3439" s="210">
        <f>R3388*'Usages industrie'!$O12*(1+'Usages industrie'!$P12)^(R$3374-$D$3374)/1000</f>
        <v>0</v>
      </c>
    </row>
    <row r="3440" spans="1:18" hidden="1" outlineLevel="2" x14ac:dyDescent="0.35">
      <c r="A3440" s="209" t="str">
        <f>'Usages industrie'!A13</f>
        <v>Usage industriel n°10</v>
      </c>
      <c r="B3440" s="209" t="s">
        <v>639</v>
      </c>
      <c r="C3440" s="209"/>
      <c r="D3440" s="210">
        <f>D3389*'Usages industrie'!$O13*(1+'Usages industrie'!$P13)^(D$3374-$D$3374)/1000</f>
        <v>0</v>
      </c>
      <c r="E3440" s="210">
        <f>E3389*'Usages industrie'!$O13*(1+'Usages industrie'!$P13)^(E$3374-$D$3374)/1000</f>
        <v>0</v>
      </c>
      <c r="F3440" s="210">
        <f>F3389*'Usages industrie'!$O13*(1+'Usages industrie'!$P13)^(F$3374-$D$3374)/1000</f>
        <v>0</v>
      </c>
      <c r="G3440" s="210">
        <f>G3389*'Usages industrie'!$O13*(1+'Usages industrie'!$P13)^(G$3374-$D$3374)/1000</f>
        <v>0</v>
      </c>
      <c r="H3440" s="210">
        <f>H3389*'Usages industrie'!$O13*(1+'Usages industrie'!$P13)^(H$3374-$D$3374)/1000</f>
        <v>0</v>
      </c>
      <c r="I3440" s="210">
        <f>I3389*'Usages industrie'!$O13*(1+'Usages industrie'!$P13)^(I$3374-$D$3374)/1000</f>
        <v>0</v>
      </c>
      <c r="J3440" s="210">
        <f>J3389*'Usages industrie'!$O13*(1+'Usages industrie'!$P13)^(J$3374-$D$3374)/1000</f>
        <v>0</v>
      </c>
      <c r="K3440" s="210">
        <f>K3389*'Usages industrie'!$O13*(1+'Usages industrie'!$P13)^(K$3374-$D$3374)/1000</f>
        <v>0</v>
      </c>
      <c r="L3440" s="210">
        <f>L3389*'Usages industrie'!$O13*(1+'Usages industrie'!$P13)^(L$3374-$D$3374)/1000</f>
        <v>0</v>
      </c>
      <c r="M3440" s="210">
        <f>M3389*'Usages industrie'!$O13*(1+'Usages industrie'!$P13)^(M$3374-$D$3374)/1000</f>
        <v>0</v>
      </c>
      <c r="N3440" s="210">
        <f>N3389*'Usages industrie'!$O13*(1+'Usages industrie'!$P13)^(N$3374-$D$3374)/1000</f>
        <v>0</v>
      </c>
      <c r="O3440" s="210">
        <f>O3389*'Usages industrie'!$O13*(1+'Usages industrie'!$P13)^(O$3374-$D$3374)/1000</f>
        <v>0</v>
      </c>
      <c r="P3440" s="210">
        <f>P3389*'Usages industrie'!$O13*(1+'Usages industrie'!$P13)^(P$3374-$D$3374)/1000</f>
        <v>0</v>
      </c>
      <c r="Q3440" s="210">
        <f>Q3389*'Usages industrie'!$O13*(1+'Usages industrie'!$P13)^(Q$3374-$D$3374)/1000</f>
        <v>0</v>
      </c>
      <c r="R3440" s="210">
        <f>R3389*'Usages industrie'!$O13*(1+'Usages industrie'!$P13)^(R$3374-$D$3374)/1000</f>
        <v>0</v>
      </c>
    </row>
    <row r="3441" spans="1:18" hidden="1" outlineLevel="2" x14ac:dyDescent="0.35">
      <c r="A3441" s="209" t="str">
        <f>'Usages industrie'!A14</f>
        <v>Usage industriel n°11</v>
      </c>
      <c r="B3441" s="209" t="s">
        <v>639</v>
      </c>
      <c r="C3441" s="209"/>
      <c r="D3441" s="210">
        <f>D3390*'Usages industrie'!$O14*(1+'Usages industrie'!$P14)^(D$3374-$D$3374)/1000</f>
        <v>0</v>
      </c>
      <c r="E3441" s="210">
        <f>E3390*'Usages industrie'!$O14*(1+'Usages industrie'!$P14)^(E$3374-$D$3374)/1000</f>
        <v>0</v>
      </c>
      <c r="F3441" s="210">
        <f>F3390*'Usages industrie'!$O14*(1+'Usages industrie'!$P14)^(F$3374-$D$3374)/1000</f>
        <v>0</v>
      </c>
      <c r="G3441" s="210">
        <f>G3390*'Usages industrie'!$O14*(1+'Usages industrie'!$P14)^(G$3374-$D$3374)/1000</f>
        <v>0</v>
      </c>
      <c r="H3441" s="210">
        <f>H3390*'Usages industrie'!$O14*(1+'Usages industrie'!$P14)^(H$3374-$D$3374)/1000</f>
        <v>0</v>
      </c>
      <c r="I3441" s="210">
        <f>I3390*'Usages industrie'!$O14*(1+'Usages industrie'!$P14)^(I$3374-$D$3374)/1000</f>
        <v>0</v>
      </c>
      <c r="J3441" s="210">
        <f>J3390*'Usages industrie'!$O14*(1+'Usages industrie'!$P14)^(J$3374-$D$3374)/1000</f>
        <v>0</v>
      </c>
      <c r="K3441" s="210">
        <f>K3390*'Usages industrie'!$O14*(1+'Usages industrie'!$P14)^(K$3374-$D$3374)/1000</f>
        <v>0</v>
      </c>
      <c r="L3441" s="210">
        <f>L3390*'Usages industrie'!$O14*(1+'Usages industrie'!$P14)^(L$3374-$D$3374)/1000</f>
        <v>0</v>
      </c>
      <c r="M3441" s="210">
        <f>M3390*'Usages industrie'!$O14*(1+'Usages industrie'!$P14)^(M$3374-$D$3374)/1000</f>
        <v>0</v>
      </c>
      <c r="N3441" s="210">
        <f>N3390*'Usages industrie'!$O14*(1+'Usages industrie'!$P14)^(N$3374-$D$3374)/1000</f>
        <v>0</v>
      </c>
      <c r="O3441" s="210">
        <f>O3390*'Usages industrie'!$O14*(1+'Usages industrie'!$P14)^(O$3374-$D$3374)/1000</f>
        <v>0</v>
      </c>
      <c r="P3441" s="210">
        <f>P3390*'Usages industrie'!$O14*(1+'Usages industrie'!$P14)^(P$3374-$D$3374)/1000</f>
        <v>0</v>
      </c>
      <c r="Q3441" s="210">
        <f>Q3390*'Usages industrie'!$O14*(1+'Usages industrie'!$P14)^(Q$3374-$D$3374)/1000</f>
        <v>0</v>
      </c>
      <c r="R3441" s="210">
        <f>R3390*'Usages industrie'!$O14*(1+'Usages industrie'!$P14)^(R$3374-$D$3374)/1000</f>
        <v>0</v>
      </c>
    </row>
    <row r="3442" spans="1:18" hidden="1" outlineLevel="2" x14ac:dyDescent="0.35">
      <c r="A3442" s="209" t="str">
        <f>'Usages industrie'!A15</f>
        <v>Usage industriel n°12</v>
      </c>
      <c r="B3442" s="209" t="s">
        <v>639</v>
      </c>
      <c r="C3442" s="209"/>
      <c r="D3442" s="210">
        <f>D3391*'Usages industrie'!$O15*(1+'Usages industrie'!$P15)^(D$3374-$D$3374)/1000</f>
        <v>0</v>
      </c>
      <c r="E3442" s="210">
        <f>E3391*'Usages industrie'!$O15*(1+'Usages industrie'!$P15)^(E$3374-$D$3374)/1000</f>
        <v>0</v>
      </c>
      <c r="F3442" s="210">
        <f>F3391*'Usages industrie'!$O15*(1+'Usages industrie'!$P15)^(F$3374-$D$3374)/1000</f>
        <v>0</v>
      </c>
      <c r="G3442" s="210">
        <f>G3391*'Usages industrie'!$O15*(1+'Usages industrie'!$P15)^(G$3374-$D$3374)/1000</f>
        <v>0</v>
      </c>
      <c r="H3442" s="210">
        <f>H3391*'Usages industrie'!$O15*(1+'Usages industrie'!$P15)^(H$3374-$D$3374)/1000</f>
        <v>0</v>
      </c>
      <c r="I3442" s="210">
        <f>I3391*'Usages industrie'!$O15*(1+'Usages industrie'!$P15)^(I$3374-$D$3374)/1000</f>
        <v>0</v>
      </c>
      <c r="J3442" s="210">
        <f>J3391*'Usages industrie'!$O15*(1+'Usages industrie'!$P15)^(J$3374-$D$3374)/1000</f>
        <v>0</v>
      </c>
      <c r="K3442" s="210">
        <f>K3391*'Usages industrie'!$O15*(1+'Usages industrie'!$P15)^(K$3374-$D$3374)/1000</f>
        <v>0</v>
      </c>
      <c r="L3442" s="210">
        <f>L3391*'Usages industrie'!$O15*(1+'Usages industrie'!$P15)^(L$3374-$D$3374)/1000</f>
        <v>0</v>
      </c>
      <c r="M3442" s="210">
        <f>M3391*'Usages industrie'!$O15*(1+'Usages industrie'!$P15)^(M$3374-$D$3374)/1000</f>
        <v>0</v>
      </c>
      <c r="N3442" s="210">
        <f>N3391*'Usages industrie'!$O15*(1+'Usages industrie'!$P15)^(N$3374-$D$3374)/1000</f>
        <v>0</v>
      </c>
      <c r="O3442" s="210">
        <f>O3391*'Usages industrie'!$O15*(1+'Usages industrie'!$P15)^(O$3374-$D$3374)/1000</f>
        <v>0</v>
      </c>
      <c r="P3442" s="210">
        <f>P3391*'Usages industrie'!$O15*(1+'Usages industrie'!$P15)^(P$3374-$D$3374)/1000</f>
        <v>0</v>
      </c>
      <c r="Q3442" s="210">
        <f>Q3391*'Usages industrie'!$O15*(1+'Usages industrie'!$P15)^(Q$3374-$D$3374)/1000</f>
        <v>0</v>
      </c>
      <c r="R3442" s="210">
        <f>R3391*'Usages industrie'!$O15*(1+'Usages industrie'!$P15)^(R$3374-$D$3374)/1000</f>
        <v>0</v>
      </c>
    </row>
    <row r="3443" spans="1:18" hidden="1" outlineLevel="2" x14ac:dyDescent="0.35">
      <c r="A3443" s="209" t="str">
        <f>'Usages industrie'!A16</f>
        <v>Usage industriel n°13</v>
      </c>
      <c r="B3443" s="209" t="s">
        <v>639</v>
      </c>
      <c r="C3443" s="209"/>
      <c r="D3443" s="210">
        <f>D3392*'Usages industrie'!$O16*(1+'Usages industrie'!$P16)^(D$3374-$D$3374)/1000</f>
        <v>0</v>
      </c>
      <c r="E3443" s="210">
        <f>E3392*'Usages industrie'!$O16*(1+'Usages industrie'!$P16)^(E$3374-$D$3374)/1000</f>
        <v>0</v>
      </c>
      <c r="F3443" s="210">
        <f>F3392*'Usages industrie'!$O16*(1+'Usages industrie'!$P16)^(F$3374-$D$3374)/1000</f>
        <v>0</v>
      </c>
      <c r="G3443" s="210">
        <f>G3392*'Usages industrie'!$O16*(1+'Usages industrie'!$P16)^(G$3374-$D$3374)/1000</f>
        <v>0</v>
      </c>
      <c r="H3443" s="210">
        <f>H3392*'Usages industrie'!$O16*(1+'Usages industrie'!$P16)^(H$3374-$D$3374)/1000</f>
        <v>0</v>
      </c>
      <c r="I3443" s="210">
        <f>I3392*'Usages industrie'!$O16*(1+'Usages industrie'!$P16)^(I$3374-$D$3374)/1000</f>
        <v>0</v>
      </c>
      <c r="J3443" s="210">
        <f>J3392*'Usages industrie'!$O16*(1+'Usages industrie'!$P16)^(J$3374-$D$3374)/1000</f>
        <v>0</v>
      </c>
      <c r="K3443" s="210">
        <f>K3392*'Usages industrie'!$O16*(1+'Usages industrie'!$P16)^(K$3374-$D$3374)/1000</f>
        <v>0</v>
      </c>
      <c r="L3443" s="210">
        <f>L3392*'Usages industrie'!$O16*(1+'Usages industrie'!$P16)^(L$3374-$D$3374)/1000</f>
        <v>0</v>
      </c>
      <c r="M3443" s="210">
        <f>M3392*'Usages industrie'!$O16*(1+'Usages industrie'!$P16)^(M$3374-$D$3374)/1000</f>
        <v>0</v>
      </c>
      <c r="N3443" s="210">
        <f>N3392*'Usages industrie'!$O16*(1+'Usages industrie'!$P16)^(N$3374-$D$3374)/1000</f>
        <v>0</v>
      </c>
      <c r="O3443" s="210">
        <f>O3392*'Usages industrie'!$O16*(1+'Usages industrie'!$P16)^(O$3374-$D$3374)/1000</f>
        <v>0</v>
      </c>
      <c r="P3443" s="210">
        <f>P3392*'Usages industrie'!$O16*(1+'Usages industrie'!$P16)^(P$3374-$D$3374)/1000</f>
        <v>0</v>
      </c>
      <c r="Q3443" s="210">
        <f>Q3392*'Usages industrie'!$O16*(1+'Usages industrie'!$P16)^(Q$3374-$D$3374)/1000</f>
        <v>0</v>
      </c>
      <c r="R3443" s="210">
        <f>R3392*'Usages industrie'!$O16*(1+'Usages industrie'!$P16)^(R$3374-$D$3374)/1000</f>
        <v>0</v>
      </c>
    </row>
    <row r="3444" spans="1:18" hidden="1" outlineLevel="2" x14ac:dyDescent="0.35">
      <c r="A3444" s="209" t="str">
        <f>'Usages industrie'!A17</f>
        <v>Usage industriel n°14</v>
      </c>
      <c r="B3444" s="209" t="s">
        <v>639</v>
      </c>
      <c r="C3444" s="209"/>
      <c r="D3444" s="210">
        <f>D3393*'Usages industrie'!$O17*(1+'Usages industrie'!$P17)^(D$3374-$D$3374)/1000</f>
        <v>0</v>
      </c>
      <c r="E3444" s="210">
        <f>E3393*'Usages industrie'!$O17*(1+'Usages industrie'!$P17)^(E$3374-$D$3374)/1000</f>
        <v>0</v>
      </c>
      <c r="F3444" s="210">
        <f>F3393*'Usages industrie'!$O17*(1+'Usages industrie'!$P17)^(F$3374-$D$3374)/1000</f>
        <v>0</v>
      </c>
      <c r="G3444" s="210">
        <f>G3393*'Usages industrie'!$O17*(1+'Usages industrie'!$P17)^(G$3374-$D$3374)/1000</f>
        <v>0</v>
      </c>
      <c r="H3444" s="210">
        <f>H3393*'Usages industrie'!$O17*(1+'Usages industrie'!$P17)^(H$3374-$D$3374)/1000</f>
        <v>0</v>
      </c>
      <c r="I3444" s="210">
        <f>I3393*'Usages industrie'!$O17*(1+'Usages industrie'!$P17)^(I$3374-$D$3374)/1000</f>
        <v>0</v>
      </c>
      <c r="J3444" s="210">
        <f>J3393*'Usages industrie'!$O17*(1+'Usages industrie'!$P17)^(J$3374-$D$3374)/1000</f>
        <v>0</v>
      </c>
      <c r="K3444" s="210">
        <f>K3393*'Usages industrie'!$O17*(1+'Usages industrie'!$P17)^(K$3374-$D$3374)/1000</f>
        <v>0</v>
      </c>
      <c r="L3444" s="210">
        <f>L3393*'Usages industrie'!$O17*(1+'Usages industrie'!$P17)^(L$3374-$D$3374)/1000</f>
        <v>0</v>
      </c>
      <c r="M3444" s="210">
        <f>M3393*'Usages industrie'!$O17*(1+'Usages industrie'!$P17)^(M$3374-$D$3374)/1000</f>
        <v>0</v>
      </c>
      <c r="N3444" s="210">
        <f>N3393*'Usages industrie'!$O17*(1+'Usages industrie'!$P17)^(N$3374-$D$3374)/1000</f>
        <v>0</v>
      </c>
      <c r="O3444" s="210">
        <f>O3393*'Usages industrie'!$O17*(1+'Usages industrie'!$P17)^(O$3374-$D$3374)/1000</f>
        <v>0</v>
      </c>
      <c r="P3444" s="210">
        <f>P3393*'Usages industrie'!$O17*(1+'Usages industrie'!$P17)^(P$3374-$D$3374)/1000</f>
        <v>0</v>
      </c>
      <c r="Q3444" s="210">
        <f>Q3393*'Usages industrie'!$O17*(1+'Usages industrie'!$P17)^(Q$3374-$D$3374)/1000</f>
        <v>0</v>
      </c>
      <c r="R3444" s="210">
        <f>R3393*'Usages industrie'!$O17*(1+'Usages industrie'!$P17)^(R$3374-$D$3374)/1000</f>
        <v>0</v>
      </c>
    </row>
    <row r="3445" spans="1:18" hidden="1" outlineLevel="2" x14ac:dyDescent="0.35">
      <c r="A3445" s="209" t="str">
        <f>'Usages industrie'!A18</f>
        <v>Usage industriel n°15</v>
      </c>
      <c r="B3445" s="209" t="s">
        <v>639</v>
      </c>
      <c r="C3445" s="209"/>
      <c r="D3445" s="210">
        <f>D3394*'Usages industrie'!$O18*(1+'Usages industrie'!$P18)^(D$3374-$D$3374)/1000</f>
        <v>0</v>
      </c>
      <c r="E3445" s="210">
        <f>E3394*'Usages industrie'!$O18*(1+'Usages industrie'!$P18)^(E$3374-$D$3374)/1000</f>
        <v>0</v>
      </c>
      <c r="F3445" s="210">
        <f>F3394*'Usages industrie'!$O18*(1+'Usages industrie'!$P18)^(F$3374-$D$3374)/1000</f>
        <v>0</v>
      </c>
      <c r="G3445" s="210">
        <f>G3394*'Usages industrie'!$O18*(1+'Usages industrie'!$P18)^(G$3374-$D$3374)/1000</f>
        <v>0</v>
      </c>
      <c r="H3445" s="210">
        <f>H3394*'Usages industrie'!$O18*(1+'Usages industrie'!$P18)^(H$3374-$D$3374)/1000</f>
        <v>0</v>
      </c>
      <c r="I3445" s="210">
        <f>I3394*'Usages industrie'!$O18*(1+'Usages industrie'!$P18)^(I$3374-$D$3374)/1000</f>
        <v>0</v>
      </c>
      <c r="J3445" s="210">
        <f>J3394*'Usages industrie'!$O18*(1+'Usages industrie'!$P18)^(J$3374-$D$3374)/1000</f>
        <v>0</v>
      </c>
      <c r="K3445" s="210">
        <f>K3394*'Usages industrie'!$O18*(1+'Usages industrie'!$P18)^(K$3374-$D$3374)/1000</f>
        <v>0</v>
      </c>
      <c r="L3445" s="210">
        <f>L3394*'Usages industrie'!$O18*(1+'Usages industrie'!$P18)^(L$3374-$D$3374)/1000</f>
        <v>0</v>
      </c>
      <c r="M3445" s="210">
        <f>M3394*'Usages industrie'!$O18*(1+'Usages industrie'!$P18)^(M$3374-$D$3374)/1000</f>
        <v>0</v>
      </c>
      <c r="N3445" s="210">
        <f>N3394*'Usages industrie'!$O18*(1+'Usages industrie'!$P18)^(N$3374-$D$3374)/1000</f>
        <v>0</v>
      </c>
      <c r="O3445" s="210">
        <f>O3394*'Usages industrie'!$O18*(1+'Usages industrie'!$P18)^(O$3374-$D$3374)/1000</f>
        <v>0</v>
      </c>
      <c r="P3445" s="210">
        <f>P3394*'Usages industrie'!$O18*(1+'Usages industrie'!$P18)^(P$3374-$D$3374)/1000</f>
        <v>0</v>
      </c>
      <c r="Q3445" s="210">
        <f>Q3394*'Usages industrie'!$O18*(1+'Usages industrie'!$P18)^(Q$3374-$D$3374)/1000</f>
        <v>0</v>
      </c>
      <c r="R3445" s="210">
        <f>R3394*'Usages industrie'!$O18*(1+'Usages industrie'!$P18)^(R$3374-$D$3374)/1000</f>
        <v>0</v>
      </c>
    </row>
    <row r="3446" spans="1:18" hidden="1" outlineLevel="2" x14ac:dyDescent="0.35">
      <c r="A3446" s="209" t="str">
        <f>'Usages industrie'!A19</f>
        <v>Usage industriel n°16</v>
      </c>
      <c r="B3446" s="209" t="s">
        <v>639</v>
      </c>
      <c r="C3446" s="209"/>
      <c r="D3446" s="210">
        <f>D3395*'Usages industrie'!$O19*(1+'Usages industrie'!$P19)^(D$3374-$D$3374)/1000</f>
        <v>0</v>
      </c>
      <c r="E3446" s="210">
        <f>E3395*'Usages industrie'!$O19*(1+'Usages industrie'!$P19)^(E$3374-$D$3374)/1000</f>
        <v>0</v>
      </c>
      <c r="F3446" s="210">
        <f>F3395*'Usages industrie'!$O19*(1+'Usages industrie'!$P19)^(F$3374-$D$3374)/1000</f>
        <v>0</v>
      </c>
      <c r="G3446" s="210">
        <f>G3395*'Usages industrie'!$O19*(1+'Usages industrie'!$P19)^(G$3374-$D$3374)/1000</f>
        <v>0</v>
      </c>
      <c r="H3446" s="210">
        <f>H3395*'Usages industrie'!$O19*(1+'Usages industrie'!$P19)^(H$3374-$D$3374)/1000</f>
        <v>0</v>
      </c>
      <c r="I3446" s="210">
        <f>I3395*'Usages industrie'!$O19*(1+'Usages industrie'!$P19)^(I$3374-$D$3374)/1000</f>
        <v>0</v>
      </c>
      <c r="J3446" s="210">
        <f>J3395*'Usages industrie'!$O19*(1+'Usages industrie'!$P19)^(J$3374-$D$3374)/1000</f>
        <v>0</v>
      </c>
      <c r="K3446" s="210">
        <f>K3395*'Usages industrie'!$O19*(1+'Usages industrie'!$P19)^(K$3374-$D$3374)/1000</f>
        <v>0</v>
      </c>
      <c r="L3446" s="210">
        <f>L3395*'Usages industrie'!$O19*(1+'Usages industrie'!$P19)^(L$3374-$D$3374)/1000</f>
        <v>0</v>
      </c>
      <c r="M3446" s="210">
        <f>M3395*'Usages industrie'!$O19*(1+'Usages industrie'!$P19)^(M$3374-$D$3374)/1000</f>
        <v>0</v>
      </c>
      <c r="N3446" s="210">
        <f>N3395*'Usages industrie'!$O19*(1+'Usages industrie'!$P19)^(N$3374-$D$3374)/1000</f>
        <v>0</v>
      </c>
      <c r="O3446" s="210">
        <f>O3395*'Usages industrie'!$O19*(1+'Usages industrie'!$P19)^(O$3374-$D$3374)/1000</f>
        <v>0</v>
      </c>
      <c r="P3446" s="210">
        <f>P3395*'Usages industrie'!$O19*(1+'Usages industrie'!$P19)^(P$3374-$D$3374)/1000</f>
        <v>0</v>
      </c>
      <c r="Q3446" s="210">
        <f>Q3395*'Usages industrie'!$O19*(1+'Usages industrie'!$P19)^(Q$3374-$D$3374)/1000</f>
        <v>0</v>
      </c>
      <c r="R3446" s="210">
        <f>R3395*'Usages industrie'!$O19*(1+'Usages industrie'!$P19)^(R$3374-$D$3374)/1000</f>
        <v>0</v>
      </c>
    </row>
    <row r="3447" spans="1:18" hidden="1" outlineLevel="2" x14ac:dyDescent="0.35">
      <c r="A3447" s="209" t="str">
        <f>'Usages industrie'!A20</f>
        <v>Usage industriel n°17</v>
      </c>
      <c r="B3447" s="209" t="s">
        <v>639</v>
      </c>
      <c r="C3447" s="209"/>
      <c r="D3447" s="210">
        <f>D3396*'Usages industrie'!$O20*(1+'Usages industrie'!$P20)^(D$3374-$D$3374)/1000</f>
        <v>0</v>
      </c>
      <c r="E3447" s="210">
        <f>E3396*'Usages industrie'!$O20*(1+'Usages industrie'!$P20)^(E$3374-$D$3374)/1000</f>
        <v>0</v>
      </c>
      <c r="F3447" s="210">
        <f>F3396*'Usages industrie'!$O20*(1+'Usages industrie'!$P20)^(F$3374-$D$3374)/1000</f>
        <v>0</v>
      </c>
      <c r="G3447" s="210">
        <f>G3396*'Usages industrie'!$O20*(1+'Usages industrie'!$P20)^(G$3374-$D$3374)/1000</f>
        <v>0</v>
      </c>
      <c r="H3447" s="210">
        <f>H3396*'Usages industrie'!$O20*(1+'Usages industrie'!$P20)^(H$3374-$D$3374)/1000</f>
        <v>0</v>
      </c>
      <c r="I3447" s="210">
        <f>I3396*'Usages industrie'!$O20*(1+'Usages industrie'!$P20)^(I$3374-$D$3374)/1000</f>
        <v>0</v>
      </c>
      <c r="J3447" s="210">
        <f>J3396*'Usages industrie'!$O20*(1+'Usages industrie'!$P20)^(J$3374-$D$3374)/1000</f>
        <v>0</v>
      </c>
      <c r="K3447" s="210">
        <f>K3396*'Usages industrie'!$O20*(1+'Usages industrie'!$P20)^(K$3374-$D$3374)/1000</f>
        <v>0</v>
      </c>
      <c r="L3447" s="210">
        <f>L3396*'Usages industrie'!$O20*(1+'Usages industrie'!$P20)^(L$3374-$D$3374)/1000</f>
        <v>0</v>
      </c>
      <c r="M3447" s="210">
        <f>M3396*'Usages industrie'!$O20*(1+'Usages industrie'!$P20)^(M$3374-$D$3374)/1000</f>
        <v>0</v>
      </c>
      <c r="N3447" s="210">
        <f>N3396*'Usages industrie'!$O20*(1+'Usages industrie'!$P20)^(N$3374-$D$3374)/1000</f>
        <v>0</v>
      </c>
      <c r="O3447" s="210">
        <f>O3396*'Usages industrie'!$O20*(1+'Usages industrie'!$P20)^(O$3374-$D$3374)/1000</f>
        <v>0</v>
      </c>
      <c r="P3447" s="210">
        <f>P3396*'Usages industrie'!$O20*(1+'Usages industrie'!$P20)^(P$3374-$D$3374)/1000</f>
        <v>0</v>
      </c>
      <c r="Q3447" s="210">
        <f>Q3396*'Usages industrie'!$O20*(1+'Usages industrie'!$P20)^(Q$3374-$D$3374)/1000</f>
        <v>0</v>
      </c>
      <c r="R3447" s="210">
        <f>R3396*'Usages industrie'!$O20*(1+'Usages industrie'!$P20)^(R$3374-$D$3374)/1000</f>
        <v>0</v>
      </c>
    </row>
    <row r="3448" spans="1:18" hidden="1" outlineLevel="2" x14ac:dyDescent="0.35">
      <c r="A3448" s="209" t="str">
        <f>'Usages industrie'!A21</f>
        <v>Usage industriel n°18</v>
      </c>
      <c r="B3448" s="209" t="s">
        <v>639</v>
      </c>
      <c r="C3448" s="209"/>
      <c r="D3448" s="210">
        <f>D3397*'Usages industrie'!$O21*(1+'Usages industrie'!$P21)^(D$3374-$D$3374)/1000</f>
        <v>0</v>
      </c>
      <c r="E3448" s="210">
        <f>E3397*'Usages industrie'!$O21*(1+'Usages industrie'!$P21)^(E$3374-$D$3374)/1000</f>
        <v>0</v>
      </c>
      <c r="F3448" s="210">
        <f>F3397*'Usages industrie'!$O21*(1+'Usages industrie'!$P21)^(F$3374-$D$3374)/1000</f>
        <v>0</v>
      </c>
      <c r="G3448" s="210">
        <f>G3397*'Usages industrie'!$O21*(1+'Usages industrie'!$P21)^(G$3374-$D$3374)/1000</f>
        <v>0</v>
      </c>
      <c r="H3448" s="210">
        <f>H3397*'Usages industrie'!$O21*(1+'Usages industrie'!$P21)^(H$3374-$D$3374)/1000</f>
        <v>0</v>
      </c>
      <c r="I3448" s="210">
        <f>I3397*'Usages industrie'!$O21*(1+'Usages industrie'!$P21)^(I$3374-$D$3374)/1000</f>
        <v>0</v>
      </c>
      <c r="J3448" s="210">
        <f>J3397*'Usages industrie'!$O21*(1+'Usages industrie'!$P21)^(J$3374-$D$3374)/1000</f>
        <v>0</v>
      </c>
      <c r="K3448" s="210">
        <f>K3397*'Usages industrie'!$O21*(1+'Usages industrie'!$P21)^(K$3374-$D$3374)/1000</f>
        <v>0</v>
      </c>
      <c r="L3448" s="210">
        <f>L3397*'Usages industrie'!$O21*(1+'Usages industrie'!$P21)^(L$3374-$D$3374)/1000</f>
        <v>0</v>
      </c>
      <c r="M3448" s="210">
        <f>M3397*'Usages industrie'!$O21*(1+'Usages industrie'!$P21)^(M$3374-$D$3374)/1000</f>
        <v>0</v>
      </c>
      <c r="N3448" s="210">
        <f>N3397*'Usages industrie'!$O21*(1+'Usages industrie'!$P21)^(N$3374-$D$3374)/1000</f>
        <v>0</v>
      </c>
      <c r="O3448" s="210">
        <f>O3397*'Usages industrie'!$O21*(1+'Usages industrie'!$P21)^(O$3374-$D$3374)/1000</f>
        <v>0</v>
      </c>
      <c r="P3448" s="210">
        <f>P3397*'Usages industrie'!$O21*(1+'Usages industrie'!$P21)^(P$3374-$D$3374)/1000</f>
        <v>0</v>
      </c>
      <c r="Q3448" s="210">
        <f>Q3397*'Usages industrie'!$O21*(1+'Usages industrie'!$P21)^(Q$3374-$D$3374)/1000</f>
        <v>0</v>
      </c>
      <c r="R3448" s="210">
        <f>R3397*'Usages industrie'!$O21*(1+'Usages industrie'!$P21)^(R$3374-$D$3374)/1000</f>
        <v>0</v>
      </c>
    </row>
    <row r="3449" spans="1:18" hidden="1" outlineLevel="2" x14ac:dyDescent="0.35">
      <c r="A3449" s="209" t="str">
        <f>'Usages industrie'!A22</f>
        <v>Usage industriel n°19</v>
      </c>
      <c r="B3449" s="209" t="s">
        <v>639</v>
      </c>
      <c r="C3449" s="209"/>
      <c r="D3449" s="210">
        <f>D3398*'Usages industrie'!$O22*(1+'Usages industrie'!$P22)^(D$3374-$D$3374)/1000</f>
        <v>0</v>
      </c>
      <c r="E3449" s="210">
        <f>E3398*'Usages industrie'!$O22*(1+'Usages industrie'!$P22)^(E$3374-$D$3374)/1000</f>
        <v>0</v>
      </c>
      <c r="F3449" s="210">
        <f>F3398*'Usages industrie'!$O22*(1+'Usages industrie'!$P22)^(F$3374-$D$3374)/1000</f>
        <v>0</v>
      </c>
      <c r="G3449" s="210">
        <f>G3398*'Usages industrie'!$O22*(1+'Usages industrie'!$P22)^(G$3374-$D$3374)/1000</f>
        <v>0</v>
      </c>
      <c r="H3449" s="210">
        <f>H3398*'Usages industrie'!$O22*(1+'Usages industrie'!$P22)^(H$3374-$D$3374)/1000</f>
        <v>0</v>
      </c>
      <c r="I3449" s="210">
        <f>I3398*'Usages industrie'!$O22*(1+'Usages industrie'!$P22)^(I$3374-$D$3374)/1000</f>
        <v>0</v>
      </c>
      <c r="J3449" s="210">
        <f>J3398*'Usages industrie'!$O22*(1+'Usages industrie'!$P22)^(J$3374-$D$3374)/1000</f>
        <v>0</v>
      </c>
      <c r="K3449" s="210">
        <f>K3398*'Usages industrie'!$O22*(1+'Usages industrie'!$P22)^(K$3374-$D$3374)/1000</f>
        <v>0</v>
      </c>
      <c r="L3449" s="210">
        <f>L3398*'Usages industrie'!$O22*(1+'Usages industrie'!$P22)^(L$3374-$D$3374)/1000</f>
        <v>0</v>
      </c>
      <c r="M3449" s="210">
        <f>M3398*'Usages industrie'!$O22*(1+'Usages industrie'!$P22)^(M$3374-$D$3374)/1000</f>
        <v>0</v>
      </c>
      <c r="N3449" s="210">
        <f>N3398*'Usages industrie'!$O22*(1+'Usages industrie'!$P22)^(N$3374-$D$3374)/1000</f>
        <v>0</v>
      </c>
      <c r="O3449" s="210">
        <f>O3398*'Usages industrie'!$O22*(1+'Usages industrie'!$P22)^(O$3374-$D$3374)/1000</f>
        <v>0</v>
      </c>
      <c r="P3449" s="210">
        <f>P3398*'Usages industrie'!$O22*(1+'Usages industrie'!$P22)^(P$3374-$D$3374)/1000</f>
        <v>0</v>
      </c>
      <c r="Q3449" s="210">
        <f>Q3398*'Usages industrie'!$O22*(1+'Usages industrie'!$P22)^(Q$3374-$D$3374)/1000</f>
        <v>0</v>
      </c>
      <c r="R3449" s="210">
        <f>R3398*'Usages industrie'!$O22*(1+'Usages industrie'!$P22)^(R$3374-$D$3374)/1000</f>
        <v>0</v>
      </c>
    </row>
    <row r="3450" spans="1:18" hidden="1" outlineLevel="2" x14ac:dyDescent="0.35">
      <c r="A3450" s="209" t="str">
        <f>'Usages industrie'!A23</f>
        <v>Usage industriel n°20</v>
      </c>
      <c r="B3450" s="209" t="s">
        <v>639</v>
      </c>
      <c r="C3450" s="209"/>
      <c r="D3450" s="210">
        <f>D3399*'Usages industrie'!$O23*(1+'Usages industrie'!$P23)^(D$3374-$D$3374)/1000</f>
        <v>0</v>
      </c>
      <c r="E3450" s="210">
        <f>E3399*'Usages industrie'!$O23*(1+'Usages industrie'!$P23)^(E$3374-$D$3374)/1000</f>
        <v>0</v>
      </c>
      <c r="F3450" s="210">
        <f>F3399*'Usages industrie'!$O23*(1+'Usages industrie'!$P23)^(F$3374-$D$3374)/1000</f>
        <v>0</v>
      </c>
      <c r="G3450" s="210">
        <f>G3399*'Usages industrie'!$O23*(1+'Usages industrie'!$P23)^(G$3374-$D$3374)/1000</f>
        <v>0</v>
      </c>
      <c r="H3450" s="210">
        <f>H3399*'Usages industrie'!$O23*(1+'Usages industrie'!$P23)^(H$3374-$D$3374)/1000</f>
        <v>0</v>
      </c>
      <c r="I3450" s="210">
        <f>I3399*'Usages industrie'!$O23*(1+'Usages industrie'!$P23)^(I$3374-$D$3374)/1000</f>
        <v>0</v>
      </c>
      <c r="J3450" s="210">
        <f>J3399*'Usages industrie'!$O23*(1+'Usages industrie'!$P23)^(J$3374-$D$3374)/1000</f>
        <v>0</v>
      </c>
      <c r="K3450" s="210">
        <f>K3399*'Usages industrie'!$O23*(1+'Usages industrie'!$P23)^(K$3374-$D$3374)/1000</f>
        <v>0</v>
      </c>
      <c r="L3450" s="210">
        <f>L3399*'Usages industrie'!$O23*(1+'Usages industrie'!$P23)^(L$3374-$D$3374)/1000</f>
        <v>0</v>
      </c>
      <c r="M3450" s="210">
        <f>M3399*'Usages industrie'!$O23*(1+'Usages industrie'!$P23)^(M$3374-$D$3374)/1000</f>
        <v>0</v>
      </c>
      <c r="N3450" s="210">
        <f>N3399*'Usages industrie'!$O23*(1+'Usages industrie'!$P23)^(N$3374-$D$3374)/1000</f>
        <v>0</v>
      </c>
      <c r="O3450" s="210">
        <f>O3399*'Usages industrie'!$O23*(1+'Usages industrie'!$P23)^(O$3374-$D$3374)/1000</f>
        <v>0</v>
      </c>
      <c r="P3450" s="210">
        <f>P3399*'Usages industrie'!$O23*(1+'Usages industrie'!$P23)^(P$3374-$D$3374)/1000</f>
        <v>0</v>
      </c>
      <c r="Q3450" s="210">
        <f>Q3399*'Usages industrie'!$O23*(1+'Usages industrie'!$P23)^(Q$3374-$D$3374)/1000</f>
        <v>0</v>
      </c>
      <c r="R3450" s="210">
        <f>R3399*'Usages industrie'!$O23*(1+'Usages industrie'!$P23)^(R$3374-$D$3374)/1000</f>
        <v>0</v>
      </c>
    </row>
    <row r="3451" spans="1:18" hidden="1" outlineLevel="2" x14ac:dyDescent="0.35">
      <c r="A3451" s="209" t="str">
        <f>'Usages industrie'!A24</f>
        <v>Usage industriel n°21</v>
      </c>
      <c r="B3451" s="209" t="s">
        <v>639</v>
      </c>
      <c r="C3451" s="209"/>
      <c r="D3451" s="210">
        <f>D3400*'Usages industrie'!$O24*(1+'Usages industrie'!$P24)^(D$3374-$D$3374)/1000</f>
        <v>0</v>
      </c>
      <c r="E3451" s="210">
        <f>E3400*'Usages industrie'!$O24*(1+'Usages industrie'!$P24)^(E$3374-$D$3374)/1000</f>
        <v>0</v>
      </c>
      <c r="F3451" s="210">
        <f>F3400*'Usages industrie'!$O24*(1+'Usages industrie'!$P24)^(F$3374-$D$3374)/1000</f>
        <v>0</v>
      </c>
      <c r="G3451" s="210">
        <f>G3400*'Usages industrie'!$O24*(1+'Usages industrie'!$P24)^(G$3374-$D$3374)/1000</f>
        <v>0</v>
      </c>
      <c r="H3451" s="210">
        <f>H3400*'Usages industrie'!$O24*(1+'Usages industrie'!$P24)^(H$3374-$D$3374)/1000</f>
        <v>0</v>
      </c>
      <c r="I3451" s="210">
        <f>I3400*'Usages industrie'!$O24*(1+'Usages industrie'!$P24)^(I$3374-$D$3374)/1000</f>
        <v>0</v>
      </c>
      <c r="J3451" s="210">
        <f>J3400*'Usages industrie'!$O24*(1+'Usages industrie'!$P24)^(J$3374-$D$3374)/1000</f>
        <v>0</v>
      </c>
      <c r="K3451" s="210">
        <f>K3400*'Usages industrie'!$O24*(1+'Usages industrie'!$P24)^(K$3374-$D$3374)/1000</f>
        <v>0</v>
      </c>
      <c r="L3451" s="210">
        <f>L3400*'Usages industrie'!$O24*(1+'Usages industrie'!$P24)^(L$3374-$D$3374)/1000</f>
        <v>0</v>
      </c>
      <c r="M3451" s="210">
        <f>M3400*'Usages industrie'!$O24*(1+'Usages industrie'!$P24)^(M$3374-$D$3374)/1000</f>
        <v>0</v>
      </c>
      <c r="N3451" s="210">
        <f>N3400*'Usages industrie'!$O24*(1+'Usages industrie'!$P24)^(N$3374-$D$3374)/1000</f>
        <v>0</v>
      </c>
      <c r="O3451" s="210">
        <f>O3400*'Usages industrie'!$O24*(1+'Usages industrie'!$P24)^(O$3374-$D$3374)/1000</f>
        <v>0</v>
      </c>
      <c r="P3451" s="210">
        <f>P3400*'Usages industrie'!$O24*(1+'Usages industrie'!$P24)^(P$3374-$D$3374)/1000</f>
        <v>0</v>
      </c>
      <c r="Q3451" s="210">
        <f>Q3400*'Usages industrie'!$O24*(1+'Usages industrie'!$P24)^(Q$3374-$D$3374)/1000</f>
        <v>0</v>
      </c>
      <c r="R3451" s="210">
        <f>R3400*'Usages industrie'!$O24*(1+'Usages industrie'!$P24)^(R$3374-$D$3374)/1000</f>
        <v>0</v>
      </c>
    </row>
    <row r="3452" spans="1:18" hidden="1" outlineLevel="2" x14ac:dyDescent="0.35">
      <c r="A3452" s="209" t="str">
        <f>'Usages industrie'!A25</f>
        <v>Usage industriel n°22</v>
      </c>
      <c r="B3452" s="209" t="s">
        <v>639</v>
      </c>
      <c r="C3452" s="209"/>
      <c r="D3452" s="210">
        <f>D3401*'Usages industrie'!$O25*(1+'Usages industrie'!$P25)^(D$3374-$D$3374)/1000</f>
        <v>0</v>
      </c>
      <c r="E3452" s="210">
        <f>E3401*'Usages industrie'!$O25*(1+'Usages industrie'!$P25)^(E$3374-$D$3374)/1000</f>
        <v>0</v>
      </c>
      <c r="F3452" s="210">
        <f>F3401*'Usages industrie'!$O25*(1+'Usages industrie'!$P25)^(F$3374-$D$3374)/1000</f>
        <v>0</v>
      </c>
      <c r="G3452" s="210">
        <f>G3401*'Usages industrie'!$O25*(1+'Usages industrie'!$P25)^(G$3374-$D$3374)/1000</f>
        <v>0</v>
      </c>
      <c r="H3452" s="210">
        <f>H3401*'Usages industrie'!$O25*(1+'Usages industrie'!$P25)^(H$3374-$D$3374)/1000</f>
        <v>0</v>
      </c>
      <c r="I3452" s="210">
        <f>I3401*'Usages industrie'!$O25*(1+'Usages industrie'!$P25)^(I$3374-$D$3374)/1000</f>
        <v>0</v>
      </c>
      <c r="J3452" s="210">
        <f>J3401*'Usages industrie'!$O25*(1+'Usages industrie'!$P25)^(J$3374-$D$3374)/1000</f>
        <v>0</v>
      </c>
      <c r="K3452" s="210">
        <f>K3401*'Usages industrie'!$O25*(1+'Usages industrie'!$P25)^(K$3374-$D$3374)/1000</f>
        <v>0</v>
      </c>
      <c r="L3452" s="210">
        <f>L3401*'Usages industrie'!$O25*(1+'Usages industrie'!$P25)^(L$3374-$D$3374)/1000</f>
        <v>0</v>
      </c>
      <c r="M3452" s="210">
        <f>M3401*'Usages industrie'!$O25*(1+'Usages industrie'!$P25)^(M$3374-$D$3374)/1000</f>
        <v>0</v>
      </c>
      <c r="N3452" s="210">
        <f>N3401*'Usages industrie'!$O25*(1+'Usages industrie'!$P25)^(N$3374-$D$3374)/1000</f>
        <v>0</v>
      </c>
      <c r="O3452" s="210">
        <f>O3401*'Usages industrie'!$O25*(1+'Usages industrie'!$P25)^(O$3374-$D$3374)/1000</f>
        <v>0</v>
      </c>
      <c r="P3452" s="210">
        <f>P3401*'Usages industrie'!$O25*(1+'Usages industrie'!$P25)^(P$3374-$D$3374)/1000</f>
        <v>0</v>
      </c>
      <c r="Q3452" s="210">
        <f>Q3401*'Usages industrie'!$O25*(1+'Usages industrie'!$P25)^(Q$3374-$D$3374)/1000</f>
        <v>0</v>
      </c>
      <c r="R3452" s="210">
        <f>R3401*'Usages industrie'!$O25*(1+'Usages industrie'!$P25)^(R$3374-$D$3374)/1000</f>
        <v>0</v>
      </c>
    </row>
    <row r="3453" spans="1:18" hidden="1" outlineLevel="2" x14ac:dyDescent="0.35">
      <c r="A3453" s="209" t="str">
        <f>'Usages industrie'!A26</f>
        <v>Usage industriel n°23</v>
      </c>
      <c r="B3453" s="209" t="s">
        <v>639</v>
      </c>
      <c r="C3453" s="209"/>
      <c r="D3453" s="210">
        <f>D3402*'Usages industrie'!$O26*(1+'Usages industrie'!$P26)^(D$3374-$D$3374)/1000</f>
        <v>0</v>
      </c>
      <c r="E3453" s="210">
        <f>E3402*'Usages industrie'!$O26*(1+'Usages industrie'!$P26)^(E$3374-$D$3374)/1000</f>
        <v>0</v>
      </c>
      <c r="F3453" s="210">
        <f>F3402*'Usages industrie'!$O26*(1+'Usages industrie'!$P26)^(F$3374-$D$3374)/1000</f>
        <v>0</v>
      </c>
      <c r="G3453" s="210">
        <f>G3402*'Usages industrie'!$O26*(1+'Usages industrie'!$P26)^(G$3374-$D$3374)/1000</f>
        <v>0</v>
      </c>
      <c r="H3453" s="210">
        <f>H3402*'Usages industrie'!$O26*(1+'Usages industrie'!$P26)^(H$3374-$D$3374)/1000</f>
        <v>0</v>
      </c>
      <c r="I3453" s="210">
        <f>I3402*'Usages industrie'!$O26*(1+'Usages industrie'!$P26)^(I$3374-$D$3374)/1000</f>
        <v>0</v>
      </c>
      <c r="J3453" s="210">
        <f>J3402*'Usages industrie'!$O26*(1+'Usages industrie'!$P26)^(J$3374-$D$3374)/1000</f>
        <v>0</v>
      </c>
      <c r="K3453" s="210">
        <f>K3402*'Usages industrie'!$O26*(1+'Usages industrie'!$P26)^(K$3374-$D$3374)/1000</f>
        <v>0</v>
      </c>
      <c r="L3453" s="210">
        <f>L3402*'Usages industrie'!$O26*(1+'Usages industrie'!$P26)^(L$3374-$D$3374)/1000</f>
        <v>0</v>
      </c>
      <c r="M3453" s="210">
        <f>M3402*'Usages industrie'!$O26*(1+'Usages industrie'!$P26)^(M$3374-$D$3374)/1000</f>
        <v>0</v>
      </c>
      <c r="N3453" s="210">
        <f>N3402*'Usages industrie'!$O26*(1+'Usages industrie'!$P26)^(N$3374-$D$3374)/1000</f>
        <v>0</v>
      </c>
      <c r="O3453" s="210">
        <f>O3402*'Usages industrie'!$O26*(1+'Usages industrie'!$P26)^(O$3374-$D$3374)/1000</f>
        <v>0</v>
      </c>
      <c r="P3453" s="210">
        <f>P3402*'Usages industrie'!$O26*(1+'Usages industrie'!$P26)^(P$3374-$D$3374)/1000</f>
        <v>0</v>
      </c>
      <c r="Q3453" s="210">
        <f>Q3402*'Usages industrie'!$O26*(1+'Usages industrie'!$P26)^(Q$3374-$D$3374)/1000</f>
        <v>0</v>
      </c>
      <c r="R3453" s="210">
        <f>R3402*'Usages industrie'!$O26*(1+'Usages industrie'!$P26)^(R$3374-$D$3374)/1000</f>
        <v>0</v>
      </c>
    </row>
    <row r="3454" spans="1:18" hidden="1" outlineLevel="2" x14ac:dyDescent="0.35">
      <c r="A3454" s="209" t="str">
        <f>'Usages industrie'!A27</f>
        <v>Usage industriel n°24</v>
      </c>
      <c r="B3454" s="209" t="s">
        <v>639</v>
      </c>
      <c r="C3454" s="209"/>
      <c r="D3454" s="210">
        <f>D3403*'Usages industrie'!$O27*(1+'Usages industrie'!$P27)^(D$3374-$D$3374)/1000</f>
        <v>0</v>
      </c>
      <c r="E3454" s="210">
        <f>E3403*'Usages industrie'!$O27*(1+'Usages industrie'!$P27)^(E$3374-$D$3374)/1000</f>
        <v>0</v>
      </c>
      <c r="F3454" s="210">
        <f>F3403*'Usages industrie'!$O27*(1+'Usages industrie'!$P27)^(F$3374-$D$3374)/1000</f>
        <v>0</v>
      </c>
      <c r="G3454" s="210">
        <f>G3403*'Usages industrie'!$O27*(1+'Usages industrie'!$P27)^(G$3374-$D$3374)/1000</f>
        <v>0</v>
      </c>
      <c r="H3454" s="210">
        <f>H3403*'Usages industrie'!$O27*(1+'Usages industrie'!$P27)^(H$3374-$D$3374)/1000</f>
        <v>0</v>
      </c>
      <c r="I3454" s="210">
        <f>I3403*'Usages industrie'!$O27*(1+'Usages industrie'!$P27)^(I$3374-$D$3374)/1000</f>
        <v>0</v>
      </c>
      <c r="J3454" s="210">
        <f>J3403*'Usages industrie'!$O27*(1+'Usages industrie'!$P27)^(J$3374-$D$3374)/1000</f>
        <v>0</v>
      </c>
      <c r="K3454" s="210">
        <f>K3403*'Usages industrie'!$O27*(1+'Usages industrie'!$P27)^(K$3374-$D$3374)/1000</f>
        <v>0</v>
      </c>
      <c r="L3454" s="210">
        <f>L3403*'Usages industrie'!$O27*(1+'Usages industrie'!$P27)^(L$3374-$D$3374)/1000</f>
        <v>0</v>
      </c>
      <c r="M3454" s="210">
        <f>M3403*'Usages industrie'!$O27*(1+'Usages industrie'!$P27)^(M$3374-$D$3374)/1000</f>
        <v>0</v>
      </c>
      <c r="N3454" s="210">
        <f>N3403*'Usages industrie'!$O27*(1+'Usages industrie'!$P27)^(N$3374-$D$3374)/1000</f>
        <v>0</v>
      </c>
      <c r="O3454" s="210">
        <f>O3403*'Usages industrie'!$O27*(1+'Usages industrie'!$P27)^(O$3374-$D$3374)/1000</f>
        <v>0</v>
      </c>
      <c r="P3454" s="210">
        <f>P3403*'Usages industrie'!$O27*(1+'Usages industrie'!$P27)^(P$3374-$D$3374)/1000</f>
        <v>0</v>
      </c>
      <c r="Q3454" s="210">
        <f>Q3403*'Usages industrie'!$O27*(1+'Usages industrie'!$P27)^(Q$3374-$D$3374)/1000</f>
        <v>0</v>
      </c>
      <c r="R3454" s="210">
        <f>R3403*'Usages industrie'!$O27*(1+'Usages industrie'!$P27)^(R$3374-$D$3374)/1000</f>
        <v>0</v>
      </c>
    </row>
    <row r="3455" spans="1:18" hidden="1" outlineLevel="2" x14ac:dyDescent="0.35">
      <c r="A3455" s="209" t="str">
        <f>'Usages industrie'!A28</f>
        <v>Usage industriel n°25</v>
      </c>
      <c r="B3455" s="209" t="s">
        <v>639</v>
      </c>
      <c r="C3455" s="209"/>
      <c r="D3455" s="210">
        <f>D3404*'Usages industrie'!$O28*(1+'Usages industrie'!$P28)^(D$3374-$D$3374)/1000</f>
        <v>0</v>
      </c>
      <c r="E3455" s="210">
        <f>E3404*'Usages industrie'!$O28*(1+'Usages industrie'!$P28)^(E$3374-$D$3374)/1000</f>
        <v>0</v>
      </c>
      <c r="F3455" s="210">
        <f>F3404*'Usages industrie'!$O28*(1+'Usages industrie'!$P28)^(F$3374-$D$3374)/1000</f>
        <v>0</v>
      </c>
      <c r="G3455" s="210">
        <f>G3404*'Usages industrie'!$O28*(1+'Usages industrie'!$P28)^(G$3374-$D$3374)/1000</f>
        <v>0</v>
      </c>
      <c r="H3455" s="210">
        <f>H3404*'Usages industrie'!$O28*(1+'Usages industrie'!$P28)^(H$3374-$D$3374)/1000</f>
        <v>0</v>
      </c>
      <c r="I3455" s="210">
        <f>I3404*'Usages industrie'!$O28*(1+'Usages industrie'!$P28)^(I$3374-$D$3374)/1000</f>
        <v>0</v>
      </c>
      <c r="J3455" s="210">
        <f>J3404*'Usages industrie'!$O28*(1+'Usages industrie'!$P28)^(J$3374-$D$3374)/1000</f>
        <v>0</v>
      </c>
      <c r="K3455" s="210">
        <f>K3404*'Usages industrie'!$O28*(1+'Usages industrie'!$P28)^(K$3374-$D$3374)/1000</f>
        <v>0</v>
      </c>
      <c r="L3455" s="210">
        <f>L3404*'Usages industrie'!$O28*(1+'Usages industrie'!$P28)^(L$3374-$D$3374)/1000</f>
        <v>0</v>
      </c>
      <c r="M3455" s="210">
        <f>M3404*'Usages industrie'!$O28*(1+'Usages industrie'!$P28)^(M$3374-$D$3374)/1000</f>
        <v>0</v>
      </c>
      <c r="N3455" s="210">
        <f>N3404*'Usages industrie'!$O28*(1+'Usages industrie'!$P28)^(N$3374-$D$3374)/1000</f>
        <v>0</v>
      </c>
      <c r="O3455" s="210">
        <f>O3404*'Usages industrie'!$O28*(1+'Usages industrie'!$P28)^(O$3374-$D$3374)/1000</f>
        <v>0</v>
      </c>
      <c r="P3455" s="210">
        <f>P3404*'Usages industrie'!$O28*(1+'Usages industrie'!$P28)^(P$3374-$D$3374)/1000</f>
        <v>0</v>
      </c>
      <c r="Q3455" s="210">
        <f>Q3404*'Usages industrie'!$O28*(1+'Usages industrie'!$P28)^(Q$3374-$D$3374)/1000</f>
        <v>0</v>
      </c>
      <c r="R3455" s="210">
        <f>R3404*'Usages industrie'!$O28*(1+'Usages industrie'!$P28)^(R$3374-$D$3374)/1000</f>
        <v>0</v>
      </c>
    </row>
    <row r="3456" spans="1:18" hidden="1" outlineLevel="2" x14ac:dyDescent="0.35">
      <c r="A3456" s="209" t="str">
        <f>'Usages industrie'!A29</f>
        <v>Usage industriel n°26</v>
      </c>
      <c r="B3456" s="209" t="s">
        <v>639</v>
      </c>
      <c r="C3456" s="209"/>
      <c r="D3456" s="210">
        <f>D3405*'Usages industrie'!$O29*(1+'Usages industrie'!$P29)^(D$3374-$D$3374)/1000</f>
        <v>0</v>
      </c>
      <c r="E3456" s="210">
        <f>E3405*'Usages industrie'!$O29*(1+'Usages industrie'!$P29)^(E$3374-$D$3374)/1000</f>
        <v>0</v>
      </c>
      <c r="F3456" s="210">
        <f>F3405*'Usages industrie'!$O29*(1+'Usages industrie'!$P29)^(F$3374-$D$3374)/1000</f>
        <v>0</v>
      </c>
      <c r="G3456" s="210">
        <f>G3405*'Usages industrie'!$O29*(1+'Usages industrie'!$P29)^(G$3374-$D$3374)/1000</f>
        <v>0</v>
      </c>
      <c r="H3456" s="210">
        <f>H3405*'Usages industrie'!$O29*(1+'Usages industrie'!$P29)^(H$3374-$D$3374)/1000</f>
        <v>0</v>
      </c>
      <c r="I3456" s="210">
        <f>I3405*'Usages industrie'!$O29*(1+'Usages industrie'!$P29)^(I$3374-$D$3374)/1000</f>
        <v>0</v>
      </c>
      <c r="J3456" s="210">
        <f>J3405*'Usages industrie'!$O29*(1+'Usages industrie'!$P29)^(J$3374-$D$3374)/1000</f>
        <v>0</v>
      </c>
      <c r="K3456" s="210">
        <f>K3405*'Usages industrie'!$O29*(1+'Usages industrie'!$P29)^(K$3374-$D$3374)/1000</f>
        <v>0</v>
      </c>
      <c r="L3456" s="210">
        <f>L3405*'Usages industrie'!$O29*(1+'Usages industrie'!$P29)^(L$3374-$D$3374)/1000</f>
        <v>0</v>
      </c>
      <c r="M3456" s="210">
        <f>M3405*'Usages industrie'!$O29*(1+'Usages industrie'!$P29)^(M$3374-$D$3374)/1000</f>
        <v>0</v>
      </c>
      <c r="N3456" s="210">
        <f>N3405*'Usages industrie'!$O29*(1+'Usages industrie'!$P29)^(N$3374-$D$3374)/1000</f>
        <v>0</v>
      </c>
      <c r="O3456" s="210">
        <f>O3405*'Usages industrie'!$O29*(1+'Usages industrie'!$P29)^(O$3374-$D$3374)/1000</f>
        <v>0</v>
      </c>
      <c r="P3456" s="210">
        <f>P3405*'Usages industrie'!$O29*(1+'Usages industrie'!$P29)^(P$3374-$D$3374)/1000</f>
        <v>0</v>
      </c>
      <c r="Q3456" s="210">
        <f>Q3405*'Usages industrie'!$O29*(1+'Usages industrie'!$P29)^(Q$3374-$D$3374)/1000</f>
        <v>0</v>
      </c>
      <c r="R3456" s="210">
        <f>R3405*'Usages industrie'!$O29*(1+'Usages industrie'!$P29)^(R$3374-$D$3374)/1000</f>
        <v>0</v>
      </c>
    </row>
    <row r="3457" spans="1:18" hidden="1" outlineLevel="2" x14ac:dyDescent="0.35">
      <c r="A3457" s="209" t="str">
        <f>'Usages industrie'!A30</f>
        <v>Usage industriel n°27</v>
      </c>
      <c r="B3457" s="209" t="s">
        <v>639</v>
      </c>
      <c r="C3457" s="209"/>
      <c r="D3457" s="210">
        <f>D3406*'Usages industrie'!$O30*(1+'Usages industrie'!$P30)^(D$3374-$D$3374)/1000</f>
        <v>0</v>
      </c>
      <c r="E3457" s="210">
        <f>E3406*'Usages industrie'!$O30*(1+'Usages industrie'!$P30)^(E$3374-$D$3374)/1000</f>
        <v>0</v>
      </c>
      <c r="F3457" s="210">
        <f>F3406*'Usages industrie'!$O30*(1+'Usages industrie'!$P30)^(F$3374-$D$3374)/1000</f>
        <v>0</v>
      </c>
      <c r="G3457" s="210">
        <f>G3406*'Usages industrie'!$O30*(1+'Usages industrie'!$P30)^(G$3374-$D$3374)/1000</f>
        <v>0</v>
      </c>
      <c r="H3457" s="210">
        <f>H3406*'Usages industrie'!$O30*(1+'Usages industrie'!$P30)^(H$3374-$D$3374)/1000</f>
        <v>0</v>
      </c>
      <c r="I3457" s="210">
        <f>I3406*'Usages industrie'!$O30*(1+'Usages industrie'!$P30)^(I$3374-$D$3374)/1000</f>
        <v>0</v>
      </c>
      <c r="J3457" s="210">
        <f>J3406*'Usages industrie'!$O30*(1+'Usages industrie'!$P30)^(J$3374-$D$3374)/1000</f>
        <v>0</v>
      </c>
      <c r="K3457" s="210">
        <f>K3406*'Usages industrie'!$O30*(1+'Usages industrie'!$P30)^(K$3374-$D$3374)/1000</f>
        <v>0</v>
      </c>
      <c r="L3457" s="210">
        <f>L3406*'Usages industrie'!$O30*(1+'Usages industrie'!$P30)^(L$3374-$D$3374)/1000</f>
        <v>0</v>
      </c>
      <c r="M3457" s="210">
        <f>M3406*'Usages industrie'!$O30*(1+'Usages industrie'!$P30)^(M$3374-$D$3374)/1000</f>
        <v>0</v>
      </c>
      <c r="N3457" s="210">
        <f>N3406*'Usages industrie'!$O30*(1+'Usages industrie'!$P30)^(N$3374-$D$3374)/1000</f>
        <v>0</v>
      </c>
      <c r="O3457" s="210">
        <f>O3406*'Usages industrie'!$O30*(1+'Usages industrie'!$P30)^(O$3374-$D$3374)/1000</f>
        <v>0</v>
      </c>
      <c r="P3457" s="210">
        <f>P3406*'Usages industrie'!$O30*(1+'Usages industrie'!$P30)^(P$3374-$D$3374)/1000</f>
        <v>0</v>
      </c>
      <c r="Q3457" s="210">
        <f>Q3406*'Usages industrie'!$O30*(1+'Usages industrie'!$P30)^(Q$3374-$D$3374)/1000</f>
        <v>0</v>
      </c>
      <c r="R3457" s="210">
        <f>R3406*'Usages industrie'!$O30*(1+'Usages industrie'!$P30)^(R$3374-$D$3374)/1000</f>
        <v>0</v>
      </c>
    </row>
    <row r="3458" spans="1:18" hidden="1" outlineLevel="2" x14ac:dyDescent="0.35">
      <c r="A3458" s="209" t="str">
        <f>'Usages industrie'!A31</f>
        <v>Usage industriel n°28</v>
      </c>
      <c r="B3458" s="209" t="s">
        <v>639</v>
      </c>
      <c r="C3458" s="209"/>
      <c r="D3458" s="210">
        <f>D3407*'Usages industrie'!$O31*(1+'Usages industrie'!$P31)^(D$3374-$D$3374)/1000</f>
        <v>0</v>
      </c>
      <c r="E3458" s="210">
        <f>E3407*'Usages industrie'!$O31*(1+'Usages industrie'!$P31)^(E$3374-$D$3374)/1000</f>
        <v>0</v>
      </c>
      <c r="F3458" s="210">
        <f>F3407*'Usages industrie'!$O31*(1+'Usages industrie'!$P31)^(F$3374-$D$3374)/1000</f>
        <v>0</v>
      </c>
      <c r="G3458" s="210">
        <f>G3407*'Usages industrie'!$O31*(1+'Usages industrie'!$P31)^(G$3374-$D$3374)/1000</f>
        <v>0</v>
      </c>
      <c r="H3458" s="210">
        <f>H3407*'Usages industrie'!$O31*(1+'Usages industrie'!$P31)^(H$3374-$D$3374)/1000</f>
        <v>0</v>
      </c>
      <c r="I3458" s="210">
        <f>I3407*'Usages industrie'!$O31*(1+'Usages industrie'!$P31)^(I$3374-$D$3374)/1000</f>
        <v>0</v>
      </c>
      <c r="J3458" s="210">
        <f>J3407*'Usages industrie'!$O31*(1+'Usages industrie'!$P31)^(J$3374-$D$3374)/1000</f>
        <v>0</v>
      </c>
      <c r="K3458" s="210">
        <f>K3407*'Usages industrie'!$O31*(1+'Usages industrie'!$P31)^(K$3374-$D$3374)/1000</f>
        <v>0</v>
      </c>
      <c r="L3458" s="210">
        <f>L3407*'Usages industrie'!$O31*(1+'Usages industrie'!$P31)^(L$3374-$D$3374)/1000</f>
        <v>0</v>
      </c>
      <c r="M3458" s="210">
        <f>M3407*'Usages industrie'!$O31*(1+'Usages industrie'!$P31)^(M$3374-$D$3374)/1000</f>
        <v>0</v>
      </c>
      <c r="N3458" s="210">
        <f>N3407*'Usages industrie'!$O31*(1+'Usages industrie'!$P31)^(N$3374-$D$3374)/1000</f>
        <v>0</v>
      </c>
      <c r="O3458" s="210">
        <f>O3407*'Usages industrie'!$O31*(1+'Usages industrie'!$P31)^(O$3374-$D$3374)/1000</f>
        <v>0</v>
      </c>
      <c r="P3458" s="210">
        <f>P3407*'Usages industrie'!$O31*(1+'Usages industrie'!$P31)^(P$3374-$D$3374)/1000</f>
        <v>0</v>
      </c>
      <c r="Q3458" s="210">
        <f>Q3407*'Usages industrie'!$O31*(1+'Usages industrie'!$P31)^(Q$3374-$D$3374)/1000</f>
        <v>0</v>
      </c>
      <c r="R3458" s="210">
        <f>R3407*'Usages industrie'!$O31*(1+'Usages industrie'!$P31)^(R$3374-$D$3374)/1000</f>
        <v>0</v>
      </c>
    </row>
    <row r="3459" spans="1:18" hidden="1" outlineLevel="2" x14ac:dyDescent="0.35">
      <c r="A3459" s="209" t="str">
        <f>'Usages industrie'!A32</f>
        <v>Usage industriel n°29</v>
      </c>
      <c r="B3459" s="209" t="s">
        <v>639</v>
      </c>
      <c r="C3459" s="209"/>
      <c r="D3459" s="210">
        <f>D3408*'Usages industrie'!$O32*(1+'Usages industrie'!$P32)^(D$3374-$D$3374)/1000</f>
        <v>0</v>
      </c>
      <c r="E3459" s="210">
        <f>E3408*'Usages industrie'!$O32*(1+'Usages industrie'!$P32)^(E$3374-$D$3374)/1000</f>
        <v>0</v>
      </c>
      <c r="F3459" s="210">
        <f>F3408*'Usages industrie'!$O32*(1+'Usages industrie'!$P32)^(F$3374-$D$3374)/1000</f>
        <v>0</v>
      </c>
      <c r="G3459" s="210">
        <f>G3408*'Usages industrie'!$O32*(1+'Usages industrie'!$P32)^(G$3374-$D$3374)/1000</f>
        <v>0</v>
      </c>
      <c r="H3459" s="210">
        <f>H3408*'Usages industrie'!$O32*(1+'Usages industrie'!$P32)^(H$3374-$D$3374)/1000</f>
        <v>0</v>
      </c>
      <c r="I3459" s="210">
        <f>I3408*'Usages industrie'!$O32*(1+'Usages industrie'!$P32)^(I$3374-$D$3374)/1000</f>
        <v>0</v>
      </c>
      <c r="J3459" s="210">
        <f>J3408*'Usages industrie'!$O32*(1+'Usages industrie'!$P32)^(J$3374-$D$3374)/1000</f>
        <v>0</v>
      </c>
      <c r="K3459" s="210">
        <f>K3408*'Usages industrie'!$O32*(1+'Usages industrie'!$P32)^(K$3374-$D$3374)/1000</f>
        <v>0</v>
      </c>
      <c r="L3459" s="210">
        <f>L3408*'Usages industrie'!$O32*(1+'Usages industrie'!$P32)^(L$3374-$D$3374)/1000</f>
        <v>0</v>
      </c>
      <c r="M3459" s="210">
        <f>M3408*'Usages industrie'!$O32*(1+'Usages industrie'!$P32)^(M$3374-$D$3374)/1000</f>
        <v>0</v>
      </c>
      <c r="N3459" s="210">
        <f>N3408*'Usages industrie'!$O32*(1+'Usages industrie'!$P32)^(N$3374-$D$3374)/1000</f>
        <v>0</v>
      </c>
      <c r="O3459" s="210">
        <f>O3408*'Usages industrie'!$O32*(1+'Usages industrie'!$P32)^(O$3374-$D$3374)/1000</f>
        <v>0</v>
      </c>
      <c r="P3459" s="210">
        <f>P3408*'Usages industrie'!$O32*(1+'Usages industrie'!$P32)^(P$3374-$D$3374)/1000</f>
        <v>0</v>
      </c>
      <c r="Q3459" s="210">
        <f>Q3408*'Usages industrie'!$O32*(1+'Usages industrie'!$P32)^(Q$3374-$D$3374)/1000</f>
        <v>0</v>
      </c>
      <c r="R3459" s="210">
        <f>R3408*'Usages industrie'!$O32*(1+'Usages industrie'!$P32)^(R$3374-$D$3374)/1000</f>
        <v>0</v>
      </c>
    </row>
    <row r="3460" spans="1:18" hidden="1" outlineLevel="2" x14ac:dyDescent="0.35">
      <c r="A3460" s="209" t="str">
        <f>'Usages industrie'!A33</f>
        <v>Usage industriel n°30</v>
      </c>
      <c r="B3460" s="209" t="s">
        <v>639</v>
      </c>
      <c r="C3460" s="209"/>
      <c r="D3460" s="210">
        <f>D3409*'Usages industrie'!$O33*(1+'Usages industrie'!$P33)^(D$3374-$D$3374)/1000</f>
        <v>0</v>
      </c>
      <c r="E3460" s="210">
        <f>E3409*'Usages industrie'!$O33*(1+'Usages industrie'!$P33)^(E$3374-$D$3374)/1000</f>
        <v>0</v>
      </c>
      <c r="F3460" s="210">
        <f>F3409*'Usages industrie'!$O33*(1+'Usages industrie'!$P33)^(F$3374-$D$3374)/1000</f>
        <v>0</v>
      </c>
      <c r="G3460" s="210">
        <f>G3409*'Usages industrie'!$O33*(1+'Usages industrie'!$P33)^(G$3374-$D$3374)/1000</f>
        <v>0</v>
      </c>
      <c r="H3460" s="210">
        <f>H3409*'Usages industrie'!$O33*(1+'Usages industrie'!$P33)^(H$3374-$D$3374)/1000</f>
        <v>0</v>
      </c>
      <c r="I3460" s="210">
        <f>I3409*'Usages industrie'!$O33*(1+'Usages industrie'!$P33)^(I$3374-$D$3374)/1000</f>
        <v>0</v>
      </c>
      <c r="J3460" s="210">
        <f>J3409*'Usages industrie'!$O33*(1+'Usages industrie'!$P33)^(J$3374-$D$3374)/1000</f>
        <v>0</v>
      </c>
      <c r="K3460" s="210">
        <f>K3409*'Usages industrie'!$O33*(1+'Usages industrie'!$P33)^(K$3374-$D$3374)/1000</f>
        <v>0</v>
      </c>
      <c r="L3460" s="210">
        <f>L3409*'Usages industrie'!$O33*(1+'Usages industrie'!$P33)^(L$3374-$D$3374)/1000</f>
        <v>0</v>
      </c>
      <c r="M3460" s="210">
        <f>M3409*'Usages industrie'!$O33*(1+'Usages industrie'!$P33)^(M$3374-$D$3374)/1000</f>
        <v>0</v>
      </c>
      <c r="N3460" s="210">
        <f>N3409*'Usages industrie'!$O33*(1+'Usages industrie'!$P33)^(N$3374-$D$3374)/1000</f>
        <v>0</v>
      </c>
      <c r="O3460" s="210">
        <f>O3409*'Usages industrie'!$O33*(1+'Usages industrie'!$P33)^(O$3374-$D$3374)/1000</f>
        <v>0</v>
      </c>
      <c r="P3460" s="210">
        <f>P3409*'Usages industrie'!$O33*(1+'Usages industrie'!$P33)^(P$3374-$D$3374)/1000</f>
        <v>0</v>
      </c>
      <c r="Q3460" s="210">
        <f>Q3409*'Usages industrie'!$O33*(1+'Usages industrie'!$P33)^(Q$3374-$D$3374)/1000</f>
        <v>0</v>
      </c>
      <c r="R3460" s="210">
        <f>R3409*'Usages industrie'!$O33*(1+'Usages industrie'!$P33)^(R$3374-$D$3374)/1000</f>
        <v>0</v>
      </c>
    </row>
    <row r="3461" spans="1:18" hidden="1" outlineLevel="2" x14ac:dyDescent="0.35">
      <c r="A3461" s="209" t="str">
        <f>'Usages industrie'!A34</f>
        <v>Usage industriel n°31</v>
      </c>
      <c r="B3461" s="209" t="s">
        <v>639</v>
      </c>
      <c r="C3461" s="209"/>
      <c r="D3461" s="210">
        <f>D3410*'Usages industrie'!$O34*(1+'Usages industrie'!$P34)^(D$3374-$D$3374)/1000</f>
        <v>0</v>
      </c>
      <c r="E3461" s="210">
        <f>E3410*'Usages industrie'!$O34*(1+'Usages industrie'!$P34)^(E$3374-$D$3374)/1000</f>
        <v>0</v>
      </c>
      <c r="F3461" s="210">
        <f>F3410*'Usages industrie'!$O34*(1+'Usages industrie'!$P34)^(F$3374-$D$3374)/1000</f>
        <v>0</v>
      </c>
      <c r="G3461" s="210">
        <f>G3410*'Usages industrie'!$O34*(1+'Usages industrie'!$P34)^(G$3374-$D$3374)/1000</f>
        <v>0</v>
      </c>
      <c r="H3461" s="210">
        <f>H3410*'Usages industrie'!$O34*(1+'Usages industrie'!$P34)^(H$3374-$D$3374)/1000</f>
        <v>0</v>
      </c>
      <c r="I3461" s="210">
        <f>I3410*'Usages industrie'!$O34*(1+'Usages industrie'!$P34)^(I$3374-$D$3374)/1000</f>
        <v>0</v>
      </c>
      <c r="J3461" s="210">
        <f>J3410*'Usages industrie'!$O34*(1+'Usages industrie'!$P34)^(J$3374-$D$3374)/1000</f>
        <v>0</v>
      </c>
      <c r="K3461" s="210">
        <f>K3410*'Usages industrie'!$O34*(1+'Usages industrie'!$P34)^(K$3374-$D$3374)/1000</f>
        <v>0</v>
      </c>
      <c r="L3461" s="210">
        <f>L3410*'Usages industrie'!$O34*(1+'Usages industrie'!$P34)^(L$3374-$D$3374)/1000</f>
        <v>0</v>
      </c>
      <c r="M3461" s="210">
        <f>M3410*'Usages industrie'!$O34*(1+'Usages industrie'!$P34)^(M$3374-$D$3374)/1000</f>
        <v>0</v>
      </c>
      <c r="N3461" s="210">
        <f>N3410*'Usages industrie'!$O34*(1+'Usages industrie'!$P34)^(N$3374-$D$3374)/1000</f>
        <v>0</v>
      </c>
      <c r="O3461" s="210">
        <f>O3410*'Usages industrie'!$O34*(1+'Usages industrie'!$P34)^(O$3374-$D$3374)/1000</f>
        <v>0</v>
      </c>
      <c r="P3461" s="210">
        <f>P3410*'Usages industrie'!$O34*(1+'Usages industrie'!$P34)^(P$3374-$D$3374)/1000</f>
        <v>0</v>
      </c>
      <c r="Q3461" s="210">
        <f>Q3410*'Usages industrie'!$O34*(1+'Usages industrie'!$P34)^(Q$3374-$D$3374)/1000</f>
        <v>0</v>
      </c>
      <c r="R3461" s="210">
        <f>R3410*'Usages industrie'!$O34*(1+'Usages industrie'!$P34)^(R$3374-$D$3374)/1000</f>
        <v>0</v>
      </c>
    </row>
    <row r="3462" spans="1:18" hidden="1" outlineLevel="2" x14ac:dyDescent="0.35">
      <c r="A3462" s="209" t="str">
        <f>'Usages industrie'!A35</f>
        <v>Usage industriel n°32</v>
      </c>
      <c r="B3462" s="209" t="s">
        <v>639</v>
      </c>
      <c r="C3462" s="209"/>
      <c r="D3462" s="210">
        <f>D3411*'Usages industrie'!$O35*(1+'Usages industrie'!$P35)^(D$3374-$D$3374)/1000</f>
        <v>0</v>
      </c>
      <c r="E3462" s="210">
        <f>E3411*'Usages industrie'!$O35*(1+'Usages industrie'!$P35)^(E$3374-$D$3374)/1000</f>
        <v>0</v>
      </c>
      <c r="F3462" s="210">
        <f>F3411*'Usages industrie'!$O35*(1+'Usages industrie'!$P35)^(F$3374-$D$3374)/1000</f>
        <v>0</v>
      </c>
      <c r="G3462" s="210">
        <f>G3411*'Usages industrie'!$O35*(1+'Usages industrie'!$P35)^(G$3374-$D$3374)/1000</f>
        <v>0</v>
      </c>
      <c r="H3462" s="210">
        <f>H3411*'Usages industrie'!$O35*(1+'Usages industrie'!$P35)^(H$3374-$D$3374)/1000</f>
        <v>0</v>
      </c>
      <c r="I3462" s="210">
        <f>I3411*'Usages industrie'!$O35*(1+'Usages industrie'!$P35)^(I$3374-$D$3374)/1000</f>
        <v>0</v>
      </c>
      <c r="J3462" s="210">
        <f>J3411*'Usages industrie'!$O35*(1+'Usages industrie'!$P35)^(J$3374-$D$3374)/1000</f>
        <v>0</v>
      </c>
      <c r="K3462" s="210">
        <f>K3411*'Usages industrie'!$O35*(1+'Usages industrie'!$P35)^(K$3374-$D$3374)/1000</f>
        <v>0</v>
      </c>
      <c r="L3462" s="210">
        <f>L3411*'Usages industrie'!$O35*(1+'Usages industrie'!$P35)^(L$3374-$D$3374)/1000</f>
        <v>0</v>
      </c>
      <c r="M3462" s="210">
        <f>M3411*'Usages industrie'!$O35*(1+'Usages industrie'!$P35)^(M$3374-$D$3374)/1000</f>
        <v>0</v>
      </c>
      <c r="N3462" s="210">
        <f>N3411*'Usages industrie'!$O35*(1+'Usages industrie'!$P35)^(N$3374-$D$3374)/1000</f>
        <v>0</v>
      </c>
      <c r="O3462" s="210">
        <f>O3411*'Usages industrie'!$O35*(1+'Usages industrie'!$P35)^(O$3374-$D$3374)/1000</f>
        <v>0</v>
      </c>
      <c r="P3462" s="210">
        <f>P3411*'Usages industrie'!$O35*(1+'Usages industrie'!$P35)^(P$3374-$D$3374)/1000</f>
        <v>0</v>
      </c>
      <c r="Q3462" s="210">
        <f>Q3411*'Usages industrie'!$O35*(1+'Usages industrie'!$P35)^(Q$3374-$D$3374)/1000</f>
        <v>0</v>
      </c>
      <c r="R3462" s="210">
        <f>R3411*'Usages industrie'!$O35*(1+'Usages industrie'!$P35)^(R$3374-$D$3374)/1000</f>
        <v>0</v>
      </c>
    </row>
    <row r="3463" spans="1:18" hidden="1" outlineLevel="2" x14ac:dyDescent="0.35">
      <c r="A3463" s="209" t="str">
        <f>'Usages industrie'!A36</f>
        <v>Usage industriel n°33</v>
      </c>
      <c r="B3463" s="209" t="s">
        <v>639</v>
      </c>
      <c r="C3463" s="209"/>
      <c r="D3463" s="210">
        <f>D3412*'Usages industrie'!$O36*(1+'Usages industrie'!$P36)^(D$3374-$D$3374)/1000</f>
        <v>0</v>
      </c>
      <c r="E3463" s="210">
        <f>E3412*'Usages industrie'!$O36*(1+'Usages industrie'!$P36)^(E$3374-$D$3374)/1000</f>
        <v>0</v>
      </c>
      <c r="F3463" s="210">
        <f>F3412*'Usages industrie'!$O36*(1+'Usages industrie'!$P36)^(F$3374-$D$3374)/1000</f>
        <v>0</v>
      </c>
      <c r="G3463" s="210">
        <f>G3412*'Usages industrie'!$O36*(1+'Usages industrie'!$P36)^(G$3374-$D$3374)/1000</f>
        <v>0</v>
      </c>
      <c r="H3463" s="210">
        <f>H3412*'Usages industrie'!$O36*(1+'Usages industrie'!$P36)^(H$3374-$D$3374)/1000</f>
        <v>0</v>
      </c>
      <c r="I3463" s="210">
        <f>I3412*'Usages industrie'!$O36*(1+'Usages industrie'!$P36)^(I$3374-$D$3374)/1000</f>
        <v>0</v>
      </c>
      <c r="J3463" s="210">
        <f>J3412*'Usages industrie'!$O36*(1+'Usages industrie'!$P36)^(J$3374-$D$3374)/1000</f>
        <v>0</v>
      </c>
      <c r="K3463" s="210">
        <f>K3412*'Usages industrie'!$O36*(1+'Usages industrie'!$P36)^(K$3374-$D$3374)/1000</f>
        <v>0</v>
      </c>
      <c r="L3463" s="210">
        <f>L3412*'Usages industrie'!$O36*(1+'Usages industrie'!$P36)^(L$3374-$D$3374)/1000</f>
        <v>0</v>
      </c>
      <c r="M3463" s="210">
        <f>M3412*'Usages industrie'!$O36*(1+'Usages industrie'!$P36)^(M$3374-$D$3374)/1000</f>
        <v>0</v>
      </c>
      <c r="N3463" s="210">
        <f>N3412*'Usages industrie'!$O36*(1+'Usages industrie'!$P36)^(N$3374-$D$3374)/1000</f>
        <v>0</v>
      </c>
      <c r="O3463" s="210">
        <f>O3412*'Usages industrie'!$O36*(1+'Usages industrie'!$P36)^(O$3374-$D$3374)/1000</f>
        <v>0</v>
      </c>
      <c r="P3463" s="210">
        <f>P3412*'Usages industrie'!$O36*(1+'Usages industrie'!$P36)^(P$3374-$D$3374)/1000</f>
        <v>0</v>
      </c>
      <c r="Q3463" s="210">
        <f>Q3412*'Usages industrie'!$O36*(1+'Usages industrie'!$P36)^(Q$3374-$D$3374)/1000</f>
        <v>0</v>
      </c>
      <c r="R3463" s="210">
        <f>R3412*'Usages industrie'!$O36*(1+'Usages industrie'!$P36)^(R$3374-$D$3374)/1000</f>
        <v>0</v>
      </c>
    </row>
    <row r="3464" spans="1:18" hidden="1" outlineLevel="2" x14ac:dyDescent="0.35">
      <c r="A3464" s="209" t="str">
        <f>'Usages industrie'!A37</f>
        <v>Usage industriel n°34</v>
      </c>
      <c r="B3464" s="209" t="s">
        <v>639</v>
      </c>
      <c r="C3464" s="209"/>
      <c r="D3464" s="210">
        <f>D3413*'Usages industrie'!$O37*(1+'Usages industrie'!$P37)^(D$3374-$D$3374)/1000</f>
        <v>0</v>
      </c>
      <c r="E3464" s="210">
        <f>E3413*'Usages industrie'!$O37*(1+'Usages industrie'!$P37)^(E$3374-$D$3374)/1000</f>
        <v>0</v>
      </c>
      <c r="F3464" s="210">
        <f>F3413*'Usages industrie'!$O37*(1+'Usages industrie'!$P37)^(F$3374-$D$3374)/1000</f>
        <v>0</v>
      </c>
      <c r="G3464" s="210">
        <f>G3413*'Usages industrie'!$O37*(1+'Usages industrie'!$P37)^(G$3374-$D$3374)/1000</f>
        <v>0</v>
      </c>
      <c r="H3464" s="210">
        <f>H3413*'Usages industrie'!$O37*(1+'Usages industrie'!$P37)^(H$3374-$D$3374)/1000</f>
        <v>0</v>
      </c>
      <c r="I3464" s="210">
        <f>I3413*'Usages industrie'!$O37*(1+'Usages industrie'!$P37)^(I$3374-$D$3374)/1000</f>
        <v>0</v>
      </c>
      <c r="J3464" s="210">
        <f>J3413*'Usages industrie'!$O37*(1+'Usages industrie'!$P37)^(J$3374-$D$3374)/1000</f>
        <v>0</v>
      </c>
      <c r="K3464" s="210">
        <f>K3413*'Usages industrie'!$O37*(1+'Usages industrie'!$P37)^(K$3374-$D$3374)/1000</f>
        <v>0</v>
      </c>
      <c r="L3464" s="210">
        <f>L3413*'Usages industrie'!$O37*(1+'Usages industrie'!$P37)^(L$3374-$D$3374)/1000</f>
        <v>0</v>
      </c>
      <c r="M3464" s="210">
        <f>M3413*'Usages industrie'!$O37*(1+'Usages industrie'!$P37)^(M$3374-$D$3374)/1000</f>
        <v>0</v>
      </c>
      <c r="N3464" s="210">
        <f>N3413*'Usages industrie'!$O37*(1+'Usages industrie'!$P37)^(N$3374-$D$3374)/1000</f>
        <v>0</v>
      </c>
      <c r="O3464" s="210">
        <f>O3413*'Usages industrie'!$O37*(1+'Usages industrie'!$P37)^(O$3374-$D$3374)/1000</f>
        <v>0</v>
      </c>
      <c r="P3464" s="210">
        <f>P3413*'Usages industrie'!$O37*(1+'Usages industrie'!$P37)^(P$3374-$D$3374)/1000</f>
        <v>0</v>
      </c>
      <c r="Q3464" s="210">
        <f>Q3413*'Usages industrie'!$O37*(1+'Usages industrie'!$P37)^(Q$3374-$D$3374)/1000</f>
        <v>0</v>
      </c>
      <c r="R3464" s="210">
        <f>R3413*'Usages industrie'!$O37*(1+'Usages industrie'!$P37)^(R$3374-$D$3374)/1000</f>
        <v>0</v>
      </c>
    </row>
    <row r="3465" spans="1:18" hidden="1" outlineLevel="2" x14ac:dyDescent="0.35">
      <c r="A3465" s="209" t="str">
        <f>'Usages industrie'!A38</f>
        <v>Usage industriel n°35</v>
      </c>
      <c r="B3465" s="209" t="s">
        <v>639</v>
      </c>
      <c r="C3465" s="209"/>
      <c r="D3465" s="210">
        <f>D3414*'Usages industrie'!$O38*(1+'Usages industrie'!$P38)^(D$3374-$D$3374)/1000</f>
        <v>0</v>
      </c>
      <c r="E3465" s="210">
        <f>E3414*'Usages industrie'!$O38*(1+'Usages industrie'!$P38)^(E$3374-$D$3374)/1000</f>
        <v>0</v>
      </c>
      <c r="F3465" s="210">
        <f>F3414*'Usages industrie'!$O38*(1+'Usages industrie'!$P38)^(F$3374-$D$3374)/1000</f>
        <v>0</v>
      </c>
      <c r="G3465" s="210">
        <f>G3414*'Usages industrie'!$O38*(1+'Usages industrie'!$P38)^(G$3374-$D$3374)/1000</f>
        <v>0</v>
      </c>
      <c r="H3465" s="210">
        <f>H3414*'Usages industrie'!$O38*(1+'Usages industrie'!$P38)^(H$3374-$D$3374)/1000</f>
        <v>0</v>
      </c>
      <c r="I3465" s="210">
        <f>I3414*'Usages industrie'!$O38*(1+'Usages industrie'!$P38)^(I$3374-$D$3374)/1000</f>
        <v>0</v>
      </c>
      <c r="J3465" s="210">
        <f>J3414*'Usages industrie'!$O38*(1+'Usages industrie'!$P38)^(J$3374-$D$3374)/1000</f>
        <v>0</v>
      </c>
      <c r="K3465" s="210">
        <f>K3414*'Usages industrie'!$O38*(1+'Usages industrie'!$P38)^(K$3374-$D$3374)/1000</f>
        <v>0</v>
      </c>
      <c r="L3465" s="210">
        <f>L3414*'Usages industrie'!$O38*(1+'Usages industrie'!$P38)^(L$3374-$D$3374)/1000</f>
        <v>0</v>
      </c>
      <c r="M3465" s="210">
        <f>M3414*'Usages industrie'!$O38*(1+'Usages industrie'!$P38)^(M$3374-$D$3374)/1000</f>
        <v>0</v>
      </c>
      <c r="N3465" s="210">
        <f>N3414*'Usages industrie'!$O38*(1+'Usages industrie'!$P38)^(N$3374-$D$3374)/1000</f>
        <v>0</v>
      </c>
      <c r="O3465" s="210">
        <f>O3414*'Usages industrie'!$O38*(1+'Usages industrie'!$P38)^(O$3374-$D$3374)/1000</f>
        <v>0</v>
      </c>
      <c r="P3465" s="210">
        <f>P3414*'Usages industrie'!$O38*(1+'Usages industrie'!$P38)^(P$3374-$D$3374)/1000</f>
        <v>0</v>
      </c>
      <c r="Q3465" s="210">
        <f>Q3414*'Usages industrie'!$O38*(1+'Usages industrie'!$P38)^(Q$3374-$D$3374)/1000</f>
        <v>0</v>
      </c>
      <c r="R3465" s="210">
        <f>R3414*'Usages industrie'!$O38*(1+'Usages industrie'!$P38)^(R$3374-$D$3374)/1000</f>
        <v>0</v>
      </c>
    </row>
    <row r="3466" spans="1:18" hidden="1" outlineLevel="2" x14ac:dyDescent="0.35">
      <c r="A3466" s="209" t="str">
        <f>'Usages industrie'!A39</f>
        <v>Usage industriel n°36</v>
      </c>
      <c r="B3466" s="209" t="s">
        <v>639</v>
      </c>
      <c r="C3466" s="209"/>
      <c r="D3466" s="210">
        <f>D3415*'Usages industrie'!$O39*(1+'Usages industrie'!$P39)^(D$3374-$D$3374)/1000</f>
        <v>0</v>
      </c>
      <c r="E3466" s="210">
        <f>E3415*'Usages industrie'!$O39*(1+'Usages industrie'!$P39)^(E$3374-$D$3374)/1000</f>
        <v>0</v>
      </c>
      <c r="F3466" s="210">
        <f>F3415*'Usages industrie'!$O39*(1+'Usages industrie'!$P39)^(F$3374-$D$3374)/1000</f>
        <v>0</v>
      </c>
      <c r="G3466" s="210">
        <f>G3415*'Usages industrie'!$O39*(1+'Usages industrie'!$P39)^(G$3374-$D$3374)/1000</f>
        <v>0</v>
      </c>
      <c r="H3466" s="210">
        <f>H3415*'Usages industrie'!$O39*(1+'Usages industrie'!$P39)^(H$3374-$D$3374)/1000</f>
        <v>0</v>
      </c>
      <c r="I3466" s="210">
        <f>I3415*'Usages industrie'!$O39*(1+'Usages industrie'!$P39)^(I$3374-$D$3374)/1000</f>
        <v>0</v>
      </c>
      <c r="J3466" s="210">
        <f>J3415*'Usages industrie'!$O39*(1+'Usages industrie'!$P39)^(J$3374-$D$3374)/1000</f>
        <v>0</v>
      </c>
      <c r="K3466" s="210">
        <f>K3415*'Usages industrie'!$O39*(1+'Usages industrie'!$P39)^(K$3374-$D$3374)/1000</f>
        <v>0</v>
      </c>
      <c r="L3466" s="210">
        <f>L3415*'Usages industrie'!$O39*(1+'Usages industrie'!$P39)^(L$3374-$D$3374)/1000</f>
        <v>0</v>
      </c>
      <c r="M3466" s="210">
        <f>M3415*'Usages industrie'!$O39*(1+'Usages industrie'!$P39)^(M$3374-$D$3374)/1000</f>
        <v>0</v>
      </c>
      <c r="N3466" s="210">
        <f>N3415*'Usages industrie'!$O39*(1+'Usages industrie'!$P39)^(N$3374-$D$3374)/1000</f>
        <v>0</v>
      </c>
      <c r="O3466" s="210">
        <f>O3415*'Usages industrie'!$O39*(1+'Usages industrie'!$P39)^(O$3374-$D$3374)/1000</f>
        <v>0</v>
      </c>
      <c r="P3466" s="210">
        <f>P3415*'Usages industrie'!$O39*(1+'Usages industrie'!$P39)^(P$3374-$D$3374)/1000</f>
        <v>0</v>
      </c>
      <c r="Q3466" s="210">
        <f>Q3415*'Usages industrie'!$O39*(1+'Usages industrie'!$P39)^(Q$3374-$D$3374)/1000</f>
        <v>0</v>
      </c>
      <c r="R3466" s="210">
        <f>R3415*'Usages industrie'!$O39*(1+'Usages industrie'!$P39)^(R$3374-$D$3374)/1000</f>
        <v>0</v>
      </c>
    </row>
    <row r="3467" spans="1:18" hidden="1" outlineLevel="2" x14ac:dyDescent="0.35">
      <c r="A3467" s="209" t="str">
        <f>'Usages industrie'!A40</f>
        <v>Usage industriel n°37</v>
      </c>
      <c r="B3467" s="209" t="s">
        <v>639</v>
      </c>
      <c r="C3467" s="209"/>
      <c r="D3467" s="210">
        <f>D3416*'Usages industrie'!$O40*(1+'Usages industrie'!$P40)^(D$3374-$D$3374)/1000</f>
        <v>0</v>
      </c>
      <c r="E3467" s="210">
        <f>E3416*'Usages industrie'!$O40*(1+'Usages industrie'!$P40)^(E$3374-$D$3374)/1000</f>
        <v>0</v>
      </c>
      <c r="F3467" s="210">
        <f>F3416*'Usages industrie'!$O40*(1+'Usages industrie'!$P40)^(F$3374-$D$3374)/1000</f>
        <v>0</v>
      </c>
      <c r="G3467" s="210">
        <f>G3416*'Usages industrie'!$O40*(1+'Usages industrie'!$P40)^(G$3374-$D$3374)/1000</f>
        <v>0</v>
      </c>
      <c r="H3467" s="210">
        <f>H3416*'Usages industrie'!$O40*(1+'Usages industrie'!$P40)^(H$3374-$D$3374)/1000</f>
        <v>0</v>
      </c>
      <c r="I3467" s="210">
        <f>I3416*'Usages industrie'!$O40*(1+'Usages industrie'!$P40)^(I$3374-$D$3374)/1000</f>
        <v>0</v>
      </c>
      <c r="J3467" s="210">
        <f>J3416*'Usages industrie'!$O40*(1+'Usages industrie'!$P40)^(J$3374-$D$3374)/1000</f>
        <v>0</v>
      </c>
      <c r="K3467" s="210">
        <f>K3416*'Usages industrie'!$O40*(1+'Usages industrie'!$P40)^(K$3374-$D$3374)/1000</f>
        <v>0</v>
      </c>
      <c r="L3467" s="210">
        <f>L3416*'Usages industrie'!$O40*(1+'Usages industrie'!$P40)^(L$3374-$D$3374)/1000</f>
        <v>0</v>
      </c>
      <c r="M3467" s="210">
        <f>M3416*'Usages industrie'!$O40*(1+'Usages industrie'!$P40)^(M$3374-$D$3374)/1000</f>
        <v>0</v>
      </c>
      <c r="N3467" s="210">
        <f>N3416*'Usages industrie'!$O40*(1+'Usages industrie'!$P40)^(N$3374-$D$3374)/1000</f>
        <v>0</v>
      </c>
      <c r="O3467" s="210">
        <f>O3416*'Usages industrie'!$O40*(1+'Usages industrie'!$P40)^(O$3374-$D$3374)/1000</f>
        <v>0</v>
      </c>
      <c r="P3467" s="210">
        <f>P3416*'Usages industrie'!$O40*(1+'Usages industrie'!$P40)^(P$3374-$D$3374)/1000</f>
        <v>0</v>
      </c>
      <c r="Q3467" s="210">
        <f>Q3416*'Usages industrie'!$O40*(1+'Usages industrie'!$P40)^(Q$3374-$D$3374)/1000</f>
        <v>0</v>
      </c>
      <c r="R3467" s="210">
        <f>R3416*'Usages industrie'!$O40*(1+'Usages industrie'!$P40)^(R$3374-$D$3374)/1000</f>
        <v>0</v>
      </c>
    </row>
    <row r="3468" spans="1:18" hidden="1" outlineLevel="2" x14ac:dyDescent="0.35">
      <c r="A3468" s="209" t="str">
        <f>'Usages industrie'!A41</f>
        <v>Usage industriel n°38</v>
      </c>
      <c r="B3468" s="209" t="s">
        <v>639</v>
      </c>
      <c r="C3468" s="209"/>
      <c r="D3468" s="210">
        <f>D3417*'Usages industrie'!$O41*(1+'Usages industrie'!$P41)^(D$3374-$D$3374)/1000</f>
        <v>0</v>
      </c>
      <c r="E3468" s="210">
        <f>E3417*'Usages industrie'!$O41*(1+'Usages industrie'!$P41)^(E$3374-$D$3374)/1000</f>
        <v>0</v>
      </c>
      <c r="F3468" s="210">
        <f>F3417*'Usages industrie'!$O41*(1+'Usages industrie'!$P41)^(F$3374-$D$3374)/1000</f>
        <v>0</v>
      </c>
      <c r="G3468" s="210">
        <f>G3417*'Usages industrie'!$O41*(1+'Usages industrie'!$P41)^(G$3374-$D$3374)/1000</f>
        <v>0</v>
      </c>
      <c r="H3468" s="210">
        <f>H3417*'Usages industrie'!$O41*(1+'Usages industrie'!$P41)^(H$3374-$D$3374)/1000</f>
        <v>0</v>
      </c>
      <c r="I3468" s="210">
        <f>I3417*'Usages industrie'!$O41*(1+'Usages industrie'!$P41)^(I$3374-$D$3374)/1000</f>
        <v>0</v>
      </c>
      <c r="J3468" s="210">
        <f>J3417*'Usages industrie'!$O41*(1+'Usages industrie'!$P41)^(J$3374-$D$3374)/1000</f>
        <v>0</v>
      </c>
      <c r="K3468" s="210">
        <f>K3417*'Usages industrie'!$O41*(1+'Usages industrie'!$P41)^(K$3374-$D$3374)/1000</f>
        <v>0</v>
      </c>
      <c r="L3468" s="210">
        <f>L3417*'Usages industrie'!$O41*(1+'Usages industrie'!$P41)^(L$3374-$D$3374)/1000</f>
        <v>0</v>
      </c>
      <c r="M3468" s="210">
        <f>M3417*'Usages industrie'!$O41*(1+'Usages industrie'!$P41)^(M$3374-$D$3374)/1000</f>
        <v>0</v>
      </c>
      <c r="N3468" s="210">
        <f>N3417*'Usages industrie'!$O41*(1+'Usages industrie'!$P41)^(N$3374-$D$3374)/1000</f>
        <v>0</v>
      </c>
      <c r="O3468" s="210">
        <f>O3417*'Usages industrie'!$O41*(1+'Usages industrie'!$P41)^(O$3374-$D$3374)/1000</f>
        <v>0</v>
      </c>
      <c r="P3468" s="210">
        <f>P3417*'Usages industrie'!$O41*(1+'Usages industrie'!$P41)^(P$3374-$D$3374)/1000</f>
        <v>0</v>
      </c>
      <c r="Q3468" s="210">
        <f>Q3417*'Usages industrie'!$O41*(1+'Usages industrie'!$P41)^(Q$3374-$D$3374)/1000</f>
        <v>0</v>
      </c>
      <c r="R3468" s="210">
        <f>R3417*'Usages industrie'!$O41*(1+'Usages industrie'!$P41)^(R$3374-$D$3374)/1000</f>
        <v>0</v>
      </c>
    </row>
    <row r="3469" spans="1:18" hidden="1" outlineLevel="2" x14ac:dyDescent="0.35">
      <c r="A3469" s="209" t="str">
        <f>'Usages industrie'!A42</f>
        <v>Usage industriel n°39</v>
      </c>
      <c r="B3469" s="209" t="s">
        <v>639</v>
      </c>
      <c r="C3469" s="209"/>
      <c r="D3469" s="210">
        <f>D3418*'Usages industrie'!$O42*(1+'Usages industrie'!$P42)^(D$3374-$D$3374)/1000</f>
        <v>0</v>
      </c>
      <c r="E3469" s="210">
        <f>E3418*'Usages industrie'!$O42*(1+'Usages industrie'!$P42)^(E$3374-$D$3374)/1000</f>
        <v>0</v>
      </c>
      <c r="F3469" s="210">
        <f>F3418*'Usages industrie'!$O42*(1+'Usages industrie'!$P42)^(F$3374-$D$3374)/1000</f>
        <v>0</v>
      </c>
      <c r="G3469" s="210">
        <f>G3418*'Usages industrie'!$O42*(1+'Usages industrie'!$P42)^(G$3374-$D$3374)/1000</f>
        <v>0</v>
      </c>
      <c r="H3469" s="210">
        <f>H3418*'Usages industrie'!$O42*(1+'Usages industrie'!$P42)^(H$3374-$D$3374)/1000</f>
        <v>0</v>
      </c>
      <c r="I3469" s="210">
        <f>I3418*'Usages industrie'!$O42*(1+'Usages industrie'!$P42)^(I$3374-$D$3374)/1000</f>
        <v>0</v>
      </c>
      <c r="J3469" s="210">
        <f>J3418*'Usages industrie'!$O42*(1+'Usages industrie'!$P42)^(J$3374-$D$3374)/1000</f>
        <v>0</v>
      </c>
      <c r="K3469" s="210">
        <f>K3418*'Usages industrie'!$O42*(1+'Usages industrie'!$P42)^(K$3374-$D$3374)/1000</f>
        <v>0</v>
      </c>
      <c r="L3469" s="210">
        <f>L3418*'Usages industrie'!$O42*(1+'Usages industrie'!$P42)^(L$3374-$D$3374)/1000</f>
        <v>0</v>
      </c>
      <c r="M3469" s="210">
        <f>M3418*'Usages industrie'!$O42*(1+'Usages industrie'!$P42)^(M$3374-$D$3374)/1000</f>
        <v>0</v>
      </c>
      <c r="N3469" s="210">
        <f>N3418*'Usages industrie'!$O42*(1+'Usages industrie'!$P42)^(N$3374-$D$3374)/1000</f>
        <v>0</v>
      </c>
      <c r="O3469" s="210">
        <f>O3418*'Usages industrie'!$O42*(1+'Usages industrie'!$P42)^(O$3374-$D$3374)/1000</f>
        <v>0</v>
      </c>
      <c r="P3469" s="210">
        <f>P3418*'Usages industrie'!$O42*(1+'Usages industrie'!$P42)^(P$3374-$D$3374)/1000</f>
        <v>0</v>
      </c>
      <c r="Q3469" s="210">
        <f>Q3418*'Usages industrie'!$O42*(1+'Usages industrie'!$P42)^(Q$3374-$D$3374)/1000</f>
        <v>0</v>
      </c>
      <c r="R3469" s="210">
        <f>R3418*'Usages industrie'!$O42*(1+'Usages industrie'!$P42)^(R$3374-$D$3374)/1000</f>
        <v>0</v>
      </c>
    </row>
    <row r="3470" spans="1:18" hidden="1" outlineLevel="2" x14ac:dyDescent="0.35">
      <c r="A3470" s="209" t="str">
        <f>'Usages industrie'!A43</f>
        <v>Usage industriel n°40</v>
      </c>
      <c r="B3470" s="209" t="s">
        <v>639</v>
      </c>
      <c r="C3470" s="209"/>
      <c r="D3470" s="210">
        <f>D3419*'Usages industrie'!$O43*(1+'Usages industrie'!$P43)^(D$3374-$D$3374)/1000</f>
        <v>0</v>
      </c>
      <c r="E3470" s="210">
        <f>E3419*'Usages industrie'!$O43*(1+'Usages industrie'!$P43)^(E$3374-$D$3374)/1000</f>
        <v>0</v>
      </c>
      <c r="F3470" s="210">
        <f>F3419*'Usages industrie'!$O43*(1+'Usages industrie'!$P43)^(F$3374-$D$3374)/1000</f>
        <v>0</v>
      </c>
      <c r="G3470" s="210">
        <f>G3419*'Usages industrie'!$O43*(1+'Usages industrie'!$P43)^(G$3374-$D$3374)/1000</f>
        <v>0</v>
      </c>
      <c r="H3470" s="210">
        <f>H3419*'Usages industrie'!$O43*(1+'Usages industrie'!$P43)^(H$3374-$D$3374)/1000</f>
        <v>0</v>
      </c>
      <c r="I3470" s="210">
        <f>I3419*'Usages industrie'!$O43*(1+'Usages industrie'!$P43)^(I$3374-$D$3374)/1000</f>
        <v>0</v>
      </c>
      <c r="J3470" s="210">
        <f>J3419*'Usages industrie'!$O43*(1+'Usages industrie'!$P43)^(J$3374-$D$3374)/1000</f>
        <v>0</v>
      </c>
      <c r="K3470" s="210">
        <f>K3419*'Usages industrie'!$O43*(1+'Usages industrie'!$P43)^(K$3374-$D$3374)/1000</f>
        <v>0</v>
      </c>
      <c r="L3470" s="210">
        <f>L3419*'Usages industrie'!$O43*(1+'Usages industrie'!$P43)^(L$3374-$D$3374)/1000</f>
        <v>0</v>
      </c>
      <c r="M3470" s="210">
        <f>M3419*'Usages industrie'!$O43*(1+'Usages industrie'!$P43)^(M$3374-$D$3374)/1000</f>
        <v>0</v>
      </c>
      <c r="N3470" s="210">
        <f>N3419*'Usages industrie'!$O43*(1+'Usages industrie'!$P43)^(N$3374-$D$3374)/1000</f>
        <v>0</v>
      </c>
      <c r="O3470" s="210">
        <f>O3419*'Usages industrie'!$O43*(1+'Usages industrie'!$P43)^(O$3374-$D$3374)/1000</f>
        <v>0</v>
      </c>
      <c r="P3470" s="210">
        <f>P3419*'Usages industrie'!$O43*(1+'Usages industrie'!$P43)^(P$3374-$D$3374)/1000</f>
        <v>0</v>
      </c>
      <c r="Q3470" s="210">
        <f>Q3419*'Usages industrie'!$O43*(1+'Usages industrie'!$P43)^(Q$3374-$D$3374)/1000</f>
        <v>0</v>
      </c>
      <c r="R3470" s="210">
        <f>R3419*'Usages industrie'!$O43*(1+'Usages industrie'!$P43)^(R$3374-$D$3374)/1000</f>
        <v>0</v>
      </c>
    </row>
    <row r="3471" spans="1:18" hidden="1" outlineLevel="2" x14ac:dyDescent="0.35">
      <c r="A3471" s="209" t="str">
        <f>'Usages industrie'!A44</f>
        <v>Usage industriel n°41</v>
      </c>
      <c r="B3471" s="209" t="s">
        <v>639</v>
      </c>
      <c r="C3471" s="209"/>
      <c r="D3471" s="210">
        <f>D3420*'Usages industrie'!$O44*(1+'Usages industrie'!$P44)^(D$3374-$D$3374)/1000</f>
        <v>0</v>
      </c>
      <c r="E3471" s="210">
        <f>E3420*'Usages industrie'!$O44*(1+'Usages industrie'!$P44)^(E$3374-$D$3374)/1000</f>
        <v>0</v>
      </c>
      <c r="F3471" s="210">
        <f>F3420*'Usages industrie'!$O44*(1+'Usages industrie'!$P44)^(F$3374-$D$3374)/1000</f>
        <v>0</v>
      </c>
      <c r="G3471" s="210">
        <f>G3420*'Usages industrie'!$O44*(1+'Usages industrie'!$P44)^(G$3374-$D$3374)/1000</f>
        <v>0</v>
      </c>
      <c r="H3471" s="210">
        <f>H3420*'Usages industrie'!$O44*(1+'Usages industrie'!$P44)^(H$3374-$D$3374)/1000</f>
        <v>0</v>
      </c>
      <c r="I3471" s="210">
        <f>I3420*'Usages industrie'!$O44*(1+'Usages industrie'!$P44)^(I$3374-$D$3374)/1000</f>
        <v>0</v>
      </c>
      <c r="J3471" s="210">
        <f>J3420*'Usages industrie'!$O44*(1+'Usages industrie'!$P44)^(J$3374-$D$3374)/1000</f>
        <v>0</v>
      </c>
      <c r="K3471" s="210">
        <f>K3420*'Usages industrie'!$O44*(1+'Usages industrie'!$P44)^(K$3374-$D$3374)/1000</f>
        <v>0</v>
      </c>
      <c r="L3471" s="210">
        <f>L3420*'Usages industrie'!$O44*(1+'Usages industrie'!$P44)^(L$3374-$D$3374)/1000</f>
        <v>0</v>
      </c>
      <c r="M3471" s="210">
        <f>M3420*'Usages industrie'!$O44*(1+'Usages industrie'!$P44)^(M$3374-$D$3374)/1000</f>
        <v>0</v>
      </c>
      <c r="N3471" s="210">
        <f>N3420*'Usages industrie'!$O44*(1+'Usages industrie'!$P44)^(N$3374-$D$3374)/1000</f>
        <v>0</v>
      </c>
      <c r="O3471" s="210">
        <f>O3420*'Usages industrie'!$O44*(1+'Usages industrie'!$P44)^(O$3374-$D$3374)/1000</f>
        <v>0</v>
      </c>
      <c r="P3471" s="210">
        <f>P3420*'Usages industrie'!$O44*(1+'Usages industrie'!$P44)^(P$3374-$D$3374)/1000</f>
        <v>0</v>
      </c>
      <c r="Q3471" s="210">
        <f>Q3420*'Usages industrie'!$O44*(1+'Usages industrie'!$P44)^(Q$3374-$D$3374)/1000</f>
        <v>0</v>
      </c>
      <c r="R3471" s="210">
        <f>R3420*'Usages industrie'!$O44*(1+'Usages industrie'!$P44)^(R$3374-$D$3374)/1000</f>
        <v>0</v>
      </c>
    </row>
    <row r="3472" spans="1:18" hidden="1" outlineLevel="2" x14ac:dyDescent="0.35">
      <c r="A3472" s="209" t="str">
        <f>'Usages industrie'!A45</f>
        <v>Usage industriel n°42</v>
      </c>
      <c r="B3472" s="209" t="s">
        <v>639</v>
      </c>
      <c r="C3472" s="209"/>
      <c r="D3472" s="210">
        <f>D3421*'Usages industrie'!$O45*(1+'Usages industrie'!$P45)^(D$3374-$D$3374)/1000</f>
        <v>0</v>
      </c>
      <c r="E3472" s="210">
        <f>E3421*'Usages industrie'!$O45*(1+'Usages industrie'!$P45)^(E$3374-$D$3374)/1000</f>
        <v>0</v>
      </c>
      <c r="F3472" s="210">
        <f>F3421*'Usages industrie'!$O45*(1+'Usages industrie'!$P45)^(F$3374-$D$3374)/1000</f>
        <v>0</v>
      </c>
      <c r="G3472" s="210">
        <f>G3421*'Usages industrie'!$O45*(1+'Usages industrie'!$P45)^(G$3374-$D$3374)/1000</f>
        <v>0</v>
      </c>
      <c r="H3472" s="210">
        <f>H3421*'Usages industrie'!$O45*(1+'Usages industrie'!$P45)^(H$3374-$D$3374)/1000</f>
        <v>0</v>
      </c>
      <c r="I3472" s="210">
        <f>I3421*'Usages industrie'!$O45*(1+'Usages industrie'!$P45)^(I$3374-$D$3374)/1000</f>
        <v>0</v>
      </c>
      <c r="J3472" s="210">
        <f>J3421*'Usages industrie'!$O45*(1+'Usages industrie'!$P45)^(J$3374-$D$3374)/1000</f>
        <v>0</v>
      </c>
      <c r="K3472" s="210">
        <f>K3421*'Usages industrie'!$O45*(1+'Usages industrie'!$P45)^(K$3374-$D$3374)/1000</f>
        <v>0</v>
      </c>
      <c r="L3472" s="210">
        <f>L3421*'Usages industrie'!$O45*(1+'Usages industrie'!$P45)^(L$3374-$D$3374)/1000</f>
        <v>0</v>
      </c>
      <c r="M3472" s="210">
        <f>M3421*'Usages industrie'!$O45*(1+'Usages industrie'!$P45)^(M$3374-$D$3374)/1000</f>
        <v>0</v>
      </c>
      <c r="N3472" s="210">
        <f>N3421*'Usages industrie'!$O45*(1+'Usages industrie'!$P45)^(N$3374-$D$3374)/1000</f>
        <v>0</v>
      </c>
      <c r="O3472" s="210">
        <f>O3421*'Usages industrie'!$O45*(1+'Usages industrie'!$P45)^(O$3374-$D$3374)/1000</f>
        <v>0</v>
      </c>
      <c r="P3472" s="210">
        <f>P3421*'Usages industrie'!$O45*(1+'Usages industrie'!$P45)^(P$3374-$D$3374)/1000</f>
        <v>0</v>
      </c>
      <c r="Q3472" s="210">
        <f>Q3421*'Usages industrie'!$O45*(1+'Usages industrie'!$P45)^(Q$3374-$D$3374)/1000</f>
        <v>0</v>
      </c>
      <c r="R3472" s="210">
        <f>R3421*'Usages industrie'!$O45*(1+'Usages industrie'!$P45)^(R$3374-$D$3374)/1000</f>
        <v>0</v>
      </c>
    </row>
    <row r="3473" spans="1:18" hidden="1" outlineLevel="2" x14ac:dyDescent="0.35">
      <c r="A3473" s="209" t="str">
        <f>'Usages industrie'!A46</f>
        <v>Usage industriel n°43</v>
      </c>
      <c r="B3473" s="209" t="s">
        <v>639</v>
      </c>
      <c r="C3473" s="209"/>
      <c r="D3473" s="210">
        <f>D3422*'Usages industrie'!$O46*(1+'Usages industrie'!$P46)^(D$3374-$D$3374)/1000</f>
        <v>0</v>
      </c>
      <c r="E3473" s="210">
        <f>E3422*'Usages industrie'!$O46*(1+'Usages industrie'!$P46)^(E$3374-$D$3374)/1000</f>
        <v>0</v>
      </c>
      <c r="F3473" s="210">
        <f>F3422*'Usages industrie'!$O46*(1+'Usages industrie'!$P46)^(F$3374-$D$3374)/1000</f>
        <v>0</v>
      </c>
      <c r="G3473" s="210">
        <f>G3422*'Usages industrie'!$O46*(1+'Usages industrie'!$P46)^(G$3374-$D$3374)/1000</f>
        <v>0</v>
      </c>
      <c r="H3473" s="210">
        <f>H3422*'Usages industrie'!$O46*(1+'Usages industrie'!$P46)^(H$3374-$D$3374)/1000</f>
        <v>0</v>
      </c>
      <c r="I3473" s="210">
        <f>I3422*'Usages industrie'!$O46*(1+'Usages industrie'!$P46)^(I$3374-$D$3374)/1000</f>
        <v>0</v>
      </c>
      <c r="J3473" s="210">
        <f>J3422*'Usages industrie'!$O46*(1+'Usages industrie'!$P46)^(J$3374-$D$3374)/1000</f>
        <v>0</v>
      </c>
      <c r="K3473" s="210">
        <f>K3422*'Usages industrie'!$O46*(1+'Usages industrie'!$P46)^(K$3374-$D$3374)/1000</f>
        <v>0</v>
      </c>
      <c r="L3473" s="210">
        <f>L3422*'Usages industrie'!$O46*(1+'Usages industrie'!$P46)^(L$3374-$D$3374)/1000</f>
        <v>0</v>
      </c>
      <c r="M3473" s="210">
        <f>M3422*'Usages industrie'!$O46*(1+'Usages industrie'!$P46)^(M$3374-$D$3374)/1000</f>
        <v>0</v>
      </c>
      <c r="N3473" s="210">
        <f>N3422*'Usages industrie'!$O46*(1+'Usages industrie'!$P46)^(N$3374-$D$3374)/1000</f>
        <v>0</v>
      </c>
      <c r="O3473" s="210">
        <f>O3422*'Usages industrie'!$O46*(1+'Usages industrie'!$P46)^(O$3374-$D$3374)/1000</f>
        <v>0</v>
      </c>
      <c r="P3473" s="210">
        <f>P3422*'Usages industrie'!$O46*(1+'Usages industrie'!$P46)^(P$3374-$D$3374)/1000</f>
        <v>0</v>
      </c>
      <c r="Q3473" s="210">
        <f>Q3422*'Usages industrie'!$O46*(1+'Usages industrie'!$P46)^(Q$3374-$D$3374)/1000</f>
        <v>0</v>
      </c>
      <c r="R3473" s="210">
        <f>R3422*'Usages industrie'!$O46*(1+'Usages industrie'!$P46)^(R$3374-$D$3374)/1000</f>
        <v>0</v>
      </c>
    </row>
    <row r="3474" spans="1:18" hidden="1" outlineLevel="2" x14ac:dyDescent="0.35">
      <c r="A3474" s="209" t="str">
        <f>'Usages industrie'!A47</f>
        <v>Usage industriel n°44</v>
      </c>
      <c r="B3474" s="209" t="s">
        <v>639</v>
      </c>
      <c r="C3474" s="209"/>
      <c r="D3474" s="210">
        <f>D3423*'Usages industrie'!$O47*(1+'Usages industrie'!$P47)^(D$3374-$D$3374)/1000</f>
        <v>0</v>
      </c>
      <c r="E3474" s="210">
        <f>E3423*'Usages industrie'!$O47*(1+'Usages industrie'!$P47)^(E$3374-$D$3374)/1000</f>
        <v>0</v>
      </c>
      <c r="F3474" s="210">
        <f>F3423*'Usages industrie'!$O47*(1+'Usages industrie'!$P47)^(F$3374-$D$3374)/1000</f>
        <v>0</v>
      </c>
      <c r="G3474" s="210">
        <f>G3423*'Usages industrie'!$O47*(1+'Usages industrie'!$P47)^(G$3374-$D$3374)/1000</f>
        <v>0</v>
      </c>
      <c r="H3474" s="210">
        <f>H3423*'Usages industrie'!$O47*(1+'Usages industrie'!$P47)^(H$3374-$D$3374)/1000</f>
        <v>0</v>
      </c>
      <c r="I3474" s="210">
        <f>I3423*'Usages industrie'!$O47*(1+'Usages industrie'!$P47)^(I$3374-$D$3374)/1000</f>
        <v>0</v>
      </c>
      <c r="J3474" s="210">
        <f>J3423*'Usages industrie'!$O47*(1+'Usages industrie'!$P47)^(J$3374-$D$3374)/1000</f>
        <v>0</v>
      </c>
      <c r="K3474" s="210">
        <f>K3423*'Usages industrie'!$O47*(1+'Usages industrie'!$P47)^(K$3374-$D$3374)/1000</f>
        <v>0</v>
      </c>
      <c r="L3474" s="210">
        <f>L3423*'Usages industrie'!$O47*(1+'Usages industrie'!$P47)^(L$3374-$D$3374)/1000</f>
        <v>0</v>
      </c>
      <c r="M3474" s="210">
        <f>M3423*'Usages industrie'!$O47*(1+'Usages industrie'!$P47)^(M$3374-$D$3374)/1000</f>
        <v>0</v>
      </c>
      <c r="N3474" s="210">
        <f>N3423*'Usages industrie'!$O47*(1+'Usages industrie'!$P47)^(N$3374-$D$3374)/1000</f>
        <v>0</v>
      </c>
      <c r="O3474" s="210">
        <f>O3423*'Usages industrie'!$O47*(1+'Usages industrie'!$P47)^(O$3374-$D$3374)/1000</f>
        <v>0</v>
      </c>
      <c r="P3474" s="210">
        <f>P3423*'Usages industrie'!$O47*(1+'Usages industrie'!$P47)^(P$3374-$D$3374)/1000</f>
        <v>0</v>
      </c>
      <c r="Q3474" s="210">
        <f>Q3423*'Usages industrie'!$O47*(1+'Usages industrie'!$P47)^(Q$3374-$D$3374)/1000</f>
        <v>0</v>
      </c>
      <c r="R3474" s="210">
        <f>R3423*'Usages industrie'!$O47*(1+'Usages industrie'!$P47)^(R$3374-$D$3374)/1000</f>
        <v>0</v>
      </c>
    </row>
    <row r="3475" spans="1:18" hidden="1" outlineLevel="2" x14ac:dyDescent="0.35">
      <c r="A3475" s="209" t="str">
        <f>'Usages industrie'!A48</f>
        <v>Usage industriel n°45</v>
      </c>
      <c r="B3475" s="209" t="s">
        <v>639</v>
      </c>
      <c r="C3475" s="209"/>
      <c r="D3475" s="210">
        <f>D3424*'Usages industrie'!$O48*(1+'Usages industrie'!$P48)^(D$3374-$D$3374)/1000</f>
        <v>0</v>
      </c>
      <c r="E3475" s="210">
        <f>E3424*'Usages industrie'!$O48*(1+'Usages industrie'!$P48)^(E$3374-$D$3374)/1000</f>
        <v>0</v>
      </c>
      <c r="F3475" s="210">
        <f>F3424*'Usages industrie'!$O48*(1+'Usages industrie'!$P48)^(F$3374-$D$3374)/1000</f>
        <v>0</v>
      </c>
      <c r="G3475" s="210">
        <f>G3424*'Usages industrie'!$O48*(1+'Usages industrie'!$P48)^(G$3374-$D$3374)/1000</f>
        <v>0</v>
      </c>
      <c r="H3475" s="210">
        <f>H3424*'Usages industrie'!$O48*(1+'Usages industrie'!$P48)^(H$3374-$D$3374)/1000</f>
        <v>0</v>
      </c>
      <c r="I3475" s="210">
        <f>I3424*'Usages industrie'!$O48*(1+'Usages industrie'!$P48)^(I$3374-$D$3374)/1000</f>
        <v>0</v>
      </c>
      <c r="J3475" s="210">
        <f>J3424*'Usages industrie'!$O48*(1+'Usages industrie'!$P48)^(J$3374-$D$3374)/1000</f>
        <v>0</v>
      </c>
      <c r="K3475" s="210">
        <f>K3424*'Usages industrie'!$O48*(1+'Usages industrie'!$P48)^(K$3374-$D$3374)/1000</f>
        <v>0</v>
      </c>
      <c r="L3475" s="210">
        <f>L3424*'Usages industrie'!$O48*(1+'Usages industrie'!$P48)^(L$3374-$D$3374)/1000</f>
        <v>0</v>
      </c>
      <c r="M3475" s="210">
        <f>M3424*'Usages industrie'!$O48*(1+'Usages industrie'!$P48)^(M$3374-$D$3374)/1000</f>
        <v>0</v>
      </c>
      <c r="N3475" s="210">
        <f>N3424*'Usages industrie'!$O48*(1+'Usages industrie'!$P48)^(N$3374-$D$3374)/1000</f>
        <v>0</v>
      </c>
      <c r="O3475" s="210">
        <f>O3424*'Usages industrie'!$O48*(1+'Usages industrie'!$P48)^(O$3374-$D$3374)/1000</f>
        <v>0</v>
      </c>
      <c r="P3475" s="210">
        <f>P3424*'Usages industrie'!$O48*(1+'Usages industrie'!$P48)^(P$3374-$D$3374)/1000</f>
        <v>0</v>
      </c>
      <c r="Q3475" s="210">
        <f>Q3424*'Usages industrie'!$O48*(1+'Usages industrie'!$P48)^(Q$3374-$D$3374)/1000</f>
        <v>0</v>
      </c>
      <c r="R3475" s="210">
        <f>R3424*'Usages industrie'!$O48*(1+'Usages industrie'!$P48)^(R$3374-$D$3374)/1000</f>
        <v>0</v>
      </c>
    </row>
    <row r="3476" spans="1:18" hidden="1" outlineLevel="2" x14ac:dyDescent="0.35">
      <c r="A3476" s="209" t="str">
        <f>'Usages industrie'!A49</f>
        <v>Usage industriel n°46</v>
      </c>
      <c r="B3476" s="209" t="s">
        <v>639</v>
      </c>
      <c r="C3476" s="209"/>
      <c r="D3476" s="210">
        <f>D3425*'Usages industrie'!$O49*(1+'Usages industrie'!$P49)^(D$3374-$D$3374)/1000</f>
        <v>0</v>
      </c>
      <c r="E3476" s="210">
        <f>E3425*'Usages industrie'!$O49*(1+'Usages industrie'!$P49)^(E$3374-$D$3374)/1000</f>
        <v>0</v>
      </c>
      <c r="F3476" s="210">
        <f>F3425*'Usages industrie'!$O49*(1+'Usages industrie'!$P49)^(F$3374-$D$3374)/1000</f>
        <v>0</v>
      </c>
      <c r="G3476" s="210">
        <f>G3425*'Usages industrie'!$O49*(1+'Usages industrie'!$P49)^(G$3374-$D$3374)/1000</f>
        <v>0</v>
      </c>
      <c r="H3476" s="210">
        <f>H3425*'Usages industrie'!$O49*(1+'Usages industrie'!$P49)^(H$3374-$D$3374)/1000</f>
        <v>0</v>
      </c>
      <c r="I3476" s="210">
        <f>I3425*'Usages industrie'!$O49*(1+'Usages industrie'!$P49)^(I$3374-$D$3374)/1000</f>
        <v>0</v>
      </c>
      <c r="J3476" s="210">
        <f>J3425*'Usages industrie'!$O49*(1+'Usages industrie'!$P49)^(J$3374-$D$3374)/1000</f>
        <v>0</v>
      </c>
      <c r="K3476" s="210">
        <f>K3425*'Usages industrie'!$O49*(1+'Usages industrie'!$P49)^(K$3374-$D$3374)/1000</f>
        <v>0</v>
      </c>
      <c r="L3476" s="210">
        <f>L3425*'Usages industrie'!$O49*(1+'Usages industrie'!$P49)^(L$3374-$D$3374)/1000</f>
        <v>0</v>
      </c>
      <c r="M3476" s="210">
        <f>M3425*'Usages industrie'!$O49*(1+'Usages industrie'!$P49)^(M$3374-$D$3374)/1000</f>
        <v>0</v>
      </c>
      <c r="N3476" s="210">
        <f>N3425*'Usages industrie'!$O49*(1+'Usages industrie'!$P49)^(N$3374-$D$3374)/1000</f>
        <v>0</v>
      </c>
      <c r="O3476" s="210">
        <f>O3425*'Usages industrie'!$O49*(1+'Usages industrie'!$P49)^(O$3374-$D$3374)/1000</f>
        <v>0</v>
      </c>
      <c r="P3476" s="210">
        <f>P3425*'Usages industrie'!$O49*(1+'Usages industrie'!$P49)^(P$3374-$D$3374)/1000</f>
        <v>0</v>
      </c>
      <c r="Q3476" s="210">
        <f>Q3425*'Usages industrie'!$O49*(1+'Usages industrie'!$P49)^(Q$3374-$D$3374)/1000</f>
        <v>0</v>
      </c>
      <c r="R3476" s="210">
        <f>R3425*'Usages industrie'!$O49*(1+'Usages industrie'!$P49)^(R$3374-$D$3374)/1000</f>
        <v>0</v>
      </c>
    </row>
    <row r="3477" spans="1:18" hidden="1" outlineLevel="2" x14ac:dyDescent="0.35">
      <c r="A3477" s="209" t="str">
        <f>'Usages industrie'!A50</f>
        <v>Usage industriel n°47</v>
      </c>
      <c r="B3477" s="209" t="s">
        <v>639</v>
      </c>
      <c r="C3477" s="209"/>
      <c r="D3477" s="210">
        <f>D3426*'Usages industrie'!$O50*(1+'Usages industrie'!$P50)^(D$3374-$D$3374)/1000</f>
        <v>0</v>
      </c>
      <c r="E3477" s="210">
        <f>E3426*'Usages industrie'!$O50*(1+'Usages industrie'!$P50)^(E$3374-$D$3374)/1000</f>
        <v>0</v>
      </c>
      <c r="F3477" s="210">
        <f>F3426*'Usages industrie'!$O50*(1+'Usages industrie'!$P50)^(F$3374-$D$3374)/1000</f>
        <v>0</v>
      </c>
      <c r="G3477" s="210">
        <f>G3426*'Usages industrie'!$O50*(1+'Usages industrie'!$P50)^(G$3374-$D$3374)/1000</f>
        <v>0</v>
      </c>
      <c r="H3477" s="210">
        <f>H3426*'Usages industrie'!$O50*(1+'Usages industrie'!$P50)^(H$3374-$D$3374)/1000</f>
        <v>0</v>
      </c>
      <c r="I3477" s="210">
        <f>I3426*'Usages industrie'!$O50*(1+'Usages industrie'!$P50)^(I$3374-$D$3374)/1000</f>
        <v>0</v>
      </c>
      <c r="J3477" s="210">
        <f>J3426*'Usages industrie'!$O50*(1+'Usages industrie'!$P50)^(J$3374-$D$3374)/1000</f>
        <v>0</v>
      </c>
      <c r="K3477" s="210">
        <f>K3426*'Usages industrie'!$O50*(1+'Usages industrie'!$P50)^(K$3374-$D$3374)/1000</f>
        <v>0</v>
      </c>
      <c r="L3477" s="210">
        <f>L3426*'Usages industrie'!$O50*(1+'Usages industrie'!$P50)^(L$3374-$D$3374)/1000</f>
        <v>0</v>
      </c>
      <c r="M3477" s="210">
        <f>M3426*'Usages industrie'!$O50*(1+'Usages industrie'!$P50)^(M$3374-$D$3374)/1000</f>
        <v>0</v>
      </c>
      <c r="N3477" s="210">
        <f>N3426*'Usages industrie'!$O50*(1+'Usages industrie'!$P50)^(N$3374-$D$3374)/1000</f>
        <v>0</v>
      </c>
      <c r="O3477" s="210">
        <f>O3426*'Usages industrie'!$O50*(1+'Usages industrie'!$P50)^(O$3374-$D$3374)/1000</f>
        <v>0</v>
      </c>
      <c r="P3477" s="210">
        <f>P3426*'Usages industrie'!$O50*(1+'Usages industrie'!$P50)^(P$3374-$D$3374)/1000</f>
        <v>0</v>
      </c>
      <c r="Q3477" s="210">
        <f>Q3426*'Usages industrie'!$O50*(1+'Usages industrie'!$P50)^(Q$3374-$D$3374)/1000</f>
        <v>0</v>
      </c>
      <c r="R3477" s="210">
        <f>R3426*'Usages industrie'!$O50*(1+'Usages industrie'!$P50)^(R$3374-$D$3374)/1000</f>
        <v>0</v>
      </c>
    </row>
    <row r="3478" spans="1:18" hidden="1" outlineLevel="2" x14ac:dyDescent="0.35">
      <c r="A3478" s="209" t="str">
        <f>'Usages industrie'!A51</f>
        <v>Usage industriel n°48</v>
      </c>
      <c r="B3478" s="209" t="s">
        <v>639</v>
      </c>
      <c r="C3478" s="209"/>
      <c r="D3478" s="210">
        <f>D3427*'Usages industrie'!$O51*(1+'Usages industrie'!$P51)^(D$3374-$D$3374)/1000</f>
        <v>0</v>
      </c>
      <c r="E3478" s="210">
        <f>E3427*'Usages industrie'!$O51*(1+'Usages industrie'!$P51)^(E$3374-$D$3374)/1000</f>
        <v>0</v>
      </c>
      <c r="F3478" s="210">
        <f>F3427*'Usages industrie'!$O51*(1+'Usages industrie'!$P51)^(F$3374-$D$3374)/1000</f>
        <v>0</v>
      </c>
      <c r="G3478" s="210">
        <f>G3427*'Usages industrie'!$O51*(1+'Usages industrie'!$P51)^(G$3374-$D$3374)/1000</f>
        <v>0</v>
      </c>
      <c r="H3478" s="210">
        <f>H3427*'Usages industrie'!$O51*(1+'Usages industrie'!$P51)^(H$3374-$D$3374)/1000</f>
        <v>0</v>
      </c>
      <c r="I3478" s="210">
        <f>I3427*'Usages industrie'!$O51*(1+'Usages industrie'!$P51)^(I$3374-$D$3374)/1000</f>
        <v>0</v>
      </c>
      <c r="J3478" s="210">
        <f>J3427*'Usages industrie'!$O51*(1+'Usages industrie'!$P51)^(J$3374-$D$3374)/1000</f>
        <v>0</v>
      </c>
      <c r="K3478" s="210">
        <f>K3427*'Usages industrie'!$O51*(1+'Usages industrie'!$P51)^(K$3374-$D$3374)/1000</f>
        <v>0</v>
      </c>
      <c r="L3478" s="210">
        <f>L3427*'Usages industrie'!$O51*(1+'Usages industrie'!$P51)^(L$3374-$D$3374)/1000</f>
        <v>0</v>
      </c>
      <c r="M3478" s="210">
        <f>M3427*'Usages industrie'!$O51*(1+'Usages industrie'!$P51)^(M$3374-$D$3374)/1000</f>
        <v>0</v>
      </c>
      <c r="N3478" s="210">
        <f>N3427*'Usages industrie'!$O51*(1+'Usages industrie'!$P51)^(N$3374-$D$3374)/1000</f>
        <v>0</v>
      </c>
      <c r="O3478" s="210">
        <f>O3427*'Usages industrie'!$O51*(1+'Usages industrie'!$P51)^(O$3374-$D$3374)/1000</f>
        <v>0</v>
      </c>
      <c r="P3478" s="210">
        <f>P3427*'Usages industrie'!$O51*(1+'Usages industrie'!$P51)^(P$3374-$D$3374)/1000</f>
        <v>0</v>
      </c>
      <c r="Q3478" s="210">
        <f>Q3427*'Usages industrie'!$O51*(1+'Usages industrie'!$P51)^(Q$3374-$D$3374)/1000</f>
        <v>0</v>
      </c>
      <c r="R3478" s="210">
        <f>R3427*'Usages industrie'!$O51*(1+'Usages industrie'!$P51)^(R$3374-$D$3374)/1000</f>
        <v>0</v>
      </c>
    </row>
    <row r="3479" spans="1:18" hidden="1" outlineLevel="2" x14ac:dyDescent="0.35">
      <c r="A3479" s="209" t="str">
        <f>'Usages industrie'!A52</f>
        <v>Usage industriel n°49</v>
      </c>
      <c r="B3479" s="209" t="s">
        <v>639</v>
      </c>
      <c r="C3479" s="209"/>
      <c r="D3479" s="210">
        <f>D3428*'Usages industrie'!$O52*(1+'Usages industrie'!$P52)^(D$3374-$D$3374)/1000</f>
        <v>0</v>
      </c>
      <c r="E3479" s="210">
        <f>E3428*'Usages industrie'!$O52*(1+'Usages industrie'!$P52)^(E$3374-$D$3374)/1000</f>
        <v>0</v>
      </c>
      <c r="F3479" s="210">
        <f>F3428*'Usages industrie'!$O52*(1+'Usages industrie'!$P52)^(F$3374-$D$3374)/1000</f>
        <v>0</v>
      </c>
      <c r="G3479" s="210">
        <f>G3428*'Usages industrie'!$O52*(1+'Usages industrie'!$P52)^(G$3374-$D$3374)/1000</f>
        <v>0</v>
      </c>
      <c r="H3479" s="210">
        <f>H3428*'Usages industrie'!$O52*(1+'Usages industrie'!$P52)^(H$3374-$D$3374)/1000</f>
        <v>0</v>
      </c>
      <c r="I3479" s="210">
        <f>I3428*'Usages industrie'!$O52*(1+'Usages industrie'!$P52)^(I$3374-$D$3374)/1000</f>
        <v>0</v>
      </c>
      <c r="J3479" s="210">
        <f>J3428*'Usages industrie'!$O52*(1+'Usages industrie'!$P52)^(J$3374-$D$3374)/1000</f>
        <v>0</v>
      </c>
      <c r="K3479" s="210">
        <f>K3428*'Usages industrie'!$O52*(1+'Usages industrie'!$P52)^(K$3374-$D$3374)/1000</f>
        <v>0</v>
      </c>
      <c r="L3479" s="210">
        <f>L3428*'Usages industrie'!$O52*(1+'Usages industrie'!$P52)^(L$3374-$D$3374)/1000</f>
        <v>0</v>
      </c>
      <c r="M3479" s="210">
        <f>M3428*'Usages industrie'!$O52*(1+'Usages industrie'!$P52)^(M$3374-$D$3374)/1000</f>
        <v>0</v>
      </c>
      <c r="N3479" s="210">
        <f>N3428*'Usages industrie'!$O52*(1+'Usages industrie'!$P52)^(N$3374-$D$3374)/1000</f>
        <v>0</v>
      </c>
      <c r="O3479" s="210">
        <f>O3428*'Usages industrie'!$O52*(1+'Usages industrie'!$P52)^(O$3374-$D$3374)/1000</f>
        <v>0</v>
      </c>
      <c r="P3479" s="210">
        <f>P3428*'Usages industrie'!$O52*(1+'Usages industrie'!$P52)^(P$3374-$D$3374)/1000</f>
        <v>0</v>
      </c>
      <c r="Q3479" s="210">
        <f>Q3428*'Usages industrie'!$O52*(1+'Usages industrie'!$P52)^(Q$3374-$D$3374)/1000</f>
        <v>0</v>
      </c>
      <c r="R3479" s="210">
        <f>R3428*'Usages industrie'!$O52*(1+'Usages industrie'!$P52)^(R$3374-$D$3374)/1000</f>
        <v>0</v>
      </c>
    </row>
    <row r="3480" spans="1:18" hidden="1" outlineLevel="2" x14ac:dyDescent="0.35">
      <c r="A3480" s="209" t="str">
        <f>'Usages industrie'!A53</f>
        <v>Usage industriel n°50</v>
      </c>
      <c r="B3480" s="209" t="s">
        <v>639</v>
      </c>
      <c r="C3480" s="209"/>
      <c r="D3480" s="210">
        <f>D3429*'Usages industrie'!$O53*(1+'Usages industrie'!$P53)^(D$3374-$D$3374)/1000</f>
        <v>0</v>
      </c>
      <c r="E3480" s="210">
        <f>E3429*'Usages industrie'!$O53*(1+'Usages industrie'!$P53)^(E$3374-$D$3374)/1000</f>
        <v>0</v>
      </c>
      <c r="F3480" s="210">
        <f>F3429*'Usages industrie'!$O53*(1+'Usages industrie'!$P53)^(F$3374-$D$3374)/1000</f>
        <v>0</v>
      </c>
      <c r="G3480" s="210">
        <f>G3429*'Usages industrie'!$O53*(1+'Usages industrie'!$P53)^(G$3374-$D$3374)/1000</f>
        <v>0</v>
      </c>
      <c r="H3480" s="210">
        <f>H3429*'Usages industrie'!$O53*(1+'Usages industrie'!$P53)^(H$3374-$D$3374)/1000</f>
        <v>0</v>
      </c>
      <c r="I3480" s="210">
        <f>I3429*'Usages industrie'!$O53*(1+'Usages industrie'!$P53)^(I$3374-$D$3374)/1000</f>
        <v>0</v>
      </c>
      <c r="J3480" s="210">
        <f>J3429*'Usages industrie'!$O53*(1+'Usages industrie'!$P53)^(J$3374-$D$3374)/1000</f>
        <v>0</v>
      </c>
      <c r="K3480" s="210">
        <f>K3429*'Usages industrie'!$O53*(1+'Usages industrie'!$P53)^(K$3374-$D$3374)/1000</f>
        <v>0</v>
      </c>
      <c r="L3480" s="210">
        <f>L3429*'Usages industrie'!$O53*(1+'Usages industrie'!$P53)^(L$3374-$D$3374)/1000</f>
        <v>0</v>
      </c>
      <c r="M3480" s="210">
        <f>M3429*'Usages industrie'!$O53*(1+'Usages industrie'!$P53)^(M$3374-$D$3374)/1000</f>
        <v>0</v>
      </c>
      <c r="N3480" s="210">
        <f>N3429*'Usages industrie'!$O53*(1+'Usages industrie'!$P53)^(N$3374-$D$3374)/1000</f>
        <v>0</v>
      </c>
      <c r="O3480" s="210">
        <f>O3429*'Usages industrie'!$O53*(1+'Usages industrie'!$P53)^(O$3374-$D$3374)/1000</f>
        <v>0</v>
      </c>
      <c r="P3480" s="210">
        <f>P3429*'Usages industrie'!$O53*(1+'Usages industrie'!$P53)^(P$3374-$D$3374)/1000</f>
        <v>0</v>
      </c>
      <c r="Q3480" s="210">
        <f>Q3429*'Usages industrie'!$O53*(1+'Usages industrie'!$P53)^(Q$3374-$D$3374)/1000</f>
        <v>0</v>
      </c>
      <c r="R3480" s="210">
        <f>R3429*'Usages industrie'!$O53*(1+'Usages industrie'!$P53)^(R$3374-$D$3374)/1000</f>
        <v>0</v>
      </c>
    </row>
    <row r="3481" spans="1:18" hidden="1" outlineLevel="1" collapsed="1" x14ac:dyDescent="0.35">
      <c r="A3481" s="209" t="s">
        <v>640</v>
      </c>
      <c r="B3481" s="209"/>
      <c r="C3481" s="209"/>
      <c r="D3481" s="210">
        <f t="shared" ref="D3481:R3481" si="302">SUM(D3431:D3480)</f>
        <v>0</v>
      </c>
      <c r="E3481" s="210">
        <f t="shared" si="302"/>
        <v>0</v>
      </c>
      <c r="F3481" s="210">
        <f t="shared" si="302"/>
        <v>0</v>
      </c>
      <c r="G3481" s="210">
        <f t="shared" si="302"/>
        <v>0</v>
      </c>
      <c r="H3481" s="210">
        <f t="shared" si="302"/>
        <v>0</v>
      </c>
      <c r="I3481" s="210">
        <f t="shared" si="302"/>
        <v>0</v>
      </c>
      <c r="J3481" s="210">
        <f t="shared" si="302"/>
        <v>0</v>
      </c>
      <c r="K3481" s="210">
        <f t="shared" si="302"/>
        <v>0</v>
      </c>
      <c r="L3481" s="210">
        <f t="shared" si="302"/>
        <v>0</v>
      </c>
      <c r="M3481" s="210">
        <f t="shared" si="302"/>
        <v>0</v>
      </c>
      <c r="N3481" s="210">
        <f t="shared" si="302"/>
        <v>0</v>
      </c>
      <c r="O3481" s="210">
        <f t="shared" si="302"/>
        <v>0</v>
      </c>
      <c r="P3481" s="210">
        <f t="shared" si="302"/>
        <v>0</v>
      </c>
      <c r="Q3481" s="210">
        <f t="shared" si="302"/>
        <v>0</v>
      </c>
      <c r="R3481" s="210">
        <f t="shared" si="302"/>
        <v>0</v>
      </c>
    </row>
    <row r="3482" spans="1:18" hidden="1" outlineLevel="1" x14ac:dyDescent="0.35">
      <c r="A3482" s="43" t="s">
        <v>641</v>
      </c>
      <c r="B3482" s="43"/>
      <c r="C3482" s="43"/>
      <c r="D3482" s="231"/>
      <c r="E3482" s="231"/>
      <c r="F3482" s="231"/>
      <c r="G3482" s="231"/>
      <c r="H3482" s="231"/>
      <c r="I3482" s="231"/>
      <c r="J3482" s="231"/>
      <c r="K3482" s="231"/>
      <c r="L3482" s="231"/>
      <c r="M3482" s="231"/>
      <c r="N3482" s="231"/>
      <c r="O3482" s="231"/>
      <c r="P3482" s="231"/>
      <c r="Q3482" s="231"/>
      <c r="R3482" s="231"/>
    </row>
    <row r="3483" spans="1:18" hidden="1" outlineLevel="1" x14ac:dyDescent="0.35">
      <c r="A3483" s="43" t="s">
        <v>642</v>
      </c>
      <c r="B3483" s="43"/>
      <c r="C3483" s="43"/>
      <c r="D3483" s="231"/>
      <c r="E3483" s="231"/>
      <c r="F3483" s="231"/>
      <c r="G3483" s="231"/>
      <c r="H3483" s="231"/>
      <c r="I3483" s="231"/>
      <c r="J3483" s="231"/>
      <c r="K3483" s="231"/>
      <c r="L3483" s="231"/>
      <c r="M3483" s="231"/>
      <c r="N3483" s="231"/>
      <c r="O3483" s="231"/>
      <c r="P3483" s="231"/>
      <c r="Q3483" s="231"/>
      <c r="R3483" s="231"/>
    </row>
    <row r="3484" spans="1:18" hidden="1" outlineLevel="1" x14ac:dyDescent="0.35">
      <c r="A3484" s="43" t="s">
        <v>643</v>
      </c>
      <c r="B3484" s="43"/>
      <c r="C3484" s="43"/>
      <c r="D3484" s="231"/>
      <c r="E3484" s="231"/>
      <c r="F3484" s="231"/>
      <c r="G3484" s="231"/>
      <c r="H3484" s="231"/>
      <c r="I3484" s="231"/>
      <c r="J3484" s="231"/>
      <c r="K3484" s="231"/>
      <c r="L3484" s="231"/>
      <c r="M3484" s="231"/>
      <c r="N3484" s="231"/>
      <c r="O3484" s="231"/>
      <c r="P3484" s="231"/>
      <c r="Q3484" s="231"/>
      <c r="R3484" s="231"/>
    </row>
    <row r="3485" spans="1:18" hidden="1" outlineLevel="1" x14ac:dyDescent="0.35">
      <c r="A3485" s="43" t="s">
        <v>644</v>
      </c>
      <c r="B3485" s="43"/>
      <c r="C3485" s="43"/>
      <c r="D3485" s="231"/>
      <c r="E3485" s="231"/>
      <c r="F3485" s="231"/>
      <c r="G3485" s="231"/>
      <c r="H3485" s="231"/>
      <c r="I3485" s="231"/>
      <c r="J3485" s="231"/>
      <c r="K3485" s="231"/>
      <c r="L3485" s="231"/>
      <c r="M3485" s="231"/>
      <c r="N3485" s="231"/>
      <c r="O3485" s="231"/>
      <c r="P3485" s="231"/>
      <c r="Q3485" s="231"/>
      <c r="R3485" s="231"/>
    </row>
    <row r="3486" spans="1:18" hidden="1" outlineLevel="1" x14ac:dyDescent="0.35">
      <c r="A3486" s="43" t="s">
        <v>645</v>
      </c>
      <c r="B3486" s="43"/>
      <c r="C3486" s="43"/>
      <c r="D3486" s="231"/>
      <c r="E3486" s="231"/>
      <c r="F3486" s="231"/>
      <c r="G3486" s="231"/>
      <c r="H3486" s="231"/>
      <c r="I3486" s="231"/>
      <c r="J3486" s="231"/>
      <c r="K3486" s="231"/>
      <c r="L3486" s="231"/>
      <c r="M3486" s="231"/>
      <c r="N3486" s="231"/>
      <c r="O3486" s="231"/>
      <c r="P3486" s="231"/>
      <c r="Q3486" s="231"/>
      <c r="R3486" s="231"/>
    </row>
    <row r="3487" spans="1:18" hidden="1" outlineLevel="1" x14ac:dyDescent="0.35">
      <c r="A3487" s="43" t="s">
        <v>646</v>
      </c>
      <c r="B3487" s="43"/>
      <c r="C3487" s="43"/>
      <c r="D3487" s="231"/>
      <c r="E3487" s="231"/>
      <c r="F3487" s="231"/>
      <c r="G3487" s="231"/>
      <c r="H3487" s="231"/>
      <c r="I3487" s="231"/>
      <c r="J3487" s="231"/>
      <c r="K3487" s="231"/>
      <c r="L3487" s="231"/>
      <c r="M3487" s="231"/>
      <c r="N3487" s="231"/>
      <c r="O3487" s="231"/>
      <c r="P3487" s="231"/>
      <c r="Q3487" s="231"/>
      <c r="R3487" s="231"/>
    </row>
    <row r="3488" spans="1:18" hidden="1" outlineLevel="1" x14ac:dyDescent="0.35">
      <c r="A3488" s="211" t="s">
        <v>647</v>
      </c>
      <c r="B3488" s="211"/>
      <c r="C3488" s="209"/>
      <c r="D3488" s="210">
        <f t="shared" ref="D3488:R3488" si="303">D3481+D3483+D3485+D3487</f>
        <v>0</v>
      </c>
      <c r="E3488" s="210">
        <f t="shared" si="303"/>
        <v>0</v>
      </c>
      <c r="F3488" s="210">
        <f t="shared" si="303"/>
        <v>0</v>
      </c>
      <c r="G3488" s="210">
        <f t="shared" si="303"/>
        <v>0</v>
      </c>
      <c r="H3488" s="210">
        <f t="shared" si="303"/>
        <v>0</v>
      </c>
      <c r="I3488" s="210">
        <f t="shared" si="303"/>
        <v>0</v>
      </c>
      <c r="J3488" s="210">
        <f t="shared" si="303"/>
        <v>0</v>
      </c>
      <c r="K3488" s="210">
        <f t="shared" si="303"/>
        <v>0</v>
      </c>
      <c r="L3488" s="210">
        <f t="shared" si="303"/>
        <v>0</v>
      </c>
      <c r="M3488" s="210">
        <f t="shared" si="303"/>
        <v>0</v>
      </c>
      <c r="N3488" s="210">
        <f t="shared" si="303"/>
        <v>0</v>
      </c>
      <c r="O3488" s="210">
        <f t="shared" si="303"/>
        <v>0</v>
      </c>
      <c r="P3488" s="210">
        <f t="shared" si="303"/>
        <v>0</v>
      </c>
      <c r="Q3488" s="210">
        <f t="shared" si="303"/>
        <v>0</v>
      </c>
      <c r="R3488" s="210">
        <f t="shared" si="303"/>
        <v>0</v>
      </c>
    </row>
    <row r="3489" spans="1:18" hidden="1" outlineLevel="1" x14ac:dyDescent="0.35"/>
    <row r="3490" spans="1:18" hidden="1" outlineLevel="1" x14ac:dyDescent="0.35">
      <c r="A3490" s="273" t="s">
        <v>648</v>
      </c>
      <c r="B3490" s="212" t="s">
        <v>649</v>
      </c>
      <c r="C3490" s="43"/>
      <c r="D3490" s="231">
        <v>10000</v>
      </c>
      <c r="E3490" s="231">
        <v>10000</v>
      </c>
      <c r="F3490" s="231"/>
      <c r="G3490" s="231"/>
      <c r="H3490" s="231"/>
      <c r="I3490" s="231"/>
      <c r="J3490" s="231"/>
      <c r="K3490" s="231"/>
      <c r="L3490" s="231"/>
      <c r="M3490" s="231"/>
      <c r="N3490" s="231"/>
      <c r="O3490" s="231"/>
      <c r="P3490" s="231"/>
      <c r="Q3490" s="231"/>
      <c r="R3490" s="231"/>
    </row>
    <row r="3491" spans="1:18" hidden="1" outlineLevel="1" x14ac:dyDescent="0.35">
      <c r="A3491" s="273"/>
      <c r="B3491" s="213" t="s">
        <v>650</v>
      </c>
      <c r="C3491" s="209"/>
      <c r="D3491" s="210">
        <f>IF($B3371&lt;&gt;"",D3490*(VLOOKUP($B3371,Production!$G4:$P53,10)*(1+VLOOKUP($B3371,Production!$G4:$Q53,11))^(D3374-$D3374))/1000,0)</f>
        <v>0</v>
      </c>
      <c r="E3491" s="210">
        <f>IF($B3371&lt;&gt;"",E3490*(VLOOKUP($B3371,Production!$G4:$P53,10)*(1+VLOOKUP($B3371,Production!$G4:$Q53,11))^(E3374-$D3374))/1000,0)</f>
        <v>0</v>
      </c>
      <c r="F3491" s="210">
        <f>IF($B3371&lt;&gt;"",F3490*(VLOOKUP($B3371,Production!$G4:$P53,10)*(1+VLOOKUP($B3371,Production!$G4:$Q53,11))^(F3374-$D3374))/1000,0)</f>
        <v>0</v>
      </c>
      <c r="G3491" s="210">
        <f>IF($B3371&lt;&gt;"",G3490*(VLOOKUP($B3371,Production!$G4:$P53,10)*(1+VLOOKUP($B3371,Production!$G4:$Q53,11))^(G3374-$D3374))/1000,0)</f>
        <v>0</v>
      </c>
      <c r="H3491" s="210">
        <f>IF($B3371&lt;&gt;"",H3490*(VLOOKUP($B3371,Production!$G4:$P53,10)*(1+VLOOKUP($B3371,Production!$G4:$Q53,11))^(H3374-$D3374))/1000,0)</f>
        <v>0</v>
      </c>
      <c r="I3491" s="210">
        <f>IF($B3371&lt;&gt;"",I3490*(VLOOKUP($B3371,Production!$G4:$P53,10)*(1+VLOOKUP($B3371,Production!$G4:$Q53,11))^(I3374-$D3374))/1000,0)</f>
        <v>0</v>
      </c>
      <c r="J3491" s="210">
        <f>IF($B3371&lt;&gt;"",J3490*(VLOOKUP($B3371,Production!$G4:$P53,10)*(1+VLOOKUP($B3371,Production!$G4:$Q53,11))^(J3374-$D3374))/1000,0)</f>
        <v>0</v>
      </c>
      <c r="K3491" s="210">
        <f>IF($B3371&lt;&gt;"",K3490*(VLOOKUP($B3371,Production!$G4:$P53,10)*(1+VLOOKUP($B3371,Production!$G4:$Q53,11))^(K3374-$D3374))/1000,0)</f>
        <v>0</v>
      </c>
      <c r="L3491" s="210">
        <f>IF($B3371&lt;&gt;"",L3490*(VLOOKUP($B3371,Production!$G4:$P53,10)*(1+VLOOKUP($B3371,Production!$G4:$Q53,11))^(L3374-$D3374))/1000,0)</f>
        <v>0</v>
      </c>
      <c r="M3491" s="210">
        <f>IF($B3371&lt;&gt;"",M3490*(VLOOKUP($B3371,Production!$G4:$P53,10)*(1+VLOOKUP($B3371,Production!$G4:$Q53,11))^(M3374-$D3374))/1000,0)</f>
        <v>0</v>
      </c>
      <c r="N3491" s="210">
        <f>IF($B3371&lt;&gt;"",N3490*(VLOOKUP($B3371,Production!$G4:$P53,10)*(1+VLOOKUP($B3371,Production!$G4:$Q53,11))^(N3374-$D3374))/1000,0)</f>
        <v>0</v>
      </c>
      <c r="O3491" s="210">
        <f>IF($B3371&lt;&gt;"",O3490*(VLOOKUP($B3371,Production!$G4:$P53,10)*(1+VLOOKUP($B3371,Production!$G4:$Q53,11))^(O3374-$D3374))/1000,0)</f>
        <v>0</v>
      </c>
      <c r="P3491" s="210">
        <f>IF($B3371&lt;&gt;"",P3490*(VLOOKUP($B3371,Production!$G4:$P53,10)*(1+VLOOKUP($B3371,Production!$G4:$Q53,11))^(P3374-$D3374))/1000,0)</f>
        <v>0</v>
      </c>
      <c r="Q3491" s="210">
        <f>IF($B3371&lt;&gt;"",Q3490*(VLOOKUP($B3371,Production!$G4:$P53,10)*(1+VLOOKUP($B3371,Production!$G4:$Q53,11))^(Q3374-$D3374))/1000,0)</f>
        <v>0</v>
      </c>
      <c r="R3491" s="210">
        <f>IF($B3371&lt;&gt;"",R3490*(VLOOKUP($B3371,Production!$G4:$P53,10)*(1+VLOOKUP($B3371,Production!$G4:$Q53,11))^(R3374-$D3374))/1000,0)</f>
        <v>0</v>
      </c>
    </row>
    <row r="3492" spans="1:18" hidden="1" outlineLevel="1" x14ac:dyDescent="0.35">
      <c r="A3492" s="273" t="s">
        <v>651</v>
      </c>
      <c r="B3492" s="212" t="s">
        <v>652</v>
      </c>
      <c r="C3492" s="43"/>
      <c r="D3492" s="231">
        <v>10000</v>
      </c>
      <c r="E3492" s="231">
        <v>10000</v>
      </c>
      <c r="F3492" s="231"/>
      <c r="G3492" s="231"/>
      <c r="H3492" s="231"/>
      <c r="I3492" s="231"/>
      <c r="J3492" s="231"/>
      <c r="K3492" s="231"/>
      <c r="L3492" s="231"/>
      <c r="M3492" s="231"/>
      <c r="N3492" s="231"/>
      <c r="O3492" s="231"/>
      <c r="P3492" s="231"/>
      <c r="Q3492" s="231"/>
      <c r="R3492" s="231"/>
    </row>
    <row r="3493" spans="1:18" hidden="1" outlineLevel="1" x14ac:dyDescent="0.35">
      <c r="A3493" s="273"/>
      <c r="B3493" s="213" t="s">
        <v>650</v>
      </c>
      <c r="C3493" s="209"/>
      <c r="D3493" s="210">
        <f>IF($B3371&lt;&gt;"",D3492*(VLOOKUP($B3371,Production!$G4:$R53,10)*(1+VLOOKUP($B3371,Production!$G4:$S53,11))^(D3374-$D3374))/1000,0)</f>
        <v>0</v>
      </c>
      <c r="E3493" s="210">
        <f>IF($B3371&lt;&gt;"",E3492*(VLOOKUP($B3371,Production!$G4:$R53,10)*(1+VLOOKUP($B3371,Production!$G4:$S53,11))^(E3374-$D3374))/1000,0)</f>
        <v>0</v>
      </c>
      <c r="F3493" s="210">
        <f>IF($B3371&lt;&gt;"",F3492*(VLOOKUP($B3371,Production!$G4:$R53,10)*(1+VLOOKUP($B3371,Production!$G4:$S53,11))^(F3374-$D3374))/1000,0)</f>
        <v>0</v>
      </c>
      <c r="G3493" s="210">
        <f>IF($B3371&lt;&gt;"",G3492*(VLOOKUP($B3371,Production!$G4:$R53,10)*(1+VLOOKUP($B3371,Production!$G4:$S53,11))^(G3374-$D3374))/1000,0)</f>
        <v>0</v>
      </c>
      <c r="H3493" s="210">
        <f>IF($B3371&lt;&gt;"",H3492*(VLOOKUP($B3371,Production!$G4:$R53,10)*(1+VLOOKUP($B3371,Production!$G4:$S53,11))^(H3374-$D3374))/1000,0)</f>
        <v>0</v>
      </c>
      <c r="I3493" s="210">
        <f>IF($B3371&lt;&gt;"",I3492*(VLOOKUP($B3371,Production!$G4:$R53,10)*(1+VLOOKUP($B3371,Production!$G4:$S53,11))^(I3374-$D3374))/1000,0)</f>
        <v>0</v>
      </c>
      <c r="J3493" s="210">
        <f>IF($B3371&lt;&gt;"",J3492*(VLOOKUP($B3371,Production!$G4:$R53,10)*(1+VLOOKUP($B3371,Production!$G4:$S53,11))^(J3374-$D3374))/1000,0)</f>
        <v>0</v>
      </c>
      <c r="K3493" s="210">
        <f>IF($B3371&lt;&gt;"",K3492*(VLOOKUP($B3371,Production!$G4:$R53,10)*(1+VLOOKUP($B3371,Production!$G4:$S53,11))^(K3374-$D3374))/1000,0)</f>
        <v>0</v>
      </c>
      <c r="L3493" s="210">
        <f>IF($B3371&lt;&gt;"",L3492*(VLOOKUP($B3371,Production!$G4:$R53,10)*(1+VLOOKUP($B3371,Production!$G4:$S53,11))^(L3374-$D3374))/1000,0)</f>
        <v>0</v>
      </c>
      <c r="M3493" s="210">
        <f>IF($B3371&lt;&gt;"",M3492*(VLOOKUP($B3371,Production!$G4:$R53,10)*(1+VLOOKUP($B3371,Production!$G4:$S53,11))^(M3374-$D3374))/1000,0)</f>
        <v>0</v>
      </c>
      <c r="N3493" s="210">
        <f>IF($B3371&lt;&gt;"",N3492*(VLOOKUP($B3371,Production!$G4:$R53,10)*(1+VLOOKUP($B3371,Production!$G4:$S53,11))^(N3374-$D3374))/1000,0)</f>
        <v>0</v>
      </c>
      <c r="O3493" s="210">
        <f>IF($B3371&lt;&gt;"",O3492*(VLOOKUP($B3371,Production!$G4:$R53,10)*(1+VLOOKUP($B3371,Production!$G4:$S53,11))^(O3374-$D3374))/1000,0)</f>
        <v>0</v>
      </c>
      <c r="P3493" s="210">
        <f>IF($B3371&lt;&gt;"",P3492*(VLOOKUP($B3371,Production!$G4:$R53,10)*(1+VLOOKUP($B3371,Production!$G4:$S53,11))^(P3374-$D3374))/1000,0)</f>
        <v>0</v>
      </c>
      <c r="Q3493" s="210">
        <f>IF($B3371&lt;&gt;"",Q3492*(VLOOKUP($B3371,Production!$G4:$R53,10)*(1+VLOOKUP($B3371,Production!$G4:$S53,11))^(Q3374-$D3374))/1000,0)</f>
        <v>0</v>
      </c>
      <c r="R3493" s="210">
        <f>IF($B3371&lt;&gt;"",R3492*(VLOOKUP($B3371,Production!$G4:$R53,10)*(1+VLOOKUP($B3371,Production!$G4:$S53,11))^(R3374-$D3374))/1000,0)</f>
        <v>0</v>
      </c>
    </row>
    <row r="3494" spans="1:18" hidden="1" outlineLevel="1" x14ac:dyDescent="0.35">
      <c r="A3494" s="212" t="s">
        <v>653</v>
      </c>
      <c r="B3494" s="212"/>
      <c r="C3494" s="43"/>
      <c r="D3494" s="231"/>
      <c r="E3494" s="231"/>
      <c r="F3494" s="231"/>
      <c r="G3494" s="231"/>
      <c r="H3494" s="231"/>
      <c r="I3494" s="231"/>
      <c r="J3494" s="231"/>
      <c r="K3494" s="231"/>
      <c r="L3494" s="231"/>
      <c r="M3494" s="231"/>
      <c r="N3494" s="231"/>
      <c r="O3494" s="231"/>
      <c r="P3494" s="231"/>
      <c r="Q3494" s="231"/>
      <c r="R3494" s="231"/>
    </row>
    <row r="3495" spans="1:18" hidden="1" outlineLevel="1" x14ac:dyDescent="0.35">
      <c r="A3495" s="212" t="s">
        <v>654</v>
      </c>
      <c r="B3495" s="212"/>
      <c r="C3495" s="43"/>
      <c r="D3495" s="231"/>
      <c r="E3495" s="231"/>
      <c r="F3495" s="231"/>
      <c r="G3495" s="231"/>
      <c r="H3495" s="231"/>
      <c r="I3495" s="231"/>
      <c r="J3495" s="231"/>
      <c r="K3495" s="231"/>
      <c r="L3495" s="231"/>
      <c r="M3495" s="231"/>
      <c r="N3495" s="231"/>
      <c r="O3495" s="231"/>
      <c r="P3495" s="231"/>
      <c r="Q3495" s="231"/>
      <c r="R3495" s="231"/>
    </row>
    <row r="3496" spans="1:18" hidden="1" outlineLevel="1" x14ac:dyDescent="0.35">
      <c r="A3496" s="211" t="s">
        <v>655</v>
      </c>
      <c r="B3496" s="209"/>
      <c r="C3496" s="209"/>
      <c r="D3496" s="210">
        <f t="shared" ref="D3496:R3496" si="304">D3491+D3493+D3494+D3495</f>
        <v>0</v>
      </c>
      <c r="E3496" s="210">
        <f t="shared" si="304"/>
        <v>0</v>
      </c>
      <c r="F3496" s="210">
        <f t="shared" si="304"/>
        <v>0</v>
      </c>
      <c r="G3496" s="210">
        <f t="shared" si="304"/>
        <v>0</v>
      </c>
      <c r="H3496" s="210">
        <f t="shared" si="304"/>
        <v>0</v>
      </c>
      <c r="I3496" s="210">
        <f t="shared" si="304"/>
        <v>0</v>
      </c>
      <c r="J3496" s="210">
        <f t="shared" si="304"/>
        <v>0</v>
      </c>
      <c r="K3496" s="210">
        <f t="shared" si="304"/>
        <v>0</v>
      </c>
      <c r="L3496" s="210">
        <f t="shared" si="304"/>
        <v>0</v>
      </c>
      <c r="M3496" s="210">
        <f t="shared" si="304"/>
        <v>0</v>
      </c>
      <c r="N3496" s="210">
        <f t="shared" si="304"/>
        <v>0</v>
      </c>
      <c r="O3496" s="210">
        <f t="shared" si="304"/>
        <v>0</v>
      </c>
      <c r="P3496" s="210">
        <f t="shared" si="304"/>
        <v>0</v>
      </c>
      <c r="Q3496" s="210">
        <f t="shared" si="304"/>
        <v>0</v>
      </c>
      <c r="R3496" s="210">
        <f t="shared" si="304"/>
        <v>0</v>
      </c>
    </row>
    <row r="3497" spans="1:18" hidden="1" outlineLevel="1" x14ac:dyDescent="0.35"/>
    <row r="3498" spans="1:18" hidden="1" outlineLevel="1" x14ac:dyDescent="0.35">
      <c r="A3498" s="209" t="s">
        <v>656</v>
      </c>
      <c r="B3498" s="209"/>
      <c r="C3498" s="209"/>
      <c r="D3498" s="210">
        <f t="shared" ref="D3498:R3498" si="305">D3488-D3496</f>
        <v>0</v>
      </c>
      <c r="E3498" s="210">
        <f t="shared" si="305"/>
        <v>0</v>
      </c>
      <c r="F3498" s="210">
        <f t="shared" si="305"/>
        <v>0</v>
      </c>
      <c r="G3498" s="210">
        <f t="shared" si="305"/>
        <v>0</v>
      </c>
      <c r="H3498" s="210">
        <f t="shared" si="305"/>
        <v>0</v>
      </c>
      <c r="I3498" s="210">
        <f t="shared" si="305"/>
        <v>0</v>
      </c>
      <c r="J3498" s="210">
        <f t="shared" si="305"/>
        <v>0</v>
      </c>
      <c r="K3498" s="210">
        <f t="shared" si="305"/>
        <v>0</v>
      </c>
      <c r="L3498" s="210">
        <f t="shared" si="305"/>
        <v>0</v>
      </c>
      <c r="M3498" s="210">
        <f t="shared" si="305"/>
        <v>0</v>
      </c>
      <c r="N3498" s="210">
        <f t="shared" si="305"/>
        <v>0</v>
      </c>
      <c r="O3498" s="210">
        <f t="shared" si="305"/>
        <v>0</v>
      </c>
      <c r="P3498" s="210">
        <f t="shared" si="305"/>
        <v>0</v>
      </c>
      <c r="Q3498" s="210">
        <f t="shared" si="305"/>
        <v>0</v>
      </c>
      <c r="R3498" s="210">
        <f t="shared" si="305"/>
        <v>0</v>
      </c>
    </row>
    <row r="3499" spans="1:18" hidden="1" outlineLevel="1" x14ac:dyDescent="0.35"/>
    <row r="3500" spans="1:18" hidden="1" outlineLevel="1" x14ac:dyDescent="0.35">
      <c r="A3500" s="43" t="s">
        <v>657</v>
      </c>
      <c r="B3500" s="43"/>
      <c r="C3500" s="43"/>
      <c r="D3500" s="231"/>
      <c r="E3500" s="231"/>
      <c r="F3500" s="231"/>
      <c r="G3500" s="231"/>
      <c r="H3500" s="231"/>
      <c r="I3500" s="231"/>
      <c r="J3500" s="231"/>
      <c r="K3500" s="231"/>
      <c r="L3500" s="231"/>
      <c r="M3500" s="231"/>
      <c r="N3500" s="231"/>
      <c r="O3500" s="231"/>
      <c r="P3500" s="231"/>
      <c r="Q3500" s="231"/>
      <c r="R3500" s="231"/>
    </row>
    <row r="3501" spans="1:18" hidden="1" outlineLevel="1" x14ac:dyDescent="0.35"/>
    <row r="3502" spans="1:18" hidden="1" outlineLevel="1" x14ac:dyDescent="0.35">
      <c r="A3502" s="209" t="s">
        <v>658</v>
      </c>
      <c r="B3502" s="209"/>
      <c r="C3502" s="209"/>
      <c r="D3502" s="210">
        <f t="shared" ref="D3502:R3502" si="306">D3498-D3500</f>
        <v>0</v>
      </c>
      <c r="E3502" s="210">
        <f t="shared" si="306"/>
        <v>0</v>
      </c>
      <c r="F3502" s="210">
        <f t="shared" si="306"/>
        <v>0</v>
      </c>
      <c r="G3502" s="210">
        <f t="shared" si="306"/>
        <v>0</v>
      </c>
      <c r="H3502" s="210">
        <f t="shared" si="306"/>
        <v>0</v>
      </c>
      <c r="I3502" s="210">
        <f t="shared" si="306"/>
        <v>0</v>
      </c>
      <c r="J3502" s="210">
        <f t="shared" si="306"/>
        <v>0</v>
      </c>
      <c r="K3502" s="210">
        <f t="shared" si="306"/>
        <v>0</v>
      </c>
      <c r="L3502" s="210">
        <f t="shared" si="306"/>
        <v>0</v>
      </c>
      <c r="M3502" s="210">
        <f t="shared" si="306"/>
        <v>0</v>
      </c>
      <c r="N3502" s="210">
        <f t="shared" si="306"/>
        <v>0</v>
      </c>
      <c r="O3502" s="210">
        <f t="shared" si="306"/>
        <v>0</v>
      </c>
      <c r="P3502" s="210">
        <f t="shared" si="306"/>
        <v>0</v>
      </c>
      <c r="Q3502" s="210">
        <f t="shared" si="306"/>
        <v>0</v>
      </c>
      <c r="R3502" s="210">
        <f t="shared" si="306"/>
        <v>0</v>
      </c>
    </row>
    <row r="3503" spans="1:18" hidden="1" outlineLevel="1" x14ac:dyDescent="0.35">
      <c r="A3503" s="209" t="s">
        <v>659</v>
      </c>
      <c r="B3503" s="209"/>
      <c r="C3503" s="209"/>
      <c r="D3503" s="210">
        <f t="shared" ref="D3503:R3503" si="307">$B3372*D3502</f>
        <v>0</v>
      </c>
      <c r="E3503" s="210">
        <f t="shared" si="307"/>
        <v>0</v>
      </c>
      <c r="F3503" s="210">
        <f t="shared" si="307"/>
        <v>0</v>
      </c>
      <c r="G3503" s="210">
        <f t="shared" si="307"/>
        <v>0</v>
      </c>
      <c r="H3503" s="210">
        <f t="shared" si="307"/>
        <v>0</v>
      </c>
      <c r="I3503" s="210">
        <f t="shared" si="307"/>
        <v>0</v>
      </c>
      <c r="J3503" s="210">
        <f t="shared" si="307"/>
        <v>0</v>
      </c>
      <c r="K3503" s="210">
        <f t="shared" si="307"/>
        <v>0</v>
      </c>
      <c r="L3503" s="210">
        <f t="shared" si="307"/>
        <v>0</v>
      </c>
      <c r="M3503" s="210">
        <f t="shared" si="307"/>
        <v>0</v>
      </c>
      <c r="N3503" s="210">
        <f t="shared" si="307"/>
        <v>0</v>
      </c>
      <c r="O3503" s="210">
        <f t="shared" si="307"/>
        <v>0</v>
      </c>
      <c r="P3503" s="210">
        <f t="shared" si="307"/>
        <v>0</v>
      </c>
      <c r="Q3503" s="210">
        <f t="shared" si="307"/>
        <v>0</v>
      </c>
      <c r="R3503" s="210">
        <f t="shared" si="307"/>
        <v>0</v>
      </c>
    </row>
    <row r="3504" spans="1:18" hidden="1" outlineLevel="1" x14ac:dyDescent="0.35"/>
    <row r="3505" spans="1:18" hidden="1" outlineLevel="1" x14ac:dyDescent="0.35">
      <c r="A3505" s="209" t="s">
        <v>660</v>
      </c>
      <c r="B3505" s="209"/>
      <c r="C3505" s="209"/>
      <c r="D3505" s="210">
        <f t="shared" ref="D3505:R3505" si="308">D3502-D3503</f>
        <v>0</v>
      </c>
      <c r="E3505" s="210">
        <f t="shared" si="308"/>
        <v>0</v>
      </c>
      <c r="F3505" s="210">
        <f t="shared" si="308"/>
        <v>0</v>
      </c>
      <c r="G3505" s="210">
        <f t="shared" si="308"/>
        <v>0</v>
      </c>
      <c r="H3505" s="210">
        <f t="shared" si="308"/>
        <v>0</v>
      </c>
      <c r="I3505" s="210">
        <f t="shared" si="308"/>
        <v>0</v>
      </c>
      <c r="J3505" s="210">
        <f t="shared" si="308"/>
        <v>0</v>
      </c>
      <c r="K3505" s="210">
        <f t="shared" si="308"/>
        <v>0</v>
      </c>
      <c r="L3505" s="210">
        <f t="shared" si="308"/>
        <v>0</v>
      </c>
      <c r="M3505" s="210">
        <f t="shared" si="308"/>
        <v>0</v>
      </c>
      <c r="N3505" s="210">
        <f t="shared" si="308"/>
        <v>0</v>
      </c>
      <c r="O3505" s="210">
        <f t="shared" si="308"/>
        <v>0</v>
      </c>
      <c r="P3505" s="210">
        <f t="shared" si="308"/>
        <v>0</v>
      </c>
      <c r="Q3505" s="210">
        <f t="shared" si="308"/>
        <v>0</v>
      </c>
      <c r="R3505" s="210">
        <f t="shared" si="308"/>
        <v>0</v>
      </c>
    </row>
    <row r="3506" spans="1:18" hidden="1" outlineLevel="1" x14ac:dyDescent="0.35"/>
    <row r="3507" spans="1:18" hidden="1" outlineLevel="1" x14ac:dyDescent="0.35">
      <c r="A3507" s="208" t="s">
        <v>661</v>
      </c>
      <c r="B3507" s="208"/>
      <c r="C3507" s="207"/>
      <c r="D3507" s="202" t="e">
        <f>IRR(D3505:R3505)</f>
        <v>#NUM!</v>
      </c>
    </row>
    <row r="3508" spans="1:18" collapsed="1" x14ac:dyDescent="0.35"/>
    <row r="3510" spans="1:18" s="156" customFormat="1" x14ac:dyDescent="0.35">
      <c r="A3510" s="156" t="s">
        <v>683</v>
      </c>
    </row>
    <row r="3511" spans="1:18" hidden="1" outlineLevel="1" x14ac:dyDescent="0.35"/>
    <row r="3512" spans="1:18" hidden="1" outlineLevel="1" x14ac:dyDescent="0.35">
      <c r="A3512" s="204" t="s">
        <v>631</v>
      </c>
      <c r="B3512" s="195"/>
    </row>
    <row r="3513" spans="1:18" ht="15" hidden="1" outlineLevel="1" thickBot="1" x14ac:dyDescent="0.4">
      <c r="A3513" s="206" t="s">
        <v>632</v>
      </c>
      <c r="B3513" s="230"/>
    </row>
    <row r="3514" spans="1:18" hidden="1" outlineLevel="1" x14ac:dyDescent="0.35"/>
    <row r="3515" spans="1:18" hidden="1" outlineLevel="1" x14ac:dyDescent="0.35">
      <c r="A3515" s="43" t="s">
        <v>633</v>
      </c>
      <c r="B3515" s="43"/>
      <c r="C3515" s="210">
        <v>0</v>
      </c>
      <c r="D3515" s="210">
        <v>1</v>
      </c>
      <c r="E3515" s="210">
        <v>2</v>
      </c>
      <c r="F3515" s="210">
        <v>3</v>
      </c>
      <c r="G3515" s="210">
        <v>4</v>
      </c>
      <c r="H3515" s="210">
        <v>5</v>
      </c>
      <c r="I3515" s="210">
        <v>6</v>
      </c>
      <c r="J3515" s="210">
        <v>7</v>
      </c>
      <c r="K3515" s="210">
        <v>8</v>
      </c>
      <c r="L3515" s="210">
        <v>9</v>
      </c>
      <c r="M3515" s="210">
        <v>10</v>
      </c>
      <c r="N3515" s="210">
        <v>11</v>
      </c>
      <c r="O3515" s="210">
        <v>12</v>
      </c>
      <c r="P3515" s="210">
        <v>13</v>
      </c>
      <c r="Q3515" s="210">
        <v>14</v>
      </c>
      <c r="R3515" s="210">
        <v>15</v>
      </c>
    </row>
    <row r="3516" spans="1:18" hidden="1" outlineLevel="1" x14ac:dyDescent="0.35"/>
    <row r="3517" spans="1:18" hidden="1" outlineLevel="1" x14ac:dyDescent="0.35">
      <c r="A3517" s="43" t="s">
        <v>634</v>
      </c>
      <c r="B3517" s="43"/>
      <c r="C3517" s="231"/>
      <c r="D3517" s="231"/>
      <c r="E3517" s="231"/>
      <c r="F3517" s="231"/>
      <c r="G3517" s="231"/>
      <c r="H3517" s="231"/>
      <c r="I3517" s="231"/>
      <c r="J3517" s="231"/>
      <c r="K3517" s="231"/>
      <c r="L3517" s="231"/>
      <c r="M3517" s="231"/>
      <c r="N3517" s="231"/>
      <c r="O3517" s="231"/>
      <c r="P3517" s="231"/>
      <c r="Q3517" s="231"/>
      <c r="R3517" s="231"/>
    </row>
    <row r="3518" spans="1:18" hidden="1" outlineLevel="1" x14ac:dyDescent="0.35">
      <c r="A3518" s="43" t="s">
        <v>635</v>
      </c>
      <c r="B3518" s="43"/>
      <c r="C3518" s="231"/>
      <c r="D3518" s="231"/>
      <c r="E3518" s="231"/>
      <c r="F3518" s="231"/>
      <c r="G3518" s="231"/>
      <c r="H3518" s="231"/>
      <c r="I3518" s="231"/>
      <c r="J3518" s="231"/>
      <c r="K3518" s="231"/>
      <c r="L3518" s="231"/>
      <c r="M3518" s="231"/>
      <c r="N3518" s="231"/>
      <c r="O3518" s="231"/>
      <c r="P3518" s="231"/>
      <c r="Q3518" s="231"/>
      <c r="R3518" s="231"/>
    </row>
    <row r="3519" spans="1:18" hidden="1" outlineLevel="1" x14ac:dyDescent="0.35">
      <c r="A3519" s="43" t="s">
        <v>636</v>
      </c>
      <c r="B3519" s="43"/>
      <c r="C3519" s="231"/>
      <c r="D3519" s="231"/>
      <c r="E3519" s="231"/>
      <c r="F3519" s="231"/>
      <c r="G3519" s="231"/>
      <c r="H3519" s="231"/>
      <c r="I3519" s="231"/>
      <c r="J3519" s="231"/>
      <c r="K3519" s="231"/>
      <c r="L3519" s="231"/>
      <c r="M3519" s="231"/>
      <c r="N3519" s="231"/>
      <c r="O3519" s="231"/>
      <c r="P3519" s="231"/>
      <c r="Q3519" s="231"/>
      <c r="R3519" s="231"/>
    </row>
    <row r="3520" spans="1:18" hidden="1" outlineLevel="1" x14ac:dyDescent="0.35"/>
    <row r="3521" spans="1:18" hidden="1" outlineLevel="2" x14ac:dyDescent="0.35">
      <c r="A3521" s="209" t="str">
        <f>'Usages mobilité'!A4</f>
        <v>Usage mobilité n°1</v>
      </c>
      <c r="B3521" s="209" t="s">
        <v>637</v>
      </c>
      <c r="C3521" s="209"/>
      <c r="D3521" s="210">
        <f>IF(B$3512&lt;&gt;"",IF(B$3512='Usages mobilité'!BF4,'Usages mobilité'!BD4,0),0)</f>
        <v>0</v>
      </c>
      <c r="E3521" s="210">
        <f t="shared" ref="E3521:R3530" si="309">$D3521</f>
        <v>0</v>
      </c>
      <c r="F3521" s="210">
        <f t="shared" si="309"/>
        <v>0</v>
      </c>
      <c r="G3521" s="210">
        <f t="shared" si="309"/>
        <v>0</v>
      </c>
      <c r="H3521" s="210">
        <f t="shared" si="309"/>
        <v>0</v>
      </c>
      <c r="I3521" s="210">
        <f t="shared" si="309"/>
        <v>0</v>
      </c>
      <c r="J3521" s="210">
        <f t="shared" si="309"/>
        <v>0</v>
      </c>
      <c r="K3521" s="210">
        <f t="shared" si="309"/>
        <v>0</v>
      </c>
      <c r="L3521" s="210">
        <f t="shared" si="309"/>
        <v>0</v>
      </c>
      <c r="M3521" s="210">
        <f t="shared" si="309"/>
        <v>0</v>
      </c>
      <c r="N3521" s="210">
        <f t="shared" si="309"/>
        <v>0</v>
      </c>
      <c r="O3521" s="210">
        <f t="shared" si="309"/>
        <v>0</v>
      </c>
      <c r="P3521" s="210">
        <f t="shared" si="309"/>
        <v>0</v>
      </c>
      <c r="Q3521" s="210">
        <f t="shared" si="309"/>
        <v>0</v>
      </c>
      <c r="R3521" s="210">
        <f t="shared" si="309"/>
        <v>0</v>
      </c>
    </row>
    <row r="3522" spans="1:18" hidden="1" outlineLevel="2" x14ac:dyDescent="0.35">
      <c r="A3522" s="209" t="str">
        <f>'Usages mobilité'!A5</f>
        <v>Usage mobilité n°2</v>
      </c>
      <c r="B3522" s="209" t="s">
        <v>637</v>
      </c>
      <c r="C3522" s="209"/>
      <c r="D3522" s="210">
        <f>IF(B$3512&lt;&gt;"",IF(B$3512='Usages mobilité'!BF5,'Usages mobilité'!BD5,0),0)</f>
        <v>0</v>
      </c>
      <c r="E3522" s="210">
        <f t="shared" si="309"/>
        <v>0</v>
      </c>
      <c r="F3522" s="210">
        <f t="shared" si="309"/>
        <v>0</v>
      </c>
      <c r="G3522" s="210">
        <f t="shared" si="309"/>
        <v>0</v>
      </c>
      <c r="H3522" s="210">
        <f t="shared" si="309"/>
        <v>0</v>
      </c>
      <c r="I3522" s="210">
        <f t="shared" si="309"/>
        <v>0</v>
      </c>
      <c r="J3522" s="210">
        <f t="shared" si="309"/>
        <v>0</v>
      </c>
      <c r="K3522" s="210">
        <f t="shared" si="309"/>
        <v>0</v>
      </c>
      <c r="L3522" s="210">
        <f t="shared" si="309"/>
        <v>0</v>
      </c>
      <c r="M3522" s="210">
        <f t="shared" si="309"/>
        <v>0</v>
      </c>
      <c r="N3522" s="210">
        <f t="shared" si="309"/>
        <v>0</v>
      </c>
      <c r="O3522" s="210">
        <f t="shared" si="309"/>
        <v>0</v>
      </c>
      <c r="P3522" s="210">
        <f t="shared" si="309"/>
        <v>0</v>
      </c>
      <c r="Q3522" s="210">
        <f t="shared" si="309"/>
        <v>0</v>
      </c>
      <c r="R3522" s="210">
        <f t="shared" si="309"/>
        <v>0</v>
      </c>
    </row>
    <row r="3523" spans="1:18" hidden="1" outlineLevel="2" x14ac:dyDescent="0.35">
      <c r="A3523" s="209" t="str">
        <f>'Usages mobilité'!A6</f>
        <v>Usage mobilité n°3</v>
      </c>
      <c r="B3523" s="209" t="s">
        <v>637</v>
      </c>
      <c r="C3523" s="209"/>
      <c r="D3523" s="210">
        <f>IF(B$3512&lt;&gt;"",IF(B$3512='Usages mobilité'!BF6,'Usages mobilité'!BD6,0),0)</f>
        <v>0</v>
      </c>
      <c r="E3523" s="210">
        <f t="shared" si="309"/>
        <v>0</v>
      </c>
      <c r="F3523" s="210">
        <f t="shared" si="309"/>
        <v>0</v>
      </c>
      <c r="G3523" s="210">
        <f t="shared" si="309"/>
        <v>0</v>
      </c>
      <c r="H3523" s="210">
        <f t="shared" si="309"/>
        <v>0</v>
      </c>
      <c r="I3523" s="210">
        <f t="shared" si="309"/>
        <v>0</v>
      </c>
      <c r="J3523" s="210">
        <f t="shared" si="309"/>
        <v>0</v>
      </c>
      <c r="K3523" s="210">
        <f t="shared" si="309"/>
        <v>0</v>
      </c>
      <c r="L3523" s="210">
        <f t="shared" si="309"/>
        <v>0</v>
      </c>
      <c r="M3523" s="210">
        <f t="shared" si="309"/>
        <v>0</v>
      </c>
      <c r="N3523" s="210">
        <f t="shared" si="309"/>
        <v>0</v>
      </c>
      <c r="O3523" s="210">
        <f t="shared" si="309"/>
        <v>0</v>
      </c>
      <c r="P3523" s="210">
        <f t="shared" si="309"/>
        <v>0</v>
      </c>
      <c r="Q3523" s="210">
        <f t="shared" si="309"/>
        <v>0</v>
      </c>
      <c r="R3523" s="210">
        <f t="shared" si="309"/>
        <v>0</v>
      </c>
    </row>
    <row r="3524" spans="1:18" hidden="1" outlineLevel="2" x14ac:dyDescent="0.35">
      <c r="A3524" s="209" t="str">
        <f>'Usages mobilité'!A7</f>
        <v>Usage mobilité n°4</v>
      </c>
      <c r="B3524" s="209" t="s">
        <v>637</v>
      </c>
      <c r="C3524" s="209"/>
      <c r="D3524" s="210">
        <f>IF(B$3512&lt;&gt;"",IF(B$3512='Usages mobilité'!BF7,'Usages mobilité'!BD7,0),0)</f>
        <v>0</v>
      </c>
      <c r="E3524" s="210">
        <f t="shared" si="309"/>
        <v>0</v>
      </c>
      <c r="F3524" s="210">
        <f t="shared" si="309"/>
        <v>0</v>
      </c>
      <c r="G3524" s="210">
        <f t="shared" si="309"/>
        <v>0</v>
      </c>
      <c r="H3524" s="210">
        <f t="shared" si="309"/>
        <v>0</v>
      </c>
      <c r="I3524" s="210">
        <f t="shared" si="309"/>
        <v>0</v>
      </c>
      <c r="J3524" s="210">
        <f t="shared" si="309"/>
        <v>0</v>
      </c>
      <c r="K3524" s="210">
        <f t="shared" si="309"/>
        <v>0</v>
      </c>
      <c r="L3524" s="210">
        <f t="shared" si="309"/>
        <v>0</v>
      </c>
      <c r="M3524" s="210">
        <f t="shared" si="309"/>
        <v>0</v>
      </c>
      <c r="N3524" s="210">
        <f t="shared" si="309"/>
        <v>0</v>
      </c>
      <c r="O3524" s="210">
        <f t="shared" si="309"/>
        <v>0</v>
      </c>
      <c r="P3524" s="210">
        <f t="shared" si="309"/>
        <v>0</v>
      </c>
      <c r="Q3524" s="210">
        <f t="shared" si="309"/>
        <v>0</v>
      </c>
      <c r="R3524" s="210">
        <f t="shared" si="309"/>
        <v>0</v>
      </c>
    </row>
    <row r="3525" spans="1:18" hidden="1" outlineLevel="2" x14ac:dyDescent="0.35">
      <c r="A3525" s="209" t="str">
        <f>'Usages mobilité'!A8</f>
        <v>Usage mobilité n°5</v>
      </c>
      <c r="B3525" s="209" t="s">
        <v>637</v>
      </c>
      <c r="C3525" s="209"/>
      <c r="D3525" s="210">
        <f>IF(B$3512&lt;&gt;"",IF(B$3512='Usages mobilité'!BF8,'Usages mobilité'!BD8,0),0)</f>
        <v>0</v>
      </c>
      <c r="E3525" s="210">
        <f t="shared" si="309"/>
        <v>0</v>
      </c>
      <c r="F3525" s="210">
        <f t="shared" si="309"/>
        <v>0</v>
      </c>
      <c r="G3525" s="210">
        <f t="shared" si="309"/>
        <v>0</v>
      </c>
      <c r="H3525" s="210">
        <f t="shared" si="309"/>
        <v>0</v>
      </c>
      <c r="I3525" s="210">
        <f t="shared" si="309"/>
        <v>0</v>
      </c>
      <c r="J3525" s="210">
        <f t="shared" si="309"/>
        <v>0</v>
      </c>
      <c r="K3525" s="210">
        <f t="shared" si="309"/>
        <v>0</v>
      </c>
      <c r="L3525" s="210">
        <f t="shared" si="309"/>
        <v>0</v>
      </c>
      <c r="M3525" s="210">
        <f t="shared" si="309"/>
        <v>0</v>
      </c>
      <c r="N3525" s="210">
        <f t="shared" si="309"/>
        <v>0</v>
      </c>
      <c r="O3525" s="210">
        <f t="shared" si="309"/>
        <v>0</v>
      </c>
      <c r="P3525" s="210">
        <f t="shared" si="309"/>
        <v>0</v>
      </c>
      <c r="Q3525" s="210">
        <f t="shared" si="309"/>
        <v>0</v>
      </c>
      <c r="R3525" s="210">
        <f t="shared" si="309"/>
        <v>0</v>
      </c>
    </row>
    <row r="3526" spans="1:18" hidden="1" outlineLevel="2" x14ac:dyDescent="0.35">
      <c r="A3526" s="209" t="str">
        <f>'Usages mobilité'!A9</f>
        <v>Usage mobilité n°6</v>
      </c>
      <c r="B3526" s="209" t="s">
        <v>637</v>
      </c>
      <c r="C3526" s="209"/>
      <c r="D3526" s="210">
        <f>IF(B$3512&lt;&gt;"",IF(B$3512='Usages mobilité'!BF9,'Usages mobilité'!BD9,0),0)</f>
        <v>0</v>
      </c>
      <c r="E3526" s="210">
        <f t="shared" si="309"/>
        <v>0</v>
      </c>
      <c r="F3526" s="210">
        <f t="shared" si="309"/>
        <v>0</v>
      </c>
      <c r="G3526" s="210">
        <f t="shared" si="309"/>
        <v>0</v>
      </c>
      <c r="H3526" s="210">
        <f t="shared" si="309"/>
        <v>0</v>
      </c>
      <c r="I3526" s="210">
        <f t="shared" si="309"/>
        <v>0</v>
      </c>
      <c r="J3526" s="210">
        <f t="shared" si="309"/>
        <v>0</v>
      </c>
      <c r="K3526" s="210">
        <f t="shared" si="309"/>
        <v>0</v>
      </c>
      <c r="L3526" s="210">
        <f t="shared" si="309"/>
        <v>0</v>
      </c>
      <c r="M3526" s="210">
        <f t="shared" si="309"/>
        <v>0</v>
      </c>
      <c r="N3526" s="210">
        <f t="shared" si="309"/>
        <v>0</v>
      </c>
      <c r="O3526" s="210">
        <f t="shared" si="309"/>
        <v>0</v>
      </c>
      <c r="P3526" s="210">
        <f t="shared" si="309"/>
        <v>0</v>
      </c>
      <c r="Q3526" s="210">
        <f t="shared" si="309"/>
        <v>0</v>
      </c>
      <c r="R3526" s="210">
        <f t="shared" si="309"/>
        <v>0</v>
      </c>
    </row>
    <row r="3527" spans="1:18" hidden="1" outlineLevel="2" x14ac:dyDescent="0.35">
      <c r="A3527" s="209" t="str">
        <f>'Usages mobilité'!A10</f>
        <v>Usage mobilité n°7</v>
      </c>
      <c r="B3527" s="209" t="s">
        <v>637</v>
      </c>
      <c r="C3527" s="209"/>
      <c r="D3527" s="210">
        <f>IF(B$3512&lt;&gt;"",IF(B$3512='Usages mobilité'!BF10,'Usages mobilité'!BD10,0),0)</f>
        <v>0</v>
      </c>
      <c r="E3527" s="210">
        <f t="shared" si="309"/>
        <v>0</v>
      </c>
      <c r="F3527" s="210">
        <f t="shared" si="309"/>
        <v>0</v>
      </c>
      <c r="G3527" s="210">
        <f t="shared" si="309"/>
        <v>0</v>
      </c>
      <c r="H3527" s="210">
        <f t="shared" si="309"/>
        <v>0</v>
      </c>
      <c r="I3527" s="210">
        <f t="shared" si="309"/>
        <v>0</v>
      </c>
      <c r="J3527" s="210">
        <f t="shared" si="309"/>
        <v>0</v>
      </c>
      <c r="K3527" s="210">
        <f t="shared" si="309"/>
        <v>0</v>
      </c>
      <c r="L3527" s="210">
        <f t="shared" si="309"/>
        <v>0</v>
      </c>
      <c r="M3527" s="210">
        <f t="shared" si="309"/>
        <v>0</v>
      </c>
      <c r="N3527" s="210">
        <f t="shared" si="309"/>
        <v>0</v>
      </c>
      <c r="O3527" s="210">
        <f t="shared" si="309"/>
        <v>0</v>
      </c>
      <c r="P3527" s="210">
        <f t="shared" si="309"/>
        <v>0</v>
      </c>
      <c r="Q3527" s="210">
        <f t="shared" si="309"/>
        <v>0</v>
      </c>
      <c r="R3527" s="210">
        <f t="shared" si="309"/>
        <v>0</v>
      </c>
    </row>
    <row r="3528" spans="1:18" hidden="1" outlineLevel="2" x14ac:dyDescent="0.35">
      <c r="A3528" s="209" t="str">
        <f>'Usages mobilité'!A11</f>
        <v>Usage mobilité n°8</v>
      </c>
      <c r="B3528" s="209" t="s">
        <v>637</v>
      </c>
      <c r="C3528" s="209"/>
      <c r="D3528" s="210">
        <f>IF(B$3512&lt;&gt;"",IF(B$3512='Usages mobilité'!BF11,'Usages mobilité'!BD11,0),0)</f>
        <v>0</v>
      </c>
      <c r="E3528" s="210">
        <f t="shared" si="309"/>
        <v>0</v>
      </c>
      <c r="F3528" s="210">
        <f t="shared" si="309"/>
        <v>0</v>
      </c>
      <c r="G3528" s="210">
        <f t="shared" si="309"/>
        <v>0</v>
      </c>
      <c r="H3528" s="210">
        <f t="shared" si="309"/>
        <v>0</v>
      </c>
      <c r="I3528" s="210">
        <f t="shared" si="309"/>
        <v>0</v>
      </c>
      <c r="J3528" s="210">
        <f t="shared" si="309"/>
        <v>0</v>
      </c>
      <c r="K3528" s="210">
        <f t="shared" si="309"/>
        <v>0</v>
      </c>
      <c r="L3528" s="210">
        <f t="shared" si="309"/>
        <v>0</v>
      </c>
      <c r="M3528" s="210">
        <f t="shared" si="309"/>
        <v>0</v>
      </c>
      <c r="N3528" s="210">
        <f t="shared" si="309"/>
        <v>0</v>
      </c>
      <c r="O3528" s="210">
        <f t="shared" si="309"/>
        <v>0</v>
      </c>
      <c r="P3528" s="210">
        <f t="shared" si="309"/>
        <v>0</v>
      </c>
      <c r="Q3528" s="210">
        <f t="shared" si="309"/>
        <v>0</v>
      </c>
      <c r="R3528" s="210">
        <f t="shared" si="309"/>
        <v>0</v>
      </c>
    </row>
    <row r="3529" spans="1:18" hidden="1" outlineLevel="2" x14ac:dyDescent="0.35">
      <c r="A3529" s="209" t="str">
        <f>'Usages mobilité'!A12</f>
        <v>Usage mobilité n°9</v>
      </c>
      <c r="B3529" s="209" t="s">
        <v>637</v>
      </c>
      <c r="C3529" s="209"/>
      <c r="D3529" s="210">
        <f>IF(B$3512&lt;&gt;"",IF(B$3512='Usages mobilité'!BF12,'Usages mobilité'!BD12,0),0)</f>
        <v>0</v>
      </c>
      <c r="E3529" s="210">
        <f t="shared" si="309"/>
        <v>0</v>
      </c>
      <c r="F3529" s="210">
        <f t="shared" si="309"/>
        <v>0</v>
      </c>
      <c r="G3529" s="210">
        <f t="shared" si="309"/>
        <v>0</v>
      </c>
      <c r="H3529" s="210">
        <f t="shared" si="309"/>
        <v>0</v>
      </c>
      <c r="I3529" s="210">
        <f t="shared" si="309"/>
        <v>0</v>
      </c>
      <c r="J3529" s="210">
        <f t="shared" si="309"/>
        <v>0</v>
      </c>
      <c r="K3529" s="210">
        <f t="shared" si="309"/>
        <v>0</v>
      </c>
      <c r="L3529" s="210">
        <f t="shared" si="309"/>
        <v>0</v>
      </c>
      <c r="M3529" s="210">
        <f t="shared" si="309"/>
        <v>0</v>
      </c>
      <c r="N3529" s="210">
        <f t="shared" si="309"/>
        <v>0</v>
      </c>
      <c r="O3529" s="210">
        <f t="shared" si="309"/>
        <v>0</v>
      </c>
      <c r="P3529" s="210">
        <f t="shared" si="309"/>
        <v>0</v>
      </c>
      <c r="Q3529" s="210">
        <f t="shared" si="309"/>
        <v>0</v>
      </c>
      <c r="R3529" s="210">
        <f t="shared" si="309"/>
        <v>0</v>
      </c>
    </row>
    <row r="3530" spans="1:18" hidden="1" outlineLevel="2" x14ac:dyDescent="0.35">
      <c r="A3530" s="209" t="str">
        <f>'Usages mobilité'!A13</f>
        <v>Usage mobilité n°10</v>
      </c>
      <c r="B3530" s="209" t="s">
        <v>637</v>
      </c>
      <c r="C3530" s="209"/>
      <c r="D3530" s="210">
        <f>IF(B$3512&lt;&gt;"",IF(B$3512='Usages mobilité'!BF13,'Usages mobilité'!BD13,0),0)</f>
        <v>0</v>
      </c>
      <c r="E3530" s="210">
        <f t="shared" si="309"/>
        <v>0</v>
      </c>
      <c r="F3530" s="210">
        <f t="shared" si="309"/>
        <v>0</v>
      </c>
      <c r="G3530" s="210">
        <f t="shared" si="309"/>
        <v>0</v>
      </c>
      <c r="H3530" s="210">
        <f t="shared" si="309"/>
        <v>0</v>
      </c>
      <c r="I3530" s="210">
        <f t="shared" si="309"/>
        <v>0</v>
      </c>
      <c r="J3530" s="210">
        <f t="shared" si="309"/>
        <v>0</v>
      </c>
      <c r="K3530" s="210">
        <f t="shared" si="309"/>
        <v>0</v>
      </c>
      <c r="L3530" s="210">
        <f t="shared" si="309"/>
        <v>0</v>
      </c>
      <c r="M3530" s="210">
        <f t="shared" si="309"/>
        <v>0</v>
      </c>
      <c r="N3530" s="210">
        <f t="shared" si="309"/>
        <v>0</v>
      </c>
      <c r="O3530" s="210">
        <f t="shared" si="309"/>
        <v>0</v>
      </c>
      <c r="P3530" s="210">
        <f t="shared" si="309"/>
        <v>0</v>
      </c>
      <c r="Q3530" s="210">
        <f t="shared" si="309"/>
        <v>0</v>
      </c>
      <c r="R3530" s="210">
        <f t="shared" si="309"/>
        <v>0</v>
      </c>
    </row>
    <row r="3531" spans="1:18" hidden="1" outlineLevel="2" x14ac:dyDescent="0.35">
      <c r="A3531" s="209" t="str">
        <f>'Usages mobilité'!A14</f>
        <v>Usage mobilité n°11</v>
      </c>
      <c r="B3531" s="209" t="s">
        <v>637</v>
      </c>
      <c r="C3531" s="209"/>
      <c r="D3531" s="210">
        <f>IF(B$3512&lt;&gt;"",IF(B$3512='Usages mobilité'!BF14,'Usages mobilité'!BD14,0),0)</f>
        <v>0</v>
      </c>
      <c r="E3531" s="210">
        <f t="shared" ref="E3531:R3540" si="310">$D3531</f>
        <v>0</v>
      </c>
      <c r="F3531" s="210">
        <f t="shared" si="310"/>
        <v>0</v>
      </c>
      <c r="G3531" s="210">
        <f t="shared" si="310"/>
        <v>0</v>
      </c>
      <c r="H3531" s="210">
        <f t="shared" si="310"/>
        <v>0</v>
      </c>
      <c r="I3531" s="210">
        <f t="shared" si="310"/>
        <v>0</v>
      </c>
      <c r="J3531" s="210">
        <f t="shared" si="310"/>
        <v>0</v>
      </c>
      <c r="K3531" s="210">
        <f t="shared" si="310"/>
        <v>0</v>
      </c>
      <c r="L3531" s="210">
        <f t="shared" si="310"/>
        <v>0</v>
      </c>
      <c r="M3531" s="210">
        <f t="shared" si="310"/>
        <v>0</v>
      </c>
      <c r="N3531" s="210">
        <f t="shared" si="310"/>
        <v>0</v>
      </c>
      <c r="O3531" s="210">
        <f t="shared" si="310"/>
        <v>0</v>
      </c>
      <c r="P3531" s="210">
        <f t="shared" si="310"/>
        <v>0</v>
      </c>
      <c r="Q3531" s="210">
        <f t="shared" si="310"/>
        <v>0</v>
      </c>
      <c r="R3531" s="210">
        <f t="shared" si="310"/>
        <v>0</v>
      </c>
    </row>
    <row r="3532" spans="1:18" hidden="1" outlineLevel="2" x14ac:dyDescent="0.35">
      <c r="A3532" s="209" t="str">
        <f>'Usages mobilité'!A15</f>
        <v>Usage mobilité n°12</v>
      </c>
      <c r="B3532" s="209" t="s">
        <v>637</v>
      </c>
      <c r="C3532" s="209"/>
      <c r="D3532" s="210">
        <f>IF(B$3512&lt;&gt;"",IF(B$3512='Usages mobilité'!BF15,'Usages mobilité'!BD15,0),0)</f>
        <v>0</v>
      </c>
      <c r="E3532" s="210">
        <f t="shared" si="310"/>
        <v>0</v>
      </c>
      <c r="F3532" s="210">
        <f t="shared" si="310"/>
        <v>0</v>
      </c>
      <c r="G3532" s="210">
        <f t="shared" si="310"/>
        <v>0</v>
      </c>
      <c r="H3532" s="210">
        <f t="shared" si="310"/>
        <v>0</v>
      </c>
      <c r="I3532" s="210">
        <f t="shared" si="310"/>
        <v>0</v>
      </c>
      <c r="J3532" s="210">
        <f t="shared" si="310"/>
        <v>0</v>
      </c>
      <c r="K3532" s="210">
        <f t="shared" si="310"/>
        <v>0</v>
      </c>
      <c r="L3532" s="210">
        <f t="shared" si="310"/>
        <v>0</v>
      </c>
      <c r="M3532" s="210">
        <f t="shared" si="310"/>
        <v>0</v>
      </c>
      <c r="N3532" s="210">
        <f t="shared" si="310"/>
        <v>0</v>
      </c>
      <c r="O3532" s="210">
        <f t="shared" si="310"/>
        <v>0</v>
      </c>
      <c r="P3532" s="210">
        <f t="shared" si="310"/>
        <v>0</v>
      </c>
      <c r="Q3532" s="210">
        <f t="shared" si="310"/>
        <v>0</v>
      </c>
      <c r="R3532" s="210">
        <f t="shared" si="310"/>
        <v>0</v>
      </c>
    </row>
    <row r="3533" spans="1:18" hidden="1" outlineLevel="2" x14ac:dyDescent="0.35">
      <c r="A3533" s="209" t="str">
        <f>'Usages mobilité'!A16</f>
        <v>Usage mobilité n°13</v>
      </c>
      <c r="B3533" s="209" t="s">
        <v>637</v>
      </c>
      <c r="C3533" s="209"/>
      <c r="D3533" s="210">
        <f>IF(B$3512&lt;&gt;"",IF(B$3512='Usages mobilité'!BF16,'Usages mobilité'!BD16,0),0)</f>
        <v>0</v>
      </c>
      <c r="E3533" s="210">
        <f t="shared" si="310"/>
        <v>0</v>
      </c>
      <c r="F3533" s="210">
        <f t="shared" si="310"/>
        <v>0</v>
      </c>
      <c r="G3533" s="210">
        <f t="shared" si="310"/>
        <v>0</v>
      </c>
      <c r="H3533" s="210">
        <f t="shared" si="310"/>
        <v>0</v>
      </c>
      <c r="I3533" s="210">
        <f t="shared" si="310"/>
        <v>0</v>
      </c>
      <c r="J3533" s="210">
        <f t="shared" si="310"/>
        <v>0</v>
      </c>
      <c r="K3533" s="210">
        <f t="shared" si="310"/>
        <v>0</v>
      </c>
      <c r="L3533" s="210">
        <f t="shared" si="310"/>
        <v>0</v>
      </c>
      <c r="M3533" s="210">
        <f t="shared" si="310"/>
        <v>0</v>
      </c>
      <c r="N3533" s="210">
        <f t="shared" si="310"/>
        <v>0</v>
      </c>
      <c r="O3533" s="210">
        <f t="shared" si="310"/>
        <v>0</v>
      </c>
      <c r="P3533" s="210">
        <f t="shared" si="310"/>
        <v>0</v>
      </c>
      <c r="Q3533" s="210">
        <f t="shared" si="310"/>
        <v>0</v>
      </c>
      <c r="R3533" s="210">
        <f t="shared" si="310"/>
        <v>0</v>
      </c>
    </row>
    <row r="3534" spans="1:18" hidden="1" outlineLevel="2" x14ac:dyDescent="0.35">
      <c r="A3534" s="209" t="str">
        <f>'Usages mobilité'!A17</f>
        <v>Usage mobilité n°14</v>
      </c>
      <c r="B3534" s="209" t="s">
        <v>637</v>
      </c>
      <c r="C3534" s="209"/>
      <c r="D3534" s="210">
        <f>IF(B$3512&lt;&gt;"",IF(B$3512='Usages mobilité'!BF17,'Usages mobilité'!BD17,0),0)</f>
        <v>0</v>
      </c>
      <c r="E3534" s="210">
        <f t="shared" si="310"/>
        <v>0</v>
      </c>
      <c r="F3534" s="210">
        <f t="shared" si="310"/>
        <v>0</v>
      </c>
      <c r="G3534" s="210">
        <f t="shared" si="310"/>
        <v>0</v>
      </c>
      <c r="H3534" s="210">
        <f t="shared" si="310"/>
        <v>0</v>
      </c>
      <c r="I3534" s="210">
        <f t="shared" si="310"/>
        <v>0</v>
      </c>
      <c r="J3534" s="210">
        <f t="shared" si="310"/>
        <v>0</v>
      </c>
      <c r="K3534" s="210">
        <f t="shared" si="310"/>
        <v>0</v>
      </c>
      <c r="L3534" s="210">
        <f t="shared" si="310"/>
        <v>0</v>
      </c>
      <c r="M3534" s="210">
        <f t="shared" si="310"/>
        <v>0</v>
      </c>
      <c r="N3534" s="210">
        <f t="shared" si="310"/>
        <v>0</v>
      </c>
      <c r="O3534" s="210">
        <f t="shared" si="310"/>
        <v>0</v>
      </c>
      <c r="P3534" s="210">
        <f t="shared" si="310"/>
        <v>0</v>
      </c>
      <c r="Q3534" s="210">
        <f t="shared" si="310"/>
        <v>0</v>
      </c>
      <c r="R3534" s="210">
        <f t="shared" si="310"/>
        <v>0</v>
      </c>
    </row>
    <row r="3535" spans="1:18" hidden="1" outlineLevel="2" x14ac:dyDescent="0.35">
      <c r="A3535" s="209" t="str">
        <f>'Usages mobilité'!A18</f>
        <v>Usage mobilité n°15</v>
      </c>
      <c r="B3535" s="209" t="s">
        <v>637</v>
      </c>
      <c r="C3535" s="209"/>
      <c r="D3535" s="210">
        <f>IF(B$3512&lt;&gt;"",IF(B$3512='Usages mobilité'!BF18,'Usages mobilité'!BD18,0),0)</f>
        <v>0</v>
      </c>
      <c r="E3535" s="210">
        <f t="shared" si="310"/>
        <v>0</v>
      </c>
      <c r="F3535" s="210">
        <f t="shared" si="310"/>
        <v>0</v>
      </c>
      <c r="G3535" s="210">
        <f t="shared" si="310"/>
        <v>0</v>
      </c>
      <c r="H3535" s="210">
        <f t="shared" si="310"/>
        <v>0</v>
      </c>
      <c r="I3535" s="210">
        <f t="shared" si="310"/>
        <v>0</v>
      </c>
      <c r="J3535" s="210">
        <f t="shared" si="310"/>
        <v>0</v>
      </c>
      <c r="K3535" s="210">
        <f t="shared" si="310"/>
        <v>0</v>
      </c>
      <c r="L3535" s="210">
        <f t="shared" si="310"/>
        <v>0</v>
      </c>
      <c r="M3535" s="210">
        <f t="shared" si="310"/>
        <v>0</v>
      </c>
      <c r="N3535" s="210">
        <f t="shared" si="310"/>
        <v>0</v>
      </c>
      <c r="O3535" s="210">
        <f t="shared" si="310"/>
        <v>0</v>
      </c>
      <c r="P3535" s="210">
        <f t="shared" si="310"/>
        <v>0</v>
      </c>
      <c r="Q3535" s="210">
        <f t="shared" si="310"/>
        <v>0</v>
      </c>
      <c r="R3535" s="210">
        <f t="shared" si="310"/>
        <v>0</v>
      </c>
    </row>
    <row r="3536" spans="1:18" hidden="1" outlineLevel="2" x14ac:dyDescent="0.35">
      <c r="A3536" s="209" t="str">
        <f>'Usages mobilité'!A19</f>
        <v>Usage mobilité n°16</v>
      </c>
      <c r="B3536" s="209" t="s">
        <v>637</v>
      </c>
      <c r="C3536" s="209"/>
      <c r="D3536" s="210">
        <f>IF(B$3512&lt;&gt;"",IF(B$3512='Usages mobilité'!BF19,'Usages mobilité'!BD19,0),0)</f>
        <v>0</v>
      </c>
      <c r="E3536" s="210">
        <f t="shared" si="310"/>
        <v>0</v>
      </c>
      <c r="F3536" s="210">
        <f t="shared" si="310"/>
        <v>0</v>
      </c>
      <c r="G3536" s="210">
        <f t="shared" si="310"/>
        <v>0</v>
      </c>
      <c r="H3536" s="210">
        <f t="shared" si="310"/>
        <v>0</v>
      </c>
      <c r="I3536" s="210">
        <f t="shared" si="310"/>
        <v>0</v>
      </c>
      <c r="J3536" s="210">
        <f t="shared" si="310"/>
        <v>0</v>
      </c>
      <c r="K3536" s="210">
        <f t="shared" si="310"/>
        <v>0</v>
      </c>
      <c r="L3536" s="210">
        <f t="shared" si="310"/>
        <v>0</v>
      </c>
      <c r="M3536" s="210">
        <f t="shared" si="310"/>
        <v>0</v>
      </c>
      <c r="N3536" s="210">
        <f t="shared" si="310"/>
        <v>0</v>
      </c>
      <c r="O3536" s="210">
        <f t="shared" si="310"/>
        <v>0</v>
      </c>
      <c r="P3536" s="210">
        <f t="shared" si="310"/>
        <v>0</v>
      </c>
      <c r="Q3536" s="210">
        <f t="shared" si="310"/>
        <v>0</v>
      </c>
      <c r="R3536" s="210">
        <f t="shared" si="310"/>
        <v>0</v>
      </c>
    </row>
    <row r="3537" spans="1:18" hidden="1" outlineLevel="2" x14ac:dyDescent="0.35">
      <c r="A3537" s="209" t="str">
        <f>'Usages mobilité'!A20</f>
        <v>Usage mobilité n°17</v>
      </c>
      <c r="B3537" s="209" t="s">
        <v>637</v>
      </c>
      <c r="C3537" s="209"/>
      <c r="D3537" s="210">
        <f>IF(B$3512&lt;&gt;"",IF(B$3512='Usages mobilité'!BF20,'Usages mobilité'!BD20,0),0)</f>
        <v>0</v>
      </c>
      <c r="E3537" s="210">
        <f t="shared" si="310"/>
        <v>0</v>
      </c>
      <c r="F3537" s="210">
        <f t="shared" si="310"/>
        <v>0</v>
      </c>
      <c r="G3537" s="210">
        <f t="shared" si="310"/>
        <v>0</v>
      </c>
      <c r="H3537" s="210">
        <f t="shared" si="310"/>
        <v>0</v>
      </c>
      <c r="I3537" s="210">
        <f t="shared" si="310"/>
        <v>0</v>
      </c>
      <c r="J3537" s="210">
        <f t="shared" si="310"/>
        <v>0</v>
      </c>
      <c r="K3537" s="210">
        <f t="shared" si="310"/>
        <v>0</v>
      </c>
      <c r="L3537" s="210">
        <f t="shared" si="310"/>
        <v>0</v>
      </c>
      <c r="M3537" s="210">
        <f t="shared" si="310"/>
        <v>0</v>
      </c>
      <c r="N3537" s="210">
        <f t="shared" si="310"/>
        <v>0</v>
      </c>
      <c r="O3537" s="210">
        <f t="shared" si="310"/>
        <v>0</v>
      </c>
      <c r="P3537" s="210">
        <f t="shared" si="310"/>
        <v>0</v>
      </c>
      <c r="Q3537" s="210">
        <f t="shared" si="310"/>
        <v>0</v>
      </c>
      <c r="R3537" s="210">
        <f t="shared" si="310"/>
        <v>0</v>
      </c>
    </row>
    <row r="3538" spans="1:18" hidden="1" outlineLevel="2" x14ac:dyDescent="0.35">
      <c r="A3538" s="209" t="str">
        <f>'Usages mobilité'!A21</f>
        <v>Usage mobilité n°18</v>
      </c>
      <c r="B3538" s="209" t="s">
        <v>637</v>
      </c>
      <c r="C3538" s="209"/>
      <c r="D3538" s="210">
        <f>IF(B$3512&lt;&gt;"",IF(B$3512='Usages mobilité'!BF21,'Usages mobilité'!BD21,0),0)</f>
        <v>0</v>
      </c>
      <c r="E3538" s="210">
        <f t="shared" si="310"/>
        <v>0</v>
      </c>
      <c r="F3538" s="210">
        <f t="shared" si="310"/>
        <v>0</v>
      </c>
      <c r="G3538" s="210">
        <f t="shared" si="310"/>
        <v>0</v>
      </c>
      <c r="H3538" s="210">
        <f t="shared" si="310"/>
        <v>0</v>
      </c>
      <c r="I3538" s="210">
        <f t="shared" si="310"/>
        <v>0</v>
      </c>
      <c r="J3538" s="210">
        <f t="shared" si="310"/>
        <v>0</v>
      </c>
      <c r="K3538" s="210">
        <f t="shared" si="310"/>
        <v>0</v>
      </c>
      <c r="L3538" s="210">
        <f t="shared" si="310"/>
        <v>0</v>
      </c>
      <c r="M3538" s="210">
        <f t="shared" si="310"/>
        <v>0</v>
      </c>
      <c r="N3538" s="210">
        <f t="shared" si="310"/>
        <v>0</v>
      </c>
      <c r="O3538" s="210">
        <f t="shared" si="310"/>
        <v>0</v>
      </c>
      <c r="P3538" s="210">
        <f t="shared" si="310"/>
        <v>0</v>
      </c>
      <c r="Q3538" s="210">
        <f t="shared" si="310"/>
        <v>0</v>
      </c>
      <c r="R3538" s="210">
        <f t="shared" si="310"/>
        <v>0</v>
      </c>
    </row>
    <row r="3539" spans="1:18" hidden="1" outlineLevel="2" x14ac:dyDescent="0.35">
      <c r="A3539" s="209" t="str">
        <f>'Usages mobilité'!A22</f>
        <v>Usage mobilité n°19</v>
      </c>
      <c r="B3539" s="209" t="s">
        <v>637</v>
      </c>
      <c r="C3539" s="209"/>
      <c r="D3539" s="210">
        <f>IF(B$3512&lt;&gt;"",IF(B$3512='Usages mobilité'!BF22,'Usages mobilité'!BD22,0),0)</f>
        <v>0</v>
      </c>
      <c r="E3539" s="210">
        <f t="shared" si="310"/>
        <v>0</v>
      </c>
      <c r="F3539" s="210">
        <f t="shared" si="310"/>
        <v>0</v>
      </c>
      <c r="G3539" s="210">
        <f t="shared" si="310"/>
        <v>0</v>
      </c>
      <c r="H3539" s="210">
        <f t="shared" si="310"/>
        <v>0</v>
      </c>
      <c r="I3539" s="210">
        <f t="shared" si="310"/>
        <v>0</v>
      </c>
      <c r="J3539" s="210">
        <f t="shared" si="310"/>
        <v>0</v>
      </c>
      <c r="K3539" s="210">
        <f t="shared" si="310"/>
        <v>0</v>
      </c>
      <c r="L3539" s="210">
        <f t="shared" si="310"/>
        <v>0</v>
      </c>
      <c r="M3539" s="210">
        <f t="shared" si="310"/>
        <v>0</v>
      </c>
      <c r="N3539" s="210">
        <f t="shared" si="310"/>
        <v>0</v>
      </c>
      <c r="O3539" s="210">
        <f t="shared" si="310"/>
        <v>0</v>
      </c>
      <c r="P3539" s="210">
        <f t="shared" si="310"/>
        <v>0</v>
      </c>
      <c r="Q3539" s="210">
        <f t="shared" si="310"/>
        <v>0</v>
      </c>
      <c r="R3539" s="210">
        <f t="shared" si="310"/>
        <v>0</v>
      </c>
    </row>
    <row r="3540" spans="1:18" hidden="1" outlineLevel="2" x14ac:dyDescent="0.35">
      <c r="A3540" s="209" t="str">
        <f>'Usages mobilité'!A23</f>
        <v>Usage mobilité n°20</v>
      </c>
      <c r="B3540" s="209" t="s">
        <v>637</v>
      </c>
      <c r="C3540" s="209"/>
      <c r="D3540" s="210">
        <f>IF(B$3512&lt;&gt;"",IF(B$3512='Usages mobilité'!BF23,'Usages mobilité'!BD23,0),0)</f>
        <v>0</v>
      </c>
      <c r="E3540" s="210">
        <f t="shared" si="310"/>
        <v>0</v>
      </c>
      <c r="F3540" s="210">
        <f t="shared" si="310"/>
        <v>0</v>
      </c>
      <c r="G3540" s="210">
        <f t="shared" si="310"/>
        <v>0</v>
      </c>
      <c r="H3540" s="210">
        <f t="shared" si="310"/>
        <v>0</v>
      </c>
      <c r="I3540" s="210">
        <f t="shared" si="310"/>
        <v>0</v>
      </c>
      <c r="J3540" s="210">
        <f t="shared" si="310"/>
        <v>0</v>
      </c>
      <c r="K3540" s="210">
        <f t="shared" si="310"/>
        <v>0</v>
      </c>
      <c r="L3540" s="210">
        <f t="shared" si="310"/>
        <v>0</v>
      </c>
      <c r="M3540" s="210">
        <f t="shared" si="310"/>
        <v>0</v>
      </c>
      <c r="N3540" s="210">
        <f t="shared" si="310"/>
        <v>0</v>
      </c>
      <c r="O3540" s="210">
        <f t="shared" si="310"/>
        <v>0</v>
      </c>
      <c r="P3540" s="210">
        <f t="shared" si="310"/>
        <v>0</v>
      </c>
      <c r="Q3540" s="210">
        <f t="shared" si="310"/>
        <v>0</v>
      </c>
      <c r="R3540" s="210">
        <f t="shared" si="310"/>
        <v>0</v>
      </c>
    </row>
    <row r="3541" spans="1:18" hidden="1" outlineLevel="2" x14ac:dyDescent="0.35">
      <c r="A3541" s="209" t="str">
        <f>'Usages mobilité'!A24</f>
        <v>Usage mobilité n°21</v>
      </c>
      <c r="B3541" s="209" t="s">
        <v>637</v>
      </c>
      <c r="C3541" s="209"/>
      <c r="D3541" s="210">
        <f>IF(B$3512&lt;&gt;"",IF(B$3512='Usages mobilité'!BF24,'Usages mobilité'!BD24,0),0)</f>
        <v>0</v>
      </c>
      <c r="E3541" s="210">
        <f t="shared" ref="E3541:R3550" si="311">$D3541</f>
        <v>0</v>
      </c>
      <c r="F3541" s="210">
        <f t="shared" si="311"/>
        <v>0</v>
      </c>
      <c r="G3541" s="210">
        <f t="shared" si="311"/>
        <v>0</v>
      </c>
      <c r="H3541" s="210">
        <f t="shared" si="311"/>
        <v>0</v>
      </c>
      <c r="I3541" s="210">
        <f t="shared" si="311"/>
        <v>0</v>
      </c>
      <c r="J3541" s="210">
        <f t="shared" si="311"/>
        <v>0</v>
      </c>
      <c r="K3541" s="210">
        <f t="shared" si="311"/>
        <v>0</v>
      </c>
      <c r="L3541" s="210">
        <f t="shared" si="311"/>
        <v>0</v>
      </c>
      <c r="M3541" s="210">
        <f t="shared" si="311"/>
        <v>0</v>
      </c>
      <c r="N3541" s="210">
        <f t="shared" si="311"/>
        <v>0</v>
      </c>
      <c r="O3541" s="210">
        <f t="shared" si="311"/>
        <v>0</v>
      </c>
      <c r="P3541" s="210">
        <f t="shared" si="311"/>
        <v>0</v>
      </c>
      <c r="Q3541" s="210">
        <f t="shared" si="311"/>
        <v>0</v>
      </c>
      <c r="R3541" s="210">
        <f t="shared" si="311"/>
        <v>0</v>
      </c>
    </row>
    <row r="3542" spans="1:18" hidden="1" outlineLevel="2" x14ac:dyDescent="0.35">
      <c r="A3542" s="209" t="str">
        <f>'Usages mobilité'!A25</f>
        <v>Usage mobilité n°22</v>
      </c>
      <c r="B3542" s="209" t="s">
        <v>637</v>
      </c>
      <c r="C3542" s="209"/>
      <c r="D3542" s="210">
        <f>IF(B$3512&lt;&gt;"",IF(B$3512='Usages mobilité'!BF25,'Usages mobilité'!BD25,0),0)</f>
        <v>0</v>
      </c>
      <c r="E3542" s="210">
        <f t="shared" si="311"/>
        <v>0</v>
      </c>
      <c r="F3542" s="210">
        <f t="shared" si="311"/>
        <v>0</v>
      </c>
      <c r="G3542" s="210">
        <f t="shared" si="311"/>
        <v>0</v>
      </c>
      <c r="H3542" s="210">
        <f t="shared" si="311"/>
        <v>0</v>
      </c>
      <c r="I3542" s="210">
        <f t="shared" si="311"/>
        <v>0</v>
      </c>
      <c r="J3542" s="210">
        <f t="shared" si="311"/>
        <v>0</v>
      </c>
      <c r="K3542" s="210">
        <f t="shared" si="311"/>
        <v>0</v>
      </c>
      <c r="L3542" s="210">
        <f t="shared" si="311"/>
        <v>0</v>
      </c>
      <c r="M3542" s="210">
        <f t="shared" si="311"/>
        <v>0</v>
      </c>
      <c r="N3542" s="210">
        <f t="shared" si="311"/>
        <v>0</v>
      </c>
      <c r="O3542" s="210">
        <f t="shared" si="311"/>
        <v>0</v>
      </c>
      <c r="P3542" s="210">
        <f t="shared" si="311"/>
        <v>0</v>
      </c>
      <c r="Q3542" s="210">
        <f t="shared" si="311"/>
        <v>0</v>
      </c>
      <c r="R3542" s="210">
        <f t="shared" si="311"/>
        <v>0</v>
      </c>
    </row>
    <row r="3543" spans="1:18" hidden="1" outlineLevel="2" x14ac:dyDescent="0.35">
      <c r="A3543" s="209" t="str">
        <f>'Usages mobilité'!A26</f>
        <v>Usage mobilité n°23</v>
      </c>
      <c r="B3543" s="209" t="s">
        <v>637</v>
      </c>
      <c r="C3543" s="209"/>
      <c r="D3543" s="210">
        <f>IF(B$3512&lt;&gt;"",IF(B$3512='Usages mobilité'!BF26,'Usages mobilité'!BD26,0),0)</f>
        <v>0</v>
      </c>
      <c r="E3543" s="210">
        <f t="shared" si="311"/>
        <v>0</v>
      </c>
      <c r="F3543" s="210">
        <f t="shared" si="311"/>
        <v>0</v>
      </c>
      <c r="G3543" s="210">
        <f t="shared" si="311"/>
        <v>0</v>
      </c>
      <c r="H3543" s="210">
        <f t="shared" si="311"/>
        <v>0</v>
      </c>
      <c r="I3543" s="210">
        <f t="shared" si="311"/>
        <v>0</v>
      </c>
      <c r="J3543" s="210">
        <f t="shared" si="311"/>
        <v>0</v>
      </c>
      <c r="K3543" s="210">
        <f t="shared" si="311"/>
        <v>0</v>
      </c>
      <c r="L3543" s="210">
        <f t="shared" si="311"/>
        <v>0</v>
      </c>
      <c r="M3543" s="210">
        <f t="shared" si="311"/>
        <v>0</v>
      </c>
      <c r="N3543" s="210">
        <f t="shared" si="311"/>
        <v>0</v>
      </c>
      <c r="O3543" s="210">
        <f t="shared" si="311"/>
        <v>0</v>
      </c>
      <c r="P3543" s="210">
        <f t="shared" si="311"/>
        <v>0</v>
      </c>
      <c r="Q3543" s="210">
        <f t="shared" si="311"/>
        <v>0</v>
      </c>
      <c r="R3543" s="210">
        <f t="shared" si="311"/>
        <v>0</v>
      </c>
    </row>
    <row r="3544" spans="1:18" hidden="1" outlineLevel="2" x14ac:dyDescent="0.35">
      <c r="A3544" s="209" t="str">
        <f>'Usages mobilité'!A27</f>
        <v>Usage mobilité n°24</v>
      </c>
      <c r="B3544" s="209" t="s">
        <v>637</v>
      </c>
      <c r="C3544" s="209"/>
      <c r="D3544" s="210">
        <f>IF(B$3512&lt;&gt;"",IF(B$3512='Usages mobilité'!BF27,'Usages mobilité'!BD27,0),0)</f>
        <v>0</v>
      </c>
      <c r="E3544" s="210">
        <f t="shared" si="311"/>
        <v>0</v>
      </c>
      <c r="F3544" s="210">
        <f t="shared" si="311"/>
        <v>0</v>
      </c>
      <c r="G3544" s="210">
        <f t="shared" si="311"/>
        <v>0</v>
      </c>
      <c r="H3544" s="210">
        <f t="shared" si="311"/>
        <v>0</v>
      </c>
      <c r="I3544" s="210">
        <f t="shared" si="311"/>
        <v>0</v>
      </c>
      <c r="J3544" s="210">
        <f t="shared" si="311"/>
        <v>0</v>
      </c>
      <c r="K3544" s="210">
        <f t="shared" si="311"/>
        <v>0</v>
      </c>
      <c r="L3544" s="210">
        <f t="shared" si="311"/>
        <v>0</v>
      </c>
      <c r="M3544" s="210">
        <f t="shared" si="311"/>
        <v>0</v>
      </c>
      <c r="N3544" s="210">
        <f t="shared" si="311"/>
        <v>0</v>
      </c>
      <c r="O3544" s="210">
        <f t="shared" si="311"/>
        <v>0</v>
      </c>
      <c r="P3544" s="210">
        <f t="shared" si="311"/>
        <v>0</v>
      </c>
      <c r="Q3544" s="210">
        <f t="shared" si="311"/>
        <v>0</v>
      </c>
      <c r="R3544" s="210">
        <f t="shared" si="311"/>
        <v>0</v>
      </c>
    </row>
    <row r="3545" spans="1:18" hidden="1" outlineLevel="2" x14ac:dyDescent="0.35">
      <c r="A3545" s="209" t="str">
        <f>'Usages mobilité'!A28</f>
        <v>Usage mobilité n°25</v>
      </c>
      <c r="B3545" s="209" t="s">
        <v>637</v>
      </c>
      <c r="C3545" s="209"/>
      <c r="D3545" s="210">
        <f>IF(B$3512&lt;&gt;"",IF(B$3512='Usages mobilité'!BF28,'Usages mobilité'!BD28,0),0)</f>
        <v>0</v>
      </c>
      <c r="E3545" s="210">
        <f t="shared" si="311"/>
        <v>0</v>
      </c>
      <c r="F3545" s="210">
        <f t="shared" si="311"/>
        <v>0</v>
      </c>
      <c r="G3545" s="210">
        <f t="shared" si="311"/>
        <v>0</v>
      </c>
      <c r="H3545" s="210">
        <f t="shared" si="311"/>
        <v>0</v>
      </c>
      <c r="I3545" s="210">
        <f t="shared" si="311"/>
        <v>0</v>
      </c>
      <c r="J3545" s="210">
        <f t="shared" si="311"/>
        <v>0</v>
      </c>
      <c r="K3545" s="210">
        <f t="shared" si="311"/>
        <v>0</v>
      </c>
      <c r="L3545" s="210">
        <f t="shared" si="311"/>
        <v>0</v>
      </c>
      <c r="M3545" s="210">
        <f t="shared" si="311"/>
        <v>0</v>
      </c>
      <c r="N3545" s="210">
        <f t="shared" si="311"/>
        <v>0</v>
      </c>
      <c r="O3545" s="210">
        <f t="shared" si="311"/>
        <v>0</v>
      </c>
      <c r="P3545" s="210">
        <f t="shared" si="311"/>
        <v>0</v>
      </c>
      <c r="Q3545" s="210">
        <f t="shared" si="311"/>
        <v>0</v>
      </c>
      <c r="R3545" s="210">
        <f t="shared" si="311"/>
        <v>0</v>
      </c>
    </row>
    <row r="3546" spans="1:18" hidden="1" outlineLevel="2" x14ac:dyDescent="0.35">
      <c r="A3546" s="209" t="str">
        <f>'Usages mobilité'!A29</f>
        <v>Usage mobilité n°26</v>
      </c>
      <c r="B3546" s="209" t="s">
        <v>637</v>
      </c>
      <c r="C3546" s="209"/>
      <c r="D3546" s="210">
        <f>IF(B$3512&lt;&gt;"",IF(B$3512='Usages mobilité'!BF29,'Usages mobilité'!BD29,0),0)</f>
        <v>0</v>
      </c>
      <c r="E3546" s="210">
        <f t="shared" si="311"/>
        <v>0</v>
      </c>
      <c r="F3546" s="210">
        <f t="shared" si="311"/>
        <v>0</v>
      </c>
      <c r="G3546" s="210">
        <f t="shared" si="311"/>
        <v>0</v>
      </c>
      <c r="H3546" s="210">
        <f t="shared" si="311"/>
        <v>0</v>
      </c>
      <c r="I3546" s="210">
        <f t="shared" si="311"/>
        <v>0</v>
      </c>
      <c r="J3546" s="210">
        <f t="shared" si="311"/>
        <v>0</v>
      </c>
      <c r="K3546" s="210">
        <f t="shared" si="311"/>
        <v>0</v>
      </c>
      <c r="L3546" s="210">
        <f t="shared" si="311"/>
        <v>0</v>
      </c>
      <c r="M3546" s="210">
        <f t="shared" si="311"/>
        <v>0</v>
      </c>
      <c r="N3546" s="210">
        <f t="shared" si="311"/>
        <v>0</v>
      </c>
      <c r="O3546" s="210">
        <f t="shared" si="311"/>
        <v>0</v>
      </c>
      <c r="P3546" s="210">
        <f t="shared" si="311"/>
        <v>0</v>
      </c>
      <c r="Q3546" s="210">
        <f t="shared" si="311"/>
        <v>0</v>
      </c>
      <c r="R3546" s="210">
        <f t="shared" si="311"/>
        <v>0</v>
      </c>
    </row>
    <row r="3547" spans="1:18" hidden="1" outlineLevel="2" x14ac:dyDescent="0.35">
      <c r="A3547" s="209" t="str">
        <f>'Usages mobilité'!A30</f>
        <v>Usage mobilité n°27</v>
      </c>
      <c r="B3547" s="209" t="s">
        <v>637</v>
      </c>
      <c r="C3547" s="209"/>
      <c r="D3547" s="210">
        <f>IF(B$3512&lt;&gt;"",IF(B$3512='Usages mobilité'!BF30,'Usages mobilité'!BD30,0),0)</f>
        <v>0</v>
      </c>
      <c r="E3547" s="210">
        <f t="shared" si="311"/>
        <v>0</v>
      </c>
      <c r="F3547" s="210">
        <f t="shared" si="311"/>
        <v>0</v>
      </c>
      <c r="G3547" s="210">
        <f t="shared" si="311"/>
        <v>0</v>
      </c>
      <c r="H3547" s="210">
        <f t="shared" si="311"/>
        <v>0</v>
      </c>
      <c r="I3547" s="210">
        <f t="shared" si="311"/>
        <v>0</v>
      </c>
      <c r="J3547" s="210">
        <f t="shared" si="311"/>
        <v>0</v>
      </c>
      <c r="K3547" s="210">
        <f t="shared" si="311"/>
        <v>0</v>
      </c>
      <c r="L3547" s="210">
        <f t="shared" si="311"/>
        <v>0</v>
      </c>
      <c r="M3547" s="210">
        <f t="shared" si="311"/>
        <v>0</v>
      </c>
      <c r="N3547" s="210">
        <f t="shared" si="311"/>
        <v>0</v>
      </c>
      <c r="O3547" s="210">
        <f t="shared" si="311"/>
        <v>0</v>
      </c>
      <c r="P3547" s="210">
        <f t="shared" si="311"/>
        <v>0</v>
      </c>
      <c r="Q3547" s="210">
        <f t="shared" si="311"/>
        <v>0</v>
      </c>
      <c r="R3547" s="210">
        <f t="shared" si="311"/>
        <v>0</v>
      </c>
    </row>
    <row r="3548" spans="1:18" hidden="1" outlineLevel="2" x14ac:dyDescent="0.35">
      <c r="A3548" s="209" t="str">
        <f>'Usages mobilité'!A31</f>
        <v>Usage mobilité n°28</v>
      </c>
      <c r="B3548" s="209" t="s">
        <v>637</v>
      </c>
      <c r="C3548" s="209"/>
      <c r="D3548" s="210">
        <f>IF(B$3512&lt;&gt;"",IF(B$3512='Usages mobilité'!BF31,'Usages mobilité'!BD31,0),0)</f>
        <v>0</v>
      </c>
      <c r="E3548" s="210">
        <f t="shared" si="311"/>
        <v>0</v>
      </c>
      <c r="F3548" s="210">
        <f t="shared" si="311"/>
        <v>0</v>
      </c>
      <c r="G3548" s="210">
        <f t="shared" si="311"/>
        <v>0</v>
      </c>
      <c r="H3548" s="210">
        <f t="shared" si="311"/>
        <v>0</v>
      </c>
      <c r="I3548" s="210">
        <f t="shared" si="311"/>
        <v>0</v>
      </c>
      <c r="J3548" s="210">
        <f t="shared" si="311"/>
        <v>0</v>
      </c>
      <c r="K3548" s="210">
        <f t="shared" si="311"/>
        <v>0</v>
      </c>
      <c r="L3548" s="210">
        <f t="shared" si="311"/>
        <v>0</v>
      </c>
      <c r="M3548" s="210">
        <f t="shared" si="311"/>
        <v>0</v>
      </c>
      <c r="N3548" s="210">
        <f t="shared" si="311"/>
        <v>0</v>
      </c>
      <c r="O3548" s="210">
        <f t="shared" si="311"/>
        <v>0</v>
      </c>
      <c r="P3548" s="210">
        <f t="shared" si="311"/>
        <v>0</v>
      </c>
      <c r="Q3548" s="210">
        <f t="shared" si="311"/>
        <v>0</v>
      </c>
      <c r="R3548" s="210">
        <f t="shared" si="311"/>
        <v>0</v>
      </c>
    </row>
    <row r="3549" spans="1:18" hidden="1" outlineLevel="2" x14ac:dyDescent="0.35">
      <c r="A3549" s="209" t="str">
        <f>'Usages mobilité'!A32</f>
        <v>Usage mobilité n°29</v>
      </c>
      <c r="B3549" s="209" t="s">
        <v>637</v>
      </c>
      <c r="C3549" s="209"/>
      <c r="D3549" s="210">
        <f>IF(B$3512&lt;&gt;"",IF(B$3512='Usages mobilité'!BF32,'Usages mobilité'!BD32,0),0)</f>
        <v>0</v>
      </c>
      <c r="E3549" s="210">
        <f t="shared" si="311"/>
        <v>0</v>
      </c>
      <c r="F3549" s="210">
        <f t="shared" si="311"/>
        <v>0</v>
      </c>
      <c r="G3549" s="210">
        <f t="shared" si="311"/>
        <v>0</v>
      </c>
      <c r="H3549" s="210">
        <f t="shared" si="311"/>
        <v>0</v>
      </c>
      <c r="I3549" s="210">
        <f t="shared" si="311"/>
        <v>0</v>
      </c>
      <c r="J3549" s="210">
        <f t="shared" si="311"/>
        <v>0</v>
      </c>
      <c r="K3549" s="210">
        <f t="shared" si="311"/>
        <v>0</v>
      </c>
      <c r="L3549" s="210">
        <f t="shared" si="311"/>
        <v>0</v>
      </c>
      <c r="M3549" s="210">
        <f t="shared" si="311"/>
        <v>0</v>
      </c>
      <c r="N3549" s="210">
        <f t="shared" si="311"/>
        <v>0</v>
      </c>
      <c r="O3549" s="210">
        <f t="shared" si="311"/>
        <v>0</v>
      </c>
      <c r="P3549" s="210">
        <f t="shared" si="311"/>
        <v>0</v>
      </c>
      <c r="Q3549" s="210">
        <f t="shared" si="311"/>
        <v>0</v>
      </c>
      <c r="R3549" s="210">
        <f t="shared" si="311"/>
        <v>0</v>
      </c>
    </row>
    <row r="3550" spans="1:18" hidden="1" outlineLevel="2" x14ac:dyDescent="0.35">
      <c r="A3550" s="209" t="str">
        <f>'Usages mobilité'!A33</f>
        <v>Usage mobilité n°30</v>
      </c>
      <c r="B3550" s="209" t="s">
        <v>637</v>
      </c>
      <c r="C3550" s="209"/>
      <c r="D3550" s="210">
        <f>IF(B$3512&lt;&gt;"",IF(B$3512='Usages mobilité'!BF33,'Usages mobilité'!BD33,0),0)</f>
        <v>0</v>
      </c>
      <c r="E3550" s="210">
        <f t="shared" si="311"/>
        <v>0</v>
      </c>
      <c r="F3550" s="210">
        <f t="shared" si="311"/>
        <v>0</v>
      </c>
      <c r="G3550" s="210">
        <f t="shared" si="311"/>
        <v>0</v>
      </c>
      <c r="H3550" s="210">
        <f t="shared" si="311"/>
        <v>0</v>
      </c>
      <c r="I3550" s="210">
        <f t="shared" si="311"/>
        <v>0</v>
      </c>
      <c r="J3550" s="210">
        <f t="shared" si="311"/>
        <v>0</v>
      </c>
      <c r="K3550" s="210">
        <f t="shared" si="311"/>
        <v>0</v>
      </c>
      <c r="L3550" s="210">
        <f t="shared" si="311"/>
        <v>0</v>
      </c>
      <c r="M3550" s="210">
        <f t="shared" si="311"/>
        <v>0</v>
      </c>
      <c r="N3550" s="210">
        <f t="shared" si="311"/>
        <v>0</v>
      </c>
      <c r="O3550" s="210">
        <f t="shared" si="311"/>
        <v>0</v>
      </c>
      <c r="P3550" s="210">
        <f t="shared" si="311"/>
        <v>0</v>
      </c>
      <c r="Q3550" s="210">
        <f t="shared" si="311"/>
        <v>0</v>
      </c>
      <c r="R3550" s="210">
        <f t="shared" si="311"/>
        <v>0</v>
      </c>
    </row>
    <row r="3551" spans="1:18" hidden="1" outlineLevel="2" x14ac:dyDescent="0.35">
      <c r="A3551" s="209" t="str">
        <f>'Usages mobilité'!A34</f>
        <v>Usage mobilité n°31</v>
      </c>
      <c r="B3551" s="209" t="s">
        <v>637</v>
      </c>
      <c r="C3551" s="209"/>
      <c r="D3551" s="210">
        <f>IF(B$3512&lt;&gt;"",IF(B$3512='Usages mobilité'!BF34,'Usages mobilité'!BD34,0),0)</f>
        <v>0</v>
      </c>
      <c r="E3551" s="210">
        <f t="shared" ref="E3551:R3560" si="312">$D3551</f>
        <v>0</v>
      </c>
      <c r="F3551" s="210">
        <f t="shared" si="312"/>
        <v>0</v>
      </c>
      <c r="G3551" s="210">
        <f t="shared" si="312"/>
        <v>0</v>
      </c>
      <c r="H3551" s="210">
        <f t="shared" si="312"/>
        <v>0</v>
      </c>
      <c r="I3551" s="210">
        <f t="shared" si="312"/>
        <v>0</v>
      </c>
      <c r="J3551" s="210">
        <f t="shared" si="312"/>
        <v>0</v>
      </c>
      <c r="K3551" s="210">
        <f t="shared" si="312"/>
        <v>0</v>
      </c>
      <c r="L3551" s="210">
        <f t="shared" si="312"/>
        <v>0</v>
      </c>
      <c r="M3551" s="210">
        <f t="shared" si="312"/>
        <v>0</v>
      </c>
      <c r="N3551" s="210">
        <f t="shared" si="312"/>
        <v>0</v>
      </c>
      <c r="O3551" s="210">
        <f t="shared" si="312"/>
        <v>0</v>
      </c>
      <c r="P3551" s="210">
        <f t="shared" si="312"/>
        <v>0</v>
      </c>
      <c r="Q3551" s="210">
        <f t="shared" si="312"/>
        <v>0</v>
      </c>
      <c r="R3551" s="210">
        <f t="shared" si="312"/>
        <v>0</v>
      </c>
    </row>
    <row r="3552" spans="1:18" hidden="1" outlineLevel="2" x14ac:dyDescent="0.35">
      <c r="A3552" s="209" t="str">
        <f>'Usages mobilité'!A35</f>
        <v>Usage mobilité n°32</v>
      </c>
      <c r="B3552" s="209" t="s">
        <v>637</v>
      </c>
      <c r="C3552" s="209"/>
      <c r="D3552" s="210">
        <f>IF(B$3512&lt;&gt;"",IF(B$3512='Usages mobilité'!BF35,'Usages mobilité'!BD35,0),0)</f>
        <v>0</v>
      </c>
      <c r="E3552" s="210">
        <f t="shared" si="312"/>
        <v>0</v>
      </c>
      <c r="F3552" s="210">
        <f t="shared" si="312"/>
        <v>0</v>
      </c>
      <c r="G3552" s="210">
        <f t="shared" si="312"/>
        <v>0</v>
      </c>
      <c r="H3552" s="210">
        <f t="shared" si="312"/>
        <v>0</v>
      </c>
      <c r="I3552" s="210">
        <f t="shared" si="312"/>
        <v>0</v>
      </c>
      <c r="J3552" s="210">
        <f t="shared" si="312"/>
        <v>0</v>
      </c>
      <c r="K3552" s="210">
        <f t="shared" si="312"/>
        <v>0</v>
      </c>
      <c r="L3552" s="210">
        <f t="shared" si="312"/>
        <v>0</v>
      </c>
      <c r="M3552" s="210">
        <f t="shared" si="312"/>
        <v>0</v>
      </c>
      <c r="N3552" s="210">
        <f t="shared" si="312"/>
        <v>0</v>
      </c>
      <c r="O3552" s="210">
        <f t="shared" si="312"/>
        <v>0</v>
      </c>
      <c r="P3552" s="210">
        <f t="shared" si="312"/>
        <v>0</v>
      </c>
      <c r="Q3552" s="210">
        <f t="shared" si="312"/>
        <v>0</v>
      </c>
      <c r="R3552" s="210">
        <f t="shared" si="312"/>
        <v>0</v>
      </c>
    </row>
    <row r="3553" spans="1:18" hidden="1" outlineLevel="2" x14ac:dyDescent="0.35">
      <c r="A3553" s="209" t="str">
        <f>'Usages mobilité'!A36</f>
        <v>Usage mobilité n°33</v>
      </c>
      <c r="B3553" s="209" t="s">
        <v>637</v>
      </c>
      <c r="C3553" s="209"/>
      <c r="D3553" s="210">
        <f>IF(B$3512&lt;&gt;"",IF(B$3512='Usages mobilité'!BF36,'Usages mobilité'!BD36,0),0)</f>
        <v>0</v>
      </c>
      <c r="E3553" s="210">
        <f t="shared" si="312"/>
        <v>0</v>
      </c>
      <c r="F3553" s="210">
        <f t="shared" si="312"/>
        <v>0</v>
      </c>
      <c r="G3553" s="210">
        <f t="shared" si="312"/>
        <v>0</v>
      </c>
      <c r="H3553" s="210">
        <f t="shared" si="312"/>
        <v>0</v>
      </c>
      <c r="I3553" s="210">
        <f t="shared" si="312"/>
        <v>0</v>
      </c>
      <c r="J3553" s="210">
        <f t="shared" si="312"/>
        <v>0</v>
      </c>
      <c r="K3553" s="210">
        <f t="shared" si="312"/>
        <v>0</v>
      </c>
      <c r="L3553" s="210">
        <f t="shared" si="312"/>
        <v>0</v>
      </c>
      <c r="M3553" s="210">
        <f t="shared" si="312"/>
        <v>0</v>
      </c>
      <c r="N3553" s="210">
        <f t="shared" si="312"/>
        <v>0</v>
      </c>
      <c r="O3553" s="210">
        <f t="shared" si="312"/>
        <v>0</v>
      </c>
      <c r="P3553" s="210">
        <f t="shared" si="312"/>
        <v>0</v>
      </c>
      <c r="Q3553" s="210">
        <f t="shared" si="312"/>
        <v>0</v>
      </c>
      <c r="R3553" s="210">
        <f t="shared" si="312"/>
        <v>0</v>
      </c>
    </row>
    <row r="3554" spans="1:18" hidden="1" outlineLevel="2" x14ac:dyDescent="0.35">
      <c r="A3554" s="209" t="str">
        <f>'Usages mobilité'!A37</f>
        <v>Usage mobilité n°34</v>
      </c>
      <c r="B3554" s="209" t="s">
        <v>637</v>
      </c>
      <c r="C3554" s="209"/>
      <c r="D3554" s="210">
        <f>IF(B$3512&lt;&gt;"",IF(B$3512='Usages mobilité'!BF37,'Usages mobilité'!BD37,0),0)</f>
        <v>0</v>
      </c>
      <c r="E3554" s="210">
        <f t="shared" si="312"/>
        <v>0</v>
      </c>
      <c r="F3554" s="210">
        <f t="shared" si="312"/>
        <v>0</v>
      </c>
      <c r="G3554" s="210">
        <f t="shared" si="312"/>
        <v>0</v>
      </c>
      <c r="H3554" s="210">
        <f t="shared" si="312"/>
        <v>0</v>
      </c>
      <c r="I3554" s="210">
        <f t="shared" si="312"/>
        <v>0</v>
      </c>
      <c r="J3554" s="210">
        <f t="shared" si="312"/>
        <v>0</v>
      </c>
      <c r="K3554" s="210">
        <f t="shared" si="312"/>
        <v>0</v>
      </c>
      <c r="L3554" s="210">
        <f t="shared" si="312"/>
        <v>0</v>
      </c>
      <c r="M3554" s="210">
        <f t="shared" si="312"/>
        <v>0</v>
      </c>
      <c r="N3554" s="210">
        <f t="shared" si="312"/>
        <v>0</v>
      </c>
      <c r="O3554" s="210">
        <f t="shared" si="312"/>
        <v>0</v>
      </c>
      <c r="P3554" s="210">
        <f t="shared" si="312"/>
        <v>0</v>
      </c>
      <c r="Q3554" s="210">
        <f t="shared" si="312"/>
        <v>0</v>
      </c>
      <c r="R3554" s="210">
        <f t="shared" si="312"/>
        <v>0</v>
      </c>
    </row>
    <row r="3555" spans="1:18" hidden="1" outlineLevel="2" x14ac:dyDescent="0.35">
      <c r="A3555" s="209" t="str">
        <f>'Usages mobilité'!A38</f>
        <v>Usage mobilité n°35</v>
      </c>
      <c r="B3555" s="209" t="s">
        <v>637</v>
      </c>
      <c r="C3555" s="209"/>
      <c r="D3555" s="210">
        <f>IF(B$3512&lt;&gt;"",IF(B$3512='Usages mobilité'!BF38,'Usages mobilité'!BD38,0),0)</f>
        <v>0</v>
      </c>
      <c r="E3555" s="210">
        <f t="shared" si="312"/>
        <v>0</v>
      </c>
      <c r="F3555" s="210">
        <f t="shared" si="312"/>
        <v>0</v>
      </c>
      <c r="G3555" s="210">
        <f t="shared" si="312"/>
        <v>0</v>
      </c>
      <c r="H3555" s="210">
        <f t="shared" si="312"/>
        <v>0</v>
      </c>
      <c r="I3555" s="210">
        <f t="shared" si="312"/>
        <v>0</v>
      </c>
      <c r="J3555" s="210">
        <f t="shared" si="312"/>
        <v>0</v>
      </c>
      <c r="K3555" s="210">
        <f t="shared" si="312"/>
        <v>0</v>
      </c>
      <c r="L3555" s="210">
        <f t="shared" si="312"/>
        <v>0</v>
      </c>
      <c r="M3555" s="210">
        <f t="shared" si="312"/>
        <v>0</v>
      </c>
      <c r="N3555" s="210">
        <f t="shared" si="312"/>
        <v>0</v>
      </c>
      <c r="O3555" s="210">
        <f t="shared" si="312"/>
        <v>0</v>
      </c>
      <c r="P3555" s="210">
        <f t="shared" si="312"/>
        <v>0</v>
      </c>
      <c r="Q3555" s="210">
        <f t="shared" si="312"/>
        <v>0</v>
      </c>
      <c r="R3555" s="210">
        <f t="shared" si="312"/>
        <v>0</v>
      </c>
    </row>
    <row r="3556" spans="1:18" hidden="1" outlineLevel="2" x14ac:dyDescent="0.35">
      <c r="A3556" s="209" t="str">
        <f>'Usages mobilité'!A39</f>
        <v>Usage mobilité n°36</v>
      </c>
      <c r="B3556" s="209" t="s">
        <v>637</v>
      </c>
      <c r="C3556" s="209"/>
      <c r="D3556" s="210">
        <f>IF(B$3512&lt;&gt;"",IF(B$3512='Usages mobilité'!BF39,'Usages mobilité'!BD39,0),0)</f>
        <v>0</v>
      </c>
      <c r="E3556" s="210">
        <f t="shared" si="312"/>
        <v>0</v>
      </c>
      <c r="F3556" s="210">
        <f t="shared" si="312"/>
        <v>0</v>
      </c>
      <c r="G3556" s="210">
        <f t="shared" si="312"/>
        <v>0</v>
      </c>
      <c r="H3556" s="210">
        <f t="shared" si="312"/>
        <v>0</v>
      </c>
      <c r="I3556" s="210">
        <f t="shared" si="312"/>
        <v>0</v>
      </c>
      <c r="J3556" s="210">
        <f t="shared" si="312"/>
        <v>0</v>
      </c>
      <c r="K3556" s="210">
        <f t="shared" si="312"/>
        <v>0</v>
      </c>
      <c r="L3556" s="210">
        <f t="shared" si="312"/>
        <v>0</v>
      </c>
      <c r="M3556" s="210">
        <f t="shared" si="312"/>
        <v>0</v>
      </c>
      <c r="N3556" s="210">
        <f t="shared" si="312"/>
        <v>0</v>
      </c>
      <c r="O3556" s="210">
        <f t="shared" si="312"/>
        <v>0</v>
      </c>
      <c r="P3556" s="210">
        <f t="shared" si="312"/>
        <v>0</v>
      </c>
      <c r="Q3556" s="210">
        <f t="shared" si="312"/>
        <v>0</v>
      </c>
      <c r="R3556" s="210">
        <f t="shared" si="312"/>
        <v>0</v>
      </c>
    </row>
    <row r="3557" spans="1:18" hidden="1" outlineLevel="2" x14ac:dyDescent="0.35">
      <c r="A3557" s="209" t="str">
        <f>'Usages mobilité'!A40</f>
        <v>Usage mobilité n°37</v>
      </c>
      <c r="B3557" s="209" t="s">
        <v>637</v>
      </c>
      <c r="C3557" s="209"/>
      <c r="D3557" s="210">
        <f>IF(B$3512&lt;&gt;"",IF(B$3512='Usages mobilité'!BF40,'Usages mobilité'!BD40,0),0)</f>
        <v>0</v>
      </c>
      <c r="E3557" s="210">
        <f t="shared" si="312"/>
        <v>0</v>
      </c>
      <c r="F3557" s="210">
        <f t="shared" si="312"/>
        <v>0</v>
      </c>
      <c r="G3557" s="210">
        <f t="shared" si="312"/>
        <v>0</v>
      </c>
      <c r="H3557" s="210">
        <f t="shared" si="312"/>
        <v>0</v>
      </c>
      <c r="I3557" s="210">
        <f t="shared" si="312"/>
        <v>0</v>
      </c>
      <c r="J3557" s="210">
        <f t="shared" si="312"/>
        <v>0</v>
      </c>
      <c r="K3557" s="210">
        <f t="shared" si="312"/>
        <v>0</v>
      </c>
      <c r="L3557" s="210">
        <f t="shared" si="312"/>
        <v>0</v>
      </c>
      <c r="M3557" s="210">
        <f t="shared" si="312"/>
        <v>0</v>
      </c>
      <c r="N3557" s="210">
        <f t="shared" si="312"/>
        <v>0</v>
      </c>
      <c r="O3557" s="210">
        <f t="shared" si="312"/>
        <v>0</v>
      </c>
      <c r="P3557" s="210">
        <f t="shared" si="312"/>
        <v>0</v>
      </c>
      <c r="Q3557" s="210">
        <f t="shared" si="312"/>
        <v>0</v>
      </c>
      <c r="R3557" s="210">
        <f t="shared" si="312"/>
        <v>0</v>
      </c>
    </row>
    <row r="3558" spans="1:18" hidden="1" outlineLevel="2" x14ac:dyDescent="0.35">
      <c r="A3558" s="209" t="str">
        <f>'Usages mobilité'!A41</f>
        <v>Usage mobilité n°38</v>
      </c>
      <c r="B3558" s="209" t="s">
        <v>637</v>
      </c>
      <c r="C3558" s="209"/>
      <c r="D3558" s="210">
        <f>IF(B$3512&lt;&gt;"",IF(B$3512='Usages mobilité'!BF41,'Usages mobilité'!BD41,0),0)</f>
        <v>0</v>
      </c>
      <c r="E3558" s="210">
        <f t="shared" si="312"/>
        <v>0</v>
      </c>
      <c r="F3558" s="210">
        <f t="shared" si="312"/>
        <v>0</v>
      </c>
      <c r="G3558" s="210">
        <f t="shared" si="312"/>
        <v>0</v>
      </c>
      <c r="H3558" s="210">
        <f t="shared" si="312"/>
        <v>0</v>
      </c>
      <c r="I3558" s="210">
        <f t="shared" si="312"/>
        <v>0</v>
      </c>
      <c r="J3558" s="210">
        <f t="shared" si="312"/>
        <v>0</v>
      </c>
      <c r="K3558" s="210">
        <f t="shared" si="312"/>
        <v>0</v>
      </c>
      <c r="L3558" s="210">
        <f t="shared" si="312"/>
        <v>0</v>
      </c>
      <c r="M3558" s="210">
        <f t="shared" si="312"/>
        <v>0</v>
      </c>
      <c r="N3558" s="210">
        <f t="shared" si="312"/>
        <v>0</v>
      </c>
      <c r="O3558" s="210">
        <f t="shared" si="312"/>
        <v>0</v>
      </c>
      <c r="P3558" s="210">
        <f t="shared" si="312"/>
        <v>0</v>
      </c>
      <c r="Q3558" s="210">
        <f t="shared" si="312"/>
        <v>0</v>
      </c>
      <c r="R3558" s="210">
        <f t="shared" si="312"/>
        <v>0</v>
      </c>
    </row>
    <row r="3559" spans="1:18" hidden="1" outlineLevel="2" x14ac:dyDescent="0.35">
      <c r="A3559" s="209" t="str">
        <f>'Usages mobilité'!A42</f>
        <v>Usage mobilité n°39</v>
      </c>
      <c r="B3559" s="209" t="s">
        <v>637</v>
      </c>
      <c r="C3559" s="209"/>
      <c r="D3559" s="210">
        <f>IF(B$3512&lt;&gt;"",IF(B$3512='Usages mobilité'!BF42,'Usages mobilité'!BD42,0),0)</f>
        <v>0</v>
      </c>
      <c r="E3559" s="210">
        <f t="shared" si="312"/>
        <v>0</v>
      </c>
      <c r="F3559" s="210">
        <f t="shared" si="312"/>
        <v>0</v>
      </c>
      <c r="G3559" s="210">
        <f t="shared" si="312"/>
        <v>0</v>
      </c>
      <c r="H3559" s="210">
        <f t="shared" si="312"/>
        <v>0</v>
      </c>
      <c r="I3559" s="210">
        <f t="shared" si="312"/>
        <v>0</v>
      </c>
      <c r="J3559" s="210">
        <f t="shared" si="312"/>
        <v>0</v>
      </c>
      <c r="K3559" s="210">
        <f t="shared" si="312"/>
        <v>0</v>
      </c>
      <c r="L3559" s="210">
        <f t="shared" si="312"/>
        <v>0</v>
      </c>
      <c r="M3559" s="210">
        <f t="shared" si="312"/>
        <v>0</v>
      </c>
      <c r="N3559" s="210">
        <f t="shared" si="312"/>
        <v>0</v>
      </c>
      <c r="O3559" s="210">
        <f t="shared" si="312"/>
        <v>0</v>
      </c>
      <c r="P3559" s="210">
        <f t="shared" si="312"/>
        <v>0</v>
      </c>
      <c r="Q3559" s="210">
        <f t="shared" si="312"/>
        <v>0</v>
      </c>
      <c r="R3559" s="210">
        <f t="shared" si="312"/>
        <v>0</v>
      </c>
    </row>
    <row r="3560" spans="1:18" hidden="1" outlineLevel="2" x14ac:dyDescent="0.35">
      <c r="A3560" s="209" t="str">
        <f>'Usages mobilité'!A43</f>
        <v>Usage mobilité n°40</v>
      </c>
      <c r="B3560" s="209" t="s">
        <v>637</v>
      </c>
      <c r="C3560" s="209"/>
      <c r="D3560" s="210">
        <f>IF(B$3512&lt;&gt;"",IF(B$3512='Usages mobilité'!BF43,'Usages mobilité'!BD43,0),0)</f>
        <v>0</v>
      </c>
      <c r="E3560" s="210">
        <f t="shared" si="312"/>
        <v>0</v>
      </c>
      <c r="F3560" s="210">
        <f t="shared" si="312"/>
        <v>0</v>
      </c>
      <c r="G3560" s="210">
        <f t="shared" si="312"/>
        <v>0</v>
      </c>
      <c r="H3560" s="210">
        <f t="shared" si="312"/>
        <v>0</v>
      </c>
      <c r="I3560" s="210">
        <f t="shared" si="312"/>
        <v>0</v>
      </c>
      <c r="J3560" s="210">
        <f t="shared" si="312"/>
        <v>0</v>
      </c>
      <c r="K3560" s="210">
        <f t="shared" si="312"/>
        <v>0</v>
      </c>
      <c r="L3560" s="210">
        <f t="shared" si="312"/>
        <v>0</v>
      </c>
      <c r="M3560" s="210">
        <f t="shared" si="312"/>
        <v>0</v>
      </c>
      <c r="N3560" s="210">
        <f t="shared" si="312"/>
        <v>0</v>
      </c>
      <c r="O3560" s="210">
        <f t="shared" si="312"/>
        <v>0</v>
      </c>
      <c r="P3560" s="210">
        <f t="shared" si="312"/>
        <v>0</v>
      </c>
      <c r="Q3560" s="210">
        <f t="shared" si="312"/>
        <v>0</v>
      </c>
      <c r="R3560" s="210">
        <f t="shared" si="312"/>
        <v>0</v>
      </c>
    </row>
    <row r="3561" spans="1:18" hidden="1" outlineLevel="2" x14ac:dyDescent="0.35">
      <c r="A3561" s="209" t="str">
        <f>'Usages mobilité'!A44</f>
        <v>Usage mobilité n°41</v>
      </c>
      <c r="B3561" s="209" t="s">
        <v>637</v>
      </c>
      <c r="C3561" s="209"/>
      <c r="D3561" s="210">
        <f>IF(B$3512&lt;&gt;"",IF(B$3512='Usages mobilité'!BF44,'Usages mobilité'!BD44,0),0)</f>
        <v>0</v>
      </c>
      <c r="E3561" s="210">
        <f t="shared" ref="E3561:R3570" si="313">$D3561</f>
        <v>0</v>
      </c>
      <c r="F3561" s="210">
        <f t="shared" si="313"/>
        <v>0</v>
      </c>
      <c r="G3561" s="210">
        <f t="shared" si="313"/>
        <v>0</v>
      </c>
      <c r="H3561" s="210">
        <f t="shared" si="313"/>
        <v>0</v>
      </c>
      <c r="I3561" s="210">
        <f t="shared" si="313"/>
        <v>0</v>
      </c>
      <c r="J3561" s="210">
        <f t="shared" si="313"/>
        <v>0</v>
      </c>
      <c r="K3561" s="210">
        <f t="shared" si="313"/>
        <v>0</v>
      </c>
      <c r="L3561" s="210">
        <f t="shared" si="313"/>
        <v>0</v>
      </c>
      <c r="M3561" s="210">
        <f t="shared" si="313"/>
        <v>0</v>
      </c>
      <c r="N3561" s="210">
        <f t="shared" si="313"/>
        <v>0</v>
      </c>
      <c r="O3561" s="210">
        <f t="shared" si="313"/>
        <v>0</v>
      </c>
      <c r="P3561" s="210">
        <f t="shared" si="313"/>
        <v>0</v>
      </c>
      <c r="Q3561" s="210">
        <f t="shared" si="313"/>
        <v>0</v>
      </c>
      <c r="R3561" s="210">
        <f t="shared" si="313"/>
        <v>0</v>
      </c>
    </row>
    <row r="3562" spans="1:18" hidden="1" outlineLevel="2" x14ac:dyDescent="0.35">
      <c r="A3562" s="209" t="str">
        <f>'Usages mobilité'!A45</f>
        <v>Usage mobilité n°42</v>
      </c>
      <c r="B3562" s="209" t="s">
        <v>637</v>
      </c>
      <c r="C3562" s="209"/>
      <c r="D3562" s="210">
        <f>IF(B$3512&lt;&gt;"",IF(B$3512='Usages mobilité'!BF45,'Usages mobilité'!BD45,0),0)</f>
        <v>0</v>
      </c>
      <c r="E3562" s="210">
        <f t="shared" si="313"/>
        <v>0</v>
      </c>
      <c r="F3562" s="210">
        <f t="shared" si="313"/>
        <v>0</v>
      </c>
      <c r="G3562" s="210">
        <f t="shared" si="313"/>
        <v>0</v>
      </c>
      <c r="H3562" s="210">
        <f t="shared" si="313"/>
        <v>0</v>
      </c>
      <c r="I3562" s="210">
        <f t="shared" si="313"/>
        <v>0</v>
      </c>
      <c r="J3562" s="210">
        <f t="shared" si="313"/>
        <v>0</v>
      </c>
      <c r="K3562" s="210">
        <f t="shared" si="313"/>
        <v>0</v>
      </c>
      <c r="L3562" s="210">
        <f t="shared" si="313"/>
        <v>0</v>
      </c>
      <c r="M3562" s="210">
        <f t="shared" si="313"/>
        <v>0</v>
      </c>
      <c r="N3562" s="210">
        <f t="shared" si="313"/>
        <v>0</v>
      </c>
      <c r="O3562" s="210">
        <f t="shared" si="313"/>
        <v>0</v>
      </c>
      <c r="P3562" s="210">
        <f t="shared" si="313"/>
        <v>0</v>
      </c>
      <c r="Q3562" s="210">
        <f t="shared" si="313"/>
        <v>0</v>
      </c>
      <c r="R3562" s="210">
        <f t="shared" si="313"/>
        <v>0</v>
      </c>
    </row>
    <row r="3563" spans="1:18" hidden="1" outlineLevel="2" x14ac:dyDescent="0.35">
      <c r="A3563" s="209" t="str">
        <f>'Usages mobilité'!A46</f>
        <v>Usage mobilité n°43</v>
      </c>
      <c r="B3563" s="209" t="s">
        <v>637</v>
      </c>
      <c r="C3563" s="209"/>
      <c r="D3563" s="210">
        <f>IF(B$3512&lt;&gt;"",IF(B$3512='Usages mobilité'!BF46,'Usages mobilité'!BD46,0),0)</f>
        <v>0</v>
      </c>
      <c r="E3563" s="210">
        <f t="shared" si="313"/>
        <v>0</v>
      </c>
      <c r="F3563" s="210">
        <f t="shared" si="313"/>
        <v>0</v>
      </c>
      <c r="G3563" s="210">
        <f t="shared" si="313"/>
        <v>0</v>
      </c>
      <c r="H3563" s="210">
        <f t="shared" si="313"/>
        <v>0</v>
      </c>
      <c r="I3563" s="210">
        <f t="shared" si="313"/>
        <v>0</v>
      </c>
      <c r="J3563" s="210">
        <f t="shared" si="313"/>
        <v>0</v>
      </c>
      <c r="K3563" s="210">
        <f t="shared" si="313"/>
        <v>0</v>
      </c>
      <c r="L3563" s="210">
        <f t="shared" si="313"/>
        <v>0</v>
      </c>
      <c r="M3563" s="210">
        <f t="shared" si="313"/>
        <v>0</v>
      </c>
      <c r="N3563" s="210">
        <f t="shared" si="313"/>
        <v>0</v>
      </c>
      <c r="O3563" s="210">
        <f t="shared" si="313"/>
        <v>0</v>
      </c>
      <c r="P3563" s="210">
        <f t="shared" si="313"/>
        <v>0</v>
      </c>
      <c r="Q3563" s="210">
        <f t="shared" si="313"/>
        <v>0</v>
      </c>
      <c r="R3563" s="210">
        <f t="shared" si="313"/>
        <v>0</v>
      </c>
    </row>
    <row r="3564" spans="1:18" hidden="1" outlineLevel="2" x14ac:dyDescent="0.35">
      <c r="A3564" s="209" t="str">
        <f>'Usages mobilité'!A47</f>
        <v>Usage mobilité n°44</v>
      </c>
      <c r="B3564" s="209" t="s">
        <v>637</v>
      </c>
      <c r="C3564" s="209"/>
      <c r="D3564" s="210">
        <f>IF(B$3512&lt;&gt;"",IF(B$3512='Usages mobilité'!BF47,'Usages mobilité'!BD47,0),0)</f>
        <v>0</v>
      </c>
      <c r="E3564" s="210">
        <f t="shared" si="313"/>
        <v>0</v>
      </c>
      <c r="F3564" s="210">
        <f t="shared" si="313"/>
        <v>0</v>
      </c>
      <c r="G3564" s="210">
        <f t="shared" si="313"/>
        <v>0</v>
      </c>
      <c r="H3564" s="210">
        <f t="shared" si="313"/>
        <v>0</v>
      </c>
      <c r="I3564" s="210">
        <f t="shared" si="313"/>
        <v>0</v>
      </c>
      <c r="J3564" s="210">
        <f t="shared" si="313"/>
        <v>0</v>
      </c>
      <c r="K3564" s="210">
        <f t="shared" si="313"/>
        <v>0</v>
      </c>
      <c r="L3564" s="210">
        <f t="shared" si="313"/>
        <v>0</v>
      </c>
      <c r="M3564" s="210">
        <f t="shared" si="313"/>
        <v>0</v>
      </c>
      <c r="N3564" s="210">
        <f t="shared" si="313"/>
        <v>0</v>
      </c>
      <c r="O3564" s="210">
        <f t="shared" si="313"/>
        <v>0</v>
      </c>
      <c r="P3564" s="210">
        <f t="shared" si="313"/>
        <v>0</v>
      </c>
      <c r="Q3564" s="210">
        <f t="shared" si="313"/>
        <v>0</v>
      </c>
      <c r="R3564" s="210">
        <f t="shared" si="313"/>
        <v>0</v>
      </c>
    </row>
    <row r="3565" spans="1:18" hidden="1" outlineLevel="2" x14ac:dyDescent="0.35">
      <c r="A3565" s="209" t="str">
        <f>'Usages mobilité'!A48</f>
        <v>Usage mobilité n°45</v>
      </c>
      <c r="B3565" s="209" t="s">
        <v>637</v>
      </c>
      <c r="C3565" s="209"/>
      <c r="D3565" s="210">
        <f>IF(B$3512&lt;&gt;"",IF(B$3512='Usages mobilité'!BF48,'Usages mobilité'!BD48,0),0)</f>
        <v>0</v>
      </c>
      <c r="E3565" s="210">
        <f t="shared" si="313"/>
        <v>0</v>
      </c>
      <c r="F3565" s="210">
        <f t="shared" si="313"/>
        <v>0</v>
      </c>
      <c r="G3565" s="210">
        <f t="shared" si="313"/>
        <v>0</v>
      </c>
      <c r="H3565" s="210">
        <f t="shared" si="313"/>
        <v>0</v>
      </c>
      <c r="I3565" s="210">
        <f t="shared" si="313"/>
        <v>0</v>
      </c>
      <c r="J3565" s="210">
        <f t="shared" si="313"/>
        <v>0</v>
      </c>
      <c r="K3565" s="210">
        <f t="shared" si="313"/>
        <v>0</v>
      </c>
      <c r="L3565" s="210">
        <f t="shared" si="313"/>
        <v>0</v>
      </c>
      <c r="M3565" s="210">
        <f t="shared" si="313"/>
        <v>0</v>
      </c>
      <c r="N3565" s="210">
        <f t="shared" si="313"/>
        <v>0</v>
      </c>
      <c r="O3565" s="210">
        <f t="shared" si="313"/>
        <v>0</v>
      </c>
      <c r="P3565" s="210">
        <f t="shared" si="313"/>
        <v>0</v>
      </c>
      <c r="Q3565" s="210">
        <f t="shared" si="313"/>
        <v>0</v>
      </c>
      <c r="R3565" s="210">
        <f t="shared" si="313"/>
        <v>0</v>
      </c>
    </row>
    <row r="3566" spans="1:18" hidden="1" outlineLevel="2" x14ac:dyDescent="0.35">
      <c r="A3566" s="209" t="str">
        <f>'Usages mobilité'!A49</f>
        <v>Usage mobilité n°46</v>
      </c>
      <c r="B3566" s="209" t="s">
        <v>637</v>
      </c>
      <c r="C3566" s="209"/>
      <c r="D3566" s="210">
        <f>IF(B$3512&lt;&gt;"",IF(B$3512='Usages mobilité'!BF49,'Usages mobilité'!BD49,0),0)</f>
        <v>0</v>
      </c>
      <c r="E3566" s="210">
        <f t="shared" si="313"/>
        <v>0</v>
      </c>
      <c r="F3566" s="210">
        <f t="shared" si="313"/>
        <v>0</v>
      </c>
      <c r="G3566" s="210">
        <f t="shared" si="313"/>
        <v>0</v>
      </c>
      <c r="H3566" s="210">
        <f t="shared" si="313"/>
        <v>0</v>
      </c>
      <c r="I3566" s="210">
        <f t="shared" si="313"/>
        <v>0</v>
      </c>
      <c r="J3566" s="210">
        <f t="shared" si="313"/>
        <v>0</v>
      </c>
      <c r="K3566" s="210">
        <f t="shared" si="313"/>
        <v>0</v>
      </c>
      <c r="L3566" s="210">
        <f t="shared" si="313"/>
        <v>0</v>
      </c>
      <c r="M3566" s="210">
        <f t="shared" si="313"/>
        <v>0</v>
      </c>
      <c r="N3566" s="210">
        <f t="shared" si="313"/>
        <v>0</v>
      </c>
      <c r="O3566" s="210">
        <f t="shared" si="313"/>
        <v>0</v>
      </c>
      <c r="P3566" s="210">
        <f t="shared" si="313"/>
        <v>0</v>
      </c>
      <c r="Q3566" s="210">
        <f t="shared" si="313"/>
        <v>0</v>
      </c>
      <c r="R3566" s="210">
        <f t="shared" si="313"/>
        <v>0</v>
      </c>
    </row>
    <row r="3567" spans="1:18" hidden="1" outlineLevel="2" x14ac:dyDescent="0.35">
      <c r="A3567" s="209" t="str">
        <f>'Usages mobilité'!A50</f>
        <v>Usage mobilité n°47</v>
      </c>
      <c r="B3567" s="209" t="s">
        <v>637</v>
      </c>
      <c r="C3567" s="209"/>
      <c r="D3567" s="210">
        <f>IF(B$3512&lt;&gt;"",IF(B$3512='Usages mobilité'!BF50,'Usages mobilité'!BD50,0),0)</f>
        <v>0</v>
      </c>
      <c r="E3567" s="210">
        <f t="shared" si="313"/>
        <v>0</v>
      </c>
      <c r="F3567" s="210">
        <f t="shared" si="313"/>
        <v>0</v>
      </c>
      <c r="G3567" s="210">
        <f t="shared" si="313"/>
        <v>0</v>
      </c>
      <c r="H3567" s="210">
        <f t="shared" si="313"/>
        <v>0</v>
      </c>
      <c r="I3567" s="210">
        <f t="shared" si="313"/>
        <v>0</v>
      </c>
      <c r="J3567" s="210">
        <f t="shared" si="313"/>
        <v>0</v>
      </c>
      <c r="K3567" s="210">
        <f t="shared" si="313"/>
        <v>0</v>
      </c>
      <c r="L3567" s="210">
        <f t="shared" si="313"/>
        <v>0</v>
      </c>
      <c r="M3567" s="210">
        <f t="shared" si="313"/>
        <v>0</v>
      </c>
      <c r="N3567" s="210">
        <f t="shared" si="313"/>
        <v>0</v>
      </c>
      <c r="O3567" s="210">
        <f t="shared" si="313"/>
        <v>0</v>
      </c>
      <c r="P3567" s="210">
        <f t="shared" si="313"/>
        <v>0</v>
      </c>
      <c r="Q3567" s="210">
        <f t="shared" si="313"/>
        <v>0</v>
      </c>
      <c r="R3567" s="210">
        <f t="shared" si="313"/>
        <v>0</v>
      </c>
    </row>
    <row r="3568" spans="1:18" hidden="1" outlineLevel="2" x14ac:dyDescent="0.35">
      <c r="A3568" s="209" t="str">
        <f>'Usages mobilité'!A51</f>
        <v>Usage mobilité n°48</v>
      </c>
      <c r="B3568" s="209" t="s">
        <v>637</v>
      </c>
      <c r="C3568" s="209"/>
      <c r="D3568" s="210">
        <f>IF(B$3512&lt;&gt;"",IF(B$3512='Usages mobilité'!BF51,'Usages mobilité'!BD51,0),0)</f>
        <v>0</v>
      </c>
      <c r="E3568" s="210">
        <f t="shared" si="313"/>
        <v>0</v>
      </c>
      <c r="F3568" s="210">
        <f t="shared" si="313"/>
        <v>0</v>
      </c>
      <c r="G3568" s="210">
        <f t="shared" si="313"/>
        <v>0</v>
      </c>
      <c r="H3568" s="210">
        <f t="shared" si="313"/>
        <v>0</v>
      </c>
      <c r="I3568" s="210">
        <f t="shared" si="313"/>
        <v>0</v>
      </c>
      <c r="J3568" s="210">
        <f t="shared" si="313"/>
        <v>0</v>
      </c>
      <c r="K3568" s="210">
        <f t="shared" si="313"/>
        <v>0</v>
      </c>
      <c r="L3568" s="210">
        <f t="shared" si="313"/>
        <v>0</v>
      </c>
      <c r="M3568" s="210">
        <f t="shared" si="313"/>
        <v>0</v>
      </c>
      <c r="N3568" s="210">
        <f t="shared" si="313"/>
        <v>0</v>
      </c>
      <c r="O3568" s="210">
        <f t="shared" si="313"/>
        <v>0</v>
      </c>
      <c r="P3568" s="210">
        <f t="shared" si="313"/>
        <v>0</v>
      </c>
      <c r="Q3568" s="210">
        <f t="shared" si="313"/>
        <v>0</v>
      </c>
      <c r="R3568" s="210">
        <f t="shared" si="313"/>
        <v>0</v>
      </c>
    </row>
    <row r="3569" spans="1:18" hidden="1" outlineLevel="2" x14ac:dyDescent="0.35">
      <c r="A3569" s="209" t="str">
        <f>'Usages mobilité'!A52</f>
        <v>Usage mobilité n°49</v>
      </c>
      <c r="B3569" s="209" t="s">
        <v>637</v>
      </c>
      <c r="C3569" s="209"/>
      <c r="D3569" s="210">
        <f>IF(B$3512&lt;&gt;"",IF(B$3512='Usages mobilité'!BF52,'Usages mobilité'!BD52,0),0)</f>
        <v>0</v>
      </c>
      <c r="E3569" s="210">
        <f t="shared" si="313"/>
        <v>0</v>
      </c>
      <c r="F3569" s="210">
        <f t="shared" si="313"/>
        <v>0</v>
      </c>
      <c r="G3569" s="210">
        <f t="shared" si="313"/>
        <v>0</v>
      </c>
      <c r="H3569" s="210">
        <f t="shared" si="313"/>
        <v>0</v>
      </c>
      <c r="I3569" s="210">
        <f t="shared" si="313"/>
        <v>0</v>
      </c>
      <c r="J3569" s="210">
        <f t="shared" si="313"/>
        <v>0</v>
      </c>
      <c r="K3569" s="210">
        <f t="shared" si="313"/>
        <v>0</v>
      </c>
      <c r="L3569" s="210">
        <f t="shared" si="313"/>
        <v>0</v>
      </c>
      <c r="M3569" s="210">
        <f t="shared" si="313"/>
        <v>0</v>
      </c>
      <c r="N3569" s="210">
        <f t="shared" si="313"/>
        <v>0</v>
      </c>
      <c r="O3569" s="210">
        <f t="shared" si="313"/>
        <v>0</v>
      </c>
      <c r="P3569" s="210">
        <f t="shared" si="313"/>
        <v>0</v>
      </c>
      <c r="Q3569" s="210">
        <f t="shared" si="313"/>
        <v>0</v>
      </c>
      <c r="R3569" s="210">
        <f t="shared" si="313"/>
        <v>0</v>
      </c>
    </row>
    <row r="3570" spans="1:18" hidden="1" outlineLevel="2" x14ac:dyDescent="0.35">
      <c r="A3570" s="209" t="str">
        <f>'Usages mobilité'!A53</f>
        <v>Usage mobilité n°50</v>
      </c>
      <c r="B3570" s="209" t="s">
        <v>637</v>
      </c>
      <c r="C3570" s="209"/>
      <c r="D3570" s="210">
        <f>IF(B$3512&lt;&gt;"",IF(B$3512='Usages mobilité'!BF53,'Usages mobilité'!BD53,0),0)</f>
        <v>0</v>
      </c>
      <c r="E3570" s="210">
        <f t="shared" si="313"/>
        <v>0</v>
      </c>
      <c r="F3570" s="210">
        <f t="shared" si="313"/>
        <v>0</v>
      </c>
      <c r="G3570" s="210">
        <f t="shared" si="313"/>
        <v>0</v>
      </c>
      <c r="H3570" s="210">
        <f t="shared" si="313"/>
        <v>0</v>
      </c>
      <c r="I3570" s="210">
        <f t="shared" si="313"/>
        <v>0</v>
      </c>
      <c r="J3570" s="210">
        <f t="shared" si="313"/>
        <v>0</v>
      </c>
      <c r="K3570" s="210">
        <f t="shared" si="313"/>
        <v>0</v>
      </c>
      <c r="L3570" s="210">
        <f t="shared" si="313"/>
        <v>0</v>
      </c>
      <c r="M3570" s="210">
        <f t="shared" si="313"/>
        <v>0</v>
      </c>
      <c r="N3570" s="210">
        <f t="shared" si="313"/>
        <v>0</v>
      </c>
      <c r="O3570" s="210">
        <f t="shared" si="313"/>
        <v>0</v>
      </c>
      <c r="P3570" s="210">
        <f t="shared" si="313"/>
        <v>0</v>
      </c>
      <c r="Q3570" s="210">
        <f t="shared" si="313"/>
        <v>0</v>
      </c>
      <c r="R3570" s="210">
        <f t="shared" si="313"/>
        <v>0</v>
      </c>
    </row>
    <row r="3571" spans="1:18" hidden="1" outlineLevel="1" collapsed="1" x14ac:dyDescent="0.35">
      <c r="A3571" s="209" t="s">
        <v>643</v>
      </c>
      <c r="B3571" s="209"/>
      <c r="C3571" s="209"/>
      <c r="D3571" s="210">
        <f t="shared" ref="D3571:R3571" si="314">SUM(D3521:D3570)</f>
        <v>0</v>
      </c>
      <c r="E3571" s="210">
        <f t="shared" si="314"/>
        <v>0</v>
      </c>
      <c r="F3571" s="210">
        <f t="shared" si="314"/>
        <v>0</v>
      </c>
      <c r="G3571" s="210">
        <f t="shared" si="314"/>
        <v>0</v>
      </c>
      <c r="H3571" s="210">
        <f t="shared" si="314"/>
        <v>0</v>
      </c>
      <c r="I3571" s="210">
        <f t="shared" si="314"/>
        <v>0</v>
      </c>
      <c r="J3571" s="210">
        <f t="shared" si="314"/>
        <v>0</v>
      </c>
      <c r="K3571" s="210">
        <f t="shared" si="314"/>
        <v>0</v>
      </c>
      <c r="L3571" s="210">
        <f t="shared" si="314"/>
        <v>0</v>
      </c>
      <c r="M3571" s="210">
        <f t="shared" si="314"/>
        <v>0</v>
      </c>
      <c r="N3571" s="210">
        <f t="shared" si="314"/>
        <v>0</v>
      </c>
      <c r="O3571" s="210">
        <f t="shared" si="314"/>
        <v>0</v>
      </c>
      <c r="P3571" s="210">
        <f t="shared" si="314"/>
        <v>0</v>
      </c>
      <c r="Q3571" s="210">
        <f t="shared" si="314"/>
        <v>0</v>
      </c>
      <c r="R3571" s="210">
        <f t="shared" si="314"/>
        <v>0</v>
      </c>
    </row>
    <row r="3572" spans="1:18" hidden="1" outlineLevel="2" x14ac:dyDescent="0.35">
      <c r="A3572" s="209" t="str">
        <f>'Usages mobilité'!A4</f>
        <v>Usage mobilité n°1</v>
      </c>
      <c r="B3572" s="209" t="s">
        <v>639</v>
      </c>
      <c r="C3572" s="209"/>
      <c r="D3572" s="210">
        <f>D3521*'Usages mobilité'!$BG4*(1+'Usages mobilité'!$BH4)^(D$3515-$D$3515)/1000</f>
        <v>0</v>
      </c>
      <c r="E3572" s="210">
        <f>E3521*'Usages mobilité'!$BG4*(1+'Usages mobilité'!$BH4)^(E$3515-$D$3515)/1000</f>
        <v>0</v>
      </c>
      <c r="F3572" s="210">
        <f>F3521*'Usages mobilité'!$BG4*(1+'Usages mobilité'!$BH4)^(F$3515-$D$3515)/1000</f>
        <v>0</v>
      </c>
      <c r="G3572" s="210">
        <f>G3521*'Usages mobilité'!$BG4*(1+'Usages mobilité'!$BH4)^(G$3515-$D$3515)/1000</f>
        <v>0</v>
      </c>
      <c r="H3572" s="210">
        <f>H3521*'Usages mobilité'!$BG4*(1+'Usages mobilité'!$BH4)^(H$3515-$D$3515)/1000</f>
        <v>0</v>
      </c>
      <c r="I3572" s="210">
        <f>I3521*'Usages mobilité'!$BG4*(1+'Usages mobilité'!$BH4)^(I$3515-$D$3515)/1000</f>
        <v>0</v>
      </c>
      <c r="J3572" s="210">
        <f>J3521*'Usages mobilité'!$BG4*(1+'Usages mobilité'!$BH4)^(J$3515-$D$3515)/1000</f>
        <v>0</v>
      </c>
      <c r="K3572" s="210">
        <f>K3521*'Usages mobilité'!$BG4*(1+'Usages mobilité'!$BH4)^(K$3515-$D$3515)/1000</f>
        <v>0</v>
      </c>
      <c r="L3572" s="210">
        <f>L3521*'Usages mobilité'!$BG4*(1+'Usages mobilité'!$BH4)^(L$3515-$D$3515)/1000</f>
        <v>0</v>
      </c>
      <c r="M3572" s="210">
        <f>M3521*'Usages mobilité'!$BG4*(1+'Usages mobilité'!$BH4)^(M$3515-$D$3515)/1000</f>
        <v>0</v>
      </c>
      <c r="N3572" s="210">
        <f>N3521*'Usages mobilité'!$BG4*(1+'Usages mobilité'!$BH4)^(N$3515-$D$3515)/1000</f>
        <v>0</v>
      </c>
      <c r="O3572" s="210">
        <f>O3521*'Usages mobilité'!$BG4*(1+'Usages mobilité'!$BH4)^(O$3515-$D$3515)/1000</f>
        <v>0</v>
      </c>
      <c r="P3572" s="210">
        <f>P3521*'Usages mobilité'!$BG4*(1+'Usages mobilité'!$BH4)^(P$3515-$D$3515)/1000</f>
        <v>0</v>
      </c>
      <c r="Q3572" s="210">
        <f>Q3521*'Usages mobilité'!$BG4*(1+'Usages mobilité'!$BH4)^(Q$3515-$D$3515)/1000</f>
        <v>0</v>
      </c>
      <c r="R3572" s="210">
        <f>R3521*'Usages mobilité'!$BG4*(1+'Usages mobilité'!$BH4)^(R$3515-$D$3515)/1000</f>
        <v>0</v>
      </c>
    </row>
    <row r="3573" spans="1:18" hidden="1" outlineLevel="2" x14ac:dyDescent="0.35">
      <c r="A3573" s="209" t="str">
        <f>'Usages mobilité'!A5</f>
        <v>Usage mobilité n°2</v>
      </c>
      <c r="B3573" s="209" t="s">
        <v>639</v>
      </c>
      <c r="C3573" s="209"/>
      <c r="D3573" s="210">
        <f>D3522*'Usages mobilité'!$BG5*(1+'Usages mobilité'!$BH5)^(D$3515-$D$3515)/1000</f>
        <v>0</v>
      </c>
      <c r="E3573" s="210">
        <f>E3522*'Usages mobilité'!$BG5*(1+'Usages mobilité'!$BH5)^(E$3515-$D$3515)/1000</f>
        <v>0</v>
      </c>
      <c r="F3573" s="210">
        <f>F3522*'Usages mobilité'!$BG5*(1+'Usages mobilité'!$BH5)^(F$3515-$D$3515)/1000</f>
        <v>0</v>
      </c>
      <c r="G3573" s="210">
        <f>G3522*'Usages mobilité'!$BG5*(1+'Usages mobilité'!$BH5)^(G$3515-$D$3515)/1000</f>
        <v>0</v>
      </c>
      <c r="H3573" s="210">
        <f>H3522*'Usages mobilité'!$BG5*(1+'Usages mobilité'!$BH5)^(H$3515-$D$3515)/1000</f>
        <v>0</v>
      </c>
      <c r="I3573" s="210">
        <f>I3522*'Usages mobilité'!$BG5*(1+'Usages mobilité'!$BH5)^(I$3515-$D$3515)/1000</f>
        <v>0</v>
      </c>
      <c r="J3573" s="210">
        <f>J3522*'Usages mobilité'!$BG5*(1+'Usages mobilité'!$BH5)^(J$3515-$D$3515)/1000</f>
        <v>0</v>
      </c>
      <c r="K3573" s="210">
        <f>K3522*'Usages mobilité'!$BG5*(1+'Usages mobilité'!$BH5)^(K$3515-$D$3515)/1000</f>
        <v>0</v>
      </c>
      <c r="L3573" s="210">
        <f>L3522*'Usages mobilité'!$BG5*(1+'Usages mobilité'!$BH5)^(L$3515-$D$3515)/1000</f>
        <v>0</v>
      </c>
      <c r="M3573" s="210">
        <f>M3522*'Usages mobilité'!$BG5*(1+'Usages mobilité'!$BH5)^(M$3515-$D$3515)/1000</f>
        <v>0</v>
      </c>
      <c r="N3573" s="210">
        <f>N3522*'Usages mobilité'!$BG5*(1+'Usages mobilité'!$BH5)^(N$3515-$D$3515)/1000</f>
        <v>0</v>
      </c>
      <c r="O3573" s="210">
        <f>O3522*'Usages mobilité'!$BG5*(1+'Usages mobilité'!$BH5)^(O$3515-$D$3515)/1000</f>
        <v>0</v>
      </c>
      <c r="P3573" s="210">
        <f>P3522*'Usages mobilité'!$BG5*(1+'Usages mobilité'!$BH5)^(P$3515-$D$3515)/1000</f>
        <v>0</v>
      </c>
      <c r="Q3573" s="210">
        <f>Q3522*'Usages mobilité'!$BG5*(1+'Usages mobilité'!$BH5)^(Q$3515-$D$3515)/1000</f>
        <v>0</v>
      </c>
      <c r="R3573" s="210">
        <f>R3522*'Usages mobilité'!$BG5*(1+'Usages mobilité'!$BH5)^(R$3515-$D$3515)/1000</f>
        <v>0</v>
      </c>
    </row>
    <row r="3574" spans="1:18" hidden="1" outlineLevel="2" x14ac:dyDescent="0.35">
      <c r="A3574" s="209" t="str">
        <f>'Usages mobilité'!A6</f>
        <v>Usage mobilité n°3</v>
      </c>
      <c r="B3574" s="209" t="s">
        <v>639</v>
      </c>
      <c r="C3574" s="209"/>
      <c r="D3574" s="210">
        <f>D3523*'Usages mobilité'!$BG6*(1+'Usages mobilité'!$BH6)^(D$3515-$D$3515)/1000</f>
        <v>0</v>
      </c>
      <c r="E3574" s="210">
        <f>E3523*'Usages mobilité'!$BG6*(1+'Usages mobilité'!$BH6)^(E$3515-$D$3515)/1000</f>
        <v>0</v>
      </c>
      <c r="F3574" s="210">
        <f>F3523*'Usages mobilité'!$BG6*(1+'Usages mobilité'!$BH6)^(F$3515-$D$3515)/1000</f>
        <v>0</v>
      </c>
      <c r="G3574" s="210">
        <f>G3523*'Usages mobilité'!$BG6*(1+'Usages mobilité'!$BH6)^(G$3515-$D$3515)/1000</f>
        <v>0</v>
      </c>
      <c r="H3574" s="210">
        <f>H3523*'Usages mobilité'!$BG6*(1+'Usages mobilité'!$BH6)^(H$3515-$D$3515)/1000</f>
        <v>0</v>
      </c>
      <c r="I3574" s="210">
        <f>I3523*'Usages mobilité'!$BG6*(1+'Usages mobilité'!$BH6)^(I$3515-$D$3515)/1000</f>
        <v>0</v>
      </c>
      <c r="J3574" s="210">
        <f>J3523*'Usages mobilité'!$BG6*(1+'Usages mobilité'!$BH6)^(J$3515-$D$3515)/1000</f>
        <v>0</v>
      </c>
      <c r="K3574" s="210">
        <f>K3523*'Usages mobilité'!$BG6*(1+'Usages mobilité'!$BH6)^(K$3515-$D$3515)/1000</f>
        <v>0</v>
      </c>
      <c r="L3574" s="210">
        <f>L3523*'Usages mobilité'!$BG6*(1+'Usages mobilité'!$BH6)^(L$3515-$D$3515)/1000</f>
        <v>0</v>
      </c>
      <c r="M3574" s="210">
        <f>M3523*'Usages mobilité'!$BG6*(1+'Usages mobilité'!$BH6)^(M$3515-$D$3515)/1000</f>
        <v>0</v>
      </c>
      <c r="N3574" s="210">
        <f>N3523*'Usages mobilité'!$BG6*(1+'Usages mobilité'!$BH6)^(N$3515-$D$3515)/1000</f>
        <v>0</v>
      </c>
      <c r="O3574" s="210">
        <f>O3523*'Usages mobilité'!$BG6*(1+'Usages mobilité'!$BH6)^(O$3515-$D$3515)/1000</f>
        <v>0</v>
      </c>
      <c r="P3574" s="210">
        <f>P3523*'Usages mobilité'!$BG6*(1+'Usages mobilité'!$BH6)^(P$3515-$D$3515)/1000</f>
        <v>0</v>
      </c>
      <c r="Q3574" s="210">
        <f>Q3523*'Usages mobilité'!$BG6*(1+'Usages mobilité'!$BH6)^(Q$3515-$D$3515)/1000</f>
        <v>0</v>
      </c>
      <c r="R3574" s="210">
        <f>R3523*'Usages mobilité'!$BG6*(1+'Usages mobilité'!$BH6)^(R$3515-$D$3515)/1000</f>
        <v>0</v>
      </c>
    </row>
    <row r="3575" spans="1:18" hidden="1" outlineLevel="2" x14ac:dyDescent="0.35">
      <c r="A3575" s="209" t="str">
        <f>'Usages mobilité'!A7</f>
        <v>Usage mobilité n°4</v>
      </c>
      <c r="B3575" s="209" t="s">
        <v>639</v>
      </c>
      <c r="C3575" s="209"/>
      <c r="D3575" s="210">
        <f>D3524*'Usages mobilité'!$BG7*(1+'Usages mobilité'!$BH7)^(D$3515-$D$3515)/1000</f>
        <v>0</v>
      </c>
      <c r="E3575" s="210">
        <f>E3524*'Usages mobilité'!$BG7*(1+'Usages mobilité'!$BH7)^(E$3515-$D$3515)/1000</f>
        <v>0</v>
      </c>
      <c r="F3575" s="210">
        <f>F3524*'Usages mobilité'!$BG7*(1+'Usages mobilité'!$BH7)^(F$3515-$D$3515)/1000</f>
        <v>0</v>
      </c>
      <c r="G3575" s="210">
        <f>G3524*'Usages mobilité'!$BG7*(1+'Usages mobilité'!$BH7)^(G$3515-$D$3515)/1000</f>
        <v>0</v>
      </c>
      <c r="H3575" s="210">
        <f>H3524*'Usages mobilité'!$BG7*(1+'Usages mobilité'!$BH7)^(H$3515-$D$3515)/1000</f>
        <v>0</v>
      </c>
      <c r="I3575" s="210">
        <f>I3524*'Usages mobilité'!$BG7*(1+'Usages mobilité'!$BH7)^(I$3515-$D$3515)/1000</f>
        <v>0</v>
      </c>
      <c r="J3575" s="210">
        <f>J3524*'Usages mobilité'!$BG7*(1+'Usages mobilité'!$BH7)^(J$3515-$D$3515)/1000</f>
        <v>0</v>
      </c>
      <c r="K3575" s="210">
        <f>K3524*'Usages mobilité'!$BG7*(1+'Usages mobilité'!$BH7)^(K$3515-$D$3515)/1000</f>
        <v>0</v>
      </c>
      <c r="L3575" s="210">
        <f>L3524*'Usages mobilité'!$BG7*(1+'Usages mobilité'!$BH7)^(L$3515-$D$3515)/1000</f>
        <v>0</v>
      </c>
      <c r="M3575" s="210">
        <f>M3524*'Usages mobilité'!$BG7*(1+'Usages mobilité'!$BH7)^(M$3515-$D$3515)/1000</f>
        <v>0</v>
      </c>
      <c r="N3575" s="210">
        <f>N3524*'Usages mobilité'!$BG7*(1+'Usages mobilité'!$BH7)^(N$3515-$D$3515)/1000</f>
        <v>0</v>
      </c>
      <c r="O3575" s="210">
        <f>O3524*'Usages mobilité'!$BG7*(1+'Usages mobilité'!$BH7)^(O$3515-$D$3515)/1000</f>
        <v>0</v>
      </c>
      <c r="P3575" s="210">
        <f>P3524*'Usages mobilité'!$BG7*(1+'Usages mobilité'!$BH7)^(P$3515-$D$3515)/1000</f>
        <v>0</v>
      </c>
      <c r="Q3575" s="210">
        <f>Q3524*'Usages mobilité'!$BG7*(1+'Usages mobilité'!$BH7)^(Q$3515-$D$3515)/1000</f>
        <v>0</v>
      </c>
      <c r="R3575" s="210">
        <f>R3524*'Usages mobilité'!$BG7*(1+'Usages mobilité'!$BH7)^(R$3515-$D$3515)/1000</f>
        <v>0</v>
      </c>
    </row>
    <row r="3576" spans="1:18" hidden="1" outlineLevel="2" x14ac:dyDescent="0.35">
      <c r="A3576" s="209" t="str">
        <f>'Usages mobilité'!A8</f>
        <v>Usage mobilité n°5</v>
      </c>
      <c r="B3576" s="209" t="s">
        <v>639</v>
      </c>
      <c r="C3576" s="209"/>
      <c r="D3576" s="210">
        <f>D3525*'Usages mobilité'!$BG8*(1+'Usages mobilité'!$BH8)^(D$3515-$D$3515)/1000</f>
        <v>0</v>
      </c>
      <c r="E3576" s="210">
        <f>E3525*'Usages mobilité'!$BG8*(1+'Usages mobilité'!$BH8)^(E$3515-$D$3515)/1000</f>
        <v>0</v>
      </c>
      <c r="F3576" s="210">
        <f>F3525*'Usages mobilité'!$BG8*(1+'Usages mobilité'!$BH8)^(F$3515-$D$3515)/1000</f>
        <v>0</v>
      </c>
      <c r="G3576" s="210">
        <f>G3525*'Usages mobilité'!$BG8*(1+'Usages mobilité'!$BH8)^(G$3515-$D$3515)/1000</f>
        <v>0</v>
      </c>
      <c r="H3576" s="210">
        <f>H3525*'Usages mobilité'!$BG8*(1+'Usages mobilité'!$BH8)^(H$3515-$D$3515)/1000</f>
        <v>0</v>
      </c>
      <c r="I3576" s="210">
        <f>I3525*'Usages mobilité'!$BG8*(1+'Usages mobilité'!$BH8)^(I$3515-$D$3515)/1000</f>
        <v>0</v>
      </c>
      <c r="J3576" s="210">
        <f>J3525*'Usages mobilité'!$BG8*(1+'Usages mobilité'!$BH8)^(J$3515-$D$3515)/1000</f>
        <v>0</v>
      </c>
      <c r="K3576" s="210">
        <f>K3525*'Usages mobilité'!$BG8*(1+'Usages mobilité'!$BH8)^(K$3515-$D$3515)/1000</f>
        <v>0</v>
      </c>
      <c r="L3576" s="210">
        <f>L3525*'Usages mobilité'!$BG8*(1+'Usages mobilité'!$BH8)^(L$3515-$D$3515)/1000</f>
        <v>0</v>
      </c>
      <c r="M3576" s="210">
        <f>M3525*'Usages mobilité'!$BG8*(1+'Usages mobilité'!$BH8)^(M$3515-$D$3515)/1000</f>
        <v>0</v>
      </c>
      <c r="N3576" s="210">
        <f>N3525*'Usages mobilité'!$BG8*(1+'Usages mobilité'!$BH8)^(N$3515-$D$3515)/1000</f>
        <v>0</v>
      </c>
      <c r="O3576" s="210">
        <f>O3525*'Usages mobilité'!$BG8*(1+'Usages mobilité'!$BH8)^(O$3515-$D$3515)/1000</f>
        <v>0</v>
      </c>
      <c r="P3576" s="210">
        <f>P3525*'Usages mobilité'!$BG8*(1+'Usages mobilité'!$BH8)^(P$3515-$D$3515)/1000</f>
        <v>0</v>
      </c>
      <c r="Q3576" s="210">
        <f>Q3525*'Usages mobilité'!$BG8*(1+'Usages mobilité'!$BH8)^(Q$3515-$D$3515)/1000</f>
        <v>0</v>
      </c>
      <c r="R3576" s="210">
        <f>R3525*'Usages mobilité'!$BG8*(1+'Usages mobilité'!$BH8)^(R$3515-$D$3515)/1000</f>
        <v>0</v>
      </c>
    </row>
    <row r="3577" spans="1:18" hidden="1" outlineLevel="2" x14ac:dyDescent="0.35">
      <c r="A3577" s="209" t="str">
        <f>'Usages mobilité'!A9</f>
        <v>Usage mobilité n°6</v>
      </c>
      <c r="B3577" s="209" t="s">
        <v>639</v>
      </c>
      <c r="C3577" s="209"/>
      <c r="D3577" s="210">
        <f>D3526*'Usages mobilité'!$BG9*(1+'Usages mobilité'!$BH9)^(D$3515-$D$3515)/1000</f>
        <v>0</v>
      </c>
      <c r="E3577" s="210">
        <f>E3526*'Usages mobilité'!$BG9*(1+'Usages mobilité'!$BH9)^(E$3515-$D$3515)/1000</f>
        <v>0</v>
      </c>
      <c r="F3577" s="210">
        <f>F3526*'Usages mobilité'!$BG9*(1+'Usages mobilité'!$BH9)^(F$3515-$D$3515)/1000</f>
        <v>0</v>
      </c>
      <c r="G3577" s="210">
        <f>G3526*'Usages mobilité'!$BG9*(1+'Usages mobilité'!$BH9)^(G$3515-$D$3515)/1000</f>
        <v>0</v>
      </c>
      <c r="H3577" s="210">
        <f>H3526*'Usages mobilité'!$BG9*(1+'Usages mobilité'!$BH9)^(H$3515-$D$3515)/1000</f>
        <v>0</v>
      </c>
      <c r="I3577" s="210">
        <f>I3526*'Usages mobilité'!$BG9*(1+'Usages mobilité'!$BH9)^(I$3515-$D$3515)/1000</f>
        <v>0</v>
      </c>
      <c r="J3577" s="210">
        <f>J3526*'Usages mobilité'!$BG9*(1+'Usages mobilité'!$BH9)^(J$3515-$D$3515)/1000</f>
        <v>0</v>
      </c>
      <c r="K3577" s="210">
        <f>K3526*'Usages mobilité'!$BG9*(1+'Usages mobilité'!$BH9)^(K$3515-$D$3515)/1000</f>
        <v>0</v>
      </c>
      <c r="L3577" s="210">
        <f>L3526*'Usages mobilité'!$BG9*(1+'Usages mobilité'!$BH9)^(L$3515-$D$3515)/1000</f>
        <v>0</v>
      </c>
      <c r="M3577" s="210">
        <f>M3526*'Usages mobilité'!$BG9*(1+'Usages mobilité'!$BH9)^(M$3515-$D$3515)/1000</f>
        <v>0</v>
      </c>
      <c r="N3577" s="210">
        <f>N3526*'Usages mobilité'!$BG9*(1+'Usages mobilité'!$BH9)^(N$3515-$D$3515)/1000</f>
        <v>0</v>
      </c>
      <c r="O3577" s="210">
        <f>O3526*'Usages mobilité'!$BG9*(1+'Usages mobilité'!$BH9)^(O$3515-$D$3515)/1000</f>
        <v>0</v>
      </c>
      <c r="P3577" s="210">
        <f>P3526*'Usages mobilité'!$BG9*(1+'Usages mobilité'!$BH9)^(P$3515-$D$3515)/1000</f>
        <v>0</v>
      </c>
      <c r="Q3577" s="210">
        <f>Q3526*'Usages mobilité'!$BG9*(1+'Usages mobilité'!$BH9)^(Q$3515-$D$3515)/1000</f>
        <v>0</v>
      </c>
      <c r="R3577" s="210">
        <f>R3526*'Usages mobilité'!$BG9*(1+'Usages mobilité'!$BH9)^(R$3515-$D$3515)/1000</f>
        <v>0</v>
      </c>
    </row>
    <row r="3578" spans="1:18" hidden="1" outlineLevel="2" x14ac:dyDescent="0.35">
      <c r="A3578" s="209" t="str">
        <f>'Usages mobilité'!A10</f>
        <v>Usage mobilité n°7</v>
      </c>
      <c r="B3578" s="209" t="s">
        <v>639</v>
      </c>
      <c r="C3578" s="209"/>
      <c r="D3578" s="210">
        <f>D3527*'Usages mobilité'!$BG10*(1+'Usages mobilité'!$BH10)^(D$3515-$D$3515)/1000</f>
        <v>0</v>
      </c>
      <c r="E3578" s="210">
        <f>E3527*'Usages mobilité'!$BG10*(1+'Usages mobilité'!$BH10)^(E$3515-$D$3515)/1000</f>
        <v>0</v>
      </c>
      <c r="F3578" s="210">
        <f>F3527*'Usages mobilité'!$BG10*(1+'Usages mobilité'!$BH10)^(F$3515-$D$3515)/1000</f>
        <v>0</v>
      </c>
      <c r="G3578" s="210">
        <f>G3527*'Usages mobilité'!$BG10*(1+'Usages mobilité'!$BH10)^(G$3515-$D$3515)/1000</f>
        <v>0</v>
      </c>
      <c r="H3578" s="210">
        <f>H3527*'Usages mobilité'!$BG10*(1+'Usages mobilité'!$BH10)^(H$3515-$D$3515)/1000</f>
        <v>0</v>
      </c>
      <c r="I3578" s="210">
        <f>I3527*'Usages mobilité'!$BG10*(1+'Usages mobilité'!$BH10)^(I$3515-$D$3515)/1000</f>
        <v>0</v>
      </c>
      <c r="J3578" s="210">
        <f>J3527*'Usages mobilité'!$BG10*(1+'Usages mobilité'!$BH10)^(J$3515-$D$3515)/1000</f>
        <v>0</v>
      </c>
      <c r="K3578" s="210">
        <f>K3527*'Usages mobilité'!$BG10*(1+'Usages mobilité'!$BH10)^(K$3515-$D$3515)/1000</f>
        <v>0</v>
      </c>
      <c r="L3578" s="210">
        <f>L3527*'Usages mobilité'!$BG10*(1+'Usages mobilité'!$BH10)^(L$3515-$D$3515)/1000</f>
        <v>0</v>
      </c>
      <c r="M3578" s="210">
        <f>M3527*'Usages mobilité'!$BG10*(1+'Usages mobilité'!$BH10)^(M$3515-$D$3515)/1000</f>
        <v>0</v>
      </c>
      <c r="N3578" s="210">
        <f>N3527*'Usages mobilité'!$BG10*(1+'Usages mobilité'!$BH10)^(N$3515-$D$3515)/1000</f>
        <v>0</v>
      </c>
      <c r="O3578" s="210">
        <f>O3527*'Usages mobilité'!$BG10*(1+'Usages mobilité'!$BH10)^(O$3515-$D$3515)/1000</f>
        <v>0</v>
      </c>
      <c r="P3578" s="210">
        <f>P3527*'Usages mobilité'!$BG10*(1+'Usages mobilité'!$BH10)^(P$3515-$D$3515)/1000</f>
        <v>0</v>
      </c>
      <c r="Q3578" s="210">
        <f>Q3527*'Usages mobilité'!$BG10*(1+'Usages mobilité'!$BH10)^(Q$3515-$D$3515)/1000</f>
        <v>0</v>
      </c>
      <c r="R3578" s="210">
        <f>R3527*'Usages mobilité'!$BG10*(1+'Usages mobilité'!$BH10)^(R$3515-$D$3515)/1000</f>
        <v>0</v>
      </c>
    </row>
    <row r="3579" spans="1:18" hidden="1" outlineLevel="2" x14ac:dyDescent="0.35">
      <c r="A3579" s="209" t="str">
        <f>'Usages mobilité'!A11</f>
        <v>Usage mobilité n°8</v>
      </c>
      <c r="B3579" s="209" t="s">
        <v>639</v>
      </c>
      <c r="C3579" s="209"/>
      <c r="D3579" s="210">
        <f>D3528*'Usages mobilité'!$BG11*(1+'Usages mobilité'!$BH11)^(D$3515-$D$3515)/1000</f>
        <v>0</v>
      </c>
      <c r="E3579" s="210">
        <f>E3528*'Usages mobilité'!$BG11*(1+'Usages mobilité'!$BH11)^(E$3515-$D$3515)/1000</f>
        <v>0</v>
      </c>
      <c r="F3579" s="210">
        <f>F3528*'Usages mobilité'!$BG11*(1+'Usages mobilité'!$BH11)^(F$3515-$D$3515)/1000</f>
        <v>0</v>
      </c>
      <c r="G3579" s="210">
        <f>G3528*'Usages mobilité'!$BG11*(1+'Usages mobilité'!$BH11)^(G$3515-$D$3515)/1000</f>
        <v>0</v>
      </c>
      <c r="H3579" s="210">
        <f>H3528*'Usages mobilité'!$BG11*(1+'Usages mobilité'!$BH11)^(H$3515-$D$3515)/1000</f>
        <v>0</v>
      </c>
      <c r="I3579" s="210">
        <f>I3528*'Usages mobilité'!$BG11*(1+'Usages mobilité'!$BH11)^(I$3515-$D$3515)/1000</f>
        <v>0</v>
      </c>
      <c r="J3579" s="210">
        <f>J3528*'Usages mobilité'!$BG11*(1+'Usages mobilité'!$BH11)^(J$3515-$D$3515)/1000</f>
        <v>0</v>
      </c>
      <c r="K3579" s="210">
        <f>K3528*'Usages mobilité'!$BG11*(1+'Usages mobilité'!$BH11)^(K$3515-$D$3515)/1000</f>
        <v>0</v>
      </c>
      <c r="L3579" s="210">
        <f>L3528*'Usages mobilité'!$BG11*(1+'Usages mobilité'!$BH11)^(L$3515-$D$3515)/1000</f>
        <v>0</v>
      </c>
      <c r="M3579" s="210">
        <f>M3528*'Usages mobilité'!$BG11*(1+'Usages mobilité'!$BH11)^(M$3515-$D$3515)/1000</f>
        <v>0</v>
      </c>
      <c r="N3579" s="210">
        <f>N3528*'Usages mobilité'!$BG11*(1+'Usages mobilité'!$BH11)^(N$3515-$D$3515)/1000</f>
        <v>0</v>
      </c>
      <c r="O3579" s="210">
        <f>O3528*'Usages mobilité'!$BG11*(1+'Usages mobilité'!$BH11)^(O$3515-$D$3515)/1000</f>
        <v>0</v>
      </c>
      <c r="P3579" s="210">
        <f>P3528*'Usages mobilité'!$BG11*(1+'Usages mobilité'!$BH11)^(P$3515-$D$3515)/1000</f>
        <v>0</v>
      </c>
      <c r="Q3579" s="210">
        <f>Q3528*'Usages mobilité'!$BG11*(1+'Usages mobilité'!$BH11)^(Q$3515-$D$3515)/1000</f>
        <v>0</v>
      </c>
      <c r="R3579" s="210">
        <f>R3528*'Usages mobilité'!$BG11*(1+'Usages mobilité'!$BH11)^(R$3515-$D$3515)/1000</f>
        <v>0</v>
      </c>
    </row>
    <row r="3580" spans="1:18" hidden="1" outlineLevel="2" x14ac:dyDescent="0.35">
      <c r="A3580" s="209" t="str">
        <f>'Usages mobilité'!A12</f>
        <v>Usage mobilité n°9</v>
      </c>
      <c r="B3580" s="209" t="s">
        <v>639</v>
      </c>
      <c r="C3580" s="209"/>
      <c r="D3580" s="210">
        <f>D3529*'Usages mobilité'!$BG12*(1+'Usages mobilité'!$BH12)^(D$3515-$D$3515)/1000</f>
        <v>0</v>
      </c>
      <c r="E3580" s="210">
        <f>E3529*'Usages mobilité'!$BG12*(1+'Usages mobilité'!$BH12)^(E$3515-$D$3515)/1000</f>
        <v>0</v>
      </c>
      <c r="F3580" s="210">
        <f>F3529*'Usages mobilité'!$BG12*(1+'Usages mobilité'!$BH12)^(F$3515-$D$3515)/1000</f>
        <v>0</v>
      </c>
      <c r="G3580" s="210">
        <f>G3529*'Usages mobilité'!$BG12*(1+'Usages mobilité'!$BH12)^(G$3515-$D$3515)/1000</f>
        <v>0</v>
      </c>
      <c r="H3580" s="210">
        <f>H3529*'Usages mobilité'!$BG12*(1+'Usages mobilité'!$BH12)^(H$3515-$D$3515)/1000</f>
        <v>0</v>
      </c>
      <c r="I3580" s="210">
        <f>I3529*'Usages mobilité'!$BG12*(1+'Usages mobilité'!$BH12)^(I$3515-$D$3515)/1000</f>
        <v>0</v>
      </c>
      <c r="J3580" s="210">
        <f>J3529*'Usages mobilité'!$BG12*(1+'Usages mobilité'!$BH12)^(J$3515-$D$3515)/1000</f>
        <v>0</v>
      </c>
      <c r="K3580" s="210">
        <f>K3529*'Usages mobilité'!$BG12*(1+'Usages mobilité'!$BH12)^(K$3515-$D$3515)/1000</f>
        <v>0</v>
      </c>
      <c r="L3580" s="210">
        <f>L3529*'Usages mobilité'!$BG12*(1+'Usages mobilité'!$BH12)^(L$3515-$D$3515)/1000</f>
        <v>0</v>
      </c>
      <c r="M3580" s="210">
        <f>M3529*'Usages mobilité'!$BG12*(1+'Usages mobilité'!$BH12)^(M$3515-$D$3515)/1000</f>
        <v>0</v>
      </c>
      <c r="N3580" s="210">
        <f>N3529*'Usages mobilité'!$BG12*(1+'Usages mobilité'!$BH12)^(N$3515-$D$3515)/1000</f>
        <v>0</v>
      </c>
      <c r="O3580" s="210">
        <f>O3529*'Usages mobilité'!$BG12*(1+'Usages mobilité'!$BH12)^(O$3515-$D$3515)/1000</f>
        <v>0</v>
      </c>
      <c r="P3580" s="210">
        <f>P3529*'Usages mobilité'!$BG12*(1+'Usages mobilité'!$BH12)^(P$3515-$D$3515)/1000</f>
        <v>0</v>
      </c>
      <c r="Q3580" s="210">
        <f>Q3529*'Usages mobilité'!$BG12*(1+'Usages mobilité'!$BH12)^(Q$3515-$D$3515)/1000</f>
        <v>0</v>
      </c>
      <c r="R3580" s="210">
        <f>R3529*'Usages mobilité'!$BG12*(1+'Usages mobilité'!$BH12)^(R$3515-$D$3515)/1000</f>
        <v>0</v>
      </c>
    </row>
    <row r="3581" spans="1:18" hidden="1" outlineLevel="2" x14ac:dyDescent="0.35">
      <c r="A3581" s="209" t="str">
        <f>'Usages mobilité'!A13</f>
        <v>Usage mobilité n°10</v>
      </c>
      <c r="B3581" s="209" t="s">
        <v>639</v>
      </c>
      <c r="C3581" s="209"/>
      <c r="D3581" s="210">
        <f>D3530*'Usages mobilité'!$BG13*(1+'Usages mobilité'!$BH13)^(D$3515-$D$3515)/1000</f>
        <v>0</v>
      </c>
      <c r="E3581" s="210">
        <f>E3530*'Usages mobilité'!$BG13*(1+'Usages mobilité'!$BH13)^(E$3515-$D$3515)/1000</f>
        <v>0</v>
      </c>
      <c r="F3581" s="210">
        <f>F3530*'Usages mobilité'!$BG13*(1+'Usages mobilité'!$BH13)^(F$3515-$D$3515)/1000</f>
        <v>0</v>
      </c>
      <c r="G3581" s="210">
        <f>G3530*'Usages mobilité'!$BG13*(1+'Usages mobilité'!$BH13)^(G$3515-$D$3515)/1000</f>
        <v>0</v>
      </c>
      <c r="H3581" s="210">
        <f>H3530*'Usages mobilité'!$BG13*(1+'Usages mobilité'!$BH13)^(H$3515-$D$3515)/1000</f>
        <v>0</v>
      </c>
      <c r="I3581" s="210">
        <f>I3530*'Usages mobilité'!$BG13*(1+'Usages mobilité'!$BH13)^(I$3515-$D$3515)/1000</f>
        <v>0</v>
      </c>
      <c r="J3581" s="210">
        <f>J3530*'Usages mobilité'!$BG13*(1+'Usages mobilité'!$BH13)^(J$3515-$D$3515)/1000</f>
        <v>0</v>
      </c>
      <c r="K3581" s="210">
        <f>K3530*'Usages mobilité'!$BG13*(1+'Usages mobilité'!$BH13)^(K$3515-$D$3515)/1000</f>
        <v>0</v>
      </c>
      <c r="L3581" s="210">
        <f>L3530*'Usages mobilité'!$BG13*(1+'Usages mobilité'!$BH13)^(L$3515-$D$3515)/1000</f>
        <v>0</v>
      </c>
      <c r="M3581" s="210">
        <f>M3530*'Usages mobilité'!$BG13*(1+'Usages mobilité'!$BH13)^(M$3515-$D$3515)/1000</f>
        <v>0</v>
      </c>
      <c r="N3581" s="210">
        <f>N3530*'Usages mobilité'!$BG13*(1+'Usages mobilité'!$BH13)^(N$3515-$D$3515)/1000</f>
        <v>0</v>
      </c>
      <c r="O3581" s="210">
        <f>O3530*'Usages mobilité'!$BG13*(1+'Usages mobilité'!$BH13)^(O$3515-$D$3515)/1000</f>
        <v>0</v>
      </c>
      <c r="P3581" s="210">
        <f>P3530*'Usages mobilité'!$BG13*(1+'Usages mobilité'!$BH13)^(P$3515-$D$3515)/1000</f>
        <v>0</v>
      </c>
      <c r="Q3581" s="210">
        <f>Q3530*'Usages mobilité'!$BG13*(1+'Usages mobilité'!$BH13)^(Q$3515-$D$3515)/1000</f>
        <v>0</v>
      </c>
      <c r="R3581" s="210">
        <f>R3530*'Usages mobilité'!$BG13*(1+'Usages mobilité'!$BH13)^(R$3515-$D$3515)/1000</f>
        <v>0</v>
      </c>
    </row>
    <row r="3582" spans="1:18" hidden="1" outlineLevel="2" x14ac:dyDescent="0.35">
      <c r="A3582" s="209" t="str">
        <f>'Usages mobilité'!A14</f>
        <v>Usage mobilité n°11</v>
      </c>
      <c r="B3582" s="209" t="s">
        <v>639</v>
      </c>
      <c r="C3582" s="209"/>
      <c r="D3582" s="210">
        <f>D3531*'Usages mobilité'!$BG14*(1+'Usages mobilité'!$BH14)^(D$3515-$D$3515)/1000</f>
        <v>0</v>
      </c>
      <c r="E3582" s="210">
        <f>E3531*'Usages mobilité'!$BG14*(1+'Usages mobilité'!$BH14)^(E$3515-$D$3515)/1000</f>
        <v>0</v>
      </c>
      <c r="F3582" s="210">
        <f>F3531*'Usages mobilité'!$BG14*(1+'Usages mobilité'!$BH14)^(F$3515-$D$3515)/1000</f>
        <v>0</v>
      </c>
      <c r="G3582" s="210">
        <f>G3531*'Usages mobilité'!$BG14*(1+'Usages mobilité'!$BH14)^(G$3515-$D$3515)/1000</f>
        <v>0</v>
      </c>
      <c r="H3582" s="210">
        <f>H3531*'Usages mobilité'!$BG14*(1+'Usages mobilité'!$BH14)^(H$3515-$D$3515)/1000</f>
        <v>0</v>
      </c>
      <c r="I3582" s="210">
        <f>I3531*'Usages mobilité'!$BG14*(1+'Usages mobilité'!$BH14)^(I$3515-$D$3515)/1000</f>
        <v>0</v>
      </c>
      <c r="J3582" s="210">
        <f>J3531*'Usages mobilité'!$BG14*(1+'Usages mobilité'!$BH14)^(J$3515-$D$3515)/1000</f>
        <v>0</v>
      </c>
      <c r="K3582" s="210">
        <f>K3531*'Usages mobilité'!$BG14*(1+'Usages mobilité'!$BH14)^(K$3515-$D$3515)/1000</f>
        <v>0</v>
      </c>
      <c r="L3582" s="210">
        <f>L3531*'Usages mobilité'!$BG14*(1+'Usages mobilité'!$BH14)^(L$3515-$D$3515)/1000</f>
        <v>0</v>
      </c>
      <c r="M3582" s="210">
        <f>M3531*'Usages mobilité'!$BG14*(1+'Usages mobilité'!$BH14)^(M$3515-$D$3515)/1000</f>
        <v>0</v>
      </c>
      <c r="N3582" s="210">
        <f>N3531*'Usages mobilité'!$BG14*(1+'Usages mobilité'!$BH14)^(N$3515-$D$3515)/1000</f>
        <v>0</v>
      </c>
      <c r="O3582" s="210">
        <f>O3531*'Usages mobilité'!$BG14*(1+'Usages mobilité'!$BH14)^(O$3515-$D$3515)/1000</f>
        <v>0</v>
      </c>
      <c r="P3582" s="210">
        <f>P3531*'Usages mobilité'!$BG14*(1+'Usages mobilité'!$BH14)^(P$3515-$D$3515)/1000</f>
        <v>0</v>
      </c>
      <c r="Q3582" s="210">
        <f>Q3531*'Usages mobilité'!$BG14*(1+'Usages mobilité'!$BH14)^(Q$3515-$D$3515)/1000</f>
        <v>0</v>
      </c>
      <c r="R3582" s="210">
        <f>R3531*'Usages mobilité'!$BG14*(1+'Usages mobilité'!$BH14)^(R$3515-$D$3515)/1000</f>
        <v>0</v>
      </c>
    </row>
    <row r="3583" spans="1:18" hidden="1" outlineLevel="2" x14ac:dyDescent="0.35">
      <c r="A3583" s="209" t="str">
        <f>'Usages mobilité'!A15</f>
        <v>Usage mobilité n°12</v>
      </c>
      <c r="B3583" s="209" t="s">
        <v>639</v>
      </c>
      <c r="C3583" s="209"/>
      <c r="D3583" s="210">
        <f>D3532*'Usages mobilité'!$BG15*(1+'Usages mobilité'!$BH15)^(D$3515-$D$3515)/1000</f>
        <v>0</v>
      </c>
      <c r="E3583" s="210">
        <f>E3532*'Usages mobilité'!$BG15*(1+'Usages mobilité'!$BH15)^(E$3515-$D$3515)/1000</f>
        <v>0</v>
      </c>
      <c r="F3583" s="210">
        <f>F3532*'Usages mobilité'!$BG15*(1+'Usages mobilité'!$BH15)^(F$3515-$D$3515)/1000</f>
        <v>0</v>
      </c>
      <c r="G3583" s="210">
        <f>G3532*'Usages mobilité'!$BG15*(1+'Usages mobilité'!$BH15)^(G$3515-$D$3515)/1000</f>
        <v>0</v>
      </c>
      <c r="H3583" s="210">
        <f>H3532*'Usages mobilité'!$BG15*(1+'Usages mobilité'!$BH15)^(H$3515-$D$3515)/1000</f>
        <v>0</v>
      </c>
      <c r="I3583" s="210">
        <f>I3532*'Usages mobilité'!$BG15*(1+'Usages mobilité'!$BH15)^(I$3515-$D$3515)/1000</f>
        <v>0</v>
      </c>
      <c r="J3583" s="210">
        <f>J3532*'Usages mobilité'!$BG15*(1+'Usages mobilité'!$BH15)^(J$3515-$D$3515)/1000</f>
        <v>0</v>
      </c>
      <c r="K3583" s="210">
        <f>K3532*'Usages mobilité'!$BG15*(1+'Usages mobilité'!$BH15)^(K$3515-$D$3515)/1000</f>
        <v>0</v>
      </c>
      <c r="L3583" s="210">
        <f>L3532*'Usages mobilité'!$BG15*(1+'Usages mobilité'!$BH15)^(L$3515-$D$3515)/1000</f>
        <v>0</v>
      </c>
      <c r="M3583" s="210">
        <f>M3532*'Usages mobilité'!$BG15*(1+'Usages mobilité'!$BH15)^(M$3515-$D$3515)/1000</f>
        <v>0</v>
      </c>
      <c r="N3583" s="210">
        <f>N3532*'Usages mobilité'!$BG15*(1+'Usages mobilité'!$BH15)^(N$3515-$D$3515)/1000</f>
        <v>0</v>
      </c>
      <c r="O3583" s="210">
        <f>O3532*'Usages mobilité'!$BG15*(1+'Usages mobilité'!$BH15)^(O$3515-$D$3515)/1000</f>
        <v>0</v>
      </c>
      <c r="P3583" s="210">
        <f>P3532*'Usages mobilité'!$BG15*(1+'Usages mobilité'!$BH15)^(P$3515-$D$3515)/1000</f>
        <v>0</v>
      </c>
      <c r="Q3583" s="210">
        <f>Q3532*'Usages mobilité'!$BG15*(1+'Usages mobilité'!$BH15)^(Q$3515-$D$3515)/1000</f>
        <v>0</v>
      </c>
      <c r="R3583" s="210">
        <f>R3532*'Usages mobilité'!$BG15*(1+'Usages mobilité'!$BH15)^(R$3515-$D$3515)/1000</f>
        <v>0</v>
      </c>
    </row>
    <row r="3584" spans="1:18" hidden="1" outlineLevel="2" x14ac:dyDescent="0.35">
      <c r="A3584" s="209" t="str">
        <f>'Usages mobilité'!A16</f>
        <v>Usage mobilité n°13</v>
      </c>
      <c r="B3584" s="209" t="s">
        <v>639</v>
      </c>
      <c r="C3584" s="209"/>
      <c r="D3584" s="210">
        <f>D3533*'Usages mobilité'!$BG16*(1+'Usages mobilité'!$BH16)^(D$3515-$D$3515)/1000</f>
        <v>0</v>
      </c>
      <c r="E3584" s="210">
        <f>E3533*'Usages mobilité'!$BG16*(1+'Usages mobilité'!$BH16)^(E$3515-$D$3515)/1000</f>
        <v>0</v>
      </c>
      <c r="F3584" s="210">
        <f>F3533*'Usages mobilité'!$BG16*(1+'Usages mobilité'!$BH16)^(F$3515-$D$3515)/1000</f>
        <v>0</v>
      </c>
      <c r="G3584" s="210">
        <f>G3533*'Usages mobilité'!$BG16*(1+'Usages mobilité'!$BH16)^(G$3515-$D$3515)/1000</f>
        <v>0</v>
      </c>
      <c r="H3584" s="210">
        <f>H3533*'Usages mobilité'!$BG16*(1+'Usages mobilité'!$BH16)^(H$3515-$D$3515)/1000</f>
        <v>0</v>
      </c>
      <c r="I3584" s="210">
        <f>I3533*'Usages mobilité'!$BG16*(1+'Usages mobilité'!$BH16)^(I$3515-$D$3515)/1000</f>
        <v>0</v>
      </c>
      <c r="J3584" s="210">
        <f>J3533*'Usages mobilité'!$BG16*(1+'Usages mobilité'!$BH16)^(J$3515-$D$3515)/1000</f>
        <v>0</v>
      </c>
      <c r="K3584" s="210">
        <f>K3533*'Usages mobilité'!$BG16*(1+'Usages mobilité'!$BH16)^(K$3515-$D$3515)/1000</f>
        <v>0</v>
      </c>
      <c r="L3584" s="210">
        <f>L3533*'Usages mobilité'!$BG16*(1+'Usages mobilité'!$BH16)^(L$3515-$D$3515)/1000</f>
        <v>0</v>
      </c>
      <c r="M3584" s="210">
        <f>M3533*'Usages mobilité'!$BG16*(1+'Usages mobilité'!$BH16)^(M$3515-$D$3515)/1000</f>
        <v>0</v>
      </c>
      <c r="N3584" s="210">
        <f>N3533*'Usages mobilité'!$BG16*(1+'Usages mobilité'!$BH16)^(N$3515-$D$3515)/1000</f>
        <v>0</v>
      </c>
      <c r="O3584" s="210">
        <f>O3533*'Usages mobilité'!$BG16*(1+'Usages mobilité'!$BH16)^(O$3515-$D$3515)/1000</f>
        <v>0</v>
      </c>
      <c r="P3584" s="210">
        <f>P3533*'Usages mobilité'!$BG16*(1+'Usages mobilité'!$BH16)^(P$3515-$D$3515)/1000</f>
        <v>0</v>
      </c>
      <c r="Q3584" s="210">
        <f>Q3533*'Usages mobilité'!$BG16*(1+'Usages mobilité'!$BH16)^(Q$3515-$D$3515)/1000</f>
        <v>0</v>
      </c>
      <c r="R3584" s="210">
        <f>R3533*'Usages mobilité'!$BG16*(1+'Usages mobilité'!$BH16)^(R$3515-$D$3515)/1000</f>
        <v>0</v>
      </c>
    </row>
    <row r="3585" spans="1:18" hidden="1" outlineLevel="2" x14ac:dyDescent="0.35">
      <c r="A3585" s="209" t="str">
        <f>'Usages mobilité'!A17</f>
        <v>Usage mobilité n°14</v>
      </c>
      <c r="B3585" s="209" t="s">
        <v>639</v>
      </c>
      <c r="C3585" s="209"/>
      <c r="D3585" s="210">
        <f>D3534*'Usages mobilité'!$BG17*(1+'Usages mobilité'!$BH17)^(D$3515-$D$3515)/1000</f>
        <v>0</v>
      </c>
      <c r="E3585" s="210">
        <f>E3534*'Usages mobilité'!$BG17*(1+'Usages mobilité'!$BH17)^(E$3515-$D$3515)/1000</f>
        <v>0</v>
      </c>
      <c r="F3585" s="210">
        <f>F3534*'Usages mobilité'!$BG17*(1+'Usages mobilité'!$BH17)^(F$3515-$D$3515)/1000</f>
        <v>0</v>
      </c>
      <c r="G3585" s="210">
        <f>G3534*'Usages mobilité'!$BG17*(1+'Usages mobilité'!$BH17)^(G$3515-$D$3515)/1000</f>
        <v>0</v>
      </c>
      <c r="H3585" s="210">
        <f>H3534*'Usages mobilité'!$BG17*(1+'Usages mobilité'!$BH17)^(H$3515-$D$3515)/1000</f>
        <v>0</v>
      </c>
      <c r="I3585" s="210">
        <f>I3534*'Usages mobilité'!$BG17*(1+'Usages mobilité'!$BH17)^(I$3515-$D$3515)/1000</f>
        <v>0</v>
      </c>
      <c r="J3585" s="210">
        <f>J3534*'Usages mobilité'!$BG17*(1+'Usages mobilité'!$BH17)^(J$3515-$D$3515)/1000</f>
        <v>0</v>
      </c>
      <c r="K3585" s="210">
        <f>K3534*'Usages mobilité'!$BG17*(1+'Usages mobilité'!$BH17)^(K$3515-$D$3515)/1000</f>
        <v>0</v>
      </c>
      <c r="L3585" s="210">
        <f>L3534*'Usages mobilité'!$BG17*(1+'Usages mobilité'!$BH17)^(L$3515-$D$3515)/1000</f>
        <v>0</v>
      </c>
      <c r="M3585" s="210">
        <f>M3534*'Usages mobilité'!$BG17*(1+'Usages mobilité'!$BH17)^(M$3515-$D$3515)/1000</f>
        <v>0</v>
      </c>
      <c r="N3585" s="210">
        <f>N3534*'Usages mobilité'!$BG17*(1+'Usages mobilité'!$BH17)^(N$3515-$D$3515)/1000</f>
        <v>0</v>
      </c>
      <c r="O3585" s="210">
        <f>O3534*'Usages mobilité'!$BG17*(1+'Usages mobilité'!$BH17)^(O$3515-$D$3515)/1000</f>
        <v>0</v>
      </c>
      <c r="P3585" s="210">
        <f>P3534*'Usages mobilité'!$BG17*(1+'Usages mobilité'!$BH17)^(P$3515-$D$3515)/1000</f>
        <v>0</v>
      </c>
      <c r="Q3585" s="210">
        <f>Q3534*'Usages mobilité'!$BG17*(1+'Usages mobilité'!$BH17)^(Q$3515-$D$3515)/1000</f>
        <v>0</v>
      </c>
      <c r="R3585" s="210">
        <f>R3534*'Usages mobilité'!$BG17*(1+'Usages mobilité'!$BH17)^(R$3515-$D$3515)/1000</f>
        <v>0</v>
      </c>
    </row>
    <row r="3586" spans="1:18" hidden="1" outlineLevel="2" x14ac:dyDescent="0.35">
      <c r="A3586" s="209" t="str">
        <f>'Usages mobilité'!A18</f>
        <v>Usage mobilité n°15</v>
      </c>
      <c r="B3586" s="209" t="s">
        <v>639</v>
      </c>
      <c r="C3586" s="209"/>
      <c r="D3586" s="210">
        <f>D3535*'Usages mobilité'!$BG18*(1+'Usages mobilité'!$BH18)^(D$3515-$D$3515)/1000</f>
        <v>0</v>
      </c>
      <c r="E3586" s="210">
        <f>E3535*'Usages mobilité'!$BG18*(1+'Usages mobilité'!$BH18)^(E$3515-$D$3515)/1000</f>
        <v>0</v>
      </c>
      <c r="F3586" s="210">
        <f>F3535*'Usages mobilité'!$BG18*(1+'Usages mobilité'!$BH18)^(F$3515-$D$3515)/1000</f>
        <v>0</v>
      </c>
      <c r="G3586" s="210">
        <f>G3535*'Usages mobilité'!$BG18*(1+'Usages mobilité'!$BH18)^(G$3515-$D$3515)/1000</f>
        <v>0</v>
      </c>
      <c r="H3586" s="210">
        <f>H3535*'Usages mobilité'!$BG18*(1+'Usages mobilité'!$BH18)^(H$3515-$D$3515)/1000</f>
        <v>0</v>
      </c>
      <c r="I3586" s="210">
        <f>I3535*'Usages mobilité'!$BG18*(1+'Usages mobilité'!$BH18)^(I$3515-$D$3515)/1000</f>
        <v>0</v>
      </c>
      <c r="J3586" s="210">
        <f>J3535*'Usages mobilité'!$BG18*(1+'Usages mobilité'!$BH18)^(J$3515-$D$3515)/1000</f>
        <v>0</v>
      </c>
      <c r="K3586" s="210">
        <f>K3535*'Usages mobilité'!$BG18*(1+'Usages mobilité'!$BH18)^(K$3515-$D$3515)/1000</f>
        <v>0</v>
      </c>
      <c r="L3586" s="210">
        <f>L3535*'Usages mobilité'!$BG18*(1+'Usages mobilité'!$BH18)^(L$3515-$D$3515)/1000</f>
        <v>0</v>
      </c>
      <c r="M3586" s="210">
        <f>M3535*'Usages mobilité'!$BG18*(1+'Usages mobilité'!$BH18)^(M$3515-$D$3515)/1000</f>
        <v>0</v>
      </c>
      <c r="N3586" s="210">
        <f>N3535*'Usages mobilité'!$BG18*(1+'Usages mobilité'!$BH18)^(N$3515-$D$3515)/1000</f>
        <v>0</v>
      </c>
      <c r="O3586" s="210">
        <f>O3535*'Usages mobilité'!$BG18*(1+'Usages mobilité'!$BH18)^(O$3515-$D$3515)/1000</f>
        <v>0</v>
      </c>
      <c r="P3586" s="210">
        <f>P3535*'Usages mobilité'!$BG18*(1+'Usages mobilité'!$BH18)^(P$3515-$D$3515)/1000</f>
        <v>0</v>
      </c>
      <c r="Q3586" s="210">
        <f>Q3535*'Usages mobilité'!$BG18*(1+'Usages mobilité'!$BH18)^(Q$3515-$D$3515)/1000</f>
        <v>0</v>
      </c>
      <c r="R3586" s="210">
        <f>R3535*'Usages mobilité'!$BG18*(1+'Usages mobilité'!$BH18)^(R$3515-$D$3515)/1000</f>
        <v>0</v>
      </c>
    </row>
    <row r="3587" spans="1:18" hidden="1" outlineLevel="2" x14ac:dyDescent="0.35">
      <c r="A3587" s="209" t="str">
        <f>'Usages mobilité'!A19</f>
        <v>Usage mobilité n°16</v>
      </c>
      <c r="B3587" s="209" t="s">
        <v>639</v>
      </c>
      <c r="C3587" s="209"/>
      <c r="D3587" s="210">
        <f>D3536*'Usages mobilité'!$BG19*(1+'Usages mobilité'!$BH19)^(D$3515-$D$3515)/1000</f>
        <v>0</v>
      </c>
      <c r="E3587" s="210">
        <f>E3536*'Usages mobilité'!$BG19*(1+'Usages mobilité'!$BH19)^(E$3515-$D$3515)/1000</f>
        <v>0</v>
      </c>
      <c r="F3587" s="210">
        <f>F3536*'Usages mobilité'!$BG19*(1+'Usages mobilité'!$BH19)^(F$3515-$D$3515)/1000</f>
        <v>0</v>
      </c>
      <c r="G3587" s="210">
        <f>G3536*'Usages mobilité'!$BG19*(1+'Usages mobilité'!$BH19)^(G$3515-$D$3515)/1000</f>
        <v>0</v>
      </c>
      <c r="H3587" s="210">
        <f>H3536*'Usages mobilité'!$BG19*(1+'Usages mobilité'!$BH19)^(H$3515-$D$3515)/1000</f>
        <v>0</v>
      </c>
      <c r="I3587" s="210">
        <f>I3536*'Usages mobilité'!$BG19*(1+'Usages mobilité'!$BH19)^(I$3515-$D$3515)/1000</f>
        <v>0</v>
      </c>
      <c r="J3587" s="210">
        <f>J3536*'Usages mobilité'!$BG19*(1+'Usages mobilité'!$BH19)^(J$3515-$D$3515)/1000</f>
        <v>0</v>
      </c>
      <c r="K3587" s="210">
        <f>K3536*'Usages mobilité'!$BG19*(1+'Usages mobilité'!$BH19)^(K$3515-$D$3515)/1000</f>
        <v>0</v>
      </c>
      <c r="L3587" s="210">
        <f>L3536*'Usages mobilité'!$BG19*(1+'Usages mobilité'!$BH19)^(L$3515-$D$3515)/1000</f>
        <v>0</v>
      </c>
      <c r="M3587" s="210">
        <f>M3536*'Usages mobilité'!$BG19*(1+'Usages mobilité'!$BH19)^(M$3515-$D$3515)/1000</f>
        <v>0</v>
      </c>
      <c r="N3587" s="210">
        <f>N3536*'Usages mobilité'!$BG19*(1+'Usages mobilité'!$BH19)^(N$3515-$D$3515)/1000</f>
        <v>0</v>
      </c>
      <c r="O3587" s="210">
        <f>O3536*'Usages mobilité'!$BG19*(1+'Usages mobilité'!$BH19)^(O$3515-$D$3515)/1000</f>
        <v>0</v>
      </c>
      <c r="P3587" s="210">
        <f>P3536*'Usages mobilité'!$BG19*(1+'Usages mobilité'!$BH19)^(P$3515-$D$3515)/1000</f>
        <v>0</v>
      </c>
      <c r="Q3587" s="210">
        <f>Q3536*'Usages mobilité'!$BG19*(1+'Usages mobilité'!$BH19)^(Q$3515-$D$3515)/1000</f>
        <v>0</v>
      </c>
      <c r="R3587" s="210">
        <f>R3536*'Usages mobilité'!$BG19*(1+'Usages mobilité'!$BH19)^(R$3515-$D$3515)/1000</f>
        <v>0</v>
      </c>
    </row>
    <row r="3588" spans="1:18" hidden="1" outlineLevel="2" x14ac:dyDescent="0.35">
      <c r="A3588" s="209" t="str">
        <f>'Usages mobilité'!A20</f>
        <v>Usage mobilité n°17</v>
      </c>
      <c r="B3588" s="209" t="s">
        <v>639</v>
      </c>
      <c r="C3588" s="209"/>
      <c r="D3588" s="210">
        <f>D3537*'Usages mobilité'!$BG20*(1+'Usages mobilité'!$BH20)^(D$3515-$D$3515)/1000</f>
        <v>0</v>
      </c>
      <c r="E3588" s="210">
        <f>E3537*'Usages mobilité'!$BG20*(1+'Usages mobilité'!$BH20)^(E$3515-$D$3515)/1000</f>
        <v>0</v>
      </c>
      <c r="F3588" s="210">
        <f>F3537*'Usages mobilité'!$BG20*(1+'Usages mobilité'!$BH20)^(F$3515-$D$3515)/1000</f>
        <v>0</v>
      </c>
      <c r="G3588" s="210">
        <f>G3537*'Usages mobilité'!$BG20*(1+'Usages mobilité'!$BH20)^(G$3515-$D$3515)/1000</f>
        <v>0</v>
      </c>
      <c r="H3588" s="210">
        <f>H3537*'Usages mobilité'!$BG20*(1+'Usages mobilité'!$BH20)^(H$3515-$D$3515)/1000</f>
        <v>0</v>
      </c>
      <c r="I3588" s="210">
        <f>I3537*'Usages mobilité'!$BG20*(1+'Usages mobilité'!$BH20)^(I$3515-$D$3515)/1000</f>
        <v>0</v>
      </c>
      <c r="J3588" s="210">
        <f>J3537*'Usages mobilité'!$BG20*(1+'Usages mobilité'!$BH20)^(J$3515-$D$3515)/1000</f>
        <v>0</v>
      </c>
      <c r="K3588" s="210">
        <f>K3537*'Usages mobilité'!$BG20*(1+'Usages mobilité'!$BH20)^(K$3515-$D$3515)/1000</f>
        <v>0</v>
      </c>
      <c r="L3588" s="210">
        <f>L3537*'Usages mobilité'!$BG20*(1+'Usages mobilité'!$BH20)^(L$3515-$D$3515)/1000</f>
        <v>0</v>
      </c>
      <c r="M3588" s="210">
        <f>M3537*'Usages mobilité'!$BG20*(1+'Usages mobilité'!$BH20)^(M$3515-$D$3515)/1000</f>
        <v>0</v>
      </c>
      <c r="N3588" s="210">
        <f>N3537*'Usages mobilité'!$BG20*(1+'Usages mobilité'!$BH20)^(N$3515-$D$3515)/1000</f>
        <v>0</v>
      </c>
      <c r="O3588" s="210">
        <f>O3537*'Usages mobilité'!$BG20*(1+'Usages mobilité'!$BH20)^(O$3515-$D$3515)/1000</f>
        <v>0</v>
      </c>
      <c r="P3588" s="210">
        <f>P3537*'Usages mobilité'!$BG20*(1+'Usages mobilité'!$BH20)^(P$3515-$D$3515)/1000</f>
        <v>0</v>
      </c>
      <c r="Q3588" s="210">
        <f>Q3537*'Usages mobilité'!$BG20*(1+'Usages mobilité'!$BH20)^(Q$3515-$D$3515)/1000</f>
        <v>0</v>
      </c>
      <c r="R3588" s="210">
        <f>R3537*'Usages mobilité'!$BG20*(1+'Usages mobilité'!$BH20)^(R$3515-$D$3515)/1000</f>
        <v>0</v>
      </c>
    </row>
    <row r="3589" spans="1:18" hidden="1" outlineLevel="2" x14ac:dyDescent="0.35">
      <c r="A3589" s="209" t="str">
        <f>'Usages mobilité'!A21</f>
        <v>Usage mobilité n°18</v>
      </c>
      <c r="B3589" s="209" t="s">
        <v>639</v>
      </c>
      <c r="C3589" s="209"/>
      <c r="D3589" s="210">
        <f>D3538*'Usages mobilité'!$BG21*(1+'Usages mobilité'!$BH21)^(D$3515-$D$3515)/1000</f>
        <v>0</v>
      </c>
      <c r="E3589" s="210">
        <f>E3538*'Usages mobilité'!$BG21*(1+'Usages mobilité'!$BH21)^(E$3515-$D$3515)/1000</f>
        <v>0</v>
      </c>
      <c r="F3589" s="210">
        <f>F3538*'Usages mobilité'!$BG21*(1+'Usages mobilité'!$BH21)^(F$3515-$D$3515)/1000</f>
        <v>0</v>
      </c>
      <c r="G3589" s="210">
        <f>G3538*'Usages mobilité'!$BG21*(1+'Usages mobilité'!$BH21)^(G$3515-$D$3515)/1000</f>
        <v>0</v>
      </c>
      <c r="H3589" s="210">
        <f>H3538*'Usages mobilité'!$BG21*(1+'Usages mobilité'!$BH21)^(H$3515-$D$3515)/1000</f>
        <v>0</v>
      </c>
      <c r="I3589" s="210">
        <f>I3538*'Usages mobilité'!$BG21*(1+'Usages mobilité'!$BH21)^(I$3515-$D$3515)/1000</f>
        <v>0</v>
      </c>
      <c r="J3589" s="210">
        <f>J3538*'Usages mobilité'!$BG21*(1+'Usages mobilité'!$BH21)^(J$3515-$D$3515)/1000</f>
        <v>0</v>
      </c>
      <c r="K3589" s="210">
        <f>K3538*'Usages mobilité'!$BG21*(1+'Usages mobilité'!$BH21)^(K$3515-$D$3515)/1000</f>
        <v>0</v>
      </c>
      <c r="L3589" s="210">
        <f>L3538*'Usages mobilité'!$BG21*(1+'Usages mobilité'!$BH21)^(L$3515-$D$3515)/1000</f>
        <v>0</v>
      </c>
      <c r="M3589" s="210">
        <f>M3538*'Usages mobilité'!$BG21*(1+'Usages mobilité'!$BH21)^(M$3515-$D$3515)/1000</f>
        <v>0</v>
      </c>
      <c r="N3589" s="210">
        <f>N3538*'Usages mobilité'!$BG21*(1+'Usages mobilité'!$BH21)^(N$3515-$D$3515)/1000</f>
        <v>0</v>
      </c>
      <c r="O3589" s="210">
        <f>O3538*'Usages mobilité'!$BG21*(1+'Usages mobilité'!$BH21)^(O$3515-$D$3515)/1000</f>
        <v>0</v>
      </c>
      <c r="P3589" s="210">
        <f>P3538*'Usages mobilité'!$BG21*(1+'Usages mobilité'!$BH21)^(P$3515-$D$3515)/1000</f>
        <v>0</v>
      </c>
      <c r="Q3589" s="210">
        <f>Q3538*'Usages mobilité'!$BG21*(1+'Usages mobilité'!$BH21)^(Q$3515-$D$3515)/1000</f>
        <v>0</v>
      </c>
      <c r="R3589" s="210">
        <f>R3538*'Usages mobilité'!$BG21*(1+'Usages mobilité'!$BH21)^(R$3515-$D$3515)/1000</f>
        <v>0</v>
      </c>
    </row>
    <row r="3590" spans="1:18" hidden="1" outlineLevel="2" x14ac:dyDescent="0.35">
      <c r="A3590" s="209" t="str">
        <f>'Usages mobilité'!A22</f>
        <v>Usage mobilité n°19</v>
      </c>
      <c r="B3590" s="209" t="s">
        <v>639</v>
      </c>
      <c r="C3590" s="209"/>
      <c r="D3590" s="210">
        <f>D3539*'Usages mobilité'!$BG22*(1+'Usages mobilité'!$BH22)^(D$3515-$D$3515)/1000</f>
        <v>0</v>
      </c>
      <c r="E3590" s="210">
        <f>E3539*'Usages mobilité'!$BG22*(1+'Usages mobilité'!$BH22)^(E$3515-$D$3515)/1000</f>
        <v>0</v>
      </c>
      <c r="F3590" s="210">
        <f>F3539*'Usages mobilité'!$BG22*(1+'Usages mobilité'!$BH22)^(F$3515-$D$3515)/1000</f>
        <v>0</v>
      </c>
      <c r="G3590" s="210">
        <f>G3539*'Usages mobilité'!$BG22*(1+'Usages mobilité'!$BH22)^(G$3515-$D$3515)/1000</f>
        <v>0</v>
      </c>
      <c r="H3590" s="210">
        <f>H3539*'Usages mobilité'!$BG22*(1+'Usages mobilité'!$BH22)^(H$3515-$D$3515)/1000</f>
        <v>0</v>
      </c>
      <c r="I3590" s="210">
        <f>I3539*'Usages mobilité'!$BG22*(1+'Usages mobilité'!$BH22)^(I$3515-$D$3515)/1000</f>
        <v>0</v>
      </c>
      <c r="J3590" s="210">
        <f>J3539*'Usages mobilité'!$BG22*(1+'Usages mobilité'!$BH22)^(J$3515-$D$3515)/1000</f>
        <v>0</v>
      </c>
      <c r="K3590" s="210">
        <f>K3539*'Usages mobilité'!$BG22*(1+'Usages mobilité'!$BH22)^(K$3515-$D$3515)/1000</f>
        <v>0</v>
      </c>
      <c r="L3590" s="210">
        <f>L3539*'Usages mobilité'!$BG22*(1+'Usages mobilité'!$BH22)^(L$3515-$D$3515)/1000</f>
        <v>0</v>
      </c>
      <c r="M3590" s="210">
        <f>M3539*'Usages mobilité'!$BG22*(1+'Usages mobilité'!$BH22)^(M$3515-$D$3515)/1000</f>
        <v>0</v>
      </c>
      <c r="N3590" s="210">
        <f>N3539*'Usages mobilité'!$BG22*(1+'Usages mobilité'!$BH22)^(N$3515-$D$3515)/1000</f>
        <v>0</v>
      </c>
      <c r="O3590" s="210">
        <f>O3539*'Usages mobilité'!$BG22*(1+'Usages mobilité'!$BH22)^(O$3515-$D$3515)/1000</f>
        <v>0</v>
      </c>
      <c r="P3590" s="210">
        <f>P3539*'Usages mobilité'!$BG22*(1+'Usages mobilité'!$BH22)^(P$3515-$D$3515)/1000</f>
        <v>0</v>
      </c>
      <c r="Q3590" s="210">
        <f>Q3539*'Usages mobilité'!$BG22*(1+'Usages mobilité'!$BH22)^(Q$3515-$D$3515)/1000</f>
        <v>0</v>
      </c>
      <c r="R3590" s="210">
        <f>R3539*'Usages mobilité'!$BG22*(1+'Usages mobilité'!$BH22)^(R$3515-$D$3515)/1000</f>
        <v>0</v>
      </c>
    </row>
    <row r="3591" spans="1:18" hidden="1" outlineLevel="2" x14ac:dyDescent="0.35">
      <c r="A3591" s="209" t="str">
        <f>'Usages mobilité'!A23</f>
        <v>Usage mobilité n°20</v>
      </c>
      <c r="B3591" s="209" t="s">
        <v>639</v>
      </c>
      <c r="C3591" s="209"/>
      <c r="D3591" s="210">
        <f>D3540*'Usages mobilité'!$BG23*(1+'Usages mobilité'!$BH23)^(D$3515-$D$3515)/1000</f>
        <v>0</v>
      </c>
      <c r="E3591" s="210">
        <f>E3540*'Usages mobilité'!$BG23*(1+'Usages mobilité'!$BH23)^(E$3515-$D$3515)/1000</f>
        <v>0</v>
      </c>
      <c r="F3591" s="210">
        <f>F3540*'Usages mobilité'!$BG23*(1+'Usages mobilité'!$BH23)^(F$3515-$D$3515)/1000</f>
        <v>0</v>
      </c>
      <c r="G3591" s="210">
        <f>G3540*'Usages mobilité'!$BG23*(1+'Usages mobilité'!$BH23)^(G$3515-$D$3515)/1000</f>
        <v>0</v>
      </c>
      <c r="H3591" s="210">
        <f>H3540*'Usages mobilité'!$BG23*(1+'Usages mobilité'!$BH23)^(H$3515-$D$3515)/1000</f>
        <v>0</v>
      </c>
      <c r="I3591" s="210">
        <f>I3540*'Usages mobilité'!$BG23*(1+'Usages mobilité'!$BH23)^(I$3515-$D$3515)/1000</f>
        <v>0</v>
      </c>
      <c r="J3591" s="210">
        <f>J3540*'Usages mobilité'!$BG23*(1+'Usages mobilité'!$BH23)^(J$3515-$D$3515)/1000</f>
        <v>0</v>
      </c>
      <c r="K3591" s="210">
        <f>K3540*'Usages mobilité'!$BG23*(1+'Usages mobilité'!$BH23)^(K$3515-$D$3515)/1000</f>
        <v>0</v>
      </c>
      <c r="L3591" s="210">
        <f>L3540*'Usages mobilité'!$BG23*(1+'Usages mobilité'!$BH23)^(L$3515-$D$3515)/1000</f>
        <v>0</v>
      </c>
      <c r="M3591" s="210">
        <f>M3540*'Usages mobilité'!$BG23*(1+'Usages mobilité'!$BH23)^(M$3515-$D$3515)/1000</f>
        <v>0</v>
      </c>
      <c r="N3591" s="210">
        <f>N3540*'Usages mobilité'!$BG23*(1+'Usages mobilité'!$BH23)^(N$3515-$D$3515)/1000</f>
        <v>0</v>
      </c>
      <c r="O3591" s="210">
        <f>O3540*'Usages mobilité'!$BG23*(1+'Usages mobilité'!$BH23)^(O$3515-$D$3515)/1000</f>
        <v>0</v>
      </c>
      <c r="P3591" s="210">
        <f>P3540*'Usages mobilité'!$BG23*(1+'Usages mobilité'!$BH23)^(P$3515-$D$3515)/1000</f>
        <v>0</v>
      </c>
      <c r="Q3591" s="210">
        <f>Q3540*'Usages mobilité'!$BG23*(1+'Usages mobilité'!$BH23)^(Q$3515-$D$3515)/1000</f>
        <v>0</v>
      </c>
      <c r="R3591" s="210">
        <f>R3540*'Usages mobilité'!$BG23*(1+'Usages mobilité'!$BH23)^(R$3515-$D$3515)/1000</f>
        <v>0</v>
      </c>
    </row>
    <row r="3592" spans="1:18" hidden="1" outlineLevel="2" x14ac:dyDescent="0.35">
      <c r="A3592" s="209" t="str">
        <f>'Usages mobilité'!A24</f>
        <v>Usage mobilité n°21</v>
      </c>
      <c r="B3592" s="209" t="s">
        <v>639</v>
      </c>
      <c r="C3592" s="209"/>
      <c r="D3592" s="210">
        <f>D3541*'Usages mobilité'!$BG24*(1+'Usages mobilité'!$BH24)^(D$3515-$D$3515)/1000</f>
        <v>0</v>
      </c>
      <c r="E3592" s="210">
        <f>E3541*'Usages mobilité'!$BG24*(1+'Usages mobilité'!$BH24)^(E$3515-$D$3515)/1000</f>
        <v>0</v>
      </c>
      <c r="F3592" s="210">
        <f>F3541*'Usages mobilité'!$BG24*(1+'Usages mobilité'!$BH24)^(F$3515-$D$3515)/1000</f>
        <v>0</v>
      </c>
      <c r="G3592" s="210">
        <f>G3541*'Usages mobilité'!$BG24*(1+'Usages mobilité'!$BH24)^(G$3515-$D$3515)/1000</f>
        <v>0</v>
      </c>
      <c r="H3592" s="210">
        <f>H3541*'Usages mobilité'!$BG24*(1+'Usages mobilité'!$BH24)^(H$3515-$D$3515)/1000</f>
        <v>0</v>
      </c>
      <c r="I3592" s="210">
        <f>I3541*'Usages mobilité'!$BG24*(1+'Usages mobilité'!$BH24)^(I$3515-$D$3515)/1000</f>
        <v>0</v>
      </c>
      <c r="J3592" s="210">
        <f>J3541*'Usages mobilité'!$BG24*(1+'Usages mobilité'!$BH24)^(J$3515-$D$3515)/1000</f>
        <v>0</v>
      </c>
      <c r="K3592" s="210">
        <f>K3541*'Usages mobilité'!$BG24*(1+'Usages mobilité'!$BH24)^(K$3515-$D$3515)/1000</f>
        <v>0</v>
      </c>
      <c r="L3592" s="210">
        <f>L3541*'Usages mobilité'!$BG24*(1+'Usages mobilité'!$BH24)^(L$3515-$D$3515)/1000</f>
        <v>0</v>
      </c>
      <c r="M3592" s="210">
        <f>M3541*'Usages mobilité'!$BG24*(1+'Usages mobilité'!$BH24)^(M$3515-$D$3515)/1000</f>
        <v>0</v>
      </c>
      <c r="N3592" s="210">
        <f>N3541*'Usages mobilité'!$BG24*(1+'Usages mobilité'!$BH24)^(N$3515-$D$3515)/1000</f>
        <v>0</v>
      </c>
      <c r="O3592" s="210">
        <f>O3541*'Usages mobilité'!$BG24*(1+'Usages mobilité'!$BH24)^(O$3515-$D$3515)/1000</f>
        <v>0</v>
      </c>
      <c r="P3592" s="210">
        <f>P3541*'Usages mobilité'!$BG24*(1+'Usages mobilité'!$BH24)^(P$3515-$D$3515)/1000</f>
        <v>0</v>
      </c>
      <c r="Q3592" s="210">
        <f>Q3541*'Usages mobilité'!$BG24*(1+'Usages mobilité'!$BH24)^(Q$3515-$D$3515)/1000</f>
        <v>0</v>
      </c>
      <c r="R3592" s="210">
        <f>R3541*'Usages mobilité'!$BG24*(1+'Usages mobilité'!$BH24)^(R$3515-$D$3515)/1000</f>
        <v>0</v>
      </c>
    </row>
    <row r="3593" spans="1:18" hidden="1" outlineLevel="2" x14ac:dyDescent="0.35">
      <c r="A3593" s="209" t="str">
        <f>'Usages mobilité'!A25</f>
        <v>Usage mobilité n°22</v>
      </c>
      <c r="B3593" s="209" t="s">
        <v>639</v>
      </c>
      <c r="C3593" s="209"/>
      <c r="D3593" s="210">
        <f>D3542*'Usages mobilité'!$BG25*(1+'Usages mobilité'!$BH25)^(D$3515-$D$3515)/1000</f>
        <v>0</v>
      </c>
      <c r="E3593" s="210">
        <f>E3542*'Usages mobilité'!$BG25*(1+'Usages mobilité'!$BH25)^(E$3515-$D$3515)/1000</f>
        <v>0</v>
      </c>
      <c r="F3593" s="210">
        <f>F3542*'Usages mobilité'!$BG25*(1+'Usages mobilité'!$BH25)^(F$3515-$D$3515)/1000</f>
        <v>0</v>
      </c>
      <c r="G3593" s="210">
        <f>G3542*'Usages mobilité'!$BG25*(1+'Usages mobilité'!$BH25)^(G$3515-$D$3515)/1000</f>
        <v>0</v>
      </c>
      <c r="H3593" s="210">
        <f>H3542*'Usages mobilité'!$BG25*(1+'Usages mobilité'!$BH25)^(H$3515-$D$3515)/1000</f>
        <v>0</v>
      </c>
      <c r="I3593" s="210">
        <f>I3542*'Usages mobilité'!$BG25*(1+'Usages mobilité'!$BH25)^(I$3515-$D$3515)/1000</f>
        <v>0</v>
      </c>
      <c r="J3593" s="210">
        <f>J3542*'Usages mobilité'!$BG25*(1+'Usages mobilité'!$BH25)^(J$3515-$D$3515)/1000</f>
        <v>0</v>
      </c>
      <c r="K3593" s="210">
        <f>K3542*'Usages mobilité'!$BG25*(1+'Usages mobilité'!$BH25)^(K$3515-$D$3515)/1000</f>
        <v>0</v>
      </c>
      <c r="L3593" s="210">
        <f>L3542*'Usages mobilité'!$BG25*(1+'Usages mobilité'!$BH25)^(L$3515-$D$3515)/1000</f>
        <v>0</v>
      </c>
      <c r="M3593" s="210">
        <f>M3542*'Usages mobilité'!$BG25*(1+'Usages mobilité'!$BH25)^(M$3515-$D$3515)/1000</f>
        <v>0</v>
      </c>
      <c r="N3593" s="210">
        <f>N3542*'Usages mobilité'!$BG25*(1+'Usages mobilité'!$BH25)^(N$3515-$D$3515)/1000</f>
        <v>0</v>
      </c>
      <c r="O3593" s="210">
        <f>O3542*'Usages mobilité'!$BG25*(1+'Usages mobilité'!$BH25)^(O$3515-$D$3515)/1000</f>
        <v>0</v>
      </c>
      <c r="P3593" s="210">
        <f>P3542*'Usages mobilité'!$BG25*(1+'Usages mobilité'!$BH25)^(P$3515-$D$3515)/1000</f>
        <v>0</v>
      </c>
      <c r="Q3593" s="210">
        <f>Q3542*'Usages mobilité'!$BG25*(1+'Usages mobilité'!$BH25)^(Q$3515-$D$3515)/1000</f>
        <v>0</v>
      </c>
      <c r="R3593" s="210">
        <f>R3542*'Usages mobilité'!$BG25*(1+'Usages mobilité'!$BH25)^(R$3515-$D$3515)/1000</f>
        <v>0</v>
      </c>
    </row>
    <row r="3594" spans="1:18" hidden="1" outlineLevel="2" x14ac:dyDescent="0.35">
      <c r="A3594" s="209" t="str">
        <f>'Usages mobilité'!A26</f>
        <v>Usage mobilité n°23</v>
      </c>
      <c r="B3594" s="209" t="s">
        <v>639</v>
      </c>
      <c r="C3594" s="209"/>
      <c r="D3594" s="210">
        <f>D3543*'Usages mobilité'!$BG26*(1+'Usages mobilité'!$BH26)^(D$3515-$D$3515)/1000</f>
        <v>0</v>
      </c>
      <c r="E3594" s="210">
        <f>E3543*'Usages mobilité'!$BG26*(1+'Usages mobilité'!$BH26)^(E$3515-$D$3515)/1000</f>
        <v>0</v>
      </c>
      <c r="F3594" s="210">
        <f>F3543*'Usages mobilité'!$BG26*(1+'Usages mobilité'!$BH26)^(F$3515-$D$3515)/1000</f>
        <v>0</v>
      </c>
      <c r="G3594" s="210">
        <f>G3543*'Usages mobilité'!$BG26*(1+'Usages mobilité'!$BH26)^(G$3515-$D$3515)/1000</f>
        <v>0</v>
      </c>
      <c r="H3594" s="210">
        <f>H3543*'Usages mobilité'!$BG26*(1+'Usages mobilité'!$BH26)^(H$3515-$D$3515)/1000</f>
        <v>0</v>
      </c>
      <c r="I3594" s="210">
        <f>I3543*'Usages mobilité'!$BG26*(1+'Usages mobilité'!$BH26)^(I$3515-$D$3515)/1000</f>
        <v>0</v>
      </c>
      <c r="J3594" s="210">
        <f>J3543*'Usages mobilité'!$BG26*(1+'Usages mobilité'!$BH26)^(J$3515-$D$3515)/1000</f>
        <v>0</v>
      </c>
      <c r="K3594" s="210">
        <f>K3543*'Usages mobilité'!$BG26*(1+'Usages mobilité'!$BH26)^(K$3515-$D$3515)/1000</f>
        <v>0</v>
      </c>
      <c r="L3594" s="210">
        <f>L3543*'Usages mobilité'!$BG26*(1+'Usages mobilité'!$BH26)^(L$3515-$D$3515)/1000</f>
        <v>0</v>
      </c>
      <c r="M3594" s="210">
        <f>M3543*'Usages mobilité'!$BG26*(1+'Usages mobilité'!$BH26)^(M$3515-$D$3515)/1000</f>
        <v>0</v>
      </c>
      <c r="N3594" s="210">
        <f>N3543*'Usages mobilité'!$BG26*(1+'Usages mobilité'!$BH26)^(N$3515-$D$3515)/1000</f>
        <v>0</v>
      </c>
      <c r="O3594" s="210">
        <f>O3543*'Usages mobilité'!$BG26*(1+'Usages mobilité'!$BH26)^(O$3515-$D$3515)/1000</f>
        <v>0</v>
      </c>
      <c r="P3594" s="210">
        <f>P3543*'Usages mobilité'!$BG26*(1+'Usages mobilité'!$BH26)^(P$3515-$D$3515)/1000</f>
        <v>0</v>
      </c>
      <c r="Q3594" s="210">
        <f>Q3543*'Usages mobilité'!$BG26*(1+'Usages mobilité'!$BH26)^(Q$3515-$D$3515)/1000</f>
        <v>0</v>
      </c>
      <c r="R3594" s="210">
        <f>R3543*'Usages mobilité'!$BG26*(1+'Usages mobilité'!$BH26)^(R$3515-$D$3515)/1000</f>
        <v>0</v>
      </c>
    </row>
    <row r="3595" spans="1:18" hidden="1" outlineLevel="2" x14ac:dyDescent="0.35">
      <c r="A3595" s="209" t="str">
        <f>'Usages mobilité'!A27</f>
        <v>Usage mobilité n°24</v>
      </c>
      <c r="B3595" s="209" t="s">
        <v>639</v>
      </c>
      <c r="C3595" s="209"/>
      <c r="D3595" s="210">
        <f>D3544*'Usages mobilité'!$BG27*(1+'Usages mobilité'!$BH27)^(D$3515-$D$3515)/1000</f>
        <v>0</v>
      </c>
      <c r="E3595" s="210">
        <f>E3544*'Usages mobilité'!$BG27*(1+'Usages mobilité'!$BH27)^(E$3515-$D$3515)/1000</f>
        <v>0</v>
      </c>
      <c r="F3595" s="210">
        <f>F3544*'Usages mobilité'!$BG27*(1+'Usages mobilité'!$BH27)^(F$3515-$D$3515)/1000</f>
        <v>0</v>
      </c>
      <c r="G3595" s="210">
        <f>G3544*'Usages mobilité'!$BG27*(1+'Usages mobilité'!$BH27)^(G$3515-$D$3515)/1000</f>
        <v>0</v>
      </c>
      <c r="H3595" s="210">
        <f>H3544*'Usages mobilité'!$BG27*(1+'Usages mobilité'!$BH27)^(H$3515-$D$3515)/1000</f>
        <v>0</v>
      </c>
      <c r="I3595" s="210">
        <f>I3544*'Usages mobilité'!$BG27*(1+'Usages mobilité'!$BH27)^(I$3515-$D$3515)/1000</f>
        <v>0</v>
      </c>
      <c r="J3595" s="210">
        <f>J3544*'Usages mobilité'!$BG27*(1+'Usages mobilité'!$BH27)^(J$3515-$D$3515)/1000</f>
        <v>0</v>
      </c>
      <c r="K3595" s="210">
        <f>K3544*'Usages mobilité'!$BG27*(1+'Usages mobilité'!$BH27)^(K$3515-$D$3515)/1000</f>
        <v>0</v>
      </c>
      <c r="L3595" s="210">
        <f>L3544*'Usages mobilité'!$BG27*(1+'Usages mobilité'!$BH27)^(L$3515-$D$3515)/1000</f>
        <v>0</v>
      </c>
      <c r="M3595" s="210">
        <f>M3544*'Usages mobilité'!$BG27*(1+'Usages mobilité'!$BH27)^(M$3515-$D$3515)/1000</f>
        <v>0</v>
      </c>
      <c r="N3595" s="210">
        <f>N3544*'Usages mobilité'!$BG27*(1+'Usages mobilité'!$BH27)^(N$3515-$D$3515)/1000</f>
        <v>0</v>
      </c>
      <c r="O3595" s="210">
        <f>O3544*'Usages mobilité'!$BG27*(1+'Usages mobilité'!$BH27)^(O$3515-$D$3515)/1000</f>
        <v>0</v>
      </c>
      <c r="P3595" s="210">
        <f>P3544*'Usages mobilité'!$BG27*(1+'Usages mobilité'!$BH27)^(P$3515-$D$3515)/1000</f>
        <v>0</v>
      </c>
      <c r="Q3595" s="210">
        <f>Q3544*'Usages mobilité'!$BG27*(1+'Usages mobilité'!$BH27)^(Q$3515-$D$3515)/1000</f>
        <v>0</v>
      </c>
      <c r="R3595" s="210">
        <f>R3544*'Usages mobilité'!$BG27*(1+'Usages mobilité'!$BH27)^(R$3515-$D$3515)/1000</f>
        <v>0</v>
      </c>
    </row>
    <row r="3596" spans="1:18" hidden="1" outlineLevel="2" x14ac:dyDescent="0.35">
      <c r="A3596" s="209" t="str">
        <f>'Usages mobilité'!A28</f>
        <v>Usage mobilité n°25</v>
      </c>
      <c r="B3596" s="209" t="s">
        <v>639</v>
      </c>
      <c r="C3596" s="209"/>
      <c r="D3596" s="210">
        <f>D3545*'Usages mobilité'!$BG28*(1+'Usages mobilité'!$BH28)^(D$3515-$D$3515)/1000</f>
        <v>0</v>
      </c>
      <c r="E3596" s="210">
        <f>E3545*'Usages mobilité'!$BG28*(1+'Usages mobilité'!$BH28)^(E$3515-$D$3515)/1000</f>
        <v>0</v>
      </c>
      <c r="F3596" s="210">
        <f>F3545*'Usages mobilité'!$BG28*(1+'Usages mobilité'!$BH28)^(F$3515-$D$3515)/1000</f>
        <v>0</v>
      </c>
      <c r="G3596" s="210">
        <f>G3545*'Usages mobilité'!$BG28*(1+'Usages mobilité'!$BH28)^(G$3515-$D$3515)/1000</f>
        <v>0</v>
      </c>
      <c r="H3596" s="210">
        <f>H3545*'Usages mobilité'!$BG28*(1+'Usages mobilité'!$BH28)^(H$3515-$D$3515)/1000</f>
        <v>0</v>
      </c>
      <c r="I3596" s="210">
        <f>I3545*'Usages mobilité'!$BG28*(1+'Usages mobilité'!$BH28)^(I$3515-$D$3515)/1000</f>
        <v>0</v>
      </c>
      <c r="J3596" s="210">
        <f>J3545*'Usages mobilité'!$BG28*(1+'Usages mobilité'!$BH28)^(J$3515-$D$3515)/1000</f>
        <v>0</v>
      </c>
      <c r="K3596" s="210">
        <f>K3545*'Usages mobilité'!$BG28*(1+'Usages mobilité'!$BH28)^(K$3515-$D$3515)/1000</f>
        <v>0</v>
      </c>
      <c r="L3596" s="210">
        <f>L3545*'Usages mobilité'!$BG28*(1+'Usages mobilité'!$BH28)^(L$3515-$D$3515)/1000</f>
        <v>0</v>
      </c>
      <c r="M3596" s="210">
        <f>M3545*'Usages mobilité'!$BG28*(1+'Usages mobilité'!$BH28)^(M$3515-$D$3515)/1000</f>
        <v>0</v>
      </c>
      <c r="N3596" s="210">
        <f>N3545*'Usages mobilité'!$BG28*(1+'Usages mobilité'!$BH28)^(N$3515-$D$3515)/1000</f>
        <v>0</v>
      </c>
      <c r="O3596" s="210">
        <f>O3545*'Usages mobilité'!$BG28*(1+'Usages mobilité'!$BH28)^(O$3515-$D$3515)/1000</f>
        <v>0</v>
      </c>
      <c r="P3596" s="210">
        <f>P3545*'Usages mobilité'!$BG28*(1+'Usages mobilité'!$BH28)^(P$3515-$D$3515)/1000</f>
        <v>0</v>
      </c>
      <c r="Q3596" s="210">
        <f>Q3545*'Usages mobilité'!$BG28*(1+'Usages mobilité'!$BH28)^(Q$3515-$D$3515)/1000</f>
        <v>0</v>
      </c>
      <c r="R3596" s="210">
        <f>R3545*'Usages mobilité'!$BG28*(1+'Usages mobilité'!$BH28)^(R$3515-$D$3515)/1000</f>
        <v>0</v>
      </c>
    </row>
    <row r="3597" spans="1:18" hidden="1" outlineLevel="2" x14ac:dyDescent="0.35">
      <c r="A3597" s="209" t="str">
        <f>'Usages mobilité'!A29</f>
        <v>Usage mobilité n°26</v>
      </c>
      <c r="B3597" s="209" t="s">
        <v>639</v>
      </c>
      <c r="C3597" s="209"/>
      <c r="D3597" s="210">
        <f>D3546*'Usages mobilité'!$BG29*(1+'Usages mobilité'!$BH29)^(D$3515-$D$3515)/1000</f>
        <v>0</v>
      </c>
      <c r="E3597" s="210">
        <f>E3546*'Usages mobilité'!$BG29*(1+'Usages mobilité'!$BH29)^(E$3515-$D$3515)/1000</f>
        <v>0</v>
      </c>
      <c r="F3597" s="210">
        <f>F3546*'Usages mobilité'!$BG29*(1+'Usages mobilité'!$BH29)^(F$3515-$D$3515)/1000</f>
        <v>0</v>
      </c>
      <c r="G3597" s="210">
        <f>G3546*'Usages mobilité'!$BG29*(1+'Usages mobilité'!$BH29)^(G$3515-$D$3515)/1000</f>
        <v>0</v>
      </c>
      <c r="H3597" s="210">
        <f>H3546*'Usages mobilité'!$BG29*(1+'Usages mobilité'!$BH29)^(H$3515-$D$3515)/1000</f>
        <v>0</v>
      </c>
      <c r="I3597" s="210">
        <f>I3546*'Usages mobilité'!$BG29*(1+'Usages mobilité'!$BH29)^(I$3515-$D$3515)/1000</f>
        <v>0</v>
      </c>
      <c r="J3597" s="210">
        <f>J3546*'Usages mobilité'!$BG29*(1+'Usages mobilité'!$BH29)^(J$3515-$D$3515)/1000</f>
        <v>0</v>
      </c>
      <c r="K3597" s="210">
        <f>K3546*'Usages mobilité'!$BG29*(1+'Usages mobilité'!$BH29)^(K$3515-$D$3515)/1000</f>
        <v>0</v>
      </c>
      <c r="L3597" s="210">
        <f>L3546*'Usages mobilité'!$BG29*(1+'Usages mobilité'!$BH29)^(L$3515-$D$3515)/1000</f>
        <v>0</v>
      </c>
      <c r="M3597" s="210">
        <f>M3546*'Usages mobilité'!$BG29*(1+'Usages mobilité'!$BH29)^(M$3515-$D$3515)/1000</f>
        <v>0</v>
      </c>
      <c r="N3597" s="210">
        <f>N3546*'Usages mobilité'!$BG29*(1+'Usages mobilité'!$BH29)^(N$3515-$D$3515)/1000</f>
        <v>0</v>
      </c>
      <c r="O3597" s="210">
        <f>O3546*'Usages mobilité'!$BG29*(1+'Usages mobilité'!$BH29)^(O$3515-$D$3515)/1000</f>
        <v>0</v>
      </c>
      <c r="P3597" s="210">
        <f>P3546*'Usages mobilité'!$BG29*(1+'Usages mobilité'!$BH29)^(P$3515-$D$3515)/1000</f>
        <v>0</v>
      </c>
      <c r="Q3597" s="210">
        <f>Q3546*'Usages mobilité'!$BG29*(1+'Usages mobilité'!$BH29)^(Q$3515-$D$3515)/1000</f>
        <v>0</v>
      </c>
      <c r="R3597" s="210">
        <f>R3546*'Usages mobilité'!$BG29*(1+'Usages mobilité'!$BH29)^(R$3515-$D$3515)/1000</f>
        <v>0</v>
      </c>
    </row>
    <row r="3598" spans="1:18" hidden="1" outlineLevel="2" x14ac:dyDescent="0.35">
      <c r="A3598" s="209" t="str">
        <f>'Usages mobilité'!A30</f>
        <v>Usage mobilité n°27</v>
      </c>
      <c r="B3598" s="209" t="s">
        <v>639</v>
      </c>
      <c r="C3598" s="209"/>
      <c r="D3598" s="210">
        <f>D3547*'Usages mobilité'!$BG30*(1+'Usages mobilité'!$BH30)^(D$3515-$D$3515)/1000</f>
        <v>0</v>
      </c>
      <c r="E3598" s="210">
        <f>E3547*'Usages mobilité'!$BG30*(1+'Usages mobilité'!$BH30)^(E$3515-$D$3515)/1000</f>
        <v>0</v>
      </c>
      <c r="F3598" s="210">
        <f>F3547*'Usages mobilité'!$BG30*(1+'Usages mobilité'!$BH30)^(F$3515-$D$3515)/1000</f>
        <v>0</v>
      </c>
      <c r="G3598" s="210">
        <f>G3547*'Usages mobilité'!$BG30*(1+'Usages mobilité'!$BH30)^(G$3515-$D$3515)/1000</f>
        <v>0</v>
      </c>
      <c r="H3598" s="210">
        <f>H3547*'Usages mobilité'!$BG30*(1+'Usages mobilité'!$BH30)^(H$3515-$D$3515)/1000</f>
        <v>0</v>
      </c>
      <c r="I3598" s="210">
        <f>I3547*'Usages mobilité'!$BG30*(1+'Usages mobilité'!$BH30)^(I$3515-$D$3515)/1000</f>
        <v>0</v>
      </c>
      <c r="J3598" s="210">
        <f>J3547*'Usages mobilité'!$BG30*(1+'Usages mobilité'!$BH30)^(J$3515-$D$3515)/1000</f>
        <v>0</v>
      </c>
      <c r="K3598" s="210">
        <f>K3547*'Usages mobilité'!$BG30*(1+'Usages mobilité'!$BH30)^(K$3515-$D$3515)/1000</f>
        <v>0</v>
      </c>
      <c r="L3598" s="210">
        <f>L3547*'Usages mobilité'!$BG30*(1+'Usages mobilité'!$BH30)^(L$3515-$D$3515)/1000</f>
        <v>0</v>
      </c>
      <c r="M3598" s="210">
        <f>M3547*'Usages mobilité'!$BG30*(1+'Usages mobilité'!$BH30)^(M$3515-$D$3515)/1000</f>
        <v>0</v>
      </c>
      <c r="N3598" s="210">
        <f>N3547*'Usages mobilité'!$BG30*(1+'Usages mobilité'!$BH30)^(N$3515-$D$3515)/1000</f>
        <v>0</v>
      </c>
      <c r="O3598" s="210">
        <f>O3547*'Usages mobilité'!$BG30*(1+'Usages mobilité'!$BH30)^(O$3515-$D$3515)/1000</f>
        <v>0</v>
      </c>
      <c r="P3598" s="210">
        <f>P3547*'Usages mobilité'!$BG30*(1+'Usages mobilité'!$BH30)^(P$3515-$D$3515)/1000</f>
        <v>0</v>
      </c>
      <c r="Q3598" s="210">
        <f>Q3547*'Usages mobilité'!$BG30*(1+'Usages mobilité'!$BH30)^(Q$3515-$D$3515)/1000</f>
        <v>0</v>
      </c>
      <c r="R3598" s="210">
        <f>R3547*'Usages mobilité'!$BG30*(1+'Usages mobilité'!$BH30)^(R$3515-$D$3515)/1000</f>
        <v>0</v>
      </c>
    </row>
    <row r="3599" spans="1:18" hidden="1" outlineLevel="2" x14ac:dyDescent="0.35">
      <c r="A3599" s="209" t="str">
        <f>'Usages mobilité'!A31</f>
        <v>Usage mobilité n°28</v>
      </c>
      <c r="B3599" s="209" t="s">
        <v>639</v>
      </c>
      <c r="C3599" s="209"/>
      <c r="D3599" s="210">
        <f>D3548*'Usages mobilité'!$BG31*(1+'Usages mobilité'!$BH31)^(D$3515-$D$3515)/1000</f>
        <v>0</v>
      </c>
      <c r="E3599" s="210">
        <f>E3548*'Usages mobilité'!$BG31*(1+'Usages mobilité'!$BH31)^(E$3515-$D$3515)/1000</f>
        <v>0</v>
      </c>
      <c r="F3599" s="210">
        <f>F3548*'Usages mobilité'!$BG31*(1+'Usages mobilité'!$BH31)^(F$3515-$D$3515)/1000</f>
        <v>0</v>
      </c>
      <c r="G3599" s="210">
        <f>G3548*'Usages mobilité'!$BG31*(1+'Usages mobilité'!$BH31)^(G$3515-$D$3515)/1000</f>
        <v>0</v>
      </c>
      <c r="H3599" s="210">
        <f>H3548*'Usages mobilité'!$BG31*(1+'Usages mobilité'!$BH31)^(H$3515-$D$3515)/1000</f>
        <v>0</v>
      </c>
      <c r="I3599" s="210">
        <f>I3548*'Usages mobilité'!$BG31*(1+'Usages mobilité'!$BH31)^(I$3515-$D$3515)/1000</f>
        <v>0</v>
      </c>
      <c r="J3599" s="210">
        <f>J3548*'Usages mobilité'!$BG31*(1+'Usages mobilité'!$BH31)^(J$3515-$D$3515)/1000</f>
        <v>0</v>
      </c>
      <c r="K3599" s="210">
        <f>K3548*'Usages mobilité'!$BG31*(1+'Usages mobilité'!$BH31)^(K$3515-$D$3515)/1000</f>
        <v>0</v>
      </c>
      <c r="L3599" s="210">
        <f>L3548*'Usages mobilité'!$BG31*(1+'Usages mobilité'!$BH31)^(L$3515-$D$3515)/1000</f>
        <v>0</v>
      </c>
      <c r="M3599" s="210">
        <f>M3548*'Usages mobilité'!$BG31*(1+'Usages mobilité'!$BH31)^(M$3515-$D$3515)/1000</f>
        <v>0</v>
      </c>
      <c r="N3599" s="210">
        <f>N3548*'Usages mobilité'!$BG31*(1+'Usages mobilité'!$BH31)^(N$3515-$D$3515)/1000</f>
        <v>0</v>
      </c>
      <c r="O3599" s="210">
        <f>O3548*'Usages mobilité'!$BG31*(1+'Usages mobilité'!$BH31)^(O$3515-$D$3515)/1000</f>
        <v>0</v>
      </c>
      <c r="P3599" s="210">
        <f>P3548*'Usages mobilité'!$BG31*(1+'Usages mobilité'!$BH31)^(P$3515-$D$3515)/1000</f>
        <v>0</v>
      </c>
      <c r="Q3599" s="210">
        <f>Q3548*'Usages mobilité'!$BG31*(1+'Usages mobilité'!$BH31)^(Q$3515-$D$3515)/1000</f>
        <v>0</v>
      </c>
      <c r="R3599" s="210">
        <f>R3548*'Usages mobilité'!$BG31*(1+'Usages mobilité'!$BH31)^(R$3515-$D$3515)/1000</f>
        <v>0</v>
      </c>
    </row>
    <row r="3600" spans="1:18" hidden="1" outlineLevel="2" x14ac:dyDescent="0.35">
      <c r="A3600" s="209" t="str">
        <f>'Usages mobilité'!A32</f>
        <v>Usage mobilité n°29</v>
      </c>
      <c r="B3600" s="209" t="s">
        <v>639</v>
      </c>
      <c r="C3600" s="209"/>
      <c r="D3600" s="210">
        <f>D3549*'Usages mobilité'!$BG32*(1+'Usages mobilité'!$BH32)^(D$3515-$D$3515)/1000</f>
        <v>0</v>
      </c>
      <c r="E3600" s="210">
        <f>E3549*'Usages mobilité'!$BG32*(1+'Usages mobilité'!$BH32)^(E$3515-$D$3515)/1000</f>
        <v>0</v>
      </c>
      <c r="F3600" s="210">
        <f>F3549*'Usages mobilité'!$BG32*(1+'Usages mobilité'!$BH32)^(F$3515-$D$3515)/1000</f>
        <v>0</v>
      </c>
      <c r="G3600" s="210">
        <f>G3549*'Usages mobilité'!$BG32*(1+'Usages mobilité'!$BH32)^(G$3515-$D$3515)/1000</f>
        <v>0</v>
      </c>
      <c r="H3600" s="210">
        <f>H3549*'Usages mobilité'!$BG32*(1+'Usages mobilité'!$BH32)^(H$3515-$D$3515)/1000</f>
        <v>0</v>
      </c>
      <c r="I3600" s="210">
        <f>I3549*'Usages mobilité'!$BG32*(1+'Usages mobilité'!$BH32)^(I$3515-$D$3515)/1000</f>
        <v>0</v>
      </c>
      <c r="J3600" s="210">
        <f>J3549*'Usages mobilité'!$BG32*(1+'Usages mobilité'!$BH32)^(J$3515-$D$3515)/1000</f>
        <v>0</v>
      </c>
      <c r="K3600" s="210">
        <f>K3549*'Usages mobilité'!$BG32*(1+'Usages mobilité'!$BH32)^(K$3515-$D$3515)/1000</f>
        <v>0</v>
      </c>
      <c r="L3600" s="210">
        <f>L3549*'Usages mobilité'!$BG32*(1+'Usages mobilité'!$BH32)^(L$3515-$D$3515)/1000</f>
        <v>0</v>
      </c>
      <c r="M3600" s="210">
        <f>M3549*'Usages mobilité'!$BG32*(1+'Usages mobilité'!$BH32)^(M$3515-$D$3515)/1000</f>
        <v>0</v>
      </c>
      <c r="N3600" s="210">
        <f>N3549*'Usages mobilité'!$BG32*(1+'Usages mobilité'!$BH32)^(N$3515-$D$3515)/1000</f>
        <v>0</v>
      </c>
      <c r="O3600" s="210">
        <f>O3549*'Usages mobilité'!$BG32*(1+'Usages mobilité'!$BH32)^(O$3515-$D$3515)/1000</f>
        <v>0</v>
      </c>
      <c r="P3600" s="210">
        <f>P3549*'Usages mobilité'!$BG32*(1+'Usages mobilité'!$BH32)^(P$3515-$D$3515)/1000</f>
        <v>0</v>
      </c>
      <c r="Q3600" s="210">
        <f>Q3549*'Usages mobilité'!$BG32*(1+'Usages mobilité'!$BH32)^(Q$3515-$D$3515)/1000</f>
        <v>0</v>
      </c>
      <c r="R3600" s="210">
        <f>R3549*'Usages mobilité'!$BG32*(1+'Usages mobilité'!$BH32)^(R$3515-$D$3515)/1000</f>
        <v>0</v>
      </c>
    </row>
    <row r="3601" spans="1:18" hidden="1" outlineLevel="2" x14ac:dyDescent="0.35">
      <c r="A3601" s="209" t="str">
        <f>'Usages mobilité'!A33</f>
        <v>Usage mobilité n°30</v>
      </c>
      <c r="B3601" s="209" t="s">
        <v>639</v>
      </c>
      <c r="C3601" s="209"/>
      <c r="D3601" s="210">
        <f>D3550*'Usages mobilité'!$BG33*(1+'Usages mobilité'!$BH33)^(D$3515-$D$3515)/1000</f>
        <v>0</v>
      </c>
      <c r="E3601" s="210">
        <f>E3550*'Usages mobilité'!$BG33*(1+'Usages mobilité'!$BH33)^(E$3515-$D$3515)/1000</f>
        <v>0</v>
      </c>
      <c r="F3601" s="210">
        <f>F3550*'Usages mobilité'!$BG33*(1+'Usages mobilité'!$BH33)^(F$3515-$D$3515)/1000</f>
        <v>0</v>
      </c>
      <c r="G3601" s="210">
        <f>G3550*'Usages mobilité'!$BG33*(1+'Usages mobilité'!$BH33)^(G$3515-$D$3515)/1000</f>
        <v>0</v>
      </c>
      <c r="H3601" s="210">
        <f>H3550*'Usages mobilité'!$BG33*(1+'Usages mobilité'!$BH33)^(H$3515-$D$3515)/1000</f>
        <v>0</v>
      </c>
      <c r="I3601" s="210">
        <f>I3550*'Usages mobilité'!$BG33*(1+'Usages mobilité'!$BH33)^(I$3515-$D$3515)/1000</f>
        <v>0</v>
      </c>
      <c r="J3601" s="210">
        <f>J3550*'Usages mobilité'!$BG33*(1+'Usages mobilité'!$BH33)^(J$3515-$D$3515)/1000</f>
        <v>0</v>
      </c>
      <c r="K3601" s="210">
        <f>K3550*'Usages mobilité'!$BG33*(1+'Usages mobilité'!$BH33)^(K$3515-$D$3515)/1000</f>
        <v>0</v>
      </c>
      <c r="L3601" s="210">
        <f>L3550*'Usages mobilité'!$BG33*(1+'Usages mobilité'!$BH33)^(L$3515-$D$3515)/1000</f>
        <v>0</v>
      </c>
      <c r="M3601" s="210">
        <f>M3550*'Usages mobilité'!$BG33*(1+'Usages mobilité'!$BH33)^(M$3515-$D$3515)/1000</f>
        <v>0</v>
      </c>
      <c r="N3601" s="210">
        <f>N3550*'Usages mobilité'!$BG33*(1+'Usages mobilité'!$BH33)^(N$3515-$D$3515)/1000</f>
        <v>0</v>
      </c>
      <c r="O3601" s="210">
        <f>O3550*'Usages mobilité'!$BG33*(1+'Usages mobilité'!$BH33)^(O$3515-$D$3515)/1000</f>
        <v>0</v>
      </c>
      <c r="P3601" s="210">
        <f>P3550*'Usages mobilité'!$BG33*(1+'Usages mobilité'!$BH33)^(P$3515-$D$3515)/1000</f>
        <v>0</v>
      </c>
      <c r="Q3601" s="210">
        <f>Q3550*'Usages mobilité'!$BG33*(1+'Usages mobilité'!$BH33)^(Q$3515-$D$3515)/1000</f>
        <v>0</v>
      </c>
      <c r="R3601" s="210">
        <f>R3550*'Usages mobilité'!$BG33*(1+'Usages mobilité'!$BH33)^(R$3515-$D$3515)/1000</f>
        <v>0</v>
      </c>
    </row>
    <row r="3602" spans="1:18" hidden="1" outlineLevel="2" x14ac:dyDescent="0.35">
      <c r="A3602" s="209" t="str">
        <f>'Usages mobilité'!A34</f>
        <v>Usage mobilité n°31</v>
      </c>
      <c r="B3602" s="209" t="s">
        <v>639</v>
      </c>
      <c r="C3602" s="209"/>
      <c r="D3602" s="210">
        <f>D3551*'Usages mobilité'!$BG34*(1+'Usages mobilité'!$BH34)^(D$3515-$D$3515)/1000</f>
        <v>0</v>
      </c>
      <c r="E3602" s="210">
        <f>E3551*'Usages mobilité'!$BG34*(1+'Usages mobilité'!$BH34)^(E$3515-$D$3515)/1000</f>
        <v>0</v>
      </c>
      <c r="F3602" s="210">
        <f>F3551*'Usages mobilité'!$BG34*(1+'Usages mobilité'!$BH34)^(F$3515-$D$3515)/1000</f>
        <v>0</v>
      </c>
      <c r="G3602" s="210">
        <f>G3551*'Usages mobilité'!$BG34*(1+'Usages mobilité'!$BH34)^(G$3515-$D$3515)/1000</f>
        <v>0</v>
      </c>
      <c r="H3602" s="210">
        <f>H3551*'Usages mobilité'!$BG34*(1+'Usages mobilité'!$BH34)^(H$3515-$D$3515)/1000</f>
        <v>0</v>
      </c>
      <c r="I3602" s="210">
        <f>I3551*'Usages mobilité'!$BG34*(1+'Usages mobilité'!$BH34)^(I$3515-$D$3515)/1000</f>
        <v>0</v>
      </c>
      <c r="J3602" s="210">
        <f>J3551*'Usages mobilité'!$BG34*(1+'Usages mobilité'!$BH34)^(J$3515-$D$3515)/1000</f>
        <v>0</v>
      </c>
      <c r="K3602" s="210">
        <f>K3551*'Usages mobilité'!$BG34*(1+'Usages mobilité'!$BH34)^(K$3515-$D$3515)/1000</f>
        <v>0</v>
      </c>
      <c r="L3602" s="210">
        <f>L3551*'Usages mobilité'!$BG34*(1+'Usages mobilité'!$BH34)^(L$3515-$D$3515)/1000</f>
        <v>0</v>
      </c>
      <c r="M3602" s="210">
        <f>M3551*'Usages mobilité'!$BG34*(1+'Usages mobilité'!$BH34)^(M$3515-$D$3515)/1000</f>
        <v>0</v>
      </c>
      <c r="N3602" s="210">
        <f>N3551*'Usages mobilité'!$BG34*(1+'Usages mobilité'!$BH34)^(N$3515-$D$3515)/1000</f>
        <v>0</v>
      </c>
      <c r="O3602" s="210">
        <f>O3551*'Usages mobilité'!$BG34*(1+'Usages mobilité'!$BH34)^(O$3515-$D$3515)/1000</f>
        <v>0</v>
      </c>
      <c r="P3602" s="210">
        <f>P3551*'Usages mobilité'!$BG34*(1+'Usages mobilité'!$BH34)^(P$3515-$D$3515)/1000</f>
        <v>0</v>
      </c>
      <c r="Q3602" s="210">
        <f>Q3551*'Usages mobilité'!$BG34*(1+'Usages mobilité'!$BH34)^(Q$3515-$D$3515)/1000</f>
        <v>0</v>
      </c>
      <c r="R3602" s="210">
        <f>R3551*'Usages mobilité'!$BG34*(1+'Usages mobilité'!$BH34)^(R$3515-$D$3515)/1000</f>
        <v>0</v>
      </c>
    </row>
    <row r="3603" spans="1:18" hidden="1" outlineLevel="2" x14ac:dyDescent="0.35">
      <c r="A3603" s="209" t="str">
        <f>'Usages mobilité'!A35</f>
        <v>Usage mobilité n°32</v>
      </c>
      <c r="B3603" s="209" t="s">
        <v>639</v>
      </c>
      <c r="C3603" s="209"/>
      <c r="D3603" s="210">
        <f>D3552*'Usages mobilité'!$BG35*(1+'Usages mobilité'!$BH35)^(D$3515-$D$3515)/1000</f>
        <v>0</v>
      </c>
      <c r="E3603" s="210">
        <f>E3552*'Usages mobilité'!$BG35*(1+'Usages mobilité'!$BH35)^(E$3515-$D$3515)/1000</f>
        <v>0</v>
      </c>
      <c r="F3603" s="210">
        <f>F3552*'Usages mobilité'!$BG35*(1+'Usages mobilité'!$BH35)^(F$3515-$D$3515)/1000</f>
        <v>0</v>
      </c>
      <c r="G3603" s="210">
        <f>G3552*'Usages mobilité'!$BG35*(1+'Usages mobilité'!$BH35)^(G$3515-$D$3515)/1000</f>
        <v>0</v>
      </c>
      <c r="H3603" s="210">
        <f>H3552*'Usages mobilité'!$BG35*(1+'Usages mobilité'!$BH35)^(H$3515-$D$3515)/1000</f>
        <v>0</v>
      </c>
      <c r="I3603" s="210">
        <f>I3552*'Usages mobilité'!$BG35*(1+'Usages mobilité'!$BH35)^(I$3515-$D$3515)/1000</f>
        <v>0</v>
      </c>
      <c r="J3603" s="210">
        <f>J3552*'Usages mobilité'!$BG35*(1+'Usages mobilité'!$BH35)^(J$3515-$D$3515)/1000</f>
        <v>0</v>
      </c>
      <c r="K3603" s="210">
        <f>K3552*'Usages mobilité'!$BG35*(1+'Usages mobilité'!$BH35)^(K$3515-$D$3515)/1000</f>
        <v>0</v>
      </c>
      <c r="L3603" s="210">
        <f>L3552*'Usages mobilité'!$BG35*(1+'Usages mobilité'!$BH35)^(L$3515-$D$3515)/1000</f>
        <v>0</v>
      </c>
      <c r="M3603" s="210">
        <f>M3552*'Usages mobilité'!$BG35*(1+'Usages mobilité'!$BH35)^(M$3515-$D$3515)/1000</f>
        <v>0</v>
      </c>
      <c r="N3603" s="210">
        <f>N3552*'Usages mobilité'!$BG35*(1+'Usages mobilité'!$BH35)^(N$3515-$D$3515)/1000</f>
        <v>0</v>
      </c>
      <c r="O3603" s="210">
        <f>O3552*'Usages mobilité'!$BG35*(1+'Usages mobilité'!$BH35)^(O$3515-$D$3515)/1000</f>
        <v>0</v>
      </c>
      <c r="P3603" s="210">
        <f>P3552*'Usages mobilité'!$BG35*(1+'Usages mobilité'!$BH35)^(P$3515-$D$3515)/1000</f>
        <v>0</v>
      </c>
      <c r="Q3603" s="210">
        <f>Q3552*'Usages mobilité'!$BG35*(1+'Usages mobilité'!$BH35)^(Q$3515-$D$3515)/1000</f>
        <v>0</v>
      </c>
      <c r="R3603" s="210">
        <f>R3552*'Usages mobilité'!$BG35*(1+'Usages mobilité'!$BH35)^(R$3515-$D$3515)/1000</f>
        <v>0</v>
      </c>
    </row>
    <row r="3604" spans="1:18" hidden="1" outlineLevel="2" x14ac:dyDescent="0.35">
      <c r="A3604" s="209" t="str">
        <f>'Usages mobilité'!A36</f>
        <v>Usage mobilité n°33</v>
      </c>
      <c r="B3604" s="209" t="s">
        <v>639</v>
      </c>
      <c r="C3604" s="209"/>
      <c r="D3604" s="210">
        <f>D3553*'Usages mobilité'!$BG36*(1+'Usages mobilité'!$BH36)^(D$3515-$D$3515)/1000</f>
        <v>0</v>
      </c>
      <c r="E3604" s="210">
        <f>E3553*'Usages mobilité'!$BG36*(1+'Usages mobilité'!$BH36)^(E$3515-$D$3515)/1000</f>
        <v>0</v>
      </c>
      <c r="F3604" s="210">
        <f>F3553*'Usages mobilité'!$BG36*(1+'Usages mobilité'!$BH36)^(F$3515-$D$3515)/1000</f>
        <v>0</v>
      </c>
      <c r="G3604" s="210">
        <f>G3553*'Usages mobilité'!$BG36*(1+'Usages mobilité'!$BH36)^(G$3515-$D$3515)/1000</f>
        <v>0</v>
      </c>
      <c r="H3604" s="210">
        <f>H3553*'Usages mobilité'!$BG36*(1+'Usages mobilité'!$BH36)^(H$3515-$D$3515)/1000</f>
        <v>0</v>
      </c>
      <c r="I3604" s="210">
        <f>I3553*'Usages mobilité'!$BG36*(1+'Usages mobilité'!$BH36)^(I$3515-$D$3515)/1000</f>
        <v>0</v>
      </c>
      <c r="J3604" s="210">
        <f>J3553*'Usages mobilité'!$BG36*(1+'Usages mobilité'!$BH36)^(J$3515-$D$3515)/1000</f>
        <v>0</v>
      </c>
      <c r="K3604" s="210">
        <f>K3553*'Usages mobilité'!$BG36*(1+'Usages mobilité'!$BH36)^(K$3515-$D$3515)/1000</f>
        <v>0</v>
      </c>
      <c r="L3604" s="210">
        <f>L3553*'Usages mobilité'!$BG36*(1+'Usages mobilité'!$BH36)^(L$3515-$D$3515)/1000</f>
        <v>0</v>
      </c>
      <c r="M3604" s="210">
        <f>M3553*'Usages mobilité'!$BG36*(1+'Usages mobilité'!$BH36)^(M$3515-$D$3515)/1000</f>
        <v>0</v>
      </c>
      <c r="N3604" s="210">
        <f>N3553*'Usages mobilité'!$BG36*(1+'Usages mobilité'!$BH36)^(N$3515-$D$3515)/1000</f>
        <v>0</v>
      </c>
      <c r="O3604" s="210">
        <f>O3553*'Usages mobilité'!$BG36*(1+'Usages mobilité'!$BH36)^(O$3515-$D$3515)/1000</f>
        <v>0</v>
      </c>
      <c r="P3604" s="210">
        <f>P3553*'Usages mobilité'!$BG36*(1+'Usages mobilité'!$BH36)^(P$3515-$D$3515)/1000</f>
        <v>0</v>
      </c>
      <c r="Q3604" s="210">
        <f>Q3553*'Usages mobilité'!$BG36*(1+'Usages mobilité'!$BH36)^(Q$3515-$D$3515)/1000</f>
        <v>0</v>
      </c>
      <c r="R3604" s="210">
        <f>R3553*'Usages mobilité'!$BG36*(1+'Usages mobilité'!$BH36)^(R$3515-$D$3515)/1000</f>
        <v>0</v>
      </c>
    </row>
    <row r="3605" spans="1:18" hidden="1" outlineLevel="2" x14ac:dyDescent="0.35">
      <c r="A3605" s="209" t="str">
        <f>'Usages mobilité'!A37</f>
        <v>Usage mobilité n°34</v>
      </c>
      <c r="B3605" s="209" t="s">
        <v>639</v>
      </c>
      <c r="C3605" s="209"/>
      <c r="D3605" s="210">
        <f>D3554*'Usages mobilité'!$BG37*(1+'Usages mobilité'!$BH37)^(D$3515-$D$3515)/1000</f>
        <v>0</v>
      </c>
      <c r="E3605" s="210">
        <f>E3554*'Usages mobilité'!$BG37*(1+'Usages mobilité'!$BH37)^(E$3515-$D$3515)/1000</f>
        <v>0</v>
      </c>
      <c r="F3605" s="210">
        <f>F3554*'Usages mobilité'!$BG37*(1+'Usages mobilité'!$BH37)^(F$3515-$D$3515)/1000</f>
        <v>0</v>
      </c>
      <c r="G3605" s="210">
        <f>G3554*'Usages mobilité'!$BG37*(1+'Usages mobilité'!$BH37)^(G$3515-$D$3515)/1000</f>
        <v>0</v>
      </c>
      <c r="H3605" s="210">
        <f>H3554*'Usages mobilité'!$BG37*(1+'Usages mobilité'!$BH37)^(H$3515-$D$3515)/1000</f>
        <v>0</v>
      </c>
      <c r="I3605" s="210">
        <f>I3554*'Usages mobilité'!$BG37*(1+'Usages mobilité'!$BH37)^(I$3515-$D$3515)/1000</f>
        <v>0</v>
      </c>
      <c r="J3605" s="210">
        <f>J3554*'Usages mobilité'!$BG37*(1+'Usages mobilité'!$BH37)^(J$3515-$D$3515)/1000</f>
        <v>0</v>
      </c>
      <c r="K3605" s="210">
        <f>K3554*'Usages mobilité'!$BG37*(1+'Usages mobilité'!$BH37)^(K$3515-$D$3515)/1000</f>
        <v>0</v>
      </c>
      <c r="L3605" s="210">
        <f>L3554*'Usages mobilité'!$BG37*(1+'Usages mobilité'!$BH37)^(L$3515-$D$3515)/1000</f>
        <v>0</v>
      </c>
      <c r="M3605" s="210">
        <f>M3554*'Usages mobilité'!$BG37*(1+'Usages mobilité'!$BH37)^(M$3515-$D$3515)/1000</f>
        <v>0</v>
      </c>
      <c r="N3605" s="210">
        <f>N3554*'Usages mobilité'!$BG37*(1+'Usages mobilité'!$BH37)^(N$3515-$D$3515)/1000</f>
        <v>0</v>
      </c>
      <c r="O3605" s="210">
        <f>O3554*'Usages mobilité'!$BG37*(1+'Usages mobilité'!$BH37)^(O$3515-$D$3515)/1000</f>
        <v>0</v>
      </c>
      <c r="P3605" s="210">
        <f>P3554*'Usages mobilité'!$BG37*(1+'Usages mobilité'!$BH37)^(P$3515-$D$3515)/1000</f>
        <v>0</v>
      </c>
      <c r="Q3605" s="210">
        <f>Q3554*'Usages mobilité'!$BG37*(1+'Usages mobilité'!$BH37)^(Q$3515-$D$3515)/1000</f>
        <v>0</v>
      </c>
      <c r="R3605" s="210">
        <f>R3554*'Usages mobilité'!$BG37*(1+'Usages mobilité'!$BH37)^(R$3515-$D$3515)/1000</f>
        <v>0</v>
      </c>
    </row>
    <row r="3606" spans="1:18" hidden="1" outlineLevel="2" x14ac:dyDescent="0.35">
      <c r="A3606" s="209" t="str">
        <f>'Usages mobilité'!A38</f>
        <v>Usage mobilité n°35</v>
      </c>
      <c r="B3606" s="209" t="s">
        <v>639</v>
      </c>
      <c r="C3606" s="209"/>
      <c r="D3606" s="210">
        <f>D3555*'Usages mobilité'!$BG38*(1+'Usages mobilité'!$BH38)^(D$3515-$D$3515)/1000</f>
        <v>0</v>
      </c>
      <c r="E3606" s="210">
        <f>E3555*'Usages mobilité'!$BG38*(1+'Usages mobilité'!$BH38)^(E$3515-$D$3515)/1000</f>
        <v>0</v>
      </c>
      <c r="F3606" s="210">
        <f>F3555*'Usages mobilité'!$BG38*(1+'Usages mobilité'!$BH38)^(F$3515-$D$3515)/1000</f>
        <v>0</v>
      </c>
      <c r="G3606" s="210">
        <f>G3555*'Usages mobilité'!$BG38*(1+'Usages mobilité'!$BH38)^(G$3515-$D$3515)/1000</f>
        <v>0</v>
      </c>
      <c r="H3606" s="210">
        <f>H3555*'Usages mobilité'!$BG38*(1+'Usages mobilité'!$BH38)^(H$3515-$D$3515)/1000</f>
        <v>0</v>
      </c>
      <c r="I3606" s="210">
        <f>I3555*'Usages mobilité'!$BG38*(1+'Usages mobilité'!$BH38)^(I$3515-$D$3515)/1000</f>
        <v>0</v>
      </c>
      <c r="J3606" s="210">
        <f>J3555*'Usages mobilité'!$BG38*(1+'Usages mobilité'!$BH38)^(J$3515-$D$3515)/1000</f>
        <v>0</v>
      </c>
      <c r="K3606" s="210">
        <f>K3555*'Usages mobilité'!$BG38*(1+'Usages mobilité'!$BH38)^(K$3515-$D$3515)/1000</f>
        <v>0</v>
      </c>
      <c r="L3606" s="210">
        <f>L3555*'Usages mobilité'!$BG38*(1+'Usages mobilité'!$BH38)^(L$3515-$D$3515)/1000</f>
        <v>0</v>
      </c>
      <c r="M3606" s="210">
        <f>M3555*'Usages mobilité'!$BG38*(1+'Usages mobilité'!$BH38)^(M$3515-$D$3515)/1000</f>
        <v>0</v>
      </c>
      <c r="N3606" s="210">
        <f>N3555*'Usages mobilité'!$BG38*(1+'Usages mobilité'!$BH38)^(N$3515-$D$3515)/1000</f>
        <v>0</v>
      </c>
      <c r="O3606" s="210">
        <f>O3555*'Usages mobilité'!$BG38*(1+'Usages mobilité'!$BH38)^(O$3515-$D$3515)/1000</f>
        <v>0</v>
      </c>
      <c r="P3606" s="210">
        <f>P3555*'Usages mobilité'!$BG38*(1+'Usages mobilité'!$BH38)^(P$3515-$D$3515)/1000</f>
        <v>0</v>
      </c>
      <c r="Q3606" s="210">
        <f>Q3555*'Usages mobilité'!$BG38*(1+'Usages mobilité'!$BH38)^(Q$3515-$D$3515)/1000</f>
        <v>0</v>
      </c>
      <c r="R3606" s="210">
        <f>R3555*'Usages mobilité'!$BG38*(1+'Usages mobilité'!$BH38)^(R$3515-$D$3515)/1000</f>
        <v>0</v>
      </c>
    </row>
    <row r="3607" spans="1:18" hidden="1" outlineLevel="2" x14ac:dyDescent="0.35">
      <c r="A3607" s="209" t="str">
        <f>'Usages mobilité'!A39</f>
        <v>Usage mobilité n°36</v>
      </c>
      <c r="B3607" s="209" t="s">
        <v>639</v>
      </c>
      <c r="C3607" s="209"/>
      <c r="D3607" s="210">
        <f>D3556*'Usages mobilité'!$BG39*(1+'Usages mobilité'!$BH39)^(D$3515-$D$3515)/1000</f>
        <v>0</v>
      </c>
      <c r="E3607" s="210">
        <f>E3556*'Usages mobilité'!$BG39*(1+'Usages mobilité'!$BH39)^(E$3515-$D$3515)/1000</f>
        <v>0</v>
      </c>
      <c r="F3607" s="210">
        <f>F3556*'Usages mobilité'!$BG39*(1+'Usages mobilité'!$BH39)^(F$3515-$D$3515)/1000</f>
        <v>0</v>
      </c>
      <c r="G3607" s="210">
        <f>G3556*'Usages mobilité'!$BG39*(1+'Usages mobilité'!$BH39)^(G$3515-$D$3515)/1000</f>
        <v>0</v>
      </c>
      <c r="H3607" s="210">
        <f>H3556*'Usages mobilité'!$BG39*(1+'Usages mobilité'!$BH39)^(H$3515-$D$3515)/1000</f>
        <v>0</v>
      </c>
      <c r="I3607" s="210">
        <f>I3556*'Usages mobilité'!$BG39*(1+'Usages mobilité'!$BH39)^(I$3515-$D$3515)/1000</f>
        <v>0</v>
      </c>
      <c r="J3607" s="210">
        <f>J3556*'Usages mobilité'!$BG39*(1+'Usages mobilité'!$BH39)^(J$3515-$D$3515)/1000</f>
        <v>0</v>
      </c>
      <c r="K3607" s="210">
        <f>K3556*'Usages mobilité'!$BG39*(1+'Usages mobilité'!$BH39)^(K$3515-$D$3515)/1000</f>
        <v>0</v>
      </c>
      <c r="L3607" s="210">
        <f>L3556*'Usages mobilité'!$BG39*(1+'Usages mobilité'!$BH39)^(L$3515-$D$3515)/1000</f>
        <v>0</v>
      </c>
      <c r="M3607" s="210">
        <f>M3556*'Usages mobilité'!$BG39*(1+'Usages mobilité'!$BH39)^(M$3515-$D$3515)/1000</f>
        <v>0</v>
      </c>
      <c r="N3607" s="210">
        <f>N3556*'Usages mobilité'!$BG39*(1+'Usages mobilité'!$BH39)^(N$3515-$D$3515)/1000</f>
        <v>0</v>
      </c>
      <c r="O3607" s="210">
        <f>O3556*'Usages mobilité'!$BG39*(1+'Usages mobilité'!$BH39)^(O$3515-$D$3515)/1000</f>
        <v>0</v>
      </c>
      <c r="P3607" s="210">
        <f>P3556*'Usages mobilité'!$BG39*(1+'Usages mobilité'!$BH39)^(P$3515-$D$3515)/1000</f>
        <v>0</v>
      </c>
      <c r="Q3607" s="210">
        <f>Q3556*'Usages mobilité'!$BG39*(1+'Usages mobilité'!$BH39)^(Q$3515-$D$3515)/1000</f>
        <v>0</v>
      </c>
      <c r="R3607" s="210">
        <f>R3556*'Usages mobilité'!$BG39*(1+'Usages mobilité'!$BH39)^(R$3515-$D$3515)/1000</f>
        <v>0</v>
      </c>
    </row>
    <row r="3608" spans="1:18" hidden="1" outlineLevel="2" x14ac:dyDescent="0.35">
      <c r="A3608" s="209" t="str">
        <f>'Usages mobilité'!A40</f>
        <v>Usage mobilité n°37</v>
      </c>
      <c r="B3608" s="209" t="s">
        <v>639</v>
      </c>
      <c r="C3608" s="209"/>
      <c r="D3608" s="210">
        <f>D3557*'Usages mobilité'!$BG40*(1+'Usages mobilité'!$BH40)^(D$3515-$D$3515)/1000</f>
        <v>0</v>
      </c>
      <c r="E3608" s="210">
        <f>E3557*'Usages mobilité'!$BG40*(1+'Usages mobilité'!$BH40)^(E$3515-$D$3515)/1000</f>
        <v>0</v>
      </c>
      <c r="F3608" s="210">
        <f>F3557*'Usages mobilité'!$BG40*(1+'Usages mobilité'!$BH40)^(F$3515-$D$3515)/1000</f>
        <v>0</v>
      </c>
      <c r="G3608" s="210">
        <f>G3557*'Usages mobilité'!$BG40*(1+'Usages mobilité'!$BH40)^(G$3515-$D$3515)/1000</f>
        <v>0</v>
      </c>
      <c r="H3608" s="210">
        <f>H3557*'Usages mobilité'!$BG40*(1+'Usages mobilité'!$BH40)^(H$3515-$D$3515)/1000</f>
        <v>0</v>
      </c>
      <c r="I3608" s="210">
        <f>I3557*'Usages mobilité'!$BG40*(1+'Usages mobilité'!$BH40)^(I$3515-$D$3515)/1000</f>
        <v>0</v>
      </c>
      <c r="J3608" s="210">
        <f>J3557*'Usages mobilité'!$BG40*(1+'Usages mobilité'!$BH40)^(J$3515-$D$3515)/1000</f>
        <v>0</v>
      </c>
      <c r="K3608" s="210">
        <f>K3557*'Usages mobilité'!$BG40*(1+'Usages mobilité'!$BH40)^(K$3515-$D$3515)/1000</f>
        <v>0</v>
      </c>
      <c r="L3608" s="210">
        <f>L3557*'Usages mobilité'!$BG40*(1+'Usages mobilité'!$BH40)^(L$3515-$D$3515)/1000</f>
        <v>0</v>
      </c>
      <c r="M3608" s="210">
        <f>M3557*'Usages mobilité'!$BG40*(1+'Usages mobilité'!$BH40)^(M$3515-$D$3515)/1000</f>
        <v>0</v>
      </c>
      <c r="N3608" s="210">
        <f>N3557*'Usages mobilité'!$BG40*(1+'Usages mobilité'!$BH40)^(N$3515-$D$3515)/1000</f>
        <v>0</v>
      </c>
      <c r="O3608" s="210">
        <f>O3557*'Usages mobilité'!$BG40*(1+'Usages mobilité'!$BH40)^(O$3515-$D$3515)/1000</f>
        <v>0</v>
      </c>
      <c r="P3608" s="210">
        <f>P3557*'Usages mobilité'!$BG40*(1+'Usages mobilité'!$BH40)^(P$3515-$D$3515)/1000</f>
        <v>0</v>
      </c>
      <c r="Q3608" s="210">
        <f>Q3557*'Usages mobilité'!$BG40*(1+'Usages mobilité'!$BH40)^(Q$3515-$D$3515)/1000</f>
        <v>0</v>
      </c>
      <c r="R3608" s="210">
        <f>R3557*'Usages mobilité'!$BG40*(1+'Usages mobilité'!$BH40)^(R$3515-$D$3515)/1000</f>
        <v>0</v>
      </c>
    </row>
    <row r="3609" spans="1:18" hidden="1" outlineLevel="2" x14ac:dyDescent="0.35">
      <c r="A3609" s="209" t="str">
        <f>'Usages mobilité'!A41</f>
        <v>Usage mobilité n°38</v>
      </c>
      <c r="B3609" s="209" t="s">
        <v>639</v>
      </c>
      <c r="C3609" s="209"/>
      <c r="D3609" s="210">
        <f>D3558*'Usages mobilité'!$BG41*(1+'Usages mobilité'!$BH41)^(D$3515-$D$3515)/1000</f>
        <v>0</v>
      </c>
      <c r="E3609" s="210">
        <f>E3558*'Usages mobilité'!$BG41*(1+'Usages mobilité'!$BH41)^(E$3515-$D$3515)/1000</f>
        <v>0</v>
      </c>
      <c r="F3609" s="210">
        <f>F3558*'Usages mobilité'!$BG41*(1+'Usages mobilité'!$BH41)^(F$3515-$D$3515)/1000</f>
        <v>0</v>
      </c>
      <c r="G3609" s="210">
        <f>G3558*'Usages mobilité'!$BG41*(1+'Usages mobilité'!$BH41)^(G$3515-$D$3515)/1000</f>
        <v>0</v>
      </c>
      <c r="H3609" s="210">
        <f>H3558*'Usages mobilité'!$BG41*(1+'Usages mobilité'!$BH41)^(H$3515-$D$3515)/1000</f>
        <v>0</v>
      </c>
      <c r="I3609" s="210">
        <f>I3558*'Usages mobilité'!$BG41*(1+'Usages mobilité'!$BH41)^(I$3515-$D$3515)/1000</f>
        <v>0</v>
      </c>
      <c r="J3609" s="210">
        <f>J3558*'Usages mobilité'!$BG41*(1+'Usages mobilité'!$BH41)^(J$3515-$D$3515)/1000</f>
        <v>0</v>
      </c>
      <c r="K3609" s="210">
        <f>K3558*'Usages mobilité'!$BG41*(1+'Usages mobilité'!$BH41)^(K$3515-$D$3515)/1000</f>
        <v>0</v>
      </c>
      <c r="L3609" s="210">
        <f>L3558*'Usages mobilité'!$BG41*(1+'Usages mobilité'!$BH41)^(L$3515-$D$3515)/1000</f>
        <v>0</v>
      </c>
      <c r="M3609" s="210">
        <f>M3558*'Usages mobilité'!$BG41*(1+'Usages mobilité'!$BH41)^(M$3515-$D$3515)/1000</f>
        <v>0</v>
      </c>
      <c r="N3609" s="210">
        <f>N3558*'Usages mobilité'!$BG41*(1+'Usages mobilité'!$BH41)^(N$3515-$D$3515)/1000</f>
        <v>0</v>
      </c>
      <c r="O3609" s="210">
        <f>O3558*'Usages mobilité'!$BG41*(1+'Usages mobilité'!$BH41)^(O$3515-$D$3515)/1000</f>
        <v>0</v>
      </c>
      <c r="P3609" s="210">
        <f>P3558*'Usages mobilité'!$BG41*(1+'Usages mobilité'!$BH41)^(P$3515-$D$3515)/1000</f>
        <v>0</v>
      </c>
      <c r="Q3609" s="210">
        <f>Q3558*'Usages mobilité'!$BG41*(1+'Usages mobilité'!$BH41)^(Q$3515-$D$3515)/1000</f>
        <v>0</v>
      </c>
      <c r="R3609" s="210">
        <f>R3558*'Usages mobilité'!$BG41*(1+'Usages mobilité'!$BH41)^(R$3515-$D$3515)/1000</f>
        <v>0</v>
      </c>
    </row>
    <row r="3610" spans="1:18" hidden="1" outlineLevel="2" x14ac:dyDescent="0.35">
      <c r="A3610" s="209" t="str">
        <f>'Usages mobilité'!A42</f>
        <v>Usage mobilité n°39</v>
      </c>
      <c r="B3610" s="209" t="s">
        <v>639</v>
      </c>
      <c r="C3610" s="209"/>
      <c r="D3610" s="210">
        <f>D3559*'Usages mobilité'!$BG42*(1+'Usages mobilité'!$BH42)^(D$3515-$D$3515)/1000</f>
        <v>0</v>
      </c>
      <c r="E3610" s="210">
        <f>E3559*'Usages mobilité'!$BG42*(1+'Usages mobilité'!$BH42)^(E$3515-$D$3515)/1000</f>
        <v>0</v>
      </c>
      <c r="F3610" s="210">
        <f>F3559*'Usages mobilité'!$BG42*(1+'Usages mobilité'!$BH42)^(F$3515-$D$3515)/1000</f>
        <v>0</v>
      </c>
      <c r="G3610" s="210">
        <f>G3559*'Usages mobilité'!$BG42*(1+'Usages mobilité'!$BH42)^(G$3515-$D$3515)/1000</f>
        <v>0</v>
      </c>
      <c r="H3610" s="210">
        <f>H3559*'Usages mobilité'!$BG42*(1+'Usages mobilité'!$BH42)^(H$3515-$D$3515)/1000</f>
        <v>0</v>
      </c>
      <c r="I3610" s="210">
        <f>I3559*'Usages mobilité'!$BG42*(1+'Usages mobilité'!$BH42)^(I$3515-$D$3515)/1000</f>
        <v>0</v>
      </c>
      <c r="J3610" s="210">
        <f>J3559*'Usages mobilité'!$BG42*(1+'Usages mobilité'!$BH42)^(J$3515-$D$3515)/1000</f>
        <v>0</v>
      </c>
      <c r="K3610" s="210">
        <f>K3559*'Usages mobilité'!$BG42*(1+'Usages mobilité'!$BH42)^(K$3515-$D$3515)/1000</f>
        <v>0</v>
      </c>
      <c r="L3610" s="210">
        <f>L3559*'Usages mobilité'!$BG42*(1+'Usages mobilité'!$BH42)^(L$3515-$D$3515)/1000</f>
        <v>0</v>
      </c>
      <c r="M3610" s="210">
        <f>M3559*'Usages mobilité'!$BG42*(1+'Usages mobilité'!$BH42)^(M$3515-$D$3515)/1000</f>
        <v>0</v>
      </c>
      <c r="N3610" s="210">
        <f>N3559*'Usages mobilité'!$BG42*(1+'Usages mobilité'!$BH42)^(N$3515-$D$3515)/1000</f>
        <v>0</v>
      </c>
      <c r="O3610" s="210">
        <f>O3559*'Usages mobilité'!$BG42*(1+'Usages mobilité'!$BH42)^(O$3515-$D$3515)/1000</f>
        <v>0</v>
      </c>
      <c r="P3610" s="210">
        <f>P3559*'Usages mobilité'!$BG42*(1+'Usages mobilité'!$BH42)^(P$3515-$D$3515)/1000</f>
        <v>0</v>
      </c>
      <c r="Q3610" s="210">
        <f>Q3559*'Usages mobilité'!$BG42*(1+'Usages mobilité'!$BH42)^(Q$3515-$D$3515)/1000</f>
        <v>0</v>
      </c>
      <c r="R3610" s="210">
        <f>R3559*'Usages mobilité'!$BG42*(1+'Usages mobilité'!$BH42)^(R$3515-$D$3515)/1000</f>
        <v>0</v>
      </c>
    </row>
    <row r="3611" spans="1:18" hidden="1" outlineLevel="2" x14ac:dyDescent="0.35">
      <c r="A3611" s="209" t="str">
        <f>'Usages mobilité'!A43</f>
        <v>Usage mobilité n°40</v>
      </c>
      <c r="B3611" s="209" t="s">
        <v>639</v>
      </c>
      <c r="C3611" s="209"/>
      <c r="D3611" s="210">
        <f>D3560*'Usages mobilité'!$BG43*(1+'Usages mobilité'!$BH43)^(D$3515-$D$3515)/1000</f>
        <v>0</v>
      </c>
      <c r="E3611" s="210">
        <f>E3560*'Usages mobilité'!$BG43*(1+'Usages mobilité'!$BH43)^(E$3515-$D$3515)/1000</f>
        <v>0</v>
      </c>
      <c r="F3611" s="210">
        <f>F3560*'Usages mobilité'!$BG43*(1+'Usages mobilité'!$BH43)^(F$3515-$D$3515)/1000</f>
        <v>0</v>
      </c>
      <c r="G3611" s="210">
        <f>G3560*'Usages mobilité'!$BG43*(1+'Usages mobilité'!$BH43)^(G$3515-$D$3515)/1000</f>
        <v>0</v>
      </c>
      <c r="H3611" s="210">
        <f>H3560*'Usages mobilité'!$BG43*(1+'Usages mobilité'!$BH43)^(H$3515-$D$3515)/1000</f>
        <v>0</v>
      </c>
      <c r="I3611" s="210">
        <f>I3560*'Usages mobilité'!$BG43*(1+'Usages mobilité'!$BH43)^(I$3515-$D$3515)/1000</f>
        <v>0</v>
      </c>
      <c r="J3611" s="210">
        <f>J3560*'Usages mobilité'!$BG43*(1+'Usages mobilité'!$BH43)^(J$3515-$D$3515)/1000</f>
        <v>0</v>
      </c>
      <c r="K3611" s="210">
        <f>K3560*'Usages mobilité'!$BG43*(1+'Usages mobilité'!$BH43)^(K$3515-$D$3515)/1000</f>
        <v>0</v>
      </c>
      <c r="L3611" s="210">
        <f>L3560*'Usages mobilité'!$BG43*(1+'Usages mobilité'!$BH43)^(L$3515-$D$3515)/1000</f>
        <v>0</v>
      </c>
      <c r="M3611" s="210">
        <f>M3560*'Usages mobilité'!$BG43*(1+'Usages mobilité'!$BH43)^(M$3515-$D$3515)/1000</f>
        <v>0</v>
      </c>
      <c r="N3611" s="210">
        <f>N3560*'Usages mobilité'!$BG43*(1+'Usages mobilité'!$BH43)^(N$3515-$D$3515)/1000</f>
        <v>0</v>
      </c>
      <c r="O3611" s="210">
        <f>O3560*'Usages mobilité'!$BG43*(1+'Usages mobilité'!$BH43)^(O$3515-$D$3515)/1000</f>
        <v>0</v>
      </c>
      <c r="P3611" s="210">
        <f>P3560*'Usages mobilité'!$BG43*(1+'Usages mobilité'!$BH43)^(P$3515-$D$3515)/1000</f>
        <v>0</v>
      </c>
      <c r="Q3611" s="210">
        <f>Q3560*'Usages mobilité'!$BG43*(1+'Usages mobilité'!$BH43)^(Q$3515-$D$3515)/1000</f>
        <v>0</v>
      </c>
      <c r="R3611" s="210">
        <f>R3560*'Usages mobilité'!$BG43*(1+'Usages mobilité'!$BH43)^(R$3515-$D$3515)/1000</f>
        <v>0</v>
      </c>
    </row>
    <row r="3612" spans="1:18" hidden="1" outlineLevel="2" x14ac:dyDescent="0.35">
      <c r="A3612" s="209" t="str">
        <f>'Usages mobilité'!A44</f>
        <v>Usage mobilité n°41</v>
      </c>
      <c r="B3612" s="209" t="s">
        <v>639</v>
      </c>
      <c r="C3612" s="209"/>
      <c r="D3612" s="210">
        <f>D3561*'Usages mobilité'!$BG44*(1+'Usages mobilité'!$BH44)^(D$3515-$D$3515)/1000</f>
        <v>0</v>
      </c>
      <c r="E3612" s="210">
        <f>E3561*'Usages mobilité'!$BG44*(1+'Usages mobilité'!$BH44)^(E$3515-$D$3515)/1000</f>
        <v>0</v>
      </c>
      <c r="F3612" s="210">
        <f>F3561*'Usages mobilité'!$BG44*(1+'Usages mobilité'!$BH44)^(F$3515-$D$3515)/1000</f>
        <v>0</v>
      </c>
      <c r="G3612" s="210">
        <f>G3561*'Usages mobilité'!$BG44*(1+'Usages mobilité'!$BH44)^(G$3515-$D$3515)/1000</f>
        <v>0</v>
      </c>
      <c r="H3612" s="210">
        <f>H3561*'Usages mobilité'!$BG44*(1+'Usages mobilité'!$BH44)^(H$3515-$D$3515)/1000</f>
        <v>0</v>
      </c>
      <c r="I3612" s="210">
        <f>I3561*'Usages mobilité'!$BG44*(1+'Usages mobilité'!$BH44)^(I$3515-$D$3515)/1000</f>
        <v>0</v>
      </c>
      <c r="J3612" s="210">
        <f>J3561*'Usages mobilité'!$BG44*(1+'Usages mobilité'!$BH44)^(J$3515-$D$3515)/1000</f>
        <v>0</v>
      </c>
      <c r="K3612" s="210">
        <f>K3561*'Usages mobilité'!$BG44*(1+'Usages mobilité'!$BH44)^(K$3515-$D$3515)/1000</f>
        <v>0</v>
      </c>
      <c r="L3612" s="210">
        <f>L3561*'Usages mobilité'!$BG44*(1+'Usages mobilité'!$BH44)^(L$3515-$D$3515)/1000</f>
        <v>0</v>
      </c>
      <c r="M3612" s="210">
        <f>M3561*'Usages mobilité'!$BG44*(1+'Usages mobilité'!$BH44)^(M$3515-$D$3515)/1000</f>
        <v>0</v>
      </c>
      <c r="N3612" s="210">
        <f>N3561*'Usages mobilité'!$BG44*(1+'Usages mobilité'!$BH44)^(N$3515-$D$3515)/1000</f>
        <v>0</v>
      </c>
      <c r="O3612" s="210">
        <f>O3561*'Usages mobilité'!$BG44*(1+'Usages mobilité'!$BH44)^(O$3515-$D$3515)/1000</f>
        <v>0</v>
      </c>
      <c r="P3612" s="210">
        <f>P3561*'Usages mobilité'!$BG44*(1+'Usages mobilité'!$BH44)^(P$3515-$D$3515)/1000</f>
        <v>0</v>
      </c>
      <c r="Q3612" s="210">
        <f>Q3561*'Usages mobilité'!$BG44*(1+'Usages mobilité'!$BH44)^(Q$3515-$D$3515)/1000</f>
        <v>0</v>
      </c>
      <c r="R3612" s="210">
        <f>R3561*'Usages mobilité'!$BG44*(1+'Usages mobilité'!$BH44)^(R$3515-$D$3515)/1000</f>
        <v>0</v>
      </c>
    </row>
    <row r="3613" spans="1:18" hidden="1" outlineLevel="2" x14ac:dyDescent="0.35">
      <c r="A3613" s="209" t="str">
        <f>'Usages mobilité'!A45</f>
        <v>Usage mobilité n°42</v>
      </c>
      <c r="B3613" s="209" t="s">
        <v>639</v>
      </c>
      <c r="C3613" s="209"/>
      <c r="D3613" s="210">
        <f>D3562*'Usages mobilité'!$BG45*(1+'Usages mobilité'!$BH45)^(D$3515-$D$3515)/1000</f>
        <v>0</v>
      </c>
      <c r="E3613" s="210">
        <f>E3562*'Usages mobilité'!$BG45*(1+'Usages mobilité'!$BH45)^(E$3515-$D$3515)/1000</f>
        <v>0</v>
      </c>
      <c r="F3613" s="210">
        <f>F3562*'Usages mobilité'!$BG45*(1+'Usages mobilité'!$BH45)^(F$3515-$D$3515)/1000</f>
        <v>0</v>
      </c>
      <c r="G3613" s="210">
        <f>G3562*'Usages mobilité'!$BG45*(1+'Usages mobilité'!$BH45)^(G$3515-$D$3515)/1000</f>
        <v>0</v>
      </c>
      <c r="H3613" s="210">
        <f>H3562*'Usages mobilité'!$BG45*(1+'Usages mobilité'!$BH45)^(H$3515-$D$3515)/1000</f>
        <v>0</v>
      </c>
      <c r="I3613" s="210">
        <f>I3562*'Usages mobilité'!$BG45*(1+'Usages mobilité'!$BH45)^(I$3515-$D$3515)/1000</f>
        <v>0</v>
      </c>
      <c r="J3613" s="210">
        <f>J3562*'Usages mobilité'!$BG45*(1+'Usages mobilité'!$BH45)^(J$3515-$D$3515)/1000</f>
        <v>0</v>
      </c>
      <c r="K3613" s="210">
        <f>K3562*'Usages mobilité'!$BG45*(1+'Usages mobilité'!$BH45)^(K$3515-$D$3515)/1000</f>
        <v>0</v>
      </c>
      <c r="L3613" s="210">
        <f>L3562*'Usages mobilité'!$BG45*(1+'Usages mobilité'!$BH45)^(L$3515-$D$3515)/1000</f>
        <v>0</v>
      </c>
      <c r="M3613" s="210">
        <f>M3562*'Usages mobilité'!$BG45*(1+'Usages mobilité'!$BH45)^(M$3515-$D$3515)/1000</f>
        <v>0</v>
      </c>
      <c r="N3613" s="210">
        <f>N3562*'Usages mobilité'!$BG45*(1+'Usages mobilité'!$BH45)^(N$3515-$D$3515)/1000</f>
        <v>0</v>
      </c>
      <c r="O3613" s="210">
        <f>O3562*'Usages mobilité'!$BG45*(1+'Usages mobilité'!$BH45)^(O$3515-$D$3515)/1000</f>
        <v>0</v>
      </c>
      <c r="P3613" s="210">
        <f>P3562*'Usages mobilité'!$BG45*(1+'Usages mobilité'!$BH45)^(P$3515-$D$3515)/1000</f>
        <v>0</v>
      </c>
      <c r="Q3613" s="210">
        <f>Q3562*'Usages mobilité'!$BG45*(1+'Usages mobilité'!$BH45)^(Q$3515-$D$3515)/1000</f>
        <v>0</v>
      </c>
      <c r="R3613" s="210">
        <f>R3562*'Usages mobilité'!$BG45*(1+'Usages mobilité'!$BH45)^(R$3515-$D$3515)/1000</f>
        <v>0</v>
      </c>
    </row>
    <row r="3614" spans="1:18" hidden="1" outlineLevel="2" x14ac:dyDescent="0.35">
      <c r="A3614" s="209" t="str">
        <f>'Usages mobilité'!A46</f>
        <v>Usage mobilité n°43</v>
      </c>
      <c r="B3614" s="209" t="s">
        <v>639</v>
      </c>
      <c r="C3614" s="209"/>
      <c r="D3614" s="210">
        <f>D3563*'Usages mobilité'!$BG46*(1+'Usages mobilité'!$BH46)^(D$3515-$D$3515)/1000</f>
        <v>0</v>
      </c>
      <c r="E3614" s="210">
        <f>E3563*'Usages mobilité'!$BG46*(1+'Usages mobilité'!$BH46)^(E$3515-$D$3515)/1000</f>
        <v>0</v>
      </c>
      <c r="F3614" s="210">
        <f>F3563*'Usages mobilité'!$BG46*(1+'Usages mobilité'!$BH46)^(F$3515-$D$3515)/1000</f>
        <v>0</v>
      </c>
      <c r="G3614" s="210">
        <f>G3563*'Usages mobilité'!$BG46*(1+'Usages mobilité'!$BH46)^(G$3515-$D$3515)/1000</f>
        <v>0</v>
      </c>
      <c r="H3614" s="210">
        <f>H3563*'Usages mobilité'!$BG46*(1+'Usages mobilité'!$BH46)^(H$3515-$D$3515)/1000</f>
        <v>0</v>
      </c>
      <c r="I3614" s="210">
        <f>I3563*'Usages mobilité'!$BG46*(1+'Usages mobilité'!$BH46)^(I$3515-$D$3515)/1000</f>
        <v>0</v>
      </c>
      <c r="J3614" s="210">
        <f>J3563*'Usages mobilité'!$BG46*(1+'Usages mobilité'!$BH46)^(J$3515-$D$3515)/1000</f>
        <v>0</v>
      </c>
      <c r="K3614" s="210">
        <f>K3563*'Usages mobilité'!$BG46*(1+'Usages mobilité'!$BH46)^(K$3515-$D$3515)/1000</f>
        <v>0</v>
      </c>
      <c r="L3614" s="210">
        <f>L3563*'Usages mobilité'!$BG46*(1+'Usages mobilité'!$BH46)^(L$3515-$D$3515)/1000</f>
        <v>0</v>
      </c>
      <c r="M3614" s="210">
        <f>M3563*'Usages mobilité'!$BG46*(1+'Usages mobilité'!$BH46)^(M$3515-$D$3515)/1000</f>
        <v>0</v>
      </c>
      <c r="N3614" s="210">
        <f>N3563*'Usages mobilité'!$BG46*(1+'Usages mobilité'!$BH46)^(N$3515-$D$3515)/1000</f>
        <v>0</v>
      </c>
      <c r="O3614" s="210">
        <f>O3563*'Usages mobilité'!$BG46*(1+'Usages mobilité'!$BH46)^(O$3515-$D$3515)/1000</f>
        <v>0</v>
      </c>
      <c r="P3614" s="210">
        <f>P3563*'Usages mobilité'!$BG46*(1+'Usages mobilité'!$BH46)^(P$3515-$D$3515)/1000</f>
        <v>0</v>
      </c>
      <c r="Q3614" s="210">
        <f>Q3563*'Usages mobilité'!$BG46*(1+'Usages mobilité'!$BH46)^(Q$3515-$D$3515)/1000</f>
        <v>0</v>
      </c>
      <c r="R3614" s="210">
        <f>R3563*'Usages mobilité'!$BG46*(1+'Usages mobilité'!$BH46)^(R$3515-$D$3515)/1000</f>
        <v>0</v>
      </c>
    </row>
    <row r="3615" spans="1:18" hidden="1" outlineLevel="2" x14ac:dyDescent="0.35">
      <c r="A3615" s="209" t="str">
        <f>'Usages mobilité'!A47</f>
        <v>Usage mobilité n°44</v>
      </c>
      <c r="B3615" s="209" t="s">
        <v>639</v>
      </c>
      <c r="C3615" s="209"/>
      <c r="D3615" s="210">
        <f>D3564*'Usages mobilité'!$BG47*(1+'Usages mobilité'!$BH47)^(D$3515-$D$3515)/1000</f>
        <v>0</v>
      </c>
      <c r="E3615" s="210">
        <f>E3564*'Usages mobilité'!$BG47*(1+'Usages mobilité'!$BH47)^(E$3515-$D$3515)/1000</f>
        <v>0</v>
      </c>
      <c r="F3615" s="210">
        <f>F3564*'Usages mobilité'!$BG47*(1+'Usages mobilité'!$BH47)^(F$3515-$D$3515)/1000</f>
        <v>0</v>
      </c>
      <c r="G3615" s="210">
        <f>G3564*'Usages mobilité'!$BG47*(1+'Usages mobilité'!$BH47)^(G$3515-$D$3515)/1000</f>
        <v>0</v>
      </c>
      <c r="H3615" s="210">
        <f>H3564*'Usages mobilité'!$BG47*(1+'Usages mobilité'!$BH47)^(H$3515-$D$3515)/1000</f>
        <v>0</v>
      </c>
      <c r="I3615" s="210">
        <f>I3564*'Usages mobilité'!$BG47*(1+'Usages mobilité'!$BH47)^(I$3515-$D$3515)/1000</f>
        <v>0</v>
      </c>
      <c r="J3615" s="210">
        <f>J3564*'Usages mobilité'!$BG47*(1+'Usages mobilité'!$BH47)^(J$3515-$D$3515)/1000</f>
        <v>0</v>
      </c>
      <c r="K3615" s="210">
        <f>K3564*'Usages mobilité'!$BG47*(1+'Usages mobilité'!$BH47)^(K$3515-$D$3515)/1000</f>
        <v>0</v>
      </c>
      <c r="L3615" s="210">
        <f>L3564*'Usages mobilité'!$BG47*(1+'Usages mobilité'!$BH47)^(L$3515-$D$3515)/1000</f>
        <v>0</v>
      </c>
      <c r="M3615" s="210">
        <f>M3564*'Usages mobilité'!$BG47*(1+'Usages mobilité'!$BH47)^(M$3515-$D$3515)/1000</f>
        <v>0</v>
      </c>
      <c r="N3615" s="210">
        <f>N3564*'Usages mobilité'!$BG47*(1+'Usages mobilité'!$BH47)^(N$3515-$D$3515)/1000</f>
        <v>0</v>
      </c>
      <c r="O3615" s="210">
        <f>O3564*'Usages mobilité'!$BG47*(1+'Usages mobilité'!$BH47)^(O$3515-$D$3515)/1000</f>
        <v>0</v>
      </c>
      <c r="P3615" s="210">
        <f>P3564*'Usages mobilité'!$BG47*(1+'Usages mobilité'!$BH47)^(P$3515-$D$3515)/1000</f>
        <v>0</v>
      </c>
      <c r="Q3615" s="210">
        <f>Q3564*'Usages mobilité'!$BG47*(1+'Usages mobilité'!$BH47)^(Q$3515-$D$3515)/1000</f>
        <v>0</v>
      </c>
      <c r="R3615" s="210">
        <f>R3564*'Usages mobilité'!$BG47*(1+'Usages mobilité'!$BH47)^(R$3515-$D$3515)/1000</f>
        <v>0</v>
      </c>
    </row>
    <row r="3616" spans="1:18" hidden="1" outlineLevel="2" x14ac:dyDescent="0.35">
      <c r="A3616" s="209" t="str">
        <f>'Usages mobilité'!A48</f>
        <v>Usage mobilité n°45</v>
      </c>
      <c r="B3616" s="209" t="s">
        <v>639</v>
      </c>
      <c r="C3616" s="209"/>
      <c r="D3616" s="210">
        <f>D3565*'Usages mobilité'!$BG48*(1+'Usages mobilité'!$BH48)^(D$3515-$D$3515)/1000</f>
        <v>0</v>
      </c>
      <c r="E3616" s="210">
        <f>E3565*'Usages mobilité'!$BG48*(1+'Usages mobilité'!$BH48)^(E$3515-$D$3515)/1000</f>
        <v>0</v>
      </c>
      <c r="F3616" s="210">
        <f>F3565*'Usages mobilité'!$BG48*(1+'Usages mobilité'!$BH48)^(F$3515-$D$3515)/1000</f>
        <v>0</v>
      </c>
      <c r="G3616" s="210">
        <f>G3565*'Usages mobilité'!$BG48*(1+'Usages mobilité'!$BH48)^(G$3515-$D$3515)/1000</f>
        <v>0</v>
      </c>
      <c r="H3616" s="210">
        <f>H3565*'Usages mobilité'!$BG48*(1+'Usages mobilité'!$BH48)^(H$3515-$D$3515)/1000</f>
        <v>0</v>
      </c>
      <c r="I3616" s="210">
        <f>I3565*'Usages mobilité'!$BG48*(1+'Usages mobilité'!$BH48)^(I$3515-$D$3515)/1000</f>
        <v>0</v>
      </c>
      <c r="J3616" s="210">
        <f>J3565*'Usages mobilité'!$BG48*(1+'Usages mobilité'!$BH48)^(J$3515-$D$3515)/1000</f>
        <v>0</v>
      </c>
      <c r="K3616" s="210">
        <f>K3565*'Usages mobilité'!$BG48*(1+'Usages mobilité'!$BH48)^(K$3515-$D$3515)/1000</f>
        <v>0</v>
      </c>
      <c r="L3616" s="210">
        <f>L3565*'Usages mobilité'!$BG48*(1+'Usages mobilité'!$BH48)^(L$3515-$D$3515)/1000</f>
        <v>0</v>
      </c>
      <c r="M3616" s="210">
        <f>M3565*'Usages mobilité'!$BG48*(1+'Usages mobilité'!$BH48)^(M$3515-$D$3515)/1000</f>
        <v>0</v>
      </c>
      <c r="N3616" s="210">
        <f>N3565*'Usages mobilité'!$BG48*(1+'Usages mobilité'!$BH48)^(N$3515-$D$3515)/1000</f>
        <v>0</v>
      </c>
      <c r="O3616" s="210">
        <f>O3565*'Usages mobilité'!$BG48*(1+'Usages mobilité'!$BH48)^(O$3515-$D$3515)/1000</f>
        <v>0</v>
      </c>
      <c r="P3616" s="210">
        <f>P3565*'Usages mobilité'!$BG48*(1+'Usages mobilité'!$BH48)^(P$3515-$D$3515)/1000</f>
        <v>0</v>
      </c>
      <c r="Q3616" s="210">
        <f>Q3565*'Usages mobilité'!$BG48*(1+'Usages mobilité'!$BH48)^(Q$3515-$D$3515)/1000</f>
        <v>0</v>
      </c>
      <c r="R3616" s="210">
        <f>R3565*'Usages mobilité'!$BG48*(1+'Usages mobilité'!$BH48)^(R$3515-$D$3515)/1000</f>
        <v>0</v>
      </c>
    </row>
    <row r="3617" spans="1:18" hidden="1" outlineLevel="2" x14ac:dyDescent="0.35">
      <c r="A3617" s="209" t="str">
        <f>'Usages mobilité'!A49</f>
        <v>Usage mobilité n°46</v>
      </c>
      <c r="B3617" s="209" t="s">
        <v>639</v>
      </c>
      <c r="C3617" s="209"/>
      <c r="D3617" s="210">
        <f>D3566*'Usages mobilité'!$BG49*(1+'Usages mobilité'!$BH49)^(D$3515-$D$3515)/1000</f>
        <v>0</v>
      </c>
      <c r="E3617" s="210">
        <f>E3566*'Usages mobilité'!$BG49*(1+'Usages mobilité'!$BH49)^(E$3515-$D$3515)/1000</f>
        <v>0</v>
      </c>
      <c r="F3617" s="210">
        <f>F3566*'Usages mobilité'!$BG49*(1+'Usages mobilité'!$BH49)^(F$3515-$D$3515)/1000</f>
        <v>0</v>
      </c>
      <c r="G3617" s="210">
        <f>G3566*'Usages mobilité'!$BG49*(1+'Usages mobilité'!$BH49)^(G$3515-$D$3515)/1000</f>
        <v>0</v>
      </c>
      <c r="H3617" s="210">
        <f>H3566*'Usages mobilité'!$BG49*(1+'Usages mobilité'!$BH49)^(H$3515-$D$3515)/1000</f>
        <v>0</v>
      </c>
      <c r="I3617" s="210">
        <f>I3566*'Usages mobilité'!$BG49*(1+'Usages mobilité'!$BH49)^(I$3515-$D$3515)/1000</f>
        <v>0</v>
      </c>
      <c r="J3617" s="210">
        <f>J3566*'Usages mobilité'!$BG49*(1+'Usages mobilité'!$BH49)^(J$3515-$D$3515)/1000</f>
        <v>0</v>
      </c>
      <c r="K3617" s="210">
        <f>K3566*'Usages mobilité'!$BG49*(1+'Usages mobilité'!$BH49)^(K$3515-$D$3515)/1000</f>
        <v>0</v>
      </c>
      <c r="L3617" s="210">
        <f>L3566*'Usages mobilité'!$BG49*(1+'Usages mobilité'!$BH49)^(L$3515-$D$3515)/1000</f>
        <v>0</v>
      </c>
      <c r="M3617" s="210">
        <f>M3566*'Usages mobilité'!$BG49*(1+'Usages mobilité'!$BH49)^(M$3515-$D$3515)/1000</f>
        <v>0</v>
      </c>
      <c r="N3617" s="210">
        <f>N3566*'Usages mobilité'!$BG49*(1+'Usages mobilité'!$BH49)^(N$3515-$D$3515)/1000</f>
        <v>0</v>
      </c>
      <c r="O3617" s="210">
        <f>O3566*'Usages mobilité'!$BG49*(1+'Usages mobilité'!$BH49)^(O$3515-$D$3515)/1000</f>
        <v>0</v>
      </c>
      <c r="P3617" s="210">
        <f>P3566*'Usages mobilité'!$BG49*(1+'Usages mobilité'!$BH49)^(P$3515-$D$3515)/1000</f>
        <v>0</v>
      </c>
      <c r="Q3617" s="210">
        <f>Q3566*'Usages mobilité'!$BG49*(1+'Usages mobilité'!$BH49)^(Q$3515-$D$3515)/1000</f>
        <v>0</v>
      </c>
      <c r="R3617" s="210">
        <f>R3566*'Usages mobilité'!$BG49*(1+'Usages mobilité'!$BH49)^(R$3515-$D$3515)/1000</f>
        <v>0</v>
      </c>
    </row>
    <row r="3618" spans="1:18" hidden="1" outlineLevel="2" x14ac:dyDescent="0.35">
      <c r="A3618" s="209" t="str">
        <f>'Usages mobilité'!A50</f>
        <v>Usage mobilité n°47</v>
      </c>
      <c r="B3618" s="209" t="s">
        <v>639</v>
      </c>
      <c r="C3618" s="209"/>
      <c r="D3618" s="210">
        <f>D3567*'Usages mobilité'!$BG50*(1+'Usages mobilité'!$BH50)^(D$3515-$D$3515)/1000</f>
        <v>0</v>
      </c>
      <c r="E3618" s="210">
        <f>E3567*'Usages mobilité'!$BG50*(1+'Usages mobilité'!$BH50)^(E$3515-$D$3515)/1000</f>
        <v>0</v>
      </c>
      <c r="F3618" s="210">
        <f>F3567*'Usages mobilité'!$BG50*(1+'Usages mobilité'!$BH50)^(F$3515-$D$3515)/1000</f>
        <v>0</v>
      </c>
      <c r="G3618" s="210">
        <f>G3567*'Usages mobilité'!$BG50*(1+'Usages mobilité'!$BH50)^(G$3515-$D$3515)/1000</f>
        <v>0</v>
      </c>
      <c r="H3618" s="210">
        <f>H3567*'Usages mobilité'!$BG50*(1+'Usages mobilité'!$BH50)^(H$3515-$D$3515)/1000</f>
        <v>0</v>
      </c>
      <c r="I3618" s="210">
        <f>I3567*'Usages mobilité'!$BG50*(1+'Usages mobilité'!$BH50)^(I$3515-$D$3515)/1000</f>
        <v>0</v>
      </c>
      <c r="J3618" s="210">
        <f>J3567*'Usages mobilité'!$BG50*(1+'Usages mobilité'!$BH50)^(J$3515-$D$3515)/1000</f>
        <v>0</v>
      </c>
      <c r="K3618" s="210">
        <f>K3567*'Usages mobilité'!$BG50*(1+'Usages mobilité'!$BH50)^(K$3515-$D$3515)/1000</f>
        <v>0</v>
      </c>
      <c r="L3618" s="210">
        <f>L3567*'Usages mobilité'!$BG50*(1+'Usages mobilité'!$BH50)^(L$3515-$D$3515)/1000</f>
        <v>0</v>
      </c>
      <c r="M3618" s="210">
        <f>M3567*'Usages mobilité'!$BG50*(1+'Usages mobilité'!$BH50)^(M$3515-$D$3515)/1000</f>
        <v>0</v>
      </c>
      <c r="N3618" s="210">
        <f>N3567*'Usages mobilité'!$BG50*(1+'Usages mobilité'!$BH50)^(N$3515-$D$3515)/1000</f>
        <v>0</v>
      </c>
      <c r="O3618" s="210">
        <f>O3567*'Usages mobilité'!$BG50*(1+'Usages mobilité'!$BH50)^(O$3515-$D$3515)/1000</f>
        <v>0</v>
      </c>
      <c r="P3618" s="210">
        <f>P3567*'Usages mobilité'!$BG50*(1+'Usages mobilité'!$BH50)^(P$3515-$D$3515)/1000</f>
        <v>0</v>
      </c>
      <c r="Q3618" s="210">
        <f>Q3567*'Usages mobilité'!$BG50*(1+'Usages mobilité'!$BH50)^(Q$3515-$D$3515)/1000</f>
        <v>0</v>
      </c>
      <c r="R3618" s="210">
        <f>R3567*'Usages mobilité'!$BG50*(1+'Usages mobilité'!$BH50)^(R$3515-$D$3515)/1000</f>
        <v>0</v>
      </c>
    </row>
    <row r="3619" spans="1:18" hidden="1" outlineLevel="2" x14ac:dyDescent="0.35">
      <c r="A3619" s="209" t="str">
        <f>'Usages mobilité'!A51</f>
        <v>Usage mobilité n°48</v>
      </c>
      <c r="B3619" s="209" t="s">
        <v>639</v>
      </c>
      <c r="C3619" s="209"/>
      <c r="D3619" s="210">
        <f>D3568*'Usages mobilité'!$BG51*(1+'Usages mobilité'!$BH51)^(D$3515-$D$3515)/1000</f>
        <v>0</v>
      </c>
      <c r="E3619" s="210">
        <f>E3568*'Usages mobilité'!$BG51*(1+'Usages mobilité'!$BH51)^(E$3515-$D$3515)/1000</f>
        <v>0</v>
      </c>
      <c r="F3619" s="210">
        <f>F3568*'Usages mobilité'!$BG51*(1+'Usages mobilité'!$BH51)^(F$3515-$D$3515)/1000</f>
        <v>0</v>
      </c>
      <c r="G3619" s="210">
        <f>G3568*'Usages mobilité'!$BG51*(1+'Usages mobilité'!$BH51)^(G$3515-$D$3515)/1000</f>
        <v>0</v>
      </c>
      <c r="H3619" s="210">
        <f>H3568*'Usages mobilité'!$BG51*(1+'Usages mobilité'!$BH51)^(H$3515-$D$3515)/1000</f>
        <v>0</v>
      </c>
      <c r="I3619" s="210">
        <f>I3568*'Usages mobilité'!$BG51*(1+'Usages mobilité'!$BH51)^(I$3515-$D$3515)/1000</f>
        <v>0</v>
      </c>
      <c r="J3619" s="210">
        <f>J3568*'Usages mobilité'!$BG51*(1+'Usages mobilité'!$BH51)^(J$3515-$D$3515)/1000</f>
        <v>0</v>
      </c>
      <c r="K3619" s="210">
        <f>K3568*'Usages mobilité'!$BG51*(1+'Usages mobilité'!$BH51)^(K$3515-$D$3515)/1000</f>
        <v>0</v>
      </c>
      <c r="L3619" s="210">
        <f>L3568*'Usages mobilité'!$BG51*(1+'Usages mobilité'!$BH51)^(L$3515-$D$3515)/1000</f>
        <v>0</v>
      </c>
      <c r="M3619" s="210">
        <f>M3568*'Usages mobilité'!$BG51*(1+'Usages mobilité'!$BH51)^(M$3515-$D$3515)/1000</f>
        <v>0</v>
      </c>
      <c r="N3619" s="210">
        <f>N3568*'Usages mobilité'!$BG51*(1+'Usages mobilité'!$BH51)^(N$3515-$D$3515)/1000</f>
        <v>0</v>
      </c>
      <c r="O3619" s="210">
        <f>O3568*'Usages mobilité'!$BG51*(1+'Usages mobilité'!$BH51)^(O$3515-$D$3515)/1000</f>
        <v>0</v>
      </c>
      <c r="P3619" s="210">
        <f>P3568*'Usages mobilité'!$BG51*(1+'Usages mobilité'!$BH51)^(P$3515-$D$3515)/1000</f>
        <v>0</v>
      </c>
      <c r="Q3619" s="210">
        <f>Q3568*'Usages mobilité'!$BG51*(1+'Usages mobilité'!$BH51)^(Q$3515-$D$3515)/1000</f>
        <v>0</v>
      </c>
      <c r="R3619" s="210">
        <f>R3568*'Usages mobilité'!$BG51*(1+'Usages mobilité'!$BH51)^(R$3515-$D$3515)/1000</f>
        <v>0</v>
      </c>
    </row>
    <row r="3620" spans="1:18" hidden="1" outlineLevel="2" x14ac:dyDescent="0.35">
      <c r="A3620" s="209" t="str">
        <f>'Usages mobilité'!A52</f>
        <v>Usage mobilité n°49</v>
      </c>
      <c r="B3620" s="209" t="s">
        <v>639</v>
      </c>
      <c r="C3620" s="209"/>
      <c r="D3620" s="210">
        <f>D3569*'Usages mobilité'!$BG52*(1+'Usages mobilité'!$BH52)^(D$3515-$D$3515)/1000</f>
        <v>0</v>
      </c>
      <c r="E3620" s="210">
        <f>E3569*'Usages mobilité'!$BG52*(1+'Usages mobilité'!$BH52)^(E$3515-$D$3515)/1000</f>
        <v>0</v>
      </c>
      <c r="F3620" s="210">
        <f>F3569*'Usages mobilité'!$BG52*(1+'Usages mobilité'!$BH52)^(F$3515-$D$3515)/1000</f>
        <v>0</v>
      </c>
      <c r="G3620" s="210">
        <f>G3569*'Usages mobilité'!$BG52*(1+'Usages mobilité'!$BH52)^(G$3515-$D$3515)/1000</f>
        <v>0</v>
      </c>
      <c r="H3620" s="210">
        <f>H3569*'Usages mobilité'!$BG52*(1+'Usages mobilité'!$BH52)^(H$3515-$D$3515)/1000</f>
        <v>0</v>
      </c>
      <c r="I3620" s="210">
        <f>I3569*'Usages mobilité'!$BG52*(1+'Usages mobilité'!$BH52)^(I$3515-$D$3515)/1000</f>
        <v>0</v>
      </c>
      <c r="J3620" s="210">
        <f>J3569*'Usages mobilité'!$BG52*(1+'Usages mobilité'!$BH52)^(J$3515-$D$3515)/1000</f>
        <v>0</v>
      </c>
      <c r="K3620" s="210">
        <f>K3569*'Usages mobilité'!$BG52*(1+'Usages mobilité'!$BH52)^(K$3515-$D$3515)/1000</f>
        <v>0</v>
      </c>
      <c r="L3620" s="210">
        <f>L3569*'Usages mobilité'!$BG52*(1+'Usages mobilité'!$BH52)^(L$3515-$D$3515)/1000</f>
        <v>0</v>
      </c>
      <c r="M3620" s="210">
        <f>M3569*'Usages mobilité'!$BG52*(1+'Usages mobilité'!$BH52)^(M$3515-$D$3515)/1000</f>
        <v>0</v>
      </c>
      <c r="N3620" s="210">
        <f>N3569*'Usages mobilité'!$BG52*(1+'Usages mobilité'!$BH52)^(N$3515-$D$3515)/1000</f>
        <v>0</v>
      </c>
      <c r="O3620" s="210">
        <f>O3569*'Usages mobilité'!$BG52*(1+'Usages mobilité'!$BH52)^(O$3515-$D$3515)/1000</f>
        <v>0</v>
      </c>
      <c r="P3620" s="210">
        <f>P3569*'Usages mobilité'!$BG52*(1+'Usages mobilité'!$BH52)^(P$3515-$D$3515)/1000</f>
        <v>0</v>
      </c>
      <c r="Q3620" s="210">
        <f>Q3569*'Usages mobilité'!$BG52*(1+'Usages mobilité'!$BH52)^(Q$3515-$D$3515)/1000</f>
        <v>0</v>
      </c>
      <c r="R3620" s="210">
        <f>R3569*'Usages mobilité'!$BG52*(1+'Usages mobilité'!$BH52)^(R$3515-$D$3515)/1000</f>
        <v>0</v>
      </c>
    </row>
    <row r="3621" spans="1:18" hidden="1" outlineLevel="2" x14ac:dyDescent="0.35">
      <c r="A3621" s="209" t="str">
        <f>'Usages mobilité'!A53</f>
        <v>Usage mobilité n°50</v>
      </c>
      <c r="B3621" s="209" t="s">
        <v>639</v>
      </c>
      <c r="C3621" s="209"/>
      <c r="D3621" s="210">
        <f>D3570*'Usages mobilité'!$BG53*(1+'Usages mobilité'!$BH53)^(D$3515-$D$3515)/1000</f>
        <v>0</v>
      </c>
      <c r="E3621" s="210">
        <f>E3570*'Usages mobilité'!$BG53*(1+'Usages mobilité'!$BH53)^(E$3515-$D$3515)/1000</f>
        <v>0</v>
      </c>
      <c r="F3621" s="210">
        <f>F3570*'Usages mobilité'!$BG53*(1+'Usages mobilité'!$BH53)^(F$3515-$D$3515)/1000</f>
        <v>0</v>
      </c>
      <c r="G3621" s="210">
        <f>G3570*'Usages mobilité'!$BG53*(1+'Usages mobilité'!$BH53)^(G$3515-$D$3515)/1000</f>
        <v>0</v>
      </c>
      <c r="H3621" s="210">
        <f>H3570*'Usages mobilité'!$BG53*(1+'Usages mobilité'!$BH53)^(H$3515-$D$3515)/1000</f>
        <v>0</v>
      </c>
      <c r="I3621" s="210">
        <f>I3570*'Usages mobilité'!$BG53*(1+'Usages mobilité'!$BH53)^(I$3515-$D$3515)/1000</f>
        <v>0</v>
      </c>
      <c r="J3621" s="210">
        <f>J3570*'Usages mobilité'!$BG53*(1+'Usages mobilité'!$BH53)^(J$3515-$D$3515)/1000</f>
        <v>0</v>
      </c>
      <c r="K3621" s="210">
        <f>K3570*'Usages mobilité'!$BG53*(1+'Usages mobilité'!$BH53)^(K$3515-$D$3515)/1000</f>
        <v>0</v>
      </c>
      <c r="L3621" s="210">
        <f>L3570*'Usages mobilité'!$BG53*(1+'Usages mobilité'!$BH53)^(L$3515-$D$3515)/1000</f>
        <v>0</v>
      </c>
      <c r="M3621" s="210">
        <f>M3570*'Usages mobilité'!$BG53*(1+'Usages mobilité'!$BH53)^(M$3515-$D$3515)/1000</f>
        <v>0</v>
      </c>
      <c r="N3621" s="210">
        <f>N3570*'Usages mobilité'!$BG53*(1+'Usages mobilité'!$BH53)^(N$3515-$D$3515)/1000</f>
        <v>0</v>
      </c>
      <c r="O3621" s="210">
        <f>O3570*'Usages mobilité'!$BG53*(1+'Usages mobilité'!$BH53)^(O$3515-$D$3515)/1000</f>
        <v>0</v>
      </c>
      <c r="P3621" s="210">
        <f>P3570*'Usages mobilité'!$BG53*(1+'Usages mobilité'!$BH53)^(P$3515-$D$3515)/1000</f>
        <v>0</v>
      </c>
      <c r="Q3621" s="210">
        <f>Q3570*'Usages mobilité'!$BG53*(1+'Usages mobilité'!$BH53)^(Q$3515-$D$3515)/1000</f>
        <v>0</v>
      </c>
      <c r="R3621" s="210">
        <f>R3570*'Usages mobilité'!$BG53*(1+'Usages mobilité'!$BH53)^(R$3515-$D$3515)/1000</f>
        <v>0</v>
      </c>
    </row>
    <row r="3622" spans="1:18" hidden="1" outlineLevel="1" collapsed="1" x14ac:dyDescent="0.35">
      <c r="A3622" s="209" t="s">
        <v>644</v>
      </c>
      <c r="B3622" s="209"/>
      <c r="C3622" s="209"/>
      <c r="D3622" s="210">
        <f t="shared" ref="D3622:R3622" si="315">SUM(D3572:D3621)</f>
        <v>0</v>
      </c>
      <c r="E3622" s="210">
        <f t="shared" si="315"/>
        <v>0</v>
      </c>
      <c r="F3622" s="210">
        <f t="shared" si="315"/>
        <v>0</v>
      </c>
      <c r="G3622" s="210">
        <f t="shared" si="315"/>
        <v>0</v>
      </c>
      <c r="H3622" s="210">
        <f t="shared" si="315"/>
        <v>0</v>
      </c>
      <c r="I3622" s="210">
        <f t="shared" si="315"/>
        <v>0</v>
      </c>
      <c r="J3622" s="210">
        <f t="shared" si="315"/>
        <v>0</v>
      </c>
      <c r="K3622" s="210">
        <f t="shared" si="315"/>
        <v>0</v>
      </c>
      <c r="L3622" s="210">
        <f t="shared" si="315"/>
        <v>0</v>
      </c>
      <c r="M3622" s="210">
        <f t="shared" si="315"/>
        <v>0</v>
      </c>
      <c r="N3622" s="210">
        <f t="shared" si="315"/>
        <v>0</v>
      </c>
      <c r="O3622" s="210">
        <f t="shared" si="315"/>
        <v>0</v>
      </c>
      <c r="P3622" s="210">
        <f t="shared" si="315"/>
        <v>0</v>
      </c>
      <c r="Q3622" s="210">
        <f t="shared" si="315"/>
        <v>0</v>
      </c>
      <c r="R3622" s="210">
        <f t="shared" si="315"/>
        <v>0</v>
      </c>
    </row>
    <row r="3623" spans="1:18" hidden="1" outlineLevel="1" x14ac:dyDescent="0.35">
      <c r="A3623" s="43" t="s">
        <v>645</v>
      </c>
      <c r="B3623" s="43"/>
      <c r="C3623" s="43"/>
      <c r="D3623" s="231"/>
      <c r="E3623" s="231"/>
      <c r="F3623" s="231"/>
      <c r="G3623" s="231"/>
      <c r="H3623" s="231"/>
      <c r="I3623" s="231"/>
      <c r="J3623" s="231"/>
      <c r="K3623" s="231"/>
      <c r="L3623" s="231"/>
      <c r="M3623" s="231"/>
      <c r="N3623" s="231"/>
      <c r="O3623" s="231"/>
      <c r="P3623" s="231"/>
      <c r="Q3623" s="231"/>
      <c r="R3623" s="231"/>
    </row>
    <row r="3624" spans="1:18" hidden="1" outlineLevel="1" x14ac:dyDescent="0.35">
      <c r="A3624" s="43" t="s">
        <v>646</v>
      </c>
      <c r="B3624" s="43"/>
      <c r="C3624" s="43"/>
      <c r="D3624" s="231"/>
      <c r="E3624" s="231"/>
      <c r="F3624" s="231"/>
      <c r="G3624" s="231"/>
      <c r="H3624" s="231"/>
      <c r="I3624" s="231"/>
      <c r="J3624" s="231"/>
      <c r="K3624" s="231"/>
      <c r="L3624" s="231"/>
      <c r="M3624" s="231"/>
      <c r="N3624" s="231"/>
      <c r="O3624" s="231"/>
      <c r="P3624" s="231"/>
      <c r="Q3624" s="231"/>
      <c r="R3624" s="231"/>
    </row>
    <row r="3625" spans="1:18" hidden="1" outlineLevel="1" x14ac:dyDescent="0.35">
      <c r="A3625" s="43" t="s">
        <v>647</v>
      </c>
      <c r="B3625" s="43"/>
      <c r="C3625" s="43"/>
      <c r="D3625" s="210">
        <f t="shared" ref="D3625:R3625" si="316">D3622+D3624</f>
        <v>0</v>
      </c>
      <c r="E3625" s="210">
        <f t="shared" si="316"/>
        <v>0</v>
      </c>
      <c r="F3625" s="210">
        <f t="shared" si="316"/>
        <v>0</v>
      </c>
      <c r="G3625" s="210">
        <f t="shared" si="316"/>
        <v>0</v>
      </c>
      <c r="H3625" s="210">
        <f t="shared" si="316"/>
        <v>0</v>
      </c>
      <c r="I3625" s="210">
        <f t="shared" si="316"/>
        <v>0</v>
      </c>
      <c r="J3625" s="210">
        <f t="shared" si="316"/>
        <v>0</v>
      </c>
      <c r="K3625" s="210">
        <f t="shared" si="316"/>
        <v>0</v>
      </c>
      <c r="L3625" s="210">
        <f t="shared" si="316"/>
        <v>0</v>
      </c>
      <c r="M3625" s="210">
        <f t="shared" si="316"/>
        <v>0</v>
      </c>
      <c r="N3625" s="210">
        <f t="shared" si="316"/>
        <v>0</v>
      </c>
      <c r="O3625" s="210">
        <f t="shared" si="316"/>
        <v>0</v>
      </c>
      <c r="P3625" s="210">
        <f t="shared" si="316"/>
        <v>0</v>
      </c>
      <c r="Q3625" s="210">
        <f t="shared" si="316"/>
        <v>0</v>
      </c>
      <c r="R3625" s="210">
        <f t="shared" si="316"/>
        <v>0</v>
      </c>
    </row>
    <row r="3626" spans="1:18" hidden="1" outlineLevel="1" x14ac:dyDescent="0.35"/>
    <row r="3627" spans="1:18" hidden="1" outlineLevel="1" x14ac:dyDescent="0.35">
      <c r="A3627" s="273" t="s">
        <v>648</v>
      </c>
      <c r="B3627" s="212" t="s">
        <v>649</v>
      </c>
      <c r="C3627" s="43"/>
      <c r="D3627" s="231">
        <v>10000</v>
      </c>
      <c r="E3627" s="231"/>
      <c r="F3627" s="231"/>
      <c r="G3627" s="231"/>
      <c r="H3627" s="231"/>
      <c r="I3627" s="231"/>
      <c r="J3627" s="231"/>
      <c r="K3627" s="231"/>
      <c r="L3627" s="231"/>
      <c r="M3627" s="231"/>
      <c r="N3627" s="231"/>
      <c r="O3627" s="231"/>
      <c r="P3627" s="231"/>
      <c r="Q3627" s="231"/>
      <c r="R3627" s="231"/>
    </row>
    <row r="3628" spans="1:18" hidden="1" outlineLevel="1" x14ac:dyDescent="0.35">
      <c r="A3628" s="273"/>
      <c r="B3628" s="213" t="s">
        <v>650</v>
      </c>
      <c r="C3628" s="209"/>
      <c r="D3628" s="210">
        <f>IF($B3512&lt;&gt;"",D3627*(VLOOKUP($B3512,Distribution!$H4:$Y53,18)*(1+VLOOKUP($B3512,Distribution!$H4:$Z53,19))^(D3515-$D3515))/1000,0)</f>
        <v>0</v>
      </c>
      <c r="E3628" s="210">
        <f>IF($B3512&lt;&gt;"",E3627*(VLOOKUP($B3512,Distribution!$H4:$Y53,18)*(1+VLOOKUP($B3512,Distribution!$H4:$Z53,19))^(E3515-$D3515))/1000,0)</f>
        <v>0</v>
      </c>
      <c r="F3628" s="210">
        <f>IF($B3512&lt;&gt;"",F3627*(VLOOKUP($B3512,Distribution!$H4:$Y53,18)*(1+VLOOKUP($B3512,Distribution!$H4:$Z53,19))^(F3515-$D3515))/1000,0)</f>
        <v>0</v>
      </c>
      <c r="G3628" s="210">
        <f>IF($B3512&lt;&gt;"",G3627*(VLOOKUP($B3512,Distribution!$H4:$Y53,18)*(1+VLOOKUP($B3512,Distribution!$H4:$Z53,19))^(G3515-$D3515))/1000,0)</f>
        <v>0</v>
      </c>
      <c r="H3628" s="210">
        <f>IF($B3512&lt;&gt;"",H3627*(VLOOKUP($B3512,Distribution!$H4:$Y53,18)*(1+VLOOKUP($B3512,Distribution!$H4:$Z53,19))^(H3515-$D3515))/1000,0)</f>
        <v>0</v>
      </c>
      <c r="I3628" s="210">
        <f>IF($B3512&lt;&gt;"",I3627*(VLOOKUP($B3512,Distribution!$H4:$Y53,18)*(1+VLOOKUP($B3512,Distribution!$H4:$Z53,19))^(I3515-$D3515))/1000,0)</f>
        <v>0</v>
      </c>
      <c r="J3628" s="210">
        <f>IF($B3512&lt;&gt;"",J3627*(VLOOKUP($B3512,Distribution!$H4:$Y53,18)*(1+VLOOKUP($B3512,Distribution!$H4:$Z53,19))^(J3515-$D3515))/1000,0)</f>
        <v>0</v>
      </c>
      <c r="K3628" s="210">
        <f>IF($B3512&lt;&gt;"",K3627*(VLOOKUP($B3512,Distribution!$H4:$Y53,18)*(1+VLOOKUP($B3512,Distribution!$H4:$Z53,19))^(K3515-$D3515))/1000,0)</f>
        <v>0</v>
      </c>
      <c r="L3628" s="210">
        <f>IF($B3512&lt;&gt;"",L3627*(VLOOKUP($B3512,Distribution!$H4:$Y53,18)*(1+VLOOKUP($B3512,Distribution!$H4:$Z53,19))^(L3515-$D3515))/1000,0)</f>
        <v>0</v>
      </c>
      <c r="M3628" s="210">
        <f>IF($B3512&lt;&gt;"",M3627*(VLOOKUP($B3512,Distribution!$H4:$Y53,18)*(1+VLOOKUP($B3512,Distribution!$H4:$Z53,19))^(M3515-$D3515))/1000,0)</f>
        <v>0</v>
      </c>
      <c r="N3628" s="210">
        <f>IF($B3512&lt;&gt;"",N3627*(VLOOKUP($B3512,Distribution!$H4:$Y53,18)*(1+VLOOKUP($B3512,Distribution!$H4:$Z53,19))^(N3515-$D3515))/1000,0)</f>
        <v>0</v>
      </c>
      <c r="O3628" s="210">
        <f>IF($B3512&lt;&gt;"",O3627*(VLOOKUP($B3512,Distribution!$H4:$Y53,18)*(1+VLOOKUP($B3512,Distribution!$H4:$Z53,19))^(O3515-$D3515))/1000,0)</f>
        <v>0</v>
      </c>
      <c r="P3628" s="210">
        <f>IF($B3512&lt;&gt;"",P3627*(VLOOKUP($B3512,Distribution!$H4:$Y53,18)*(1+VLOOKUP($B3512,Distribution!$H4:$Z53,19))^(P3515-$D3515))/1000,0)</f>
        <v>0</v>
      </c>
      <c r="Q3628" s="210">
        <f>IF($B3512&lt;&gt;"",Q3627*(VLOOKUP($B3512,Distribution!$H4:$Y53,18)*(1+VLOOKUP($B3512,Distribution!$H4:$Z53,19))^(Q3515-$D3515))/1000,0)</f>
        <v>0</v>
      </c>
      <c r="R3628" s="210">
        <f>IF($B3512&lt;&gt;"",R3627*(VLOOKUP($B3512,Distribution!$H4:$Y53,18)*(1+VLOOKUP($B3512,Distribution!$H4:$Z53,19))^(R3515-$D3515))/1000,0)</f>
        <v>0</v>
      </c>
    </row>
    <row r="3629" spans="1:18" hidden="1" outlineLevel="1" x14ac:dyDescent="0.35">
      <c r="A3629" s="273" t="s">
        <v>664</v>
      </c>
      <c r="B3629" s="212" t="s">
        <v>665</v>
      </c>
      <c r="C3629" s="43"/>
      <c r="D3629" s="231"/>
      <c r="E3629" s="231"/>
      <c r="F3629" s="231"/>
      <c r="G3629" s="231"/>
      <c r="H3629" s="231"/>
      <c r="I3629" s="231"/>
      <c r="J3629" s="231"/>
      <c r="K3629" s="231"/>
      <c r="L3629" s="231"/>
      <c r="M3629" s="231"/>
      <c r="N3629" s="231"/>
      <c r="O3629" s="231"/>
      <c r="P3629" s="231"/>
      <c r="Q3629" s="231"/>
      <c r="R3629" s="231"/>
    </row>
    <row r="3630" spans="1:18" hidden="1" outlineLevel="1" x14ac:dyDescent="0.35">
      <c r="A3630" s="273"/>
      <c r="B3630" s="212" t="s">
        <v>650</v>
      </c>
      <c r="C3630" s="43"/>
      <c r="D3630" s="231"/>
      <c r="E3630" s="231"/>
      <c r="F3630" s="231"/>
      <c r="G3630" s="231"/>
      <c r="H3630" s="231"/>
      <c r="I3630" s="231"/>
      <c r="J3630" s="231"/>
      <c r="K3630" s="231"/>
      <c r="L3630" s="231"/>
      <c r="M3630" s="231"/>
      <c r="N3630" s="231"/>
      <c r="O3630" s="231"/>
      <c r="P3630" s="231"/>
      <c r="Q3630" s="231"/>
      <c r="R3630" s="231"/>
    </row>
    <row r="3631" spans="1:18" hidden="1" outlineLevel="1" x14ac:dyDescent="0.35">
      <c r="A3631" s="212" t="s">
        <v>653</v>
      </c>
      <c r="B3631" s="212"/>
      <c r="C3631" s="43"/>
      <c r="D3631" s="231"/>
      <c r="E3631" s="231"/>
      <c r="F3631" s="231"/>
      <c r="G3631" s="231"/>
      <c r="H3631" s="231"/>
      <c r="I3631" s="231"/>
      <c r="J3631" s="231"/>
      <c r="K3631" s="231"/>
      <c r="L3631" s="231"/>
      <c r="M3631" s="231"/>
      <c r="N3631" s="231"/>
      <c r="O3631" s="231"/>
      <c r="P3631" s="231"/>
      <c r="Q3631" s="231"/>
      <c r="R3631" s="231"/>
    </row>
    <row r="3632" spans="1:18" hidden="1" outlineLevel="1" x14ac:dyDescent="0.35">
      <c r="A3632" s="212" t="s">
        <v>654</v>
      </c>
      <c r="B3632" s="212"/>
      <c r="C3632" s="43"/>
      <c r="D3632" s="231"/>
      <c r="E3632" s="231"/>
      <c r="F3632" s="231"/>
      <c r="G3632" s="231"/>
      <c r="H3632" s="231"/>
      <c r="I3632" s="231"/>
      <c r="J3632" s="231"/>
      <c r="K3632" s="231"/>
      <c r="L3632" s="231"/>
      <c r="M3632" s="231"/>
      <c r="N3632" s="231"/>
      <c r="O3632" s="231"/>
      <c r="P3632" s="231"/>
      <c r="Q3632" s="231"/>
      <c r="R3632" s="231"/>
    </row>
    <row r="3633" spans="1:18" hidden="1" outlineLevel="1" x14ac:dyDescent="0.35">
      <c r="A3633" s="211" t="s">
        <v>655</v>
      </c>
      <c r="B3633" s="211"/>
      <c r="C3633" s="209"/>
      <c r="D3633" s="210">
        <f t="shared" ref="D3633:R3633" si="317">D3628+D3630+D3631+D3632</f>
        <v>0</v>
      </c>
      <c r="E3633" s="210">
        <f t="shared" si="317"/>
        <v>0</v>
      </c>
      <c r="F3633" s="210">
        <f t="shared" si="317"/>
        <v>0</v>
      </c>
      <c r="G3633" s="210">
        <f t="shared" si="317"/>
        <v>0</v>
      </c>
      <c r="H3633" s="210">
        <f t="shared" si="317"/>
        <v>0</v>
      </c>
      <c r="I3633" s="210">
        <f t="shared" si="317"/>
        <v>0</v>
      </c>
      <c r="J3633" s="210">
        <f t="shared" si="317"/>
        <v>0</v>
      </c>
      <c r="K3633" s="210">
        <f t="shared" si="317"/>
        <v>0</v>
      </c>
      <c r="L3633" s="210">
        <f t="shared" si="317"/>
        <v>0</v>
      </c>
      <c r="M3633" s="210">
        <f t="shared" si="317"/>
        <v>0</v>
      </c>
      <c r="N3633" s="210">
        <f t="shared" si="317"/>
        <v>0</v>
      </c>
      <c r="O3633" s="210">
        <f t="shared" si="317"/>
        <v>0</v>
      </c>
      <c r="P3633" s="210">
        <f t="shared" si="317"/>
        <v>0</v>
      </c>
      <c r="Q3633" s="210">
        <f t="shared" si="317"/>
        <v>0</v>
      </c>
      <c r="R3633" s="210">
        <f t="shared" si="317"/>
        <v>0</v>
      </c>
    </row>
    <row r="3634" spans="1:18" hidden="1" outlineLevel="1" x14ac:dyDescent="0.35"/>
    <row r="3635" spans="1:18" hidden="1" outlineLevel="1" x14ac:dyDescent="0.35">
      <c r="A3635" s="209" t="s">
        <v>656</v>
      </c>
      <c r="B3635" s="209"/>
      <c r="C3635" s="209"/>
      <c r="D3635" s="210">
        <f t="shared" ref="D3635:R3635" si="318">D3625-D3633</f>
        <v>0</v>
      </c>
      <c r="E3635" s="210">
        <f t="shared" si="318"/>
        <v>0</v>
      </c>
      <c r="F3635" s="210">
        <f t="shared" si="318"/>
        <v>0</v>
      </c>
      <c r="G3635" s="210">
        <f t="shared" si="318"/>
        <v>0</v>
      </c>
      <c r="H3635" s="210">
        <f t="shared" si="318"/>
        <v>0</v>
      </c>
      <c r="I3635" s="210">
        <f t="shared" si="318"/>
        <v>0</v>
      </c>
      <c r="J3635" s="210">
        <f t="shared" si="318"/>
        <v>0</v>
      </c>
      <c r="K3635" s="210">
        <f t="shared" si="318"/>
        <v>0</v>
      </c>
      <c r="L3635" s="210">
        <f t="shared" si="318"/>
        <v>0</v>
      </c>
      <c r="M3635" s="210">
        <f t="shared" si="318"/>
        <v>0</v>
      </c>
      <c r="N3635" s="210">
        <f t="shared" si="318"/>
        <v>0</v>
      </c>
      <c r="O3635" s="210">
        <f t="shared" si="318"/>
        <v>0</v>
      </c>
      <c r="P3635" s="210">
        <f t="shared" si="318"/>
        <v>0</v>
      </c>
      <c r="Q3635" s="210">
        <f t="shared" si="318"/>
        <v>0</v>
      </c>
      <c r="R3635" s="210">
        <f t="shared" si="318"/>
        <v>0</v>
      </c>
    </row>
    <row r="3636" spans="1:18" hidden="1" outlineLevel="1" x14ac:dyDescent="0.35"/>
    <row r="3637" spans="1:18" hidden="1" outlineLevel="1" x14ac:dyDescent="0.35">
      <c r="A3637" s="43" t="s">
        <v>657</v>
      </c>
      <c r="B3637" s="43"/>
      <c r="C3637" s="43"/>
      <c r="D3637" s="231"/>
      <c r="E3637" s="231"/>
      <c r="F3637" s="231"/>
      <c r="G3637" s="231"/>
      <c r="H3637" s="231"/>
      <c r="I3637" s="231"/>
      <c r="J3637" s="231"/>
      <c r="K3637" s="231"/>
      <c r="L3637" s="231"/>
      <c r="M3637" s="231"/>
      <c r="N3637" s="231"/>
      <c r="O3637" s="231"/>
      <c r="P3637" s="231"/>
      <c r="Q3637" s="231"/>
      <c r="R3637" s="231"/>
    </row>
    <row r="3638" spans="1:18" hidden="1" outlineLevel="1" x14ac:dyDescent="0.35"/>
    <row r="3639" spans="1:18" hidden="1" outlineLevel="1" x14ac:dyDescent="0.35">
      <c r="A3639" s="209" t="s">
        <v>658</v>
      </c>
      <c r="B3639" s="209"/>
      <c r="C3639" s="209"/>
      <c r="D3639" s="210">
        <f t="shared" ref="D3639:R3639" si="319">D3635-D3637</f>
        <v>0</v>
      </c>
      <c r="E3639" s="210">
        <f t="shared" si="319"/>
        <v>0</v>
      </c>
      <c r="F3639" s="210">
        <f t="shared" si="319"/>
        <v>0</v>
      </c>
      <c r="G3639" s="210">
        <f t="shared" si="319"/>
        <v>0</v>
      </c>
      <c r="H3639" s="210">
        <f t="shared" si="319"/>
        <v>0</v>
      </c>
      <c r="I3639" s="210">
        <f t="shared" si="319"/>
        <v>0</v>
      </c>
      <c r="J3639" s="210">
        <f t="shared" si="319"/>
        <v>0</v>
      </c>
      <c r="K3639" s="210">
        <f t="shared" si="319"/>
        <v>0</v>
      </c>
      <c r="L3639" s="210">
        <f t="shared" si="319"/>
        <v>0</v>
      </c>
      <c r="M3639" s="210">
        <f t="shared" si="319"/>
        <v>0</v>
      </c>
      <c r="N3639" s="210">
        <f t="shared" si="319"/>
        <v>0</v>
      </c>
      <c r="O3639" s="210">
        <f t="shared" si="319"/>
        <v>0</v>
      </c>
      <c r="P3639" s="210">
        <f t="shared" si="319"/>
        <v>0</v>
      </c>
      <c r="Q3639" s="210">
        <f t="shared" si="319"/>
        <v>0</v>
      </c>
      <c r="R3639" s="210">
        <f t="shared" si="319"/>
        <v>0</v>
      </c>
    </row>
    <row r="3640" spans="1:18" hidden="1" outlineLevel="1" x14ac:dyDescent="0.35">
      <c r="A3640" s="209" t="s">
        <v>659</v>
      </c>
      <c r="B3640" s="209"/>
      <c r="C3640" s="209"/>
      <c r="D3640" s="210">
        <f t="shared" ref="D3640:R3640" si="320">$B3513*D3639</f>
        <v>0</v>
      </c>
      <c r="E3640" s="210">
        <f t="shared" si="320"/>
        <v>0</v>
      </c>
      <c r="F3640" s="210">
        <f t="shared" si="320"/>
        <v>0</v>
      </c>
      <c r="G3640" s="210">
        <f t="shared" si="320"/>
        <v>0</v>
      </c>
      <c r="H3640" s="210">
        <f t="shared" si="320"/>
        <v>0</v>
      </c>
      <c r="I3640" s="210">
        <f t="shared" si="320"/>
        <v>0</v>
      </c>
      <c r="J3640" s="210">
        <f t="shared" si="320"/>
        <v>0</v>
      </c>
      <c r="K3640" s="210">
        <f t="shared" si="320"/>
        <v>0</v>
      </c>
      <c r="L3640" s="210">
        <f t="shared" si="320"/>
        <v>0</v>
      </c>
      <c r="M3640" s="210">
        <f t="shared" si="320"/>
        <v>0</v>
      </c>
      <c r="N3640" s="210">
        <f t="shared" si="320"/>
        <v>0</v>
      </c>
      <c r="O3640" s="210">
        <f t="shared" si="320"/>
        <v>0</v>
      </c>
      <c r="P3640" s="210">
        <f t="shared" si="320"/>
        <v>0</v>
      </c>
      <c r="Q3640" s="210">
        <f t="shared" si="320"/>
        <v>0</v>
      </c>
      <c r="R3640" s="210">
        <f t="shared" si="320"/>
        <v>0</v>
      </c>
    </row>
    <row r="3641" spans="1:18" hidden="1" outlineLevel="1" x14ac:dyDescent="0.35"/>
    <row r="3642" spans="1:18" hidden="1" outlineLevel="1" x14ac:dyDescent="0.35">
      <c r="A3642" s="209" t="s">
        <v>660</v>
      </c>
      <c r="B3642" s="209"/>
      <c r="C3642" s="209"/>
      <c r="D3642" s="210">
        <f t="shared" ref="D3642:R3642" si="321">D3639-D3640</f>
        <v>0</v>
      </c>
      <c r="E3642" s="210">
        <f t="shared" si="321"/>
        <v>0</v>
      </c>
      <c r="F3642" s="210">
        <f t="shared" si="321"/>
        <v>0</v>
      </c>
      <c r="G3642" s="210">
        <f t="shared" si="321"/>
        <v>0</v>
      </c>
      <c r="H3642" s="210">
        <f t="shared" si="321"/>
        <v>0</v>
      </c>
      <c r="I3642" s="210">
        <f t="shared" si="321"/>
        <v>0</v>
      </c>
      <c r="J3642" s="210">
        <f t="shared" si="321"/>
        <v>0</v>
      </c>
      <c r="K3642" s="210">
        <f t="shared" si="321"/>
        <v>0</v>
      </c>
      <c r="L3642" s="210">
        <f t="shared" si="321"/>
        <v>0</v>
      </c>
      <c r="M3642" s="210">
        <f t="shared" si="321"/>
        <v>0</v>
      </c>
      <c r="N3642" s="210">
        <f t="shared" si="321"/>
        <v>0</v>
      </c>
      <c r="O3642" s="210">
        <f t="shared" si="321"/>
        <v>0</v>
      </c>
      <c r="P3642" s="210">
        <f t="shared" si="321"/>
        <v>0</v>
      </c>
      <c r="Q3642" s="210">
        <f t="shared" si="321"/>
        <v>0</v>
      </c>
      <c r="R3642" s="210">
        <f t="shared" si="321"/>
        <v>0</v>
      </c>
    </row>
    <row r="3643" spans="1:18" hidden="1" outlineLevel="1" x14ac:dyDescent="0.35"/>
    <row r="3644" spans="1:18" hidden="1" outlineLevel="1" x14ac:dyDescent="0.35">
      <c r="A3644" s="211" t="s">
        <v>661</v>
      </c>
      <c r="B3644" s="209"/>
      <c r="C3644" s="209"/>
      <c r="D3644" s="214" t="e">
        <f>IRR(D3642:R3642)</f>
        <v>#NUM!</v>
      </c>
    </row>
    <row r="3645" spans="1:18" collapsed="1" x14ac:dyDescent="0.35"/>
    <row r="3648" spans="1:18" s="156" customFormat="1" x14ac:dyDescent="0.35">
      <c r="A3648" s="156" t="s">
        <v>684</v>
      </c>
    </row>
    <row r="3649" spans="1:18" hidden="1" outlineLevel="1" x14ac:dyDescent="0.35"/>
    <row r="3650" spans="1:18" hidden="1" outlineLevel="1" x14ac:dyDescent="0.35">
      <c r="A3650" s="204" t="s">
        <v>596</v>
      </c>
      <c r="B3650" s="195"/>
    </row>
    <row r="3651" spans="1:18" hidden="1" outlineLevel="1" x14ac:dyDescent="0.35">
      <c r="A3651" s="205" t="s">
        <v>631</v>
      </c>
      <c r="B3651" s="196"/>
    </row>
    <row r="3652" spans="1:18" ht="15" hidden="1" outlineLevel="1" thickBot="1" x14ac:dyDescent="0.4">
      <c r="A3652" s="206" t="s">
        <v>632</v>
      </c>
      <c r="B3652" s="230"/>
    </row>
    <row r="3653" spans="1:18" hidden="1" outlineLevel="1" x14ac:dyDescent="0.35"/>
    <row r="3654" spans="1:18" hidden="1" outlineLevel="1" x14ac:dyDescent="0.35">
      <c r="A3654" s="43" t="s">
        <v>633</v>
      </c>
      <c r="B3654" s="43"/>
      <c r="C3654" s="210">
        <v>0</v>
      </c>
      <c r="D3654" s="210">
        <v>1</v>
      </c>
      <c r="E3654" s="210">
        <v>2</v>
      </c>
      <c r="F3654" s="210">
        <v>3</v>
      </c>
      <c r="G3654" s="210">
        <v>4</v>
      </c>
      <c r="H3654" s="210">
        <v>5</v>
      </c>
      <c r="I3654" s="210">
        <v>6</v>
      </c>
      <c r="J3654" s="210">
        <v>7</v>
      </c>
      <c r="K3654" s="210">
        <v>8</v>
      </c>
      <c r="L3654" s="210">
        <v>9</v>
      </c>
      <c r="M3654" s="210">
        <v>10</v>
      </c>
      <c r="N3654" s="210">
        <v>11</v>
      </c>
      <c r="O3654" s="210">
        <v>12</v>
      </c>
      <c r="P3654" s="210">
        <v>13</v>
      </c>
      <c r="Q3654" s="210">
        <v>14</v>
      </c>
      <c r="R3654" s="210">
        <v>15</v>
      </c>
    </row>
    <row r="3655" spans="1:18" hidden="1" outlineLevel="1" x14ac:dyDescent="0.35"/>
    <row r="3656" spans="1:18" hidden="1" outlineLevel="1" x14ac:dyDescent="0.35">
      <c r="A3656" s="43" t="s">
        <v>634</v>
      </c>
      <c r="B3656" s="43"/>
      <c r="C3656" s="231"/>
      <c r="D3656" s="231"/>
      <c r="E3656" s="231"/>
      <c r="F3656" s="231"/>
      <c r="G3656" s="231"/>
      <c r="H3656" s="231"/>
      <c r="I3656" s="231"/>
      <c r="J3656" s="231"/>
      <c r="K3656" s="231"/>
      <c r="L3656" s="231"/>
      <c r="M3656" s="231"/>
      <c r="N3656" s="231"/>
      <c r="O3656" s="231"/>
      <c r="P3656" s="231"/>
      <c r="Q3656" s="231"/>
      <c r="R3656" s="231"/>
    </row>
    <row r="3657" spans="1:18" hidden="1" outlineLevel="1" x14ac:dyDescent="0.35">
      <c r="A3657" s="43" t="s">
        <v>635</v>
      </c>
      <c r="B3657" s="43"/>
      <c r="C3657" s="231"/>
      <c r="D3657" s="231"/>
      <c r="E3657" s="231"/>
      <c r="F3657" s="231"/>
      <c r="G3657" s="231"/>
      <c r="H3657" s="231"/>
      <c r="I3657" s="231"/>
      <c r="J3657" s="231"/>
      <c r="K3657" s="231"/>
      <c r="L3657" s="231"/>
      <c r="M3657" s="231"/>
      <c r="N3657" s="231"/>
      <c r="O3657" s="231"/>
      <c r="P3657" s="231"/>
      <c r="Q3657" s="231"/>
      <c r="R3657" s="231"/>
    </row>
    <row r="3658" spans="1:18" hidden="1" outlineLevel="1" x14ac:dyDescent="0.35">
      <c r="A3658" s="43" t="s">
        <v>636</v>
      </c>
      <c r="B3658" s="43"/>
      <c r="C3658" s="231"/>
      <c r="D3658" s="231"/>
      <c r="E3658" s="231"/>
      <c r="F3658" s="231"/>
      <c r="G3658" s="231"/>
      <c r="H3658" s="231"/>
      <c r="I3658" s="231"/>
      <c r="J3658" s="231"/>
      <c r="K3658" s="231"/>
      <c r="L3658" s="231"/>
      <c r="M3658" s="231"/>
      <c r="N3658" s="231"/>
      <c r="O3658" s="231"/>
      <c r="P3658" s="231"/>
      <c r="Q3658" s="231"/>
      <c r="R3658" s="231"/>
    </row>
    <row r="3659" spans="1:18" hidden="1" outlineLevel="1" x14ac:dyDescent="0.35"/>
    <row r="3660" spans="1:18" hidden="1" outlineLevel="2" x14ac:dyDescent="0.35">
      <c r="A3660" s="209" t="str">
        <f>'Usages industrie'!A4</f>
        <v>Usage industriel n°1</v>
      </c>
      <c r="B3660" s="209" t="s">
        <v>637</v>
      </c>
      <c r="C3660" s="209"/>
      <c r="D3660" s="210">
        <f>IF(B$3650&lt;&gt;"",IF(B$3650='Usages industrie'!$K4,'Usages industrie'!J4,0),0)</f>
        <v>0</v>
      </c>
      <c r="E3660" s="210">
        <f t="shared" ref="E3660:R3669" si="322">$D3660</f>
        <v>0</v>
      </c>
      <c r="F3660" s="210">
        <f t="shared" si="322"/>
        <v>0</v>
      </c>
      <c r="G3660" s="210">
        <f t="shared" si="322"/>
        <v>0</v>
      </c>
      <c r="H3660" s="210">
        <f t="shared" si="322"/>
        <v>0</v>
      </c>
      <c r="I3660" s="210">
        <f t="shared" si="322"/>
        <v>0</v>
      </c>
      <c r="J3660" s="210">
        <f t="shared" si="322"/>
        <v>0</v>
      </c>
      <c r="K3660" s="210">
        <f t="shared" si="322"/>
        <v>0</v>
      </c>
      <c r="L3660" s="210">
        <f t="shared" si="322"/>
        <v>0</v>
      </c>
      <c r="M3660" s="210">
        <f t="shared" si="322"/>
        <v>0</v>
      </c>
      <c r="N3660" s="210">
        <f t="shared" si="322"/>
        <v>0</v>
      </c>
      <c r="O3660" s="210">
        <f t="shared" si="322"/>
        <v>0</v>
      </c>
      <c r="P3660" s="210">
        <f t="shared" si="322"/>
        <v>0</v>
      </c>
      <c r="Q3660" s="210">
        <f t="shared" si="322"/>
        <v>0</v>
      </c>
      <c r="R3660" s="210">
        <f t="shared" si="322"/>
        <v>0</v>
      </c>
    </row>
    <row r="3661" spans="1:18" hidden="1" outlineLevel="2" x14ac:dyDescent="0.35">
      <c r="A3661" s="209" t="str">
        <f>'Usages industrie'!A5</f>
        <v>Usage industriel n°2</v>
      </c>
      <c r="B3661" s="209" t="s">
        <v>637</v>
      </c>
      <c r="C3661" s="209"/>
      <c r="D3661" s="210">
        <f>IF(B$3650&lt;&gt;"",IF(B$3650='Usages industrie'!$K5,'Usages industrie'!J5,0),0)</f>
        <v>0</v>
      </c>
      <c r="E3661" s="210">
        <f t="shared" si="322"/>
        <v>0</v>
      </c>
      <c r="F3661" s="210">
        <f t="shared" si="322"/>
        <v>0</v>
      </c>
      <c r="G3661" s="210">
        <f t="shared" si="322"/>
        <v>0</v>
      </c>
      <c r="H3661" s="210">
        <f t="shared" si="322"/>
        <v>0</v>
      </c>
      <c r="I3661" s="210">
        <f t="shared" si="322"/>
        <v>0</v>
      </c>
      <c r="J3661" s="210">
        <f t="shared" si="322"/>
        <v>0</v>
      </c>
      <c r="K3661" s="210">
        <f t="shared" si="322"/>
        <v>0</v>
      </c>
      <c r="L3661" s="210">
        <f t="shared" si="322"/>
        <v>0</v>
      </c>
      <c r="M3661" s="210">
        <f t="shared" si="322"/>
        <v>0</v>
      </c>
      <c r="N3661" s="210">
        <f t="shared" si="322"/>
        <v>0</v>
      </c>
      <c r="O3661" s="210">
        <f t="shared" si="322"/>
        <v>0</v>
      </c>
      <c r="P3661" s="210">
        <f t="shared" si="322"/>
        <v>0</v>
      </c>
      <c r="Q3661" s="210">
        <f t="shared" si="322"/>
        <v>0</v>
      </c>
      <c r="R3661" s="210">
        <f t="shared" si="322"/>
        <v>0</v>
      </c>
    </row>
    <row r="3662" spans="1:18" hidden="1" outlineLevel="2" x14ac:dyDescent="0.35">
      <c r="A3662" s="209" t="str">
        <f>'Usages industrie'!A6</f>
        <v>Usage industriel n°3</v>
      </c>
      <c r="B3662" s="209" t="s">
        <v>637</v>
      </c>
      <c r="C3662" s="209"/>
      <c r="D3662" s="210">
        <f>IF(B$3650&lt;&gt;"",IF(B$3650='Usages industrie'!$K6,'Usages industrie'!J6,0),0)</f>
        <v>0</v>
      </c>
      <c r="E3662" s="210">
        <f t="shared" si="322"/>
        <v>0</v>
      </c>
      <c r="F3662" s="210">
        <f t="shared" si="322"/>
        <v>0</v>
      </c>
      <c r="G3662" s="210">
        <f t="shared" si="322"/>
        <v>0</v>
      </c>
      <c r="H3662" s="210">
        <f t="shared" si="322"/>
        <v>0</v>
      </c>
      <c r="I3662" s="210">
        <f t="shared" si="322"/>
        <v>0</v>
      </c>
      <c r="J3662" s="210">
        <f t="shared" si="322"/>
        <v>0</v>
      </c>
      <c r="K3662" s="210">
        <f t="shared" si="322"/>
        <v>0</v>
      </c>
      <c r="L3662" s="210">
        <f t="shared" si="322"/>
        <v>0</v>
      </c>
      <c r="M3662" s="210">
        <f t="shared" si="322"/>
        <v>0</v>
      </c>
      <c r="N3662" s="210">
        <f t="shared" si="322"/>
        <v>0</v>
      </c>
      <c r="O3662" s="210">
        <f t="shared" si="322"/>
        <v>0</v>
      </c>
      <c r="P3662" s="210">
        <f t="shared" si="322"/>
        <v>0</v>
      </c>
      <c r="Q3662" s="210">
        <f t="shared" si="322"/>
        <v>0</v>
      </c>
      <c r="R3662" s="210">
        <f t="shared" si="322"/>
        <v>0</v>
      </c>
    </row>
    <row r="3663" spans="1:18" hidden="1" outlineLevel="2" x14ac:dyDescent="0.35">
      <c r="A3663" s="209" t="str">
        <f>'Usages industrie'!A7</f>
        <v>Usage industriel n°4</v>
      </c>
      <c r="B3663" s="209" t="s">
        <v>637</v>
      </c>
      <c r="C3663" s="209"/>
      <c r="D3663" s="210">
        <f>IF(B$3650&lt;&gt;"",IF(B$3650='Usages industrie'!$K7,'Usages industrie'!J7,0),0)</f>
        <v>0</v>
      </c>
      <c r="E3663" s="210">
        <f t="shared" si="322"/>
        <v>0</v>
      </c>
      <c r="F3663" s="210">
        <f t="shared" si="322"/>
        <v>0</v>
      </c>
      <c r="G3663" s="210">
        <f t="shared" si="322"/>
        <v>0</v>
      </c>
      <c r="H3663" s="210">
        <f t="shared" si="322"/>
        <v>0</v>
      </c>
      <c r="I3663" s="210">
        <f t="shared" si="322"/>
        <v>0</v>
      </c>
      <c r="J3663" s="210">
        <f t="shared" si="322"/>
        <v>0</v>
      </c>
      <c r="K3663" s="210">
        <f t="shared" si="322"/>
        <v>0</v>
      </c>
      <c r="L3663" s="210">
        <f t="shared" si="322"/>
        <v>0</v>
      </c>
      <c r="M3663" s="210">
        <f t="shared" si="322"/>
        <v>0</v>
      </c>
      <c r="N3663" s="210">
        <f t="shared" si="322"/>
        <v>0</v>
      </c>
      <c r="O3663" s="210">
        <f t="shared" si="322"/>
        <v>0</v>
      </c>
      <c r="P3663" s="210">
        <f t="shared" si="322"/>
        <v>0</v>
      </c>
      <c r="Q3663" s="210">
        <f t="shared" si="322"/>
        <v>0</v>
      </c>
      <c r="R3663" s="210">
        <f t="shared" si="322"/>
        <v>0</v>
      </c>
    </row>
    <row r="3664" spans="1:18" hidden="1" outlineLevel="2" x14ac:dyDescent="0.35">
      <c r="A3664" s="209" t="str">
        <f>'Usages industrie'!A8</f>
        <v>Usage industriel n°5</v>
      </c>
      <c r="B3664" s="209" t="s">
        <v>637</v>
      </c>
      <c r="C3664" s="209"/>
      <c r="D3664" s="210">
        <f>IF(B$3650&lt;&gt;"",IF(B$3650='Usages industrie'!$K8,'Usages industrie'!J8,0),0)</f>
        <v>0</v>
      </c>
      <c r="E3664" s="210">
        <f t="shared" si="322"/>
        <v>0</v>
      </c>
      <c r="F3664" s="210">
        <f t="shared" si="322"/>
        <v>0</v>
      </c>
      <c r="G3664" s="210">
        <f t="shared" si="322"/>
        <v>0</v>
      </c>
      <c r="H3664" s="210">
        <f t="shared" si="322"/>
        <v>0</v>
      </c>
      <c r="I3664" s="210">
        <f t="shared" si="322"/>
        <v>0</v>
      </c>
      <c r="J3664" s="210">
        <f t="shared" si="322"/>
        <v>0</v>
      </c>
      <c r="K3664" s="210">
        <f t="shared" si="322"/>
        <v>0</v>
      </c>
      <c r="L3664" s="210">
        <f t="shared" si="322"/>
        <v>0</v>
      </c>
      <c r="M3664" s="210">
        <f t="shared" si="322"/>
        <v>0</v>
      </c>
      <c r="N3664" s="210">
        <f t="shared" si="322"/>
        <v>0</v>
      </c>
      <c r="O3664" s="210">
        <f t="shared" si="322"/>
        <v>0</v>
      </c>
      <c r="P3664" s="210">
        <f t="shared" si="322"/>
        <v>0</v>
      </c>
      <c r="Q3664" s="210">
        <f t="shared" si="322"/>
        <v>0</v>
      </c>
      <c r="R3664" s="210">
        <f t="shared" si="322"/>
        <v>0</v>
      </c>
    </row>
    <row r="3665" spans="1:18" hidden="1" outlineLevel="2" x14ac:dyDescent="0.35">
      <c r="A3665" s="209" t="str">
        <f>'Usages industrie'!A9</f>
        <v>Usage industriel n°6</v>
      </c>
      <c r="B3665" s="209" t="s">
        <v>637</v>
      </c>
      <c r="C3665" s="209"/>
      <c r="D3665" s="210">
        <f>IF(B$3650&lt;&gt;"",IF(B$3650='Usages industrie'!$K9,'Usages industrie'!J9,0),0)</f>
        <v>0</v>
      </c>
      <c r="E3665" s="210">
        <f t="shared" si="322"/>
        <v>0</v>
      </c>
      <c r="F3665" s="210">
        <f t="shared" si="322"/>
        <v>0</v>
      </c>
      <c r="G3665" s="210">
        <f t="shared" si="322"/>
        <v>0</v>
      </c>
      <c r="H3665" s="210">
        <f t="shared" si="322"/>
        <v>0</v>
      </c>
      <c r="I3665" s="210">
        <f t="shared" si="322"/>
        <v>0</v>
      </c>
      <c r="J3665" s="210">
        <f t="shared" si="322"/>
        <v>0</v>
      </c>
      <c r="K3665" s="210">
        <f t="shared" si="322"/>
        <v>0</v>
      </c>
      <c r="L3665" s="210">
        <f t="shared" si="322"/>
        <v>0</v>
      </c>
      <c r="M3665" s="210">
        <f t="shared" si="322"/>
        <v>0</v>
      </c>
      <c r="N3665" s="210">
        <f t="shared" si="322"/>
        <v>0</v>
      </c>
      <c r="O3665" s="210">
        <f t="shared" si="322"/>
        <v>0</v>
      </c>
      <c r="P3665" s="210">
        <f t="shared" si="322"/>
        <v>0</v>
      </c>
      <c r="Q3665" s="210">
        <f t="shared" si="322"/>
        <v>0</v>
      </c>
      <c r="R3665" s="210">
        <f t="shared" si="322"/>
        <v>0</v>
      </c>
    </row>
    <row r="3666" spans="1:18" hidden="1" outlineLevel="2" x14ac:dyDescent="0.35">
      <c r="A3666" s="209" t="str">
        <f>'Usages industrie'!A10</f>
        <v>Usage industriel n°7</v>
      </c>
      <c r="B3666" s="209" t="s">
        <v>637</v>
      </c>
      <c r="C3666" s="209"/>
      <c r="D3666" s="210">
        <f>IF(B$3650&lt;&gt;"",IF(B$3650='Usages industrie'!$K10,'Usages industrie'!J10,0),0)</f>
        <v>0</v>
      </c>
      <c r="E3666" s="210">
        <f t="shared" si="322"/>
        <v>0</v>
      </c>
      <c r="F3666" s="210">
        <f t="shared" si="322"/>
        <v>0</v>
      </c>
      <c r="G3666" s="210">
        <f t="shared" si="322"/>
        <v>0</v>
      </c>
      <c r="H3666" s="210">
        <f t="shared" si="322"/>
        <v>0</v>
      </c>
      <c r="I3666" s="210">
        <f t="shared" si="322"/>
        <v>0</v>
      </c>
      <c r="J3666" s="210">
        <f t="shared" si="322"/>
        <v>0</v>
      </c>
      <c r="K3666" s="210">
        <f t="shared" si="322"/>
        <v>0</v>
      </c>
      <c r="L3666" s="210">
        <f t="shared" si="322"/>
        <v>0</v>
      </c>
      <c r="M3666" s="210">
        <f t="shared" si="322"/>
        <v>0</v>
      </c>
      <c r="N3666" s="210">
        <f t="shared" si="322"/>
        <v>0</v>
      </c>
      <c r="O3666" s="210">
        <f t="shared" si="322"/>
        <v>0</v>
      </c>
      <c r="P3666" s="210">
        <f t="shared" si="322"/>
        <v>0</v>
      </c>
      <c r="Q3666" s="210">
        <f t="shared" si="322"/>
        <v>0</v>
      </c>
      <c r="R3666" s="210">
        <f t="shared" si="322"/>
        <v>0</v>
      </c>
    </row>
    <row r="3667" spans="1:18" hidden="1" outlineLevel="2" x14ac:dyDescent="0.35">
      <c r="A3667" s="209" t="str">
        <f>'Usages industrie'!A11</f>
        <v>Usage industriel n°8</v>
      </c>
      <c r="B3667" s="209" t="s">
        <v>637</v>
      </c>
      <c r="C3667" s="209"/>
      <c r="D3667" s="210">
        <f>IF(B$3650&lt;&gt;"",IF(B$3650='Usages industrie'!$K11,'Usages industrie'!J11,0),0)</f>
        <v>0</v>
      </c>
      <c r="E3667" s="210">
        <f t="shared" si="322"/>
        <v>0</v>
      </c>
      <c r="F3667" s="210">
        <f t="shared" si="322"/>
        <v>0</v>
      </c>
      <c r="G3667" s="210">
        <f t="shared" si="322"/>
        <v>0</v>
      </c>
      <c r="H3667" s="210">
        <f t="shared" si="322"/>
        <v>0</v>
      </c>
      <c r="I3667" s="210">
        <f t="shared" si="322"/>
        <v>0</v>
      </c>
      <c r="J3667" s="210">
        <f t="shared" si="322"/>
        <v>0</v>
      </c>
      <c r="K3667" s="210">
        <f t="shared" si="322"/>
        <v>0</v>
      </c>
      <c r="L3667" s="210">
        <f t="shared" si="322"/>
        <v>0</v>
      </c>
      <c r="M3667" s="210">
        <f t="shared" si="322"/>
        <v>0</v>
      </c>
      <c r="N3667" s="210">
        <f t="shared" si="322"/>
        <v>0</v>
      </c>
      <c r="O3667" s="210">
        <f t="shared" si="322"/>
        <v>0</v>
      </c>
      <c r="P3667" s="210">
        <f t="shared" si="322"/>
        <v>0</v>
      </c>
      <c r="Q3667" s="210">
        <f t="shared" si="322"/>
        <v>0</v>
      </c>
      <c r="R3667" s="210">
        <f t="shared" si="322"/>
        <v>0</v>
      </c>
    </row>
    <row r="3668" spans="1:18" hidden="1" outlineLevel="2" x14ac:dyDescent="0.35">
      <c r="A3668" s="209" t="str">
        <f>'Usages industrie'!A12</f>
        <v>Usage industriel n°9</v>
      </c>
      <c r="B3668" s="209" t="s">
        <v>637</v>
      </c>
      <c r="C3668" s="209"/>
      <c r="D3668" s="210">
        <f>IF(B$3650&lt;&gt;"",IF(B$3650='Usages industrie'!$K12,'Usages industrie'!J12,0),0)</f>
        <v>0</v>
      </c>
      <c r="E3668" s="210">
        <f t="shared" si="322"/>
        <v>0</v>
      </c>
      <c r="F3668" s="210">
        <f t="shared" si="322"/>
        <v>0</v>
      </c>
      <c r="G3668" s="210">
        <f t="shared" si="322"/>
        <v>0</v>
      </c>
      <c r="H3668" s="210">
        <f t="shared" si="322"/>
        <v>0</v>
      </c>
      <c r="I3668" s="210">
        <f t="shared" si="322"/>
        <v>0</v>
      </c>
      <c r="J3668" s="210">
        <f t="shared" si="322"/>
        <v>0</v>
      </c>
      <c r="K3668" s="210">
        <f t="shared" si="322"/>
        <v>0</v>
      </c>
      <c r="L3668" s="210">
        <f t="shared" si="322"/>
        <v>0</v>
      </c>
      <c r="M3668" s="210">
        <f t="shared" si="322"/>
        <v>0</v>
      </c>
      <c r="N3668" s="210">
        <f t="shared" si="322"/>
        <v>0</v>
      </c>
      <c r="O3668" s="210">
        <f t="shared" si="322"/>
        <v>0</v>
      </c>
      <c r="P3668" s="210">
        <f t="shared" si="322"/>
        <v>0</v>
      </c>
      <c r="Q3668" s="210">
        <f t="shared" si="322"/>
        <v>0</v>
      </c>
      <c r="R3668" s="210">
        <f t="shared" si="322"/>
        <v>0</v>
      </c>
    </row>
    <row r="3669" spans="1:18" hidden="1" outlineLevel="2" x14ac:dyDescent="0.35">
      <c r="A3669" s="209" t="str">
        <f>'Usages industrie'!A13</f>
        <v>Usage industriel n°10</v>
      </c>
      <c r="B3669" s="209" t="s">
        <v>637</v>
      </c>
      <c r="C3669" s="209"/>
      <c r="D3669" s="210">
        <f>IF(B$3650&lt;&gt;"",IF(B$3650='Usages industrie'!$K13,'Usages industrie'!J13,0),0)</f>
        <v>0</v>
      </c>
      <c r="E3669" s="210">
        <f t="shared" si="322"/>
        <v>0</v>
      </c>
      <c r="F3669" s="210">
        <f t="shared" si="322"/>
        <v>0</v>
      </c>
      <c r="G3669" s="210">
        <f t="shared" si="322"/>
        <v>0</v>
      </c>
      <c r="H3669" s="210">
        <f t="shared" si="322"/>
        <v>0</v>
      </c>
      <c r="I3669" s="210">
        <f t="shared" si="322"/>
        <v>0</v>
      </c>
      <c r="J3669" s="210">
        <f t="shared" si="322"/>
        <v>0</v>
      </c>
      <c r="K3669" s="210">
        <f t="shared" si="322"/>
        <v>0</v>
      </c>
      <c r="L3669" s="210">
        <f t="shared" si="322"/>
        <v>0</v>
      </c>
      <c r="M3669" s="210">
        <f t="shared" si="322"/>
        <v>0</v>
      </c>
      <c r="N3669" s="210">
        <f t="shared" si="322"/>
        <v>0</v>
      </c>
      <c r="O3669" s="210">
        <f t="shared" si="322"/>
        <v>0</v>
      </c>
      <c r="P3669" s="210">
        <f t="shared" si="322"/>
        <v>0</v>
      </c>
      <c r="Q3669" s="210">
        <f t="shared" si="322"/>
        <v>0</v>
      </c>
      <c r="R3669" s="210">
        <f t="shared" si="322"/>
        <v>0</v>
      </c>
    </row>
    <row r="3670" spans="1:18" hidden="1" outlineLevel="2" x14ac:dyDescent="0.35">
      <c r="A3670" s="209" t="str">
        <f>'Usages industrie'!A14</f>
        <v>Usage industriel n°11</v>
      </c>
      <c r="B3670" s="209" t="s">
        <v>637</v>
      </c>
      <c r="C3670" s="209"/>
      <c r="D3670" s="210">
        <f>IF(B$3650&lt;&gt;"",IF(B$3650='Usages industrie'!$K14,'Usages industrie'!J14,0),0)</f>
        <v>0</v>
      </c>
      <c r="E3670" s="210">
        <f t="shared" ref="E3670:R3679" si="323">$D3670</f>
        <v>0</v>
      </c>
      <c r="F3670" s="210">
        <f t="shared" si="323"/>
        <v>0</v>
      </c>
      <c r="G3670" s="210">
        <f t="shared" si="323"/>
        <v>0</v>
      </c>
      <c r="H3670" s="210">
        <f t="shared" si="323"/>
        <v>0</v>
      </c>
      <c r="I3670" s="210">
        <f t="shared" si="323"/>
        <v>0</v>
      </c>
      <c r="J3670" s="210">
        <f t="shared" si="323"/>
        <v>0</v>
      </c>
      <c r="K3670" s="210">
        <f t="shared" si="323"/>
        <v>0</v>
      </c>
      <c r="L3670" s="210">
        <f t="shared" si="323"/>
        <v>0</v>
      </c>
      <c r="M3670" s="210">
        <f t="shared" si="323"/>
        <v>0</v>
      </c>
      <c r="N3670" s="210">
        <f t="shared" si="323"/>
        <v>0</v>
      </c>
      <c r="O3670" s="210">
        <f t="shared" si="323"/>
        <v>0</v>
      </c>
      <c r="P3670" s="210">
        <f t="shared" si="323"/>
        <v>0</v>
      </c>
      <c r="Q3670" s="210">
        <f t="shared" si="323"/>
        <v>0</v>
      </c>
      <c r="R3670" s="210">
        <f t="shared" si="323"/>
        <v>0</v>
      </c>
    </row>
    <row r="3671" spans="1:18" hidden="1" outlineLevel="2" x14ac:dyDescent="0.35">
      <c r="A3671" s="209" t="str">
        <f>'Usages industrie'!A15</f>
        <v>Usage industriel n°12</v>
      </c>
      <c r="B3671" s="209" t="s">
        <v>637</v>
      </c>
      <c r="C3671" s="209"/>
      <c r="D3671" s="210">
        <f>IF(B$3650&lt;&gt;"",IF(B$3650='Usages industrie'!$K15,'Usages industrie'!J15,0),0)</f>
        <v>0</v>
      </c>
      <c r="E3671" s="210">
        <f t="shared" si="323"/>
        <v>0</v>
      </c>
      <c r="F3671" s="210">
        <f t="shared" si="323"/>
        <v>0</v>
      </c>
      <c r="G3671" s="210">
        <f t="shared" si="323"/>
        <v>0</v>
      </c>
      <c r="H3671" s="210">
        <f t="shared" si="323"/>
        <v>0</v>
      </c>
      <c r="I3671" s="210">
        <f t="shared" si="323"/>
        <v>0</v>
      </c>
      <c r="J3671" s="210">
        <f t="shared" si="323"/>
        <v>0</v>
      </c>
      <c r="K3671" s="210">
        <f t="shared" si="323"/>
        <v>0</v>
      </c>
      <c r="L3671" s="210">
        <f t="shared" si="323"/>
        <v>0</v>
      </c>
      <c r="M3671" s="210">
        <f t="shared" si="323"/>
        <v>0</v>
      </c>
      <c r="N3671" s="210">
        <f t="shared" si="323"/>
        <v>0</v>
      </c>
      <c r="O3671" s="210">
        <f t="shared" si="323"/>
        <v>0</v>
      </c>
      <c r="P3671" s="210">
        <f t="shared" si="323"/>
        <v>0</v>
      </c>
      <c r="Q3671" s="210">
        <f t="shared" si="323"/>
        <v>0</v>
      </c>
      <c r="R3671" s="210">
        <f t="shared" si="323"/>
        <v>0</v>
      </c>
    </row>
    <row r="3672" spans="1:18" hidden="1" outlineLevel="2" x14ac:dyDescent="0.35">
      <c r="A3672" s="209" t="str">
        <f>'Usages industrie'!A16</f>
        <v>Usage industriel n°13</v>
      </c>
      <c r="B3672" s="209" t="s">
        <v>637</v>
      </c>
      <c r="C3672" s="209"/>
      <c r="D3672" s="210">
        <f>IF(B$3650&lt;&gt;"",IF(B$3650='Usages industrie'!$K16,'Usages industrie'!J16,0),0)</f>
        <v>0</v>
      </c>
      <c r="E3672" s="210">
        <f t="shared" si="323"/>
        <v>0</v>
      </c>
      <c r="F3672" s="210">
        <f t="shared" si="323"/>
        <v>0</v>
      </c>
      <c r="G3672" s="210">
        <f t="shared" si="323"/>
        <v>0</v>
      </c>
      <c r="H3672" s="210">
        <f t="shared" si="323"/>
        <v>0</v>
      </c>
      <c r="I3672" s="210">
        <f t="shared" si="323"/>
        <v>0</v>
      </c>
      <c r="J3672" s="210">
        <f t="shared" si="323"/>
        <v>0</v>
      </c>
      <c r="K3672" s="210">
        <f t="shared" si="323"/>
        <v>0</v>
      </c>
      <c r="L3672" s="210">
        <f t="shared" si="323"/>
        <v>0</v>
      </c>
      <c r="M3672" s="210">
        <f t="shared" si="323"/>
        <v>0</v>
      </c>
      <c r="N3672" s="210">
        <f t="shared" si="323"/>
        <v>0</v>
      </c>
      <c r="O3672" s="210">
        <f t="shared" si="323"/>
        <v>0</v>
      </c>
      <c r="P3672" s="210">
        <f t="shared" si="323"/>
        <v>0</v>
      </c>
      <c r="Q3672" s="210">
        <f t="shared" si="323"/>
        <v>0</v>
      </c>
      <c r="R3672" s="210">
        <f t="shared" si="323"/>
        <v>0</v>
      </c>
    </row>
    <row r="3673" spans="1:18" hidden="1" outlineLevel="2" x14ac:dyDescent="0.35">
      <c r="A3673" s="209" t="str">
        <f>'Usages industrie'!A17</f>
        <v>Usage industriel n°14</v>
      </c>
      <c r="B3673" s="209" t="s">
        <v>637</v>
      </c>
      <c r="C3673" s="209"/>
      <c r="D3673" s="210">
        <f>IF(B$3650&lt;&gt;"",IF(B$3650='Usages industrie'!$K17,'Usages industrie'!J17,0),0)</f>
        <v>0</v>
      </c>
      <c r="E3673" s="210">
        <f t="shared" si="323"/>
        <v>0</v>
      </c>
      <c r="F3673" s="210">
        <f t="shared" si="323"/>
        <v>0</v>
      </c>
      <c r="G3673" s="210">
        <f t="shared" si="323"/>
        <v>0</v>
      </c>
      <c r="H3673" s="210">
        <f t="shared" si="323"/>
        <v>0</v>
      </c>
      <c r="I3673" s="210">
        <f t="shared" si="323"/>
        <v>0</v>
      </c>
      <c r="J3673" s="210">
        <f t="shared" si="323"/>
        <v>0</v>
      </c>
      <c r="K3673" s="210">
        <f t="shared" si="323"/>
        <v>0</v>
      </c>
      <c r="L3673" s="210">
        <f t="shared" si="323"/>
        <v>0</v>
      </c>
      <c r="M3673" s="210">
        <f t="shared" si="323"/>
        <v>0</v>
      </c>
      <c r="N3673" s="210">
        <f t="shared" si="323"/>
        <v>0</v>
      </c>
      <c r="O3673" s="210">
        <f t="shared" si="323"/>
        <v>0</v>
      </c>
      <c r="P3673" s="210">
        <f t="shared" si="323"/>
        <v>0</v>
      </c>
      <c r="Q3673" s="210">
        <f t="shared" si="323"/>
        <v>0</v>
      </c>
      <c r="R3673" s="210">
        <f t="shared" si="323"/>
        <v>0</v>
      </c>
    </row>
    <row r="3674" spans="1:18" hidden="1" outlineLevel="2" x14ac:dyDescent="0.35">
      <c r="A3674" s="209" t="str">
        <f>'Usages industrie'!A18</f>
        <v>Usage industriel n°15</v>
      </c>
      <c r="B3674" s="209" t="s">
        <v>637</v>
      </c>
      <c r="C3674" s="209"/>
      <c r="D3674" s="210">
        <f>IF(B$3650&lt;&gt;"",IF(B$3650='Usages industrie'!$K18,'Usages industrie'!J18,0),0)</f>
        <v>0</v>
      </c>
      <c r="E3674" s="210">
        <f t="shared" si="323"/>
        <v>0</v>
      </c>
      <c r="F3674" s="210">
        <f t="shared" si="323"/>
        <v>0</v>
      </c>
      <c r="G3674" s="210">
        <f t="shared" si="323"/>
        <v>0</v>
      </c>
      <c r="H3674" s="210">
        <f t="shared" si="323"/>
        <v>0</v>
      </c>
      <c r="I3674" s="210">
        <f t="shared" si="323"/>
        <v>0</v>
      </c>
      <c r="J3674" s="210">
        <f t="shared" si="323"/>
        <v>0</v>
      </c>
      <c r="K3674" s="210">
        <f t="shared" si="323"/>
        <v>0</v>
      </c>
      <c r="L3674" s="210">
        <f t="shared" si="323"/>
        <v>0</v>
      </c>
      <c r="M3674" s="210">
        <f t="shared" si="323"/>
        <v>0</v>
      </c>
      <c r="N3674" s="210">
        <f t="shared" si="323"/>
        <v>0</v>
      </c>
      <c r="O3674" s="210">
        <f t="shared" si="323"/>
        <v>0</v>
      </c>
      <c r="P3674" s="210">
        <f t="shared" si="323"/>
        <v>0</v>
      </c>
      <c r="Q3674" s="210">
        <f t="shared" si="323"/>
        <v>0</v>
      </c>
      <c r="R3674" s="210">
        <f t="shared" si="323"/>
        <v>0</v>
      </c>
    </row>
    <row r="3675" spans="1:18" hidden="1" outlineLevel="2" x14ac:dyDescent="0.35">
      <c r="A3675" s="209" t="str">
        <f>'Usages industrie'!A19</f>
        <v>Usage industriel n°16</v>
      </c>
      <c r="B3675" s="209" t="s">
        <v>637</v>
      </c>
      <c r="C3675" s="209"/>
      <c r="D3675" s="210">
        <f>IF(B$3650&lt;&gt;"",IF(B$3650='Usages industrie'!$K19,'Usages industrie'!J19,0),0)</f>
        <v>0</v>
      </c>
      <c r="E3675" s="210">
        <f t="shared" si="323"/>
        <v>0</v>
      </c>
      <c r="F3675" s="210">
        <f t="shared" si="323"/>
        <v>0</v>
      </c>
      <c r="G3675" s="210">
        <f t="shared" si="323"/>
        <v>0</v>
      </c>
      <c r="H3675" s="210">
        <f t="shared" si="323"/>
        <v>0</v>
      </c>
      <c r="I3675" s="210">
        <f t="shared" si="323"/>
        <v>0</v>
      </c>
      <c r="J3675" s="210">
        <f t="shared" si="323"/>
        <v>0</v>
      </c>
      <c r="K3675" s="210">
        <f t="shared" si="323"/>
        <v>0</v>
      </c>
      <c r="L3675" s="210">
        <f t="shared" si="323"/>
        <v>0</v>
      </c>
      <c r="M3675" s="210">
        <f t="shared" si="323"/>
        <v>0</v>
      </c>
      <c r="N3675" s="210">
        <f t="shared" si="323"/>
        <v>0</v>
      </c>
      <c r="O3675" s="210">
        <f t="shared" si="323"/>
        <v>0</v>
      </c>
      <c r="P3675" s="210">
        <f t="shared" si="323"/>
        <v>0</v>
      </c>
      <c r="Q3675" s="210">
        <f t="shared" si="323"/>
        <v>0</v>
      </c>
      <c r="R3675" s="210">
        <f t="shared" si="323"/>
        <v>0</v>
      </c>
    </row>
    <row r="3676" spans="1:18" hidden="1" outlineLevel="2" x14ac:dyDescent="0.35">
      <c r="A3676" s="209" t="str">
        <f>'Usages industrie'!A20</f>
        <v>Usage industriel n°17</v>
      </c>
      <c r="B3676" s="209" t="s">
        <v>637</v>
      </c>
      <c r="C3676" s="209"/>
      <c r="D3676" s="210">
        <f>IF(B$3650&lt;&gt;"",IF(B$3650='Usages industrie'!$K20,'Usages industrie'!J20,0),0)</f>
        <v>0</v>
      </c>
      <c r="E3676" s="210">
        <f t="shared" si="323"/>
        <v>0</v>
      </c>
      <c r="F3676" s="210">
        <f t="shared" si="323"/>
        <v>0</v>
      </c>
      <c r="G3676" s="210">
        <f t="shared" si="323"/>
        <v>0</v>
      </c>
      <c r="H3676" s="210">
        <f t="shared" si="323"/>
        <v>0</v>
      </c>
      <c r="I3676" s="210">
        <f t="shared" si="323"/>
        <v>0</v>
      </c>
      <c r="J3676" s="210">
        <f t="shared" si="323"/>
        <v>0</v>
      </c>
      <c r="K3676" s="210">
        <f t="shared" si="323"/>
        <v>0</v>
      </c>
      <c r="L3676" s="210">
        <f t="shared" si="323"/>
        <v>0</v>
      </c>
      <c r="M3676" s="210">
        <f t="shared" si="323"/>
        <v>0</v>
      </c>
      <c r="N3676" s="210">
        <f t="shared" si="323"/>
        <v>0</v>
      </c>
      <c r="O3676" s="210">
        <f t="shared" si="323"/>
        <v>0</v>
      </c>
      <c r="P3676" s="210">
        <f t="shared" si="323"/>
        <v>0</v>
      </c>
      <c r="Q3676" s="210">
        <f t="shared" si="323"/>
        <v>0</v>
      </c>
      <c r="R3676" s="210">
        <f t="shared" si="323"/>
        <v>0</v>
      </c>
    </row>
    <row r="3677" spans="1:18" hidden="1" outlineLevel="2" x14ac:dyDescent="0.35">
      <c r="A3677" s="209" t="str">
        <f>'Usages industrie'!A21</f>
        <v>Usage industriel n°18</v>
      </c>
      <c r="B3677" s="209" t="s">
        <v>637</v>
      </c>
      <c r="C3677" s="209"/>
      <c r="D3677" s="210">
        <f>IF(B$3650&lt;&gt;"",IF(B$3650='Usages industrie'!$K21,'Usages industrie'!J21,0),0)</f>
        <v>0</v>
      </c>
      <c r="E3677" s="210">
        <f t="shared" si="323"/>
        <v>0</v>
      </c>
      <c r="F3677" s="210">
        <f t="shared" si="323"/>
        <v>0</v>
      </c>
      <c r="G3677" s="210">
        <f t="shared" si="323"/>
        <v>0</v>
      </c>
      <c r="H3677" s="210">
        <f t="shared" si="323"/>
        <v>0</v>
      </c>
      <c r="I3677" s="210">
        <f t="shared" si="323"/>
        <v>0</v>
      </c>
      <c r="J3677" s="210">
        <f t="shared" si="323"/>
        <v>0</v>
      </c>
      <c r="K3677" s="210">
        <f t="shared" si="323"/>
        <v>0</v>
      </c>
      <c r="L3677" s="210">
        <f t="shared" si="323"/>
        <v>0</v>
      </c>
      <c r="M3677" s="210">
        <f t="shared" si="323"/>
        <v>0</v>
      </c>
      <c r="N3677" s="210">
        <f t="shared" si="323"/>
        <v>0</v>
      </c>
      <c r="O3677" s="210">
        <f t="shared" si="323"/>
        <v>0</v>
      </c>
      <c r="P3677" s="210">
        <f t="shared" si="323"/>
        <v>0</v>
      </c>
      <c r="Q3677" s="210">
        <f t="shared" si="323"/>
        <v>0</v>
      </c>
      <c r="R3677" s="210">
        <f t="shared" si="323"/>
        <v>0</v>
      </c>
    </row>
    <row r="3678" spans="1:18" hidden="1" outlineLevel="2" x14ac:dyDescent="0.35">
      <c r="A3678" s="209" t="str">
        <f>'Usages industrie'!A22</f>
        <v>Usage industriel n°19</v>
      </c>
      <c r="B3678" s="209" t="s">
        <v>637</v>
      </c>
      <c r="C3678" s="209"/>
      <c r="D3678" s="210">
        <f>IF(B$3650&lt;&gt;"",IF(B$3650='Usages industrie'!$K22,'Usages industrie'!J22,0),0)</f>
        <v>0</v>
      </c>
      <c r="E3678" s="210">
        <f t="shared" si="323"/>
        <v>0</v>
      </c>
      <c r="F3678" s="210">
        <f t="shared" si="323"/>
        <v>0</v>
      </c>
      <c r="G3678" s="210">
        <f t="shared" si="323"/>
        <v>0</v>
      </c>
      <c r="H3678" s="210">
        <f t="shared" si="323"/>
        <v>0</v>
      </c>
      <c r="I3678" s="210">
        <f t="shared" si="323"/>
        <v>0</v>
      </c>
      <c r="J3678" s="210">
        <f t="shared" si="323"/>
        <v>0</v>
      </c>
      <c r="K3678" s="210">
        <f t="shared" si="323"/>
        <v>0</v>
      </c>
      <c r="L3678" s="210">
        <f t="shared" si="323"/>
        <v>0</v>
      </c>
      <c r="M3678" s="210">
        <f t="shared" si="323"/>
        <v>0</v>
      </c>
      <c r="N3678" s="210">
        <f t="shared" si="323"/>
        <v>0</v>
      </c>
      <c r="O3678" s="210">
        <f t="shared" si="323"/>
        <v>0</v>
      </c>
      <c r="P3678" s="210">
        <f t="shared" si="323"/>
        <v>0</v>
      </c>
      <c r="Q3678" s="210">
        <f t="shared" si="323"/>
        <v>0</v>
      </c>
      <c r="R3678" s="210">
        <f t="shared" si="323"/>
        <v>0</v>
      </c>
    </row>
    <row r="3679" spans="1:18" hidden="1" outlineLevel="2" x14ac:dyDescent="0.35">
      <c r="A3679" s="209" t="str">
        <f>'Usages industrie'!A23</f>
        <v>Usage industriel n°20</v>
      </c>
      <c r="B3679" s="209" t="s">
        <v>637</v>
      </c>
      <c r="C3679" s="209"/>
      <c r="D3679" s="210">
        <f>IF(B$3650&lt;&gt;"",IF(B$3650='Usages industrie'!$K23,'Usages industrie'!J23,0),0)</f>
        <v>0</v>
      </c>
      <c r="E3679" s="210">
        <f t="shared" si="323"/>
        <v>0</v>
      </c>
      <c r="F3679" s="210">
        <f t="shared" si="323"/>
        <v>0</v>
      </c>
      <c r="G3679" s="210">
        <f t="shared" si="323"/>
        <v>0</v>
      </c>
      <c r="H3679" s="210">
        <f t="shared" si="323"/>
        <v>0</v>
      </c>
      <c r="I3679" s="210">
        <f t="shared" si="323"/>
        <v>0</v>
      </c>
      <c r="J3679" s="210">
        <f t="shared" si="323"/>
        <v>0</v>
      </c>
      <c r="K3679" s="210">
        <f t="shared" si="323"/>
        <v>0</v>
      </c>
      <c r="L3679" s="210">
        <f t="shared" si="323"/>
        <v>0</v>
      </c>
      <c r="M3679" s="210">
        <f t="shared" si="323"/>
        <v>0</v>
      </c>
      <c r="N3679" s="210">
        <f t="shared" si="323"/>
        <v>0</v>
      </c>
      <c r="O3679" s="210">
        <f t="shared" si="323"/>
        <v>0</v>
      </c>
      <c r="P3679" s="210">
        <f t="shared" si="323"/>
        <v>0</v>
      </c>
      <c r="Q3679" s="210">
        <f t="shared" si="323"/>
        <v>0</v>
      </c>
      <c r="R3679" s="210">
        <f t="shared" si="323"/>
        <v>0</v>
      </c>
    </row>
    <row r="3680" spans="1:18" hidden="1" outlineLevel="2" x14ac:dyDescent="0.35">
      <c r="A3680" s="209" t="str">
        <f>'Usages industrie'!A24</f>
        <v>Usage industriel n°21</v>
      </c>
      <c r="B3680" s="209" t="s">
        <v>637</v>
      </c>
      <c r="C3680" s="209"/>
      <c r="D3680" s="210">
        <f>IF(B$3650&lt;&gt;"",IF(B$3650='Usages industrie'!$K24,'Usages industrie'!J24,0),0)</f>
        <v>0</v>
      </c>
      <c r="E3680" s="210">
        <f t="shared" ref="E3680:R3689" si="324">$D3680</f>
        <v>0</v>
      </c>
      <c r="F3680" s="210">
        <f t="shared" si="324"/>
        <v>0</v>
      </c>
      <c r="G3680" s="210">
        <f t="shared" si="324"/>
        <v>0</v>
      </c>
      <c r="H3680" s="210">
        <f t="shared" si="324"/>
        <v>0</v>
      </c>
      <c r="I3680" s="210">
        <f t="shared" si="324"/>
        <v>0</v>
      </c>
      <c r="J3680" s="210">
        <f t="shared" si="324"/>
        <v>0</v>
      </c>
      <c r="K3680" s="210">
        <f t="shared" si="324"/>
        <v>0</v>
      </c>
      <c r="L3680" s="210">
        <f t="shared" si="324"/>
        <v>0</v>
      </c>
      <c r="M3680" s="210">
        <f t="shared" si="324"/>
        <v>0</v>
      </c>
      <c r="N3680" s="210">
        <f t="shared" si="324"/>
        <v>0</v>
      </c>
      <c r="O3680" s="210">
        <f t="shared" si="324"/>
        <v>0</v>
      </c>
      <c r="P3680" s="210">
        <f t="shared" si="324"/>
        <v>0</v>
      </c>
      <c r="Q3680" s="210">
        <f t="shared" si="324"/>
        <v>0</v>
      </c>
      <c r="R3680" s="210">
        <f t="shared" si="324"/>
        <v>0</v>
      </c>
    </row>
    <row r="3681" spans="1:18" hidden="1" outlineLevel="2" x14ac:dyDescent="0.35">
      <c r="A3681" s="209" t="str">
        <f>'Usages industrie'!A25</f>
        <v>Usage industriel n°22</v>
      </c>
      <c r="B3681" s="209" t="s">
        <v>637</v>
      </c>
      <c r="C3681" s="209"/>
      <c r="D3681" s="210">
        <f>IF(B$3650&lt;&gt;"",IF(B$3650='Usages industrie'!$K25,'Usages industrie'!J25,0),0)</f>
        <v>0</v>
      </c>
      <c r="E3681" s="210">
        <f t="shared" si="324"/>
        <v>0</v>
      </c>
      <c r="F3681" s="210">
        <f t="shared" si="324"/>
        <v>0</v>
      </c>
      <c r="G3681" s="210">
        <f t="shared" si="324"/>
        <v>0</v>
      </c>
      <c r="H3681" s="210">
        <f t="shared" si="324"/>
        <v>0</v>
      </c>
      <c r="I3681" s="210">
        <f t="shared" si="324"/>
        <v>0</v>
      </c>
      <c r="J3681" s="210">
        <f t="shared" si="324"/>
        <v>0</v>
      </c>
      <c r="K3681" s="210">
        <f t="shared" si="324"/>
        <v>0</v>
      </c>
      <c r="L3681" s="210">
        <f t="shared" si="324"/>
        <v>0</v>
      </c>
      <c r="M3681" s="210">
        <f t="shared" si="324"/>
        <v>0</v>
      </c>
      <c r="N3681" s="210">
        <f t="shared" si="324"/>
        <v>0</v>
      </c>
      <c r="O3681" s="210">
        <f t="shared" si="324"/>
        <v>0</v>
      </c>
      <c r="P3681" s="210">
        <f t="shared" si="324"/>
        <v>0</v>
      </c>
      <c r="Q3681" s="210">
        <f t="shared" si="324"/>
        <v>0</v>
      </c>
      <c r="R3681" s="210">
        <f t="shared" si="324"/>
        <v>0</v>
      </c>
    </row>
    <row r="3682" spans="1:18" hidden="1" outlineLevel="2" x14ac:dyDescent="0.35">
      <c r="A3682" s="209" t="str">
        <f>'Usages industrie'!A26</f>
        <v>Usage industriel n°23</v>
      </c>
      <c r="B3682" s="209" t="s">
        <v>637</v>
      </c>
      <c r="C3682" s="209"/>
      <c r="D3682" s="210">
        <f>IF(B$3650&lt;&gt;"",IF(B$3650='Usages industrie'!$K26,'Usages industrie'!J26,0),0)</f>
        <v>0</v>
      </c>
      <c r="E3682" s="210">
        <f t="shared" si="324"/>
        <v>0</v>
      </c>
      <c r="F3682" s="210">
        <f t="shared" si="324"/>
        <v>0</v>
      </c>
      <c r="G3682" s="210">
        <f t="shared" si="324"/>
        <v>0</v>
      </c>
      <c r="H3682" s="210">
        <f t="shared" si="324"/>
        <v>0</v>
      </c>
      <c r="I3682" s="210">
        <f t="shared" si="324"/>
        <v>0</v>
      </c>
      <c r="J3682" s="210">
        <f t="shared" si="324"/>
        <v>0</v>
      </c>
      <c r="K3682" s="210">
        <f t="shared" si="324"/>
        <v>0</v>
      </c>
      <c r="L3682" s="210">
        <f t="shared" si="324"/>
        <v>0</v>
      </c>
      <c r="M3682" s="210">
        <f t="shared" si="324"/>
        <v>0</v>
      </c>
      <c r="N3682" s="210">
        <f t="shared" si="324"/>
        <v>0</v>
      </c>
      <c r="O3682" s="210">
        <f t="shared" si="324"/>
        <v>0</v>
      </c>
      <c r="P3682" s="210">
        <f t="shared" si="324"/>
        <v>0</v>
      </c>
      <c r="Q3682" s="210">
        <f t="shared" si="324"/>
        <v>0</v>
      </c>
      <c r="R3682" s="210">
        <f t="shared" si="324"/>
        <v>0</v>
      </c>
    </row>
    <row r="3683" spans="1:18" hidden="1" outlineLevel="2" x14ac:dyDescent="0.35">
      <c r="A3683" s="209" t="str">
        <f>'Usages industrie'!A27</f>
        <v>Usage industriel n°24</v>
      </c>
      <c r="B3683" s="209" t="s">
        <v>637</v>
      </c>
      <c r="C3683" s="209"/>
      <c r="D3683" s="210">
        <f>IF(B$3650&lt;&gt;"",IF(B$3650='Usages industrie'!$K27,'Usages industrie'!J27,0),0)</f>
        <v>0</v>
      </c>
      <c r="E3683" s="210">
        <f t="shared" si="324"/>
        <v>0</v>
      </c>
      <c r="F3683" s="210">
        <f t="shared" si="324"/>
        <v>0</v>
      </c>
      <c r="G3683" s="210">
        <f t="shared" si="324"/>
        <v>0</v>
      </c>
      <c r="H3683" s="210">
        <f t="shared" si="324"/>
        <v>0</v>
      </c>
      <c r="I3683" s="210">
        <f t="shared" si="324"/>
        <v>0</v>
      </c>
      <c r="J3683" s="210">
        <f t="shared" si="324"/>
        <v>0</v>
      </c>
      <c r="K3683" s="210">
        <f t="shared" si="324"/>
        <v>0</v>
      </c>
      <c r="L3683" s="210">
        <f t="shared" si="324"/>
        <v>0</v>
      </c>
      <c r="M3683" s="210">
        <f t="shared" si="324"/>
        <v>0</v>
      </c>
      <c r="N3683" s="210">
        <f t="shared" si="324"/>
        <v>0</v>
      </c>
      <c r="O3683" s="210">
        <f t="shared" si="324"/>
        <v>0</v>
      </c>
      <c r="P3683" s="210">
        <f t="shared" si="324"/>
        <v>0</v>
      </c>
      <c r="Q3683" s="210">
        <f t="shared" si="324"/>
        <v>0</v>
      </c>
      <c r="R3683" s="210">
        <f t="shared" si="324"/>
        <v>0</v>
      </c>
    </row>
    <row r="3684" spans="1:18" hidden="1" outlineLevel="2" x14ac:dyDescent="0.35">
      <c r="A3684" s="209" t="str">
        <f>'Usages industrie'!A28</f>
        <v>Usage industriel n°25</v>
      </c>
      <c r="B3684" s="209" t="s">
        <v>637</v>
      </c>
      <c r="C3684" s="209"/>
      <c r="D3684" s="210">
        <f>IF(B$3650&lt;&gt;"",IF(B$3650='Usages industrie'!$K28,'Usages industrie'!J28,0),0)</f>
        <v>0</v>
      </c>
      <c r="E3684" s="210">
        <f t="shared" si="324"/>
        <v>0</v>
      </c>
      <c r="F3684" s="210">
        <f t="shared" si="324"/>
        <v>0</v>
      </c>
      <c r="G3684" s="210">
        <f t="shared" si="324"/>
        <v>0</v>
      </c>
      <c r="H3684" s="210">
        <f t="shared" si="324"/>
        <v>0</v>
      </c>
      <c r="I3684" s="210">
        <f t="shared" si="324"/>
        <v>0</v>
      </c>
      <c r="J3684" s="210">
        <f t="shared" si="324"/>
        <v>0</v>
      </c>
      <c r="K3684" s="210">
        <f t="shared" si="324"/>
        <v>0</v>
      </c>
      <c r="L3684" s="210">
        <f t="shared" si="324"/>
        <v>0</v>
      </c>
      <c r="M3684" s="210">
        <f t="shared" si="324"/>
        <v>0</v>
      </c>
      <c r="N3684" s="210">
        <f t="shared" si="324"/>
        <v>0</v>
      </c>
      <c r="O3684" s="210">
        <f t="shared" si="324"/>
        <v>0</v>
      </c>
      <c r="P3684" s="210">
        <f t="shared" si="324"/>
        <v>0</v>
      </c>
      <c r="Q3684" s="210">
        <f t="shared" si="324"/>
        <v>0</v>
      </c>
      <c r="R3684" s="210">
        <f t="shared" si="324"/>
        <v>0</v>
      </c>
    </row>
    <row r="3685" spans="1:18" hidden="1" outlineLevel="2" x14ac:dyDescent="0.35">
      <c r="A3685" s="209" t="str">
        <f>'Usages industrie'!A29</f>
        <v>Usage industriel n°26</v>
      </c>
      <c r="B3685" s="209" t="s">
        <v>637</v>
      </c>
      <c r="C3685" s="209"/>
      <c r="D3685" s="210">
        <f>IF(B$3650&lt;&gt;"",IF(B$3650='Usages industrie'!$K29,'Usages industrie'!J29,0),0)</f>
        <v>0</v>
      </c>
      <c r="E3685" s="210">
        <f t="shared" si="324"/>
        <v>0</v>
      </c>
      <c r="F3685" s="210">
        <f t="shared" si="324"/>
        <v>0</v>
      </c>
      <c r="G3685" s="210">
        <f t="shared" si="324"/>
        <v>0</v>
      </c>
      <c r="H3685" s="210">
        <f t="shared" si="324"/>
        <v>0</v>
      </c>
      <c r="I3685" s="210">
        <f t="shared" si="324"/>
        <v>0</v>
      </c>
      <c r="J3685" s="210">
        <f t="shared" si="324"/>
        <v>0</v>
      </c>
      <c r="K3685" s="210">
        <f t="shared" si="324"/>
        <v>0</v>
      </c>
      <c r="L3685" s="210">
        <f t="shared" si="324"/>
        <v>0</v>
      </c>
      <c r="M3685" s="210">
        <f t="shared" si="324"/>
        <v>0</v>
      </c>
      <c r="N3685" s="210">
        <f t="shared" si="324"/>
        <v>0</v>
      </c>
      <c r="O3685" s="210">
        <f t="shared" si="324"/>
        <v>0</v>
      </c>
      <c r="P3685" s="210">
        <f t="shared" si="324"/>
        <v>0</v>
      </c>
      <c r="Q3685" s="210">
        <f t="shared" si="324"/>
        <v>0</v>
      </c>
      <c r="R3685" s="210">
        <f t="shared" si="324"/>
        <v>0</v>
      </c>
    </row>
    <row r="3686" spans="1:18" hidden="1" outlineLevel="2" x14ac:dyDescent="0.35">
      <c r="A3686" s="209" t="str">
        <f>'Usages industrie'!A30</f>
        <v>Usage industriel n°27</v>
      </c>
      <c r="B3686" s="209" t="s">
        <v>637</v>
      </c>
      <c r="C3686" s="209"/>
      <c r="D3686" s="210">
        <f>IF(B$3650&lt;&gt;"",IF(B$3650='Usages industrie'!$K30,'Usages industrie'!J30,0),0)</f>
        <v>0</v>
      </c>
      <c r="E3686" s="210">
        <f t="shared" si="324"/>
        <v>0</v>
      </c>
      <c r="F3686" s="210">
        <f t="shared" si="324"/>
        <v>0</v>
      </c>
      <c r="G3686" s="210">
        <f t="shared" si="324"/>
        <v>0</v>
      </c>
      <c r="H3686" s="210">
        <f t="shared" si="324"/>
        <v>0</v>
      </c>
      <c r="I3686" s="210">
        <f t="shared" si="324"/>
        <v>0</v>
      </c>
      <c r="J3686" s="210">
        <f t="shared" si="324"/>
        <v>0</v>
      </c>
      <c r="K3686" s="210">
        <f t="shared" si="324"/>
        <v>0</v>
      </c>
      <c r="L3686" s="210">
        <f t="shared" si="324"/>
        <v>0</v>
      </c>
      <c r="M3686" s="210">
        <f t="shared" si="324"/>
        <v>0</v>
      </c>
      <c r="N3686" s="210">
        <f t="shared" si="324"/>
        <v>0</v>
      </c>
      <c r="O3686" s="210">
        <f t="shared" si="324"/>
        <v>0</v>
      </c>
      <c r="P3686" s="210">
        <f t="shared" si="324"/>
        <v>0</v>
      </c>
      <c r="Q3686" s="210">
        <f t="shared" si="324"/>
        <v>0</v>
      </c>
      <c r="R3686" s="210">
        <f t="shared" si="324"/>
        <v>0</v>
      </c>
    </row>
    <row r="3687" spans="1:18" hidden="1" outlineLevel="2" x14ac:dyDescent="0.35">
      <c r="A3687" s="209" t="str">
        <f>'Usages industrie'!A31</f>
        <v>Usage industriel n°28</v>
      </c>
      <c r="B3687" s="209" t="s">
        <v>637</v>
      </c>
      <c r="C3687" s="209"/>
      <c r="D3687" s="210">
        <f>IF(B$3650&lt;&gt;"",IF(B$3650='Usages industrie'!$K31,'Usages industrie'!J31,0),0)</f>
        <v>0</v>
      </c>
      <c r="E3687" s="210">
        <f t="shared" si="324"/>
        <v>0</v>
      </c>
      <c r="F3687" s="210">
        <f t="shared" si="324"/>
        <v>0</v>
      </c>
      <c r="G3687" s="210">
        <f t="shared" si="324"/>
        <v>0</v>
      </c>
      <c r="H3687" s="210">
        <f t="shared" si="324"/>
        <v>0</v>
      </c>
      <c r="I3687" s="210">
        <f t="shared" si="324"/>
        <v>0</v>
      </c>
      <c r="J3687" s="210">
        <f t="shared" si="324"/>
        <v>0</v>
      </c>
      <c r="K3687" s="210">
        <f t="shared" si="324"/>
        <v>0</v>
      </c>
      <c r="L3687" s="210">
        <f t="shared" si="324"/>
        <v>0</v>
      </c>
      <c r="M3687" s="210">
        <f t="shared" si="324"/>
        <v>0</v>
      </c>
      <c r="N3687" s="210">
        <f t="shared" si="324"/>
        <v>0</v>
      </c>
      <c r="O3687" s="210">
        <f t="shared" si="324"/>
        <v>0</v>
      </c>
      <c r="P3687" s="210">
        <f t="shared" si="324"/>
        <v>0</v>
      </c>
      <c r="Q3687" s="210">
        <f t="shared" si="324"/>
        <v>0</v>
      </c>
      <c r="R3687" s="210">
        <f t="shared" si="324"/>
        <v>0</v>
      </c>
    </row>
    <row r="3688" spans="1:18" hidden="1" outlineLevel="2" x14ac:dyDescent="0.35">
      <c r="A3688" s="209" t="str">
        <f>'Usages industrie'!A32</f>
        <v>Usage industriel n°29</v>
      </c>
      <c r="B3688" s="209" t="s">
        <v>637</v>
      </c>
      <c r="C3688" s="209"/>
      <c r="D3688" s="210">
        <f>IF(B$3650&lt;&gt;"",IF(B$3650='Usages industrie'!$K32,'Usages industrie'!J32,0),0)</f>
        <v>0</v>
      </c>
      <c r="E3688" s="210">
        <f t="shared" si="324"/>
        <v>0</v>
      </c>
      <c r="F3688" s="210">
        <f t="shared" si="324"/>
        <v>0</v>
      </c>
      <c r="G3688" s="210">
        <f t="shared" si="324"/>
        <v>0</v>
      </c>
      <c r="H3688" s="210">
        <f t="shared" si="324"/>
        <v>0</v>
      </c>
      <c r="I3688" s="210">
        <f t="shared" si="324"/>
        <v>0</v>
      </c>
      <c r="J3688" s="210">
        <f t="shared" si="324"/>
        <v>0</v>
      </c>
      <c r="K3688" s="210">
        <f t="shared" si="324"/>
        <v>0</v>
      </c>
      <c r="L3688" s="210">
        <f t="shared" si="324"/>
        <v>0</v>
      </c>
      <c r="M3688" s="210">
        <f t="shared" si="324"/>
        <v>0</v>
      </c>
      <c r="N3688" s="210">
        <f t="shared" si="324"/>
        <v>0</v>
      </c>
      <c r="O3688" s="210">
        <f t="shared" si="324"/>
        <v>0</v>
      </c>
      <c r="P3688" s="210">
        <f t="shared" si="324"/>
        <v>0</v>
      </c>
      <c r="Q3688" s="210">
        <f t="shared" si="324"/>
        <v>0</v>
      </c>
      <c r="R3688" s="210">
        <f t="shared" si="324"/>
        <v>0</v>
      </c>
    </row>
    <row r="3689" spans="1:18" hidden="1" outlineLevel="2" x14ac:dyDescent="0.35">
      <c r="A3689" s="209" t="str">
        <f>'Usages industrie'!A33</f>
        <v>Usage industriel n°30</v>
      </c>
      <c r="B3689" s="209" t="s">
        <v>637</v>
      </c>
      <c r="C3689" s="209"/>
      <c r="D3689" s="210">
        <f>IF(B$3650&lt;&gt;"",IF(B$3650='Usages industrie'!$K33,'Usages industrie'!J33,0),0)</f>
        <v>0</v>
      </c>
      <c r="E3689" s="210">
        <f t="shared" si="324"/>
        <v>0</v>
      </c>
      <c r="F3689" s="210">
        <f t="shared" si="324"/>
        <v>0</v>
      </c>
      <c r="G3689" s="210">
        <f t="shared" si="324"/>
        <v>0</v>
      </c>
      <c r="H3689" s="210">
        <f t="shared" si="324"/>
        <v>0</v>
      </c>
      <c r="I3689" s="210">
        <f t="shared" si="324"/>
        <v>0</v>
      </c>
      <c r="J3689" s="210">
        <f t="shared" si="324"/>
        <v>0</v>
      </c>
      <c r="K3689" s="210">
        <f t="shared" si="324"/>
        <v>0</v>
      </c>
      <c r="L3689" s="210">
        <f t="shared" si="324"/>
        <v>0</v>
      </c>
      <c r="M3689" s="210">
        <f t="shared" si="324"/>
        <v>0</v>
      </c>
      <c r="N3689" s="210">
        <f t="shared" si="324"/>
        <v>0</v>
      </c>
      <c r="O3689" s="210">
        <f t="shared" si="324"/>
        <v>0</v>
      </c>
      <c r="P3689" s="210">
        <f t="shared" si="324"/>
        <v>0</v>
      </c>
      <c r="Q3689" s="210">
        <f t="shared" si="324"/>
        <v>0</v>
      </c>
      <c r="R3689" s="210">
        <f t="shared" si="324"/>
        <v>0</v>
      </c>
    </row>
    <row r="3690" spans="1:18" hidden="1" outlineLevel="2" x14ac:dyDescent="0.35">
      <c r="A3690" s="209" t="str">
        <f>'Usages industrie'!A34</f>
        <v>Usage industriel n°31</v>
      </c>
      <c r="B3690" s="209" t="s">
        <v>637</v>
      </c>
      <c r="C3690" s="209"/>
      <c r="D3690" s="210">
        <f>IF(B$3650&lt;&gt;"",IF(B$3650='Usages industrie'!$K34,'Usages industrie'!J34,0),0)</f>
        <v>0</v>
      </c>
      <c r="E3690" s="210">
        <f t="shared" ref="E3690:R3699" si="325">$D3690</f>
        <v>0</v>
      </c>
      <c r="F3690" s="210">
        <f t="shared" si="325"/>
        <v>0</v>
      </c>
      <c r="G3690" s="210">
        <f t="shared" si="325"/>
        <v>0</v>
      </c>
      <c r="H3690" s="210">
        <f t="shared" si="325"/>
        <v>0</v>
      </c>
      <c r="I3690" s="210">
        <f t="shared" si="325"/>
        <v>0</v>
      </c>
      <c r="J3690" s="210">
        <f t="shared" si="325"/>
        <v>0</v>
      </c>
      <c r="K3690" s="210">
        <f t="shared" si="325"/>
        <v>0</v>
      </c>
      <c r="L3690" s="210">
        <f t="shared" si="325"/>
        <v>0</v>
      </c>
      <c r="M3690" s="210">
        <f t="shared" si="325"/>
        <v>0</v>
      </c>
      <c r="N3690" s="210">
        <f t="shared" si="325"/>
        <v>0</v>
      </c>
      <c r="O3690" s="210">
        <f t="shared" si="325"/>
        <v>0</v>
      </c>
      <c r="P3690" s="210">
        <f t="shared" si="325"/>
        <v>0</v>
      </c>
      <c r="Q3690" s="210">
        <f t="shared" si="325"/>
        <v>0</v>
      </c>
      <c r="R3690" s="210">
        <f t="shared" si="325"/>
        <v>0</v>
      </c>
    </row>
    <row r="3691" spans="1:18" hidden="1" outlineLevel="2" x14ac:dyDescent="0.35">
      <c r="A3691" s="209" t="str">
        <f>'Usages industrie'!A35</f>
        <v>Usage industriel n°32</v>
      </c>
      <c r="B3691" s="209" t="s">
        <v>637</v>
      </c>
      <c r="C3691" s="209"/>
      <c r="D3691" s="210">
        <f>IF(B$3650&lt;&gt;"",IF(B$3650='Usages industrie'!$K35,'Usages industrie'!J35,0),0)</f>
        <v>0</v>
      </c>
      <c r="E3691" s="210">
        <f t="shared" si="325"/>
        <v>0</v>
      </c>
      <c r="F3691" s="210">
        <f t="shared" si="325"/>
        <v>0</v>
      </c>
      <c r="G3691" s="210">
        <f t="shared" si="325"/>
        <v>0</v>
      </c>
      <c r="H3691" s="210">
        <f t="shared" si="325"/>
        <v>0</v>
      </c>
      <c r="I3691" s="210">
        <f t="shared" si="325"/>
        <v>0</v>
      </c>
      <c r="J3691" s="210">
        <f t="shared" si="325"/>
        <v>0</v>
      </c>
      <c r="K3691" s="210">
        <f t="shared" si="325"/>
        <v>0</v>
      </c>
      <c r="L3691" s="210">
        <f t="shared" si="325"/>
        <v>0</v>
      </c>
      <c r="M3691" s="210">
        <f t="shared" si="325"/>
        <v>0</v>
      </c>
      <c r="N3691" s="210">
        <f t="shared" si="325"/>
        <v>0</v>
      </c>
      <c r="O3691" s="210">
        <f t="shared" si="325"/>
        <v>0</v>
      </c>
      <c r="P3691" s="210">
        <f t="shared" si="325"/>
        <v>0</v>
      </c>
      <c r="Q3691" s="210">
        <f t="shared" si="325"/>
        <v>0</v>
      </c>
      <c r="R3691" s="210">
        <f t="shared" si="325"/>
        <v>0</v>
      </c>
    </row>
    <row r="3692" spans="1:18" hidden="1" outlineLevel="2" x14ac:dyDescent="0.35">
      <c r="A3692" s="209" t="str">
        <f>'Usages industrie'!A36</f>
        <v>Usage industriel n°33</v>
      </c>
      <c r="B3692" s="209" t="s">
        <v>637</v>
      </c>
      <c r="C3692" s="209"/>
      <c r="D3692" s="210">
        <f>IF(B$3650&lt;&gt;"",IF(B$3650='Usages industrie'!$K36,'Usages industrie'!J36,0),0)</f>
        <v>0</v>
      </c>
      <c r="E3692" s="210">
        <f t="shared" si="325"/>
        <v>0</v>
      </c>
      <c r="F3692" s="210">
        <f t="shared" si="325"/>
        <v>0</v>
      </c>
      <c r="G3692" s="210">
        <f t="shared" si="325"/>
        <v>0</v>
      </c>
      <c r="H3692" s="210">
        <f t="shared" si="325"/>
        <v>0</v>
      </c>
      <c r="I3692" s="210">
        <f t="shared" si="325"/>
        <v>0</v>
      </c>
      <c r="J3692" s="210">
        <f t="shared" si="325"/>
        <v>0</v>
      </c>
      <c r="K3692" s="210">
        <f t="shared" si="325"/>
        <v>0</v>
      </c>
      <c r="L3692" s="210">
        <f t="shared" si="325"/>
        <v>0</v>
      </c>
      <c r="M3692" s="210">
        <f t="shared" si="325"/>
        <v>0</v>
      </c>
      <c r="N3692" s="210">
        <f t="shared" si="325"/>
        <v>0</v>
      </c>
      <c r="O3692" s="210">
        <f t="shared" si="325"/>
        <v>0</v>
      </c>
      <c r="P3692" s="210">
        <f t="shared" si="325"/>
        <v>0</v>
      </c>
      <c r="Q3692" s="210">
        <f t="shared" si="325"/>
        <v>0</v>
      </c>
      <c r="R3692" s="210">
        <f t="shared" si="325"/>
        <v>0</v>
      </c>
    </row>
    <row r="3693" spans="1:18" hidden="1" outlineLevel="2" x14ac:dyDescent="0.35">
      <c r="A3693" s="209" t="str">
        <f>'Usages industrie'!A37</f>
        <v>Usage industriel n°34</v>
      </c>
      <c r="B3693" s="209" t="s">
        <v>637</v>
      </c>
      <c r="C3693" s="209"/>
      <c r="D3693" s="210">
        <f>IF(B$3650&lt;&gt;"",IF(B$3650='Usages industrie'!$K37,'Usages industrie'!J37,0),0)</f>
        <v>0</v>
      </c>
      <c r="E3693" s="210">
        <f t="shared" si="325"/>
        <v>0</v>
      </c>
      <c r="F3693" s="210">
        <f t="shared" si="325"/>
        <v>0</v>
      </c>
      <c r="G3693" s="210">
        <f t="shared" si="325"/>
        <v>0</v>
      </c>
      <c r="H3693" s="210">
        <f t="shared" si="325"/>
        <v>0</v>
      </c>
      <c r="I3693" s="210">
        <f t="shared" si="325"/>
        <v>0</v>
      </c>
      <c r="J3693" s="210">
        <f t="shared" si="325"/>
        <v>0</v>
      </c>
      <c r="K3693" s="210">
        <f t="shared" si="325"/>
        <v>0</v>
      </c>
      <c r="L3693" s="210">
        <f t="shared" si="325"/>
        <v>0</v>
      </c>
      <c r="M3693" s="210">
        <f t="shared" si="325"/>
        <v>0</v>
      </c>
      <c r="N3693" s="210">
        <f t="shared" si="325"/>
        <v>0</v>
      </c>
      <c r="O3693" s="210">
        <f t="shared" si="325"/>
        <v>0</v>
      </c>
      <c r="P3693" s="210">
        <f t="shared" si="325"/>
        <v>0</v>
      </c>
      <c r="Q3693" s="210">
        <f t="shared" si="325"/>
        <v>0</v>
      </c>
      <c r="R3693" s="210">
        <f t="shared" si="325"/>
        <v>0</v>
      </c>
    </row>
    <row r="3694" spans="1:18" hidden="1" outlineLevel="2" x14ac:dyDescent="0.35">
      <c r="A3694" s="209" t="str">
        <f>'Usages industrie'!A38</f>
        <v>Usage industriel n°35</v>
      </c>
      <c r="B3694" s="209" t="s">
        <v>637</v>
      </c>
      <c r="C3694" s="209"/>
      <c r="D3694" s="210">
        <f>IF(B$3650&lt;&gt;"",IF(B$3650='Usages industrie'!$K38,'Usages industrie'!J38,0),0)</f>
        <v>0</v>
      </c>
      <c r="E3694" s="210">
        <f t="shared" si="325"/>
        <v>0</v>
      </c>
      <c r="F3694" s="210">
        <f t="shared" si="325"/>
        <v>0</v>
      </c>
      <c r="G3694" s="210">
        <f t="shared" si="325"/>
        <v>0</v>
      </c>
      <c r="H3694" s="210">
        <f t="shared" si="325"/>
        <v>0</v>
      </c>
      <c r="I3694" s="210">
        <f t="shared" si="325"/>
        <v>0</v>
      </c>
      <c r="J3694" s="210">
        <f t="shared" si="325"/>
        <v>0</v>
      </c>
      <c r="K3694" s="210">
        <f t="shared" si="325"/>
        <v>0</v>
      </c>
      <c r="L3694" s="210">
        <f t="shared" si="325"/>
        <v>0</v>
      </c>
      <c r="M3694" s="210">
        <f t="shared" si="325"/>
        <v>0</v>
      </c>
      <c r="N3694" s="210">
        <f t="shared" si="325"/>
        <v>0</v>
      </c>
      <c r="O3694" s="210">
        <f t="shared" si="325"/>
        <v>0</v>
      </c>
      <c r="P3694" s="210">
        <f t="shared" si="325"/>
        <v>0</v>
      </c>
      <c r="Q3694" s="210">
        <f t="shared" si="325"/>
        <v>0</v>
      </c>
      <c r="R3694" s="210">
        <f t="shared" si="325"/>
        <v>0</v>
      </c>
    </row>
    <row r="3695" spans="1:18" hidden="1" outlineLevel="2" x14ac:dyDescent="0.35">
      <c r="A3695" s="209" t="str">
        <f>'Usages industrie'!A39</f>
        <v>Usage industriel n°36</v>
      </c>
      <c r="B3695" s="209" t="s">
        <v>637</v>
      </c>
      <c r="C3695" s="209"/>
      <c r="D3695" s="210">
        <f>IF(B$3650&lt;&gt;"",IF(B$3650='Usages industrie'!$K39,'Usages industrie'!J39,0),0)</f>
        <v>0</v>
      </c>
      <c r="E3695" s="210">
        <f t="shared" si="325"/>
        <v>0</v>
      </c>
      <c r="F3695" s="210">
        <f t="shared" si="325"/>
        <v>0</v>
      </c>
      <c r="G3695" s="210">
        <f t="shared" si="325"/>
        <v>0</v>
      </c>
      <c r="H3695" s="210">
        <f t="shared" si="325"/>
        <v>0</v>
      </c>
      <c r="I3695" s="210">
        <f t="shared" si="325"/>
        <v>0</v>
      </c>
      <c r="J3695" s="210">
        <f t="shared" si="325"/>
        <v>0</v>
      </c>
      <c r="K3695" s="210">
        <f t="shared" si="325"/>
        <v>0</v>
      </c>
      <c r="L3695" s="210">
        <f t="shared" si="325"/>
        <v>0</v>
      </c>
      <c r="M3695" s="210">
        <f t="shared" si="325"/>
        <v>0</v>
      </c>
      <c r="N3695" s="210">
        <f t="shared" si="325"/>
        <v>0</v>
      </c>
      <c r="O3695" s="210">
        <f t="shared" si="325"/>
        <v>0</v>
      </c>
      <c r="P3695" s="210">
        <f t="shared" si="325"/>
        <v>0</v>
      </c>
      <c r="Q3695" s="210">
        <f t="shared" si="325"/>
        <v>0</v>
      </c>
      <c r="R3695" s="210">
        <f t="shared" si="325"/>
        <v>0</v>
      </c>
    </row>
    <row r="3696" spans="1:18" hidden="1" outlineLevel="2" x14ac:dyDescent="0.35">
      <c r="A3696" s="209" t="str">
        <f>'Usages industrie'!A40</f>
        <v>Usage industriel n°37</v>
      </c>
      <c r="B3696" s="209" t="s">
        <v>637</v>
      </c>
      <c r="C3696" s="209"/>
      <c r="D3696" s="210">
        <f>IF(B$3650&lt;&gt;"",IF(B$3650='Usages industrie'!$K40,'Usages industrie'!J40,0),0)</f>
        <v>0</v>
      </c>
      <c r="E3696" s="210">
        <f t="shared" si="325"/>
        <v>0</v>
      </c>
      <c r="F3696" s="210">
        <f t="shared" si="325"/>
        <v>0</v>
      </c>
      <c r="G3696" s="210">
        <f t="shared" si="325"/>
        <v>0</v>
      </c>
      <c r="H3696" s="210">
        <f t="shared" si="325"/>
        <v>0</v>
      </c>
      <c r="I3696" s="210">
        <f t="shared" si="325"/>
        <v>0</v>
      </c>
      <c r="J3696" s="210">
        <f t="shared" si="325"/>
        <v>0</v>
      </c>
      <c r="K3696" s="210">
        <f t="shared" si="325"/>
        <v>0</v>
      </c>
      <c r="L3696" s="210">
        <f t="shared" si="325"/>
        <v>0</v>
      </c>
      <c r="M3696" s="210">
        <f t="shared" si="325"/>
        <v>0</v>
      </c>
      <c r="N3696" s="210">
        <f t="shared" si="325"/>
        <v>0</v>
      </c>
      <c r="O3696" s="210">
        <f t="shared" si="325"/>
        <v>0</v>
      </c>
      <c r="P3696" s="210">
        <f t="shared" si="325"/>
        <v>0</v>
      </c>
      <c r="Q3696" s="210">
        <f t="shared" si="325"/>
        <v>0</v>
      </c>
      <c r="R3696" s="210">
        <f t="shared" si="325"/>
        <v>0</v>
      </c>
    </row>
    <row r="3697" spans="1:18" hidden="1" outlineLevel="2" x14ac:dyDescent="0.35">
      <c r="A3697" s="209" t="str">
        <f>'Usages industrie'!A41</f>
        <v>Usage industriel n°38</v>
      </c>
      <c r="B3697" s="209" t="s">
        <v>637</v>
      </c>
      <c r="C3697" s="209"/>
      <c r="D3697" s="210">
        <f>IF(B$3650&lt;&gt;"",IF(B$3650='Usages industrie'!$K41,'Usages industrie'!J41,0),0)</f>
        <v>0</v>
      </c>
      <c r="E3697" s="210">
        <f t="shared" si="325"/>
        <v>0</v>
      </c>
      <c r="F3697" s="210">
        <f t="shared" si="325"/>
        <v>0</v>
      </c>
      <c r="G3697" s="210">
        <f t="shared" si="325"/>
        <v>0</v>
      </c>
      <c r="H3697" s="210">
        <f t="shared" si="325"/>
        <v>0</v>
      </c>
      <c r="I3697" s="210">
        <f t="shared" si="325"/>
        <v>0</v>
      </c>
      <c r="J3697" s="210">
        <f t="shared" si="325"/>
        <v>0</v>
      </c>
      <c r="K3697" s="210">
        <f t="shared" si="325"/>
        <v>0</v>
      </c>
      <c r="L3697" s="210">
        <f t="shared" si="325"/>
        <v>0</v>
      </c>
      <c r="M3697" s="210">
        <f t="shared" si="325"/>
        <v>0</v>
      </c>
      <c r="N3697" s="210">
        <f t="shared" si="325"/>
        <v>0</v>
      </c>
      <c r="O3697" s="210">
        <f t="shared" si="325"/>
        <v>0</v>
      </c>
      <c r="P3697" s="210">
        <f t="shared" si="325"/>
        <v>0</v>
      </c>
      <c r="Q3697" s="210">
        <f t="shared" si="325"/>
        <v>0</v>
      </c>
      <c r="R3697" s="210">
        <f t="shared" si="325"/>
        <v>0</v>
      </c>
    </row>
    <row r="3698" spans="1:18" hidden="1" outlineLevel="2" x14ac:dyDescent="0.35">
      <c r="A3698" s="209" t="str">
        <f>'Usages industrie'!A42</f>
        <v>Usage industriel n°39</v>
      </c>
      <c r="B3698" s="209" t="s">
        <v>637</v>
      </c>
      <c r="C3698" s="209"/>
      <c r="D3698" s="210">
        <f>IF(B$3650&lt;&gt;"",IF(B$3650='Usages industrie'!$K42,'Usages industrie'!J42,0),0)</f>
        <v>0</v>
      </c>
      <c r="E3698" s="210">
        <f t="shared" si="325"/>
        <v>0</v>
      </c>
      <c r="F3698" s="210">
        <f t="shared" si="325"/>
        <v>0</v>
      </c>
      <c r="G3698" s="210">
        <f t="shared" si="325"/>
        <v>0</v>
      </c>
      <c r="H3698" s="210">
        <f t="shared" si="325"/>
        <v>0</v>
      </c>
      <c r="I3698" s="210">
        <f t="shared" si="325"/>
        <v>0</v>
      </c>
      <c r="J3698" s="210">
        <f t="shared" si="325"/>
        <v>0</v>
      </c>
      <c r="K3698" s="210">
        <f t="shared" si="325"/>
        <v>0</v>
      </c>
      <c r="L3698" s="210">
        <f t="shared" si="325"/>
        <v>0</v>
      </c>
      <c r="M3698" s="210">
        <f t="shared" si="325"/>
        <v>0</v>
      </c>
      <c r="N3698" s="210">
        <f t="shared" si="325"/>
        <v>0</v>
      </c>
      <c r="O3698" s="210">
        <f t="shared" si="325"/>
        <v>0</v>
      </c>
      <c r="P3698" s="210">
        <f t="shared" si="325"/>
        <v>0</v>
      </c>
      <c r="Q3698" s="210">
        <f t="shared" si="325"/>
        <v>0</v>
      </c>
      <c r="R3698" s="210">
        <f t="shared" si="325"/>
        <v>0</v>
      </c>
    </row>
    <row r="3699" spans="1:18" hidden="1" outlineLevel="2" x14ac:dyDescent="0.35">
      <c r="A3699" s="209" t="str">
        <f>'Usages industrie'!A43</f>
        <v>Usage industriel n°40</v>
      </c>
      <c r="B3699" s="209" t="s">
        <v>637</v>
      </c>
      <c r="C3699" s="209"/>
      <c r="D3699" s="210">
        <f>IF(B$3650&lt;&gt;"",IF(B$3650='Usages industrie'!$K43,'Usages industrie'!J43,0),0)</f>
        <v>0</v>
      </c>
      <c r="E3699" s="210">
        <f t="shared" si="325"/>
        <v>0</v>
      </c>
      <c r="F3699" s="210">
        <f t="shared" si="325"/>
        <v>0</v>
      </c>
      <c r="G3699" s="210">
        <f t="shared" si="325"/>
        <v>0</v>
      </c>
      <c r="H3699" s="210">
        <f t="shared" si="325"/>
        <v>0</v>
      </c>
      <c r="I3699" s="210">
        <f t="shared" si="325"/>
        <v>0</v>
      </c>
      <c r="J3699" s="210">
        <f t="shared" si="325"/>
        <v>0</v>
      </c>
      <c r="K3699" s="210">
        <f t="shared" si="325"/>
        <v>0</v>
      </c>
      <c r="L3699" s="210">
        <f t="shared" si="325"/>
        <v>0</v>
      </c>
      <c r="M3699" s="210">
        <f t="shared" si="325"/>
        <v>0</v>
      </c>
      <c r="N3699" s="210">
        <f t="shared" si="325"/>
        <v>0</v>
      </c>
      <c r="O3699" s="210">
        <f t="shared" si="325"/>
        <v>0</v>
      </c>
      <c r="P3699" s="210">
        <f t="shared" si="325"/>
        <v>0</v>
      </c>
      <c r="Q3699" s="210">
        <f t="shared" si="325"/>
        <v>0</v>
      </c>
      <c r="R3699" s="210">
        <f t="shared" si="325"/>
        <v>0</v>
      </c>
    </row>
    <row r="3700" spans="1:18" hidden="1" outlineLevel="2" x14ac:dyDescent="0.35">
      <c r="A3700" s="209" t="str">
        <f>'Usages industrie'!A44</f>
        <v>Usage industriel n°41</v>
      </c>
      <c r="B3700" s="209" t="s">
        <v>637</v>
      </c>
      <c r="C3700" s="209"/>
      <c r="D3700" s="210">
        <f>IF(B$3650&lt;&gt;"",IF(B$3650='Usages industrie'!$K44,'Usages industrie'!J44,0),0)</f>
        <v>0</v>
      </c>
      <c r="E3700" s="210">
        <f t="shared" ref="E3700:R3709" si="326">$D3700</f>
        <v>0</v>
      </c>
      <c r="F3700" s="210">
        <f t="shared" si="326"/>
        <v>0</v>
      </c>
      <c r="G3700" s="210">
        <f t="shared" si="326"/>
        <v>0</v>
      </c>
      <c r="H3700" s="210">
        <f t="shared" si="326"/>
        <v>0</v>
      </c>
      <c r="I3700" s="210">
        <f t="shared" si="326"/>
        <v>0</v>
      </c>
      <c r="J3700" s="210">
        <f t="shared" si="326"/>
        <v>0</v>
      </c>
      <c r="K3700" s="210">
        <f t="shared" si="326"/>
        <v>0</v>
      </c>
      <c r="L3700" s="210">
        <f t="shared" si="326"/>
        <v>0</v>
      </c>
      <c r="M3700" s="210">
        <f t="shared" si="326"/>
        <v>0</v>
      </c>
      <c r="N3700" s="210">
        <f t="shared" si="326"/>
        <v>0</v>
      </c>
      <c r="O3700" s="210">
        <f t="shared" si="326"/>
        <v>0</v>
      </c>
      <c r="P3700" s="210">
        <f t="shared" si="326"/>
        <v>0</v>
      </c>
      <c r="Q3700" s="210">
        <f t="shared" si="326"/>
        <v>0</v>
      </c>
      <c r="R3700" s="210">
        <f t="shared" si="326"/>
        <v>0</v>
      </c>
    </row>
    <row r="3701" spans="1:18" hidden="1" outlineLevel="2" x14ac:dyDescent="0.35">
      <c r="A3701" s="209" t="str">
        <f>'Usages industrie'!A45</f>
        <v>Usage industriel n°42</v>
      </c>
      <c r="B3701" s="209" t="s">
        <v>637</v>
      </c>
      <c r="C3701" s="209"/>
      <c r="D3701" s="210">
        <f>IF(B$3650&lt;&gt;"",IF(B$3650='Usages industrie'!$K45,'Usages industrie'!J45,0),0)</f>
        <v>0</v>
      </c>
      <c r="E3701" s="210">
        <f t="shared" si="326"/>
        <v>0</v>
      </c>
      <c r="F3701" s="210">
        <f t="shared" si="326"/>
        <v>0</v>
      </c>
      <c r="G3701" s="210">
        <f t="shared" si="326"/>
        <v>0</v>
      </c>
      <c r="H3701" s="210">
        <f t="shared" si="326"/>
        <v>0</v>
      </c>
      <c r="I3701" s="210">
        <f t="shared" si="326"/>
        <v>0</v>
      </c>
      <c r="J3701" s="210">
        <f t="shared" si="326"/>
        <v>0</v>
      </c>
      <c r="K3701" s="210">
        <f t="shared" si="326"/>
        <v>0</v>
      </c>
      <c r="L3701" s="210">
        <f t="shared" si="326"/>
        <v>0</v>
      </c>
      <c r="M3701" s="210">
        <f t="shared" si="326"/>
        <v>0</v>
      </c>
      <c r="N3701" s="210">
        <f t="shared" si="326"/>
        <v>0</v>
      </c>
      <c r="O3701" s="210">
        <f t="shared" si="326"/>
        <v>0</v>
      </c>
      <c r="P3701" s="210">
        <f t="shared" si="326"/>
        <v>0</v>
      </c>
      <c r="Q3701" s="210">
        <f t="shared" si="326"/>
        <v>0</v>
      </c>
      <c r="R3701" s="210">
        <f t="shared" si="326"/>
        <v>0</v>
      </c>
    </row>
    <row r="3702" spans="1:18" hidden="1" outlineLevel="2" x14ac:dyDescent="0.35">
      <c r="A3702" s="209" t="str">
        <f>'Usages industrie'!A46</f>
        <v>Usage industriel n°43</v>
      </c>
      <c r="B3702" s="209" t="s">
        <v>637</v>
      </c>
      <c r="C3702" s="209"/>
      <c r="D3702" s="210">
        <f>IF(B$3650&lt;&gt;"",IF(B$3650='Usages industrie'!$K46,'Usages industrie'!J46,0),0)</f>
        <v>0</v>
      </c>
      <c r="E3702" s="210">
        <f t="shared" si="326"/>
        <v>0</v>
      </c>
      <c r="F3702" s="210">
        <f t="shared" si="326"/>
        <v>0</v>
      </c>
      <c r="G3702" s="210">
        <f t="shared" si="326"/>
        <v>0</v>
      </c>
      <c r="H3702" s="210">
        <f t="shared" si="326"/>
        <v>0</v>
      </c>
      <c r="I3702" s="210">
        <f t="shared" si="326"/>
        <v>0</v>
      </c>
      <c r="J3702" s="210">
        <f t="shared" si="326"/>
        <v>0</v>
      </c>
      <c r="K3702" s="210">
        <f t="shared" si="326"/>
        <v>0</v>
      </c>
      <c r="L3702" s="210">
        <f t="shared" si="326"/>
        <v>0</v>
      </c>
      <c r="M3702" s="210">
        <f t="shared" si="326"/>
        <v>0</v>
      </c>
      <c r="N3702" s="210">
        <f t="shared" si="326"/>
        <v>0</v>
      </c>
      <c r="O3702" s="210">
        <f t="shared" si="326"/>
        <v>0</v>
      </c>
      <c r="P3702" s="210">
        <f t="shared" si="326"/>
        <v>0</v>
      </c>
      <c r="Q3702" s="210">
        <f t="shared" si="326"/>
        <v>0</v>
      </c>
      <c r="R3702" s="210">
        <f t="shared" si="326"/>
        <v>0</v>
      </c>
    </row>
    <row r="3703" spans="1:18" hidden="1" outlineLevel="2" x14ac:dyDescent="0.35">
      <c r="A3703" s="209" t="str">
        <f>'Usages industrie'!A47</f>
        <v>Usage industriel n°44</v>
      </c>
      <c r="B3703" s="209" t="s">
        <v>637</v>
      </c>
      <c r="C3703" s="209"/>
      <c r="D3703" s="210">
        <f>IF(B$3650&lt;&gt;"",IF(B$3650='Usages industrie'!$K47,'Usages industrie'!J47,0),0)</f>
        <v>0</v>
      </c>
      <c r="E3703" s="210">
        <f t="shared" si="326"/>
        <v>0</v>
      </c>
      <c r="F3703" s="210">
        <f t="shared" si="326"/>
        <v>0</v>
      </c>
      <c r="G3703" s="210">
        <f t="shared" si="326"/>
        <v>0</v>
      </c>
      <c r="H3703" s="210">
        <f t="shared" si="326"/>
        <v>0</v>
      </c>
      <c r="I3703" s="210">
        <f t="shared" si="326"/>
        <v>0</v>
      </c>
      <c r="J3703" s="210">
        <f t="shared" si="326"/>
        <v>0</v>
      </c>
      <c r="K3703" s="210">
        <f t="shared" si="326"/>
        <v>0</v>
      </c>
      <c r="L3703" s="210">
        <f t="shared" si="326"/>
        <v>0</v>
      </c>
      <c r="M3703" s="210">
        <f t="shared" si="326"/>
        <v>0</v>
      </c>
      <c r="N3703" s="210">
        <f t="shared" si="326"/>
        <v>0</v>
      </c>
      <c r="O3703" s="210">
        <f t="shared" si="326"/>
        <v>0</v>
      </c>
      <c r="P3703" s="210">
        <f t="shared" si="326"/>
        <v>0</v>
      </c>
      <c r="Q3703" s="210">
        <f t="shared" si="326"/>
        <v>0</v>
      </c>
      <c r="R3703" s="210">
        <f t="shared" si="326"/>
        <v>0</v>
      </c>
    </row>
    <row r="3704" spans="1:18" hidden="1" outlineLevel="2" x14ac:dyDescent="0.35">
      <c r="A3704" s="209" t="str">
        <f>'Usages industrie'!A48</f>
        <v>Usage industriel n°45</v>
      </c>
      <c r="B3704" s="209" t="s">
        <v>637</v>
      </c>
      <c r="C3704" s="209"/>
      <c r="D3704" s="210">
        <f>IF(B$3650&lt;&gt;"",IF(B$3650='Usages industrie'!$K48,'Usages industrie'!J48,0),0)</f>
        <v>0</v>
      </c>
      <c r="E3704" s="210">
        <f t="shared" si="326"/>
        <v>0</v>
      </c>
      <c r="F3704" s="210">
        <f t="shared" si="326"/>
        <v>0</v>
      </c>
      <c r="G3704" s="210">
        <f t="shared" si="326"/>
        <v>0</v>
      </c>
      <c r="H3704" s="210">
        <f t="shared" si="326"/>
        <v>0</v>
      </c>
      <c r="I3704" s="210">
        <f t="shared" si="326"/>
        <v>0</v>
      </c>
      <c r="J3704" s="210">
        <f t="shared" si="326"/>
        <v>0</v>
      </c>
      <c r="K3704" s="210">
        <f t="shared" si="326"/>
        <v>0</v>
      </c>
      <c r="L3704" s="210">
        <f t="shared" si="326"/>
        <v>0</v>
      </c>
      <c r="M3704" s="210">
        <f t="shared" si="326"/>
        <v>0</v>
      </c>
      <c r="N3704" s="210">
        <f t="shared" si="326"/>
        <v>0</v>
      </c>
      <c r="O3704" s="210">
        <f t="shared" si="326"/>
        <v>0</v>
      </c>
      <c r="P3704" s="210">
        <f t="shared" si="326"/>
        <v>0</v>
      </c>
      <c r="Q3704" s="210">
        <f t="shared" si="326"/>
        <v>0</v>
      </c>
      <c r="R3704" s="210">
        <f t="shared" si="326"/>
        <v>0</v>
      </c>
    </row>
    <row r="3705" spans="1:18" hidden="1" outlineLevel="2" x14ac:dyDescent="0.35">
      <c r="A3705" s="209" t="str">
        <f>'Usages industrie'!A49</f>
        <v>Usage industriel n°46</v>
      </c>
      <c r="B3705" s="209" t="s">
        <v>637</v>
      </c>
      <c r="C3705" s="209"/>
      <c r="D3705" s="210">
        <f>IF(B$3650&lt;&gt;"",IF(B$3650='Usages industrie'!$K49,'Usages industrie'!J49,0),0)</f>
        <v>0</v>
      </c>
      <c r="E3705" s="210">
        <f t="shared" si="326"/>
        <v>0</v>
      </c>
      <c r="F3705" s="210">
        <f t="shared" si="326"/>
        <v>0</v>
      </c>
      <c r="G3705" s="210">
        <f t="shared" si="326"/>
        <v>0</v>
      </c>
      <c r="H3705" s="210">
        <f t="shared" si="326"/>
        <v>0</v>
      </c>
      <c r="I3705" s="210">
        <f t="shared" si="326"/>
        <v>0</v>
      </c>
      <c r="J3705" s="210">
        <f t="shared" si="326"/>
        <v>0</v>
      </c>
      <c r="K3705" s="210">
        <f t="shared" si="326"/>
        <v>0</v>
      </c>
      <c r="L3705" s="210">
        <f t="shared" si="326"/>
        <v>0</v>
      </c>
      <c r="M3705" s="210">
        <f t="shared" si="326"/>
        <v>0</v>
      </c>
      <c r="N3705" s="210">
        <f t="shared" si="326"/>
        <v>0</v>
      </c>
      <c r="O3705" s="210">
        <f t="shared" si="326"/>
        <v>0</v>
      </c>
      <c r="P3705" s="210">
        <f t="shared" si="326"/>
        <v>0</v>
      </c>
      <c r="Q3705" s="210">
        <f t="shared" si="326"/>
        <v>0</v>
      </c>
      <c r="R3705" s="210">
        <f t="shared" si="326"/>
        <v>0</v>
      </c>
    </row>
    <row r="3706" spans="1:18" hidden="1" outlineLevel="2" x14ac:dyDescent="0.35">
      <c r="A3706" s="209" t="str">
        <f>'Usages industrie'!A50</f>
        <v>Usage industriel n°47</v>
      </c>
      <c r="B3706" s="209" t="s">
        <v>637</v>
      </c>
      <c r="C3706" s="209"/>
      <c r="D3706" s="210">
        <f>IF(B$3650&lt;&gt;"",IF(B$3650='Usages industrie'!$K50,'Usages industrie'!J50,0),0)</f>
        <v>0</v>
      </c>
      <c r="E3706" s="210">
        <f t="shared" si="326"/>
        <v>0</v>
      </c>
      <c r="F3706" s="210">
        <f t="shared" si="326"/>
        <v>0</v>
      </c>
      <c r="G3706" s="210">
        <f t="shared" si="326"/>
        <v>0</v>
      </c>
      <c r="H3706" s="210">
        <f t="shared" si="326"/>
        <v>0</v>
      </c>
      <c r="I3706" s="210">
        <f t="shared" si="326"/>
        <v>0</v>
      </c>
      <c r="J3706" s="210">
        <f t="shared" si="326"/>
        <v>0</v>
      </c>
      <c r="K3706" s="210">
        <f t="shared" si="326"/>
        <v>0</v>
      </c>
      <c r="L3706" s="210">
        <f t="shared" si="326"/>
        <v>0</v>
      </c>
      <c r="M3706" s="210">
        <f t="shared" si="326"/>
        <v>0</v>
      </c>
      <c r="N3706" s="210">
        <f t="shared" si="326"/>
        <v>0</v>
      </c>
      <c r="O3706" s="210">
        <f t="shared" si="326"/>
        <v>0</v>
      </c>
      <c r="P3706" s="210">
        <f t="shared" si="326"/>
        <v>0</v>
      </c>
      <c r="Q3706" s="210">
        <f t="shared" si="326"/>
        <v>0</v>
      </c>
      <c r="R3706" s="210">
        <f t="shared" si="326"/>
        <v>0</v>
      </c>
    </row>
    <row r="3707" spans="1:18" hidden="1" outlineLevel="2" x14ac:dyDescent="0.35">
      <c r="A3707" s="209" t="str">
        <f>'Usages industrie'!A51</f>
        <v>Usage industriel n°48</v>
      </c>
      <c r="B3707" s="209" t="s">
        <v>637</v>
      </c>
      <c r="C3707" s="209"/>
      <c r="D3707" s="210">
        <f>IF(B$3650&lt;&gt;"",IF(B$3650='Usages industrie'!$K51,'Usages industrie'!J51,0),0)</f>
        <v>0</v>
      </c>
      <c r="E3707" s="210">
        <f t="shared" si="326"/>
        <v>0</v>
      </c>
      <c r="F3707" s="210">
        <f t="shared" si="326"/>
        <v>0</v>
      </c>
      <c r="G3707" s="210">
        <f t="shared" si="326"/>
        <v>0</v>
      </c>
      <c r="H3707" s="210">
        <f t="shared" si="326"/>
        <v>0</v>
      </c>
      <c r="I3707" s="210">
        <f t="shared" si="326"/>
        <v>0</v>
      </c>
      <c r="J3707" s="210">
        <f t="shared" si="326"/>
        <v>0</v>
      </c>
      <c r="K3707" s="210">
        <f t="shared" si="326"/>
        <v>0</v>
      </c>
      <c r="L3707" s="210">
        <f t="shared" si="326"/>
        <v>0</v>
      </c>
      <c r="M3707" s="210">
        <f t="shared" si="326"/>
        <v>0</v>
      </c>
      <c r="N3707" s="210">
        <f t="shared" si="326"/>
        <v>0</v>
      </c>
      <c r="O3707" s="210">
        <f t="shared" si="326"/>
        <v>0</v>
      </c>
      <c r="P3707" s="210">
        <f t="shared" si="326"/>
        <v>0</v>
      </c>
      <c r="Q3707" s="210">
        <f t="shared" si="326"/>
        <v>0</v>
      </c>
      <c r="R3707" s="210">
        <f t="shared" si="326"/>
        <v>0</v>
      </c>
    </row>
    <row r="3708" spans="1:18" hidden="1" outlineLevel="2" x14ac:dyDescent="0.35">
      <c r="A3708" s="209" t="str">
        <f>'Usages industrie'!A52</f>
        <v>Usage industriel n°49</v>
      </c>
      <c r="B3708" s="209" t="s">
        <v>637</v>
      </c>
      <c r="C3708" s="209"/>
      <c r="D3708" s="210">
        <f>IF(B$3650&lt;&gt;"",IF(B$3650='Usages industrie'!$K52,'Usages industrie'!J52,0),0)</f>
        <v>0</v>
      </c>
      <c r="E3708" s="210">
        <f t="shared" si="326"/>
        <v>0</v>
      </c>
      <c r="F3708" s="210">
        <f t="shared" si="326"/>
        <v>0</v>
      </c>
      <c r="G3708" s="210">
        <f t="shared" si="326"/>
        <v>0</v>
      </c>
      <c r="H3708" s="210">
        <f t="shared" si="326"/>
        <v>0</v>
      </c>
      <c r="I3708" s="210">
        <f t="shared" si="326"/>
        <v>0</v>
      </c>
      <c r="J3708" s="210">
        <f t="shared" si="326"/>
        <v>0</v>
      </c>
      <c r="K3708" s="210">
        <f t="shared" si="326"/>
        <v>0</v>
      </c>
      <c r="L3708" s="210">
        <f t="shared" si="326"/>
        <v>0</v>
      </c>
      <c r="M3708" s="210">
        <f t="shared" si="326"/>
        <v>0</v>
      </c>
      <c r="N3708" s="210">
        <f t="shared" si="326"/>
        <v>0</v>
      </c>
      <c r="O3708" s="210">
        <f t="shared" si="326"/>
        <v>0</v>
      </c>
      <c r="P3708" s="210">
        <f t="shared" si="326"/>
        <v>0</v>
      </c>
      <c r="Q3708" s="210">
        <f t="shared" si="326"/>
        <v>0</v>
      </c>
      <c r="R3708" s="210">
        <f t="shared" si="326"/>
        <v>0</v>
      </c>
    </row>
    <row r="3709" spans="1:18" hidden="1" outlineLevel="2" x14ac:dyDescent="0.35">
      <c r="A3709" s="209" t="str">
        <f>'Usages industrie'!A53</f>
        <v>Usage industriel n°50</v>
      </c>
      <c r="B3709" s="209" t="s">
        <v>637</v>
      </c>
      <c r="C3709" s="209"/>
      <c r="D3709" s="210">
        <f>IF(B$3650&lt;&gt;"",IF(B$3650='Usages industrie'!$K53,'Usages industrie'!J53,0),0)</f>
        <v>0</v>
      </c>
      <c r="E3709" s="210">
        <f t="shared" si="326"/>
        <v>0</v>
      </c>
      <c r="F3709" s="210">
        <f t="shared" si="326"/>
        <v>0</v>
      </c>
      <c r="G3709" s="210">
        <f t="shared" si="326"/>
        <v>0</v>
      </c>
      <c r="H3709" s="210">
        <f t="shared" si="326"/>
        <v>0</v>
      </c>
      <c r="I3709" s="210">
        <f t="shared" si="326"/>
        <v>0</v>
      </c>
      <c r="J3709" s="210">
        <f t="shared" si="326"/>
        <v>0</v>
      </c>
      <c r="K3709" s="210">
        <f t="shared" si="326"/>
        <v>0</v>
      </c>
      <c r="L3709" s="210">
        <f t="shared" si="326"/>
        <v>0</v>
      </c>
      <c r="M3709" s="210">
        <f t="shared" si="326"/>
        <v>0</v>
      </c>
      <c r="N3709" s="210">
        <f t="shared" si="326"/>
        <v>0</v>
      </c>
      <c r="O3709" s="210">
        <f t="shared" si="326"/>
        <v>0</v>
      </c>
      <c r="P3709" s="210">
        <f t="shared" si="326"/>
        <v>0</v>
      </c>
      <c r="Q3709" s="210">
        <f t="shared" si="326"/>
        <v>0</v>
      </c>
      <c r="R3709" s="210">
        <f t="shared" si="326"/>
        <v>0</v>
      </c>
    </row>
    <row r="3710" spans="1:18" hidden="1" outlineLevel="1" collapsed="1" x14ac:dyDescent="0.35">
      <c r="A3710" s="209" t="s">
        <v>638</v>
      </c>
      <c r="B3710" s="209"/>
      <c r="C3710" s="209"/>
      <c r="D3710" s="210">
        <f t="shared" ref="D3710:R3710" si="327">SUM(D3660:D3709)</f>
        <v>0</v>
      </c>
      <c r="E3710" s="210">
        <f t="shared" si="327"/>
        <v>0</v>
      </c>
      <c r="F3710" s="210">
        <f t="shared" si="327"/>
        <v>0</v>
      </c>
      <c r="G3710" s="210">
        <f t="shared" si="327"/>
        <v>0</v>
      </c>
      <c r="H3710" s="210">
        <f t="shared" si="327"/>
        <v>0</v>
      </c>
      <c r="I3710" s="210">
        <f t="shared" si="327"/>
        <v>0</v>
      </c>
      <c r="J3710" s="210">
        <f t="shared" si="327"/>
        <v>0</v>
      </c>
      <c r="K3710" s="210">
        <f t="shared" si="327"/>
        <v>0</v>
      </c>
      <c r="L3710" s="210">
        <f t="shared" si="327"/>
        <v>0</v>
      </c>
      <c r="M3710" s="210">
        <f t="shared" si="327"/>
        <v>0</v>
      </c>
      <c r="N3710" s="210">
        <f t="shared" si="327"/>
        <v>0</v>
      </c>
      <c r="O3710" s="210">
        <f t="shared" si="327"/>
        <v>0</v>
      </c>
      <c r="P3710" s="210">
        <f t="shared" si="327"/>
        <v>0</v>
      </c>
      <c r="Q3710" s="210">
        <f t="shared" si="327"/>
        <v>0</v>
      </c>
      <c r="R3710" s="210">
        <f t="shared" si="327"/>
        <v>0</v>
      </c>
    </row>
    <row r="3711" spans="1:18" hidden="1" outlineLevel="2" x14ac:dyDescent="0.35">
      <c r="A3711" s="209" t="str">
        <f>'Usages industrie'!A4</f>
        <v>Usage industriel n°1</v>
      </c>
      <c r="B3711" s="209" t="s">
        <v>639</v>
      </c>
      <c r="C3711" s="209"/>
      <c r="D3711" s="210">
        <f>D3660*'Usages industrie'!$O4*(1+'Usages industrie'!$P4)^(D$3654-$D$3654)/1000</f>
        <v>0</v>
      </c>
      <c r="E3711" s="210">
        <f>E3660*'Usages industrie'!$O4*(1+'Usages industrie'!$P4)^(E$3654-$D$3654)/1000</f>
        <v>0</v>
      </c>
      <c r="F3711" s="210">
        <f>F3660*'Usages industrie'!$O4*(1+'Usages industrie'!$P4)^(F$3654-$D$3654)/1000</f>
        <v>0</v>
      </c>
      <c r="G3711" s="210">
        <f>G3660*'Usages industrie'!$O4*(1+'Usages industrie'!$P4)^(G$3654-$D$3654)/1000</f>
        <v>0</v>
      </c>
      <c r="H3711" s="210">
        <f>H3660*'Usages industrie'!$O4*(1+'Usages industrie'!$P4)^(H$3654-$D$3654)/1000</f>
        <v>0</v>
      </c>
      <c r="I3711" s="210">
        <f>I3660*'Usages industrie'!$O4*(1+'Usages industrie'!$P4)^(I$3654-$D$3654)/1000</f>
        <v>0</v>
      </c>
      <c r="J3711" s="210">
        <f>J3660*'Usages industrie'!$O4*(1+'Usages industrie'!$P4)^(J$3654-$D$3654)/1000</f>
        <v>0</v>
      </c>
      <c r="K3711" s="210">
        <f>K3660*'Usages industrie'!$O4*(1+'Usages industrie'!$P4)^(K$3654-$D$3654)/1000</f>
        <v>0</v>
      </c>
      <c r="L3711" s="210">
        <f>L3660*'Usages industrie'!$O4*(1+'Usages industrie'!$P4)^(L$3654-$D$3654)/1000</f>
        <v>0</v>
      </c>
      <c r="M3711" s="210">
        <f>M3660*'Usages industrie'!$O4*(1+'Usages industrie'!$P4)^(M$3654-$D$3654)/1000</f>
        <v>0</v>
      </c>
      <c r="N3711" s="210">
        <f>N3660*'Usages industrie'!$O4*(1+'Usages industrie'!$P4)^(N$3654-$D$3654)/1000</f>
        <v>0</v>
      </c>
      <c r="O3711" s="210">
        <f>O3660*'Usages industrie'!$O4*(1+'Usages industrie'!$P4)^(O$3654-$D$3654)/1000</f>
        <v>0</v>
      </c>
      <c r="P3711" s="210">
        <f>P3660*'Usages industrie'!$O4*(1+'Usages industrie'!$P4)^(P$3654-$D$3654)/1000</f>
        <v>0</v>
      </c>
      <c r="Q3711" s="210">
        <f>Q3660*'Usages industrie'!$O4*(1+'Usages industrie'!$P4)^(Q$3654-$D$3654)/1000</f>
        <v>0</v>
      </c>
      <c r="R3711" s="210">
        <f>R3660*'Usages industrie'!$O4*(1+'Usages industrie'!$P4)^(R$3654-$D$3654)/1000</f>
        <v>0</v>
      </c>
    </row>
    <row r="3712" spans="1:18" hidden="1" outlineLevel="2" x14ac:dyDescent="0.35">
      <c r="A3712" s="209" t="str">
        <f>'Usages industrie'!A5</f>
        <v>Usage industriel n°2</v>
      </c>
      <c r="B3712" s="209" t="s">
        <v>639</v>
      </c>
      <c r="C3712" s="209"/>
      <c r="D3712" s="210">
        <f>D3661*'Usages industrie'!$O5*(1+'Usages industrie'!$P5)^(D$3654-$D$3654)/1000</f>
        <v>0</v>
      </c>
      <c r="E3712" s="210">
        <f>E3661*'Usages industrie'!$O5*(1+'Usages industrie'!$P5)^(E$3654-$D$3654)/1000</f>
        <v>0</v>
      </c>
      <c r="F3712" s="210">
        <f>F3661*'Usages industrie'!$O5*(1+'Usages industrie'!$P5)^(F$3654-$D$3654)/1000</f>
        <v>0</v>
      </c>
      <c r="G3712" s="210">
        <f>G3661*'Usages industrie'!$O5*(1+'Usages industrie'!$P5)^(G$3654-$D$3654)/1000</f>
        <v>0</v>
      </c>
      <c r="H3712" s="210">
        <f>H3661*'Usages industrie'!$O5*(1+'Usages industrie'!$P5)^(H$3654-$D$3654)/1000</f>
        <v>0</v>
      </c>
      <c r="I3712" s="210">
        <f>I3661*'Usages industrie'!$O5*(1+'Usages industrie'!$P5)^(I$3654-$D$3654)/1000</f>
        <v>0</v>
      </c>
      <c r="J3712" s="210">
        <f>J3661*'Usages industrie'!$O5*(1+'Usages industrie'!$P5)^(J$3654-$D$3654)/1000</f>
        <v>0</v>
      </c>
      <c r="K3712" s="210">
        <f>K3661*'Usages industrie'!$O5*(1+'Usages industrie'!$P5)^(K$3654-$D$3654)/1000</f>
        <v>0</v>
      </c>
      <c r="L3712" s="210">
        <f>L3661*'Usages industrie'!$O5*(1+'Usages industrie'!$P5)^(L$3654-$D$3654)/1000</f>
        <v>0</v>
      </c>
      <c r="M3712" s="210">
        <f>M3661*'Usages industrie'!$O5*(1+'Usages industrie'!$P5)^(M$3654-$D$3654)/1000</f>
        <v>0</v>
      </c>
      <c r="N3712" s="210">
        <f>N3661*'Usages industrie'!$O5*(1+'Usages industrie'!$P5)^(N$3654-$D$3654)/1000</f>
        <v>0</v>
      </c>
      <c r="O3712" s="210">
        <f>O3661*'Usages industrie'!$O5*(1+'Usages industrie'!$P5)^(O$3654-$D$3654)/1000</f>
        <v>0</v>
      </c>
      <c r="P3712" s="210">
        <f>P3661*'Usages industrie'!$O5*(1+'Usages industrie'!$P5)^(P$3654-$D$3654)/1000</f>
        <v>0</v>
      </c>
      <c r="Q3712" s="210">
        <f>Q3661*'Usages industrie'!$O5*(1+'Usages industrie'!$P5)^(Q$3654-$D$3654)/1000</f>
        <v>0</v>
      </c>
      <c r="R3712" s="210">
        <f>R3661*'Usages industrie'!$O5*(1+'Usages industrie'!$P5)^(R$3654-$D$3654)/1000</f>
        <v>0</v>
      </c>
    </row>
    <row r="3713" spans="1:18" hidden="1" outlineLevel="2" x14ac:dyDescent="0.35">
      <c r="A3713" s="209" t="str">
        <f>'Usages industrie'!A6</f>
        <v>Usage industriel n°3</v>
      </c>
      <c r="B3713" s="209" t="s">
        <v>639</v>
      </c>
      <c r="C3713" s="209"/>
      <c r="D3713" s="210">
        <f>D3662*'Usages industrie'!$O6*(1+'Usages industrie'!$P6)^(D$3654-$D$3654)/1000</f>
        <v>0</v>
      </c>
      <c r="E3713" s="210">
        <f>E3662*'Usages industrie'!$O6*(1+'Usages industrie'!$P6)^(E$3654-$D$3654)/1000</f>
        <v>0</v>
      </c>
      <c r="F3713" s="210">
        <f>F3662*'Usages industrie'!$O6*(1+'Usages industrie'!$P6)^(F$3654-$D$3654)/1000</f>
        <v>0</v>
      </c>
      <c r="G3713" s="210">
        <f>G3662*'Usages industrie'!$O6*(1+'Usages industrie'!$P6)^(G$3654-$D$3654)/1000</f>
        <v>0</v>
      </c>
      <c r="H3713" s="210">
        <f>H3662*'Usages industrie'!$O6*(1+'Usages industrie'!$P6)^(H$3654-$D$3654)/1000</f>
        <v>0</v>
      </c>
      <c r="I3713" s="210">
        <f>I3662*'Usages industrie'!$O6*(1+'Usages industrie'!$P6)^(I$3654-$D$3654)/1000</f>
        <v>0</v>
      </c>
      <c r="J3713" s="210">
        <f>J3662*'Usages industrie'!$O6*(1+'Usages industrie'!$P6)^(J$3654-$D$3654)/1000</f>
        <v>0</v>
      </c>
      <c r="K3713" s="210">
        <f>K3662*'Usages industrie'!$O6*(1+'Usages industrie'!$P6)^(K$3654-$D$3654)/1000</f>
        <v>0</v>
      </c>
      <c r="L3713" s="210">
        <f>L3662*'Usages industrie'!$O6*(1+'Usages industrie'!$P6)^(L$3654-$D$3654)/1000</f>
        <v>0</v>
      </c>
      <c r="M3713" s="210">
        <f>M3662*'Usages industrie'!$O6*(1+'Usages industrie'!$P6)^(M$3654-$D$3654)/1000</f>
        <v>0</v>
      </c>
      <c r="N3713" s="210">
        <f>N3662*'Usages industrie'!$O6*(1+'Usages industrie'!$P6)^(N$3654-$D$3654)/1000</f>
        <v>0</v>
      </c>
      <c r="O3713" s="210">
        <f>O3662*'Usages industrie'!$O6*(1+'Usages industrie'!$P6)^(O$3654-$D$3654)/1000</f>
        <v>0</v>
      </c>
      <c r="P3713" s="210">
        <f>P3662*'Usages industrie'!$O6*(1+'Usages industrie'!$P6)^(P$3654-$D$3654)/1000</f>
        <v>0</v>
      </c>
      <c r="Q3713" s="210">
        <f>Q3662*'Usages industrie'!$O6*(1+'Usages industrie'!$P6)^(Q$3654-$D$3654)/1000</f>
        <v>0</v>
      </c>
      <c r="R3713" s="210">
        <f>R3662*'Usages industrie'!$O6*(1+'Usages industrie'!$P6)^(R$3654-$D$3654)/1000</f>
        <v>0</v>
      </c>
    </row>
    <row r="3714" spans="1:18" hidden="1" outlineLevel="2" x14ac:dyDescent="0.35">
      <c r="A3714" s="209" t="str">
        <f>'Usages industrie'!A7</f>
        <v>Usage industriel n°4</v>
      </c>
      <c r="B3714" s="209" t="s">
        <v>639</v>
      </c>
      <c r="C3714" s="209"/>
      <c r="D3714" s="210">
        <f>D3663*'Usages industrie'!$O7*(1+'Usages industrie'!$P7)^(D$3654-$D$3654)/1000</f>
        <v>0</v>
      </c>
      <c r="E3714" s="210">
        <f>E3663*'Usages industrie'!$O7*(1+'Usages industrie'!$P7)^(E$3654-$D$3654)/1000</f>
        <v>0</v>
      </c>
      <c r="F3714" s="210">
        <f>F3663*'Usages industrie'!$O7*(1+'Usages industrie'!$P7)^(F$3654-$D$3654)/1000</f>
        <v>0</v>
      </c>
      <c r="G3714" s="210">
        <f>G3663*'Usages industrie'!$O7*(1+'Usages industrie'!$P7)^(G$3654-$D$3654)/1000</f>
        <v>0</v>
      </c>
      <c r="H3714" s="210">
        <f>H3663*'Usages industrie'!$O7*(1+'Usages industrie'!$P7)^(H$3654-$D$3654)/1000</f>
        <v>0</v>
      </c>
      <c r="I3714" s="210">
        <f>I3663*'Usages industrie'!$O7*(1+'Usages industrie'!$P7)^(I$3654-$D$3654)/1000</f>
        <v>0</v>
      </c>
      <c r="J3714" s="210">
        <f>J3663*'Usages industrie'!$O7*(1+'Usages industrie'!$P7)^(J$3654-$D$3654)/1000</f>
        <v>0</v>
      </c>
      <c r="K3714" s="210">
        <f>K3663*'Usages industrie'!$O7*(1+'Usages industrie'!$P7)^(K$3654-$D$3654)/1000</f>
        <v>0</v>
      </c>
      <c r="L3714" s="210">
        <f>L3663*'Usages industrie'!$O7*(1+'Usages industrie'!$P7)^(L$3654-$D$3654)/1000</f>
        <v>0</v>
      </c>
      <c r="M3714" s="210">
        <f>M3663*'Usages industrie'!$O7*(1+'Usages industrie'!$P7)^(M$3654-$D$3654)/1000</f>
        <v>0</v>
      </c>
      <c r="N3714" s="210">
        <f>N3663*'Usages industrie'!$O7*(1+'Usages industrie'!$P7)^(N$3654-$D$3654)/1000</f>
        <v>0</v>
      </c>
      <c r="O3714" s="210">
        <f>O3663*'Usages industrie'!$O7*(1+'Usages industrie'!$P7)^(O$3654-$D$3654)/1000</f>
        <v>0</v>
      </c>
      <c r="P3714" s="210">
        <f>P3663*'Usages industrie'!$O7*(1+'Usages industrie'!$P7)^(P$3654-$D$3654)/1000</f>
        <v>0</v>
      </c>
      <c r="Q3714" s="210">
        <f>Q3663*'Usages industrie'!$O7*(1+'Usages industrie'!$P7)^(Q$3654-$D$3654)/1000</f>
        <v>0</v>
      </c>
      <c r="R3714" s="210">
        <f>R3663*'Usages industrie'!$O7*(1+'Usages industrie'!$P7)^(R$3654-$D$3654)/1000</f>
        <v>0</v>
      </c>
    </row>
    <row r="3715" spans="1:18" hidden="1" outlineLevel="2" x14ac:dyDescent="0.35">
      <c r="A3715" s="209" t="str">
        <f>'Usages industrie'!A8</f>
        <v>Usage industriel n°5</v>
      </c>
      <c r="B3715" s="209" t="s">
        <v>639</v>
      </c>
      <c r="C3715" s="209"/>
      <c r="D3715" s="210">
        <f>D3664*'Usages industrie'!$O8*(1+'Usages industrie'!$P8)^(D$3654-$D$3654)/1000</f>
        <v>0</v>
      </c>
      <c r="E3715" s="210">
        <f>E3664*'Usages industrie'!$O8*(1+'Usages industrie'!$P8)^(E$3654-$D$3654)/1000</f>
        <v>0</v>
      </c>
      <c r="F3715" s="210">
        <f>F3664*'Usages industrie'!$O8*(1+'Usages industrie'!$P8)^(F$3654-$D$3654)/1000</f>
        <v>0</v>
      </c>
      <c r="G3715" s="210">
        <f>G3664*'Usages industrie'!$O8*(1+'Usages industrie'!$P8)^(G$3654-$D$3654)/1000</f>
        <v>0</v>
      </c>
      <c r="H3715" s="210">
        <f>H3664*'Usages industrie'!$O8*(1+'Usages industrie'!$P8)^(H$3654-$D$3654)/1000</f>
        <v>0</v>
      </c>
      <c r="I3715" s="210">
        <f>I3664*'Usages industrie'!$O8*(1+'Usages industrie'!$P8)^(I$3654-$D$3654)/1000</f>
        <v>0</v>
      </c>
      <c r="J3715" s="210">
        <f>J3664*'Usages industrie'!$O8*(1+'Usages industrie'!$P8)^(J$3654-$D$3654)/1000</f>
        <v>0</v>
      </c>
      <c r="K3715" s="210">
        <f>K3664*'Usages industrie'!$O8*(1+'Usages industrie'!$P8)^(K$3654-$D$3654)/1000</f>
        <v>0</v>
      </c>
      <c r="L3715" s="210">
        <f>L3664*'Usages industrie'!$O8*(1+'Usages industrie'!$P8)^(L$3654-$D$3654)/1000</f>
        <v>0</v>
      </c>
      <c r="M3715" s="210">
        <f>M3664*'Usages industrie'!$O8*(1+'Usages industrie'!$P8)^(M$3654-$D$3654)/1000</f>
        <v>0</v>
      </c>
      <c r="N3715" s="210">
        <f>N3664*'Usages industrie'!$O8*(1+'Usages industrie'!$P8)^(N$3654-$D$3654)/1000</f>
        <v>0</v>
      </c>
      <c r="O3715" s="210">
        <f>O3664*'Usages industrie'!$O8*(1+'Usages industrie'!$P8)^(O$3654-$D$3654)/1000</f>
        <v>0</v>
      </c>
      <c r="P3715" s="210">
        <f>P3664*'Usages industrie'!$O8*(1+'Usages industrie'!$P8)^(P$3654-$D$3654)/1000</f>
        <v>0</v>
      </c>
      <c r="Q3715" s="210">
        <f>Q3664*'Usages industrie'!$O8*(1+'Usages industrie'!$P8)^(Q$3654-$D$3654)/1000</f>
        <v>0</v>
      </c>
      <c r="R3715" s="210">
        <f>R3664*'Usages industrie'!$O8*(1+'Usages industrie'!$P8)^(R$3654-$D$3654)/1000</f>
        <v>0</v>
      </c>
    </row>
    <row r="3716" spans="1:18" hidden="1" outlineLevel="2" x14ac:dyDescent="0.35">
      <c r="A3716" s="209" t="str">
        <f>'Usages industrie'!A9</f>
        <v>Usage industriel n°6</v>
      </c>
      <c r="B3716" s="209" t="s">
        <v>639</v>
      </c>
      <c r="C3716" s="209"/>
      <c r="D3716" s="210">
        <f>D3665*'Usages industrie'!$O9*(1+'Usages industrie'!$P9)^(D$3654-$D$3654)/1000</f>
        <v>0</v>
      </c>
      <c r="E3716" s="210">
        <f>E3665*'Usages industrie'!$O9*(1+'Usages industrie'!$P9)^(E$3654-$D$3654)/1000</f>
        <v>0</v>
      </c>
      <c r="F3716" s="210">
        <f>F3665*'Usages industrie'!$O9*(1+'Usages industrie'!$P9)^(F$3654-$D$3654)/1000</f>
        <v>0</v>
      </c>
      <c r="G3716" s="210">
        <f>G3665*'Usages industrie'!$O9*(1+'Usages industrie'!$P9)^(G$3654-$D$3654)/1000</f>
        <v>0</v>
      </c>
      <c r="H3716" s="210">
        <f>H3665*'Usages industrie'!$O9*(1+'Usages industrie'!$P9)^(H$3654-$D$3654)/1000</f>
        <v>0</v>
      </c>
      <c r="I3716" s="210">
        <f>I3665*'Usages industrie'!$O9*(1+'Usages industrie'!$P9)^(I$3654-$D$3654)/1000</f>
        <v>0</v>
      </c>
      <c r="J3716" s="210">
        <f>J3665*'Usages industrie'!$O9*(1+'Usages industrie'!$P9)^(J$3654-$D$3654)/1000</f>
        <v>0</v>
      </c>
      <c r="K3716" s="210">
        <f>K3665*'Usages industrie'!$O9*(1+'Usages industrie'!$P9)^(K$3654-$D$3654)/1000</f>
        <v>0</v>
      </c>
      <c r="L3716" s="210">
        <f>L3665*'Usages industrie'!$O9*(1+'Usages industrie'!$P9)^(L$3654-$D$3654)/1000</f>
        <v>0</v>
      </c>
      <c r="M3716" s="210">
        <f>M3665*'Usages industrie'!$O9*(1+'Usages industrie'!$P9)^(M$3654-$D$3654)/1000</f>
        <v>0</v>
      </c>
      <c r="N3716" s="210">
        <f>N3665*'Usages industrie'!$O9*(1+'Usages industrie'!$P9)^(N$3654-$D$3654)/1000</f>
        <v>0</v>
      </c>
      <c r="O3716" s="210">
        <f>O3665*'Usages industrie'!$O9*(1+'Usages industrie'!$P9)^(O$3654-$D$3654)/1000</f>
        <v>0</v>
      </c>
      <c r="P3716" s="210">
        <f>P3665*'Usages industrie'!$O9*(1+'Usages industrie'!$P9)^(P$3654-$D$3654)/1000</f>
        <v>0</v>
      </c>
      <c r="Q3716" s="210">
        <f>Q3665*'Usages industrie'!$O9*(1+'Usages industrie'!$P9)^(Q$3654-$D$3654)/1000</f>
        <v>0</v>
      </c>
      <c r="R3716" s="210">
        <f>R3665*'Usages industrie'!$O9*(1+'Usages industrie'!$P9)^(R$3654-$D$3654)/1000</f>
        <v>0</v>
      </c>
    </row>
    <row r="3717" spans="1:18" hidden="1" outlineLevel="2" x14ac:dyDescent="0.35">
      <c r="A3717" s="209" t="str">
        <f>'Usages industrie'!A10</f>
        <v>Usage industriel n°7</v>
      </c>
      <c r="B3717" s="209" t="s">
        <v>639</v>
      </c>
      <c r="C3717" s="209"/>
      <c r="D3717" s="210">
        <f>D3666*'Usages industrie'!$O10*(1+'Usages industrie'!$P10)^(D$3654-$D$3654)/1000</f>
        <v>0</v>
      </c>
      <c r="E3717" s="210">
        <f>E3666*'Usages industrie'!$O10*(1+'Usages industrie'!$P10)^(E$3654-$D$3654)/1000</f>
        <v>0</v>
      </c>
      <c r="F3717" s="210">
        <f>F3666*'Usages industrie'!$O10*(1+'Usages industrie'!$P10)^(F$3654-$D$3654)/1000</f>
        <v>0</v>
      </c>
      <c r="G3717" s="210">
        <f>G3666*'Usages industrie'!$O10*(1+'Usages industrie'!$P10)^(G$3654-$D$3654)/1000</f>
        <v>0</v>
      </c>
      <c r="H3717" s="210">
        <f>H3666*'Usages industrie'!$O10*(1+'Usages industrie'!$P10)^(H$3654-$D$3654)/1000</f>
        <v>0</v>
      </c>
      <c r="I3717" s="210">
        <f>I3666*'Usages industrie'!$O10*(1+'Usages industrie'!$P10)^(I$3654-$D$3654)/1000</f>
        <v>0</v>
      </c>
      <c r="J3717" s="210">
        <f>J3666*'Usages industrie'!$O10*(1+'Usages industrie'!$P10)^(J$3654-$D$3654)/1000</f>
        <v>0</v>
      </c>
      <c r="K3717" s="210">
        <f>K3666*'Usages industrie'!$O10*(1+'Usages industrie'!$P10)^(K$3654-$D$3654)/1000</f>
        <v>0</v>
      </c>
      <c r="L3717" s="210">
        <f>L3666*'Usages industrie'!$O10*(1+'Usages industrie'!$P10)^(L$3654-$D$3654)/1000</f>
        <v>0</v>
      </c>
      <c r="M3717" s="210">
        <f>M3666*'Usages industrie'!$O10*(1+'Usages industrie'!$P10)^(M$3654-$D$3654)/1000</f>
        <v>0</v>
      </c>
      <c r="N3717" s="210">
        <f>N3666*'Usages industrie'!$O10*(1+'Usages industrie'!$P10)^(N$3654-$D$3654)/1000</f>
        <v>0</v>
      </c>
      <c r="O3717" s="210">
        <f>O3666*'Usages industrie'!$O10*(1+'Usages industrie'!$P10)^(O$3654-$D$3654)/1000</f>
        <v>0</v>
      </c>
      <c r="P3717" s="210">
        <f>P3666*'Usages industrie'!$O10*(1+'Usages industrie'!$P10)^(P$3654-$D$3654)/1000</f>
        <v>0</v>
      </c>
      <c r="Q3717" s="210">
        <f>Q3666*'Usages industrie'!$O10*(1+'Usages industrie'!$P10)^(Q$3654-$D$3654)/1000</f>
        <v>0</v>
      </c>
      <c r="R3717" s="210">
        <f>R3666*'Usages industrie'!$O10*(1+'Usages industrie'!$P10)^(R$3654-$D$3654)/1000</f>
        <v>0</v>
      </c>
    </row>
    <row r="3718" spans="1:18" hidden="1" outlineLevel="2" x14ac:dyDescent="0.35">
      <c r="A3718" s="209" t="str">
        <f>'Usages industrie'!A11</f>
        <v>Usage industriel n°8</v>
      </c>
      <c r="B3718" s="209" t="s">
        <v>639</v>
      </c>
      <c r="C3718" s="209"/>
      <c r="D3718" s="210">
        <f>D3667*'Usages industrie'!$O11*(1+'Usages industrie'!$P11)^(D$3654-$D$3654)/1000</f>
        <v>0</v>
      </c>
      <c r="E3718" s="210">
        <f>E3667*'Usages industrie'!$O11*(1+'Usages industrie'!$P11)^(E$3654-$D$3654)/1000</f>
        <v>0</v>
      </c>
      <c r="F3718" s="210">
        <f>F3667*'Usages industrie'!$O11*(1+'Usages industrie'!$P11)^(F$3654-$D$3654)/1000</f>
        <v>0</v>
      </c>
      <c r="G3718" s="210">
        <f>G3667*'Usages industrie'!$O11*(1+'Usages industrie'!$P11)^(G$3654-$D$3654)/1000</f>
        <v>0</v>
      </c>
      <c r="H3718" s="210">
        <f>H3667*'Usages industrie'!$O11*(1+'Usages industrie'!$P11)^(H$3654-$D$3654)/1000</f>
        <v>0</v>
      </c>
      <c r="I3718" s="210">
        <f>I3667*'Usages industrie'!$O11*(1+'Usages industrie'!$P11)^(I$3654-$D$3654)/1000</f>
        <v>0</v>
      </c>
      <c r="J3718" s="210">
        <f>J3667*'Usages industrie'!$O11*(1+'Usages industrie'!$P11)^(J$3654-$D$3654)/1000</f>
        <v>0</v>
      </c>
      <c r="K3718" s="210">
        <f>K3667*'Usages industrie'!$O11*(1+'Usages industrie'!$P11)^(K$3654-$D$3654)/1000</f>
        <v>0</v>
      </c>
      <c r="L3718" s="210">
        <f>L3667*'Usages industrie'!$O11*(1+'Usages industrie'!$P11)^(L$3654-$D$3654)/1000</f>
        <v>0</v>
      </c>
      <c r="M3718" s="210">
        <f>M3667*'Usages industrie'!$O11*(1+'Usages industrie'!$P11)^(M$3654-$D$3654)/1000</f>
        <v>0</v>
      </c>
      <c r="N3718" s="210">
        <f>N3667*'Usages industrie'!$O11*(1+'Usages industrie'!$P11)^(N$3654-$D$3654)/1000</f>
        <v>0</v>
      </c>
      <c r="O3718" s="210">
        <f>O3667*'Usages industrie'!$O11*(1+'Usages industrie'!$P11)^(O$3654-$D$3654)/1000</f>
        <v>0</v>
      </c>
      <c r="P3718" s="210">
        <f>P3667*'Usages industrie'!$O11*(1+'Usages industrie'!$P11)^(P$3654-$D$3654)/1000</f>
        <v>0</v>
      </c>
      <c r="Q3718" s="210">
        <f>Q3667*'Usages industrie'!$O11*(1+'Usages industrie'!$P11)^(Q$3654-$D$3654)/1000</f>
        <v>0</v>
      </c>
      <c r="R3718" s="210">
        <f>R3667*'Usages industrie'!$O11*(1+'Usages industrie'!$P11)^(R$3654-$D$3654)/1000</f>
        <v>0</v>
      </c>
    </row>
    <row r="3719" spans="1:18" hidden="1" outlineLevel="2" x14ac:dyDescent="0.35">
      <c r="A3719" s="209" t="str">
        <f>'Usages industrie'!A12</f>
        <v>Usage industriel n°9</v>
      </c>
      <c r="B3719" s="209" t="s">
        <v>639</v>
      </c>
      <c r="C3719" s="209"/>
      <c r="D3719" s="210">
        <f>D3668*'Usages industrie'!$O12*(1+'Usages industrie'!$P12)^(D$3654-$D$3654)/1000</f>
        <v>0</v>
      </c>
      <c r="E3719" s="210">
        <f>E3668*'Usages industrie'!$O12*(1+'Usages industrie'!$P12)^(E$3654-$D$3654)/1000</f>
        <v>0</v>
      </c>
      <c r="F3719" s="210">
        <f>F3668*'Usages industrie'!$O12*(1+'Usages industrie'!$P12)^(F$3654-$D$3654)/1000</f>
        <v>0</v>
      </c>
      <c r="G3719" s="210">
        <f>G3668*'Usages industrie'!$O12*(1+'Usages industrie'!$P12)^(G$3654-$D$3654)/1000</f>
        <v>0</v>
      </c>
      <c r="H3719" s="210">
        <f>H3668*'Usages industrie'!$O12*(1+'Usages industrie'!$P12)^(H$3654-$D$3654)/1000</f>
        <v>0</v>
      </c>
      <c r="I3719" s="210">
        <f>I3668*'Usages industrie'!$O12*(1+'Usages industrie'!$P12)^(I$3654-$D$3654)/1000</f>
        <v>0</v>
      </c>
      <c r="J3719" s="210">
        <f>J3668*'Usages industrie'!$O12*(1+'Usages industrie'!$P12)^(J$3654-$D$3654)/1000</f>
        <v>0</v>
      </c>
      <c r="K3719" s="210">
        <f>K3668*'Usages industrie'!$O12*(1+'Usages industrie'!$P12)^(K$3654-$D$3654)/1000</f>
        <v>0</v>
      </c>
      <c r="L3719" s="210">
        <f>L3668*'Usages industrie'!$O12*(1+'Usages industrie'!$P12)^(L$3654-$D$3654)/1000</f>
        <v>0</v>
      </c>
      <c r="M3719" s="210">
        <f>M3668*'Usages industrie'!$O12*(1+'Usages industrie'!$P12)^(M$3654-$D$3654)/1000</f>
        <v>0</v>
      </c>
      <c r="N3719" s="210">
        <f>N3668*'Usages industrie'!$O12*(1+'Usages industrie'!$P12)^(N$3654-$D$3654)/1000</f>
        <v>0</v>
      </c>
      <c r="O3719" s="210">
        <f>O3668*'Usages industrie'!$O12*(1+'Usages industrie'!$P12)^(O$3654-$D$3654)/1000</f>
        <v>0</v>
      </c>
      <c r="P3719" s="210">
        <f>P3668*'Usages industrie'!$O12*(1+'Usages industrie'!$P12)^(P$3654-$D$3654)/1000</f>
        <v>0</v>
      </c>
      <c r="Q3719" s="210">
        <f>Q3668*'Usages industrie'!$O12*(1+'Usages industrie'!$P12)^(Q$3654-$D$3654)/1000</f>
        <v>0</v>
      </c>
      <c r="R3719" s="210">
        <f>R3668*'Usages industrie'!$O12*(1+'Usages industrie'!$P12)^(R$3654-$D$3654)/1000</f>
        <v>0</v>
      </c>
    </row>
    <row r="3720" spans="1:18" hidden="1" outlineLevel="2" x14ac:dyDescent="0.35">
      <c r="A3720" s="209" t="str">
        <f>'Usages industrie'!A13</f>
        <v>Usage industriel n°10</v>
      </c>
      <c r="B3720" s="209" t="s">
        <v>639</v>
      </c>
      <c r="C3720" s="209"/>
      <c r="D3720" s="210">
        <f>D3669*'Usages industrie'!$O13*(1+'Usages industrie'!$P13)^(D$3654-$D$3654)/1000</f>
        <v>0</v>
      </c>
      <c r="E3720" s="210">
        <f>E3669*'Usages industrie'!$O13*(1+'Usages industrie'!$P13)^(E$3654-$D$3654)/1000</f>
        <v>0</v>
      </c>
      <c r="F3720" s="210">
        <f>F3669*'Usages industrie'!$O13*(1+'Usages industrie'!$P13)^(F$3654-$D$3654)/1000</f>
        <v>0</v>
      </c>
      <c r="G3720" s="210">
        <f>G3669*'Usages industrie'!$O13*(1+'Usages industrie'!$P13)^(G$3654-$D$3654)/1000</f>
        <v>0</v>
      </c>
      <c r="H3720" s="210">
        <f>H3669*'Usages industrie'!$O13*(1+'Usages industrie'!$P13)^(H$3654-$D$3654)/1000</f>
        <v>0</v>
      </c>
      <c r="I3720" s="210">
        <f>I3669*'Usages industrie'!$O13*(1+'Usages industrie'!$P13)^(I$3654-$D$3654)/1000</f>
        <v>0</v>
      </c>
      <c r="J3720" s="210">
        <f>J3669*'Usages industrie'!$O13*(1+'Usages industrie'!$P13)^(J$3654-$D$3654)/1000</f>
        <v>0</v>
      </c>
      <c r="K3720" s="210">
        <f>K3669*'Usages industrie'!$O13*(1+'Usages industrie'!$P13)^(K$3654-$D$3654)/1000</f>
        <v>0</v>
      </c>
      <c r="L3720" s="210">
        <f>L3669*'Usages industrie'!$O13*(1+'Usages industrie'!$P13)^(L$3654-$D$3654)/1000</f>
        <v>0</v>
      </c>
      <c r="M3720" s="210">
        <f>M3669*'Usages industrie'!$O13*(1+'Usages industrie'!$P13)^(M$3654-$D$3654)/1000</f>
        <v>0</v>
      </c>
      <c r="N3720" s="210">
        <f>N3669*'Usages industrie'!$O13*(1+'Usages industrie'!$P13)^(N$3654-$D$3654)/1000</f>
        <v>0</v>
      </c>
      <c r="O3720" s="210">
        <f>O3669*'Usages industrie'!$O13*(1+'Usages industrie'!$P13)^(O$3654-$D$3654)/1000</f>
        <v>0</v>
      </c>
      <c r="P3720" s="210">
        <f>P3669*'Usages industrie'!$O13*(1+'Usages industrie'!$P13)^(P$3654-$D$3654)/1000</f>
        <v>0</v>
      </c>
      <c r="Q3720" s="210">
        <f>Q3669*'Usages industrie'!$O13*(1+'Usages industrie'!$P13)^(Q$3654-$D$3654)/1000</f>
        <v>0</v>
      </c>
      <c r="R3720" s="210">
        <f>R3669*'Usages industrie'!$O13*(1+'Usages industrie'!$P13)^(R$3654-$D$3654)/1000</f>
        <v>0</v>
      </c>
    </row>
    <row r="3721" spans="1:18" hidden="1" outlineLevel="2" x14ac:dyDescent="0.35">
      <c r="A3721" s="209" t="str">
        <f>'Usages industrie'!A14</f>
        <v>Usage industriel n°11</v>
      </c>
      <c r="B3721" s="209" t="s">
        <v>639</v>
      </c>
      <c r="C3721" s="209"/>
      <c r="D3721" s="210">
        <f>D3670*'Usages industrie'!$O14*(1+'Usages industrie'!$P14)^(D$3654-$D$3654)/1000</f>
        <v>0</v>
      </c>
      <c r="E3721" s="210">
        <f>E3670*'Usages industrie'!$O14*(1+'Usages industrie'!$P14)^(E$3654-$D$3654)/1000</f>
        <v>0</v>
      </c>
      <c r="F3721" s="210">
        <f>F3670*'Usages industrie'!$O14*(1+'Usages industrie'!$P14)^(F$3654-$D$3654)/1000</f>
        <v>0</v>
      </c>
      <c r="G3721" s="210">
        <f>G3670*'Usages industrie'!$O14*(1+'Usages industrie'!$P14)^(G$3654-$D$3654)/1000</f>
        <v>0</v>
      </c>
      <c r="H3721" s="210">
        <f>H3670*'Usages industrie'!$O14*(1+'Usages industrie'!$P14)^(H$3654-$D$3654)/1000</f>
        <v>0</v>
      </c>
      <c r="I3721" s="210">
        <f>I3670*'Usages industrie'!$O14*(1+'Usages industrie'!$P14)^(I$3654-$D$3654)/1000</f>
        <v>0</v>
      </c>
      <c r="J3721" s="210">
        <f>J3670*'Usages industrie'!$O14*(1+'Usages industrie'!$P14)^(J$3654-$D$3654)/1000</f>
        <v>0</v>
      </c>
      <c r="K3721" s="210">
        <f>K3670*'Usages industrie'!$O14*(1+'Usages industrie'!$P14)^(K$3654-$D$3654)/1000</f>
        <v>0</v>
      </c>
      <c r="L3721" s="210">
        <f>L3670*'Usages industrie'!$O14*(1+'Usages industrie'!$P14)^(L$3654-$D$3654)/1000</f>
        <v>0</v>
      </c>
      <c r="M3721" s="210">
        <f>M3670*'Usages industrie'!$O14*(1+'Usages industrie'!$P14)^(M$3654-$D$3654)/1000</f>
        <v>0</v>
      </c>
      <c r="N3721" s="210">
        <f>N3670*'Usages industrie'!$O14*(1+'Usages industrie'!$P14)^(N$3654-$D$3654)/1000</f>
        <v>0</v>
      </c>
      <c r="O3721" s="210">
        <f>O3670*'Usages industrie'!$O14*(1+'Usages industrie'!$P14)^(O$3654-$D$3654)/1000</f>
        <v>0</v>
      </c>
      <c r="P3721" s="210">
        <f>P3670*'Usages industrie'!$O14*(1+'Usages industrie'!$P14)^(P$3654-$D$3654)/1000</f>
        <v>0</v>
      </c>
      <c r="Q3721" s="210">
        <f>Q3670*'Usages industrie'!$O14*(1+'Usages industrie'!$P14)^(Q$3654-$D$3654)/1000</f>
        <v>0</v>
      </c>
      <c r="R3721" s="210">
        <f>R3670*'Usages industrie'!$O14*(1+'Usages industrie'!$P14)^(R$3654-$D$3654)/1000</f>
        <v>0</v>
      </c>
    </row>
    <row r="3722" spans="1:18" hidden="1" outlineLevel="2" x14ac:dyDescent="0.35">
      <c r="A3722" s="209" t="str">
        <f>'Usages industrie'!A15</f>
        <v>Usage industriel n°12</v>
      </c>
      <c r="B3722" s="209" t="s">
        <v>639</v>
      </c>
      <c r="C3722" s="209"/>
      <c r="D3722" s="210">
        <f>D3671*'Usages industrie'!$O15*(1+'Usages industrie'!$P15)^(D$3654-$D$3654)/1000</f>
        <v>0</v>
      </c>
      <c r="E3722" s="210">
        <f>E3671*'Usages industrie'!$O15*(1+'Usages industrie'!$P15)^(E$3654-$D$3654)/1000</f>
        <v>0</v>
      </c>
      <c r="F3722" s="210">
        <f>F3671*'Usages industrie'!$O15*(1+'Usages industrie'!$P15)^(F$3654-$D$3654)/1000</f>
        <v>0</v>
      </c>
      <c r="G3722" s="210">
        <f>G3671*'Usages industrie'!$O15*(1+'Usages industrie'!$P15)^(G$3654-$D$3654)/1000</f>
        <v>0</v>
      </c>
      <c r="H3722" s="210">
        <f>H3671*'Usages industrie'!$O15*(1+'Usages industrie'!$P15)^(H$3654-$D$3654)/1000</f>
        <v>0</v>
      </c>
      <c r="I3722" s="210">
        <f>I3671*'Usages industrie'!$O15*(1+'Usages industrie'!$P15)^(I$3654-$D$3654)/1000</f>
        <v>0</v>
      </c>
      <c r="J3722" s="210">
        <f>J3671*'Usages industrie'!$O15*(1+'Usages industrie'!$P15)^(J$3654-$D$3654)/1000</f>
        <v>0</v>
      </c>
      <c r="K3722" s="210">
        <f>K3671*'Usages industrie'!$O15*(1+'Usages industrie'!$P15)^(K$3654-$D$3654)/1000</f>
        <v>0</v>
      </c>
      <c r="L3722" s="210">
        <f>L3671*'Usages industrie'!$O15*(1+'Usages industrie'!$P15)^(L$3654-$D$3654)/1000</f>
        <v>0</v>
      </c>
      <c r="M3722" s="210">
        <f>M3671*'Usages industrie'!$O15*(1+'Usages industrie'!$P15)^(M$3654-$D$3654)/1000</f>
        <v>0</v>
      </c>
      <c r="N3722" s="210">
        <f>N3671*'Usages industrie'!$O15*(1+'Usages industrie'!$P15)^(N$3654-$D$3654)/1000</f>
        <v>0</v>
      </c>
      <c r="O3722" s="210">
        <f>O3671*'Usages industrie'!$O15*(1+'Usages industrie'!$P15)^(O$3654-$D$3654)/1000</f>
        <v>0</v>
      </c>
      <c r="P3722" s="210">
        <f>P3671*'Usages industrie'!$O15*(1+'Usages industrie'!$P15)^(P$3654-$D$3654)/1000</f>
        <v>0</v>
      </c>
      <c r="Q3722" s="210">
        <f>Q3671*'Usages industrie'!$O15*(1+'Usages industrie'!$P15)^(Q$3654-$D$3654)/1000</f>
        <v>0</v>
      </c>
      <c r="R3722" s="210">
        <f>R3671*'Usages industrie'!$O15*(1+'Usages industrie'!$P15)^(R$3654-$D$3654)/1000</f>
        <v>0</v>
      </c>
    </row>
    <row r="3723" spans="1:18" hidden="1" outlineLevel="2" x14ac:dyDescent="0.35">
      <c r="A3723" s="209" t="str">
        <f>'Usages industrie'!A16</f>
        <v>Usage industriel n°13</v>
      </c>
      <c r="B3723" s="209" t="s">
        <v>639</v>
      </c>
      <c r="C3723" s="209"/>
      <c r="D3723" s="210">
        <f>D3672*'Usages industrie'!$O16*(1+'Usages industrie'!$P16)^(D$3654-$D$3654)/1000</f>
        <v>0</v>
      </c>
      <c r="E3723" s="210">
        <f>E3672*'Usages industrie'!$O16*(1+'Usages industrie'!$P16)^(E$3654-$D$3654)/1000</f>
        <v>0</v>
      </c>
      <c r="F3723" s="210">
        <f>F3672*'Usages industrie'!$O16*(1+'Usages industrie'!$P16)^(F$3654-$D$3654)/1000</f>
        <v>0</v>
      </c>
      <c r="G3723" s="210">
        <f>G3672*'Usages industrie'!$O16*(1+'Usages industrie'!$P16)^(G$3654-$D$3654)/1000</f>
        <v>0</v>
      </c>
      <c r="H3723" s="210">
        <f>H3672*'Usages industrie'!$O16*(1+'Usages industrie'!$P16)^(H$3654-$D$3654)/1000</f>
        <v>0</v>
      </c>
      <c r="I3723" s="210">
        <f>I3672*'Usages industrie'!$O16*(1+'Usages industrie'!$P16)^(I$3654-$D$3654)/1000</f>
        <v>0</v>
      </c>
      <c r="J3723" s="210">
        <f>J3672*'Usages industrie'!$O16*(1+'Usages industrie'!$P16)^(J$3654-$D$3654)/1000</f>
        <v>0</v>
      </c>
      <c r="K3723" s="210">
        <f>K3672*'Usages industrie'!$O16*(1+'Usages industrie'!$P16)^(K$3654-$D$3654)/1000</f>
        <v>0</v>
      </c>
      <c r="L3723" s="210">
        <f>L3672*'Usages industrie'!$O16*(1+'Usages industrie'!$P16)^(L$3654-$D$3654)/1000</f>
        <v>0</v>
      </c>
      <c r="M3723" s="210">
        <f>M3672*'Usages industrie'!$O16*(1+'Usages industrie'!$P16)^(M$3654-$D$3654)/1000</f>
        <v>0</v>
      </c>
      <c r="N3723" s="210">
        <f>N3672*'Usages industrie'!$O16*(1+'Usages industrie'!$P16)^(N$3654-$D$3654)/1000</f>
        <v>0</v>
      </c>
      <c r="O3723" s="210">
        <f>O3672*'Usages industrie'!$O16*(1+'Usages industrie'!$P16)^(O$3654-$D$3654)/1000</f>
        <v>0</v>
      </c>
      <c r="P3723" s="210">
        <f>P3672*'Usages industrie'!$O16*(1+'Usages industrie'!$P16)^(P$3654-$D$3654)/1000</f>
        <v>0</v>
      </c>
      <c r="Q3723" s="210">
        <f>Q3672*'Usages industrie'!$O16*(1+'Usages industrie'!$P16)^(Q$3654-$D$3654)/1000</f>
        <v>0</v>
      </c>
      <c r="R3723" s="210">
        <f>R3672*'Usages industrie'!$O16*(1+'Usages industrie'!$P16)^(R$3654-$D$3654)/1000</f>
        <v>0</v>
      </c>
    </row>
    <row r="3724" spans="1:18" hidden="1" outlineLevel="2" x14ac:dyDescent="0.35">
      <c r="A3724" s="209" t="str">
        <f>'Usages industrie'!A17</f>
        <v>Usage industriel n°14</v>
      </c>
      <c r="B3724" s="209" t="s">
        <v>639</v>
      </c>
      <c r="C3724" s="209"/>
      <c r="D3724" s="210">
        <f>D3673*'Usages industrie'!$O17*(1+'Usages industrie'!$P17)^(D$3654-$D$3654)/1000</f>
        <v>0</v>
      </c>
      <c r="E3724" s="210">
        <f>E3673*'Usages industrie'!$O17*(1+'Usages industrie'!$P17)^(E$3654-$D$3654)/1000</f>
        <v>0</v>
      </c>
      <c r="F3724" s="210">
        <f>F3673*'Usages industrie'!$O17*(1+'Usages industrie'!$P17)^(F$3654-$D$3654)/1000</f>
        <v>0</v>
      </c>
      <c r="G3724" s="210">
        <f>G3673*'Usages industrie'!$O17*(1+'Usages industrie'!$P17)^(G$3654-$D$3654)/1000</f>
        <v>0</v>
      </c>
      <c r="H3724" s="210">
        <f>H3673*'Usages industrie'!$O17*(1+'Usages industrie'!$P17)^(H$3654-$D$3654)/1000</f>
        <v>0</v>
      </c>
      <c r="I3724" s="210">
        <f>I3673*'Usages industrie'!$O17*(1+'Usages industrie'!$P17)^(I$3654-$D$3654)/1000</f>
        <v>0</v>
      </c>
      <c r="J3724" s="210">
        <f>J3673*'Usages industrie'!$O17*(1+'Usages industrie'!$P17)^(J$3654-$D$3654)/1000</f>
        <v>0</v>
      </c>
      <c r="K3724" s="210">
        <f>K3673*'Usages industrie'!$O17*(1+'Usages industrie'!$P17)^(K$3654-$D$3654)/1000</f>
        <v>0</v>
      </c>
      <c r="L3724" s="210">
        <f>L3673*'Usages industrie'!$O17*(1+'Usages industrie'!$P17)^(L$3654-$D$3654)/1000</f>
        <v>0</v>
      </c>
      <c r="M3724" s="210">
        <f>M3673*'Usages industrie'!$O17*(1+'Usages industrie'!$P17)^(M$3654-$D$3654)/1000</f>
        <v>0</v>
      </c>
      <c r="N3724" s="210">
        <f>N3673*'Usages industrie'!$O17*(1+'Usages industrie'!$P17)^(N$3654-$D$3654)/1000</f>
        <v>0</v>
      </c>
      <c r="O3724" s="210">
        <f>O3673*'Usages industrie'!$O17*(1+'Usages industrie'!$P17)^(O$3654-$D$3654)/1000</f>
        <v>0</v>
      </c>
      <c r="P3724" s="210">
        <f>P3673*'Usages industrie'!$O17*(1+'Usages industrie'!$P17)^(P$3654-$D$3654)/1000</f>
        <v>0</v>
      </c>
      <c r="Q3724" s="210">
        <f>Q3673*'Usages industrie'!$O17*(1+'Usages industrie'!$P17)^(Q$3654-$D$3654)/1000</f>
        <v>0</v>
      </c>
      <c r="R3724" s="210">
        <f>R3673*'Usages industrie'!$O17*(1+'Usages industrie'!$P17)^(R$3654-$D$3654)/1000</f>
        <v>0</v>
      </c>
    </row>
    <row r="3725" spans="1:18" hidden="1" outlineLevel="2" x14ac:dyDescent="0.35">
      <c r="A3725" s="209" t="str">
        <f>'Usages industrie'!A18</f>
        <v>Usage industriel n°15</v>
      </c>
      <c r="B3725" s="209" t="s">
        <v>639</v>
      </c>
      <c r="C3725" s="209"/>
      <c r="D3725" s="210">
        <f>D3674*'Usages industrie'!$O18*(1+'Usages industrie'!$P18)^(D$3654-$D$3654)/1000</f>
        <v>0</v>
      </c>
      <c r="E3725" s="210">
        <f>E3674*'Usages industrie'!$O18*(1+'Usages industrie'!$P18)^(E$3654-$D$3654)/1000</f>
        <v>0</v>
      </c>
      <c r="F3725" s="210">
        <f>F3674*'Usages industrie'!$O18*(1+'Usages industrie'!$P18)^(F$3654-$D$3654)/1000</f>
        <v>0</v>
      </c>
      <c r="G3725" s="210">
        <f>G3674*'Usages industrie'!$O18*(1+'Usages industrie'!$P18)^(G$3654-$D$3654)/1000</f>
        <v>0</v>
      </c>
      <c r="H3725" s="210">
        <f>H3674*'Usages industrie'!$O18*(1+'Usages industrie'!$P18)^(H$3654-$D$3654)/1000</f>
        <v>0</v>
      </c>
      <c r="I3725" s="210">
        <f>I3674*'Usages industrie'!$O18*(1+'Usages industrie'!$P18)^(I$3654-$D$3654)/1000</f>
        <v>0</v>
      </c>
      <c r="J3725" s="210">
        <f>J3674*'Usages industrie'!$O18*(1+'Usages industrie'!$P18)^(J$3654-$D$3654)/1000</f>
        <v>0</v>
      </c>
      <c r="K3725" s="210">
        <f>K3674*'Usages industrie'!$O18*(1+'Usages industrie'!$P18)^(K$3654-$D$3654)/1000</f>
        <v>0</v>
      </c>
      <c r="L3725" s="210">
        <f>L3674*'Usages industrie'!$O18*(1+'Usages industrie'!$P18)^(L$3654-$D$3654)/1000</f>
        <v>0</v>
      </c>
      <c r="M3725" s="210">
        <f>M3674*'Usages industrie'!$O18*(1+'Usages industrie'!$P18)^(M$3654-$D$3654)/1000</f>
        <v>0</v>
      </c>
      <c r="N3725" s="210">
        <f>N3674*'Usages industrie'!$O18*(1+'Usages industrie'!$P18)^(N$3654-$D$3654)/1000</f>
        <v>0</v>
      </c>
      <c r="O3725" s="210">
        <f>O3674*'Usages industrie'!$O18*(1+'Usages industrie'!$P18)^(O$3654-$D$3654)/1000</f>
        <v>0</v>
      </c>
      <c r="P3725" s="210">
        <f>P3674*'Usages industrie'!$O18*(1+'Usages industrie'!$P18)^(P$3654-$D$3654)/1000</f>
        <v>0</v>
      </c>
      <c r="Q3725" s="210">
        <f>Q3674*'Usages industrie'!$O18*(1+'Usages industrie'!$P18)^(Q$3654-$D$3654)/1000</f>
        <v>0</v>
      </c>
      <c r="R3725" s="210">
        <f>R3674*'Usages industrie'!$O18*(1+'Usages industrie'!$P18)^(R$3654-$D$3654)/1000</f>
        <v>0</v>
      </c>
    </row>
    <row r="3726" spans="1:18" hidden="1" outlineLevel="2" x14ac:dyDescent="0.35">
      <c r="A3726" s="209" t="str">
        <f>'Usages industrie'!A19</f>
        <v>Usage industriel n°16</v>
      </c>
      <c r="B3726" s="209" t="s">
        <v>639</v>
      </c>
      <c r="C3726" s="209"/>
      <c r="D3726" s="210">
        <f>D3675*'Usages industrie'!$O19*(1+'Usages industrie'!$P19)^(D$3654-$D$3654)/1000</f>
        <v>0</v>
      </c>
      <c r="E3726" s="210">
        <f>E3675*'Usages industrie'!$O19*(1+'Usages industrie'!$P19)^(E$3654-$D$3654)/1000</f>
        <v>0</v>
      </c>
      <c r="F3726" s="210">
        <f>F3675*'Usages industrie'!$O19*(1+'Usages industrie'!$P19)^(F$3654-$D$3654)/1000</f>
        <v>0</v>
      </c>
      <c r="G3726" s="210">
        <f>G3675*'Usages industrie'!$O19*(1+'Usages industrie'!$P19)^(G$3654-$D$3654)/1000</f>
        <v>0</v>
      </c>
      <c r="H3726" s="210">
        <f>H3675*'Usages industrie'!$O19*(1+'Usages industrie'!$P19)^(H$3654-$D$3654)/1000</f>
        <v>0</v>
      </c>
      <c r="I3726" s="210">
        <f>I3675*'Usages industrie'!$O19*(1+'Usages industrie'!$P19)^(I$3654-$D$3654)/1000</f>
        <v>0</v>
      </c>
      <c r="J3726" s="210">
        <f>J3675*'Usages industrie'!$O19*(1+'Usages industrie'!$P19)^(J$3654-$D$3654)/1000</f>
        <v>0</v>
      </c>
      <c r="K3726" s="210">
        <f>K3675*'Usages industrie'!$O19*(1+'Usages industrie'!$P19)^(K$3654-$D$3654)/1000</f>
        <v>0</v>
      </c>
      <c r="L3726" s="210">
        <f>L3675*'Usages industrie'!$O19*(1+'Usages industrie'!$P19)^(L$3654-$D$3654)/1000</f>
        <v>0</v>
      </c>
      <c r="M3726" s="210">
        <f>M3675*'Usages industrie'!$O19*(1+'Usages industrie'!$P19)^(M$3654-$D$3654)/1000</f>
        <v>0</v>
      </c>
      <c r="N3726" s="210">
        <f>N3675*'Usages industrie'!$O19*(1+'Usages industrie'!$P19)^(N$3654-$D$3654)/1000</f>
        <v>0</v>
      </c>
      <c r="O3726" s="210">
        <f>O3675*'Usages industrie'!$O19*(1+'Usages industrie'!$P19)^(O$3654-$D$3654)/1000</f>
        <v>0</v>
      </c>
      <c r="P3726" s="210">
        <f>P3675*'Usages industrie'!$O19*(1+'Usages industrie'!$P19)^(P$3654-$D$3654)/1000</f>
        <v>0</v>
      </c>
      <c r="Q3726" s="210">
        <f>Q3675*'Usages industrie'!$O19*(1+'Usages industrie'!$P19)^(Q$3654-$D$3654)/1000</f>
        <v>0</v>
      </c>
      <c r="R3726" s="210">
        <f>R3675*'Usages industrie'!$O19*(1+'Usages industrie'!$P19)^(R$3654-$D$3654)/1000</f>
        <v>0</v>
      </c>
    </row>
    <row r="3727" spans="1:18" hidden="1" outlineLevel="2" x14ac:dyDescent="0.35">
      <c r="A3727" s="209" t="str">
        <f>'Usages industrie'!A20</f>
        <v>Usage industriel n°17</v>
      </c>
      <c r="B3727" s="209" t="s">
        <v>639</v>
      </c>
      <c r="C3727" s="209"/>
      <c r="D3727" s="210">
        <f>D3676*'Usages industrie'!$O20*(1+'Usages industrie'!$P20)^(D$3654-$D$3654)/1000</f>
        <v>0</v>
      </c>
      <c r="E3727" s="210">
        <f>E3676*'Usages industrie'!$O20*(1+'Usages industrie'!$P20)^(E$3654-$D$3654)/1000</f>
        <v>0</v>
      </c>
      <c r="F3727" s="210">
        <f>F3676*'Usages industrie'!$O20*(1+'Usages industrie'!$P20)^(F$3654-$D$3654)/1000</f>
        <v>0</v>
      </c>
      <c r="G3727" s="210">
        <f>G3676*'Usages industrie'!$O20*(1+'Usages industrie'!$P20)^(G$3654-$D$3654)/1000</f>
        <v>0</v>
      </c>
      <c r="H3727" s="210">
        <f>H3676*'Usages industrie'!$O20*(1+'Usages industrie'!$P20)^(H$3654-$D$3654)/1000</f>
        <v>0</v>
      </c>
      <c r="I3727" s="210">
        <f>I3676*'Usages industrie'!$O20*(1+'Usages industrie'!$P20)^(I$3654-$D$3654)/1000</f>
        <v>0</v>
      </c>
      <c r="J3727" s="210">
        <f>J3676*'Usages industrie'!$O20*(1+'Usages industrie'!$P20)^(J$3654-$D$3654)/1000</f>
        <v>0</v>
      </c>
      <c r="K3727" s="210">
        <f>K3676*'Usages industrie'!$O20*(1+'Usages industrie'!$P20)^(K$3654-$D$3654)/1000</f>
        <v>0</v>
      </c>
      <c r="L3727" s="210">
        <f>L3676*'Usages industrie'!$O20*(1+'Usages industrie'!$P20)^(L$3654-$D$3654)/1000</f>
        <v>0</v>
      </c>
      <c r="M3727" s="210">
        <f>M3676*'Usages industrie'!$O20*(1+'Usages industrie'!$P20)^(M$3654-$D$3654)/1000</f>
        <v>0</v>
      </c>
      <c r="N3727" s="210">
        <f>N3676*'Usages industrie'!$O20*(1+'Usages industrie'!$P20)^(N$3654-$D$3654)/1000</f>
        <v>0</v>
      </c>
      <c r="O3727" s="210">
        <f>O3676*'Usages industrie'!$O20*(1+'Usages industrie'!$P20)^(O$3654-$D$3654)/1000</f>
        <v>0</v>
      </c>
      <c r="P3727" s="210">
        <f>P3676*'Usages industrie'!$O20*(1+'Usages industrie'!$P20)^(P$3654-$D$3654)/1000</f>
        <v>0</v>
      </c>
      <c r="Q3727" s="210">
        <f>Q3676*'Usages industrie'!$O20*(1+'Usages industrie'!$P20)^(Q$3654-$D$3654)/1000</f>
        <v>0</v>
      </c>
      <c r="R3727" s="210">
        <f>R3676*'Usages industrie'!$O20*(1+'Usages industrie'!$P20)^(R$3654-$D$3654)/1000</f>
        <v>0</v>
      </c>
    </row>
    <row r="3728" spans="1:18" hidden="1" outlineLevel="2" x14ac:dyDescent="0.35">
      <c r="A3728" s="209" t="str">
        <f>'Usages industrie'!A21</f>
        <v>Usage industriel n°18</v>
      </c>
      <c r="B3728" s="209" t="s">
        <v>639</v>
      </c>
      <c r="C3728" s="209"/>
      <c r="D3728" s="210">
        <f>D3677*'Usages industrie'!$O21*(1+'Usages industrie'!$P21)^(D$3654-$D$3654)/1000</f>
        <v>0</v>
      </c>
      <c r="E3728" s="210">
        <f>E3677*'Usages industrie'!$O21*(1+'Usages industrie'!$P21)^(E$3654-$D$3654)/1000</f>
        <v>0</v>
      </c>
      <c r="F3728" s="210">
        <f>F3677*'Usages industrie'!$O21*(1+'Usages industrie'!$P21)^(F$3654-$D$3654)/1000</f>
        <v>0</v>
      </c>
      <c r="G3728" s="210">
        <f>G3677*'Usages industrie'!$O21*(1+'Usages industrie'!$P21)^(G$3654-$D$3654)/1000</f>
        <v>0</v>
      </c>
      <c r="H3728" s="210">
        <f>H3677*'Usages industrie'!$O21*(1+'Usages industrie'!$P21)^(H$3654-$D$3654)/1000</f>
        <v>0</v>
      </c>
      <c r="I3728" s="210">
        <f>I3677*'Usages industrie'!$O21*(1+'Usages industrie'!$P21)^(I$3654-$D$3654)/1000</f>
        <v>0</v>
      </c>
      <c r="J3728" s="210">
        <f>J3677*'Usages industrie'!$O21*(1+'Usages industrie'!$P21)^(J$3654-$D$3654)/1000</f>
        <v>0</v>
      </c>
      <c r="K3728" s="210">
        <f>K3677*'Usages industrie'!$O21*(1+'Usages industrie'!$P21)^(K$3654-$D$3654)/1000</f>
        <v>0</v>
      </c>
      <c r="L3728" s="210">
        <f>L3677*'Usages industrie'!$O21*(1+'Usages industrie'!$P21)^(L$3654-$D$3654)/1000</f>
        <v>0</v>
      </c>
      <c r="M3728" s="210">
        <f>M3677*'Usages industrie'!$O21*(1+'Usages industrie'!$P21)^(M$3654-$D$3654)/1000</f>
        <v>0</v>
      </c>
      <c r="N3728" s="210">
        <f>N3677*'Usages industrie'!$O21*(1+'Usages industrie'!$P21)^(N$3654-$D$3654)/1000</f>
        <v>0</v>
      </c>
      <c r="O3728" s="210">
        <f>O3677*'Usages industrie'!$O21*(1+'Usages industrie'!$P21)^(O$3654-$D$3654)/1000</f>
        <v>0</v>
      </c>
      <c r="P3728" s="210">
        <f>P3677*'Usages industrie'!$O21*(1+'Usages industrie'!$P21)^(P$3654-$D$3654)/1000</f>
        <v>0</v>
      </c>
      <c r="Q3728" s="210">
        <f>Q3677*'Usages industrie'!$O21*(1+'Usages industrie'!$P21)^(Q$3654-$D$3654)/1000</f>
        <v>0</v>
      </c>
      <c r="R3728" s="210">
        <f>R3677*'Usages industrie'!$O21*(1+'Usages industrie'!$P21)^(R$3654-$D$3654)/1000</f>
        <v>0</v>
      </c>
    </row>
    <row r="3729" spans="1:18" hidden="1" outlineLevel="2" x14ac:dyDescent="0.35">
      <c r="A3729" s="209" t="str">
        <f>'Usages industrie'!A22</f>
        <v>Usage industriel n°19</v>
      </c>
      <c r="B3729" s="209" t="s">
        <v>639</v>
      </c>
      <c r="C3729" s="209"/>
      <c r="D3729" s="210">
        <f>D3678*'Usages industrie'!$O22*(1+'Usages industrie'!$P22)^(D$3654-$D$3654)/1000</f>
        <v>0</v>
      </c>
      <c r="E3729" s="210">
        <f>E3678*'Usages industrie'!$O22*(1+'Usages industrie'!$P22)^(E$3654-$D$3654)/1000</f>
        <v>0</v>
      </c>
      <c r="F3729" s="210">
        <f>F3678*'Usages industrie'!$O22*(1+'Usages industrie'!$P22)^(F$3654-$D$3654)/1000</f>
        <v>0</v>
      </c>
      <c r="G3729" s="210">
        <f>G3678*'Usages industrie'!$O22*(1+'Usages industrie'!$P22)^(G$3654-$D$3654)/1000</f>
        <v>0</v>
      </c>
      <c r="H3729" s="210">
        <f>H3678*'Usages industrie'!$O22*(1+'Usages industrie'!$P22)^(H$3654-$D$3654)/1000</f>
        <v>0</v>
      </c>
      <c r="I3729" s="210">
        <f>I3678*'Usages industrie'!$O22*(1+'Usages industrie'!$P22)^(I$3654-$D$3654)/1000</f>
        <v>0</v>
      </c>
      <c r="J3729" s="210">
        <f>J3678*'Usages industrie'!$O22*(1+'Usages industrie'!$P22)^(J$3654-$D$3654)/1000</f>
        <v>0</v>
      </c>
      <c r="K3729" s="210">
        <f>K3678*'Usages industrie'!$O22*(1+'Usages industrie'!$P22)^(K$3654-$D$3654)/1000</f>
        <v>0</v>
      </c>
      <c r="L3729" s="210">
        <f>L3678*'Usages industrie'!$O22*(1+'Usages industrie'!$P22)^(L$3654-$D$3654)/1000</f>
        <v>0</v>
      </c>
      <c r="M3729" s="210">
        <f>M3678*'Usages industrie'!$O22*(1+'Usages industrie'!$P22)^(M$3654-$D$3654)/1000</f>
        <v>0</v>
      </c>
      <c r="N3729" s="210">
        <f>N3678*'Usages industrie'!$O22*(1+'Usages industrie'!$P22)^(N$3654-$D$3654)/1000</f>
        <v>0</v>
      </c>
      <c r="O3729" s="210">
        <f>O3678*'Usages industrie'!$O22*(1+'Usages industrie'!$P22)^(O$3654-$D$3654)/1000</f>
        <v>0</v>
      </c>
      <c r="P3729" s="210">
        <f>P3678*'Usages industrie'!$O22*(1+'Usages industrie'!$P22)^(P$3654-$D$3654)/1000</f>
        <v>0</v>
      </c>
      <c r="Q3729" s="210">
        <f>Q3678*'Usages industrie'!$O22*(1+'Usages industrie'!$P22)^(Q$3654-$D$3654)/1000</f>
        <v>0</v>
      </c>
      <c r="R3729" s="210">
        <f>R3678*'Usages industrie'!$O22*(1+'Usages industrie'!$P22)^(R$3654-$D$3654)/1000</f>
        <v>0</v>
      </c>
    </row>
    <row r="3730" spans="1:18" hidden="1" outlineLevel="2" x14ac:dyDescent="0.35">
      <c r="A3730" s="209" t="str">
        <f>'Usages industrie'!A23</f>
        <v>Usage industriel n°20</v>
      </c>
      <c r="B3730" s="209" t="s">
        <v>639</v>
      </c>
      <c r="C3730" s="209"/>
      <c r="D3730" s="210">
        <f>D3679*'Usages industrie'!$O23*(1+'Usages industrie'!$P23)^(D$3654-$D$3654)/1000</f>
        <v>0</v>
      </c>
      <c r="E3730" s="210">
        <f>E3679*'Usages industrie'!$O23*(1+'Usages industrie'!$P23)^(E$3654-$D$3654)/1000</f>
        <v>0</v>
      </c>
      <c r="F3730" s="210">
        <f>F3679*'Usages industrie'!$O23*(1+'Usages industrie'!$P23)^(F$3654-$D$3654)/1000</f>
        <v>0</v>
      </c>
      <c r="G3730" s="210">
        <f>G3679*'Usages industrie'!$O23*(1+'Usages industrie'!$P23)^(G$3654-$D$3654)/1000</f>
        <v>0</v>
      </c>
      <c r="H3730" s="210">
        <f>H3679*'Usages industrie'!$O23*(1+'Usages industrie'!$P23)^(H$3654-$D$3654)/1000</f>
        <v>0</v>
      </c>
      <c r="I3730" s="210">
        <f>I3679*'Usages industrie'!$O23*(1+'Usages industrie'!$P23)^(I$3654-$D$3654)/1000</f>
        <v>0</v>
      </c>
      <c r="J3730" s="210">
        <f>J3679*'Usages industrie'!$O23*(1+'Usages industrie'!$P23)^(J$3654-$D$3654)/1000</f>
        <v>0</v>
      </c>
      <c r="K3730" s="210">
        <f>K3679*'Usages industrie'!$O23*(1+'Usages industrie'!$P23)^(K$3654-$D$3654)/1000</f>
        <v>0</v>
      </c>
      <c r="L3730" s="210">
        <f>L3679*'Usages industrie'!$O23*(1+'Usages industrie'!$P23)^(L$3654-$D$3654)/1000</f>
        <v>0</v>
      </c>
      <c r="M3730" s="210">
        <f>M3679*'Usages industrie'!$O23*(1+'Usages industrie'!$P23)^(M$3654-$D$3654)/1000</f>
        <v>0</v>
      </c>
      <c r="N3730" s="210">
        <f>N3679*'Usages industrie'!$O23*(1+'Usages industrie'!$P23)^(N$3654-$D$3654)/1000</f>
        <v>0</v>
      </c>
      <c r="O3730" s="210">
        <f>O3679*'Usages industrie'!$O23*(1+'Usages industrie'!$P23)^(O$3654-$D$3654)/1000</f>
        <v>0</v>
      </c>
      <c r="P3730" s="210">
        <f>P3679*'Usages industrie'!$O23*(1+'Usages industrie'!$P23)^(P$3654-$D$3654)/1000</f>
        <v>0</v>
      </c>
      <c r="Q3730" s="210">
        <f>Q3679*'Usages industrie'!$O23*(1+'Usages industrie'!$P23)^(Q$3654-$D$3654)/1000</f>
        <v>0</v>
      </c>
      <c r="R3730" s="210">
        <f>R3679*'Usages industrie'!$O23*(1+'Usages industrie'!$P23)^(R$3654-$D$3654)/1000</f>
        <v>0</v>
      </c>
    </row>
    <row r="3731" spans="1:18" hidden="1" outlineLevel="2" x14ac:dyDescent="0.35">
      <c r="A3731" s="209" t="str">
        <f>'Usages industrie'!A24</f>
        <v>Usage industriel n°21</v>
      </c>
      <c r="B3731" s="209" t="s">
        <v>639</v>
      </c>
      <c r="C3731" s="209"/>
      <c r="D3731" s="210">
        <f>D3680*'Usages industrie'!$O24*(1+'Usages industrie'!$P24)^(D$3654-$D$3654)/1000</f>
        <v>0</v>
      </c>
      <c r="E3731" s="210">
        <f>E3680*'Usages industrie'!$O24*(1+'Usages industrie'!$P24)^(E$3654-$D$3654)/1000</f>
        <v>0</v>
      </c>
      <c r="F3731" s="210">
        <f>F3680*'Usages industrie'!$O24*(1+'Usages industrie'!$P24)^(F$3654-$D$3654)/1000</f>
        <v>0</v>
      </c>
      <c r="G3731" s="210">
        <f>G3680*'Usages industrie'!$O24*(1+'Usages industrie'!$P24)^(G$3654-$D$3654)/1000</f>
        <v>0</v>
      </c>
      <c r="H3731" s="210">
        <f>H3680*'Usages industrie'!$O24*(1+'Usages industrie'!$P24)^(H$3654-$D$3654)/1000</f>
        <v>0</v>
      </c>
      <c r="I3731" s="210">
        <f>I3680*'Usages industrie'!$O24*(1+'Usages industrie'!$P24)^(I$3654-$D$3654)/1000</f>
        <v>0</v>
      </c>
      <c r="J3731" s="210">
        <f>J3680*'Usages industrie'!$O24*(1+'Usages industrie'!$P24)^(J$3654-$D$3654)/1000</f>
        <v>0</v>
      </c>
      <c r="K3731" s="210">
        <f>K3680*'Usages industrie'!$O24*(1+'Usages industrie'!$P24)^(K$3654-$D$3654)/1000</f>
        <v>0</v>
      </c>
      <c r="L3731" s="210">
        <f>L3680*'Usages industrie'!$O24*(1+'Usages industrie'!$P24)^(L$3654-$D$3654)/1000</f>
        <v>0</v>
      </c>
      <c r="M3731" s="210">
        <f>M3680*'Usages industrie'!$O24*(1+'Usages industrie'!$P24)^(M$3654-$D$3654)/1000</f>
        <v>0</v>
      </c>
      <c r="N3731" s="210">
        <f>N3680*'Usages industrie'!$O24*(1+'Usages industrie'!$P24)^(N$3654-$D$3654)/1000</f>
        <v>0</v>
      </c>
      <c r="O3731" s="210">
        <f>O3680*'Usages industrie'!$O24*(1+'Usages industrie'!$P24)^(O$3654-$D$3654)/1000</f>
        <v>0</v>
      </c>
      <c r="P3731" s="210">
        <f>P3680*'Usages industrie'!$O24*(1+'Usages industrie'!$P24)^(P$3654-$D$3654)/1000</f>
        <v>0</v>
      </c>
      <c r="Q3731" s="210">
        <f>Q3680*'Usages industrie'!$O24*(1+'Usages industrie'!$P24)^(Q$3654-$D$3654)/1000</f>
        <v>0</v>
      </c>
      <c r="R3731" s="210">
        <f>R3680*'Usages industrie'!$O24*(1+'Usages industrie'!$P24)^(R$3654-$D$3654)/1000</f>
        <v>0</v>
      </c>
    </row>
    <row r="3732" spans="1:18" hidden="1" outlineLevel="2" x14ac:dyDescent="0.35">
      <c r="A3732" s="209" t="str">
        <f>'Usages industrie'!A25</f>
        <v>Usage industriel n°22</v>
      </c>
      <c r="B3732" s="209" t="s">
        <v>639</v>
      </c>
      <c r="C3732" s="209"/>
      <c r="D3732" s="210">
        <f>D3681*'Usages industrie'!$O25*(1+'Usages industrie'!$P25)^(D$3654-$D$3654)/1000</f>
        <v>0</v>
      </c>
      <c r="E3732" s="210">
        <f>E3681*'Usages industrie'!$O25*(1+'Usages industrie'!$P25)^(E$3654-$D$3654)/1000</f>
        <v>0</v>
      </c>
      <c r="F3732" s="210">
        <f>F3681*'Usages industrie'!$O25*(1+'Usages industrie'!$P25)^(F$3654-$D$3654)/1000</f>
        <v>0</v>
      </c>
      <c r="G3732" s="210">
        <f>G3681*'Usages industrie'!$O25*(1+'Usages industrie'!$P25)^(G$3654-$D$3654)/1000</f>
        <v>0</v>
      </c>
      <c r="H3732" s="210">
        <f>H3681*'Usages industrie'!$O25*(1+'Usages industrie'!$P25)^(H$3654-$D$3654)/1000</f>
        <v>0</v>
      </c>
      <c r="I3732" s="210">
        <f>I3681*'Usages industrie'!$O25*(1+'Usages industrie'!$P25)^(I$3654-$D$3654)/1000</f>
        <v>0</v>
      </c>
      <c r="J3732" s="210">
        <f>J3681*'Usages industrie'!$O25*(1+'Usages industrie'!$P25)^(J$3654-$D$3654)/1000</f>
        <v>0</v>
      </c>
      <c r="K3732" s="210">
        <f>K3681*'Usages industrie'!$O25*(1+'Usages industrie'!$P25)^(K$3654-$D$3654)/1000</f>
        <v>0</v>
      </c>
      <c r="L3732" s="210">
        <f>L3681*'Usages industrie'!$O25*(1+'Usages industrie'!$P25)^(L$3654-$D$3654)/1000</f>
        <v>0</v>
      </c>
      <c r="M3732" s="210">
        <f>M3681*'Usages industrie'!$O25*(1+'Usages industrie'!$P25)^(M$3654-$D$3654)/1000</f>
        <v>0</v>
      </c>
      <c r="N3732" s="210">
        <f>N3681*'Usages industrie'!$O25*(1+'Usages industrie'!$P25)^(N$3654-$D$3654)/1000</f>
        <v>0</v>
      </c>
      <c r="O3732" s="210">
        <f>O3681*'Usages industrie'!$O25*(1+'Usages industrie'!$P25)^(O$3654-$D$3654)/1000</f>
        <v>0</v>
      </c>
      <c r="P3732" s="210">
        <f>P3681*'Usages industrie'!$O25*(1+'Usages industrie'!$P25)^(P$3654-$D$3654)/1000</f>
        <v>0</v>
      </c>
      <c r="Q3732" s="210">
        <f>Q3681*'Usages industrie'!$O25*(1+'Usages industrie'!$P25)^(Q$3654-$D$3654)/1000</f>
        <v>0</v>
      </c>
      <c r="R3732" s="210">
        <f>R3681*'Usages industrie'!$O25*(1+'Usages industrie'!$P25)^(R$3654-$D$3654)/1000</f>
        <v>0</v>
      </c>
    </row>
    <row r="3733" spans="1:18" hidden="1" outlineLevel="2" x14ac:dyDescent="0.35">
      <c r="A3733" s="209" t="str">
        <f>'Usages industrie'!A26</f>
        <v>Usage industriel n°23</v>
      </c>
      <c r="B3733" s="209" t="s">
        <v>639</v>
      </c>
      <c r="C3733" s="209"/>
      <c r="D3733" s="210">
        <f>D3682*'Usages industrie'!$O26*(1+'Usages industrie'!$P26)^(D$3654-$D$3654)/1000</f>
        <v>0</v>
      </c>
      <c r="E3733" s="210">
        <f>E3682*'Usages industrie'!$O26*(1+'Usages industrie'!$P26)^(E$3654-$D$3654)/1000</f>
        <v>0</v>
      </c>
      <c r="F3733" s="210">
        <f>F3682*'Usages industrie'!$O26*(1+'Usages industrie'!$P26)^(F$3654-$D$3654)/1000</f>
        <v>0</v>
      </c>
      <c r="G3733" s="210">
        <f>G3682*'Usages industrie'!$O26*(1+'Usages industrie'!$P26)^(G$3654-$D$3654)/1000</f>
        <v>0</v>
      </c>
      <c r="H3733" s="210">
        <f>H3682*'Usages industrie'!$O26*(1+'Usages industrie'!$P26)^(H$3654-$D$3654)/1000</f>
        <v>0</v>
      </c>
      <c r="I3733" s="210">
        <f>I3682*'Usages industrie'!$O26*(1+'Usages industrie'!$P26)^(I$3654-$D$3654)/1000</f>
        <v>0</v>
      </c>
      <c r="J3733" s="210">
        <f>J3682*'Usages industrie'!$O26*(1+'Usages industrie'!$P26)^(J$3654-$D$3654)/1000</f>
        <v>0</v>
      </c>
      <c r="K3733" s="210">
        <f>K3682*'Usages industrie'!$O26*(1+'Usages industrie'!$P26)^(K$3654-$D$3654)/1000</f>
        <v>0</v>
      </c>
      <c r="L3733" s="210">
        <f>L3682*'Usages industrie'!$O26*(1+'Usages industrie'!$P26)^(L$3654-$D$3654)/1000</f>
        <v>0</v>
      </c>
      <c r="M3733" s="210">
        <f>M3682*'Usages industrie'!$O26*(1+'Usages industrie'!$P26)^(M$3654-$D$3654)/1000</f>
        <v>0</v>
      </c>
      <c r="N3733" s="210">
        <f>N3682*'Usages industrie'!$O26*(1+'Usages industrie'!$P26)^(N$3654-$D$3654)/1000</f>
        <v>0</v>
      </c>
      <c r="O3733" s="210">
        <f>O3682*'Usages industrie'!$O26*(1+'Usages industrie'!$P26)^(O$3654-$D$3654)/1000</f>
        <v>0</v>
      </c>
      <c r="P3733" s="210">
        <f>P3682*'Usages industrie'!$O26*(1+'Usages industrie'!$P26)^(P$3654-$D$3654)/1000</f>
        <v>0</v>
      </c>
      <c r="Q3733" s="210">
        <f>Q3682*'Usages industrie'!$O26*(1+'Usages industrie'!$P26)^(Q$3654-$D$3654)/1000</f>
        <v>0</v>
      </c>
      <c r="R3733" s="210">
        <f>R3682*'Usages industrie'!$O26*(1+'Usages industrie'!$P26)^(R$3654-$D$3654)/1000</f>
        <v>0</v>
      </c>
    </row>
    <row r="3734" spans="1:18" hidden="1" outlineLevel="2" x14ac:dyDescent="0.35">
      <c r="A3734" s="209" t="str">
        <f>'Usages industrie'!A27</f>
        <v>Usage industriel n°24</v>
      </c>
      <c r="B3734" s="209" t="s">
        <v>639</v>
      </c>
      <c r="C3734" s="209"/>
      <c r="D3734" s="210">
        <f>D3683*'Usages industrie'!$O27*(1+'Usages industrie'!$P27)^(D$3654-$D$3654)/1000</f>
        <v>0</v>
      </c>
      <c r="E3734" s="210">
        <f>E3683*'Usages industrie'!$O27*(1+'Usages industrie'!$P27)^(E$3654-$D$3654)/1000</f>
        <v>0</v>
      </c>
      <c r="F3734" s="210">
        <f>F3683*'Usages industrie'!$O27*(1+'Usages industrie'!$P27)^(F$3654-$D$3654)/1000</f>
        <v>0</v>
      </c>
      <c r="G3734" s="210">
        <f>G3683*'Usages industrie'!$O27*(1+'Usages industrie'!$P27)^(G$3654-$D$3654)/1000</f>
        <v>0</v>
      </c>
      <c r="H3734" s="210">
        <f>H3683*'Usages industrie'!$O27*(1+'Usages industrie'!$P27)^(H$3654-$D$3654)/1000</f>
        <v>0</v>
      </c>
      <c r="I3734" s="210">
        <f>I3683*'Usages industrie'!$O27*(1+'Usages industrie'!$P27)^(I$3654-$D$3654)/1000</f>
        <v>0</v>
      </c>
      <c r="J3734" s="210">
        <f>J3683*'Usages industrie'!$O27*(1+'Usages industrie'!$P27)^(J$3654-$D$3654)/1000</f>
        <v>0</v>
      </c>
      <c r="K3734" s="210">
        <f>K3683*'Usages industrie'!$O27*(1+'Usages industrie'!$P27)^(K$3654-$D$3654)/1000</f>
        <v>0</v>
      </c>
      <c r="L3734" s="210">
        <f>L3683*'Usages industrie'!$O27*(1+'Usages industrie'!$P27)^(L$3654-$D$3654)/1000</f>
        <v>0</v>
      </c>
      <c r="M3734" s="210">
        <f>M3683*'Usages industrie'!$O27*(1+'Usages industrie'!$P27)^(M$3654-$D$3654)/1000</f>
        <v>0</v>
      </c>
      <c r="N3734" s="210">
        <f>N3683*'Usages industrie'!$O27*(1+'Usages industrie'!$P27)^(N$3654-$D$3654)/1000</f>
        <v>0</v>
      </c>
      <c r="O3734" s="210">
        <f>O3683*'Usages industrie'!$O27*(1+'Usages industrie'!$P27)^(O$3654-$D$3654)/1000</f>
        <v>0</v>
      </c>
      <c r="P3734" s="210">
        <f>P3683*'Usages industrie'!$O27*(1+'Usages industrie'!$P27)^(P$3654-$D$3654)/1000</f>
        <v>0</v>
      </c>
      <c r="Q3734" s="210">
        <f>Q3683*'Usages industrie'!$O27*(1+'Usages industrie'!$P27)^(Q$3654-$D$3654)/1000</f>
        <v>0</v>
      </c>
      <c r="R3734" s="210">
        <f>R3683*'Usages industrie'!$O27*(1+'Usages industrie'!$P27)^(R$3654-$D$3654)/1000</f>
        <v>0</v>
      </c>
    </row>
    <row r="3735" spans="1:18" hidden="1" outlineLevel="2" x14ac:dyDescent="0.35">
      <c r="A3735" s="209" t="str">
        <f>'Usages industrie'!A28</f>
        <v>Usage industriel n°25</v>
      </c>
      <c r="B3735" s="209" t="s">
        <v>639</v>
      </c>
      <c r="C3735" s="209"/>
      <c r="D3735" s="210">
        <f>D3684*'Usages industrie'!$O28*(1+'Usages industrie'!$P28)^(D$3654-$D$3654)/1000</f>
        <v>0</v>
      </c>
      <c r="E3735" s="210">
        <f>E3684*'Usages industrie'!$O28*(1+'Usages industrie'!$P28)^(E$3654-$D$3654)/1000</f>
        <v>0</v>
      </c>
      <c r="F3735" s="210">
        <f>F3684*'Usages industrie'!$O28*(1+'Usages industrie'!$P28)^(F$3654-$D$3654)/1000</f>
        <v>0</v>
      </c>
      <c r="G3735" s="210">
        <f>G3684*'Usages industrie'!$O28*(1+'Usages industrie'!$P28)^(G$3654-$D$3654)/1000</f>
        <v>0</v>
      </c>
      <c r="H3735" s="210">
        <f>H3684*'Usages industrie'!$O28*(1+'Usages industrie'!$P28)^(H$3654-$D$3654)/1000</f>
        <v>0</v>
      </c>
      <c r="I3735" s="210">
        <f>I3684*'Usages industrie'!$O28*(1+'Usages industrie'!$P28)^(I$3654-$D$3654)/1000</f>
        <v>0</v>
      </c>
      <c r="J3735" s="210">
        <f>J3684*'Usages industrie'!$O28*(1+'Usages industrie'!$P28)^(J$3654-$D$3654)/1000</f>
        <v>0</v>
      </c>
      <c r="K3735" s="210">
        <f>K3684*'Usages industrie'!$O28*(1+'Usages industrie'!$P28)^(K$3654-$D$3654)/1000</f>
        <v>0</v>
      </c>
      <c r="L3735" s="210">
        <f>L3684*'Usages industrie'!$O28*(1+'Usages industrie'!$P28)^(L$3654-$D$3654)/1000</f>
        <v>0</v>
      </c>
      <c r="M3735" s="210">
        <f>M3684*'Usages industrie'!$O28*(1+'Usages industrie'!$P28)^(M$3654-$D$3654)/1000</f>
        <v>0</v>
      </c>
      <c r="N3735" s="210">
        <f>N3684*'Usages industrie'!$O28*(1+'Usages industrie'!$P28)^(N$3654-$D$3654)/1000</f>
        <v>0</v>
      </c>
      <c r="O3735" s="210">
        <f>O3684*'Usages industrie'!$O28*(1+'Usages industrie'!$P28)^(O$3654-$D$3654)/1000</f>
        <v>0</v>
      </c>
      <c r="P3735" s="210">
        <f>P3684*'Usages industrie'!$O28*(1+'Usages industrie'!$P28)^(P$3654-$D$3654)/1000</f>
        <v>0</v>
      </c>
      <c r="Q3735" s="210">
        <f>Q3684*'Usages industrie'!$O28*(1+'Usages industrie'!$P28)^(Q$3654-$D$3654)/1000</f>
        <v>0</v>
      </c>
      <c r="R3735" s="210">
        <f>R3684*'Usages industrie'!$O28*(1+'Usages industrie'!$P28)^(R$3654-$D$3654)/1000</f>
        <v>0</v>
      </c>
    </row>
    <row r="3736" spans="1:18" hidden="1" outlineLevel="2" x14ac:dyDescent="0.35">
      <c r="A3736" s="209" t="str">
        <f>'Usages industrie'!A29</f>
        <v>Usage industriel n°26</v>
      </c>
      <c r="B3736" s="209" t="s">
        <v>639</v>
      </c>
      <c r="C3736" s="209"/>
      <c r="D3736" s="210">
        <f>D3685*'Usages industrie'!$O29*(1+'Usages industrie'!$P29)^(D$3654-$D$3654)/1000</f>
        <v>0</v>
      </c>
      <c r="E3736" s="210">
        <f>E3685*'Usages industrie'!$O29*(1+'Usages industrie'!$P29)^(E$3654-$D$3654)/1000</f>
        <v>0</v>
      </c>
      <c r="F3736" s="210">
        <f>F3685*'Usages industrie'!$O29*(1+'Usages industrie'!$P29)^(F$3654-$D$3654)/1000</f>
        <v>0</v>
      </c>
      <c r="G3736" s="210">
        <f>G3685*'Usages industrie'!$O29*(1+'Usages industrie'!$P29)^(G$3654-$D$3654)/1000</f>
        <v>0</v>
      </c>
      <c r="H3736" s="210">
        <f>H3685*'Usages industrie'!$O29*(1+'Usages industrie'!$P29)^(H$3654-$D$3654)/1000</f>
        <v>0</v>
      </c>
      <c r="I3736" s="210">
        <f>I3685*'Usages industrie'!$O29*(1+'Usages industrie'!$P29)^(I$3654-$D$3654)/1000</f>
        <v>0</v>
      </c>
      <c r="J3736" s="210">
        <f>J3685*'Usages industrie'!$O29*(1+'Usages industrie'!$P29)^(J$3654-$D$3654)/1000</f>
        <v>0</v>
      </c>
      <c r="K3736" s="210">
        <f>K3685*'Usages industrie'!$O29*(1+'Usages industrie'!$P29)^(K$3654-$D$3654)/1000</f>
        <v>0</v>
      </c>
      <c r="L3736" s="210">
        <f>L3685*'Usages industrie'!$O29*(1+'Usages industrie'!$P29)^(L$3654-$D$3654)/1000</f>
        <v>0</v>
      </c>
      <c r="M3736" s="210">
        <f>M3685*'Usages industrie'!$O29*(1+'Usages industrie'!$P29)^(M$3654-$D$3654)/1000</f>
        <v>0</v>
      </c>
      <c r="N3736" s="210">
        <f>N3685*'Usages industrie'!$O29*(1+'Usages industrie'!$P29)^(N$3654-$D$3654)/1000</f>
        <v>0</v>
      </c>
      <c r="O3736" s="210">
        <f>O3685*'Usages industrie'!$O29*(1+'Usages industrie'!$P29)^(O$3654-$D$3654)/1000</f>
        <v>0</v>
      </c>
      <c r="P3736" s="210">
        <f>P3685*'Usages industrie'!$O29*(1+'Usages industrie'!$P29)^(P$3654-$D$3654)/1000</f>
        <v>0</v>
      </c>
      <c r="Q3736" s="210">
        <f>Q3685*'Usages industrie'!$O29*(1+'Usages industrie'!$P29)^(Q$3654-$D$3654)/1000</f>
        <v>0</v>
      </c>
      <c r="R3736" s="210">
        <f>R3685*'Usages industrie'!$O29*(1+'Usages industrie'!$P29)^(R$3654-$D$3654)/1000</f>
        <v>0</v>
      </c>
    </row>
    <row r="3737" spans="1:18" hidden="1" outlineLevel="2" x14ac:dyDescent="0.35">
      <c r="A3737" s="209" t="str">
        <f>'Usages industrie'!A30</f>
        <v>Usage industriel n°27</v>
      </c>
      <c r="B3737" s="209" t="s">
        <v>639</v>
      </c>
      <c r="C3737" s="209"/>
      <c r="D3737" s="210">
        <f>D3686*'Usages industrie'!$O30*(1+'Usages industrie'!$P30)^(D$3654-$D$3654)/1000</f>
        <v>0</v>
      </c>
      <c r="E3737" s="210">
        <f>E3686*'Usages industrie'!$O30*(1+'Usages industrie'!$P30)^(E$3654-$D$3654)/1000</f>
        <v>0</v>
      </c>
      <c r="F3737" s="210">
        <f>F3686*'Usages industrie'!$O30*(1+'Usages industrie'!$P30)^(F$3654-$D$3654)/1000</f>
        <v>0</v>
      </c>
      <c r="G3737" s="210">
        <f>G3686*'Usages industrie'!$O30*(1+'Usages industrie'!$P30)^(G$3654-$D$3654)/1000</f>
        <v>0</v>
      </c>
      <c r="H3737" s="210">
        <f>H3686*'Usages industrie'!$O30*(1+'Usages industrie'!$P30)^(H$3654-$D$3654)/1000</f>
        <v>0</v>
      </c>
      <c r="I3737" s="210">
        <f>I3686*'Usages industrie'!$O30*(1+'Usages industrie'!$P30)^(I$3654-$D$3654)/1000</f>
        <v>0</v>
      </c>
      <c r="J3737" s="210">
        <f>J3686*'Usages industrie'!$O30*(1+'Usages industrie'!$P30)^(J$3654-$D$3654)/1000</f>
        <v>0</v>
      </c>
      <c r="K3737" s="210">
        <f>K3686*'Usages industrie'!$O30*(1+'Usages industrie'!$P30)^(K$3654-$D$3654)/1000</f>
        <v>0</v>
      </c>
      <c r="L3737" s="210">
        <f>L3686*'Usages industrie'!$O30*(1+'Usages industrie'!$P30)^(L$3654-$D$3654)/1000</f>
        <v>0</v>
      </c>
      <c r="M3737" s="210">
        <f>M3686*'Usages industrie'!$O30*(1+'Usages industrie'!$P30)^(M$3654-$D$3654)/1000</f>
        <v>0</v>
      </c>
      <c r="N3737" s="210">
        <f>N3686*'Usages industrie'!$O30*(1+'Usages industrie'!$P30)^(N$3654-$D$3654)/1000</f>
        <v>0</v>
      </c>
      <c r="O3737" s="210">
        <f>O3686*'Usages industrie'!$O30*(1+'Usages industrie'!$P30)^(O$3654-$D$3654)/1000</f>
        <v>0</v>
      </c>
      <c r="P3737" s="210">
        <f>P3686*'Usages industrie'!$O30*(1+'Usages industrie'!$P30)^(P$3654-$D$3654)/1000</f>
        <v>0</v>
      </c>
      <c r="Q3737" s="210">
        <f>Q3686*'Usages industrie'!$O30*(1+'Usages industrie'!$P30)^(Q$3654-$D$3654)/1000</f>
        <v>0</v>
      </c>
      <c r="R3737" s="210">
        <f>R3686*'Usages industrie'!$O30*(1+'Usages industrie'!$P30)^(R$3654-$D$3654)/1000</f>
        <v>0</v>
      </c>
    </row>
    <row r="3738" spans="1:18" hidden="1" outlineLevel="2" x14ac:dyDescent="0.35">
      <c r="A3738" s="209" t="str">
        <f>'Usages industrie'!A31</f>
        <v>Usage industriel n°28</v>
      </c>
      <c r="B3738" s="209" t="s">
        <v>639</v>
      </c>
      <c r="C3738" s="209"/>
      <c r="D3738" s="210">
        <f>D3687*'Usages industrie'!$O31*(1+'Usages industrie'!$P31)^(D$3654-$D$3654)/1000</f>
        <v>0</v>
      </c>
      <c r="E3738" s="210">
        <f>E3687*'Usages industrie'!$O31*(1+'Usages industrie'!$P31)^(E$3654-$D$3654)/1000</f>
        <v>0</v>
      </c>
      <c r="F3738" s="210">
        <f>F3687*'Usages industrie'!$O31*(1+'Usages industrie'!$P31)^(F$3654-$D$3654)/1000</f>
        <v>0</v>
      </c>
      <c r="G3738" s="210">
        <f>G3687*'Usages industrie'!$O31*(1+'Usages industrie'!$P31)^(G$3654-$D$3654)/1000</f>
        <v>0</v>
      </c>
      <c r="H3738" s="210">
        <f>H3687*'Usages industrie'!$O31*(1+'Usages industrie'!$P31)^(H$3654-$D$3654)/1000</f>
        <v>0</v>
      </c>
      <c r="I3738" s="210">
        <f>I3687*'Usages industrie'!$O31*(1+'Usages industrie'!$P31)^(I$3654-$D$3654)/1000</f>
        <v>0</v>
      </c>
      <c r="J3738" s="210">
        <f>J3687*'Usages industrie'!$O31*(1+'Usages industrie'!$P31)^(J$3654-$D$3654)/1000</f>
        <v>0</v>
      </c>
      <c r="K3738" s="210">
        <f>K3687*'Usages industrie'!$O31*(1+'Usages industrie'!$P31)^(K$3654-$D$3654)/1000</f>
        <v>0</v>
      </c>
      <c r="L3738" s="210">
        <f>L3687*'Usages industrie'!$O31*(1+'Usages industrie'!$P31)^(L$3654-$D$3654)/1000</f>
        <v>0</v>
      </c>
      <c r="M3738" s="210">
        <f>M3687*'Usages industrie'!$O31*(1+'Usages industrie'!$P31)^(M$3654-$D$3654)/1000</f>
        <v>0</v>
      </c>
      <c r="N3738" s="210">
        <f>N3687*'Usages industrie'!$O31*(1+'Usages industrie'!$P31)^(N$3654-$D$3654)/1000</f>
        <v>0</v>
      </c>
      <c r="O3738" s="210">
        <f>O3687*'Usages industrie'!$O31*(1+'Usages industrie'!$P31)^(O$3654-$D$3654)/1000</f>
        <v>0</v>
      </c>
      <c r="P3738" s="210">
        <f>P3687*'Usages industrie'!$O31*(1+'Usages industrie'!$P31)^(P$3654-$D$3654)/1000</f>
        <v>0</v>
      </c>
      <c r="Q3738" s="210">
        <f>Q3687*'Usages industrie'!$O31*(1+'Usages industrie'!$P31)^(Q$3654-$D$3654)/1000</f>
        <v>0</v>
      </c>
      <c r="R3738" s="210">
        <f>R3687*'Usages industrie'!$O31*(1+'Usages industrie'!$P31)^(R$3654-$D$3654)/1000</f>
        <v>0</v>
      </c>
    </row>
    <row r="3739" spans="1:18" hidden="1" outlineLevel="2" x14ac:dyDescent="0.35">
      <c r="A3739" s="209" t="str">
        <f>'Usages industrie'!A32</f>
        <v>Usage industriel n°29</v>
      </c>
      <c r="B3739" s="209" t="s">
        <v>639</v>
      </c>
      <c r="C3739" s="209"/>
      <c r="D3739" s="210">
        <f>D3688*'Usages industrie'!$O32*(1+'Usages industrie'!$P32)^(D$3654-$D$3654)/1000</f>
        <v>0</v>
      </c>
      <c r="E3739" s="210">
        <f>E3688*'Usages industrie'!$O32*(1+'Usages industrie'!$P32)^(E$3654-$D$3654)/1000</f>
        <v>0</v>
      </c>
      <c r="F3739" s="210">
        <f>F3688*'Usages industrie'!$O32*(1+'Usages industrie'!$P32)^(F$3654-$D$3654)/1000</f>
        <v>0</v>
      </c>
      <c r="G3739" s="210">
        <f>G3688*'Usages industrie'!$O32*(1+'Usages industrie'!$P32)^(G$3654-$D$3654)/1000</f>
        <v>0</v>
      </c>
      <c r="H3739" s="210">
        <f>H3688*'Usages industrie'!$O32*(1+'Usages industrie'!$P32)^(H$3654-$D$3654)/1000</f>
        <v>0</v>
      </c>
      <c r="I3739" s="210">
        <f>I3688*'Usages industrie'!$O32*(1+'Usages industrie'!$P32)^(I$3654-$D$3654)/1000</f>
        <v>0</v>
      </c>
      <c r="J3739" s="210">
        <f>J3688*'Usages industrie'!$O32*(1+'Usages industrie'!$P32)^(J$3654-$D$3654)/1000</f>
        <v>0</v>
      </c>
      <c r="K3739" s="210">
        <f>K3688*'Usages industrie'!$O32*(1+'Usages industrie'!$P32)^(K$3654-$D$3654)/1000</f>
        <v>0</v>
      </c>
      <c r="L3739" s="210">
        <f>L3688*'Usages industrie'!$O32*(1+'Usages industrie'!$P32)^(L$3654-$D$3654)/1000</f>
        <v>0</v>
      </c>
      <c r="M3739" s="210">
        <f>M3688*'Usages industrie'!$O32*(1+'Usages industrie'!$P32)^(M$3654-$D$3654)/1000</f>
        <v>0</v>
      </c>
      <c r="N3739" s="210">
        <f>N3688*'Usages industrie'!$O32*(1+'Usages industrie'!$P32)^(N$3654-$D$3654)/1000</f>
        <v>0</v>
      </c>
      <c r="O3739" s="210">
        <f>O3688*'Usages industrie'!$O32*(1+'Usages industrie'!$P32)^(O$3654-$D$3654)/1000</f>
        <v>0</v>
      </c>
      <c r="P3739" s="210">
        <f>P3688*'Usages industrie'!$O32*(1+'Usages industrie'!$P32)^(P$3654-$D$3654)/1000</f>
        <v>0</v>
      </c>
      <c r="Q3739" s="210">
        <f>Q3688*'Usages industrie'!$O32*(1+'Usages industrie'!$P32)^(Q$3654-$D$3654)/1000</f>
        <v>0</v>
      </c>
      <c r="R3739" s="210">
        <f>R3688*'Usages industrie'!$O32*(1+'Usages industrie'!$P32)^(R$3654-$D$3654)/1000</f>
        <v>0</v>
      </c>
    </row>
    <row r="3740" spans="1:18" hidden="1" outlineLevel="2" x14ac:dyDescent="0.35">
      <c r="A3740" s="209" t="str">
        <f>'Usages industrie'!A33</f>
        <v>Usage industriel n°30</v>
      </c>
      <c r="B3740" s="209" t="s">
        <v>639</v>
      </c>
      <c r="C3740" s="209"/>
      <c r="D3740" s="210">
        <f>D3689*'Usages industrie'!$O33*(1+'Usages industrie'!$P33)^(D$3654-$D$3654)/1000</f>
        <v>0</v>
      </c>
      <c r="E3740" s="210">
        <f>E3689*'Usages industrie'!$O33*(1+'Usages industrie'!$P33)^(E$3654-$D$3654)/1000</f>
        <v>0</v>
      </c>
      <c r="F3740" s="210">
        <f>F3689*'Usages industrie'!$O33*(1+'Usages industrie'!$P33)^(F$3654-$D$3654)/1000</f>
        <v>0</v>
      </c>
      <c r="G3740" s="210">
        <f>G3689*'Usages industrie'!$O33*(1+'Usages industrie'!$P33)^(G$3654-$D$3654)/1000</f>
        <v>0</v>
      </c>
      <c r="H3740" s="210">
        <f>H3689*'Usages industrie'!$O33*(1+'Usages industrie'!$P33)^(H$3654-$D$3654)/1000</f>
        <v>0</v>
      </c>
      <c r="I3740" s="210">
        <f>I3689*'Usages industrie'!$O33*(1+'Usages industrie'!$P33)^(I$3654-$D$3654)/1000</f>
        <v>0</v>
      </c>
      <c r="J3740" s="210">
        <f>J3689*'Usages industrie'!$O33*(1+'Usages industrie'!$P33)^(J$3654-$D$3654)/1000</f>
        <v>0</v>
      </c>
      <c r="K3740" s="210">
        <f>K3689*'Usages industrie'!$O33*(1+'Usages industrie'!$P33)^(K$3654-$D$3654)/1000</f>
        <v>0</v>
      </c>
      <c r="L3740" s="210">
        <f>L3689*'Usages industrie'!$O33*(1+'Usages industrie'!$P33)^(L$3654-$D$3654)/1000</f>
        <v>0</v>
      </c>
      <c r="M3740" s="210">
        <f>M3689*'Usages industrie'!$O33*(1+'Usages industrie'!$P33)^(M$3654-$D$3654)/1000</f>
        <v>0</v>
      </c>
      <c r="N3740" s="210">
        <f>N3689*'Usages industrie'!$O33*(1+'Usages industrie'!$P33)^(N$3654-$D$3654)/1000</f>
        <v>0</v>
      </c>
      <c r="O3740" s="210">
        <f>O3689*'Usages industrie'!$O33*(1+'Usages industrie'!$P33)^(O$3654-$D$3654)/1000</f>
        <v>0</v>
      </c>
      <c r="P3740" s="210">
        <f>P3689*'Usages industrie'!$O33*(1+'Usages industrie'!$P33)^(P$3654-$D$3654)/1000</f>
        <v>0</v>
      </c>
      <c r="Q3740" s="210">
        <f>Q3689*'Usages industrie'!$O33*(1+'Usages industrie'!$P33)^(Q$3654-$D$3654)/1000</f>
        <v>0</v>
      </c>
      <c r="R3740" s="210">
        <f>R3689*'Usages industrie'!$O33*(1+'Usages industrie'!$P33)^(R$3654-$D$3654)/1000</f>
        <v>0</v>
      </c>
    </row>
    <row r="3741" spans="1:18" hidden="1" outlineLevel="2" x14ac:dyDescent="0.35">
      <c r="A3741" s="209" t="str">
        <f>'Usages industrie'!A34</f>
        <v>Usage industriel n°31</v>
      </c>
      <c r="B3741" s="209" t="s">
        <v>639</v>
      </c>
      <c r="C3741" s="209"/>
      <c r="D3741" s="210">
        <f>D3690*'Usages industrie'!$O34*(1+'Usages industrie'!$P34)^(D$3654-$D$3654)/1000</f>
        <v>0</v>
      </c>
      <c r="E3741" s="210">
        <f>E3690*'Usages industrie'!$O34*(1+'Usages industrie'!$P34)^(E$3654-$D$3654)/1000</f>
        <v>0</v>
      </c>
      <c r="F3741" s="210">
        <f>F3690*'Usages industrie'!$O34*(1+'Usages industrie'!$P34)^(F$3654-$D$3654)/1000</f>
        <v>0</v>
      </c>
      <c r="G3741" s="210">
        <f>G3690*'Usages industrie'!$O34*(1+'Usages industrie'!$P34)^(G$3654-$D$3654)/1000</f>
        <v>0</v>
      </c>
      <c r="H3741" s="210">
        <f>H3690*'Usages industrie'!$O34*(1+'Usages industrie'!$P34)^(H$3654-$D$3654)/1000</f>
        <v>0</v>
      </c>
      <c r="I3741" s="210">
        <f>I3690*'Usages industrie'!$O34*(1+'Usages industrie'!$P34)^(I$3654-$D$3654)/1000</f>
        <v>0</v>
      </c>
      <c r="J3741" s="210">
        <f>J3690*'Usages industrie'!$O34*(1+'Usages industrie'!$P34)^(J$3654-$D$3654)/1000</f>
        <v>0</v>
      </c>
      <c r="K3741" s="210">
        <f>K3690*'Usages industrie'!$O34*(1+'Usages industrie'!$P34)^(K$3654-$D$3654)/1000</f>
        <v>0</v>
      </c>
      <c r="L3741" s="210">
        <f>L3690*'Usages industrie'!$O34*(1+'Usages industrie'!$P34)^(L$3654-$D$3654)/1000</f>
        <v>0</v>
      </c>
      <c r="M3741" s="210">
        <f>M3690*'Usages industrie'!$O34*(1+'Usages industrie'!$P34)^(M$3654-$D$3654)/1000</f>
        <v>0</v>
      </c>
      <c r="N3741" s="210">
        <f>N3690*'Usages industrie'!$O34*(1+'Usages industrie'!$P34)^(N$3654-$D$3654)/1000</f>
        <v>0</v>
      </c>
      <c r="O3741" s="210">
        <f>O3690*'Usages industrie'!$O34*(1+'Usages industrie'!$P34)^(O$3654-$D$3654)/1000</f>
        <v>0</v>
      </c>
      <c r="P3741" s="210">
        <f>P3690*'Usages industrie'!$O34*(1+'Usages industrie'!$P34)^(P$3654-$D$3654)/1000</f>
        <v>0</v>
      </c>
      <c r="Q3741" s="210">
        <f>Q3690*'Usages industrie'!$O34*(1+'Usages industrie'!$P34)^(Q$3654-$D$3654)/1000</f>
        <v>0</v>
      </c>
      <c r="R3741" s="210">
        <f>R3690*'Usages industrie'!$O34*(1+'Usages industrie'!$P34)^(R$3654-$D$3654)/1000</f>
        <v>0</v>
      </c>
    </row>
    <row r="3742" spans="1:18" hidden="1" outlineLevel="2" x14ac:dyDescent="0.35">
      <c r="A3742" s="209" t="str">
        <f>'Usages industrie'!A35</f>
        <v>Usage industriel n°32</v>
      </c>
      <c r="B3742" s="209" t="s">
        <v>639</v>
      </c>
      <c r="C3742" s="209"/>
      <c r="D3742" s="210">
        <f>D3691*'Usages industrie'!$O35*(1+'Usages industrie'!$P35)^(D$3654-$D$3654)/1000</f>
        <v>0</v>
      </c>
      <c r="E3742" s="210">
        <f>E3691*'Usages industrie'!$O35*(1+'Usages industrie'!$P35)^(E$3654-$D$3654)/1000</f>
        <v>0</v>
      </c>
      <c r="F3742" s="210">
        <f>F3691*'Usages industrie'!$O35*(1+'Usages industrie'!$P35)^(F$3654-$D$3654)/1000</f>
        <v>0</v>
      </c>
      <c r="G3742" s="210">
        <f>G3691*'Usages industrie'!$O35*(1+'Usages industrie'!$P35)^(G$3654-$D$3654)/1000</f>
        <v>0</v>
      </c>
      <c r="H3742" s="210">
        <f>H3691*'Usages industrie'!$O35*(1+'Usages industrie'!$P35)^(H$3654-$D$3654)/1000</f>
        <v>0</v>
      </c>
      <c r="I3742" s="210">
        <f>I3691*'Usages industrie'!$O35*(1+'Usages industrie'!$P35)^(I$3654-$D$3654)/1000</f>
        <v>0</v>
      </c>
      <c r="J3742" s="210">
        <f>J3691*'Usages industrie'!$O35*(1+'Usages industrie'!$P35)^(J$3654-$D$3654)/1000</f>
        <v>0</v>
      </c>
      <c r="K3742" s="210">
        <f>K3691*'Usages industrie'!$O35*(1+'Usages industrie'!$P35)^(K$3654-$D$3654)/1000</f>
        <v>0</v>
      </c>
      <c r="L3742" s="210">
        <f>L3691*'Usages industrie'!$O35*(1+'Usages industrie'!$P35)^(L$3654-$D$3654)/1000</f>
        <v>0</v>
      </c>
      <c r="M3742" s="210">
        <f>M3691*'Usages industrie'!$O35*(1+'Usages industrie'!$P35)^(M$3654-$D$3654)/1000</f>
        <v>0</v>
      </c>
      <c r="N3742" s="210">
        <f>N3691*'Usages industrie'!$O35*(1+'Usages industrie'!$P35)^(N$3654-$D$3654)/1000</f>
        <v>0</v>
      </c>
      <c r="O3742" s="210">
        <f>O3691*'Usages industrie'!$O35*(1+'Usages industrie'!$P35)^(O$3654-$D$3654)/1000</f>
        <v>0</v>
      </c>
      <c r="P3742" s="210">
        <f>P3691*'Usages industrie'!$O35*(1+'Usages industrie'!$P35)^(P$3654-$D$3654)/1000</f>
        <v>0</v>
      </c>
      <c r="Q3742" s="210">
        <f>Q3691*'Usages industrie'!$O35*(1+'Usages industrie'!$P35)^(Q$3654-$D$3654)/1000</f>
        <v>0</v>
      </c>
      <c r="R3742" s="210">
        <f>R3691*'Usages industrie'!$O35*(1+'Usages industrie'!$P35)^(R$3654-$D$3654)/1000</f>
        <v>0</v>
      </c>
    </row>
    <row r="3743" spans="1:18" hidden="1" outlineLevel="2" x14ac:dyDescent="0.35">
      <c r="A3743" s="209" t="str">
        <f>'Usages industrie'!A36</f>
        <v>Usage industriel n°33</v>
      </c>
      <c r="B3743" s="209" t="s">
        <v>639</v>
      </c>
      <c r="C3743" s="209"/>
      <c r="D3743" s="210">
        <f>D3692*'Usages industrie'!$O36*(1+'Usages industrie'!$P36)^(D$3654-$D$3654)/1000</f>
        <v>0</v>
      </c>
      <c r="E3743" s="210">
        <f>E3692*'Usages industrie'!$O36*(1+'Usages industrie'!$P36)^(E$3654-$D$3654)/1000</f>
        <v>0</v>
      </c>
      <c r="F3743" s="210">
        <f>F3692*'Usages industrie'!$O36*(1+'Usages industrie'!$P36)^(F$3654-$D$3654)/1000</f>
        <v>0</v>
      </c>
      <c r="G3743" s="210">
        <f>G3692*'Usages industrie'!$O36*(1+'Usages industrie'!$P36)^(G$3654-$D$3654)/1000</f>
        <v>0</v>
      </c>
      <c r="H3743" s="210">
        <f>H3692*'Usages industrie'!$O36*(1+'Usages industrie'!$P36)^(H$3654-$D$3654)/1000</f>
        <v>0</v>
      </c>
      <c r="I3743" s="210">
        <f>I3692*'Usages industrie'!$O36*(1+'Usages industrie'!$P36)^(I$3654-$D$3654)/1000</f>
        <v>0</v>
      </c>
      <c r="J3743" s="210">
        <f>J3692*'Usages industrie'!$O36*(1+'Usages industrie'!$P36)^(J$3654-$D$3654)/1000</f>
        <v>0</v>
      </c>
      <c r="K3743" s="210">
        <f>K3692*'Usages industrie'!$O36*(1+'Usages industrie'!$P36)^(K$3654-$D$3654)/1000</f>
        <v>0</v>
      </c>
      <c r="L3743" s="210">
        <f>L3692*'Usages industrie'!$O36*(1+'Usages industrie'!$P36)^(L$3654-$D$3654)/1000</f>
        <v>0</v>
      </c>
      <c r="M3743" s="210">
        <f>M3692*'Usages industrie'!$O36*(1+'Usages industrie'!$P36)^(M$3654-$D$3654)/1000</f>
        <v>0</v>
      </c>
      <c r="N3743" s="210">
        <f>N3692*'Usages industrie'!$O36*(1+'Usages industrie'!$P36)^(N$3654-$D$3654)/1000</f>
        <v>0</v>
      </c>
      <c r="O3743" s="210">
        <f>O3692*'Usages industrie'!$O36*(1+'Usages industrie'!$P36)^(O$3654-$D$3654)/1000</f>
        <v>0</v>
      </c>
      <c r="P3743" s="210">
        <f>P3692*'Usages industrie'!$O36*(1+'Usages industrie'!$P36)^(P$3654-$D$3654)/1000</f>
        <v>0</v>
      </c>
      <c r="Q3743" s="210">
        <f>Q3692*'Usages industrie'!$O36*(1+'Usages industrie'!$P36)^(Q$3654-$D$3654)/1000</f>
        <v>0</v>
      </c>
      <c r="R3743" s="210">
        <f>R3692*'Usages industrie'!$O36*(1+'Usages industrie'!$P36)^(R$3654-$D$3654)/1000</f>
        <v>0</v>
      </c>
    </row>
    <row r="3744" spans="1:18" hidden="1" outlineLevel="2" x14ac:dyDescent="0.35">
      <c r="A3744" s="209" t="str">
        <f>'Usages industrie'!A37</f>
        <v>Usage industriel n°34</v>
      </c>
      <c r="B3744" s="209" t="s">
        <v>639</v>
      </c>
      <c r="C3744" s="209"/>
      <c r="D3744" s="210">
        <f>D3693*'Usages industrie'!$O37*(1+'Usages industrie'!$P37)^(D$3654-$D$3654)/1000</f>
        <v>0</v>
      </c>
      <c r="E3744" s="210">
        <f>E3693*'Usages industrie'!$O37*(1+'Usages industrie'!$P37)^(E$3654-$D$3654)/1000</f>
        <v>0</v>
      </c>
      <c r="F3744" s="210">
        <f>F3693*'Usages industrie'!$O37*(1+'Usages industrie'!$P37)^(F$3654-$D$3654)/1000</f>
        <v>0</v>
      </c>
      <c r="G3744" s="210">
        <f>G3693*'Usages industrie'!$O37*(1+'Usages industrie'!$P37)^(G$3654-$D$3654)/1000</f>
        <v>0</v>
      </c>
      <c r="H3744" s="210">
        <f>H3693*'Usages industrie'!$O37*(1+'Usages industrie'!$P37)^(H$3654-$D$3654)/1000</f>
        <v>0</v>
      </c>
      <c r="I3744" s="210">
        <f>I3693*'Usages industrie'!$O37*(1+'Usages industrie'!$P37)^(I$3654-$D$3654)/1000</f>
        <v>0</v>
      </c>
      <c r="J3744" s="210">
        <f>J3693*'Usages industrie'!$O37*(1+'Usages industrie'!$P37)^(J$3654-$D$3654)/1000</f>
        <v>0</v>
      </c>
      <c r="K3744" s="210">
        <f>K3693*'Usages industrie'!$O37*(1+'Usages industrie'!$P37)^(K$3654-$D$3654)/1000</f>
        <v>0</v>
      </c>
      <c r="L3744" s="210">
        <f>L3693*'Usages industrie'!$O37*(1+'Usages industrie'!$P37)^(L$3654-$D$3654)/1000</f>
        <v>0</v>
      </c>
      <c r="M3744" s="210">
        <f>M3693*'Usages industrie'!$O37*(1+'Usages industrie'!$P37)^(M$3654-$D$3654)/1000</f>
        <v>0</v>
      </c>
      <c r="N3744" s="210">
        <f>N3693*'Usages industrie'!$O37*(1+'Usages industrie'!$P37)^(N$3654-$D$3654)/1000</f>
        <v>0</v>
      </c>
      <c r="O3744" s="210">
        <f>O3693*'Usages industrie'!$O37*(1+'Usages industrie'!$P37)^(O$3654-$D$3654)/1000</f>
        <v>0</v>
      </c>
      <c r="P3744" s="210">
        <f>P3693*'Usages industrie'!$O37*(1+'Usages industrie'!$P37)^(P$3654-$D$3654)/1000</f>
        <v>0</v>
      </c>
      <c r="Q3744" s="210">
        <f>Q3693*'Usages industrie'!$O37*(1+'Usages industrie'!$P37)^(Q$3654-$D$3654)/1000</f>
        <v>0</v>
      </c>
      <c r="R3744" s="210">
        <f>R3693*'Usages industrie'!$O37*(1+'Usages industrie'!$P37)^(R$3654-$D$3654)/1000</f>
        <v>0</v>
      </c>
    </row>
    <row r="3745" spans="1:18" hidden="1" outlineLevel="2" x14ac:dyDescent="0.35">
      <c r="A3745" s="209" t="str">
        <f>'Usages industrie'!A38</f>
        <v>Usage industriel n°35</v>
      </c>
      <c r="B3745" s="209" t="s">
        <v>639</v>
      </c>
      <c r="C3745" s="209"/>
      <c r="D3745" s="210">
        <f>D3694*'Usages industrie'!$O38*(1+'Usages industrie'!$P38)^(D$3654-$D$3654)/1000</f>
        <v>0</v>
      </c>
      <c r="E3745" s="210">
        <f>E3694*'Usages industrie'!$O38*(1+'Usages industrie'!$P38)^(E$3654-$D$3654)/1000</f>
        <v>0</v>
      </c>
      <c r="F3745" s="210">
        <f>F3694*'Usages industrie'!$O38*(1+'Usages industrie'!$P38)^(F$3654-$D$3654)/1000</f>
        <v>0</v>
      </c>
      <c r="G3745" s="210">
        <f>G3694*'Usages industrie'!$O38*(1+'Usages industrie'!$P38)^(G$3654-$D$3654)/1000</f>
        <v>0</v>
      </c>
      <c r="H3745" s="210">
        <f>H3694*'Usages industrie'!$O38*(1+'Usages industrie'!$P38)^(H$3654-$D$3654)/1000</f>
        <v>0</v>
      </c>
      <c r="I3745" s="210">
        <f>I3694*'Usages industrie'!$O38*(1+'Usages industrie'!$P38)^(I$3654-$D$3654)/1000</f>
        <v>0</v>
      </c>
      <c r="J3745" s="210">
        <f>J3694*'Usages industrie'!$O38*(1+'Usages industrie'!$P38)^(J$3654-$D$3654)/1000</f>
        <v>0</v>
      </c>
      <c r="K3745" s="210">
        <f>K3694*'Usages industrie'!$O38*(1+'Usages industrie'!$P38)^(K$3654-$D$3654)/1000</f>
        <v>0</v>
      </c>
      <c r="L3745" s="210">
        <f>L3694*'Usages industrie'!$O38*(1+'Usages industrie'!$P38)^(L$3654-$D$3654)/1000</f>
        <v>0</v>
      </c>
      <c r="M3745" s="210">
        <f>M3694*'Usages industrie'!$O38*(1+'Usages industrie'!$P38)^(M$3654-$D$3654)/1000</f>
        <v>0</v>
      </c>
      <c r="N3745" s="210">
        <f>N3694*'Usages industrie'!$O38*(1+'Usages industrie'!$P38)^(N$3654-$D$3654)/1000</f>
        <v>0</v>
      </c>
      <c r="O3745" s="210">
        <f>O3694*'Usages industrie'!$O38*(1+'Usages industrie'!$P38)^(O$3654-$D$3654)/1000</f>
        <v>0</v>
      </c>
      <c r="P3745" s="210">
        <f>P3694*'Usages industrie'!$O38*(1+'Usages industrie'!$P38)^(P$3654-$D$3654)/1000</f>
        <v>0</v>
      </c>
      <c r="Q3745" s="210">
        <f>Q3694*'Usages industrie'!$O38*(1+'Usages industrie'!$P38)^(Q$3654-$D$3654)/1000</f>
        <v>0</v>
      </c>
      <c r="R3745" s="210">
        <f>R3694*'Usages industrie'!$O38*(1+'Usages industrie'!$P38)^(R$3654-$D$3654)/1000</f>
        <v>0</v>
      </c>
    </row>
    <row r="3746" spans="1:18" hidden="1" outlineLevel="2" x14ac:dyDescent="0.35">
      <c r="A3746" s="209" t="str">
        <f>'Usages industrie'!A39</f>
        <v>Usage industriel n°36</v>
      </c>
      <c r="B3746" s="209" t="s">
        <v>639</v>
      </c>
      <c r="C3746" s="209"/>
      <c r="D3746" s="210">
        <f>D3695*'Usages industrie'!$O39*(1+'Usages industrie'!$P39)^(D$3654-$D$3654)/1000</f>
        <v>0</v>
      </c>
      <c r="E3746" s="210">
        <f>E3695*'Usages industrie'!$O39*(1+'Usages industrie'!$P39)^(E$3654-$D$3654)/1000</f>
        <v>0</v>
      </c>
      <c r="F3746" s="210">
        <f>F3695*'Usages industrie'!$O39*(1+'Usages industrie'!$P39)^(F$3654-$D$3654)/1000</f>
        <v>0</v>
      </c>
      <c r="G3746" s="210">
        <f>G3695*'Usages industrie'!$O39*(1+'Usages industrie'!$P39)^(G$3654-$D$3654)/1000</f>
        <v>0</v>
      </c>
      <c r="H3746" s="210">
        <f>H3695*'Usages industrie'!$O39*(1+'Usages industrie'!$P39)^(H$3654-$D$3654)/1000</f>
        <v>0</v>
      </c>
      <c r="I3746" s="210">
        <f>I3695*'Usages industrie'!$O39*(1+'Usages industrie'!$P39)^(I$3654-$D$3654)/1000</f>
        <v>0</v>
      </c>
      <c r="J3746" s="210">
        <f>J3695*'Usages industrie'!$O39*(1+'Usages industrie'!$P39)^(J$3654-$D$3654)/1000</f>
        <v>0</v>
      </c>
      <c r="K3746" s="210">
        <f>K3695*'Usages industrie'!$O39*(1+'Usages industrie'!$P39)^(K$3654-$D$3654)/1000</f>
        <v>0</v>
      </c>
      <c r="L3746" s="210">
        <f>L3695*'Usages industrie'!$O39*(1+'Usages industrie'!$P39)^(L$3654-$D$3654)/1000</f>
        <v>0</v>
      </c>
      <c r="M3746" s="210">
        <f>M3695*'Usages industrie'!$O39*(1+'Usages industrie'!$P39)^(M$3654-$D$3654)/1000</f>
        <v>0</v>
      </c>
      <c r="N3746" s="210">
        <f>N3695*'Usages industrie'!$O39*(1+'Usages industrie'!$P39)^(N$3654-$D$3654)/1000</f>
        <v>0</v>
      </c>
      <c r="O3746" s="210">
        <f>O3695*'Usages industrie'!$O39*(1+'Usages industrie'!$P39)^(O$3654-$D$3654)/1000</f>
        <v>0</v>
      </c>
      <c r="P3746" s="210">
        <f>P3695*'Usages industrie'!$O39*(1+'Usages industrie'!$P39)^(P$3654-$D$3654)/1000</f>
        <v>0</v>
      </c>
      <c r="Q3746" s="210">
        <f>Q3695*'Usages industrie'!$O39*(1+'Usages industrie'!$P39)^(Q$3654-$D$3654)/1000</f>
        <v>0</v>
      </c>
      <c r="R3746" s="210">
        <f>R3695*'Usages industrie'!$O39*(1+'Usages industrie'!$P39)^(R$3654-$D$3654)/1000</f>
        <v>0</v>
      </c>
    </row>
    <row r="3747" spans="1:18" hidden="1" outlineLevel="2" x14ac:dyDescent="0.35">
      <c r="A3747" s="209" t="str">
        <f>'Usages industrie'!A40</f>
        <v>Usage industriel n°37</v>
      </c>
      <c r="B3747" s="209" t="s">
        <v>639</v>
      </c>
      <c r="C3747" s="209"/>
      <c r="D3747" s="210">
        <f>D3696*'Usages industrie'!$O40*(1+'Usages industrie'!$P40)^(D$3654-$D$3654)/1000</f>
        <v>0</v>
      </c>
      <c r="E3747" s="210">
        <f>E3696*'Usages industrie'!$O40*(1+'Usages industrie'!$P40)^(E$3654-$D$3654)/1000</f>
        <v>0</v>
      </c>
      <c r="F3747" s="210">
        <f>F3696*'Usages industrie'!$O40*(1+'Usages industrie'!$P40)^(F$3654-$D$3654)/1000</f>
        <v>0</v>
      </c>
      <c r="G3747" s="210">
        <f>G3696*'Usages industrie'!$O40*(1+'Usages industrie'!$P40)^(G$3654-$D$3654)/1000</f>
        <v>0</v>
      </c>
      <c r="H3747" s="210">
        <f>H3696*'Usages industrie'!$O40*(1+'Usages industrie'!$P40)^(H$3654-$D$3654)/1000</f>
        <v>0</v>
      </c>
      <c r="I3747" s="210">
        <f>I3696*'Usages industrie'!$O40*(1+'Usages industrie'!$P40)^(I$3654-$D$3654)/1000</f>
        <v>0</v>
      </c>
      <c r="J3747" s="210">
        <f>J3696*'Usages industrie'!$O40*(1+'Usages industrie'!$P40)^(J$3654-$D$3654)/1000</f>
        <v>0</v>
      </c>
      <c r="K3747" s="210">
        <f>K3696*'Usages industrie'!$O40*(1+'Usages industrie'!$P40)^(K$3654-$D$3654)/1000</f>
        <v>0</v>
      </c>
      <c r="L3747" s="210">
        <f>L3696*'Usages industrie'!$O40*(1+'Usages industrie'!$P40)^(L$3654-$D$3654)/1000</f>
        <v>0</v>
      </c>
      <c r="M3747" s="210">
        <f>M3696*'Usages industrie'!$O40*(1+'Usages industrie'!$P40)^(M$3654-$D$3654)/1000</f>
        <v>0</v>
      </c>
      <c r="N3747" s="210">
        <f>N3696*'Usages industrie'!$O40*(1+'Usages industrie'!$P40)^(N$3654-$D$3654)/1000</f>
        <v>0</v>
      </c>
      <c r="O3747" s="210">
        <f>O3696*'Usages industrie'!$O40*(1+'Usages industrie'!$P40)^(O$3654-$D$3654)/1000</f>
        <v>0</v>
      </c>
      <c r="P3747" s="210">
        <f>P3696*'Usages industrie'!$O40*(1+'Usages industrie'!$P40)^(P$3654-$D$3654)/1000</f>
        <v>0</v>
      </c>
      <c r="Q3747" s="210">
        <f>Q3696*'Usages industrie'!$O40*(1+'Usages industrie'!$P40)^(Q$3654-$D$3654)/1000</f>
        <v>0</v>
      </c>
      <c r="R3747" s="210">
        <f>R3696*'Usages industrie'!$O40*(1+'Usages industrie'!$P40)^(R$3654-$D$3654)/1000</f>
        <v>0</v>
      </c>
    </row>
    <row r="3748" spans="1:18" hidden="1" outlineLevel="2" x14ac:dyDescent="0.35">
      <c r="A3748" s="209" t="str">
        <f>'Usages industrie'!A41</f>
        <v>Usage industriel n°38</v>
      </c>
      <c r="B3748" s="209" t="s">
        <v>639</v>
      </c>
      <c r="C3748" s="209"/>
      <c r="D3748" s="210">
        <f>D3697*'Usages industrie'!$O41*(1+'Usages industrie'!$P41)^(D$3654-$D$3654)/1000</f>
        <v>0</v>
      </c>
      <c r="E3748" s="210">
        <f>E3697*'Usages industrie'!$O41*(1+'Usages industrie'!$P41)^(E$3654-$D$3654)/1000</f>
        <v>0</v>
      </c>
      <c r="F3748" s="210">
        <f>F3697*'Usages industrie'!$O41*(1+'Usages industrie'!$P41)^(F$3654-$D$3654)/1000</f>
        <v>0</v>
      </c>
      <c r="G3748" s="210">
        <f>G3697*'Usages industrie'!$O41*(1+'Usages industrie'!$P41)^(G$3654-$D$3654)/1000</f>
        <v>0</v>
      </c>
      <c r="H3748" s="210">
        <f>H3697*'Usages industrie'!$O41*(1+'Usages industrie'!$P41)^(H$3654-$D$3654)/1000</f>
        <v>0</v>
      </c>
      <c r="I3748" s="210">
        <f>I3697*'Usages industrie'!$O41*(1+'Usages industrie'!$P41)^(I$3654-$D$3654)/1000</f>
        <v>0</v>
      </c>
      <c r="J3748" s="210">
        <f>J3697*'Usages industrie'!$O41*(1+'Usages industrie'!$P41)^(J$3654-$D$3654)/1000</f>
        <v>0</v>
      </c>
      <c r="K3748" s="210">
        <f>K3697*'Usages industrie'!$O41*(1+'Usages industrie'!$P41)^(K$3654-$D$3654)/1000</f>
        <v>0</v>
      </c>
      <c r="L3748" s="210">
        <f>L3697*'Usages industrie'!$O41*(1+'Usages industrie'!$P41)^(L$3654-$D$3654)/1000</f>
        <v>0</v>
      </c>
      <c r="M3748" s="210">
        <f>M3697*'Usages industrie'!$O41*(1+'Usages industrie'!$P41)^(M$3654-$D$3654)/1000</f>
        <v>0</v>
      </c>
      <c r="N3748" s="210">
        <f>N3697*'Usages industrie'!$O41*(1+'Usages industrie'!$P41)^(N$3654-$D$3654)/1000</f>
        <v>0</v>
      </c>
      <c r="O3748" s="210">
        <f>O3697*'Usages industrie'!$O41*(1+'Usages industrie'!$P41)^(O$3654-$D$3654)/1000</f>
        <v>0</v>
      </c>
      <c r="P3748" s="210">
        <f>P3697*'Usages industrie'!$O41*(1+'Usages industrie'!$P41)^(P$3654-$D$3654)/1000</f>
        <v>0</v>
      </c>
      <c r="Q3748" s="210">
        <f>Q3697*'Usages industrie'!$O41*(1+'Usages industrie'!$P41)^(Q$3654-$D$3654)/1000</f>
        <v>0</v>
      </c>
      <c r="R3748" s="210">
        <f>R3697*'Usages industrie'!$O41*(1+'Usages industrie'!$P41)^(R$3654-$D$3654)/1000</f>
        <v>0</v>
      </c>
    </row>
    <row r="3749" spans="1:18" hidden="1" outlineLevel="2" x14ac:dyDescent="0.35">
      <c r="A3749" s="209" t="str">
        <f>'Usages industrie'!A42</f>
        <v>Usage industriel n°39</v>
      </c>
      <c r="B3749" s="209" t="s">
        <v>639</v>
      </c>
      <c r="C3749" s="209"/>
      <c r="D3749" s="210">
        <f>D3698*'Usages industrie'!$O42*(1+'Usages industrie'!$P42)^(D$3654-$D$3654)/1000</f>
        <v>0</v>
      </c>
      <c r="E3749" s="210">
        <f>E3698*'Usages industrie'!$O42*(1+'Usages industrie'!$P42)^(E$3654-$D$3654)/1000</f>
        <v>0</v>
      </c>
      <c r="F3749" s="210">
        <f>F3698*'Usages industrie'!$O42*(1+'Usages industrie'!$P42)^(F$3654-$D$3654)/1000</f>
        <v>0</v>
      </c>
      <c r="G3749" s="210">
        <f>G3698*'Usages industrie'!$O42*(1+'Usages industrie'!$P42)^(G$3654-$D$3654)/1000</f>
        <v>0</v>
      </c>
      <c r="H3749" s="210">
        <f>H3698*'Usages industrie'!$O42*(1+'Usages industrie'!$P42)^(H$3654-$D$3654)/1000</f>
        <v>0</v>
      </c>
      <c r="I3749" s="210">
        <f>I3698*'Usages industrie'!$O42*(1+'Usages industrie'!$P42)^(I$3654-$D$3654)/1000</f>
        <v>0</v>
      </c>
      <c r="J3749" s="210">
        <f>J3698*'Usages industrie'!$O42*(1+'Usages industrie'!$P42)^(J$3654-$D$3654)/1000</f>
        <v>0</v>
      </c>
      <c r="K3749" s="210">
        <f>K3698*'Usages industrie'!$O42*(1+'Usages industrie'!$P42)^(K$3654-$D$3654)/1000</f>
        <v>0</v>
      </c>
      <c r="L3749" s="210">
        <f>L3698*'Usages industrie'!$O42*(1+'Usages industrie'!$P42)^(L$3654-$D$3654)/1000</f>
        <v>0</v>
      </c>
      <c r="M3749" s="210">
        <f>M3698*'Usages industrie'!$O42*(1+'Usages industrie'!$P42)^(M$3654-$D$3654)/1000</f>
        <v>0</v>
      </c>
      <c r="N3749" s="210">
        <f>N3698*'Usages industrie'!$O42*(1+'Usages industrie'!$P42)^(N$3654-$D$3654)/1000</f>
        <v>0</v>
      </c>
      <c r="O3749" s="210">
        <f>O3698*'Usages industrie'!$O42*(1+'Usages industrie'!$P42)^(O$3654-$D$3654)/1000</f>
        <v>0</v>
      </c>
      <c r="P3749" s="210">
        <f>P3698*'Usages industrie'!$O42*(1+'Usages industrie'!$P42)^(P$3654-$D$3654)/1000</f>
        <v>0</v>
      </c>
      <c r="Q3749" s="210">
        <f>Q3698*'Usages industrie'!$O42*(1+'Usages industrie'!$P42)^(Q$3654-$D$3654)/1000</f>
        <v>0</v>
      </c>
      <c r="R3749" s="210">
        <f>R3698*'Usages industrie'!$O42*(1+'Usages industrie'!$P42)^(R$3654-$D$3654)/1000</f>
        <v>0</v>
      </c>
    </row>
    <row r="3750" spans="1:18" hidden="1" outlineLevel="2" x14ac:dyDescent="0.35">
      <c r="A3750" s="209" t="str">
        <f>'Usages industrie'!A43</f>
        <v>Usage industriel n°40</v>
      </c>
      <c r="B3750" s="209" t="s">
        <v>639</v>
      </c>
      <c r="C3750" s="209"/>
      <c r="D3750" s="210">
        <f>D3699*'Usages industrie'!$O43*(1+'Usages industrie'!$P43)^(D$3654-$D$3654)/1000</f>
        <v>0</v>
      </c>
      <c r="E3750" s="210">
        <f>E3699*'Usages industrie'!$O43*(1+'Usages industrie'!$P43)^(E$3654-$D$3654)/1000</f>
        <v>0</v>
      </c>
      <c r="F3750" s="210">
        <f>F3699*'Usages industrie'!$O43*(1+'Usages industrie'!$P43)^(F$3654-$D$3654)/1000</f>
        <v>0</v>
      </c>
      <c r="G3750" s="210">
        <f>G3699*'Usages industrie'!$O43*(1+'Usages industrie'!$P43)^(G$3654-$D$3654)/1000</f>
        <v>0</v>
      </c>
      <c r="H3750" s="210">
        <f>H3699*'Usages industrie'!$O43*(1+'Usages industrie'!$P43)^(H$3654-$D$3654)/1000</f>
        <v>0</v>
      </c>
      <c r="I3750" s="210">
        <f>I3699*'Usages industrie'!$O43*(1+'Usages industrie'!$P43)^(I$3654-$D$3654)/1000</f>
        <v>0</v>
      </c>
      <c r="J3750" s="210">
        <f>J3699*'Usages industrie'!$O43*(1+'Usages industrie'!$P43)^(J$3654-$D$3654)/1000</f>
        <v>0</v>
      </c>
      <c r="K3750" s="210">
        <f>K3699*'Usages industrie'!$O43*(1+'Usages industrie'!$P43)^(K$3654-$D$3654)/1000</f>
        <v>0</v>
      </c>
      <c r="L3750" s="210">
        <f>L3699*'Usages industrie'!$O43*(1+'Usages industrie'!$P43)^(L$3654-$D$3654)/1000</f>
        <v>0</v>
      </c>
      <c r="M3750" s="210">
        <f>M3699*'Usages industrie'!$O43*(1+'Usages industrie'!$P43)^(M$3654-$D$3654)/1000</f>
        <v>0</v>
      </c>
      <c r="N3750" s="210">
        <f>N3699*'Usages industrie'!$O43*(1+'Usages industrie'!$P43)^(N$3654-$D$3654)/1000</f>
        <v>0</v>
      </c>
      <c r="O3750" s="210">
        <f>O3699*'Usages industrie'!$O43*(1+'Usages industrie'!$P43)^(O$3654-$D$3654)/1000</f>
        <v>0</v>
      </c>
      <c r="P3750" s="210">
        <f>P3699*'Usages industrie'!$O43*(1+'Usages industrie'!$P43)^(P$3654-$D$3654)/1000</f>
        <v>0</v>
      </c>
      <c r="Q3750" s="210">
        <f>Q3699*'Usages industrie'!$O43*(1+'Usages industrie'!$P43)^(Q$3654-$D$3654)/1000</f>
        <v>0</v>
      </c>
      <c r="R3750" s="210">
        <f>R3699*'Usages industrie'!$O43*(1+'Usages industrie'!$P43)^(R$3654-$D$3654)/1000</f>
        <v>0</v>
      </c>
    </row>
    <row r="3751" spans="1:18" hidden="1" outlineLevel="2" x14ac:dyDescent="0.35">
      <c r="A3751" s="209" t="str">
        <f>'Usages industrie'!A44</f>
        <v>Usage industriel n°41</v>
      </c>
      <c r="B3751" s="209" t="s">
        <v>639</v>
      </c>
      <c r="C3751" s="209"/>
      <c r="D3751" s="210">
        <f>D3700*'Usages industrie'!$O44*(1+'Usages industrie'!$P44)^(D$3654-$D$3654)/1000</f>
        <v>0</v>
      </c>
      <c r="E3751" s="210">
        <f>E3700*'Usages industrie'!$O44*(1+'Usages industrie'!$P44)^(E$3654-$D$3654)/1000</f>
        <v>0</v>
      </c>
      <c r="F3751" s="210">
        <f>F3700*'Usages industrie'!$O44*(1+'Usages industrie'!$P44)^(F$3654-$D$3654)/1000</f>
        <v>0</v>
      </c>
      <c r="G3751" s="210">
        <f>G3700*'Usages industrie'!$O44*(1+'Usages industrie'!$P44)^(G$3654-$D$3654)/1000</f>
        <v>0</v>
      </c>
      <c r="H3751" s="210">
        <f>H3700*'Usages industrie'!$O44*(1+'Usages industrie'!$P44)^(H$3654-$D$3654)/1000</f>
        <v>0</v>
      </c>
      <c r="I3751" s="210">
        <f>I3700*'Usages industrie'!$O44*(1+'Usages industrie'!$P44)^(I$3654-$D$3654)/1000</f>
        <v>0</v>
      </c>
      <c r="J3751" s="210">
        <f>J3700*'Usages industrie'!$O44*(1+'Usages industrie'!$P44)^(J$3654-$D$3654)/1000</f>
        <v>0</v>
      </c>
      <c r="K3751" s="210">
        <f>K3700*'Usages industrie'!$O44*(1+'Usages industrie'!$P44)^(K$3654-$D$3654)/1000</f>
        <v>0</v>
      </c>
      <c r="L3751" s="210">
        <f>L3700*'Usages industrie'!$O44*(1+'Usages industrie'!$P44)^(L$3654-$D$3654)/1000</f>
        <v>0</v>
      </c>
      <c r="M3751" s="210">
        <f>M3700*'Usages industrie'!$O44*(1+'Usages industrie'!$P44)^(M$3654-$D$3654)/1000</f>
        <v>0</v>
      </c>
      <c r="N3751" s="210">
        <f>N3700*'Usages industrie'!$O44*(1+'Usages industrie'!$P44)^(N$3654-$D$3654)/1000</f>
        <v>0</v>
      </c>
      <c r="O3751" s="210">
        <f>O3700*'Usages industrie'!$O44*(1+'Usages industrie'!$P44)^(O$3654-$D$3654)/1000</f>
        <v>0</v>
      </c>
      <c r="P3751" s="210">
        <f>P3700*'Usages industrie'!$O44*(1+'Usages industrie'!$P44)^(P$3654-$D$3654)/1000</f>
        <v>0</v>
      </c>
      <c r="Q3751" s="210">
        <f>Q3700*'Usages industrie'!$O44*(1+'Usages industrie'!$P44)^(Q$3654-$D$3654)/1000</f>
        <v>0</v>
      </c>
      <c r="R3751" s="210">
        <f>R3700*'Usages industrie'!$O44*(1+'Usages industrie'!$P44)^(R$3654-$D$3654)/1000</f>
        <v>0</v>
      </c>
    </row>
    <row r="3752" spans="1:18" hidden="1" outlineLevel="2" x14ac:dyDescent="0.35">
      <c r="A3752" s="209" t="str">
        <f>'Usages industrie'!A45</f>
        <v>Usage industriel n°42</v>
      </c>
      <c r="B3752" s="209" t="s">
        <v>639</v>
      </c>
      <c r="C3752" s="209"/>
      <c r="D3752" s="210">
        <f>D3701*'Usages industrie'!$O45*(1+'Usages industrie'!$P45)^(D$3654-$D$3654)/1000</f>
        <v>0</v>
      </c>
      <c r="E3752" s="210">
        <f>E3701*'Usages industrie'!$O45*(1+'Usages industrie'!$P45)^(E$3654-$D$3654)/1000</f>
        <v>0</v>
      </c>
      <c r="F3752" s="210">
        <f>F3701*'Usages industrie'!$O45*(1+'Usages industrie'!$P45)^(F$3654-$D$3654)/1000</f>
        <v>0</v>
      </c>
      <c r="G3752" s="210">
        <f>G3701*'Usages industrie'!$O45*(1+'Usages industrie'!$P45)^(G$3654-$D$3654)/1000</f>
        <v>0</v>
      </c>
      <c r="H3752" s="210">
        <f>H3701*'Usages industrie'!$O45*(1+'Usages industrie'!$P45)^(H$3654-$D$3654)/1000</f>
        <v>0</v>
      </c>
      <c r="I3752" s="210">
        <f>I3701*'Usages industrie'!$O45*(1+'Usages industrie'!$P45)^(I$3654-$D$3654)/1000</f>
        <v>0</v>
      </c>
      <c r="J3752" s="210">
        <f>J3701*'Usages industrie'!$O45*(1+'Usages industrie'!$P45)^(J$3654-$D$3654)/1000</f>
        <v>0</v>
      </c>
      <c r="K3752" s="210">
        <f>K3701*'Usages industrie'!$O45*(1+'Usages industrie'!$P45)^(K$3654-$D$3654)/1000</f>
        <v>0</v>
      </c>
      <c r="L3752" s="210">
        <f>L3701*'Usages industrie'!$O45*(1+'Usages industrie'!$P45)^(L$3654-$D$3654)/1000</f>
        <v>0</v>
      </c>
      <c r="M3752" s="210">
        <f>M3701*'Usages industrie'!$O45*(1+'Usages industrie'!$P45)^(M$3654-$D$3654)/1000</f>
        <v>0</v>
      </c>
      <c r="N3752" s="210">
        <f>N3701*'Usages industrie'!$O45*(1+'Usages industrie'!$P45)^(N$3654-$D$3654)/1000</f>
        <v>0</v>
      </c>
      <c r="O3752" s="210">
        <f>O3701*'Usages industrie'!$O45*(1+'Usages industrie'!$P45)^(O$3654-$D$3654)/1000</f>
        <v>0</v>
      </c>
      <c r="P3752" s="210">
        <f>P3701*'Usages industrie'!$O45*(1+'Usages industrie'!$P45)^(P$3654-$D$3654)/1000</f>
        <v>0</v>
      </c>
      <c r="Q3752" s="210">
        <f>Q3701*'Usages industrie'!$O45*(1+'Usages industrie'!$P45)^(Q$3654-$D$3654)/1000</f>
        <v>0</v>
      </c>
      <c r="R3752" s="210">
        <f>R3701*'Usages industrie'!$O45*(1+'Usages industrie'!$P45)^(R$3654-$D$3654)/1000</f>
        <v>0</v>
      </c>
    </row>
    <row r="3753" spans="1:18" hidden="1" outlineLevel="2" x14ac:dyDescent="0.35">
      <c r="A3753" s="209" t="str">
        <f>'Usages industrie'!A46</f>
        <v>Usage industriel n°43</v>
      </c>
      <c r="B3753" s="209" t="s">
        <v>639</v>
      </c>
      <c r="C3753" s="209"/>
      <c r="D3753" s="210">
        <f>D3702*'Usages industrie'!$O46*(1+'Usages industrie'!$P46)^(D$3654-$D$3654)/1000</f>
        <v>0</v>
      </c>
      <c r="E3753" s="210">
        <f>E3702*'Usages industrie'!$O46*(1+'Usages industrie'!$P46)^(E$3654-$D$3654)/1000</f>
        <v>0</v>
      </c>
      <c r="F3753" s="210">
        <f>F3702*'Usages industrie'!$O46*(1+'Usages industrie'!$P46)^(F$3654-$D$3654)/1000</f>
        <v>0</v>
      </c>
      <c r="G3753" s="210">
        <f>G3702*'Usages industrie'!$O46*(1+'Usages industrie'!$P46)^(G$3654-$D$3654)/1000</f>
        <v>0</v>
      </c>
      <c r="H3753" s="210">
        <f>H3702*'Usages industrie'!$O46*(1+'Usages industrie'!$P46)^(H$3654-$D$3654)/1000</f>
        <v>0</v>
      </c>
      <c r="I3753" s="210">
        <f>I3702*'Usages industrie'!$O46*(1+'Usages industrie'!$P46)^(I$3654-$D$3654)/1000</f>
        <v>0</v>
      </c>
      <c r="J3753" s="210">
        <f>J3702*'Usages industrie'!$O46*(1+'Usages industrie'!$P46)^(J$3654-$D$3654)/1000</f>
        <v>0</v>
      </c>
      <c r="K3753" s="210">
        <f>K3702*'Usages industrie'!$O46*(1+'Usages industrie'!$P46)^(K$3654-$D$3654)/1000</f>
        <v>0</v>
      </c>
      <c r="L3753" s="210">
        <f>L3702*'Usages industrie'!$O46*(1+'Usages industrie'!$P46)^(L$3654-$D$3654)/1000</f>
        <v>0</v>
      </c>
      <c r="M3753" s="210">
        <f>M3702*'Usages industrie'!$O46*(1+'Usages industrie'!$P46)^(M$3654-$D$3654)/1000</f>
        <v>0</v>
      </c>
      <c r="N3753" s="210">
        <f>N3702*'Usages industrie'!$O46*(1+'Usages industrie'!$P46)^(N$3654-$D$3654)/1000</f>
        <v>0</v>
      </c>
      <c r="O3753" s="210">
        <f>O3702*'Usages industrie'!$O46*(1+'Usages industrie'!$P46)^(O$3654-$D$3654)/1000</f>
        <v>0</v>
      </c>
      <c r="P3753" s="210">
        <f>P3702*'Usages industrie'!$O46*(1+'Usages industrie'!$P46)^(P$3654-$D$3654)/1000</f>
        <v>0</v>
      </c>
      <c r="Q3753" s="210">
        <f>Q3702*'Usages industrie'!$O46*(1+'Usages industrie'!$P46)^(Q$3654-$D$3654)/1000</f>
        <v>0</v>
      </c>
      <c r="R3753" s="210">
        <f>R3702*'Usages industrie'!$O46*(1+'Usages industrie'!$P46)^(R$3654-$D$3654)/1000</f>
        <v>0</v>
      </c>
    </row>
    <row r="3754" spans="1:18" hidden="1" outlineLevel="2" x14ac:dyDescent="0.35">
      <c r="A3754" s="209" t="str">
        <f>'Usages industrie'!A47</f>
        <v>Usage industriel n°44</v>
      </c>
      <c r="B3754" s="209" t="s">
        <v>639</v>
      </c>
      <c r="C3754" s="209"/>
      <c r="D3754" s="210">
        <f>D3703*'Usages industrie'!$O47*(1+'Usages industrie'!$P47)^(D$3654-$D$3654)/1000</f>
        <v>0</v>
      </c>
      <c r="E3754" s="210">
        <f>E3703*'Usages industrie'!$O47*(1+'Usages industrie'!$P47)^(E$3654-$D$3654)/1000</f>
        <v>0</v>
      </c>
      <c r="F3754" s="210">
        <f>F3703*'Usages industrie'!$O47*(1+'Usages industrie'!$P47)^(F$3654-$D$3654)/1000</f>
        <v>0</v>
      </c>
      <c r="G3754" s="210">
        <f>G3703*'Usages industrie'!$O47*(1+'Usages industrie'!$P47)^(G$3654-$D$3654)/1000</f>
        <v>0</v>
      </c>
      <c r="H3754" s="210">
        <f>H3703*'Usages industrie'!$O47*(1+'Usages industrie'!$P47)^(H$3654-$D$3654)/1000</f>
        <v>0</v>
      </c>
      <c r="I3754" s="210">
        <f>I3703*'Usages industrie'!$O47*(1+'Usages industrie'!$P47)^(I$3654-$D$3654)/1000</f>
        <v>0</v>
      </c>
      <c r="J3754" s="210">
        <f>J3703*'Usages industrie'!$O47*(1+'Usages industrie'!$P47)^(J$3654-$D$3654)/1000</f>
        <v>0</v>
      </c>
      <c r="K3754" s="210">
        <f>K3703*'Usages industrie'!$O47*(1+'Usages industrie'!$P47)^(K$3654-$D$3654)/1000</f>
        <v>0</v>
      </c>
      <c r="L3754" s="210">
        <f>L3703*'Usages industrie'!$O47*(1+'Usages industrie'!$P47)^(L$3654-$D$3654)/1000</f>
        <v>0</v>
      </c>
      <c r="M3754" s="210">
        <f>M3703*'Usages industrie'!$O47*(1+'Usages industrie'!$P47)^(M$3654-$D$3654)/1000</f>
        <v>0</v>
      </c>
      <c r="N3754" s="210">
        <f>N3703*'Usages industrie'!$O47*(1+'Usages industrie'!$P47)^(N$3654-$D$3654)/1000</f>
        <v>0</v>
      </c>
      <c r="O3754" s="210">
        <f>O3703*'Usages industrie'!$O47*(1+'Usages industrie'!$P47)^(O$3654-$D$3654)/1000</f>
        <v>0</v>
      </c>
      <c r="P3754" s="210">
        <f>P3703*'Usages industrie'!$O47*(1+'Usages industrie'!$P47)^(P$3654-$D$3654)/1000</f>
        <v>0</v>
      </c>
      <c r="Q3754" s="210">
        <f>Q3703*'Usages industrie'!$O47*(1+'Usages industrie'!$P47)^(Q$3654-$D$3654)/1000</f>
        <v>0</v>
      </c>
      <c r="R3754" s="210">
        <f>R3703*'Usages industrie'!$O47*(1+'Usages industrie'!$P47)^(R$3654-$D$3654)/1000</f>
        <v>0</v>
      </c>
    </row>
    <row r="3755" spans="1:18" hidden="1" outlineLevel="2" x14ac:dyDescent="0.35">
      <c r="A3755" s="209" t="str">
        <f>'Usages industrie'!A48</f>
        <v>Usage industriel n°45</v>
      </c>
      <c r="B3755" s="209" t="s">
        <v>639</v>
      </c>
      <c r="C3755" s="209"/>
      <c r="D3755" s="210">
        <f>D3704*'Usages industrie'!$O48*(1+'Usages industrie'!$P48)^(D$3654-$D$3654)/1000</f>
        <v>0</v>
      </c>
      <c r="E3755" s="210">
        <f>E3704*'Usages industrie'!$O48*(1+'Usages industrie'!$P48)^(E$3654-$D$3654)/1000</f>
        <v>0</v>
      </c>
      <c r="F3755" s="210">
        <f>F3704*'Usages industrie'!$O48*(1+'Usages industrie'!$P48)^(F$3654-$D$3654)/1000</f>
        <v>0</v>
      </c>
      <c r="G3755" s="210">
        <f>G3704*'Usages industrie'!$O48*(1+'Usages industrie'!$P48)^(G$3654-$D$3654)/1000</f>
        <v>0</v>
      </c>
      <c r="H3755" s="210">
        <f>H3704*'Usages industrie'!$O48*(1+'Usages industrie'!$P48)^(H$3654-$D$3654)/1000</f>
        <v>0</v>
      </c>
      <c r="I3755" s="210">
        <f>I3704*'Usages industrie'!$O48*(1+'Usages industrie'!$P48)^(I$3654-$D$3654)/1000</f>
        <v>0</v>
      </c>
      <c r="J3755" s="210">
        <f>J3704*'Usages industrie'!$O48*(1+'Usages industrie'!$P48)^(J$3654-$D$3654)/1000</f>
        <v>0</v>
      </c>
      <c r="K3755" s="210">
        <f>K3704*'Usages industrie'!$O48*(1+'Usages industrie'!$P48)^(K$3654-$D$3654)/1000</f>
        <v>0</v>
      </c>
      <c r="L3755" s="210">
        <f>L3704*'Usages industrie'!$O48*(1+'Usages industrie'!$P48)^(L$3654-$D$3654)/1000</f>
        <v>0</v>
      </c>
      <c r="M3755" s="210">
        <f>M3704*'Usages industrie'!$O48*(1+'Usages industrie'!$P48)^(M$3654-$D$3654)/1000</f>
        <v>0</v>
      </c>
      <c r="N3755" s="210">
        <f>N3704*'Usages industrie'!$O48*(1+'Usages industrie'!$P48)^(N$3654-$D$3654)/1000</f>
        <v>0</v>
      </c>
      <c r="O3755" s="210">
        <f>O3704*'Usages industrie'!$O48*(1+'Usages industrie'!$P48)^(O$3654-$D$3654)/1000</f>
        <v>0</v>
      </c>
      <c r="P3755" s="210">
        <f>P3704*'Usages industrie'!$O48*(1+'Usages industrie'!$P48)^(P$3654-$D$3654)/1000</f>
        <v>0</v>
      </c>
      <c r="Q3755" s="210">
        <f>Q3704*'Usages industrie'!$O48*(1+'Usages industrie'!$P48)^(Q$3654-$D$3654)/1000</f>
        <v>0</v>
      </c>
      <c r="R3755" s="210">
        <f>R3704*'Usages industrie'!$O48*(1+'Usages industrie'!$P48)^(R$3654-$D$3654)/1000</f>
        <v>0</v>
      </c>
    </row>
    <row r="3756" spans="1:18" hidden="1" outlineLevel="2" x14ac:dyDescent="0.35">
      <c r="A3756" s="209" t="str">
        <f>'Usages industrie'!A49</f>
        <v>Usage industriel n°46</v>
      </c>
      <c r="B3756" s="209" t="s">
        <v>639</v>
      </c>
      <c r="C3756" s="209"/>
      <c r="D3756" s="210">
        <f>D3705*'Usages industrie'!$O49*(1+'Usages industrie'!$P49)^(D$3654-$D$3654)/1000</f>
        <v>0</v>
      </c>
      <c r="E3756" s="210">
        <f>E3705*'Usages industrie'!$O49*(1+'Usages industrie'!$P49)^(E$3654-$D$3654)/1000</f>
        <v>0</v>
      </c>
      <c r="F3756" s="210">
        <f>F3705*'Usages industrie'!$O49*(1+'Usages industrie'!$P49)^(F$3654-$D$3654)/1000</f>
        <v>0</v>
      </c>
      <c r="G3756" s="210">
        <f>G3705*'Usages industrie'!$O49*(1+'Usages industrie'!$P49)^(G$3654-$D$3654)/1000</f>
        <v>0</v>
      </c>
      <c r="H3756" s="210">
        <f>H3705*'Usages industrie'!$O49*(1+'Usages industrie'!$P49)^(H$3654-$D$3654)/1000</f>
        <v>0</v>
      </c>
      <c r="I3756" s="210">
        <f>I3705*'Usages industrie'!$O49*(1+'Usages industrie'!$P49)^(I$3654-$D$3654)/1000</f>
        <v>0</v>
      </c>
      <c r="J3756" s="210">
        <f>J3705*'Usages industrie'!$O49*(1+'Usages industrie'!$P49)^(J$3654-$D$3654)/1000</f>
        <v>0</v>
      </c>
      <c r="K3756" s="210">
        <f>K3705*'Usages industrie'!$O49*(1+'Usages industrie'!$P49)^(K$3654-$D$3654)/1000</f>
        <v>0</v>
      </c>
      <c r="L3756" s="210">
        <f>L3705*'Usages industrie'!$O49*(1+'Usages industrie'!$P49)^(L$3654-$D$3654)/1000</f>
        <v>0</v>
      </c>
      <c r="M3756" s="210">
        <f>M3705*'Usages industrie'!$O49*(1+'Usages industrie'!$P49)^(M$3654-$D$3654)/1000</f>
        <v>0</v>
      </c>
      <c r="N3756" s="210">
        <f>N3705*'Usages industrie'!$O49*(1+'Usages industrie'!$P49)^(N$3654-$D$3654)/1000</f>
        <v>0</v>
      </c>
      <c r="O3756" s="210">
        <f>O3705*'Usages industrie'!$O49*(1+'Usages industrie'!$P49)^(O$3654-$D$3654)/1000</f>
        <v>0</v>
      </c>
      <c r="P3756" s="210">
        <f>P3705*'Usages industrie'!$O49*(1+'Usages industrie'!$P49)^(P$3654-$D$3654)/1000</f>
        <v>0</v>
      </c>
      <c r="Q3756" s="210">
        <f>Q3705*'Usages industrie'!$O49*(1+'Usages industrie'!$P49)^(Q$3654-$D$3654)/1000</f>
        <v>0</v>
      </c>
      <c r="R3756" s="210">
        <f>R3705*'Usages industrie'!$O49*(1+'Usages industrie'!$P49)^(R$3654-$D$3654)/1000</f>
        <v>0</v>
      </c>
    </row>
    <row r="3757" spans="1:18" hidden="1" outlineLevel="2" x14ac:dyDescent="0.35">
      <c r="A3757" s="209" t="str">
        <f>'Usages industrie'!A50</f>
        <v>Usage industriel n°47</v>
      </c>
      <c r="B3757" s="209" t="s">
        <v>639</v>
      </c>
      <c r="C3757" s="209"/>
      <c r="D3757" s="210">
        <f>D3706*'Usages industrie'!$O50*(1+'Usages industrie'!$P50)^(D$3654-$D$3654)/1000</f>
        <v>0</v>
      </c>
      <c r="E3757" s="210">
        <f>E3706*'Usages industrie'!$O50*(1+'Usages industrie'!$P50)^(E$3654-$D$3654)/1000</f>
        <v>0</v>
      </c>
      <c r="F3757" s="210">
        <f>F3706*'Usages industrie'!$O50*(1+'Usages industrie'!$P50)^(F$3654-$D$3654)/1000</f>
        <v>0</v>
      </c>
      <c r="G3757" s="210">
        <f>G3706*'Usages industrie'!$O50*(1+'Usages industrie'!$P50)^(G$3654-$D$3654)/1000</f>
        <v>0</v>
      </c>
      <c r="H3757" s="210">
        <f>H3706*'Usages industrie'!$O50*(1+'Usages industrie'!$P50)^(H$3654-$D$3654)/1000</f>
        <v>0</v>
      </c>
      <c r="I3757" s="210">
        <f>I3706*'Usages industrie'!$O50*(1+'Usages industrie'!$P50)^(I$3654-$D$3654)/1000</f>
        <v>0</v>
      </c>
      <c r="J3757" s="210">
        <f>J3706*'Usages industrie'!$O50*(1+'Usages industrie'!$P50)^(J$3654-$D$3654)/1000</f>
        <v>0</v>
      </c>
      <c r="K3757" s="210">
        <f>K3706*'Usages industrie'!$O50*(1+'Usages industrie'!$P50)^(K$3654-$D$3654)/1000</f>
        <v>0</v>
      </c>
      <c r="L3757" s="210">
        <f>L3706*'Usages industrie'!$O50*(1+'Usages industrie'!$P50)^(L$3654-$D$3654)/1000</f>
        <v>0</v>
      </c>
      <c r="M3757" s="210">
        <f>M3706*'Usages industrie'!$O50*(1+'Usages industrie'!$P50)^(M$3654-$D$3654)/1000</f>
        <v>0</v>
      </c>
      <c r="N3757" s="210">
        <f>N3706*'Usages industrie'!$O50*(1+'Usages industrie'!$P50)^(N$3654-$D$3654)/1000</f>
        <v>0</v>
      </c>
      <c r="O3757" s="210">
        <f>O3706*'Usages industrie'!$O50*(1+'Usages industrie'!$P50)^(O$3654-$D$3654)/1000</f>
        <v>0</v>
      </c>
      <c r="P3757" s="210">
        <f>P3706*'Usages industrie'!$O50*(1+'Usages industrie'!$P50)^(P$3654-$D$3654)/1000</f>
        <v>0</v>
      </c>
      <c r="Q3757" s="210">
        <f>Q3706*'Usages industrie'!$O50*(1+'Usages industrie'!$P50)^(Q$3654-$D$3654)/1000</f>
        <v>0</v>
      </c>
      <c r="R3757" s="210">
        <f>R3706*'Usages industrie'!$O50*(1+'Usages industrie'!$P50)^(R$3654-$D$3654)/1000</f>
        <v>0</v>
      </c>
    </row>
    <row r="3758" spans="1:18" hidden="1" outlineLevel="2" x14ac:dyDescent="0.35">
      <c r="A3758" s="209" t="str">
        <f>'Usages industrie'!A51</f>
        <v>Usage industriel n°48</v>
      </c>
      <c r="B3758" s="209" t="s">
        <v>639</v>
      </c>
      <c r="C3758" s="209"/>
      <c r="D3758" s="210">
        <f>D3707*'Usages industrie'!$O51*(1+'Usages industrie'!$P51)^(D$3654-$D$3654)/1000</f>
        <v>0</v>
      </c>
      <c r="E3758" s="210">
        <f>E3707*'Usages industrie'!$O51*(1+'Usages industrie'!$P51)^(E$3654-$D$3654)/1000</f>
        <v>0</v>
      </c>
      <c r="F3758" s="210">
        <f>F3707*'Usages industrie'!$O51*(1+'Usages industrie'!$P51)^(F$3654-$D$3654)/1000</f>
        <v>0</v>
      </c>
      <c r="G3758" s="210">
        <f>G3707*'Usages industrie'!$O51*(1+'Usages industrie'!$P51)^(G$3654-$D$3654)/1000</f>
        <v>0</v>
      </c>
      <c r="H3758" s="210">
        <f>H3707*'Usages industrie'!$O51*(1+'Usages industrie'!$P51)^(H$3654-$D$3654)/1000</f>
        <v>0</v>
      </c>
      <c r="I3758" s="210">
        <f>I3707*'Usages industrie'!$O51*(1+'Usages industrie'!$P51)^(I$3654-$D$3654)/1000</f>
        <v>0</v>
      </c>
      <c r="J3758" s="210">
        <f>J3707*'Usages industrie'!$O51*(1+'Usages industrie'!$P51)^(J$3654-$D$3654)/1000</f>
        <v>0</v>
      </c>
      <c r="K3758" s="210">
        <f>K3707*'Usages industrie'!$O51*(1+'Usages industrie'!$P51)^(K$3654-$D$3654)/1000</f>
        <v>0</v>
      </c>
      <c r="L3758" s="210">
        <f>L3707*'Usages industrie'!$O51*(1+'Usages industrie'!$P51)^(L$3654-$D$3654)/1000</f>
        <v>0</v>
      </c>
      <c r="M3758" s="210">
        <f>M3707*'Usages industrie'!$O51*(1+'Usages industrie'!$P51)^(M$3654-$D$3654)/1000</f>
        <v>0</v>
      </c>
      <c r="N3758" s="210">
        <f>N3707*'Usages industrie'!$O51*(1+'Usages industrie'!$P51)^(N$3654-$D$3654)/1000</f>
        <v>0</v>
      </c>
      <c r="O3758" s="210">
        <f>O3707*'Usages industrie'!$O51*(1+'Usages industrie'!$P51)^(O$3654-$D$3654)/1000</f>
        <v>0</v>
      </c>
      <c r="P3758" s="210">
        <f>P3707*'Usages industrie'!$O51*(1+'Usages industrie'!$P51)^(P$3654-$D$3654)/1000</f>
        <v>0</v>
      </c>
      <c r="Q3758" s="210">
        <f>Q3707*'Usages industrie'!$O51*(1+'Usages industrie'!$P51)^(Q$3654-$D$3654)/1000</f>
        <v>0</v>
      </c>
      <c r="R3758" s="210">
        <f>R3707*'Usages industrie'!$O51*(1+'Usages industrie'!$P51)^(R$3654-$D$3654)/1000</f>
        <v>0</v>
      </c>
    </row>
    <row r="3759" spans="1:18" hidden="1" outlineLevel="2" x14ac:dyDescent="0.35">
      <c r="A3759" s="209" t="str">
        <f>'Usages industrie'!A52</f>
        <v>Usage industriel n°49</v>
      </c>
      <c r="B3759" s="209" t="s">
        <v>639</v>
      </c>
      <c r="C3759" s="209"/>
      <c r="D3759" s="210">
        <f>D3708*'Usages industrie'!$O52*(1+'Usages industrie'!$P52)^(D$3654-$D$3654)/1000</f>
        <v>0</v>
      </c>
      <c r="E3759" s="210">
        <f>E3708*'Usages industrie'!$O52*(1+'Usages industrie'!$P52)^(E$3654-$D$3654)/1000</f>
        <v>0</v>
      </c>
      <c r="F3759" s="210">
        <f>F3708*'Usages industrie'!$O52*(1+'Usages industrie'!$P52)^(F$3654-$D$3654)/1000</f>
        <v>0</v>
      </c>
      <c r="G3759" s="210">
        <f>G3708*'Usages industrie'!$O52*(1+'Usages industrie'!$P52)^(G$3654-$D$3654)/1000</f>
        <v>0</v>
      </c>
      <c r="H3759" s="210">
        <f>H3708*'Usages industrie'!$O52*(1+'Usages industrie'!$P52)^(H$3654-$D$3654)/1000</f>
        <v>0</v>
      </c>
      <c r="I3759" s="210">
        <f>I3708*'Usages industrie'!$O52*(1+'Usages industrie'!$P52)^(I$3654-$D$3654)/1000</f>
        <v>0</v>
      </c>
      <c r="J3759" s="210">
        <f>J3708*'Usages industrie'!$O52*(1+'Usages industrie'!$P52)^(J$3654-$D$3654)/1000</f>
        <v>0</v>
      </c>
      <c r="K3759" s="210">
        <f>K3708*'Usages industrie'!$O52*(1+'Usages industrie'!$P52)^(K$3654-$D$3654)/1000</f>
        <v>0</v>
      </c>
      <c r="L3759" s="210">
        <f>L3708*'Usages industrie'!$O52*(1+'Usages industrie'!$P52)^(L$3654-$D$3654)/1000</f>
        <v>0</v>
      </c>
      <c r="M3759" s="210">
        <f>M3708*'Usages industrie'!$O52*(1+'Usages industrie'!$P52)^(M$3654-$D$3654)/1000</f>
        <v>0</v>
      </c>
      <c r="N3759" s="210">
        <f>N3708*'Usages industrie'!$O52*(1+'Usages industrie'!$P52)^(N$3654-$D$3654)/1000</f>
        <v>0</v>
      </c>
      <c r="O3759" s="210">
        <f>O3708*'Usages industrie'!$O52*(1+'Usages industrie'!$P52)^(O$3654-$D$3654)/1000</f>
        <v>0</v>
      </c>
      <c r="P3759" s="210">
        <f>P3708*'Usages industrie'!$O52*(1+'Usages industrie'!$P52)^(P$3654-$D$3654)/1000</f>
        <v>0</v>
      </c>
      <c r="Q3759" s="210">
        <f>Q3708*'Usages industrie'!$O52*(1+'Usages industrie'!$P52)^(Q$3654-$D$3654)/1000</f>
        <v>0</v>
      </c>
      <c r="R3759" s="210">
        <f>R3708*'Usages industrie'!$O52*(1+'Usages industrie'!$P52)^(R$3654-$D$3654)/1000</f>
        <v>0</v>
      </c>
    </row>
    <row r="3760" spans="1:18" hidden="1" outlineLevel="2" x14ac:dyDescent="0.35">
      <c r="A3760" s="209" t="str">
        <f>'Usages industrie'!A53</f>
        <v>Usage industriel n°50</v>
      </c>
      <c r="B3760" s="209" t="s">
        <v>639</v>
      </c>
      <c r="C3760" s="209"/>
      <c r="D3760" s="210">
        <f>D3709*'Usages industrie'!$O53*(1+'Usages industrie'!$P53)^(D$3654-$D$3654)/1000</f>
        <v>0</v>
      </c>
      <c r="E3760" s="210">
        <f>E3709*'Usages industrie'!$O53*(1+'Usages industrie'!$P53)^(E$3654-$D$3654)/1000</f>
        <v>0</v>
      </c>
      <c r="F3760" s="210">
        <f>F3709*'Usages industrie'!$O53*(1+'Usages industrie'!$P53)^(F$3654-$D$3654)/1000</f>
        <v>0</v>
      </c>
      <c r="G3760" s="210">
        <f>G3709*'Usages industrie'!$O53*(1+'Usages industrie'!$P53)^(G$3654-$D$3654)/1000</f>
        <v>0</v>
      </c>
      <c r="H3760" s="210">
        <f>H3709*'Usages industrie'!$O53*(1+'Usages industrie'!$P53)^(H$3654-$D$3654)/1000</f>
        <v>0</v>
      </c>
      <c r="I3760" s="210">
        <f>I3709*'Usages industrie'!$O53*(1+'Usages industrie'!$P53)^(I$3654-$D$3654)/1000</f>
        <v>0</v>
      </c>
      <c r="J3760" s="210">
        <f>J3709*'Usages industrie'!$O53*(1+'Usages industrie'!$P53)^(J$3654-$D$3654)/1000</f>
        <v>0</v>
      </c>
      <c r="K3760" s="210">
        <f>K3709*'Usages industrie'!$O53*(1+'Usages industrie'!$P53)^(K$3654-$D$3654)/1000</f>
        <v>0</v>
      </c>
      <c r="L3760" s="210">
        <f>L3709*'Usages industrie'!$O53*(1+'Usages industrie'!$P53)^(L$3654-$D$3654)/1000</f>
        <v>0</v>
      </c>
      <c r="M3760" s="210">
        <f>M3709*'Usages industrie'!$O53*(1+'Usages industrie'!$P53)^(M$3654-$D$3654)/1000</f>
        <v>0</v>
      </c>
      <c r="N3760" s="210">
        <f>N3709*'Usages industrie'!$O53*(1+'Usages industrie'!$P53)^(N$3654-$D$3654)/1000</f>
        <v>0</v>
      </c>
      <c r="O3760" s="210">
        <f>O3709*'Usages industrie'!$O53*(1+'Usages industrie'!$P53)^(O$3654-$D$3654)/1000</f>
        <v>0</v>
      </c>
      <c r="P3760" s="210">
        <f>P3709*'Usages industrie'!$O53*(1+'Usages industrie'!$P53)^(P$3654-$D$3654)/1000</f>
        <v>0</v>
      </c>
      <c r="Q3760" s="210">
        <f>Q3709*'Usages industrie'!$O53*(1+'Usages industrie'!$P53)^(Q$3654-$D$3654)/1000</f>
        <v>0</v>
      </c>
      <c r="R3760" s="210">
        <f>R3709*'Usages industrie'!$O53*(1+'Usages industrie'!$P53)^(R$3654-$D$3654)/1000</f>
        <v>0</v>
      </c>
    </row>
    <row r="3761" spans="1:18" hidden="1" outlineLevel="1" collapsed="1" x14ac:dyDescent="0.35">
      <c r="A3761" s="209" t="s">
        <v>640</v>
      </c>
      <c r="B3761" s="209"/>
      <c r="C3761" s="209"/>
      <c r="D3761" s="210">
        <f t="shared" ref="D3761:R3761" si="328">SUM(D3711:D3760)</f>
        <v>0</v>
      </c>
      <c r="E3761" s="210">
        <f t="shared" si="328"/>
        <v>0</v>
      </c>
      <c r="F3761" s="210">
        <f t="shared" si="328"/>
        <v>0</v>
      </c>
      <c r="G3761" s="210">
        <f t="shared" si="328"/>
        <v>0</v>
      </c>
      <c r="H3761" s="210">
        <f t="shared" si="328"/>
        <v>0</v>
      </c>
      <c r="I3761" s="210">
        <f t="shared" si="328"/>
        <v>0</v>
      </c>
      <c r="J3761" s="210">
        <f t="shared" si="328"/>
        <v>0</v>
      </c>
      <c r="K3761" s="210">
        <f t="shared" si="328"/>
        <v>0</v>
      </c>
      <c r="L3761" s="210">
        <f t="shared" si="328"/>
        <v>0</v>
      </c>
      <c r="M3761" s="210">
        <f t="shared" si="328"/>
        <v>0</v>
      </c>
      <c r="N3761" s="210">
        <f t="shared" si="328"/>
        <v>0</v>
      </c>
      <c r="O3761" s="210">
        <f t="shared" si="328"/>
        <v>0</v>
      </c>
      <c r="P3761" s="210">
        <f t="shared" si="328"/>
        <v>0</v>
      </c>
      <c r="Q3761" s="210">
        <f t="shared" si="328"/>
        <v>0</v>
      </c>
      <c r="R3761" s="210">
        <f t="shared" si="328"/>
        <v>0</v>
      </c>
    </row>
    <row r="3762" spans="1:18" hidden="1" outlineLevel="1" x14ac:dyDescent="0.35">
      <c r="A3762" s="43" t="s">
        <v>641</v>
      </c>
      <c r="B3762" s="43"/>
      <c r="C3762" s="232"/>
      <c r="D3762" s="231"/>
      <c r="E3762" s="231"/>
      <c r="F3762" s="231"/>
      <c r="G3762" s="231"/>
      <c r="H3762" s="231"/>
      <c r="I3762" s="231"/>
      <c r="J3762" s="231"/>
      <c r="K3762" s="231"/>
      <c r="L3762" s="231"/>
      <c r="M3762" s="231"/>
      <c r="N3762" s="231"/>
      <c r="O3762" s="231"/>
      <c r="P3762" s="231"/>
      <c r="Q3762" s="231"/>
      <c r="R3762" s="231"/>
    </row>
    <row r="3763" spans="1:18" hidden="1" outlineLevel="1" x14ac:dyDescent="0.35">
      <c r="A3763" s="43" t="s">
        <v>642</v>
      </c>
      <c r="B3763" s="43"/>
      <c r="C3763" s="232"/>
      <c r="D3763" s="231"/>
      <c r="E3763" s="231"/>
      <c r="F3763" s="231"/>
      <c r="G3763" s="231"/>
      <c r="H3763" s="231"/>
      <c r="I3763" s="231"/>
      <c r="J3763" s="231"/>
      <c r="K3763" s="231"/>
      <c r="L3763" s="231"/>
      <c r="M3763" s="231"/>
      <c r="N3763" s="231"/>
      <c r="O3763" s="231"/>
      <c r="P3763" s="231"/>
      <c r="Q3763" s="231"/>
      <c r="R3763" s="231"/>
    </row>
    <row r="3764" spans="1:18" hidden="1" outlineLevel="2" x14ac:dyDescent="0.35">
      <c r="A3764" s="209" t="str">
        <f>'Usages mobilité'!A4</f>
        <v>Usage mobilité n°1</v>
      </c>
      <c r="B3764" s="209" t="s">
        <v>637</v>
      </c>
      <c r="C3764" s="209"/>
      <c r="D3764" s="210">
        <f>IF(B$3651&lt;&gt;"",IF(B$3651='Usages mobilité'!BF4,'Usages mobilité'!BD4,0),0)</f>
        <v>0</v>
      </c>
      <c r="E3764" s="210">
        <f t="shared" ref="E3764:R3773" si="329">$D3764</f>
        <v>0</v>
      </c>
      <c r="F3764" s="210">
        <f t="shared" si="329"/>
        <v>0</v>
      </c>
      <c r="G3764" s="210">
        <f t="shared" si="329"/>
        <v>0</v>
      </c>
      <c r="H3764" s="210">
        <f t="shared" si="329"/>
        <v>0</v>
      </c>
      <c r="I3764" s="210">
        <f t="shared" si="329"/>
        <v>0</v>
      </c>
      <c r="J3764" s="210">
        <f t="shared" si="329"/>
        <v>0</v>
      </c>
      <c r="K3764" s="210">
        <f t="shared" si="329"/>
        <v>0</v>
      </c>
      <c r="L3764" s="210">
        <f t="shared" si="329"/>
        <v>0</v>
      </c>
      <c r="M3764" s="210">
        <f t="shared" si="329"/>
        <v>0</v>
      </c>
      <c r="N3764" s="210">
        <f t="shared" si="329"/>
        <v>0</v>
      </c>
      <c r="O3764" s="210">
        <f t="shared" si="329"/>
        <v>0</v>
      </c>
      <c r="P3764" s="210">
        <f t="shared" si="329"/>
        <v>0</v>
      </c>
      <c r="Q3764" s="210">
        <f t="shared" si="329"/>
        <v>0</v>
      </c>
      <c r="R3764" s="210">
        <f t="shared" si="329"/>
        <v>0</v>
      </c>
    </row>
    <row r="3765" spans="1:18" hidden="1" outlineLevel="2" x14ac:dyDescent="0.35">
      <c r="A3765" s="209" t="str">
        <f>'Usages mobilité'!A5</f>
        <v>Usage mobilité n°2</v>
      </c>
      <c r="B3765" s="209" t="s">
        <v>637</v>
      </c>
      <c r="C3765" s="209"/>
      <c r="D3765" s="210">
        <f>IF(B$3651&lt;&gt;"",IF(B$3651='Usages mobilité'!BF5,'Usages mobilité'!BD5,0),0)</f>
        <v>0</v>
      </c>
      <c r="E3765" s="210">
        <f t="shared" si="329"/>
        <v>0</v>
      </c>
      <c r="F3765" s="210">
        <f t="shared" si="329"/>
        <v>0</v>
      </c>
      <c r="G3765" s="210">
        <f t="shared" si="329"/>
        <v>0</v>
      </c>
      <c r="H3765" s="210">
        <f t="shared" si="329"/>
        <v>0</v>
      </c>
      <c r="I3765" s="210">
        <f t="shared" si="329"/>
        <v>0</v>
      </c>
      <c r="J3765" s="210">
        <f t="shared" si="329"/>
        <v>0</v>
      </c>
      <c r="K3765" s="210">
        <f t="shared" si="329"/>
        <v>0</v>
      </c>
      <c r="L3765" s="210">
        <f t="shared" si="329"/>
        <v>0</v>
      </c>
      <c r="M3765" s="210">
        <f t="shared" si="329"/>
        <v>0</v>
      </c>
      <c r="N3765" s="210">
        <f t="shared" si="329"/>
        <v>0</v>
      </c>
      <c r="O3765" s="210">
        <f t="shared" si="329"/>
        <v>0</v>
      </c>
      <c r="P3765" s="210">
        <f t="shared" si="329"/>
        <v>0</v>
      </c>
      <c r="Q3765" s="210">
        <f t="shared" si="329"/>
        <v>0</v>
      </c>
      <c r="R3765" s="210">
        <f t="shared" si="329"/>
        <v>0</v>
      </c>
    </row>
    <row r="3766" spans="1:18" hidden="1" outlineLevel="2" x14ac:dyDescent="0.35">
      <c r="A3766" s="209" t="str">
        <f>'Usages mobilité'!A6</f>
        <v>Usage mobilité n°3</v>
      </c>
      <c r="B3766" s="209" t="s">
        <v>637</v>
      </c>
      <c r="C3766" s="209"/>
      <c r="D3766" s="210">
        <f>IF(B$3651&lt;&gt;"",IF(B$3651='Usages mobilité'!BF6,'Usages mobilité'!BD6,0),0)</f>
        <v>0</v>
      </c>
      <c r="E3766" s="210">
        <f t="shared" si="329"/>
        <v>0</v>
      </c>
      <c r="F3766" s="210">
        <f t="shared" si="329"/>
        <v>0</v>
      </c>
      <c r="G3766" s="210">
        <f t="shared" si="329"/>
        <v>0</v>
      </c>
      <c r="H3766" s="210">
        <f t="shared" si="329"/>
        <v>0</v>
      </c>
      <c r="I3766" s="210">
        <f t="shared" si="329"/>
        <v>0</v>
      </c>
      <c r="J3766" s="210">
        <f t="shared" si="329"/>
        <v>0</v>
      </c>
      <c r="K3766" s="210">
        <f t="shared" si="329"/>
        <v>0</v>
      </c>
      <c r="L3766" s="210">
        <f t="shared" si="329"/>
        <v>0</v>
      </c>
      <c r="M3766" s="210">
        <f t="shared" si="329"/>
        <v>0</v>
      </c>
      <c r="N3766" s="210">
        <f t="shared" si="329"/>
        <v>0</v>
      </c>
      <c r="O3766" s="210">
        <f t="shared" si="329"/>
        <v>0</v>
      </c>
      <c r="P3766" s="210">
        <f t="shared" si="329"/>
        <v>0</v>
      </c>
      <c r="Q3766" s="210">
        <f t="shared" si="329"/>
        <v>0</v>
      </c>
      <c r="R3766" s="210">
        <f t="shared" si="329"/>
        <v>0</v>
      </c>
    </row>
    <row r="3767" spans="1:18" hidden="1" outlineLevel="2" x14ac:dyDescent="0.35">
      <c r="A3767" s="209" t="str">
        <f>'Usages mobilité'!A7</f>
        <v>Usage mobilité n°4</v>
      </c>
      <c r="B3767" s="209" t="s">
        <v>637</v>
      </c>
      <c r="C3767" s="209"/>
      <c r="D3767" s="210">
        <f>IF(B$3651&lt;&gt;"",IF(B$3651='Usages mobilité'!BF7,'Usages mobilité'!BD7,0),0)</f>
        <v>0</v>
      </c>
      <c r="E3767" s="210">
        <f t="shared" si="329"/>
        <v>0</v>
      </c>
      <c r="F3767" s="210">
        <f t="shared" si="329"/>
        <v>0</v>
      </c>
      <c r="G3767" s="210">
        <f t="shared" si="329"/>
        <v>0</v>
      </c>
      <c r="H3767" s="210">
        <f t="shared" si="329"/>
        <v>0</v>
      </c>
      <c r="I3767" s="210">
        <f t="shared" si="329"/>
        <v>0</v>
      </c>
      <c r="J3767" s="210">
        <f t="shared" si="329"/>
        <v>0</v>
      </c>
      <c r="K3767" s="210">
        <f t="shared" si="329"/>
        <v>0</v>
      </c>
      <c r="L3767" s="210">
        <f t="shared" si="329"/>
        <v>0</v>
      </c>
      <c r="M3767" s="210">
        <f t="shared" si="329"/>
        <v>0</v>
      </c>
      <c r="N3767" s="210">
        <f t="shared" si="329"/>
        <v>0</v>
      </c>
      <c r="O3767" s="210">
        <f t="shared" si="329"/>
        <v>0</v>
      </c>
      <c r="P3767" s="210">
        <f t="shared" si="329"/>
        <v>0</v>
      </c>
      <c r="Q3767" s="210">
        <f t="shared" si="329"/>
        <v>0</v>
      </c>
      <c r="R3767" s="210">
        <f t="shared" si="329"/>
        <v>0</v>
      </c>
    </row>
    <row r="3768" spans="1:18" hidden="1" outlineLevel="2" x14ac:dyDescent="0.35">
      <c r="A3768" s="209" t="str">
        <f>'Usages mobilité'!A8</f>
        <v>Usage mobilité n°5</v>
      </c>
      <c r="B3768" s="209" t="s">
        <v>637</v>
      </c>
      <c r="C3768" s="209"/>
      <c r="D3768" s="210">
        <f>IF(B$3651&lt;&gt;"",IF(B$3651='Usages mobilité'!BF8,'Usages mobilité'!BD8,0),0)</f>
        <v>0</v>
      </c>
      <c r="E3768" s="210">
        <f t="shared" si="329"/>
        <v>0</v>
      </c>
      <c r="F3768" s="210">
        <f t="shared" si="329"/>
        <v>0</v>
      </c>
      <c r="G3768" s="210">
        <f t="shared" si="329"/>
        <v>0</v>
      </c>
      <c r="H3768" s="210">
        <f t="shared" si="329"/>
        <v>0</v>
      </c>
      <c r="I3768" s="210">
        <f t="shared" si="329"/>
        <v>0</v>
      </c>
      <c r="J3768" s="210">
        <f t="shared" si="329"/>
        <v>0</v>
      </c>
      <c r="K3768" s="210">
        <f t="shared" si="329"/>
        <v>0</v>
      </c>
      <c r="L3768" s="210">
        <f t="shared" si="329"/>
        <v>0</v>
      </c>
      <c r="M3768" s="210">
        <f t="shared" si="329"/>
        <v>0</v>
      </c>
      <c r="N3768" s="210">
        <f t="shared" si="329"/>
        <v>0</v>
      </c>
      <c r="O3768" s="210">
        <f t="shared" si="329"/>
        <v>0</v>
      </c>
      <c r="P3768" s="210">
        <f t="shared" si="329"/>
        <v>0</v>
      </c>
      <c r="Q3768" s="210">
        <f t="shared" si="329"/>
        <v>0</v>
      </c>
      <c r="R3768" s="210">
        <f t="shared" si="329"/>
        <v>0</v>
      </c>
    </row>
    <row r="3769" spans="1:18" hidden="1" outlineLevel="2" x14ac:dyDescent="0.35">
      <c r="A3769" s="209" t="str">
        <f>'Usages mobilité'!A9</f>
        <v>Usage mobilité n°6</v>
      </c>
      <c r="B3769" s="209" t="s">
        <v>637</v>
      </c>
      <c r="C3769" s="209"/>
      <c r="D3769" s="210">
        <f>IF(B$3651&lt;&gt;"",IF(B$3651='Usages mobilité'!BF9,'Usages mobilité'!BD9,0),0)</f>
        <v>0</v>
      </c>
      <c r="E3769" s="210">
        <f t="shared" si="329"/>
        <v>0</v>
      </c>
      <c r="F3769" s="210">
        <f t="shared" si="329"/>
        <v>0</v>
      </c>
      <c r="G3769" s="210">
        <f t="shared" si="329"/>
        <v>0</v>
      </c>
      <c r="H3769" s="210">
        <f t="shared" si="329"/>
        <v>0</v>
      </c>
      <c r="I3769" s="210">
        <f t="shared" si="329"/>
        <v>0</v>
      </c>
      <c r="J3769" s="210">
        <f t="shared" si="329"/>
        <v>0</v>
      </c>
      <c r="K3769" s="210">
        <f t="shared" si="329"/>
        <v>0</v>
      </c>
      <c r="L3769" s="210">
        <f t="shared" si="329"/>
        <v>0</v>
      </c>
      <c r="M3769" s="210">
        <f t="shared" si="329"/>
        <v>0</v>
      </c>
      <c r="N3769" s="210">
        <f t="shared" si="329"/>
        <v>0</v>
      </c>
      <c r="O3769" s="210">
        <f t="shared" si="329"/>
        <v>0</v>
      </c>
      <c r="P3769" s="210">
        <f t="shared" si="329"/>
        <v>0</v>
      </c>
      <c r="Q3769" s="210">
        <f t="shared" si="329"/>
        <v>0</v>
      </c>
      <c r="R3769" s="210">
        <f t="shared" si="329"/>
        <v>0</v>
      </c>
    </row>
    <row r="3770" spans="1:18" hidden="1" outlineLevel="2" x14ac:dyDescent="0.35">
      <c r="A3770" s="209" t="str">
        <f>'Usages mobilité'!A10</f>
        <v>Usage mobilité n°7</v>
      </c>
      <c r="B3770" s="209" t="s">
        <v>637</v>
      </c>
      <c r="C3770" s="209"/>
      <c r="D3770" s="210">
        <f>IF(B$3651&lt;&gt;"",IF(B$3651='Usages mobilité'!BF10,'Usages mobilité'!BD10,0),0)</f>
        <v>0</v>
      </c>
      <c r="E3770" s="210">
        <f t="shared" si="329"/>
        <v>0</v>
      </c>
      <c r="F3770" s="210">
        <f t="shared" si="329"/>
        <v>0</v>
      </c>
      <c r="G3770" s="210">
        <f t="shared" si="329"/>
        <v>0</v>
      </c>
      <c r="H3770" s="210">
        <f t="shared" si="329"/>
        <v>0</v>
      </c>
      <c r="I3770" s="210">
        <f t="shared" si="329"/>
        <v>0</v>
      </c>
      <c r="J3770" s="210">
        <f t="shared" si="329"/>
        <v>0</v>
      </c>
      <c r="K3770" s="210">
        <f t="shared" si="329"/>
        <v>0</v>
      </c>
      <c r="L3770" s="210">
        <f t="shared" si="329"/>
        <v>0</v>
      </c>
      <c r="M3770" s="210">
        <f t="shared" si="329"/>
        <v>0</v>
      </c>
      <c r="N3770" s="210">
        <f t="shared" si="329"/>
        <v>0</v>
      </c>
      <c r="O3770" s="210">
        <f t="shared" si="329"/>
        <v>0</v>
      </c>
      <c r="P3770" s="210">
        <f t="shared" si="329"/>
        <v>0</v>
      </c>
      <c r="Q3770" s="210">
        <f t="shared" si="329"/>
        <v>0</v>
      </c>
      <c r="R3770" s="210">
        <f t="shared" si="329"/>
        <v>0</v>
      </c>
    </row>
    <row r="3771" spans="1:18" hidden="1" outlineLevel="2" x14ac:dyDescent="0.35">
      <c r="A3771" s="209" t="str">
        <f>'Usages mobilité'!A11</f>
        <v>Usage mobilité n°8</v>
      </c>
      <c r="B3771" s="209" t="s">
        <v>637</v>
      </c>
      <c r="C3771" s="209"/>
      <c r="D3771" s="210">
        <f>IF(B$3651&lt;&gt;"",IF(B$3651='Usages mobilité'!BF11,'Usages mobilité'!BD11,0),0)</f>
        <v>0</v>
      </c>
      <c r="E3771" s="210">
        <f t="shared" si="329"/>
        <v>0</v>
      </c>
      <c r="F3771" s="210">
        <f t="shared" si="329"/>
        <v>0</v>
      </c>
      <c r="G3771" s="210">
        <f t="shared" si="329"/>
        <v>0</v>
      </c>
      <c r="H3771" s="210">
        <f t="shared" si="329"/>
        <v>0</v>
      </c>
      <c r="I3771" s="210">
        <f t="shared" si="329"/>
        <v>0</v>
      </c>
      <c r="J3771" s="210">
        <f t="shared" si="329"/>
        <v>0</v>
      </c>
      <c r="K3771" s="210">
        <f t="shared" si="329"/>
        <v>0</v>
      </c>
      <c r="L3771" s="210">
        <f t="shared" si="329"/>
        <v>0</v>
      </c>
      <c r="M3771" s="210">
        <f t="shared" si="329"/>
        <v>0</v>
      </c>
      <c r="N3771" s="210">
        <f t="shared" si="329"/>
        <v>0</v>
      </c>
      <c r="O3771" s="210">
        <f t="shared" si="329"/>
        <v>0</v>
      </c>
      <c r="P3771" s="210">
        <f t="shared" si="329"/>
        <v>0</v>
      </c>
      <c r="Q3771" s="210">
        <f t="shared" si="329"/>
        <v>0</v>
      </c>
      <c r="R3771" s="210">
        <f t="shared" si="329"/>
        <v>0</v>
      </c>
    </row>
    <row r="3772" spans="1:18" hidden="1" outlineLevel="2" x14ac:dyDescent="0.35">
      <c r="A3772" s="209" t="str">
        <f>'Usages mobilité'!A12</f>
        <v>Usage mobilité n°9</v>
      </c>
      <c r="B3772" s="209" t="s">
        <v>637</v>
      </c>
      <c r="C3772" s="209"/>
      <c r="D3772" s="210">
        <f>IF(B$3651&lt;&gt;"",IF(B$3651='Usages mobilité'!BF12,'Usages mobilité'!BD12,0),0)</f>
        <v>0</v>
      </c>
      <c r="E3772" s="210">
        <f t="shared" si="329"/>
        <v>0</v>
      </c>
      <c r="F3772" s="210">
        <f t="shared" si="329"/>
        <v>0</v>
      </c>
      <c r="G3772" s="210">
        <f t="shared" si="329"/>
        <v>0</v>
      </c>
      <c r="H3772" s="210">
        <f t="shared" si="329"/>
        <v>0</v>
      </c>
      <c r="I3772" s="210">
        <f t="shared" si="329"/>
        <v>0</v>
      </c>
      <c r="J3772" s="210">
        <f t="shared" si="329"/>
        <v>0</v>
      </c>
      <c r="K3772" s="210">
        <f t="shared" si="329"/>
        <v>0</v>
      </c>
      <c r="L3772" s="210">
        <f t="shared" si="329"/>
        <v>0</v>
      </c>
      <c r="M3772" s="210">
        <f t="shared" si="329"/>
        <v>0</v>
      </c>
      <c r="N3772" s="210">
        <f t="shared" si="329"/>
        <v>0</v>
      </c>
      <c r="O3772" s="210">
        <f t="shared" si="329"/>
        <v>0</v>
      </c>
      <c r="P3772" s="210">
        <f t="shared" si="329"/>
        <v>0</v>
      </c>
      <c r="Q3772" s="210">
        <f t="shared" si="329"/>
        <v>0</v>
      </c>
      <c r="R3772" s="210">
        <f t="shared" si="329"/>
        <v>0</v>
      </c>
    </row>
    <row r="3773" spans="1:18" hidden="1" outlineLevel="2" x14ac:dyDescent="0.35">
      <c r="A3773" s="209" t="str">
        <f>'Usages mobilité'!A13</f>
        <v>Usage mobilité n°10</v>
      </c>
      <c r="B3773" s="209" t="s">
        <v>637</v>
      </c>
      <c r="C3773" s="209"/>
      <c r="D3773" s="210">
        <f>IF(B$3651&lt;&gt;"",IF(B$3651='Usages mobilité'!BF13,'Usages mobilité'!BD13,0),0)</f>
        <v>0</v>
      </c>
      <c r="E3773" s="210">
        <f t="shared" si="329"/>
        <v>0</v>
      </c>
      <c r="F3773" s="210">
        <f t="shared" si="329"/>
        <v>0</v>
      </c>
      <c r="G3773" s="210">
        <f t="shared" si="329"/>
        <v>0</v>
      </c>
      <c r="H3773" s="210">
        <f t="shared" si="329"/>
        <v>0</v>
      </c>
      <c r="I3773" s="210">
        <f t="shared" si="329"/>
        <v>0</v>
      </c>
      <c r="J3773" s="210">
        <f t="shared" si="329"/>
        <v>0</v>
      </c>
      <c r="K3773" s="210">
        <f t="shared" si="329"/>
        <v>0</v>
      </c>
      <c r="L3773" s="210">
        <f t="shared" si="329"/>
        <v>0</v>
      </c>
      <c r="M3773" s="210">
        <f t="shared" si="329"/>
        <v>0</v>
      </c>
      <c r="N3773" s="210">
        <f t="shared" si="329"/>
        <v>0</v>
      </c>
      <c r="O3773" s="210">
        <f t="shared" si="329"/>
        <v>0</v>
      </c>
      <c r="P3773" s="210">
        <f t="shared" si="329"/>
        <v>0</v>
      </c>
      <c r="Q3773" s="210">
        <f t="shared" si="329"/>
        <v>0</v>
      </c>
      <c r="R3773" s="210">
        <f t="shared" si="329"/>
        <v>0</v>
      </c>
    </row>
    <row r="3774" spans="1:18" hidden="1" outlineLevel="2" x14ac:dyDescent="0.35">
      <c r="A3774" s="209" t="str">
        <f>'Usages mobilité'!A14</f>
        <v>Usage mobilité n°11</v>
      </c>
      <c r="B3774" s="209" t="s">
        <v>637</v>
      </c>
      <c r="C3774" s="209"/>
      <c r="D3774" s="210">
        <f>IF(B$3651&lt;&gt;"",IF(B$3651='Usages mobilité'!BF14,'Usages mobilité'!BD14,0),0)</f>
        <v>0</v>
      </c>
      <c r="E3774" s="210">
        <f t="shared" ref="E3774:R3783" si="330">$D3774</f>
        <v>0</v>
      </c>
      <c r="F3774" s="210">
        <f t="shared" si="330"/>
        <v>0</v>
      </c>
      <c r="G3774" s="210">
        <f t="shared" si="330"/>
        <v>0</v>
      </c>
      <c r="H3774" s="210">
        <f t="shared" si="330"/>
        <v>0</v>
      </c>
      <c r="I3774" s="210">
        <f t="shared" si="330"/>
        <v>0</v>
      </c>
      <c r="J3774" s="210">
        <f t="shared" si="330"/>
        <v>0</v>
      </c>
      <c r="K3774" s="210">
        <f t="shared" si="330"/>
        <v>0</v>
      </c>
      <c r="L3774" s="210">
        <f t="shared" si="330"/>
        <v>0</v>
      </c>
      <c r="M3774" s="210">
        <f t="shared" si="330"/>
        <v>0</v>
      </c>
      <c r="N3774" s="210">
        <f t="shared" si="330"/>
        <v>0</v>
      </c>
      <c r="O3774" s="210">
        <f t="shared" si="330"/>
        <v>0</v>
      </c>
      <c r="P3774" s="210">
        <f t="shared" si="330"/>
        <v>0</v>
      </c>
      <c r="Q3774" s="210">
        <f t="shared" si="330"/>
        <v>0</v>
      </c>
      <c r="R3774" s="210">
        <f t="shared" si="330"/>
        <v>0</v>
      </c>
    </row>
    <row r="3775" spans="1:18" hidden="1" outlineLevel="2" x14ac:dyDescent="0.35">
      <c r="A3775" s="209" t="str">
        <f>'Usages mobilité'!A15</f>
        <v>Usage mobilité n°12</v>
      </c>
      <c r="B3775" s="209" t="s">
        <v>637</v>
      </c>
      <c r="C3775" s="209"/>
      <c r="D3775" s="210">
        <f>IF(B$3651&lt;&gt;"",IF(B$3651='Usages mobilité'!BF15,'Usages mobilité'!BD15,0),0)</f>
        <v>0</v>
      </c>
      <c r="E3775" s="210">
        <f t="shared" si="330"/>
        <v>0</v>
      </c>
      <c r="F3775" s="210">
        <f t="shared" si="330"/>
        <v>0</v>
      </c>
      <c r="G3775" s="210">
        <f t="shared" si="330"/>
        <v>0</v>
      </c>
      <c r="H3775" s="210">
        <f t="shared" si="330"/>
        <v>0</v>
      </c>
      <c r="I3775" s="210">
        <f t="shared" si="330"/>
        <v>0</v>
      </c>
      <c r="J3775" s="210">
        <f t="shared" si="330"/>
        <v>0</v>
      </c>
      <c r="K3775" s="210">
        <f t="shared" si="330"/>
        <v>0</v>
      </c>
      <c r="L3775" s="210">
        <f t="shared" si="330"/>
        <v>0</v>
      </c>
      <c r="M3775" s="210">
        <f t="shared" si="330"/>
        <v>0</v>
      </c>
      <c r="N3775" s="210">
        <f t="shared" si="330"/>
        <v>0</v>
      </c>
      <c r="O3775" s="210">
        <f t="shared" si="330"/>
        <v>0</v>
      </c>
      <c r="P3775" s="210">
        <f t="shared" si="330"/>
        <v>0</v>
      </c>
      <c r="Q3775" s="210">
        <f t="shared" si="330"/>
        <v>0</v>
      </c>
      <c r="R3775" s="210">
        <f t="shared" si="330"/>
        <v>0</v>
      </c>
    </row>
    <row r="3776" spans="1:18" hidden="1" outlineLevel="2" x14ac:dyDescent="0.35">
      <c r="A3776" s="209" t="str">
        <f>'Usages mobilité'!A16</f>
        <v>Usage mobilité n°13</v>
      </c>
      <c r="B3776" s="209" t="s">
        <v>637</v>
      </c>
      <c r="C3776" s="209"/>
      <c r="D3776" s="210">
        <f>IF(B$3651&lt;&gt;"",IF(B$3651='Usages mobilité'!BF16,'Usages mobilité'!BD16,0),0)</f>
        <v>0</v>
      </c>
      <c r="E3776" s="210">
        <f t="shared" si="330"/>
        <v>0</v>
      </c>
      <c r="F3776" s="210">
        <f t="shared" si="330"/>
        <v>0</v>
      </c>
      <c r="G3776" s="210">
        <f t="shared" si="330"/>
        <v>0</v>
      </c>
      <c r="H3776" s="210">
        <f t="shared" si="330"/>
        <v>0</v>
      </c>
      <c r="I3776" s="210">
        <f t="shared" si="330"/>
        <v>0</v>
      </c>
      <c r="J3776" s="210">
        <f t="shared" si="330"/>
        <v>0</v>
      </c>
      <c r="K3776" s="210">
        <f t="shared" si="330"/>
        <v>0</v>
      </c>
      <c r="L3776" s="210">
        <f t="shared" si="330"/>
        <v>0</v>
      </c>
      <c r="M3776" s="210">
        <f t="shared" si="330"/>
        <v>0</v>
      </c>
      <c r="N3776" s="210">
        <f t="shared" si="330"/>
        <v>0</v>
      </c>
      <c r="O3776" s="210">
        <f t="shared" si="330"/>
        <v>0</v>
      </c>
      <c r="P3776" s="210">
        <f t="shared" si="330"/>
        <v>0</v>
      </c>
      <c r="Q3776" s="210">
        <f t="shared" si="330"/>
        <v>0</v>
      </c>
      <c r="R3776" s="210">
        <f t="shared" si="330"/>
        <v>0</v>
      </c>
    </row>
    <row r="3777" spans="1:18" hidden="1" outlineLevel="2" x14ac:dyDescent="0.35">
      <c r="A3777" s="209" t="str">
        <f>'Usages mobilité'!A17</f>
        <v>Usage mobilité n°14</v>
      </c>
      <c r="B3777" s="209" t="s">
        <v>637</v>
      </c>
      <c r="C3777" s="209"/>
      <c r="D3777" s="210">
        <f>IF(B$3651&lt;&gt;"",IF(B$3651='Usages mobilité'!BF17,'Usages mobilité'!BD17,0),0)</f>
        <v>0</v>
      </c>
      <c r="E3777" s="210">
        <f t="shared" si="330"/>
        <v>0</v>
      </c>
      <c r="F3777" s="210">
        <f t="shared" si="330"/>
        <v>0</v>
      </c>
      <c r="G3777" s="210">
        <f t="shared" si="330"/>
        <v>0</v>
      </c>
      <c r="H3777" s="210">
        <f t="shared" si="330"/>
        <v>0</v>
      </c>
      <c r="I3777" s="210">
        <f t="shared" si="330"/>
        <v>0</v>
      </c>
      <c r="J3777" s="210">
        <f t="shared" si="330"/>
        <v>0</v>
      </c>
      <c r="K3777" s="210">
        <f t="shared" si="330"/>
        <v>0</v>
      </c>
      <c r="L3777" s="210">
        <f t="shared" si="330"/>
        <v>0</v>
      </c>
      <c r="M3777" s="210">
        <f t="shared" si="330"/>
        <v>0</v>
      </c>
      <c r="N3777" s="210">
        <f t="shared" si="330"/>
        <v>0</v>
      </c>
      <c r="O3777" s="210">
        <f t="shared" si="330"/>
        <v>0</v>
      </c>
      <c r="P3777" s="210">
        <f t="shared" si="330"/>
        <v>0</v>
      </c>
      <c r="Q3777" s="210">
        <f t="shared" si="330"/>
        <v>0</v>
      </c>
      <c r="R3777" s="210">
        <f t="shared" si="330"/>
        <v>0</v>
      </c>
    </row>
    <row r="3778" spans="1:18" hidden="1" outlineLevel="2" x14ac:dyDescent="0.35">
      <c r="A3778" s="209" t="str">
        <f>'Usages mobilité'!A18</f>
        <v>Usage mobilité n°15</v>
      </c>
      <c r="B3778" s="209" t="s">
        <v>637</v>
      </c>
      <c r="C3778" s="209"/>
      <c r="D3778" s="210">
        <f>IF(B$3651&lt;&gt;"",IF(B$3651='Usages mobilité'!BF18,'Usages mobilité'!BD18,0),0)</f>
        <v>0</v>
      </c>
      <c r="E3778" s="210">
        <f t="shared" si="330"/>
        <v>0</v>
      </c>
      <c r="F3778" s="210">
        <f t="shared" si="330"/>
        <v>0</v>
      </c>
      <c r="G3778" s="210">
        <f t="shared" si="330"/>
        <v>0</v>
      </c>
      <c r="H3778" s="210">
        <f t="shared" si="330"/>
        <v>0</v>
      </c>
      <c r="I3778" s="210">
        <f t="shared" si="330"/>
        <v>0</v>
      </c>
      <c r="J3778" s="210">
        <f t="shared" si="330"/>
        <v>0</v>
      </c>
      <c r="K3778" s="210">
        <f t="shared" si="330"/>
        <v>0</v>
      </c>
      <c r="L3778" s="210">
        <f t="shared" si="330"/>
        <v>0</v>
      </c>
      <c r="M3778" s="210">
        <f t="shared" si="330"/>
        <v>0</v>
      </c>
      <c r="N3778" s="210">
        <f t="shared" si="330"/>
        <v>0</v>
      </c>
      <c r="O3778" s="210">
        <f t="shared" si="330"/>
        <v>0</v>
      </c>
      <c r="P3778" s="210">
        <f t="shared" si="330"/>
        <v>0</v>
      </c>
      <c r="Q3778" s="210">
        <f t="shared" si="330"/>
        <v>0</v>
      </c>
      <c r="R3778" s="210">
        <f t="shared" si="330"/>
        <v>0</v>
      </c>
    </row>
    <row r="3779" spans="1:18" hidden="1" outlineLevel="2" x14ac:dyDescent="0.35">
      <c r="A3779" s="209" t="str">
        <f>'Usages mobilité'!A19</f>
        <v>Usage mobilité n°16</v>
      </c>
      <c r="B3779" s="209" t="s">
        <v>637</v>
      </c>
      <c r="C3779" s="209"/>
      <c r="D3779" s="210">
        <f>IF(B$3651&lt;&gt;"",IF(B$3651='Usages mobilité'!BF19,'Usages mobilité'!BD19,0),0)</f>
        <v>0</v>
      </c>
      <c r="E3779" s="210">
        <f t="shared" si="330"/>
        <v>0</v>
      </c>
      <c r="F3779" s="210">
        <f t="shared" si="330"/>
        <v>0</v>
      </c>
      <c r="G3779" s="210">
        <f t="shared" si="330"/>
        <v>0</v>
      </c>
      <c r="H3779" s="210">
        <f t="shared" si="330"/>
        <v>0</v>
      </c>
      <c r="I3779" s="210">
        <f t="shared" si="330"/>
        <v>0</v>
      </c>
      <c r="J3779" s="210">
        <f t="shared" si="330"/>
        <v>0</v>
      </c>
      <c r="K3779" s="210">
        <f t="shared" si="330"/>
        <v>0</v>
      </c>
      <c r="L3779" s="210">
        <f t="shared" si="330"/>
        <v>0</v>
      </c>
      <c r="M3779" s="210">
        <f t="shared" si="330"/>
        <v>0</v>
      </c>
      <c r="N3779" s="210">
        <f t="shared" si="330"/>
        <v>0</v>
      </c>
      <c r="O3779" s="210">
        <f t="shared" si="330"/>
        <v>0</v>
      </c>
      <c r="P3779" s="210">
        <f t="shared" si="330"/>
        <v>0</v>
      </c>
      <c r="Q3779" s="210">
        <f t="shared" si="330"/>
        <v>0</v>
      </c>
      <c r="R3779" s="210">
        <f t="shared" si="330"/>
        <v>0</v>
      </c>
    </row>
    <row r="3780" spans="1:18" hidden="1" outlineLevel="2" x14ac:dyDescent="0.35">
      <c r="A3780" s="209" t="str">
        <f>'Usages mobilité'!A20</f>
        <v>Usage mobilité n°17</v>
      </c>
      <c r="B3780" s="209" t="s">
        <v>637</v>
      </c>
      <c r="C3780" s="209"/>
      <c r="D3780" s="210">
        <f>IF(B$3651&lt;&gt;"",IF(B$3651='Usages mobilité'!BF20,'Usages mobilité'!BD20,0),0)</f>
        <v>0</v>
      </c>
      <c r="E3780" s="210">
        <f t="shared" si="330"/>
        <v>0</v>
      </c>
      <c r="F3780" s="210">
        <f t="shared" si="330"/>
        <v>0</v>
      </c>
      <c r="G3780" s="210">
        <f t="shared" si="330"/>
        <v>0</v>
      </c>
      <c r="H3780" s="210">
        <f t="shared" si="330"/>
        <v>0</v>
      </c>
      <c r="I3780" s="210">
        <f t="shared" si="330"/>
        <v>0</v>
      </c>
      <c r="J3780" s="210">
        <f t="shared" si="330"/>
        <v>0</v>
      </c>
      <c r="K3780" s="210">
        <f t="shared" si="330"/>
        <v>0</v>
      </c>
      <c r="L3780" s="210">
        <f t="shared" si="330"/>
        <v>0</v>
      </c>
      <c r="M3780" s="210">
        <f t="shared" si="330"/>
        <v>0</v>
      </c>
      <c r="N3780" s="210">
        <f t="shared" si="330"/>
        <v>0</v>
      </c>
      <c r="O3780" s="210">
        <f t="shared" si="330"/>
        <v>0</v>
      </c>
      <c r="P3780" s="210">
        <f t="shared" si="330"/>
        <v>0</v>
      </c>
      <c r="Q3780" s="210">
        <f t="shared" si="330"/>
        <v>0</v>
      </c>
      <c r="R3780" s="210">
        <f t="shared" si="330"/>
        <v>0</v>
      </c>
    </row>
    <row r="3781" spans="1:18" hidden="1" outlineLevel="2" x14ac:dyDescent="0.35">
      <c r="A3781" s="209" t="str">
        <f>'Usages mobilité'!A21</f>
        <v>Usage mobilité n°18</v>
      </c>
      <c r="B3781" s="209" t="s">
        <v>637</v>
      </c>
      <c r="C3781" s="209"/>
      <c r="D3781" s="210">
        <f>IF(B$3651&lt;&gt;"",IF(B$3651='Usages mobilité'!BF21,'Usages mobilité'!BD21,0),0)</f>
        <v>0</v>
      </c>
      <c r="E3781" s="210">
        <f t="shared" si="330"/>
        <v>0</v>
      </c>
      <c r="F3781" s="210">
        <f t="shared" si="330"/>
        <v>0</v>
      </c>
      <c r="G3781" s="210">
        <f t="shared" si="330"/>
        <v>0</v>
      </c>
      <c r="H3781" s="210">
        <f t="shared" si="330"/>
        <v>0</v>
      </c>
      <c r="I3781" s="210">
        <f t="shared" si="330"/>
        <v>0</v>
      </c>
      <c r="J3781" s="210">
        <f t="shared" si="330"/>
        <v>0</v>
      </c>
      <c r="K3781" s="210">
        <f t="shared" si="330"/>
        <v>0</v>
      </c>
      <c r="L3781" s="210">
        <f t="shared" si="330"/>
        <v>0</v>
      </c>
      <c r="M3781" s="210">
        <f t="shared" si="330"/>
        <v>0</v>
      </c>
      <c r="N3781" s="210">
        <f t="shared" si="330"/>
        <v>0</v>
      </c>
      <c r="O3781" s="210">
        <f t="shared" si="330"/>
        <v>0</v>
      </c>
      <c r="P3781" s="210">
        <f t="shared" si="330"/>
        <v>0</v>
      </c>
      <c r="Q3781" s="210">
        <f t="shared" si="330"/>
        <v>0</v>
      </c>
      <c r="R3781" s="210">
        <f t="shared" si="330"/>
        <v>0</v>
      </c>
    </row>
    <row r="3782" spans="1:18" hidden="1" outlineLevel="2" x14ac:dyDescent="0.35">
      <c r="A3782" s="209" t="str">
        <f>'Usages mobilité'!A22</f>
        <v>Usage mobilité n°19</v>
      </c>
      <c r="B3782" s="209" t="s">
        <v>637</v>
      </c>
      <c r="C3782" s="209"/>
      <c r="D3782" s="210">
        <f>IF(B$3651&lt;&gt;"",IF(B$3651='Usages mobilité'!BF22,'Usages mobilité'!BD22,0),0)</f>
        <v>0</v>
      </c>
      <c r="E3782" s="210">
        <f t="shared" si="330"/>
        <v>0</v>
      </c>
      <c r="F3782" s="210">
        <f t="shared" si="330"/>
        <v>0</v>
      </c>
      <c r="G3782" s="210">
        <f t="shared" si="330"/>
        <v>0</v>
      </c>
      <c r="H3782" s="210">
        <f t="shared" si="330"/>
        <v>0</v>
      </c>
      <c r="I3782" s="210">
        <f t="shared" si="330"/>
        <v>0</v>
      </c>
      <c r="J3782" s="210">
        <f t="shared" si="330"/>
        <v>0</v>
      </c>
      <c r="K3782" s="210">
        <f t="shared" si="330"/>
        <v>0</v>
      </c>
      <c r="L3782" s="210">
        <f t="shared" si="330"/>
        <v>0</v>
      </c>
      <c r="M3782" s="210">
        <f t="shared" si="330"/>
        <v>0</v>
      </c>
      <c r="N3782" s="210">
        <f t="shared" si="330"/>
        <v>0</v>
      </c>
      <c r="O3782" s="210">
        <f t="shared" si="330"/>
        <v>0</v>
      </c>
      <c r="P3782" s="210">
        <f t="shared" si="330"/>
        <v>0</v>
      </c>
      <c r="Q3782" s="210">
        <f t="shared" si="330"/>
        <v>0</v>
      </c>
      <c r="R3782" s="210">
        <f t="shared" si="330"/>
        <v>0</v>
      </c>
    </row>
    <row r="3783" spans="1:18" hidden="1" outlineLevel="2" x14ac:dyDescent="0.35">
      <c r="A3783" s="209" t="str">
        <f>'Usages mobilité'!A23</f>
        <v>Usage mobilité n°20</v>
      </c>
      <c r="B3783" s="209" t="s">
        <v>637</v>
      </c>
      <c r="C3783" s="209"/>
      <c r="D3783" s="210">
        <f>IF(B$3651&lt;&gt;"",IF(B$3651='Usages mobilité'!BF23,'Usages mobilité'!BD23,0),0)</f>
        <v>0</v>
      </c>
      <c r="E3783" s="210">
        <f t="shared" si="330"/>
        <v>0</v>
      </c>
      <c r="F3783" s="210">
        <f t="shared" si="330"/>
        <v>0</v>
      </c>
      <c r="G3783" s="210">
        <f t="shared" si="330"/>
        <v>0</v>
      </c>
      <c r="H3783" s="210">
        <f t="shared" si="330"/>
        <v>0</v>
      </c>
      <c r="I3783" s="210">
        <f t="shared" si="330"/>
        <v>0</v>
      </c>
      <c r="J3783" s="210">
        <f t="shared" si="330"/>
        <v>0</v>
      </c>
      <c r="K3783" s="210">
        <f t="shared" si="330"/>
        <v>0</v>
      </c>
      <c r="L3783" s="210">
        <f t="shared" si="330"/>
        <v>0</v>
      </c>
      <c r="M3783" s="210">
        <f t="shared" si="330"/>
        <v>0</v>
      </c>
      <c r="N3783" s="210">
        <f t="shared" si="330"/>
        <v>0</v>
      </c>
      <c r="O3783" s="210">
        <f t="shared" si="330"/>
        <v>0</v>
      </c>
      <c r="P3783" s="210">
        <f t="shared" si="330"/>
        <v>0</v>
      </c>
      <c r="Q3783" s="210">
        <f t="shared" si="330"/>
        <v>0</v>
      </c>
      <c r="R3783" s="210">
        <f t="shared" si="330"/>
        <v>0</v>
      </c>
    </row>
    <row r="3784" spans="1:18" hidden="1" outlineLevel="2" x14ac:dyDescent="0.35">
      <c r="A3784" s="209" t="str">
        <f>'Usages mobilité'!A24</f>
        <v>Usage mobilité n°21</v>
      </c>
      <c r="B3784" s="209" t="s">
        <v>637</v>
      </c>
      <c r="C3784" s="209"/>
      <c r="D3784" s="210">
        <f>IF(B$3651&lt;&gt;"",IF(B$3651='Usages mobilité'!BF24,'Usages mobilité'!BD24,0),0)</f>
        <v>0</v>
      </c>
      <c r="E3784" s="210">
        <f t="shared" ref="E3784:R3793" si="331">$D3784</f>
        <v>0</v>
      </c>
      <c r="F3784" s="210">
        <f t="shared" si="331"/>
        <v>0</v>
      </c>
      <c r="G3784" s="210">
        <f t="shared" si="331"/>
        <v>0</v>
      </c>
      <c r="H3784" s="210">
        <f t="shared" si="331"/>
        <v>0</v>
      </c>
      <c r="I3784" s="210">
        <f t="shared" si="331"/>
        <v>0</v>
      </c>
      <c r="J3784" s="210">
        <f t="shared" si="331"/>
        <v>0</v>
      </c>
      <c r="K3784" s="210">
        <f t="shared" si="331"/>
        <v>0</v>
      </c>
      <c r="L3784" s="210">
        <f t="shared" si="331"/>
        <v>0</v>
      </c>
      <c r="M3784" s="210">
        <f t="shared" si="331"/>
        <v>0</v>
      </c>
      <c r="N3784" s="210">
        <f t="shared" si="331"/>
        <v>0</v>
      </c>
      <c r="O3784" s="210">
        <f t="shared" si="331"/>
        <v>0</v>
      </c>
      <c r="P3784" s="210">
        <f t="shared" si="331"/>
        <v>0</v>
      </c>
      <c r="Q3784" s="210">
        <f t="shared" si="331"/>
        <v>0</v>
      </c>
      <c r="R3784" s="210">
        <f t="shared" si="331"/>
        <v>0</v>
      </c>
    </row>
    <row r="3785" spans="1:18" hidden="1" outlineLevel="2" x14ac:dyDescent="0.35">
      <c r="A3785" s="209" t="str">
        <f>'Usages mobilité'!A25</f>
        <v>Usage mobilité n°22</v>
      </c>
      <c r="B3785" s="209" t="s">
        <v>637</v>
      </c>
      <c r="C3785" s="209"/>
      <c r="D3785" s="210">
        <f>IF(B$3651&lt;&gt;"",IF(B$3651='Usages mobilité'!BF25,'Usages mobilité'!BD25,0),0)</f>
        <v>0</v>
      </c>
      <c r="E3785" s="210">
        <f t="shared" si="331"/>
        <v>0</v>
      </c>
      <c r="F3785" s="210">
        <f t="shared" si="331"/>
        <v>0</v>
      </c>
      <c r="G3785" s="210">
        <f t="shared" si="331"/>
        <v>0</v>
      </c>
      <c r="H3785" s="210">
        <f t="shared" si="331"/>
        <v>0</v>
      </c>
      <c r="I3785" s="210">
        <f t="shared" si="331"/>
        <v>0</v>
      </c>
      <c r="J3785" s="210">
        <f t="shared" si="331"/>
        <v>0</v>
      </c>
      <c r="K3785" s="210">
        <f t="shared" si="331"/>
        <v>0</v>
      </c>
      <c r="L3785" s="210">
        <f t="shared" si="331"/>
        <v>0</v>
      </c>
      <c r="M3785" s="210">
        <f t="shared" si="331"/>
        <v>0</v>
      </c>
      <c r="N3785" s="210">
        <f t="shared" si="331"/>
        <v>0</v>
      </c>
      <c r="O3785" s="210">
        <f t="shared" si="331"/>
        <v>0</v>
      </c>
      <c r="P3785" s="210">
        <f t="shared" si="331"/>
        <v>0</v>
      </c>
      <c r="Q3785" s="210">
        <f t="shared" si="331"/>
        <v>0</v>
      </c>
      <c r="R3785" s="210">
        <f t="shared" si="331"/>
        <v>0</v>
      </c>
    </row>
    <row r="3786" spans="1:18" hidden="1" outlineLevel="2" x14ac:dyDescent="0.35">
      <c r="A3786" s="209" t="str">
        <f>'Usages mobilité'!A26</f>
        <v>Usage mobilité n°23</v>
      </c>
      <c r="B3786" s="209" t="s">
        <v>637</v>
      </c>
      <c r="C3786" s="209"/>
      <c r="D3786" s="210">
        <f>IF(B$3651&lt;&gt;"",IF(B$3651='Usages mobilité'!BF26,'Usages mobilité'!BD26,0),0)</f>
        <v>0</v>
      </c>
      <c r="E3786" s="210">
        <f t="shared" si="331"/>
        <v>0</v>
      </c>
      <c r="F3786" s="210">
        <f t="shared" si="331"/>
        <v>0</v>
      </c>
      <c r="G3786" s="210">
        <f t="shared" si="331"/>
        <v>0</v>
      </c>
      <c r="H3786" s="210">
        <f t="shared" si="331"/>
        <v>0</v>
      </c>
      <c r="I3786" s="210">
        <f t="shared" si="331"/>
        <v>0</v>
      </c>
      <c r="J3786" s="210">
        <f t="shared" si="331"/>
        <v>0</v>
      </c>
      <c r="K3786" s="210">
        <f t="shared" si="331"/>
        <v>0</v>
      </c>
      <c r="L3786" s="210">
        <f t="shared" si="331"/>
        <v>0</v>
      </c>
      <c r="M3786" s="210">
        <f t="shared" si="331"/>
        <v>0</v>
      </c>
      <c r="N3786" s="210">
        <f t="shared" si="331"/>
        <v>0</v>
      </c>
      <c r="O3786" s="210">
        <f t="shared" si="331"/>
        <v>0</v>
      </c>
      <c r="P3786" s="210">
        <f t="shared" si="331"/>
        <v>0</v>
      </c>
      <c r="Q3786" s="210">
        <f t="shared" si="331"/>
        <v>0</v>
      </c>
      <c r="R3786" s="210">
        <f t="shared" si="331"/>
        <v>0</v>
      </c>
    </row>
    <row r="3787" spans="1:18" hidden="1" outlineLevel="2" x14ac:dyDescent="0.35">
      <c r="A3787" s="209" t="str">
        <f>'Usages mobilité'!A27</f>
        <v>Usage mobilité n°24</v>
      </c>
      <c r="B3787" s="209" t="s">
        <v>637</v>
      </c>
      <c r="C3787" s="209"/>
      <c r="D3787" s="210">
        <f>IF(B$3651&lt;&gt;"",IF(B$3651='Usages mobilité'!BF27,'Usages mobilité'!BD27,0),0)</f>
        <v>0</v>
      </c>
      <c r="E3787" s="210">
        <f t="shared" si="331"/>
        <v>0</v>
      </c>
      <c r="F3787" s="210">
        <f t="shared" si="331"/>
        <v>0</v>
      </c>
      <c r="G3787" s="210">
        <f t="shared" si="331"/>
        <v>0</v>
      </c>
      <c r="H3787" s="210">
        <f t="shared" si="331"/>
        <v>0</v>
      </c>
      <c r="I3787" s="210">
        <f t="shared" si="331"/>
        <v>0</v>
      </c>
      <c r="J3787" s="210">
        <f t="shared" si="331"/>
        <v>0</v>
      </c>
      <c r="K3787" s="210">
        <f t="shared" si="331"/>
        <v>0</v>
      </c>
      <c r="L3787" s="210">
        <f t="shared" si="331"/>
        <v>0</v>
      </c>
      <c r="M3787" s="210">
        <f t="shared" si="331"/>
        <v>0</v>
      </c>
      <c r="N3787" s="210">
        <f t="shared" si="331"/>
        <v>0</v>
      </c>
      <c r="O3787" s="210">
        <f t="shared" si="331"/>
        <v>0</v>
      </c>
      <c r="P3787" s="210">
        <f t="shared" si="331"/>
        <v>0</v>
      </c>
      <c r="Q3787" s="210">
        <f t="shared" si="331"/>
        <v>0</v>
      </c>
      <c r="R3787" s="210">
        <f t="shared" si="331"/>
        <v>0</v>
      </c>
    </row>
    <row r="3788" spans="1:18" hidden="1" outlineLevel="2" x14ac:dyDescent="0.35">
      <c r="A3788" s="209" t="str">
        <f>'Usages mobilité'!A28</f>
        <v>Usage mobilité n°25</v>
      </c>
      <c r="B3788" s="209" t="s">
        <v>637</v>
      </c>
      <c r="C3788" s="209"/>
      <c r="D3788" s="210">
        <f>IF(B$3651&lt;&gt;"",IF(B$3651='Usages mobilité'!BF28,'Usages mobilité'!BD28,0),0)</f>
        <v>0</v>
      </c>
      <c r="E3788" s="210">
        <f t="shared" si="331"/>
        <v>0</v>
      </c>
      <c r="F3788" s="210">
        <f t="shared" si="331"/>
        <v>0</v>
      </c>
      <c r="G3788" s="210">
        <f t="shared" si="331"/>
        <v>0</v>
      </c>
      <c r="H3788" s="210">
        <f t="shared" si="331"/>
        <v>0</v>
      </c>
      <c r="I3788" s="210">
        <f t="shared" si="331"/>
        <v>0</v>
      </c>
      <c r="J3788" s="210">
        <f t="shared" si="331"/>
        <v>0</v>
      </c>
      <c r="K3788" s="210">
        <f t="shared" si="331"/>
        <v>0</v>
      </c>
      <c r="L3788" s="210">
        <f t="shared" si="331"/>
        <v>0</v>
      </c>
      <c r="M3788" s="210">
        <f t="shared" si="331"/>
        <v>0</v>
      </c>
      <c r="N3788" s="210">
        <f t="shared" si="331"/>
        <v>0</v>
      </c>
      <c r="O3788" s="210">
        <f t="shared" si="331"/>
        <v>0</v>
      </c>
      <c r="P3788" s="210">
        <f t="shared" si="331"/>
        <v>0</v>
      </c>
      <c r="Q3788" s="210">
        <f t="shared" si="331"/>
        <v>0</v>
      </c>
      <c r="R3788" s="210">
        <f t="shared" si="331"/>
        <v>0</v>
      </c>
    </row>
    <row r="3789" spans="1:18" hidden="1" outlineLevel="2" x14ac:dyDescent="0.35">
      <c r="A3789" s="209" t="str">
        <f>'Usages mobilité'!A29</f>
        <v>Usage mobilité n°26</v>
      </c>
      <c r="B3789" s="209" t="s">
        <v>637</v>
      </c>
      <c r="C3789" s="209"/>
      <c r="D3789" s="210">
        <f>IF(B$3651&lt;&gt;"",IF(B$3651='Usages mobilité'!BF29,'Usages mobilité'!BD29,0),0)</f>
        <v>0</v>
      </c>
      <c r="E3789" s="210">
        <f t="shared" si="331"/>
        <v>0</v>
      </c>
      <c r="F3789" s="210">
        <f t="shared" si="331"/>
        <v>0</v>
      </c>
      <c r="G3789" s="210">
        <f t="shared" si="331"/>
        <v>0</v>
      </c>
      <c r="H3789" s="210">
        <f t="shared" si="331"/>
        <v>0</v>
      </c>
      <c r="I3789" s="210">
        <f t="shared" si="331"/>
        <v>0</v>
      </c>
      <c r="J3789" s="210">
        <f t="shared" si="331"/>
        <v>0</v>
      </c>
      <c r="K3789" s="210">
        <f t="shared" si="331"/>
        <v>0</v>
      </c>
      <c r="L3789" s="210">
        <f t="shared" si="331"/>
        <v>0</v>
      </c>
      <c r="M3789" s="210">
        <f t="shared" si="331"/>
        <v>0</v>
      </c>
      <c r="N3789" s="210">
        <f t="shared" si="331"/>
        <v>0</v>
      </c>
      <c r="O3789" s="210">
        <f t="shared" si="331"/>
        <v>0</v>
      </c>
      <c r="P3789" s="210">
        <f t="shared" si="331"/>
        <v>0</v>
      </c>
      <c r="Q3789" s="210">
        <f t="shared" si="331"/>
        <v>0</v>
      </c>
      <c r="R3789" s="210">
        <f t="shared" si="331"/>
        <v>0</v>
      </c>
    </row>
    <row r="3790" spans="1:18" hidden="1" outlineLevel="2" x14ac:dyDescent="0.35">
      <c r="A3790" s="209" t="str">
        <f>'Usages mobilité'!A30</f>
        <v>Usage mobilité n°27</v>
      </c>
      <c r="B3790" s="209" t="s">
        <v>637</v>
      </c>
      <c r="C3790" s="209"/>
      <c r="D3790" s="210">
        <f>IF(B$3651&lt;&gt;"",IF(B$3651='Usages mobilité'!BF30,'Usages mobilité'!BD30,0),0)</f>
        <v>0</v>
      </c>
      <c r="E3790" s="210">
        <f t="shared" si="331"/>
        <v>0</v>
      </c>
      <c r="F3790" s="210">
        <f t="shared" si="331"/>
        <v>0</v>
      </c>
      <c r="G3790" s="210">
        <f t="shared" si="331"/>
        <v>0</v>
      </c>
      <c r="H3790" s="210">
        <f t="shared" si="331"/>
        <v>0</v>
      </c>
      <c r="I3790" s="210">
        <f t="shared" si="331"/>
        <v>0</v>
      </c>
      <c r="J3790" s="210">
        <f t="shared" si="331"/>
        <v>0</v>
      </c>
      <c r="K3790" s="210">
        <f t="shared" si="331"/>
        <v>0</v>
      </c>
      <c r="L3790" s="210">
        <f t="shared" si="331"/>
        <v>0</v>
      </c>
      <c r="M3790" s="210">
        <f t="shared" si="331"/>
        <v>0</v>
      </c>
      <c r="N3790" s="210">
        <f t="shared" si="331"/>
        <v>0</v>
      </c>
      <c r="O3790" s="210">
        <f t="shared" si="331"/>
        <v>0</v>
      </c>
      <c r="P3790" s="210">
        <f t="shared" si="331"/>
        <v>0</v>
      </c>
      <c r="Q3790" s="210">
        <f t="shared" si="331"/>
        <v>0</v>
      </c>
      <c r="R3790" s="210">
        <f t="shared" si="331"/>
        <v>0</v>
      </c>
    </row>
    <row r="3791" spans="1:18" hidden="1" outlineLevel="2" x14ac:dyDescent="0.35">
      <c r="A3791" s="209" t="str">
        <f>'Usages mobilité'!A31</f>
        <v>Usage mobilité n°28</v>
      </c>
      <c r="B3791" s="209" t="s">
        <v>637</v>
      </c>
      <c r="C3791" s="209"/>
      <c r="D3791" s="210">
        <f>IF(B$3651&lt;&gt;"",IF(B$3651='Usages mobilité'!BF31,'Usages mobilité'!BD31,0),0)</f>
        <v>0</v>
      </c>
      <c r="E3791" s="210">
        <f t="shared" si="331"/>
        <v>0</v>
      </c>
      <c r="F3791" s="210">
        <f t="shared" si="331"/>
        <v>0</v>
      </c>
      <c r="G3791" s="210">
        <f t="shared" si="331"/>
        <v>0</v>
      </c>
      <c r="H3791" s="210">
        <f t="shared" si="331"/>
        <v>0</v>
      </c>
      <c r="I3791" s="210">
        <f t="shared" si="331"/>
        <v>0</v>
      </c>
      <c r="J3791" s="210">
        <f t="shared" si="331"/>
        <v>0</v>
      </c>
      <c r="K3791" s="210">
        <f t="shared" si="331"/>
        <v>0</v>
      </c>
      <c r="L3791" s="210">
        <f t="shared" si="331"/>
        <v>0</v>
      </c>
      <c r="M3791" s="210">
        <f t="shared" si="331"/>
        <v>0</v>
      </c>
      <c r="N3791" s="210">
        <f t="shared" si="331"/>
        <v>0</v>
      </c>
      <c r="O3791" s="210">
        <f t="shared" si="331"/>
        <v>0</v>
      </c>
      <c r="P3791" s="210">
        <f t="shared" si="331"/>
        <v>0</v>
      </c>
      <c r="Q3791" s="210">
        <f t="shared" si="331"/>
        <v>0</v>
      </c>
      <c r="R3791" s="210">
        <f t="shared" si="331"/>
        <v>0</v>
      </c>
    </row>
    <row r="3792" spans="1:18" hidden="1" outlineLevel="2" x14ac:dyDescent="0.35">
      <c r="A3792" s="209" t="str">
        <f>'Usages mobilité'!A32</f>
        <v>Usage mobilité n°29</v>
      </c>
      <c r="B3792" s="209" t="s">
        <v>637</v>
      </c>
      <c r="C3792" s="209"/>
      <c r="D3792" s="210">
        <f>IF(B$3651&lt;&gt;"",IF(B$3651='Usages mobilité'!BF32,'Usages mobilité'!BD32,0),0)</f>
        <v>0</v>
      </c>
      <c r="E3792" s="210">
        <f t="shared" si="331"/>
        <v>0</v>
      </c>
      <c r="F3792" s="210">
        <f t="shared" si="331"/>
        <v>0</v>
      </c>
      <c r="G3792" s="210">
        <f t="shared" si="331"/>
        <v>0</v>
      </c>
      <c r="H3792" s="210">
        <f t="shared" si="331"/>
        <v>0</v>
      </c>
      <c r="I3792" s="210">
        <f t="shared" si="331"/>
        <v>0</v>
      </c>
      <c r="J3792" s="210">
        <f t="shared" si="331"/>
        <v>0</v>
      </c>
      <c r="K3792" s="210">
        <f t="shared" si="331"/>
        <v>0</v>
      </c>
      <c r="L3792" s="210">
        <f t="shared" si="331"/>
        <v>0</v>
      </c>
      <c r="M3792" s="210">
        <f t="shared" si="331"/>
        <v>0</v>
      </c>
      <c r="N3792" s="210">
        <f t="shared" si="331"/>
        <v>0</v>
      </c>
      <c r="O3792" s="210">
        <f t="shared" si="331"/>
        <v>0</v>
      </c>
      <c r="P3792" s="210">
        <f t="shared" si="331"/>
        <v>0</v>
      </c>
      <c r="Q3792" s="210">
        <f t="shared" si="331"/>
        <v>0</v>
      </c>
      <c r="R3792" s="210">
        <f t="shared" si="331"/>
        <v>0</v>
      </c>
    </row>
    <row r="3793" spans="1:18" hidden="1" outlineLevel="2" x14ac:dyDescent="0.35">
      <c r="A3793" s="209" t="str">
        <f>'Usages mobilité'!A33</f>
        <v>Usage mobilité n°30</v>
      </c>
      <c r="B3793" s="209" t="s">
        <v>637</v>
      </c>
      <c r="C3793" s="209"/>
      <c r="D3793" s="210">
        <f>IF(B$3651&lt;&gt;"",IF(B$3651='Usages mobilité'!BF33,'Usages mobilité'!BD33,0),0)</f>
        <v>0</v>
      </c>
      <c r="E3793" s="210">
        <f t="shared" si="331"/>
        <v>0</v>
      </c>
      <c r="F3793" s="210">
        <f t="shared" si="331"/>
        <v>0</v>
      </c>
      <c r="G3793" s="210">
        <f t="shared" si="331"/>
        <v>0</v>
      </c>
      <c r="H3793" s="210">
        <f t="shared" si="331"/>
        <v>0</v>
      </c>
      <c r="I3793" s="210">
        <f t="shared" si="331"/>
        <v>0</v>
      </c>
      <c r="J3793" s="210">
        <f t="shared" si="331"/>
        <v>0</v>
      </c>
      <c r="K3793" s="210">
        <f t="shared" si="331"/>
        <v>0</v>
      </c>
      <c r="L3793" s="210">
        <f t="shared" si="331"/>
        <v>0</v>
      </c>
      <c r="M3793" s="210">
        <f t="shared" si="331"/>
        <v>0</v>
      </c>
      <c r="N3793" s="210">
        <f t="shared" si="331"/>
        <v>0</v>
      </c>
      <c r="O3793" s="210">
        <f t="shared" si="331"/>
        <v>0</v>
      </c>
      <c r="P3793" s="210">
        <f t="shared" si="331"/>
        <v>0</v>
      </c>
      <c r="Q3793" s="210">
        <f t="shared" si="331"/>
        <v>0</v>
      </c>
      <c r="R3793" s="210">
        <f t="shared" si="331"/>
        <v>0</v>
      </c>
    </row>
    <row r="3794" spans="1:18" hidden="1" outlineLevel="2" x14ac:dyDescent="0.35">
      <c r="A3794" s="209" t="str">
        <f>'Usages mobilité'!A34</f>
        <v>Usage mobilité n°31</v>
      </c>
      <c r="B3794" s="209" t="s">
        <v>637</v>
      </c>
      <c r="C3794" s="209"/>
      <c r="D3794" s="210">
        <f>IF(B$3651&lt;&gt;"",IF(B$3651='Usages mobilité'!BF34,'Usages mobilité'!BD34,0),0)</f>
        <v>0</v>
      </c>
      <c r="E3794" s="210">
        <f t="shared" ref="E3794:R3803" si="332">$D3794</f>
        <v>0</v>
      </c>
      <c r="F3794" s="210">
        <f t="shared" si="332"/>
        <v>0</v>
      </c>
      <c r="G3794" s="210">
        <f t="shared" si="332"/>
        <v>0</v>
      </c>
      <c r="H3794" s="210">
        <f t="shared" si="332"/>
        <v>0</v>
      </c>
      <c r="I3794" s="210">
        <f t="shared" si="332"/>
        <v>0</v>
      </c>
      <c r="J3794" s="210">
        <f t="shared" si="332"/>
        <v>0</v>
      </c>
      <c r="K3794" s="210">
        <f t="shared" si="332"/>
        <v>0</v>
      </c>
      <c r="L3794" s="210">
        <f t="shared" si="332"/>
        <v>0</v>
      </c>
      <c r="M3794" s="210">
        <f t="shared" si="332"/>
        <v>0</v>
      </c>
      <c r="N3794" s="210">
        <f t="shared" si="332"/>
        <v>0</v>
      </c>
      <c r="O3794" s="210">
        <f t="shared" si="332"/>
        <v>0</v>
      </c>
      <c r="P3794" s="210">
        <f t="shared" si="332"/>
        <v>0</v>
      </c>
      <c r="Q3794" s="210">
        <f t="shared" si="332"/>
        <v>0</v>
      </c>
      <c r="R3794" s="210">
        <f t="shared" si="332"/>
        <v>0</v>
      </c>
    </row>
    <row r="3795" spans="1:18" hidden="1" outlineLevel="2" x14ac:dyDescent="0.35">
      <c r="A3795" s="209" t="str">
        <f>'Usages mobilité'!A35</f>
        <v>Usage mobilité n°32</v>
      </c>
      <c r="B3795" s="209" t="s">
        <v>637</v>
      </c>
      <c r="C3795" s="209"/>
      <c r="D3795" s="210">
        <f>IF(B$3651&lt;&gt;"",IF(B$3651='Usages mobilité'!BF35,'Usages mobilité'!BD35,0),0)</f>
        <v>0</v>
      </c>
      <c r="E3795" s="210">
        <f t="shared" si="332"/>
        <v>0</v>
      </c>
      <c r="F3795" s="210">
        <f t="shared" si="332"/>
        <v>0</v>
      </c>
      <c r="G3795" s="210">
        <f t="shared" si="332"/>
        <v>0</v>
      </c>
      <c r="H3795" s="210">
        <f t="shared" si="332"/>
        <v>0</v>
      </c>
      <c r="I3795" s="210">
        <f t="shared" si="332"/>
        <v>0</v>
      </c>
      <c r="J3795" s="210">
        <f t="shared" si="332"/>
        <v>0</v>
      </c>
      <c r="K3795" s="210">
        <f t="shared" si="332"/>
        <v>0</v>
      </c>
      <c r="L3795" s="210">
        <f t="shared" si="332"/>
        <v>0</v>
      </c>
      <c r="M3795" s="210">
        <f t="shared" si="332"/>
        <v>0</v>
      </c>
      <c r="N3795" s="210">
        <f t="shared" si="332"/>
        <v>0</v>
      </c>
      <c r="O3795" s="210">
        <f t="shared" si="332"/>
        <v>0</v>
      </c>
      <c r="P3795" s="210">
        <f t="shared" si="332"/>
        <v>0</v>
      </c>
      <c r="Q3795" s="210">
        <f t="shared" si="332"/>
        <v>0</v>
      </c>
      <c r="R3795" s="210">
        <f t="shared" si="332"/>
        <v>0</v>
      </c>
    </row>
    <row r="3796" spans="1:18" hidden="1" outlineLevel="2" x14ac:dyDescent="0.35">
      <c r="A3796" s="209" t="str">
        <f>'Usages mobilité'!A36</f>
        <v>Usage mobilité n°33</v>
      </c>
      <c r="B3796" s="209" t="s">
        <v>637</v>
      </c>
      <c r="C3796" s="209"/>
      <c r="D3796" s="210">
        <f>IF(B$3651&lt;&gt;"",IF(B$3651='Usages mobilité'!BF36,'Usages mobilité'!BD36,0),0)</f>
        <v>0</v>
      </c>
      <c r="E3796" s="210">
        <f t="shared" si="332"/>
        <v>0</v>
      </c>
      <c r="F3796" s="210">
        <f t="shared" si="332"/>
        <v>0</v>
      </c>
      <c r="G3796" s="210">
        <f t="shared" si="332"/>
        <v>0</v>
      </c>
      <c r="H3796" s="210">
        <f t="shared" si="332"/>
        <v>0</v>
      </c>
      <c r="I3796" s="210">
        <f t="shared" si="332"/>
        <v>0</v>
      </c>
      <c r="J3796" s="210">
        <f t="shared" si="332"/>
        <v>0</v>
      </c>
      <c r="K3796" s="210">
        <f t="shared" si="332"/>
        <v>0</v>
      </c>
      <c r="L3796" s="210">
        <f t="shared" si="332"/>
        <v>0</v>
      </c>
      <c r="M3796" s="210">
        <f t="shared" si="332"/>
        <v>0</v>
      </c>
      <c r="N3796" s="210">
        <f t="shared" si="332"/>
        <v>0</v>
      </c>
      <c r="O3796" s="210">
        <f t="shared" si="332"/>
        <v>0</v>
      </c>
      <c r="P3796" s="210">
        <f t="shared" si="332"/>
        <v>0</v>
      </c>
      <c r="Q3796" s="210">
        <f t="shared" si="332"/>
        <v>0</v>
      </c>
      <c r="R3796" s="210">
        <f t="shared" si="332"/>
        <v>0</v>
      </c>
    </row>
    <row r="3797" spans="1:18" hidden="1" outlineLevel="2" x14ac:dyDescent="0.35">
      <c r="A3797" s="209" t="str">
        <f>'Usages mobilité'!A37</f>
        <v>Usage mobilité n°34</v>
      </c>
      <c r="B3797" s="209" t="s">
        <v>637</v>
      </c>
      <c r="C3797" s="209"/>
      <c r="D3797" s="210">
        <f>IF(B$3651&lt;&gt;"",IF(B$3651='Usages mobilité'!BF37,'Usages mobilité'!BD37,0),0)</f>
        <v>0</v>
      </c>
      <c r="E3797" s="210">
        <f t="shared" si="332"/>
        <v>0</v>
      </c>
      <c r="F3797" s="210">
        <f t="shared" si="332"/>
        <v>0</v>
      </c>
      <c r="G3797" s="210">
        <f t="shared" si="332"/>
        <v>0</v>
      </c>
      <c r="H3797" s="210">
        <f t="shared" si="332"/>
        <v>0</v>
      </c>
      <c r="I3797" s="210">
        <f t="shared" si="332"/>
        <v>0</v>
      </c>
      <c r="J3797" s="210">
        <f t="shared" si="332"/>
        <v>0</v>
      </c>
      <c r="K3797" s="210">
        <f t="shared" si="332"/>
        <v>0</v>
      </c>
      <c r="L3797" s="210">
        <f t="shared" si="332"/>
        <v>0</v>
      </c>
      <c r="M3797" s="210">
        <f t="shared" si="332"/>
        <v>0</v>
      </c>
      <c r="N3797" s="210">
        <f t="shared" si="332"/>
        <v>0</v>
      </c>
      <c r="O3797" s="210">
        <f t="shared" si="332"/>
        <v>0</v>
      </c>
      <c r="P3797" s="210">
        <f t="shared" si="332"/>
        <v>0</v>
      </c>
      <c r="Q3797" s="210">
        <f t="shared" si="332"/>
        <v>0</v>
      </c>
      <c r="R3797" s="210">
        <f t="shared" si="332"/>
        <v>0</v>
      </c>
    </row>
    <row r="3798" spans="1:18" hidden="1" outlineLevel="2" x14ac:dyDescent="0.35">
      <c r="A3798" s="209" t="str">
        <f>'Usages mobilité'!A38</f>
        <v>Usage mobilité n°35</v>
      </c>
      <c r="B3798" s="209" t="s">
        <v>637</v>
      </c>
      <c r="C3798" s="209"/>
      <c r="D3798" s="210">
        <f>IF(B$3651&lt;&gt;"",IF(B$3651='Usages mobilité'!BF38,'Usages mobilité'!BD38,0),0)</f>
        <v>0</v>
      </c>
      <c r="E3798" s="210">
        <f t="shared" si="332"/>
        <v>0</v>
      </c>
      <c r="F3798" s="210">
        <f t="shared" si="332"/>
        <v>0</v>
      </c>
      <c r="G3798" s="210">
        <f t="shared" si="332"/>
        <v>0</v>
      </c>
      <c r="H3798" s="210">
        <f t="shared" si="332"/>
        <v>0</v>
      </c>
      <c r="I3798" s="210">
        <f t="shared" si="332"/>
        <v>0</v>
      </c>
      <c r="J3798" s="210">
        <f t="shared" si="332"/>
        <v>0</v>
      </c>
      <c r="K3798" s="210">
        <f t="shared" si="332"/>
        <v>0</v>
      </c>
      <c r="L3798" s="210">
        <f t="shared" si="332"/>
        <v>0</v>
      </c>
      <c r="M3798" s="210">
        <f t="shared" si="332"/>
        <v>0</v>
      </c>
      <c r="N3798" s="210">
        <f t="shared" si="332"/>
        <v>0</v>
      </c>
      <c r="O3798" s="210">
        <f t="shared" si="332"/>
        <v>0</v>
      </c>
      <c r="P3798" s="210">
        <f t="shared" si="332"/>
        <v>0</v>
      </c>
      <c r="Q3798" s="210">
        <f t="shared" si="332"/>
        <v>0</v>
      </c>
      <c r="R3798" s="210">
        <f t="shared" si="332"/>
        <v>0</v>
      </c>
    </row>
    <row r="3799" spans="1:18" hidden="1" outlineLevel="2" x14ac:dyDescent="0.35">
      <c r="A3799" s="209" t="str">
        <f>'Usages mobilité'!A39</f>
        <v>Usage mobilité n°36</v>
      </c>
      <c r="B3799" s="209" t="s">
        <v>637</v>
      </c>
      <c r="C3799" s="209"/>
      <c r="D3799" s="210">
        <f>IF(B$3651&lt;&gt;"",IF(B$3651='Usages mobilité'!BF39,'Usages mobilité'!BD39,0),0)</f>
        <v>0</v>
      </c>
      <c r="E3799" s="210">
        <f t="shared" si="332"/>
        <v>0</v>
      </c>
      <c r="F3799" s="210">
        <f t="shared" si="332"/>
        <v>0</v>
      </c>
      <c r="G3799" s="210">
        <f t="shared" si="332"/>
        <v>0</v>
      </c>
      <c r="H3799" s="210">
        <f t="shared" si="332"/>
        <v>0</v>
      </c>
      <c r="I3799" s="210">
        <f t="shared" si="332"/>
        <v>0</v>
      </c>
      <c r="J3799" s="210">
        <f t="shared" si="332"/>
        <v>0</v>
      </c>
      <c r="K3799" s="210">
        <f t="shared" si="332"/>
        <v>0</v>
      </c>
      <c r="L3799" s="210">
        <f t="shared" si="332"/>
        <v>0</v>
      </c>
      <c r="M3799" s="210">
        <f t="shared" si="332"/>
        <v>0</v>
      </c>
      <c r="N3799" s="210">
        <f t="shared" si="332"/>
        <v>0</v>
      </c>
      <c r="O3799" s="210">
        <f t="shared" si="332"/>
        <v>0</v>
      </c>
      <c r="P3799" s="210">
        <f t="shared" si="332"/>
        <v>0</v>
      </c>
      <c r="Q3799" s="210">
        <f t="shared" si="332"/>
        <v>0</v>
      </c>
      <c r="R3799" s="210">
        <f t="shared" si="332"/>
        <v>0</v>
      </c>
    </row>
    <row r="3800" spans="1:18" hidden="1" outlineLevel="2" x14ac:dyDescent="0.35">
      <c r="A3800" s="209" t="str">
        <f>'Usages mobilité'!A40</f>
        <v>Usage mobilité n°37</v>
      </c>
      <c r="B3800" s="209" t="s">
        <v>637</v>
      </c>
      <c r="C3800" s="209"/>
      <c r="D3800" s="210">
        <f>IF(B$3651&lt;&gt;"",IF(B$3651='Usages mobilité'!BF40,'Usages mobilité'!BD40,0),0)</f>
        <v>0</v>
      </c>
      <c r="E3800" s="210">
        <f t="shared" si="332"/>
        <v>0</v>
      </c>
      <c r="F3800" s="210">
        <f t="shared" si="332"/>
        <v>0</v>
      </c>
      <c r="G3800" s="210">
        <f t="shared" si="332"/>
        <v>0</v>
      </c>
      <c r="H3800" s="210">
        <f t="shared" si="332"/>
        <v>0</v>
      </c>
      <c r="I3800" s="210">
        <f t="shared" si="332"/>
        <v>0</v>
      </c>
      <c r="J3800" s="210">
        <f t="shared" si="332"/>
        <v>0</v>
      </c>
      <c r="K3800" s="210">
        <f t="shared" si="332"/>
        <v>0</v>
      </c>
      <c r="L3800" s="210">
        <f t="shared" si="332"/>
        <v>0</v>
      </c>
      <c r="M3800" s="210">
        <f t="shared" si="332"/>
        <v>0</v>
      </c>
      <c r="N3800" s="210">
        <f t="shared" si="332"/>
        <v>0</v>
      </c>
      <c r="O3800" s="210">
        <f t="shared" si="332"/>
        <v>0</v>
      </c>
      <c r="P3800" s="210">
        <f t="shared" si="332"/>
        <v>0</v>
      </c>
      <c r="Q3800" s="210">
        <f t="shared" si="332"/>
        <v>0</v>
      </c>
      <c r="R3800" s="210">
        <f t="shared" si="332"/>
        <v>0</v>
      </c>
    </row>
    <row r="3801" spans="1:18" hidden="1" outlineLevel="2" x14ac:dyDescent="0.35">
      <c r="A3801" s="209" t="str">
        <f>'Usages mobilité'!A41</f>
        <v>Usage mobilité n°38</v>
      </c>
      <c r="B3801" s="209" t="s">
        <v>637</v>
      </c>
      <c r="C3801" s="209"/>
      <c r="D3801" s="210">
        <f>IF(B$3651&lt;&gt;"",IF(B$3651='Usages mobilité'!BF41,'Usages mobilité'!BD41,0),0)</f>
        <v>0</v>
      </c>
      <c r="E3801" s="210">
        <f t="shared" si="332"/>
        <v>0</v>
      </c>
      <c r="F3801" s="210">
        <f t="shared" si="332"/>
        <v>0</v>
      </c>
      <c r="G3801" s="210">
        <f t="shared" si="332"/>
        <v>0</v>
      </c>
      <c r="H3801" s="210">
        <f t="shared" si="332"/>
        <v>0</v>
      </c>
      <c r="I3801" s="210">
        <f t="shared" si="332"/>
        <v>0</v>
      </c>
      <c r="J3801" s="210">
        <f t="shared" si="332"/>
        <v>0</v>
      </c>
      <c r="K3801" s="210">
        <f t="shared" si="332"/>
        <v>0</v>
      </c>
      <c r="L3801" s="210">
        <f t="shared" si="332"/>
        <v>0</v>
      </c>
      <c r="M3801" s="210">
        <f t="shared" si="332"/>
        <v>0</v>
      </c>
      <c r="N3801" s="210">
        <f t="shared" si="332"/>
        <v>0</v>
      </c>
      <c r="O3801" s="210">
        <f t="shared" si="332"/>
        <v>0</v>
      </c>
      <c r="P3801" s="210">
        <f t="shared" si="332"/>
        <v>0</v>
      </c>
      <c r="Q3801" s="210">
        <f t="shared" si="332"/>
        <v>0</v>
      </c>
      <c r="R3801" s="210">
        <f t="shared" si="332"/>
        <v>0</v>
      </c>
    </row>
    <row r="3802" spans="1:18" hidden="1" outlineLevel="2" x14ac:dyDescent="0.35">
      <c r="A3802" s="209" t="str">
        <f>'Usages mobilité'!A42</f>
        <v>Usage mobilité n°39</v>
      </c>
      <c r="B3802" s="209" t="s">
        <v>637</v>
      </c>
      <c r="C3802" s="209"/>
      <c r="D3802" s="210">
        <f>IF(B$3651&lt;&gt;"",IF(B$3651='Usages mobilité'!BF42,'Usages mobilité'!BD42,0),0)</f>
        <v>0</v>
      </c>
      <c r="E3802" s="210">
        <f t="shared" si="332"/>
        <v>0</v>
      </c>
      <c r="F3802" s="210">
        <f t="shared" si="332"/>
        <v>0</v>
      </c>
      <c r="G3802" s="210">
        <f t="shared" si="332"/>
        <v>0</v>
      </c>
      <c r="H3802" s="210">
        <f t="shared" si="332"/>
        <v>0</v>
      </c>
      <c r="I3802" s="210">
        <f t="shared" si="332"/>
        <v>0</v>
      </c>
      <c r="J3802" s="210">
        <f t="shared" si="332"/>
        <v>0</v>
      </c>
      <c r="K3802" s="210">
        <f t="shared" si="332"/>
        <v>0</v>
      </c>
      <c r="L3802" s="210">
        <f t="shared" si="332"/>
        <v>0</v>
      </c>
      <c r="M3802" s="210">
        <f t="shared" si="332"/>
        <v>0</v>
      </c>
      <c r="N3802" s="210">
        <f t="shared" si="332"/>
        <v>0</v>
      </c>
      <c r="O3802" s="210">
        <f t="shared" si="332"/>
        <v>0</v>
      </c>
      <c r="P3802" s="210">
        <f t="shared" si="332"/>
        <v>0</v>
      </c>
      <c r="Q3802" s="210">
        <f t="shared" si="332"/>
        <v>0</v>
      </c>
      <c r="R3802" s="210">
        <f t="shared" si="332"/>
        <v>0</v>
      </c>
    </row>
    <row r="3803" spans="1:18" hidden="1" outlineLevel="2" x14ac:dyDescent="0.35">
      <c r="A3803" s="209" t="str">
        <f>'Usages mobilité'!A43</f>
        <v>Usage mobilité n°40</v>
      </c>
      <c r="B3803" s="209" t="s">
        <v>637</v>
      </c>
      <c r="C3803" s="209"/>
      <c r="D3803" s="210">
        <f>IF(B$3651&lt;&gt;"",IF(B$3651='Usages mobilité'!BF43,'Usages mobilité'!BD43,0),0)</f>
        <v>0</v>
      </c>
      <c r="E3803" s="210">
        <f t="shared" si="332"/>
        <v>0</v>
      </c>
      <c r="F3803" s="210">
        <f t="shared" si="332"/>
        <v>0</v>
      </c>
      <c r="G3803" s="210">
        <f t="shared" si="332"/>
        <v>0</v>
      </c>
      <c r="H3803" s="210">
        <f t="shared" si="332"/>
        <v>0</v>
      </c>
      <c r="I3803" s="210">
        <f t="shared" si="332"/>
        <v>0</v>
      </c>
      <c r="J3803" s="210">
        <f t="shared" si="332"/>
        <v>0</v>
      </c>
      <c r="K3803" s="210">
        <f t="shared" si="332"/>
        <v>0</v>
      </c>
      <c r="L3803" s="210">
        <f t="shared" si="332"/>
        <v>0</v>
      </c>
      <c r="M3803" s="210">
        <f t="shared" si="332"/>
        <v>0</v>
      </c>
      <c r="N3803" s="210">
        <f t="shared" si="332"/>
        <v>0</v>
      </c>
      <c r="O3803" s="210">
        <f t="shared" si="332"/>
        <v>0</v>
      </c>
      <c r="P3803" s="210">
        <f t="shared" si="332"/>
        <v>0</v>
      </c>
      <c r="Q3803" s="210">
        <f t="shared" si="332"/>
        <v>0</v>
      </c>
      <c r="R3803" s="210">
        <f t="shared" si="332"/>
        <v>0</v>
      </c>
    </row>
    <row r="3804" spans="1:18" hidden="1" outlineLevel="2" x14ac:dyDescent="0.35">
      <c r="A3804" s="209" t="str">
        <f>'Usages mobilité'!A44</f>
        <v>Usage mobilité n°41</v>
      </c>
      <c r="B3804" s="209" t="s">
        <v>637</v>
      </c>
      <c r="C3804" s="209"/>
      <c r="D3804" s="210">
        <f>IF(B$3651&lt;&gt;"",IF(B$3651='Usages mobilité'!BF44,'Usages mobilité'!BD44,0),0)</f>
        <v>0</v>
      </c>
      <c r="E3804" s="210">
        <f t="shared" ref="E3804:R3813" si="333">$D3804</f>
        <v>0</v>
      </c>
      <c r="F3804" s="210">
        <f t="shared" si="333"/>
        <v>0</v>
      </c>
      <c r="G3804" s="210">
        <f t="shared" si="333"/>
        <v>0</v>
      </c>
      <c r="H3804" s="210">
        <f t="shared" si="333"/>
        <v>0</v>
      </c>
      <c r="I3804" s="210">
        <f t="shared" si="333"/>
        <v>0</v>
      </c>
      <c r="J3804" s="210">
        <f t="shared" si="333"/>
        <v>0</v>
      </c>
      <c r="K3804" s="210">
        <f t="shared" si="333"/>
        <v>0</v>
      </c>
      <c r="L3804" s="210">
        <f t="shared" si="333"/>
        <v>0</v>
      </c>
      <c r="M3804" s="210">
        <f t="shared" si="333"/>
        <v>0</v>
      </c>
      <c r="N3804" s="210">
        <f t="shared" si="333"/>
        <v>0</v>
      </c>
      <c r="O3804" s="210">
        <f t="shared" si="333"/>
        <v>0</v>
      </c>
      <c r="P3804" s="210">
        <f t="shared" si="333"/>
        <v>0</v>
      </c>
      <c r="Q3804" s="210">
        <f t="shared" si="333"/>
        <v>0</v>
      </c>
      <c r="R3804" s="210">
        <f t="shared" si="333"/>
        <v>0</v>
      </c>
    </row>
    <row r="3805" spans="1:18" hidden="1" outlineLevel="2" x14ac:dyDescent="0.35">
      <c r="A3805" s="209" t="str">
        <f>'Usages mobilité'!A45</f>
        <v>Usage mobilité n°42</v>
      </c>
      <c r="B3805" s="209" t="s">
        <v>637</v>
      </c>
      <c r="C3805" s="209"/>
      <c r="D3805" s="210">
        <f>IF(B$3651&lt;&gt;"",IF(B$3651='Usages mobilité'!BF45,'Usages mobilité'!BD45,0),0)</f>
        <v>0</v>
      </c>
      <c r="E3805" s="210">
        <f t="shared" si="333"/>
        <v>0</v>
      </c>
      <c r="F3805" s="210">
        <f t="shared" si="333"/>
        <v>0</v>
      </c>
      <c r="G3805" s="210">
        <f t="shared" si="333"/>
        <v>0</v>
      </c>
      <c r="H3805" s="210">
        <f t="shared" si="333"/>
        <v>0</v>
      </c>
      <c r="I3805" s="210">
        <f t="shared" si="333"/>
        <v>0</v>
      </c>
      <c r="J3805" s="210">
        <f t="shared" si="333"/>
        <v>0</v>
      </c>
      <c r="K3805" s="210">
        <f t="shared" si="333"/>
        <v>0</v>
      </c>
      <c r="L3805" s="210">
        <f t="shared" si="333"/>
        <v>0</v>
      </c>
      <c r="M3805" s="210">
        <f t="shared" si="333"/>
        <v>0</v>
      </c>
      <c r="N3805" s="210">
        <f t="shared" si="333"/>
        <v>0</v>
      </c>
      <c r="O3805" s="210">
        <f t="shared" si="333"/>
        <v>0</v>
      </c>
      <c r="P3805" s="210">
        <f t="shared" si="333"/>
        <v>0</v>
      </c>
      <c r="Q3805" s="210">
        <f t="shared" si="333"/>
        <v>0</v>
      </c>
      <c r="R3805" s="210">
        <f t="shared" si="333"/>
        <v>0</v>
      </c>
    </row>
    <row r="3806" spans="1:18" hidden="1" outlineLevel="2" x14ac:dyDescent="0.35">
      <c r="A3806" s="209" t="str">
        <f>'Usages mobilité'!A46</f>
        <v>Usage mobilité n°43</v>
      </c>
      <c r="B3806" s="209" t="s">
        <v>637</v>
      </c>
      <c r="C3806" s="209"/>
      <c r="D3806" s="210">
        <f>IF(B$3651&lt;&gt;"",IF(B$3651='Usages mobilité'!BF46,'Usages mobilité'!BD46,0),0)</f>
        <v>0</v>
      </c>
      <c r="E3806" s="210">
        <f t="shared" si="333"/>
        <v>0</v>
      </c>
      <c r="F3806" s="210">
        <f t="shared" si="333"/>
        <v>0</v>
      </c>
      <c r="G3806" s="210">
        <f t="shared" si="333"/>
        <v>0</v>
      </c>
      <c r="H3806" s="210">
        <f t="shared" si="333"/>
        <v>0</v>
      </c>
      <c r="I3806" s="210">
        <f t="shared" si="333"/>
        <v>0</v>
      </c>
      <c r="J3806" s="210">
        <f t="shared" si="333"/>
        <v>0</v>
      </c>
      <c r="K3806" s="210">
        <f t="shared" si="333"/>
        <v>0</v>
      </c>
      <c r="L3806" s="210">
        <f t="shared" si="333"/>
        <v>0</v>
      </c>
      <c r="M3806" s="210">
        <f t="shared" si="333"/>
        <v>0</v>
      </c>
      <c r="N3806" s="210">
        <f t="shared" si="333"/>
        <v>0</v>
      </c>
      <c r="O3806" s="210">
        <f t="shared" si="333"/>
        <v>0</v>
      </c>
      <c r="P3806" s="210">
        <f t="shared" si="333"/>
        <v>0</v>
      </c>
      <c r="Q3806" s="210">
        <f t="shared" si="333"/>
        <v>0</v>
      </c>
      <c r="R3806" s="210">
        <f t="shared" si="333"/>
        <v>0</v>
      </c>
    </row>
    <row r="3807" spans="1:18" hidden="1" outlineLevel="2" x14ac:dyDescent="0.35">
      <c r="A3807" s="209" t="str">
        <f>'Usages mobilité'!A47</f>
        <v>Usage mobilité n°44</v>
      </c>
      <c r="B3807" s="209" t="s">
        <v>637</v>
      </c>
      <c r="C3807" s="209"/>
      <c r="D3807" s="210">
        <f>IF(B$3651&lt;&gt;"",IF(B$3651='Usages mobilité'!BF47,'Usages mobilité'!BD47,0),0)</f>
        <v>0</v>
      </c>
      <c r="E3807" s="210">
        <f t="shared" si="333"/>
        <v>0</v>
      </c>
      <c r="F3807" s="210">
        <f t="shared" si="333"/>
        <v>0</v>
      </c>
      <c r="G3807" s="210">
        <f t="shared" si="333"/>
        <v>0</v>
      </c>
      <c r="H3807" s="210">
        <f t="shared" si="333"/>
        <v>0</v>
      </c>
      <c r="I3807" s="210">
        <f t="shared" si="333"/>
        <v>0</v>
      </c>
      <c r="J3807" s="210">
        <f t="shared" si="333"/>
        <v>0</v>
      </c>
      <c r="K3807" s="210">
        <f t="shared" si="333"/>
        <v>0</v>
      </c>
      <c r="L3807" s="210">
        <f t="shared" si="333"/>
        <v>0</v>
      </c>
      <c r="M3807" s="210">
        <f t="shared" si="333"/>
        <v>0</v>
      </c>
      <c r="N3807" s="210">
        <f t="shared" si="333"/>
        <v>0</v>
      </c>
      <c r="O3807" s="210">
        <f t="shared" si="333"/>
        <v>0</v>
      </c>
      <c r="P3807" s="210">
        <f t="shared" si="333"/>
        <v>0</v>
      </c>
      <c r="Q3807" s="210">
        <f t="shared" si="333"/>
        <v>0</v>
      </c>
      <c r="R3807" s="210">
        <f t="shared" si="333"/>
        <v>0</v>
      </c>
    </row>
    <row r="3808" spans="1:18" hidden="1" outlineLevel="2" x14ac:dyDescent="0.35">
      <c r="A3808" s="209" t="str">
        <f>'Usages mobilité'!A48</f>
        <v>Usage mobilité n°45</v>
      </c>
      <c r="B3808" s="209" t="s">
        <v>637</v>
      </c>
      <c r="C3808" s="209"/>
      <c r="D3808" s="210">
        <f>IF(B$3651&lt;&gt;"",IF(B$3651='Usages mobilité'!BF48,'Usages mobilité'!BD48,0),0)</f>
        <v>0</v>
      </c>
      <c r="E3808" s="210">
        <f t="shared" si="333"/>
        <v>0</v>
      </c>
      <c r="F3808" s="210">
        <f t="shared" si="333"/>
        <v>0</v>
      </c>
      <c r="G3808" s="210">
        <f t="shared" si="333"/>
        <v>0</v>
      </c>
      <c r="H3808" s="210">
        <f t="shared" si="333"/>
        <v>0</v>
      </c>
      <c r="I3808" s="210">
        <f t="shared" si="333"/>
        <v>0</v>
      </c>
      <c r="J3808" s="210">
        <f t="shared" si="333"/>
        <v>0</v>
      </c>
      <c r="K3808" s="210">
        <f t="shared" si="333"/>
        <v>0</v>
      </c>
      <c r="L3808" s="210">
        <f t="shared" si="333"/>
        <v>0</v>
      </c>
      <c r="M3808" s="210">
        <f t="shared" si="333"/>
        <v>0</v>
      </c>
      <c r="N3808" s="210">
        <f t="shared" si="333"/>
        <v>0</v>
      </c>
      <c r="O3808" s="210">
        <f t="shared" si="333"/>
        <v>0</v>
      </c>
      <c r="P3808" s="210">
        <f t="shared" si="333"/>
        <v>0</v>
      </c>
      <c r="Q3808" s="210">
        <f t="shared" si="333"/>
        <v>0</v>
      </c>
      <c r="R3808" s="210">
        <f t="shared" si="333"/>
        <v>0</v>
      </c>
    </row>
    <row r="3809" spans="1:18" hidden="1" outlineLevel="2" x14ac:dyDescent="0.35">
      <c r="A3809" s="209" t="str">
        <f>'Usages mobilité'!A49</f>
        <v>Usage mobilité n°46</v>
      </c>
      <c r="B3809" s="209" t="s">
        <v>637</v>
      </c>
      <c r="C3809" s="209"/>
      <c r="D3809" s="210">
        <f>IF(B$3651&lt;&gt;"",IF(B$3651='Usages mobilité'!BF49,'Usages mobilité'!BD49,0),0)</f>
        <v>0</v>
      </c>
      <c r="E3809" s="210">
        <f t="shared" si="333"/>
        <v>0</v>
      </c>
      <c r="F3809" s="210">
        <f t="shared" si="333"/>
        <v>0</v>
      </c>
      <c r="G3809" s="210">
        <f t="shared" si="333"/>
        <v>0</v>
      </c>
      <c r="H3809" s="210">
        <f t="shared" si="333"/>
        <v>0</v>
      </c>
      <c r="I3809" s="210">
        <f t="shared" si="333"/>
        <v>0</v>
      </c>
      <c r="J3809" s="210">
        <f t="shared" si="333"/>
        <v>0</v>
      </c>
      <c r="K3809" s="210">
        <f t="shared" si="333"/>
        <v>0</v>
      </c>
      <c r="L3809" s="210">
        <f t="shared" si="333"/>
        <v>0</v>
      </c>
      <c r="M3809" s="210">
        <f t="shared" si="333"/>
        <v>0</v>
      </c>
      <c r="N3809" s="210">
        <f t="shared" si="333"/>
        <v>0</v>
      </c>
      <c r="O3809" s="210">
        <f t="shared" si="333"/>
        <v>0</v>
      </c>
      <c r="P3809" s="210">
        <f t="shared" si="333"/>
        <v>0</v>
      </c>
      <c r="Q3809" s="210">
        <f t="shared" si="333"/>
        <v>0</v>
      </c>
      <c r="R3809" s="210">
        <f t="shared" si="333"/>
        <v>0</v>
      </c>
    </row>
    <row r="3810" spans="1:18" hidden="1" outlineLevel="2" x14ac:dyDescent="0.35">
      <c r="A3810" s="209" t="str">
        <f>'Usages mobilité'!A50</f>
        <v>Usage mobilité n°47</v>
      </c>
      <c r="B3810" s="209" t="s">
        <v>637</v>
      </c>
      <c r="C3810" s="209"/>
      <c r="D3810" s="210">
        <f>IF(B$3651&lt;&gt;"",IF(B$3651='Usages mobilité'!BF50,'Usages mobilité'!BD50,0),0)</f>
        <v>0</v>
      </c>
      <c r="E3810" s="210">
        <f t="shared" si="333"/>
        <v>0</v>
      </c>
      <c r="F3810" s="210">
        <f t="shared" si="333"/>
        <v>0</v>
      </c>
      <c r="G3810" s="210">
        <f t="shared" si="333"/>
        <v>0</v>
      </c>
      <c r="H3810" s="210">
        <f t="shared" si="333"/>
        <v>0</v>
      </c>
      <c r="I3810" s="210">
        <f t="shared" si="333"/>
        <v>0</v>
      </c>
      <c r="J3810" s="210">
        <f t="shared" si="333"/>
        <v>0</v>
      </c>
      <c r="K3810" s="210">
        <f t="shared" si="333"/>
        <v>0</v>
      </c>
      <c r="L3810" s="210">
        <f t="shared" si="333"/>
        <v>0</v>
      </c>
      <c r="M3810" s="210">
        <f t="shared" si="333"/>
        <v>0</v>
      </c>
      <c r="N3810" s="210">
        <f t="shared" si="333"/>
        <v>0</v>
      </c>
      <c r="O3810" s="210">
        <f t="shared" si="333"/>
        <v>0</v>
      </c>
      <c r="P3810" s="210">
        <f t="shared" si="333"/>
        <v>0</v>
      </c>
      <c r="Q3810" s="210">
        <f t="shared" si="333"/>
        <v>0</v>
      </c>
      <c r="R3810" s="210">
        <f t="shared" si="333"/>
        <v>0</v>
      </c>
    </row>
    <row r="3811" spans="1:18" hidden="1" outlineLevel="2" x14ac:dyDescent="0.35">
      <c r="A3811" s="209" t="str">
        <f>'Usages mobilité'!A51</f>
        <v>Usage mobilité n°48</v>
      </c>
      <c r="B3811" s="209" t="s">
        <v>637</v>
      </c>
      <c r="C3811" s="209"/>
      <c r="D3811" s="210">
        <f>IF(B$3651&lt;&gt;"",IF(B$3651='Usages mobilité'!BF51,'Usages mobilité'!BD51,0),0)</f>
        <v>0</v>
      </c>
      <c r="E3811" s="210">
        <f t="shared" si="333"/>
        <v>0</v>
      </c>
      <c r="F3811" s="210">
        <f t="shared" si="333"/>
        <v>0</v>
      </c>
      <c r="G3811" s="210">
        <f t="shared" si="333"/>
        <v>0</v>
      </c>
      <c r="H3811" s="210">
        <f t="shared" si="333"/>
        <v>0</v>
      </c>
      <c r="I3811" s="210">
        <f t="shared" si="333"/>
        <v>0</v>
      </c>
      <c r="J3811" s="210">
        <f t="shared" si="333"/>
        <v>0</v>
      </c>
      <c r="K3811" s="210">
        <f t="shared" si="333"/>
        <v>0</v>
      </c>
      <c r="L3811" s="210">
        <f t="shared" si="333"/>
        <v>0</v>
      </c>
      <c r="M3811" s="210">
        <f t="shared" si="333"/>
        <v>0</v>
      </c>
      <c r="N3811" s="210">
        <f t="shared" si="333"/>
        <v>0</v>
      </c>
      <c r="O3811" s="210">
        <f t="shared" si="333"/>
        <v>0</v>
      </c>
      <c r="P3811" s="210">
        <f t="shared" si="333"/>
        <v>0</v>
      </c>
      <c r="Q3811" s="210">
        <f t="shared" si="333"/>
        <v>0</v>
      </c>
      <c r="R3811" s="210">
        <f t="shared" si="333"/>
        <v>0</v>
      </c>
    </row>
    <row r="3812" spans="1:18" hidden="1" outlineLevel="2" x14ac:dyDescent="0.35">
      <c r="A3812" s="209" t="str">
        <f>'Usages mobilité'!A52</f>
        <v>Usage mobilité n°49</v>
      </c>
      <c r="B3812" s="209" t="s">
        <v>637</v>
      </c>
      <c r="C3812" s="209"/>
      <c r="D3812" s="210">
        <f>IF(B$3651&lt;&gt;"",IF(B$3651='Usages mobilité'!BF52,'Usages mobilité'!BD52,0),0)</f>
        <v>0</v>
      </c>
      <c r="E3812" s="210">
        <f t="shared" si="333"/>
        <v>0</v>
      </c>
      <c r="F3812" s="210">
        <f t="shared" si="333"/>
        <v>0</v>
      </c>
      <c r="G3812" s="210">
        <f t="shared" si="333"/>
        <v>0</v>
      </c>
      <c r="H3812" s="210">
        <f t="shared" si="333"/>
        <v>0</v>
      </c>
      <c r="I3812" s="210">
        <f t="shared" si="333"/>
        <v>0</v>
      </c>
      <c r="J3812" s="210">
        <f t="shared" si="333"/>
        <v>0</v>
      </c>
      <c r="K3812" s="210">
        <f t="shared" si="333"/>
        <v>0</v>
      </c>
      <c r="L3812" s="210">
        <f t="shared" si="333"/>
        <v>0</v>
      </c>
      <c r="M3812" s="210">
        <f t="shared" si="333"/>
        <v>0</v>
      </c>
      <c r="N3812" s="210">
        <f t="shared" si="333"/>
        <v>0</v>
      </c>
      <c r="O3812" s="210">
        <f t="shared" si="333"/>
        <v>0</v>
      </c>
      <c r="P3812" s="210">
        <f t="shared" si="333"/>
        <v>0</v>
      </c>
      <c r="Q3812" s="210">
        <f t="shared" si="333"/>
        <v>0</v>
      </c>
      <c r="R3812" s="210">
        <f t="shared" si="333"/>
        <v>0</v>
      </c>
    </row>
    <row r="3813" spans="1:18" hidden="1" outlineLevel="2" x14ac:dyDescent="0.35">
      <c r="A3813" s="209" t="str">
        <f>'Usages mobilité'!A53</f>
        <v>Usage mobilité n°50</v>
      </c>
      <c r="B3813" s="209" t="s">
        <v>637</v>
      </c>
      <c r="C3813" s="209"/>
      <c r="D3813" s="210">
        <f>IF(B$3651&lt;&gt;"",IF(B$3651='Usages mobilité'!BF53,'Usages mobilité'!BD53,0),0)</f>
        <v>0</v>
      </c>
      <c r="E3813" s="210">
        <f t="shared" si="333"/>
        <v>0</v>
      </c>
      <c r="F3813" s="210">
        <f t="shared" si="333"/>
        <v>0</v>
      </c>
      <c r="G3813" s="210">
        <f t="shared" si="333"/>
        <v>0</v>
      </c>
      <c r="H3813" s="210">
        <f t="shared" si="333"/>
        <v>0</v>
      </c>
      <c r="I3813" s="210">
        <f t="shared" si="333"/>
        <v>0</v>
      </c>
      <c r="J3813" s="210">
        <f t="shared" si="333"/>
        <v>0</v>
      </c>
      <c r="K3813" s="210">
        <f t="shared" si="333"/>
        <v>0</v>
      </c>
      <c r="L3813" s="210">
        <f t="shared" si="333"/>
        <v>0</v>
      </c>
      <c r="M3813" s="210">
        <f t="shared" si="333"/>
        <v>0</v>
      </c>
      <c r="N3813" s="210">
        <f t="shared" si="333"/>
        <v>0</v>
      </c>
      <c r="O3813" s="210">
        <f t="shared" si="333"/>
        <v>0</v>
      </c>
      <c r="P3813" s="210">
        <f t="shared" si="333"/>
        <v>0</v>
      </c>
      <c r="Q3813" s="210">
        <f t="shared" si="333"/>
        <v>0</v>
      </c>
      <c r="R3813" s="210">
        <f t="shared" si="333"/>
        <v>0</v>
      </c>
    </row>
    <row r="3814" spans="1:18" hidden="1" outlineLevel="1" collapsed="1" x14ac:dyDescent="0.35">
      <c r="A3814" s="209" t="s">
        <v>643</v>
      </c>
      <c r="B3814" s="209"/>
      <c r="C3814" s="209"/>
      <c r="D3814" s="210">
        <f t="shared" ref="D3814:R3814" si="334">SUM(D3764:D3813)</f>
        <v>0</v>
      </c>
      <c r="E3814" s="210">
        <f t="shared" si="334"/>
        <v>0</v>
      </c>
      <c r="F3814" s="210">
        <f t="shared" si="334"/>
        <v>0</v>
      </c>
      <c r="G3814" s="210">
        <f t="shared" si="334"/>
        <v>0</v>
      </c>
      <c r="H3814" s="210">
        <f t="shared" si="334"/>
        <v>0</v>
      </c>
      <c r="I3814" s="210">
        <f t="shared" si="334"/>
        <v>0</v>
      </c>
      <c r="J3814" s="210">
        <f t="shared" si="334"/>
        <v>0</v>
      </c>
      <c r="K3814" s="210">
        <f t="shared" si="334"/>
        <v>0</v>
      </c>
      <c r="L3814" s="210">
        <f t="shared" si="334"/>
        <v>0</v>
      </c>
      <c r="M3814" s="210">
        <f t="shared" si="334"/>
        <v>0</v>
      </c>
      <c r="N3814" s="210">
        <f t="shared" si="334"/>
        <v>0</v>
      </c>
      <c r="O3814" s="210">
        <f t="shared" si="334"/>
        <v>0</v>
      </c>
      <c r="P3814" s="210">
        <f t="shared" si="334"/>
        <v>0</v>
      </c>
      <c r="Q3814" s="210">
        <f t="shared" si="334"/>
        <v>0</v>
      </c>
      <c r="R3814" s="210">
        <f t="shared" si="334"/>
        <v>0</v>
      </c>
    </row>
    <row r="3815" spans="1:18" hidden="1" outlineLevel="2" x14ac:dyDescent="0.35">
      <c r="A3815" s="209" t="str">
        <f>'Usages mobilité'!A4</f>
        <v>Usage mobilité n°1</v>
      </c>
      <c r="B3815" s="209" t="s">
        <v>639</v>
      </c>
      <c r="C3815" s="209"/>
      <c r="D3815" s="210">
        <f>D3764*'Usages mobilité'!$BG4*(1+'Usages mobilité'!$BH4)^(D$3654-$D$3654)/1000</f>
        <v>0</v>
      </c>
      <c r="E3815" s="210">
        <f>E3764*'Usages mobilité'!$BG4*(1+'Usages mobilité'!$BH4)^(E$3654-$D$3654)/1000</f>
        <v>0</v>
      </c>
      <c r="F3815" s="210">
        <f>F3764*'Usages mobilité'!$BG4*(1+'Usages mobilité'!$BH4)^(F$3654-$D$3654)/1000</f>
        <v>0</v>
      </c>
      <c r="G3815" s="210">
        <f>G3764*'Usages mobilité'!$BG4*(1+'Usages mobilité'!$BH4)^(G$3654-$D$3654)/1000</f>
        <v>0</v>
      </c>
      <c r="H3815" s="210">
        <f>H3764*'Usages mobilité'!$BG4*(1+'Usages mobilité'!$BH4)^(H$3654-$D$3654)/1000</f>
        <v>0</v>
      </c>
      <c r="I3815" s="210">
        <f>I3764*'Usages mobilité'!$BG4*(1+'Usages mobilité'!$BH4)^(I$3654-$D$3654)/1000</f>
        <v>0</v>
      </c>
      <c r="J3815" s="210">
        <f>J3764*'Usages mobilité'!$BG4*(1+'Usages mobilité'!$BH4)^(J$3654-$D$3654)/1000</f>
        <v>0</v>
      </c>
      <c r="K3815" s="210">
        <f>K3764*'Usages mobilité'!$BG4*(1+'Usages mobilité'!$BH4)^(K$3654-$D$3654)/1000</f>
        <v>0</v>
      </c>
      <c r="L3815" s="210">
        <f>L3764*'Usages mobilité'!$BG4*(1+'Usages mobilité'!$BH4)^(L$3654-$D$3654)/1000</f>
        <v>0</v>
      </c>
      <c r="M3815" s="210">
        <f>M3764*'Usages mobilité'!$BG4*(1+'Usages mobilité'!$BH4)^(M$3654-$D$3654)/1000</f>
        <v>0</v>
      </c>
      <c r="N3815" s="210">
        <f>N3764*'Usages mobilité'!$BG4*(1+'Usages mobilité'!$BH4)^(N$3654-$D$3654)/1000</f>
        <v>0</v>
      </c>
      <c r="O3815" s="210">
        <f>O3764*'Usages mobilité'!$BG4*(1+'Usages mobilité'!$BH4)^(O$3654-$D$3654)/1000</f>
        <v>0</v>
      </c>
      <c r="P3815" s="210">
        <f>P3764*'Usages mobilité'!$BG4*(1+'Usages mobilité'!$BH4)^(P$3654-$D$3654)/1000</f>
        <v>0</v>
      </c>
      <c r="Q3815" s="210">
        <f>Q3764*'Usages mobilité'!$BG4*(1+'Usages mobilité'!$BH4)^(Q$3654-$D$3654)/1000</f>
        <v>0</v>
      </c>
      <c r="R3815" s="210">
        <f>R3764*'Usages mobilité'!$BG4*(1+'Usages mobilité'!$BH4)^(R$3654-$D$3654)/1000</f>
        <v>0</v>
      </c>
    </row>
    <row r="3816" spans="1:18" hidden="1" outlineLevel="2" x14ac:dyDescent="0.35">
      <c r="A3816" s="209" t="str">
        <f>'Usages mobilité'!A5</f>
        <v>Usage mobilité n°2</v>
      </c>
      <c r="B3816" s="209" t="s">
        <v>639</v>
      </c>
      <c r="C3816" s="209"/>
      <c r="D3816" s="210">
        <f>D3765*'Usages mobilité'!$BG5*(1+'Usages mobilité'!$BH5)^(D$3654-$D$3654)/1000</f>
        <v>0</v>
      </c>
      <c r="E3816" s="210">
        <f>E3765*'Usages mobilité'!$BG5*(1+'Usages mobilité'!$BH5)^(E$3654-$D$3654)/1000</f>
        <v>0</v>
      </c>
      <c r="F3816" s="210">
        <f>F3765*'Usages mobilité'!$BG5*(1+'Usages mobilité'!$BH5)^(F$3654-$D$3654)/1000</f>
        <v>0</v>
      </c>
      <c r="G3816" s="210">
        <f>G3765*'Usages mobilité'!$BG5*(1+'Usages mobilité'!$BH5)^(G$3654-$D$3654)/1000</f>
        <v>0</v>
      </c>
      <c r="H3816" s="210">
        <f>H3765*'Usages mobilité'!$BG5*(1+'Usages mobilité'!$BH5)^(H$3654-$D$3654)/1000</f>
        <v>0</v>
      </c>
      <c r="I3816" s="210">
        <f>I3765*'Usages mobilité'!$BG5*(1+'Usages mobilité'!$BH5)^(I$3654-$D$3654)/1000</f>
        <v>0</v>
      </c>
      <c r="J3816" s="210">
        <f>J3765*'Usages mobilité'!$BG5*(1+'Usages mobilité'!$BH5)^(J$3654-$D$3654)/1000</f>
        <v>0</v>
      </c>
      <c r="K3816" s="210">
        <f>K3765*'Usages mobilité'!$BG5*(1+'Usages mobilité'!$BH5)^(K$3654-$D$3654)/1000</f>
        <v>0</v>
      </c>
      <c r="L3816" s="210">
        <f>L3765*'Usages mobilité'!$BG5*(1+'Usages mobilité'!$BH5)^(L$3654-$D$3654)/1000</f>
        <v>0</v>
      </c>
      <c r="M3816" s="210">
        <f>M3765*'Usages mobilité'!$BG5*(1+'Usages mobilité'!$BH5)^(M$3654-$D$3654)/1000</f>
        <v>0</v>
      </c>
      <c r="N3816" s="210">
        <f>N3765*'Usages mobilité'!$BG5*(1+'Usages mobilité'!$BH5)^(N$3654-$D$3654)/1000</f>
        <v>0</v>
      </c>
      <c r="O3816" s="210">
        <f>O3765*'Usages mobilité'!$BG5*(1+'Usages mobilité'!$BH5)^(O$3654-$D$3654)/1000</f>
        <v>0</v>
      </c>
      <c r="P3816" s="210">
        <f>P3765*'Usages mobilité'!$BG5*(1+'Usages mobilité'!$BH5)^(P$3654-$D$3654)/1000</f>
        <v>0</v>
      </c>
      <c r="Q3816" s="210">
        <f>Q3765*'Usages mobilité'!$BG5*(1+'Usages mobilité'!$BH5)^(Q$3654-$D$3654)/1000</f>
        <v>0</v>
      </c>
      <c r="R3816" s="210">
        <f>R3765*'Usages mobilité'!$BG5*(1+'Usages mobilité'!$BH5)^(R$3654-$D$3654)/1000</f>
        <v>0</v>
      </c>
    </row>
    <row r="3817" spans="1:18" hidden="1" outlineLevel="2" x14ac:dyDescent="0.35">
      <c r="A3817" s="209" t="str">
        <f>'Usages mobilité'!A6</f>
        <v>Usage mobilité n°3</v>
      </c>
      <c r="B3817" s="209" t="s">
        <v>639</v>
      </c>
      <c r="C3817" s="209"/>
      <c r="D3817" s="210">
        <f>D3766*'Usages mobilité'!$BG6*(1+'Usages mobilité'!$BH6)^(D$3654-$D$3654)/1000</f>
        <v>0</v>
      </c>
      <c r="E3817" s="210">
        <f>E3766*'Usages mobilité'!$BG6*(1+'Usages mobilité'!$BH6)^(E$3654-$D$3654)/1000</f>
        <v>0</v>
      </c>
      <c r="F3817" s="210">
        <f>F3766*'Usages mobilité'!$BG6*(1+'Usages mobilité'!$BH6)^(F$3654-$D$3654)/1000</f>
        <v>0</v>
      </c>
      <c r="G3817" s="210">
        <f>G3766*'Usages mobilité'!$BG6*(1+'Usages mobilité'!$BH6)^(G$3654-$D$3654)/1000</f>
        <v>0</v>
      </c>
      <c r="H3817" s="210">
        <f>H3766*'Usages mobilité'!$BG6*(1+'Usages mobilité'!$BH6)^(H$3654-$D$3654)/1000</f>
        <v>0</v>
      </c>
      <c r="I3817" s="210">
        <f>I3766*'Usages mobilité'!$BG6*(1+'Usages mobilité'!$BH6)^(I$3654-$D$3654)/1000</f>
        <v>0</v>
      </c>
      <c r="J3817" s="210">
        <f>J3766*'Usages mobilité'!$BG6*(1+'Usages mobilité'!$BH6)^(J$3654-$D$3654)/1000</f>
        <v>0</v>
      </c>
      <c r="K3817" s="210">
        <f>K3766*'Usages mobilité'!$BG6*(1+'Usages mobilité'!$BH6)^(K$3654-$D$3654)/1000</f>
        <v>0</v>
      </c>
      <c r="L3817" s="210">
        <f>L3766*'Usages mobilité'!$BG6*(1+'Usages mobilité'!$BH6)^(L$3654-$D$3654)/1000</f>
        <v>0</v>
      </c>
      <c r="M3817" s="210">
        <f>M3766*'Usages mobilité'!$BG6*(1+'Usages mobilité'!$BH6)^(M$3654-$D$3654)/1000</f>
        <v>0</v>
      </c>
      <c r="N3817" s="210">
        <f>N3766*'Usages mobilité'!$BG6*(1+'Usages mobilité'!$BH6)^(N$3654-$D$3654)/1000</f>
        <v>0</v>
      </c>
      <c r="O3817" s="210">
        <f>O3766*'Usages mobilité'!$BG6*(1+'Usages mobilité'!$BH6)^(O$3654-$D$3654)/1000</f>
        <v>0</v>
      </c>
      <c r="P3817" s="210">
        <f>P3766*'Usages mobilité'!$BG6*(1+'Usages mobilité'!$BH6)^(P$3654-$D$3654)/1000</f>
        <v>0</v>
      </c>
      <c r="Q3817" s="210">
        <f>Q3766*'Usages mobilité'!$BG6*(1+'Usages mobilité'!$BH6)^(Q$3654-$D$3654)/1000</f>
        <v>0</v>
      </c>
      <c r="R3817" s="210">
        <f>R3766*'Usages mobilité'!$BG6*(1+'Usages mobilité'!$BH6)^(R$3654-$D$3654)/1000</f>
        <v>0</v>
      </c>
    </row>
    <row r="3818" spans="1:18" hidden="1" outlineLevel="2" x14ac:dyDescent="0.35">
      <c r="A3818" s="209" t="str">
        <f>'Usages mobilité'!A7</f>
        <v>Usage mobilité n°4</v>
      </c>
      <c r="B3818" s="209" t="s">
        <v>639</v>
      </c>
      <c r="C3818" s="209"/>
      <c r="D3818" s="210">
        <f>D3767*'Usages mobilité'!$BG7*(1+'Usages mobilité'!$BH7)^(D$3654-$D$3654)/1000</f>
        <v>0</v>
      </c>
      <c r="E3818" s="210">
        <f>E3767*'Usages mobilité'!$BG7*(1+'Usages mobilité'!$BH7)^(E$3654-$D$3654)/1000</f>
        <v>0</v>
      </c>
      <c r="F3818" s="210">
        <f>F3767*'Usages mobilité'!$BG7*(1+'Usages mobilité'!$BH7)^(F$3654-$D$3654)/1000</f>
        <v>0</v>
      </c>
      <c r="G3818" s="210">
        <f>G3767*'Usages mobilité'!$BG7*(1+'Usages mobilité'!$BH7)^(G$3654-$D$3654)/1000</f>
        <v>0</v>
      </c>
      <c r="H3818" s="210">
        <f>H3767*'Usages mobilité'!$BG7*(1+'Usages mobilité'!$BH7)^(H$3654-$D$3654)/1000</f>
        <v>0</v>
      </c>
      <c r="I3818" s="210">
        <f>I3767*'Usages mobilité'!$BG7*(1+'Usages mobilité'!$BH7)^(I$3654-$D$3654)/1000</f>
        <v>0</v>
      </c>
      <c r="J3818" s="210">
        <f>J3767*'Usages mobilité'!$BG7*(1+'Usages mobilité'!$BH7)^(J$3654-$D$3654)/1000</f>
        <v>0</v>
      </c>
      <c r="K3818" s="210">
        <f>K3767*'Usages mobilité'!$BG7*(1+'Usages mobilité'!$BH7)^(K$3654-$D$3654)/1000</f>
        <v>0</v>
      </c>
      <c r="L3818" s="210">
        <f>L3767*'Usages mobilité'!$BG7*(1+'Usages mobilité'!$BH7)^(L$3654-$D$3654)/1000</f>
        <v>0</v>
      </c>
      <c r="M3818" s="210">
        <f>M3767*'Usages mobilité'!$BG7*(1+'Usages mobilité'!$BH7)^(M$3654-$D$3654)/1000</f>
        <v>0</v>
      </c>
      <c r="N3818" s="210">
        <f>N3767*'Usages mobilité'!$BG7*(1+'Usages mobilité'!$BH7)^(N$3654-$D$3654)/1000</f>
        <v>0</v>
      </c>
      <c r="O3818" s="210">
        <f>O3767*'Usages mobilité'!$BG7*(1+'Usages mobilité'!$BH7)^(O$3654-$D$3654)/1000</f>
        <v>0</v>
      </c>
      <c r="P3818" s="210">
        <f>P3767*'Usages mobilité'!$BG7*(1+'Usages mobilité'!$BH7)^(P$3654-$D$3654)/1000</f>
        <v>0</v>
      </c>
      <c r="Q3818" s="210">
        <f>Q3767*'Usages mobilité'!$BG7*(1+'Usages mobilité'!$BH7)^(Q$3654-$D$3654)/1000</f>
        <v>0</v>
      </c>
      <c r="R3818" s="210">
        <f>R3767*'Usages mobilité'!$BG7*(1+'Usages mobilité'!$BH7)^(R$3654-$D$3654)/1000</f>
        <v>0</v>
      </c>
    </row>
    <row r="3819" spans="1:18" hidden="1" outlineLevel="2" x14ac:dyDescent="0.35">
      <c r="A3819" s="209" t="str">
        <f>'Usages mobilité'!A8</f>
        <v>Usage mobilité n°5</v>
      </c>
      <c r="B3819" s="209" t="s">
        <v>639</v>
      </c>
      <c r="C3819" s="209"/>
      <c r="D3819" s="210">
        <f>D3768*'Usages mobilité'!$BG8*(1+'Usages mobilité'!$BH8)^(D$3654-$D$3654)/1000</f>
        <v>0</v>
      </c>
      <c r="E3819" s="210">
        <f>E3768*'Usages mobilité'!$BG8*(1+'Usages mobilité'!$BH8)^(E$3654-$D$3654)/1000</f>
        <v>0</v>
      </c>
      <c r="F3819" s="210">
        <f>F3768*'Usages mobilité'!$BG8*(1+'Usages mobilité'!$BH8)^(F$3654-$D$3654)/1000</f>
        <v>0</v>
      </c>
      <c r="G3819" s="210">
        <f>G3768*'Usages mobilité'!$BG8*(1+'Usages mobilité'!$BH8)^(G$3654-$D$3654)/1000</f>
        <v>0</v>
      </c>
      <c r="H3819" s="210">
        <f>H3768*'Usages mobilité'!$BG8*(1+'Usages mobilité'!$BH8)^(H$3654-$D$3654)/1000</f>
        <v>0</v>
      </c>
      <c r="I3819" s="210">
        <f>I3768*'Usages mobilité'!$BG8*(1+'Usages mobilité'!$BH8)^(I$3654-$D$3654)/1000</f>
        <v>0</v>
      </c>
      <c r="J3819" s="210">
        <f>J3768*'Usages mobilité'!$BG8*(1+'Usages mobilité'!$BH8)^(J$3654-$D$3654)/1000</f>
        <v>0</v>
      </c>
      <c r="K3819" s="210">
        <f>K3768*'Usages mobilité'!$BG8*(1+'Usages mobilité'!$BH8)^(K$3654-$D$3654)/1000</f>
        <v>0</v>
      </c>
      <c r="L3819" s="210">
        <f>L3768*'Usages mobilité'!$BG8*(1+'Usages mobilité'!$BH8)^(L$3654-$D$3654)/1000</f>
        <v>0</v>
      </c>
      <c r="M3819" s="210">
        <f>M3768*'Usages mobilité'!$BG8*(1+'Usages mobilité'!$BH8)^(M$3654-$D$3654)/1000</f>
        <v>0</v>
      </c>
      <c r="N3819" s="210">
        <f>N3768*'Usages mobilité'!$BG8*(1+'Usages mobilité'!$BH8)^(N$3654-$D$3654)/1000</f>
        <v>0</v>
      </c>
      <c r="O3819" s="210">
        <f>O3768*'Usages mobilité'!$BG8*(1+'Usages mobilité'!$BH8)^(O$3654-$D$3654)/1000</f>
        <v>0</v>
      </c>
      <c r="P3819" s="210">
        <f>P3768*'Usages mobilité'!$BG8*(1+'Usages mobilité'!$BH8)^(P$3654-$D$3654)/1000</f>
        <v>0</v>
      </c>
      <c r="Q3819" s="210">
        <f>Q3768*'Usages mobilité'!$BG8*(1+'Usages mobilité'!$BH8)^(Q$3654-$D$3654)/1000</f>
        <v>0</v>
      </c>
      <c r="R3819" s="210">
        <f>R3768*'Usages mobilité'!$BG8*(1+'Usages mobilité'!$BH8)^(R$3654-$D$3654)/1000</f>
        <v>0</v>
      </c>
    </row>
    <row r="3820" spans="1:18" hidden="1" outlineLevel="2" x14ac:dyDescent="0.35">
      <c r="A3820" s="209" t="str">
        <f>'Usages mobilité'!A9</f>
        <v>Usage mobilité n°6</v>
      </c>
      <c r="B3820" s="209" t="s">
        <v>639</v>
      </c>
      <c r="C3820" s="209"/>
      <c r="D3820" s="210">
        <f>D3769*'Usages mobilité'!$BG9*(1+'Usages mobilité'!$BH9)^(D$3654-$D$3654)/1000</f>
        <v>0</v>
      </c>
      <c r="E3820" s="210">
        <f>E3769*'Usages mobilité'!$BG9*(1+'Usages mobilité'!$BH9)^(E$3654-$D$3654)/1000</f>
        <v>0</v>
      </c>
      <c r="F3820" s="210">
        <f>F3769*'Usages mobilité'!$BG9*(1+'Usages mobilité'!$BH9)^(F$3654-$D$3654)/1000</f>
        <v>0</v>
      </c>
      <c r="G3820" s="210">
        <f>G3769*'Usages mobilité'!$BG9*(1+'Usages mobilité'!$BH9)^(G$3654-$D$3654)/1000</f>
        <v>0</v>
      </c>
      <c r="H3820" s="210">
        <f>H3769*'Usages mobilité'!$BG9*(1+'Usages mobilité'!$BH9)^(H$3654-$D$3654)/1000</f>
        <v>0</v>
      </c>
      <c r="I3820" s="210">
        <f>I3769*'Usages mobilité'!$BG9*(1+'Usages mobilité'!$BH9)^(I$3654-$D$3654)/1000</f>
        <v>0</v>
      </c>
      <c r="J3820" s="210">
        <f>J3769*'Usages mobilité'!$BG9*(1+'Usages mobilité'!$BH9)^(J$3654-$D$3654)/1000</f>
        <v>0</v>
      </c>
      <c r="K3820" s="210">
        <f>K3769*'Usages mobilité'!$BG9*(1+'Usages mobilité'!$BH9)^(K$3654-$D$3654)/1000</f>
        <v>0</v>
      </c>
      <c r="L3820" s="210">
        <f>L3769*'Usages mobilité'!$BG9*(1+'Usages mobilité'!$BH9)^(L$3654-$D$3654)/1000</f>
        <v>0</v>
      </c>
      <c r="M3820" s="210">
        <f>M3769*'Usages mobilité'!$BG9*(1+'Usages mobilité'!$BH9)^(M$3654-$D$3654)/1000</f>
        <v>0</v>
      </c>
      <c r="N3820" s="210">
        <f>N3769*'Usages mobilité'!$BG9*(1+'Usages mobilité'!$BH9)^(N$3654-$D$3654)/1000</f>
        <v>0</v>
      </c>
      <c r="O3820" s="210">
        <f>O3769*'Usages mobilité'!$BG9*(1+'Usages mobilité'!$BH9)^(O$3654-$D$3654)/1000</f>
        <v>0</v>
      </c>
      <c r="P3820" s="210">
        <f>P3769*'Usages mobilité'!$BG9*(1+'Usages mobilité'!$BH9)^(P$3654-$D$3654)/1000</f>
        <v>0</v>
      </c>
      <c r="Q3820" s="210">
        <f>Q3769*'Usages mobilité'!$BG9*(1+'Usages mobilité'!$BH9)^(Q$3654-$D$3654)/1000</f>
        <v>0</v>
      </c>
      <c r="R3820" s="210">
        <f>R3769*'Usages mobilité'!$BG9*(1+'Usages mobilité'!$BH9)^(R$3654-$D$3654)/1000</f>
        <v>0</v>
      </c>
    </row>
    <row r="3821" spans="1:18" hidden="1" outlineLevel="2" x14ac:dyDescent="0.35">
      <c r="A3821" s="209" t="str">
        <f>'Usages mobilité'!A10</f>
        <v>Usage mobilité n°7</v>
      </c>
      <c r="B3821" s="209" t="s">
        <v>639</v>
      </c>
      <c r="C3821" s="209"/>
      <c r="D3821" s="210">
        <f>D3770*'Usages mobilité'!$BG10*(1+'Usages mobilité'!$BH10)^(D$3654-$D$3654)/1000</f>
        <v>0</v>
      </c>
      <c r="E3821" s="210">
        <f>E3770*'Usages mobilité'!$BG10*(1+'Usages mobilité'!$BH10)^(E$3654-$D$3654)/1000</f>
        <v>0</v>
      </c>
      <c r="F3821" s="210">
        <f>F3770*'Usages mobilité'!$BG10*(1+'Usages mobilité'!$BH10)^(F$3654-$D$3654)/1000</f>
        <v>0</v>
      </c>
      <c r="G3821" s="210">
        <f>G3770*'Usages mobilité'!$BG10*(1+'Usages mobilité'!$BH10)^(G$3654-$D$3654)/1000</f>
        <v>0</v>
      </c>
      <c r="H3821" s="210">
        <f>H3770*'Usages mobilité'!$BG10*(1+'Usages mobilité'!$BH10)^(H$3654-$D$3654)/1000</f>
        <v>0</v>
      </c>
      <c r="I3821" s="210">
        <f>I3770*'Usages mobilité'!$BG10*(1+'Usages mobilité'!$BH10)^(I$3654-$D$3654)/1000</f>
        <v>0</v>
      </c>
      <c r="J3821" s="210">
        <f>J3770*'Usages mobilité'!$BG10*(1+'Usages mobilité'!$BH10)^(J$3654-$D$3654)/1000</f>
        <v>0</v>
      </c>
      <c r="K3821" s="210">
        <f>K3770*'Usages mobilité'!$BG10*(1+'Usages mobilité'!$BH10)^(K$3654-$D$3654)/1000</f>
        <v>0</v>
      </c>
      <c r="L3821" s="210">
        <f>L3770*'Usages mobilité'!$BG10*(1+'Usages mobilité'!$BH10)^(L$3654-$D$3654)/1000</f>
        <v>0</v>
      </c>
      <c r="M3821" s="210">
        <f>M3770*'Usages mobilité'!$BG10*(1+'Usages mobilité'!$BH10)^(M$3654-$D$3654)/1000</f>
        <v>0</v>
      </c>
      <c r="N3821" s="210">
        <f>N3770*'Usages mobilité'!$BG10*(1+'Usages mobilité'!$BH10)^(N$3654-$D$3654)/1000</f>
        <v>0</v>
      </c>
      <c r="O3821" s="210">
        <f>O3770*'Usages mobilité'!$BG10*(1+'Usages mobilité'!$BH10)^(O$3654-$D$3654)/1000</f>
        <v>0</v>
      </c>
      <c r="P3821" s="210">
        <f>P3770*'Usages mobilité'!$BG10*(1+'Usages mobilité'!$BH10)^(P$3654-$D$3654)/1000</f>
        <v>0</v>
      </c>
      <c r="Q3821" s="210">
        <f>Q3770*'Usages mobilité'!$BG10*(1+'Usages mobilité'!$BH10)^(Q$3654-$D$3654)/1000</f>
        <v>0</v>
      </c>
      <c r="R3821" s="210">
        <f>R3770*'Usages mobilité'!$BG10*(1+'Usages mobilité'!$BH10)^(R$3654-$D$3654)/1000</f>
        <v>0</v>
      </c>
    </row>
    <row r="3822" spans="1:18" hidden="1" outlineLevel="2" x14ac:dyDescent="0.35">
      <c r="A3822" s="209" t="str">
        <f>'Usages mobilité'!A11</f>
        <v>Usage mobilité n°8</v>
      </c>
      <c r="B3822" s="209" t="s">
        <v>639</v>
      </c>
      <c r="C3822" s="209"/>
      <c r="D3822" s="210">
        <f>D3771*'Usages mobilité'!$BG11*(1+'Usages mobilité'!$BH11)^(D$3654-$D$3654)/1000</f>
        <v>0</v>
      </c>
      <c r="E3822" s="210">
        <f>E3771*'Usages mobilité'!$BG11*(1+'Usages mobilité'!$BH11)^(E$3654-$D$3654)/1000</f>
        <v>0</v>
      </c>
      <c r="F3822" s="210">
        <f>F3771*'Usages mobilité'!$BG11*(1+'Usages mobilité'!$BH11)^(F$3654-$D$3654)/1000</f>
        <v>0</v>
      </c>
      <c r="G3822" s="210">
        <f>G3771*'Usages mobilité'!$BG11*(1+'Usages mobilité'!$BH11)^(G$3654-$D$3654)/1000</f>
        <v>0</v>
      </c>
      <c r="H3822" s="210">
        <f>H3771*'Usages mobilité'!$BG11*(1+'Usages mobilité'!$BH11)^(H$3654-$D$3654)/1000</f>
        <v>0</v>
      </c>
      <c r="I3822" s="210">
        <f>I3771*'Usages mobilité'!$BG11*(1+'Usages mobilité'!$BH11)^(I$3654-$D$3654)/1000</f>
        <v>0</v>
      </c>
      <c r="J3822" s="210">
        <f>J3771*'Usages mobilité'!$BG11*(1+'Usages mobilité'!$BH11)^(J$3654-$D$3654)/1000</f>
        <v>0</v>
      </c>
      <c r="K3822" s="210">
        <f>K3771*'Usages mobilité'!$BG11*(1+'Usages mobilité'!$BH11)^(K$3654-$D$3654)/1000</f>
        <v>0</v>
      </c>
      <c r="L3822" s="210">
        <f>L3771*'Usages mobilité'!$BG11*(1+'Usages mobilité'!$BH11)^(L$3654-$D$3654)/1000</f>
        <v>0</v>
      </c>
      <c r="M3822" s="210">
        <f>M3771*'Usages mobilité'!$BG11*(1+'Usages mobilité'!$BH11)^(M$3654-$D$3654)/1000</f>
        <v>0</v>
      </c>
      <c r="N3822" s="210">
        <f>N3771*'Usages mobilité'!$BG11*(1+'Usages mobilité'!$BH11)^(N$3654-$D$3654)/1000</f>
        <v>0</v>
      </c>
      <c r="O3822" s="210">
        <f>O3771*'Usages mobilité'!$BG11*(1+'Usages mobilité'!$BH11)^(O$3654-$D$3654)/1000</f>
        <v>0</v>
      </c>
      <c r="P3822" s="210">
        <f>P3771*'Usages mobilité'!$BG11*(1+'Usages mobilité'!$BH11)^(P$3654-$D$3654)/1000</f>
        <v>0</v>
      </c>
      <c r="Q3822" s="210">
        <f>Q3771*'Usages mobilité'!$BG11*(1+'Usages mobilité'!$BH11)^(Q$3654-$D$3654)/1000</f>
        <v>0</v>
      </c>
      <c r="R3822" s="210">
        <f>R3771*'Usages mobilité'!$BG11*(1+'Usages mobilité'!$BH11)^(R$3654-$D$3654)/1000</f>
        <v>0</v>
      </c>
    </row>
    <row r="3823" spans="1:18" hidden="1" outlineLevel="2" x14ac:dyDescent="0.35">
      <c r="A3823" s="209" t="str">
        <f>'Usages mobilité'!A12</f>
        <v>Usage mobilité n°9</v>
      </c>
      <c r="B3823" s="209" t="s">
        <v>639</v>
      </c>
      <c r="C3823" s="209"/>
      <c r="D3823" s="210">
        <f>D3772*'Usages mobilité'!$BG12*(1+'Usages mobilité'!$BH12)^(D$3654-$D$3654)/1000</f>
        <v>0</v>
      </c>
      <c r="E3823" s="210">
        <f>E3772*'Usages mobilité'!$BG12*(1+'Usages mobilité'!$BH12)^(E$3654-$D$3654)/1000</f>
        <v>0</v>
      </c>
      <c r="F3823" s="210">
        <f>F3772*'Usages mobilité'!$BG12*(1+'Usages mobilité'!$BH12)^(F$3654-$D$3654)/1000</f>
        <v>0</v>
      </c>
      <c r="G3823" s="210">
        <f>G3772*'Usages mobilité'!$BG12*(1+'Usages mobilité'!$BH12)^(G$3654-$D$3654)/1000</f>
        <v>0</v>
      </c>
      <c r="H3823" s="210">
        <f>H3772*'Usages mobilité'!$BG12*(1+'Usages mobilité'!$BH12)^(H$3654-$D$3654)/1000</f>
        <v>0</v>
      </c>
      <c r="I3823" s="210">
        <f>I3772*'Usages mobilité'!$BG12*(1+'Usages mobilité'!$BH12)^(I$3654-$D$3654)/1000</f>
        <v>0</v>
      </c>
      <c r="J3823" s="210">
        <f>J3772*'Usages mobilité'!$BG12*(1+'Usages mobilité'!$BH12)^(J$3654-$D$3654)/1000</f>
        <v>0</v>
      </c>
      <c r="K3823" s="210">
        <f>K3772*'Usages mobilité'!$BG12*(1+'Usages mobilité'!$BH12)^(K$3654-$D$3654)/1000</f>
        <v>0</v>
      </c>
      <c r="L3823" s="210">
        <f>L3772*'Usages mobilité'!$BG12*(1+'Usages mobilité'!$BH12)^(L$3654-$D$3654)/1000</f>
        <v>0</v>
      </c>
      <c r="M3823" s="210">
        <f>M3772*'Usages mobilité'!$BG12*(1+'Usages mobilité'!$BH12)^(M$3654-$D$3654)/1000</f>
        <v>0</v>
      </c>
      <c r="N3823" s="210">
        <f>N3772*'Usages mobilité'!$BG12*(1+'Usages mobilité'!$BH12)^(N$3654-$D$3654)/1000</f>
        <v>0</v>
      </c>
      <c r="O3823" s="210">
        <f>O3772*'Usages mobilité'!$BG12*(1+'Usages mobilité'!$BH12)^(O$3654-$D$3654)/1000</f>
        <v>0</v>
      </c>
      <c r="P3823" s="210">
        <f>P3772*'Usages mobilité'!$BG12*(1+'Usages mobilité'!$BH12)^(P$3654-$D$3654)/1000</f>
        <v>0</v>
      </c>
      <c r="Q3823" s="210">
        <f>Q3772*'Usages mobilité'!$BG12*(1+'Usages mobilité'!$BH12)^(Q$3654-$D$3654)/1000</f>
        <v>0</v>
      </c>
      <c r="R3823" s="210">
        <f>R3772*'Usages mobilité'!$BG12*(1+'Usages mobilité'!$BH12)^(R$3654-$D$3654)/1000</f>
        <v>0</v>
      </c>
    </row>
    <row r="3824" spans="1:18" hidden="1" outlineLevel="2" x14ac:dyDescent="0.35">
      <c r="A3824" s="209" t="str">
        <f>'Usages mobilité'!A13</f>
        <v>Usage mobilité n°10</v>
      </c>
      <c r="B3824" s="209" t="s">
        <v>639</v>
      </c>
      <c r="C3824" s="209"/>
      <c r="D3824" s="210">
        <f>D3773*'Usages mobilité'!$BG13*(1+'Usages mobilité'!$BH13)^(D$3654-$D$3654)/1000</f>
        <v>0</v>
      </c>
      <c r="E3824" s="210">
        <f>E3773*'Usages mobilité'!$BG13*(1+'Usages mobilité'!$BH13)^(E$3654-$D$3654)/1000</f>
        <v>0</v>
      </c>
      <c r="F3824" s="210">
        <f>F3773*'Usages mobilité'!$BG13*(1+'Usages mobilité'!$BH13)^(F$3654-$D$3654)/1000</f>
        <v>0</v>
      </c>
      <c r="G3824" s="210">
        <f>G3773*'Usages mobilité'!$BG13*(1+'Usages mobilité'!$BH13)^(G$3654-$D$3654)/1000</f>
        <v>0</v>
      </c>
      <c r="H3824" s="210">
        <f>H3773*'Usages mobilité'!$BG13*(1+'Usages mobilité'!$BH13)^(H$3654-$D$3654)/1000</f>
        <v>0</v>
      </c>
      <c r="I3824" s="210">
        <f>I3773*'Usages mobilité'!$BG13*(1+'Usages mobilité'!$BH13)^(I$3654-$D$3654)/1000</f>
        <v>0</v>
      </c>
      <c r="J3824" s="210">
        <f>J3773*'Usages mobilité'!$BG13*(1+'Usages mobilité'!$BH13)^(J$3654-$D$3654)/1000</f>
        <v>0</v>
      </c>
      <c r="K3824" s="210">
        <f>K3773*'Usages mobilité'!$BG13*(1+'Usages mobilité'!$BH13)^(K$3654-$D$3654)/1000</f>
        <v>0</v>
      </c>
      <c r="L3824" s="210">
        <f>L3773*'Usages mobilité'!$BG13*(1+'Usages mobilité'!$BH13)^(L$3654-$D$3654)/1000</f>
        <v>0</v>
      </c>
      <c r="M3824" s="210">
        <f>M3773*'Usages mobilité'!$BG13*(1+'Usages mobilité'!$BH13)^(M$3654-$D$3654)/1000</f>
        <v>0</v>
      </c>
      <c r="N3824" s="210">
        <f>N3773*'Usages mobilité'!$BG13*(1+'Usages mobilité'!$BH13)^(N$3654-$D$3654)/1000</f>
        <v>0</v>
      </c>
      <c r="O3824" s="210">
        <f>O3773*'Usages mobilité'!$BG13*(1+'Usages mobilité'!$BH13)^(O$3654-$D$3654)/1000</f>
        <v>0</v>
      </c>
      <c r="P3824" s="210">
        <f>P3773*'Usages mobilité'!$BG13*(1+'Usages mobilité'!$BH13)^(P$3654-$D$3654)/1000</f>
        <v>0</v>
      </c>
      <c r="Q3824" s="210">
        <f>Q3773*'Usages mobilité'!$BG13*(1+'Usages mobilité'!$BH13)^(Q$3654-$D$3654)/1000</f>
        <v>0</v>
      </c>
      <c r="R3824" s="210">
        <f>R3773*'Usages mobilité'!$BG13*(1+'Usages mobilité'!$BH13)^(R$3654-$D$3654)/1000</f>
        <v>0</v>
      </c>
    </row>
    <row r="3825" spans="1:18" hidden="1" outlineLevel="2" x14ac:dyDescent="0.35">
      <c r="A3825" s="209" t="str">
        <f>'Usages mobilité'!A14</f>
        <v>Usage mobilité n°11</v>
      </c>
      <c r="B3825" s="209" t="s">
        <v>639</v>
      </c>
      <c r="C3825" s="209"/>
      <c r="D3825" s="210">
        <f>D3774*'Usages mobilité'!$BG14*(1+'Usages mobilité'!$BH14)^(D$3654-$D$3654)/1000</f>
        <v>0</v>
      </c>
      <c r="E3825" s="210">
        <f>E3774*'Usages mobilité'!$BG14*(1+'Usages mobilité'!$BH14)^(E$3654-$D$3654)/1000</f>
        <v>0</v>
      </c>
      <c r="F3825" s="210">
        <f>F3774*'Usages mobilité'!$BG14*(1+'Usages mobilité'!$BH14)^(F$3654-$D$3654)/1000</f>
        <v>0</v>
      </c>
      <c r="G3825" s="210">
        <f>G3774*'Usages mobilité'!$BG14*(1+'Usages mobilité'!$BH14)^(G$3654-$D$3654)/1000</f>
        <v>0</v>
      </c>
      <c r="H3825" s="210">
        <f>H3774*'Usages mobilité'!$BG14*(1+'Usages mobilité'!$BH14)^(H$3654-$D$3654)/1000</f>
        <v>0</v>
      </c>
      <c r="I3825" s="210">
        <f>I3774*'Usages mobilité'!$BG14*(1+'Usages mobilité'!$BH14)^(I$3654-$D$3654)/1000</f>
        <v>0</v>
      </c>
      <c r="J3825" s="210">
        <f>J3774*'Usages mobilité'!$BG14*(1+'Usages mobilité'!$BH14)^(J$3654-$D$3654)/1000</f>
        <v>0</v>
      </c>
      <c r="K3825" s="210">
        <f>K3774*'Usages mobilité'!$BG14*(1+'Usages mobilité'!$BH14)^(K$3654-$D$3654)/1000</f>
        <v>0</v>
      </c>
      <c r="L3825" s="210">
        <f>L3774*'Usages mobilité'!$BG14*(1+'Usages mobilité'!$BH14)^(L$3654-$D$3654)/1000</f>
        <v>0</v>
      </c>
      <c r="M3825" s="210">
        <f>M3774*'Usages mobilité'!$BG14*(1+'Usages mobilité'!$BH14)^(M$3654-$D$3654)/1000</f>
        <v>0</v>
      </c>
      <c r="N3825" s="210">
        <f>N3774*'Usages mobilité'!$BG14*(1+'Usages mobilité'!$BH14)^(N$3654-$D$3654)/1000</f>
        <v>0</v>
      </c>
      <c r="O3825" s="210">
        <f>O3774*'Usages mobilité'!$BG14*(1+'Usages mobilité'!$BH14)^(O$3654-$D$3654)/1000</f>
        <v>0</v>
      </c>
      <c r="P3825" s="210">
        <f>P3774*'Usages mobilité'!$BG14*(1+'Usages mobilité'!$BH14)^(P$3654-$D$3654)/1000</f>
        <v>0</v>
      </c>
      <c r="Q3825" s="210">
        <f>Q3774*'Usages mobilité'!$BG14*(1+'Usages mobilité'!$BH14)^(Q$3654-$D$3654)/1000</f>
        <v>0</v>
      </c>
      <c r="R3825" s="210">
        <f>R3774*'Usages mobilité'!$BG14*(1+'Usages mobilité'!$BH14)^(R$3654-$D$3654)/1000</f>
        <v>0</v>
      </c>
    </row>
    <row r="3826" spans="1:18" hidden="1" outlineLevel="2" x14ac:dyDescent="0.35">
      <c r="A3826" s="209" t="str">
        <f>'Usages mobilité'!A15</f>
        <v>Usage mobilité n°12</v>
      </c>
      <c r="B3826" s="209" t="s">
        <v>639</v>
      </c>
      <c r="C3826" s="209"/>
      <c r="D3826" s="210">
        <f>D3775*'Usages mobilité'!$BG15*(1+'Usages mobilité'!$BH15)^(D$3654-$D$3654)/1000</f>
        <v>0</v>
      </c>
      <c r="E3826" s="210">
        <f>E3775*'Usages mobilité'!$BG15*(1+'Usages mobilité'!$BH15)^(E$3654-$D$3654)/1000</f>
        <v>0</v>
      </c>
      <c r="F3826" s="210">
        <f>F3775*'Usages mobilité'!$BG15*(1+'Usages mobilité'!$BH15)^(F$3654-$D$3654)/1000</f>
        <v>0</v>
      </c>
      <c r="G3826" s="210">
        <f>G3775*'Usages mobilité'!$BG15*(1+'Usages mobilité'!$BH15)^(G$3654-$D$3654)/1000</f>
        <v>0</v>
      </c>
      <c r="H3826" s="210">
        <f>H3775*'Usages mobilité'!$BG15*(1+'Usages mobilité'!$BH15)^(H$3654-$D$3654)/1000</f>
        <v>0</v>
      </c>
      <c r="I3826" s="210">
        <f>I3775*'Usages mobilité'!$BG15*(1+'Usages mobilité'!$BH15)^(I$3654-$D$3654)/1000</f>
        <v>0</v>
      </c>
      <c r="J3826" s="210">
        <f>J3775*'Usages mobilité'!$BG15*(1+'Usages mobilité'!$BH15)^(J$3654-$D$3654)/1000</f>
        <v>0</v>
      </c>
      <c r="K3826" s="210">
        <f>K3775*'Usages mobilité'!$BG15*(1+'Usages mobilité'!$BH15)^(K$3654-$D$3654)/1000</f>
        <v>0</v>
      </c>
      <c r="L3826" s="210">
        <f>L3775*'Usages mobilité'!$BG15*(1+'Usages mobilité'!$BH15)^(L$3654-$D$3654)/1000</f>
        <v>0</v>
      </c>
      <c r="M3826" s="210">
        <f>M3775*'Usages mobilité'!$BG15*(1+'Usages mobilité'!$BH15)^(M$3654-$D$3654)/1000</f>
        <v>0</v>
      </c>
      <c r="N3826" s="210">
        <f>N3775*'Usages mobilité'!$BG15*(1+'Usages mobilité'!$BH15)^(N$3654-$D$3654)/1000</f>
        <v>0</v>
      </c>
      <c r="O3826" s="210">
        <f>O3775*'Usages mobilité'!$BG15*(1+'Usages mobilité'!$BH15)^(O$3654-$D$3654)/1000</f>
        <v>0</v>
      </c>
      <c r="P3826" s="210">
        <f>P3775*'Usages mobilité'!$BG15*(1+'Usages mobilité'!$BH15)^(P$3654-$D$3654)/1000</f>
        <v>0</v>
      </c>
      <c r="Q3826" s="210">
        <f>Q3775*'Usages mobilité'!$BG15*(1+'Usages mobilité'!$BH15)^(Q$3654-$D$3654)/1000</f>
        <v>0</v>
      </c>
      <c r="R3826" s="210">
        <f>R3775*'Usages mobilité'!$BG15*(1+'Usages mobilité'!$BH15)^(R$3654-$D$3654)/1000</f>
        <v>0</v>
      </c>
    </row>
    <row r="3827" spans="1:18" hidden="1" outlineLevel="2" x14ac:dyDescent="0.35">
      <c r="A3827" s="209" t="str">
        <f>'Usages mobilité'!A16</f>
        <v>Usage mobilité n°13</v>
      </c>
      <c r="B3827" s="209" t="s">
        <v>639</v>
      </c>
      <c r="C3827" s="209"/>
      <c r="D3827" s="210">
        <f>D3776*'Usages mobilité'!$BG16*(1+'Usages mobilité'!$BH16)^(D$3654-$D$3654)/1000</f>
        <v>0</v>
      </c>
      <c r="E3827" s="210">
        <f>E3776*'Usages mobilité'!$BG16*(1+'Usages mobilité'!$BH16)^(E$3654-$D$3654)/1000</f>
        <v>0</v>
      </c>
      <c r="F3827" s="210">
        <f>F3776*'Usages mobilité'!$BG16*(1+'Usages mobilité'!$BH16)^(F$3654-$D$3654)/1000</f>
        <v>0</v>
      </c>
      <c r="G3827" s="210">
        <f>G3776*'Usages mobilité'!$BG16*(1+'Usages mobilité'!$BH16)^(G$3654-$D$3654)/1000</f>
        <v>0</v>
      </c>
      <c r="H3827" s="210">
        <f>H3776*'Usages mobilité'!$BG16*(1+'Usages mobilité'!$BH16)^(H$3654-$D$3654)/1000</f>
        <v>0</v>
      </c>
      <c r="I3827" s="210">
        <f>I3776*'Usages mobilité'!$BG16*(1+'Usages mobilité'!$BH16)^(I$3654-$D$3654)/1000</f>
        <v>0</v>
      </c>
      <c r="J3827" s="210">
        <f>J3776*'Usages mobilité'!$BG16*(1+'Usages mobilité'!$BH16)^(J$3654-$D$3654)/1000</f>
        <v>0</v>
      </c>
      <c r="K3827" s="210">
        <f>K3776*'Usages mobilité'!$BG16*(1+'Usages mobilité'!$BH16)^(K$3654-$D$3654)/1000</f>
        <v>0</v>
      </c>
      <c r="L3827" s="210">
        <f>L3776*'Usages mobilité'!$BG16*(1+'Usages mobilité'!$BH16)^(L$3654-$D$3654)/1000</f>
        <v>0</v>
      </c>
      <c r="M3827" s="210">
        <f>M3776*'Usages mobilité'!$BG16*(1+'Usages mobilité'!$BH16)^(M$3654-$D$3654)/1000</f>
        <v>0</v>
      </c>
      <c r="N3827" s="210">
        <f>N3776*'Usages mobilité'!$BG16*(1+'Usages mobilité'!$BH16)^(N$3654-$D$3654)/1000</f>
        <v>0</v>
      </c>
      <c r="O3827" s="210">
        <f>O3776*'Usages mobilité'!$BG16*(1+'Usages mobilité'!$BH16)^(O$3654-$D$3654)/1000</f>
        <v>0</v>
      </c>
      <c r="P3827" s="210">
        <f>P3776*'Usages mobilité'!$BG16*(1+'Usages mobilité'!$BH16)^(P$3654-$D$3654)/1000</f>
        <v>0</v>
      </c>
      <c r="Q3827" s="210">
        <f>Q3776*'Usages mobilité'!$BG16*(1+'Usages mobilité'!$BH16)^(Q$3654-$D$3654)/1000</f>
        <v>0</v>
      </c>
      <c r="R3827" s="210">
        <f>R3776*'Usages mobilité'!$BG16*(1+'Usages mobilité'!$BH16)^(R$3654-$D$3654)/1000</f>
        <v>0</v>
      </c>
    </row>
    <row r="3828" spans="1:18" hidden="1" outlineLevel="2" x14ac:dyDescent="0.35">
      <c r="A3828" s="209" t="str">
        <f>'Usages mobilité'!A17</f>
        <v>Usage mobilité n°14</v>
      </c>
      <c r="B3828" s="209" t="s">
        <v>639</v>
      </c>
      <c r="C3828" s="209"/>
      <c r="D3828" s="210">
        <f>D3777*'Usages mobilité'!$BG17*(1+'Usages mobilité'!$BH17)^(D$3654-$D$3654)/1000</f>
        <v>0</v>
      </c>
      <c r="E3828" s="210">
        <f>E3777*'Usages mobilité'!$BG17*(1+'Usages mobilité'!$BH17)^(E$3654-$D$3654)/1000</f>
        <v>0</v>
      </c>
      <c r="F3828" s="210">
        <f>F3777*'Usages mobilité'!$BG17*(1+'Usages mobilité'!$BH17)^(F$3654-$D$3654)/1000</f>
        <v>0</v>
      </c>
      <c r="G3828" s="210">
        <f>G3777*'Usages mobilité'!$BG17*(1+'Usages mobilité'!$BH17)^(G$3654-$D$3654)/1000</f>
        <v>0</v>
      </c>
      <c r="H3828" s="210">
        <f>H3777*'Usages mobilité'!$BG17*(1+'Usages mobilité'!$BH17)^(H$3654-$D$3654)/1000</f>
        <v>0</v>
      </c>
      <c r="I3828" s="210">
        <f>I3777*'Usages mobilité'!$BG17*(1+'Usages mobilité'!$BH17)^(I$3654-$D$3654)/1000</f>
        <v>0</v>
      </c>
      <c r="J3828" s="210">
        <f>J3777*'Usages mobilité'!$BG17*(1+'Usages mobilité'!$BH17)^(J$3654-$D$3654)/1000</f>
        <v>0</v>
      </c>
      <c r="K3828" s="210">
        <f>K3777*'Usages mobilité'!$BG17*(1+'Usages mobilité'!$BH17)^(K$3654-$D$3654)/1000</f>
        <v>0</v>
      </c>
      <c r="L3828" s="210">
        <f>L3777*'Usages mobilité'!$BG17*(1+'Usages mobilité'!$BH17)^(L$3654-$D$3654)/1000</f>
        <v>0</v>
      </c>
      <c r="M3828" s="210">
        <f>M3777*'Usages mobilité'!$BG17*(1+'Usages mobilité'!$BH17)^(M$3654-$D$3654)/1000</f>
        <v>0</v>
      </c>
      <c r="N3828" s="210">
        <f>N3777*'Usages mobilité'!$BG17*(1+'Usages mobilité'!$BH17)^(N$3654-$D$3654)/1000</f>
        <v>0</v>
      </c>
      <c r="O3828" s="210">
        <f>O3777*'Usages mobilité'!$BG17*(1+'Usages mobilité'!$BH17)^(O$3654-$D$3654)/1000</f>
        <v>0</v>
      </c>
      <c r="P3828" s="210">
        <f>P3777*'Usages mobilité'!$BG17*(1+'Usages mobilité'!$BH17)^(P$3654-$D$3654)/1000</f>
        <v>0</v>
      </c>
      <c r="Q3828" s="210">
        <f>Q3777*'Usages mobilité'!$BG17*(1+'Usages mobilité'!$BH17)^(Q$3654-$D$3654)/1000</f>
        <v>0</v>
      </c>
      <c r="R3828" s="210">
        <f>R3777*'Usages mobilité'!$BG17*(1+'Usages mobilité'!$BH17)^(R$3654-$D$3654)/1000</f>
        <v>0</v>
      </c>
    </row>
    <row r="3829" spans="1:18" hidden="1" outlineLevel="2" x14ac:dyDescent="0.35">
      <c r="A3829" s="209" t="str">
        <f>'Usages mobilité'!A18</f>
        <v>Usage mobilité n°15</v>
      </c>
      <c r="B3829" s="209" t="s">
        <v>639</v>
      </c>
      <c r="C3829" s="209"/>
      <c r="D3829" s="210">
        <f>D3778*'Usages mobilité'!$BG18*(1+'Usages mobilité'!$BH18)^(D$3654-$D$3654)/1000</f>
        <v>0</v>
      </c>
      <c r="E3829" s="210">
        <f>E3778*'Usages mobilité'!$BG18*(1+'Usages mobilité'!$BH18)^(E$3654-$D$3654)/1000</f>
        <v>0</v>
      </c>
      <c r="F3829" s="210">
        <f>F3778*'Usages mobilité'!$BG18*(1+'Usages mobilité'!$BH18)^(F$3654-$D$3654)/1000</f>
        <v>0</v>
      </c>
      <c r="G3829" s="210">
        <f>G3778*'Usages mobilité'!$BG18*(1+'Usages mobilité'!$BH18)^(G$3654-$D$3654)/1000</f>
        <v>0</v>
      </c>
      <c r="H3829" s="210">
        <f>H3778*'Usages mobilité'!$BG18*(1+'Usages mobilité'!$BH18)^(H$3654-$D$3654)/1000</f>
        <v>0</v>
      </c>
      <c r="I3829" s="210">
        <f>I3778*'Usages mobilité'!$BG18*(1+'Usages mobilité'!$BH18)^(I$3654-$D$3654)/1000</f>
        <v>0</v>
      </c>
      <c r="J3829" s="210">
        <f>J3778*'Usages mobilité'!$BG18*(1+'Usages mobilité'!$BH18)^(J$3654-$D$3654)/1000</f>
        <v>0</v>
      </c>
      <c r="K3829" s="210">
        <f>K3778*'Usages mobilité'!$BG18*(1+'Usages mobilité'!$BH18)^(K$3654-$D$3654)/1000</f>
        <v>0</v>
      </c>
      <c r="L3829" s="210">
        <f>L3778*'Usages mobilité'!$BG18*(1+'Usages mobilité'!$BH18)^(L$3654-$D$3654)/1000</f>
        <v>0</v>
      </c>
      <c r="M3829" s="210">
        <f>M3778*'Usages mobilité'!$BG18*(1+'Usages mobilité'!$BH18)^(M$3654-$D$3654)/1000</f>
        <v>0</v>
      </c>
      <c r="N3829" s="210">
        <f>N3778*'Usages mobilité'!$BG18*(1+'Usages mobilité'!$BH18)^(N$3654-$D$3654)/1000</f>
        <v>0</v>
      </c>
      <c r="O3829" s="210">
        <f>O3778*'Usages mobilité'!$BG18*(1+'Usages mobilité'!$BH18)^(O$3654-$D$3654)/1000</f>
        <v>0</v>
      </c>
      <c r="P3829" s="210">
        <f>P3778*'Usages mobilité'!$BG18*(1+'Usages mobilité'!$BH18)^(P$3654-$D$3654)/1000</f>
        <v>0</v>
      </c>
      <c r="Q3829" s="210">
        <f>Q3778*'Usages mobilité'!$BG18*(1+'Usages mobilité'!$BH18)^(Q$3654-$D$3654)/1000</f>
        <v>0</v>
      </c>
      <c r="R3829" s="210">
        <f>R3778*'Usages mobilité'!$BG18*(1+'Usages mobilité'!$BH18)^(R$3654-$D$3654)/1000</f>
        <v>0</v>
      </c>
    </row>
    <row r="3830" spans="1:18" hidden="1" outlineLevel="2" x14ac:dyDescent="0.35">
      <c r="A3830" s="209" t="str">
        <f>'Usages mobilité'!A19</f>
        <v>Usage mobilité n°16</v>
      </c>
      <c r="B3830" s="209" t="s">
        <v>639</v>
      </c>
      <c r="C3830" s="209"/>
      <c r="D3830" s="210">
        <f>D3779*'Usages mobilité'!$BG19*(1+'Usages mobilité'!$BH19)^(D$3654-$D$3654)/1000</f>
        <v>0</v>
      </c>
      <c r="E3830" s="210">
        <f>E3779*'Usages mobilité'!$BG19*(1+'Usages mobilité'!$BH19)^(E$3654-$D$3654)/1000</f>
        <v>0</v>
      </c>
      <c r="F3830" s="210">
        <f>F3779*'Usages mobilité'!$BG19*(1+'Usages mobilité'!$BH19)^(F$3654-$D$3654)/1000</f>
        <v>0</v>
      </c>
      <c r="G3830" s="210">
        <f>G3779*'Usages mobilité'!$BG19*(1+'Usages mobilité'!$BH19)^(G$3654-$D$3654)/1000</f>
        <v>0</v>
      </c>
      <c r="H3830" s="210">
        <f>H3779*'Usages mobilité'!$BG19*(1+'Usages mobilité'!$BH19)^(H$3654-$D$3654)/1000</f>
        <v>0</v>
      </c>
      <c r="I3830" s="210">
        <f>I3779*'Usages mobilité'!$BG19*(1+'Usages mobilité'!$BH19)^(I$3654-$D$3654)/1000</f>
        <v>0</v>
      </c>
      <c r="J3830" s="210">
        <f>J3779*'Usages mobilité'!$BG19*(1+'Usages mobilité'!$BH19)^(J$3654-$D$3654)/1000</f>
        <v>0</v>
      </c>
      <c r="K3830" s="210">
        <f>K3779*'Usages mobilité'!$BG19*(1+'Usages mobilité'!$BH19)^(K$3654-$D$3654)/1000</f>
        <v>0</v>
      </c>
      <c r="L3830" s="210">
        <f>L3779*'Usages mobilité'!$BG19*(1+'Usages mobilité'!$BH19)^(L$3654-$D$3654)/1000</f>
        <v>0</v>
      </c>
      <c r="M3830" s="210">
        <f>M3779*'Usages mobilité'!$BG19*(1+'Usages mobilité'!$BH19)^(M$3654-$D$3654)/1000</f>
        <v>0</v>
      </c>
      <c r="N3830" s="210">
        <f>N3779*'Usages mobilité'!$BG19*(1+'Usages mobilité'!$BH19)^(N$3654-$D$3654)/1000</f>
        <v>0</v>
      </c>
      <c r="O3830" s="210">
        <f>O3779*'Usages mobilité'!$BG19*(1+'Usages mobilité'!$BH19)^(O$3654-$D$3654)/1000</f>
        <v>0</v>
      </c>
      <c r="P3830" s="210">
        <f>P3779*'Usages mobilité'!$BG19*(1+'Usages mobilité'!$BH19)^(P$3654-$D$3654)/1000</f>
        <v>0</v>
      </c>
      <c r="Q3830" s="210">
        <f>Q3779*'Usages mobilité'!$BG19*(1+'Usages mobilité'!$BH19)^(Q$3654-$D$3654)/1000</f>
        <v>0</v>
      </c>
      <c r="R3830" s="210">
        <f>R3779*'Usages mobilité'!$BG19*(1+'Usages mobilité'!$BH19)^(R$3654-$D$3654)/1000</f>
        <v>0</v>
      </c>
    </row>
    <row r="3831" spans="1:18" hidden="1" outlineLevel="2" x14ac:dyDescent="0.35">
      <c r="A3831" s="209" t="str">
        <f>'Usages mobilité'!A20</f>
        <v>Usage mobilité n°17</v>
      </c>
      <c r="B3831" s="209" t="s">
        <v>639</v>
      </c>
      <c r="C3831" s="209"/>
      <c r="D3831" s="210">
        <f>D3780*'Usages mobilité'!$BG20*(1+'Usages mobilité'!$BH20)^(D$3654-$D$3654)/1000</f>
        <v>0</v>
      </c>
      <c r="E3831" s="210">
        <f>E3780*'Usages mobilité'!$BG20*(1+'Usages mobilité'!$BH20)^(E$3654-$D$3654)/1000</f>
        <v>0</v>
      </c>
      <c r="F3831" s="210">
        <f>F3780*'Usages mobilité'!$BG20*(1+'Usages mobilité'!$BH20)^(F$3654-$D$3654)/1000</f>
        <v>0</v>
      </c>
      <c r="G3831" s="210">
        <f>G3780*'Usages mobilité'!$BG20*(1+'Usages mobilité'!$BH20)^(G$3654-$D$3654)/1000</f>
        <v>0</v>
      </c>
      <c r="H3831" s="210">
        <f>H3780*'Usages mobilité'!$BG20*(1+'Usages mobilité'!$BH20)^(H$3654-$D$3654)/1000</f>
        <v>0</v>
      </c>
      <c r="I3831" s="210">
        <f>I3780*'Usages mobilité'!$BG20*(1+'Usages mobilité'!$BH20)^(I$3654-$D$3654)/1000</f>
        <v>0</v>
      </c>
      <c r="J3831" s="210">
        <f>J3780*'Usages mobilité'!$BG20*(1+'Usages mobilité'!$BH20)^(J$3654-$D$3654)/1000</f>
        <v>0</v>
      </c>
      <c r="K3831" s="210">
        <f>K3780*'Usages mobilité'!$BG20*(1+'Usages mobilité'!$BH20)^(K$3654-$D$3654)/1000</f>
        <v>0</v>
      </c>
      <c r="L3831" s="210">
        <f>L3780*'Usages mobilité'!$BG20*(1+'Usages mobilité'!$BH20)^(L$3654-$D$3654)/1000</f>
        <v>0</v>
      </c>
      <c r="M3831" s="210">
        <f>M3780*'Usages mobilité'!$BG20*(1+'Usages mobilité'!$BH20)^(M$3654-$D$3654)/1000</f>
        <v>0</v>
      </c>
      <c r="N3831" s="210">
        <f>N3780*'Usages mobilité'!$BG20*(1+'Usages mobilité'!$BH20)^(N$3654-$D$3654)/1000</f>
        <v>0</v>
      </c>
      <c r="O3831" s="210">
        <f>O3780*'Usages mobilité'!$BG20*(1+'Usages mobilité'!$BH20)^(O$3654-$D$3654)/1000</f>
        <v>0</v>
      </c>
      <c r="P3831" s="210">
        <f>P3780*'Usages mobilité'!$BG20*(1+'Usages mobilité'!$BH20)^(P$3654-$D$3654)/1000</f>
        <v>0</v>
      </c>
      <c r="Q3831" s="210">
        <f>Q3780*'Usages mobilité'!$BG20*(1+'Usages mobilité'!$BH20)^(Q$3654-$D$3654)/1000</f>
        <v>0</v>
      </c>
      <c r="R3831" s="210">
        <f>R3780*'Usages mobilité'!$BG20*(1+'Usages mobilité'!$BH20)^(R$3654-$D$3654)/1000</f>
        <v>0</v>
      </c>
    </row>
    <row r="3832" spans="1:18" hidden="1" outlineLevel="2" x14ac:dyDescent="0.35">
      <c r="A3832" s="209" t="str">
        <f>'Usages mobilité'!A21</f>
        <v>Usage mobilité n°18</v>
      </c>
      <c r="B3832" s="209" t="s">
        <v>639</v>
      </c>
      <c r="C3832" s="209"/>
      <c r="D3832" s="210">
        <f>D3781*'Usages mobilité'!$BG21*(1+'Usages mobilité'!$BH21)^(D$3654-$D$3654)/1000</f>
        <v>0</v>
      </c>
      <c r="E3832" s="210">
        <f>E3781*'Usages mobilité'!$BG21*(1+'Usages mobilité'!$BH21)^(E$3654-$D$3654)/1000</f>
        <v>0</v>
      </c>
      <c r="F3832" s="210">
        <f>F3781*'Usages mobilité'!$BG21*(1+'Usages mobilité'!$BH21)^(F$3654-$D$3654)/1000</f>
        <v>0</v>
      </c>
      <c r="G3832" s="210">
        <f>G3781*'Usages mobilité'!$BG21*(1+'Usages mobilité'!$BH21)^(G$3654-$D$3654)/1000</f>
        <v>0</v>
      </c>
      <c r="H3832" s="210">
        <f>H3781*'Usages mobilité'!$BG21*(1+'Usages mobilité'!$BH21)^(H$3654-$D$3654)/1000</f>
        <v>0</v>
      </c>
      <c r="I3832" s="210">
        <f>I3781*'Usages mobilité'!$BG21*(1+'Usages mobilité'!$BH21)^(I$3654-$D$3654)/1000</f>
        <v>0</v>
      </c>
      <c r="J3832" s="210">
        <f>J3781*'Usages mobilité'!$BG21*(1+'Usages mobilité'!$BH21)^(J$3654-$D$3654)/1000</f>
        <v>0</v>
      </c>
      <c r="K3832" s="210">
        <f>K3781*'Usages mobilité'!$BG21*(1+'Usages mobilité'!$BH21)^(K$3654-$D$3654)/1000</f>
        <v>0</v>
      </c>
      <c r="L3832" s="210">
        <f>L3781*'Usages mobilité'!$BG21*(1+'Usages mobilité'!$BH21)^(L$3654-$D$3654)/1000</f>
        <v>0</v>
      </c>
      <c r="M3832" s="210">
        <f>M3781*'Usages mobilité'!$BG21*(1+'Usages mobilité'!$BH21)^(M$3654-$D$3654)/1000</f>
        <v>0</v>
      </c>
      <c r="N3832" s="210">
        <f>N3781*'Usages mobilité'!$BG21*(1+'Usages mobilité'!$BH21)^(N$3654-$D$3654)/1000</f>
        <v>0</v>
      </c>
      <c r="O3832" s="210">
        <f>O3781*'Usages mobilité'!$BG21*(1+'Usages mobilité'!$BH21)^(O$3654-$D$3654)/1000</f>
        <v>0</v>
      </c>
      <c r="P3832" s="210">
        <f>P3781*'Usages mobilité'!$BG21*(1+'Usages mobilité'!$BH21)^(P$3654-$D$3654)/1000</f>
        <v>0</v>
      </c>
      <c r="Q3832" s="210">
        <f>Q3781*'Usages mobilité'!$BG21*(1+'Usages mobilité'!$BH21)^(Q$3654-$D$3654)/1000</f>
        <v>0</v>
      </c>
      <c r="R3832" s="210">
        <f>R3781*'Usages mobilité'!$BG21*(1+'Usages mobilité'!$BH21)^(R$3654-$D$3654)/1000</f>
        <v>0</v>
      </c>
    </row>
    <row r="3833" spans="1:18" hidden="1" outlineLevel="2" x14ac:dyDescent="0.35">
      <c r="A3833" s="209" t="str">
        <f>'Usages mobilité'!A22</f>
        <v>Usage mobilité n°19</v>
      </c>
      <c r="B3833" s="209" t="s">
        <v>639</v>
      </c>
      <c r="C3833" s="209"/>
      <c r="D3833" s="210">
        <f>D3782*'Usages mobilité'!$BG22*(1+'Usages mobilité'!$BH22)^(D$3654-$D$3654)/1000</f>
        <v>0</v>
      </c>
      <c r="E3833" s="210">
        <f>E3782*'Usages mobilité'!$BG22*(1+'Usages mobilité'!$BH22)^(E$3654-$D$3654)/1000</f>
        <v>0</v>
      </c>
      <c r="F3833" s="210">
        <f>F3782*'Usages mobilité'!$BG22*(1+'Usages mobilité'!$BH22)^(F$3654-$D$3654)/1000</f>
        <v>0</v>
      </c>
      <c r="G3833" s="210">
        <f>G3782*'Usages mobilité'!$BG22*(1+'Usages mobilité'!$BH22)^(G$3654-$D$3654)/1000</f>
        <v>0</v>
      </c>
      <c r="H3833" s="210">
        <f>H3782*'Usages mobilité'!$BG22*(1+'Usages mobilité'!$BH22)^(H$3654-$D$3654)/1000</f>
        <v>0</v>
      </c>
      <c r="I3833" s="210">
        <f>I3782*'Usages mobilité'!$BG22*(1+'Usages mobilité'!$BH22)^(I$3654-$D$3654)/1000</f>
        <v>0</v>
      </c>
      <c r="J3833" s="210">
        <f>J3782*'Usages mobilité'!$BG22*(1+'Usages mobilité'!$BH22)^(J$3654-$D$3654)/1000</f>
        <v>0</v>
      </c>
      <c r="K3833" s="210">
        <f>K3782*'Usages mobilité'!$BG22*(1+'Usages mobilité'!$BH22)^(K$3654-$D$3654)/1000</f>
        <v>0</v>
      </c>
      <c r="L3833" s="210">
        <f>L3782*'Usages mobilité'!$BG22*(1+'Usages mobilité'!$BH22)^(L$3654-$D$3654)/1000</f>
        <v>0</v>
      </c>
      <c r="M3833" s="210">
        <f>M3782*'Usages mobilité'!$BG22*(1+'Usages mobilité'!$BH22)^(M$3654-$D$3654)/1000</f>
        <v>0</v>
      </c>
      <c r="N3833" s="210">
        <f>N3782*'Usages mobilité'!$BG22*(1+'Usages mobilité'!$BH22)^(N$3654-$D$3654)/1000</f>
        <v>0</v>
      </c>
      <c r="O3833" s="210">
        <f>O3782*'Usages mobilité'!$BG22*(1+'Usages mobilité'!$BH22)^(O$3654-$D$3654)/1000</f>
        <v>0</v>
      </c>
      <c r="P3833" s="210">
        <f>P3782*'Usages mobilité'!$BG22*(1+'Usages mobilité'!$BH22)^(P$3654-$D$3654)/1000</f>
        <v>0</v>
      </c>
      <c r="Q3833" s="210">
        <f>Q3782*'Usages mobilité'!$BG22*(1+'Usages mobilité'!$BH22)^(Q$3654-$D$3654)/1000</f>
        <v>0</v>
      </c>
      <c r="R3833" s="210">
        <f>R3782*'Usages mobilité'!$BG22*(1+'Usages mobilité'!$BH22)^(R$3654-$D$3654)/1000</f>
        <v>0</v>
      </c>
    </row>
    <row r="3834" spans="1:18" hidden="1" outlineLevel="2" x14ac:dyDescent="0.35">
      <c r="A3834" s="209" t="str">
        <f>'Usages mobilité'!A23</f>
        <v>Usage mobilité n°20</v>
      </c>
      <c r="B3834" s="209" t="s">
        <v>639</v>
      </c>
      <c r="C3834" s="209"/>
      <c r="D3834" s="210">
        <f>D3783*'Usages mobilité'!$BG23*(1+'Usages mobilité'!$BH23)^(D$3654-$D$3654)/1000</f>
        <v>0</v>
      </c>
      <c r="E3834" s="210">
        <f>E3783*'Usages mobilité'!$BG23*(1+'Usages mobilité'!$BH23)^(E$3654-$D$3654)/1000</f>
        <v>0</v>
      </c>
      <c r="F3834" s="210">
        <f>F3783*'Usages mobilité'!$BG23*(1+'Usages mobilité'!$BH23)^(F$3654-$D$3654)/1000</f>
        <v>0</v>
      </c>
      <c r="G3834" s="210">
        <f>G3783*'Usages mobilité'!$BG23*(1+'Usages mobilité'!$BH23)^(G$3654-$D$3654)/1000</f>
        <v>0</v>
      </c>
      <c r="H3834" s="210">
        <f>H3783*'Usages mobilité'!$BG23*(1+'Usages mobilité'!$BH23)^(H$3654-$D$3654)/1000</f>
        <v>0</v>
      </c>
      <c r="I3834" s="210">
        <f>I3783*'Usages mobilité'!$BG23*(1+'Usages mobilité'!$BH23)^(I$3654-$D$3654)/1000</f>
        <v>0</v>
      </c>
      <c r="J3834" s="210">
        <f>J3783*'Usages mobilité'!$BG23*(1+'Usages mobilité'!$BH23)^(J$3654-$D$3654)/1000</f>
        <v>0</v>
      </c>
      <c r="K3834" s="210">
        <f>K3783*'Usages mobilité'!$BG23*(1+'Usages mobilité'!$BH23)^(K$3654-$D$3654)/1000</f>
        <v>0</v>
      </c>
      <c r="L3834" s="210">
        <f>L3783*'Usages mobilité'!$BG23*(1+'Usages mobilité'!$BH23)^(L$3654-$D$3654)/1000</f>
        <v>0</v>
      </c>
      <c r="M3834" s="210">
        <f>M3783*'Usages mobilité'!$BG23*(1+'Usages mobilité'!$BH23)^(M$3654-$D$3654)/1000</f>
        <v>0</v>
      </c>
      <c r="N3834" s="210">
        <f>N3783*'Usages mobilité'!$BG23*(1+'Usages mobilité'!$BH23)^(N$3654-$D$3654)/1000</f>
        <v>0</v>
      </c>
      <c r="O3834" s="210">
        <f>O3783*'Usages mobilité'!$BG23*(1+'Usages mobilité'!$BH23)^(O$3654-$D$3654)/1000</f>
        <v>0</v>
      </c>
      <c r="P3834" s="210">
        <f>P3783*'Usages mobilité'!$BG23*(1+'Usages mobilité'!$BH23)^(P$3654-$D$3654)/1000</f>
        <v>0</v>
      </c>
      <c r="Q3834" s="210">
        <f>Q3783*'Usages mobilité'!$BG23*(1+'Usages mobilité'!$BH23)^(Q$3654-$D$3654)/1000</f>
        <v>0</v>
      </c>
      <c r="R3834" s="210">
        <f>R3783*'Usages mobilité'!$BG23*(1+'Usages mobilité'!$BH23)^(R$3654-$D$3654)/1000</f>
        <v>0</v>
      </c>
    </row>
    <row r="3835" spans="1:18" hidden="1" outlineLevel="2" x14ac:dyDescent="0.35">
      <c r="A3835" s="209" t="str">
        <f>'Usages mobilité'!A24</f>
        <v>Usage mobilité n°21</v>
      </c>
      <c r="B3835" s="209" t="s">
        <v>639</v>
      </c>
      <c r="C3835" s="209"/>
      <c r="D3835" s="210">
        <f>D3784*'Usages mobilité'!$BG24*(1+'Usages mobilité'!$BH24)^(D$3654-$D$3654)/1000</f>
        <v>0</v>
      </c>
      <c r="E3835" s="210">
        <f>E3784*'Usages mobilité'!$BG24*(1+'Usages mobilité'!$BH24)^(E$3654-$D$3654)/1000</f>
        <v>0</v>
      </c>
      <c r="F3835" s="210">
        <f>F3784*'Usages mobilité'!$BG24*(1+'Usages mobilité'!$BH24)^(F$3654-$D$3654)/1000</f>
        <v>0</v>
      </c>
      <c r="G3835" s="210">
        <f>G3784*'Usages mobilité'!$BG24*(1+'Usages mobilité'!$BH24)^(G$3654-$D$3654)/1000</f>
        <v>0</v>
      </c>
      <c r="H3835" s="210">
        <f>H3784*'Usages mobilité'!$BG24*(1+'Usages mobilité'!$BH24)^(H$3654-$D$3654)/1000</f>
        <v>0</v>
      </c>
      <c r="I3835" s="210">
        <f>I3784*'Usages mobilité'!$BG24*(1+'Usages mobilité'!$BH24)^(I$3654-$D$3654)/1000</f>
        <v>0</v>
      </c>
      <c r="J3835" s="210">
        <f>J3784*'Usages mobilité'!$BG24*(1+'Usages mobilité'!$BH24)^(J$3654-$D$3654)/1000</f>
        <v>0</v>
      </c>
      <c r="K3835" s="210">
        <f>K3784*'Usages mobilité'!$BG24*(1+'Usages mobilité'!$BH24)^(K$3654-$D$3654)/1000</f>
        <v>0</v>
      </c>
      <c r="L3835" s="210">
        <f>L3784*'Usages mobilité'!$BG24*(1+'Usages mobilité'!$BH24)^(L$3654-$D$3654)/1000</f>
        <v>0</v>
      </c>
      <c r="M3835" s="210">
        <f>M3784*'Usages mobilité'!$BG24*(1+'Usages mobilité'!$BH24)^(M$3654-$D$3654)/1000</f>
        <v>0</v>
      </c>
      <c r="N3835" s="210">
        <f>N3784*'Usages mobilité'!$BG24*(1+'Usages mobilité'!$BH24)^(N$3654-$D$3654)/1000</f>
        <v>0</v>
      </c>
      <c r="O3835" s="210">
        <f>O3784*'Usages mobilité'!$BG24*(1+'Usages mobilité'!$BH24)^(O$3654-$D$3654)/1000</f>
        <v>0</v>
      </c>
      <c r="P3835" s="210">
        <f>P3784*'Usages mobilité'!$BG24*(1+'Usages mobilité'!$BH24)^(P$3654-$D$3654)/1000</f>
        <v>0</v>
      </c>
      <c r="Q3835" s="210">
        <f>Q3784*'Usages mobilité'!$BG24*(1+'Usages mobilité'!$BH24)^(Q$3654-$D$3654)/1000</f>
        <v>0</v>
      </c>
      <c r="R3835" s="210">
        <f>R3784*'Usages mobilité'!$BG24*(1+'Usages mobilité'!$BH24)^(R$3654-$D$3654)/1000</f>
        <v>0</v>
      </c>
    </row>
    <row r="3836" spans="1:18" hidden="1" outlineLevel="2" x14ac:dyDescent="0.35">
      <c r="A3836" s="209" t="str">
        <f>'Usages mobilité'!A25</f>
        <v>Usage mobilité n°22</v>
      </c>
      <c r="B3836" s="209" t="s">
        <v>639</v>
      </c>
      <c r="C3836" s="209"/>
      <c r="D3836" s="210">
        <f>D3785*'Usages mobilité'!$BG25*(1+'Usages mobilité'!$BH25)^(D$3654-$D$3654)/1000</f>
        <v>0</v>
      </c>
      <c r="E3836" s="210">
        <f>E3785*'Usages mobilité'!$BG25*(1+'Usages mobilité'!$BH25)^(E$3654-$D$3654)/1000</f>
        <v>0</v>
      </c>
      <c r="F3836" s="210">
        <f>F3785*'Usages mobilité'!$BG25*(1+'Usages mobilité'!$BH25)^(F$3654-$D$3654)/1000</f>
        <v>0</v>
      </c>
      <c r="G3836" s="210">
        <f>G3785*'Usages mobilité'!$BG25*(1+'Usages mobilité'!$BH25)^(G$3654-$D$3654)/1000</f>
        <v>0</v>
      </c>
      <c r="H3836" s="210">
        <f>H3785*'Usages mobilité'!$BG25*(1+'Usages mobilité'!$BH25)^(H$3654-$D$3654)/1000</f>
        <v>0</v>
      </c>
      <c r="I3836" s="210">
        <f>I3785*'Usages mobilité'!$BG25*(1+'Usages mobilité'!$BH25)^(I$3654-$D$3654)/1000</f>
        <v>0</v>
      </c>
      <c r="J3836" s="210">
        <f>J3785*'Usages mobilité'!$BG25*(1+'Usages mobilité'!$BH25)^(J$3654-$D$3654)/1000</f>
        <v>0</v>
      </c>
      <c r="K3836" s="210">
        <f>K3785*'Usages mobilité'!$BG25*(1+'Usages mobilité'!$BH25)^(K$3654-$D$3654)/1000</f>
        <v>0</v>
      </c>
      <c r="L3836" s="210">
        <f>L3785*'Usages mobilité'!$BG25*(1+'Usages mobilité'!$BH25)^(L$3654-$D$3654)/1000</f>
        <v>0</v>
      </c>
      <c r="M3836" s="210">
        <f>M3785*'Usages mobilité'!$BG25*(1+'Usages mobilité'!$BH25)^(M$3654-$D$3654)/1000</f>
        <v>0</v>
      </c>
      <c r="N3836" s="210">
        <f>N3785*'Usages mobilité'!$BG25*(1+'Usages mobilité'!$BH25)^(N$3654-$D$3654)/1000</f>
        <v>0</v>
      </c>
      <c r="O3836" s="210">
        <f>O3785*'Usages mobilité'!$BG25*(1+'Usages mobilité'!$BH25)^(O$3654-$D$3654)/1000</f>
        <v>0</v>
      </c>
      <c r="P3836" s="210">
        <f>P3785*'Usages mobilité'!$BG25*(1+'Usages mobilité'!$BH25)^(P$3654-$D$3654)/1000</f>
        <v>0</v>
      </c>
      <c r="Q3836" s="210">
        <f>Q3785*'Usages mobilité'!$BG25*(1+'Usages mobilité'!$BH25)^(Q$3654-$D$3654)/1000</f>
        <v>0</v>
      </c>
      <c r="R3836" s="210">
        <f>R3785*'Usages mobilité'!$BG25*(1+'Usages mobilité'!$BH25)^(R$3654-$D$3654)/1000</f>
        <v>0</v>
      </c>
    </row>
    <row r="3837" spans="1:18" hidden="1" outlineLevel="2" x14ac:dyDescent="0.35">
      <c r="A3837" s="209" t="str">
        <f>'Usages mobilité'!A26</f>
        <v>Usage mobilité n°23</v>
      </c>
      <c r="B3837" s="209" t="s">
        <v>639</v>
      </c>
      <c r="C3837" s="209"/>
      <c r="D3837" s="210">
        <f>D3786*'Usages mobilité'!$BG26*(1+'Usages mobilité'!$BH26)^(D$3654-$D$3654)/1000</f>
        <v>0</v>
      </c>
      <c r="E3837" s="210">
        <f>E3786*'Usages mobilité'!$BG26*(1+'Usages mobilité'!$BH26)^(E$3654-$D$3654)/1000</f>
        <v>0</v>
      </c>
      <c r="F3837" s="210">
        <f>F3786*'Usages mobilité'!$BG26*(1+'Usages mobilité'!$BH26)^(F$3654-$D$3654)/1000</f>
        <v>0</v>
      </c>
      <c r="G3837" s="210">
        <f>G3786*'Usages mobilité'!$BG26*(1+'Usages mobilité'!$BH26)^(G$3654-$D$3654)/1000</f>
        <v>0</v>
      </c>
      <c r="H3837" s="210">
        <f>H3786*'Usages mobilité'!$BG26*(1+'Usages mobilité'!$BH26)^(H$3654-$D$3654)/1000</f>
        <v>0</v>
      </c>
      <c r="I3837" s="210">
        <f>I3786*'Usages mobilité'!$BG26*(1+'Usages mobilité'!$BH26)^(I$3654-$D$3654)/1000</f>
        <v>0</v>
      </c>
      <c r="J3837" s="210">
        <f>J3786*'Usages mobilité'!$BG26*(1+'Usages mobilité'!$BH26)^(J$3654-$D$3654)/1000</f>
        <v>0</v>
      </c>
      <c r="K3837" s="210">
        <f>K3786*'Usages mobilité'!$BG26*(1+'Usages mobilité'!$BH26)^(K$3654-$D$3654)/1000</f>
        <v>0</v>
      </c>
      <c r="L3837" s="210">
        <f>L3786*'Usages mobilité'!$BG26*(1+'Usages mobilité'!$BH26)^(L$3654-$D$3654)/1000</f>
        <v>0</v>
      </c>
      <c r="M3837" s="210">
        <f>M3786*'Usages mobilité'!$BG26*(1+'Usages mobilité'!$BH26)^(M$3654-$D$3654)/1000</f>
        <v>0</v>
      </c>
      <c r="N3837" s="210">
        <f>N3786*'Usages mobilité'!$BG26*(1+'Usages mobilité'!$BH26)^(N$3654-$D$3654)/1000</f>
        <v>0</v>
      </c>
      <c r="O3837" s="210">
        <f>O3786*'Usages mobilité'!$BG26*(1+'Usages mobilité'!$BH26)^(O$3654-$D$3654)/1000</f>
        <v>0</v>
      </c>
      <c r="P3837" s="210">
        <f>P3786*'Usages mobilité'!$BG26*(1+'Usages mobilité'!$BH26)^(P$3654-$D$3654)/1000</f>
        <v>0</v>
      </c>
      <c r="Q3837" s="210">
        <f>Q3786*'Usages mobilité'!$BG26*(1+'Usages mobilité'!$BH26)^(Q$3654-$D$3654)/1000</f>
        <v>0</v>
      </c>
      <c r="R3837" s="210">
        <f>R3786*'Usages mobilité'!$BG26*(1+'Usages mobilité'!$BH26)^(R$3654-$D$3654)/1000</f>
        <v>0</v>
      </c>
    </row>
    <row r="3838" spans="1:18" hidden="1" outlineLevel="2" x14ac:dyDescent="0.35">
      <c r="A3838" s="209" t="str">
        <f>'Usages mobilité'!A27</f>
        <v>Usage mobilité n°24</v>
      </c>
      <c r="B3838" s="209" t="s">
        <v>639</v>
      </c>
      <c r="C3838" s="209"/>
      <c r="D3838" s="210">
        <f>D3787*'Usages mobilité'!$BG27*(1+'Usages mobilité'!$BH27)^(D$3654-$D$3654)/1000</f>
        <v>0</v>
      </c>
      <c r="E3838" s="210">
        <f>E3787*'Usages mobilité'!$BG27*(1+'Usages mobilité'!$BH27)^(E$3654-$D$3654)/1000</f>
        <v>0</v>
      </c>
      <c r="F3838" s="210">
        <f>F3787*'Usages mobilité'!$BG27*(1+'Usages mobilité'!$BH27)^(F$3654-$D$3654)/1000</f>
        <v>0</v>
      </c>
      <c r="G3838" s="210">
        <f>G3787*'Usages mobilité'!$BG27*(1+'Usages mobilité'!$BH27)^(G$3654-$D$3654)/1000</f>
        <v>0</v>
      </c>
      <c r="H3838" s="210">
        <f>H3787*'Usages mobilité'!$BG27*(1+'Usages mobilité'!$BH27)^(H$3654-$D$3654)/1000</f>
        <v>0</v>
      </c>
      <c r="I3838" s="210">
        <f>I3787*'Usages mobilité'!$BG27*(1+'Usages mobilité'!$BH27)^(I$3654-$D$3654)/1000</f>
        <v>0</v>
      </c>
      <c r="J3838" s="210">
        <f>J3787*'Usages mobilité'!$BG27*(1+'Usages mobilité'!$BH27)^(J$3654-$D$3654)/1000</f>
        <v>0</v>
      </c>
      <c r="K3838" s="210">
        <f>K3787*'Usages mobilité'!$BG27*(1+'Usages mobilité'!$BH27)^(K$3654-$D$3654)/1000</f>
        <v>0</v>
      </c>
      <c r="L3838" s="210">
        <f>L3787*'Usages mobilité'!$BG27*(1+'Usages mobilité'!$BH27)^(L$3654-$D$3654)/1000</f>
        <v>0</v>
      </c>
      <c r="M3838" s="210">
        <f>M3787*'Usages mobilité'!$BG27*(1+'Usages mobilité'!$BH27)^(M$3654-$D$3654)/1000</f>
        <v>0</v>
      </c>
      <c r="N3838" s="210">
        <f>N3787*'Usages mobilité'!$BG27*(1+'Usages mobilité'!$BH27)^(N$3654-$D$3654)/1000</f>
        <v>0</v>
      </c>
      <c r="O3838" s="210">
        <f>O3787*'Usages mobilité'!$BG27*(1+'Usages mobilité'!$BH27)^(O$3654-$D$3654)/1000</f>
        <v>0</v>
      </c>
      <c r="P3838" s="210">
        <f>P3787*'Usages mobilité'!$BG27*(1+'Usages mobilité'!$BH27)^(P$3654-$D$3654)/1000</f>
        <v>0</v>
      </c>
      <c r="Q3838" s="210">
        <f>Q3787*'Usages mobilité'!$BG27*(1+'Usages mobilité'!$BH27)^(Q$3654-$D$3654)/1000</f>
        <v>0</v>
      </c>
      <c r="R3838" s="210">
        <f>R3787*'Usages mobilité'!$BG27*(1+'Usages mobilité'!$BH27)^(R$3654-$D$3654)/1000</f>
        <v>0</v>
      </c>
    </row>
    <row r="3839" spans="1:18" hidden="1" outlineLevel="2" x14ac:dyDescent="0.35">
      <c r="A3839" s="209" t="str">
        <f>'Usages mobilité'!A28</f>
        <v>Usage mobilité n°25</v>
      </c>
      <c r="B3839" s="209" t="s">
        <v>639</v>
      </c>
      <c r="C3839" s="209"/>
      <c r="D3839" s="210">
        <f>D3788*'Usages mobilité'!$BG28*(1+'Usages mobilité'!$BH28)^(D$3654-$D$3654)/1000</f>
        <v>0</v>
      </c>
      <c r="E3839" s="210">
        <f>E3788*'Usages mobilité'!$BG28*(1+'Usages mobilité'!$BH28)^(E$3654-$D$3654)/1000</f>
        <v>0</v>
      </c>
      <c r="F3839" s="210">
        <f>F3788*'Usages mobilité'!$BG28*(1+'Usages mobilité'!$BH28)^(F$3654-$D$3654)/1000</f>
        <v>0</v>
      </c>
      <c r="G3839" s="210">
        <f>G3788*'Usages mobilité'!$BG28*(1+'Usages mobilité'!$BH28)^(G$3654-$D$3654)/1000</f>
        <v>0</v>
      </c>
      <c r="H3839" s="210">
        <f>H3788*'Usages mobilité'!$BG28*(1+'Usages mobilité'!$BH28)^(H$3654-$D$3654)/1000</f>
        <v>0</v>
      </c>
      <c r="I3839" s="210">
        <f>I3788*'Usages mobilité'!$BG28*(1+'Usages mobilité'!$BH28)^(I$3654-$D$3654)/1000</f>
        <v>0</v>
      </c>
      <c r="J3839" s="210">
        <f>J3788*'Usages mobilité'!$BG28*(1+'Usages mobilité'!$BH28)^(J$3654-$D$3654)/1000</f>
        <v>0</v>
      </c>
      <c r="K3839" s="210">
        <f>K3788*'Usages mobilité'!$BG28*(1+'Usages mobilité'!$BH28)^(K$3654-$D$3654)/1000</f>
        <v>0</v>
      </c>
      <c r="L3839" s="210">
        <f>L3788*'Usages mobilité'!$BG28*(1+'Usages mobilité'!$BH28)^(L$3654-$D$3654)/1000</f>
        <v>0</v>
      </c>
      <c r="M3839" s="210">
        <f>M3788*'Usages mobilité'!$BG28*(1+'Usages mobilité'!$BH28)^(M$3654-$D$3654)/1000</f>
        <v>0</v>
      </c>
      <c r="N3839" s="210">
        <f>N3788*'Usages mobilité'!$BG28*(1+'Usages mobilité'!$BH28)^(N$3654-$D$3654)/1000</f>
        <v>0</v>
      </c>
      <c r="O3839" s="210">
        <f>O3788*'Usages mobilité'!$BG28*(1+'Usages mobilité'!$BH28)^(O$3654-$D$3654)/1000</f>
        <v>0</v>
      </c>
      <c r="P3839" s="210">
        <f>P3788*'Usages mobilité'!$BG28*(1+'Usages mobilité'!$BH28)^(P$3654-$D$3654)/1000</f>
        <v>0</v>
      </c>
      <c r="Q3839" s="210">
        <f>Q3788*'Usages mobilité'!$BG28*(1+'Usages mobilité'!$BH28)^(Q$3654-$D$3654)/1000</f>
        <v>0</v>
      </c>
      <c r="R3839" s="210">
        <f>R3788*'Usages mobilité'!$BG28*(1+'Usages mobilité'!$BH28)^(R$3654-$D$3654)/1000</f>
        <v>0</v>
      </c>
    </row>
    <row r="3840" spans="1:18" hidden="1" outlineLevel="2" x14ac:dyDescent="0.35">
      <c r="A3840" s="209" t="str">
        <f>'Usages mobilité'!A29</f>
        <v>Usage mobilité n°26</v>
      </c>
      <c r="B3840" s="209" t="s">
        <v>639</v>
      </c>
      <c r="C3840" s="209"/>
      <c r="D3840" s="210">
        <f>D3789*'Usages mobilité'!$BG29*(1+'Usages mobilité'!$BH29)^(D$3654-$D$3654)/1000</f>
        <v>0</v>
      </c>
      <c r="E3840" s="210">
        <f>E3789*'Usages mobilité'!$BG29*(1+'Usages mobilité'!$BH29)^(E$3654-$D$3654)/1000</f>
        <v>0</v>
      </c>
      <c r="F3840" s="210">
        <f>F3789*'Usages mobilité'!$BG29*(1+'Usages mobilité'!$BH29)^(F$3654-$D$3654)/1000</f>
        <v>0</v>
      </c>
      <c r="G3840" s="210">
        <f>G3789*'Usages mobilité'!$BG29*(1+'Usages mobilité'!$BH29)^(G$3654-$D$3654)/1000</f>
        <v>0</v>
      </c>
      <c r="H3840" s="210">
        <f>H3789*'Usages mobilité'!$BG29*(1+'Usages mobilité'!$BH29)^(H$3654-$D$3654)/1000</f>
        <v>0</v>
      </c>
      <c r="I3840" s="210">
        <f>I3789*'Usages mobilité'!$BG29*(1+'Usages mobilité'!$BH29)^(I$3654-$D$3654)/1000</f>
        <v>0</v>
      </c>
      <c r="J3840" s="210">
        <f>J3789*'Usages mobilité'!$BG29*(1+'Usages mobilité'!$BH29)^(J$3654-$D$3654)/1000</f>
        <v>0</v>
      </c>
      <c r="K3840" s="210">
        <f>K3789*'Usages mobilité'!$BG29*(1+'Usages mobilité'!$BH29)^(K$3654-$D$3654)/1000</f>
        <v>0</v>
      </c>
      <c r="L3840" s="210">
        <f>L3789*'Usages mobilité'!$BG29*(1+'Usages mobilité'!$BH29)^(L$3654-$D$3654)/1000</f>
        <v>0</v>
      </c>
      <c r="M3840" s="210">
        <f>M3789*'Usages mobilité'!$BG29*(1+'Usages mobilité'!$BH29)^(M$3654-$D$3654)/1000</f>
        <v>0</v>
      </c>
      <c r="N3840" s="210">
        <f>N3789*'Usages mobilité'!$BG29*(1+'Usages mobilité'!$BH29)^(N$3654-$D$3654)/1000</f>
        <v>0</v>
      </c>
      <c r="O3840" s="210">
        <f>O3789*'Usages mobilité'!$BG29*(1+'Usages mobilité'!$BH29)^(O$3654-$D$3654)/1000</f>
        <v>0</v>
      </c>
      <c r="P3840" s="210">
        <f>P3789*'Usages mobilité'!$BG29*(1+'Usages mobilité'!$BH29)^(P$3654-$D$3654)/1000</f>
        <v>0</v>
      </c>
      <c r="Q3840" s="210">
        <f>Q3789*'Usages mobilité'!$BG29*(1+'Usages mobilité'!$BH29)^(Q$3654-$D$3654)/1000</f>
        <v>0</v>
      </c>
      <c r="R3840" s="210">
        <f>R3789*'Usages mobilité'!$BG29*(1+'Usages mobilité'!$BH29)^(R$3654-$D$3654)/1000</f>
        <v>0</v>
      </c>
    </row>
    <row r="3841" spans="1:18" hidden="1" outlineLevel="2" x14ac:dyDescent="0.35">
      <c r="A3841" s="209" t="str">
        <f>'Usages mobilité'!A30</f>
        <v>Usage mobilité n°27</v>
      </c>
      <c r="B3841" s="209" t="s">
        <v>639</v>
      </c>
      <c r="C3841" s="209"/>
      <c r="D3841" s="210">
        <f>D3790*'Usages mobilité'!$BG30*(1+'Usages mobilité'!$BH30)^(D$3654-$D$3654)/1000</f>
        <v>0</v>
      </c>
      <c r="E3841" s="210">
        <f>E3790*'Usages mobilité'!$BG30*(1+'Usages mobilité'!$BH30)^(E$3654-$D$3654)/1000</f>
        <v>0</v>
      </c>
      <c r="F3841" s="210">
        <f>F3790*'Usages mobilité'!$BG30*(1+'Usages mobilité'!$BH30)^(F$3654-$D$3654)/1000</f>
        <v>0</v>
      </c>
      <c r="G3841" s="210">
        <f>G3790*'Usages mobilité'!$BG30*(1+'Usages mobilité'!$BH30)^(G$3654-$D$3654)/1000</f>
        <v>0</v>
      </c>
      <c r="H3841" s="210">
        <f>H3790*'Usages mobilité'!$BG30*(1+'Usages mobilité'!$BH30)^(H$3654-$D$3654)/1000</f>
        <v>0</v>
      </c>
      <c r="I3841" s="210">
        <f>I3790*'Usages mobilité'!$BG30*(1+'Usages mobilité'!$BH30)^(I$3654-$D$3654)/1000</f>
        <v>0</v>
      </c>
      <c r="J3841" s="210">
        <f>J3790*'Usages mobilité'!$BG30*(1+'Usages mobilité'!$BH30)^(J$3654-$D$3654)/1000</f>
        <v>0</v>
      </c>
      <c r="K3841" s="210">
        <f>K3790*'Usages mobilité'!$BG30*(1+'Usages mobilité'!$BH30)^(K$3654-$D$3654)/1000</f>
        <v>0</v>
      </c>
      <c r="L3841" s="210">
        <f>L3790*'Usages mobilité'!$BG30*(1+'Usages mobilité'!$BH30)^(L$3654-$D$3654)/1000</f>
        <v>0</v>
      </c>
      <c r="M3841" s="210">
        <f>M3790*'Usages mobilité'!$BG30*(1+'Usages mobilité'!$BH30)^(M$3654-$D$3654)/1000</f>
        <v>0</v>
      </c>
      <c r="N3841" s="210">
        <f>N3790*'Usages mobilité'!$BG30*(1+'Usages mobilité'!$BH30)^(N$3654-$D$3654)/1000</f>
        <v>0</v>
      </c>
      <c r="O3841" s="210">
        <f>O3790*'Usages mobilité'!$BG30*(1+'Usages mobilité'!$BH30)^(O$3654-$D$3654)/1000</f>
        <v>0</v>
      </c>
      <c r="P3841" s="210">
        <f>P3790*'Usages mobilité'!$BG30*(1+'Usages mobilité'!$BH30)^(P$3654-$D$3654)/1000</f>
        <v>0</v>
      </c>
      <c r="Q3841" s="210">
        <f>Q3790*'Usages mobilité'!$BG30*(1+'Usages mobilité'!$BH30)^(Q$3654-$D$3654)/1000</f>
        <v>0</v>
      </c>
      <c r="R3841" s="210">
        <f>R3790*'Usages mobilité'!$BG30*(1+'Usages mobilité'!$BH30)^(R$3654-$D$3654)/1000</f>
        <v>0</v>
      </c>
    </row>
    <row r="3842" spans="1:18" hidden="1" outlineLevel="2" x14ac:dyDescent="0.35">
      <c r="A3842" s="209" t="str">
        <f>'Usages mobilité'!A31</f>
        <v>Usage mobilité n°28</v>
      </c>
      <c r="B3842" s="209" t="s">
        <v>639</v>
      </c>
      <c r="C3842" s="209"/>
      <c r="D3842" s="210">
        <f>D3791*'Usages mobilité'!$BG31*(1+'Usages mobilité'!$BH31)^(D$3654-$D$3654)/1000</f>
        <v>0</v>
      </c>
      <c r="E3842" s="210">
        <f>E3791*'Usages mobilité'!$BG31*(1+'Usages mobilité'!$BH31)^(E$3654-$D$3654)/1000</f>
        <v>0</v>
      </c>
      <c r="F3842" s="210">
        <f>F3791*'Usages mobilité'!$BG31*(1+'Usages mobilité'!$BH31)^(F$3654-$D$3654)/1000</f>
        <v>0</v>
      </c>
      <c r="G3842" s="210">
        <f>G3791*'Usages mobilité'!$BG31*(1+'Usages mobilité'!$BH31)^(G$3654-$D$3654)/1000</f>
        <v>0</v>
      </c>
      <c r="H3842" s="210">
        <f>H3791*'Usages mobilité'!$BG31*(1+'Usages mobilité'!$BH31)^(H$3654-$D$3654)/1000</f>
        <v>0</v>
      </c>
      <c r="I3842" s="210">
        <f>I3791*'Usages mobilité'!$BG31*(1+'Usages mobilité'!$BH31)^(I$3654-$D$3654)/1000</f>
        <v>0</v>
      </c>
      <c r="J3842" s="210">
        <f>J3791*'Usages mobilité'!$BG31*(1+'Usages mobilité'!$BH31)^(J$3654-$D$3654)/1000</f>
        <v>0</v>
      </c>
      <c r="K3842" s="210">
        <f>K3791*'Usages mobilité'!$BG31*(1+'Usages mobilité'!$BH31)^(K$3654-$D$3654)/1000</f>
        <v>0</v>
      </c>
      <c r="L3842" s="210">
        <f>L3791*'Usages mobilité'!$BG31*(1+'Usages mobilité'!$BH31)^(L$3654-$D$3654)/1000</f>
        <v>0</v>
      </c>
      <c r="M3842" s="210">
        <f>M3791*'Usages mobilité'!$BG31*(1+'Usages mobilité'!$BH31)^(M$3654-$D$3654)/1000</f>
        <v>0</v>
      </c>
      <c r="N3842" s="210">
        <f>N3791*'Usages mobilité'!$BG31*(1+'Usages mobilité'!$BH31)^(N$3654-$D$3654)/1000</f>
        <v>0</v>
      </c>
      <c r="O3842" s="210">
        <f>O3791*'Usages mobilité'!$BG31*(1+'Usages mobilité'!$BH31)^(O$3654-$D$3654)/1000</f>
        <v>0</v>
      </c>
      <c r="P3842" s="210">
        <f>P3791*'Usages mobilité'!$BG31*(1+'Usages mobilité'!$BH31)^(P$3654-$D$3654)/1000</f>
        <v>0</v>
      </c>
      <c r="Q3842" s="210">
        <f>Q3791*'Usages mobilité'!$BG31*(1+'Usages mobilité'!$BH31)^(Q$3654-$D$3654)/1000</f>
        <v>0</v>
      </c>
      <c r="R3842" s="210">
        <f>R3791*'Usages mobilité'!$BG31*(1+'Usages mobilité'!$BH31)^(R$3654-$D$3654)/1000</f>
        <v>0</v>
      </c>
    </row>
    <row r="3843" spans="1:18" hidden="1" outlineLevel="2" x14ac:dyDescent="0.35">
      <c r="A3843" s="209" t="str">
        <f>'Usages mobilité'!A32</f>
        <v>Usage mobilité n°29</v>
      </c>
      <c r="B3843" s="209" t="s">
        <v>639</v>
      </c>
      <c r="C3843" s="209"/>
      <c r="D3843" s="210">
        <f>D3792*'Usages mobilité'!$BG32*(1+'Usages mobilité'!$BH32)^(D$3654-$D$3654)/1000</f>
        <v>0</v>
      </c>
      <c r="E3843" s="210">
        <f>E3792*'Usages mobilité'!$BG32*(1+'Usages mobilité'!$BH32)^(E$3654-$D$3654)/1000</f>
        <v>0</v>
      </c>
      <c r="F3843" s="210">
        <f>F3792*'Usages mobilité'!$BG32*(1+'Usages mobilité'!$BH32)^(F$3654-$D$3654)/1000</f>
        <v>0</v>
      </c>
      <c r="G3843" s="210">
        <f>G3792*'Usages mobilité'!$BG32*(1+'Usages mobilité'!$BH32)^(G$3654-$D$3654)/1000</f>
        <v>0</v>
      </c>
      <c r="H3843" s="210">
        <f>H3792*'Usages mobilité'!$BG32*(1+'Usages mobilité'!$BH32)^(H$3654-$D$3654)/1000</f>
        <v>0</v>
      </c>
      <c r="I3843" s="210">
        <f>I3792*'Usages mobilité'!$BG32*(1+'Usages mobilité'!$BH32)^(I$3654-$D$3654)/1000</f>
        <v>0</v>
      </c>
      <c r="J3843" s="210">
        <f>J3792*'Usages mobilité'!$BG32*(1+'Usages mobilité'!$BH32)^(J$3654-$D$3654)/1000</f>
        <v>0</v>
      </c>
      <c r="K3843" s="210">
        <f>K3792*'Usages mobilité'!$BG32*(1+'Usages mobilité'!$BH32)^(K$3654-$D$3654)/1000</f>
        <v>0</v>
      </c>
      <c r="L3843" s="210">
        <f>L3792*'Usages mobilité'!$BG32*(1+'Usages mobilité'!$BH32)^(L$3654-$D$3654)/1000</f>
        <v>0</v>
      </c>
      <c r="M3843" s="210">
        <f>M3792*'Usages mobilité'!$BG32*(1+'Usages mobilité'!$BH32)^(M$3654-$D$3654)/1000</f>
        <v>0</v>
      </c>
      <c r="N3843" s="210">
        <f>N3792*'Usages mobilité'!$BG32*(1+'Usages mobilité'!$BH32)^(N$3654-$D$3654)/1000</f>
        <v>0</v>
      </c>
      <c r="O3843" s="210">
        <f>O3792*'Usages mobilité'!$BG32*(1+'Usages mobilité'!$BH32)^(O$3654-$D$3654)/1000</f>
        <v>0</v>
      </c>
      <c r="P3843" s="210">
        <f>P3792*'Usages mobilité'!$BG32*(1+'Usages mobilité'!$BH32)^(P$3654-$D$3654)/1000</f>
        <v>0</v>
      </c>
      <c r="Q3843" s="210">
        <f>Q3792*'Usages mobilité'!$BG32*(1+'Usages mobilité'!$BH32)^(Q$3654-$D$3654)/1000</f>
        <v>0</v>
      </c>
      <c r="R3843" s="210">
        <f>R3792*'Usages mobilité'!$BG32*(1+'Usages mobilité'!$BH32)^(R$3654-$D$3654)/1000</f>
        <v>0</v>
      </c>
    </row>
    <row r="3844" spans="1:18" hidden="1" outlineLevel="2" x14ac:dyDescent="0.35">
      <c r="A3844" s="209" t="str">
        <f>'Usages mobilité'!A33</f>
        <v>Usage mobilité n°30</v>
      </c>
      <c r="B3844" s="209" t="s">
        <v>639</v>
      </c>
      <c r="C3844" s="209"/>
      <c r="D3844" s="210">
        <f>D3793*'Usages mobilité'!$BG33*(1+'Usages mobilité'!$BH33)^(D$3654-$D$3654)/1000</f>
        <v>0</v>
      </c>
      <c r="E3844" s="210">
        <f>E3793*'Usages mobilité'!$BG33*(1+'Usages mobilité'!$BH33)^(E$3654-$D$3654)/1000</f>
        <v>0</v>
      </c>
      <c r="F3844" s="210">
        <f>F3793*'Usages mobilité'!$BG33*(1+'Usages mobilité'!$BH33)^(F$3654-$D$3654)/1000</f>
        <v>0</v>
      </c>
      <c r="G3844" s="210">
        <f>G3793*'Usages mobilité'!$BG33*(1+'Usages mobilité'!$BH33)^(G$3654-$D$3654)/1000</f>
        <v>0</v>
      </c>
      <c r="H3844" s="210">
        <f>H3793*'Usages mobilité'!$BG33*(1+'Usages mobilité'!$BH33)^(H$3654-$D$3654)/1000</f>
        <v>0</v>
      </c>
      <c r="I3844" s="210">
        <f>I3793*'Usages mobilité'!$BG33*(1+'Usages mobilité'!$BH33)^(I$3654-$D$3654)/1000</f>
        <v>0</v>
      </c>
      <c r="J3844" s="210">
        <f>J3793*'Usages mobilité'!$BG33*(1+'Usages mobilité'!$BH33)^(J$3654-$D$3654)/1000</f>
        <v>0</v>
      </c>
      <c r="K3844" s="210">
        <f>K3793*'Usages mobilité'!$BG33*(1+'Usages mobilité'!$BH33)^(K$3654-$D$3654)/1000</f>
        <v>0</v>
      </c>
      <c r="L3844" s="210">
        <f>L3793*'Usages mobilité'!$BG33*(1+'Usages mobilité'!$BH33)^(L$3654-$D$3654)/1000</f>
        <v>0</v>
      </c>
      <c r="M3844" s="210">
        <f>M3793*'Usages mobilité'!$BG33*(1+'Usages mobilité'!$BH33)^(M$3654-$D$3654)/1000</f>
        <v>0</v>
      </c>
      <c r="N3844" s="210">
        <f>N3793*'Usages mobilité'!$BG33*(1+'Usages mobilité'!$BH33)^(N$3654-$D$3654)/1000</f>
        <v>0</v>
      </c>
      <c r="O3844" s="210">
        <f>O3793*'Usages mobilité'!$BG33*(1+'Usages mobilité'!$BH33)^(O$3654-$D$3654)/1000</f>
        <v>0</v>
      </c>
      <c r="P3844" s="210">
        <f>P3793*'Usages mobilité'!$BG33*(1+'Usages mobilité'!$BH33)^(P$3654-$D$3654)/1000</f>
        <v>0</v>
      </c>
      <c r="Q3844" s="210">
        <f>Q3793*'Usages mobilité'!$BG33*(1+'Usages mobilité'!$BH33)^(Q$3654-$D$3654)/1000</f>
        <v>0</v>
      </c>
      <c r="R3844" s="210">
        <f>R3793*'Usages mobilité'!$BG33*(1+'Usages mobilité'!$BH33)^(R$3654-$D$3654)/1000</f>
        <v>0</v>
      </c>
    </row>
    <row r="3845" spans="1:18" hidden="1" outlineLevel="2" x14ac:dyDescent="0.35">
      <c r="A3845" s="209" t="str">
        <f>'Usages mobilité'!A34</f>
        <v>Usage mobilité n°31</v>
      </c>
      <c r="B3845" s="209" t="s">
        <v>639</v>
      </c>
      <c r="C3845" s="209"/>
      <c r="D3845" s="210">
        <f>D3794*'Usages mobilité'!$BG34*(1+'Usages mobilité'!$BH34)^(D$3654-$D$3654)/1000</f>
        <v>0</v>
      </c>
      <c r="E3845" s="210">
        <f>E3794*'Usages mobilité'!$BG34*(1+'Usages mobilité'!$BH34)^(E$3654-$D$3654)/1000</f>
        <v>0</v>
      </c>
      <c r="F3845" s="210">
        <f>F3794*'Usages mobilité'!$BG34*(1+'Usages mobilité'!$BH34)^(F$3654-$D$3654)/1000</f>
        <v>0</v>
      </c>
      <c r="G3845" s="210">
        <f>G3794*'Usages mobilité'!$BG34*(1+'Usages mobilité'!$BH34)^(G$3654-$D$3654)/1000</f>
        <v>0</v>
      </c>
      <c r="H3845" s="210">
        <f>H3794*'Usages mobilité'!$BG34*(1+'Usages mobilité'!$BH34)^(H$3654-$D$3654)/1000</f>
        <v>0</v>
      </c>
      <c r="I3845" s="210">
        <f>I3794*'Usages mobilité'!$BG34*(1+'Usages mobilité'!$BH34)^(I$3654-$D$3654)/1000</f>
        <v>0</v>
      </c>
      <c r="J3845" s="210">
        <f>J3794*'Usages mobilité'!$BG34*(1+'Usages mobilité'!$BH34)^(J$3654-$D$3654)/1000</f>
        <v>0</v>
      </c>
      <c r="K3845" s="210">
        <f>K3794*'Usages mobilité'!$BG34*(1+'Usages mobilité'!$BH34)^(K$3654-$D$3654)/1000</f>
        <v>0</v>
      </c>
      <c r="L3845" s="210">
        <f>L3794*'Usages mobilité'!$BG34*(1+'Usages mobilité'!$BH34)^(L$3654-$D$3654)/1000</f>
        <v>0</v>
      </c>
      <c r="M3845" s="210">
        <f>M3794*'Usages mobilité'!$BG34*(1+'Usages mobilité'!$BH34)^(M$3654-$D$3654)/1000</f>
        <v>0</v>
      </c>
      <c r="N3845" s="210">
        <f>N3794*'Usages mobilité'!$BG34*(1+'Usages mobilité'!$BH34)^(N$3654-$D$3654)/1000</f>
        <v>0</v>
      </c>
      <c r="O3845" s="210">
        <f>O3794*'Usages mobilité'!$BG34*(1+'Usages mobilité'!$BH34)^(O$3654-$D$3654)/1000</f>
        <v>0</v>
      </c>
      <c r="P3845" s="210">
        <f>P3794*'Usages mobilité'!$BG34*(1+'Usages mobilité'!$BH34)^(P$3654-$D$3654)/1000</f>
        <v>0</v>
      </c>
      <c r="Q3845" s="210">
        <f>Q3794*'Usages mobilité'!$BG34*(1+'Usages mobilité'!$BH34)^(Q$3654-$D$3654)/1000</f>
        <v>0</v>
      </c>
      <c r="R3845" s="210">
        <f>R3794*'Usages mobilité'!$BG34*(1+'Usages mobilité'!$BH34)^(R$3654-$D$3654)/1000</f>
        <v>0</v>
      </c>
    </row>
    <row r="3846" spans="1:18" hidden="1" outlineLevel="2" x14ac:dyDescent="0.35">
      <c r="A3846" s="209" t="str">
        <f>'Usages mobilité'!A35</f>
        <v>Usage mobilité n°32</v>
      </c>
      <c r="B3846" s="209" t="s">
        <v>639</v>
      </c>
      <c r="C3846" s="209"/>
      <c r="D3846" s="210">
        <f>D3795*'Usages mobilité'!$BG35*(1+'Usages mobilité'!$BH35)^(D$3654-$D$3654)/1000</f>
        <v>0</v>
      </c>
      <c r="E3846" s="210">
        <f>E3795*'Usages mobilité'!$BG35*(1+'Usages mobilité'!$BH35)^(E$3654-$D$3654)/1000</f>
        <v>0</v>
      </c>
      <c r="F3846" s="210">
        <f>F3795*'Usages mobilité'!$BG35*(1+'Usages mobilité'!$BH35)^(F$3654-$D$3654)/1000</f>
        <v>0</v>
      </c>
      <c r="G3846" s="210">
        <f>G3795*'Usages mobilité'!$BG35*(1+'Usages mobilité'!$BH35)^(G$3654-$D$3654)/1000</f>
        <v>0</v>
      </c>
      <c r="H3846" s="210">
        <f>H3795*'Usages mobilité'!$BG35*(1+'Usages mobilité'!$BH35)^(H$3654-$D$3654)/1000</f>
        <v>0</v>
      </c>
      <c r="I3846" s="210">
        <f>I3795*'Usages mobilité'!$BG35*(1+'Usages mobilité'!$BH35)^(I$3654-$D$3654)/1000</f>
        <v>0</v>
      </c>
      <c r="J3846" s="210">
        <f>J3795*'Usages mobilité'!$BG35*(1+'Usages mobilité'!$BH35)^(J$3654-$D$3654)/1000</f>
        <v>0</v>
      </c>
      <c r="K3846" s="210">
        <f>K3795*'Usages mobilité'!$BG35*(1+'Usages mobilité'!$BH35)^(K$3654-$D$3654)/1000</f>
        <v>0</v>
      </c>
      <c r="L3846" s="210">
        <f>L3795*'Usages mobilité'!$BG35*(1+'Usages mobilité'!$BH35)^(L$3654-$D$3654)/1000</f>
        <v>0</v>
      </c>
      <c r="M3846" s="210">
        <f>M3795*'Usages mobilité'!$BG35*(1+'Usages mobilité'!$BH35)^(M$3654-$D$3654)/1000</f>
        <v>0</v>
      </c>
      <c r="N3846" s="210">
        <f>N3795*'Usages mobilité'!$BG35*(1+'Usages mobilité'!$BH35)^(N$3654-$D$3654)/1000</f>
        <v>0</v>
      </c>
      <c r="O3846" s="210">
        <f>O3795*'Usages mobilité'!$BG35*(1+'Usages mobilité'!$BH35)^(O$3654-$D$3654)/1000</f>
        <v>0</v>
      </c>
      <c r="P3846" s="210">
        <f>P3795*'Usages mobilité'!$BG35*(1+'Usages mobilité'!$BH35)^(P$3654-$D$3654)/1000</f>
        <v>0</v>
      </c>
      <c r="Q3846" s="210">
        <f>Q3795*'Usages mobilité'!$BG35*(1+'Usages mobilité'!$BH35)^(Q$3654-$D$3654)/1000</f>
        <v>0</v>
      </c>
      <c r="R3846" s="210">
        <f>R3795*'Usages mobilité'!$BG35*(1+'Usages mobilité'!$BH35)^(R$3654-$D$3654)/1000</f>
        <v>0</v>
      </c>
    </row>
    <row r="3847" spans="1:18" hidden="1" outlineLevel="2" x14ac:dyDescent="0.35">
      <c r="A3847" s="209" t="str">
        <f>'Usages mobilité'!A36</f>
        <v>Usage mobilité n°33</v>
      </c>
      <c r="B3847" s="209" t="s">
        <v>639</v>
      </c>
      <c r="C3847" s="209"/>
      <c r="D3847" s="210">
        <f>D3796*'Usages mobilité'!$BG36*(1+'Usages mobilité'!$BH36)^(D$3654-$D$3654)/1000</f>
        <v>0</v>
      </c>
      <c r="E3847" s="210">
        <f>E3796*'Usages mobilité'!$BG36*(1+'Usages mobilité'!$BH36)^(E$3654-$D$3654)/1000</f>
        <v>0</v>
      </c>
      <c r="F3847" s="210">
        <f>F3796*'Usages mobilité'!$BG36*(1+'Usages mobilité'!$BH36)^(F$3654-$D$3654)/1000</f>
        <v>0</v>
      </c>
      <c r="G3847" s="210">
        <f>G3796*'Usages mobilité'!$BG36*(1+'Usages mobilité'!$BH36)^(G$3654-$D$3654)/1000</f>
        <v>0</v>
      </c>
      <c r="H3847" s="210">
        <f>H3796*'Usages mobilité'!$BG36*(1+'Usages mobilité'!$BH36)^(H$3654-$D$3654)/1000</f>
        <v>0</v>
      </c>
      <c r="I3847" s="210">
        <f>I3796*'Usages mobilité'!$BG36*(1+'Usages mobilité'!$BH36)^(I$3654-$D$3654)/1000</f>
        <v>0</v>
      </c>
      <c r="J3847" s="210">
        <f>J3796*'Usages mobilité'!$BG36*(1+'Usages mobilité'!$BH36)^(J$3654-$D$3654)/1000</f>
        <v>0</v>
      </c>
      <c r="K3847" s="210">
        <f>K3796*'Usages mobilité'!$BG36*(1+'Usages mobilité'!$BH36)^(K$3654-$D$3654)/1000</f>
        <v>0</v>
      </c>
      <c r="L3847" s="210">
        <f>L3796*'Usages mobilité'!$BG36*(1+'Usages mobilité'!$BH36)^(L$3654-$D$3654)/1000</f>
        <v>0</v>
      </c>
      <c r="M3847" s="210">
        <f>M3796*'Usages mobilité'!$BG36*(1+'Usages mobilité'!$BH36)^(M$3654-$D$3654)/1000</f>
        <v>0</v>
      </c>
      <c r="N3847" s="210">
        <f>N3796*'Usages mobilité'!$BG36*(1+'Usages mobilité'!$BH36)^(N$3654-$D$3654)/1000</f>
        <v>0</v>
      </c>
      <c r="O3847" s="210">
        <f>O3796*'Usages mobilité'!$BG36*(1+'Usages mobilité'!$BH36)^(O$3654-$D$3654)/1000</f>
        <v>0</v>
      </c>
      <c r="P3847" s="210">
        <f>P3796*'Usages mobilité'!$BG36*(1+'Usages mobilité'!$BH36)^(P$3654-$D$3654)/1000</f>
        <v>0</v>
      </c>
      <c r="Q3847" s="210">
        <f>Q3796*'Usages mobilité'!$BG36*(1+'Usages mobilité'!$BH36)^(Q$3654-$D$3654)/1000</f>
        <v>0</v>
      </c>
      <c r="R3847" s="210">
        <f>R3796*'Usages mobilité'!$BG36*(1+'Usages mobilité'!$BH36)^(R$3654-$D$3654)/1000</f>
        <v>0</v>
      </c>
    </row>
    <row r="3848" spans="1:18" hidden="1" outlineLevel="2" x14ac:dyDescent="0.35">
      <c r="A3848" s="209" t="str">
        <f>'Usages mobilité'!A37</f>
        <v>Usage mobilité n°34</v>
      </c>
      <c r="B3848" s="209" t="s">
        <v>639</v>
      </c>
      <c r="C3848" s="209"/>
      <c r="D3848" s="210">
        <f>D3797*'Usages mobilité'!$BG37*(1+'Usages mobilité'!$BH37)^(D$3654-$D$3654)/1000</f>
        <v>0</v>
      </c>
      <c r="E3848" s="210">
        <f>E3797*'Usages mobilité'!$BG37*(1+'Usages mobilité'!$BH37)^(E$3654-$D$3654)/1000</f>
        <v>0</v>
      </c>
      <c r="F3848" s="210">
        <f>F3797*'Usages mobilité'!$BG37*(1+'Usages mobilité'!$BH37)^(F$3654-$D$3654)/1000</f>
        <v>0</v>
      </c>
      <c r="G3848" s="210">
        <f>G3797*'Usages mobilité'!$BG37*(1+'Usages mobilité'!$BH37)^(G$3654-$D$3654)/1000</f>
        <v>0</v>
      </c>
      <c r="H3848" s="210">
        <f>H3797*'Usages mobilité'!$BG37*(1+'Usages mobilité'!$BH37)^(H$3654-$D$3654)/1000</f>
        <v>0</v>
      </c>
      <c r="I3848" s="210">
        <f>I3797*'Usages mobilité'!$BG37*(1+'Usages mobilité'!$BH37)^(I$3654-$D$3654)/1000</f>
        <v>0</v>
      </c>
      <c r="J3848" s="210">
        <f>J3797*'Usages mobilité'!$BG37*(1+'Usages mobilité'!$BH37)^(J$3654-$D$3654)/1000</f>
        <v>0</v>
      </c>
      <c r="K3848" s="210">
        <f>K3797*'Usages mobilité'!$BG37*(1+'Usages mobilité'!$BH37)^(K$3654-$D$3654)/1000</f>
        <v>0</v>
      </c>
      <c r="L3848" s="210">
        <f>L3797*'Usages mobilité'!$BG37*(1+'Usages mobilité'!$BH37)^(L$3654-$D$3654)/1000</f>
        <v>0</v>
      </c>
      <c r="M3848" s="210">
        <f>M3797*'Usages mobilité'!$BG37*(1+'Usages mobilité'!$BH37)^(M$3654-$D$3654)/1000</f>
        <v>0</v>
      </c>
      <c r="N3848" s="210">
        <f>N3797*'Usages mobilité'!$BG37*(1+'Usages mobilité'!$BH37)^(N$3654-$D$3654)/1000</f>
        <v>0</v>
      </c>
      <c r="O3848" s="210">
        <f>O3797*'Usages mobilité'!$BG37*(1+'Usages mobilité'!$BH37)^(O$3654-$D$3654)/1000</f>
        <v>0</v>
      </c>
      <c r="P3848" s="210">
        <f>P3797*'Usages mobilité'!$BG37*(1+'Usages mobilité'!$BH37)^(P$3654-$D$3654)/1000</f>
        <v>0</v>
      </c>
      <c r="Q3848" s="210">
        <f>Q3797*'Usages mobilité'!$BG37*(1+'Usages mobilité'!$BH37)^(Q$3654-$D$3654)/1000</f>
        <v>0</v>
      </c>
      <c r="R3848" s="210">
        <f>R3797*'Usages mobilité'!$BG37*(1+'Usages mobilité'!$BH37)^(R$3654-$D$3654)/1000</f>
        <v>0</v>
      </c>
    </row>
    <row r="3849" spans="1:18" hidden="1" outlineLevel="2" x14ac:dyDescent="0.35">
      <c r="A3849" s="209" t="str">
        <f>'Usages mobilité'!A38</f>
        <v>Usage mobilité n°35</v>
      </c>
      <c r="B3849" s="209" t="s">
        <v>639</v>
      </c>
      <c r="C3849" s="209"/>
      <c r="D3849" s="210">
        <f>D3798*'Usages mobilité'!$BG38*(1+'Usages mobilité'!$BH38)^(D$3654-$D$3654)/1000</f>
        <v>0</v>
      </c>
      <c r="E3849" s="210">
        <f>E3798*'Usages mobilité'!$BG38*(1+'Usages mobilité'!$BH38)^(E$3654-$D$3654)/1000</f>
        <v>0</v>
      </c>
      <c r="F3849" s="210">
        <f>F3798*'Usages mobilité'!$BG38*(1+'Usages mobilité'!$BH38)^(F$3654-$D$3654)/1000</f>
        <v>0</v>
      </c>
      <c r="G3849" s="210">
        <f>G3798*'Usages mobilité'!$BG38*(1+'Usages mobilité'!$BH38)^(G$3654-$D$3654)/1000</f>
        <v>0</v>
      </c>
      <c r="H3849" s="210">
        <f>H3798*'Usages mobilité'!$BG38*(1+'Usages mobilité'!$BH38)^(H$3654-$D$3654)/1000</f>
        <v>0</v>
      </c>
      <c r="I3849" s="210">
        <f>I3798*'Usages mobilité'!$BG38*(1+'Usages mobilité'!$BH38)^(I$3654-$D$3654)/1000</f>
        <v>0</v>
      </c>
      <c r="J3849" s="210">
        <f>J3798*'Usages mobilité'!$BG38*(1+'Usages mobilité'!$BH38)^(J$3654-$D$3654)/1000</f>
        <v>0</v>
      </c>
      <c r="K3849" s="210">
        <f>K3798*'Usages mobilité'!$BG38*(1+'Usages mobilité'!$BH38)^(K$3654-$D$3654)/1000</f>
        <v>0</v>
      </c>
      <c r="L3849" s="210">
        <f>L3798*'Usages mobilité'!$BG38*(1+'Usages mobilité'!$BH38)^(L$3654-$D$3654)/1000</f>
        <v>0</v>
      </c>
      <c r="M3849" s="210">
        <f>M3798*'Usages mobilité'!$BG38*(1+'Usages mobilité'!$BH38)^(M$3654-$D$3654)/1000</f>
        <v>0</v>
      </c>
      <c r="N3849" s="210">
        <f>N3798*'Usages mobilité'!$BG38*(1+'Usages mobilité'!$BH38)^(N$3654-$D$3654)/1000</f>
        <v>0</v>
      </c>
      <c r="O3849" s="210">
        <f>O3798*'Usages mobilité'!$BG38*(1+'Usages mobilité'!$BH38)^(O$3654-$D$3654)/1000</f>
        <v>0</v>
      </c>
      <c r="P3849" s="210">
        <f>P3798*'Usages mobilité'!$BG38*(1+'Usages mobilité'!$BH38)^(P$3654-$D$3654)/1000</f>
        <v>0</v>
      </c>
      <c r="Q3849" s="210">
        <f>Q3798*'Usages mobilité'!$BG38*(1+'Usages mobilité'!$BH38)^(Q$3654-$D$3654)/1000</f>
        <v>0</v>
      </c>
      <c r="R3849" s="210">
        <f>R3798*'Usages mobilité'!$BG38*(1+'Usages mobilité'!$BH38)^(R$3654-$D$3654)/1000</f>
        <v>0</v>
      </c>
    </row>
    <row r="3850" spans="1:18" hidden="1" outlineLevel="2" x14ac:dyDescent="0.35">
      <c r="A3850" s="209" t="str">
        <f>'Usages mobilité'!A39</f>
        <v>Usage mobilité n°36</v>
      </c>
      <c r="B3850" s="209" t="s">
        <v>639</v>
      </c>
      <c r="C3850" s="209"/>
      <c r="D3850" s="210">
        <f>D3799*'Usages mobilité'!$BG39*(1+'Usages mobilité'!$BH39)^(D$3654-$D$3654)/1000</f>
        <v>0</v>
      </c>
      <c r="E3850" s="210">
        <f>E3799*'Usages mobilité'!$BG39*(1+'Usages mobilité'!$BH39)^(E$3654-$D$3654)/1000</f>
        <v>0</v>
      </c>
      <c r="F3850" s="210">
        <f>F3799*'Usages mobilité'!$BG39*(1+'Usages mobilité'!$BH39)^(F$3654-$D$3654)/1000</f>
        <v>0</v>
      </c>
      <c r="G3850" s="210">
        <f>G3799*'Usages mobilité'!$BG39*(1+'Usages mobilité'!$BH39)^(G$3654-$D$3654)/1000</f>
        <v>0</v>
      </c>
      <c r="H3850" s="210">
        <f>H3799*'Usages mobilité'!$BG39*(1+'Usages mobilité'!$BH39)^(H$3654-$D$3654)/1000</f>
        <v>0</v>
      </c>
      <c r="I3850" s="210">
        <f>I3799*'Usages mobilité'!$BG39*(1+'Usages mobilité'!$BH39)^(I$3654-$D$3654)/1000</f>
        <v>0</v>
      </c>
      <c r="J3850" s="210">
        <f>J3799*'Usages mobilité'!$BG39*(1+'Usages mobilité'!$BH39)^(J$3654-$D$3654)/1000</f>
        <v>0</v>
      </c>
      <c r="K3850" s="210">
        <f>K3799*'Usages mobilité'!$BG39*(1+'Usages mobilité'!$BH39)^(K$3654-$D$3654)/1000</f>
        <v>0</v>
      </c>
      <c r="L3850" s="210">
        <f>L3799*'Usages mobilité'!$BG39*(1+'Usages mobilité'!$BH39)^(L$3654-$D$3654)/1000</f>
        <v>0</v>
      </c>
      <c r="M3850" s="210">
        <f>M3799*'Usages mobilité'!$BG39*(1+'Usages mobilité'!$BH39)^(M$3654-$D$3654)/1000</f>
        <v>0</v>
      </c>
      <c r="N3850" s="210">
        <f>N3799*'Usages mobilité'!$BG39*(1+'Usages mobilité'!$BH39)^(N$3654-$D$3654)/1000</f>
        <v>0</v>
      </c>
      <c r="O3850" s="210">
        <f>O3799*'Usages mobilité'!$BG39*(1+'Usages mobilité'!$BH39)^(O$3654-$D$3654)/1000</f>
        <v>0</v>
      </c>
      <c r="P3850" s="210">
        <f>P3799*'Usages mobilité'!$BG39*(1+'Usages mobilité'!$BH39)^(P$3654-$D$3654)/1000</f>
        <v>0</v>
      </c>
      <c r="Q3850" s="210">
        <f>Q3799*'Usages mobilité'!$BG39*(1+'Usages mobilité'!$BH39)^(Q$3654-$D$3654)/1000</f>
        <v>0</v>
      </c>
      <c r="R3850" s="210">
        <f>R3799*'Usages mobilité'!$BG39*(1+'Usages mobilité'!$BH39)^(R$3654-$D$3654)/1000</f>
        <v>0</v>
      </c>
    </row>
    <row r="3851" spans="1:18" hidden="1" outlineLevel="2" x14ac:dyDescent="0.35">
      <c r="A3851" s="209" t="str">
        <f>'Usages mobilité'!A40</f>
        <v>Usage mobilité n°37</v>
      </c>
      <c r="B3851" s="209" t="s">
        <v>639</v>
      </c>
      <c r="C3851" s="209"/>
      <c r="D3851" s="210">
        <f>D3800*'Usages mobilité'!$BG40*(1+'Usages mobilité'!$BH40)^(D$3654-$D$3654)/1000</f>
        <v>0</v>
      </c>
      <c r="E3851" s="210">
        <f>E3800*'Usages mobilité'!$BG40*(1+'Usages mobilité'!$BH40)^(E$3654-$D$3654)/1000</f>
        <v>0</v>
      </c>
      <c r="F3851" s="210">
        <f>F3800*'Usages mobilité'!$BG40*(1+'Usages mobilité'!$BH40)^(F$3654-$D$3654)/1000</f>
        <v>0</v>
      </c>
      <c r="G3851" s="210">
        <f>G3800*'Usages mobilité'!$BG40*(1+'Usages mobilité'!$BH40)^(G$3654-$D$3654)/1000</f>
        <v>0</v>
      </c>
      <c r="H3851" s="210">
        <f>H3800*'Usages mobilité'!$BG40*(1+'Usages mobilité'!$BH40)^(H$3654-$D$3654)/1000</f>
        <v>0</v>
      </c>
      <c r="I3851" s="210">
        <f>I3800*'Usages mobilité'!$BG40*(1+'Usages mobilité'!$BH40)^(I$3654-$D$3654)/1000</f>
        <v>0</v>
      </c>
      <c r="J3851" s="210">
        <f>J3800*'Usages mobilité'!$BG40*(1+'Usages mobilité'!$BH40)^(J$3654-$D$3654)/1000</f>
        <v>0</v>
      </c>
      <c r="K3851" s="210">
        <f>K3800*'Usages mobilité'!$BG40*(1+'Usages mobilité'!$BH40)^(K$3654-$D$3654)/1000</f>
        <v>0</v>
      </c>
      <c r="L3851" s="210">
        <f>L3800*'Usages mobilité'!$BG40*(1+'Usages mobilité'!$BH40)^(L$3654-$D$3654)/1000</f>
        <v>0</v>
      </c>
      <c r="M3851" s="210">
        <f>M3800*'Usages mobilité'!$BG40*(1+'Usages mobilité'!$BH40)^(M$3654-$D$3654)/1000</f>
        <v>0</v>
      </c>
      <c r="N3851" s="210">
        <f>N3800*'Usages mobilité'!$BG40*(1+'Usages mobilité'!$BH40)^(N$3654-$D$3654)/1000</f>
        <v>0</v>
      </c>
      <c r="O3851" s="210">
        <f>O3800*'Usages mobilité'!$BG40*(1+'Usages mobilité'!$BH40)^(O$3654-$D$3654)/1000</f>
        <v>0</v>
      </c>
      <c r="P3851" s="210">
        <f>P3800*'Usages mobilité'!$BG40*(1+'Usages mobilité'!$BH40)^(P$3654-$D$3654)/1000</f>
        <v>0</v>
      </c>
      <c r="Q3851" s="210">
        <f>Q3800*'Usages mobilité'!$BG40*(1+'Usages mobilité'!$BH40)^(Q$3654-$D$3654)/1000</f>
        <v>0</v>
      </c>
      <c r="R3851" s="210">
        <f>R3800*'Usages mobilité'!$BG40*(1+'Usages mobilité'!$BH40)^(R$3654-$D$3654)/1000</f>
        <v>0</v>
      </c>
    </row>
    <row r="3852" spans="1:18" hidden="1" outlineLevel="2" x14ac:dyDescent="0.35">
      <c r="A3852" s="209" t="str">
        <f>'Usages mobilité'!A41</f>
        <v>Usage mobilité n°38</v>
      </c>
      <c r="B3852" s="209" t="s">
        <v>639</v>
      </c>
      <c r="C3852" s="209"/>
      <c r="D3852" s="210">
        <f>D3801*'Usages mobilité'!$BG41*(1+'Usages mobilité'!$BH41)^(D$3654-$D$3654)/1000</f>
        <v>0</v>
      </c>
      <c r="E3852" s="210">
        <f>E3801*'Usages mobilité'!$BG41*(1+'Usages mobilité'!$BH41)^(E$3654-$D$3654)/1000</f>
        <v>0</v>
      </c>
      <c r="F3852" s="210">
        <f>F3801*'Usages mobilité'!$BG41*(1+'Usages mobilité'!$BH41)^(F$3654-$D$3654)/1000</f>
        <v>0</v>
      </c>
      <c r="G3852" s="210">
        <f>G3801*'Usages mobilité'!$BG41*(1+'Usages mobilité'!$BH41)^(G$3654-$D$3654)/1000</f>
        <v>0</v>
      </c>
      <c r="H3852" s="210">
        <f>H3801*'Usages mobilité'!$BG41*(1+'Usages mobilité'!$BH41)^(H$3654-$D$3654)/1000</f>
        <v>0</v>
      </c>
      <c r="I3852" s="210">
        <f>I3801*'Usages mobilité'!$BG41*(1+'Usages mobilité'!$BH41)^(I$3654-$D$3654)/1000</f>
        <v>0</v>
      </c>
      <c r="J3852" s="210">
        <f>J3801*'Usages mobilité'!$BG41*(1+'Usages mobilité'!$BH41)^(J$3654-$D$3654)/1000</f>
        <v>0</v>
      </c>
      <c r="K3852" s="210">
        <f>K3801*'Usages mobilité'!$BG41*(1+'Usages mobilité'!$BH41)^(K$3654-$D$3654)/1000</f>
        <v>0</v>
      </c>
      <c r="L3852" s="210">
        <f>L3801*'Usages mobilité'!$BG41*(1+'Usages mobilité'!$BH41)^(L$3654-$D$3654)/1000</f>
        <v>0</v>
      </c>
      <c r="M3852" s="210">
        <f>M3801*'Usages mobilité'!$BG41*(1+'Usages mobilité'!$BH41)^(M$3654-$D$3654)/1000</f>
        <v>0</v>
      </c>
      <c r="N3852" s="210">
        <f>N3801*'Usages mobilité'!$BG41*(1+'Usages mobilité'!$BH41)^(N$3654-$D$3654)/1000</f>
        <v>0</v>
      </c>
      <c r="O3852" s="210">
        <f>O3801*'Usages mobilité'!$BG41*(1+'Usages mobilité'!$BH41)^(O$3654-$D$3654)/1000</f>
        <v>0</v>
      </c>
      <c r="P3852" s="210">
        <f>P3801*'Usages mobilité'!$BG41*(1+'Usages mobilité'!$BH41)^(P$3654-$D$3654)/1000</f>
        <v>0</v>
      </c>
      <c r="Q3852" s="210">
        <f>Q3801*'Usages mobilité'!$BG41*(1+'Usages mobilité'!$BH41)^(Q$3654-$D$3654)/1000</f>
        <v>0</v>
      </c>
      <c r="R3852" s="210">
        <f>R3801*'Usages mobilité'!$BG41*(1+'Usages mobilité'!$BH41)^(R$3654-$D$3654)/1000</f>
        <v>0</v>
      </c>
    </row>
    <row r="3853" spans="1:18" hidden="1" outlineLevel="2" x14ac:dyDescent="0.35">
      <c r="A3853" s="209" t="str">
        <f>'Usages mobilité'!A42</f>
        <v>Usage mobilité n°39</v>
      </c>
      <c r="B3853" s="209" t="s">
        <v>639</v>
      </c>
      <c r="C3853" s="209"/>
      <c r="D3853" s="210">
        <f>D3802*'Usages mobilité'!$BG42*(1+'Usages mobilité'!$BH42)^(D$3654-$D$3654)/1000</f>
        <v>0</v>
      </c>
      <c r="E3853" s="210">
        <f>E3802*'Usages mobilité'!$BG42*(1+'Usages mobilité'!$BH42)^(E$3654-$D$3654)/1000</f>
        <v>0</v>
      </c>
      <c r="F3853" s="210">
        <f>F3802*'Usages mobilité'!$BG42*(1+'Usages mobilité'!$BH42)^(F$3654-$D$3654)/1000</f>
        <v>0</v>
      </c>
      <c r="G3853" s="210">
        <f>G3802*'Usages mobilité'!$BG42*(1+'Usages mobilité'!$BH42)^(G$3654-$D$3654)/1000</f>
        <v>0</v>
      </c>
      <c r="H3853" s="210">
        <f>H3802*'Usages mobilité'!$BG42*(1+'Usages mobilité'!$BH42)^(H$3654-$D$3654)/1000</f>
        <v>0</v>
      </c>
      <c r="I3853" s="210">
        <f>I3802*'Usages mobilité'!$BG42*(1+'Usages mobilité'!$BH42)^(I$3654-$D$3654)/1000</f>
        <v>0</v>
      </c>
      <c r="J3853" s="210">
        <f>J3802*'Usages mobilité'!$BG42*(1+'Usages mobilité'!$BH42)^(J$3654-$D$3654)/1000</f>
        <v>0</v>
      </c>
      <c r="K3853" s="210">
        <f>K3802*'Usages mobilité'!$BG42*(1+'Usages mobilité'!$BH42)^(K$3654-$D$3654)/1000</f>
        <v>0</v>
      </c>
      <c r="L3853" s="210">
        <f>L3802*'Usages mobilité'!$BG42*(1+'Usages mobilité'!$BH42)^(L$3654-$D$3654)/1000</f>
        <v>0</v>
      </c>
      <c r="M3853" s="210">
        <f>M3802*'Usages mobilité'!$BG42*(1+'Usages mobilité'!$BH42)^(M$3654-$D$3654)/1000</f>
        <v>0</v>
      </c>
      <c r="N3853" s="210">
        <f>N3802*'Usages mobilité'!$BG42*(1+'Usages mobilité'!$BH42)^(N$3654-$D$3654)/1000</f>
        <v>0</v>
      </c>
      <c r="O3853" s="210">
        <f>O3802*'Usages mobilité'!$BG42*(1+'Usages mobilité'!$BH42)^(O$3654-$D$3654)/1000</f>
        <v>0</v>
      </c>
      <c r="P3853" s="210">
        <f>P3802*'Usages mobilité'!$BG42*(1+'Usages mobilité'!$BH42)^(P$3654-$D$3654)/1000</f>
        <v>0</v>
      </c>
      <c r="Q3853" s="210">
        <f>Q3802*'Usages mobilité'!$BG42*(1+'Usages mobilité'!$BH42)^(Q$3654-$D$3654)/1000</f>
        <v>0</v>
      </c>
      <c r="R3853" s="210">
        <f>R3802*'Usages mobilité'!$BG42*(1+'Usages mobilité'!$BH42)^(R$3654-$D$3654)/1000</f>
        <v>0</v>
      </c>
    </row>
    <row r="3854" spans="1:18" hidden="1" outlineLevel="2" x14ac:dyDescent="0.35">
      <c r="A3854" s="209" t="str">
        <f>'Usages mobilité'!A43</f>
        <v>Usage mobilité n°40</v>
      </c>
      <c r="B3854" s="209" t="s">
        <v>639</v>
      </c>
      <c r="C3854" s="209"/>
      <c r="D3854" s="210">
        <f>D3803*'Usages mobilité'!$BG43*(1+'Usages mobilité'!$BH43)^(D$3654-$D$3654)/1000</f>
        <v>0</v>
      </c>
      <c r="E3854" s="210">
        <f>E3803*'Usages mobilité'!$BG43*(1+'Usages mobilité'!$BH43)^(E$3654-$D$3654)/1000</f>
        <v>0</v>
      </c>
      <c r="F3854" s="210">
        <f>F3803*'Usages mobilité'!$BG43*(1+'Usages mobilité'!$BH43)^(F$3654-$D$3654)/1000</f>
        <v>0</v>
      </c>
      <c r="G3854" s="210">
        <f>G3803*'Usages mobilité'!$BG43*(1+'Usages mobilité'!$BH43)^(G$3654-$D$3654)/1000</f>
        <v>0</v>
      </c>
      <c r="H3854" s="210">
        <f>H3803*'Usages mobilité'!$BG43*(1+'Usages mobilité'!$BH43)^(H$3654-$D$3654)/1000</f>
        <v>0</v>
      </c>
      <c r="I3854" s="210">
        <f>I3803*'Usages mobilité'!$BG43*(1+'Usages mobilité'!$BH43)^(I$3654-$D$3654)/1000</f>
        <v>0</v>
      </c>
      <c r="J3854" s="210">
        <f>J3803*'Usages mobilité'!$BG43*(1+'Usages mobilité'!$BH43)^(J$3654-$D$3654)/1000</f>
        <v>0</v>
      </c>
      <c r="K3854" s="210">
        <f>K3803*'Usages mobilité'!$BG43*(1+'Usages mobilité'!$BH43)^(K$3654-$D$3654)/1000</f>
        <v>0</v>
      </c>
      <c r="L3854" s="210">
        <f>L3803*'Usages mobilité'!$BG43*(1+'Usages mobilité'!$BH43)^(L$3654-$D$3654)/1000</f>
        <v>0</v>
      </c>
      <c r="M3854" s="210">
        <f>M3803*'Usages mobilité'!$BG43*(1+'Usages mobilité'!$BH43)^(M$3654-$D$3654)/1000</f>
        <v>0</v>
      </c>
      <c r="N3854" s="210">
        <f>N3803*'Usages mobilité'!$BG43*(1+'Usages mobilité'!$BH43)^(N$3654-$D$3654)/1000</f>
        <v>0</v>
      </c>
      <c r="O3854" s="210">
        <f>O3803*'Usages mobilité'!$BG43*(1+'Usages mobilité'!$BH43)^(O$3654-$D$3654)/1000</f>
        <v>0</v>
      </c>
      <c r="P3854" s="210">
        <f>P3803*'Usages mobilité'!$BG43*(1+'Usages mobilité'!$BH43)^(P$3654-$D$3654)/1000</f>
        <v>0</v>
      </c>
      <c r="Q3854" s="210">
        <f>Q3803*'Usages mobilité'!$BG43*(1+'Usages mobilité'!$BH43)^(Q$3654-$D$3654)/1000</f>
        <v>0</v>
      </c>
      <c r="R3854" s="210">
        <f>R3803*'Usages mobilité'!$BG43*(1+'Usages mobilité'!$BH43)^(R$3654-$D$3654)/1000</f>
        <v>0</v>
      </c>
    </row>
    <row r="3855" spans="1:18" hidden="1" outlineLevel="2" x14ac:dyDescent="0.35">
      <c r="A3855" s="209" t="str">
        <f>'Usages mobilité'!A44</f>
        <v>Usage mobilité n°41</v>
      </c>
      <c r="B3855" s="209" t="s">
        <v>639</v>
      </c>
      <c r="C3855" s="209"/>
      <c r="D3855" s="210">
        <f>D3804*'Usages mobilité'!$BG44*(1+'Usages mobilité'!$BH44)^(D$3654-$D$3654)/1000</f>
        <v>0</v>
      </c>
      <c r="E3855" s="210">
        <f>E3804*'Usages mobilité'!$BG44*(1+'Usages mobilité'!$BH44)^(E$3654-$D$3654)/1000</f>
        <v>0</v>
      </c>
      <c r="F3855" s="210">
        <f>F3804*'Usages mobilité'!$BG44*(1+'Usages mobilité'!$BH44)^(F$3654-$D$3654)/1000</f>
        <v>0</v>
      </c>
      <c r="G3855" s="210">
        <f>G3804*'Usages mobilité'!$BG44*(1+'Usages mobilité'!$BH44)^(G$3654-$D$3654)/1000</f>
        <v>0</v>
      </c>
      <c r="H3855" s="210">
        <f>H3804*'Usages mobilité'!$BG44*(1+'Usages mobilité'!$BH44)^(H$3654-$D$3654)/1000</f>
        <v>0</v>
      </c>
      <c r="I3855" s="210">
        <f>I3804*'Usages mobilité'!$BG44*(1+'Usages mobilité'!$BH44)^(I$3654-$D$3654)/1000</f>
        <v>0</v>
      </c>
      <c r="J3855" s="210">
        <f>J3804*'Usages mobilité'!$BG44*(1+'Usages mobilité'!$BH44)^(J$3654-$D$3654)/1000</f>
        <v>0</v>
      </c>
      <c r="K3855" s="210">
        <f>K3804*'Usages mobilité'!$BG44*(1+'Usages mobilité'!$BH44)^(K$3654-$D$3654)/1000</f>
        <v>0</v>
      </c>
      <c r="L3855" s="210">
        <f>L3804*'Usages mobilité'!$BG44*(1+'Usages mobilité'!$BH44)^(L$3654-$D$3654)/1000</f>
        <v>0</v>
      </c>
      <c r="M3855" s="210">
        <f>M3804*'Usages mobilité'!$BG44*(1+'Usages mobilité'!$BH44)^(M$3654-$D$3654)/1000</f>
        <v>0</v>
      </c>
      <c r="N3855" s="210">
        <f>N3804*'Usages mobilité'!$BG44*(1+'Usages mobilité'!$BH44)^(N$3654-$D$3654)/1000</f>
        <v>0</v>
      </c>
      <c r="O3855" s="210">
        <f>O3804*'Usages mobilité'!$BG44*(1+'Usages mobilité'!$BH44)^(O$3654-$D$3654)/1000</f>
        <v>0</v>
      </c>
      <c r="P3855" s="210">
        <f>P3804*'Usages mobilité'!$BG44*(1+'Usages mobilité'!$BH44)^(P$3654-$D$3654)/1000</f>
        <v>0</v>
      </c>
      <c r="Q3855" s="210">
        <f>Q3804*'Usages mobilité'!$BG44*(1+'Usages mobilité'!$BH44)^(Q$3654-$D$3654)/1000</f>
        <v>0</v>
      </c>
      <c r="R3855" s="210">
        <f>R3804*'Usages mobilité'!$BG44*(1+'Usages mobilité'!$BH44)^(R$3654-$D$3654)/1000</f>
        <v>0</v>
      </c>
    </row>
    <row r="3856" spans="1:18" hidden="1" outlineLevel="2" x14ac:dyDescent="0.35">
      <c r="A3856" s="209" t="str">
        <f>'Usages mobilité'!A45</f>
        <v>Usage mobilité n°42</v>
      </c>
      <c r="B3856" s="209" t="s">
        <v>639</v>
      </c>
      <c r="C3856" s="209"/>
      <c r="D3856" s="210">
        <f>D3805*'Usages mobilité'!$BG45*(1+'Usages mobilité'!$BH45)^(D$3654-$D$3654)/1000</f>
        <v>0</v>
      </c>
      <c r="E3856" s="210">
        <f>E3805*'Usages mobilité'!$BG45*(1+'Usages mobilité'!$BH45)^(E$3654-$D$3654)/1000</f>
        <v>0</v>
      </c>
      <c r="F3856" s="210">
        <f>F3805*'Usages mobilité'!$BG45*(1+'Usages mobilité'!$BH45)^(F$3654-$D$3654)/1000</f>
        <v>0</v>
      </c>
      <c r="G3856" s="210">
        <f>G3805*'Usages mobilité'!$BG45*(1+'Usages mobilité'!$BH45)^(G$3654-$D$3654)/1000</f>
        <v>0</v>
      </c>
      <c r="H3856" s="210">
        <f>H3805*'Usages mobilité'!$BG45*(1+'Usages mobilité'!$BH45)^(H$3654-$D$3654)/1000</f>
        <v>0</v>
      </c>
      <c r="I3856" s="210">
        <f>I3805*'Usages mobilité'!$BG45*(1+'Usages mobilité'!$BH45)^(I$3654-$D$3654)/1000</f>
        <v>0</v>
      </c>
      <c r="J3856" s="210">
        <f>J3805*'Usages mobilité'!$BG45*(1+'Usages mobilité'!$BH45)^(J$3654-$D$3654)/1000</f>
        <v>0</v>
      </c>
      <c r="K3856" s="210">
        <f>K3805*'Usages mobilité'!$BG45*(1+'Usages mobilité'!$BH45)^(K$3654-$D$3654)/1000</f>
        <v>0</v>
      </c>
      <c r="L3856" s="210">
        <f>L3805*'Usages mobilité'!$BG45*(1+'Usages mobilité'!$BH45)^(L$3654-$D$3654)/1000</f>
        <v>0</v>
      </c>
      <c r="M3856" s="210">
        <f>M3805*'Usages mobilité'!$BG45*(1+'Usages mobilité'!$BH45)^(M$3654-$D$3654)/1000</f>
        <v>0</v>
      </c>
      <c r="N3856" s="210">
        <f>N3805*'Usages mobilité'!$BG45*(1+'Usages mobilité'!$BH45)^(N$3654-$D$3654)/1000</f>
        <v>0</v>
      </c>
      <c r="O3856" s="210">
        <f>O3805*'Usages mobilité'!$BG45*(1+'Usages mobilité'!$BH45)^(O$3654-$D$3654)/1000</f>
        <v>0</v>
      </c>
      <c r="P3856" s="210">
        <f>P3805*'Usages mobilité'!$BG45*(1+'Usages mobilité'!$BH45)^(P$3654-$D$3654)/1000</f>
        <v>0</v>
      </c>
      <c r="Q3856" s="210">
        <f>Q3805*'Usages mobilité'!$BG45*(1+'Usages mobilité'!$BH45)^(Q$3654-$D$3654)/1000</f>
        <v>0</v>
      </c>
      <c r="R3856" s="210">
        <f>R3805*'Usages mobilité'!$BG45*(1+'Usages mobilité'!$BH45)^(R$3654-$D$3654)/1000</f>
        <v>0</v>
      </c>
    </row>
    <row r="3857" spans="1:18" hidden="1" outlineLevel="2" x14ac:dyDescent="0.35">
      <c r="A3857" s="209" t="str">
        <f>'Usages mobilité'!A46</f>
        <v>Usage mobilité n°43</v>
      </c>
      <c r="B3857" s="209" t="s">
        <v>639</v>
      </c>
      <c r="C3857" s="209"/>
      <c r="D3857" s="210">
        <f>D3806*'Usages mobilité'!$BG46*(1+'Usages mobilité'!$BH46)^(D$3654-$D$3654)/1000</f>
        <v>0</v>
      </c>
      <c r="E3857" s="210">
        <f>E3806*'Usages mobilité'!$BG46*(1+'Usages mobilité'!$BH46)^(E$3654-$D$3654)/1000</f>
        <v>0</v>
      </c>
      <c r="F3857" s="210">
        <f>F3806*'Usages mobilité'!$BG46*(1+'Usages mobilité'!$BH46)^(F$3654-$D$3654)/1000</f>
        <v>0</v>
      </c>
      <c r="G3857" s="210">
        <f>G3806*'Usages mobilité'!$BG46*(1+'Usages mobilité'!$BH46)^(G$3654-$D$3654)/1000</f>
        <v>0</v>
      </c>
      <c r="H3857" s="210">
        <f>H3806*'Usages mobilité'!$BG46*(1+'Usages mobilité'!$BH46)^(H$3654-$D$3654)/1000</f>
        <v>0</v>
      </c>
      <c r="I3857" s="210">
        <f>I3806*'Usages mobilité'!$BG46*(1+'Usages mobilité'!$BH46)^(I$3654-$D$3654)/1000</f>
        <v>0</v>
      </c>
      <c r="J3857" s="210">
        <f>J3806*'Usages mobilité'!$BG46*(1+'Usages mobilité'!$BH46)^(J$3654-$D$3654)/1000</f>
        <v>0</v>
      </c>
      <c r="K3857" s="210">
        <f>K3806*'Usages mobilité'!$BG46*(1+'Usages mobilité'!$BH46)^(K$3654-$D$3654)/1000</f>
        <v>0</v>
      </c>
      <c r="L3857" s="210">
        <f>L3806*'Usages mobilité'!$BG46*(1+'Usages mobilité'!$BH46)^(L$3654-$D$3654)/1000</f>
        <v>0</v>
      </c>
      <c r="M3857" s="210">
        <f>M3806*'Usages mobilité'!$BG46*(1+'Usages mobilité'!$BH46)^(M$3654-$D$3654)/1000</f>
        <v>0</v>
      </c>
      <c r="N3857" s="210">
        <f>N3806*'Usages mobilité'!$BG46*(1+'Usages mobilité'!$BH46)^(N$3654-$D$3654)/1000</f>
        <v>0</v>
      </c>
      <c r="O3857" s="210">
        <f>O3806*'Usages mobilité'!$BG46*(1+'Usages mobilité'!$BH46)^(O$3654-$D$3654)/1000</f>
        <v>0</v>
      </c>
      <c r="P3857" s="210">
        <f>P3806*'Usages mobilité'!$BG46*(1+'Usages mobilité'!$BH46)^(P$3654-$D$3654)/1000</f>
        <v>0</v>
      </c>
      <c r="Q3857" s="210">
        <f>Q3806*'Usages mobilité'!$BG46*(1+'Usages mobilité'!$BH46)^(Q$3654-$D$3654)/1000</f>
        <v>0</v>
      </c>
      <c r="R3857" s="210">
        <f>R3806*'Usages mobilité'!$BG46*(1+'Usages mobilité'!$BH46)^(R$3654-$D$3654)/1000</f>
        <v>0</v>
      </c>
    </row>
    <row r="3858" spans="1:18" hidden="1" outlineLevel="2" x14ac:dyDescent="0.35">
      <c r="A3858" s="209" t="str">
        <f>'Usages mobilité'!A47</f>
        <v>Usage mobilité n°44</v>
      </c>
      <c r="B3858" s="209" t="s">
        <v>639</v>
      </c>
      <c r="C3858" s="209"/>
      <c r="D3858" s="210">
        <f>D3807*'Usages mobilité'!$BG47*(1+'Usages mobilité'!$BH47)^(D$3654-$D$3654)/1000</f>
        <v>0</v>
      </c>
      <c r="E3858" s="210">
        <f>E3807*'Usages mobilité'!$BG47*(1+'Usages mobilité'!$BH47)^(E$3654-$D$3654)/1000</f>
        <v>0</v>
      </c>
      <c r="F3858" s="210">
        <f>F3807*'Usages mobilité'!$BG47*(1+'Usages mobilité'!$BH47)^(F$3654-$D$3654)/1000</f>
        <v>0</v>
      </c>
      <c r="G3858" s="210">
        <f>G3807*'Usages mobilité'!$BG47*(1+'Usages mobilité'!$BH47)^(G$3654-$D$3654)/1000</f>
        <v>0</v>
      </c>
      <c r="H3858" s="210">
        <f>H3807*'Usages mobilité'!$BG47*(1+'Usages mobilité'!$BH47)^(H$3654-$D$3654)/1000</f>
        <v>0</v>
      </c>
      <c r="I3858" s="210">
        <f>I3807*'Usages mobilité'!$BG47*(1+'Usages mobilité'!$BH47)^(I$3654-$D$3654)/1000</f>
        <v>0</v>
      </c>
      <c r="J3858" s="210">
        <f>J3807*'Usages mobilité'!$BG47*(1+'Usages mobilité'!$BH47)^(J$3654-$D$3654)/1000</f>
        <v>0</v>
      </c>
      <c r="K3858" s="210">
        <f>K3807*'Usages mobilité'!$BG47*(1+'Usages mobilité'!$BH47)^(K$3654-$D$3654)/1000</f>
        <v>0</v>
      </c>
      <c r="L3858" s="210">
        <f>L3807*'Usages mobilité'!$BG47*(1+'Usages mobilité'!$BH47)^(L$3654-$D$3654)/1000</f>
        <v>0</v>
      </c>
      <c r="M3858" s="210">
        <f>M3807*'Usages mobilité'!$BG47*(1+'Usages mobilité'!$BH47)^(M$3654-$D$3654)/1000</f>
        <v>0</v>
      </c>
      <c r="N3858" s="210">
        <f>N3807*'Usages mobilité'!$BG47*(1+'Usages mobilité'!$BH47)^(N$3654-$D$3654)/1000</f>
        <v>0</v>
      </c>
      <c r="O3858" s="210">
        <f>O3807*'Usages mobilité'!$BG47*(1+'Usages mobilité'!$BH47)^(O$3654-$D$3654)/1000</f>
        <v>0</v>
      </c>
      <c r="P3858" s="210">
        <f>P3807*'Usages mobilité'!$BG47*(1+'Usages mobilité'!$BH47)^(P$3654-$D$3654)/1000</f>
        <v>0</v>
      </c>
      <c r="Q3858" s="210">
        <f>Q3807*'Usages mobilité'!$BG47*(1+'Usages mobilité'!$BH47)^(Q$3654-$D$3654)/1000</f>
        <v>0</v>
      </c>
      <c r="R3858" s="210">
        <f>R3807*'Usages mobilité'!$BG47*(1+'Usages mobilité'!$BH47)^(R$3654-$D$3654)/1000</f>
        <v>0</v>
      </c>
    </row>
    <row r="3859" spans="1:18" hidden="1" outlineLevel="2" x14ac:dyDescent="0.35">
      <c r="A3859" s="209" t="str">
        <f>'Usages mobilité'!A48</f>
        <v>Usage mobilité n°45</v>
      </c>
      <c r="B3859" s="209" t="s">
        <v>639</v>
      </c>
      <c r="C3859" s="209"/>
      <c r="D3859" s="210">
        <f>D3808*'Usages mobilité'!$BG48*(1+'Usages mobilité'!$BH48)^(D$3654-$D$3654)/1000</f>
        <v>0</v>
      </c>
      <c r="E3859" s="210">
        <f>E3808*'Usages mobilité'!$BG48*(1+'Usages mobilité'!$BH48)^(E$3654-$D$3654)/1000</f>
        <v>0</v>
      </c>
      <c r="F3859" s="210">
        <f>F3808*'Usages mobilité'!$BG48*(1+'Usages mobilité'!$BH48)^(F$3654-$D$3654)/1000</f>
        <v>0</v>
      </c>
      <c r="G3859" s="210">
        <f>G3808*'Usages mobilité'!$BG48*(1+'Usages mobilité'!$BH48)^(G$3654-$D$3654)/1000</f>
        <v>0</v>
      </c>
      <c r="H3859" s="210">
        <f>H3808*'Usages mobilité'!$BG48*(1+'Usages mobilité'!$BH48)^(H$3654-$D$3654)/1000</f>
        <v>0</v>
      </c>
      <c r="I3859" s="210">
        <f>I3808*'Usages mobilité'!$BG48*(1+'Usages mobilité'!$BH48)^(I$3654-$D$3654)/1000</f>
        <v>0</v>
      </c>
      <c r="J3859" s="210">
        <f>J3808*'Usages mobilité'!$BG48*(1+'Usages mobilité'!$BH48)^(J$3654-$D$3654)/1000</f>
        <v>0</v>
      </c>
      <c r="K3859" s="210">
        <f>K3808*'Usages mobilité'!$BG48*(1+'Usages mobilité'!$BH48)^(K$3654-$D$3654)/1000</f>
        <v>0</v>
      </c>
      <c r="L3859" s="210">
        <f>L3808*'Usages mobilité'!$BG48*(1+'Usages mobilité'!$BH48)^(L$3654-$D$3654)/1000</f>
        <v>0</v>
      </c>
      <c r="M3859" s="210">
        <f>M3808*'Usages mobilité'!$BG48*(1+'Usages mobilité'!$BH48)^(M$3654-$D$3654)/1000</f>
        <v>0</v>
      </c>
      <c r="N3859" s="210">
        <f>N3808*'Usages mobilité'!$BG48*(1+'Usages mobilité'!$BH48)^(N$3654-$D$3654)/1000</f>
        <v>0</v>
      </c>
      <c r="O3859" s="210">
        <f>O3808*'Usages mobilité'!$BG48*(1+'Usages mobilité'!$BH48)^(O$3654-$D$3654)/1000</f>
        <v>0</v>
      </c>
      <c r="P3859" s="210">
        <f>P3808*'Usages mobilité'!$BG48*(1+'Usages mobilité'!$BH48)^(P$3654-$D$3654)/1000</f>
        <v>0</v>
      </c>
      <c r="Q3859" s="210">
        <f>Q3808*'Usages mobilité'!$BG48*(1+'Usages mobilité'!$BH48)^(Q$3654-$D$3654)/1000</f>
        <v>0</v>
      </c>
      <c r="R3859" s="210">
        <f>R3808*'Usages mobilité'!$BG48*(1+'Usages mobilité'!$BH48)^(R$3654-$D$3654)/1000</f>
        <v>0</v>
      </c>
    </row>
    <row r="3860" spans="1:18" hidden="1" outlineLevel="2" x14ac:dyDescent="0.35">
      <c r="A3860" s="209" t="str">
        <f>'Usages mobilité'!A49</f>
        <v>Usage mobilité n°46</v>
      </c>
      <c r="B3860" s="209" t="s">
        <v>639</v>
      </c>
      <c r="C3860" s="209"/>
      <c r="D3860" s="210">
        <f>D3809*'Usages mobilité'!$BG49*(1+'Usages mobilité'!$BH49)^(D$3654-$D$3654)/1000</f>
        <v>0</v>
      </c>
      <c r="E3860" s="210">
        <f>E3809*'Usages mobilité'!$BG49*(1+'Usages mobilité'!$BH49)^(E$3654-$D$3654)/1000</f>
        <v>0</v>
      </c>
      <c r="F3860" s="210">
        <f>F3809*'Usages mobilité'!$BG49*(1+'Usages mobilité'!$BH49)^(F$3654-$D$3654)/1000</f>
        <v>0</v>
      </c>
      <c r="G3860" s="210">
        <f>G3809*'Usages mobilité'!$BG49*(1+'Usages mobilité'!$BH49)^(G$3654-$D$3654)/1000</f>
        <v>0</v>
      </c>
      <c r="H3860" s="210">
        <f>H3809*'Usages mobilité'!$BG49*(1+'Usages mobilité'!$BH49)^(H$3654-$D$3654)/1000</f>
        <v>0</v>
      </c>
      <c r="I3860" s="210">
        <f>I3809*'Usages mobilité'!$BG49*(1+'Usages mobilité'!$BH49)^(I$3654-$D$3654)/1000</f>
        <v>0</v>
      </c>
      <c r="J3860" s="210">
        <f>J3809*'Usages mobilité'!$BG49*(1+'Usages mobilité'!$BH49)^(J$3654-$D$3654)/1000</f>
        <v>0</v>
      </c>
      <c r="K3860" s="210">
        <f>K3809*'Usages mobilité'!$BG49*(1+'Usages mobilité'!$BH49)^(K$3654-$D$3654)/1000</f>
        <v>0</v>
      </c>
      <c r="L3860" s="210">
        <f>L3809*'Usages mobilité'!$BG49*(1+'Usages mobilité'!$BH49)^(L$3654-$D$3654)/1000</f>
        <v>0</v>
      </c>
      <c r="M3860" s="210">
        <f>M3809*'Usages mobilité'!$BG49*(1+'Usages mobilité'!$BH49)^(M$3654-$D$3654)/1000</f>
        <v>0</v>
      </c>
      <c r="N3860" s="210">
        <f>N3809*'Usages mobilité'!$BG49*(1+'Usages mobilité'!$BH49)^(N$3654-$D$3654)/1000</f>
        <v>0</v>
      </c>
      <c r="O3860" s="210">
        <f>O3809*'Usages mobilité'!$BG49*(1+'Usages mobilité'!$BH49)^(O$3654-$D$3654)/1000</f>
        <v>0</v>
      </c>
      <c r="P3860" s="210">
        <f>P3809*'Usages mobilité'!$BG49*(1+'Usages mobilité'!$BH49)^(P$3654-$D$3654)/1000</f>
        <v>0</v>
      </c>
      <c r="Q3860" s="210">
        <f>Q3809*'Usages mobilité'!$BG49*(1+'Usages mobilité'!$BH49)^(Q$3654-$D$3654)/1000</f>
        <v>0</v>
      </c>
      <c r="R3860" s="210">
        <f>R3809*'Usages mobilité'!$BG49*(1+'Usages mobilité'!$BH49)^(R$3654-$D$3654)/1000</f>
        <v>0</v>
      </c>
    </row>
    <row r="3861" spans="1:18" hidden="1" outlineLevel="2" x14ac:dyDescent="0.35">
      <c r="A3861" s="209" t="str">
        <f>'Usages mobilité'!A50</f>
        <v>Usage mobilité n°47</v>
      </c>
      <c r="B3861" s="209" t="s">
        <v>639</v>
      </c>
      <c r="C3861" s="209"/>
      <c r="D3861" s="210">
        <f>D3810*'Usages mobilité'!$BG50*(1+'Usages mobilité'!$BH50)^(D$3654-$D$3654)/1000</f>
        <v>0</v>
      </c>
      <c r="E3861" s="210">
        <f>E3810*'Usages mobilité'!$BG50*(1+'Usages mobilité'!$BH50)^(E$3654-$D$3654)/1000</f>
        <v>0</v>
      </c>
      <c r="F3861" s="210">
        <f>F3810*'Usages mobilité'!$BG50*(1+'Usages mobilité'!$BH50)^(F$3654-$D$3654)/1000</f>
        <v>0</v>
      </c>
      <c r="G3861" s="210">
        <f>G3810*'Usages mobilité'!$BG50*(1+'Usages mobilité'!$BH50)^(G$3654-$D$3654)/1000</f>
        <v>0</v>
      </c>
      <c r="H3861" s="210">
        <f>H3810*'Usages mobilité'!$BG50*(1+'Usages mobilité'!$BH50)^(H$3654-$D$3654)/1000</f>
        <v>0</v>
      </c>
      <c r="I3861" s="210">
        <f>I3810*'Usages mobilité'!$BG50*(1+'Usages mobilité'!$BH50)^(I$3654-$D$3654)/1000</f>
        <v>0</v>
      </c>
      <c r="J3861" s="210">
        <f>J3810*'Usages mobilité'!$BG50*(1+'Usages mobilité'!$BH50)^(J$3654-$D$3654)/1000</f>
        <v>0</v>
      </c>
      <c r="K3861" s="210">
        <f>K3810*'Usages mobilité'!$BG50*(1+'Usages mobilité'!$BH50)^(K$3654-$D$3654)/1000</f>
        <v>0</v>
      </c>
      <c r="L3861" s="210">
        <f>L3810*'Usages mobilité'!$BG50*(1+'Usages mobilité'!$BH50)^(L$3654-$D$3654)/1000</f>
        <v>0</v>
      </c>
      <c r="M3861" s="210">
        <f>M3810*'Usages mobilité'!$BG50*(1+'Usages mobilité'!$BH50)^(M$3654-$D$3654)/1000</f>
        <v>0</v>
      </c>
      <c r="N3861" s="210">
        <f>N3810*'Usages mobilité'!$BG50*(1+'Usages mobilité'!$BH50)^(N$3654-$D$3654)/1000</f>
        <v>0</v>
      </c>
      <c r="O3861" s="210">
        <f>O3810*'Usages mobilité'!$BG50*(1+'Usages mobilité'!$BH50)^(O$3654-$D$3654)/1000</f>
        <v>0</v>
      </c>
      <c r="P3861" s="210">
        <f>P3810*'Usages mobilité'!$BG50*(1+'Usages mobilité'!$BH50)^(P$3654-$D$3654)/1000</f>
        <v>0</v>
      </c>
      <c r="Q3861" s="210">
        <f>Q3810*'Usages mobilité'!$BG50*(1+'Usages mobilité'!$BH50)^(Q$3654-$D$3654)/1000</f>
        <v>0</v>
      </c>
      <c r="R3861" s="210">
        <f>R3810*'Usages mobilité'!$BG50*(1+'Usages mobilité'!$BH50)^(R$3654-$D$3654)/1000</f>
        <v>0</v>
      </c>
    </row>
    <row r="3862" spans="1:18" hidden="1" outlineLevel="2" x14ac:dyDescent="0.35">
      <c r="A3862" s="209" t="str">
        <f>'Usages mobilité'!A51</f>
        <v>Usage mobilité n°48</v>
      </c>
      <c r="B3862" s="209" t="s">
        <v>639</v>
      </c>
      <c r="C3862" s="209"/>
      <c r="D3862" s="210">
        <f>D3811*'Usages mobilité'!$BG51*(1+'Usages mobilité'!$BH51)^(D$3654-$D$3654)/1000</f>
        <v>0</v>
      </c>
      <c r="E3862" s="210">
        <f>E3811*'Usages mobilité'!$BG51*(1+'Usages mobilité'!$BH51)^(E$3654-$D$3654)/1000</f>
        <v>0</v>
      </c>
      <c r="F3862" s="210">
        <f>F3811*'Usages mobilité'!$BG51*(1+'Usages mobilité'!$BH51)^(F$3654-$D$3654)/1000</f>
        <v>0</v>
      </c>
      <c r="G3862" s="210">
        <f>G3811*'Usages mobilité'!$BG51*(1+'Usages mobilité'!$BH51)^(G$3654-$D$3654)/1000</f>
        <v>0</v>
      </c>
      <c r="H3862" s="210">
        <f>H3811*'Usages mobilité'!$BG51*(1+'Usages mobilité'!$BH51)^(H$3654-$D$3654)/1000</f>
        <v>0</v>
      </c>
      <c r="I3862" s="210">
        <f>I3811*'Usages mobilité'!$BG51*(1+'Usages mobilité'!$BH51)^(I$3654-$D$3654)/1000</f>
        <v>0</v>
      </c>
      <c r="J3862" s="210">
        <f>J3811*'Usages mobilité'!$BG51*(1+'Usages mobilité'!$BH51)^(J$3654-$D$3654)/1000</f>
        <v>0</v>
      </c>
      <c r="K3862" s="210">
        <f>K3811*'Usages mobilité'!$BG51*(1+'Usages mobilité'!$BH51)^(K$3654-$D$3654)/1000</f>
        <v>0</v>
      </c>
      <c r="L3862" s="210">
        <f>L3811*'Usages mobilité'!$BG51*(1+'Usages mobilité'!$BH51)^(L$3654-$D$3654)/1000</f>
        <v>0</v>
      </c>
      <c r="M3862" s="210">
        <f>M3811*'Usages mobilité'!$BG51*(1+'Usages mobilité'!$BH51)^(M$3654-$D$3654)/1000</f>
        <v>0</v>
      </c>
      <c r="N3862" s="210">
        <f>N3811*'Usages mobilité'!$BG51*(1+'Usages mobilité'!$BH51)^(N$3654-$D$3654)/1000</f>
        <v>0</v>
      </c>
      <c r="O3862" s="210">
        <f>O3811*'Usages mobilité'!$BG51*(1+'Usages mobilité'!$BH51)^(O$3654-$D$3654)/1000</f>
        <v>0</v>
      </c>
      <c r="P3862" s="210">
        <f>P3811*'Usages mobilité'!$BG51*(1+'Usages mobilité'!$BH51)^(P$3654-$D$3654)/1000</f>
        <v>0</v>
      </c>
      <c r="Q3862" s="210">
        <f>Q3811*'Usages mobilité'!$BG51*(1+'Usages mobilité'!$BH51)^(Q$3654-$D$3654)/1000</f>
        <v>0</v>
      </c>
      <c r="R3862" s="210">
        <f>R3811*'Usages mobilité'!$BG51*(1+'Usages mobilité'!$BH51)^(R$3654-$D$3654)/1000</f>
        <v>0</v>
      </c>
    </row>
    <row r="3863" spans="1:18" hidden="1" outlineLevel="2" x14ac:dyDescent="0.35">
      <c r="A3863" s="209" t="str">
        <f>'Usages mobilité'!A52</f>
        <v>Usage mobilité n°49</v>
      </c>
      <c r="B3863" s="209" t="s">
        <v>639</v>
      </c>
      <c r="C3863" s="209"/>
      <c r="D3863" s="210">
        <f>D3812*'Usages mobilité'!$BG52*(1+'Usages mobilité'!$BH52)^(D$3654-$D$3654)/1000</f>
        <v>0</v>
      </c>
      <c r="E3863" s="210">
        <f>E3812*'Usages mobilité'!$BG52*(1+'Usages mobilité'!$BH52)^(E$3654-$D$3654)/1000</f>
        <v>0</v>
      </c>
      <c r="F3863" s="210">
        <f>F3812*'Usages mobilité'!$BG52*(1+'Usages mobilité'!$BH52)^(F$3654-$D$3654)/1000</f>
        <v>0</v>
      </c>
      <c r="G3863" s="210">
        <f>G3812*'Usages mobilité'!$BG52*(1+'Usages mobilité'!$BH52)^(G$3654-$D$3654)/1000</f>
        <v>0</v>
      </c>
      <c r="H3863" s="210">
        <f>H3812*'Usages mobilité'!$BG52*(1+'Usages mobilité'!$BH52)^(H$3654-$D$3654)/1000</f>
        <v>0</v>
      </c>
      <c r="I3863" s="210">
        <f>I3812*'Usages mobilité'!$BG52*(1+'Usages mobilité'!$BH52)^(I$3654-$D$3654)/1000</f>
        <v>0</v>
      </c>
      <c r="J3863" s="210">
        <f>J3812*'Usages mobilité'!$BG52*(1+'Usages mobilité'!$BH52)^(J$3654-$D$3654)/1000</f>
        <v>0</v>
      </c>
      <c r="K3863" s="210">
        <f>K3812*'Usages mobilité'!$BG52*(1+'Usages mobilité'!$BH52)^(K$3654-$D$3654)/1000</f>
        <v>0</v>
      </c>
      <c r="L3863" s="210">
        <f>L3812*'Usages mobilité'!$BG52*(1+'Usages mobilité'!$BH52)^(L$3654-$D$3654)/1000</f>
        <v>0</v>
      </c>
      <c r="M3863" s="210">
        <f>M3812*'Usages mobilité'!$BG52*(1+'Usages mobilité'!$BH52)^(M$3654-$D$3654)/1000</f>
        <v>0</v>
      </c>
      <c r="N3863" s="210">
        <f>N3812*'Usages mobilité'!$BG52*(1+'Usages mobilité'!$BH52)^(N$3654-$D$3654)/1000</f>
        <v>0</v>
      </c>
      <c r="O3863" s="210">
        <f>O3812*'Usages mobilité'!$BG52*(1+'Usages mobilité'!$BH52)^(O$3654-$D$3654)/1000</f>
        <v>0</v>
      </c>
      <c r="P3863" s="210">
        <f>P3812*'Usages mobilité'!$BG52*(1+'Usages mobilité'!$BH52)^(P$3654-$D$3654)/1000</f>
        <v>0</v>
      </c>
      <c r="Q3863" s="210">
        <f>Q3812*'Usages mobilité'!$BG52*(1+'Usages mobilité'!$BH52)^(Q$3654-$D$3654)/1000</f>
        <v>0</v>
      </c>
      <c r="R3863" s="210">
        <f>R3812*'Usages mobilité'!$BG52*(1+'Usages mobilité'!$BH52)^(R$3654-$D$3654)/1000</f>
        <v>0</v>
      </c>
    </row>
    <row r="3864" spans="1:18" hidden="1" outlineLevel="2" x14ac:dyDescent="0.35">
      <c r="A3864" s="209" t="str">
        <f>'Usages mobilité'!A53</f>
        <v>Usage mobilité n°50</v>
      </c>
      <c r="B3864" s="209" t="s">
        <v>639</v>
      </c>
      <c r="C3864" s="209"/>
      <c r="D3864" s="210">
        <f>D3813*'Usages mobilité'!$BG53*(1+'Usages mobilité'!$BH53)^(D$3654-$D$3654)/1000</f>
        <v>0</v>
      </c>
      <c r="E3864" s="210">
        <f>E3813*'Usages mobilité'!$BG53*(1+'Usages mobilité'!$BH53)^(E$3654-$D$3654)/1000</f>
        <v>0</v>
      </c>
      <c r="F3864" s="210">
        <f>F3813*'Usages mobilité'!$BG53*(1+'Usages mobilité'!$BH53)^(F$3654-$D$3654)/1000</f>
        <v>0</v>
      </c>
      <c r="G3864" s="210">
        <f>G3813*'Usages mobilité'!$BG53*(1+'Usages mobilité'!$BH53)^(G$3654-$D$3654)/1000</f>
        <v>0</v>
      </c>
      <c r="H3864" s="210">
        <f>H3813*'Usages mobilité'!$BG53*(1+'Usages mobilité'!$BH53)^(H$3654-$D$3654)/1000</f>
        <v>0</v>
      </c>
      <c r="I3864" s="210">
        <f>I3813*'Usages mobilité'!$BG53*(1+'Usages mobilité'!$BH53)^(I$3654-$D$3654)/1000</f>
        <v>0</v>
      </c>
      <c r="J3864" s="210">
        <f>J3813*'Usages mobilité'!$BG53*(1+'Usages mobilité'!$BH53)^(J$3654-$D$3654)/1000</f>
        <v>0</v>
      </c>
      <c r="K3864" s="210">
        <f>K3813*'Usages mobilité'!$BG53*(1+'Usages mobilité'!$BH53)^(K$3654-$D$3654)/1000</f>
        <v>0</v>
      </c>
      <c r="L3864" s="210">
        <f>L3813*'Usages mobilité'!$BG53*(1+'Usages mobilité'!$BH53)^(L$3654-$D$3654)/1000</f>
        <v>0</v>
      </c>
      <c r="M3864" s="210">
        <f>M3813*'Usages mobilité'!$BG53*(1+'Usages mobilité'!$BH53)^(M$3654-$D$3654)/1000</f>
        <v>0</v>
      </c>
      <c r="N3864" s="210">
        <f>N3813*'Usages mobilité'!$BG53*(1+'Usages mobilité'!$BH53)^(N$3654-$D$3654)/1000</f>
        <v>0</v>
      </c>
      <c r="O3864" s="210">
        <f>O3813*'Usages mobilité'!$BG53*(1+'Usages mobilité'!$BH53)^(O$3654-$D$3654)/1000</f>
        <v>0</v>
      </c>
      <c r="P3864" s="210">
        <f>P3813*'Usages mobilité'!$BG53*(1+'Usages mobilité'!$BH53)^(P$3654-$D$3654)/1000</f>
        <v>0</v>
      </c>
      <c r="Q3864" s="210">
        <f>Q3813*'Usages mobilité'!$BG53*(1+'Usages mobilité'!$BH53)^(Q$3654-$D$3654)/1000</f>
        <v>0</v>
      </c>
      <c r="R3864" s="210">
        <f>R3813*'Usages mobilité'!$BG53*(1+'Usages mobilité'!$BH53)^(R$3654-$D$3654)/1000</f>
        <v>0</v>
      </c>
    </row>
    <row r="3865" spans="1:18" hidden="1" outlineLevel="1" collapsed="1" x14ac:dyDescent="0.35">
      <c r="A3865" s="209" t="s">
        <v>644</v>
      </c>
      <c r="B3865" s="209"/>
      <c r="C3865" s="209"/>
      <c r="D3865" s="210">
        <f t="shared" ref="D3865:R3865" si="335">SUM(D3815:D3864)</f>
        <v>0</v>
      </c>
      <c r="E3865" s="210">
        <f t="shared" si="335"/>
        <v>0</v>
      </c>
      <c r="F3865" s="210">
        <f t="shared" si="335"/>
        <v>0</v>
      </c>
      <c r="G3865" s="210">
        <f t="shared" si="335"/>
        <v>0</v>
      </c>
      <c r="H3865" s="210">
        <f t="shared" si="335"/>
        <v>0</v>
      </c>
      <c r="I3865" s="210">
        <f t="shared" si="335"/>
        <v>0</v>
      </c>
      <c r="J3865" s="210">
        <f t="shared" si="335"/>
        <v>0</v>
      </c>
      <c r="K3865" s="210">
        <f t="shared" si="335"/>
        <v>0</v>
      </c>
      <c r="L3865" s="210">
        <f t="shared" si="335"/>
        <v>0</v>
      </c>
      <c r="M3865" s="210">
        <f t="shared" si="335"/>
        <v>0</v>
      </c>
      <c r="N3865" s="210">
        <f t="shared" si="335"/>
        <v>0</v>
      </c>
      <c r="O3865" s="210">
        <f t="shared" si="335"/>
        <v>0</v>
      </c>
      <c r="P3865" s="210">
        <f t="shared" si="335"/>
        <v>0</v>
      </c>
      <c r="Q3865" s="210">
        <f t="shared" si="335"/>
        <v>0</v>
      </c>
      <c r="R3865" s="210">
        <f t="shared" si="335"/>
        <v>0</v>
      </c>
    </row>
    <row r="3866" spans="1:18" hidden="1" outlineLevel="1" x14ac:dyDescent="0.35">
      <c r="A3866" s="43" t="s">
        <v>645</v>
      </c>
      <c r="B3866" s="43"/>
      <c r="C3866" s="43"/>
      <c r="D3866" s="231"/>
      <c r="E3866" s="231"/>
      <c r="F3866" s="231"/>
      <c r="G3866" s="231"/>
      <c r="H3866" s="231"/>
      <c r="I3866" s="231"/>
      <c r="J3866" s="231"/>
      <c r="K3866" s="231"/>
      <c r="L3866" s="231"/>
      <c r="M3866" s="231"/>
      <c r="N3866" s="231"/>
      <c r="O3866" s="231"/>
      <c r="P3866" s="231"/>
      <c r="Q3866" s="231"/>
      <c r="R3866" s="231"/>
    </row>
    <row r="3867" spans="1:18" hidden="1" outlineLevel="1" x14ac:dyDescent="0.35">
      <c r="A3867" s="43" t="s">
        <v>646</v>
      </c>
      <c r="B3867" s="43"/>
      <c r="C3867" s="43"/>
      <c r="D3867" s="231"/>
      <c r="E3867" s="231"/>
      <c r="F3867" s="231"/>
      <c r="G3867" s="231"/>
      <c r="H3867" s="231"/>
      <c r="I3867" s="231"/>
      <c r="J3867" s="231"/>
      <c r="K3867" s="231"/>
      <c r="L3867" s="231"/>
      <c r="M3867" s="231"/>
      <c r="N3867" s="231"/>
      <c r="O3867" s="231"/>
      <c r="P3867" s="231"/>
      <c r="Q3867" s="231"/>
      <c r="R3867" s="231"/>
    </row>
    <row r="3868" spans="1:18" hidden="1" outlineLevel="1" x14ac:dyDescent="0.35">
      <c r="A3868" s="211" t="s">
        <v>647</v>
      </c>
      <c r="B3868" s="209"/>
      <c r="C3868" s="209"/>
      <c r="D3868" s="210">
        <f t="shared" ref="D3868:R3868" si="336">D3761+D3763+D3865+D3867</f>
        <v>0</v>
      </c>
      <c r="E3868" s="210">
        <f t="shared" si="336"/>
        <v>0</v>
      </c>
      <c r="F3868" s="210">
        <f t="shared" si="336"/>
        <v>0</v>
      </c>
      <c r="G3868" s="210">
        <f t="shared" si="336"/>
        <v>0</v>
      </c>
      <c r="H3868" s="210">
        <f t="shared" si="336"/>
        <v>0</v>
      </c>
      <c r="I3868" s="210">
        <f t="shared" si="336"/>
        <v>0</v>
      </c>
      <c r="J3868" s="210">
        <f t="shared" si="336"/>
        <v>0</v>
      </c>
      <c r="K3868" s="210">
        <f t="shared" si="336"/>
        <v>0</v>
      </c>
      <c r="L3868" s="210">
        <f t="shared" si="336"/>
        <v>0</v>
      </c>
      <c r="M3868" s="210">
        <f t="shared" si="336"/>
        <v>0</v>
      </c>
      <c r="N3868" s="210">
        <f t="shared" si="336"/>
        <v>0</v>
      </c>
      <c r="O3868" s="210">
        <f t="shared" si="336"/>
        <v>0</v>
      </c>
      <c r="P3868" s="210">
        <f t="shared" si="336"/>
        <v>0</v>
      </c>
      <c r="Q3868" s="210">
        <f t="shared" si="336"/>
        <v>0</v>
      </c>
      <c r="R3868" s="210">
        <f t="shared" si="336"/>
        <v>0</v>
      </c>
    </row>
    <row r="3869" spans="1:18" s="23" customFormat="1" hidden="1" outlineLevel="1" x14ac:dyDescent="0.35"/>
    <row r="3870" spans="1:18" hidden="1" outlineLevel="1" x14ac:dyDescent="0.35">
      <c r="A3870" s="273" t="s">
        <v>648</v>
      </c>
      <c r="B3870" s="212" t="s">
        <v>649</v>
      </c>
      <c r="C3870" s="43"/>
      <c r="D3870" s="231">
        <v>10000</v>
      </c>
      <c r="E3870" s="231">
        <v>10000</v>
      </c>
      <c r="F3870" s="231">
        <v>10000</v>
      </c>
      <c r="G3870" s="231"/>
      <c r="H3870" s="231"/>
      <c r="I3870" s="231"/>
      <c r="J3870" s="231"/>
      <c r="K3870" s="231"/>
      <c r="L3870" s="231"/>
      <c r="M3870" s="231"/>
      <c r="N3870" s="231"/>
      <c r="O3870" s="231"/>
      <c r="P3870" s="231"/>
      <c r="Q3870" s="231"/>
      <c r="R3870" s="231"/>
    </row>
    <row r="3871" spans="1:18" hidden="1" outlineLevel="1" x14ac:dyDescent="0.35">
      <c r="A3871" s="273"/>
      <c r="B3871" s="213" t="s">
        <v>650</v>
      </c>
      <c r="C3871" s="209"/>
      <c r="D3871" s="210">
        <f>IF(AND($B3650&lt;&gt;"",$B3651&lt;&gt;""),D3870*(VLOOKUP($B3650,Production!$G4:$P53,10)*(1+VLOOKUP($B3650,Production!$G4:$Q53,11))^(D3654-$D3654))/1000,0)</f>
        <v>0</v>
      </c>
      <c r="E3871" s="210">
        <f>IF(AND($B3650&lt;&gt;"",$B3651&lt;&gt;""),E3870*(VLOOKUP($B3650,Production!$G4:$P53,10)*(1+VLOOKUP($B3650,Production!$G4:$Q53,11))^(E3654-$D3654))/1000,0)</f>
        <v>0</v>
      </c>
      <c r="F3871" s="210">
        <f>IF(AND($B3650&lt;&gt;"",$B3651&lt;&gt;""),F3870*(VLOOKUP($B3650,Production!$G4:$P53,10)*(1+VLOOKUP($B3650,Production!$G4:$Q53,11))^(F3654-$D3654))/1000,0)</f>
        <v>0</v>
      </c>
      <c r="G3871" s="210">
        <f>IF(AND($B3650&lt;&gt;"",$B3651&lt;&gt;""),G3870*(VLOOKUP($B3650,Production!$G4:$P53,10)*(1+VLOOKUP($B3650,Production!$G4:$Q53,11))^(G3654-$D3654))/1000,0)</f>
        <v>0</v>
      </c>
      <c r="H3871" s="210">
        <f>IF(AND($B3650&lt;&gt;"",$B3651&lt;&gt;""),H3870*(VLOOKUP($B3650,Production!$G4:$P53,10)*(1+VLOOKUP($B3650,Production!$G4:$Q53,11))^(H3654-$D3654))/1000,0)</f>
        <v>0</v>
      </c>
      <c r="I3871" s="210">
        <f>IF(AND($B3650&lt;&gt;"",$B3651&lt;&gt;""),I3870*(VLOOKUP($B3650,Production!$G4:$P53,10)*(1+VLOOKUP($B3650,Production!$G4:$Q53,11))^(I3654-$D3654))/1000,0)</f>
        <v>0</v>
      </c>
      <c r="J3871" s="210">
        <f>IF(AND($B3650&lt;&gt;"",$B3651&lt;&gt;""),J3870*(VLOOKUP($B3650,Production!$G4:$P53,10)*(1+VLOOKUP($B3650,Production!$G4:$Q53,11))^(J3654-$D3654))/1000,0)</f>
        <v>0</v>
      </c>
      <c r="K3871" s="210">
        <f>IF(AND($B3650&lt;&gt;"",$B3651&lt;&gt;""),K3870*(VLOOKUP($B3650,Production!$G4:$P53,10)*(1+VLOOKUP($B3650,Production!$G4:$Q53,11))^(K3654-$D3654))/1000,0)</f>
        <v>0</v>
      </c>
      <c r="L3871" s="210">
        <f>IF(AND($B3650&lt;&gt;"",$B3651&lt;&gt;""),L3870*(VLOOKUP($B3650,Production!$G4:$P53,10)*(1+VLOOKUP($B3650,Production!$G4:$Q53,11))^(L3654-$D3654))/1000,0)</f>
        <v>0</v>
      </c>
      <c r="M3871" s="210">
        <f>IF(AND($B3650&lt;&gt;"",$B3651&lt;&gt;""),M3870*(VLOOKUP($B3650,Production!$G4:$P53,10)*(1+VLOOKUP($B3650,Production!$G4:$Q53,11))^(M3654-$D3654))/1000,0)</f>
        <v>0</v>
      </c>
      <c r="N3871" s="210">
        <f>IF(AND($B3650&lt;&gt;"",$B3651&lt;&gt;""),N3870*(VLOOKUP($B3650,Production!$G4:$P53,10)*(1+VLOOKUP($B3650,Production!$G4:$Q53,11))^(N3654-$D3654))/1000,0)</f>
        <v>0</v>
      </c>
      <c r="O3871" s="210">
        <f>IF(AND($B3650&lt;&gt;"",$B3651&lt;&gt;""),O3870*(VLOOKUP($B3650,Production!$G4:$P53,10)*(1+VLOOKUP($B3650,Production!$G4:$Q53,11))^(O3654-$D3654))/1000,0)</f>
        <v>0</v>
      </c>
      <c r="P3871" s="210">
        <f>IF(AND($B3650&lt;&gt;"",$B3651&lt;&gt;""),P3870*(VLOOKUP($B3650,Production!$G4:$P53,10)*(1+VLOOKUP($B3650,Production!$G4:$Q53,11))^(P3654-$D3654))/1000,0)</f>
        <v>0</v>
      </c>
      <c r="Q3871" s="210">
        <f>IF(AND($B3650&lt;&gt;"",$B3651&lt;&gt;""),Q3870*(VLOOKUP($B3650,Production!$G4:$P53,10)*(1+VLOOKUP($B3650,Production!$G4:$Q53,11))^(Q3654-$D3654))/1000,0)</f>
        <v>0</v>
      </c>
      <c r="R3871" s="210">
        <f>IF(AND($B3650&lt;&gt;"",$B3651&lt;&gt;""),R3870*(VLOOKUP($B3650,Production!$G4:$P53,10)*(1+VLOOKUP($B3650,Production!$G4:$Q53,11))^(R3654-$D3654))/1000,0)</f>
        <v>0</v>
      </c>
    </row>
    <row r="3872" spans="1:18" hidden="1" outlineLevel="1" x14ac:dyDescent="0.35">
      <c r="A3872" s="273" t="s">
        <v>651</v>
      </c>
      <c r="B3872" s="212" t="s">
        <v>652</v>
      </c>
      <c r="C3872" s="43"/>
      <c r="D3872" s="231"/>
      <c r="E3872" s="231"/>
      <c r="F3872" s="231"/>
      <c r="G3872" s="231"/>
      <c r="H3872" s="231"/>
      <c r="I3872" s="231"/>
      <c r="J3872" s="231"/>
      <c r="K3872" s="231"/>
      <c r="L3872" s="231"/>
      <c r="M3872" s="231"/>
      <c r="N3872" s="231"/>
      <c r="O3872" s="231"/>
      <c r="P3872" s="231"/>
      <c r="Q3872" s="231"/>
      <c r="R3872" s="231"/>
    </row>
    <row r="3873" spans="1:18" hidden="1" outlineLevel="1" x14ac:dyDescent="0.35">
      <c r="A3873" s="273"/>
      <c r="B3873" s="213" t="s">
        <v>650</v>
      </c>
      <c r="C3873" s="209"/>
      <c r="D3873" s="210">
        <f>IF($B3650&lt;&gt;"",D3872*(VLOOKUP($B3650,Production!$G4:$R53,12)*(1+VLOOKUP($B3650,Production!$G4:$S53,13))^(D3654-$D3654))/1000,0)</f>
        <v>0</v>
      </c>
      <c r="E3873" s="210">
        <f>IF($B3650&lt;&gt;"",E3872*(VLOOKUP($B3650,Production!$G4:$R53,12)*(1+VLOOKUP($B3650,Production!$G4:$S53,13))^(E3654-$D3654))/1000,0)</f>
        <v>0</v>
      </c>
      <c r="F3873" s="210">
        <f>IF($B3650&lt;&gt;"",F3872*(VLOOKUP($B3650,Production!$G4:$R53,12)*(1+VLOOKUP($B3650,Production!$G4:$S53,13))^(F3654-$D3654))/1000,0)</f>
        <v>0</v>
      </c>
      <c r="G3873" s="210">
        <f>IF($B3650&lt;&gt;"",G3872*(VLOOKUP($B3650,Production!$G4:$R53,12)*(1+VLOOKUP($B3650,Production!$G4:$S53,13))^(G3654-$D3654))/1000,0)</f>
        <v>0</v>
      </c>
      <c r="H3873" s="210">
        <f>IF($B3650&lt;&gt;"",H3872*(VLOOKUP($B3650,Production!$G4:$R53,12)*(1+VLOOKUP($B3650,Production!$G4:$S53,13))^(H3654-$D3654))/1000,0)</f>
        <v>0</v>
      </c>
      <c r="I3873" s="210">
        <f>IF($B3650&lt;&gt;"",I3872*(VLOOKUP($B3650,Production!$G4:$R53,12)*(1+VLOOKUP($B3650,Production!$G4:$S53,13))^(I3654-$D3654))/1000,0)</f>
        <v>0</v>
      </c>
      <c r="J3873" s="210">
        <f>IF($B3650&lt;&gt;"",J3872*(VLOOKUP($B3650,Production!$G4:$R53,12)*(1+VLOOKUP($B3650,Production!$G4:$S53,13))^(J3654-$D3654))/1000,0)</f>
        <v>0</v>
      </c>
      <c r="K3873" s="210">
        <f>IF($B3650&lt;&gt;"",K3872*(VLOOKUP($B3650,Production!$G4:$R53,12)*(1+VLOOKUP($B3650,Production!$G4:$S53,13))^(K3654-$D3654))/1000,0)</f>
        <v>0</v>
      </c>
      <c r="L3873" s="210">
        <f>IF($B3650&lt;&gt;"",L3872*(VLOOKUP($B3650,Production!$G4:$R53,12)*(1+VLOOKUP($B3650,Production!$G4:$S53,13))^(L3654-$D3654))/1000,0)</f>
        <v>0</v>
      </c>
      <c r="M3873" s="210">
        <f>IF($B3650&lt;&gt;"",M3872*(VLOOKUP($B3650,Production!$G4:$R53,12)*(1+VLOOKUP($B3650,Production!$G4:$S53,13))^(M3654-$D3654))/1000,0)</f>
        <v>0</v>
      </c>
      <c r="N3873" s="210">
        <f>IF($B3650&lt;&gt;"",N3872*(VLOOKUP($B3650,Production!$G4:$R53,12)*(1+VLOOKUP($B3650,Production!$G4:$S53,13))^(N3654-$D3654))/1000,0)</f>
        <v>0</v>
      </c>
      <c r="O3873" s="210">
        <f>IF($B3650&lt;&gt;"",O3872*(VLOOKUP($B3650,Production!$G4:$R53,12)*(1+VLOOKUP($B3650,Production!$G4:$S53,13))^(O3654-$D3654))/1000,0)</f>
        <v>0</v>
      </c>
      <c r="P3873" s="210">
        <f>IF($B3650&lt;&gt;"",P3872*(VLOOKUP($B3650,Production!$G4:$R53,12)*(1+VLOOKUP($B3650,Production!$G4:$S53,13))^(P3654-$D3654))/1000,0)</f>
        <v>0</v>
      </c>
      <c r="Q3873" s="210">
        <f>IF($B3650&lt;&gt;"",Q3872*(VLOOKUP($B3650,Production!$G4:$R53,12)*(1+VLOOKUP($B3650,Production!$G4:$S53,13))^(Q3654-$D3654))/1000,0)</f>
        <v>0</v>
      </c>
      <c r="R3873" s="210">
        <f>IF($B3650&lt;&gt;"",R3872*(VLOOKUP($B3650,Production!$G4:$R53,12)*(1+VLOOKUP($B3650,Production!$G4:$S53,13))^(R3654-$D3654))/1000,0)</f>
        <v>0</v>
      </c>
    </row>
    <row r="3874" spans="1:18" hidden="1" outlineLevel="1" x14ac:dyDescent="0.35">
      <c r="A3874" s="212" t="s">
        <v>653</v>
      </c>
      <c r="B3874" s="212"/>
      <c r="C3874" s="43"/>
      <c r="D3874" s="231"/>
      <c r="E3874" s="231"/>
      <c r="F3874" s="231"/>
      <c r="G3874" s="231"/>
      <c r="H3874" s="231"/>
      <c r="I3874" s="231"/>
      <c r="J3874" s="231"/>
      <c r="K3874" s="231"/>
      <c r="L3874" s="231"/>
      <c r="M3874" s="231"/>
      <c r="N3874" s="231"/>
      <c r="O3874" s="231"/>
      <c r="P3874" s="231"/>
      <c r="Q3874" s="231"/>
      <c r="R3874" s="231"/>
    </row>
    <row r="3875" spans="1:18" hidden="1" outlineLevel="1" x14ac:dyDescent="0.35">
      <c r="A3875" s="212" t="s">
        <v>654</v>
      </c>
      <c r="B3875" s="212"/>
      <c r="C3875" s="43"/>
      <c r="D3875" s="231"/>
      <c r="E3875" s="231"/>
      <c r="F3875" s="231"/>
      <c r="G3875" s="231"/>
      <c r="H3875" s="231"/>
      <c r="I3875" s="231"/>
      <c r="J3875" s="231"/>
      <c r="K3875" s="231"/>
      <c r="L3875" s="231"/>
      <c r="M3875" s="231"/>
      <c r="N3875" s="231"/>
      <c r="O3875" s="231"/>
      <c r="P3875" s="231"/>
      <c r="Q3875" s="231"/>
      <c r="R3875" s="231"/>
    </row>
    <row r="3876" spans="1:18" hidden="1" outlineLevel="1" x14ac:dyDescent="0.35">
      <c r="A3876" s="211" t="s">
        <v>655</v>
      </c>
      <c r="B3876" s="209"/>
      <c r="C3876" s="209"/>
      <c r="D3876" s="210">
        <f t="shared" ref="D3876:R3876" si="337">D3871+D3873+D3874+D3875</f>
        <v>0</v>
      </c>
      <c r="E3876" s="210">
        <f t="shared" si="337"/>
        <v>0</v>
      </c>
      <c r="F3876" s="210">
        <f t="shared" si="337"/>
        <v>0</v>
      </c>
      <c r="G3876" s="210">
        <f t="shared" si="337"/>
        <v>0</v>
      </c>
      <c r="H3876" s="210">
        <f t="shared" si="337"/>
        <v>0</v>
      </c>
      <c r="I3876" s="210">
        <f t="shared" si="337"/>
        <v>0</v>
      </c>
      <c r="J3876" s="210">
        <f t="shared" si="337"/>
        <v>0</v>
      </c>
      <c r="K3876" s="210">
        <f t="shared" si="337"/>
        <v>0</v>
      </c>
      <c r="L3876" s="210">
        <f t="shared" si="337"/>
        <v>0</v>
      </c>
      <c r="M3876" s="210">
        <f t="shared" si="337"/>
        <v>0</v>
      </c>
      <c r="N3876" s="210">
        <f t="shared" si="337"/>
        <v>0</v>
      </c>
      <c r="O3876" s="210">
        <f t="shared" si="337"/>
        <v>0</v>
      </c>
      <c r="P3876" s="210">
        <f t="shared" si="337"/>
        <v>0</v>
      </c>
      <c r="Q3876" s="210">
        <f t="shared" si="337"/>
        <v>0</v>
      </c>
      <c r="R3876" s="210">
        <f t="shared" si="337"/>
        <v>0</v>
      </c>
    </row>
    <row r="3877" spans="1:18" s="23" customFormat="1" hidden="1" outlineLevel="1" x14ac:dyDescent="0.35"/>
    <row r="3878" spans="1:18" hidden="1" outlineLevel="1" x14ac:dyDescent="0.35">
      <c r="A3878" s="209" t="s">
        <v>656</v>
      </c>
      <c r="B3878" s="209"/>
      <c r="C3878" s="209"/>
      <c r="D3878" s="210">
        <f t="shared" ref="D3878:R3878" si="338">D3868-D3876</f>
        <v>0</v>
      </c>
      <c r="E3878" s="210">
        <f t="shared" si="338"/>
        <v>0</v>
      </c>
      <c r="F3878" s="210">
        <f t="shared" si="338"/>
        <v>0</v>
      </c>
      <c r="G3878" s="210">
        <f t="shared" si="338"/>
        <v>0</v>
      </c>
      <c r="H3878" s="210">
        <f t="shared" si="338"/>
        <v>0</v>
      </c>
      <c r="I3878" s="210">
        <f t="shared" si="338"/>
        <v>0</v>
      </c>
      <c r="J3878" s="210">
        <f t="shared" si="338"/>
        <v>0</v>
      </c>
      <c r="K3878" s="210">
        <f t="shared" si="338"/>
        <v>0</v>
      </c>
      <c r="L3878" s="210">
        <f t="shared" si="338"/>
        <v>0</v>
      </c>
      <c r="M3878" s="210">
        <f t="shared" si="338"/>
        <v>0</v>
      </c>
      <c r="N3878" s="210">
        <f t="shared" si="338"/>
        <v>0</v>
      </c>
      <c r="O3878" s="210">
        <f t="shared" si="338"/>
        <v>0</v>
      </c>
      <c r="P3878" s="210">
        <f t="shared" si="338"/>
        <v>0</v>
      </c>
      <c r="Q3878" s="210">
        <f t="shared" si="338"/>
        <v>0</v>
      </c>
      <c r="R3878" s="210">
        <f t="shared" si="338"/>
        <v>0</v>
      </c>
    </row>
    <row r="3879" spans="1:18" hidden="1" outlineLevel="1" x14ac:dyDescent="0.35"/>
    <row r="3880" spans="1:18" hidden="1" outlineLevel="1" x14ac:dyDescent="0.35">
      <c r="A3880" s="43" t="s">
        <v>657</v>
      </c>
      <c r="B3880" s="43"/>
      <c r="C3880" s="43"/>
      <c r="D3880" s="231"/>
      <c r="E3880" s="231"/>
      <c r="F3880" s="231"/>
      <c r="G3880" s="231"/>
      <c r="H3880" s="231"/>
      <c r="I3880" s="231"/>
      <c r="J3880" s="231"/>
      <c r="K3880" s="231"/>
      <c r="L3880" s="231"/>
      <c r="M3880" s="231"/>
      <c r="N3880" s="231"/>
      <c r="O3880" s="231"/>
      <c r="P3880" s="231"/>
      <c r="Q3880" s="231"/>
      <c r="R3880" s="231"/>
    </row>
    <row r="3881" spans="1:18" hidden="1" outlineLevel="1" x14ac:dyDescent="0.35"/>
    <row r="3882" spans="1:18" hidden="1" outlineLevel="1" x14ac:dyDescent="0.35">
      <c r="A3882" s="209" t="s">
        <v>658</v>
      </c>
      <c r="B3882" s="209"/>
      <c r="C3882" s="209"/>
      <c r="D3882" s="210">
        <f t="shared" ref="D3882:R3882" si="339">D3878-D3880</f>
        <v>0</v>
      </c>
      <c r="E3882" s="210">
        <f t="shared" si="339"/>
        <v>0</v>
      </c>
      <c r="F3882" s="210">
        <f t="shared" si="339"/>
        <v>0</v>
      </c>
      <c r="G3882" s="210">
        <f t="shared" si="339"/>
        <v>0</v>
      </c>
      <c r="H3882" s="210">
        <f t="shared" si="339"/>
        <v>0</v>
      </c>
      <c r="I3882" s="210">
        <f t="shared" si="339"/>
        <v>0</v>
      </c>
      <c r="J3882" s="210">
        <f t="shared" si="339"/>
        <v>0</v>
      </c>
      <c r="K3882" s="210">
        <f t="shared" si="339"/>
        <v>0</v>
      </c>
      <c r="L3882" s="210">
        <f t="shared" si="339"/>
        <v>0</v>
      </c>
      <c r="M3882" s="210">
        <f t="shared" si="339"/>
        <v>0</v>
      </c>
      <c r="N3882" s="210">
        <f t="shared" si="339"/>
        <v>0</v>
      </c>
      <c r="O3882" s="210">
        <f t="shared" si="339"/>
        <v>0</v>
      </c>
      <c r="P3882" s="210">
        <f t="shared" si="339"/>
        <v>0</v>
      </c>
      <c r="Q3882" s="210">
        <f t="shared" si="339"/>
        <v>0</v>
      </c>
      <c r="R3882" s="210">
        <f t="shared" si="339"/>
        <v>0</v>
      </c>
    </row>
    <row r="3883" spans="1:18" hidden="1" outlineLevel="1" x14ac:dyDescent="0.35">
      <c r="A3883" s="209" t="s">
        <v>659</v>
      </c>
      <c r="B3883" s="209"/>
      <c r="C3883" s="209"/>
      <c r="D3883" s="210">
        <f t="shared" ref="D3883:R3883" si="340">$B3652*D3882</f>
        <v>0</v>
      </c>
      <c r="E3883" s="210">
        <f t="shared" si="340"/>
        <v>0</v>
      </c>
      <c r="F3883" s="210">
        <f t="shared" si="340"/>
        <v>0</v>
      </c>
      <c r="G3883" s="210">
        <f t="shared" si="340"/>
        <v>0</v>
      </c>
      <c r="H3883" s="210">
        <f t="shared" si="340"/>
        <v>0</v>
      </c>
      <c r="I3883" s="210">
        <f t="shared" si="340"/>
        <v>0</v>
      </c>
      <c r="J3883" s="210">
        <f t="shared" si="340"/>
        <v>0</v>
      </c>
      <c r="K3883" s="210">
        <f t="shared" si="340"/>
        <v>0</v>
      </c>
      <c r="L3883" s="210">
        <f t="shared" si="340"/>
        <v>0</v>
      </c>
      <c r="M3883" s="210">
        <f t="shared" si="340"/>
        <v>0</v>
      </c>
      <c r="N3883" s="210">
        <f t="shared" si="340"/>
        <v>0</v>
      </c>
      <c r="O3883" s="210">
        <f t="shared" si="340"/>
        <v>0</v>
      </c>
      <c r="P3883" s="210">
        <f t="shared" si="340"/>
        <v>0</v>
      </c>
      <c r="Q3883" s="210">
        <f t="shared" si="340"/>
        <v>0</v>
      </c>
      <c r="R3883" s="210">
        <f t="shared" si="340"/>
        <v>0</v>
      </c>
    </row>
    <row r="3884" spans="1:18" hidden="1" outlineLevel="1" x14ac:dyDescent="0.35"/>
    <row r="3885" spans="1:18" hidden="1" outlineLevel="1" x14ac:dyDescent="0.35">
      <c r="A3885" s="211" t="s">
        <v>660</v>
      </c>
      <c r="B3885" s="209"/>
      <c r="C3885" s="209"/>
      <c r="D3885" s="210">
        <f t="shared" ref="D3885:R3885" si="341">D3882-D3883</f>
        <v>0</v>
      </c>
      <c r="E3885" s="210">
        <f t="shared" si="341"/>
        <v>0</v>
      </c>
      <c r="F3885" s="210">
        <f t="shared" si="341"/>
        <v>0</v>
      </c>
      <c r="G3885" s="210">
        <f t="shared" si="341"/>
        <v>0</v>
      </c>
      <c r="H3885" s="210">
        <f t="shared" si="341"/>
        <v>0</v>
      </c>
      <c r="I3885" s="210">
        <f t="shared" si="341"/>
        <v>0</v>
      </c>
      <c r="J3885" s="210">
        <f t="shared" si="341"/>
        <v>0</v>
      </c>
      <c r="K3885" s="210">
        <f t="shared" si="341"/>
        <v>0</v>
      </c>
      <c r="L3885" s="210">
        <f t="shared" si="341"/>
        <v>0</v>
      </c>
      <c r="M3885" s="210">
        <f t="shared" si="341"/>
        <v>0</v>
      </c>
      <c r="N3885" s="210">
        <f t="shared" si="341"/>
        <v>0</v>
      </c>
      <c r="O3885" s="210">
        <f t="shared" si="341"/>
        <v>0</v>
      </c>
      <c r="P3885" s="210">
        <f t="shared" si="341"/>
        <v>0</v>
      </c>
      <c r="Q3885" s="210">
        <f t="shared" si="341"/>
        <v>0</v>
      </c>
      <c r="R3885" s="210">
        <f t="shared" si="341"/>
        <v>0</v>
      </c>
    </row>
    <row r="3886" spans="1:18" hidden="1" outlineLevel="1" x14ac:dyDescent="0.35"/>
    <row r="3887" spans="1:18" hidden="1" outlineLevel="1" x14ac:dyDescent="0.35">
      <c r="A3887" s="211" t="s">
        <v>661</v>
      </c>
      <c r="B3887" s="209"/>
      <c r="C3887" s="209"/>
      <c r="D3887" s="214" t="e">
        <f>IRR(D3885:R3885)</f>
        <v>#NUM!</v>
      </c>
    </row>
    <row r="3888" spans="1:18" collapsed="1" x14ac:dyDescent="0.35"/>
    <row r="3890" spans="1:18" s="156" customFormat="1" x14ac:dyDescent="0.35">
      <c r="A3890" s="156" t="s">
        <v>685</v>
      </c>
    </row>
    <row r="3891" spans="1:18" hidden="1" outlineLevel="1" x14ac:dyDescent="0.35"/>
    <row r="3892" spans="1:18" hidden="1" outlineLevel="1" x14ac:dyDescent="0.35">
      <c r="A3892" s="204" t="s">
        <v>596</v>
      </c>
      <c r="B3892" s="195"/>
    </row>
    <row r="3893" spans="1:18" ht="15" hidden="1" outlineLevel="1" thickBot="1" x14ac:dyDescent="0.4">
      <c r="A3893" s="206" t="s">
        <v>632</v>
      </c>
      <c r="B3893" s="230"/>
    </row>
    <row r="3894" spans="1:18" hidden="1" outlineLevel="1" x14ac:dyDescent="0.35"/>
    <row r="3895" spans="1:18" hidden="1" outlineLevel="1" x14ac:dyDescent="0.35">
      <c r="A3895" s="43" t="s">
        <v>633</v>
      </c>
      <c r="B3895" s="43"/>
      <c r="C3895" s="210">
        <v>0</v>
      </c>
      <c r="D3895" s="210">
        <v>1</v>
      </c>
      <c r="E3895" s="210">
        <v>2</v>
      </c>
      <c r="F3895" s="210">
        <v>3</v>
      </c>
      <c r="G3895" s="210">
        <v>4</v>
      </c>
      <c r="H3895" s="210">
        <v>5</v>
      </c>
      <c r="I3895" s="210">
        <v>6</v>
      </c>
      <c r="J3895" s="210">
        <v>7</v>
      </c>
      <c r="K3895" s="210">
        <v>8</v>
      </c>
      <c r="L3895" s="210">
        <v>9</v>
      </c>
      <c r="M3895" s="210">
        <v>10</v>
      </c>
      <c r="N3895" s="210">
        <v>11</v>
      </c>
      <c r="O3895" s="210">
        <v>12</v>
      </c>
      <c r="P3895" s="210">
        <v>13</v>
      </c>
      <c r="Q3895" s="210">
        <v>14</v>
      </c>
      <c r="R3895" s="210">
        <v>15</v>
      </c>
    </row>
    <row r="3896" spans="1:18" hidden="1" outlineLevel="1" x14ac:dyDescent="0.35"/>
    <row r="3897" spans="1:18" hidden="1" outlineLevel="1" x14ac:dyDescent="0.35">
      <c r="A3897" s="43" t="s">
        <v>634</v>
      </c>
      <c r="B3897" s="43"/>
      <c r="C3897" s="231"/>
      <c r="D3897" s="231"/>
      <c r="E3897" s="231"/>
      <c r="F3897" s="231"/>
      <c r="G3897" s="231"/>
      <c r="H3897" s="231"/>
      <c r="I3897" s="231"/>
      <c r="J3897" s="231"/>
      <c r="K3897" s="231"/>
      <c r="L3897" s="231"/>
      <c r="M3897" s="231"/>
      <c r="N3897" s="231"/>
      <c r="O3897" s="231"/>
      <c r="P3897" s="231"/>
      <c r="Q3897" s="231"/>
      <c r="R3897" s="231"/>
    </row>
    <row r="3898" spans="1:18" hidden="1" outlineLevel="1" x14ac:dyDescent="0.35">
      <c r="A3898" s="43" t="s">
        <v>635</v>
      </c>
      <c r="B3898" s="43"/>
      <c r="C3898" s="231"/>
      <c r="D3898" s="231"/>
      <c r="E3898" s="231"/>
      <c r="F3898" s="231"/>
      <c r="G3898" s="231"/>
      <c r="H3898" s="231"/>
      <c r="I3898" s="231"/>
      <c r="J3898" s="231"/>
      <c r="K3898" s="231"/>
      <c r="L3898" s="231"/>
      <c r="M3898" s="231"/>
      <c r="N3898" s="231"/>
      <c r="O3898" s="231"/>
      <c r="P3898" s="231"/>
      <c r="Q3898" s="231"/>
      <c r="R3898" s="231"/>
    </row>
    <row r="3899" spans="1:18" hidden="1" outlineLevel="1" x14ac:dyDescent="0.35">
      <c r="A3899" s="43" t="s">
        <v>636</v>
      </c>
      <c r="B3899" s="43"/>
      <c r="C3899" s="231"/>
      <c r="D3899" s="231"/>
      <c r="E3899" s="231"/>
      <c r="F3899" s="231"/>
      <c r="G3899" s="231"/>
      <c r="H3899" s="231"/>
      <c r="I3899" s="231"/>
      <c r="J3899" s="231"/>
      <c r="K3899" s="231"/>
      <c r="L3899" s="231"/>
      <c r="M3899" s="231"/>
      <c r="N3899" s="231"/>
      <c r="O3899" s="231"/>
      <c r="P3899" s="231"/>
      <c r="Q3899" s="231"/>
      <c r="R3899" s="231"/>
    </row>
    <row r="3900" spans="1:18" hidden="1" outlineLevel="1" x14ac:dyDescent="0.35"/>
    <row r="3901" spans="1:18" hidden="1" outlineLevel="2" x14ac:dyDescent="0.35">
      <c r="A3901" s="209" t="str">
        <f>'Usages industrie'!A4</f>
        <v>Usage industriel n°1</v>
      </c>
      <c r="B3901" s="209" t="s">
        <v>637</v>
      </c>
      <c r="C3901" s="209"/>
      <c r="D3901" s="210">
        <f>IF(B$3892&lt;&gt;"",IF(B$3892='Usages industrie'!$K4,'Usages industrie'!J4,0),0)</f>
        <v>0</v>
      </c>
      <c r="E3901" s="210">
        <f t="shared" ref="E3901:R3910" si="342">$D3901</f>
        <v>0</v>
      </c>
      <c r="F3901" s="210">
        <f t="shared" si="342"/>
        <v>0</v>
      </c>
      <c r="G3901" s="210">
        <f t="shared" si="342"/>
        <v>0</v>
      </c>
      <c r="H3901" s="210">
        <f t="shared" si="342"/>
        <v>0</v>
      </c>
      <c r="I3901" s="210">
        <f t="shared" si="342"/>
        <v>0</v>
      </c>
      <c r="J3901" s="210">
        <f t="shared" si="342"/>
        <v>0</v>
      </c>
      <c r="K3901" s="210">
        <f t="shared" si="342"/>
        <v>0</v>
      </c>
      <c r="L3901" s="210">
        <f t="shared" si="342"/>
        <v>0</v>
      </c>
      <c r="M3901" s="210">
        <f t="shared" si="342"/>
        <v>0</v>
      </c>
      <c r="N3901" s="210">
        <f t="shared" si="342"/>
        <v>0</v>
      </c>
      <c r="O3901" s="210">
        <f t="shared" si="342"/>
        <v>0</v>
      </c>
      <c r="P3901" s="210">
        <f t="shared" si="342"/>
        <v>0</v>
      </c>
      <c r="Q3901" s="210">
        <f t="shared" si="342"/>
        <v>0</v>
      </c>
      <c r="R3901" s="210">
        <f t="shared" si="342"/>
        <v>0</v>
      </c>
    </row>
    <row r="3902" spans="1:18" hidden="1" outlineLevel="2" x14ac:dyDescent="0.35">
      <c r="A3902" s="209" t="str">
        <f>'Usages industrie'!A5</f>
        <v>Usage industriel n°2</v>
      </c>
      <c r="B3902" s="209" t="s">
        <v>637</v>
      </c>
      <c r="C3902" s="209"/>
      <c r="D3902" s="210">
        <f>IF(B$3892&lt;&gt;"",IF(B$3892='Usages industrie'!$K5,'Usages industrie'!J5,0),0)</f>
        <v>0</v>
      </c>
      <c r="E3902" s="210">
        <f t="shared" si="342"/>
        <v>0</v>
      </c>
      <c r="F3902" s="210">
        <f t="shared" si="342"/>
        <v>0</v>
      </c>
      <c r="G3902" s="210">
        <f t="shared" si="342"/>
        <v>0</v>
      </c>
      <c r="H3902" s="210">
        <f t="shared" si="342"/>
        <v>0</v>
      </c>
      <c r="I3902" s="210">
        <f t="shared" si="342"/>
        <v>0</v>
      </c>
      <c r="J3902" s="210">
        <f t="shared" si="342"/>
        <v>0</v>
      </c>
      <c r="K3902" s="210">
        <f t="shared" si="342"/>
        <v>0</v>
      </c>
      <c r="L3902" s="210">
        <f t="shared" si="342"/>
        <v>0</v>
      </c>
      <c r="M3902" s="210">
        <f t="shared" si="342"/>
        <v>0</v>
      </c>
      <c r="N3902" s="210">
        <f t="shared" si="342"/>
        <v>0</v>
      </c>
      <c r="O3902" s="210">
        <f t="shared" si="342"/>
        <v>0</v>
      </c>
      <c r="P3902" s="210">
        <f t="shared" si="342"/>
        <v>0</v>
      </c>
      <c r="Q3902" s="210">
        <f t="shared" si="342"/>
        <v>0</v>
      </c>
      <c r="R3902" s="210">
        <f t="shared" si="342"/>
        <v>0</v>
      </c>
    </row>
    <row r="3903" spans="1:18" hidden="1" outlineLevel="2" x14ac:dyDescent="0.35">
      <c r="A3903" s="209" t="str">
        <f>'Usages industrie'!A6</f>
        <v>Usage industriel n°3</v>
      </c>
      <c r="B3903" s="209" t="s">
        <v>637</v>
      </c>
      <c r="C3903" s="209"/>
      <c r="D3903" s="210">
        <f>IF(B$3892&lt;&gt;"",IF(B$3892='Usages industrie'!$K6,'Usages industrie'!J6,0),0)</f>
        <v>0</v>
      </c>
      <c r="E3903" s="210">
        <f t="shared" si="342"/>
        <v>0</v>
      </c>
      <c r="F3903" s="210">
        <f t="shared" si="342"/>
        <v>0</v>
      </c>
      <c r="G3903" s="210">
        <f t="shared" si="342"/>
        <v>0</v>
      </c>
      <c r="H3903" s="210">
        <f t="shared" si="342"/>
        <v>0</v>
      </c>
      <c r="I3903" s="210">
        <f t="shared" si="342"/>
        <v>0</v>
      </c>
      <c r="J3903" s="210">
        <f t="shared" si="342"/>
        <v>0</v>
      </c>
      <c r="K3903" s="210">
        <f t="shared" si="342"/>
        <v>0</v>
      </c>
      <c r="L3903" s="210">
        <f t="shared" si="342"/>
        <v>0</v>
      </c>
      <c r="M3903" s="210">
        <f t="shared" si="342"/>
        <v>0</v>
      </c>
      <c r="N3903" s="210">
        <f t="shared" si="342"/>
        <v>0</v>
      </c>
      <c r="O3903" s="210">
        <f t="shared" si="342"/>
        <v>0</v>
      </c>
      <c r="P3903" s="210">
        <f t="shared" si="342"/>
        <v>0</v>
      </c>
      <c r="Q3903" s="210">
        <f t="shared" si="342"/>
        <v>0</v>
      </c>
      <c r="R3903" s="210">
        <f t="shared" si="342"/>
        <v>0</v>
      </c>
    </row>
    <row r="3904" spans="1:18" hidden="1" outlineLevel="2" x14ac:dyDescent="0.35">
      <c r="A3904" s="209" t="str">
        <f>'Usages industrie'!A7</f>
        <v>Usage industriel n°4</v>
      </c>
      <c r="B3904" s="209" t="s">
        <v>637</v>
      </c>
      <c r="C3904" s="209"/>
      <c r="D3904" s="210">
        <f>IF(B$3892&lt;&gt;"",IF(B$3892='Usages industrie'!$K7,'Usages industrie'!J7,0),0)</f>
        <v>0</v>
      </c>
      <c r="E3904" s="210">
        <f t="shared" si="342"/>
        <v>0</v>
      </c>
      <c r="F3904" s="210">
        <f t="shared" si="342"/>
        <v>0</v>
      </c>
      <c r="G3904" s="210">
        <f t="shared" si="342"/>
        <v>0</v>
      </c>
      <c r="H3904" s="210">
        <f t="shared" si="342"/>
        <v>0</v>
      </c>
      <c r="I3904" s="210">
        <f t="shared" si="342"/>
        <v>0</v>
      </c>
      <c r="J3904" s="210">
        <f t="shared" si="342"/>
        <v>0</v>
      </c>
      <c r="K3904" s="210">
        <f t="shared" si="342"/>
        <v>0</v>
      </c>
      <c r="L3904" s="210">
        <f t="shared" si="342"/>
        <v>0</v>
      </c>
      <c r="M3904" s="210">
        <f t="shared" si="342"/>
        <v>0</v>
      </c>
      <c r="N3904" s="210">
        <f t="shared" si="342"/>
        <v>0</v>
      </c>
      <c r="O3904" s="210">
        <f t="shared" si="342"/>
        <v>0</v>
      </c>
      <c r="P3904" s="210">
        <f t="shared" si="342"/>
        <v>0</v>
      </c>
      <c r="Q3904" s="210">
        <f t="shared" si="342"/>
        <v>0</v>
      </c>
      <c r="R3904" s="210">
        <f t="shared" si="342"/>
        <v>0</v>
      </c>
    </row>
    <row r="3905" spans="1:18" hidden="1" outlineLevel="2" x14ac:dyDescent="0.35">
      <c r="A3905" s="209" t="str">
        <f>'Usages industrie'!A8</f>
        <v>Usage industriel n°5</v>
      </c>
      <c r="B3905" s="209" t="s">
        <v>637</v>
      </c>
      <c r="C3905" s="209"/>
      <c r="D3905" s="210">
        <f>IF(B$3892&lt;&gt;"",IF(B$3892='Usages industrie'!$K8,'Usages industrie'!J8,0),0)</f>
        <v>0</v>
      </c>
      <c r="E3905" s="210">
        <f t="shared" si="342"/>
        <v>0</v>
      </c>
      <c r="F3905" s="210">
        <f t="shared" si="342"/>
        <v>0</v>
      </c>
      <c r="G3905" s="210">
        <f t="shared" si="342"/>
        <v>0</v>
      </c>
      <c r="H3905" s="210">
        <f t="shared" si="342"/>
        <v>0</v>
      </c>
      <c r="I3905" s="210">
        <f t="shared" si="342"/>
        <v>0</v>
      </c>
      <c r="J3905" s="210">
        <f t="shared" si="342"/>
        <v>0</v>
      </c>
      <c r="K3905" s="210">
        <f t="shared" si="342"/>
        <v>0</v>
      </c>
      <c r="L3905" s="210">
        <f t="shared" si="342"/>
        <v>0</v>
      </c>
      <c r="M3905" s="210">
        <f t="shared" si="342"/>
        <v>0</v>
      </c>
      <c r="N3905" s="210">
        <f t="shared" si="342"/>
        <v>0</v>
      </c>
      <c r="O3905" s="210">
        <f t="shared" si="342"/>
        <v>0</v>
      </c>
      <c r="P3905" s="210">
        <f t="shared" si="342"/>
        <v>0</v>
      </c>
      <c r="Q3905" s="210">
        <f t="shared" si="342"/>
        <v>0</v>
      </c>
      <c r="R3905" s="210">
        <f t="shared" si="342"/>
        <v>0</v>
      </c>
    </row>
    <row r="3906" spans="1:18" hidden="1" outlineLevel="2" x14ac:dyDescent="0.35">
      <c r="A3906" s="209" t="str">
        <f>'Usages industrie'!A9</f>
        <v>Usage industriel n°6</v>
      </c>
      <c r="B3906" s="209" t="s">
        <v>637</v>
      </c>
      <c r="C3906" s="209"/>
      <c r="D3906" s="210">
        <f>IF(B$3892&lt;&gt;"",IF(B$3892='Usages industrie'!$K9,'Usages industrie'!J9,0),0)</f>
        <v>0</v>
      </c>
      <c r="E3906" s="210">
        <f t="shared" si="342"/>
        <v>0</v>
      </c>
      <c r="F3906" s="210">
        <f t="shared" si="342"/>
        <v>0</v>
      </c>
      <c r="G3906" s="210">
        <f t="shared" si="342"/>
        <v>0</v>
      </c>
      <c r="H3906" s="210">
        <f t="shared" si="342"/>
        <v>0</v>
      </c>
      <c r="I3906" s="210">
        <f t="shared" si="342"/>
        <v>0</v>
      </c>
      <c r="J3906" s="210">
        <f t="shared" si="342"/>
        <v>0</v>
      </c>
      <c r="K3906" s="210">
        <f t="shared" si="342"/>
        <v>0</v>
      </c>
      <c r="L3906" s="210">
        <f t="shared" si="342"/>
        <v>0</v>
      </c>
      <c r="M3906" s="210">
        <f t="shared" si="342"/>
        <v>0</v>
      </c>
      <c r="N3906" s="210">
        <f t="shared" si="342"/>
        <v>0</v>
      </c>
      <c r="O3906" s="210">
        <f t="shared" si="342"/>
        <v>0</v>
      </c>
      <c r="P3906" s="210">
        <f t="shared" si="342"/>
        <v>0</v>
      </c>
      <c r="Q3906" s="210">
        <f t="shared" si="342"/>
        <v>0</v>
      </c>
      <c r="R3906" s="210">
        <f t="shared" si="342"/>
        <v>0</v>
      </c>
    </row>
    <row r="3907" spans="1:18" hidden="1" outlineLevel="2" x14ac:dyDescent="0.35">
      <c r="A3907" s="209" t="str">
        <f>'Usages industrie'!A10</f>
        <v>Usage industriel n°7</v>
      </c>
      <c r="B3907" s="209" t="s">
        <v>637</v>
      </c>
      <c r="C3907" s="209"/>
      <c r="D3907" s="210">
        <f>IF(B$3892&lt;&gt;"",IF(B$3892='Usages industrie'!$K10,'Usages industrie'!J10,0),0)</f>
        <v>0</v>
      </c>
      <c r="E3907" s="210">
        <f t="shared" si="342"/>
        <v>0</v>
      </c>
      <c r="F3907" s="210">
        <f t="shared" si="342"/>
        <v>0</v>
      </c>
      <c r="G3907" s="210">
        <f t="shared" si="342"/>
        <v>0</v>
      </c>
      <c r="H3907" s="210">
        <f t="shared" si="342"/>
        <v>0</v>
      </c>
      <c r="I3907" s="210">
        <f t="shared" si="342"/>
        <v>0</v>
      </c>
      <c r="J3907" s="210">
        <f t="shared" si="342"/>
        <v>0</v>
      </c>
      <c r="K3907" s="210">
        <f t="shared" si="342"/>
        <v>0</v>
      </c>
      <c r="L3907" s="210">
        <f t="shared" si="342"/>
        <v>0</v>
      </c>
      <c r="M3907" s="210">
        <f t="shared" si="342"/>
        <v>0</v>
      </c>
      <c r="N3907" s="210">
        <f t="shared" si="342"/>
        <v>0</v>
      </c>
      <c r="O3907" s="210">
        <f t="shared" si="342"/>
        <v>0</v>
      </c>
      <c r="P3907" s="210">
        <f t="shared" si="342"/>
        <v>0</v>
      </c>
      <c r="Q3907" s="210">
        <f t="shared" si="342"/>
        <v>0</v>
      </c>
      <c r="R3907" s="210">
        <f t="shared" si="342"/>
        <v>0</v>
      </c>
    </row>
    <row r="3908" spans="1:18" hidden="1" outlineLevel="2" x14ac:dyDescent="0.35">
      <c r="A3908" s="209" t="str">
        <f>'Usages industrie'!A11</f>
        <v>Usage industriel n°8</v>
      </c>
      <c r="B3908" s="209" t="s">
        <v>637</v>
      </c>
      <c r="C3908" s="209"/>
      <c r="D3908" s="210">
        <f>IF(B$3892&lt;&gt;"",IF(B$3892='Usages industrie'!$K11,'Usages industrie'!J11,0),0)</f>
        <v>0</v>
      </c>
      <c r="E3908" s="210">
        <f t="shared" si="342"/>
        <v>0</v>
      </c>
      <c r="F3908" s="210">
        <f t="shared" si="342"/>
        <v>0</v>
      </c>
      <c r="G3908" s="210">
        <f t="shared" si="342"/>
        <v>0</v>
      </c>
      <c r="H3908" s="210">
        <f t="shared" si="342"/>
        <v>0</v>
      </c>
      <c r="I3908" s="210">
        <f t="shared" si="342"/>
        <v>0</v>
      </c>
      <c r="J3908" s="210">
        <f t="shared" si="342"/>
        <v>0</v>
      </c>
      <c r="K3908" s="210">
        <f t="shared" si="342"/>
        <v>0</v>
      </c>
      <c r="L3908" s="210">
        <f t="shared" si="342"/>
        <v>0</v>
      </c>
      <c r="M3908" s="210">
        <f t="shared" si="342"/>
        <v>0</v>
      </c>
      <c r="N3908" s="210">
        <f t="shared" si="342"/>
        <v>0</v>
      </c>
      <c r="O3908" s="210">
        <f t="shared" si="342"/>
        <v>0</v>
      </c>
      <c r="P3908" s="210">
        <f t="shared" si="342"/>
        <v>0</v>
      </c>
      <c r="Q3908" s="210">
        <f t="shared" si="342"/>
        <v>0</v>
      </c>
      <c r="R3908" s="210">
        <f t="shared" si="342"/>
        <v>0</v>
      </c>
    </row>
    <row r="3909" spans="1:18" hidden="1" outlineLevel="2" x14ac:dyDescent="0.35">
      <c r="A3909" s="209" t="str">
        <f>'Usages industrie'!A12</f>
        <v>Usage industriel n°9</v>
      </c>
      <c r="B3909" s="209" t="s">
        <v>637</v>
      </c>
      <c r="C3909" s="209"/>
      <c r="D3909" s="210">
        <f>IF(B$3892&lt;&gt;"",IF(B$3892='Usages industrie'!$K12,'Usages industrie'!J12,0),0)</f>
        <v>0</v>
      </c>
      <c r="E3909" s="210">
        <f t="shared" si="342"/>
        <v>0</v>
      </c>
      <c r="F3909" s="210">
        <f t="shared" si="342"/>
        <v>0</v>
      </c>
      <c r="G3909" s="210">
        <f t="shared" si="342"/>
        <v>0</v>
      </c>
      <c r="H3909" s="210">
        <f t="shared" si="342"/>
        <v>0</v>
      </c>
      <c r="I3909" s="210">
        <f t="shared" si="342"/>
        <v>0</v>
      </c>
      <c r="J3909" s="210">
        <f t="shared" si="342"/>
        <v>0</v>
      </c>
      <c r="K3909" s="210">
        <f t="shared" si="342"/>
        <v>0</v>
      </c>
      <c r="L3909" s="210">
        <f t="shared" si="342"/>
        <v>0</v>
      </c>
      <c r="M3909" s="210">
        <f t="shared" si="342"/>
        <v>0</v>
      </c>
      <c r="N3909" s="210">
        <f t="shared" si="342"/>
        <v>0</v>
      </c>
      <c r="O3909" s="210">
        <f t="shared" si="342"/>
        <v>0</v>
      </c>
      <c r="P3909" s="210">
        <f t="shared" si="342"/>
        <v>0</v>
      </c>
      <c r="Q3909" s="210">
        <f t="shared" si="342"/>
        <v>0</v>
      </c>
      <c r="R3909" s="210">
        <f t="shared" si="342"/>
        <v>0</v>
      </c>
    </row>
    <row r="3910" spans="1:18" hidden="1" outlineLevel="2" x14ac:dyDescent="0.35">
      <c r="A3910" s="209" t="str">
        <f>'Usages industrie'!A13</f>
        <v>Usage industriel n°10</v>
      </c>
      <c r="B3910" s="209" t="s">
        <v>637</v>
      </c>
      <c r="C3910" s="209"/>
      <c r="D3910" s="210">
        <f>IF(B$3892&lt;&gt;"",IF(B$3892='Usages industrie'!$K13,'Usages industrie'!J13,0),0)</f>
        <v>0</v>
      </c>
      <c r="E3910" s="210">
        <f t="shared" si="342"/>
        <v>0</v>
      </c>
      <c r="F3910" s="210">
        <f t="shared" si="342"/>
        <v>0</v>
      </c>
      <c r="G3910" s="210">
        <f t="shared" si="342"/>
        <v>0</v>
      </c>
      <c r="H3910" s="210">
        <f t="shared" si="342"/>
        <v>0</v>
      </c>
      <c r="I3910" s="210">
        <f t="shared" si="342"/>
        <v>0</v>
      </c>
      <c r="J3910" s="210">
        <f t="shared" si="342"/>
        <v>0</v>
      </c>
      <c r="K3910" s="210">
        <f t="shared" si="342"/>
        <v>0</v>
      </c>
      <c r="L3910" s="210">
        <f t="shared" si="342"/>
        <v>0</v>
      </c>
      <c r="M3910" s="210">
        <f t="shared" si="342"/>
        <v>0</v>
      </c>
      <c r="N3910" s="210">
        <f t="shared" si="342"/>
        <v>0</v>
      </c>
      <c r="O3910" s="210">
        <f t="shared" si="342"/>
        <v>0</v>
      </c>
      <c r="P3910" s="210">
        <f t="shared" si="342"/>
        <v>0</v>
      </c>
      <c r="Q3910" s="210">
        <f t="shared" si="342"/>
        <v>0</v>
      </c>
      <c r="R3910" s="210">
        <f t="shared" si="342"/>
        <v>0</v>
      </c>
    </row>
    <row r="3911" spans="1:18" hidden="1" outlineLevel="2" x14ac:dyDescent="0.35">
      <c r="A3911" s="209" t="str">
        <f>'Usages industrie'!A14</f>
        <v>Usage industriel n°11</v>
      </c>
      <c r="B3911" s="209" t="s">
        <v>637</v>
      </c>
      <c r="C3911" s="209"/>
      <c r="D3911" s="210">
        <f>IF(B$3892&lt;&gt;"",IF(B$3892='Usages industrie'!$K14,'Usages industrie'!J14,0),0)</f>
        <v>0</v>
      </c>
      <c r="E3911" s="210">
        <f t="shared" ref="E3911:R3920" si="343">$D3911</f>
        <v>0</v>
      </c>
      <c r="F3911" s="210">
        <f t="shared" si="343"/>
        <v>0</v>
      </c>
      <c r="G3911" s="210">
        <f t="shared" si="343"/>
        <v>0</v>
      </c>
      <c r="H3911" s="210">
        <f t="shared" si="343"/>
        <v>0</v>
      </c>
      <c r="I3911" s="210">
        <f t="shared" si="343"/>
        <v>0</v>
      </c>
      <c r="J3911" s="210">
        <f t="shared" si="343"/>
        <v>0</v>
      </c>
      <c r="K3911" s="210">
        <f t="shared" si="343"/>
        <v>0</v>
      </c>
      <c r="L3911" s="210">
        <f t="shared" si="343"/>
        <v>0</v>
      </c>
      <c r="M3911" s="210">
        <f t="shared" si="343"/>
        <v>0</v>
      </c>
      <c r="N3911" s="210">
        <f t="shared" si="343"/>
        <v>0</v>
      </c>
      <c r="O3911" s="210">
        <f t="shared" si="343"/>
        <v>0</v>
      </c>
      <c r="P3911" s="210">
        <f t="shared" si="343"/>
        <v>0</v>
      </c>
      <c r="Q3911" s="210">
        <f t="shared" si="343"/>
        <v>0</v>
      </c>
      <c r="R3911" s="210">
        <f t="shared" si="343"/>
        <v>0</v>
      </c>
    </row>
    <row r="3912" spans="1:18" hidden="1" outlineLevel="2" x14ac:dyDescent="0.35">
      <c r="A3912" s="209" t="str">
        <f>'Usages industrie'!A15</f>
        <v>Usage industriel n°12</v>
      </c>
      <c r="B3912" s="209" t="s">
        <v>637</v>
      </c>
      <c r="C3912" s="209"/>
      <c r="D3912" s="210">
        <f>IF(B$3892&lt;&gt;"",IF(B$3892='Usages industrie'!$K15,'Usages industrie'!J15,0),0)</f>
        <v>0</v>
      </c>
      <c r="E3912" s="210">
        <f t="shared" si="343"/>
        <v>0</v>
      </c>
      <c r="F3912" s="210">
        <f t="shared" si="343"/>
        <v>0</v>
      </c>
      <c r="G3912" s="210">
        <f t="shared" si="343"/>
        <v>0</v>
      </c>
      <c r="H3912" s="210">
        <f t="shared" si="343"/>
        <v>0</v>
      </c>
      <c r="I3912" s="210">
        <f t="shared" si="343"/>
        <v>0</v>
      </c>
      <c r="J3912" s="210">
        <f t="shared" si="343"/>
        <v>0</v>
      </c>
      <c r="K3912" s="210">
        <f t="shared" si="343"/>
        <v>0</v>
      </c>
      <c r="L3912" s="210">
        <f t="shared" si="343"/>
        <v>0</v>
      </c>
      <c r="M3912" s="210">
        <f t="shared" si="343"/>
        <v>0</v>
      </c>
      <c r="N3912" s="210">
        <f t="shared" si="343"/>
        <v>0</v>
      </c>
      <c r="O3912" s="210">
        <f t="shared" si="343"/>
        <v>0</v>
      </c>
      <c r="P3912" s="210">
        <f t="shared" si="343"/>
        <v>0</v>
      </c>
      <c r="Q3912" s="210">
        <f t="shared" si="343"/>
        <v>0</v>
      </c>
      <c r="R3912" s="210">
        <f t="shared" si="343"/>
        <v>0</v>
      </c>
    </row>
    <row r="3913" spans="1:18" hidden="1" outlineLevel="2" x14ac:dyDescent="0.35">
      <c r="A3913" s="209" t="str">
        <f>'Usages industrie'!A16</f>
        <v>Usage industriel n°13</v>
      </c>
      <c r="B3913" s="209" t="s">
        <v>637</v>
      </c>
      <c r="C3913" s="209"/>
      <c r="D3913" s="210">
        <f>IF(B$3892&lt;&gt;"",IF(B$3892='Usages industrie'!$K16,'Usages industrie'!J16,0),0)</f>
        <v>0</v>
      </c>
      <c r="E3913" s="210">
        <f t="shared" si="343"/>
        <v>0</v>
      </c>
      <c r="F3913" s="210">
        <f t="shared" si="343"/>
        <v>0</v>
      </c>
      <c r="G3913" s="210">
        <f t="shared" si="343"/>
        <v>0</v>
      </c>
      <c r="H3913" s="210">
        <f t="shared" si="343"/>
        <v>0</v>
      </c>
      <c r="I3913" s="210">
        <f t="shared" si="343"/>
        <v>0</v>
      </c>
      <c r="J3913" s="210">
        <f t="shared" si="343"/>
        <v>0</v>
      </c>
      <c r="K3913" s="210">
        <f t="shared" si="343"/>
        <v>0</v>
      </c>
      <c r="L3913" s="210">
        <f t="shared" si="343"/>
        <v>0</v>
      </c>
      <c r="M3913" s="210">
        <f t="shared" si="343"/>
        <v>0</v>
      </c>
      <c r="N3913" s="210">
        <f t="shared" si="343"/>
        <v>0</v>
      </c>
      <c r="O3913" s="210">
        <f t="shared" si="343"/>
        <v>0</v>
      </c>
      <c r="P3913" s="210">
        <f t="shared" si="343"/>
        <v>0</v>
      </c>
      <c r="Q3913" s="210">
        <f t="shared" si="343"/>
        <v>0</v>
      </c>
      <c r="R3913" s="210">
        <f t="shared" si="343"/>
        <v>0</v>
      </c>
    </row>
    <row r="3914" spans="1:18" hidden="1" outlineLevel="2" x14ac:dyDescent="0.35">
      <c r="A3914" s="209" t="str">
        <f>'Usages industrie'!A17</f>
        <v>Usage industriel n°14</v>
      </c>
      <c r="B3914" s="209" t="s">
        <v>637</v>
      </c>
      <c r="C3914" s="209"/>
      <c r="D3914" s="210">
        <f>IF(B$3892&lt;&gt;"",IF(B$3892='Usages industrie'!$K17,'Usages industrie'!J17,0),0)</f>
        <v>0</v>
      </c>
      <c r="E3914" s="210">
        <f t="shared" si="343"/>
        <v>0</v>
      </c>
      <c r="F3914" s="210">
        <f t="shared" si="343"/>
        <v>0</v>
      </c>
      <c r="G3914" s="210">
        <f t="shared" si="343"/>
        <v>0</v>
      </c>
      <c r="H3914" s="210">
        <f t="shared" si="343"/>
        <v>0</v>
      </c>
      <c r="I3914" s="210">
        <f t="shared" si="343"/>
        <v>0</v>
      </c>
      <c r="J3914" s="210">
        <f t="shared" si="343"/>
        <v>0</v>
      </c>
      <c r="K3914" s="210">
        <f t="shared" si="343"/>
        <v>0</v>
      </c>
      <c r="L3914" s="210">
        <f t="shared" si="343"/>
        <v>0</v>
      </c>
      <c r="M3914" s="210">
        <f t="shared" si="343"/>
        <v>0</v>
      </c>
      <c r="N3914" s="210">
        <f t="shared" si="343"/>
        <v>0</v>
      </c>
      <c r="O3914" s="210">
        <f t="shared" si="343"/>
        <v>0</v>
      </c>
      <c r="P3914" s="210">
        <f t="shared" si="343"/>
        <v>0</v>
      </c>
      <c r="Q3914" s="210">
        <f t="shared" si="343"/>
        <v>0</v>
      </c>
      <c r="R3914" s="210">
        <f t="shared" si="343"/>
        <v>0</v>
      </c>
    </row>
    <row r="3915" spans="1:18" hidden="1" outlineLevel="2" x14ac:dyDescent="0.35">
      <c r="A3915" s="209" t="str">
        <f>'Usages industrie'!A18</f>
        <v>Usage industriel n°15</v>
      </c>
      <c r="B3915" s="209" t="s">
        <v>637</v>
      </c>
      <c r="C3915" s="209"/>
      <c r="D3915" s="210">
        <f>IF(B$3892&lt;&gt;"",IF(B$3892='Usages industrie'!$K18,'Usages industrie'!J18,0),0)</f>
        <v>0</v>
      </c>
      <c r="E3915" s="210">
        <f t="shared" si="343"/>
        <v>0</v>
      </c>
      <c r="F3915" s="210">
        <f t="shared" si="343"/>
        <v>0</v>
      </c>
      <c r="G3915" s="210">
        <f t="shared" si="343"/>
        <v>0</v>
      </c>
      <c r="H3915" s="210">
        <f t="shared" si="343"/>
        <v>0</v>
      </c>
      <c r="I3915" s="210">
        <f t="shared" si="343"/>
        <v>0</v>
      </c>
      <c r="J3915" s="210">
        <f t="shared" si="343"/>
        <v>0</v>
      </c>
      <c r="K3915" s="210">
        <f t="shared" si="343"/>
        <v>0</v>
      </c>
      <c r="L3915" s="210">
        <f t="shared" si="343"/>
        <v>0</v>
      </c>
      <c r="M3915" s="210">
        <f t="shared" si="343"/>
        <v>0</v>
      </c>
      <c r="N3915" s="210">
        <f t="shared" si="343"/>
        <v>0</v>
      </c>
      <c r="O3915" s="210">
        <f t="shared" si="343"/>
        <v>0</v>
      </c>
      <c r="P3915" s="210">
        <f t="shared" si="343"/>
        <v>0</v>
      </c>
      <c r="Q3915" s="210">
        <f t="shared" si="343"/>
        <v>0</v>
      </c>
      <c r="R3915" s="210">
        <f t="shared" si="343"/>
        <v>0</v>
      </c>
    </row>
    <row r="3916" spans="1:18" hidden="1" outlineLevel="2" x14ac:dyDescent="0.35">
      <c r="A3916" s="209" t="str">
        <f>'Usages industrie'!A19</f>
        <v>Usage industriel n°16</v>
      </c>
      <c r="B3916" s="209" t="s">
        <v>637</v>
      </c>
      <c r="C3916" s="209"/>
      <c r="D3916" s="210">
        <f>IF(B$3892&lt;&gt;"",IF(B$3892='Usages industrie'!$K19,'Usages industrie'!J19,0),0)</f>
        <v>0</v>
      </c>
      <c r="E3916" s="210">
        <f t="shared" si="343"/>
        <v>0</v>
      </c>
      <c r="F3916" s="210">
        <f t="shared" si="343"/>
        <v>0</v>
      </c>
      <c r="G3916" s="210">
        <f t="shared" si="343"/>
        <v>0</v>
      </c>
      <c r="H3916" s="210">
        <f t="shared" si="343"/>
        <v>0</v>
      </c>
      <c r="I3916" s="210">
        <f t="shared" si="343"/>
        <v>0</v>
      </c>
      <c r="J3916" s="210">
        <f t="shared" si="343"/>
        <v>0</v>
      </c>
      <c r="K3916" s="210">
        <f t="shared" si="343"/>
        <v>0</v>
      </c>
      <c r="L3916" s="210">
        <f t="shared" si="343"/>
        <v>0</v>
      </c>
      <c r="M3916" s="210">
        <f t="shared" si="343"/>
        <v>0</v>
      </c>
      <c r="N3916" s="210">
        <f t="shared" si="343"/>
        <v>0</v>
      </c>
      <c r="O3916" s="210">
        <f t="shared" si="343"/>
        <v>0</v>
      </c>
      <c r="P3916" s="210">
        <f t="shared" si="343"/>
        <v>0</v>
      </c>
      <c r="Q3916" s="210">
        <f t="shared" si="343"/>
        <v>0</v>
      </c>
      <c r="R3916" s="210">
        <f t="shared" si="343"/>
        <v>0</v>
      </c>
    </row>
    <row r="3917" spans="1:18" hidden="1" outlineLevel="2" x14ac:dyDescent="0.35">
      <c r="A3917" s="209" t="str">
        <f>'Usages industrie'!A20</f>
        <v>Usage industriel n°17</v>
      </c>
      <c r="B3917" s="209" t="s">
        <v>637</v>
      </c>
      <c r="C3917" s="209"/>
      <c r="D3917" s="210">
        <f>IF(B$3892&lt;&gt;"",IF(B$3892='Usages industrie'!$K20,'Usages industrie'!J20,0),0)</f>
        <v>0</v>
      </c>
      <c r="E3917" s="210">
        <f t="shared" si="343"/>
        <v>0</v>
      </c>
      <c r="F3917" s="210">
        <f t="shared" si="343"/>
        <v>0</v>
      </c>
      <c r="G3917" s="210">
        <f t="shared" si="343"/>
        <v>0</v>
      </c>
      <c r="H3917" s="210">
        <f t="shared" si="343"/>
        <v>0</v>
      </c>
      <c r="I3917" s="210">
        <f t="shared" si="343"/>
        <v>0</v>
      </c>
      <c r="J3917" s="210">
        <f t="shared" si="343"/>
        <v>0</v>
      </c>
      <c r="K3917" s="210">
        <f t="shared" si="343"/>
        <v>0</v>
      </c>
      <c r="L3917" s="210">
        <f t="shared" si="343"/>
        <v>0</v>
      </c>
      <c r="M3917" s="210">
        <f t="shared" si="343"/>
        <v>0</v>
      </c>
      <c r="N3917" s="210">
        <f t="shared" si="343"/>
        <v>0</v>
      </c>
      <c r="O3917" s="210">
        <f t="shared" si="343"/>
        <v>0</v>
      </c>
      <c r="P3917" s="210">
        <f t="shared" si="343"/>
        <v>0</v>
      </c>
      <c r="Q3917" s="210">
        <f t="shared" si="343"/>
        <v>0</v>
      </c>
      <c r="R3917" s="210">
        <f t="shared" si="343"/>
        <v>0</v>
      </c>
    </row>
    <row r="3918" spans="1:18" hidden="1" outlineLevel="2" x14ac:dyDescent="0.35">
      <c r="A3918" s="209" t="str">
        <f>'Usages industrie'!A21</f>
        <v>Usage industriel n°18</v>
      </c>
      <c r="B3918" s="209" t="s">
        <v>637</v>
      </c>
      <c r="C3918" s="209"/>
      <c r="D3918" s="210">
        <f>IF(B$3892&lt;&gt;"",IF(B$3892='Usages industrie'!$K21,'Usages industrie'!J21,0),0)</f>
        <v>0</v>
      </c>
      <c r="E3918" s="210">
        <f t="shared" si="343"/>
        <v>0</v>
      </c>
      <c r="F3918" s="210">
        <f t="shared" si="343"/>
        <v>0</v>
      </c>
      <c r="G3918" s="210">
        <f t="shared" si="343"/>
        <v>0</v>
      </c>
      <c r="H3918" s="210">
        <f t="shared" si="343"/>
        <v>0</v>
      </c>
      <c r="I3918" s="210">
        <f t="shared" si="343"/>
        <v>0</v>
      </c>
      <c r="J3918" s="210">
        <f t="shared" si="343"/>
        <v>0</v>
      </c>
      <c r="K3918" s="210">
        <f t="shared" si="343"/>
        <v>0</v>
      </c>
      <c r="L3918" s="210">
        <f t="shared" si="343"/>
        <v>0</v>
      </c>
      <c r="M3918" s="210">
        <f t="shared" si="343"/>
        <v>0</v>
      </c>
      <c r="N3918" s="210">
        <f t="shared" si="343"/>
        <v>0</v>
      </c>
      <c r="O3918" s="210">
        <f t="shared" si="343"/>
        <v>0</v>
      </c>
      <c r="P3918" s="210">
        <f t="shared" si="343"/>
        <v>0</v>
      </c>
      <c r="Q3918" s="210">
        <f t="shared" si="343"/>
        <v>0</v>
      </c>
      <c r="R3918" s="210">
        <f t="shared" si="343"/>
        <v>0</v>
      </c>
    </row>
    <row r="3919" spans="1:18" hidden="1" outlineLevel="2" x14ac:dyDescent="0.35">
      <c r="A3919" s="209" t="str">
        <f>'Usages industrie'!A22</f>
        <v>Usage industriel n°19</v>
      </c>
      <c r="B3919" s="209" t="s">
        <v>637</v>
      </c>
      <c r="C3919" s="209"/>
      <c r="D3919" s="210">
        <f>IF(B$3892&lt;&gt;"",IF(B$3892='Usages industrie'!$K22,'Usages industrie'!J22,0),0)</f>
        <v>0</v>
      </c>
      <c r="E3919" s="210">
        <f t="shared" si="343"/>
        <v>0</v>
      </c>
      <c r="F3919" s="210">
        <f t="shared" si="343"/>
        <v>0</v>
      </c>
      <c r="G3919" s="210">
        <f t="shared" si="343"/>
        <v>0</v>
      </c>
      <c r="H3919" s="210">
        <f t="shared" si="343"/>
        <v>0</v>
      </c>
      <c r="I3919" s="210">
        <f t="shared" si="343"/>
        <v>0</v>
      </c>
      <c r="J3919" s="210">
        <f t="shared" si="343"/>
        <v>0</v>
      </c>
      <c r="K3919" s="210">
        <f t="shared" si="343"/>
        <v>0</v>
      </c>
      <c r="L3919" s="210">
        <f t="shared" si="343"/>
        <v>0</v>
      </c>
      <c r="M3919" s="210">
        <f t="shared" si="343"/>
        <v>0</v>
      </c>
      <c r="N3919" s="210">
        <f t="shared" si="343"/>
        <v>0</v>
      </c>
      <c r="O3919" s="210">
        <f t="shared" si="343"/>
        <v>0</v>
      </c>
      <c r="P3919" s="210">
        <f t="shared" si="343"/>
        <v>0</v>
      </c>
      <c r="Q3919" s="210">
        <f t="shared" si="343"/>
        <v>0</v>
      </c>
      <c r="R3919" s="210">
        <f t="shared" si="343"/>
        <v>0</v>
      </c>
    </row>
    <row r="3920" spans="1:18" hidden="1" outlineLevel="2" x14ac:dyDescent="0.35">
      <c r="A3920" s="209" t="str">
        <f>'Usages industrie'!A23</f>
        <v>Usage industriel n°20</v>
      </c>
      <c r="B3920" s="209" t="s">
        <v>637</v>
      </c>
      <c r="C3920" s="209"/>
      <c r="D3920" s="210">
        <f>IF(B$3892&lt;&gt;"",IF(B$3892='Usages industrie'!$K23,'Usages industrie'!J23,0),0)</f>
        <v>0</v>
      </c>
      <c r="E3920" s="210">
        <f t="shared" si="343"/>
        <v>0</v>
      </c>
      <c r="F3920" s="210">
        <f t="shared" si="343"/>
        <v>0</v>
      </c>
      <c r="G3920" s="210">
        <f t="shared" si="343"/>
        <v>0</v>
      </c>
      <c r="H3920" s="210">
        <f t="shared" si="343"/>
        <v>0</v>
      </c>
      <c r="I3920" s="210">
        <f t="shared" si="343"/>
        <v>0</v>
      </c>
      <c r="J3920" s="210">
        <f t="shared" si="343"/>
        <v>0</v>
      </c>
      <c r="K3920" s="210">
        <f t="shared" si="343"/>
        <v>0</v>
      </c>
      <c r="L3920" s="210">
        <f t="shared" si="343"/>
        <v>0</v>
      </c>
      <c r="M3920" s="210">
        <f t="shared" si="343"/>
        <v>0</v>
      </c>
      <c r="N3920" s="210">
        <f t="shared" si="343"/>
        <v>0</v>
      </c>
      <c r="O3920" s="210">
        <f t="shared" si="343"/>
        <v>0</v>
      </c>
      <c r="P3920" s="210">
        <f t="shared" si="343"/>
        <v>0</v>
      </c>
      <c r="Q3920" s="210">
        <f t="shared" si="343"/>
        <v>0</v>
      </c>
      <c r="R3920" s="210">
        <f t="shared" si="343"/>
        <v>0</v>
      </c>
    </row>
    <row r="3921" spans="1:18" hidden="1" outlineLevel="2" x14ac:dyDescent="0.35">
      <c r="A3921" s="209" t="str">
        <f>'Usages industrie'!A24</f>
        <v>Usage industriel n°21</v>
      </c>
      <c r="B3921" s="209" t="s">
        <v>637</v>
      </c>
      <c r="C3921" s="209"/>
      <c r="D3921" s="210">
        <f>IF(B$3892&lt;&gt;"",IF(B$3892='Usages industrie'!$K24,'Usages industrie'!J24,0),0)</f>
        <v>0</v>
      </c>
      <c r="E3921" s="210">
        <f t="shared" ref="E3921:R3930" si="344">$D3921</f>
        <v>0</v>
      </c>
      <c r="F3921" s="210">
        <f t="shared" si="344"/>
        <v>0</v>
      </c>
      <c r="G3921" s="210">
        <f t="shared" si="344"/>
        <v>0</v>
      </c>
      <c r="H3921" s="210">
        <f t="shared" si="344"/>
        <v>0</v>
      </c>
      <c r="I3921" s="210">
        <f t="shared" si="344"/>
        <v>0</v>
      </c>
      <c r="J3921" s="210">
        <f t="shared" si="344"/>
        <v>0</v>
      </c>
      <c r="K3921" s="210">
        <f t="shared" si="344"/>
        <v>0</v>
      </c>
      <c r="L3921" s="210">
        <f t="shared" si="344"/>
        <v>0</v>
      </c>
      <c r="M3921" s="210">
        <f t="shared" si="344"/>
        <v>0</v>
      </c>
      <c r="N3921" s="210">
        <f t="shared" si="344"/>
        <v>0</v>
      </c>
      <c r="O3921" s="210">
        <f t="shared" si="344"/>
        <v>0</v>
      </c>
      <c r="P3921" s="210">
        <f t="shared" si="344"/>
        <v>0</v>
      </c>
      <c r="Q3921" s="210">
        <f t="shared" si="344"/>
        <v>0</v>
      </c>
      <c r="R3921" s="210">
        <f t="shared" si="344"/>
        <v>0</v>
      </c>
    </row>
    <row r="3922" spans="1:18" hidden="1" outlineLevel="2" x14ac:dyDescent="0.35">
      <c r="A3922" s="209" t="str">
        <f>'Usages industrie'!A25</f>
        <v>Usage industriel n°22</v>
      </c>
      <c r="B3922" s="209" t="s">
        <v>637</v>
      </c>
      <c r="C3922" s="209"/>
      <c r="D3922" s="210">
        <f>IF(B$3892&lt;&gt;"",IF(B$3892='Usages industrie'!$K25,'Usages industrie'!J25,0),0)</f>
        <v>0</v>
      </c>
      <c r="E3922" s="210">
        <f t="shared" si="344"/>
        <v>0</v>
      </c>
      <c r="F3922" s="210">
        <f t="shared" si="344"/>
        <v>0</v>
      </c>
      <c r="G3922" s="210">
        <f t="shared" si="344"/>
        <v>0</v>
      </c>
      <c r="H3922" s="210">
        <f t="shared" si="344"/>
        <v>0</v>
      </c>
      <c r="I3922" s="210">
        <f t="shared" si="344"/>
        <v>0</v>
      </c>
      <c r="J3922" s="210">
        <f t="shared" si="344"/>
        <v>0</v>
      </c>
      <c r="K3922" s="210">
        <f t="shared" si="344"/>
        <v>0</v>
      </c>
      <c r="L3922" s="210">
        <f t="shared" si="344"/>
        <v>0</v>
      </c>
      <c r="M3922" s="210">
        <f t="shared" si="344"/>
        <v>0</v>
      </c>
      <c r="N3922" s="210">
        <f t="shared" si="344"/>
        <v>0</v>
      </c>
      <c r="O3922" s="210">
        <f t="shared" si="344"/>
        <v>0</v>
      </c>
      <c r="P3922" s="210">
        <f t="shared" si="344"/>
        <v>0</v>
      </c>
      <c r="Q3922" s="210">
        <f t="shared" si="344"/>
        <v>0</v>
      </c>
      <c r="R3922" s="210">
        <f t="shared" si="344"/>
        <v>0</v>
      </c>
    </row>
    <row r="3923" spans="1:18" hidden="1" outlineLevel="2" x14ac:dyDescent="0.35">
      <c r="A3923" s="209" t="str">
        <f>'Usages industrie'!A26</f>
        <v>Usage industriel n°23</v>
      </c>
      <c r="B3923" s="209" t="s">
        <v>637</v>
      </c>
      <c r="C3923" s="209"/>
      <c r="D3923" s="210">
        <f>IF(B$3892&lt;&gt;"",IF(B$3892='Usages industrie'!$K26,'Usages industrie'!J26,0),0)</f>
        <v>0</v>
      </c>
      <c r="E3923" s="210">
        <f t="shared" si="344"/>
        <v>0</v>
      </c>
      <c r="F3923" s="210">
        <f t="shared" si="344"/>
        <v>0</v>
      </c>
      <c r="G3923" s="210">
        <f t="shared" si="344"/>
        <v>0</v>
      </c>
      <c r="H3923" s="210">
        <f t="shared" si="344"/>
        <v>0</v>
      </c>
      <c r="I3923" s="210">
        <f t="shared" si="344"/>
        <v>0</v>
      </c>
      <c r="J3923" s="210">
        <f t="shared" si="344"/>
        <v>0</v>
      </c>
      <c r="K3923" s="210">
        <f t="shared" si="344"/>
        <v>0</v>
      </c>
      <c r="L3923" s="210">
        <f t="shared" si="344"/>
        <v>0</v>
      </c>
      <c r="M3923" s="210">
        <f t="shared" si="344"/>
        <v>0</v>
      </c>
      <c r="N3923" s="210">
        <f t="shared" si="344"/>
        <v>0</v>
      </c>
      <c r="O3923" s="210">
        <f t="shared" si="344"/>
        <v>0</v>
      </c>
      <c r="P3923" s="210">
        <f t="shared" si="344"/>
        <v>0</v>
      </c>
      <c r="Q3923" s="210">
        <f t="shared" si="344"/>
        <v>0</v>
      </c>
      <c r="R3923" s="210">
        <f t="shared" si="344"/>
        <v>0</v>
      </c>
    </row>
    <row r="3924" spans="1:18" hidden="1" outlineLevel="2" x14ac:dyDescent="0.35">
      <c r="A3924" s="209" t="str">
        <f>'Usages industrie'!A27</f>
        <v>Usage industriel n°24</v>
      </c>
      <c r="B3924" s="209" t="s">
        <v>637</v>
      </c>
      <c r="C3924" s="209"/>
      <c r="D3924" s="210">
        <f>IF(B$3892&lt;&gt;"",IF(B$3892='Usages industrie'!$K27,'Usages industrie'!J27,0),0)</f>
        <v>0</v>
      </c>
      <c r="E3924" s="210">
        <f t="shared" si="344"/>
        <v>0</v>
      </c>
      <c r="F3924" s="210">
        <f t="shared" si="344"/>
        <v>0</v>
      </c>
      <c r="G3924" s="210">
        <f t="shared" si="344"/>
        <v>0</v>
      </c>
      <c r="H3924" s="210">
        <f t="shared" si="344"/>
        <v>0</v>
      </c>
      <c r="I3924" s="210">
        <f t="shared" si="344"/>
        <v>0</v>
      </c>
      <c r="J3924" s="210">
        <f t="shared" si="344"/>
        <v>0</v>
      </c>
      <c r="K3924" s="210">
        <f t="shared" si="344"/>
        <v>0</v>
      </c>
      <c r="L3924" s="210">
        <f t="shared" si="344"/>
        <v>0</v>
      </c>
      <c r="M3924" s="210">
        <f t="shared" si="344"/>
        <v>0</v>
      </c>
      <c r="N3924" s="210">
        <f t="shared" si="344"/>
        <v>0</v>
      </c>
      <c r="O3924" s="210">
        <f t="shared" si="344"/>
        <v>0</v>
      </c>
      <c r="P3924" s="210">
        <f t="shared" si="344"/>
        <v>0</v>
      </c>
      <c r="Q3924" s="210">
        <f t="shared" si="344"/>
        <v>0</v>
      </c>
      <c r="R3924" s="210">
        <f t="shared" si="344"/>
        <v>0</v>
      </c>
    </row>
    <row r="3925" spans="1:18" hidden="1" outlineLevel="2" x14ac:dyDescent="0.35">
      <c r="A3925" s="209" t="str">
        <f>'Usages industrie'!A28</f>
        <v>Usage industriel n°25</v>
      </c>
      <c r="B3925" s="209" t="s">
        <v>637</v>
      </c>
      <c r="C3925" s="209"/>
      <c r="D3925" s="210">
        <f>IF(B$3892&lt;&gt;"",IF(B$3892='Usages industrie'!$K28,'Usages industrie'!J28,0),0)</f>
        <v>0</v>
      </c>
      <c r="E3925" s="210">
        <f t="shared" si="344"/>
        <v>0</v>
      </c>
      <c r="F3925" s="210">
        <f t="shared" si="344"/>
        <v>0</v>
      </c>
      <c r="G3925" s="210">
        <f t="shared" si="344"/>
        <v>0</v>
      </c>
      <c r="H3925" s="210">
        <f t="shared" si="344"/>
        <v>0</v>
      </c>
      <c r="I3925" s="210">
        <f t="shared" si="344"/>
        <v>0</v>
      </c>
      <c r="J3925" s="210">
        <f t="shared" si="344"/>
        <v>0</v>
      </c>
      <c r="K3925" s="210">
        <f t="shared" si="344"/>
        <v>0</v>
      </c>
      <c r="L3925" s="210">
        <f t="shared" si="344"/>
        <v>0</v>
      </c>
      <c r="M3925" s="210">
        <f t="shared" si="344"/>
        <v>0</v>
      </c>
      <c r="N3925" s="210">
        <f t="shared" si="344"/>
        <v>0</v>
      </c>
      <c r="O3925" s="210">
        <f t="shared" si="344"/>
        <v>0</v>
      </c>
      <c r="P3925" s="210">
        <f t="shared" si="344"/>
        <v>0</v>
      </c>
      <c r="Q3925" s="210">
        <f t="shared" si="344"/>
        <v>0</v>
      </c>
      <c r="R3925" s="210">
        <f t="shared" si="344"/>
        <v>0</v>
      </c>
    </row>
    <row r="3926" spans="1:18" hidden="1" outlineLevel="2" x14ac:dyDescent="0.35">
      <c r="A3926" s="209" t="str">
        <f>'Usages industrie'!A29</f>
        <v>Usage industriel n°26</v>
      </c>
      <c r="B3926" s="209" t="s">
        <v>637</v>
      </c>
      <c r="C3926" s="209"/>
      <c r="D3926" s="210">
        <f>IF(B$3892&lt;&gt;"",IF(B$3892='Usages industrie'!$K29,'Usages industrie'!J29,0),0)</f>
        <v>0</v>
      </c>
      <c r="E3926" s="210">
        <f t="shared" si="344"/>
        <v>0</v>
      </c>
      <c r="F3926" s="210">
        <f t="shared" si="344"/>
        <v>0</v>
      </c>
      <c r="G3926" s="210">
        <f t="shared" si="344"/>
        <v>0</v>
      </c>
      <c r="H3926" s="210">
        <f t="shared" si="344"/>
        <v>0</v>
      </c>
      <c r="I3926" s="210">
        <f t="shared" si="344"/>
        <v>0</v>
      </c>
      <c r="J3926" s="210">
        <f t="shared" si="344"/>
        <v>0</v>
      </c>
      <c r="K3926" s="210">
        <f t="shared" si="344"/>
        <v>0</v>
      </c>
      <c r="L3926" s="210">
        <f t="shared" si="344"/>
        <v>0</v>
      </c>
      <c r="M3926" s="210">
        <f t="shared" si="344"/>
        <v>0</v>
      </c>
      <c r="N3926" s="210">
        <f t="shared" si="344"/>
        <v>0</v>
      </c>
      <c r="O3926" s="210">
        <f t="shared" si="344"/>
        <v>0</v>
      </c>
      <c r="P3926" s="210">
        <f t="shared" si="344"/>
        <v>0</v>
      </c>
      <c r="Q3926" s="210">
        <f t="shared" si="344"/>
        <v>0</v>
      </c>
      <c r="R3926" s="210">
        <f t="shared" si="344"/>
        <v>0</v>
      </c>
    </row>
    <row r="3927" spans="1:18" hidden="1" outlineLevel="2" x14ac:dyDescent="0.35">
      <c r="A3927" s="209" t="str">
        <f>'Usages industrie'!A30</f>
        <v>Usage industriel n°27</v>
      </c>
      <c r="B3927" s="209" t="s">
        <v>637</v>
      </c>
      <c r="C3927" s="209"/>
      <c r="D3927" s="210">
        <f>IF(B$3892&lt;&gt;"",IF(B$3892='Usages industrie'!$K30,'Usages industrie'!J30,0),0)</f>
        <v>0</v>
      </c>
      <c r="E3927" s="210">
        <f t="shared" si="344"/>
        <v>0</v>
      </c>
      <c r="F3927" s="210">
        <f t="shared" si="344"/>
        <v>0</v>
      </c>
      <c r="G3927" s="210">
        <f t="shared" si="344"/>
        <v>0</v>
      </c>
      <c r="H3927" s="210">
        <f t="shared" si="344"/>
        <v>0</v>
      </c>
      <c r="I3927" s="210">
        <f t="shared" si="344"/>
        <v>0</v>
      </c>
      <c r="J3927" s="210">
        <f t="shared" si="344"/>
        <v>0</v>
      </c>
      <c r="K3927" s="210">
        <f t="shared" si="344"/>
        <v>0</v>
      </c>
      <c r="L3927" s="210">
        <f t="shared" si="344"/>
        <v>0</v>
      </c>
      <c r="M3927" s="210">
        <f t="shared" si="344"/>
        <v>0</v>
      </c>
      <c r="N3927" s="210">
        <f t="shared" si="344"/>
        <v>0</v>
      </c>
      <c r="O3927" s="210">
        <f t="shared" si="344"/>
        <v>0</v>
      </c>
      <c r="P3927" s="210">
        <f t="shared" si="344"/>
        <v>0</v>
      </c>
      <c r="Q3927" s="210">
        <f t="shared" si="344"/>
        <v>0</v>
      </c>
      <c r="R3927" s="210">
        <f t="shared" si="344"/>
        <v>0</v>
      </c>
    </row>
    <row r="3928" spans="1:18" hidden="1" outlineLevel="2" x14ac:dyDescent="0.35">
      <c r="A3928" s="209" t="str">
        <f>'Usages industrie'!A31</f>
        <v>Usage industriel n°28</v>
      </c>
      <c r="B3928" s="209" t="s">
        <v>637</v>
      </c>
      <c r="C3928" s="209"/>
      <c r="D3928" s="210">
        <f>IF(B$3892&lt;&gt;"",IF(B$3892='Usages industrie'!$K31,'Usages industrie'!J31,0),0)</f>
        <v>0</v>
      </c>
      <c r="E3928" s="210">
        <f t="shared" si="344"/>
        <v>0</v>
      </c>
      <c r="F3928" s="210">
        <f t="shared" si="344"/>
        <v>0</v>
      </c>
      <c r="G3928" s="210">
        <f t="shared" si="344"/>
        <v>0</v>
      </c>
      <c r="H3928" s="210">
        <f t="shared" si="344"/>
        <v>0</v>
      </c>
      <c r="I3928" s="210">
        <f t="shared" si="344"/>
        <v>0</v>
      </c>
      <c r="J3928" s="210">
        <f t="shared" si="344"/>
        <v>0</v>
      </c>
      <c r="K3928" s="210">
        <f t="shared" si="344"/>
        <v>0</v>
      </c>
      <c r="L3928" s="210">
        <f t="shared" si="344"/>
        <v>0</v>
      </c>
      <c r="M3928" s="210">
        <f t="shared" si="344"/>
        <v>0</v>
      </c>
      <c r="N3928" s="210">
        <f t="shared" si="344"/>
        <v>0</v>
      </c>
      <c r="O3928" s="210">
        <f t="shared" si="344"/>
        <v>0</v>
      </c>
      <c r="P3928" s="210">
        <f t="shared" si="344"/>
        <v>0</v>
      </c>
      <c r="Q3928" s="210">
        <f t="shared" si="344"/>
        <v>0</v>
      </c>
      <c r="R3928" s="210">
        <f t="shared" si="344"/>
        <v>0</v>
      </c>
    </row>
    <row r="3929" spans="1:18" hidden="1" outlineLevel="2" x14ac:dyDescent="0.35">
      <c r="A3929" s="209" t="str">
        <f>'Usages industrie'!A32</f>
        <v>Usage industriel n°29</v>
      </c>
      <c r="B3929" s="209" t="s">
        <v>637</v>
      </c>
      <c r="C3929" s="209"/>
      <c r="D3929" s="210">
        <f>IF(B$3892&lt;&gt;"",IF(B$3892='Usages industrie'!$K32,'Usages industrie'!J32,0),0)</f>
        <v>0</v>
      </c>
      <c r="E3929" s="210">
        <f t="shared" si="344"/>
        <v>0</v>
      </c>
      <c r="F3929" s="210">
        <f t="shared" si="344"/>
        <v>0</v>
      </c>
      <c r="G3929" s="210">
        <f t="shared" si="344"/>
        <v>0</v>
      </c>
      <c r="H3929" s="210">
        <f t="shared" si="344"/>
        <v>0</v>
      </c>
      <c r="I3929" s="210">
        <f t="shared" si="344"/>
        <v>0</v>
      </c>
      <c r="J3929" s="210">
        <f t="shared" si="344"/>
        <v>0</v>
      </c>
      <c r="K3929" s="210">
        <f t="shared" si="344"/>
        <v>0</v>
      </c>
      <c r="L3929" s="210">
        <f t="shared" si="344"/>
        <v>0</v>
      </c>
      <c r="M3929" s="210">
        <f t="shared" si="344"/>
        <v>0</v>
      </c>
      <c r="N3929" s="210">
        <f t="shared" si="344"/>
        <v>0</v>
      </c>
      <c r="O3929" s="210">
        <f t="shared" si="344"/>
        <v>0</v>
      </c>
      <c r="P3929" s="210">
        <f t="shared" si="344"/>
        <v>0</v>
      </c>
      <c r="Q3929" s="210">
        <f t="shared" si="344"/>
        <v>0</v>
      </c>
      <c r="R3929" s="210">
        <f t="shared" si="344"/>
        <v>0</v>
      </c>
    </row>
    <row r="3930" spans="1:18" hidden="1" outlineLevel="2" x14ac:dyDescent="0.35">
      <c r="A3930" s="209" t="str">
        <f>'Usages industrie'!A33</f>
        <v>Usage industriel n°30</v>
      </c>
      <c r="B3930" s="209" t="s">
        <v>637</v>
      </c>
      <c r="C3930" s="209"/>
      <c r="D3930" s="210">
        <f>IF(B$3892&lt;&gt;"",IF(B$3892='Usages industrie'!$K33,'Usages industrie'!J33,0),0)</f>
        <v>0</v>
      </c>
      <c r="E3930" s="210">
        <f t="shared" si="344"/>
        <v>0</v>
      </c>
      <c r="F3930" s="210">
        <f t="shared" si="344"/>
        <v>0</v>
      </c>
      <c r="G3930" s="210">
        <f t="shared" si="344"/>
        <v>0</v>
      </c>
      <c r="H3930" s="210">
        <f t="shared" si="344"/>
        <v>0</v>
      </c>
      <c r="I3930" s="210">
        <f t="shared" si="344"/>
        <v>0</v>
      </c>
      <c r="J3930" s="210">
        <f t="shared" si="344"/>
        <v>0</v>
      </c>
      <c r="K3930" s="210">
        <f t="shared" si="344"/>
        <v>0</v>
      </c>
      <c r="L3930" s="210">
        <f t="shared" si="344"/>
        <v>0</v>
      </c>
      <c r="M3930" s="210">
        <f t="shared" si="344"/>
        <v>0</v>
      </c>
      <c r="N3930" s="210">
        <f t="shared" si="344"/>
        <v>0</v>
      </c>
      <c r="O3930" s="210">
        <f t="shared" si="344"/>
        <v>0</v>
      </c>
      <c r="P3930" s="210">
        <f t="shared" si="344"/>
        <v>0</v>
      </c>
      <c r="Q3930" s="210">
        <f t="shared" si="344"/>
        <v>0</v>
      </c>
      <c r="R3930" s="210">
        <f t="shared" si="344"/>
        <v>0</v>
      </c>
    </row>
    <row r="3931" spans="1:18" hidden="1" outlineLevel="2" x14ac:dyDescent="0.35">
      <c r="A3931" s="209" t="str">
        <f>'Usages industrie'!A34</f>
        <v>Usage industriel n°31</v>
      </c>
      <c r="B3931" s="209" t="s">
        <v>637</v>
      </c>
      <c r="C3931" s="209"/>
      <c r="D3931" s="210">
        <f>IF(B$3892&lt;&gt;"",IF(B$3892='Usages industrie'!$K34,'Usages industrie'!J34,0),0)</f>
        <v>0</v>
      </c>
      <c r="E3931" s="210">
        <f t="shared" ref="E3931:R3940" si="345">$D3931</f>
        <v>0</v>
      </c>
      <c r="F3931" s="210">
        <f t="shared" si="345"/>
        <v>0</v>
      </c>
      <c r="G3931" s="210">
        <f t="shared" si="345"/>
        <v>0</v>
      </c>
      <c r="H3931" s="210">
        <f t="shared" si="345"/>
        <v>0</v>
      </c>
      <c r="I3931" s="210">
        <f t="shared" si="345"/>
        <v>0</v>
      </c>
      <c r="J3931" s="210">
        <f t="shared" si="345"/>
        <v>0</v>
      </c>
      <c r="K3931" s="210">
        <f t="shared" si="345"/>
        <v>0</v>
      </c>
      <c r="L3931" s="210">
        <f t="shared" si="345"/>
        <v>0</v>
      </c>
      <c r="M3931" s="210">
        <f t="shared" si="345"/>
        <v>0</v>
      </c>
      <c r="N3931" s="210">
        <f t="shared" si="345"/>
        <v>0</v>
      </c>
      <c r="O3931" s="210">
        <f t="shared" si="345"/>
        <v>0</v>
      </c>
      <c r="P3931" s="210">
        <f t="shared" si="345"/>
        <v>0</v>
      </c>
      <c r="Q3931" s="210">
        <f t="shared" si="345"/>
        <v>0</v>
      </c>
      <c r="R3931" s="210">
        <f t="shared" si="345"/>
        <v>0</v>
      </c>
    </row>
    <row r="3932" spans="1:18" hidden="1" outlineLevel="2" x14ac:dyDescent="0.35">
      <c r="A3932" s="209" t="str">
        <f>'Usages industrie'!A35</f>
        <v>Usage industriel n°32</v>
      </c>
      <c r="B3932" s="209" t="s">
        <v>637</v>
      </c>
      <c r="C3932" s="209"/>
      <c r="D3932" s="210">
        <f>IF(B$3892&lt;&gt;"",IF(B$3892='Usages industrie'!$K35,'Usages industrie'!J35,0),0)</f>
        <v>0</v>
      </c>
      <c r="E3932" s="210">
        <f t="shared" si="345"/>
        <v>0</v>
      </c>
      <c r="F3932" s="210">
        <f t="shared" si="345"/>
        <v>0</v>
      </c>
      <c r="G3932" s="210">
        <f t="shared" si="345"/>
        <v>0</v>
      </c>
      <c r="H3932" s="210">
        <f t="shared" si="345"/>
        <v>0</v>
      </c>
      <c r="I3932" s="210">
        <f t="shared" si="345"/>
        <v>0</v>
      </c>
      <c r="J3932" s="210">
        <f t="shared" si="345"/>
        <v>0</v>
      </c>
      <c r="K3932" s="210">
        <f t="shared" si="345"/>
        <v>0</v>
      </c>
      <c r="L3932" s="210">
        <f t="shared" si="345"/>
        <v>0</v>
      </c>
      <c r="M3932" s="210">
        <f t="shared" si="345"/>
        <v>0</v>
      </c>
      <c r="N3932" s="210">
        <f t="shared" si="345"/>
        <v>0</v>
      </c>
      <c r="O3932" s="210">
        <f t="shared" si="345"/>
        <v>0</v>
      </c>
      <c r="P3932" s="210">
        <f t="shared" si="345"/>
        <v>0</v>
      </c>
      <c r="Q3932" s="210">
        <f t="shared" si="345"/>
        <v>0</v>
      </c>
      <c r="R3932" s="210">
        <f t="shared" si="345"/>
        <v>0</v>
      </c>
    </row>
    <row r="3933" spans="1:18" hidden="1" outlineLevel="2" x14ac:dyDescent="0.35">
      <c r="A3933" s="209" t="str">
        <f>'Usages industrie'!A36</f>
        <v>Usage industriel n°33</v>
      </c>
      <c r="B3933" s="209" t="s">
        <v>637</v>
      </c>
      <c r="C3933" s="209"/>
      <c r="D3933" s="210">
        <f>IF(B$3892&lt;&gt;"",IF(B$3892='Usages industrie'!$K36,'Usages industrie'!J36,0),0)</f>
        <v>0</v>
      </c>
      <c r="E3933" s="210">
        <f t="shared" si="345"/>
        <v>0</v>
      </c>
      <c r="F3933" s="210">
        <f t="shared" si="345"/>
        <v>0</v>
      </c>
      <c r="G3933" s="210">
        <f t="shared" si="345"/>
        <v>0</v>
      </c>
      <c r="H3933" s="210">
        <f t="shared" si="345"/>
        <v>0</v>
      </c>
      <c r="I3933" s="210">
        <f t="shared" si="345"/>
        <v>0</v>
      </c>
      <c r="J3933" s="210">
        <f t="shared" si="345"/>
        <v>0</v>
      </c>
      <c r="K3933" s="210">
        <f t="shared" si="345"/>
        <v>0</v>
      </c>
      <c r="L3933" s="210">
        <f t="shared" si="345"/>
        <v>0</v>
      </c>
      <c r="M3933" s="210">
        <f t="shared" si="345"/>
        <v>0</v>
      </c>
      <c r="N3933" s="210">
        <f t="shared" si="345"/>
        <v>0</v>
      </c>
      <c r="O3933" s="210">
        <f t="shared" si="345"/>
        <v>0</v>
      </c>
      <c r="P3933" s="210">
        <f t="shared" si="345"/>
        <v>0</v>
      </c>
      <c r="Q3933" s="210">
        <f t="shared" si="345"/>
        <v>0</v>
      </c>
      <c r="R3933" s="210">
        <f t="shared" si="345"/>
        <v>0</v>
      </c>
    </row>
    <row r="3934" spans="1:18" hidden="1" outlineLevel="2" x14ac:dyDescent="0.35">
      <c r="A3934" s="209" t="str">
        <f>'Usages industrie'!A37</f>
        <v>Usage industriel n°34</v>
      </c>
      <c r="B3934" s="209" t="s">
        <v>637</v>
      </c>
      <c r="C3934" s="209"/>
      <c r="D3934" s="210">
        <f>IF(B$3892&lt;&gt;"",IF(B$3892='Usages industrie'!$K37,'Usages industrie'!J37,0),0)</f>
        <v>0</v>
      </c>
      <c r="E3934" s="210">
        <f t="shared" si="345"/>
        <v>0</v>
      </c>
      <c r="F3934" s="210">
        <f t="shared" si="345"/>
        <v>0</v>
      </c>
      <c r="G3934" s="210">
        <f t="shared" si="345"/>
        <v>0</v>
      </c>
      <c r="H3934" s="210">
        <f t="shared" si="345"/>
        <v>0</v>
      </c>
      <c r="I3934" s="210">
        <f t="shared" si="345"/>
        <v>0</v>
      </c>
      <c r="J3934" s="210">
        <f t="shared" si="345"/>
        <v>0</v>
      </c>
      <c r="K3934" s="210">
        <f t="shared" si="345"/>
        <v>0</v>
      </c>
      <c r="L3934" s="210">
        <f t="shared" si="345"/>
        <v>0</v>
      </c>
      <c r="M3934" s="210">
        <f t="shared" si="345"/>
        <v>0</v>
      </c>
      <c r="N3934" s="210">
        <f t="shared" si="345"/>
        <v>0</v>
      </c>
      <c r="O3934" s="210">
        <f t="shared" si="345"/>
        <v>0</v>
      </c>
      <c r="P3934" s="210">
        <f t="shared" si="345"/>
        <v>0</v>
      </c>
      <c r="Q3934" s="210">
        <f t="shared" si="345"/>
        <v>0</v>
      </c>
      <c r="R3934" s="210">
        <f t="shared" si="345"/>
        <v>0</v>
      </c>
    </row>
    <row r="3935" spans="1:18" hidden="1" outlineLevel="2" x14ac:dyDescent="0.35">
      <c r="A3935" s="209" t="str">
        <f>'Usages industrie'!A38</f>
        <v>Usage industriel n°35</v>
      </c>
      <c r="B3935" s="209" t="s">
        <v>637</v>
      </c>
      <c r="C3935" s="209"/>
      <c r="D3935" s="210">
        <f>IF(B$3892&lt;&gt;"",IF(B$3892='Usages industrie'!$K38,'Usages industrie'!J38,0),0)</f>
        <v>0</v>
      </c>
      <c r="E3935" s="210">
        <f t="shared" si="345"/>
        <v>0</v>
      </c>
      <c r="F3935" s="210">
        <f t="shared" si="345"/>
        <v>0</v>
      </c>
      <c r="G3935" s="210">
        <f t="shared" si="345"/>
        <v>0</v>
      </c>
      <c r="H3935" s="210">
        <f t="shared" si="345"/>
        <v>0</v>
      </c>
      <c r="I3935" s="210">
        <f t="shared" si="345"/>
        <v>0</v>
      </c>
      <c r="J3935" s="210">
        <f t="shared" si="345"/>
        <v>0</v>
      </c>
      <c r="K3935" s="210">
        <f t="shared" si="345"/>
        <v>0</v>
      </c>
      <c r="L3935" s="210">
        <f t="shared" si="345"/>
        <v>0</v>
      </c>
      <c r="M3935" s="210">
        <f t="shared" si="345"/>
        <v>0</v>
      </c>
      <c r="N3935" s="210">
        <f t="shared" si="345"/>
        <v>0</v>
      </c>
      <c r="O3935" s="210">
        <f t="shared" si="345"/>
        <v>0</v>
      </c>
      <c r="P3935" s="210">
        <f t="shared" si="345"/>
        <v>0</v>
      </c>
      <c r="Q3935" s="210">
        <f t="shared" si="345"/>
        <v>0</v>
      </c>
      <c r="R3935" s="210">
        <f t="shared" si="345"/>
        <v>0</v>
      </c>
    </row>
    <row r="3936" spans="1:18" hidden="1" outlineLevel="2" x14ac:dyDescent="0.35">
      <c r="A3936" s="209" t="str">
        <f>'Usages industrie'!A39</f>
        <v>Usage industriel n°36</v>
      </c>
      <c r="B3936" s="209" t="s">
        <v>637</v>
      </c>
      <c r="C3936" s="209"/>
      <c r="D3936" s="210">
        <f>IF(B$3892&lt;&gt;"",IF(B$3892='Usages industrie'!$K39,'Usages industrie'!J39,0),0)</f>
        <v>0</v>
      </c>
      <c r="E3936" s="210">
        <f t="shared" si="345"/>
        <v>0</v>
      </c>
      <c r="F3936" s="210">
        <f t="shared" si="345"/>
        <v>0</v>
      </c>
      <c r="G3936" s="210">
        <f t="shared" si="345"/>
        <v>0</v>
      </c>
      <c r="H3936" s="210">
        <f t="shared" si="345"/>
        <v>0</v>
      </c>
      <c r="I3936" s="210">
        <f t="shared" si="345"/>
        <v>0</v>
      </c>
      <c r="J3936" s="210">
        <f t="shared" si="345"/>
        <v>0</v>
      </c>
      <c r="K3936" s="210">
        <f t="shared" si="345"/>
        <v>0</v>
      </c>
      <c r="L3936" s="210">
        <f t="shared" si="345"/>
        <v>0</v>
      </c>
      <c r="M3936" s="210">
        <f t="shared" si="345"/>
        <v>0</v>
      </c>
      <c r="N3936" s="210">
        <f t="shared" si="345"/>
        <v>0</v>
      </c>
      <c r="O3936" s="210">
        <f t="shared" si="345"/>
        <v>0</v>
      </c>
      <c r="P3936" s="210">
        <f t="shared" si="345"/>
        <v>0</v>
      </c>
      <c r="Q3936" s="210">
        <f t="shared" si="345"/>
        <v>0</v>
      </c>
      <c r="R3936" s="210">
        <f t="shared" si="345"/>
        <v>0</v>
      </c>
    </row>
    <row r="3937" spans="1:18" hidden="1" outlineLevel="2" x14ac:dyDescent="0.35">
      <c r="A3937" s="209" t="str">
        <f>'Usages industrie'!A40</f>
        <v>Usage industriel n°37</v>
      </c>
      <c r="B3937" s="209" t="s">
        <v>637</v>
      </c>
      <c r="C3937" s="209"/>
      <c r="D3937" s="210">
        <f>IF(B$3892&lt;&gt;"",IF(B$3892='Usages industrie'!$K40,'Usages industrie'!J40,0),0)</f>
        <v>0</v>
      </c>
      <c r="E3937" s="210">
        <f t="shared" si="345"/>
        <v>0</v>
      </c>
      <c r="F3937" s="210">
        <f t="shared" si="345"/>
        <v>0</v>
      </c>
      <c r="G3937" s="210">
        <f t="shared" si="345"/>
        <v>0</v>
      </c>
      <c r="H3937" s="210">
        <f t="shared" si="345"/>
        <v>0</v>
      </c>
      <c r="I3937" s="210">
        <f t="shared" si="345"/>
        <v>0</v>
      </c>
      <c r="J3937" s="210">
        <f t="shared" si="345"/>
        <v>0</v>
      </c>
      <c r="K3937" s="210">
        <f t="shared" si="345"/>
        <v>0</v>
      </c>
      <c r="L3937" s="210">
        <f t="shared" si="345"/>
        <v>0</v>
      </c>
      <c r="M3937" s="210">
        <f t="shared" si="345"/>
        <v>0</v>
      </c>
      <c r="N3937" s="210">
        <f t="shared" si="345"/>
        <v>0</v>
      </c>
      <c r="O3937" s="210">
        <f t="shared" si="345"/>
        <v>0</v>
      </c>
      <c r="P3937" s="210">
        <f t="shared" si="345"/>
        <v>0</v>
      </c>
      <c r="Q3937" s="210">
        <f t="shared" si="345"/>
        <v>0</v>
      </c>
      <c r="R3937" s="210">
        <f t="shared" si="345"/>
        <v>0</v>
      </c>
    </row>
    <row r="3938" spans="1:18" hidden="1" outlineLevel="2" x14ac:dyDescent="0.35">
      <c r="A3938" s="209" t="str">
        <f>'Usages industrie'!A41</f>
        <v>Usage industriel n°38</v>
      </c>
      <c r="B3938" s="209" t="s">
        <v>637</v>
      </c>
      <c r="C3938" s="209"/>
      <c r="D3938" s="210">
        <f>IF(B$3892&lt;&gt;"",IF(B$3892='Usages industrie'!$K41,'Usages industrie'!J41,0),0)</f>
        <v>0</v>
      </c>
      <c r="E3938" s="210">
        <f t="shared" si="345"/>
        <v>0</v>
      </c>
      <c r="F3938" s="210">
        <f t="shared" si="345"/>
        <v>0</v>
      </c>
      <c r="G3938" s="210">
        <f t="shared" si="345"/>
        <v>0</v>
      </c>
      <c r="H3938" s="210">
        <f t="shared" si="345"/>
        <v>0</v>
      </c>
      <c r="I3938" s="210">
        <f t="shared" si="345"/>
        <v>0</v>
      </c>
      <c r="J3938" s="210">
        <f t="shared" si="345"/>
        <v>0</v>
      </c>
      <c r="K3938" s="210">
        <f t="shared" si="345"/>
        <v>0</v>
      </c>
      <c r="L3938" s="210">
        <f t="shared" si="345"/>
        <v>0</v>
      </c>
      <c r="M3938" s="210">
        <f t="shared" si="345"/>
        <v>0</v>
      </c>
      <c r="N3938" s="210">
        <f t="shared" si="345"/>
        <v>0</v>
      </c>
      <c r="O3938" s="210">
        <f t="shared" si="345"/>
        <v>0</v>
      </c>
      <c r="P3938" s="210">
        <f t="shared" si="345"/>
        <v>0</v>
      </c>
      <c r="Q3938" s="210">
        <f t="shared" si="345"/>
        <v>0</v>
      </c>
      <c r="R3938" s="210">
        <f t="shared" si="345"/>
        <v>0</v>
      </c>
    </row>
    <row r="3939" spans="1:18" hidden="1" outlineLevel="2" x14ac:dyDescent="0.35">
      <c r="A3939" s="209" t="str">
        <f>'Usages industrie'!A42</f>
        <v>Usage industriel n°39</v>
      </c>
      <c r="B3939" s="209" t="s">
        <v>637</v>
      </c>
      <c r="C3939" s="209"/>
      <c r="D3939" s="210">
        <f>IF(B$3892&lt;&gt;"",IF(B$3892='Usages industrie'!$K42,'Usages industrie'!J42,0),0)</f>
        <v>0</v>
      </c>
      <c r="E3939" s="210">
        <f t="shared" si="345"/>
        <v>0</v>
      </c>
      <c r="F3939" s="210">
        <f t="shared" si="345"/>
        <v>0</v>
      </c>
      <c r="G3939" s="210">
        <f t="shared" si="345"/>
        <v>0</v>
      </c>
      <c r="H3939" s="210">
        <f t="shared" si="345"/>
        <v>0</v>
      </c>
      <c r="I3939" s="210">
        <f t="shared" si="345"/>
        <v>0</v>
      </c>
      <c r="J3939" s="210">
        <f t="shared" si="345"/>
        <v>0</v>
      </c>
      <c r="K3939" s="210">
        <f t="shared" si="345"/>
        <v>0</v>
      </c>
      <c r="L3939" s="210">
        <f t="shared" si="345"/>
        <v>0</v>
      </c>
      <c r="M3939" s="210">
        <f t="shared" si="345"/>
        <v>0</v>
      </c>
      <c r="N3939" s="210">
        <f t="shared" si="345"/>
        <v>0</v>
      </c>
      <c r="O3939" s="210">
        <f t="shared" si="345"/>
        <v>0</v>
      </c>
      <c r="P3939" s="210">
        <f t="shared" si="345"/>
        <v>0</v>
      </c>
      <c r="Q3939" s="210">
        <f t="shared" si="345"/>
        <v>0</v>
      </c>
      <c r="R3939" s="210">
        <f t="shared" si="345"/>
        <v>0</v>
      </c>
    </row>
    <row r="3940" spans="1:18" hidden="1" outlineLevel="2" x14ac:dyDescent="0.35">
      <c r="A3940" s="209" t="str">
        <f>'Usages industrie'!A43</f>
        <v>Usage industriel n°40</v>
      </c>
      <c r="B3940" s="209" t="s">
        <v>637</v>
      </c>
      <c r="C3940" s="209"/>
      <c r="D3940" s="210">
        <f>IF(B$3892&lt;&gt;"",IF(B$3892='Usages industrie'!$K43,'Usages industrie'!J43,0),0)</f>
        <v>0</v>
      </c>
      <c r="E3940" s="210">
        <f t="shared" si="345"/>
        <v>0</v>
      </c>
      <c r="F3940" s="210">
        <f t="shared" si="345"/>
        <v>0</v>
      </c>
      <c r="G3940" s="210">
        <f t="shared" si="345"/>
        <v>0</v>
      </c>
      <c r="H3940" s="210">
        <f t="shared" si="345"/>
        <v>0</v>
      </c>
      <c r="I3940" s="210">
        <f t="shared" si="345"/>
        <v>0</v>
      </c>
      <c r="J3940" s="210">
        <f t="shared" si="345"/>
        <v>0</v>
      </c>
      <c r="K3940" s="210">
        <f t="shared" si="345"/>
        <v>0</v>
      </c>
      <c r="L3940" s="210">
        <f t="shared" si="345"/>
        <v>0</v>
      </c>
      <c r="M3940" s="210">
        <f t="shared" si="345"/>
        <v>0</v>
      </c>
      <c r="N3940" s="210">
        <f t="shared" si="345"/>
        <v>0</v>
      </c>
      <c r="O3940" s="210">
        <f t="shared" si="345"/>
        <v>0</v>
      </c>
      <c r="P3940" s="210">
        <f t="shared" si="345"/>
        <v>0</v>
      </c>
      <c r="Q3940" s="210">
        <f t="shared" si="345"/>
        <v>0</v>
      </c>
      <c r="R3940" s="210">
        <f t="shared" si="345"/>
        <v>0</v>
      </c>
    </row>
    <row r="3941" spans="1:18" hidden="1" outlineLevel="2" x14ac:dyDescent="0.35">
      <c r="A3941" s="209" t="str">
        <f>'Usages industrie'!A44</f>
        <v>Usage industriel n°41</v>
      </c>
      <c r="B3941" s="209" t="s">
        <v>637</v>
      </c>
      <c r="C3941" s="209"/>
      <c r="D3941" s="210">
        <f>IF(B$3892&lt;&gt;"",IF(B$3892='Usages industrie'!$K44,'Usages industrie'!J44,0),0)</f>
        <v>0</v>
      </c>
      <c r="E3941" s="210">
        <f t="shared" ref="E3941:R3950" si="346">$D3941</f>
        <v>0</v>
      </c>
      <c r="F3941" s="210">
        <f t="shared" si="346"/>
        <v>0</v>
      </c>
      <c r="G3941" s="210">
        <f t="shared" si="346"/>
        <v>0</v>
      </c>
      <c r="H3941" s="210">
        <f t="shared" si="346"/>
        <v>0</v>
      </c>
      <c r="I3941" s="210">
        <f t="shared" si="346"/>
        <v>0</v>
      </c>
      <c r="J3941" s="210">
        <f t="shared" si="346"/>
        <v>0</v>
      </c>
      <c r="K3941" s="210">
        <f t="shared" si="346"/>
        <v>0</v>
      </c>
      <c r="L3941" s="210">
        <f t="shared" si="346"/>
        <v>0</v>
      </c>
      <c r="M3941" s="210">
        <f t="shared" si="346"/>
        <v>0</v>
      </c>
      <c r="N3941" s="210">
        <f t="shared" si="346"/>
        <v>0</v>
      </c>
      <c r="O3941" s="210">
        <f t="shared" si="346"/>
        <v>0</v>
      </c>
      <c r="P3941" s="210">
        <f t="shared" si="346"/>
        <v>0</v>
      </c>
      <c r="Q3941" s="210">
        <f t="shared" si="346"/>
        <v>0</v>
      </c>
      <c r="R3941" s="210">
        <f t="shared" si="346"/>
        <v>0</v>
      </c>
    </row>
    <row r="3942" spans="1:18" hidden="1" outlineLevel="2" x14ac:dyDescent="0.35">
      <c r="A3942" s="209" t="str">
        <f>'Usages industrie'!A45</f>
        <v>Usage industriel n°42</v>
      </c>
      <c r="B3942" s="209" t="s">
        <v>637</v>
      </c>
      <c r="C3942" s="209"/>
      <c r="D3942" s="210">
        <f>IF(B$3892&lt;&gt;"",IF(B$3892='Usages industrie'!$K45,'Usages industrie'!J45,0),0)</f>
        <v>0</v>
      </c>
      <c r="E3942" s="210">
        <f t="shared" si="346"/>
        <v>0</v>
      </c>
      <c r="F3942" s="210">
        <f t="shared" si="346"/>
        <v>0</v>
      </c>
      <c r="G3942" s="210">
        <f t="shared" si="346"/>
        <v>0</v>
      </c>
      <c r="H3942" s="210">
        <f t="shared" si="346"/>
        <v>0</v>
      </c>
      <c r="I3942" s="210">
        <f t="shared" si="346"/>
        <v>0</v>
      </c>
      <c r="J3942" s="210">
        <f t="shared" si="346"/>
        <v>0</v>
      </c>
      <c r="K3942" s="210">
        <f t="shared" si="346"/>
        <v>0</v>
      </c>
      <c r="L3942" s="210">
        <f t="shared" si="346"/>
        <v>0</v>
      </c>
      <c r="M3942" s="210">
        <f t="shared" si="346"/>
        <v>0</v>
      </c>
      <c r="N3942" s="210">
        <f t="shared" si="346"/>
        <v>0</v>
      </c>
      <c r="O3942" s="210">
        <f t="shared" si="346"/>
        <v>0</v>
      </c>
      <c r="P3942" s="210">
        <f t="shared" si="346"/>
        <v>0</v>
      </c>
      <c r="Q3942" s="210">
        <f t="shared" si="346"/>
        <v>0</v>
      </c>
      <c r="R3942" s="210">
        <f t="shared" si="346"/>
        <v>0</v>
      </c>
    </row>
    <row r="3943" spans="1:18" hidden="1" outlineLevel="2" x14ac:dyDescent="0.35">
      <c r="A3943" s="209" t="str">
        <f>'Usages industrie'!A46</f>
        <v>Usage industriel n°43</v>
      </c>
      <c r="B3943" s="209" t="s">
        <v>637</v>
      </c>
      <c r="C3943" s="209"/>
      <c r="D3943" s="210">
        <f>IF(B$3892&lt;&gt;"",IF(B$3892='Usages industrie'!$K46,'Usages industrie'!J46,0),0)</f>
        <v>0</v>
      </c>
      <c r="E3943" s="210">
        <f t="shared" si="346"/>
        <v>0</v>
      </c>
      <c r="F3943" s="210">
        <f t="shared" si="346"/>
        <v>0</v>
      </c>
      <c r="G3943" s="210">
        <f t="shared" si="346"/>
        <v>0</v>
      </c>
      <c r="H3943" s="210">
        <f t="shared" si="346"/>
        <v>0</v>
      </c>
      <c r="I3943" s="210">
        <f t="shared" si="346"/>
        <v>0</v>
      </c>
      <c r="J3943" s="210">
        <f t="shared" si="346"/>
        <v>0</v>
      </c>
      <c r="K3943" s="210">
        <f t="shared" si="346"/>
        <v>0</v>
      </c>
      <c r="L3943" s="210">
        <f t="shared" si="346"/>
        <v>0</v>
      </c>
      <c r="M3943" s="210">
        <f t="shared" si="346"/>
        <v>0</v>
      </c>
      <c r="N3943" s="210">
        <f t="shared" si="346"/>
        <v>0</v>
      </c>
      <c r="O3943" s="210">
        <f t="shared" si="346"/>
        <v>0</v>
      </c>
      <c r="P3943" s="210">
        <f t="shared" si="346"/>
        <v>0</v>
      </c>
      <c r="Q3943" s="210">
        <f t="shared" si="346"/>
        <v>0</v>
      </c>
      <c r="R3943" s="210">
        <f t="shared" si="346"/>
        <v>0</v>
      </c>
    </row>
    <row r="3944" spans="1:18" hidden="1" outlineLevel="2" x14ac:dyDescent="0.35">
      <c r="A3944" s="209" t="str">
        <f>'Usages industrie'!A47</f>
        <v>Usage industriel n°44</v>
      </c>
      <c r="B3944" s="209" t="s">
        <v>637</v>
      </c>
      <c r="C3944" s="209"/>
      <c r="D3944" s="210">
        <f>IF(B$3892&lt;&gt;"",IF(B$3892='Usages industrie'!$K47,'Usages industrie'!J47,0),0)</f>
        <v>0</v>
      </c>
      <c r="E3944" s="210">
        <f t="shared" si="346"/>
        <v>0</v>
      </c>
      <c r="F3944" s="210">
        <f t="shared" si="346"/>
        <v>0</v>
      </c>
      <c r="G3944" s="210">
        <f t="shared" si="346"/>
        <v>0</v>
      </c>
      <c r="H3944" s="210">
        <f t="shared" si="346"/>
        <v>0</v>
      </c>
      <c r="I3944" s="210">
        <f t="shared" si="346"/>
        <v>0</v>
      </c>
      <c r="J3944" s="210">
        <f t="shared" si="346"/>
        <v>0</v>
      </c>
      <c r="K3944" s="210">
        <f t="shared" si="346"/>
        <v>0</v>
      </c>
      <c r="L3944" s="210">
        <f t="shared" si="346"/>
        <v>0</v>
      </c>
      <c r="M3944" s="210">
        <f t="shared" si="346"/>
        <v>0</v>
      </c>
      <c r="N3944" s="210">
        <f t="shared" si="346"/>
        <v>0</v>
      </c>
      <c r="O3944" s="210">
        <f t="shared" si="346"/>
        <v>0</v>
      </c>
      <c r="P3944" s="210">
        <f t="shared" si="346"/>
        <v>0</v>
      </c>
      <c r="Q3944" s="210">
        <f t="shared" si="346"/>
        <v>0</v>
      </c>
      <c r="R3944" s="210">
        <f t="shared" si="346"/>
        <v>0</v>
      </c>
    </row>
    <row r="3945" spans="1:18" hidden="1" outlineLevel="2" x14ac:dyDescent="0.35">
      <c r="A3945" s="209" t="str">
        <f>'Usages industrie'!A48</f>
        <v>Usage industriel n°45</v>
      </c>
      <c r="B3945" s="209" t="s">
        <v>637</v>
      </c>
      <c r="C3945" s="209"/>
      <c r="D3945" s="210">
        <f>IF(B$3892&lt;&gt;"",IF(B$3892='Usages industrie'!$K48,'Usages industrie'!J48,0),0)</f>
        <v>0</v>
      </c>
      <c r="E3945" s="210">
        <f t="shared" si="346"/>
        <v>0</v>
      </c>
      <c r="F3945" s="210">
        <f t="shared" si="346"/>
        <v>0</v>
      </c>
      <c r="G3945" s="210">
        <f t="shared" si="346"/>
        <v>0</v>
      </c>
      <c r="H3945" s="210">
        <f t="shared" si="346"/>
        <v>0</v>
      </c>
      <c r="I3945" s="210">
        <f t="shared" si="346"/>
        <v>0</v>
      </c>
      <c r="J3945" s="210">
        <f t="shared" si="346"/>
        <v>0</v>
      </c>
      <c r="K3945" s="210">
        <f t="shared" si="346"/>
        <v>0</v>
      </c>
      <c r="L3945" s="210">
        <f t="shared" si="346"/>
        <v>0</v>
      </c>
      <c r="M3945" s="210">
        <f t="shared" si="346"/>
        <v>0</v>
      </c>
      <c r="N3945" s="210">
        <f t="shared" si="346"/>
        <v>0</v>
      </c>
      <c r="O3945" s="210">
        <f t="shared" si="346"/>
        <v>0</v>
      </c>
      <c r="P3945" s="210">
        <f t="shared" si="346"/>
        <v>0</v>
      </c>
      <c r="Q3945" s="210">
        <f t="shared" si="346"/>
        <v>0</v>
      </c>
      <c r="R3945" s="210">
        <f t="shared" si="346"/>
        <v>0</v>
      </c>
    </row>
    <row r="3946" spans="1:18" hidden="1" outlineLevel="2" x14ac:dyDescent="0.35">
      <c r="A3946" s="209" t="str">
        <f>'Usages industrie'!A49</f>
        <v>Usage industriel n°46</v>
      </c>
      <c r="B3946" s="209" t="s">
        <v>637</v>
      </c>
      <c r="C3946" s="209"/>
      <c r="D3946" s="210">
        <f>IF(B$3892&lt;&gt;"",IF(B$3892='Usages industrie'!$K49,'Usages industrie'!J49,0),0)</f>
        <v>0</v>
      </c>
      <c r="E3946" s="210">
        <f t="shared" si="346"/>
        <v>0</v>
      </c>
      <c r="F3946" s="210">
        <f t="shared" si="346"/>
        <v>0</v>
      </c>
      <c r="G3946" s="210">
        <f t="shared" si="346"/>
        <v>0</v>
      </c>
      <c r="H3946" s="210">
        <f t="shared" si="346"/>
        <v>0</v>
      </c>
      <c r="I3946" s="210">
        <f t="shared" si="346"/>
        <v>0</v>
      </c>
      <c r="J3946" s="210">
        <f t="shared" si="346"/>
        <v>0</v>
      </c>
      <c r="K3946" s="210">
        <f t="shared" si="346"/>
        <v>0</v>
      </c>
      <c r="L3946" s="210">
        <f t="shared" si="346"/>
        <v>0</v>
      </c>
      <c r="M3946" s="210">
        <f t="shared" si="346"/>
        <v>0</v>
      </c>
      <c r="N3946" s="210">
        <f t="shared" si="346"/>
        <v>0</v>
      </c>
      <c r="O3946" s="210">
        <f t="shared" si="346"/>
        <v>0</v>
      </c>
      <c r="P3946" s="210">
        <f t="shared" si="346"/>
        <v>0</v>
      </c>
      <c r="Q3946" s="210">
        <f t="shared" si="346"/>
        <v>0</v>
      </c>
      <c r="R3946" s="210">
        <f t="shared" si="346"/>
        <v>0</v>
      </c>
    </row>
    <row r="3947" spans="1:18" hidden="1" outlineLevel="2" x14ac:dyDescent="0.35">
      <c r="A3947" s="209" t="str">
        <f>'Usages industrie'!A50</f>
        <v>Usage industriel n°47</v>
      </c>
      <c r="B3947" s="209" t="s">
        <v>637</v>
      </c>
      <c r="C3947" s="209"/>
      <c r="D3947" s="210">
        <f>IF(B$3892&lt;&gt;"",IF(B$3892='Usages industrie'!$K50,'Usages industrie'!J50,0),0)</f>
        <v>0</v>
      </c>
      <c r="E3947" s="210">
        <f t="shared" si="346"/>
        <v>0</v>
      </c>
      <c r="F3947" s="210">
        <f t="shared" si="346"/>
        <v>0</v>
      </c>
      <c r="G3947" s="210">
        <f t="shared" si="346"/>
        <v>0</v>
      </c>
      <c r="H3947" s="210">
        <f t="shared" si="346"/>
        <v>0</v>
      </c>
      <c r="I3947" s="210">
        <f t="shared" si="346"/>
        <v>0</v>
      </c>
      <c r="J3947" s="210">
        <f t="shared" si="346"/>
        <v>0</v>
      </c>
      <c r="K3947" s="210">
        <f t="shared" si="346"/>
        <v>0</v>
      </c>
      <c r="L3947" s="210">
        <f t="shared" si="346"/>
        <v>0</v>
      </c>
      <c r="M3947" s="210">
        <f t="shared" si="346"/>
        <v>0</v>
      </c>
      <c r="N3947" s="210">
        <f t="shared" si="346"/>
        <v>0</v>
      </c>
      <c r="O3947" s="210">
        <f t="shared" si="346"/>
        <v>0</v>
      </c>
      <c r="P3947" s="210">
        <f t="shared" si="346"/>
        <v>0</v>
      </c>
      <c r="Q3947" s="210">
        <f t="shared" si="346"/>
        <v>0</v>
      </c>
      <c r="R3947" s="210">
        <f t="shared" si="346"/>
        <v>0</v>
      </c>
    </row>
    <row r="3948" spans="1:18" hidden="1" outlineLevel="2" x14ac:dyDescent="0.35">
      <c r="A3948" s="209" t="str">
        <f>'Usages industrie'!A51</f>
        <v>Usage industriel n°48</v>
      </c>
      <c r="B3948" s="209" t="s">
        <v>637</v>
      </c>
      <c r="C3948" s="209"/>
      <c r="D3948" s="210">
        <f>IF(B$3892&lt;&gt;"",IF(B$3892='Usages industrie'!$K51,'Usages industrie'!J51,0),0)</f>
        <v>0</v>
      </c>
      <c r="E3948" s="210">
        <f t="shared" si="346"/>
        <v>0</v>
      </c>
      <c r="F3948" s="210">
        <f t="shared" si="346"/>
        <v>0</v>
      </c>
      <c r="G3948" s="210">
        <f t="shared" si="346"/>
        <v>0</v>
      </c>
      <c r="H3948" s="210">
        <f t="shared" si="346"/>
        <v>0</v>
      </c>
      <c r="I3948" s="210">
        <f t="shared" si="346"/>
        <v>0</v>
      </c>
      <c r="J3948" s="210">
        <f t="shared" si="346"/>
        <v>0</v>
      </c>
      <c r="K3948" s="210">
        <f t="shared" si="346"/>
        <v>0</v>
      </c>
      <c r="L3948" s="210">
        <f t="shared" si="346"/>
        <v>0</v>
      </c>
      <c r="M3948" s="210">
        <f t="shared" si="346"/>
        <v>0</v>
      </c>
      <c r="N3948" s="210">
        <f t="shared" si="346"/>
        <v>0</v>
      </c>
      <c r="O3948" s="210">
        <f t="shared" si="346"/>
        <v>0</v>
      </c>
      <c r="P3948" s="210">
        <f t="shared" si="346"/>
        <v>0</v>
      </c>
      <c r="Q3948" s="210">
        <f t="shared" si="346"/>
        <v>0</v>
      </c>
      <c r="R3948" s="210">
        <f t="shared" si="346"/>
        <v>0</v>
      </c>
    </row>
    <row r="3949" spans="1:18" hidden="1" outlineLevel="2" x14ac:dyDescent="0.35">
      <c r="A3949" s="209" t="str">
        <f>'Usages industrie'!A52</f>
        <v>Usage industriel n°49</v>
      </c>
      <c r="B3949" s="209" t="s">
        <v>637</v>
      </c>
      <c r="C3949" s="209"/>
      <c r="D3949" s="210">
        <f>IF(B$3892&lt;&gt;"",IF(B$3892='Usages industrie'!$K52,'Usages industrie'!J52,0),0)</f>
        <v>0</v>
      </c>
      <c r="E3949" s="210">
        <f t="shared" si="346"/>
        <v>0</v>
      </c>
      <c r="F3949" s="210">
        <f t="shared" si="346"/>
        <v>0</v>
      </c>
      <c r="G3949" s="210">
        <f t="shared" si="346"/>
        <v>0</v>
      </c>
      <c r="H3949" s="210">
        <f t="shared" si="346"/>
        <v>0</v>
      </c>
      <c r="I3949" s="210">
        <f t="shared" si="346"/>
        <v>0</v>
      </c>
      <c r="J3949" s="210">
        <f t="shared" si="346"/>
        <v>0</v>
      </c>
      <c r="K3949" s="210">
        <f t="shared" si="346"/>
        <v>0</v>
      </c>
      <c r="L3949" s="210">
        <f t="shared" si="346"/>
        <v>0</v>
      </c>
      <c r="M3949" s="210">
        <f t="shared" si="346"/>
        <v>0</v>
      </c>
      <c r="N3949" s="210">
        <f t="shared" si="346"/>
        <v>0</v>
      </c>
      <c r="O3949" s="210">
        <f t="shared" si="346"/>
        <v>0</v>
      </c>
      <c r="P3949" s="210">
        <f t="shared" si="346"/>
        <v>0</v>
      </c>
      <c r="Q3949" s="210">
        <f t="shared" si="346"/>
        <v>0</v>
      </c>
      <c r="R3949" s="210">
        <f t="shared" si="346"/>
        <v>0</v>
      </c>
    </row>
    <row r="3950" spans="1:18" hidden="1" outlineLevel="2" x14ac:dyDescent="0.35">
      <c r="A3950" s="209" t="str">
        <f>'Usages industrie'!A53</f>
        <v>Usage industriel n°50</v>
      </c>
      <c r="B3950" s="209" t="s">
        <v>637</v>
      </c>
      <c r="C3950" s="209"/>
      <c r="D3950" s="210">
        <f>IF(B$3892&lt;&gt;"",IF(B$3892='Usages industrie'!$K53,'Usages industrie'!J53,0),0)</f>
        <v>0</v>
      </c>
      <c r="E3950" s="210">
        <f t="shared" si="346"/>
        <v>0</v>
      </c>
      <c r="F3950" s="210">
        <f t="shared" si="346"/>
        <v>0</v>
      </c>
      <c r="G3950" s="210">
        <f t="shared" si="346"/>
        <v>0</v>
      </c>
      <c r="H3950" s="210">
        <f t="shared" si="346"/>
        <v>0</v>
      </c>
      <c r="I3950" s="210">
        <f t="shared" si="346"/>
        <v>0</v>
      </c>
      <c r="J3950" s="210">
        <f t="shared" si="346"/>
        <v>0</v>
      </c>
      <c r="K3950" s="210">
        <f t="shared" si="346"/>
        <v>0</v>
      </c>
      <c r="L3950" s="210">
        <f t="shared" si="346"/>
        <v>0</v>
      </c>
      <c r="M3950" s="210">
        <f t="shared" si="346"/>
        <v>0</v>
      </c>
      <c r="N3950" s="210">
        <f t="shared" si="346"/>
        <v>0</v>
      </c>
      <c r="O3950" s="210">
        <f t="shared" si="346"/>
        <v>0</v>
      </c>
      <c r="P3950" s="210">
        <f t="shared" si="346"/>
        <v>0</v>
      </c>
      <c r="Q3950" s="210">
        <f t="shared" si="346"/>
        <v>0</v>
      </c>
      <c r="R3950" s="210">
        <f t="shared" si="346"/>
        <v>0</v>
      </c>
    </row>
    <row r="3951" spans="1:18" hidden="1" outlineLevel="1" collapsed="1" x14ac:dyDescent="0.35">
      <c r="A3951" s="209" t="s">
        <v>638</v>
      </c>
      <c r="B3951" s="209"/>
      <c r="C3951" s="209"/>
      <c r="D3951" s="210">
        <f t="shared" ref="D3951:R3951" si="347">SUM(D3901:D3950)</f>
        <v>0</v>
      </c>
      <c r="E3951" s="210">
        <f t="shared" si="347"/>
        <v>0</v>
      </c>
      <c r="F3951" s="210">
        <f t="shared" si="347"/>
        <v>0</v>
      </c>
      <c r="G3951" s="210">
        <f t="shared" si="347"/>
        <v>0</v>
      </c>
      <c r="H3951" s="210">
        <f t="shared" si="347"/>
        <v>0</v>
      </c>
      <c r="I3951" s="210">
        <f t="shared" si="347"/>
        <v>0</v>
      </c>
      <c r="J3951" s="210">
        <f t="shared" si="347"/>
        <v>0</v>
      </c>
      <c r="K3951" s="210">
        <f t="shared" si="347"/>
        <v>0</v>
      </c>
      <c r="L3951" s="210">
        <f t="shared" si="347"/>
        <v>0</v>
      </c>
      <c r="M3951" s="210">
        <f t="shared" si="347"/>
        <v>0</v>
      </c>
      <c r="N3951" s="210">
        <f t="shared" si="347"/>
        <v>0</v>
      </c>
      <c r="O3951" s="210">
        <f t="shared" si="347"/>
        <v>0</v>
      </c>
      <c r="P3951" s="210">
        <f t="shared" si="347"/>
        <v>0</v>
      </c>
      <c r="Q3951" s="210">
        <f t="shared" si="347"/>
        <v>0</v>
      </c>
      <c r="R3951" s="210">
        <f t="shared" si="347"/>
        <v>0</v>
      </c>
    </row>
    <row r="3952" spans="1:18" hidden="1" outlineLevel="2" x14ac:dyDescent="0.35">
      <c r="A3952" s="209" t="str">
        <f>'Usages industrie'!A4</f>
        <v>Usage industriel n°1</v>
      </c>
      <c r="B3952" s="209" t="s">
        <v>639</v>
      </c>
      <c r="C3952" s="209"/>
      <c r="D3952" s="210">
        <f>D3901*'Usages industrie'!$O4*(1+'Usages industrie'!$P4)^(D$3895-$D$3895)/1000</f>
        <v>0</v>
      </c>
      <c r="E3952" s="210">
        <f>E3901*'Usages industrie'!$O4*(1+'Usages industrie'!$P4)^(E$3895-$D$3895)/1000</f>
        <v>0</v>
      </c>
      <c r="F3952" s="210">
        <f>F3901*'Usages industrie'!$O4*(1+'Usages industrie'!$P4)^(F$3895-$D$3895)/1000</f>
        <v>0</v>
      </c>
      <c r="G3952" s="210">
        <f>G3901*'Usages industrie'!$O4*(1+'Usages industrie'!$P4)^(G$3895-$D$3895)/1000</f>
        <v>0</v>
      </c>
      <c r="H3952" s="210">
        <f>H3901*'Usages industrie'!$O4*(1+'Usages industrie'!$P4)^(H$3895-$D$3895)/1000</f>
        <v>0</v>
      </c>
      <c r="I3952" s="210">
        <f>I3901*'Usages industrie'!$O4*(1+'Usages industrie'!$P4)^(I$3895-$D$3895)/1000</f>
        <v>0</v>
      </c>
      <c r="J3952" s="210">
        <f>J3901*'Usages industrie'!$O4*(1+'Usages industrie'!$P4)^(J$3895-$D$3895)/1000</f>
        <v>0</v>
      </c>
      <c r="K3952" s="210">
        <f>K3901*'Usages industrie'!$O4*(1+'Usages industrie'!$P4)^(K$3895-$D$3895)/1000</f>
        <v>0</v>
      </c>
      <c r="L3952" s="210">
        <f>L3901*'Usages industrie'!$O4*(1+'Usages industrie'!$P4)^(L$3895-$D$3895)/1000</f>
        <v>0</v>
      </c>
      <c r="M3952" s="210">
        <f>M3901*'Usages industrie'!$O4*(1+'Usages industrie'!$P4)^(M$3895-$D$3895)/1000</f>
        <v>0</v>
      </c>
      <c r="N3952" s="210">
        <f>N3901*'Usages industrie'!$O4*(1+'Usages industrie'!$P4)^(N$3895-$D$3895)/1000</f>
        <v>0</v>
      </c>
      <c r="O3952" s="210">
        <f>O3901*'Usages industrie'!$O4*(1+'Usages industrie'!$P4)^(O$3895-$D$3895)/1000</f>
        <v>0</v>
      </c>
      <c r="P3952" s="210">
        <f>P3901*'Usages industrie'!$O4*(1+'Usages industrie'!$P4)^(P$3895-$D$3895)/1000</f>
        <v>0</v>
      </c>
      <c r="Q3952" s="210">
        <f>Q3901*'Usages industrie'!$O4*(1+'Usages industrie'!$P4)^(Q$3895-$D$3895)/1000</f>
        <v>0</v>
      </c>
      <c r="R3952" s="210">
        <f>R3901*'Usages industrie'!$O4*(1+'Usages industrie'!$P4)^(R$3895-$D$3895)/1000</f>
        <v>0</v>
      </c>
    </row>
    <row r="3953" spans="1:18" hidden="1" outlineLevel="2" x14ac:dyDescent="0.35">
      <c r="A3953" s="209" t="str">
        <f>'Usages industrie'!A5</f>
        <v>Usage industriel n°2</v>
      </c>
      <c r="B3953" s="209" t="s">
        <v>639</v>
      </c>
      <c r="C3953" s="209"/>
      <c r="D3953" s="210">
        <f>D3902*'Usages industrie'!$O5*(1+'Usages industrie'!$P5)^(D$3895-$D$3895)/1000</f>
        <v>0</v>
      </c>
      <c r="E3953" s="210">
        <f>E3902*'Usages industrie'!$O5*(1+'Usages industrie'!$P5)^(E$3895-$D$3895)/1000</f>
        <v>0</v>
      </c>
      <c r="F3953" s="210">
        <f>F3902*'Usages industrie'!$O5*(1+'Usages industrie'!$P5)^(F$3895-$D$3895)/1000</f>
        <v>0</v>
      </c>
      <c r="G3953" s="210">
        <f>G3902*'Usages industrie'!$O5*(1+'Usages industrie'!$P5)^(G$3895-$D$3895)/1000</f>
        <v>0</v>
      </c>
      <c r="H3953" s="210">
        <f>H3902*'Usages industrie'!$O5*(1+'Usages industrie'!$P5)^(H$3895-$D$3895)/1000</f>
        <v>0</v>
      </c>
      <c r="I3953" s="210">
        <f>I3902*'Usages industrie'!$O5*(1+'Usages industrie'!$P5)^(I$3895-$D$3895)/1000</f>
        <v>0</v>
      </c>
      <c r="J3953" s="210">
        <f>J3902*'Usages industrie'!$O5*(1+'Usages industrie'!$P5)^(J$3895-$D$3895)/1000</f>
        <v>0</v>
      </c>
      <c r="K3953" s="210">
        <f>K3902*'Usages industrie'!$O5*(1+'Usages industrie'!$P5)^(K$3895-$D$3895)/1000</f>
        <v>0</v>
      </c>
      <c r="L3953" s="210">
        <f>L3902*'Usages industrie'!$O5*(1+'Usages industrie'!$P5)^(L$3895-$D$3895)/1000</f>
        <v>0</v>
      </c>
      <c r="M3953" s="210">
        <f>M3902*'Usages industrie'!$O5*(1+'Usages industrie'!$P5)^(M$3895-$D$3895)/1000</f>
        <v>0</v>
      </c>
      <c r="N3953" s="210">
        <f>N3902*'Usages industrie'!$O5*(1+'Usages industrie'!$P5)^(N$3895-$D$3895)/1000</f>
        <v>0</v>
      </c>
      <c r="O3953" s="210">
        <f>O3902*'Usages industrie'!$O5*(1+'Usages industrie'!$P5)^(O$3895-$D$3895)/1000</f>
        <v>0</v>
      </c>
      <c r="P3953" s="210">
        <f>P3902*'Usages industrie'!$O5*(1+'Usages industrie'!$P5)^(P$3895-$D$3895)/1000</f>
        <v>0</v>
      </c>
      <c r="Q3953" s="210">
        <f>Q3902*'Usages industrie'!$O5*(1+'Usages industrie'!$P5)^(Q$3895-$D$3895)/1000</f>
        <v>0</v>
      </c>
      <c r="R3953" s="210">
        <f>R3902*'Usages industrie'!$O5*(1+'Usages industrie'!$P5)^(R$3895-$D$3895)/1000</f>
        <v>0</v>
      </c>
    </row>
    <row r="3954" spans="1:18" hidden="1" outlineLevel="2" x14ac:dyDescent="0.35">
      <c r="A3954" s="209" t="str">
        <f>'Usages industrie'!A6</f>
        <v>Usage industriel n°3</v>
      </c>
      <c r="B3954" s="209" t="s">
        <v>639</v>
      </c>
      <c r="C3954" s="209"/>
      <c r="D3954" s="210">
        <f>D3903*'Usages industrie'!$O6*(1+'Usages industrie'!$P6)^(D$3895-$D$3895)/1000</f>
        <v>0</v>
      </c>
      <c r="E3954" s="210">
        <f>E3903*'Usages industrie'!$O6*(1+'Usages industrie'!$P6)^(E$3895-$D$3895)/1000</f>
        <v>0</v>
      </c>
      <c r="F3954" s="210">
        <f>F3903*'Usages industrie'!$O6*(1+'Usages industrie'!$P6)^(F$3895-$D$3895)/1000</f>
        <v>0</v>
      </c>
      <c r="G3954" s="210">
        <f>G3903*'Usages industrie'!$O6*(1+'Usages industrie'!$P6)^(G$3895-$D$3895)/1000</f>
        <v>0</v>
      </c>
      <c r="H3954" s="210">
        <f>H3903*'Usages industrie'!$O6*(1+'Usages industrie'!$P6)^(H$3895-$D$3895)/1000</f>
        <v>0</v>
      </c>
      <c r="I3954" s="210">
        <f>I3903*'Usages industrie'!$O6*(1+'Usages industrie'!$P6)^(I$3895-$D$3895)/1000</f>
        <v>0</v>
      </c>
      <c r="J3954" s="210">
        <f>J3903*'Usages industrie'!$O6*(1+'Usages industrie'!$P6)^(J$3895-$D$3895)/1000</f>
        <v>0</v>
      </c>
      <c r="K3954" s="210">
        <f>K3903*'Usages industrie'!$O6*(1+'Usages industrie'!$P6)^(K$3895-$D$3895)/1000</f>
        <v>0</v>
      </c>
      <c r="L3954" s="210">
        <f>L3903*'Usages industrie'!$O6*(1+'Usages industrie'!$P6)^(L$3895-$D$3895)/1000</f>
        <v>0</v>
      </c>
      <c r="M3954" s="210">
        <f>M3903*'Usages industrie'!$O6*(1+'Usages industrie'!$P6)^(M$3895-$D$3895)/1000</f>
        <v>0</v>
      </c>
      <c r="N3954" s="210">
        <f>N3903*'Usages industrie'!$O6*(1+'Usages industrie'!$P6)^(N$3895-$D$3895)/1000</f>
        <v>0</v>
      </c>
      <c r="O3954" s="210">
        <f>O3903*'Usages industrie'!$O6*(1+'Usages industrie'!$P6)^(O$3895-$D$3895)/1000</f>
        <v>0</v>
      </c>
      <c r="P3954" s="210">
        <f>P3903*'Usages industrie'!$O6*(1+'Usages industrie'!$P6)^(P$3895-$D$3895)/1000</f>
        <v>0</v>
      </c>
      <c r="Q3954" s="210">
        <f>Q3903*'Usages industrie'!$O6*(1+'Usages industrie'!$P6)^(Q$3895-$D$3895)/1000</f>
        <v>0</v>
      </c>
      <c r="R3954" s="210">
        <f>R3903*'Usages industrie'!$O6*(1+'Usages industrie'!$P6)^(R$3895-$D$3895)/1000</f>
        <v>0</v>
      </c>
    </row>
    <row r="3955" spans="1:18" hidden="1" outlineLevel="2" x14ac:dyDescent="0.35">
      <c r="A3955" s="209" t="str">
        <f>'Usages industrie'!A7</f>
        <v>Usage industriel n°4</v>
      </c>
      <c r="B3955" s="209" t="s">
        <v>639</v>
      </c>
      <c r="C3955" s="209"/>
      <c r="D3955" s="210">
        <f>D3904*'Usages industrie'!$O7*(1+'Usages industrie'!$P7)^(D$3895-$D$3895)/1000</f>
        <v>0</v>
      </c>
      <c r="E3955" s="210">
        <f>E3904*'Usages industrie'!$O7*(1+'Usages industrie'!$P7)^(E$3895-$D$3895)/1000</f>
        <v>0</v>
      </c>
      <c r="F3955" s="210">
        <f>F3904*'Usages industrie'!$O7*(1+'Usages industrie'!$P7)^(F$3895-$D$3895)/1000</f>
        <v>0</v>
      </c>
      <c r="G3955" s="210">
        <f>G3904*'Usages industrie'!$O7*(1+'Usages industrie'!$P7)^(G$3895-$D$3895)/1000</f>
        <v>0</v>
      </c>
      <c r="H3955" s="210">
        <f>H3904*'Usages industrie'!$O7*(1+'Usages industrie'!$P7)^(H$3895-$D$3895)/1000</f>
        <v>0</v>
      </c>
      <c r="I3955" s="210">
        <f>I3904*'Usages industrie'!$O7*(1+'Usages industrie'!$P7)^(I$3895-$D$3895)/1000</f>
        <v>0</v>
      </c>
      <c r="J3955" s="210">
        <f>J3904*'Usages industrie'!$O7*(1+'Usages industrie'!$P7)^(J$3895-$D$3895)/1000</f>
        <v>0</v>
      </c>
      <c r="K3955" s="210">
        <f>K3904*'Usages industrie'!$O7*(1+'Usages industrie'!$P7)^(K$3895-$D$3895)/1000</f>
        <v>0</v>
      </c>
      <c r="L3955" s="210">
        <f>L3904*'Usages industrie'!$O7*(1+'Usages industrie'!$P7)^(L$3895-$D$3895)/1000</f>
        <v>0</v>
      </c>
      <c r="M3955" s="210">
        <f>M3904*'Usages industrie'!$O7*(1+'Usages industrie'!$P7)^(M$3895-$D$3895)/1000</f>
        <v>0</v>
      </c>
      <c r="N3955" s="210">
        <f>N3904*'Usages industrie'!$O7*(1+'Usages industrie'!$P7)^(N$3895-$D$3895)/1000</f>
        <v>0</v>
      </c>
      <c r="O3955" s="210">
        <f>O3904*'Usages industrie'!$O7*(1+'Usages industrie'!$P7)^(O$3895-$D$3895)/1000</f>
        <v>0</v>
      </c>
      <c r="P3955" s="210">
        <f>P3904*'Usages industrie'!$O7*(1+'Usages industrie'!$P7)^(P$3895-$D$3895)/1000</f>
        <v>0</v>
      </c>
      <c r="Q3955" s="210">
        <f>Q3904*'Usages industrie'!$O7*(1+'Usages industrie'!$P7)^(Q$3895-$D$3895)/1000</f>
        <v>0</v>
      </c>
      <c r="R3955" s="210">
        <f>R3904*'Usages industrie'!$O7*(1+'Usages industrie'!$P7)^(R$3895-$D$3895)/1000</f>
        <v>0</v>
      </c>
    </row>
    <row r="3956" spans="1:18" hidden="1" outlineLevel="2" x14ac:dyDescent="0.35">
      <c r="A3956" s="209" t="str">
        <f>'Usages industrie'!A8</f>
        <v>Usage industriel n°5</v>
      </c>
      <c r="B3956" s="209" t="s">
        <v>639</v>
      </c>
      <c r="C3956" s="209"/>
      <c r="D3956" s="210">
        <f>D3905*'Usages industrie'!$O8*(1+'Usages industrie'!$P8)^(D$3895-$D$3895)/1000</f>
        <v>0</v>
      </c>
      <c r="E3956" s="210">
        <f>E3905*'Usages industrie'!$O8*(1+'Usages industrie'!$P8)^(E$3895-$D$3895)/1000</f>
        <v>0</v>
      </c>
      <c r="F3956" s="210">
        <f>F3905*'Usages industrie'!$O8*(1+'Usages industrie'!$P8)^(F$3895-$D$3895)/1000</f>
        <v>0</v>
      </c>
      <c r="G3956" s="210">
        <f>G3905*'Usages industrie'!$O8*(1+'Usages industrie'!$P8)^(G$3895-$D$3895)/1000</f>
        <v>0</v>
      </c>
      <c r="H3956" s="210">
        <f>H3905*'Usages industrie'!$O8*(1+'Usages industrie'!$P8)^(H$3895-$D$3895)/1000</f>
        <v>0</v>
      </c>
      <c r="I3956" s="210">
        <f>I3905*'Usages industrie'!$O8*(1+'Usages industrie'!$P8)^(I$3895-$D$3895)/1000</f>
        <v>0</v>
      </c>
      <c r="J3956" s="210">
        <f>J3905*'Usages industrie'!$O8*(1+'Usages industrie'!$P8)^(J$3895-$D$3895)/1000</f>
        <v>0</v>
      </c>
      <c r="K3956" s="210">
        <f>K3905*'Usages industrie'!$O8*(1+'Usages industrie'!$P8)^(K$3895-$D$3895)/1000</f>
        <v>0</v>
      </c>
      <c r="L3956" s="210">
        <f>L3905*'Usages industrie'!$O8*(1+'Usages industrie'!$P8)^(L$3895-$D$3895)/1000</f>
        <v>0</v>
      </c>
      <c r="M3956" s="210">
        <f>M3905*'Usages industrie'!$O8*(1+'Usages industrie'!$P8)^(M$3895-$D$3895)/1000</f>
        <v>0</v>
      </c>
      <c r="N3956" s="210">
        <f>N3905*'Usages industrie'!$O8*(1+'Usages industrie'!$P8)^(N$3895-$D$3895)/1000</f>
        <v>0</v>
      </c>
      <c r="O3956" s="210">
        <f>O3905*'Usages industrie'!$O8*(1+'Usages industrie'!$P8)^(O$3895-$D$3895)/1000</f>
        <v>0</v>
      </c>
      <c r="P3956" s="210">
        <f>P3905*'Usages industrie'!$O8*(1+'Usages industrie'!$P8)^(P$3895-$D$3895)/1000</f>
        <v>0</v>
      </c>
      <c r="Q3956" s="210">
        <f>Q3905*'Usages industrie'!$O8*(1+'Usages industrie'!$P8)^(Q$3895-$D$3895)/1000</f>
        <v>0</v>
      </c>
      <c r="R3956" s="210">
        <f>R3905*'Usages industrie'!$O8*(1+'Usages industrie'!$P8)^(R$3895-$D$3895)/1000</f>
        <v>0</v>
      </c>
    </row>
    <row r="3957" spans="1:18" hidden="1" outlineLevel="2" x14ac:dyDescent="0.35">
      <c r="A3957" s="209" t="str">
        <f>'Usages industrie'!A9</f>
        <v>Usage industriel n°6</v>
      </c>
      <c r="B3957" s="209" t="s">
        <v>639</v>
      </c>
      <c r="C3957" s="209"/>
      <c r="D3957" s="210">
        <f>D3906*'Usages industrie'!$O9*(1+'Usages industrie'!$P9)^(D$3895-$D$3895)/1000</f>
        <v>0</v>
      </c>
      <c r="E3957" s="210">
        <f>E3906*'Usages industrie'!$O9*(1+'Usages industrie'!$P9)^(E$3895-$D$3895)/1000</f>
        <v>0</v>
      </c>
      <c r="F3957" s="210">
        <f>F3906*'Usages industrie'!$O9*(1+'Usages industrie'!$P9)^(F$3895-$D$3895)/1000</f>
        <v>0</v>
      </c>
      <c r="G3957" s="210">
        <f>G3906*'Usages industrie'!$O9*(1+'Usages industrie'!$P9)^(G$3895-$D$3895)/1000</f>
        <v>0</v>
      </c>
      <c r="H3957" s="210">
        <f>H3906*'Usages industrie'!$O9*(1+'Usages industrie'!$P9)^(H$3895-$D$3895)/1000</f>
        <v>0</v>
      </c>
      <c r="I3957" s="210">
        <f>I3906*'Usages industrie'!$O9*(1+'Usages industrie'!$P9)^(I$3895-$D$3895)/1000</f>
        <v>0</v>
      </c>
      <c r="J3957" s="210">
        <f>J3906*'Usages industrie'!$O9*(1+'Usages industrie'!$P9)^(J$3895-$D$3895)/1000</f>
        <v>0</v>
      </c>
      <c r="K3957" s="210">
        <f>K3906*'Usages industrie'!$O9*(1+'Usages industrie'!$P9)^(K$3895-$D$3895)/1000</f>
        <v>0</v>
      </c>
      <c r="L3957" s="210">
        <f>L3906*'Usages industrie'!$O9*(1+'Usages industrie'!$P9)^(L$3895-$D$3895)/1000</f>
        <v>0</v>
      </c>
      <c r="M3957" s="210">
        <f>M3906*'Usages industrie'!$O9*(1+'Usages industrie'!$P9)^(M$3895-$D$3895)/1000</f>
        <v>0</v>
      </c>
      <c r="N3957" s="210">
        <f>N3906*'Usages industrie'!$O9*(1+'Usages industrie'!$P9)^(N$3895-$D$3895)/1000</f>
        <v>0</v>
      </c>
      <c r="O3957" s="210">
        <f>O3906*'Usages industrie'!$O9*(1+'Usages industrie'!$P9)^(O$3895-$D$3895)/1000</f>
        <v>0</v>
      </c>
      <c r="P3957" s="210">
        <f>P3906*'Usages industrie'!$O9*(1+'Usages industrie'!$P9)^(P$3895-$D$3895)/1000</f>
        <v>0</v>
      </c>
      <c r="Q3957" s="210">
        <f>Q3906*'Usages industrie'!$O9*(1+'Usages industrie'!$P9)^(Q$3895-$D$3895)/1000</f>
        <v>0</v>
      </c>
      <c r="R3957" s="210">
        <f>R3906*'Usages industrie'!$O9*(1+'Usages industrie'!$P9)^(R$3895-$D$3895)/1000</f>
        <v>0</v>
      </c>
    </row>
    <row r="3958" spans="1:18" hidden="1" outlineLevel="2" x14ac:dyDescent="0.35">
      <c r="A3958" s="209" t="str">
        <f>'Usages industrie'!A10</f>
        <v>Usage industriel n°7</v>
      </c>
      <c r="B3958" s="209" t="s">
        <v>639</v>
      </c>
      <c r="C3958" s="209"/>
      <c r="D3958" s="210">
        <f>D3907*'Usages industrie'!$O10*(1+'Usages industrie'!$P10)^(D$3895-$D$3895)/1000</f>
        <v>0</v>
      </c>
      <c r="E3958" s="210">
        <f>E3907*'Usages industrie'!$O10*(1+'Usages industrie'!$P10)^(E$3895-$D$3895)/1000</f>
        <v>0</v>
      </c>
      <c r="F3958" s="210">
        <f>F3907*'Usages industrie'!$O10*(1+'Usages industrie'!$P10)^(F$3895-$D$3895)/1000</f>
        <v>0</v>
      </c>
      <c r="G3958" s="210">
        <f>G3907*'Usages industrie'!$O10*(1+'Usages industrie'!$P10)^(G$3895-$D$3895)/1000</f>
        <v>0</v>
      </c>
      <c r="H3958" s="210">
        <f>H3907*'Usages industrie'!$O10*(1+'Usages industrie'!$P10)^(H$3895-$D$3895)/1000</f>
        <v>0</v>
      </c>
      <c r="I3958" s="210">
        <f>I3907*'Usages industrie'!$O10*(1+'Usages industrie'!$P10)^(I$3895-$D$3895)/1000</f>
        <v>0</v>
      </c>
      <c r="J3958" s="210">
        <f>J3907*'Usages industrie'!$O10*(1+'Usages industrie'!$P10)^(J$3895-$D$3895)/1000</f>
        <v>0</v>
      </c>
      <c r="K3958" s="210">
        <f>K3907*'Usages industrie'!$O10*(1+'Usages industrie'!$P10)^(K$3895-$D$3895)/1000</f>
        <v>0</v>
      </c>
      <c r="L3958" s="210">
        <f>L3907*'Usages industrie'!$O10*(1+'Usages industrie'!$P10)^(L$3895-$D$3895)/1000</f>
        <v>0</v>
      </c>
      <c r="M3958" s="210">
        <f>M3907*'Usages industrie'!$O10*(1+'Usages industrie'!$P10)^(M$3895-$D$3895)/1000</f>
        <v>0</v>
      </c>
      <c r="N3958" s="210">
        <f>N3907*'Usages industrie'!$O10*(1+'Usages industrie'!$P10)^(N$3895-$D$3895)/1000</f>
        <v>0</v>
      </c>
      <c r="O3958" s="210">
        <f>O3907*'Usages industrie'!$O10*(1+'Usages industrie'!$P10)^(O$3895-$D$3895)/1000</f>
        <v>0</v>
      </c>
      <c r="P3958" s="210">
        <f>P3907*'Usages industrie'!$O10*(1+'Usages industrie'!$P10)^(P$3895-$D$3895)/1000</f>
        <v>0</v>
      </c>
      <c r="Q3958" s="210">
        <f>Q3907*'Usages industrie'!$O10*(1+'Usages industrie'!$P10)^(Q$3895-$D$3895)/1000</f>
        <v>0</v>
      </c>
      <c r="R3958" s="210">
        <f>R3907*'Usages industrie'!$O10*(1+'Usages industrie'!$P10)^(R$3895-$D$3895)/1000</f>
        <v>0</v>
      </c>
    </row>
    <row r="3959" spans="1:18" hidden="1" outlineLevel="2" x14ac:dyDescent="0.35">
      <c r="A3959" s="209" t="str">
        <f>'Usages industrie'!A11</f>
        <v>Usage industriel n°8</v>
      </c>
      <c r="B3959" s="209" t="s">
        <v>639</v>
      </c>
      <c r="C3959" s="209"/>
      <c r="D3959" s="210">
        <f>D3908*'Usages industrie'!$O11*(1+'Usages industrie'!$P11)^(D$3895-$D$3895)/1000</f>
        <v>0</v>
      </c>
      <c r="E3959" s="210">
        <f>E3908*'Usages industrie'!$O11*(1+'Usages industrie'!$P11)^(E$3895-$D$3895)/1000</f>
        <v>0</v>
      </c>
      <c r="F3959" s="210">
        <f>F3908*'Usages industrie'!$O11*(1+'Usages industrie'!$P11)^(F$3895-$D$3895)/1000</f>
        <v>0</v>
      </c>
      <c r="G3959" s="210">
        <f>G3908*'Usages industrie'!$O11*(1+'Usages industrie'!$P11)^(G$3895-$D$3895)/1000</f>
        <v>0</v>
      </c>
      <c r="H3959" s="210">
        <f>H3908*'Usages industrie'!$O11*(1+'Usages industrie'!$P11)^(H$3895-$D$3895)/1000</f>
        <v>0</v>
      </c>
      <c r="I3959" s="210">
        <f>I3908*'Usages industrie'!$O11*(1+'Usages industrie'!$P11)^(I$3895-$D$3895)/1000</f>
        <v>0</v>
      </c>
      <c r="J3959" s="210">
        <f>J3908*'Usages industrie'!$O11*(1+'Usages industrie'!$P11)^(J$3895-$D$3895)/1000</f>
        <v>0</v>
      </c>
      <c r="K3959" s="210">
        <f>K3908*'Usages industrie'!$O11*(1+'Usages industrie'!$P11)^(K$3895-$D$3895)/1000</f>
        <v>0</v>
      </c>
      <c r="L3959" s="210">
        <f>L3908*'Usages industrie'!$O11*(1+'Usages industrie'!$P11)^(L$3895-$D$3895)/1000</f>
        <v>0</v>
      </c>
      <c r="M3959" s="210">
        <f>M3908*'Usages industrie'!$O11*(1+'Usages industrie'!$P11)^(M$3895-$D$3895)/1000</f>
        <v>0</v>
      </c>
      <c r="N3959" s="210">
        <f>N3908*'Usages industrie'!$O11*(1+'Usages industrie'!$P11)^(N$3895-$D$3895)/1000</f>
        <v>0</v>
      </c>
      <c r="O3959" s="210">
        <f>O3908*'Usages industrie'!$O11*(1+'Usages industrie'!$P11)^(O$3895-$D$3895)/1000</f>
        <v>0</v>
      </c>
      <c r="P3959" s="210">
        <f>P3908*'Usages industrie'!$O11*(1+'Usages industrie'!$P11)^(P$3895-$D$3895)/1000</f>
        <v>0</v>
      </c>
      <c r="Q3959" s="210">
        <f>Q3908*'Usages industrie'!$O11*(1+'Usages industrie'!$P11)^(Q$3895-$D$3895)/1000</f>
        <v>0</v>
      </c>
      <c r="R3959" s="210">
        <f>R3908*'Usages industrie'!$O11*(1+'Usages industrie'!$P11)^(R$3895-$D$3895)/1000</f>
        <v>0</v>
      </c>
    </row>
    <row r="3960" spans="1:18" hidden="1" outlineLevel="2" x14ac:dyDescent="0.35">
      <c r="A3960" s="209" t="str">
        <f>'Usages industrie'!A12</f>
        <v>Usage industriel n°9</v>
      </c>
      <c r="B3960" s="209" t="s">
        <v>639</v>
      </c>
      <c r="C3960" s="209"/>
      <c r="D3960" s="210">
        <f>D3909*'Usages industrie'!$O12*(1+'Usages industrie'!$P12)^(D$3895-$D$3895)/1000</f>
        <v>0</v>
      </c>
      <c r="E3960" s="210">
        <f>E3909*'Usages industrie'!$O12*(1+'Usages industrie'!$P12)^(E$3895-$D$3895)/1000</f>
        <v>0</v>
      </c>
      <c r="F3960" s="210">
        <f>F3909*'Usages industrie'!$O12*(1+'Usages industrie'!$P12)^(F$3895-$D$3895)/1000</f>
        <v>0</v>
      </c>
      <c r="G3960" s="210">
        <f>G3909*'Usages industrie'!$O12*(1+'Usages industrie'!$P12)^(G$3895-$D$3895)/1000</f>
        <v>0</v>
      </c>
      <c r="H3960" s="210">
        <f>H3909*'Usages industrie'!$O12*(1+'Usages industrie'!$P12)^(H$3895-$D$3895)/1000</f>
        <v>0</v>
      </c>
      <c r="I3960" s="210">
        <f>I3909*'Usages industrie'!$O12*(1+'Usages industrie'!$P12)^(I$3895-$D$3895)/1000</f>
        <v>0</v>
      </c>
      <c r="J3960" s="210">
        <f>J3909*'Usages industrie'!$O12*(1+'Usages industrie'!$P12)^(J$3895-$D$3895)/1000</f>
        <v>0</v>
      </c>
      <c r="K3960" s="210">
        <f>K3909*'Usages industrie'!$O12*(1+'Usages industrie'!$P12)^(K$3895-$D$3895)/1000</f>
        <v>0</v>
      </c>
      <c r="L3960" s="210">
        <f>L3909*'Usages industrie'!$O12*(1+'Usages industrie'!$P12)^(L$3895-$D$3895)/1000</f>
        <v>0</v>
      </c>
      <c r="M3960" s="210">
        <f>M3909*'Usages industrie'!$O12*(1+'Usages industrie'!$P12)^(M$3895-$D$3895)/1000</f>
        <v>0</v>
      </c>
      <c r="N3960" s="210">
        <f>N3909*'Usages industrie'!$O12*(1+'Usages industrie'!$P12)^(N$3895-$D$3895)/1000</f>
        <v>0</v>
      </c>
      <c r="O3960" s="210">
        <f>O3909*'Usages industrie'!$O12*(1+'Usages industrie'!$P12)^(O$3895-$D$3895)/1000</f>
        <v>0</v>
      </c>
      <c r="P3960" s="210">
        <f>P3909*'Usages industrie'!$O12*(1+'Usages industrie'!$P12)^(P$3895-$D$3895)/1000</f>
        <v>0</v>
      </c>
      <c r="Q3960" s="210">
        <f>Q3909*'Usages industrie'!$O12*(1+'Usages industrie'!$P12)^(Q$3895-$D$3895)/1000</f>
        <v>0</v>
      </c>
      <c r="R3960" s="210">
        <f>R3909*'Usages industrie'!$O12*(1+'Usages industrie'!$P12)^(R$3895-$D$3895)/1000</f>
        <v>0</v>
      </c>
    </row>
    <row r="3961" spans="1:18" hidden="1" outlineLevel="2" x14ac:dyDescent="0.35">
      <c r="A3961" s="209" t="str">
        <f>'Usages industrie'!A13</f>
        <v>Usage industriel n°10</v>
      </c>
      <c r="B3961" s="209" t="s">
        <v>639</v>
      </c>
      <c r="C3961" s="209"/>
      <c r="D3961" s="210">
        <f>D3910*'Usages industrie'!$O13*(1+'Usages industrie'!$P13)^(D$3895-$D$3895)/1000</f>
        <v>0</v>
      </c>
      <c r="E3961" s="210">
        <f>E3910*'Usages industrie'!$O13*(1+'Usages industrie'!$P13)^(E$3895-$D$3895)/1000</f>
        <v>0</v>
      </c>
      <c r="F3961" s="210">
        <f>F3910*'Usages industrie'!$O13*(1+'Usages industrie'!$P13)^(F$3895-$D$3895)/1000</f>
        <v>0</v>
      </c>
      <c r="G3961" s="210">
        <f>G3910*'Usages industrie'!$O13*(1+'Usages industrie'!$P13)^(G$3895-$D$3895)/1000</f>
        <v>0</v>
      </c>
      <c r="H3961" s="210">
        <f>H3910*'Usages industrie'!$O13*(1+'Usages industrie'!$P13)^(H$3895-$D$3895)/1000</f>
        <v>0</v>
      </c>
      <c r="I3961" s="210">
        <f>I3910*'Usages industrie'!$O13*(1+'Usages industrie'!$P13)^(I$3895-$D$3895)/1000</f>
        <v>0</v>
      </c>
      <c r="J3961" s="210">
        <f>J3910*'Usages industrie'!$O13*(1+'Usages industrie'!$P13)^(J$3895-$D$3895)/1000</f>
        <v>0</v>
      </c>
      <c r="K3961" s="210">
        <f>K3910*'Usages industrie'!$O13*(1+'Usages industrie'!$P13)^(K$3895-$D$3895)/1000</f>
        <v>0</v>
      </c>
      <c r="L3961" s="210">
        <f>L3910*'Usages industrie'!$O13*(1+'Usages industrie'!$P13)^(L$3895-$D$3895)/1000</f>
        <v>0</v>
      </c>
      <c r="M3961" s="210">
        <f>M3910*'Usages industrie'!$O13*(1+'Usages industrie'!$P13)^(M$3895-$D$3895)/1000</f>
        <v>0</v>
      </c>
      <c r="N3961" s="210">
        <f>N3910*'Usages industrie'!$O13*(1+'Usages industrie'!$P13)^(N$3895-$D$3895)/1000</f>
        <v>0</v>
      </c>
      <c r="O3961" s="210">
        <f>O3910*'Usages industrie'!$O13*(1+'Usages industrie'!$P13)^(O$3895-$D$3895)/1000</f>
        <v>0</v>
      </c>
      <c r="P3961" s="210">
        <f>P3910*'Usages industrie'!$O13*(1+'Usages industrie'!$P13)^(P$3895-$D$3895)/1000</f>
        <v>0</v>
      </c>
      <c r="Q3961" s="210">
        <f>Q3910*'Usages industrie'!$O13*(1+'Usages industrie'!$P13)^(Q$3895-$D$3895)/1000</f>
        <v>0</v>
      </c>
      <c r="R3961" s="210">
        <f>R3910*'Usages industrie'!$O13*(1+'Usages industrie'!$P13)^(R$3895-$D$3895)/1000</f>
        <v>0</v>
      </c>
    </row>
    <row r="3962" spans="1:18" hidden="1" outlineLevel="2" x14ac:dyDescent="0.35">
      <c r="A3962" s="209" t="str">
        <f>'Usages industrie'!A14</f>
        <v>Usage industriel n°11</v>
      </c>
      <c r="B3962" s="209" t="s">
        <v>639</v>
      </c>
      <c r="C3962" s="209"/>
      <c r="D3962" s="210">
        <f>D3911*'Usages industrie'!$O14*(1+'Usages industrie'!$P14)^(D$3895-$D$3895)/1000</f>
        <v>0</v>
      </c>
      <c r="E3962" s="210">
        <f>E3911*'Usages industrie'!$O14*(1+'Usages industrie'!$P14)^(E$3895-$D$3895)/1000</f>
        <v>0</v>
      </c>
      <c r="F3962" s="210">
        <f>F3911*'Usages industrie'!$O14*(1+'Usages industrie'!$P14)^(F$3895-$D$3895)/1000</f>
        <v>0</v>
      </c>
      <c r="G3962" s="210">
        <f>G3911*'Usages industrie'!$O14*(1+'Usages industrie'!$P14)^(G$3895-$D$3895)/1000</f>
        <v>0</v>
      </c>
      <c r="H3962" s="210">
        <f>H3911*'Usages industrie'!$O14*(1+'Usages industrie'!$P14)^(H$3895-$D$3895)/1000</f>
        <v>0</v>
      </c>
      <c r="I3962" s="210">
        <f>I3911*'Usages industrie'!$O14*(1+'Usages industrie'!$P14)^(I$3895-$D$3895)/1000</f>
        <v>0</v>
      </c>
      <c r="J3962" s="210">
        <f>J3911*'Usages industrie'!$O14*(1+'Usages industrie'!$P14)^(J$3895-$D$3895)/1000</f>
        <v>0</v>
      </c>
      <c r="K3962" s="210">
        <f>K3911*'Usages industrie'!$O14*(1+'Usages industrie'!$P14)^(K$3895-$D$3895)/1000</f>
        <v>0</v>
      </c>
      <c r="L3962" s="210">
        <f>L3911*'Usages industrie'!$O14*(1+'Usages industrie'!$P14)^(L$3895-$D$3895)/1000</f>
        <v>0</v>
      </c>
      <c r="M3962" s="210">
        <f>M3911*'Usages industrie'!$O14*(1+'Usages industrie'!$P14)^(M$3895-$D$3895)/1000</f>
        <v>0</v>
      </c>
      <c r="N3962" s="210">
        <f>N3911*'Usages industrie'!$O14*(1+'Usages industrie'!$P14)^(N$3895-$D$3895)/1000</f>
        <v>0</v>
      </c>
      <c r="O3962" s="210">
        <f>O3911*'Usages industrie'!$O14*(1+'Usages industrie'!$P14)^(O$3895-$D$3895)/1000</f>
        <v>0</v>
      </c>
      <c r="P3962" s="210">
        <f>P3911*'Usages industrie'!$O14*(1+'Usages industrie'!$P14)^(P$3895-$D$3895)/1000</f>
        <v>0</v>
      </c>
      <c r="Q3962" s="210">
        <f>Q3911*'Usages industrie'!$O14*(1+'Usages industrie'!$P14)^(Q$3895-$D$3895)/1000</f>
        <v>0</v>
      </c>
      <c r="R3962" s="210">
        <f>R3911*'Usages industrie'!$O14*(1+'Usages industrie'!$P14)^(R$3895-$D$3895)/1000</f>
        <v>0</v>
      </c>
    </row>
    <row r="3963" spans="1:18" hidden="1" outlineLevel="2" x14ac:dyDescent="0.35">
      <c r="A3963" s="209" t="str">
        <f>'Usages industrie'!A15</f>
        <v>Usage industriel n°12</v>
      </c>
      <c r="B3963" s="209" t="s">
        <v>639</v>
      </c>
      <c r="C3963" s="209"/>
      <c r="D3963" s="210">
        <f>D3912*'Usages industrie'!$O15*(1+'Usages industrie'!$P15)^(D$3895-$D$3895)/1000</f>
        <v>0</v>
      </c>
      <c r="E3963" s="210">
        <f>E3912*'Usages industrie'!$O15*(1+'Usages industrie'!$P15)^(E$3895-$D$3895)/1000</f>
        <v>0</v>
      </c>
      <c r="F3963" s="210">
        <f>F3912*'Usages industrie'!$O15*(1+'Usages industrie'!$P15)^(F$3895-$D$3895)/1000</f>
        <v>0</v>
      </c>
      <c r="G3963" s="210">
        <f>G3912*'Usages industrie'!$O15*(1+'Usages industrie'!$P15)^(G$3895-$D$3895)/1000</f>
        <v>0</v>
      </c>
      <c r="H3963" s="210">
        <f>H3912*'Usages industrie'!$O15*(1+'Usages industrie'!$P15)^(H$3895-$D$3895)/1000</f>
        <v>0</v>
      </c>
      <c r="I3963" s="210">
        <f>I3912*'Usages industrie'!$O15*(1+'Usages industrie'!$P15)^(I$3895-$D$3895)/1000</f>
        <v>0</v>
      </c>
      <c r="J3963" s="210">
        <f>J3912*'Usages industrie'!$O15*(1+'Usages industrie'!$P15)^(J$3895-$D$3895)/1000</f>
        <v>0</v>
      </c>
      <c r="K3963" s="210">
        <f>K3912*'Usages industrie'!$O15*(1+'Usages industrie'!$P15)^(K$3895-$D$3895)/1000</f>
        <v>0</v>
      </c>
      <c r="L3963" s="210">
        <f>L3912*'Usages industrie'!$O15*(1+'Usages industrie'!$P15)^(L$3895-$D$3895)/1000</f>
        <v>0</v>
      </c>
      <c r="M3963" s="210">
        <f>M3912*'Usages industrie'!$O15*(1+'Usages industrie'!$P15)^(M$3895-$D$3895)/1000</f>
        <v>0</v>
      </c>
      <c r="N3963" s="210">
        <f>N3912*'Usages industrie'!$O15*(1+'Usages industrie'!$P15)^(N$3895-$D$3895)/1000</f>
        <v>0</v>
      </c>
      <c r="O3963" s="210">
        <f>O3912*'Usages industrie'!$O15*(1+'Usages industrie'!$P15)^(O$3895-$D$3895)/1000</f>
        <v>0</v>
      </c>
      <c r="P3963" s="210">
        <f>P3912*'Usages industrie'!$O15*(1+'Usages industrie'!$P15)^(P$3895-$D$3895)/1000</f>
        <v>0</v>
      </c>
      <c r="Q3963" s="210">
        <f>Q3912*'Usages industrie'!$O15*(1+'Usages industrie'!$P15)^(Q$3895-$D$3895)/1000</f>
        <v>0</v>
      </c>
      <c r="R3963" s="210">
        <f>R3912*'Usages industrie'!$O15*(1+'Usages industrie'!$P15)^(R$3895-$D$3895)/1000</f>
        <v>0</v>
      </c>
    </row>
    <row r="3964" spans="1:18" hidden="1" outlineLevel="2" x14ac:dyDescent="0.35">
      <c r="A3964" s="209" t="str">
        <f>'Usages industrie'!A16</f>
        <v>Usage industriel n°13</v>
      </c>
      <c r="B3964" s="209" t="s">
        <v>639</v>
      </c>
      <c r="C3964" s="209"/>
      <c r="D3964" s="210">
        <f>D3913*'Usages industrie'!$O16*(1+'Usages industrie'!$P16)^(D$3895-$D$3895)/1000</f>
        <v>0</v>
      </c>
      <c r="E3964" s="210">
        <f>E3913*'Usages industrie'!$O16*(1+'Usages industrie'!$P16)^(E$3895-$D$3895)/1000</f>
        <v>0</v>
      </c>
      <c r="F3964" s="210">
        <f>F3913*'Usages industrie'!$O16*(1+'Usages industrie'!$P16)^(F$3895-$D$3895)/1000</f>
        <v>0</v>
      </c>
      <c r="G3964" s="210">
        <f>G3913*'Usages industrie'!$O16*(1+'Usages industrie'!$P16)^(G$3895-$D$3895)/1000</f>
        <v>0</v>
      </c>
      <c r="H3964" s="210">
        <f>H3913*'Usages industrie'!$O16*(1+'Usages industrie'!$P16)^(H$3895-$D$3895)/1000</f>
        <v>0</v>
      </c>
      <c r="I3964" s="210">
        <f>I3913*'Usages industrie'!$O16*(1+'Usages industrie'!$P16)^(I$3895-$D$3895)/1000</f>
        <v>0</v>
      </c>
      <c r="J3964" s="210">
        <f>J3913*'Usages industrie'!$O16*(1+'Usages industrie'!$P16)^(J$3895-$D$3895)/1000</f>
        <v>0</v>
      </c>
      <c r="K3964" s="210">
        <f>K3913*'Usages industrie'!$O16*(1+'Usages industrie'!$P16)^(K$3895-$D$3895)/1000</f>
        <v>0</v>
      </c>
      <c r="L3964" s="210">
        <f>L3913*'Usages industrie'!$O16*(1+'Usages industrie'!$P16)^(L$3895-$D$3895)/1000</f>
        <v>0</v>
      </c>
      <c r="M3964" s="210">
        <f>M3913*'Usages industrie'!$O16*(1+'Usages industrie'!$P16)^(M$3895-$D$3895)/1000</f>
        <v>0</v>
      </c>
      <c r="N3964" s="210">
        <f>N3913*'Usages industrie'!$O16*(1+'Usages industrie'!$P16)^(N$3895-$D$3895)/1000</f>
        <v>0</v>
      </c>
      <c r="O3964" s="210">
        <f>O3913*'Usages industrie'!$O16*(1+'Usages industrie'!$P16)^(O$3895-$D$3895)/1000</f>
        <v>0</v>
      </c>
      <c r="P3964" s="210">
        <f>P3913*'Usages industrie'!$O16*(1+'Usages industrie'!$P16)^(P$3895-$D$3895)/1000</f>
        <v>0</v>
      </c>
      <c r="Q3964" s="210">
        <f>Q3913*'Usages industrie'!$O16*(1+'Usages industrie'!$P16)^(Q$3895-$D$3895)/1000</f>
        <v>0</v>
      </c>
      <c r="R3964" s="210">
        <f>R3913*'Usages industrie'!$O16*(1+'Usages industrie'!$P16)^(R$3895-$D$3895)/1000</f>
        <v>0</v>
      </c>
    </row>
    <row r="3965" spans="1:18" hidden="1" outlineLevel="2" x14ac:dyDescent="0.35">
      <c r="A3965" s="209" t="str">
        <f>'Usages industrie'!A17</f>
        <v>Usage industriel n°14</v>
      </c>
      <c r="B3965" s="209" t="s">
        <v>639</v>
      </c>
      <c r="C3965" s="209"/>
      <c r="D3965" s="210">
        <f>D3914*'Usages industrie'!$O17*(1+'Usages industrie'!$P17)^(D$3895-$D$3895)/1000</f>
        <v>0</v>
      </c>
      <c r="E3965" s="210">
        <f>E3914*'Usages industrie'!$O17*(1+'Usages industrie'!$P17)^(E$3895-$D$3895)/1000</f>
        <v>0</v>
      </c>
      <c r="F3965" s="210">
        <f>F3914*'Usages industrie'!$O17*(1+'Usages industrie'!$P17)^(F$3895-$D$3895)/1000</f>
        <v>0</v>
      </c>
      <c r="G3965" s="210">
        <f>G3914*'Usages industrie'!$O17*(1+'Usages industrie'!$P17)^(G$3895-$D$3895)/1000</f>
        <v>0</v>
      </c>
      <c r="H3965" s="210">
        <f>H3914*'Usages industrie'!$O17*(1+'Usages industrie'!$P17)^(H$3895-$D$3895)/1000</f>
        <v>0</v>
      </c>
      <c r="I3965" s="210">
        <f>I3914*'Usages industrie'!$O17*(1+'Usages industrie'!$P17)^(I$3895-$D$3895)/1000</f>
        <v>0</v>
      </c>
      <c r="J3965" s="210">
        <f>J3914*'Usages industrie'!$O17*(1+'Usages industrie'!$P17)^(J$3895-$D$3895)/1000</f>
        <v>0</v>
      </c>
      <c r="K3965" s="210">
        <f>K3914*'Usages industrie'!$O17*(1+'Usages industrie'!$P17)^(K$3895-$D$3895)/1000</f>
        <v>0</v>
      </c>
      <c r="L3965" s="210">
        <f>L3914*'Usages industrie'!$O17*(1+'Usages industrie'!$P17)^(L$3895-$D$3895)/1000</f>
        <v>0</v>
      </c>
      <c r="M3965" s="210">
        <f>M3914*'Usages industrie'!$O17*(1+'Usages industrie'!$P17)^(M$3895-$D$3895)/1000</f>
        <v>0</v>
      </c>
      <c r="N3965" s="210">
        <f>N3914*'Usages industrie'!$O17*(1+'Usages industrie'!$P17)^(N$3895-$D$3895)/1000</f>
        <v>0</v>
      </c>
      <c r="O3965" s="210">
        <f>O3914*'Usages industrie'!$O17*(1+'Usages industrie'!$P17)^(O$3895-$D$3895)/1000</f>
        <v>0</v>
      </c>
      <c r="P3965" s="210">
        <f>P3914*'Usages industrie'!$O17*(1+'Usages industrie'!$P17)^(P$3895-$D$3895)/1000</f>
        <v>0</v>
      </c>
      <c r="Q3965" s="210">
        <f>Q3914*'Usages industrie'!$O17*(1+'Usages industrie'!$P17)^(Q$3895-$D$3895)/1000</f>
        <v>0</v>
      </c>
      <c r="R3965" s="210">
        <f>R3914*'Usages industrie'!$O17*(1+'Usages industrie'!$P17)^(R$3895-$D$3895)/1000</f>
        <v>0</v>
      </c>
    </row>
    <row r="3966" spans="1:18" hidden="1" outlineLevel="2" x14ac:dyDescent="0.35">
      <c r="A3966" s="209" t="str">
        <f>'Usages industrie'!A18</f>
        <v>Usage industriel n°15</v>
      </c>
      <c r="B3966" s="209" t="s">
        <v>639</v>
      </c>
      <c r="C3966" s="209"/>
      <c r="D3966" s="210">
        <f>D3915*'Usages industrie'!$O18*(1+'Usages industrie'!$P18)^(D$3895-$D$3895)/1000</f>
        <v>0</v>
      </c>
      <c r="E3966" s="210">
        <f>E3915*'Usages industrie'!$O18*(1+'Usages industrie'!$P18)^(E$3895-$D$3895)/1000</f>
        <v>0</v>
      </c>
      <c r="F3966" s="210">
        <f>F3915*'Usages industrie'!$O18*(1+'Usages industrie'!$P18)^(F$3895-$D$3895)/1000</f>
        <v>0</v>
      </c>
      <c r="G3966" s="210">
        <f>G3915*'Usages industrie'!$O18*(1+'Usages industrie'!$P18)^(G$3895-$D$3895)/1000</f>
        <v>0</v>
      </c>
      <c r="H3966" s="210">
        <f>H3915*'Usages industrie'!$O18*(1+'Usages industrie'!$P18)^(H$3895-$D$3895)/1000</f>
        <v>0</v>
      </c>
      <c r="I3966" s="210">
        <f>I3915*'Usages industrie'!$O18*(1+'Usages industrie'!$P18)^(I$3895-$D$3895)/1000</f>
        <v>0</v>
      </c>
      <c r="J3966" s="210">
        <f>J3915*'Usages industrie'!$O18*(1+'Usages industrie'!$P18)^(J$3895-$D$3895)/1000</f>
        <v>0</v>
      </c>
      <c r="K3966" s="210">
        <f>K3915*'Usages industrie'!$O18*(1+'Usages industrie'!$P18)^(K$3895-$D$3895)/1000</f>
        <v>0</v>
      </c>
      <c r="L3966" s="210">
        <f>L3915*'Usages industrie'!$O18*(1+'Usages industrie'!$P18)^(L$3895-$D$3895)/1000</f>
        <v>0</v>
      </c>
      <c r="M3966" s="210">
        <f>M3915*'Usages industrie'!$O18*(1+'Usages industrie'!$P18)^(M$3895-$D$3895)/1000</f>
        <v>0</v>
      </c>
      <c r="N3966" s="210">
        <f>N3915*'Usages industrie'!$O18*(1+'Usages industrie'!$P18)^(N$3895-$D$3895)/1000</f>
        <v>0</v>
      </c>
      <c r="O3966" s="210">
        <f>O3915*'Usages industrie'!$O18*(1+'Usages industrie'!$P18)^(O$3895-$D$3895)/1000</f>
        <v>0</v>
      </c>
      <c r="P3966" s="210">
        <f>P3915*'Usages industrie'!$O18*(1+'Usages industrie'!$P18)^(P$3895-$D$3895)/1000</f>
        <v>0</v>
      </c>
      <c r="Q3966" s="210">
        <f>Q3915*'Usages industrie'!$O18*(1+'Usages industrie'!$P18)^(Q$3895-$D$3895)/1000</f>
        <v>0</v>
      </c>
      <c r="R3966" s="210">
        <f>R3915*'Usages industrie'!$O18*(1+'Usages industrie'!$P18)^(R$3895-$D$3895)/1000</f>
        <v>0</v>
      </c>
    </row>
    <row r="3967" spans="1:18" hidden="1" outlineLevel="2" x14ac:dyDescent="0.35">
      <c r="A3967" s="209" t="str">
        <f>'Usages industrie'!A19</f>
        <v>Usage industriel n°16</v>
      </c>
      <c r="B3967" s="209" t="s">
        <v>639</v>
      </c>
      <c r="C3967" s="209"/>
      <c r="D3967" s="210">
        <f>D3916*'Usages industrie'!$O19*(1+'Usages industrie'!$P19)^(D$3895-$D$3895)/1000</f>
        <v>0</v>
      </c>
      <c r="E3967" s="210">
        <f>E3916*'Usages industrie'!$O19*(1+'Usages industrie'!$P19)^(E$3895-$D$3895)/1000</f>
        <v>0</v>
      </c>
      <c r="F3967" s="210">
        <f>F3916*'Usages industrie'!$O19*(1+'Usages industrie'!$P19)^(F$3895-$D$3895)/1000</f>
        <v>0</v>
      </c>
      <c r="G3967" s="210">
        <f>G3916*'Usages industrie'!$O19*(1+'Usages industrie'!$P19)^(G$3895-$D$3895)/1000</f>
        <v>0</v>
      </c>
      <c r="H3967" s="210">
        <f>H3916*'Usages industrie'!$O19*(1+'Usages industrie'!$P19)^(H$3895-$D$3895)/1000</f>
        <v>0</v>
      </c>
      <c r="I3967" s="210">
        <f>I3916*'Usages industrie'!$O19*(1+'Usages industrie'!$P19)^(I$3895-$D$3895)/1000</f>
        <v>0</v>
      </c>
      <c r="J3967" s="210">
        <f>J3916*'Usages industrie'!$O19*(1+'Usages industrie'!$P19)^(J$3895-$D$3895)/1000</f>
        <v>0</v>
      </c>
      <c r="K3967" s="210">
        <f>K3916*'Usages industrie'!$O19*(1+'Usages industrie'!$P19)^(K$3895-$D$3895)/1000</f>
        <v>0</v>
      </c>
      <c r="L3967" s="210">
        <f>L3916*'Usages industrie'!$O19*(1+'Usages industrie'!$P19)^(L$3895-$D$3895)/1000</f>
        <v>0</v>
      </c>
      <c r="M3967" s="210">
        <f>M3916*'Usages industrie'!$O19*(1+'Usages industrie'!$P19)^(M$3895-$D$3895)/1000</f>
        <v>0</v>
      </c>
      <c r="N3967" s="210">
        <f>N3916*'Usages industrie'!$O19*(1+'Usages industrie'!$P19)^(N$3895-$D$3895)/1000</f>
        <v>0</v>
      </c>
      <c r="O3967" s="210">
        <f>O3916*'Usages industrie'!$O19*(1+'Usages industrie'!$P19)^(O$3895-$D$3895)/1000</f>
        <v>0</v>
      </c>
      <c r="P3967" s="210">
        <f>P3916*'Usages industrie'!$O19*(1+'Usages industrie'!$P19)^(P$3895-$D$3895)/1000</f>
        <v>0</v>
      </c>
      <c r="Q3967" s="210">
        <f>Q3916*'Usages industrie'!$O19*(1+'Usages industrie'!$P19)^(Q$3895-$D$3895)/1000</f>
        <v>0</v>
      </c>
      <c r="R3967" s="210">
        <f>R3916*'Usages industrie'!$O19*(1+'Usages industrie'!$P19)^(R$3895-$D$3895)/1000</f>
        <v>0</v>
      </c>
    </row>
    <row r="3968" spans="1:18" hidden="1" outlineLevel="2" x14ac:dyDescent="0.35">
      <c r="A3968" s="209" t="str">
        <f>'Usages industrie'!A20</f>
        <v>Usage industriel n°17</v>
      </c>
      <c r="B3968" s="209" t="s">
        <v>639</v>
      </c>
      <c r="C3968" s="209"/>
      <c r="D3968" s="210">
        <f>D3917*'Usages industrie'!$O20*(1+'Usages industrie'!$P20)^(D$3895-$D$3895)/1000</f>
        <v>0</v>
      </c>
      <c r="E3968" s="210">
        <f>E3917*'Usages industrie'!$O20*(1+'Usages industrie'!$P20)^(E$3895-$D$3895)/1000</f>
        <v>0</v>
      </c>
      <c r="F3968" s="210">
        <f>F3917*'Usages industrie'!$O20*(1+'Usages industrie'!$P20)^(F$3895-$D$3895)/1000</f>
        <v>0</v>
      </c>
      <c r="G3968" s="210">
        <f>G3917*'Usages industrie'!$O20*(1+'Usages industrie'!$P20)^(G$3895-$D$3895)/1000</f>
        <v>0</v>
      </c>
      <c r="H3968" s="210">
        <f>H3917*'Usages industrie'!$O20*(1+'Usages industrie'!$P20)^(H$3895-$D$3895)/1000</f>
        <v>0</v>
      </c>
      <c r="I3968" s="210">
        <f>I3917*'Usages industrie'!$O20*(1+'Usages industrie'!$P20)^(I$3895-$D$3895)/1000</f>
        <v>0</v>
      </c>
      <c r="J3968" s="210">
        <f>J3917*'Usages industrie'!$O20*(1+'Usages industrie'!$P20)^(J$3895-$D$3895)/1000</f>
        <v>0</v>
      </c>
      <c r="K3968" s="210">
        <f>K3917*'Usages industrie'!$O20*(1+'Usages industrie'!$P20)^(K$3895-$D$3895)/1000</f>
        <v>0</v>
      </c>
      <c r="L3968" s="210">
        <f>L3917*'Usages industrie'!$O20*(1+'Usages industrie'!$P20)^(L$3895-$D$3895)/1000</f>
        <v>0</v>
      </c>
      <c r="M3968" s="210">
        <f>M3917*'Usages industrie'!$O20*(1+'Usages industrie'!$P20)^(M$3895-$D$3895)/1000</f>
        <v>0</v>
      </c>
      <c r="N3968" s="210">
        <f>N3917*'Usages industrie'!$O20*(1+'Usages industrie'!$P20)^(N$3895-$D$3895)/1000</f>
        <v>0</v>
      </c>
      <c r="O3968" s="210">
        <f>O3917*'Usages industrie'!$O20*(1+'Usages industrie'!$P20)^(O$3895-$D$3895)/1000</f>
        <v>0</v>
      </c>
      <c r="P3968" s="210">
        <f>P3917*'Usages industrie'!$O20*(1+'Usages industrie'!$P20)^(P$3895-$D$3895)/1000</f>
        <v>0</v>
      </c>
      <c r="Q3968" s="210">
        <f>Q3917*'Usages industrie'!$O20*(1+'Usages industrie'!$P20)^(Q$3895-$D$3895)/1000</f>
        <v>0</v>
      </c>
      <c r="R3968" s="210">
        <f>R3917*'Usages industrie'!$O20*(1+'Usages industrie'!$P20)^(R$3895-$D$3895)/1000</f>
        <v>0</v>
      </c>
    </row>
    <row r="3969" spans="1:18" hidden="1" outlineLevel="2" x14ac:dyDescent="0.35">
      <c r="A3969" s="209" t="str">
        <f>'Usages industrie'!A21</f>
        <v>Usage industriel n°18</v>
      </c>
      <c r="B3969" s="209" t="s">
        <v>639</v>
      </c>
      <c r="C3969" s="209"/>
      <c r="D3969" s="210">
        <f>D3918*'Usages industrie'!$O21*(1+'Usages industrie'!$P21)^(D$3895-$D$3895)/1000</f>
        <v>0</v>
      </c>
      <c r="E3969" s="210">
        <f>E3918*'Usages industrie'!$O21*(1+'Usages industrie'!$P21)^(E$3895-$D$3895)/1000</f>
        <v>0</v>
      </c>
      <c r="F3969" s="210">
        <f>F3918*'Usages industrie'!$O21*(1+'Usages industrie'!$P21)^(F$3895-$D$3895)/1000</f>
        <v>0</v>
      </c>
      <c r="G3969" s="210">
        <f>G3918*'Usages industrie'!$O21*(1+'Usages industrie'!$P21)^(G$3895-$D$3895)/1000</f>
        <v>0</v>
      </c>
      <c r="H3969" s="210">
        <f>H3918*'Usages industrie'!$O21*(1+'Usages industrie'!$P21)^(H$3895-$D$3895)/1000</f>
        <v>0</v>
      </c>
      <c r="I3969" s="210">
        <f>I3918*'Usages industrie'!$O21*(1+'Usages industrie'!$P21)^(I$3895-$D$3895)/1000</f>
        <v>0</v>
      </c>
      <c r="J3969" s="210">
        <f>J3918*'Usages industrie'!$O21*(1+'Usages industrie'!$P21)^(J$3895-$D$3895)/1000</f>
        <v>0</v>
      </c>
      <c r="K3969" s="210">
        <f>K3918*'Usages industrie'!$O21*(1+'Usages industrie'!$P21)^(K$3895-$D$3895)/1000</f>
        <v>0</v>
      </c>
      <c r="L3969" s="210">
        <f>L3918*'Usages industrie'!$O21*(1+'Usages industrie'!$P21)^(L$3895-$D$3895)/1000</f>
        <v>0</v>
      </c>
      <c r="M3969" s="210">
        <f>M3918*'Usages industrie'!$O21*(1+'Usages industrie'!$P21)^(M$3895-$D$3895)/1000</f>
        <v>0</v>
      </c>
      <c r="N3969" s="210">
        <f>N3918*'Usages industrie'!$O21*(1+'Usages industrie'!$P21)^(N$3895-$D$3895)/1000</f>
        <v>0</v>
      </c>
      <c r="O3969" s="210">
        <f>O3918*'Usages industrie'!$O21*(1+'Usages industrie'!$P21)^(O$3895-$D$3895)/1000</f>
        <v>0</v>
      </c>
      <c r="P3969" s="210">
        <f>P3918*'Usages industrie'!$O21*(1+'Usages industrie'!$P21)^(P$3895-$D$3895)/1000</f>
        <v>0</v>
      </c>
      <c r="Q3969" s="210">
        <f>Q3918*'Usages industrie'!$O21*(1+'Usages industrie'!$P21)^(Q$3895-$D$3895)/1000</f>
        <v>0</v>
      </c>
      <c r="R3969" s="210">
        <f>R3918*'Usages industrie'!$O21*(1+'Usages industrie'!$P21)^(R$3895-$D$3895)/1000</f>
        <v>0</v>
      </c>
    </row>
    <row r="3970" spans="1:18" hidden="1" outlineLevel="2" x14ac:dyDescent="0.35">
      <c r="A3970" s="209" t="str">
        <f>'Usages industrie'!A22</f>
        <v>Usage industriel n°19</v>
      </c>
      <c r="B3970" s="209" t="s">
        <v>639</v>
      </c>
      <c r="C3970" s="209"/>
      <c r="D3970" s="210">
        <f>D3919*'Usages industrie'!$O22*(1+'Usages industrie'!$P22)^(D$3895-$D$3895)/1000</f>
        <v>0</v>
      </c>
      <c r="E3970" s="210">
        <f>E3919*'Usages industrie'!$O22*(1+'Usages industrie'!$P22)^(E$3895-$D$3895)/1000</f>
        <v>0</v>
      </c>
      <c r="F3970" s="210">
        <f>F3919*'Usages industrie'!$O22*(1+'Usages industrie'!$P22)^(F$3895-$D$3895)/1000</f>
        <v>0</v>
      </c>
      <c r="G3970" s="210">
        <f>G3919*'Usages industrie'!$O22*(1+'Usages industrie'!$P22)^(G$3895-$D$3895)/1000</f>
        <v>0</v>
      </c>
      <c r="H3970" s="210">
        <f>H3919*'Usages industrie'!$O22*(1+'Usages industrie'!$P22)^(H$3895-$D$3895)/1000</f>
        <v>0</v>
      </c>
      <c r="I3970" s="210">
        <f>I3919*'Usages industrie'!$O22*(1+'Usages industrie'!$P22)^(I$3895-$D$3895)/1000</f>
        <v>0</v>
      </c>
      <c r="J3970" s="210">
        <f>J3919*'Usages industrie'!$O22*(1+'Usages industrie'!$P22)^(J$3895-$D$3895)/1000</f>
        <v>0</v>
      </c>
      <c r="K3970" s="210">
        <f>K3919*'Usages industrie'!$O22*(1+'Usages industrie'!$P22)^(K$3895-$D$3895)/1000</f>
        <v>0</v>
      </c>
      <c r="L3970" s="210">
        <f>L3919*'Usages industrie'!$O22*(1+'Usages industrie'!$P22)^(L$3895-$D$3895)/1000</f>
        <v>0</v>
      </c>
      <c r="M3970" s="210">
        <f>M3919*'Usages industrie'!$O22*(1+'Usages industrie'!$P22)^(M$3895-$D$3895)/1000</f>
        <v>0</v>
      </c>
      <c r="N3970" s="210">
        <f>N3919*'Usages industrie'!$O22*(1+'Usages industrie'!$P22)^(N$3895-$D$3895)/1000</f>
        <v>0</v>
      </c>
      <c r="O3970" s="210">
        <f>O3919*'Usages industrie'!$O22*(1+'Usages industrie'!$P22)^(O$3895-$D$3895)/1000</f>
        <v>0</v>
      </c>
      <c r="P3970" s="210">
        <f>P3919*'Usages industrie'!$O22*(1+'Usages industrie'!$P22)^(P$3895-$D$3895)/1000</f>
        <v>0</v>
      </c>
      <c r="Q3970" s="210">
        <f>Q3919*'Usages industrie'!$O22*(1+'Usages industrie'!$P22)^(Q$3895-$D$3895)/1000</f>
        <v>0</v>
      </c>
      <c r="R3970" s="210">
        <f>R3919*'Usages industrie'!$O22*(1+'Usages industrie'!$P22)^(R$3895-$D$3895)/1000</f>
        <v>0</v>
      </c>
    </row>
    <row r="3971" spans="1:18" hidden="1" outlineLevel="2" x14ac:dyDescent="0.35">
      <c r="A3971" s="209" t="str">
        <f>'Usages industrie'!A23</f>
        <v>Usage industriel n°20</v>
      </c>
      <c r="B3971" s="209" t="s">
        <v>639</v>
      </c>
      <c r="C3971" s="209"/>
      <c r="D3971" s="210">
        <f>D3920*'Usages industrie'!$O23*(1+'Usages industrie'!$P23)^(D$3895-$D$3895)/1000</f>
        <v>0</v>
      </c>
      <c r="E3971" s="210">
        <f>E3920*'Usages industrie'!$O23*(1+'Usages industrie'!$P23)^(E$3895-$D$3895)/1000</f>
        <v>0</v>
      </c>
      <c r="F3971" s="210">
        <f>F3920*'Usages industrie'!$O23*(1+'Usages industrie'!$P23)^(F$3895-$D$3895)/1000</f>
        <v>0</v>
      </c>
      <c r="G3971" s="210">
        <f>G3920*'Usages industrie'!$O23*(1+'Usages industrie'!$P23)^(G$3895-$D$3895)/1000</f>
        <v>0</v>
      </c>
      <c r="H3971" s="210">
        <f>H3920*'Usages industrie'!$O23*(1+'Usages industrie'!$P23)^(H$3895-$D$3895)/1000</f>
        <v>0</v>
      </c>
      <c r="I3971" s="210">
        <f>I3920*'Usages industrie'!$O23*(1+'Usages industrie'!$P23)^(I$3895-$D$3895)/1000</f>
        <v>0</v>
      </c>
      <c r="J3971" s="210">
        <f>J3920*'Usages industrie'!$O23*(1+'Usages industrie'!$P23)^(J$3895-$D$3895)/1000</f>
        <v>0</v>
      </c>
      <c r="K3971" s="210">
        <f>K3920*'Usages industrie'!$O23*(1+'Usages industrie'!$P23)^(K$3895-$D$3895)/1000</f>
        <v>0</v>
      </c>
      <c r="L3971" s="210">
        <f>L3920*'Usages industrie'!$O23*(1+'Usages industrie'!$P23)^(L$3895-$D$3895)/1000</f>
        <v>0</v>
      </c>
      <c r="M3971" s="210">
        <f>M3920*'Usages industrie'!$O23*(1+'Usages industrie'!$P23)^(M$3895-$D$3895)/1000</f>
        <v>0</v>
      </c>
      <c r="N3971" s="210">
        <f>N3920*'Usages industrie'!$O23*(1+'Usages industrie'!$P23)^(N$3895-$D$3895)/1000</f>
        <v>0</v>
      </c>
      <c r="O3971" s="210">
        <f>O3920*'Usages industrie'!$O23*(1+'Usages industrie'!$P23)^(O$3895-$D$3895)/1000</f>
        <v>0</v>
      </c>
      <c r="P3971" s="210">
        <f>P3920*'Usages industrie'!$O23*(1+'Usages industrie'!$P23)^(P$3895-$D$3895)/1000</f>
        <v>0</v>
      </c>
      <c r="Q3971" s="210">
        <f>Q3920*'Usages industrie'!$O23*(1+'Usages industrie'!$P23)^(Q$3895-$D$3895)/1000</f>
        <v>0</v>
      </c>
      <c r="R3971" s="210">
        <f>R3920*'Usages industrie'!$O23*(1+'Usages industrie'!$P23)^(R$3895-$D$3895)/1000</f>
        <v>0</v>
      </c>
    </row>
    <row r="3972" spans="1:18" hidden="1" outlineLevel="2" x14ac:dyDescent="0.35">
      <c r="A3972" s="209" t="str">
        <f>'Usages industrie'!A24</f>
        <v>Usage industriel n°21</v>
      </c>
      <c r="B3972" s="209" t="s">
        <v>639</v>
      </c>
      <c r="C3972" s="209"/>
      <c r="D3972" s="210">
        <f>D3921*'Usages industrie'!$O24*(1+'Usages industrie'!$P24)^(D$3895-$D$3895)/1000</f>
        <v>0</v>
      </c>
      <c r="E3972" s="210">
        <f>E3921*'Usages industrie'!$O24*(1+'Usages industrie'!$P24)^(E$3895-$D$3895)/1000</f>
        <v>0</v>
      </c>
      <c r="F3972" s="210">
        <f>F3921*'Usages industrie'!$O24*(1+'Usages industrie'!$P24)^(F$3895-$D$3895)/1000</f>
        <v>0</v>
      </c>
      <c r="G3972" s="210">
        <f>G3921*'Usages industrie'!$O24*(1+'Usages industrie'!$P24)^(G$3895-$D$3895)/1000</f>
        <v>0</v>
      </c>
      <c r="H3972" s="210">
        <f>H3921*'Usages industrie'!$O24*(1+'Usages industrie'!$P24)^(H$3895-$D$3895)/1000</f>
        <v>0</v>
      </c>
      <c r="I3972" s="210">
        <f>I3921*'Usages industrie'!$O24*(1+'Usages industrie'!$P24)^(I$3895-$D$3895)/1000</f>
        <v>0</v>
      </c>
      <c r="J3972" s="210">
        <f>J3921*'Usages industrie'!$O24*(1+'Usages industrie'!$P24)^(J$3895-$D$3895)/1000</f>
        <v>0</v>
      </c>
      <c r="K3972" s="210">
        <f>K3921*'Usages industrie'!$O24*(1+'Usages industrie'!$P24)^(K$3895-$D$3895)/1000</f>
        <v>0</v>
      </c>
      <c r="L3972" s="210">
        <f>L3921*'Usages industrie'!$O24*(1+'Usages industrie'!$P24)^(L$3895-$D$3895)/1000</f>
        <v>0</v>
      </c>
      <c r="M3972" s="210">
        <f>M3921*'Usages industrie'!$O24*(1+'Usages industrie'!$P24)^(M$3895-$D$3895)/1000</f>
        <v>0</v>
      </c>
      <c r="N3972" s="210">
        <f>N3921*'Usages industrie'!$O24*(1+'Usages industrie'!$P24)^(N$3895-$D$3895)/1000</f>
        <v>0</v>
      </c>
      <c r="O3972" s="210">
        <f>O3921*'Usages industrie'!$O24*(1+'Usages industrie'!$P24)^(O$3895-$D$3895)/1000</f>
        <v>0</v>
      </c>
      <c r="P3972" s="210">
        <f>P3921*'Usages industrie'!$O24*(1+'Usages industrie'!$P24)^(P$3895-$D$3895)/1000</f>
        <v>0</v>
      </c>
      <c r="Q3972" s="210">
        <f>Q3921*'Usages industrie'!$O24*(1+'Usages industrie'!$P24)^(Q$3895-$D$3895)/1000</f>
        <v>0</v>
      </c>
      <c r="R3972" s="210">
        <f>R3921*'Usages industrie'!$O24*(1+'Usages industrie'!$P24)^(R$3895-$D$3895)/1000</f>
        <v>0</v>
      </c>
    </row>
    <row r="3973" spans="1:18" hidden="1" outlineLevel="2" x14ac:dyDescent="0.35">
      <c r="A3973" s="209" t="str">
        <f>'Usages industrie'!A25</f>
        <v>Usage industriel n°22</v>
      </c>
      <c r="B3973" s="209" t="s">
        <v>639</v>
      </c>
      <c r="C3973" s="209"/>
      <c r="D3973" s="210">
        <f>D3922*'Usages industrie'!$O25*(1+'Usages industrie'!$P25)^(D$3895-$D$3895)/1000</f>
        <v>0</v>
      </c>
      <c r="E3973" s="210">
        <f>E3922*'Usages industrie'!$O25*(1+'Usages industrie'!$P25)^(E$3895-$D$3895)/1000</f>
        <v>0</v>
      </c>
      <c r="F3973" s="210">
        <f>F3922*'Usages industrie'!$O25*(1+'Usages industrie'!$P25)^(F$3895-$D$3895)/1000</f>
        <v>0</v>
      </c>
      <c r="G3973" s="210">
        <f>G3922*'Usages industrie'!$O25*(1+'Usages industrie'!$P25)^(G$3895-$D$3895)/1000</f>
        <v>0</v>
      </c>
      <c r="H3973" s="210">
        <f>H3922*'Usages industrie'!$O25*(1+'Usages industrie'!$P25)^(H$3895-$D$3895)/1000</f>
        <v>0</v>
      </c>
      <c r="I3973" s="210">
        <f>I3922*'Usages industrie'!$O25*(1+'Usages industrie'!$P25)^(I$3895-$D$3895)/1000</f>
        <v>0</v>
      </c>
      <c r="J3973" s="210">
        <f>J3922*'Usages industrie'!$O25*(1+'Usages industrie'!$P25)^(J$3895-$D$3895)/1000</f>
        <v>0</v>
      </c>
      <c r="K3973" s="210">
        <f>K3922*'Usages industrie'!$O25*(1+'Usages industrie'!$P25)^(K$3895-$D$3895)/1000</f>
        <v>0</v>
      </c>
      <c r="L3973" s="210">
        <f>L3922*'Usages industrie'!$O25*(1+'Usages industrie'!$P25)^(L$3895-$D$3895)/1000</f>
        <v>0</v>
      </c>
      <c r="M3973" s="210">
        <f>M3922*'Usages industrie'!$O25*(1+'Usages industrie'!$P25)^(M$3895-$D$3895)/1000</f>
        <v>0</v>
      </c>
      <c r="N3973" s="210">
        <f>N3922*'Usages industrie'!$O25*(1+'Usages industrie'!$P25)^(N$3895-$D$3895)/1000</f>
        <v>0</v>
      </c>
      <c r="O3973" s="210">
        <f>O3922*'Usages industrie'!$O25*(1+'Usages industrie'!$P25)^(O$3895-$D$3895)/1000</f>
        <v>0</v>
      </c>
      <c r="P3973" s="210">
        <f>P3922*'Usages industrie'!$O25*(1+'Usages industrie'!$P25)^(P$3895-$D$3895)/1000</f>
        <v>0</v>
      </c>
      <c r="Q3973" s="210">
        <f>Q3922*'Usages industrie'!$O25*(1+'Usages industrie'!$P25)^(Q$3895-$D$3895)/1000</f>
        <v>0</v>
      </c>
      <c r="R3973" s="210">
        <f>R3922*'Usages industrie'!$O25*(1+'Usages industrie'!$P25)^(R$3895-$D$3895)/1000</f>
        <v>0</v>
      </c>
    </row>
    <row r="3974" spans="1:18" hidden="1" outlineLevel="2" x14ac:dyDescent="0.35">
      <c r="A3974" s="209" t="str">
        <f>'Usages industrie'!A26</f>
        <v>Usage industriel n°23</v>
      </c>
      <c r="B3974" s="209" t="s">
        <v>639</v>
      </c>
      <c r="C3974" s="209"/>
      <c r="D3974" s="210">
        <f>D3923*'Usages industrie'!$O26*(1+'Usages industrie'!$P26)^(D$3895-$D$3895)/1000</f>
        <v>0</v>
      </c>
      <c r="E3974" s="210">
        <f>E3923*'Usages industrie'!$O26*(1+'Usages industrie'!$P26)^(E$3895-$D$3895)/1000</f>
        <v>0</v>
      </c>
      <c r="F3974" s="210">
        <f>F3923*'Usages industrie'!$O26*(1+'Usages industrie'!$P26)^(F$3895-$D$3895)/1000</f>
        <v>0</v>
      </c>
      <c r="G3974" s="210">
        <f>G3923*'Usages industrie'!$O26*(1+'Usages industrie'!$P26)^(G$3895-$D$3895)/1000</f>
        <v>0</v>
      </c>
      <c r="H3974" s="210">
        <f>H3923*'Usages industrie'!$O26*(1+'Usages industrie'!$P26)^(H$3895-$D$3895)/1000</f>
        <v>0</v>
      </c>
      <c r="I3974" s="210">
        <f>I3923*'Usages industrie'!$O26*(1+'Usages industrie'!$P26)^(I$3895-$D$3895)/1000</f>
        <v>0</v>
      </c>
      <c r="J3974" s="210">
        <f>J3923*'Usages industrie'!$O26*(1+'Usages industrie'!$P26)^(J$3895-$D$3895)/1000</f>
        <v>0</v>
      </c>
      <c r="K3974" s="210">
        <f>K3923*'Usages industrie'!$O26*(1+'Usages industrie'!$P26)^(K$3895-$D$3895)/1000</f>
        <v>0</v>
      </c>
      <c r="L3974" s="210">
        <f>L3923*'Usages industrie'!$O26*(1+'Usages industrie'!$P26)^(L$3895-$D$3895)/1000</f>
        <v>0</v>
      </c>
      <c r="M3974" s="210">
        <f>M3923*'Usages industrie'!$O26*(1+'Usages industrie'!$P26)^(M$3895-$D$3895)/1000</f>
        <v>0</v>
      </c>
      <c r="N3974" s="210">
        <f>N3923*'Usages industrie'!$O26*(1+'Usages industrie'!$P26)^(N$3895-$D$3895)/1000</f>
        <v>0</v>
      </c>
      <c r="O3974" s="210">
        <f>O3923*'Usages industrie'!$O26*(1+'Usages industrie'!$P26)^(O$3895-$D$3895)/1000</f>
        <v>0</v>
      </c>
      <c r="P3974" s="210">
        <f>P3923*'Usages industrie'!$O26*(1+'Usages industrie'!$P26)^(P$3895-$D$3895)/1000</f>
        <v>0</v>
      </c>
      <c r="Q3974" s="210">
        <f>Q3923*'Usages industrie'!$O26*(1+'Usages industrie'!$P26)^(Q$3895-$D$3895)/1000</f>
        <v>0</v>
      </c>
      <c r="R3974" s="210">
        <f>R3923*'Usages industrie'!$O26*(1+'Usages industrie'!$P26)^(R$3895-$D$3895)/1000</f>
        <v>0</v>
      </c>
    </row>
    <row r="3975" spans="1:18" hidden="1" outlineLevel="2" x14ac:dyDescent="0.35">
      <c r="A3975" s="209" t="str">
        <f>'Usages industrie'!A27</f>
        <v>Usage industriel n°24</v>
      </c>
      <c r="B3975" s="209" t="s">
        <v>639</v>
      </c>
      <c r="C3975" s="209"/>
      <c r="D3975" s="210">
        <f>D3924*'Usages industrie'!$O27*(1+'Usages industrie'!$P27)^(D$3895-$D$3895)/1000</f>
        <v>0</v>
      </c>
      <c r="E3975" s="210">
        <f>E3924*'Usages industrie'!$O27*(1+'Usages industrie'!$P27)^(E$3895-$D$3895)/1000</f>
        <v>0</v>
      </c>
      <c r="F3975" s="210">
        <f>F3924*'Usages industrie'!$O27*(1+'Usages industrie'!$P27)^(F$3895-$D$3895)/1000</f>
        <v>0</v>
      </c>
      <c r="G3975" s="210">
        <f>G3924*'Usages industrie'!$O27*(1+'Usages industrie'!$P27)^(G$3895-$D$3895)/1000</f>
        <v>0</v>
      </c>
      <c r="H3975" s="210">
        <f>H3924*'Usages industrie'!$O27*(1+'Usages industrie'!$P27)^(H$3895-$D$3895)/1000</f>
        <v>0</v>
      </c>
      <c r="I3975" s="210">
        <f>I3924*'Usages industrie'!$O27*(1+'Usages industrie'!$P27)^(I$3895-$D$3895)/1000</f>
        <v>0</v>
      </c>
      <c r="J3975" s="210">
        <f>J3924*'Usages industrie'!$O27*(1+'Usages industrie'!$P27)^(J$3895-$D$3895)/1000</f>
        <v>0</v>
      </c>
      <c r="K3975" s="210">
        <f>K3924*'Usages industrie'!$O27*(1+'Usages industrie'!$P27)^(K$3895-$D$3895)/1000</f>
        <v>0</v>
      </c>
      <c r="L3975" s="210">
        <f>L3924*'Usages industrie'!$O27*(1+'Usages industrie'!$P27)^(L$3895-$D$3895)/1000</f>
        <v>0</v>
      </c>
      <c r="M3975" s="210">
        <f>M3924*'Usages industrie'!$O27*(1+'Usages industrie'!$P27)^(M$3895-$D$3895)/1000</f>
        <v>0</v>
      </c>
      <c r="N3975" s="210">
        <f>N3924*'Usages industrie'!$O27*(1+'Usages industrie'!$P27)^(N$3895-$D$3895)/1000</f>
        <v>0</v>
      </c>
      <c r="O3975" s="210">
        <f>O3924*'Usages industrie'!$O27*(1+'Usages industrie'!$P27)^(O$3895-$D$3895)/1000</f>
        <v>0</v>
      </c>
      <c r="P3975" s="210">
        <f>P3924*'Usages industrie'!$O27*(1+'Usages industrie'!$P27)^(P$3895-$D$3895)/1000</f>
        <v>0</v>
      </c>
      <c r="Q3975" s="210">
        <f>Q3924*'Usages industrie'!$O27*(1+'Usages industrie'!$P27)^(Q$3895-$D$3895)/1000</f>
        <v>0</v>
      </c>
      <c r="R3975" s="210">
        <f>R3924*'Usages industrie'!$O27*(1+'Usages industrie'!$P27)^(R$3895-$D$3895)/1000</f>
        <v>0</v>
      </c>
    </row>
    <row r="3976" spans="1:18" hidden="1" outlineLevel="2" x14ac:dyDescent="0.35">
      <c r="A3976" s="209" t="str">
        <f>'Usages industrie'!A28</f>
        <v>Usage industriel n°25</v>
      </c>
      <c r="B3976" s="209" t="s">
        <v>639</v>
      </c>
      <c r="C3976" s="209"/>
      <c r="D3976" s="210">
        <f>D3925*'Usages industrie'!$O28*(1+'Usages industrie'!$P28)^(D$3895-$D$3895)/1000</f>
        <v>0</v>
      </c>
      <c r="E3976" s="210">
        <f>E3925*'Usages industrie'!$O28*(1+'Usages industrie'!$P28)^(E$3895-$D$3895)/1000</f>
        <v>0</v>
      </c>
      <c r="F3976" s="210">
        <f>F3925*'Usages industrie'!$O28*(1+'Usages industrie'!$P28)^(F$3895-$D$3895)/1000</f>
        <v>0</v>
      </c>
      <c r="G3976" s="210">
        <f>G3925*'Usages industrie'!$O28*(1+'Usages industrie'!$P28)^(G$3895-$D$3895)/1000</f>
        <v>0</v>
      </c>
      <c r="H3976" s="210">
        <f>H3925*'Usages industrie'!$O28*(1+'Usages industrie'!$P28)^(H$3895-$D$3895)/1000</f>
        <v>0</v>
      </c>
      <c r="I3976" s="210">
        <f>I3925*'Usages industrie'!$O28*(1+'Usages industrie'!$P28)^(I$3895-$D$3895)/1000</f>
        <v>0</v>
      </c>
      <c r="J3976" s="210">
        <f>J3925*'Usages industrie'!$O28*(1+'Usages industrie'!$P28)^(J$3895-$D$3895)/1000</f>
        <v>0</v>
      </c>
      <c r="K3976" s="210">
        <f>K3925*'Usages industrie'!$O28*(1+'Usages industrie'!$P28)^(K$3895-$D$3895)/1000</f>
        <v>0</v>
      </c>
      <c r="L3976" s="210">
        <f>L3925*'Usages industrie'!$O28*(1+'Usages industrie'!$P28)^(L$3895-$D$3895)/1000</f>
        <v>0</v>
      </c>
      <c r="M3976" s="210">
        <f>M3925*'Usages industrie'!$O28*(1+'Usages industrie'!$P28)^(M$3895-$D$3895)/1000</f>
        <v>0</v>
      </c>
      <c r="N3976" s="210">
        <f>N3925*'Usages industrie'!$O28*(1+'Usages industrie'!$P28)^(N$3895-$D$3895)/1000</f>
        <v>0</v>
      </c>
      <c r="O3976" s="210">
        <f>O3925*'Usages industrie'!$O28*(1+'Usages industrie'!$P28)^(O$3895-$D$3895)/1000</f>
        <v>0</v>
      </c>
      <c r="P3976" s="210">
        <f>P3925*'Usages industrie'!$O28*(1+'Usages industrie'!$P28)^(P$3895-$D$3895)/1000</f>
        <v>0</v>
      </c>
      <c r="Q3976" s="210">
        <f>Q3925*'Usages industrie'!$O28*(1+'Usages industrie'!$P28)^(Q$3895-$D$3895)/1000</f>
        <v>0</v>
      </c>
      <c r="R3976" s="210">
        <f>R3925*'Usages industrie'!$O28*(1+'Usages industrie'!$P28)^(R$3895-$D$3895)/1000</f>
        <v>0</v>
      </c>
    </row>
    <row r="3977" spans="1:18" hidden="1" outlineLevel="2" x14ac:dyDescent="0.35">
      <c r="A3977" s="209" t="str">
        <f>'Usages industrie'!A29</f>
        <v>Usage industriel n°26</v>
      </c>
      <c r="B3977" s="209" t="s">
        <v>639</v>
      </c>
      <c r="C3977" s="209"/>
      <c r="D3977" s="210">
        <f>D3926*'Usages industrie'!$O29*(1+'Usages industrie'!$P29)^(D$3895-$D$3895)/1000</f>
        <v>0</v>
      </c>
      <c r="E3977" s="210">
        <f>E3926*'Usages industrie'!$O29*(1+'Usages industrie'!$P29)^(E$3895-$D$3895)/1000</f>
        <v>0</v>
      </c>
      <c r="F3977" s="210">
        <f>F3926*'Usages industrie'!$O29*(1+'Usages industrie'!$P29)^(F$3895-$D$3895)/1000</f>
        <v>0</v>
      </c>
      <c r="G3977" s="210">
        <f>G3926*'Usages industrie'!$O29*(1+'Usages industrie'!$P29)^(G$3895-$D$3895)/1000</f>
        <v>0</v>
      </c>
      <c r="H3977" s="210">
        <f>H3926*'Usages industrie'!$O29*(1+'Usages industrie'!$P29)^(H$3895-$D$3895)/1000</f>
        <v>0</v>
      </c>
      <c r="I3977" s="210">
        <f>I3926*'Usages industrie'!$O29*(1+'Usages industrie'!$P29)^(I$3895-$D$3895)/1000</f>
        <v>0</v>
      </c>
      <c r="J3977" s="210">
        <f>J3926*'Usages industrie'!$O29*(1+'Usages industrie'!$P29)^(J$3895-$D$3895)/1000</f>
        <v>0</v>
      </c>
      <c r="K3977" s="210">
        <f>K3926*'Usages industrie'!$O29*(1+'Usages industrie'!$P29)^(K$3895-$D$3895)/1000</f>
        <v>0</v>
      </c>
      <c r="L3977" s="210">
        <f>L3926*'Usages industrie'!$O29*(1+'Usages industrie'!$P29)^(L$3895-$D$3895)/1000</f>
        <v>0</v>
      </c>
      <c r="M3977" s="210">
        <f>M3926*'Usages industrie'!$O29*(1+'Usages industrie'!$P29)^(M$3895-$D$3895)/1000</f>
        <v>0</v>
      </c>
      <c r="N3977" s="210">
        <f>N3926*'Usages industrie'!$O29*(1+'Usages industrie'!$P29)^(N$3895-$D$3895)/1000</f>
        <v>0</v>
      </c>
      <c r="O3977" s="210">
        <f>O3926*'Usages industrie'!$O29*(1+'Usages industrie'!$P29)^(O$3895-$D$3895)/1000</f>
        <v>0</v>
      </c>
      <c r="P3977" s="210">
        <f>P3926*'Usages industrie'!$O29*(1+'Usages industrie'!$P29)^(P$3895-$D$3895)/1000</f>
        <v>0</v>
      </c>
      <c r="Q3977" s="210">
        <f>Q3926*'Usages industrie'!$O29*(1+'Usages industrie'!$P29)^(Q$3895-$D$3895)/1000</f>
        <v>0</v>
      </c>
      <c r="R3977" s="210">
        <f>R3926*'Usages industrie'!$O29*(1+'Usages industrie'!$P29)^(R$3895-$D$3895)/1000</f>
        <v>0</v>
      </c>
    </row>
    <row r="3978" spans="1:18" hidden="1" outlineLevel="2" x14ac:dyDescent="0.35">
      <c r="A3978" s="209" t="str">
        <f>'Usages industrie'!A30</f>
        <v>Usage industriel n°27</v>
      </c>
      <c r="B3978" s="209" t="s">
        <v>639</v>
      </c>
      <c r="C3978" s="209"/>
      <c r="D3978" s="210">
        <f>D3927*'Usages industrie'!$O30*(1+'Usages industrie'!$P30)^(D$3895-$D$3895)/1000</f>
        <v>0</v>
      </c>
      <c r="E3978" s="210">
        <f>E3927*'Usages industrie'!$O30*(1+'Usages industrie'!$P30)^(E$3895-$D$3895)/1000</f>
        <v>0</v>
      </c>
      <c r="F3978" s="210">
        <f>F3927*'Usages industrie'!$O30*(1+'Usages industrie'!$P30)^(F$3895-$D$3895)/1000</f>
        <v>0</v>
      </c>
      <c r="G3978" s="210">
        <f>G3927*'Usages industrie'!$O30*(1+'Usages industrie'!$P30)^(G$3895-$D$3895)/1000</f>
        <v>0</v>
      </c>
      <c r="H3978" s="210">
        <f>H3927*'Usages industrie'!$O30*(1+'Usages industrie'!$P30)^(H$3895-$D$3895)/1000</f>
        <v>0</v>
      </c>
      <c r="I3978" s="210">
        <f>I3927*'Usages industrie'!$O30*(1+'Usages industrie'!$P30)^(I$3895-$D$3895)/1000</f>
        <v>0</v>
      </c>
      <c r="J3978" s="210">
        <f>J3927*'Usages industrie'!$O30*(1+'Usages industrie'!$P30)^(J$3895-$D$3895)/1000</f>
        <v>0</v>
      </c>
      <c r="K3978" s="210">
        <f>K3927*'Usages industrie'!$O30*(1+'Usages industrie'!$P30)^(K$3895-$D$3895)/1000</f>
        <v>0</v>
      </c>
      <c r="L3978" s="210">
        <f>L3927*'Usages industrie'!$O30*(1+'Usages industrie'!$P30)^(L$3895-$D$3895)/1000</f>
        <v>0</v>
      </c>
      <c r="M3978" s="210">
        <f>M3927*'Usages industrie'!$O30*(1+'Usages industrie'!$P30)^(M$3895-$D$3895)/1000</f>
        <v>0</v>
      </c>
      <c r="N3978" s="210">
        <f>N3927*'Usages industrie'!$O30*(1+'Usages industrie'!$P30)^(N$3895-$D$3895)/1000</f>
        <v>0</v>
      </c>
      <c r="O3978" s="210">
        <f>O3927*'Usages industrie'!$O30*(1+'Usages industrie'!$P30)^(O$3895-$D$3895)/1000</f>
        <v>0</v>
      </c>
      <c r="P3978" s="210">
        <f>P3927*'Usages industrie'!$O30*(1+'Usages industrie'!$P30)^(P$3895-$D$3895)/1000</f>
        <v>0</v>
      </c>
      <c r="Q3978" s="210">
        <f>Q3927*'Usages industrie'!$O30*(1+'Usages industrie'!$P30)^(Q$3895-$D$3895)/1000</f>
        <v>0</v>
      </c>
      <c r="R3978" s="210">
        <f>R3927*'Usages industrie'!$O30*(1+'Usages industrie'!$P30)^(R$3895-$D$3895)/1000</f>
        <v>0</v>
      </c>
    </row>
    <row r="3979" spans="1:18" hidden="1" outlineLevel="2" x14ac:dyDescent="0.35">
      <c r="A3979" s="209" t="str">
        <f>'Usages industrie'!A31</f>
        <v>Usage industriel n°28</v>
      </c>
      <c r="B3979" s="209" t="s">
        <v>639</v>
      </c>
      <c r="C3979" s="209"/>
      <c r="D3979" s="210">
        <f>D3928*'Usages industrie'!$O31*(1+'Usages industrie'!$P31)^(D$3895-$D$3895)/1000</f>
        <v>0</v>
      </c>
      <c r="E3979" s="210">
        <f>E3928*'Usages industrie'!$O31*(1+'Usages industrie'!$P31)^(E$3895-$D$3895)/1000</f>
        <v>0</v>
      </c>
      <c r="F3979" s="210">
        <f>F3928*'Usages industrie'!$O31*(1+'Usages industrie'!$P31)^(F$3895-$D$3895)/1000</f>
        <v>0</v>
      </c>
      <c r="G3979" s="210">
        <f>G3928*'Usages industrie'!$O31*(1+'Usages industrie'!$P31)^(G$3895-$D$3895)/1000</f>
        <v>0</v>
      </c>
      <c r="H3979" s="210">
        <f>H3928*'Usages industrie'!$O31*(1+'Usages industrie'!$P31)^(H$3895-$D$3895)/1000</f>
        <v>0</v>
      </c>
      <c r="I3979" s="210">
        <f>I3928*'Usages industrie'!$O31*(1+'Usages industrie'!$P31)^(I$3895-$D$3895)/1000</f>
        <v>0</v>
      </c>
      <c r="J3979" s="210">
        <f>J3928*'Usages industrie'!$O31*(1+'Usages industrie'!$P31)^(J$3895-$D$3895)/1000</f>
        <v>0</v>
      </c>
      <c r="K3979" s="210">
        <f>K3928*'Usages industrie'!$O31*(1+'Usages industrie'!$P31)^(K$3895-$D$3895)/1000</f>
        <v>0</v>
      </c>
      <c r="L3979" s="210">
        <f>L3928*'Usages industrie'!$O31*(1+'Usages industrie'!$P31)^(L$3895-$D$3895)/1000</f>
        <v>0</v>
      </c>
      <c r="M3979" s="210">
        <f>M3928*'Usages industrie'!$O31*(1+'Usages industrie'!$P31)^(M$3895-$D$3895)/1000</f>
        <v>0</v>
      </c>
      <c r="N3979" s="210">
        <f>N3928*'Usages industrie'!$O31*(1+'Usages industrie'!$P31)^(N$3895-$D$3895)/1000</f>
        <v>0</v>
      </c>
      <c r="O3979" s="210">
        <f>O3928*'Usages industrie'!$O31*(1+'Usages industrie'!$P31)^(O$3895-$D$3895)/1000</f>
        <v>0</v>
      </c>
      <c r="P3979" s="210">
        <f>P3928*'Usages industrie'!$O31*(1+'Usages industrie'!$P31)^(P$3895-$D$3895)/1000</f>
        <v>0</v>
      </c>
      <c r="Q3979" s="210">
        <f>Q3928*'Usages industrie'!$O31*(1+'Usages industrie'!$P31)^(Q$3895-$D$3895)/1000</f>
        <v>0</v>
      </c>
      <c r="R3979" s="210">
        <f>R3928*'Usages industrie'!$O31*(1+'Usages industrie'!$P31)^(R$3895-$D$3895)/1000</f>
        <v>0</v>
      </c>
    </row>
    <row r="3980" spans="1:18" hidden="1" outlineLevel="2" x14ac:dyDescent="0.35">
      <c r="A3980" s="209" t="str">
        <f>'Usages industrie'!A32</f>
        <v>Usage industriel n°29</v>
      </c>
      <c r="B3980" s="209" t="s">
        <v>639</v>
      </c>
      <c r="C3980" s="209"/>
      <c r="D3980" s="210">
        <f>D3929*'Usages industrie'!$O32*(1+'Usages industrie'!$P32)^(D$3895-$D$3895)/1000</f>
        <v>0</v>
      </c>
      <c r="E3980" s="210">
        <f>E3929*'Usages industrie'!$O32*(1+'Usages industrie'!$P32)^(E$3895-$D$3895)/1000</f>
        <v>0</v>
      </c>
      <c r="F3980" s="210">
        <f>F3929*'Usages industrie'!$O32*(1+'Usages industrie'!$P32)^(F$3895-$D$3895)/1000</f>
        <v>0</v>
      </c>
      <c r="G3980" s="210">
        <f>G3929*'Usages industrie'!$O32*(1+'Usages industrie'!$P32)^(G$3895-$D$3895)/1000</f>
        <v>0</v>
      </c>
      <c r="H3980" s="210">
        <f>H3929*'Usages industrie'!$O32*(1+'Usages industrie'!$P32)^(H$3895-$D$3895)/1000</f>
        <v>0</v>
      </c>
      <c r="I3980" s="210">
        <f>I3929*'Usages industrie'!$O32*(1+'Usages industrie'!$P32)^(I$3895-$D$3895)/1000</f>
        <v>0</v>
      </c>
      <c r="J3980" s="210">
        <f>J3929*'Usages industrie'!$O32*(1+'Usages industrie'!$P32)^(J$3895-$D$3895)/1000</f>
        <v>0</v>
      </c>
      <c r="K3980" s="210">
        <f>K3929*'Usages industrie'!$O32*(1+'Usages industrie'!$P32)^(K$3895-$D$3895)/1000</f>
        <v>0</v>
      </c>
      <c r="L3980" s="210">
        <f>L3929*'Usages industrie'!$O32*(1+'Usages industrie'!$P32)^(L$3895-$D$3895)/1000</f>
        <v>0</v>
      </c>
      <c r="M3980" s="210">
        <f>M3929*'Usages industrie'!$O32*(1+'Usages industrie'!$P32)^(M$3895-$D$3895)/1000</f>
        <v>0</v>
      </c>
      <c r="N3980" s="210">
        <f>N3929*'Usages industrie'!$O32*(1+'Usages industrie'!$P32)^(N$3895-$D$3895)/1000</f>
        <v>0</v>
      </c>
      <c r="O3980" s="210">
        <f>O3929*'Usages industrie'!$O32*(1+'Usages industrie'!$P32)^(O$3895-$D$3895)/1000</f>
        <v>0</v>
      </c>
      <c r="P3980" s="210">
        <f>P3929*'Usages industrie'!$O32*(1+'Usages industrie'!$P32)^(P$3895-$D$3895)/1000</f>
        <v>0</v>
      </c>
      <c r="Q3980" s="210">
        <f>Q3929*'Usages industrie'!$O32*(1+'Usages industrie'!$P32)^(Q$3895-$D$3895)/1000</f>
        <v>0</v>
      </c>
      <c r="R3980" s="210">
        <f>R3929*'Usages industrie'!$O32*(1+'Usages industrie'!$P32)^(R$3895-$D$3895)/1000</f>
        <v>0</v>
      </c>
    </row>
    <row r="3981" spans="1:18" hidden="1" outlineLevel="2" x14ac:dyDescent="0.35">
      <c r="A3981" s="209" t="str">
        <f>'Usages industrie'!A33</f>
        <v>Usage industriel n°30</v>
      </c>
      <c r="B3981" s="209" t="s">
        <v>639</v>
      </c>
      <c r="C3981" s="209"/>
      <c r="D3981" s="210">
        <f>D3930*'Usages industrie'!$O33*(1+'Usages industrie'!$P33)^(D$3895-$D$3895)/1000</f>
        <v>0</v>
      </c>
      <c r="E3981" s="210">
        <f>E3930*'Usages industrie'!$O33*(1+'Usages industrie'!$P33)^(E$3895-$D$3895)/1000</f>
        <v>0</v>
      </c>
      <c r="F3981" s="210">
        <f>F3930*'Usages industrie'!$O33*(1+'Usages industrie'!$P33)^(F$3895-$D$3895)/1000</f>
        <v>0</v>
      </c>
      <c r="G3981" s="210">
        <f>G3930*'Usages industrie'!$O33*(1+'Usages industrie'!$P33)^(G$3895-$D$3895)/1000</f>
        <v>0</v>
      </c>
      <c r="H3981" s="210">
        <f>H3930*'Usages industrie'!$O33*(1+'Usages industrie'!$P33)^(H$3895-$D$3895)/1000</f>
        <v>0</v>
      </c>
      <c r="I3981" s="210">
        <f>I3930*'Usages industrie'!$O33*(1+'Usages industrie'!$P33)^(I$3895-$D$3895)/1000</f>
        <v>0</v>
      </c>
      <c r="J3981" s="210">
        <f>J3930*'Usages industrie'!$O33*(1+'Usages industrie'!$P33)^(J$3895-$D$3895)/1000</f>
        <v>0</v>
      </c>
      <c r="K3981" s="210">
        <f>K3930*'Usages industrie'!$O33*(1+'Usages industrie'!$P33)^(K$3895-$D$3895)/1000</f>
        <v>0</v>
      </c>
      <c r="L3981" s="210">
        <f>L3930*'Usages industrie'!$O33*(1+'Usages industrie'!$P33)^(L$3895-$D$3895)/1000</f>
        <v>0</v>
      </c>
      <c r="M3981" s="210">
        <f>M3930*'Usages industrie'!$O33*(1+'Usages industrie'!$P33)^(M$3895-$D$3895)/1000</f>
        <v>0</v>
      </c>
      <c r="N3981" s="210">
        <f>N3930*'Usages industrie'!$O33*(1+'Usages industrie'!$P33)^(N$3895-$D$3895)/1000</f>
        <v>0</v>
      </c>
      <c r="O3981" s="210">
        <f>O3930*'Usages industrie'!$O33*(1+'Usages industrie'!$P33)^(O$3895-$D$3895)/1000</f>
        <v>0</v>
      </c>
      <c r="P3981" s="210">
        <f>P3930*'Usages industrie'!$O33*(1+'Usages industrie'!$P33)^(P$3895-$D$3895)/1000</f>
        <v>0</v>
      </c>
      <c r="Q3981" s="210">
        <f>Q3930*'Usages industrie'!$O33*(1+'Usages industrie'!$P33)^(Q$3895-$D$3895)/1000</f>
        <v>0</v>
      </c>
      <c r="R3981" s="210">
        <f>R3930*'Usages industrie'!$O33*(1+'Usages industrie'!$P33)^(R$3895-$D$3895)/1000</f>
        <v>0</v>
      </c>
    </row>
    <row r="3982" spans="1:18" hidden="1" outlineLevel="2" x14ac:dyDescent="0.35">
      <c r="A3982" s="209" t="str">
        <f>'Usages industrie'!A34</f>
        <v>Usage industriel n°31</v>
      </c>
      <c r="B3982" s="209" t="s">
        <v>639</v>
      </c>
      <c r="C3982" s="209"/>
      <c r="D3982" s="210">
        <f>D3931*'Usages industrie'!$O34*(1+'Usages industrie'!$P34)^(D$3895-$D$3895)/1000</f>
        <v>0</v>
      </c>
      <c r="E3982" s="210">
        <f>E3931*'Usages industrie'!$O34*(1+'Usages industrie'!$P34)^(E$3895-$D$3895)/1000</f>
        <v>0</v>
      </c>
      <c r="F3982" s="210">
        <f>F3931*'Usages industrie'!$O34*(1+'Usages industrie'!$P34)^(F$3895-$D$3895)/1000</f>
        <v>0</v>
      </c>
      <c r="G3982" s="210">
        <f>G3931*'Usages industrie'!$O34*(1+'Usages industrie'!$P34)^(G$3895-$D$3895)/1000</f>
        <v>0</v>
      </c>
      <c r="H3982" s="210">
        <f>H3931*'Usages industrie'!$O34*(1+'Usages industrie'!$P34)^(H$3895-$D$3895)/1000</f>
        <v>0</v>
      </c>
      <c r="I3982" s="210">
        <f>I3931*'Usages industrie'!$O34*(1+'Usages industrie'!$P34)^(I$3895-$D$3895)/1000</f>
        <v>0</v>
      </c>
      <c r="J3982" s="210">
        <f>J3931*'Usages industrie'!$O34*(1+'Usages industrie'!$P34)^(J$3895-$D$3895)/1000</f>
        <v>0</v>
      </c>
      <c r="K3982" s="210">
        <f>K3931*'Usages industrie'!$O34*(1+'Usages industrie'!$P34)^(K$3895-$D$3895)/1000</f>
        <v>0</v>
      </c>
      <c r="L3982" s="210">
        <f>L3931*'Usages industrie'!$O34*(1+'Usages industrie'!$P34)^(L$3895-$D$3895)/1000</f>
        <v>0</v>
      </c>
      <c r="M3982" s="210">
        <f>M3931*'Usages industrie'!$O34*(1+'Usages industrie'!$P34)^(M$3895-$D$3895)/1000</f>
        <v>0</v>
      </c>
      <c r="N3982" s="210">
        <f>N3931*'Usages industrie'!$O34*(1+'Usages industrie'!$P34)^(N$3895-$D$3895)/1000</f>
        <v>0</v>
      </c>
      <c r="O3982" s="210">
        <f>O3931*'Usages industrie'!$O34*(1+'Usages industrie'!$P34)^(O$3895-$D$3895)/1000</f>
        <v>0</v>
      </c>
      <c r="P3982" s="210">
        <f>P3931*'Usages industrie'!$O34*(1+'Usages industrie'!$P34)^(P$3895-$D$3895)/1000</f>
        <v>0</v>
      </c>
      <c r="Q3982" s="210">
        <f>Q3931*'Usages industrie'!$O34*(1+'Usages industrie'!$P34)^(Q$3895-$D$3895)/1000</f>
        <v>0</v>
      </c>
      <c r="R3982" s="210">
        <f>R3931*'Usages industrie'!$O34*(1+'Usages industrie'!$P34)^(R$3895-$D$3895)/1000</f>
        <v>0</v>
      </c>
    </row>
    <row r="3983" spans="1:18" hidden="1" outlineLevel="2" x14ac:dyDescent="0.35">
      <c r="A3983" s="209" t="str">
        <f>'Usages industrie'!A35</f>
        <v>Usage industriel n°32</v>
      </c>
      <c r="B3983" s="209" t="s">
        <v>639</v>
      </c>
      <c r="C3983" s="209"/>
      <c r="D3983" s="210">
        <f>D3932*'Usages industrie'!$O35*(1+'Usages industrie'!$P35)^(D$3895-$D$3895)/1000</f>
        <v>0</v>
      </c>
      <c r="E3983" s="210">
        <f>E3932*'Usages industrie'!$O35*(1+'Usages industrie'!$P35)^(E$3895-$D$3895)/1000</f>
        <v>0</v>
      </c>
      <c r="F3983" s="210">
        <f>F3932*'Usages industrie'!$O35*(1+'Usages industrie'!$P35)^(F$3895-$D$3895)/1000</f>
        <v>0</v>
      </c>
      <c r="G3983" s="210">
        <f>G3932*'Usages industrie'!$O35*(1+'Usages industrie'!$P35)^(G$3895-$D$3895)/1000</f>
        <v>0</v>
      </c>
      <c r="H3983" s="210">
        <f>H3932*'Usages industrie'!$O35*(1+'Usages industrie'!$P35)^(H$3895-$D$3895)/1000</f>
        <v>0</v>
      </c>
      <c r="I3983" s="210">
        <f>I3932*'Usages industrie'!$O35*(1+'Usages industrie'!$P35)^(I$3895-$D$3895)/1000</f>
        <v>0</v>
      </c>
      <c r="J3983" s="210">
        <f>J3932*'Usages industrie'!$O35*(1+'Usages industrie'!$P35)^(J$3895-$D$3895)/1000</f>
        <v>0</v>
      </c>
      <c r="K3983" s="210">
        <f>K3932*'Usages industrie'!$O35*(1+'Usages industrie'!$P35)^(K$3895-$D$3895)/1000</f>
        <v>0</v>
      </c>
      <c r="L3983" s="210">
        <f>L3932*'Usages industrie'!$O35*(1+'Usages industrie'!$P35)^(L$3895-$D$3895)/1000</f>
        <v>0</v>
      </c>
      <c r="M3983" s="210">
        <f>M3932*'Usages industrie'!$O35*(1+'Usages industrie'!$P35)^(M$3895-$D$3895)/1000</f>
        <v>0</v>
      </c>
      <c r="N3983" s="210">
        <f>N3932*'Usages industrie'!$O35*(1+'Usages industrie'!$P35)^(N$3895-$D$3895)/1000</f>
        <v>0</v>
      </c>
      <c r="O3983" s="210">
        <f>O3932*'Usages industrie'!$O35*(1+'Usages industrie'!$P35)^(O$3895-$D$3895)/1000</f>
        <v>0</v>
      </c>
      <c r="P3983" s="210">
        <f>P3932*'Usages industrie'!$O35*(1+'Usages industrie'!$P35)^(P$3895-$D$3895)/1000</f>
        <v>0</v>
      </c>
      <c r="Q3983" s="210">
        <f>Q3932*'Usages industrie'!$O35*(1+'Usages industrie'!$P35)^(Q$3895-$D$3895)/1000</f>
        <v>0</v>
      </c>
      <c r="R3983" s="210">
        <f>R3932*'Usages industrie'!$O35*(1+'Usages industrie'!$P35)^(R$3895-$D$3895)/1000</f>
        <v>0</v>
      </c>
    </row>
    <row r="3984" spans="1:18" hidden="1" outlineLevel="2" x14ac:dyDescent="0.35">
      <c r="A3984" s="209" t="str">
        <f>'Usages industrie'!A36</f>
        <v>Usage industriel n°33</v>
      </c>
      <c r="B3984" s="209" t="s">
        <v>639</v>
      </c>
      <c r="C3984" s="209"/>
      <c r="D3984" s="210">
        <f>D3933*'Usages industrie'!$O36*(1+'Usages industrie'!$P36)^(D$3895-$D$3895)/1000</f>
        <v>0</v>
      </c>
      <c r="E3984" s="210">
        <f>E3933*'Usages industrie'!$O36*(1+'Usages industrie'!$P36)^(E$3895-$D$3895)/1000</f>
        <v>0</v>
      </c>
      <c r="F3984" s="210">
        <f>F3933*'Usages industrie'!$O36*(1+'Usages industrie'!$P36)^(F$3895-$D$3895)/1000</f>
        <v>0</v>
      </c>
      <c r="G3984" s="210">
        <f>G3933*'Usages industrie'!$O36*(1+'Usages industrie'!$P36)^(G$3895-$D$3895)/1000</f>
        <v>0</v>
      </c>
      <c r="H3984" s="210">
        <f>H3933*'Usages industrie'!$O36*(1+'Usages industrie'!$P36)^(H$3895-$D$3895)/1000</f>
        <v>0</v>
      </c>
      <c r="I3984" s="210">
        <f>I3933*'Usages industrie'!$O36*(1+'Usages industrie'!$P36)^(I$3895-$D$3895)/1000</f>
        <v>0</v>
      </c>
      <c r="J3984" s="210">
        <f>J3933*'Usages industrie'!$O36*(1+'Usages industrie'!$P36)^(J$3895-$D$3895)/1000</f>
        <v>0</v>
      </c>
      <c r="K3984" s="210">
        <f>K3933*'Usages industrie'!$O36*(1+'Usages industrie'!$P36)^(K$3895-$D$3895)/1000</f>
        <v>0</v>
      </c>
      <c r="L3984" s="210">
        <f>L3933*'Usages industrie'!$O36*(1+'Usages industrie'!$P36)^(L$3895-$D$3895)/1000</f>
        <v>0</v>
      </c>
      <c r="M3984" s="210">
        <f>M3933*'Usages industrie'!$O36*(1+'Usages industrie'!$P36)^(M$3895-$D$3895)/1000</f>
        <v>0</v>
      </c>
      <c r="N3984" s="210">
        <f>N3933*'Usages industrie'!$O36*(1+'Usages industrie'!$P36)^(N$3895-$D$3895)/1000</f>
        <v>0</v>
      </c>
      <c r="O3984" s="210">
        <f>O3933*'Usages industrie'!$O36*(1+'Usages industrie'!$P36)^(O$3895-$D$3895)/1000</f>
        <v>0</v>
      </c>
      <c r="P3984" s="210">
        <f>P3933*'Usages industrie'!$O36*(1+'Usages industrie'!$P36)^(P$3895-$D$3895)/1000</f>
        <v>0</v>
      </c>
      <c r="Q3984" s="210">
        <f>Q3933*'Usages industrie'!$O36*(1+'Usages industrie'!$P36)^(Q$3895-$D$3895)/1000</f>
        <v>0</v>
      </c>
      <c r="R3984" s="210">
        <f>R3933*'Usages industrie'!$O36*(1+'Usages industrie'!$P36)^(R$3895-$D$3895)/1000</f>
        <v>0</v>
      </c>
    </row>
    <row r="3985" spans="1:18" hidden="1" outlineLevel="2" x14ac:dyDescent="0.35">
      <c r="A3985" s="209" t="str">
        <f>'Usages industrie'!A37</f>
        <v>Usage industriel n°34</v>
      </c>
      <c r="B3985" s="209" t="s">
        <v>639</v>
      </c>
      <c r="C3985" s="209"/>
      <c r="D3985" s="210">
        <f>D3934*'Usages industrie'!$O37*(1+'Usages industrie'!$P37)^(D$3895-$D$3895)/1000</f>
        <v>0</v>
      </c>
      <c r="E3985" s="210">
        <f>E3934*'Usages industrie'!$O37*(1+'Usages industrie'!$P37)^(E$3895-$D$3895)/1000</f>
        <v>0</v>
      </c>
      <c r="F3985" s="210">
        <f>F3934*'Usages industrie'!$O37*(1+'Usages industrie'!$P37)^(F$3895-$D$3895)/1000</f>
        <v>0</v>
      </c>
      <c r="G3985" s="210">
        <f>G3934*'Usages industrie'!$O37*(1+'Usages industrie'!$P37)^(G$3895-$D$3895)/1000</f>
        <v>0</v>
      </c>
      <c r="H3985" s="210">
        <f>H3934*'Usages industrie'!$O37*(1+'Usages industrie'!$P37)^(H$3895-$D$3895)/1000</f>
        <v>0</v>
      </c>
      <c r="I3985" s="210">
        <f>I3934*'Usages industrie'!$O37*(1+'Usages industrie'!$P37)^(I$3895-$D$3895)/1000</f>
        <v>0</v>
      </c>
      <c r="J3985" s="210">
        <f>J3934*'Usages industrie'!$O37*(1+'Usages industrie'!$P37)^(J$3895-$D$3895)/1000</f>
        <v>0</v>
      </c>
      <c r="K3985" s="210">
        <f>K3934*'Usages industrie'!$O37*(1+'Usages industrie'!$P37)^(K$3895-$D$3895)/1000</f>
        <v>0</v>
      </c>
      <c r="L3985" s="210">
        <f>L3934*'Usages industrie'!$O37*(1+'Usages industrie'!$P37)^(L$3895-$D$3895)/1000</f>
        <v>0</v>
      </c>
      <c r="M3985" s="210">
        <f>M3934*'Usages industrie'!$O37*(1+'Usages industrie'!$P37)^(M$3895-$D$3895)/1000</f>
        <v>0</v>
      </c>
      <c r="N3985" s="210">
        <f>N3934*'Usages industrie'!$O37*(1+'Usages industrie'!$P37)^(N$3895-$D$3895)/1000</f>
        <v>0</v>
      </c>
      <c r="O3985" s="210">
        <f>O3934*'Usages industrie'!$O37*(1+'Usages industrie'!$P37)^(O$3895-$D$3895)/1000</f>
        <v>0</v>
      </c>
      <c r="P3985" s="210">
        <f>P3934*'Usages industrie'!$O37*(1+'Usages industrie'!$P37)^(P$3895-$D$3895)/1000</f>
        <v>0</v>
      </c>
      <c r="Q3985" s="210">
        <f>Q3934*'Usages industrie'!$O37*(1+'Usages industrie'!$P37)^(Q$3895-$D$3895)/1000</f>
        <v>0</v>
      </c>
      <c r="R3985" s="210">
        <f>R3934*'Usages industrie'!$O37*(1+'Usages industrie'!$P37)^(R$3895-$D$3895)/1000</f>
        <v>0</v>
      </c>
    </row>
    <row r="3986" spans="1:18" hidden="1" outlineLevel="2" x14ac:dyDescent="0.35">
      <c r="A3986" s="209" t="str">
        <f>'Usages industrie'!A38</f>
        <v>Usage industriel n°35</v>
      </c>
      <c r="B3986" s="209" t="s">
        <v>639</v>
      </c>
      <c r="C3986" s="209"/>
      <c r="D3986" s="210">
        <f>D3935*'Usages industrie'!$O38*(1+'Usages industrie'!$P38)^(D$3895-$D$3895)/1000</f>
        <v>0</v>
      </c>
      <c r="E3986" s="210">
        <f>E3935*'Usages industrie'!$O38*(1+'Usages industrie'!$P38)^(E$3895-$D$3895)/1000</f>
        <v>0</v>
      </c>
      <c r="F3986" s="210">
        <f>F3935*'Usages industrie'!$O38*(1+'Usages industrie'!$P38)^(F$3895-$D$3895)/1000</f>
        <v>0</v>
      </c>
      <c r="G3986" s="210">
        <f>G3935*'Usages industrie'!$O38*(1+'Usages industrie'!$P38)^(G$3895-$D$3895)/1000</f>
        <v>0</v>
      </c>
      <c r="H3986" s="210">
        <f>H3935*'Usages industrie'!$O38*(1+'Usages industrie'!$P38)^(H$3895-$D$3895)/1000</f>
        <v>0</v>
      </c>
      <c r="I3986" s="210">
        <f>I3935*'Usages industrie'!$O38*(1+'Usages industrie'!$P38)^(I$3895-$D$3895)/1000</f>
        <v>0</v>
      </c>
      <c r="J3986" s="210">
        <f>J3935*'Usages industrie'!$O38*(1+'Usages industrie'!$P38)^(J$3895-$D$3895)/1000</f>
        <v>0</v>
      </c>
      <c r="K3986" s="210">
        <f>K3935*'Usages industrie'!$O38*(1+'Usages industrie'!$P38)^(K$3895-$D$3895)/1000</f>
        <v>0</v>
      </c>
      <c r="L3986" s="210">
        <f>L3935*'Usages industrie'!$O38*(1+'Usages industrie'!$P38)^(L$3895-$D$3895)/1000</f>
        <v>0</v>
      </c>
      <c r="M3986" s="210">
        <f>M3935*'Usages industrie'!$O38*(1+'Usages industrie'!$P38)^(M$3895-$D$3895)/1000</f>
        <v>0</v>
      </c>
      <c r="N3986" s="210">
        <f>N3935*'Usages industrie'!$O38*(1+'Usages industrie'!$P38)^(N$3895-$D$3895)/1000</f>
        <v>0</v>
      </c>
      <c r="O3986" s="210">
        <f>O3935*'Usages industrie'!$O38*(1+'Usages industrie'!$P38)^(O$3895-$D$3895)/1000</f>
        <v>0</v>
      </c>
      <c r="P3986" s="210">
        <f>P3935*'Usages industrie'!$O38*(1+'Usages industrie'!$P38)^(P$3895-$D$3895)/1000</f>
        <v>0</v>
      </c>
      <c r="Q3986" s="210">
        <f>Q3935*'Usages industrie'!$O38*(1+'Usages industrie'!$P38)^(Q$3895-$D$3895)/1000</f>
        <v>0</v>
      </c>
      <c r="R3986" s="210">
        <f>R3935*'Usages industrie'!$O38*(1+'Usages industrie'!$P38)^(R$3895-$D$3895)/1000</f>
        <v>0</v>
      </c>
    </row>
    <row r="3987" spans="1:18" hidden="1" outlineLevel="2" x14ac:dyDescent="0.35">
      <c r="A3987" s="209" t="str">
        <f>'Usages industrie'!A39</f>
        <v>Usage industriel n°36</v>
      </c>
      <c r="B3987" s="209" t="s">
        <v>639</v>
      </c>
      <c r="C3987" s="209"/>
      <c r="D3987" s="210">
        <f>D3936*'Usages industrie'!$O39*(1+'Usages industrie'!$P39)^(D$3895-$D$3895)/1000</f>
        <v>0</v>
      </c>
      <c r="E3987" s="210">
        <f>E3936*'Usages industrie'!$O39*(1+'Usages industrie'!$P39)^(E$3895-$D$3895)/1000</f>
        <v>0</v>
      </c>
      <c r="F3987" s="210">
        <f>F3936*'Usages industrie'!$O39*(1+'Usages industrie'!$P39)^(F$3895-$D$3895)/1000</f>
        <v>0</v>
      </c>
      <c r="G3987" s="210">
        <f>G3936*'Usages industrie'!$O39*(1+'Usages industrie'!$P39)^(G$3895-$D$3895)/1000</f>
        <v>0</v>
      </c>
      <c r="H3987" s="210">
        <f>H3936*'Usages industrie'!$O39*(1+'Usages industrie'!$P39)^(H$3895-$D$3895)/1000</f>
        <v>0</v>
      </c>
      <c r="I3987" s="210">
        <f>I3936*'Usages industrie'!$O39*(1+'Usages industrie'!$P39)^(I$3895-$D$3895)/1000</f>
        <v>0</v>
      </c>
      <c r="J3987" s="210">
        <f>J3936*'Usages industrie'!$O39*(1+'Usages industrie'!$P39)^(J$3895-$D$3895)/1000</f>
        <v>0</v>
      </c>
      <c r="K3987" s="210">
        <f>K3936*'Usages industrie'!$O39*(1+'Usages industrie'!$P39)^(K$3895-$D$3895)/1000</f>
        <v>0</v>
      </c>
      <c r="L3987" s="210">
        <f>L3936*'Usages industrie'!$O39*(1+'Usages industrie'!$P39)^(L$3895-$D$3895)/1000</f>
        <v>0</v>
      </c>
      <c r="M3987" s="210">
        <f>M3936*'Usages industrie'!$O39*(1+'Usages industrie'!$P39)^(M$3895-$D$3895)/1000</f>
        <v>0</v>
      </c>
      <c r="N3987" s="210">
        <f>N3936*'Usages industrie'!$O39*(1+'Usages industrie'!$P39)^(N$3895-$D$3895)/1000</f>
        <v>0</v>
      </c>
      <c r="O3987" s="210">
        <f>O3936*'Usages industrie'!$O39*(1+'Usages industrie'!$P39)^(O$3895-$D$3895)/1000</f>
        <v>0</v>
      </c>
      <c r="P3987" s="210">
        <f>P3936*'Usages industrie'!$O39*(1+'Usages industrie'!$P39)^(P$3895-$D$3895)/1000</f>
        <v>0</v>
      </c>
      <c r="Q3987" s="210">
        <f>Q3936*'Usages industrie'!$O39*(1+'Usages industrie'!$P39)^(Q$3895-$D$3895)/1000</f>
        <v>0</v>
      </c>
      <c r="R3987" s="210">
        <f>R3936*'Usages industrie'!$O39*(1+'Usages industrie'!$P39)^(R$3895-$D$3895)/1000</f>
        <v>0</v>
      </c>
    </row>
    <row r="3988" spans="1:18" hidden="1" outlineLevel="2" x14ac:dyDescent="0.35">
      <c r="A3988" s="209" t="str">
        <f>'Usages industrie'!A40</f>
        <v>Usage industriel n°37</v>
      </c>
      <c r="B3988" s="209" t="s">
        <v>639</v>
      </c>
      <c r="C3988" s="209"/>
      <c r="D3988" s="210">
        <f>D3937*'Usages industrie'!$O40*(1+'Usages industrie'!$P40)^(D$3895-$D$3895)/1000</f>
        <v>0</v>
      </c>
      <c r="E3988" s="210">
        <f>E3937*'Usages industrie'!$O40*(1+'Usages industrie'!$P40)^(E$3895-$D$3895)/1000</f>
        <v>0</v>
      </c>
      <c r="F3988" s="210">
        <f>F3937*'Usages industrie'!$O40*(1+'Usages industrie'!$P40)^(F$3895-$D$3895)/1000</f>
        <v>0</v>
      </c>
      <c r="G3988" s="210">
        <f>G3937*'Usages industrie'!$O40*(1+'Usages industrie'!$P40)^(G$3895-$D$3895)/1000</f>
        <v>0</v>
      </c>
      <c r="H3988" s="210">
        <f>H3937*'Usages industrie'!$O40*(1+'Usages industrie'!$P40)^(H$3895-$D$3895)/1000</f>
        <v>0</v>
      </c>
      <c r="I3988" s="210">
        <f>I3937*'Usages industrie'!$O40*(1+'Usages industrie'!$P40)^(I$3895-$D$3895)/1000</f>
        <v>0</v>
      </c>
      <c r="J3988" s="210">
        <f>J3937*'Usages industrie'!$O40*(1+'Usages industrie'!$P40)^(J$3895-$D$3895)/1000</f>
        <v>0</v>
      </c>
      <c r="K3988" s="210">
        <f>K3937*'Usages industrie'!$O40*(1+'Usages industrie'!$P40)^(K$3895-$D$3895)/1000</f>
        <v>0</v>
      </c>
      <c r="L3988" s="210">
        <f>L3937*'Usages industrie'!$O40*(1+'Usages industrie'!$P40)^(L$3895-$D$3895)/1000</f>
        <v>0</v>
      </c>
      <c r="M3988" s="210">
        <f>M3937*'Usages industrie'!$O40*(1+'Usages industrie'!$P40)^(M$3895-$D$3895)/1000</f>
        <v>0</v>
      </c>
      <c r="N3988" s="210">
        <f>N3937*'Usages industrie'!$O40*(1+'Usages industrie'!$P40)^(N$3895-$D$3895)/1000</f>
        <v>0</v>
      </c>
      <c r="O3988" s="210">
        <f>O3937*'Usages industrie'!$O40*(1+'Usages industrie'!$P40)^(O$3895-$D$3895)/1000</f>
        <v>0</v>
      </c>
      <c r="P3988" s="210">
        <f>P3937*'Usages industrie'!$O40*(1+'Usages industrie'!$P40)^(P$3895-$D$3895)/1000</f>
        <v>0</v>
      </c>
      <c r="Q3988" s="210">
        <f>Q3937*'Usages industrie'!$O40*(1+'Usages industrie'!$P40)^(Q$3895-$D$3895)/1000</f>
        <v>0</v>
      </c>
      <c r="R3988" s="210">
        <f>R3937*'Usages industrie'!$O40*(1+'Usages industrie'!$P40)^(R$3895-$D$3895)/1000</f>
        <v>0</v>
      </c>
    </row>
    <row r="3989" spans="1:18" hidden="1" outlineLevel="2" x14ac:dyDescent="0.35">
      <c r="A3989" s="209" t="str">
        <f>'Usages industrie'!A41</f>
        <v>Usage industriel n°38</v>
      </c>
      <c r="B3989" s="209" t="s">
        <v>639</v>
      </c>
      <c r="C3989" s="209"/>
      <c r="D3989" s="210">
        <f>D3938*'Usages industrie'!$O41*(1+'Usages industrie'!$P41)^(D$3895-$D$3895)/1000</f>
        <v>0</v>
      </c>
      <c r="E3989" s="210">
        <f>E3938*'Usages industrie'!$O41*(1+'Usages industrie'!$P41)^(E$3895-$D$3895)/1000</f>
        <v>0</v>
      </c>
      <c r="F3989" s="210">
        <f>F3938*'Usages industrie'!$O41*(1+'Usages industrie'!$P41)^(F$3895-$D$3895)/1000</f>
        <v>0</v>
      </c>
      <c r="G3989" s="210">
        <f>G3938*'Usages industrie'!$O41*(1+'Usages industrie'!$P41)^(G$3895-$D$3895)/1000</f>
        <v>0</v>
      </c>
      <c r="H3989" s="210">
        <f>H3938*'Usages industrie'!$O41*(1+'Usages industrie'!$P41)^(H$3895-$D$3895)/1000</f>
        <v>0</v>
      </c>
      <c r="I3989" s="210">
        <f>I3938*'Usages industrie'!$O41*(1+'Usages industrie'!$P41)^(I$3895-$D$3895)/1000</f>
        <v>0</v>
      </c>
      <c r="J3989" s="210">
        <f>J3938*'Usages industrie'!$O41*(1+'Usages industrie'!$P41)^(J$3895-$D$3895)/1000</f>
        <v>0</v>
      </c>
      <c r="K3989" s="210">
        <f>K3938*'Usages industrie'!$O41*(1+'Usages industrie'!$P41)^(K$3895-$D$3895)/1000</f>
        <v>0</v>
      </c>
      <c r="L3989" s="210">
        <f>L3938*'Usages industrie'!$O41*(1+'Usages industrie'!$P41)^(L$3895-$D$3895)/1000</f>
        <v>0</v>
      </c>
      <c r="M3989" s="210">
        <f>M3938*'Usages industrie'!$O41*(1+'Usages industrie'!$P41)^(M$3895-$D$3895)/1000</f>
        <v>0</v>
      </c>
      <c r="N3989" s="210">
        <f>N3938*'Usages industrie'!$O41*(1+'Usages industrie'!$P41)^(N$3895-$D$3895)/1000</f>
        <v>0</v>
      </c>
      <c r="O3989" s="210">
        <f>O3938*'Usages industrie'!$O41*(1+'Usages industrie'!$P41)^(O$3895-$D$3895)/1000</f>
        <v>0</v>
      </c>
      <c r="P3989" s="210">
        <f>P3938*'Usages industrie'!$O41*(1+'Usages industrie'!$P41)^(P$3895-$D$3895)/1000</f>
        <v>0</v>
      </c>
      <c r="Q3989" s="210">
        <f>Q3938*'Usages industrie'!$O41*(1+'Usages industrie'!$P41)^(Q$3895-$D$3895)/1000</f>
        <v>0</v>
      </c>
      <c r="R3989" s="210">
        <f>R3938*'Usages industrie'!$O41*(1+'Usages industrie'!$P41)^(R$3895-$D$3895)/1000</f>
        <v>0</v>
      </c>
    </row>
    <row r="3990" spans="1:18" hidden="1" outlineLevel="2" x14ac:dyDescent="0.35">
      <c r="A3990" s="209" t="str">
        <f>'Usages industrie'!A42</f>
        <v>Usage industriel n°39</v>
      </c>
      <c r="B3990" s="209" t="s">
        <v>639</v>
      </c>
      <c r="C3990" s="209"/>
      <c r="D3990" s="210">
        <f>D3939*'Usages industrie'!$O42*(1+'Usages industrie'!$P42)^(D$3895-$D$3895)/1000</f>
        <v>0</v>
      </c>
      <c r="E3990" s="210">
        <f>E3939*'Usages industrie'!$O42*(1+'Usages industrie'!$P42)^(E$3895-$D$3895)/1000</f>
        <v>0</v>
      </c>
      <c r="F3990" s="210">
        <f>F3939*'Usages industrie'!$O42*(1+'Usages industrie'!$P42)^(F$3895-$D$3895)/1000</f>
        <v>0</v>
      </c>
      <c r="G3990" s="210">
        <f>G3939*'Usages industrie'!$O42*(1+'Usages industrie'!$P42)^(G$3895-$D$3895)/1000</f>
        <v>0</v>
      </c>
      <c r="H3990" s="210">
        <f>H3939*'Usages industrie'!$O42*(1+'Usages industrie'!$P42)^(H$3895-$D$3895)/1000</f>
        <v>0</v>
      </c>
      <c r="I3990" s="210">
        <f>I3939*'Usages industrie'!$O42*(1+'Usages industrie'!$P42)^(I$3895-$D$3895)/1000</f>
        <v>0</v>
      </c>
      <c r="J3990" s="210">
        <f>J3939*'Usages industrie'!$O42*(1+'Usages industrie'!$P42)^(J$3895-$D$3895)/1000</f>
        <v>0</v>
      </c>
      <c r="K3990" s="210">
        <f>K3939*'Usages industrie'!$O42*(1+'Usages industrie'!$P42)^(K$3895-$D$3895)/1000</f>
        <v>0</v>
      </c>
      <c r="L3990" s="210">
        <f>L3939*'Usages industrie'!$O42*(1+'Usages industrie'!$P42)^(L$3895-$D$3895)/1000</f>
        <v>0</v>
      </c>
      <c r="M3990" s="210">
        <f>M3939*'Usages industrie'!$O42*(1+'Usages industrie'!$P42)^(M$3895-$D$3895)/1000</f>
        <v>0</v>
      </c>
      <c r="N3990" s="210">
        <f>N3939*'Usages industrie'!$O42*(1+'Usages industrie'!$P42)^(N$3895-$D$3895)/1000</f>
        <v>0</v>
      </c>
      <c r="O3990" s="210">
        <f>O3939*'Usages industrie'!$O42*(1+'Usages industrie'!$P42)^(O$3895-$D$3895)/1000</f>
        <v>0</v>
      </c>
      <c r="P3990" s="210">
        <f>P3939*'Usages industrie'!$O42*(1+'Usages industrie'!$P42)^(P$3895-$D$3895)/1000</f>
        <v>0</v>
      </c>
      <c r="Q3990" s="210">
        <f>Q3939*'Usages industrie'!$O42*(1+'Usages industrie'!$P42)^(Q$3895-$D$3895)/1000</f>
        <v>0</v>
      </c>
      <c r="R3990" s="210">
        <f>R3939*'Usages industrie'!$O42*(1+'Usages industrie'!$P42)^(R$3895-$D$3895)/1000</f>
        <v>0</v>
      </c>
    </row>
    <row r="3991" spans="1:18" hidden="1" outlineLevel="2" x14ac:dyDescent="0.35">
      <c r="A3991" s="209" t="str">
        <f>'Usages industrie'!A43</f>
        <v>Usage industriel n°40</v>
      </c>
      <c r="B3991" s="209" t="s">
        <v>639</v>
      </c>
      <c r="C3991" s="209"/>
      <c r="D3991" s="210">
        <f>D3940*'Usages industrie'!$O43*(1+'Usages industrie'!$P43)^(D$3895-$D$3895)/1000</f>
        <v>0</v>
      </c>
      <c r="E3991" s="210">
        <f>E3940*'Usages industrie'!$O43*(1+'Usages industrie'!$P43)^(E$3895-$D$3895)/1000</f>
        <v>0</v>
      </c>
      <c r="F3991" s="210">
        <f>F3940*'Usages industrie'!$O43*(1+'Usages industrie'!$P43)^(F$3895-$D$3895)/1000</f>
        <v>0</v>
      </c>
      <c r="G3991" s="210">
        <f>G3940*'Usages industrie'!$O43*(1+'Usages industrie'!$P43)^(G$3895-$D$3895)/1000</f>
        <v>0</v>
      </c>
      <c r="H3991" s="210">
        <f>H3940*'Usages industrie'!$O43*(1+'Usages industrie'!$P43)^(H$3895-$D$3895)/1000</f>
        <v>0</v>
      </c>
      <c r="I3991" s="210">
        <f>I3940*'Usages industrie'!$O43*(1+'Usages industrie'!$P43)^(I$3895-$D$3895)/1000</f>
        <v>0</v>
      </c>
      <c r="J3991" s="210">
        <f>J3940*'Usages industrie'!$O43*(1+'Usages industrie'!$P43)^(J$3895-$D$3895)/1000</f>
        <v>0</v>
      </c>
      <c r="K3991" s="210">
        <f>K3940*'Usages industrie'!$O43*(1+'Usages industrie'!$P43)^(K$3895-$D$3895)/1000</f>
        <v>0</v>
      </c>
      <c r="L3991" s="210">
        <f>L3940*'Usages industrie'!$O43*(1+'Usages industrie'!$P43)^(L$3895-$D$3895)/1000</f>
        <v>0</v>
      </c>
      <c r="M3991" s="210">
        <f>M3940*'Usages industrie'!$O43*(1+'Usages industrie'!$P43)^(M$3895-$D$3895)/1000</f>
        <v>0</v>
      </c>
      <c r="N3991" s="210">
        <f>N3940*'Usages industrie'!$O43*(1+'Usages industrie'!$P43)^(N$3895-$D$3895)/1000</f>
        <v>0</v>
      </c>
      <c r="O3991" s="210">
        <f>O3940*'Usages industrie'!$O43*(1+'Usages industrie'!$P43)^(O$3895-$D$3895)/1000</f>
        <v>0</v>
      </c>
      <c r="P3991" s="210">
        <f>P3940*'Usages industrie'!$O43*(1+'Usages industrie'!$P43)^(P$3895-$D$3895)/1000</f>
        <v>0</v>
      </c>
      <c r="Q3991" s="210">
        <f>Q3940*'Usages industrie'!$O43*(1+'Usages industrie'!$P43)^(Q$3895-$D$3895)/1000</f>
        <v>0</v>
      </c>
      <c r="R3991" s="210">
        <f>R3940*'Usages industrie'!$O43*(1+'Usages industrie'!$P43)^(R$3895-$D$3895)/1000</f>
        <v>0</v>
      </c>
    </row>
    <row r="3992" spans="1:18" hidden="1" outlineLevel="2" x14ac:dyDescent="0.35">
      <c r="A3992" s="209" t="str">
        <f>'Usages industrie'!A44</f>
        <v>Usage industriel n°41</v>
      </c>
      <c r="B3992" s="209" t="s">
        <v>639</v>
      </c>
      <c r="C3992" s="209"/>
      <c r="D3992" s="210">
        <f>D3941*'Usages industrie'!$O44*(1+'Usages industrie'!$P44)^(D$3895-$D$3895)/1000</f>
        <v>0</v>
      </c>
      <c r="E3992" s="210">
        <f>E3941*'Usages industrie'!$O44*(1+'Usages industrie'!$P44)^(E$3895-$D$3895)/1000</f>
        <v>0</v>
      </c>
      <c r="F3992" s="210">
        <f>F3941*'Usages industrie'!$O44*(1+'Usages industrie'!$P44)^(F$3895-$D$3895)/1000</f>
        <v>0</v>
      </c>
      <c r="G3992" s="210">
        <f>G3941*'Usages industrie'!$O44*(1+'Usages industrie'!$P44)^(G$3895-$D$3895)/1000</f>
        <v>0</v>
      </c>
      <c r="H3992" s="210">
        <f>H3941*'Usages industrie'!$O44*(1+'Usages industrie'!$P44)^(H$3895-$D$3895)/1000</f>
        <v>0</v>
      </c>
      <c r="I3992" s="210">
        <f>I3941*'Usages industrie'!$O44*(1+'Usages industrie'!$P44)^(I$3895-$D$3895)/1000</f>
        <v>0</v>
      </c>
      <c r="J3992" s="210">
        <f>J3941*'Usages industrie'!$O44*(1+'Usages industrie'!$P44)^(J$3895-$D$3895)/1000</f>
        <v>0</v>
      </c>
      <c r="K3992" s="210">
        <f>K3941*'Usages industrie'!$O44*(1+'Usages industrie'!$P44)^(K$3895-$D$3895)/1000</f>
        <v>0</v>
      </c>
      <c r="L3992" s="210">
        <f>L3941*'Usages industrie'!$O44*(1+'Usages industrie'!$P44)^(L$3895-$D$3895)/1000</f>
        <v>0</v>
      </c>
      <c r="M3992" s="210">
        <f>M3941*'Usages industrie'!$O44*(1+'Usages industrie'!$P44)^(M$3895-$D$3895)/1000</f>
        <v>0</v>
      </c>
      <c r="N3992" s="210">
        <f>N3941*'Usages industrie'!$O44*(1+'Usages industrie'!$P44)^(N$3895-$D$3895)/1000</f>
        <v>0</v>
      </c>
      <c r="O3992" s="210">
        <f>O3941*'Usages industrie'!$O44*(1+'Usages industrie'!$P44)^(O$3895-$D$3895)/1000</f>
        <v>0</v>
      </c>
      <c r="P3992" s="210">
        <f>P3941*'Usages industrie'!$O44*(1+'Usages industrie'!$P44)^(P$3895-$D$3895)/1000</f>
        <v>0</v>
      </c>
      <c r="Q3992" s="210">
        <f>Q3941*'Usages industrie'!$O44*(1+'Usages industrie'!$P44)^(Q$3895-$D$3895)/1000</f>
        <v>0</v>
      </c>
      <c r="R3992" s="210">
        <f>R3941*'Usages industrie'!$O44*(1+'Usages industrie'!$P44)^(R$3895-$D$3895)/1000</f>
        <v>0</v>
      </c>
    </row>
    <row r="3993" spans="1:18" hidden="1" outlineLevel="2" x14ac:dyDescent="0.35">
      <c r="A3993" s="209" t="str">
        <f>'Usages industrie'!A45</f>
        <v>Usage industriel n°42</v>
      </c>
      <c r="B3993" s="209" t="s">
        <v>639</v>
      </c>
      <c r="C3993" s="209"/>
      <c r="D3993" s="210">
        <f>D3942*'Usages industrie'!$O45*(1+'Usages industrie'!$P45)^(D$3895-$D$3895)/1000</f>
        <v>0</v>
      </c>
      <c r="E3993" s="210">
        <f>E3942*'Usages industrie'!$O45*(1+'Usages industrie'!$P45)^(E$3895-$D$3895)/1000</f>
        <v>0</v>
      </c>
      <c r="F3993" s="210">
        <f>F3942*'Usages industrie'!$O45*(1+'Usages industrie'!$P45)^(F$3895-$D$3895)/1000</f>
        <v>0</v>
      </c>
      <c r="G3993" s="210">
        <f>G3942*'Usages industrie'!$O45*(1+'Usages industrie'!$P45)^(G$3895-$D$3895)/1000</f>
        <v>0</v>
      </c>
      <c r="H3993" s="210">
        <f>H3942*'Usages industrie'!$O45*(1+'Usages industrie'!$P45)^(H$3895-$D$3895)/1000</f>
        <v>0</v>
      </c>
      <c r="I3993" s="210">
        <f>I3942*'Usages industrie'!$O45*(1+'Usages industrie'!$P45)^(I$3895-$D$3895)/1000</f>
        <v>0</v>
      </c>
      <c r="J3993" s="210">
        <f>J3942*'Usages industrie'!$O45*(1+'Usages industrie'!$P45)^(J$3895-$D$3895)/1000</f>
        <v>0</v>
      </c>
      <c r="K3993" s="210">
        <f>K3942*'Usages industrie'!$O45*(1+'Usages industrie'!$P45)^(K$3895-$D$3895)/1000</f>
        <v>0</v>
      </c>
      <c r="L3993" s="210">
        <f>L3942*'Usages industrie'!$O45*(1+'Usages industrie'!$P45)^(L$3895-$D$3895)/1000</f>
        <v>0</v>
      </c>
      <c r="M3993" s="210">
        <f>M3942*'Usages industrie'!$O45*(1+'Usages industrie'!$P45)^(M$3895-$D$3895)/1000</f>
        <v>0</v>
      </c>
      <c r="N3993" s="210">
        <f>N3942*'Usages industrie'!$O45*(1+'Usages industrie'!$P45)^(N$3895-$D$3895)/1000</f>
        <v>0</v>
      </c>
      <c r="O3993" s="210">
        <f>O3942*'Usages industrie'!$O45*(1+'Usages industrie'!$P45)^(O$3895-$D$3895)/1000</f>
        <v>0</v>
      </c>
      <c r="P3993" s="210">
        <f>P3942*'Usages industrie'!$O45*(1+'Usages industrie'!$P45)^(P$3895-$D$3895)/1000</f>
        <v>0</v>
      </c>
      <c r="Q3993" s="210">
        <f>Q3942*'Usages industrie'!$O45*(1+'Usages industrie'!$P45)^(Q$3895-$D$3895)/1000</f>
        <v>0</v>
      </c>
      <c r="R3993" s="210">
        <f>R3942*'Usages industrie'!$O45*(1+'Usages industrie'!$P45)^(R$3895-$D$3895)/1000</f>
        <v>0</v>
      </c>
    </row>
    <row r="3994" spans="1:18" hidden="1" outlineLevel="2" x14ac:dyDescent="0.35">
      <c r="A3994" s="209" t="str">
        <f>'Usages industrie'!A46</f>
        <v>Usage industriel n°43</v>
      </c>
      <c r="B3994" s="209" t="s">
        <v>639</v>
      </c>
      <c r="C3994" s="209"/>
      <c r="D3994" s="210">
        <f>D3943*'Usages industrie'!$O46*(1+'Usages industrie'!$P46)^(D$3895-$D$3895)/1000</f>
        <v>0</v>
      </c>
      <c r="E3994" s="210">
        <f>E3943*'Usages industrie'!$O46*(1+'Usages industrie'!$P46)^(E$3895-$D$3895)/1000</f>
        <v>0</v>
      </c>
      <c r="F3994" s="210">
        <f>F3943*'Usages industrie'!$O46*(1+'Usages industrie'!$P46)^(F$3895-$D$3895)/1000</f>
        <v>0</v>
      </c>
      <c r="G3994" s="210">
        <f>G3943*'Usages industrie'!$O46*(1+'Usages industrie'!$P46)^(G$3895-$D$3895)/1000</f>
        <v>0</v>
      </c>
      <c r="H3994" s="210">
        <f>H3943*'Usages industrie'!$O46*(1+'Usages industrie'!$P46)^(H$3895-$D$3895)/1000</f>
        <v>0</v>
      </c>
      <c r="I3994" s="210">
        <f>I3943*'Usages industrie'!$O46*(1+'Usages industrie'!$P46)^(I$3895-$D$3895)/1000</f>
        <v>0</v>
      </c>
      <c r="J3994" s="210">
        <f>J3943*'Usages industrie'!$O46*(1+'Usages industrie'!$P46)^(J$3895-$D$3895)/1000</f>
        <v>0</v>
      </c>
      <c r="K3994" s="210">
        <f>K3943*'Usages industrie'!$O46*(1+'Usages industrie'!$P46)^(K$3895-$D$3895)/1000</f>
        <v>0</v>
      </c>
      <c r="L3994" s="210">
        <f>L3943*'Usages industrie'!$O46*(1+'Usages industrie'!$P46)^(L$3895-$D$3895)/1000</f>
        <v>0</v>
      </c>
      <c r="M3994" s="210">
        <f>M3943*'Usages industrie'!$O46*(1+'Usages industrie'!$P46)^(M$3895-$D$3895)/1000</f>
        <v>0</v>
      </c>
      <c r="N3994" s="210">
        <f>N3943*'Usages industrie'!$O46*(1+'Usages industrie'!$P46)^(N$3895-$D$3895)/1000</f>
        <v>0</v>
      </c>
      <c r="O3994" s="210">
        <f>O3943*'Usages industrie'!$O46*(1+'Usages industrie'!$P46)^(O$3895-$D$3895)/1000</f>
        <v>0</v>
      </c>
      <c r="P3994" s="210">
        <f>P3943*'Usages industrie'!$O46*(1+'Usages industrie'!$P46)^(P$3895-$D$3895)/1000</f>
        <v>0</v>
      </c>
      <c r="Q3994" s="210">
        <f>Q3943*'Usages industrie'!$O46*(1+'Usages industrie'!$P46)^(Q$3895-$D$3895)/1000</f>
        <v>0</v>
      </c>
      <c r="R3994" s="210">
        <f>R3943*'Usages industrie'!$O46*(1+'Usages industrie'!$P46)^(R$3895-$D$3895)/1000</f>
        <v>0</v>
      </c>
    </row>
    <row r="3995" spans="1:18" hidden="1" outlineLevel="2" x14ac:dyDescent="0.35">
      <c r="A3995" s="209" t="str">
        <f>'Usages industrie'!A47</f>
        <v>Usage industriel n°44</v>
      </c>
      <c r="B3995" s="209" t="s">
        <v>639</v>
      </c>
      <c r="C3995" s="209"/>
      <c r="D3995" s="210">
        <f>D3944*'Usages industrie'!$O47*(1+'Usages industrie'!$P47)^(D$3895-$D$3895)/1000</f>
        <v>0</v>
      </c>
      <c r="E3995" s="210">
        <f>E3944*'Usages industrie'!$O47*(1+'Usages industrie'!$P47)^(E$3895-$D$3895)/1000</f>
        <v>0</v>
      </c>
      <c r="F3995" s="210">
        <f>F3944*'Usages industrie'!$O47*(1+'Usages industrie'!$P47)^(F$3895-$D$3895)/1000</f>
        <v>0</v>
      </c>
      <c r="G3995" s="210">
        <f>G3944*'Usages industrie'!$O47*(1+'Usages industrie'!$P47)^(G$3895-$D$3895)/1000</f>
        <v>0</v>
      </c>
      <c r="H3995" s="210">
        <f>H3944*'Usages industrie'!$O47*(1+'Usages industrie'!$P47)^(H$3895-$D$3895)/1000</f>
        <v>0</v>
      </c>
      <c r="I3995" s="210">
        <f>I3944*'Usages industrie'!$O47*(1+'Usages industrie'!$P47)^(I$3895-$D$3895)/1000</f>
        <v>0</v>
      </c>
      <c r="J3995" s="210">
        <f>J3944*'Usages industrie'!$O47*(1+'Usages industrie'!$P47)^(J$3895-$D$3895)/1000</f>
        <v>0</v>
      </c>
      <c r="K3995" s="210">
        <f>K3944*'Usages industrie'!$O47*(1+'Usages industrie'!$P47)^(K$3895-$D$3895)/1000</f>
        <v>0</v>
      </c>
      <c r="L3995" s="210">
        <f>L3944*'Usages industrie'!$O47*(1+'Usages industrie'!$P47)^(L$3895-$D$3895)/1000</f>
        <v>0</v>
      </c>
      <c r="M3995" s="210">
        <f>M3944*'Usages industrie'!$O47*(1+'Usages industrie'!$P47)^(M$3895-$D$3895)/1000</f>
        <v>0</v>
      </c>
      <c r="N3995" s="210">
        <f>N3944*'Usages industrie'!$O47*(1+'Usages industrie'!$P47)^(N$3895-$D$3895)/1000</f>
        <v>0</v>
      </c>
      <c r="O3995" s="210">
        <f>O3944*'Usages industrie'!$O47*(1+'Usages industrie'!$P47)^(O$3895-$D$3895)/1000</f>
        <v>0</v>
      </c>
      <c r="P3995" s="210">
        <f>P3944*'Usages industrie'!$O47*(1+'Usages industrie'!$P47)^(P$3895-$D$3895)/1000</f>
        <v>0</v>
      </c>
      <c r="Q3995" s="210">
        <f>Q3944*'Usages industrie'!$O47*(1+'Usages industrie'!$P47)^(Q$3895-$D$3895)/1000</f>
        <v>0</v>
      </c>
      <c r="R3995" s="210">
        <f>R3944*'Usages industrie'!$O47*(1+'Usages industrie'!$P47)^(R$3895-$D$3895)/1000</f>
        <v>0</v>
      </c>
    </row>
    <row r="3996" spans="1:18" hidden="1" outlineLevel="2" x14ac:dyDescent="0.35">
      <c r="A3996" s="209" t="str">
        <f>'Usages industrie'!A48</f>
        <v>Usage industriel n°45</v>
      </c>
      <c r="B3996" s="209" t="s">
        <v>639</v>
      </c>
      <c r="C3996" s="209"/>
      <c r="D3996" s="210">
        <f>D3945*'Usages industrie'!$O48*(1+'Usages industrie'!$P48)^(D$3895-$D$3895)/1000</f>
        <v>0</v>
      </c>
      <c r="E3996" s="210">
        <f>E3945*'Usages industrie'!$O48*(1+'Usages industrie'!$P48)^(E$3895-$D$3895)/1000</f>
        <v>0</v>
      </c>
      <c r="F3996" s="210">
        <f>F3945*'Usages industrie'!$O48*(1+'Usages industrie'!$P48)^(F$3895-$D$3895)/1000</f>
        <v>0</v>
      </c>
      <c r="G3996" s="210">
        <f>G3945*'Usages industrie'!$O48*(1+'Usages industrie'!$P48)^(G$3895-$D$3895)/1000</f>
        <v>0</v>
      </c>
      <c r="H3996" s="210">
        <f>H3945*'Usages industrie'!$O48*(1+'Usages industrie'!$P48)^(H$3895-$D$3895)/1000</f>
        <v>0</v>
      </c>
      <c r="I3996" s="210">
        <f>I3945*'Usages industrie'!$O48*(1+'Usages industrie'!$P48)^(I$3895-$D$3895)/1000</f>
        <v>0</v>
      </c>
      <c r="J3996" s="210">
        <f>J3945*'Usages industrie'!$O48*(1+'Usages industrie'!$P48)^(J$3895-$D$3895)/1000</f>
        <v>0</v>
      </c>
      <c r="K3996" s="210">
        <f>K3945*'Usages industrie'!$O48*(1+'Usages industrie'!$P48)^(K$3895-$D$3895)/1000</f>
        <v>0</v>
      </c>
      <c r="L3996" s="210">
        <f>L3945*'Usages industrie'!$O48*(1+'Usages industrie'!$P48)^(L$3895-$D$3895)/1000</f>
        <v>0</v>
      </c>
      <c r="M3996" s="210">
        <f>M3945*'Usages industrie'!$O48*(1+'Usages industrie'!$P48)^(M$3895-$D$3895)/1000</f>
        <v>0</v>
      </c>
      <c r="N3996" s="210">
        <f>N3945*'Usages industrie'!$O48*(1+'Usages industrie'!$P48)^(N$3895-$D$3895)/1000</f>
        <v>0</v>
      </c>
      <c r="O3996" s="210">
        <f>O3945*'Usages industrie'!$O48*(1+'Usages industrie'!$P48)^(O$3895-$D$3895)/1000</f>
        <v>0</v>
      </c>
      <c r="P3996" s="210">
        <f>P3945*'Usages industrie'!$O48*(1+'Usages industrie'!$P48)^(P$3895-$D$3895)/1000</f>
        <v>0</v>
      </c>
      <c r="Q3996" s="210">
        <f>Q3945*'Usages industrie'!$O48*(1+'Usages industrie'!$P48)^(Q$3895-$D$3895)/1000</f>
        <v>0</v>
      </c>
      <c r="R3996" s="210">
        <f>R3945*'Usages industrie'!$O48*(1+'Usages industrie'!$P48)^(R$3895-$D$3895)/1000</f>
        <v>0</v>
      </c>
    </row>
    <row r="3997" spans="1:18" hidden="1" outlineLevel="2" x14ac:dyDescent="0.35">
      <c r="A3997" s="209" t="str">
        <f>'Usages industrie'!A49</f>
        <v>Usage industriel n°46</v>
      </c>
      <c r="B3997" s="209" t="s">
        <v>639</v>
      </c>
      <c r="C3997" s="209"/>
      <c r="D3997" s="210">
        <f>D3946*'Usages industrie'!$O49*(1+'Usages industrie'!$P49)^(D$3895-$D$3895)/1000</f>
        <v>0</v>
      </c>
      <c r="E3997" s="210">
        <f>E3946*'Usages industrie'!$O49*(1+'Usages industrie'!$P49)^(E$3895-$D$3895)/1000</f>
        <v>0</v>
      </c>
      <c r="F3997" s="210">
        <f>F3946*'Usages industrie'!$O49*(1+'Usages industrie'!$P49)^(F$3895-$D$3895)/1000</f>
        <v>0</v>
      </c>
      <c r="G3997" s="210">
        <f>G3946*'Usages industrie'!$O49*(1+'Usages industrie'!$P49)^(G$3895-$D$3895)/1000</f>
        <v>0</v>
      </c>
      <c r="H3997" s="210">
        <f>H3946*'Usages industrie'!$O49*(1+'Usages industrie'!$P49)^(H$3895-$D$3895)/1000</f>
        <v>0</v>
      </c>
      <c r="I3997" s="210">
        <f>I3946*'Usages industrie'!$O49*(1+'Usages industrie'!$P49)^(I$3895-$D$3895)/1000</f>
        <v>0</v>
      </c>
      <c r="J3997" s="210">
        <f>J3946*'Usages industrie'!$O49*(1+'Usages industrie'!$P49)^(J$3895-$D$3895)/1000</f>
        <v>0</v>
      </c>
      <c r="K3997" s="210">
        <f>K3946*'Usages industrie'!$O49*(1+'Usages industrie'!$P49)^(K$3895-$D$3895)/1000</f>
        <v>0</v>
      </c>
      <c r="L3997" s="210">
        <f>L3946*'Usages industrie'!$O49*(1+'Usages industrie'!$P49)^(L$3895-$D$3895)/1000</f>
        <v>0</v>
      </c>
      <c r="M3997" s="210">
        <f>M3946*'Usages industrie'!$O49*(1+'Usages industrie'!$P49)^(M$3895-$D$3895)/1000</f>
        <v>0</v>
      </c>
      <c r="N3997" s="210">
        <f>N3946*'Usages industrie'!$O49*(1+'Usages industrie'!$P49)^(N$3895-$D$3895)/1000</f>
        <v>0</v>
      </c>
      <c r="O3997" s="210">
        <f>O3946*'Usages industrie'!$O49*(1+'Usages industrie'!$P49)^(O$3895-$D$3895)/1000</f>
        <v>0</v>
      </c>
      <c r="P3997" s="210">
        <f>P3946*'Usages industrie'!$O49*(1+'Usages industrie'!$P49)^(P$3895-$D$3895)/1000</f>
        <v>0</v>
      </c>
      <c r="Q3997" s="210">
        <f>Q3946*'Usages industrie'!$O49*(1+'Usages industrie'!$P49)^(Q$3895-$D$3895)/1000</f>
        <v>0</v>
      </c>
      <c r="R3997" s="210">
        <f>R3946*'Usages industrie'!$O49*(1+'Usages industrie'!$P49)^(R$3895-$D$3895)/1000</f>
        <v>0</v>
      </c>
    </row>
    <row r="3998" spans="1:18" hidden="1" outlineLevel="2" x14ac:dyDescent="0.35">
      <c r="A3998" s="209" t="str">
        <f>'Usages industrie'!A50</f>
        <v>Usage industriel n°47</v>
      </c>
      <c r="B3998" s="209" t="s">
        <v>639</v>
      </c>
      <c r="C3998" s="209"/>
      <c r="D3998" s="210">
        <f>D3947*'Usages industrie'!$O50*(1+'Usages industrie'!$P50)^(D$3895-$D$3895)/1000</f>
        <v>0</v>
      </c>
      <c r="E3998" s="210">
        <f>E3947*'Usages industrie'!$O50*(1+'Usages industrie'!$P50)^(E$3895-$D$3895)/1000</f>
        <v>0</v>
      </c>
      <c r="F3998" s="210">
        <f>F3947*'Usages industrie'!$O50*(1+'Usages industrie'!$P50)^(F$3895-$D$3895)/1000</f>
        <v>0</v>
      </c>
      <c r="G3998" s="210">
        <f>G3947*'Usages industrie'!$O50*(1+'Usages industrie'!$P50)^(G$3895-$D$3895)/1000</f>
        <v>0</v>
      </c>
      <c r="H3998" s="210">
        <f>H3947*'Usages industrie'!$O50*(1+'Usages industrie'!$P50)^(H$3895-$D$3895)/1000</f>
        <v>0</v>
      </c>
      <c r="I3998" s="210">
        <f>I3947*'Usages industrie'!$O50*(1+'Usages industrie'!$P50)^(I$3895-$D$3895)/1000</f>
        <v>0</v>
      </c>
      <c r="J3998" s="210">
        <f>J3947*'Usages industrie'!$O50*(1+'Usages industrie'!$P50)^(J$3895-$D$3895)/1000</f>
        <v>0</v>
      </c>
      <c r="K3998" s="210">
        <f>K3947*'Usages industrie'!$O50*(1+'Usages industrie'!$P50)^(K$3895-$D$3895)/1000</f>
        <v>0</v>
      </c>
      <c r="L3998" s="210">
        <f>L3947*'Usages industrie'!$O50*(1+'Usages industrie'!$P50)^(L$3895-$D$3895)/1000</f>
        <v>0</v>
      </c>
      <c r="M3998" s="210">
        <f>M3947*'Usages industrie'!$O50*(1+'Usages industrie'!$P50)^(M$3895-$D$3895)/1000</f>
        <v>0</v>
      </c>
      <c r="N3998" s="210">
        <f>N3947*'Usages industrie'!$O50*(1+'Usages industrie'!$P50)^(N$3895-$D$3895)/1000</f>
        <v>0</v>
      </c>
      <c r="O3998" s="210">
        <f>O3947*'Usages industrie'!$O50*(1+'Usages industrie'!$P50)^(O$3895-$D$3895)/1000</f>
        <v>0</v>
      </c>
      <c r="P3998" s="210">
        <f>P3947*'Usages industrie'!$O50*(1+'Usages industrie'!$P50)^(P$3895-$D$3895)/1000</f>
        <v>0</v>
      </c>
      <c r="Q3998" s="210">
        <f>Q3947*'Usages industrie'!$O50*(1+'Usages industrie'!$P50)^(Q$3895-$D$3895)/1000</f>
        <v>0</v>
      </c>
      <c r="R3998" s="210">
        <f>R3947*'Usages industrie'!$O50*(1+'Usages industrie'!$P50)^(R$3895-$D$3895)/1000</f>
        <v>0</v>
      </c>
    </row>
    <row r="3999" spans="1:18" hidden="1" outlineLevel="2" x14ac:dyDescent="0.35">
      <c r="A3999" s="209" t="str">
        <f>'Usages industrie'!A51</f>
        <v>Usage industriel n°48</v>
      </c>
      <c r="B3999" s="209" t="s">
        <v>639</v>
      </c>
      <c r="C3999" s="209"/>
      <c r="D3999" s="210">
        <f>D3948*'Usages industrie'!$O51*(1+'Usages industrie'!$P51)^(D$3895-$D$3895)/1000</f>
        <v>0</v>
      </c>
      <c r="E3999" s="210">
        <f>E3948*'Usages industrie'!$O51*(1+'Usages industrie'!$P51)^(E$3895-$D$3895)/1000</f>
        <v>0</v>
      </c>
      <c r="F3999" s="210">
        <f>F3948*'Usages industrie'!$O51*(1+'Usages industrie'!$P51)^(F$3895-$D$3895)/1000</f>
        <v>0</v>
      </c>
      <c r="G3999" s="210">
        <f>G3948*'Usages industrie'!$O51*(1+'Usages industrie'!$P51)^(G$3895-$D$3895)/1000</f>
        <v>0</v>
      </c>
      <c r="H3999" s="210">
        <f>H3948*'Usages industrie'!$O51*(1+'Usages industrie'!$P51)^(H$3895-$D$3895)/1000</f>
        <v>0</v>
      </c>
      <c r="I3999" s="210">
        <f>I3948*'Usages industrie'!$O51*(1+'Usages industrie'!$P51)^(I$3895-$D$3895)/1000</f>
        <v>0</v>
      </c>
      <c r="J3999" s="210">
        <f>J3948*'Usages industrie'!$O51*(1+'Usages industrie'!$P51)^(J$3895-$D$3895)/1000</f>
        <v>0</v>
      </c>
      <c r="K3999" s="210">
        <f>K3948*'Usages industrie'!$O51*(1+'Usages industrie'!$P51)^(K$3895-$D$3895)/1000</f>
        <v>0</v>
      </c>
      <c r="L3999" s="210">
        <f>L3948*'Usages industrie'!$O51*(1+'Usages industrie'!$P51)^(L$3895-$D$3895)/1000</f>
        <v>0</v>
      </c>
      <c r="M3999" s="210">
        <f>M3948*'Usages industrie'!$O51*(1+'Usages industrie'!$P51)^(M$3895-$D$3895)/1000</f>
        <v>0</v>
      </c>
      <c r="N3999" s="210">
        <f>N3948*'Usages industrie'!$O51*(1+'Usages industrie'!$P51)^(N$3895-$D$3895)/1000</f>
        <v>0</v>
      </c>
      <c r="O3999" s="210">
        <f>O3948*'Usages industrie'!$O51*(1+'Usages industrie'!$P51)^(O$3895-$D$3895)/1000</f>
        <v>0</v>
      </c>
      <c r="P3999" s="210">
        <f>P3948*'Usages industrie'!$O51*(1+'Usages industrie'!$P51)^(P$3895-$D$3895)/1000</f>
        <v>0</v>
      </c>
      <c r="Q3999" s="210">
        <f>Q3948*'Usages industrie'!$O51*(1+'Usages industrie'!$P51)^(Q$3895-$D$3895)/1000</f>
        <v>0</v>
      </c>
      <c r="R3999" s="210">
        <f>R3948*'Usages industrie'!$O51*(1+'Usages industrie'!$P51)^(R$3895-$D$3895)/1000</f>
        <v>0</v>
      </c>
    </row>
    <row r="4000" spans="1:18" hidden="1" outlineLevel="2" x14ac:dyDescent="0.35">
      <c r="A4000" s="209" t="str">
        <f>'Usages industrie'!A52</f>
        <v>Usage industriel n°49</v>
      </c>
      <c r="B4000" s="209" t="s">
        <v>639</v>
      </c>
      <c r="C4000" s="209"/>
      <c r="D4000" s="210">
        <f>D3949*'Usages industrie'!$O52*(1+'Usages industrie'!$P52)^(D$3895-$D$3895)/1000</f>
        <v>0</v>
      </c>
      <c r="E4000" s="210">
        <f>E3949*'Usages industrie'!$O52*(1+'Usages industrie'!$P52)^(E$3895-$D$3895)/1000</f>
        <v>0</v>
      </c>
      <c r="F4000" s="210">
        <f>F3949*'Usages industrie'!$O52*(1+'Usages industrie'!$P52)^(F$3895-$D$3895)/1000</f>
        <v>0</v>
      </c>
      <c r="G4000" s="210">
        <f>G3949*'Usages industrie'!$O52*(1+'Usages industrie'!$P52)^(G$3895-$D$3895)/1000</f>
        <v>0</v>
      </c>
      <c r="H4000" s="210">
        <f>H3949*'Usages industrie'!$O52*(1+'Usages industrie'!$P52)^(H$3895-$D$3895)/1000</f>
        <v>0</v>
      </c>
      <c r="I4000" s="210">
        <f>I3949*'Usages industrie'!$O52*(1+'Usages industrie'!$P52)^(I$3895-$D$3895)/1000</f>
        <v>0</v>
      </c>
      <c r="J4000" s="210">
        <f>J3949*'Usages industrie'!$O52*(1+'Usages industrie'!$P52)^(J$3895-$D$3895)/1000</f>
        <v>0</v>
      </c>
      <c r="K4000" s="210">
        <f>K3949*'Usages industrie'!$O52*(1+'Usages industrie'!$P52)^(K$3895-$D$3895)/1000</f>
        <v>0</v>
      </c>
      <c r="L4000" s="210">
        <f>L3949*'Usages industrie'!$O52*(1+'Usages industrie'!$P52)^(L$3895-$D$3895)/1000</f>
        <v>0</v>
      </c>
      <c r="M4000" s="210">
        <f>M3949*'Usages industrie'!$O52*(1+'Usages industrie'!$P52)^(M$3895-$D$3895)/1000</f>
        <v>0</v>
      </c>
      <c r="N4000" s="210">
        <f>N3949*'Usages industrie'!$O52*(1+'Usages industrie'!$P52)^(N$3895-$D$3895)/1000</f>
        <v>0</v>
      </c>
      <c r="O4000" s="210">
        <f>O3949*'Usages industrie'!$O52*(1+'Usages industrie'!$P52)^(O$3895-$D$3895)/1000</f>
        <v>0</v>
      </c>
      <c r="P4000" s="210">
        <f>P3949*'Usages industrie'!$O52*(1+'Usages industrie'!$P52)^(P$3895-$D$3895)/1000</f>
        <v>0</v>
      </c>
      <c r="Q4000" s="210">
        <f>Q3949*'Usages industrie'!$O52*(1+'Usages industrie'!$P52)^(Q$3895-$D$3895)/1000</f>
        <v>0</v>
      </c>
      <c r="R4000" s="210">
        <f>R3949*'Usages industrie'!$O52*(1+'Usages industrie'!$P52)^(R$3895-$D$3895)/1000</f>
        <v>0</v>
      </c>
    </row>
    <row r="4001" spans="1:18" hidden="1" outlineLevel="2" x14ac:dyDescent="0.35">
      <c r="A4001" s="209" t="str">
        <f>'Usages industrie'!A53</f>
        <v>Usage industriel n°50</v>
      </c>
      <c r="B4001" s="209" t="s">
        <v>639</v>
      </c>
      <c r="C4001" s="209"/>
      <c r="D4001" s="210">
        <f>D3950*'Usages industrie'!$O53*(1+'Usages industrie'!$P53)^(D$3895-$D$3895)/1000</f>
        <v>0</v>
      </c>
      <c r="E4001" s="210">
        <f>E3950*'Usages industrie'!$O53*(1+'Usages industrie'!$P53)^(E$3895-$D$3895)/1000</f>
        <v>0</v>
      </c>
      <c r="F4001" s="210">
        <f>F3950*'Usages industrie'!$O53*(1+'Usages industrie'!$P53)^(F$3895-$D$3895)/1000</f>
        <v>0</v>
      </c>
      <c r="G4001" s="210">
        <f>G3950*'Usages industrie'!$O53*(1+'Usages industrie'!$P53)^(G$3895-$D$3895)/1000</f>
        <v>0</v>
      </c>
      <c r="H4001" s="210">
        <f>H3950*'Usages industrie'!$O53*(1+'Usages industrie'!$P53)^(H$3895-$D$3895)/1000</f>
        <v>0</v>
      </c>
      <c r="I4001" s="210">
        <f>I3950*'Usages industrie'!$O53*(1+'Usages industrie'!$P53)^(I$3895-$D$3895)/1000</f>
        <v>0</v>
      </c>
      <c r="J4001" s="210">
        <f>J3950*'Usages industrie'!$O53*(1+'Usages industrie'!$P53)^(J$3895-$D$3895)/1000</f>
        <v>0</v>
      </c>
      <c r="K4001" s="210">
        <f>K3950*'Usages industrie'!$O53*(1+'Usages industrie'!$P53)^(K$3895-$D$3895)/1000</f>
        <v>0</v>
      </c>
      <c r="L4001" s="210">
        <f>L3950*'Usages industrie'!$O53*(1+'Usages industrie'!$P53)^(L$3895-$D$3895)/1000</f>
        <v>0</v>
      </c>
      <c r="M4001" s="210">
        <f>M3950*'Usages industrie'!$O53*(1+'Usages industrie'!$P53)^(M$3895-$D$3895)/1000</f>
        <v>0</v>
      </c>
      <c r="N4001" s="210">
        <f>N3950*'Usages industrie'!$O53*(1+'Usages industrie'!$P53)^(N$3895-$D$3895)/1000</f>
        <v>0</v>
      </c>
      <c r="O4001" s="210">
        <f>O3950*'Usages industrie'!$O53*(1+'Usages industrie'!$P53)^(O$3895-$D$3895)/1000</f>
        <v>0</v>
      </c>
      <c r="P4001" s="210">
        <f>P3950*'Usages industrie'!$O53*(1+'Usages industrie'!$P53)^(P$3895-$D$3895)/1000</f>
        <v>0</v>
      </c>
      <c r="Q4001" s="210">
        <f>Q3950*'Usages industrie'!$O53*(1+'Usages industrie'!$P53)^(Q$3895-$D$3895)/1000</f>
        <v>0</v>
      </c>
      <c r="R4001" s="210">
        <f>R3950*'Usages industrie'!$O53*(1+'Usages industrie'!$P53)^(R$3895-$D$3895)/1000</f>
        <v>0</v>
      </c>
    </row>
    <row r="4002" spans="1:18" hidden="1" outlineLevel="1" collapsed="1" x14ac:dyDescent="0.35">
      <c r="A4002" s="209" t="s">
        <v>640</v>
      </c>
      <c r="B4002" s="209"/>
      <c r="C4002" s="209"/>
      <c r="D4002" s="210">
        <f t="shared" ref="D4002:R4002" si="348">SUM(D3952:D4001)</f>
        <v>0</v>
      </c>
      <c r="E4002" s="210">
        <f t="shared" si="348"/>
        <v>0</v>
      </c>
      <c r="F4002" s="210">
        <f t="shared" si="348"/>
        <v>0</v>
      </c>
      <c r="G4002" s="210">
        <f t="shared" si="348"/>
        <v>0</v>
      </c>
      <c r="H4002" s="210">
        <f t="shared" si="348"/>
        <v>0</v>
      </c>
      <c r="I4002" s="210">
        <f t="shared" si="348"/>
        <v>0</v>
      </c>
      <c r="J4002" s="210">
        <f t="shared" si="348"/>
        <v>0</v>
      </c>
      <c r="K4002" s="210">
        <f t="shared" si="348"/>
        <v>0</v>
      </c>
      <c r="L4002" s="210">
        <f t="shared" si="348"/>
        <v>0</v>
      </c>
      <c r="M4002" s="210">
        <f t="shared" si="348"/>
        <v>0</v>
      </c>
      <c r="N4002" s="210">
        <f t="shared" si="348"/>
        <v>0</v>
      </c>
      <c r="O4002" s="210">
        <f t="shared" si="348"/>
        <v>0</v>
      </c>
      <c r="P4002" s="210">
        <f t="shared" si="348"/>
        <v>0</v>
      </c>
      <c r="Q4002" s="210">
        <f t="shared" si="348"/>
        <v>0</v>
      </c>
      <c r="R4002" s="210">
        <f t="shared" si="348"/>
        <v>0</v>
      </c>
    </row>
    <row r="4003" spans="1:18" hidden="1" outlineLevel="1" x14ac:dyDescent="0.35">
      <c r="A4003" s="43" t="s">
        <v>641</v>
      </c>
      <c r="B4003" s="43"/>
      <c r="C4003" s="43"/>
      <c r="D4003" s="231"/>
      <c r="E4003" s="231"/>
      <c r="F4003" s="231"/>
      <c r="G4003" s="231"/>
      <c r="H4003" s="231"/>
      <c r="I4003" s="231"/>
      <c r="J4003" s="231"/>
      <c r="K4003" s="231"/>
      <c r="L4003" s="231"/>
      <c r="M4003" s="231"/>
      <c r="N4003" s="231"/>
      <c r="O4003" s="231"/>
      <c r="P4003" s="231"/>
      <c r="Q4003" s="231"/>
      <c r="R4003" s="231"/>
    </row>
    <row r="4004" spans="1:18" hidden="1" outlineLevel="1" x14ac:dyDescent="0.35">
      <c r="A4004" s="43" t="s">
        <v>642</v>
      </c>
      <c r="B4004" s="43"/>
      <c r="C4004" s="43"/>
      <c r="D4004" s="231"/>
      <c r="E4004" s="231"/>
      <c r="F4004" s="231"/>
      <c r="G4004" s="231"/>
      <c r="H4004" s="231"/>
      <c r="I4004" s="231"/>
      <c r="J4004" s="231"/>
      <c r="K4004" s="231"/>
      <c r="L4004" s="231"/>
      <c r="M4004" s="231"/>
      <c r="N4004" s="231"/>
      <c r="O4004" s="231"/>
      <c r="P4004" s="231"/>
      <c r="Q4004" s="231"/>
      <c r="R4004" s="231"/>
    </row>
    <row r="4005" spans="1:18" hidden="1" outlineLevel="1" x14ac:dyDescent="0.35">
      <c r="A4005" s="43" t="s">
        <v>643</v>
      </c>
      <c r="B4005" s="43"/>
      <c r="C4005" s="43"/>
      <c r="D4005" s="231"/>
      <c r="E4005" s="231"/>
      <c r="F4005" s="231"/>
      <c r="G4005" s="231"/>
      <c r="H4005" s="231"/>
      <c r="I4005" s="231"/>
      <c r="J4005" s="231"/>
      <c r="K4005" s="231"/>
      <c r="L4005" s="231"/>
      <c r="M4005" s="231"/>
      <c r="N4005" s="231"/>
      <c r="O4005" s="231"/>
      <c r="P4005" s="231"/>
      <c r="Q4005" s="231"/>
      <c r="R4005" s="231"/>
    </row>
    <row r="4006" spans="1:18" hidden="1" outlineLevel="1" x14ac:dyDescent="0.35">
      <c r="A4006" s="43" t="s">
        <v>644</v>
      </c>
      <c r="B4006" s="43"/>
      <c r="C4006" s="43"/>
      <c r="D4006" s="231"/>
      <c r="E4006" s="231"/>
      <c r="F4006" s="231"/>
      <c r="G4006" s="231"/>
      <c r="H4006" s="231"/>
      <c r="I4006" s="231"/>
      <c r="J4006" s="231"/>
      <c r="K4006" s="231"/>
      <c r="L4006" s="231"/>
      <c r="M4006" s="231"/>
      <c r="N4006" s="231"/>
      <c r="O4006" s="231"/>
      <c r="P4006" s="231"/>
      <c r="Q4006" s="231"/>
      <c r="R4006" s="231"/>
    </row>
    <row r="4007" spans="1:18" hidden="1" outlineLevel="1" x14ac:dyDescent="0.35">
      <c r="A4007" s="43" t="s">
        <v>645</v>
      </c>
      <c r="B4007" s="43"/>
      <c r="C4007" s="43"/>
      <c r="D4007" s="231"/>
      <c r="E4007" s="231"/>
      <c r="F4007" s="231"/>
      <c r="G4007" s="231"/>
      <c r="H4007" s="231"/>
      <c r="I4007" s="231"/>
      <c r="J4007" s="231"/>
      <c r="K4007" s="231"/>
      <c r="L4007" s="231"/>
      <c r="M4007" s="231"/>
      <c r="N4007" s="231"/>
      <c r="O4007" s="231"/>
      <c r="P4007" s="231"/>
      <c r="Q4007" s="231"/>
      <c r="R4007" s="231"/>
    </row>
    <row r="4008" spans="1:18" hidden="1" outlineLevel="1" x14ac:dyDescent="0.35">
      <c r="A4008" s="43" t="s">
        <v>646</v>
      </c>
      <c r="B4008" s="43"/>
      <c r="C4008" s="43"/>
      <c r="D4008" s="231"/>
      <c r="E4008" s="231"/>
      <c r="F4008" s="231"/>
      <c r="G4008" s="231"/>
      <c r="H4008" s="231"/>
      <c r="I4008" s="231"/>
      <c r="J4008" s="231"/>
      <c r="K4008" s="231"/>
      <c r="L4008" s="231"/>
      <c r="M4008" s="231"/>
      <c r="N4008" s="231"/>
      <c r="O4008" s="231"/>
      <c r="P4008" s="231"/>
      <c r="Q4008" s="231"/>
      <c r="R4008" s="231"/>
    </row>
    <row r="4009" spans="1:18" hidden="1" outlineLevel="1" x14ac:dyDescent="0.35">
      <c r="A4009" s="211" t="s">
        <v>647</v>
      </c>
      <c r="B4009" s="211"/>
      <c r="C4009" s="209"/>
      <c r="D4009" s="210">
        <f t="shared" ref="D4009:R4009" si="349">D4002+D4004+D4006+D4008</f>
        <v>0</v>
      </c>
      <c r="E4009" s="210">
        <f t="shared" si="349"/>
        <v>0</v>
      </c>
      <c r="F4009" s="210">
        <f t="shared" si="349"/>
        <v>0</v>
      </c>
      <c r="G4009" s="210">
        <f t="shared" si="349"/>
        <v>0</v>
      </c>
      <c r="H4009" s="210">
        <f t="shared" si="349"/>
        <v>0</v>
      </c>
      <c r="I4009" s="210">
        <f t="shared" si="349"/>
        <v>0</v>
      </c>
      <c r="J4009" s="210">
        <f t="shared" si="349"/>
        <v>0</v>
      </c>
      <c r="K4009" s="210">
        <f t="shared" si="349"/>
        <v>0</v>
      </c>
      <c r="L4009" s="210">
        <f t="shared" si="349"/>
        <v>0</v>
      </c>
      <c r="M4009" s="210">
        <f t="shared" si="349"/>
        <v>0</v>
      </c>
      <c r="N4009" s="210">
        <f t="shared" si="349"/>
        <v>0</v>
      </c>
      <c r="O4009" s="210">
        <f t="shared" si="349"/>
        <v>0</v>
      </c>
      <c r="P4009" s="210">
        <f t="shared" si="349"/>
        <v>0</v>
      </c>
      <c r="Q4009" s="210">
        <f t="shared" si="349"/>
        <v>0</v>
      </c>
      <c r="R4009" s="210">
        <f t="shared" si="349"/>
        <v>0</v>
      </c>
    </row>
    <row r="4010" spans="1:18" hidden="1" outlineLevel="1" x14ac:dyDescent="0.35"/>
    <row r="4011" spans="1:18" hidden="1" outlineLevel="1" x14ac:dyDescent="0.35">
      <c r="A4011" s="273" t="s">
        <v>648</v>
      </c>
      <c r="B4011" s="212" t="s">
        <v>649</v>
      </c>
      <c r="C4011" s="43"/>
      <c r="D4011" s="231">
        <v>10000</v>
      </c>
      <c r="E4011" s="231">
        <v>10000</v>
      </c>
      <c r="F4011" s="231"/>
      <c r="G4011" s="231"/>
      <c r="H4011" s="231"/>
      <c r="I4011" s="231"/>
      <c r="J4011" s="231"/>
      <c r="K4011" s="231"/>
      <c r="L4011" s="231"/>
      <c r="M4011" s="231"/>
      <c r="N4011" s="231"/>
      <c r="O4011" s="231"/>
      <c r="P4011" s="231"/>
      <c r="Q4011" s="231"/>
      <c r="R4011" s="231"/>
    </row>
    <row r="4012" spans="1:18" hidden="1" outlineLevel="1" x14ac:dyDescent="0.35">
      <c r="A4012" s="273"/>
      <c r="B4012" s="213" t="s">
        <v>650</v>
      </c>
      <c r="C4012" s="209"/>
      <c r="D4012" s="210">
        <f>IF($B3892&lt;&gt;"",D4011*(VLOOKUP($B3892,Production!$G4:$P53,10)*(1+VLOOKUP($B3892,Production!$G4:$Q53,11))^(D3895-$D3895))/1000,0)</f>
        <v>0</v>
      </c>
      <c r="E4012" s="210">
        <f>IF($B3892&lt;&gt;"",E4011*(VLOOKUP($B3892,Production!$G4:$P53,10)*(1+VLOOKUP($B3892,Production!$G4:$Q53,11))^(E3895-$D3895))/1000,0)</f>
        <v>0</v>
      </c>
      <c r="F4012" s="210">
        <f>IF($B3892&lt;&gt;"",F4011*(VLOOKUP($B3892,Production!$G4:$P53,10)*(1+VLOOKUP($B3892,Production!$G4:$Q53,11))^(F3895-$D3895))/1000,0)</f>
        <v>0</v>
      </c>
      <c r="G4012" s="210">
        <f>IF($B3892&lt;&gt;"",G4011*(VLOOKUP($B3892,Production!$G4:$P53,10)*(1+VLOOKUP($B3892,Production!$G4:$Q53,11))^(G3895-$D3895))/1000,0)</f>
        <v>0</v>
      </c>
      <c r="H4012" s="210">
        <f>IF($B3892&lt;&gt;"",H4011*(VLOOKUP($B3892,Production!$G4:$P53,10)*(1+VLOOKUP($B3892,Production!$G4:$Q53,11))^(H3895-$D3895))/1000,0)</f>
        <v>0</v>
      </c>
      <c r="I4012" s="210">
        <f>IF($B3892&lt;&gt;"",I4011*(VLOOKUP($B3892,Production!$G4:$P53,10)*(1+VLOOKUP($B3892,Production!$G4:$Q53,11))^(I3895-$D3895))/1000,0)</f>
        <v>0</v>
      </c>
      <c r="J4012" s="210">
        <f>IF($B3892&lt;&gt;"",J4011*(VLOOKUP($B3892,Production!$G4:$P53,10)*(1+VLOOKUP($B3892,Production!$G4:$Q53,11))^(J3895-$D3895))/1000,0)</f>
        <v>0</v>
      </c>
      <c r="K4012" s="210">
        <f>IF($B3892&lt;&gt;"",K4011*(VLOOKUP($B3892,Production!$G4:$P53,10)*(1+VLOOKUP($B3892,Production!$G4:$Q53,11))^(K3895-$D3895))/1000,0)</f>
        <v>0</v>
      </c>
      <c r="L4012" s="210">
        <f>IF($B3892&lt;&gt;"",L4011*(VLOOKUP($B3892,Production!$G4:$P53,10)*(1+VLOOKUP($B3892,Production!$G4:$Q53,11))^(L3895-$D3895))/1000,0)</f>
        <v>0</v>
      </c>
      <c r="M4012" s="210">
        <f>IF($B3892&lt;&gt;"",M4011*(VLOOKUP($B3892,Production!$G4:$P53,10)*(1+VLOOKUP($B3892,Production!$G4:$Q53,11))^(M3895-$D3895))/1000,0)</f>
        <v>0</v>
      </c>
      <c r="N4012" s="210">
        <f>IF($B3892&lt;&gt;"",N4011*(VLOOKUP($B3892,Production!$G4:$P53,10)*(1+VLOOKUP($B3892,Production!$G4:$Q53,11))^(N3895-$D3895))/1000,0)</f>
        <v>0</v>
      </c>
      <c r="O4012" s="210">
        <f>IF($B3892&lt;&gt;"",O4011*(VLOOKUP($B3892,Production!$G4:$P53,10)*(1+VLOOKUP($B3892,Production!$G4:$Q53,11))^(O3895-$D3895))/1000,0)</f>
        <v>0</v>
      </c>
      <c r="P4012" s="210">
        <f>IF($B3892&lt;&gt;"",P4011*(VLOOKUP($B3892,Production!$G4:$P53,10)*(1+VLOOKUP($B3892,Production!$G4:$Q53,11))^(P3895-$D3895))/1000,0)</f>
        <v>0</v>
      </c>
      <c r="Q4012" s="210">
        <f>IF($B3892&lt;&gt;"",Q4011*(VLOOKUP($B3892,Production!$G4:$P53,10)*(1+VLOOKUP($B3892,Production!$G4:$Q53,11))^(Q3895-$D3895))/1000,0)</f>
        <v>0</v>
      </c>
      <c r="R4012" s="210">
        <f>IF($B3892&lt;&gt;"",R4011*(VLOOKUP($B3892,Production!$G4:$P53,10)*(1+VLOOKUP($B3892,Production!$G4:$Q53,11))^(R3895-$D3895))/1000,0)</f>
        <v>0</v>
      </c>
    </row>
    <row r="4013" spans="1:18" hidden="1" outlineLevel="1" x14ac:dyDescent="0.35">
      <c r="A4013" s="273" t="s">
        <v>651</v>
      </c>
      <c r="B4013" s="212" t="s">
        <v>652</v>
      </c>
      <c r="C4013" s="43"/>
      <c r="D4013" s="231">
        <v>10000</v>
      </c>
      <c r="E4013" s="231">
        <v>10000</v>
      </c>
      <c r="F4013" s="231"/>
      <c r="G4013" s="231"/>
      <c r="H4013" s="231"/>
      <c r="I4013" s="231"/>
      <c r="J4013" s="231"/>
      <c r="K4013" s="231"/>
      <c r="L4013" s="231"/>
      <c r="M4013" s="231"/>
      <c r="N4013" s="231"/>
      <c r="O4013" s="231"/>
      <c r="P4013" s="231"/>
      <c r="Q4013" s="231"/>
      <c r="R4013" s="231"/>
    </row>
    <row r="4014" spans="1:18" hidden="1" outlineLevel="1" x14ac:dyDescent="0.35">
      <c r="A4014" s="273"/>
      <c r="B4014" s="213" t="s">
        <v>650</v>
      </c>
      <c r="C4014" s="209"/>
      <c r="D4014" s="210">
        <f>IF($B3892&lt;&gt;"",D4013*(VLOOKUP($B3892,Production!$G4:$R53,10)*(1+VLOOKUP($B3892,Production!$G4:$S53,11))^(D3895-$D3895))/1000,0)</f>
        <v>0</v>
      </c>
      <c r="E4014" s="210">
        <f>IF($B3892&lt;&gt;"",E4013*(VLOOKUP($B3892,Production!$G4:$R53,10)*(1+VLOOKUP($B3892,Production!$G4:$S53,11))^(E3895-$D3895))/1000,0)</f>
        <v>0</v>
      </c>
      <c r="F4014" s="210">
        <f>IF($B3892&lt;&gt;"",F4013*(VLOOKUP($B3892,Production!$G4:$R53,10)*(1+VLOOKUP($B3892,Production!$G4:$S53,11))^(F3895-$D3895))/1000,0)</f>
        <v>0</v>
      </c>
      <c r="G4014" s="210">
        <f>IF($B3892&lt;&gt;"",G4013*(VLOOKUP($B3892,Production!$G4:$R53,10)*(1+VLOOKUP($B3892,Production!$G4:$S53,11))^(G3895-$D3895))/1000,0)</f>
        <v>0</v>
      </c>
      <c r="H4014" s="210">
        <f>IF($B3892&lt;&gt;"",H4013*(VLOOKUP($B3892,Production!$G4:$R53,10)*(1+VLOOKUP($B3892,Production!$G4:$S53,11))^(H3895-$D3895))/1000,0)</f>
        <v>0</v>
      </c>
      <c r="I4014" s="210">
        <f>IF($B3892&lt;&gt;"",I4013*(VLOOKUP($B3892,Production!$G4:$R53,10)*(1+VLOOKUP($B3892,Production!$G4:$S53,11))^(I3895-$D3895))/1000,0)</f>
        <v>0</v>
      </c>
      <c r="J4014" s="210">
        <f>IF($B3892&lt;&gt;"",J4013*(VLOOKUP($B3892,Production!$G4:$R53,10)*(1+VLOOKUP($B3892,Production!$G4:$S53,11))^(J3895-$D3895))/1000,0)</f>
        <v>0</v>
      </c>
      <c r="K4014" s="210">
        <f>IF($B3892&lt;&gt;"",K4013*(VLOOKUP($B3892,Production!$G4:$R53,10)*(1+VLOOKUP($B3892,Production!$G4:$S53,11))^(K3895-$D3895))/1000,0)</f>
        <v>0</v>
      </c>
      <c r="L4014" s="210">
        <f>IF($B3892&lt;&gt;"",L4013*(VLOOKUP($B3892,Production!$G4:$R53,10)*(1+VLOOKUP($B3892,Production!$G4:$S53,11))^(L3895-$D3895))/1000,0)</f>
        <v>0</v>
      </c>
      <c r="M4014" s="210">
        <f>IF($B3892&lt;&gt;"",M4013*(VLOOKUP($B3892,Production!$G4:$R53,10)*(1+VLOOKUP($B3892,Production!$G4:$S53,11))^(M3895-$D3895))/1000,0)</f>
        <v>0</v>
      </c>
      <c r="N4014" s="210">
        <f>IF($B3892&lt;&gt;"",N4013*(VLOOKUP($B3892,Production!$G4:$R53,10)*(1+VLOOKUP($B3892,Production!$G4:$S53,11))^(N3895-$D3895))/1000,0)</f>
        <v>0</v>
      </c>
      <c r="O4014" s="210">
        <f>IF($B3892&lt;&gt;"",O4013*(VLOOKUP($B3892,Production!$G4:$R53,10)*(1+VLOOKUP($B3892,Production!$G4:$S53,11))^(O3895-$D3895))/1000,0)</f>
        <v>0</v>
      </c>
      <c r="P4014" s="210">
        <f>IF($B3892&lt;&gt;"",P4013*(VLOOKUP($B3892,Production!$G4:$R53,10)*(1+VLOOKUP($B3892,Production!$G4:$S53,11))^(P3895-$D3895))/1000,0)</f>
        <v>0</v>
      </c>
      <c r="Q4014" s="210">
        <f>IF($B3892&lt;&gt;"",Q4013*(VLOOKUP($B3892,Production!$G4:$R53,10)*(1+VLOOKUP($B3892,Production!$G4:$S53,11))^(Q3895-$D3895))/1000,0)</f>
        <v>0</v>
      </c>
      <c r="R4014" s="210">
        <f>IF($B3892&lt;&gt;"",R4013*(VLOOKUP($B3892,Production!$G4:$R53,10)*(1+VLOOKUP($B3892,Production!$G4:$S53,11))^(R3895-$D3895))/1000,0)</f>
        <v>0</v>
      </c>
    </row>
    <row r="4015" spans="1:18" hidden="1" outlineLevel="1" x14ac:dyDescent="0.35">
      <c r="A4015" s="212" t="s">
        <v>653</v>
      </c>
      <c r="B4015" s="212"/>
      <c r="C4015" s="43"/>
      <c r="D4015" s="231"/>
      <c r="E4015" s="231"/>
      <c r="F4015" s="231"/>
      <c r="G4015" s="231"/>
      <c r="H4015" s="231"/>
      <c r="I4015" s="231"/>
      <c r="J4015" s="231"/>
      <c r="K4015" s="231"/>
      <c r="L4015" s="231"/>
      <c r="M4015" s="231"/>
      <c r="N4015" s="231"/>
      <c r="O4015" s="231"/>
      <c r="P4015" s="231"/>
      <c r="Q4015" s="231"/>
      <c r="R4015" s="231"/>
    </row>
    <row r="4016" spans="1:18" hidden="1" outlineLevel="1" x14ac:dyDescent="0.35">
      <c r="A4016" s="212" t="s">
        <v>654</v>
      </c>
      <c r="B4016" s="212"/>
      <c r="C4016" s="43"/>
      <c r="D4016" s="231"/>
      <c r="E4016" s="231"/>
      <c r="F4016" s="231"/>
      <c r="G4016" s="231"/>
      <c r="H4016" s="231"/>
      <c r="I4016" s="231"/>
      <c r="J4016" s="231"/>
      <c r="K4016" s="231"/>
      <c r="L4016" s="231"/>
      <c r="M4016" s="231"/>
      <c r="N4016" s="231"/>
      <c r="O4016" s="231"/>
      <c r="P4016" s="231"/>
      <c r="Q4016" s="231"/>
      <c r="R4016" s="231"/>
    </row>
    <row r="4017" spans="1:18" hidden="1" outlineLevel="1" x14ac:dyDescent="0.35">
      <c r="A4017" s="211" t="s">
        <v>655</v>
      </c>
      <c r="B4017" s="209"/>
      <c r="C4017" s="209"/>
      <c r="D4017" s="210">
        <f t="shared" ref="D4017:R4017" si="350">D4012+D4014+D4015+D4016</f>
        <v>0</v>
      </c>
      <c r="E4017" s="210">
        <f t="shared" si="350"/>
        <v>0</v>
      </c>
      <c r="F4017" s="210">
        <f t="shared" si="350"/>
        <v>0</v>
      </c>
      <c r="G4017" s="210">
        <f t="shared" si="350"/>
        <v>0</v>
      </c>
      <c r="H4017" s="210">
        <f t="shared" si="350"/>
        <v>0</v>
      </c>
      <c r="I4017" s="210">
        <f t="shared" si="350"/>
        <v>0</v>
      </c>
      <c r="J4017" s="210">
        <f t="shared" si="350"/>
        <v>0</v>
      </c>
      <c r="K4017" s="210">
        <f t="shared" si="350"/>
        <v>0</v>
      </c>
      <c r="L4017" s="210">
        <f t="shared" si="350"/>
        <v>0</v>
      </c>
      <c r="M4017" s="210">
        <f t="shared" si="350"/>
        <v>0</v>
      </c>
      <c r="N4017" s="210">
        <f t="shared" si="350"/>
        <v>0</v>
      </c>
      <c r="O4017" s="210">
        <f t="shared" si="350"/>
        <v>0</v>
      </c>
      <c r="P4017" s="210">
        <f t="shared" si="350"/>
        <v>0</v>
      </c>
      <c r="Q4017" s="210">
        <f t="shared" si="350"/>
        <v>0</v>
      </c>
      <c r="R4017" s="210">
        <f t="shared" si="350"/>
        <v>0</v>
      </c>
    </row>
    <row r="4018" spans="1:18" hidden="1" outlineLevel="1" x14ac:dyDescent="0.35"/>
    <row r="4019" spans="1:18" hidden="1" outlineLevel="1" x14ac:dyDescent="0.35">
      <c r="A4019" s="209" t="s">
        <v>656</v>
      </c>
      <c r="B4019" s="209"/>
      <c r="C4019" s="209"/>
      <c r="D4019" s="210">
        <f t="shared" ref="D4019:R4019" si="351">D4009-D4017</f>
        <v>0</v>
      </c>
      <c r="E4019" s="210">
        <f t="shared" si="351"/>
        <v>0</v>
      </c>
      <c r="F4019" s="210">
        <f t="shared" si="351"/>
        <v>0</v>
      </c>
      <c r="G4019" s="210">
        <f t="shared" si="351"/>
        <v>0</v>
      </c>
      <c r="H4019" s="210">
        <f t="shared" si="351"/>
        <v>0</v>
      </c>
      <c r="I4019" s="210">
        <f t="shared" si="351"/>
        <v>0</v>
      </c>
      <c r="J4019" s="210">
        <f t="shared" si="351"/>
        <v>0</v>
      </c>
      <c r="K4019" s="210">
        <f t="shared" si="351"/>
        <v>0</v>
      </c>
      <c r="L4019" s="210">
        <f t="shared" si="351"/>
        <v>0</v>
      </c>
      <c r="M4019" s="210">
        <f t="shared" si="351"/>
        <v>0</v>
      </c>
      <c r="N4019" s="210">
        <f t="shared" si="351"/>
        <v>0</v>
      </c>
      <c r="O4019" s="210">
        <f t="shared" si="351"/>
        <v>0</v>
      </c>
      <c r="P4019" s="210">
        <f t="shared" si="351"/>
        <v>0</v>
      </c>
      <c r="Q4019" s="210">
        <f t="shared" si="351"/>
        <v>0</v>
      </c>
      <c r="R4019" s="210">
        <f t="shared" si="351"/>
        <v>0</v>
      </c>
    </row>
    <row r="4020" spans="1:18" hidden="1" outlineLevel="1" x14ac:dyDescent="0.35"/>
    <row r="4021" spans="1:18" hidden="1" outlineLevel="1" x14ac:dyDescent="0.35">
      <c r="A4021" s="43" t="s">
        <v>657</v>
      </c>
      <c r="B4021" s="43"/>
      <c r="C4021" s="43"/>
      <c r="D4021" s="231"/>
      <c r="E4021" s="231"/>
      <c r="F4021" s="231"/>
      <c r="G4021" s="231"/>
      <c r="H4021" s="231"/>
      <c r="I4021" s="231"/>
      <c r="J4021" s="231"/>
      <c r="K4021" s="231"/>
      <c r="L4021" s="231"/>
      <c r="M4021" s="231"/>
      <c r="N4021" s="231"/>
      <c r="O4021" s="231"/>
      <c r="P4021" s="231"/>
      <c r="Q4021" s="231"/>
      <c r="R4021" s="231"/>
    </row>
    <row r="4022" spans="1:18" hidden="1" outlineLevel="1" x14ac:dyDescent="0.35"/>
    <row r="4023" spans="1:18" hidden="1" outlineLevel="1" x14ac:dyDescent="0.35">
      <c r="A4023" s="209" t="s">
        <v>658</v>
      </c>
      <c r="B4023" s="209"/>
      <c r="C4023" s="209"/>
      <c r="D4023" s="210">
        <f t="shared" ref="D4023:R4023" si="352">D4019-D4021</f>
        <v>0</v>
      </c>
      <c r="E4023" s="210">
        <f t="shared" si="352"/>
        <v>0</v>
      </c>
      <c r="F4023" s="210">
        <f t="shared" si="352"/>
        <v>0</v>
      </c>
      <c r="G4023" s="210">
        <f t="shared" si="352"/>
        <v>0</v>
      </c>
      <c r="H4023" s="210">
        <f t="shared" si="352"/>
        <v>0</v>
      </c>
      <c r="I4023" s="210">
        <f t="shared" si="352"/>
        <v>0</v>
      </c>
      <c r="J4023" s="210">
        <f t="shared" si="352"/>
        <v>0</v>
      </c>
      <c r="K4023" s="210">
        <f t="shared" si="352"/>
        <v>0</v>
      </c>
      <c r="L4023" s="210">
        <f t="shared" si="352"/>
        <v>0</v>
      </c>
      <c r="M4023" s="210">
        <f t="shared" si="352"/>
        <v>0</v>
      </c>
      <c r="N4023" s="210">
        <f t="shared" si="352"/>
        <v>0</v>
      </c>
      <c r="O4023" s="210">
        <f t="shared" si="352"/>
        <v>0</v>
      </c>
      <c r="P4023" s="210">
        <f t="shared" si="352"/>
        <v>0</v>
      </c>
      <c r="Q4023" s="210">
        <f t="shared" si="352"/>
        <v>0</v>
      </c>
      <c r="R4023" s="210">
        <f t="shared" si="352"/>
        <v>0</v>
      </c>
    </row>
    <row r="4024" spans="1:18" hidden="1" outlineLevel="1" x14ac:dyDescent="0.35">
      <c r="A4024" s="209" t="s">
        <v>659</v>
      </c>
      <c r="B4024" s="209"/>
      <c r="C4024" s="209"/>
      <c r="D4024" s="210">
        <f t="shared" ref="D4024:R4024" si="353">$B3893*D4023</f>
        <v>0</v>
      </c>
      <c r="E4024" s="210">
        <f t="shared" si="353"/>
        <v>0</v>
      </c>
      <c r="F4024" s="210">
        <f t="shared" si="353"/>
        <v>0</v>
      </c>
      <c r="G4024" s="210">
        <f t="shared" si="353"/>
        <v>0</v>
      </c>
      <c r="H4024" s="210">
        <f t="shared" si="353"/>
        <v>0</v>
      </c>
      <c r="I4024" s="210">
        <f t="shared" si="353"/>
        <v>0</v>
      </c>
      <c r="J4024" s="210">
        <f t="shared" si="353"/>
        <v>0</v>
      </c>
      <c r="K4024" s="210">
        <f t="shared" si="353"/>
        <v>0</v>
      </c>
      <c r="L4024" s="210">
        <f t="shared" si="353"/>
        <v>0</v>
      </c>
      <c r="M4024" s="210">
        <f t="shared" si="353"/>
        <v>0</v>
      </c>
      <c r="N4024" s="210">
        <f t="shared" si="353"/>
        <v>0</v>
      </c>
      <c r="O4024" s="210">
        <f t="shared" si="353"/>
        <v>0</v>
      </c>
      <c r="P4024" s="210">
        <f t="shared" si="353"/>
        <v>0</v>
      </c>
      <c r="Q4024" s="210">
        <f t="shared" si="353"/>
        <v>0</v>
      </c>
      <c r="R4024" s="210">
        <f t="shared" si="353"/>
        <v>0</v>
      </c>
    </row>
    <row r="4025" spans="1:18" hidden="1" outlineLevel="1" x14ac:dyDescent="0.35"/>
    <row r="4026" spans="1:18" hidden="1" outlineLevel="1" x14ac:dyDescent="0.35">
      <c r="A4026" s="209" t="s">
        <v>660</v>
      </c>
      <c r="B4026" s="209"/>
      <c r="C4026" s="209"/>
      <c r="D4026" s="210">
        <f t="shared" ref="D4026:R4026" si="354">D4023-D4024</f>
        <v>0</v>
      </c>
      <c r="E4026" s="210">
        <f t="shared" si="354"/>
        <v>0</v>
      </c>
      <c r="F4026" s="210">
        <f t="shared" si="354"/>
        <v>0</v>
      </c>
      <c r="G4026" s="210">
        <f t="shared" si="354"/>
        <v>0</v>
      </c>
      <c r="H4026" s="210">
        <f t="shared" si="354"/>
        <v>0</v>
      </c>
      <c r="I4026" s="210">
        <f t="shared" si="354"/>
        <v>0</v>
      </c>
      <c r="J4026" s="210">
        <f t="shared" si="354"/>
        <v>0</v>
      </c>
      <c r="K4026" s="210">
        <f t="shared" si="354"/>
        <v>0</v>
      </c>
      <c r="L4026" s="210">
        <f t="shared" si="354"/>
        <v>0</v>
      </c>
      <c r="M4026" s="210">
        <f t="shared" si="354"/>
        <v>0</v>
      </c>
      <c r="N4026" s="210">
        <f t="shared" si="354"/>
        <v>0</v>
      </c>
      <c r="O4026" s="210">
        <f t="shared" si="354"/>
        <v>0</v>
      </c>
      <c r="P4026" s="210">
        <f t="shared" si="354"/>
        <v>0</v>
      </c>
      <c r="Q4026" s="210">
        <f t="shared" si="354"/>
        <v>0</v>
      </c>
      <c r="R4026" s="210">
        <f t="shared" si="354"/>
        <v>0</v>
      </c>
    </row>
    <row r="4027" spans="1:18" hidden="1" outlineLevel="1" x14ac:dyDescent="0.35"/>
    <row r="4028" spans="1:18" hidden="1" outlineLevel="1" x14ac:dyDescent="0.35">
      <c r="A4028" s="208" t="s">
        <v>661</v>
      </c>
      <c r="B4028" s="208"/>
      <c r="C4028" s="207"/>
      <c r="D4028" s="202" t="e">
        <f>IRR(D4026:R4026)</f>
        <v>#NUM!</v>
      </c>
    </row>
    <row r="4029" spans="1:18" collapsed="1" x14ac:dyDescent="0.35"/>
    <row r="4031" spans="1:18" s="156" customFormat="1" x14ac:dyDescent="0.35">
      <c r="A4031" s="156" t="s">
        <v>686</v>
      </c>
    </row>
    <row r="4032" spans="1:18" hidden="1" outlineLevel="1" x14ac:dyDescent="0.35"/>
    <row r="4033" spans="1:18" hidden="1" outlineLevel="1" x14ac:dyDescent="0.35">
      <c r="A4033" s="204" t="s">
        <v>631</v>
      </c>
      <c r="B4033" s="195"/>
    </row>
    <row r="4034" spans="1:18" ht="15" hidden="1" outlineLevel="1" thickBot="1" x14ac:dyDescent="0.4">
      <c r="A4034" s="206" t="s">
        <v>632</v>
      </c>
      <c r="B4034" s="230"/>
    </row>
    <row r="4035" spans="1:18" hidden="1" outlineLevel="1" x14ac:dyDescent="0.35"/>
    <row r="4036" spans="1:18" hidden="1" outlineLevel="1" x14ac:dyDescent="0.35">
      <c r="A4036" s="43" t="s">
        <v>633</v>
      </c>
      <c r="B4036" s="43"/>
      <c r="C4036" s="210">
        <v>0</v>
      </c>
      <c r="D4036" s="210">
        <v>1</v>
      </c>
      <c r="E4036" s="210">
        <v>2</v>
      </c>
      <c r="F4036" s="210">
        <v>3</v>
      </c>
      <c r="G4036" s="210">
        <v>4</v>
      </c>
      <c r="H4036" s="210">
        <v>5</v>
      </c>
      <c r="I4036" s="210">
        <v>6</v>
      </c>
      <c r="J4036" s="210">
        <v>7</v>
      </c>
      <c r="K4036" s="210">
        <v>8</v>
      </c>
      <c r="L4036" s="210">
        <v>9</v>
      </c>
      <c r="M4036" s="210">
        <v>10</v>
      </c>
      <c r="N4036" s="210">
        <v>11</v>
      </c>
      <c r="O4036" s="210">
        <v>12</v>
      </c>
      <c r="P4036" s="210">
        <v>13</v>
      </c>
      <c r="Q4036" s="210">
        <v>14</v>
      </c>
      <c r="R4036" s="210">
        <v>15</v>
      </c>
    </row>
    <row r="4037" spans="1:18" hidden="1" outlineLevel="1" x14ac:dyDescent="0.35"/>
    <row r="4038" spans="1:18" hidden="1" outlineLevel="1" x14ac:dyDescent="0.35">
      <c r="A4038" s="43" t="s">
        <v>634</v>
      </c>
      <c r="B4038" s="43"/>
      <c r="C4038" s="231"/>
      <c r="D4038" s="231"/>
      <c r="E4038" s="231"/>
      <c r="F4038" s="231"/>
      <c r="G4038" s="231"/>
      <c r="H4038" s="231"/>
      <c r="I4038" s="231"/>
      <c r="J4038" s="231"/>
      <c r="K4038" s="231"/>
      <c r="L4038" s="231"/>
      <c r="M4038" s="231"/>
      <c r="N4038" s="231"/>
      <c r="O4038" s="231"/>
      <c r="P4038" s="231"/>
      <c r="Q4038" s="231"/>
      <c r="R4038" s="231"/>
    </row>
    <row r="4039" spans="1:18" hidden="1" outlineLevel="1" x14ac:dyDescent="0.35">
      <c r="A4039" s="43" t="s">
        <v>635</v>
      </c>
      <c r="B4039" s="43"/>
      <c r="C4039" s="231"/>
      <c r="D4039" s="231"/>
      <c r="E4039" s="231"/>
      <c r="F4039" s="231"/>
      <c r="G4039" s="231"/>
      <c r="H4039" s="231"/>
      <c r="I4039" s="231"/>
      <c r="J4039" s="231"/>
      <c r="K4039" s="231"/>
      <c r="L4039" s="231"/>
      <c r="M4039" s="231"/>
      <c r="N4039" s="231"/>
      <c r="O4039" s="231"/>
      <c r="P4039" s="231"/>
      <c r="Q4039" s="231"/>
      <c r="R4039" s="231"/>
    </row>
    <row r="4040" spans="1:18" hidden="1" outlineLevel="1" x14ac:dyDescent="0.35">
      <c r="A4040" s="43" t="s">
        <v>636</v>
      </c>
      <c r="B4040" s="43"/>
      <c r="C4040" s="231"/>
      <c r="D4040" s="231"/>
      <c r="E4040" s="231"/>
      <c r="F4040" s="231"/>
      <c r="G4040" s="231"/>
      <c r="H4040" s="231"/>
      <c r="I4040" s="231"/>
      <c r="J4040" s="231"/>
      <c r="K4040" s="231"/>
      <c r="L4040" s="231"/>
      <c r="M4040" s="231"/>
      <c r="N4040" s="231"/>
      <c r="O4040" s="231"/>
      <c r="P4040" s="231"/>
      <c r="Q4040" s="231"/>
      <c r="R4040" s="231"/>
    </row>
    <row r="4041" spans="1:18" hidden="1" outlineLevel="1" x14ac:dyDescent="0.35"/>
    <row r="4042" spans="1:18" hidden="1" outlineLevel="2" x14ac:dyDescent="0.35">
      <c r="A4042" s="209" t="str">
        <f>'Usages mobilité'!A4</f>
        <v>Usage mobilité n°1</v>
      </c>
      <c r="B4042" s="209" t="s">
        <v>637</v>
      </c>
      <c r="C4042" s="209"/>
      <c r="D4042" s="210">
        <f>IF(B$4033&lt;&gt;"",IF(B$4033='Usages mobilité'!BF4,'Usages mobilité'!BD4,0),0)</f>
        <v>0</v>
      </c>
      <c r="E4042" s="210">
        <f t="shared" ref="E4042:R4051" si="355">$D4042</f>
        <v>0</v>
      </c>
      <c r="F4042" s="210">
        <f t="shared" si="355"/>
        <v>0</v>
      </c>
      <c r="G4042" s="210">
        <f t="shared" si="355"/>
        <v>0</v>
      </c>
      <c r="H4042" s="210">
        <f t="shared" si="355"/>
        <v>0</v>
      </c>
      <c r="I4042" s="210">
        <f t="shared" si="355"/>
        <v>0</v>
      </c>
      <c r="J4042" s="210">
        <f t="shared" si="355"/>
        <v>0</v>
      </c>
      <c r="K4042" s="210">
        <f t="shared" si="355"/>
        <v>0</v>
      </c>
      <c r="L4042" s="210">
        <f t="shared" si="355"/>
        <v>0</v>
      </c>
      <c r="M4042" s="210">
        <f t="shared" si="355"/>
        <v>0</v>
      </c>
      <c r="N4042" s="210">
        <f t="shared" si="355"/>
        <v>0</v>
      </c>
      <c r="O4042" s="210">
        <f t="shared" si="355"/>
        <v>0</v>
      </c>
      <c r="P4042" s="210">
        <f t="shared" si="355"/>
        <v>0</v>
      </c>
      <c r="Q4042" s="210">
        <f t="shared" si="355"/>
        <v>0</v>
      </c>
      <c r="R4042" s="210">
        <f t="shared" si="355"/>
        <v>0</v>
      </c>
    </row>
    <row r="4043" spans="1:18" hidden="1" outlineLevel="2" x14ac:dyDescent="0.35">
      <c r="A4043" s="209" t="str">
        <f>'Usages mobilité'!A5</f>
        <v>Usage mobilité n°2</v>
      </c>
      <c r="B4043" s="209" t="s">
        <v>637</v>
      </c>
      <c r="C4043" s="209"/>
      <c r="D4043" s="210">
        <f>IF(B$4033&lt;&gt;"",IF(B$4033='Usages mobilité'!BF5,'Usages mobilité'!BD5,0),0)</f>
        <v>0</v>
      </c>
      <c r="E4043" s="210">
        <f t="shared" si="355"/>
        <v>0</v>
      </c>
      <c r="F4043" s="210">
        <f t="shared" si="355"/>
        <v>0</v>
      </c>
      <c r="G4043" s="210">
        <f t="shared" si="355"/>
        <v>0</v>
      </c>
      <c r="H4043" s="210">
        <f t="shared" si="355"/>
        <v>0</v>
      </c>
      <c r="I4043" s="210">
        <f t="shared" si="355"/>
        <v>0</v>
      </c>
      <c r="J4043" s="210">
        <f t="shared" si="355"/>
        <v>0</v>
      </c>
      <c r="K4043" s="210">
        <f t="shared" si="355"/>
        <v>0</v>
      </c>
      <c r="L4043" s="210">
        <f t="shared" si="355"/>
        <v>0</v>
      </c>
      <c r="M4043" s="210">
        <f t="shared" si="355"/>
        <v>0</v>
      </c>
      <c r="N4043" s="210">
        <f t="shared" si="355"/>
        <v>0</v>
      </c>
      <c r="O4043" s="210">
        <f t="shared" si="355"/>
        <v>0</v>
      </c>
      <c r="P4043" s="210">
        <f t="shared" si="355"/>
        <v>0</v>
      </c>
      <c r="Q4043" s="210">
        <f t="shared" si="355"/>
        <v>0</v>
      </c>
      <c r="R4043" s="210">
        <f t="shared" si="355"/>
        <v>0</v>
      </c>
    </row>
    <row r="4044" spans="1:18" hidden="1" outlineLevel="2" x14ac:dyDescent="0.35">
      <c r="A4044" s="209" t="str">
        <f>'Usages mobilité'!A6</f>
        <v>Usage mobilité n°3</v>
      </c>
      <c r="B4044" s="209" t="s">
        <v>637</v>
      </c>
      <c r="C4044" s="209"/>
      <c r="D4044" s="210">
        <f>IF(B$4033&lt;&gt;"",IF(B$4033='Usages mobilité'!BF6,'Usages mobilité'!BD6,0),0)</f>
        <v>0</v>
      </c>
      <c r="E4044" s="210">
        <f t="shared" si="355"/>
        <v>0</v>
      </c>
      <c r="F4044" s="210">
        <f t="shared" si="355"/>
        <v>0</v>
      </c>
      <c r="G4044" s="210">
        <f t="shared" si="355"/>
        <v>0</v>
      </c>
      <c r="H4044" s="210">
        <f t="shared" si="355"/>
        <v>0</v>
      </c>
      <c r="I4044" s="210">
        <f t="shared" si="355"/>
        <v>0</v>
      </c>
      <c r="J4044" s="210">
        <f t="shared" si="355"/>
        <v>0</v>
      </c>
      <c r="K4044" s="210">
        <f t="shared" si="355"/>
        <v>0</v>
      </c>
      <c r="L4044" s="210">
        <f t="shared" si="355"/>
        <v>0</v>
      </c>
      <c r="M4044" s="210">
        <f t="shared" si="355"/>
        <v>0</v>
      </c>
      <c r="N4044" s="210">
        <f t="shared" si="355"/>
        <v>0</v>
      </c>
      <c r="O4044" s="210">
        <f t="shared" si="355"/>
        <v>0</v>
      </c>
      <c r="P4044" s="210">
        <f t="shared" si="355"/>
        <v>0</v>
      </c>
      <c r="Q4044" s="210">
        <f t="shared" si="355"/>
        <v>0</v>
      </c>
      <c r="R4044" s="210">
        <f t="shared" si="355"/>
        <v>0</v>
      </c>
    </row>
    <row r="4045" spans="1:18" hidden="1" outlineLevel="2" x14ac:dyDescent="0.35">
      <c r="A4045" s="209" t="str">
        <f>'Usages mobilité'!A7</f>
        <v>Usage mobilité n°4</v>
      </c>
      <c r="B4045" s="209" t="s">
        <v>637</v>
      </c>
      <c r="C4045" s="209"/>
      <c r="D4045" s="210">
        <f>IF(B$4033&lt;&gt;"",IF(B$4033='Usages mobilité'!BF7,'Usages mobilité'!BD7,0),0)</f>
        <v>0</v>
      </c>
      <c r="E4045" s="210">
        <f t="shared" si="355"/>
        <v>0</v>
      </c>
      <c r="F4045" s="210">
        <f t="shared" si="355"/>
        <v>0</v>
      </c>
      <c r="G4045" s="210">
        <f t="shared" si="355"/>
        <v>0</v>
      </c>
      <c r="H4045" s="210">
        <f t="shared" si="355"/>
        <v>0</v>
      </c>
      <c r="I4045" s="210">
        <f t="shared" si="355"/>
        <v>0</v>
      </c>
      <c r="J4045" s="210">
        <f t="shared" si="355"/>
        <v>0</v>
      </c>
      <c r="K4045" s="210">
        <f t="shared" si="355"/>
        <v>0</v>
      </c>
      <c r="L4045" s="210">
        <f t="shared" si="355"/>
        <v>0</v>
      </c>
      <c r="M4045" s="210">
        <f t="shared" si="355"/>
        <v>0</v>
      </c>
      <c r="N4045" s="210">
        <f t="shared" si="355"/>
        <v>0</v>
      </c>
      <c r="O4045" s="210">
        <f t="shared" si="355"/>
        <v>0</v>
      </c>
      <c r="P4045" s="210">
        <f t="shared" si="355"/>
        <v>0</v>
      </c>
      <c r="Q4045" s="210">
        <f t="shared" si="355"/>
        <v>0</v>
      </c>
      <c r="R4045" s="210">
        <f t="shared" si="355"/>
        <v>0</v>
      </c>
    </row>
    <row r="4046" spans="1:18" hidden="1" outlineLevel="2" x14ac:dyDescent="0.35">
      <c r="A4046" s="209" t="str">
        <f>'Usages mobilité'!A8</f>
        <v>Usage mobilité n°5</v>
      </c>
      <c r="B4046" s="209" t="s">
        <v>637</v>
      </c>
      <c r="C4046" s="209"/>
      <c r="D4046" s="210">
        <f>IF(B$4033&lt;&gt;"",IF(B$4033='Usages mobilité'!BF8,'Usages mobilité'!BD8,0),0)</f>
        <v>0</v>
      </c>
      <c r="E4046" s="210">
        <f t="shared" si="355"/>
        <v>0</v>
      </c>
      <c r="F4046" s="210">
        <f t="shared" si="355"/>
        <v>0</v>
      </c>
      <c r="G4046" s="210">
        <f t="shared" si="355"/>
        <v>0</v>
      </c>
      <c r="H4046" s="210">
        <f t="shared" si="355"/>
        <v>0</v>
      </c>
      <c r="I4046" s="210">
        <f t="shared" si="355"/>
        <v>0</v>
      </c>
      <c r="J4046" s="210">
        <f t="shared" si="355"/>
        <v>0</v>
      </c>
      <c r="K4046" s="210">
        <f t="shared" si="355"/>
        <v>0</v>
      </c>
      <c r="L4046" s="210">
        <f t="shared" si="355"/>
        <v>0</v>
      </c>
      <c r="M4046" s="210">
        <f t="shared" si="355"/>
        <v>0</v>
      </c>
      <c r="N4046" s="210">
        <f t="shared" si="355"/>
        <v>0</v>
      </c>
      <c r="O4046" s="210">
        <f t="shared" si="355"/>
        <v>0</v>
      </c>
      <c r="P4046" s="210">
        <f t="shared" si="355"/>
        <v>0</v>
      </c>
      <c r="Q4046" s="210">
        <f t="shared" si="355"/>
        <v>0</v>
      </c>
      <c r="R4046" s="210">
        <f t="shared" si="355"/>
        <v>0</v>
      </c>
    </row>
    <row r="4047" spans="1:18" hidden="1" outlineLevel="2" x14ac:dyDescent="0.35">
      <c r="A4047" s="209" t="str">
        <f>'Usages mobilité'!A9</f>
        <v>Usage mobilité n°6</v>
      </c>
      <c r="B4047" s="209" t="s">
        <v>637</v>
      </c>
      <c r="C4047" s="209"/>
      <c r="D4047" s="210">
        <f>IF(B$4033&lt;&gt;"",IF(B$4033='Usages mobilité'!BF9,'Usages mobilité'!BD9,0),0)</f>
        <v>0</v>
      </c>
      <c r="E4047" s="210">
        <f t="shared" si="355"/>
        <v>0</v>
      </c>
      <c r="F4047" s="210">
        <f t="shared" si="355"/>
        <v>0</v>
      </c>
      <c r="G4047" s="210">
        <f t="shared" si="355"/>
        <v>0</v>
      </c>
      <c r="H4047" s="210">
        <f t="shared" si="355"/>
        <v>0</v>
      </c>
      <c r="I4047" s="210">
        <f t="shared" si="355"/>
        <v>0</v>
      </c>
      <c r="J4047" s="210">
        <f t="shared" si="355"/>
        <v>0</v>
      </c>
      <c r="K4047" s="210">
        <f t="shared" si="355"/>
        <v>0</v>
      </c>
      <c r="L4047" s="210">
        <f t="shared" si="355"/>
        <v>0</v>
      </c>
      <c r="M4047" s="210">
        <f t="shared" si="355"/>
        <v>0</v>
      </c>
      <c r="N4047" s="210">
        <f t="shared" si="355"/>
        <v>0</v>
      </c>
      <c r="O4047" s="210">
        <f t="shared" si="355"/>
        <v>0</v>
      </c>
      <c r="P4047" s="210">
        <f t="shared" si="355"/>
        <v>0</v>
      </c>
      <c r="Q4047" s="210">
        <f t="shared" si="355"/>
        <v>0</v>
      </c>
      <c r="R4047" s="210">
        <f t="shared" si="355"/>
        <v>0</v>
      </c>
    </row>
    <row r="4048" spans="1:18" hidden="1" outlineLevel="2" x14ac:dyDescent="0.35">
      <c r="A4048" s="209" t="str">
        <f>'Usages mobilité'!A10</f>
        <v>Usage mobilité n°7</v>
      </c>
      <c r="B4048" s="209" t="s">
        <v>637</v>
      </c>
      <c r="C4048" s="209"/>
      <c r="D4048" s="210">
        <f>IF(B$4033&lt;&gt;"",IF(B$4033='Usages mobilité'!BF10,'Usages mobilité'!BD10,0),0)</f>
        <v>0</v>
      </c>
      <c r="E4048" s="210">
        <f t="shared" si="355"/>
        <v>0</v>
      </c>
      <c r="F4048" s="210">
        <f t="shared" si="355"/>
        <v>0</v>
      </c>
      <c r="G4048" s="210">
        <f t="shared" si="355"/>
        <v>0</v>
      </c>
      <c r="H4048" s="210">
        <f t="shared" si="355"/>
        <v>0</v>
      </c>
      <c r="I4048" s="210">
        <f t="shared" si="355"/>
        <v>0</v>
      </c>
      <c r="J4048" s="210">
        <f t="shared" si="355"/>
        <v>0</v>
      </c>
      <c r="K4048" s="210">
        <f t="shared" si="355"/>
        <v>0</v>
      </c>
      <c r="L4048" s="210">
        <f t="shared" si="355"/>
        <v>0</v>
      </c>
      <c r="M4048" s="210">
        <f t="shared" si="355"/>
        <v>0</v>
      </c>
      <c r="N4048" s="210">
        <f t="shared" si="355"/>
        <v>0</v>
      </c>
      <c r="O4048" s="210">
        <f t="shared" si="355"/>
        <v>0</v>
      </c>
      <c r="P4048" s="210">
        <f t="shared" si="355"/>
        <v>0</v>
      </c>
      <c r="Q4048" s="210">
        <f t="shared" si="355"/>
        <v>0</v>
      </c>
      <c r="R4048" s="210">
        <f t="shared" si="355"/>
        <v>0</v>
      </c>
    </row>
    <row r="4049" spans="1:18" hidden="1" outlineLevel="2" x14ac:dyDescent="0.35">
      <c r="A4049" s="209" t="str">
        <f>'Usages mobilité'!A11</f>
        <v>Usage mobilité n°8</v>
      </c>
      <c r="B4049" s="209" t="s">
        <v>637</v>
      </c>
      <c r="C4049" s="209"/>
      <c r="D4049" s="210">
        <f>IF(B$4033&lt;&gt;"",IF(B$4033='Usages mobilité'!BF11,'Usages mobilité'!BD11,0),0)</f>
        <v>0</v>
      </c>
      <c r="E4049" s="210">
        <f t="shared" si="355"/>
        <v>0</v>
      </c>
      <c r="F4049" s="210">
        <f t="shared" si="355"/>
        <v>0</v>
      </c>
      <c r="G4049" s="210">
        <f t="shared" si="355"/>
        <v>0</v>
      </c>
      <c r="H4049" s="210">
        <f t="shared" si="355"/>
        <v>0</v>
      </c>
      <c r="I4049" s="210">
        <f t="shared" si="355"/>
        <v>0</v>
      </c>
      <c r="J4049" s="210">
        <f t="shared" si="355"/>
        <v>0</v>
      </c>
      <c r="K4049" s="210">
        <f t="shared" si="355"/>
        <v>0</v>
      </c>
      <c r="L4049" s="210">
        <f t="shared" si="355"/>
        <v>0</v>
      </c>
      <c r="M4049" s="210">
        <f t="shared" si="355"/>
        <v>0</v>
      </c>
      <c r="N4049" s="210">
        <f t="shared" si="355"/>
        <v>0</v>
      </c>
      <c r="O4049" s="210">
        <f t="shared" si="355"/>
        <v>0</v>
      </c>
      <c r="P4049" s="210">
        <f t="shared" si="355"/>
        <v>0</v>
      </c>
      <c r="Q4049" s="210">
        <f t="shared" si="355"/>
        <v>0</v>
      </c>
      <c r="R4049" s="210">
        <f t="shared" si="355"/>
        <v>0</v>
      </c>
    </row>
    <row r="4050" spans="1:18" hidden="1" outlineLevel="2" x14ac:dyDescent="0.35">
      <c r="A4050" s="209" t="str">
        <f>'Usages mobilité'!A12</f>
        <v>Usage mobilité n°9</v>
      </c>
      <c r="B4050" s="209" t="s">
        <v>637</v>
      </c>
      <c r="C4050" s="209"/>
      <c r="D4050" s="210">
        <f>IF(B$4033&lt;&gt;"",IF(B$4033='Usages mobilité'!BF12,'Usages mobilité'!BD12,0),0)</f>
        <v>0</v>
      </c>
      <c r="E4050" s="210">
        <f t="shared" si="355"/>
        <v>0</v>
      </c>
      <c r="F4050" s="210">
        <f t="shared" si="355"/>
        <v>0</v>
      </c>
      <c r="G4050" s="210">
        <f t="shared" si="355"/>
        <v>0</v>
      </c>
      <c r="H4050" s="210">
        <f t="shared" si="355"/>
        <v>0</v>
      </c>
      <c r="I4050" s="210">
        <f t="shared" si="355"/>
        <v>0</v>
      </c>
      <c r="J4050" s="210">
        <f t="shared" si="355"/>
        <v>0</v>
      </c>
      <c r="K4050" s="210">
        <f t="shared" si="355"/>
        <v>0</v>
      </c>
      <c r="L4050" s="210">
        <f t="shared" si="355"/>
        <v>0</v>
      </c>
      <c r="M4050" s="210">
        <f t="shared" si="355"/>
        <v>0</v>
      </c>
      <c r="N4050" s="210">
        <f t="shared" si="355"/>
        <v>0</v>
      </c>
      <c r="O4050" s="210">
        <f t="shared" si="355"/>
        <v>0</v>
      </c>
      <c r="P4050" s="210">
        <f t="shared" si="355"/>
        <v>0</v>
      </c>
      <c r="Q4050" s="210">
        <f t="shared" si="355"/>
        <v>0</v>
      </c>
      <c r="R4050" s="210">
        <f t="shared" si="355"/>
        <v>0</v>
      </c>
    </row>
    <row r="4051" spans="1:18" hidden="1" outlineLevel="2" x14ac:dyDescent="0.35">
      <c r="A4051" s="209" t="str">
        <f>'Usages mobilité'!A13</f>
        <v>Usage mobilité n°10</v>
      </c>
      <c r="B4051" s="209" t="s">
        <v>637</v>
      </c>
      <c r="C4051" s="209"/>
      <c r="D4051" s="210">
        <f>IF(B$4033&lt;&gt;"",IF(B$4033='Usages mobilité'!BF13,'Usages mobilité'!BD13,0),0)</f>
        <v>0</v>
      </c>
      <c r="E4051" s="210">
        <f t="shared" si="355"/>
        <v>0</v>
      </c>
      <c r="F4051" s="210">
        <f t="shared" si="355"/>
        <v>0</v>
      </c>
      <c r="G4051" s="210">
        <f t="shared" si="355"/>
        <v>0</v>
      </c>
      <c r="H4051" s="210">
        <f t="shared" si="355"/>
        <v>0</v>
      </c>
      <c r="I4051" s="210">
        <f t="shared" si="355"/>
        <v>0</v>
      </c>
      <c r="J4051" s="210">
        <f t="shared" si="355"/>
        <v>0</v>
      </c>
      <c r="K4051" s="210">
        <f t="shared" si="355"/>
        <v>0</v>
      </c>
      <c r="L4051" s="210">
        <f t="shared" si="355"/>
        <v>0</v>
      </c>
      <c r="M4051" s="210">
        <f t="shared" si="355"/>
        <v>0</v>
      </c>
      <c r="N4051" s="210">
        <f t="shared" si="355"/>
        <v>0</v>
      </c>
      <c r="O4051" s="210">
        <f t="shared" si="355"/>
        <v>0</v>
      </c>
      <c r="P4051" s="210">
        <f t="shared" si="355"/>
        <v>0</v>
      </c>
      <c r="Q4051" s="210">
        <f t="shared" si="355"/>
        <v>0</v>
      </c>
      <c r="R4051" s="210">
        <f t="shared" si="355"/>
        <v>0</v>
      </c>
    </row>
    <row r="4052" spans="1:18" hidden="1" outlineLevel="2" x14ac:dyDescent="0.35">
      <c r="A4052" s="209" t="str">
        <f>'Usages mobilité'!A14</f>
        <v>Usage mobilité n°11</v>
      </c>
      <c r="B4052" s="209" t="s">
        <v>637</v>
      </c>
      <c r="C4052" s="209"/>
      <c r="D4052" s="210">
        <f>IF(B$4033&lt;&gt;"",IF(B$4033='Usages mobilité'!BF14,'Usages mobilité'!BD14,0),0)</f>
        <v>0</v>
      </c>
      <c r="E4052" s="210">
        <f t="shared" ref="E4052:R4061" si="356">$D4052</f>
        <v>0</v>
      </c>
      <c r="F4052" s="210">
        <f t="shared" si="356"/>
        <v>0</v>
      </c>
      <c r="G4052" s="210">
        <f t="shared" si="356"/>
        <v>0</v>
      </c>
      <c r="H4052" s="210">
        <f t="shared" si="356"/>
        <v>0</v>
      </c>
      <c r="I4052" s="210">
        <f t="shared" si="356"/>
        <v>0</v>
      </c>
      <c r="J4052" s="210">
        <f t="shared" si="356"/>
        <v>0</v>
      </c>
      <c r="K4052" s="210">
        <f t="shared" si="356"/>
        <v>0</v>
      </c>
      <c r="L4052" s="210">
        <f t="shared" si="356"/>
        <v>0</v>
      </c>
      <c r="M4052" s="210">
        <f t="shared" si="356"/>
        <v>0</v>
      </c>
      <c r="N4052" s="210">
        <f t="shared" si="356"/>
        <v>0</v>
      </c>
      <c r="O4052" s="210">
        <f t="shared" si="356"/>
        <v>0</v>
      </c>
      <c r="P4052" s="210">
        <f t="shared" si="356"/>
        <v>0</v>
      </c>
      <c r="Q4052" s="210">
        <f t="shared" si="356"/>
        <v>0</v>
      </c>
      <c r="R4052" s="210">
        <f t="shared" si="356"/>
        <v>0</v>
      </c>
    </row>
    <row r="4053" spans="1:18" hidden="1" outlineLevel="2" x14ac:dyDescent="0.35">
      <c r="A4053" s="209" t="str">
        <f>'Usages mobilité'!A15</f>
        <v>Usage mobilité n°12</v>
      </c>
      <c r="B4053" s="209" t="s">
        <v>637</v>
      </c>
      <c r="C4053" s="209"/>
      <c r="D4053" s="210">
        <f>IF(B$4033&lt;&gt;"",IF(B$4033='Usages mobilité'!BF15,'Usages mobilité'!BD15,0),0)</f>
        <v>0</v>
      </c>
      <c r="E4053" s="210">
        <f t="shared" si="356"/>
        <v>0</v>
      </c>
      <c r="F4053" s="210">
        <f t="shared" si="356"/>
        <v>0</v>
      </c>
      <c r="G4053" s="210">
        <f t="shared" si="356"/>
        <v>0</v>
      </c>
      <c r="H4053" s="210">
        <f t="shared" si="356"/>
        <v>0</v>
      </c>
      <c r="I4053" s="210">
        <f t="shared" si="356"/>
        <v>0</v>
      </c>
      <c r="J4053" s="210">
        <f t="shared" si="356"/>
        <v>0</v>
      </c>
      <c r="K4053" s="210">
        <f t="shared" si="356"/>
        <v>0</v>
      </c>
      <c r="L4053" s="210">
        <f t="shared" si="356"/>
        <v>0</v>
      </c>
      <c r="M4053" s="210">
        <f t="shared" si="356"/>
        <v>0</v>
      </c>
      <c r="N4053" s="210">
        <f t="shared" si="356"/>
        <v>0</v>
      </c>
      <c r="O4053" s="210">
        <f t="shared" si="356"/>
        <v>0</v>
      </c>
      <c r="P4053" s="210">
        <f t="shared" si="356"/>
        <v>0</v>
      </c>
      <c r="Q4053" s="210">
        <f t="shared" si="356"/>
        <v>0</v>
      </c>
      <c r="R4053" s="210">
        <f t="shared" si="356"/>
        <v>0</v>
      </c>
    </row>
    <row r="4054" spans="1:18" hidden="1" outlineLevel="2" x14ac:dyDescent="0.35">
      <c r="A4054" s="209" t="str">
        <f>'Usages mobilité'!A16</f>
        <v>Usage mobilité n°13</v>
      </c>
      <c r="B4054" s="209" t="s">
        <v>637</v>
      </c>
      <c r="C4054" s="209"/>
      <c r="D4054" s="210">
        <f>IF(B$4033&lt;&gt;"",IF(B$4033='Usages mobilité'!BF16,'Usages mobilité'!BD16,0),0)</f>
        <v>0</v>
      </c>
      <c r="E4054" s="210">
        <f t="shared" si="356"/>
        <v>0</v>
      </c>
      <c r="F4054" s="210">
        <f t="shared" si="356"/>
        <v>0</v>
      </c>
      <c r="G4054" s="210">
        <f t="shared" si="356"/>
        <v>0</v>
      </c>
      <c r="H4054" s="210">
        <f t="shared" si="356"/>
        <v>0</v>
      </c>
      <c r="I4054" s="210">
        <f t="shared" si="356"/>
        <v>0</v>
      </c>
      <c r="J4054" s="210">
        <f t="shared" si="356"/>
        <v>0</v>
      </c>
      <c r="K4054" s="210">
        <f t="shared" si="356"/>
        <v>0</v>
      </c>
      <c r="L4054" s="210">
        <f t="shared" si="356"/>
        <v>0</v>
      </c>
      <c r="M4054" s="210">
        <f t="shared" si="356"/>
        <v>0</v>
      </c>
      <c r="N4054" s="210">
        <f t="shared" si="356"/>
        <v>0</v>
      </c>
      <c r="O4054" s="210">
        <f t="shared" si="356"/>
        <v>0</v>
      </c>
      <c r="P4054" s="210">
        <f t="shared" si="356"/>
        <v>0</v>
      </c>
      <c r="Q4054" s="210">
        <f t="shared" si="356"/>
        <v>0</v>
      </c>
      <c r="R4054" s="210">
        <f t="shared" si="356"/>
        <v>0</v>
      </c>
    </row>
    <row r="4055" spans="1:18" hidden="1" outlineLevel="2" x14ac:dyDescent="0.35">
      <c r="A4055" s="209" t="str">
        <f>'Usages mobilité'!A17</f>
        <v>Usage mobilité n°14</v>
      </c>
      <c r="B4055" s="209" t="s">
        <v>637</v>
      </c>
      <c r="C4055" s="209"/>
      <c r="D4055" s="210">
        <f>IF(B$4033&lt;&gt;"",IF(B$4033='Usages mobilité'!BF17,'Usages mobilité'!BD17,0),0)</f>
        <v>0</v>
      </c>
      <c r="E4055" s="210">
        <f t="shared" si="356"/>
        <v>0</v>
      </c>
      <c r="F4055" s="210">
        <f t="shared" si="356"/>
        <v>0</v>
      </c>
      <c r="G4055" s="210">
        <f t="shared" si="356"/>
        <v>0</v>
      </c>
      <c r="H4055" s="210">
        <f t="shared" si="356"/>
        <v>0</v>
      </c>
      <c r="I4055" s="210">
        <f t="shared" si="356"/>
        <v>0</v>
      </c>
      <c r="J4055" s="210">
        <f t="shared" si="356"/>
        <v>0</v>
      </c>
      <c r="K4055" s="210">
        <f t="shared" si="356"/>
        <v>0</v>
      </c>
      <c r="L4055" s="210">
        <f t="shared" si="356"/>
        <v>0</v>
      </c>
      <c r="M4055" s="210">
        <f t="shared" si="356"/>
        <v>0</v>
      </c>
      <c r="N4055" s="210">
        <f t="shared" si="356"/>
        <v>0</v>
      </c>
      <c r="O4055" s="210">
        <f t="shared" si="356"/>
        <v>0</v>
      </c>
      <c r="P4055" s="210">
        <f t="shared" si="356"/>
        <v>0</v>
      </c>
      <c r="Q4055" s="210">
        <f t="shared" si="356"/>
        <v>0</v>
      </c>
      <c r="R4055" s="210">
        <f t="shared" si="356"/>
        <v>0</v>
      </c>
    </row>
    <row r="4056" spans="1:18" hidden="1" outlineLevel="2" x14ac:dyDescent="0.35">
      <c r="A4056" s="209" t="str">
        <f>'Usages mobilité'!A18</f>
        <v>Usage mobilité n°15</v>
      </c>
      <c r="B4056" s="209" t="s">
        <v>637</v>
      </c>
      <c r="C4056" s="209"/>
      <c r="D4056" s="210">
        <f>IF(B$4033&lt;&gt;"",IF(B$4033='Usages mobilité'!BF18,'Usages mobilité'!BD18,0),0)</f>
        <v>0</v>
      </c>
      <c r="E4056" s="210">
        <f t="shared" si="356"/>
        <v>0</v>
      </c>
      <c r="F4056" s="210">
        <f t="shared" si="356"/>
        <v>0</v>
      </c>
      <c r="G4056" s="210">
        <f t="shared" si="356"/>
        <v>0</v>
      </c>
      <c r="H4056" s="210">
        <f t="shared" si="356"/>
        <v>0</v>
      </c>
      <c r="I4056" s="210">
        <f t="shared" si="356"/>
        <v>0</v>
      </c>
      <c r="J4056" s="210">
        <f t="shared" si="356"/>
        <v>0</v>
      </c>
      <c r="K4056" s="210">
        <f t="shared" si="356"/>
        <v>0</v>
      </c>
      <c r="L4056" s="210">
        <f t="shared" si="356"/>
        <v>0</v>
      </c>
      <c r="M4056" s="210">
        <f t="shared" si="356"/>
        <v>0</v>
      </c>
      <c r="N4056" s="210">
        <f t="shared" si="356"/>
        <v>0</v>
      </c>
      <c r="O4056" s="210">
        <f t="shared" si="356"/>
        <v>0</v>
      </c>
      <c r="P4056" s="210">
        <f t="shared" si="356"/>
        <v>0</v>
      </c>
      <c r="Q4056" s="210">
        <f t="shared" si="356"/>
        <v>0</v>
      </c>
      <c r="R4056" s="210">
        <f t="shared" si="356"/>
        <v>0</v>
      </c>
    </row>
    <row r="4057" spans="1:18" hidden="1" outlineLevel="2" x14ac:dyDescent="0.35">
      <c r="A4057" s="209" t="str">
        <f>'Usages mobilité'!A19</f>
        <v>Usage mobilité n°16</v>
      </c>
      <c r="B4057" s="209" t="s">
        <v>637</v>
      </c>
      <c r="C4057" s="209"/>
      <c r="D4057" s="210">
        <f>IF(B$4033&lt;&gt;"",IF(B$4033='Usages mobilité'!BF19,'Usages mobilité'!BD19,0),0)</f>
        <v>0</v>
      </c>
      <c r="E4057" s="210">
        <f t="shared" si="356"/>
        <v>0</v>
      </c>
      <c r="F4057" s="210">
        <f t="shared" si="356"/>
        <v>0</v>
      </c>
      <c r="G4057" s="210">
        <f t="shared" si="356"/>
        <v>0</v>
      </c>
      <c r="H4057" s="210">
        <f t="shared" si="356"/>
        <v>0</v>
      </c>
      <c r="I4057" s="210">
        <f t="shared" si="356"/>
        <v>0</v>
      </c>
      <c r="J4057" s="210">
        <f t="shared" si="356"/>
        <v>0</v>
      </c>
      <c r="K4057" s="210">
        <f t="shared" si="356"/>
        <v>0</v>
      </c>
      <c r="L4057" s="210">
        <f t="shared" si="356"/>
        <v>0</v>
      </c>
      <c r="M4057" s="210">
        <f t="shared" si="356"/>
        <v>0</v>
      </c>
      <c r="N4057" s="210">
        <f t="shared" si="356"/>
        <v>0</v>
      </c>
      <c r="O4057" s="210">
        <f t="shared" si="356"/>
        <v>0</v>
      </c>
      <c r="P4057" s="210">
        <f t="shared" si="356"/>
        <v>0</v>
      </c>
      <c r="Q4057" s="210">
        <f t="shared" si="356"/>
        <v>0</v>
      </c>
      <c r="R4057" s="210">
        <f t="shared" si="356"/>
        <v>0</v>
      </c>
    </row>
    <row r="4058" spans="1:18" hidden="1" outlineLevel="2" x14ac:dyDescent="0.35">
      <c r="A4058" s="209" t="str">
        <f>'Usages mobilité'!A20</f>
        <v>Usage mobilité n°17</v>
      </c>
      <c r="B4058" s="209" t="s">
        <v>637</v>
      </c>
      <c r="C4058" s="209"/>
      <c r="D4058" s="210">
        <f>IF(B$4033&lt;&gt;"",IF(B$4033='Usages mobilité'!BF20,'Usages mobilité'!BD20,0),0)</f>
        <v>0</v>
      </c>
      <c r="E4058" s="210">
        <f t="shared" si="356"/>
        <v>0</v>
      </c>
      <c r="F4058" s="210">
        <f t="shared" si="356"/>
        <v>0</v>
      </c>
      <c r="G4058" s="210">
        <f t="shared" si="356"/>
        <v>0</v>
      </c>
      <c r="H4058" s="210">
        <f t="shared" si="356"/>
        <v>0</v>
      </c>
      <c r="I4058" s="210">
        <f t="shared" si="356"/>
        <v>0</v>
      </c>
      <c r="J4058" s="210">
        <f t="shared" si="356"/>
        <v>0</v>
      </c>
      <c r="K4058" s="210">
        <f t="shared" si="356"/>
        <v>0</v>
      </c>
      <c r="L4058" s="210">
        <f t="shared" si="356"/>
        <v>0</v>
      </c>
      <c r="M4058" s="210">
        <f t="shared" si="356"/>
        <v>0</v>
      </c>
      <c r="N4058" s="210">
        <f t="shared" si="356"/>
        <v>0</v>
      </c>
      <c r="O4058" s="210">
        <f t="shared" si="356"/>
        <v>0</v>
      </c>
      <c r="P4058" s="210">
        <f t="shared" si="356"/>
        <v>0</v>
      </c>
      <c r="Q4058" s="210">
        <f t="shared" si="356"/>
        <v>0</v>
      </c>
      <c r="R4058" s="210">
        <f t="shared" si="356"/>
        <v>0</v>
      </c>
    </row>
    <row r="4059" spans="1:18" hidden="1" outlineLevel="2" x14ac:dyDescent="0.35">
      <c r="A4059" s="209" t="str">
        <f>'Usages mobilité'!A21</f>
        <v>Usage mobilité n°18</v>
      </c>
      <c r="B4059" s="209" t="s">
        <v>637</v>
      </c>
      <c r="C4059" s="209"/>
      <c r="D4059" s="210">
        <f>IF(B$4033&lt;&gt;"",IF(B$4033='Usages mobilité'!BF21,'Usages mobilité'!BD21,0),0)</f>
        <v>0</v>
      </c>
      <c r="E4059" s="210">
        <f t="shared" si="356"/>
        <v>0</v>
      </c>
      <c r="F4059" s="210">
        <f t="shared" si="356"/>
        <v>0</v>
      </c>
      <c r="G4059" s="210">
        <f t="shared" si="356"/>
        <v>0</v>
      </c>
      <c r="H4059" s="210">
        <f t="shared" si="356"/>
        <v>0</v>
      </c>
      <c r="I4059" s="210">
        <f t="shared" si="356"/>
        <v>0</v>
      </c>
      <c r="J4059" s="210">
        <f t="shared" si="356"/>
        <v>0</v>
      </c>
      <c r="K4059" s="210">
        <f t="shared" si="356"/>
        <v>0</v>
      </c>
      <c r="L4059" s="210">
        <f t="shared" si="356"/>
        <v>0</v>
      </c>
      <c r="M4059" s="210">
        <f t="shared" si="356"/>
        <v>0</v>
      </c>
      <c r="N4059" s="210">
        <f t="shared" si="356"/>
        <v>0</v>
      </c>
      <c r="O4059" s="210">
        <f t="shared" si="356"/>
        <v>0</v>
      </c>
      <c r="P4059" s="210">
        <f t="shared" si="356"/>
        <v>0</v>
      </c>
      <c r="Q4059" s="210">
        <f t="shared" si="356"/>
        <v>0</v>
      </c>
      <c r="R4059" s="210">
        <f t="shared" si="356"/>
        <v>0</v>
      </c>
    </row>
    <row r="4060" spans="1:18" hidden="1" outlineLevel="2" x14ac:dyDescent="0.35">
      <c r="A4060" s="209" t="str">
        <f>'Usages mobilité'!A22</f>
        <v>Usage mobilité n°19</v>
      </c>
      <c r="B4060" s="209" t="s">
        <v>637</v>
      </c>
      <c r="C4060" s="209"/>
      <c r="D4060" s="210">
        <f>IF(B$4033&lt;&gt;"",IF(B$4033='Usages mobilité'!BF22,'Usages mobilité'!BD22,0),0)</f>
        <v>0</v>
      </c>
      <c r="E4060" s="210">
        <f t="shared" si="356"/>
        <v>0</v>
      </c>
      <c r="F4060" s="210">
        <f t="shared" si="356"/>
        <v>0</v>
      </c>
      <c r="G4060" s="210">
        <f t="shared" si="356"/>
        <v>0</v>
      </c>
      <c r="H4060" s="210">
        <f t="shared" si="356"/>
        <v>0</v>
      </c>
      <c r="I4060" s="210">
        <f t="shared" si="356"/>
        <v>0</v>
      </c>
      <c r="J4060" s="210">
        <f t="shared" si="356"/>
        <v>0</v>
      </c>
      <c r="K4060" s="210">
        <f t="shared" si="356"/>
        <v>0</v>
      </c>
      <c r="L4060" s="210">
        <f t="shared" si="356"/>
        <v>0</v>
      </c>
      <c r="M4060" s="210">
        <f t="shared" si="356"/>
        <v>0</v>
      </c>
      <c r="N4060" s="210">
        <f t="shared" si="356"/>
        <v>0</v>
      </c>
      <c r="O4060" s="210">
        <f t="shared" si="356"/>
        <v>0</v>
      </c>
      <c r="P4060" s="210">
        <f t="shared" si="356"/>
        <v>0</v>
      </c>
      <c r="Q4060" s="210">
        <f t="shared" si="356"/>
        <v>0</v>
      </c>
      <c r="R4060" s="210">
        <f t="shared" si="356"/>
        <v>0</v>
      </c>
    </row>
    <row r="4061" spans="1:18" hidden="1" outlineLevel="2" x14ac:dyDescent="0.35">
      <c r="A4061" s="209" t="str">
        <f>'Usages mobilité'!A23</f>
        <v>Usage mobilité n°20</v>
      </c>
      <c r="B4061" s="209" t="s">
        <v>637</v>
      </c>
      <c r="C4061" s="209"/>
      <c r="D4061" s="210">
        <f>IF(B$4033&lt;&gt;"",IF(B$4033='Usages mobilité'!BF23,'Usages mobilité'!BD23,0),0)</f>
        <v>0</v>
      </c>
      <c r="E4061" s="210">
        <f t="shared" si="356"/>
        <v>0</v>
      </c>
      <c r="F4061" s="210">
        <f t="shared" si="356"/>
        <v>0</v>
      </c>
      <c r="G4061" s="210">
        <f t="shared" si="356"/>
        <v>0</v>
      </c>
      <c r="H4061" s="210">
        <f t="shared" si="356"/>
        <v>0</v>
      </c>
      <c r="I4061" s="210">
        <f t="shared" si="356"/>
        <v>0</v>
      </c>
      <c r="J4061" s="210">
        <f t="shared" si="356"/>
        <v>0</v>
      </c>
      <c r="K4061" s="210">
        <f t="shared" si="356"/>
        <v>0</v>
      </c>
      <c r="L4061" s="210">
        <f t="shared" si="356"/>
        <v>0</v>
      </c>
      <c r="M4061" s="210">
        <f t="shared" si="356"/>
        <v>0</v>
      </c>
      <c r="N4061" s="210">
        <f t="shared" si="356"/>
        <v>0</v>
      </c>
      <c r="O4061" s="210">
        <f t="shared" si="356"/>
        <v>0</v>
      </c>
      <c r="P4061" s="210">
        <f t="shared" si="356"/>
        <v>0</v>
      </c>
      <c r="Q4061" s="210">
        <f t="shared" si="356"/>
        <v>0</v>
      </c>
      <c r="R4061" s="210">
        <f t="shared" si="356"/>
        <v>0</v>
      </c>
    </row>
    <row r="4062" spans="1:18" hidden="1" outlineLevel="2" x14ac:dyDescent="0.35">
      <c r="A4062" s="209" t="str">
        <f>'Usages mobilité'!A24</f>
        <v>Usage mobilité n°21</v>
      </c>
      <c r="B4062" s="209" t="s">
        <v>637</v>
      </c>
      <c r="C4062" s="209"/>
      <c r="D4062" s="210">
        <f>IF(B$4033&lt;&gt;"",IF(B$4033='Usages mobilité'!BF24,'Usages mobilité'!BD24,0),0)</f>
        <v>0</v>
      </c>
      <c r="E4062" s="210">
        <f t="shared" ref="E4062:R4071" si="357">$D4062</f>
        <v>0</v>
      </c>
      <c r="F4062" s="210">
        <f t="shared" si="357"/>
        <v>0</v>
      </c>
      <c r="G4062" s="210">
        <f t="shared" si="357"/>
        <v>0</v>
      </c>
      <c r="H4062" s="210">
        <f t="shared" si="357"/>
        <v>0</v>
      </c>
      <c r="I4062" s="210">
        <f t="shared" si="357"/>
        <v>0</v>
      </c>
      <c r="J4062" s="210">
        <f t="shared" si="357"/>
        <v>0</v>
      </c>
      <c r="K4062" s="210">
        <f t="shared" si="357"/>
        <v>0</v>
      </c>
      <c r="L4062" s="210">
        <f t="shared" si="357"/>
        <v>0</v>
      </c>
      <c r="M4062" s="210">
        <f t="shared" si="357"/>
        <v>0</v>
      </c>
      <c r="N4062" s="210">
        <f t="shared" si="357"/>
        <v>0</v>
      </c>
      <c r="O4062" s="210">
        <f t="shared" si="357"/>
        <v>0</v>
      </c>
      <c r="P4062" s="210">
        <f t="shared" si="357"/>
        <v>0</v>
      </c>
      <c r="Q4062" s="210">
        <f t="shared" si="357"/>
        <v>0</v>
      </c>
      <c r="R4062" s="210">
        <f t="shared" si="357"/>
        <v>0</v>
      </c>
    </row>
    <row r="4063" spans="1:18" hidden="1" outlineLevel="2" x14ac:dyDescent="0.35">
      <c r="A4063" s="209" t="str">
        <f>'Usages mobilité'!A25</f>
        <v>Usage mobilité n°22</v>
      </c>
      <c r="B4063" s="209" t="s">
        <v>637</v>
      </c>
      <c r="C4063" s="209"/>
      <c r="D4063" s="210">
        <f>IF(B$4033&lt;&gt;"",IF(B$4033='Usages mobilité'!BF25,'Usages mobilité'!BD25,0),0)</f>
        <v>0</v>
      </c>
      <c r="E4063" s="210">
        <f t="shared" si="357"/>
        <v>0</v>
      </c>
      <c r="F4063" s="210">
        <f t="shared" si="357"/>
        <v>0</v>
      </c>
      <c r="G4063" s="210">
        <f t="shared" si="357"/>
        <v>0</v>
      </c>
      <c r="H4063" s="210">
        <f t="shared" si="357"/>
        <v>0</v>
      </c>
      <c r="I4063" s="210">
        <f t="shared" si="357"/>
        <v>0</v>
      </c>
      <c r="J4063" s="210">
        <f t="shared" si="357"/>
        <v>0</v>
      </c>
      <c r="K4063" s="210">
        <f t="shared" si="357"/>
        <v>0</v>
      </c>
      <c r="L4063" s="210">
        <f t="shared" si="357"/>
        <v>0</v>
      </c>
      <c r="M4063" s="210">
        <f t="shared" si="357"/>
        <v>0</v>
      </c>
      <c r="N4063" s="210">
        <f t="shared" si="357"/>
        <v>0</v>
      </c>
      <c r="O4063" s="210">
        <f t="shared" si="357"/>
        <v>0</v>
      </c>
      <c r="P4063" s="210">
        <f t="shared" si="357"/>
        <v>0</v>
      </c>
      <c r="Q4063" s="210">
        <f t="shared" si="357"/>
        <v>0</v>
      </c>
      <c r="R4063" s="210">
        <f t="shared" si="357"/>
        <v>0</v>
      </c>
    </row>
    <row r="4064" spans="1:18" hidden="1" outlineLevel="2" x14ac:dyDescent="0.35">
      <c r="A4064" s="209" t="str">
        <f>'Usages mobilité'!A26</f>
        <v>Usage mobilité n°23</v>
      </c>
      <c r="B4064" s="209" t="s">
        <v>637</v>
      </c>
      <c r="C4064" s="209"/>
      <c r="D4064" s="210">
        <f>IF(B$4033&lt;&gt;"",IF(B$4033='Usages mobilité'!BF26,'Usages mobilité'!BD26,0),0)</f>
        <v>0</v>
      </c>
      <c r="E4064" s="210">
        <f t="shared" si="357"/>
        <v>0</v>
      </c>
      <c r="F4064" s="210">
        <f t="shared" si="357"/>
        <v>0</v>
      </c>
      <c r="G4064" s="210">
        <f t="shared" si="357"/>
        <v>0</v>
      </c>
      <c r="H4064" s="210">
        <f t="shared" si="357"/>
        <v>0</v>
      </c>
      <c r="I4064" s="210">
        <f t="shared" si="357"/>
        <v>0</v>
      </c>
      <c r="J4064" s="210">
        <f t="shared" si="357"/>
        <v>0</v>
      </c>
      <c r="K4064" s="210">
        <f t="shared" si="357"/>
        <v>0</v>
      </c>
      <c r="L4064" s="210">
        <f t="shared" si="357"/>
        <v>0</v>
      </c>
      <c r="M4064" s="210">
        <f t="shared" si="357"/>
        <v>0</v>
      </c>
      <c r="N4064" s="210">
        <f t="shared" si="357"/>
        <v>0</v>
      </c>
      <c r="O4064" s="210">
        <f t="shared" si="357"/>
        <v>0</v>
      </c>
      <c r="P4064" s="210">
        <f t="shared" si="357"/>
        <v>0</v>
      </c>
      <c r="Q4064" s="210">
        <f t="shared" si="357"/>
        <v>0</v>
      </c>
      <c r="R4064" s="210">
        <f t="shared" si="357"/>
        <v>0</v>
      </c>
    </row>
    <row r="4065" spans="1:18" hidden="1" outlineLevel="2" x14ac:dyDescent="0.35">
      <c r="A4065" s="209" t="str">
        <f>'Usages mobilité'!A27</f>
        <v>Usage mobilité n°24</v>
      </c>
      <c r="B4065" s="209" t="s">
        <v>637</v>
      </c>
      <c r="C4065" s="209"/>
      <c r="D4065" s="210">
        <f>IF(B$4033&lt;&gt;"",IF(B$4033='Usages mobilité'!BF27,'Usages mobilité'!BD27,0),0)</f>
        <v>0</v>
      </c>
      <c r="E4065" s="210">
        <f t="shared" si="357"/>
        <v>0</v>
      </c>
      <c r="F4065" s="210">
        <f t="shared" si="357"/>
        <v>0</v>
      </c>
      <c r="G4065" s="210">
        <f t="shared" si="357"/>
        <v>0</v>
      </c>
      <c r="H4065" s="210">
        <f t="shared" si="357"/>
        <v>0</v>
      </c>
      <c r="I4065" s="210">
        <f t="shared" si="357"/>
        <v>0</v>
      </c>
      <c r="J4065" s="210">
        <f t="shared" si="357"/>
        <v>0</v>
      </c>
      <c r="K4065" s="210">
        <f t="shared" si="357"/>
        <v>0</v>
      </c>
      <c r="L4065" s="210">
        <f t="shared" si="357"/>
        <v>0</v>
      </c>
      <c r="M4065" s="210">
        <f t="shared" si="357"/>
        <v>0</v>
      </c>
      <c r="N4065" s="210">
        <f t="shared" si="357"/>
        <v>0</v>
      </c>
      <c r="O4065" s="210">
        <f t="shared" si="357"/>
        <v>0</v>
      </c>
      <c r="P4065" s="210">
        <f t="shared" si="357"/>
        <v>0</v>
      </c>
      <c r="Q4065" s="210">
        <f t="shared" si="357"/>
        <v>0</v>
      </c>
      <c r="R4065" s="210">
        <f t="shared" si="357"/>
        <v>0</v>
      </c>
    </row>
    <row r="4066" spans="1:18" hidden="1" outlineLevel="2" x14ac:dyDescent="0.35">
      <c r="A4066" s="209" t="str">
        <f>'Usages mobilité'!A28</f>
        <v>Usage mobilité n°25</v>
      </c>
      <c r="B4066" s="209" t="s">
        <v>637</v>
      </c>
      <c r="C4066" s="209"/>
      <c r="D4066" s="210">
        <f>IF(B$4033&lt;&gt;"",IF(B$4033='Usages mobilité'!BF28,'Usages mobilité'!BD28,0),0)</f>
        <v>0</v>
      </c>
      <c r="E4066" s="210">
        <f t="shared" si="357"/>
        <v>0</v>
      </c>
      <c r="F4066" s="210">
        <f t="shared" si="357"/>
        <v>0</v>
      </c>
      <c r="G4066" s="210">
        <f t="shared" si="357"/>
        <v>0</v>
      </c>
      <c r="H4066" s="210">
        <f t="shared" si="357"/>
        <v>0</v>
      </c>
      <c r="I4066" s="210">
        <f t="shared" si="357"/>
        <v>0</v>
      </c>
      <c r="J4066" s="210">
        <f t="shared" si="357"/>
        <v>0</v>
      </c>
      <c r="K4066" s="210">
        <f t="shared" si="357"/>
        <v>0</v>
      </c>
      <c r="L4066" s="210">
        <f t="shared" si="357"/>
        <v>0</v>
      </c>
      <c r="M4066" s="210">
        <f t="shared" si="357"/>
        <v>0</v>
      </c>
      <c r="N4066" s="210">
        <f t="shared" si="357"/>
        <v>0</v>
      </c>
      <c r="O4066" s="210">
        <f t="shared" si="357"/>
        <v>0</v>
      </c>
      <c r="P4066" s="210">
        <f t="shared" si="357"/>
        <v>0</v>
      </c>
      <c r="Q4066" s="210">
        <f t="shared" si="357"/>
        <v>0</v>
      </c>
      <c r="R4066" s="210">
        <f t="shared" si="357"/>
        <v>0</v>
      </c>
    </row>
    <row r="4067" spans="1:18" hidden="1" outlineLevel="2" x14ac:dyDescent="0.35">
      <c r="A4067" s="209" t="str">
        <f>'Usages mobilité'!A29</f>
        <v>Usage mobilité n°26</v>
      </c>
      <c r="B4067" s="209" t="s">
        <v>637</v>
      </c>
      <c r="C4067" s="209"/>
      <c r="D4067" s="210">
        <f>IF(B$4033&lt;&gt;"",IF(B$4033='Usages mobilité'!BF29,'Usages mobilité'!BD29,0),0)</f>
        <v>0</v>
      </c>
      <c r="E4067" s="210">
        <f t="shared" si="357"/>
        <v>0</v>
      </c>
      <c r="F4067" s="210">
        <f t="shared" si="357"/>
        <v>0</v>
      </c>
      <c r="G4067" s="210">
        <f t="shared" si="357"/>
        <v>0</v>
      </c>
      <c r="H4067" s="210">
        <f t="shared" si="357"/>
        <v>0</v>
      </c>
      <c r="I4067" s="210">
        <f t="shared" si="357"/>
        <v>0</v>
      </c>
      <c r="J4067" s="210">
        <f t="shared" si="357"/>
        <v>0</v>
      </c>
      <c r="K4067" s="210">
        <f t="shared" si="357"/>
        <v>0</v>
      </c>
      <c r="L4067" s="210">
        <f t="shared" si="357"/>
        <v>0</v>
      </c>
      <c r="M4067" s="210">
        <f t="shared" si="357"/>
        <v>0</v>
      </c>
      <c r="N4067" s="210">
        <f t="shared" si="357"/>
        <v>0</v>
      </c>
      <c r="O4067" s="210">
        <f t="shared" si="357"/>
        <v>0</v>
      </c>
      <c r="P4067" s="210">
        <f t="shared" si="357"/>
        <v>0</v>
      </c>
      <c r="Q4067" s="210">
        <f t="shared" si="357"/>
        <v>0</v>
      </c>
      <c r="R4067" s="210">
        <f t="shared" si="357"/>
        <v>0</v>
      </c>
    </row>
    <row r="4068" spans="1:18" hidden="1" outlineLevel="2" x14ac:dyDescent="0.35">
      <c r="A4068" s="209" t="str">
        <f>'Usages mobilité'!A30</f>
        <v>Usage mobilité n°27</v>
      </c>
      <c r="B4068" s="209" t="s">
        <v>637</v>
      </c>
      <c r="C4068" s="209"/>
      <c r="D4068" s="210">
        <f>IF(B$4033&lt;&gt;"",IF(B$4033='Usages mobilité'!BF30,'Usages mobilité'!BD30,0),0)</f>
        <v>0</v>
      </c>
      <c r="E4068" s="210">
        <f t="shared" si="357"/>
        <v>0</v>
      </c>
      <c r="F4068" s="210">
        <f t="shared" si="357"/>
        <v>0</v>
      </c>
      <c r="G4068" s="210">
        <f t="shared" si="357"/>
        <v>0</v>
      </c>
      <c r="H4068" s="210">
        <f t="shared" si="357"/>
        <v>0</v>
      </c>
      <c r="I4068" s="210">
        <f t="shared" si="357"/>
        <v>0</v>
      </c>
      <c r="J4068" s="210">
        <f t="shared" si="357"/>
        <v>0</v>
      </c>
      <c r="K4068" s="210">
        <f t="shared" si="357"/>
        <v>0</v>
      </c>
      <c r="L4068" s="210">
        <f t="shared" si="357"/>
        <v>0</v>
      </c>
      <c r="M4068" s="210">
        <f t="shared" si="357"/>
        <v>0</v>
      </c>
      <c r="N4068" s="210">
        <f t="shared" si="357"/>
        <v>0</v>
      </c>
      <c r="O4068" s="210">
        <f t="shared" si="357"/>
        <v>0</v>
      </c>
      <c r="P4068" s="210">
        <f t="shared" si="357"/>
        <v>0</v>
      </c>
      <c r="Q4068" s="210">
        <f t="shared" si="357"/>
        <v>0</v>
      </c>
      <c r="R4068" s="210">
        <f t="shared" si="357"/>
        <v>0</v>
      </c>
    </row>
    <row r="4069" spans="1:18" hidden="1" outlineLevel="2" x14ac:dyDescent="0.35">
      <c r="A4069" s="209" t="str">
        <f>'Usages mobilité'!A31</f>
        <v>Usage mobilité n°28</v>
      </c>
      <c r="B4069" s="209" t="s">
        <v>637</v>
      </c>
      <c r="C4069" s="209"/>
      <c r="D4069" s="210">
        <f>IF(B$4033&lt;&gt;"",IF(B$4033='Usages mobilité'!BF31,'Usages mobilité'!BD31,0),0)</f>
        <v>0</v>
      </c>
      <c r="E4069" s="210">
        <f t="shared" si="357"/>
        <v>0</v>
      </c>
      <c r="F4069" s="210">
        <f t="shared" si="357"/>
        <v>0</v>
      </c>
      <c r="G4069" s="210">
        <f t="shared" si="357"/>
        <v>0</v>
      </c>
      <c r="H4069" s="210">
        <f t="shared" si="357"/>
        <v>0</v>
      </c>
      <c r="I4069" s="210">
        <f t="shared" si="357"/>
        <v>0</v>
      </c>
      <c r="J4069" s="210">
        <f t="shared" si="357"/>
        <v>0</v>
      </c>
      <c r="K4069" s="210">
        <f t="shared" si="357"/>
        <v>0</v>
      </c>
      <c r="L4069" s="210">
        <f t="shared" si="357"/>
        <v>0</v>
      </c>
      <c r="M4069" s="210">
        <f t="shared" si="357"/>
        <v>0</v>
      </c>
      <c r="N4069" s="210">
        <f t="shared" si="357"/>
        <v>0</v>
      </c>
      <c r="O4069" s="210">
        <f t="shared" si="357"/>
        <v>0</v>
      </c>
      <c r="P4069" s="210">
        <f t="shared" si="357"/>
        <v>0</v>
      </c>
      <c r="Q4069" s="210">
        <f t="shared" si="357"/>
        <v>0</v>
      </c>
      <c r="R4069" s="210">
        <f t="shared" si="357"/>
        <v>0</v>
      </c>
    </row>
    <row r="4070" spans="1:18" hidden="1" outlineLevel="2" x14ac:dyDescent="0.35">
      <c r="A4070" s="209" t="str">
        <f>'Usages mobilité'!A32</f>
        <v>Usage mobilité n°29</v>
      </c>
      <c r="B4070" s="209" t="s">
        <v>637</v>
      </c>
      <c r="C4070" s="209"/>
      <c r="D4070" s="210">
        <f>IF(B$4033&lt;&gt;"",IF(B$4033='Usages mobilité'!BF32,'Usages mobilité'!BD32,0),0)</f>
        <v>0</v>
      </c>
      <c r="E4070" s="210">
        <f t="shared" si="357"/>
        <v>0</v>
      </c>
      <c r="F4070" s="210">
        <f t="shared" si="357"/>
        <v>0</v>
      </c>
      <c r="G4070" s="210">
        <f t="shared" si="357"/>
        <v>0</v>
      </c>
      <c r="H4070" s="210">
        <f t="shared" si="357"/>
        <v>0</v>
      </c>
      <c r="I4070" s="210">
        <f t="shared" si="357"/>
        <v>0</v>
      </c>
      <c r="J4070" s="210">
        <f t="shared" si="357"/>
        <v>0</v>
      </c>
      <c r="K4070" s="210">
        <f t="shared" si="357"/>
        <v>0</v>
      </c>
      <c r="L4070" s="210">
        <f t="shared" si="357"/>
        <v>0</v>
      </c>
      <c r="M4070" s="210">
        <f t="shared" si="357"/>
        <v>0</v>
      </c>
      <c r="N4070" s="210">
        <f t="shared" si="357"/>
        <v>0</v>
      </c>
      <c r="O4070" s="210">
        <f t="shared" si="357"/>
        <v>0</v>
      </c>
      <c r="P4070" s="210">
        <f t="shared" si="357"/>
        <v>0</v>
      </c>
      <c r="Q4070" s="210">
        <f t="shared" si="357"/>
        <v>0</v>
      </c>
      <c r="R4070" s="210">
        <f t="shared" si="357"/>
        <v>0</v>
      </c>
    </row>
    <row r="4071" spans="1:18" hidden="1" outlineLevel="2" x14ac:dyDescent="0.35">
      <c r="A4071" s="209" t="str">
        <f>'Usages mobilité'!A33</f>
        <v>Usage mobilité n°30</v>
      </c>
      <c r="B4071" s="209" t="s">
        <v>637</v>
      </c>
      <c r="C4071" s="209"/>
      <c r="D4071" s="210">
        <f>IF(B$4033&lt;&gt;"",IF(B$4033='Usages mobilité'!BF33,'Usages mobilité'!BD33,0),0)</f>
        <v>0</v>
      </c>
      <c r="E4071" s="210">
        <f t="shared" si="357"/>
        <v>0</v>
      </c>
      <c r="F4071" s="210">
        <f t="shared" si="357"/>
        <v>0</v>
      </c>
      <c r="G4071" s="210">
        <f t="shared" si="357"/>
        <v>0</v>
      </c>
      <c r="H4071" s="210">
        <f t="shared" si="357"/>
        <v>0</v>
      </c>
      <c r="I4071" s="210">
        <f t="shared" si="357"/>
        <v>0</v>
      </c>
      <c r="J4071" s="210">
        <f t="shared" si="357"/>
        <v>0</v>
      </c>
      <c r="K4071" s="210">
        <f t="shared" si="357"/>
        <v>0</v>
      </c>
      <c r="L4071" s="210">
        <f t="shared" si="357"/>
        <v>0</v>
      </c>
      <c r="M4071" s="210">
        <f t="shared" si="357"/>
        <v>0</v>
      </c>
      <c r="N4071" s="210">
        <f t="shared" si="357"/>
        <v>0</v>
      </c>
      <c r="O4071" s="210">
        <f t="shared" si="357"/>
        <v>0</v>
      </c>
      <c r="P4071" s="210">
        <f t="shared" si="357"/>
        <v>0</v>
      </c>
      <c r="Q4071" s="210">
        <f t="shared" si="357"/>
        <v>0</v>
      </c>
      <c r="R4071" s="210">
        <f t="shared" si="357"/>
        <v>0</v>
      </c>
    </row>
    <row r="4072" spans="1:18" hidden="1" outlineLevel="2" x14ac:dyDescent="0.35">
      <c r="A4072" s="209" t="str">
        <f>'Usages mobilité'!A34</f>
        <v>Usage mobilité n°31</v>
      </c>
      <c r="B4072" s="209" t="s">
        <v>637</v>
      </c>
      <c r="C4072" s="209"/>
      <c r="D4072" s="210">
        <f>IF(B$4033&lt;&gt;"",IF(B$4033='Usages mobilité'!BF34,'Usages mobilité'!BD34,0),0)</f>
        <v>0</v>
      </c>
      <c r="E4072" s="210">
        <f t="shared" ref="E4072:R4081" si="358">$D4072</f>
        <v>0</v>
      </c>
      <c r="F4072" s="210">
        <f t="shared" si="358"/>
        <v>0</v>
      </c>
      <c r="G4072" s="210">
        <f t="shared" si="358"/>
        <v>0</v>
      </c>
      <c r="H4072" s="210">
        <f t="shared" si="358"/>
        <v>0</v>
      </c>
      <c r="I4072" s="210">
        <f t="shared" si="358"/>
        <v>0</v>
      </c>
      <c r="J4072" s="210">
        <f t="shared" si="358"/>
        <v>0</v>
      </c>
      <c r="K4072" s="210">
        <f t="shared" si="358"/>
        <v>0</v>
      </c>
      <c r="L4072" s="210">
        <f t="shared" si="358"/>
        <v>0</v>
      </c>
      <c r="M4072" s="210">
        <f t="shared" si="358"/>
        <v>0</v>
      </c>
      <c r="N4072" s="210">
        <f t="shared" si="358"/>
        <v>0</v>
      </c>
      <c r="O4072" s="210">
        <f t="shared" si="358"/>
        <v>0</v>
      </c>
      <c r="P4072" s="210">
        <f t="shared" si="358"/>
        <v>0</v>
      </c>
      <c r="Q4072" s="210">
        <f t="shared" si="358"/>
        <v>0</v>
      </c>
      <c r="R4072" s="210">
        <f t="shared" si="358"/>
        <v>0</v>
      </c>
    </row>
    <row r="4073" spans="1:18" hidden="1" outlineLevel="2" x14ac:dyDescent="0.35">
      <c r="A4073" s="209" t="str">
        <f>'Usages mobilité'!A35</f>
        <v>Usage mobilité n°32</v>
      </c>
      <c r="B4073" s="209" t="s">
        <v>637</v>
      </c>
      <c r="C4073" s="209"/>
      <c r="D4073" s="210">
        <f>IF(B$4033&lt;&gt;"",IF(B$4033='Usages mobilité'!BF35,'Usages mobilité'!BD35,0),0)</f>
        <v>0</v>
      </c>
      <c r="E4073" s="210">
        <f t="shared" si="358"/>
        <v>0</v>
      </c>
      <c r="F4073" s="210">
        <f t="shared" si="358"/>
        <v>0</v>
      </c>
      <c r="G4073" s="210">
        <f t="shared" si="358"/>
        <v>0</v>
      </c>
      <c r="H4073" s="210">
        <f t="shared" si="358"/>
        <v>0</v>
      </c>
      <c r="I4073" s="210">
        <f t="shared" si="358"/>
        <v>0</v>
      </c>
      <c r="J4073" s="210">
        <f t="shared" si="358"/>
        <v>0</v>
      </c>
      <c r="K4073" s="210">
        <f t="shared" si="358"/>
        <v>0</v>
      </c>
      <c r="L4073" s="210">
        <f t="shared" si="358"/>
        <v>0</v>
      </c>
      <c r="M4073" s="210">
        <f t="shared" si="358"/>
        <v>0</v>
      </c>
      <c r="N4073" s="210">
        <f t="shared" si="358"/>
        <v>0</v>
      </c>
      <c r="O4073" s="210">
        <f t="shared" si="358"/>
        <v>0</v>
      </c>
      <c r="P4073" s="210">
        <f t="shared" si="358"/>
        <v>0</v>
      </c>
      <c r="Q4073" s="210">
        <f t="shared" si="358"/>
        <v>0</v>
      </c>
      <c r="R4073" s="210">
        <f t="shared" si="358"/>
        <v>0</v>
      </c>
    </row>
    <row r="4074" spans="1:18" hidden="1" outlineLevel="2" x14ac:dyDescent="0.35">
      <c r="A4074" s="209" t="str">
        <f>'Usages mobilité'!A36</f>
        <v>Usage mobilité n°33</v>
      </c>
      <c r="B4074" s="209" t="s">
        <v>637</v>
      </c>
      <c r="C4074" s="209"/>
      <c r="D4074" s="210">
        <f>IF(B$4033&lt;&gt;"",IF(B$4033='Usages mobilité'!BF36,'Usages mobilité'!BD36,0),0)</f>
        <v>0</v>
      </c>
      <c r="E4074" s="210">
        <f t="shared" si="358"/>
        <v>0</v>
      </c>
      <c r="F4074" s="210">
        <f t="shared" si="358"/>
        <v>0</v>
      </c>
      <c r="G4074" s="210">
        <f t="shared" si="358"/>
        <v>0</v>
      </c>
      <c r="H4074" s="210">
        <f t="shared" si="358"/>
        <v>0</v>
      </c>
      <c r="I4074" s="210">
        <f t="shared" si="358"/>
        <v>0</v>
      </c>
      <c r="J4074" s="210">
        <f t="shared" si="358"/>
        <v>0</v>
      </c>
      <c r="K4074" s="210">
        <f t="shared" si="358"/>
        <v>0</v>
      </c>
      <c r="L4074" s="210">
        <f t="shared" si="358"/>
        <v>0</v>
      </c>
      <c r="M4074" s="210">
        <f t="shared" si="358"/>
        <v>0</v>
      </c>
      <c r="N4074" s="210">
        <f t="shared" si="358"/>
        <v>0</v>
      </c>
      <c r="O4074" s="210">
        <f t="shared" si="358"/>
        <v>0</v>
      </c>
      <c r="P4074" s="210">
        <f t="shared" si="358"/>
        <v>0</v>
      </c>
      <c r="Q4074" s="210">
        <f t="shared" si="358"/>
        <v>0</v>
      </c>
      <c r="R4074" s="210">
        <f t="shared" si="358"/>
        <v>0</v>
      </c>
    </row>
    <row r="4075" spans="1:18" hidden="1" outlineLevel="2" x14ac:dyDescent="0.35">
      <c r="A4075" s="209" t="str">
        <f>'Usages mobilité'!A37</f>
        <v>Usage mobilité n°34</v>
      </c>
      <c r="B4075" s="209" t="s">
        <v>637</v>
      </c>
      <c r="C4075" s="209"/>
      <c r="D4075" s="210">
        <f>IF(B$4033&lt;&gt;"",IF(B$4033='Usages mobilité'!BF37,'Usages mobilité'!BD37,0),0)</f>
        <v>0</v>
      </c>
      <c r="E4075" s="210">
        <f t="shared" si="358"/>
        <v>0</v>
      </c>
      <c r="F4075" s="210">
        <f t="shared" si="358"/>
        <v>0</v>
      </c>
      <c r="G4075" s="210">
        <f t="shared" si="358"/>
        <v>0</v>
      </c>
      <c r="H4075" s="210">
        <f t="shared" si="358"/>
        <v>0</v>
      </c>
      <c r="I4075" s="210">
        <f t="shared" si="358"/>
        <v>0</v>
      </c>
      <c r="J4075" s="210">
        <f t="shared" si="358"/>
        <v>0</v>
      </c>
      <c r="K4075" s="210">
        <f t="shared" si="358"/>
        <v>0</v>
      </c>
      <c r="L4075" s="210">
        <f t="shared" si="358"/>
        <v>0</v>
      </c>
      <c r="M4075" s="210">
        <f t="shared" si="358"/>
        <v>0</v>
      </c>
      <c r="N4075" s="210">
        <f t="shared" si="358"/>
        <v>0</v>
      </c>
      <c r="O4075" s="210">
        <f t="shared" si="358"/>
        <v>0</v>
      </c>
      <c r="P4075" s="210">
        <f t="shared" si="358"/>
        <v>0</v>
      </c>
      <c r="Q4075" s="210">
        <f t="shared" si="358"/>
        <v>0</v>
      </c>
      <c r="R4075" s="210">
        <f t="shared" si="358"/>
        <v>0</v>
      </c>
    </row>
    <row r="4076" spans="1:18" hidden="1" outlineLevel="2" x14ac:dyDescent="0.35">
      <c r="A4076" s="209" t="str">
        <f>'Usages mobilité'!A38</f>
        <v>Usage mobilité n°35</v>
      </c>
      <c r="B4076" s="209" t="s">
        <v>637</v>
      </c>
      <c r="C4076" s="209"/>
      <c r="D4076" s="210">
        <f>IF(B$4033&lt;&gt;"",IF(B$4033='Usages mobilité'!BF38,'Usages mobilité'!BD38,0),0)</f>
        <v>0</v>
      </c>
      <c r="E4076" s="210">
        <f t="shared" si="358"/>
        <v>0</v>
      </c>
      <c r="F4076" s="210">
        <f t="shared" si="358"/>
        <v>0</v>
      </c>
      <c r="G4076" s="210">
        <f t="shared" si="358"/>
        <v>0</v>
      </c>
      <c r="H4076" s="210">
        <f t="shared" si="358"/>
        <v>0</v>
      </c>
      <c r="I4076" s="210">
        <f t="shared" si="358"/>
        <v>0</v>
      </c>
      <c r="J4076" s="210">
        <f t="shared" si="358"/>
        <v>0</v>
      </c>
      <c r="K4076" s="210">
        <f t="shared" si="358"/>
        <v>0</v>
      </c>
      <c r="L4076" s="210">
        <f t="shared" si="358"/>
        <v>0</v>
      </c>
      <c r="M4076" s="210">
        <f t="shared" si="358"/>
        <v>0</v>
      </c>
      <c r="N4076" s="210">
        <f t="shared" si="358"/>
        <v>0</v>
      </c>
      <c r="O4076" s="210">
        <f t="shared" si="358"/>
        <v>0</v>
      </c>
      <c r="P4076" s="210">
        <f t="shared" si="358"/>
        <v>0</v>
      </c>
      <c r="Q4076" s="210">
        <f t="shared" si="358"/>
        <v>0</v>
      </c>
      <c r="R4076" s="210">
        <f t="shared" si="358"/>
        <v>0</v>
      </c>
    </row>
    <row r="4077" spans="1:18" hidden="1" outlineLevel="2" x14ac:dyDescent="0.35">
      <c r="A4077" s="209" t="str">
        <f>'Usages mobilité'!A39</f>
        <v>Usage mobilité n°36</v>
      </c>
      <c r="B4077" s="209" t="s">
        <v>637</v>
      </c>
      <c r="C4077" s="209"/>
      <c r="D4077" s="210">
        <f>IF(B$4033&lt;&gt;"",IF(B$4033='Usages mobilité'!BF39,'Usages mobilité'!BD39,0),0)</f>
        <v>0</v>
      </c>
      <c r="E4077" s="210">
        <f t="shared" si="358"/>
        <v>0</v>
      </c>
      <c r="F4077" s="210">
        <f t="shared" si="358"/>
        <v>0</v>
      </c>
      <c r="G4077" s="210">
        <f t="shared" si="358"/>
        <v>0</v>
      </c>
      <c r="H4077" s="210">
        <f t="shared" si="358"/>
        <v>0</v>
      </c>
      <c r="I4077" s="210">
        <f t="shared" si="358"/>
        <v>0</v>
      </c>
      <c r="J4077" s="210">
        <f t="shared" si="358"/>
        <v>0</v>
      </c>
      <c r="K4077" s="210">
        <f t="shared" si="358"/>
        <v>0</v>
      </c>
      <c r="L4077" s="210">
        <f t="shared" si="358"/>
        <v>0</v>
      </c>
      <c r="M4077" s="210">
        <f t="shared" si="358"/>
        <v>0</v>
      </c>
      <c r="N4077" s="210">
        <f t="shared" si="358"/>
        <v>0</v>
      </c>
      <c r="O4077" s="210">
        <f t="shared" si="358"/>
        <v>0</v>
      </c>
      <c r="P4077" s="210">
        <f t="shared" si="358"/>
        <v>0</v>
      </c>
      <c r="Q4077" s="210">
        <f t="shared" si="358"/>
        <v>0</v>
      </c>
      <c r="R4077" s="210">
        <f t="shared" si="358"/>
        <v>0</v>
      </c>
    </row>
    <row r="4078" spans="1:18" hidden="1" outlineLevel="2" x14ac:dyDescent="0.35">
      <c r="A4078" s="209" t="str">
        <f>'Usages mobilité'!A40</f>
        <v>Usage mobilité n°37</v>
      </c>
      <c r="B4078" s="209" t="s">
        <v>637</v>
      </c>
      <c r="C4078" s="209"/>
      <c r="D4078" s="210">
        <f>IF(B$4033&lt;&gt;"",IF(B$4033='Usages mobilité'!BF40,'Usages mobilité'!BD40,0),0)</f>
        <v>0</v>
      </c>
      <c r="E4078" s="210">
        <f t="shared" si="358"/>
        <v>0</v>
      </c>
      <c r="F4078" s="210">
        <f t="shared" si="358"/>
        <v>0</v>
      </c>
      <c r="G4078" s="210">
        <f t="shared" si="358"/>
        <v>0</v>
      </c>
      <c r="H4078" s="210">
        <f t="shared" si="358"/>
        <v>0</v>
      </c>
      <c r="I4078" s="210">
        <f t="shared" si="358"/>
        <v>0</v>
      </c>
      <c r="J4078" s="210">
        <f t="shared" si="358"/>
        <v>0</v>
      </c>
      <c r="K4078" s="210">
        <f t="shared" si="358"/>
        <v>0</v>
      </c>
      <c r="L4078" s="210">
        <f t="shared" si="358"/>
        <v>0</v>
      </c>
      <c r="M4078" s="210">
        <f t="shared" si="358"/>
        <v>0</v>
      </c>
      <c r="N4078" s="210">
        <f t="shared" si="358"/>
        <v>0</v>
      </c>
      <c r="O4078" s="210">
        <f t="shared" si="358"/>
        <v>0</v>
      </c>
      <c r="P4078" s="210">
        <f t="shared" si="358"/>
        <v>0</v>
      </c>
      <c r="Q4078" s="210">
        <f t="shared" si="358"/>
        <v>0</v>
      </c>
      <c r="R4078" s="210">
        <f t="shared" si="358"/>
        <v>0</v>
      </c>
    </row>
    <row r="4079" spans="1:18" hidden="1" outlineLevel="2" x14ac:dyDescent="0.35">
      <c r="A4079" s="209" t="str">
        <f>'Usages mobilité'!A41</f>
        <v>Usage mobilité n°38</v>
      </c>
      <c r="B4079" s="209" t="s">
        <v>637</v>
      </c>
      <c r="C4079" s="209"/>
      <c r="D4079" s="210">
        <f>IF(B$4033&lt;&gt;"",IF(B$4033='Usages mobilité'!BF41,'Usages mobilité'!BD41,0),0)</f>
        <v>0</v>
      </c>
      <c r="E4079" s="210">
        <f t="shared" si="358"/>
        <v>0</v>
      </c>
      <c r="F4079" s="210">
        <f t="shared" si="358"/>
        <v>0</v>
      </c>
      <c r="G4079" s="210">
        <f t="shared" si="358"/>
        <v>0</v>
      </c>
      <c r="H4079" s="210">
        <f t="shared" si="358"/>
        <v>0</v>
      </c>
      <c r="I4079" s="210">
        <f t="shared" si="358"/>
        <v>0</v>
      </c>
      <c r="J4079" s="210">
        <f t="shared" si="358"/>
        <v>0</v>
      </c>
      <c r="K4079" s="210">
        <f t="shared" si="358"/>
        <v>0</v>
      </c>
      <c r="L4079" s="210">
        <f t="shared" si="358"/>
        <v>0</v>
      </c>
      <c r="M4079" s="210">
        <f t="shared" si="358"/>
        <v>0</v>
      </c>
      <c r="N4079" s="210">
        <f t="shared" si="358"/>
        <v>0</v>
      </c>
      <c r="O4079" s="210">
        <f t="shared" si="358"/>
        <v>0</v>
      </c>
      <c r="P4079" s="210">
        <f t="shared" si="358"/>
        <v>0</v>
      </c>
      <c r="Q4079" s="210">
        <f t="shared" si="358"/>
        <v>0</v>
      </c>
      <c r="R4079" s="210">
        <f t="shared" si="358"/>
        <v>0</v>
      </c>
    </row>
    <row r="4080" spans="1:18" hidden="1" outlineLevel="2" x14ac:dyDescent="0.35">
      <c r="A4080" s="209" t="str">
        <f>'Usages mobilité'!A42</f>
        <v>Usage mobilité n°39</v>
      </c>
      <c r="B4080" s="209" t="s">
        <v>637</v>
      </c>
      <c r="C4080" s="209"/>
      <c r="D4080" s="210">
        <f>IF(B$4033&lt;&gt;"",IF(B$4033='Usages mobilité'!BF42,'Usages mobilité'!BD42,0),0)</f>
        <v>0</v>
      </c>
      <c r="E4080" s="210">
        <f t="shared" si="358"/>
        <v>0</v>
      </c>
      <c r="F4080" s="210">
        <f t="shared" si="358"/>
        <v>0</v>
      </c>
      <c r="G4080" s="210">
        <f t="shared" si="358"/>
        <v>0</v>
      </c>
      <c r="H4080" s="210">
        <f t="shared" si="358"/>
        <v>0</v>
      </c>
      <c r="I4080" s="210">
        <f t="shared" si="358"/>
        <v>0</v>
      </c>
      <c r="J4080" s="210">
        <f t="shared" si="358"/>
        <v>0</v>
      </c>
      <c r="K4080" s="210">
        <f t="shared" si="358"/>
        <v>0</v>
      </c>
      <c r="L4080" s="210">
        <f t="shared" si="358"/>
        <v>0</v>
      </c>
      <c r="M4080" s="210">
        <f t="shared" si="358"/>
        <v>0</v>
      </c>
      <c r="N4080" s="210">
        <f t="shared" si="358"/>
        <v>0</v>
      </c>
      <c r="O4080" s="210">
        <f t="shared" si="358"/>
        <v>0</v>
      </c>
      <c r="P4080" s="210">
        <f t="shared" si="358"/>
        <v>0</v>
      </c>
      <c r="Q4080" s="210">
        <f t="shared" si="358"/>
        <v>0</v>
      </c>
      <c r="R4080" s="210">
        <f t="shared" si="358"/>
        <v>0</v>
      </c>
    </row>
    <row r="4081" spans="1:18" hidden="1" outlineLevel="2" x14ac:dyDescent="0.35">
      <c r="A4081" s="209" t="str">
        <f>'Usages mobilité'!A43</f>
        <v>Usage mobilité n°40</v>
      </c>
      <c r="B4081" s="209" t="s">
        <v>637</v>
      </c>
      <c r="C4081" s="209"/>
      <c r="D4081" s="210">
        <f>IF(B$4033&lt;&gt;"",IF(B$4033='Usages mobilité'!BF43,'Usages mobilité'!BD43,0),0)</f>
        <v>0</v>
      </c>
      <c r="E4081" s="210">
        <f t="shared" si="358"/>
        <v>0</v>
      </c>
      <c r="F4081" s="210">
        <f t="shared" si="358"/>
        <v>0</v>
      </c>
      <c r="G4081" s="210">
        <f t="shared" si="358"/>
        <v>0</v>
      </c>
      <c r="H4081" s="210">
        <f t="shared" si="358"/>
        <v>0</v>
      </c>
      <c r="I4081" s="210">
        <f t="shared" si="358"/>
        <v>0</v>
      </c>
      <c r="J4081" s="210">
        <f t="shared" si="358"/>
        <v>0</v>
      </c>
      <c r="K4081" s="210">
        <f t="shared" si="358"/>
        <v>0</v>
      </c>
      <c r="L4081" s="210">
        <f t="shared" si="358"/>
        <v>0</v>
      </c>
      <c r="M4081" s="210">
        <f t="shared" si="358"/>
        <v>0</v>
      </c>
      <c r="N4081" s="210">
        <f t="shared" si="358"/>
        <v>0</v>
      </c>
      <c r="O4081" s="210">
        <f t="shared" si="358"/>
        <v>0</v>
      </c>
      <c r="P4081" s="210">
        <f t="shared" si="358"/>
        <v>0</v>
      </c>
      <c r="Q4081" s="210">
        <f t="shared" si="358"/>
        <v>0</v>
      </c>
      <c r="R4081" s="210">
        <f t="shared" si="358"/>
        <v>0</v>
      </c>
    </row>
    <row r="4082" spans="1:18" hidden="1" outlineLevel="2" x14ac:dyDescent="0.35">
      <c r="A4082" s="209" t="str">
        <f>'Usages mobilité'!A44</f>
        <v>Usage mobilité n°41</v>
      </c>
      <c r="B4082" s="209" t="s">
        <v>637</v>
      </c>
      <c r="C4082" s="209"/>
      <c r="D4082" s="210">
        <f>IF(B$4033&lt;&gt;"",IF(B$4033='Usages mobilité'!BF44,'Usages mobilité'!BD44,0),0)</f>
        <v>0</v>
      </c>
      <c r="E4082" s="210">
        <f t="shared" ref="E4082:R4091" si="359">$D4082</f>
        <v>0</v>
      </c>
      <c r="F4082" s="210">
        <f t="shared" si="359"/>
        <v>0</v>
      </c>
      <c r="G4082" s="210">
        <f t="shared" si="359"/>
        <v>0</v>
      </c>
      <c r="H4082" s="210">
        <f t="shared" si="359"/>
        <v>0</v>
      </c>
      <c r="I4082" s="210">
        <f t="shared" si="359"/>
        <v>0</v>
      </c>
      <c r="J4082" s="210">
        <f t="shared" si="359"/>
        <v>0</v>
      </c>
      <c r="K4082" s="210">
        <f t="shared" si="359"/>
        <v>0</v>
      </c>
      <c r="L4082" s="210">
        <f t="shared" si="359"/>
        <v>0</v>
      </c>
      <c r="M4082" s="210">
        <f t="shared" si="359"/>
        <v>0</v>
      </c>
      <c r="N4082" s="210">
        <f t="shared" si="359"/>
        <v>0</v>
      </c>
      <c r="O4082" s="210">
        <f t="shared" si="359"/>
        <v>0</v>
      </c>
      <c r="P4082" s="210">
        <f t="shared" si="359"/>
        <v>0</v>
      </c>
      <c r="Q4082" s="210">
        <f t="shared" si="359"/>
        <v>0</v>
      </c>
      <c r="R4082" s="210">
        <f t="shared" si="359"/>
        <v>0</v>
      </c>
    </row>
    <row r="4083" spans="1:18" hidden="1" outlineLevel="2" x14ac:dyDescent="0.35">
      <c r="A4083" s="209" t="str">
        <f>'Usages mobilité'!A45</f>
        <v>Usage mobilité n°42</v>
      </c>
      <c r="B4083" s="209" t="s">
        <v>637</v>
      </c>
      <c r="C4083" s="209"/>
      <c r="D4083" s="210">
        <f>IF(B$4033&lt;&gt;"",IF(B$4033='Usages mobilité'!BF45,'Usages mobilité'!BD45,0),0)</f>
        <v>0</v>
      </c>
      <c r="E4083" s="210">
        <f t="shared" si="359"/>
        <v>0</v>
      </c>
      <c r="F4083" s="210">
        <f t="shared" si="359"/>
        <v>0</v>
      </c>
      <c r="G4083" s="210">
        <f t="shared" si="359"/>
        <v>0</v>
      </c>
      <c r="H4083" s="210">
        <f t="shared" si="359"/>
        <v>0</v>
      </c>
      <c r="I4083" s="210">
        <f t="shared" si="359"/>
        <v>0</v>
      </c>
      <c r="J4083" s="210">
        <f t="shared" si="359"/>
        <v>0</v>
      </c>
      <c r="K4083" s="210">
        <f t="shared" si="359"/>
        <v>0</v>
      </c>
      <c r="L4083" s="210">
        <f t="shared" si="359"/>
        <v>0</v>
      </c>
      <c r="M4083" s="210">
        <f t="shared" si="359"/>
        <v>0</v>
      </c>
      <c r="N4083" s="210">
        <f t="shared" si="359"/>
        <v>0</v>
      </c>
      <c r="O4083" s="210">
        <f t="shared" si="359"/>
        <v>0</v>
      </c>
      <c r="P4083" s="210">
        <f t="shared" si="359"/>
        <v>0</v>
      </c>
      <c r="Q4083" s="210">
        <f t="shared" si="359"/>
        <v>0</v>
      </c>
      <c r="R4083" s="210">
        <f t="shared" si="359"/>
        <v>0</v>
      </c>
    </row>
    <row r="4084" spans="1:18" hidden="1" outlineLevel="2" x14ac:dyDescent="0.35">
      <c r="A4084" s="209" t="str">
        <f>'Usages mobilité'!A46</f>
        <v>Usage mobilité n°43</v>
      </c>
      <c r="B4084" s="209" t="s">
        <v>637</v>
      </c>
      <c r="C4084" s="209"/>
      <c r="D4084" s="210">
        <f>IF(B$4033&lt;&gt;"",IF(B$4033='Usages mobilité'!BF46,'Usages mobilité'!BD46,0),0)</f>
        <v>0</v>
      </c>
      <c r="E4084" s="210">
        <f t="shared" si="359"/>
        <v>0</v>
      </c>
      <c r="F4084" s="210">
        <f t="shared" si="359"/>
        <v>0</v>
      </c>
      <c r="G4084" s="210">
        <f t="shared" si="359"/>
        <v>0</v>
      </c>
      <c r="H4084" s="210">
        <f t="shared" si="359"/>
        <v>0</v>
      </c>
      <c r="I4084" s="210">
        <f t="shared" si="359"/>
        <v>0</v>
      </c>
      <c r="J4084" s="210">
        <f t="shared" si="359"/>
        <v>0</v>
      </c>
      <c r="K4084" s="210">
        <f t="shared" si="359"/>
        <v>0</v>
      </c>
      <c r="L4084" s="210">
        <f t="shared" si="359"/>
        <v>0</v>
      </c>
      <c r="M4084" s="210">
        <f t="shared" si="359"/>
        <v>0</v>
      </c>
      <c r="N4084" s="210">
        <f t="shared" si="359"/>
        <v>0</v>
      </c>
      <c r="O4084" s="210">
        <f t="shared" si="359"/>
        <v>0</v>
      </c>
      <c r="P4084" s="210">
        <f t="shared" si="359"/>
        <v>0</v>
      </c>
      <c r="Q4084" s="210">
        <f t="shared" si="359"/>
        <v>0</v>
      </c>
      <c r="R4084" s="210">
        <f t="shared" si="359"/>
        <v>0</v>
      </c>
    </row>
    <row r="4085" spans="1:18" hidden="1" outlineLevel="2" x14ac:dyDescent="0.35">
      <c r="A4085" s="209" t="str">
        <f>'Usages mobilité'!A47</f>
        <v>Usage mobilité n°44</v>
      </c>
      <c r="B4085" s="209" t="s">
        <v>637</v>
      </c>
      <c r="C4085" s="209"/>
      <c r="D4085" s="210">
        <f>IF(B$4033&lt;&gt;"",IF(B$4033='Usages mobilité'!BF47,'Usages mobilité'!BD47,0),0)</f>
        <v>0</v>
      </c>
      <c r="E4085" s="210">
        <f t="shared" si="359"/>
        <v>0</v>
      </c>
      <c r="F4085" s="210">
        <f t="shared" si="359"/>
        <v>0</v>
      </c>
      <c r="G4085" s="210">
        <f t="shared" si="359"/>
        <v>0</v>
      </c>
      <c r="H4085" s="210">
        <f t="shared" si="359"/>
        <v>0</v>
      </c>
      <c r="I4085" s="210">
        <f t="shared" si="359"/>
        <v>0</v>
      </c>
      <c r="J4085" s="210">
        <f t="shared" si="359"/>
        <v>0</v>
      </c>
      <c r="K4085" s="210">
        <f t="shared" si="359"/>
        <v>0</v>
      </c>
      <c r="L4085" s="210">
        <f t="shared" si="359"/>
        <v>0</v>
      </c>
      <c r="M4085" s="210">
        <f t="shared" si="359"/>
        <v>0</v>
      </c>
      <c r="N4085" s="210">
        <f t="shared" si="359"/>
        <v>0</v>
      </c>
      <c r="O4085" s="210">
        <f t="shared" si="359"/>
        <v>0</v>
      </c>
      <c r="P4085" s="210">
        <f t="shared" si="359"/>
        <v>0</v>
      </c>
      <c r="Q4085" s="210">
        <f t="shared" si="359"/>
        <v>0</v>
      </c>
      <c r="R4085" s="210">
        <f t="shared" si="359"/>
        <v>0</v>
      </c>
    </row>
    <row r="4086" spans="1:18" hidden="1" outlineLevel="2" x14ac:dyDescent="0.35">
      <c r="A4086" s="209" t="str">
        <f>'Usages mobilité'!A48</f>
        <v>Usage mobilité n°45</v>
      </c>
      <c r="B4086" s="209" t="s">
        <v>637</v>
      </c>
      <c r="C4086" s="209"/>
      <c r="D4086" s="210">
        <f>IF(B$4033&lt;&gt;"",IF(B$4033='Usages mobilité'!BF48,'Usages mobilité'!BD48,0),0)</f>
        <v>0</v>
      </c>
      <c r="E4086" s="210">
        <f t="shared" si="359"/>
        <v>0</v>
      </c>
      <c r="F4086" s="210">
        <f t="shared" si="359"/>
        <v>0</v>
      </c>
      <c r="G4086" s="210">
        <f t="shared" si="359"/>
        <v>0</v>
      </c>
      <c r="H4086" s="210">
        <f t="shared" si="359"/>
        <v>0</v>
      </c>
      <c r="I4086" s="210">
        <f t="shared" si="359"/>
        <v>0</v>
      </c>
      <c r="J4086" s="210">
        <f t="shared" si="359"/>
        <v>0</v>
      </c>
      <c r="K4086" s="210">
        <f t="shared" si="359"/>
        <v>0</v>
      </c>
      <c r="L4086" s="210">
        <f t="shared" si="359"/>
        <v>0</v>
      </c>
      <c r="M4086" s="210">
        <f t="shared" si="359"/>
        <v>0</v>
      </c>
      <c r="N4086" s="210">
        <f t="shared" si="359"/>
        <v>0</v>
      </c>
      <c r="O4086" s="210">
        <f t="shared" si="359"/>
        <v>0</v>
      </c>
      <c r="P4086" s="210">
        <f t="shared" si="359"/>
        <v>0</v>
      </c>
      <c r="Q4086" s="210">
        <f t="shared" si="359"/>
        <v>0</v>
      </c>
      <c r="R4086" s="210">
        <f t="shared" si="359"/>
        <v>0</v>
      </c>
    </row>
    <row r="4087" spans="1:18" hidden="1" outlineLevel="2" x14ac:dyDescent="0.35">
      <c r="A4087" s="209" t="str">
        <f>'Usages mobilité'!A49</f>
        <v>Usage mobilité n°46</v>
      </c>
      <c r="B4087" s="209" t="s">
        <v>637</v>
      </c>
      <c r="C4087" s="209"/>
      <c r="D4087" s="210">
        <f>IF(B$4033&lt;&gt;"",IF(B$4033='Usages mobilité'!BF49,'Usages mobilité'!BD49,0),0)</f>
        <v>0</v>
      </c>
      <c r="E4087" s="210">
        <f t="shared" si="359"/>
        <v>0</v>
      </c>
      <c r="F4087" s="210">
        <f t="shared" si="359"/>
        <v>0</v>
      </c>
      <c r="G4087" s="210">
        <f t="shared" si="359"/>
        <v>0</v>
      </c>
      <c r="H4087" s="210">
        <f t="shared" si="359"/>
        <v>0</v>
      </c>
      <c r="I4087" s="210">
        <f t="shared" si="359"/>
        <v>0</v>
      </c>
      <c r="J4087" s="210">
        <f t="shared" si="359"/>
        <v>0</v>
      </c>
      <c r="K4087" s="210">
        <f t="shared" si="359"/>
        <v>0</v>
      </c>
      <c r="L4087" s="210">
        <f t="shared" si="359"/>
        <v>0</v>
      </c>
      <c r="M4087" s="210">
        <f t="shared" si="359"/>
        <v>0</v>
      </c>
      <c r="N4087" s="210">
        <f t="shared" si="359"/>
        <v>0</v>
      </c>
      <c r="O4087" s="210">
        <f t="shared" si="359"/>
        <v>0</v>
      </c>
      <c r="P4087" s="210">
        <f t="shared" si="359"/>
        <v>0</v>
      </c>
      <c r="Q4087" s="210">
        <f t="shared" si="359"/>
        <v>0</v>
      </c>
      <c r="R4087" s="210">
        <f t="shared" si="359"/>
        <v>0</v>
      </c>
    </row>
    <row r="4088" spans="1:18" hidden="1" outlineLevel="2" x14ac:dyDescent="0.35">
      <c r="A4088" s="209" t="str">
        <f>'Usages mobilité'!A50</f>
        <v>Usage mobilité n°47</v>
      </c>
      <c r="B4088" s="209" t="s">
        <v>637</v>
      </c>
      <c r="C4088" s="209"/>
      <c r="D4088" s="210">
        <f>IF(B$4033&lt;&gt;"",IF(B$4033='Usages mobilité'!BF50,'Usages mobilité'!BD50,0),0)</f>
        <v>0</v>
      </c>
      <c r="E4088" s="210">
        <f t="shared" si="359"/>
        <v>0</v>
      </c>
      <c r="F4088" s="210">
        <f t="shared" si="359"/>
        <v>0</v>
      </c>
      <c r="G4088" s="210">
        <f t="shared" si="359"/>
        <v>0</v>
      </c>
      <c r="H4088" s="210">
        <f t="shared" si="359"/>
        <v>0</v>
      </c>
      <c r="I4088" s="210">
        <f t="shared" si="359"/>
        <v>0</v>
      </c>
      <c r="J4088" s="210">
        <f t="shared" si="359"/>
        <v>0</v>
      </c>
      <c r="K4088" s="210">
        <f t="shared" si="359"/>
        <v>0</v>
      </c>
      <c r="L4088" s="210">
        <f t="shared" si="359"/>
        <v>0</v>
      </c>
      <c r="M4088" s="210">
        <f t="shared" si="359"/>
        <v>0</v>
      </c>
      <c r="N4088" s="210">
        <f t="shared" si="359"/>
        <v>0</v>
      </c>
      <c r="O4088" s="210">
        <f t="shared" si="359"/>
        <v>0</v>
      </c>
      <c r="P4088" s="210">
        <f t="shared" si="359"/>
        <v>0</v>
      </c>
      <c r="Q4088" s="210">
        <f t="shared" si="359"/>
        <v>0</v>
      </c>
      <c r="R4088" s="210">
        <f t="shared" si="359"/>
        <v>0</v>
      </c>
    </row>
    <row r="4089" spans="1:18" hidden="1" outlineLevel="2" x14ac:dyDescent="0.35">
      <c r="A4089" s="209" t="str">
        <f>'Usages mobilité'!A51</f>
        <v>Usage mobilité n°48</v>
      </c>
      <c r="B4089" s="209" t="s">
        <v>637</v>
      </c>
      <c r="C4089" s="209"/>
      <c r="D4089" s="210">
        <f>IF(B$4033&lt;&gt;"",IF(B$4033='Usages mobilité'!BF51,'Usages mobilité'!BD51,0),0)</f>
        <v>0</v>
      </c>
      <c r="E4089" s="210">
        <f t="shared" si="359"/>
        <v>0</v>
      </c>
      <c r="F4089" s="210">
        <f t="shared" si="359"/>
        <v>0</v>
      </c>
      <c r="G4089" s="210">
        <f t="shared" si="359"/>
        <v>0</v>
      </c>
      <c r="H4089" s="210">
        <f t="shared" si="359"/>
        <v>0</v>
      </c>
      <c r="I4089" s="210">
        <f t="shared" si="359"/>
        <v>0</v>
      </c>
      <c r="J4089" s="210">
        <f t="shared" si="359"/>
        <v>0</v>
      </c>
      <c r="K4089" s="210">
        <f t="shared" si="359"/>
        <v>0</v>
      </c>
      <c r="L4089" s="210">
        <f t="shared" si="359"/>
        <v>0</v>
      </c>
      <c r="M4089" s="210">
        <f t="shared" si="359"/>
        <v>0</v>
      </c>
      <c r="N4089" s="210">
        <f t="shared" si="359"/>
        <v>0</v>
      </c>
      <c r="O4089" s="210">
        <f t="shared" si="359"/>
        <v>0</v>
      </c>
      <c r="P4089" s="210">
        <f t="shared" si="359"/>
        <v>0</v>
      </c>
      <c r="Q4089" s="210">
        <f t="shared" si="359"/>
        <v>0</v>
      </c>
      <c r="R4089" s="210">
        <f t="shared" si="359"/>
        <v>0</v>
      </c>
    </row>
    <row r="4090" spans="1:18" hidden="1" outlineLevel="2" x14ac:dyDescent="0.35">
      <c r="A4090" s="209" t="str">
        <f>'Usages mobilité'!A52</f>
        <v>Usage mobilité n°49</v>
      </c>
      <c r="B4090" s="209" t="s">
        <v>637</v>
      </c>
      <c r="C4090" s="209"/>
      <c r="D4090" s="210">
        <f>IF(B$4033&lt;&gt;"",IF(B$4033='Usages mobilité'!BF52,'Usages mobilité'!BD52,0),0)</f>
        <v>0</v>
      </c>
      <c r="E4090" s="210">
        <f t="shared" si="359"/>
        <v>0</v>
      </c>
      <c r="F4090" s="210">
        <f t="shared" si="359"/>
        <v>0</v>
      </c>
      <c r="G4090" s="210">
        <f t="shared" si="359"/>
        <v>0</v>
      </c>
      <c r="H4090" s="210">
        <f t="shared" si="359"/>
        <v>0</v>
      </c>
      <c r="I4090" s="210">
        <f t="shared" si="359"/>
        <v>0</v>
      </c>
      <c r="J4090" s="210">
        <f t="shared" si="359"/>
        <v>0</v>
      </c>
      <c r="K4090" s="210">
        <f t="shared" si="359"/>
        <v>0</v>
      </c>
      <c r="L4090" s="210">
        <f t="shared" si="359"/>
        <v>0</v>
      </c>
      <c r="M4090" s="210">
        <f t="shared" si="359"/>
        <v>0</v>
      </c>
      <c r="N4090" s="210">
        <f t="shared" si="359"/>
        <v>0</v>
      </c>
      <c r="O4090" s="210">
        <f t="shared" si="359"/>
        <v>0</v>
      </c>
      <c r="P4090" s="210">
        <f t="shared" si="359"/>
        <v>0</v>
      </c>
      <c r="Q4090" s="210">
        <f t="shared" si="359"/>
        <v>0</v>
      </c>
      <c r="R4090" s="210">
        <f t="shared" si="359"/>
        <v>0</v>
      </c>
    </row>
    <row r="4091" spans="1:18" hidden="1" outlineLevel="2" x14ac:dyDescent="0.35">
      <c r="A4091" s="209" t="str">
        <f>'Usages mobilité'!A53</f>
        <v>Usage mobilité n°50</v>
      </c>
      <c r="B4091" s="209" t="s">
        <v>637</v>
      </c>
      <c r="C4091" s="209"/>
      <c r="D4091" s="210">
        <f>IF(B$4033&lt;&gt;"",IF(B$4033='Usages mobilité'!BF53,'Usages mobilité'!BD53,0),0)</f>
        <v>0</v>
      </c>
      <c r="E4091" s="210">
        <f t="shared" si="359"/>
        <v>0</v>
      </c>
      <c r="F4091" s="210">
        <f t="shared" si="359"/>
        <v>0</v>
      </c>
      <c r="G4091" s="210">
        <f t="shared" si="359"/>
        <v>0</v>
      </c>
      <c r="H4091" s="210">
        <f t="shared" si="359"/>
        <v>0</v>
      </c>
      <c r="I4091" s="210">
        <f t="shared" si="359"/>
        <v>0</v>
      </c>
      <c r="J4091" s="210">
        <f t="shared" si="359"/>
        <v>0</v>
      </c>
      <c r="K4091" s="210">
        <f t="shared" si="359"/>
        <v>0</v>
      </c>
      <c r="L4091" s="210">
        <f t="shared" si="359"/>
        <v>0</v>
      </c>
      <c r="M4091" s="210">
        <f t="shared" si="359"/>
        <v>0</v>
      </c>
      <c r="N4091" s="210">
        <f t="shared" si="359"/>
        <v>0</v>
      </c>
      <c r="O4091" s="210">
        <f t="shared" si="359"/>
        <v>0</v>
      </c>
      <c r="P4091" s="210">
        <f t="shared" si="359"/>
        <v>0</v>
      </c>
      <c r="Q4091" s="210">
        <f t="shared" si="359"/>
        <v>0</v>
      </c>
      <c r="R4091" s="210">
        <f t="shared" si="359"/>
        <v>0</v>
      </c>
    </row>
    <row r="4092" spans="1:18" hidden="1" outlineLevel="1" collapsed="1" x14ac:dyDescent="0.35">
      <c r="A4092" s="209" t="s">
        <v>643</v>
      </c>
      <c r="B4092" s="209"/>
      <c r="C4092" s="209"/>
      <c r="D4092" s="210">
        <f t="shared" ref="D4092:R4092" si="360">SUM(D4042:D4091)</f>
        <v>0</v>
      </c>
      <c r="E4092" s="210">
        <f t="shared" si="360"/>
        <v>0</v>
      </c>
      <c r="F4092" s="210">
        <f t="shared" si="360"/>
        <v>0</v>
      </c>
      <c r="G4092" s="210">
        <f t="shared" si="360"/>
        <v>0</v>
      </c>
      <c r="H4092" s="210">
        <f t="shared" si="360"/>
        <v>0</v>
      </c>
      <c r="I4092" s="210">
        <f t="shared" si="360"/>
        <v>0</v>
      </c>
      <c r="J4092" s="210">
        <f t="shared" si="360"/>
        <v>0</v>
      </c>
      <c r="K4092" s="210">
        <f t="shared" si="360"/>
        <v>0</v>
      </c>
      <c r="L4092" s="210">
        <f t="shared" si="360"/>
        <v>0</v>
      </c>
      <c r="M4092" s="210">
        <f t="shared" si="360"/>
        <v>0</v>
      </c>
      <c r="N4092" s="210">
        <f t="shared" si="360"/>
        <v>0</v>
      </c>
      <c r="O4092" s="210">
        <f t="shared" si="360"/>
        <v>0</v>
      </c>
      <c r="P4092" s="210">
        <f t="shared" si="360"/>
        <v>0</v>
      </c>
      <c r="Q4092" s="210">
        <f t="shared" si="360"/>
        <v>0</v>
      </c>
      <c r="R4092" s="210">
        <f t="shared" si="360"/>
        <v>0</v>
      </c>
    </row>
    <row r="4093" spans="1:18" hidden="1" outlineLevel="2" x14ac:dyDescent="0.35">
      <c r="A4093" s="209" t="str">
        <f>'Usages mobilité'!A4</f>
        <v>Usage mobilité n°1</v>
      </c>
      <c r="B4093" s="209" t="s">
        <v>639</v>
      </c>
      <c r="C4093" s="209"/>
      <c r="D4093" s="210">
        <f>D4042*'Usages mobilité'!$BG4*(1+'Usages mobilité'!$BH4)^(D$4036-$D$4036)/1000</f>
        <v>0</v>
      </c>
      <c r="E4093" s="210">
        <f>E4042*'Usages mobilité'!$BG4*(1+'Usages mobilité'!$BH4)^(E$4036-$D$4036)/1000</f>
        <v>0</v>
      </c>
      <c r="F4093" s="210">
        <f>F4042*'Usages mobilité'!$BG4*(1+'Usages mobilité'!$BH4)^(F$4036-$D$4036)/1000</f>
        <v>0</v>
      </c>
      <c r="G4093" s="210">
        <f>G4042*'Usages mobilité'!$BG4*(1+'Usages mobilité'!$BH4)^(G$4036-$D$4036)/1000</f>
        <v>0</v>
      </c>
      <c r="H4093" s="210">
        <f>H4042*'Usages mobilité'!$BG4*(1+'Usages mobilité'!$BH4)^(H$4036-$D$4036)/1000</f>
        <v>0</v>
      </c>
      <c r="I4093" s="210">
        <f>I4042*'Usages mobilité'!$BG4*(1+'Usages mobilité'!$BH4)^(I$4036-$D$4036)/1000</f>
        <v>0</v>
      </c>
      <c r="J4093" s="210">
        <f>J4042*'Usages mobilité'!$BG4*(1+'Usages mobilité'!$BH4)^(J$4036-$D$4036)/1000</f>
        <v>0</v>
      </c>
      <c r="K4093" s="210">
        <f>K4042*'Usages mobilité'!$BG4*(1+'Usages mobilité'!$BH4)^(K$4036-$D$4036)/1000</f>
        <v>0</v>
      </c>
      <c r="L4093" s="210">
        <f>L4042*'Usages mobilité'!$BG4*(1+'Usages mobilité'!$BH4)^(L$4036-$D$4036)/1000</f>
        <v>0</v>
      </c>
      <c r="M4093" s="210">
        <f>M4042*'Usages mobilité'!$BG4*(1+'Usages mobilité'!$BH4)^(M$4036-$D$4036)/1000</f>
        <v>0</v>
      </c>
      <c r="N4093" s="210">
        <f>N4042*'Usages mobilité'!$BG4*(1+'Usages mobilité'!$BH4)^(N$4036-$D$4036)/1000</f>
        <v>0</v>
      </c>
      <c r="O4093" s="210">
        <f>O4042*'Usages mobilité'!$BG4*(1+'Usages mobilité'!$BH4)^(O$4036-$D$4036)/1000</f>
        <v>0</v>
      </c>
      <c r="P4093" s="210">
        <f>P4042*'Usages mobilité'!$BG4*(1+'Usages mobilité'!$BH4)^(P$4036-$D$4036)/1000</f>
        <v>0</v>
      </c>
      <c r="Q4093" s="210">
        <f>Q4042*'Usages mobilité'!$BG4*(1+'Usages mobilité'!$BH4)^(Q$4036-$D$4036)/1000</f>
        <v>0</v>
      </c>
      <c r="R4093" s="210">
        <f>R4042*'Usages mobilité'!$BG4*(1+'Usages mobilité'!$BH4)^(R$4036-$D$4036)/1000</f>
        <v>0</v>
      </c>
    </row>
    <row r="4094" spans="1:18" hidden="1" outlineLevel="2" x14ac:dyDescent="0.35">
      <c r="A4094" s="209" t="str">
        <f>'Usages mobilité'!A5</f>
        <v>Usage mobilité n°2</v>
      </c>
      <c r="B4094" s="209" t="s">
        <v>639</v>
      </c>
      <c r="C4094" s="209"/>
      <c r="D4094" s="210">
        <f>D4043*'Usages mobilité'!$BG5*(1+'Usages mobilité'!$BH5)^(D$4036-$D$4036)/1000</f>
        <v>0</v>
      </c>
      <c r="E4094" s="210">
        <f>E4043*'Usages mobilité'!$BG5*(1+'Usages mobilité'!$BH5)^(E$4036-$D$4036)/1000</f>
        <v>0</v>
      </c>
      <c r="F4094" s="210">
        <f>F4043*'Usages mobilité'!$BG5*(1+'Usages mobilité'!$BH5)^(F$4036-$D$4036)/1000</f>
        <v>0</v>
      </c>
      <c r="G4094" s="210">
        <f>G4043*'Usages mobilité'!$BG5*(1+'Usages mobilité'!$BH5)^(G$4036-$D$4036)/1000</f>
        <v>0</v>
      </c>
      <c r="H4094" s="210">
        <f>H4043*'Usages mobilité'!$BG5*(1+'Usages mobilité'!$BH5)^(H$4036-$D$4036)/1000</f>
        <v>0</v>
      </c>
      <c r="I4094" s="210">
        <f>I4043*'Usages mobilité'!$BG5*(1+'Usages mobilité'!$BH5)^(I$4036-$D$4036)/1000</f>
        <v>0</v>
      </c>
      <c r="J4094" s="210">
        <f>J4043*'Usages mobilité'!$BG5*(1+'Usages mobilité'!$BH5)^(J$4036-$D$4036)/1000</f>
        <v>0</v>
      </c>
      <c r="K4094" s="210">
        <f>K4043*'Usages mobilité'!$BG5*(1+'Usages mobilité'!$BH5)^(K$4036-$D$4036)/1000</f>
        <v>0</v>
      </c>
      <c r="L4094" s="210">
        <f>L4043*'Usages mobilité'!$BG5*(1+'Usages mobilité'!$BH5)^(L$4036-$D$4036)/1000</f>
        <v>0</v>
      </c>
      <c r="M4094" s="210">
        <f>M4043*'Usages mobilité'!$BG5*(1+'Usages mobilité'!$BH5)^(M$4036-$D$4036)/1000</f>
        <v>0</v>
      </c>
      <c r="N4094" s="210">
        <f>N4043*'Usages mobilité'!$BG5*(1+'Usages mobilité'!$BH5)^(N$4036-$D$4036)/1000</f>
        <v>0</v>
      </c>
      <c r="O4094" s="210">
        <f>O4043*'Usages mobilité'!$BG5*(1+'Usages mobilité'!$BH5)^(O$4036-$D$4036)/1000</f>
        <v>0</v>
      </c>
      <c r="P4094" s="210">
        <f>P4043*'Usages mobilité'!$BG5*(1+'Usages mobilité'!$BH5)^(P$4036-$D$4036)/1000</f>
        <v>0</v>
      </c>
      <c r="Q4094" s="210">
        <f>Q4043*'Usages mobilité'!$BG5*(1+'Usages mobilité'!$BH5)^(Q$4036-$D$4036)/1000</f>
        <v>0</v>
      </c>
      <c r="R4094" s="210">
        <f>R4043*'Usages mobilité'!$BG5*(1+'Usages mobilité'!$BH5)^(R$4036-$D$4036)/1000</f>
        <v>0</v>
      </c>
    </row>
    <row r="4095" spans="1:18" hidden="1" outlineLevel="2" x14ac:dyDescent="0.35">
      <c r="A4095" s="209" t="str">
        <f>'Usages mobilité'!A6</f>
        <v>Usage mobilité n°3</v>
      </c>
      <c r="B4095" s="209" t="s">
        <v>639</v>
      </c>
      <c r="C4095" s="209"/>
      <c r="D4095" s="210">
        <f>D4044*'Usages mobilité'!$BG6*(1+'Usages mobilité'!$BH6)^(D$4036-$D$4036)/1000</f>
        <v>0</v>
      </c>
      <c r="E4095" s="210">
        <f>E4044*'Usages mobilité'!$BG6*(1+'Usages mobilité'!$BH6)^(E$4036-$D$4036)/1000</f>
        <v>0</v>
      </c>
      <c r="F4095" s="210">
        <f>F4044*'Usages mobilité'!$BG6*(1+'Usages mobilité'!$BH6)^(F$4036-$D$4036)/1000</f>
        <v>0</v>
      </c>
      <c r="G4095" s="210">
        <f>G4044*'Usages mobilité'!$BG6*(1+'Usages mobilité'!$BH6)^(G$4036-$D$4036)/1000</f>
        <v>0</v>
      </c>
      <c r="H4095" s="210">
        <f>H4044*'Usages mobilité'!$BG6*(1+'Usages mobilité'!$BH6)^(H$4036-$D$4036)/1000</f>
        <v>0</v>
      </c>
      <c r="I4095" s="210">
        <f>I4044*'Usages mobilité'!$BG6*(1+'Usages mobilité'!$BH6)^(I$4036-$D$4036)/1000</f>
        <v>0</v>
      </c>
      <c r="J4095" s="210">
        <f>J4044*'Usages mobilité'!$BG6*(1+'Usages mobilité'!$BH6)^(J$4036-$D$4036)/1000</f>
        <v>0</v>
      </c>
      <c r="K4095" s="210">
        <f>K4044*'Usages mobilité'!$BG6*(1+'Usages mobilité'!$BH6)^(K$4036-$D$4036)/1000</f>
        <v>0</v>
      </c>
      <c r="L4095" s="210">
        <f>L4044*'Usages mobilité'!$BG6*(1+'Usages mobilité'!$BH6)^(L$4036-$D$4036)/1000</f>
        <v>0</v>
      </c>
      <c r="M4095" s="210">
        <f>M4044*'Usages mobilité'!$BG6*(1+'Usages mobilité'!$BH6)^(M$4036-$D$4036)/1000</f>
        <v>0</v>
      </c>
      <c r="N4095" s="210">
        <f>N4044*'Usages mobilité'!$BG6*(1+'Usages mobilité'!$BH6)^(N$4036-$D$4036)/1000</f>
        <v>0</v>
      </c>
      <c r="O4095" s="210">
        <f>O4044*'Usages mobilité'!$BG6*(1+'Usages mobilité'!$BH6)^(O$4036-$D$4036)/1000</f>
        <v>0</v>
      </c>
      <c r="P4095" s="210">
        <f>P4044*'Usages mobilité'!$BG6*(1+'Usages mobilité'!$BH6)^(P$4036-$D$4036)/1000</f>
        <v>0</v>
      </c>
      <c r="Q4095" s="210">
        <f>Q4044*'Usages mobilité'!$BG6*(1+'Usages mobilité'!$BH6)^(Q$4036-$D$4036)/1000</f>
        <v>0</v>
      </c>
      <c r="R4095" s="210">
        <f>R4044*'Usages mobilité'!$BG6*(1+'Usages mobilité'!$BH6)^(R$4036-$D$4036)/1000</f>
        <v>0</v>
      </c>
    </row>
    <row r="4096" spans="1:18" hidden="1" outlineLevel="2" x14ac:dyDescent="0.35">
      <c r="A4096" s="209" t="str">
        <f>'Usages mobilité'!A7</f>
        <v>Usage mobilité n°4</v>
      </c>
      <c r="B4096" s="209" t="s">
        <v>639</v>
      </c>
      <c r="C4096" s="209"/>
      <c r="D4096" s="210">
        <f>D4045*'Usages mobilité'!$BG7*(1+'Usages mobilité'!$BH7)^(D$4036-$D$4036)/1000</f>
        <v>0</v>
      </c>
      <c r="E4096" s="210">
        <f>E4045*'Usages mobilité'!$BG7*(1+'Usages mobilité'!$BH7)^(E$4036-$D$4036)/1000</f>
        <v>0</v>
      </c>
      <c r="F4096" s="210">
        <f>F4045*'Usages mobilité'!$BG7*(1+'Usages mobilité'!$BH7)^(F$4036-$D$4036)/1000</f>
        <v>0</v>
      </c>
      <c r="G4096" s="210">
        <f>G4045*'Usages mobilité'!$BG7*(1+'Usages mobilité'!$BH7)^(G$4036-$D$4036)/1000</f>
        <v>0</v>
      </c>
      <c r="H4096" s="210">
        <f>H4045*'Usages mobilité'!$BG7*(1+'Usages mobilité'!$BH7)^(H$4036-$D$4036)/1000</f>
        <v>0</v>
      </c>
      <c r="I4096" s="210">
        <f>I4045*'Usages mobilité'!$BG7*(1+'Usages mobilité'!$BH7)^(I$4036-$D$4036)/1000</f>
        <v>0</v>
      </c>
      <c r="J4096" s="210">
        <f>J4045*'Usages mobilité'!$BG7*(1+'Usages mobilité'!$BH7)^(J$4036-$D$4036)/1000</f>
        <v>0</v>
      </c>
      <c r="K4096" s="210">
        <f>K4045*'Usages mobilité'!$BG7*(1+'Usages mobilité'!$BH7)^(K$4036-$D$4036)/1000</f>
        <v>0</v>
      </c>
      <c r="L4096" s="210">
        <f>L4045*'Usages mobilité'!$BG7*(1+'Usages mobilité'!$BH7)^(L$4036-$D$4036)/1000</f>
        <v>0</v>
      </c>
      <c r="M4096" s="210">
        <f>M4045*'Usages mobilité'!$BG7*(1+'Usages mobilité'!$BH7)^(M$4036-$D$4036)/1000</f>
        <v>0</v>
      </c>
      <c r="N4096" s="210">
        <f>N4045*'Usages mobilité'!$BG7*(1+'Usages mobilité'!$BH7)^(N$4036-$D$4036)/1000</f>
        <v>0</v>
      </c>
      <c r="O4096" s="210">
        <f>O4045*'Usages mobilité'!$BG7*(1+'Usages mobilité'!$BH7)^(O$4036-$D$4036)/1000</f>
        <v>0</v>
      </c>
      <c r="P4096" s="210">
        <f>P4045*'Usages mobilité'!$BG7*(1+'Usages mobilité'!$BH7)^(P$4036-$D$4036)/1000</f>
        <v>0</v>
      </c>
      <c r="Q4096" s="210">
        <f>Q4045*'Usages mobilité'!$BG7*(1+'Usages mobilité'!$BH7)^(Q$4036-$D$4036)/1000</f>
        <v>0</v>
      </c>
      <c r="R4096" s="210">
        <f>R4045*'Usages mobilité'!$BG7*(1+'Usages mobilité'!$BH7)^(R$4036-$D$4036)/1000</f>
        <v>0</v>
      </c>
    </row>
    <row r="4097" spans="1:18" hidden="1" outlineLevel="2" x14ac:dyDescent="0.35">
      <c r="A4097" s="209" t="str">
        <f>'Usages mobilité'!A8</f>
        <v>Usage mobilité n°5</v>
      </c>
      <c r="B4097" s="209" t="s">
        <v>639</v>
      </c>
      <c r="C4097" s="209"/>
      <c r="D4097" s="210">
        <f>D4046*'Usages mobilité'!$BG8*(1+'Usages mobilité'!$BH8)^(D$4036-$D$4036)/1000</f>
        <v>0</v>
      </c>
      <c r="E4097" s="210">
        <f>E4046*'Usages mobilité'!$BG8*(1+'Usages mobilité'!$BH8)^(E$4036-$D$4036)/1000</f>
        <v>0</v>
      </c>
      <c r="F4097" s="210">
        <f>F4046*'Usages mobilité'!$BG8*(1+'Usages mobilité'!$BH8)^(F$4036-$D$4036)/1000</f>
        <v>0</v>
      </c>
      <c r="G4097" s="210">
        <f>G4046*'Usages mobilité'!$BG8*(1+'Usages mobilité'!$BH8)^(G$4036-$D$4036)/1000</f>
        <v>0</v>
      </c>
      <c r="H4097" s="210">
        <f>H4046*'Usages mobilité'!$BG8*(1+'Usages mobilité'!$BH8)^(H$4036-$D$4036)/1000</f>
        <v>0</v>
      </c>
      <c r="I4097" s="210">
        <f>I4046*'Usages mobilité'!$BG8*(1+'Usages mobilité'!$BH8)^(I$4036-$D$4036)/1000</f>
        <v>0</v>
      </c>
      <c r="J4097" s="210">
        <f>J4046*'Usages mobilité'!$BG8*(1+'Usages mobilité'!$BH8)^(J$4036-$D$4036)/1000</f>
        <v>0</v>
      </c>
      <c r="K4097" s="210">
        <f>K4046*'Usages mobilité'!$BG8*(1+'Usages mobilité'!$BH8)^(K$4036-$D$4036)/1000</f>
        <v>0</v>
      </c>
      <c r="L4097" s="210">
        <f>L4046*'Usages mobilité'!$BG8*(1+'Usages mobilité'!$BH8)^(L$4036-$D$4036)/1000</f>
        <v>0</v>
      </c>
      <c r="M4097" s="210">
        <f>M4046*'Usages mobilité'!$BG8*(1+'Usages mobilité'!$BH8)^(M$4036-$D$4036)/1000</f>
        <v>0</v>
      </c>
      <c r="N4097" s="210">
        <f>N4046*'Usages mobilité'!$BG8*(1+'Usages mobilité'!$BH8)^(N$4036-$D$4036)/1000</f>
        <v>0</v>
      </c>
      <c r="O4097" s="210">
        <f>O4046*'Usages mobilité'!$BG8*(1+'Usages mobilité'!$BH8)^(O$4036-$D$4036)/1000</f>
        <v>0</v>
      </c>
      <c r="P4097" s="210">
        <f>P4046*'Usages mobilité'!$BG8*(1+'Usages mobilité'!$BH8)^(P$4036-$D$4036)/1000</f>
        <v>0</v>
      </c>
      <c r="Q4097" s="210">
        <f>Q4046*'Usages mobilité'!$BG8*(1+'Usages mobilité'!$BH8)^(Q$4036-$D$4036)/1000</f>
        <v>0</v>
      </c>
      <c r="R4097" s="210">
        <f>R4046*'Usages mobilité'!$BG8*(1+'Usages mobilité'!$BH8)^(R$4036-$D$4036)/1000</f>
        <v>0</v>
      </c>
    </row>
    <row r="4098" spans="1:18" hidden="1" outlineLevel="2" x14ac:dyDescent="0.35">
      <c r="A4098" s="209" t="str">
        <f>'Usages mobilité'!A9</f>
        <v>Usage mobilité n°6</v>
      </c>
      <c r="B4098" s="209" t="s">
        <v>639</v>
      </c>
      <c r="C4098" s="209"/>
      <c r="D4098" s="210">
        <f>D4047*'Usages mobilité'!$BG9*(1+'Usages mobilité'!$BH9)^(D$4036-$D$4036)/1000</f>
        <v>0</v>
      </c>
      <c r="E4098" s="210">
        <f>E4047*'Usages mobilité'!$BG9*(1+'Usages mobilité'!$BH9)^(E$4036-$D$4036)/1000</f>
        <v>0</v>
      </c>
      <c r="F4098" s="210">
        <f>F4047*'Usages mobilité'!$BG9*(1+'Usages mobilité'!$BH9)^(F$4036-$D$4036)/1000</f>
        <v>0</v>
      </c>
      <c r="G4098" s="210">
        <f>G4047*'Usages mobilité'!$BG9*(1+'Usages mobilité'!$BH9)^(G$4036-$D$4036)/1000</f>
        <v>0</v>
      </c>
      <c r="H4098" s="210">
        <f>H4047*'Usages mobilité'!$BG9*(1+'Usages mobilité'!$BH9)^(H$4036-$D$4036)/1000</f>
        <v>0</v>
      </c>
      <c r="I4098" s="210">
        <f>I4047*'Usages mobilité'!$BG9*(1+'Usages mobilité'!$BH9)^(I$4036-$D$4036)/1000</f>
        <v>0</v>
      </c>
      <c r="J4098" s="210">
        <f>J4047*'Usages mobilité'!$BG9*(1+'Usages mobilité'!$BH9)^(J$4036-$D$4036)/1000</f>
        <v>0</v>
      </c>
      <c r="K4098" s="210">
        <f>K4047*'Usages mobilité'!$BG9*(1+'Usages mobilité'!$BH9)^(K$4036-$D$4036)/1000</f>
        <v>0</v>
      </c>
      <c r="L4098" s="210">
        <f>L4047*'Usages mobilité'!$BG9*(1+'Usages mobilité'!$BH9)^(L$4036-$D$4036)/1000</f>
        <v>0</v>
      </c>
      <c r="M4098" s="210">
        <f>M4047*'Usages mobilité'!$BG9*(1+'Usages mobilité'!$BH9)^(M$4036-$D$4036)/1000</f>
        <v>0</v>
      </c>
      <c r="N4098" s="210">
        <f>N4047*'Usages mobilité'!$BG9*(1+'Usages mobilité'!$BH9)^(N$4036-$D$4036)/1000</f>
        <v>0</v>
      </c>
      <c r="O4098" s="210">
        <f>O4047*'Usages mobilité'!$BG9*(1+'Usages mobilité'!$BH9)^(O$4036-$D$4036)/1000</f>
        <v>0</v>
      </c>
      <c r="P4098" s="210">
        <f>P4047*'Usages mobilité'!$BG9*(1+'Usages mobilité'!$BH9)^(P$4036-$D$4036)/1000</f>
        <v>0</v>
      </c>
      <c r="Q4098" s="210">
        <f>Q4047*'Usages mobilité'!$BG9*(1+'Usages mobilité'!$BH9)^(Q$4036-$D$4036)/1000</f>
        <v>0</v>
      </c>
      <c r="R4098" s="210">
        <f>R4047*'Usages mobilité'!$BG9*(1+'Usages mobilité'!$BH9)^(R$4036-$D$4036)/1000</f>
        <v>0</v>
      </c>
    </row>
    <row r="4099" spans="1:18" hidden="1" outlineLevel="2" x14ac:dyDescent="0.35">
      <c r="A4099" s="209" t="str">
        <f>'Usages mobilité'!A10</f>
        <v>Usage mobilité n°7</v>
      </c>
      <c r="B4099" s="209" t="s">
        <v>639</v>
      </c>
      <c r="C4099" s="209"/>
      <c r="D4099" s="210">
        <f>D4048*'Usages mobilité'!$BG10*(1+'Usages mobilité'!$BH10)^(D$4036-$D$4036)/1000</f>
        <v>0</v>
      </c>
      <c r="E4099" s="210">
        <f>E4048*'Usages mobilité'!$BG10*(1+'Usages mobilité'!$BH10)^(E$4036-$D$4036)/1000</f>
        <v>0</v>
      </c>
      <c r="F4099" s="210">
        <f>F4048*'Usages mobilité'!$BG10*(1+'Usages mobilité'!$BH10)^(F$4036-$D$4036)/1000</f>
        <v>0</v>
      </c>
      <c r="G4099" s="210">
        <f>G4048*'Usages mobilité'!$BG10*(1+'Usages mobilité'!$BH10)^(G$4036-$D$4036)/1000</f>
        <v>0</v>
      </c>
      <c r="H4099" s="210">
        <f>H4048*'Usages mobilité'!$BG10*(1+'Usages mobilité'!$BH10)^(H$4036-$D$4036)/1000</f>
        <v>0</v>
      </c>
      <c r="I4099" s="210">
        <f>I4048*'Usages mobilité'!$BG10*(1+'Usages mobilité'!$BH10)^(I$4036-$D$4036)/1000</f>
        <v>0</v>
      </c>
      <c r="J4099" s="210">
        <f>J4048*'Usages mobilité'!$BG10*(1+'Usages mobilité'!$BH10)^(J$4036-$D$4036)/1000</f>
        <v>0</v>
      </c>
      <c r="K4099" s="210">
        <f>K4048*'Usages mobilité'!$BG10*(1+'Usages mobilité'!$BH10)^(K$4036-$D$4036)/1000</f>
        <v>0</v>
      </c>
      <c r="L4099" s="210">
        <f>L4048*'Usages mobilité'!$BG10*(1+'Usages mobilité'!$BH10)^(L$4036-$D$4036)/1000</f>
        <v>0</v>
      </c>
      <c r="M4099" s="210">
        <f>M4048*'Usages mobilité'!$BG10*(1+'Usages mobilité'!$BH10)^(M$4036-$D$4036)/1000</f>
        <v>0</v>
      </c>
      <c r="N4099" s="210">
        <f>N4048*'Usages mobilité'!$BG10*(1+'Usages mobilité'!$BH10)^(N$4036-$D$4036)/1000</f>
        <v>0</v>
      </c>
      <c r="O4099" s="210">
        <f>O4048*'Usages mobilité'!$BG10*(1+'Usages mobilité'!$BH10)^(O$4036-$D$4036)/1000</f>
        <v>0</v>
      </c>
      <c r="P4099" s="210">
        <f>P4048*'Usages mobilité'!$BG10*(1+'Usages mobilité'!$BH10)^(P$4036-$D$4036)/1000</f>
        <v>0</v>
      </c>
      <c r="Q4099" s="210">
        <f>Q4048*'Usages mobilité'!$BG10*(1+'Usages mobilité'!$BH10)^(Q$4036-$D$4036)/1000</f>
        <v>0</v>
      </c>
      <c r="R4099" s="210">
        <f>R4048*'Usages mobilité'!$BG10*(1+'Usages mobilité'!$BH10)^(R$4036-$D$4036)/1000</f>
        <v>0</v>
      </c>
    </row>
    <row r="4100" spans="1:18" hidden="1" outlineLevel="2" x14ac:dyDescent="0.35">
      <c r="A4100" s="209" t="str">
        <f>'Usages mobilité'!A11</f>
        <v>Usage mobilité n°8</v>
      </c>
      <c r="B4100" s="209" t="s">
        <v>639</v>
      </c>
      <c r="C4100" s="209"/>
      <c r="D4100" s="210">
        <f>D4049*'Usages mobilité'!$BG11*(1+'Usages mobilité'!$BH11)^(D$4036-$D$4036)/1000</f>
        <v>0</v>
      </c>
      <c r="E4100" s="210">
        <f>E4049*'Usages mobilité'!$BG11*(1+'Usages mobilité'!$BH11)^(E$4036-$D$4036)/1000</f>
        <v>0</v>
      </c>
      <c r="F4100" s="210">
        <f>F4049*'Usages mobilité'!$BG11*(1+'Usages mobilité'!$BH11)^(F$4036-$D$4036)/1000</f>
        <v>0</v>
      </c>
      <c r="G4100" s="210">
        <f>G4049*'Usages mobilité'!$BG11*(1+'Usages mobilité'!$BH11)^(G$4036-$D$4036)/1000</f>
        <v>0</v>
      </c>
      <c r="H4100" s="210">
        <f>H4049*'Usages mobilité'!$BG11*(1+'Usages mobilité'!$BH11)^(H$4036-$D$4036)/1000</f>
        <v>0</v>
      </c>
      <c r="I4100" s="210">
        <f>I4049*'Usages mobilité'!$BG11*(1+'Usages mobilité'!$BH11)^(I$4036-$D$4036)/1000</f>
        <v>0</v>
      </c>
      <c r="J4100" s="210">
        <f>J4049*'Usages mobilité'!$BG11*(1+'Usages mobilité'!$BH11)^(J$4036-$D$4036)/1000</f>
        <v>0</v>
      </c>
      <c r="K4100" s="210">
        <f>K4049*'Usages mobilité'!$BG11*(1+'Usages mobilité'!$BH11)^(K$4036-$D$4036)/1000</f>
        <v>0</v>
      </c>
      <c r="L4100" s="210">
        <f>L4049*'Usages mobilité'!$BG11*(1+'Usages mobilité'!$BH11)^(L$4036-$D$4036)/1000</f>
        <v>0</v>
      </c>
      <c r="M4100" s="210">
        <f>M4049*'Usages mobilité'!$BG11*(1+'Usages mobilité'!$BH11)^(M$4036-$D$4036)/1000</f>
        <v>0</v>
      </c>
      <c r="N4100" s="210">
        <f>N4049*'Usages mobilité'!$BG11*(1+'Usages mobilité'!$BH11)^(N$4036-$D$4036)/1000</f>
        <v>0</v>
      </c>
      <c r="O4100" s="210">
        <f>O4049*'Usages mobilité'!$BG11*(1+'Usages mobilité'!$BH11)^(O$4036-$D$4036)/1000</f>
        <v>0</v>
      </c>
      <c r="P4100" s="210">
        <f>P4049*'Usages mobilité'!$BG11*(1+'Usages mobilité'!$BH11)^(P$4036-$D$4036)/1000</f>
        <v>0</v>
      </c>
      <c r="Q4100" s="210">
        <f>Q4049*'Usages mobilité'!$BG11*(1+'Usages mobilité'!$BH11)^(Q$4036-$D$4036)/1000</f>
        <v>0</v>
      </c>
      <c r="R4100" s="210">
        <f>R4049*'Usages mobilité'!$BG11*(1+'Usages mobilité'!$BH11)^(R$4036-$D$4036)/1000</f>
        <v>0</v>
      </c>
    </row>
    <row r="4101" spans="1:18" hidden="1" outlineLevel="2" x14ac:dyDescent="0.35">
      <c r="A4101" s="209" t="str">
        <f>'Usages mobilité'!A12</f>
        <v>Usage mobilité n°9</v>
      </c>
      <c r="B4101" s="209" t="s">
        <v>639</v>
      </c>
      <c r="C4101" s="209"/>
      <c r="D4101" s="210">
        <f>D4050*'Usages mobilité'!$BG12*(1+'Usages mobilité'!$BH12)^(D$4036-$D$4036)/1000</f>
        <v>0</v>
      </c>
      <c r="E4101" s="210">
        <f>E4050*'Usages mobilité'!$BG12*(1+'Usages mobilité'!$BH12)^(E$4036-$D$4036)/1000</f>
        <v>0</v>
      </c>
      <c r="F4101" s="210">
        <f>F4050*'Usages mobilité'!$BG12*(1+'Usages mobilité'!$BH12)^(F$4036-$D$4036)/1000</f>
        <v>0</v>
      </c>
      <c r="G4101" s="210">
        <f>G4050*'Usages mobilité'!$BG12*(1+'Usages mobilité'!$BH12)^(G$4036-$D$4036)/1000</f>
        <v>0</v>
      </c>
      <c r="H4101" s="210">
        <f>H4050*'Usages mobilité'!$BG12*(1+'Usages mobilité'!$BH12)^(H$4036-$D$4036)/1000</f>
        <v>0</v>
      </c>
      <c r="I4101" s="210">
        <f>I4050*'Usages mobilité'!$BG12*(1+'Usages mobilité'!$BH12)^(I$4036-$D$4036)/1000</f>
        <v>0</v>
      </c>
      <c r="J4101" s="210">
        <f>J4050*'Usages mobilité'!$BG12*(1+'Usages mobilité'!$BH12)^(J$4036-$D$4036)/1000</f>
        <v>0</v>
      </c>
      <c r="K4101" s="210">
        <f>K4050*'Usages mobilité'!$BG12*(1+'Usages mobilité'!$BH12)^(K$4036-$D$4036)/1000</f>
        <v>0</v>
      </c>
      <c r="L4101" s="210">
        <f>L4050*'Usages mobilité'!$BG12*(1+'Usages mobilité'!$BH12)^(L$4036-$D$4036)/1000</f>
        <v>0</v>
      </c>
      <c r="M4101" s="210">
        <f>M4050*'Usages mobilité'!$BG12*(1+'Usages mobilité'!$BH12)^(M$4036-$D$4036)/1000</f>
        <v>0</v>
      </c>
      <c r="N4101" s="210">
        <f>N4050*'Usages mobilité'!$BG12*(1+'Usages mobilité'!$BH12)^(N$4036-$D$4036)/1000</f>
        <v>0</v>
      </c>
      <c r="O4101" s="210">
        <f>O4050*'Usages mobilité'!$BG12*(1+'Usages mobilité'!$BH12)^(O$4036-$D$4036)/1000</f>
        <v>0</v>
      </c>
      <c r="P4101" s="210">
        <f>P4050*'Usages mobilité'!$BG12*(1+'Usages mobilité'!$BH12)^(P$4036-$D$4036)/1000</f>
        <v>0</v>
      </c>
      <c r="Q4101" s="210">
        <f>Q4050*'Usages mobilité'!$BG12*(1+'Usages mobilité'!$BH12)^(Q$4036-$D$4036)/1000</f>
        <v>0</v>
      </c>
      <c r="R4101" s="210">
        <f>R4050*'Usages mobilité'!$BG12*(1+'Usages mobilité'!$BH12)^(R$4036-$D$4036)/1000</f>
        <v>0</v>
      </c>
    </row>
    <row r="4102" spans="1:18" hidden="1" outlineLevel="2" x14ac:dyDescent="0.35">
      <c r="A4102" s="209" t="str">
        <f>'Usages mobilité'!A13</f>
        <v>Usage mobilité n°10</v>
      </c>
      <c r="B4102" s="209" t="s">
        <v>639</v>
      </c>
      <c r="C4102" s="209"/>
      <c r="D4102" s="210">
        <f>D4051*'Usages mobilité'!$BG13*(1+'Usages mobilité'!$BH13)^(D$4036-$D$4036)/1000</f>
        <v>0</v>
      </c>
      <c r="E4102" s="210">
        <f>E4051*'Usages mobilité'!$BG13*(1+'Usages mobilité'!$BH13)^(E$4036-$D$4036)/1000</f>
        <v>0</v>
      </c>
      <c r="F4102" s="210">
        <f>F4051*'Usages mobilité'!$BG13*(1+'Usages mobilité'!$BH13)^(F$4036-$D$4036)/1000</f>
        <v>0</v>
      </c>
      <c r="G4102" s="210">
        <f>G4051*'Usages mobilité'!$BG13*(1+'Usages mobilité'!$BH13)^(G$4036-$D$4036)/1000</f>
        <v>0</v>
      </c>
      <c r="H4102" s="210">
        <f>H4051*'Usages mobilité'!$BG13*(1+'Usages mobilité'!$BH13)^(H$4036-$D$4036)/1000</f>
        <v>0</v>
      </c>
      <c r="I4102" s="210">
        <f>I4051*'Usages mobilité'!$BG13*(1+'Usages mobilité'!$BH13)^(I$4036-$D$4036)/1000</f>
        <v>0</v>
      </c>
      <c r="J4102" s="210">
        <f>J4051*'Usages mobilité'!$BG13*(1+'Usages mobilité'!$BH13)^(J$4036-$D$4036)/1000</f>
        <v>0</v>
      </c>
      <c r="K4102" s="210">
        <f>K4051*'Usages mobilité'!$BG13*(1+'Usages mobilité'!$BH13)^(K$4036-$D$4036)/1000</f>
        <v>0</v>
      </c>
      <c r="L4102" s="210">
        <f>L4051*'Usages mobilité'!$BG13*(1+'Usages mobilité'!$BH13)^(L$4036-$D$4036)/1000</f>
        <v>0</v>
      </c>
      <c r="M4102" s="210">
        <f>M4051*'Usages mobilité'!$BG13*(1+'Usages mobilité'!$BH13)^(M$4036-$D$4036)/1000</f>
        <v>0</v>
      </c>
      <c r="N4102" s="210">
        <f>N4051*'Usages mobilité'!$BG13*(1+'Usages mobilité'!$BH13)^(N$4036-$D$4036)/1000</f>
        <v>0</v>
      </c>
      <c r="O4102" s="210">
        <f>O4051*'Usages mobilité'!$BG13*(1+'Usages mobilité'!$BH13)^(O$4036-$D$4036)/1000</f>
        <v>0</v>
      </c>
      <c r="P4102" s="210">
        <f>P4051*'Usages mobilité'!$BG13*(1+'Usages mobilité'!$BH13)^(P$4036-$D$4036)/1000</f>
        <v>0</v>
      </c>
      <c r="Q4102" s="210">
        <f>Q4051*'Usages mobilité'!$BG13*(1+'Usages mobilité'!$BH13)^(Q$4036-$D$4036)/1000</f>
        <v>0</v>
      </c>
      <c r="R4102" s="210">
        <f>R4051*'Usages mobilité'!$BG13*(1+'Usages mobilité'!$BH13)^(R$4036-$D$4036)/1000</f>
        <v>0</v>
      </c>
    </row>
    <row r="4103" spans="1:18" hidden="1" outlineLevel="2" x14ac:dyDescent="0.35">
      <c r="A4103" s="209" t="str">
        <f>'Usages mobilité'!A14</f>
        <v>Usage mobilité n°11</v>
      </c>
      <c r="B4103" s="209" t="s">
        <v>639</v>
      </c>
      <c r="C4103" s="209"/>
      <c r="D4103" s="210">
        <f>D4052*'Usages mobilité'!$BG14*(1+'Usages mobilité'!$BH14)^(D$4036-$D$4036)/1000</f>
        <v>0</v>
      </c>
      <c r="E4103" s="210">
        <f>E4052*'Usages mobilité'!$BG14*(1+'Usages mobilité'!$BH14)^(E$4036-$D$4036)/1000</f>
        <v>0</v>
      </c>
      <c r="F4103" s="210">
        <f>F4052*'Usages mobilité'!$BG14*(1+'Usages mobilité'!$BH14)^(F$4036-$D$4036)/1000</f>
        <v>0</v>
      </c>
      <c r="G4103" s="210">
        <f>G4052*'Usages mobilité'!$BG14*(1+'Usages mobilité'!$BH14)^(G$4036-$D$4036)/1000</f>
        <v>0</v>
      </c>
      <c r="H4103" s="210">
        <f>H4052*'Usages mobilité'!$BG14*(1+'Usages mobilité'!$BH14)^(H$4036-$D$4036)/1000</f>
        <v>0</v>
      </c>
      <c r="I4103" s="210">
        <f>I4052*'Usages mobilité'!$BG14*(1+'Usages mobilité'!$BH14)^(I$4036-$D$4036)/1000</f>
        <v>0</v>
      </c>
      <c r="J4103" s="210">
        <f>J4052*'Usages mobilité'!$BG14*(1+'Usages mobilité'!$BH14)^(J$4036-$D$4036)/1000</f>
        <v>0</v>
      </c>
      <c r="K4103" s="210">
        <f>K4052*'Usages mobilité'!$BG14*(1+'Usages mobilité'!$BH14)^(K$4036-$D$4036)/1000</f>
        <v>0</v>
      </c>
      <c r="L4103" s="210">
        <f>L4052*'Usages mobilité'!$BG14*(1+'Usages mobilité'!$BH14)^(L$4036-$D$4036)/1000</f>
        <v>0</v>
      </c>
      <c r="M4103" s="210">
        <f>M4052*'Usages mobilité'!$BG14*(1+'Usages mobilité'!$BH14)^(M$4036-$D$4036)/1000</f>
        <v>0</v>
      </c>
      <c r="N4103" s="210">
        <f>N4052*'Usages mobilité'!$BG14*(1+'Usages mobilité'!$BH14)^(N$4036-$D$4036)/1000</f>
        <v>0</v>
      </c>
      <c r="O4103" s="210">
        <f>O4052*'Usages mobilité'!$BG14*(1+'Usages mobilité'!$BH14)^(O$4036-$D$4036)/1000</f>
        <v>0</v>
      </c>
      <c r="P4103" s="210">
        <f>P4052*'Usages mobilité'!$BG14*(1+'Usages mobilité'!$BH14)^(P$4036-$D$4036)/1000</f>
        <v>0</v>
      </c>
      <c r="Q4103" s="210">
        <f>Q4052*'Usages mobilité'!$BG14*(1+'Usages mobilité'!$BH14)^(Q$4036-$D$4036)/1000</f>
        <v>0</v>
      </c>
      <c r="R4103" s="210">
        <f>R4052*'Usages mobilité'!$BG14*(1+'Usages mobilité'!$BH14)^(R$4036-$D$4036)/1000</f>
        <v>0</v>
      </c>
    </row>
    <row r="4104" spans="1:18" hidden="1" outlineLevel="2" x14ac:dyDescent="0.35">
      <c r="A4104" s="209" t="str">
        <f>'Usages mobilité'!A15</f>
        <v>Usage mobilité n°12</v>
      </c>
      <c r="B4104" s="209" t="s">
        <v>639</v>
      </c>
      <c r="C4104" s="209"/>
      <c r="D4104" s="210">
        <f>D4053*'Usages mobilité'!$BG15*(1+'Usages mobilité'!$BH15)^(D$4036-$D$4036)/1000</f>
        <v>0</v>
      </c>
      <c r="E4104" s="210">
        <f>E4053*'Usages mobilité'!$BG15*(1+'Usages mobilité'!$BH15)^(E$4036-$D$4036)/1000</f>
        <v>0</v>
      </c>
      <c r="F4104" s="210">
        <f>F4053*'Usages mobilité'!$BG15*(1+'Usages mobilité'!$BH15)^(F$4036-$D$4036)/1000</f>
        <v>0</v>
      </c>
      <c r="G4104" s="210">
        <f>G4053*'Usages mobilité'!$BG15*(1+'Usages mobilité'!$BH15)^(G$4036-$D$4036)/1000</f>
        <v>0</v>
      </c>
      <c r="H4104" s="210">
        <f>H4053*'Usages mobilité'!$BG15*(1+'Usages mobilité'!$BH15)^(H$4036-$D$4036)/1000</f>
        <v>0</v>
      </c>
      <c r="I4104" s="210">
        <f>I4053*'Usages mobilité'!$BG15*(1+'Usages mobilité'!$BH15)^(I$4036-$D$4036)/1000</f>
        <v>0</v>
      </c>
      <c r="J4104" s="210">
        <f>J4053*'Usages mobilité'!$BG15*(1+'Usages mobilité'!$BH15)^(J$4036-$D$4036)/1000</f>
        <v>0</v>
      </c>
      <c r="K4104" s="210">
        <f>K4053*'Usages mobilité'!$BG15*(1+'Usages mobilité'!$BH15)^(K$4036-$D$4036)/1000</f>
        <v>0</v>
      </c>
      <c r="L4104" s="210">
        <f>L4053*'Usages mobilité'!$BG15*(1+'Usages mobilité'!$BH15)^(L$4036-$D$4036)/1000</f>
        <v>0</v>
      </c>
      <c r="M4104" s="210">
        <f>M4053*'Usages mobilité'!$BG15*(1+'Usages mobilité'!$BH15)^(M$4036-$D$4036)/1000</f>
        <v>0</v>
      </c>
      <c r="N4104" s="210">
        <f>N4053*'Usages mobilité'!$BG15*(1+'Usages mobilité'!$BH15)^(N$4036-$D$4036)/1000</f>
        <v>0</v>
      </c>
      <c r="O4104" s="210">
        <f>O4053*'Usages mobilité'!$BG15*(1+'Usages mobilité'!$BH15)^(O$4036-$D$4036)/1000</f>
        <v>0</v>
      </c>
      <c r="P4104" s="210">
        <f>P4053*'Usages mobilité'!$BG15*(1+'Usages mobilité'!$BH15)^(P$4036-$D$4036)/1000</f>
        <v>0</v>
      </c>
      <c r="Q4104" s="210">
        <f>Q4053*'Usages mobilité'!$BG15*(1+'Usages mobilité'!$BH15)^(Q$4036-$D$4036)/1000</f>
        <v>0</v>
      </c>
      <c r="R4104" s="210">
        <f>R4053*'Usages mobilité'!$BG15*(1+'Usages mobilité'!$BH15)^(R$4036-$D$4036)/1000</f>
        <v>0</v>
      </c>
    </row>
    <row r="4105" spans="1:18" hidden="1" outlineLevel="2" x14ac:dyDescent="0.35">
      <c r="A4105" s="209" t="str">
        <f>'Usages mobilité'!A16</f>
        <v>Usage mobilité n°13</v>
      </c>
      <c r="B4105" s="209" t="s">
        <v>639</v>
      </c>
      <c r="C4105" s="209"/>
      <c r="D4105" s="210">
        <f>D4054*'Usages mobilité'!$BG16*(1+'Usages mobilité'!$BH16)^(D$4036-$D$4036)/1000</f>
        <v>0</v>
      </c>
      <c r="E4105" s="210">
        <f>E4054*'Usages mobilité'!$BG16*(1+'Usages mobilité'!$BH16)^(E$4036-$D$4036)/1000</f>
        <v>0</v>
      </c>
      <c r="F4105" s="210">
        <f>F4054*'Usages mobilité'!$BG16*(1+'Usages mobilité'!$BH16)^(F$4036-$D$4036)/1000</f>
        <v>0</v>
      </c>
      <c r="G4105" s="210">
        <f>G4054*'Usages mobilité'!$BG16*(1+'Usages mobilité'!$BH16)^(G$4036-$D$4036)/1000</f>
        <v>0</v>
      </c>
      <c r="H4105" s="210">
        <f>H4054*'Usages mobilité'!$BG16*(1+'Usages mobilité'!$BH16)^(H$4036-$D$4036)/1000</f>
        <v>0</v>
      </c>
      <c r="I4105" s="210">
        <f>I4054*'Usages mobilité'!$BG16*(1+'Usages mobilité'!$BH16)^(I$4036-$D$4036)/1000</f>
        <v>0</v>
      </c>
      <c r="J4105" s="210">
        <f>J4054*'Usages mobilité'!$BG16*(1+'Usages mobilité'!$BH16)^(J$4036-$D$4036)/1000</f>
        <v>0</v>
      </c>
      <c r="K4105" s="210">
        <f>K4054*'Usages mobilité'!$BG16*(1+'Usages mobilité'!$BH16)^(K$4036-$D$4036)/1000</f>
        <v>0</v>
      </c>
      <c r="L4105" s="210">
        <f>L4054*'Usages mobilité'!$BG16*(1+'Usages mobilité'!$BH16)^(L$4036-$D$4036)/1000</f>
        <v>0</v>
      </c>
      <c r="M4105" s="210">
        <f>M4054*'Usages mobilité'!$BG16*(1+'Usages mobilité'!$BH16)^(M$4036-$D$4036)/1000</f>
        <v>0</v>
      </c>
      <c r="N4105" s="210">
        <f>N4054*'Usages mobilité'!$BG16*(1+'Usages mobilité'!$BH16)^(N$4036-$D$4036)/1000</f>
        <v>0</v>
      </c>
      <c r="O4105" s="210">
        <f>O4054*'Usages mobilité'!$BG16*(1+'Usages mobilité'!$BH16)^(O$4036-$D$4036)/1000</f>
        <v>0</v>
      </c>
      <c r="P4105" s="210">
        <f>P4054*'Usages mobilité'!$BG16*(1+'Usages mobilité'!$BH16)^(P$4036-$D$4036)/1000</f>
        <v>0</v>
      </c>
      <c r="Q4105" s="210">
        <f>Q4054*'Usages mobilité'!$BG16*(1+'Usages mobilité'!$BH16)^(Q$4036-$D$4036)/1000</f>
        <v>0</v>
      </c>
      <c r="R4105" s="210">
        <f>R4054*'Usages mobilité'!$BG16*(1+'Usages mobilité'!$BH16)^(R$4036-$D$4036)/1000</f>
        <v>0</v>
      </c>
    </row>
    <row r="4106" spans="1:18" hidden="1" outlineLevel="2" x14ac:dyDescent="0.35">
      <c r="A4106" s="209" t="str">
        <f>'Usages mobilité'!A17</f>
        <v>Usage mobilité n°14</v>
      </c>
      <c r="B4106" s="209" t="s">
        <v>639</v>
      </c>
      <c r="C4106" s="209"/>
      <c r="D4106" s="210">
        <f>D4055*'Usages mobilité'!$BG17*(1+'Usages mobilité'!$BH17)^(D$4036-$D$4036)/1000</f>
        <v>0</v>
      </c>
      <c r="E4106" s="210">
        <f>E4055*'Usages mobilité'!$BG17*(1+'Usages mobilité'!$BH17)^(E$4036-$D$4036)/1000</f>
        <v>0</v>
      </c>
      <c r="F4106" s="210">
        <f>F4055*'Usages mobilité'!$BG17*(1+'Usages mobilité'!$BH17)^(F$4036-$D$4036)/1000</f>
        <v>0</v>
      </c>
      <c r="G4106" s="210">
        <f>G4055*'Usages mobilité'!$BG17*(1+'Usages mobilité'!$BH17)^(G$4036-$D$4036)/1000</f>
        <v>0</v>
      </c>
      <c r="H4106" s="210">
        <f>H4055*'Usages mobilité'!$BG17*(1+'Usages mobilité'!$BH17)^(H$4036-$D$4036)/1000</f>
        <v>0</v>
      </c>
      <c r="I4106" s="210">
        <f>I4055*'Usages mobilité'!$BG17*(1+'Usages mobilité'!$BH17)^(I$4036-$D$4036)/1000</f>
        <v>0</v>
      </c>
      <c r="J4106" s="210">
        <f>J4055*'Usages mobilité'!$BG17*(1+'Usages mobilité'!$BH17)^(J$4036-$D$4036)/1000</f>
        <v>0</v>
      </c>
      <c r="K4106" s="210">
        <f>K4055*'Usages mobilité'!$BG17*(1+'Usages mobilité'!$BH17)^(K$4036-$D$4036)/1000</f>
        <v>0</v>
      </c>
      <c r="L4106" s="210">
        <f>L4055*'Usages mobilité'!$BG17*(1+'Usages mobilité'!$BH17)^(L$4036-$D$4036)/1000</f>
        <v>0</v>
      </c>
      <c r="M4106" s="210">
        <f>M4055*'Usages mobilité'!$BG17*(1+'Usages mobilité'!$BH17)^(M$4036-$D$4036)/1000</f>
        <v>0</v>
      </c>
      <c r="N4106" s="210">
        <f>N4055*'Usages mobilité'!$BG17*(1+'Usages mobilité'!$BH17)^(N$4036-$D$4036)/1000</f>
        <v>0</v>
      </c>
      <c r="O4106" s="210">
        <f>O4055*'Usages mobilité'!$BG17*(1+'Usages mobilité'!$BH17)^(O$4036-$D$4036)/1000</f>
        <v>0</v>
      </c>
      <c r="P4106" s="210">
        <f>P4055*'Usages mobilité'!$BG17*(1+'Usages mobilité'!$BH17)^(P$4036-$D$4036)/1000</f>
        <v>0</v>
      </c>
      <c r="Q4106" s="210">
        <f>Q4055*'Usages mobilité'!$BG17*(1+'Usages mobilité'!$BH17)^(Q$4036-$D$4036)/1000</f>
        <v>0</v>
      </c>
      <c r="R4106" s="210">
        <f>R4055*'Usages mobilité'!$BG17*(1+'Usages mobilité'!$BH17)^(R$4036-$D$4036)/1000</f>
        <v>0</v>
      </c>
    </row>
    <row r="4107" spans="1:18" hidden="1" outlineLevel="2" x14ac:dyDescent="0.35">
      <c r="A4107" s="209" t="str">
        <f>'Usages mobilité'!A18</f>
        <v>Usage mobilité n°15</v>
      </c>
      <c r="B4107" s="209" t="s">
        <v>639</v>
      </c>
      <c r="C4107" s="209"/>
      <c r="D4107" s="210">
        <f>D4056*'Usages mobilité'!$BG18*(1+'Usages mobilité'!$BH18)^(D$4036-$D$4036)/1000</f>
        <v>0</v>
      </c>
      <c r="E4107" s="210">
        <f>E4056*'Usages mobilité'!$BG18*(1+'Usages mobilité'!$BH18)^(E$4036-$D$4036)/1000</f>
        <v>0</v>
      </c>
      <c r="F4107" s="210">
        <f>F4056*'Usages mobilité'!$BG18*(1+'Usages mobilité'!$BH18)^(F$4036-$D$4036)/1000</f>
        <v>0</v>
      </c>
      <c r="G4107" s="210">
        <f>G4056*'Usages mobilité'!$BG18*(1+'Usages mobilité'!$BH18)^(G$4036-$D$4036)/1000</f>
        <v>0</v>
      </c>
      <c r="H4107" s="210">
        <f>H4056*'Usages mobilité'!$BG18*(1+'Usages mobilité'!$BH18)^(H$4036-$D$4036)/1000</f>
        <v>0</v>
      </c>
      <c r="I4107" s="210">
        <f>I4056*'Usages mobilité'!$BG18*(1+'Usages mobilité'!$BH18)^(I$4036-$D$4036)/1000</f>
        <v>0</v>
      </c>
      <c r="J4107" s="210">
        <f>J4056*'Usages mobilité'!$BG18*(1+'Usages mobilité'!$BH18)^(J$4036-$D$4036)/1000</f>
        <v>0</v>
      </c>
      <c r="K4107" s="210">
        <f>K4056*'Usages mobilité'!$BG18*(1+'Usages mobilité'!$BH18)^(K$4036-$D$4036)/1000</f>
        <v>0</v>
      </c>
      <c r="L4107" s="210">
        <f>L4056*'Usages mobilité'!$BG18*(1+'Usages mobilité'!$BH18)^(L$4036-$D$4036)/1000</f>
        <v>0</v>
      </c>
      <c r="M4107" s="210">
        <f>M4056*'Usages mobilité'!$BG18*(1+'Usages mobilité'!$BH18)^(M$4036-$D$4036)/1000</f>
        <v>0</v>
      </c>
      <c r="N4107" s="210">
        <f>N4056*'Usages mobilité'!$BG18*(1+'Usages mobilité'!$BH18)^(N$4036-$D$4036)/1000</f>
        <v>0</v>
      </c>
      <c r="O4107" s="210">
        <f>O4056*'Usages mobilité'!$BG18*(1+'Usages mobilité'!$BH18)^(O$4036-$D$4036)/1000</f>
        <v>0</v>
      </c>
      <c r="P4107" s="210">
        <f>P4056*'Usages mobilité'!$BG18*(1+'Usages mobilité'!$BH18)^(P$4036-$D$4036)/1000</f>
        <v>0</v>
      </c>
      <c r="Q4107" s="210">
        <f>Q4056*'Usages mobilité'!$BG18*(1+'Usages mobilité'!$BH18)^(Q$4036-$D$4036)/1000</f>
        <v>0</v>
      </c>
      <c r="R4107" s="210">
        <f>R4056*'Usages mobilité'!$BG18*(1+'Usages mobilité'!$BH18)^(R$4036-$D$4036)/1000</f>
        <v>0</v>
      </c>
    </row>
    <row r="4108" spans="1:18" hidden="1" outlineLevel="2" x14ac:dyDescent="0.35">
      <c r="A4108" s="209" t="str">
        <f>'Usages mobilité'!A19</f>
        <v>Usage mobilité n°16</v>
      </c>
      <c r="B4108" s="209" t="s">
        <v>639</v>
      </c>
      <c r="C4108" s="209"/>
      <c r="D4108" s="210">
        <f>D4057*'Usages mobilité'!$BG19*(1+'Usages mobilité'!$BH19)^(D$4036-$D$4036)/1000</f>
        <v>0</v>
      </c>
      <c r="E4108" s="210">
        <f>E4057*'Usages mobilité'!$BG19*(1+'Usages mobilité'!$BH19)^(E$4036-$D$4036)/1000</f>
        <v>0</v>
      </c>
      <c r="F4108" s="210">
        <f>F4057*'Usages mobilité'!$BG19*(1+'Usages mobilité'!$BH19)^(F$4036-$D$4036)/1000</f>
        <v>0</v>
      </c>
      <c r="G4108" s="210">
        <f>G4057*'Usages mobilité'!$BG19*(1+'Usages mobilité'!$BH19)^(G$4036-$D$4036)/1000</f>
        <v>0</v>
      </c>
      <c r="H4108" s="210">
        <f>H4057*'Usages mobilité'!$BG19*(1+'Usages mobilité'!$BH19)^(H$4036-$D$4036)/1000</f>
        <v>0</v>
      </c>
      <c r="I4108" s="210">
        <f>I4057*'Usages mobilité'!$BG19*(1+'Usages mobilité'!$BH19)^(I$4036-$D$4036)/1000</f>
        <v>0</v>
      </c>
      <c r="J4108" s="210">
        <f>J4057*'Usages mobilité'!$BG19*(1+'Usages mobilité'!$BH19)^(J$4036-$D$4036)/1000</f>
        <v>0</v>
      </c>
      <c r="K4108" s="210">
        <f>K4057*'Usages mobilité'!$BG19*(1+'Usages mobilité'!$BH19)^(K$4036-$D$4036)/1000</f>
        <v>0</v>
      </c>
      <c r="L4108" s="210">
        <f>L4057*'Usages mobilité'!$BG19*(1+'Usages mobilité'!$BH19)^(L$4036-$D$4036)/1000</f>
        <v>0</v>
      </c>
      <c r="M4108" s="210">
        <f>M4057*'Usages mobilité'!$BG19*(1+'Usages mobilité'!$BH19)^(M$4036-$D$4036)/1000</f>
        <v>0</v>
      </c>
      <c r="N4108" s="210">
        <f>N4057*'Usages mobilité'!$BG19*(1+'Usages mobilité'!$BH19)^(N$4036-$D$4036)/1000</f>
        <v>0</v>
      </c>
      <c r="O4108" s="210">
        <f>O4057*'Usages mobilité'!$BG19*(1+'Usages mobilité'!$BH19)^(O$4036-$D$4036)/1000</f>
        <v>0</v>
      </c>
      <c r="P4108" s="210">
        <f>P4057*'Usages mobilité'!$BG19*(1+'Usages mobilité'!$BH19)^(P$4036-$D$4036)/1000</f>
        <v>0</v>
      </c>
      <c r="Q4108" s="210">
        <f>Q4057*'Usages mobilité'!$BG19*(1+'Usages mobilité'!$BH19)^(Q$4036-$D$4036)/1000</f>
        <v>0</v>
      </c>
      <c r="R4108" s="210">
        <f>R4057*'Usages mobilité'!$BG19*(1+'Usages mobilité'!$BH19)^(R$4036-$D$4036)/1000</f>
        <v>0</v>
      </c>
    </row>
    <row r="4109" spans="1:18" hidden="1" outlineLevel="2" x14ac:dyDescent="0.35">
      <c r="A4109" s="209" t="str">
        <f>'Usages mobilité'!A20</f>
        <v>Usage mobilité n°17</v>
      </c>
      <c r="B4109" s="209" t="s">
        <v>639</v>
      </c>
      <c r="C4109" s="209"/>
      <c r="D4109" s="210">
        <f>D4058*'Usages mobilité'!$BG20*(1+'Usages mobilité'!$BH20)^(D$4036-$D$4036)/1000</f>
        <v>0</v>
      </c>
      <c r="E4109" s="210">
        <f>E4058*'Usages mobilité'!$BG20*(1+'Usages mobilité'!$BH20)^(E$4036-$D$4036)/1000</f>
        <v>0</v>
      </c>
      <c r="F4109" s="210">
        <f>F4058*'Usages mobilité'!$BG20*(1+'Usages mobilité'!$BH20)^(F$4036-$D$4036)/1000</f>
        <v>0</v>
      </c>
      <c r="G4109" s="210">
        <f>G4058*'Usages mobilité'!$BG20*(1+'Usages mobilité'!$BH20)^(G$4036-$D$4036)/1000</f>
        <v>0</v>
      </c>
      <c r="H4109" s="210">
        <f>H4058*'Usages mobilité'!$BG20*(1+'Usages mobilité'!$BH20)^(H$4036-$D$4036)/1000</f>
        <v>0</v>
      </c>
      <c r="I4109" s="210">
        <f>I4058*'Usages mobilité'!$BG20*(1+'Usages mobilité'!$BH20)^(I$4036-$D$4036)/1000</f>
        <v>0</v>
      </c>
      <c r="J4109" s="210">
        <f>J4058*'Usages mobilité'!$BG20*(1+'Usages mobilité'!$BH20)^(J$4036-$D$4036)/1000</f>
        <v>0</v>
      </c>
      <c r="K4109" s="210">
        <f>K4058*'Usages mobilité'!$BG20*(1+'Usages mobilité'!$BH20)^(K$4036-$D$4036)/1000</f>
        <v>0</v>
      </c>
      <c r="L4109" s="210">
        <f>L4058*'Usages mobilité'!$BG20*(1+'Usages mobilité'!$BH20)^(L$4036-$D$4036)/1000</f>
        <v>0</v>
      </c>
      <c r="M4109" s="210">
        <f>M4058*'Usages mobilité'!$BG20*(1+'Usages mobilité'!$BH20)^(M$4036-$D$4036)/1000</f>
        <v>0</v>
      </c>
      <c r="N4109" s="210">
        <f>N4058*'Usages mobilité'!$BG20*(1+'Usages mobilité'!$BH20)^(N$4036-$D$4036)/1000</f>
        <v>0</v>
      </c>
      <c r="O4109" s="210">
        <f>O4058*'Usages mobilité'!$BG20*(1+'Usages mobilité'!$BH20)^(O$4036-$D$4036)/1000</f>
        <v>0</v>
      </c>
      <c r="P4109" s="210">
        <f>P4058*'Usages mobilité'!$BG20*(1+'Usages mobilité'!$BH20)^(P$4036-$D$4036)/1000</f>
        <v>0</v>
      </c>
      <c r="Q4109" s="210">
        <f>Q4058*'Usages mobilité'!$BG20*(1+'Usages mobilité'!$BH20)^(Q$4036-$D$4036)/1000</f>
        <v>0</v>
      </c>
      <c r="R4109" s="210">
        <f>R4058*'Usages mobilité'!$BG20*(1+'Usages mobilité'!$BH20)^(R$4036-$D$4036)/1000</f>
        <v>0</v>
      </c>
    </row>
    <row r="4110" spans="1:18" hidden="1" outlineLevel="2" x14ac:dyDescent="0.35">
      <c r="A4110" s="209" t="str">
        <f>'Usages mobilité'!A21</f>
        <v>Usage mobilité n°18</v>
      </c>
      <c r="B4110" s="209" t="s">
        <v>639</v>
      </c>
      <c r="C4110" s="209"/>
      <c r="D4110" s="210">
        <f>D4059*'Usages mobilité'!$BG21*(1+'Usages mobilité'!$BH21)^(D$4036-$D$4036)/1000</f>
        <v>0</v>
      </c>
      <c r="E4110" s="210">
        <f>E4059*'Usages mobilité'!$BG21*(1+'Usages mobilité'!$BH21)^(E$4036-$D$4036)/1000</f>
        <v>0</v>
      </c>
      <c r="F4110" s="210">
        <f>F4059*'Usages mobilité'!$BG21*(1+'Usages mobilité'!$BH21)^(F$4036-$D$4036)/1000</f>
        <v>0</v>
      </c>
      <c r="G4110" s="210">
        <f>G4059*'Usages mobilité'!$BG21*(1+'Usages mobilité'!$BH21)^(G$4036-$D$4036)/1000</f>
        <v>0</v>
      </c>
      <c r="H4110" s="210">
        <f>H4059*'Usages mobilité'!$BG21*(1+'Usages mobilité'!$BH21)^(H$4036-$D$4036)/1000</f>
        <v>0</v>
      </c>
      <c r="I4110" s="210">
        <f>I4059*'Usages mobilité'!$BG21*(1+'Usages mobilité'!$BH21)^(I$4036-$D$4036)/1000</f>
        <v>0</v>
      </c>
      <c r="J4110" s="210">
        <f>J4059*'Usages mobilité'!$BG21*(1+'Usages mobilité'!$BH21)^(J$4036-$D$4036)/1000</f>
        <v>0</v>
      </c>
      <c r="K4110" s="210">
        <f>K4059*'Usages mobilité'!$BG21*(1+'Usages mobilité'!$BH21)^(K$4036-$D$4036)/1000</f>
        <v>0</v>
      </c>
      <c r="L4110" s="210">
        <f>L4059*'Usages mobilité'!$BG21*(1+'Usages mobilité'!$BH21)^(L$4036-$D$4036)/1000</f>
        <v>0</v>
      </c>
      <c r="M4110" s="210">
        <f>M4059*'Usages mobilité'!$BG21*(1+'Usages mobilité'!$BH21)^(M$4036-$D$4036)/1000</f>
        <v>0</v>
      </c>
      <c r="N4110" s="210">
        <f>N4059*'Usages mobilité'!$BG21*(1+'Usages mobilité'!$BH21)^(N$4036-$D$4036)/1000</f>
        <v>0</v>
      </c>
      <c r="O4110" s="210">
        <f>O4059*'Usages mobilité'!$BG21*(1+'Usages mobilité'!$BH21)^(O$4036-$D$4036)/1000</f>
        <v>0</v>
      </c>
      <c r="P4110" s="210">
        <f>P4059*'Usages mobilité'!$BG21*(1+'Usages mobilité'!$BH21)^(P$4036-$D$4036)/1000</f>
        <v>0</v>
      </c>
      <c r="Q4110" s="210">
        <f>Q4059*'Usages mobilité'!$BG21*(1+'Usages mobilité'!$BH21)^(Q$4036-$D$4036)/1000</f>
        <v>0</v>
      </c>
      <c r="R4110" s="210">
        <f>R4059*'Usages mobilité'!$BG21*(1+'Usages mobilité'!$BH21)^(R$4036-$D$4036)/1000</f>
        <v>0</v>
      </c>
    </row>
    <row r="4111" spans="1:18" hidden="1" outlineLevel="2" x14ac:dyDescent="0.35">
      <c r="A4111" s="209" t="str">
        <f>'Usages mobilité'!A22</f>
        <v>Usage mobilité n°19</v>
      </c>
      <c r="B4111" s="209" t="s">
        <v>639</v>
      </c>
      <c r="C4111" s="209"/>
      <c r="D4111" s="210">
        <f>D4060*'Usages mobilité'!$BG22*(1+'Usages mobilité'!$BH22)^(D$4036-$D$4036)/1000</f>
        <v>0</v>
      </c>
      <c r="E4111" s="210">
        <f>E4060*'Usages mobilité'!$BG22*(1+'Usages mobilité'!$BH22)^(E$4036-$D$4036)/1000</f>
        <v>0</v>
      </c>
      <c r="F4111" s="210">
        <f>F4060*'Usages mobilité'!$BG22*(1+'Usages mobilité'!$BH22)^(F$4036-$D$4036)/1000</f>
        <v>0</v>
      </c>
      <c r="G4111" s="210">
        <f>G4060*'Usages mobilité'!$BG22*(1+'Usages mobilité'!$BH22)^(G$4036-$D$4036)/1000</f>
        <v>0</v>
      </c>
      <c r="H4111" s="210">
        <f>H4060*'Usages mobilité'!$BG22*(1+'Usages mobilité'!$BH22)^(H$4036-$D$4036)/1000</f>
        <v>0</v>
      </c>
      <c r="I4111" s="210">
        <f>I4060*'Usages mobilité'!$BG22*(1+'Usages mobilité'!$BH22)^(I$4036-$D$4036)/1000</f>
        <v>0</v>
      </c>
      <c r="J4111" s="210">
        <f>J4060*'Usages mobilité'!$BG22*(1+'Usages mobilité'!$BH22)^(J$4036-$D$4036)/1000</f>
        <v>0</v>
      </c>
      <c r="K4111" s="210">
        <f>K4060*'Usages mobilité'!$BG22*(1+'Usages mobilité'!$BH22)^(K$4036-$D$4036)/1000</f>
        <v>0</v>
      </c>
      <c r="L4111" s="210">
        <f>L4060*'Usages mobilité'!$BG22*(1+'Usages mobilité'!$BH22)^(L$4036-$D$4036)/1000</f>
        <v>0</v>
      </c>
      <c r="M4111" s="210">
        <f>M4060*'Usages mobilité'!$BG22*(1+'Usages mobilité'!$BH22)^(M$4036-$D$4036)/1000</f>
        <v>0</v>
      </c>
      <c r="N4111" s="210">
        <f>N4060*'Usages mobilité'!$BG22*(1+'Usages mobilité'!$BH22)^(N$4036-$D$4036)/1000</f>
        <v>0</v>
      </c>
      <c r="O4111" s="210">
        <f>O4060*'Usages mobilité'!$BG22*(1+'Usages mobilité'!$BH22)^(O$4036-$D$4036)/1000</f>
        <v>0</v>
      </c>
      <c r="P4111" s="210">
        <f>P4060*'Usages mobilité'!$BG22*(1+'Usages mobilité'!$BH22)^(P$4036-$D$4036)/1000</f>
        <v>0</v>
      </c>
      <c r="Q4111" s="210">
        <f>Q4060*'Usages mobilité'!$BG22*(1+'Usages mobilité'!$BH22)^(Q$4036-$D$4036)/1000</f>
        <v>0</v>
      </c>
      <c r="R4111" s="210">
        <f>R4060*'Usages mobilité'!$BG22*(1+'Usages mobilité'!$BH22)^(R$4036-$D$4036)/1000</f>
        <v>0</v>
      </c>
    </row>
    <row r="4112" spans="1:18" hidden="1" outlineLevel="2" x14ac:dyDescent="0.35">
      <c r="A4112" s="209" t="str">
        <f>'Usages mobilité'!A23</f>
        <v>Usage mobilité n°20</v>
      </c>
      <c r="B4112" s="209" t="s">
        <v>639</v>
      </c>
      <c r="C4112" s="209"/>
      <c r="D4112" s="210">
        <f>D4061*'Usages mobilité'!$BG23*(1+'Usages mobilité'!$BH23)^(D$4036-$D$4036)/1000</f>
        <v>0</v>
      </c>
      <c r="E4112" s="210">
        <f>E4061*'Usages mobilité'!$BG23*(1+'Usages mobilité'!$BH23)^(E$4036-$D$4036)/1000</f>
        <v>0</v>
      </c>
      <c r="F4112" s="210">
        <f>F4061*'Usages mobilité'!$BG23*(1+'Usages mobilité'!$BH23)^(F$4036-$D$4036)/1000</f>
        <v>0</v>
      </c>
      <c r="G4112" s="210">
        <f>G4061*'Usages mobilité'!$BG23*(1+'Usages mobilité'!$BH23)^(G$4036-$D$4036)/1000</f>
        <v>0</v>
      </c>
      <c r="H4112" s="210">
        <f>H4061*'Usages mobilité'!$BG23*(1+'Usages mobilité'!$BH23)^(H$4036-$D$4036)/1000</f>
        <v>0</v>
      </c>
      <c r="I4112" s="210">
        <f>I4061*'Usages mobilité'!$BG23*(1+'Usages mobilité'!$BH23)^(I$4036-$D$4036)/1000</f>
        <v>0</v>
      </c>
      <c r="J4112" s="210">
        <f>J4061*'Usages mobilité'!$BG23*(1+'Usages mobilité'!$BH23)^(J$4036-$D$4036)/1000</f>
        <v>0</v>
      </c>
      <c r="K4112" s="210">
        <f>K4061*'Usages mobilité'!$BG23*(1+'Usages mobilité'!$BH23)^(K$4036-$D$4036)/1000</f>
        <v>0</v>
      </c>
      <c r="L4112" s="210">
        <f>L4061*'Usages mobilité'!$BG23*(1+'Usages mobilité'!$BH23)^(L$4036-$D$4036)/1000</f>
        <v>0</v>
      </c>
      <c r="M4112" s="210">
        <f>M4061*'Usages mobilité'!$BG23*(1+'Usages mobilité'!$BH23)^(M$4036-$D$4036)/1000</f>
        <v>0</v>
      </c>
      <c r="N4112" s="210">
        <f>N4061*'Usages mobilité'!$BG23*(1+'Usages mobilité'!$BH23)^(N$4036-$D$4036)/1000</f>
        <v>0</v>
      </c>
      <c r="O4112" s="210">
        <f>O4061*'Usages mobilité'!$BG23*(1+'Usages mobilité'!$BH23)^(O$4036-$D$4036)/1000</f>
        <v>0</v>
      </c>
      <c r="P4112" s="210">
        <f>P4061*'Usages mobilité'!$BG23*(1+'Usages mobilité'!$BH23)^(P$4036-$D$4036)/1000</f>
        <v>0</v>
      </c>
      <c r="Q4112" s="210">
        <f>Q4061*'Usages mobilité'!$BG23*(1+'Usages mobilité'!$BH23)^(Q$4036-$D$4036)/1000</f>
        <v>0</v>
      </c>
      <c r="R4112" s="210">
        <f>R4061*'Usages mobilité'!$BG23*(1+'Usages mobilité'!$BH23)^(R$4036-$D$4036)/1000</f>
        <v>0</v>
      </c>
    </row>
    <row r="4113" spans="1:18" hidden="1" outlineLevel="2" x14ac:dyDescent="0.35">
      <c r="A4113" s="209" t="str">
        <f>'Usages mobilité'!A24</f>
        <v>Usage mobilité n°21</v>
      </c>
      <c r="B4113" s="209" t="s">
        <v>639</v>
      </c>
      <c r="C4113" s="209"/>
      <c r="D4113" s="210">
        <f>D4062*'Usages mobilité'!$BG24*(1+'Usages mobilité'!$BH24)^(D$4036-$D$4036)/1000</f>
        <v>0</v>
      </c>
      <c r="E4113" s="210">
        <f>E4062*'Usages mobilité'!$BG24*(1+'Usages mobilité'!$BH24)^(E$4036-$D$4036)/1000</f>
        <v>0</v>
      </c>
      <c r="F4113" s="210">
        <f>F4062*'Usages mobilité'!$BG24*(1+'Usages mobilité'!$BH24)^(F$4036-$D$4036)/1000</f>
        <v>0</v>
      </c>
      <c r="G4113" s="210">
        <f>G4062*'Usages mobilité'!$BG24*(1+'Usages mobilité'!$BH24)^(G$4036-$D$4036)/1000</f>
        <v>0</v>
      </c>
      <c r="H4113" s="210">
        <f>H4062*'Usages mobilité'!$BG24*(1+'Usages mobilité'!$BH24)^(H$4036-$D$4036)/1000</f>
        <v>0</v>
      </c>
      <c r="I4113" s="210">
        <f>I4062*'Usages mobilité'!$BG24*(1+'Usages mobilité'!$BH24)^(I$4036-$D$4036)/1000</f>
        <v>0</v>
      </c>
      <c r="J4113" s="210">
        <f>J4062*'Usages mobilité'!$BG24*(1+'Usages mobilité'!$BH24)^(J$4036-$D$4036)/1000</f>
        <v>0</v>
      </c>
      <c r="K4113" s="210">
        <f>K4062*'Usages mobilité'!$BG24*(1+'Usages mobilité'!$BH24)^(K$4036-$D$4036)/1000</f>
        <v>0</v>
      </c>
      <c r="L4113" s="210">
        <f>L4062*'Usages mobilité'!$BG24*(1+'Usages mobilité'!$BH24)^(L$4036-$D$4036)/1000</f>
        <v>0</v>
      </c>
      <c r="M4113" s="210">
        <f>M4062*'Usages mobilité'!$BG24*(1+'Usages mobilité'!$BH24)^(M$4036-$D$4036)/1000</f>
        <v>0</v>
      </c>
      <c r="N4113" s="210">
        <f>N4062*'Usages mobilité'!$BG24*(1+'Usages mobilité'!$BH24)^(N$4036-$D$4036)/1000</f>
        <v>0</v>
      </c>
      <c r="O4113" s="210">
        <f>O4062*'Usages mobilité'!$BG24*(1+'Usages mobilité'!$BH24)^(O$4036-$D$4036)/1000</f>
        <v>0</v>
      </c>
      <c r="P4113" s="210">
        <f>P4062*'Usages mobilité'!$BG24*(1+'Usages mobilité'!$BH24)^(P$4036-$D$4036)/1000</f>
        <v>0</v>
      </c>
      <c r="Q4113" s="210">
        <f>Q4062*'Usages mobilité'!$BG24*(1+'Usages mobilité'!$BH24)^(Q$4036-$D$4036)/1000</f>
        <v>0</v>
      </c>
      <c r="R4113" s="210">
        <f>R4062*'Usages mobilité'!$BG24*(1+'Usages mobilité'!$BH24)^(R$4036-$D$4036)/1000</f>
        <v>0</v>
      </c>
    </row>
    <row r="4114" spans="1:18" hidden="1" outlineLevel="2" x14ac:dyDescent="0.35">
      <c r="A4114" s="209" t="str">
        <f>'Usages mobilité'!A25</f>
        <v>Usage mobilité n°22</v>
      </c>
      <c r="B4114" s="209" t="s">
        <v>639</v>
      </c>
      <c r="C4114" s="209"/>
      <c r="D4114" s="210">
        <f>D4063*'Usages mobilité'!$BG25*(1+'Usages mobilité'!$BH25)^(D$4036-$D$4036)/1000</f>
        <v>0</v>
      </c>
      <c r="E4114" s="210">
        <f>E4063*'Usages mobilité'!$BG25*(1+'Usages mobilité'!$BH25)^(E$4036-$D$4036)/1000</f>
        <v>0</v>
      </c>
      <c r="F4114" s="210">
        <f>F4063*'Usages mobilité'!$BG25*(1+'Usages mobilité'!$BH25)^(F$4036-$D$4036)/1000</f>
        <v>0</v>
      </c>
      <c r="G4114" s="210">
        <f>G4063*'Usages mobilité'!$BG25*(1+'Usages mobilité'!$BH25)^(G$4036-$D$4036)/1000</f>
        <v>0</v>
      </c>
      <c r="H4114" s="210">
        <f>H4063*'Usages mobilité'!$BG25*(1+'Usages mobilité'!$BH25)^(H$4036-$D$4036)/1000</f>
        <v>0</v>
      </c>
      <c r="I4114" s="210">
        <f>I4063*'Usages mobilité'!$BG25*(1+'Usages mobilité'!$BH25)^(I$4036-$D$4036)/1000</f>
        <v>0</v>
      </c>
      <c r="J4114" s="210">
        <f>J4063*'Usages mobilité'!$BG25*(1+'Usages mobilité'!$BH25)^(J$4036-$D$4036)/1000</f>
        <v>0</v>
      </c>
      <c r="K4114" s="210">
        <f>K4063*'Usages mobilité'!$BG25*(1+'Usages mobilité'!$BH25)^(K$4036-$D$4036)/1000</f>
        <v>0</v>
      </c>
      <c r="L4114" s="210">
        <f>L4063*'Usages mobilité'!$BG25*(1+'Usages mobilité'!$BH25)^(L$4036-$D$4036)/1000</f>
        <v>0</v>
      </c>
      <c r="M4114" s="210">
        <f>M4063*'Usages mobilité'!$BG25*(1+'Usages mobilité'!$BH25)^(M$4036-$D$4036)/1000</f>
        <v>0</v>
      </c>
      <c r="N4114" s="210">
        <f>N4063*'Usages mobilité'!$BG25*(1+'Usages mobilité'!$BH25)^(N$4036-$D$4036)/1000</f>
        <v>0</v>
      </c>
      <c r="O4114" s="210">
        <f>O4063*'Usages mobilité'!$BG25*(1+'Usages mobilité'!$BH25)^(O$4036-$D$4036)/1000</f>
        <v>0</v>
      </c>
      <c r="P4114" s="210">
        <f>P4063*'Usages mobilité'!$BG25*(1+'Usages mobilité'!$BH25)^(P$4036-$D$4036)/1000</f>
        <v>0</v>
      </c>
      <c r="Q4114" s="210">
        <f>Q4063*'Usages mobilité'!$BG25*(1+'Usages mobilité'!$BH25)^(Q$4036-$D$4036)/1000</f>
        <v>0</v>
      </c>
      <c r="R4114" s="210">
        <f>R4063*'Usages mobilité'!$BG25*(1+'Usages mobilité'!$BH25)^(R$4036-$D$4036)/1000</f>
        <v>0</v>
      </c>
    </row>
    <row r="4115" spans="1:18" hidden="1" outlineLevel="2" x14ac:dyDescent="0.35">
      <c r="A4115" s="209" t="str">
        <f>'Usages mobilité'!A26</f>
        <v>Usage mobilité n°23</v>
      </c>
      <c r="B4115" s="209" t="s">
        <v>639</v>
      </c>
      <c r="C4115" s="209"/>
      <c r="D4115" s="210">
        <f>D4064*'Usages mobilité'!$BG26*(1+'Usages mobilité'!$BH26)^(D$4036-$D$4036)/1000</f>
        <v>0</v>
      </c>
      <c r="E4115" s="210">
        <f>E4064*'Usages mobilité'!$BG26*(1+'Usages mobilité'!$BH26)^(E$4036-$D$4036)/1000</f>
        <v>0</v>
      </c>
      <c r="F4115" s="210">
        <f>F4064*'Usages mobilité'!$BG26*(1+'Usages mobilité'!$BH26)^(F$4036-$D$4036)/1000</f>
        <v>0</v>
      </c>
      <c r="G4115" s="210">
        <f>G4064*'Usages mobilité'!$BG26*(1+'Usages mobilité'!$BH26)^(G$4036-$D$4036)/1000</f>
        <v>0</v>
      </c>
      <c r="H4115" s="210">
        <f>H4064*'Usages mobilité'!$BG26*(1+'Usages mobilité'!$BH26)^(H$4036-$D$4036)/1000</f>
        <v>0</v>
      </c>
      <c r="I4115" s="210">
        <f>I4064*'Usages mobilité'!$BG26*(1+'Usages mobilité'!$BH26)^(I$4036-$D$4036)/1000</f>
        <v>0</v>
      </c>
      <c r="J4115" s="210">
        <f>J4064*'Usages mobilité'!$BG26*(1+'Usages mobilité'!$BH26)^(J$4036-$D$4036)/1000</f>
        <v>0</v>
      </c>
      <c r="K4115" s="210">
        <f>K4064*'Usages mobilité'!$BG26*(1+'Usages mobilité'!$BH26)^(K$4036-$D$4036)/1000</f>
        <v>0</v>
      </c>
      <c r="L4115" s="210">
        <f>L4064*'Usages mobilité'!$BG26*(1+'Usages mobilité'!$BH26)^(L$4036-$D$4036)/1000</f>
        <v>0</v>
      </c>
      <c r="M4115" s="210">
        <f>M4064*'Usages mobilité'!$BG26*(1+'Usages mobilité'!$BH26)^(M$4036-$D$4036)/1000</f>
        <v>0</v>
      </c>
      <c r="N4115" s="210">
        <f>N4064*'Usages mobilité'!$BG26*(1+'Usages mobilité'!$BH26)^(N$4036-$D$4036)/1000</f>
        <v>0</v>
      </c>
      <c r="O4115" s="210">
        <f>O4064*'Usages mobilité'!$BG26*(1+'Usages mobilité'!$BH26)^(O$4036-$D$4036)/1000</f>
        <v>0</v>
      </c>
      <c r="P4115" s="210">
        <f>P4064*'Usages mobilité'!$BG26*(1+'Usages mobilité'!$BH26)^(P$4036-$D$4036)/1000</f>
        <v>0</v>
      </c>
      <c r="Q4115" s="210">
        <f>Q4064*'Usages mobilité'!$BG26*(1+'Usages mobilité'!$BH26)^(Q$4036-$D$4036)/1000</f>
        <v>0</v>
      </c>
      <c r="R4115" s="210">
        <f>R4064*'Usages mobilité'!$BG26*(1+'Usages mobilité'!$BH26)^(R$4036-$D$4036)/1000</f>
        <v>0</v>
      </c>
    </row>
    <row r="4116" spans="1:18" hidden="1" outlineLevel="2" x14ac:dyDescent="0.35">
      <c r="A4116" s="209" t="str">
        <f>'Usages mobilité'!A27</f>
        <v>Usage mobilité n°24</v>
      </c>
      <c r="B4116" s="209" t="s">
        <v>639</v>
      </c>
      <c r="C4116" s="209"/>
      <c r="D4116" s="210">
        <f>D4065*'Usages mobilité'!$BG27*(1+'Usages mobilité'!$BH27)^(D$4036-$D$4036)/1000</f>
        <v>0</v>
      </c>
      <c r="E4116" s="210">
        <f>E4065*'Usages mobilité'!$BG27*(1+'Usages mobilité'!$BH27)^(E$4036-$D$4036)/1000</f>
        <v>0</v>
      </c>
      <c r="F4116" s="210">
        <f>F4065*'Usages mobilité'!$BG27*(1+'Usages mobilité'!$BH27)^(F$4036-$D$4036)/1000</f>
        <v>0</v>
      </c>
      <c r="G4116" s="210">
        <f>G4065*'Usages mobilité'!$BG27*(1+'Usages mobilité'!$BH27)^(G$4036-$D$4036)/1000</f>
        <v>0</v>
      </c>
      <c r="H4116" s="210">
        <f>H4065*'Usages mobilité'!$BG27*(1+'Usages mobilité'!$BH27)^(H$4036-$D$4036)/1000</f>
        <v>0</v>
      </c>
      <c r="I4116" s="210">
        <f>I4065*'Usages mobilité'!$BG27*(1+'Usages mobilité'!$BH27)^(I$4036-$D$4036)/1000</f>
        <v>0</v>
      </c>
      <c r="J4116" s="210">
        <f>J4065*'Usages mobilité'!$BG27*(1+'Usages mobilité'!$BH27)^(J$4036-$D$4036)/1000</f>
        <v>0</v>
      </c>
      <c r="K4116" s="210">
        <f>K4065*'Usages mobilité'!$BG27*(1+'Usages mobilité'!$BH27)^(K$4036-$D$4036)/1000</f>
        <v>0</v>
      </c>
      <c r="L4116" s="210">
        <f>L4065*'Usages mobilité'!$BG27*(1+'Usages mobilité'!$BH27)^(L$4036-$D$4036)/1000</f>
        <v>0</v>
      </c>
      <c r="M4116" s="210">
        <f>M4065*'Usages mobilité'!$BG27*(1+'Usages mobilité'!$BH27)^(M$4036-$D$4036)/1000</f>
        <v>0</v>
      </c>
      <c r="N4116" s="210">
        <f>N4065*'Usages mobilité'!$BG27*(1+'Usages mobilité'!$BH27)^(N$4036-$D$4036)/1000</f>
        <v>0</v>
      </c>
      <c r="O4116" s="210">
        <f>O4065*'Usages mobilité'!$BG27*(1+'Usages mobilité'!$BH27)^(O$4036-$D$4036)/1000</f>
        <v>0</v>
      </c>
      <c r="P4116" s="210">
        <f>P4065*'Usages mobilité'!$BG27*(1+'Usages mobilité'!$BH27)^(P$4036-$D$4036)/1000</f>
        <v>0</v>
      </c>
      <c r="Q4116" s="210">
        <f>Q4065*'Usages mobilité'!$BG27*(1+'Usages mobilité'!$BH27)^(Q$4036-$D$4036)/1000</f>
        <v>0</v>
      </c>
      <c r="R4116" s="210">
        <f>R4065*'Usages mobilité'!$BG27*(1+'Usages mobilité'!$BH27)^(R$4036-$D$4036)/1000</f>
        <v>0</v>
      </c>
    </row>
    <row r="4117" spans="1:18" hidden="1" outlineLevel="2" x14ac:dyDescent="0.35">
      <c r="A4117" s="209" t="str">
        <f>'Usages mobilité'!A28</f>
        <v>Usage mobilité n°25</v>
      </c>
      <c r="B4117" s="209" t="s">
        <v>639</v>
      </c>
      <c r="C4117" s="209"/>
      <c r="D4117" s="210">
        <f>D4066*'Usages mobilité'!$BG28*(1+'Usages mobilité'!$BH28)^(D$4036-$D$4036)/1000</f>
        <v>0</v>
      </c>
      <c r="E4117" s="210">
        <f>E4066*'Usages mobilité'!$BG28*(1+'Usages mobilité'!$BH28)^(E$4036-$D$4036)/1000</f>
        <v>0</v>
      </c>
      <c r="F4117" s="210">
        <f>F4066*'Usages mobilité'!$BG28*(1+'Usages mobilité'!$BH28)^(F$4036-$D$4036)/1000</f>
        <v>0</v>
      </c>
      <c r="G4117" s="210">
        <f>G4066*'Usages mobilité'!$BG28*(1+'Usages mobilité'!$BH28)^(G$4036-$D$4036)/1000</f>
        <v>0</v>
      </c>
      <c r="H4117" s="210">
        <f>H4066*'Usages mobilité'!$BG28*(1+'Usages mobilité'!$BH28)^(H$4036-$D$4036)/1000</f>
        <v>0</v>
      </c>
      <c r="I4117" s="210">
        <f>I4066*'Usages mobilité'!$BG28*(1+'Usages mobilité'!$BH28)^(I$4036-$D$4036)/1000</f>
        <v>0</v>
      </c>
      <c r="J4117" s="210">
        <f>J4066*'Usages mobilité'!$BG28*(1+'Usages mobilité'!$BH28)^(J$4036-$D$4036)/1000</f>
        <v>0</v>
      </c>
      <c r="K4117" s="210">
        <f>K4066*'Usages mobilité'!$BG28*(1+'Usages mobilité'!$BH28)^(K$4036-$D$4036)/1000</f>
        <v>0</v>
      </c>
      <c r="L4117" s="210">
        <f>L4066*'Usages mobilité'!$BG28*(1+'Usages mobilité'!$BH28)^(L$4036-$D$4036)/1000</f>
        <v>0</v>
      </c>
      <c r="M4117" s="210">
        <f>M4066*'Usages mobilité'!$BG28*(1+'Usages mobilité'!$BH28)^(M$4036-$D$4036)/1000</f>
        <v>0</v>
      </c>
      <c r="N4117" s="210">
        <f>N4066*'Usages mobilité'!$BG28*(1+'Usages mobilité'!$BH28)^(N$4036-$D$4036)/1000</f>
        <v>0</v>
      </c>
      <c r="O4117" s="210">
        <f>O4066*'Usages mobilité'!$BG28*(1+'Usages mobilité'!$BH28)^(O$4036-$D$4036)/1000</f>
        <v>0</v>
      </c>
      <c r="P4117" s="210">
        <f>P4066*'Usages mobilité'!$BG28*(1+'Usages mobilité'!$BH28)^(P$4036-$D$4036)/1000</f>
        <v>0</v>
      </c>
      <c r="Q4117" s="210">
        <f>Q4066*'Usages mobilité'!$BG28*(1+'Usages mobilité'!$BH28)^(Q$4036-$D$4036)/1000</f>
        <v>0</v>
      </c>
      <c r="R4117" s="210">
        <f>R4066*'Usages mobilité'!$BG28*(1+'Usages mobilité'!$BH28)^(R$4036-$D$4036)/1000</f>
        <v>0</v>
      </c>
    </row>
    <row r="4118" spans="1:18" hidden="1" outlineLevel="2" x14ac:dyDescent="0.35">
      <c r="A4118" s="209" t="str">
        <f>'Usages mobilité'!A29</f>
        <v>Usage mobilité n°26</v>
      </c>
      <c r="B4118" s="209" t="s">
        <v>639</v>
      </c>
      <c r="C4118" s="209"/>
      <c r="D4118" s="210">
        <f>D4067*'Usages mobilité'!$BG29*(1+'Usages mobilité'!$BH29)^(D$4036-$D$4036)/1000</f>
        <v>0</v>
      </c>
      <c r="E4118" s="210">
        <f>E4067*'Usages mobilité'!$BG29*(1+'Usages mobilité'!$BH29)^(E$4036-$D$4036)/1000</f>
        <v>0</v>
      </c>
      <c r="F4118" s="210">
        <f>F4067*'Usages mobilité'!$BG29*(1+'Usages mobilité'!$BH29)^(F$4036-$D$4036)/1000</f>
        <v>0</v>
      </c>
      <c r="G4118" s="210">
        <f>G4067*'Usages mobilité'!$BG29*(1+'Usages mobilité'!$BH29)^(G$4036-$D$4036)/1000</f>
        <v>0</v>
      </c>
      <c r="H4118" s="210">
        <f>H4067*'Usages mobilité'!$BG29*(1+'Usages mobilité'!$BH29)^(H$4036-$D$4036)/1000</f>
        <v>0</v>
      </c>
      <c r="I4118" s="210">
        <f>I4067*'Usages mobilité'!$BG29*(1+'Usages mobilité'!$BH29)^(I$4036-$D$4036)/1000</f>
        <v>0</v>
      </c>
      <c r="J4118" s="210">
        <f>J4067*'Usages mobilité'!$BG29*(1+'Usages mobilité'!$BH29)^(J$4036-$D$4036)/1000</f>
        <v>0</v>
      </c>
      <c r="K4118" s="210">
        <f>K4067*'Usages mobilité'!$BG29*(1+'Usages mobilité'!$BH29)^(K$4036-$D$4036)/1000</f>
        <v>0</v>
      </c>
      <c r="L4118" s="210">
        <f>L4067*'Usages mobilité'!$BG29*(1+'Usages mobilité'!$BH29)^(L$4036-$D$4036)/1000</f>
        <v>0</v>
      </c>
      <c r="M4118" s="210">
        <f>M4067*'Usages mobilité'!$BG29*(1+'Usages mobilité'!$BH29)^(M$4036-$D$4036)/1000</f>
        <v>0</v>
      </c>
      <c r="N4118" s="210">
        <f>N4067*'Usages mobilité'!$BG29*(1+'Usages mobilité'!$BH29)^(N$4036-$D$4036)/1000</f>
        <v>0</v>
      </c>
      <c r="O4118" s="210">
        <f>O4067*'Usages mobilité'!$BG29*(1+'Usages mobilité'!$BH29)^(O$4036-$D$4036)/1000</f>
        <v>0</v>
      </c>
      <c r="P4118" s="210">
        <f>P4067*'Usages mobilité'!$BG29*(1+'Usages mobilité'!$BH29)^(P$4036-$D$4036)/1000</f>
        <v>0</v>
      </c>
      <c r="Q4118" s="210">
        <f>Q4067*'Usages mobilité'!$BG29*(1+'Usages mobilité'!$BH29)^(Q$4036-$D$4036)/1000</f>
        <v>0</v>
      </c>
      <c r="R4118" s="210">
        <f>R4067*'Usages mobilité'!$BG29*(1+'Usages mobilité'!$BH29)^(R$4036-$D$4036)/1000</f>
        <v>0</v>
      </c>
    </row>
    <row r="4119" spans="1:18" hidden="1" outlineLevel="2" x14ac:dyDescent="0.35">
      <c r="A4119" s="209" t="str">
        <f>'Usages mobilité'!A30</f>
        <v>Usage mobilité n°27</v>
      </c>
      <c r="B4119" s="209" t="s">
        <v>639</v>
      </c>
      <c r="C4119" s="209"/>
      <c r="D4119" s="210">
        <f>D4068*'Usages mobilité'!$BG30*(1+'Usages mobilité'!$BH30)^(D$4036-$D$4036)/1000</f>
        <v>0</v>
      </c>
      <c r="E4119" s="210">
        <f>E4068*'Usages mobilité'!$BG30*(1+'Usages mobilité'!$BH30)^(E$4036-$D$4036)/1000</f>
        <v>0</v>
      </c>
      <c r="F4119" s="210">
        <f>F4068*'Usages mobilité'!$BG30*(1+'Usages mobilité'!$BH30)^(F$4036-$D$4036)/1000</f>
        <v>0</v>
      </c>
      <c r="G4119" s="210">
        <f>G4068*'Usages mobilité'!$BG30*(1+'Usages mobilité'!$BH30)^(G$4036-$D$4036)/1000</f>
        <v>0</v>
      </c>
      <c r="H4119" s="210">
        <f>H4068*'Usages mobilité'!$BG30*(1+'Usages mobilité'!$BH30)^(H$4036-$D$4036)/1000</f>
        <v>0</v>
      </c>
      <c r="I4119" s="210">
        <f>I4068*'Usages mobilité'!$BG30*(1+'Usages mobilité'!$BH30)^(I$4036-$D$4036)/1000</f>
        <v>0</v>
      </c>
      <c r="J4119" s="210">
        <f>J4068*'Usages mobilité'!$BG30*(1+'Usages mobilité'!$BH30)^(J$4036-$D$4036)/1000</f>
        <v>0</v>
      </c>
      <c r="K4119" s="210">
        <f>K4068*'Usages mobilité'!$BG30*(1+'Usages mobilité'!$BH30)^(K$4036-$D$4036)/1000</f>
        <v>0</v>
      </c>
      <c r="L4119" s="210">
        <f>L4068*'Usages mobilité'!$BG30*(1+'Usages mobilité'!$BH30)^(L$4036-$D$4036)/1000</f>
        <v>0</v>
      </c>
      <c r="M4119" s="210">
        <f>M4068*'Usages mobilité'!$BG30*(1+'Usages mobilité'!$BH30)^(M$4036-$D$4036)/1000</f>
        <v>0</v>
      </c>
      <c r="N4119" s="210">
        <f>N4068*'Usages mobilité'!$BG30*(1+'Usages mobilité'!$BH30)^(N$4036-$D$4036)/1000</f>
        <v>0</v>
      </c>
      <c r="O4119" s="210">
        <f>O4068*'Usages mobilité'!$BG30*(1+'Usages mobilité'!$BH30)^(O$4036-$D$4036)/1000</f>
        <v>0</v>
      </c>
      <c r="P4119" s="210">
        <f>P4068*'Usages mobilité'!$BG30*(1+'Usages mobilité'!$BH30)^(P$4036-$D$4036)/1000</f>
        <v>0</v>
      </c>
      <c r="Q4119" s="210">
        <f>Q4068*'Usages mobilité'!$BG30*(1+'Usages mobilité'!$BH30)^(Q$4036-$D$4036)/1000</f>
        <v>0</v>
      </c>
      <c r="R4119" s="210">
        <f>R4068*'Usages mobilité'!$BG30*(1+'Usages mobilité'!$BH30)^(R$4036-$D$4036)/1000</f>
        <v>0</v>
      </c>
    </row>
    <row r="4120" spans="1:18" hidden="1" outlineLevel="2" x14ac:dyDescent="0.35">
      <c r="A4120" s="209" t="str">
        <f>'Usages mobilité'!A31</f>
        <v>Usage mobilité n°28</v>
      </c>
      <c r="B4120" s="209" t="s">
        <v>639</v>
      </c>
      <c r="C4120" s="209"/>
      <c r="D4120" s="210">
        <f>D4069*'Usages mobilité'!$BG31*(1+'Usages mobilité'!$BH31)^(D$4036-$D$4036)/1000</f>
        <v>0</v>
      </c>
      <c r="E4120" s="210">
        <f>E4069*'Usages mobilité'!$BG31*(1+'Usages mobilité'!$BH31)^(E$4036-$D$4036)/1000</f>
        <v>0</v>
      </c>
      <c r="F4120" s="210">
        <f>F4069*'Usages mobilité'!$BG31*(1+'Usages mobilité'!$BH31)^(F$4036-$D$4036)/1000</f>
        <v>0</v>
      </c>
      <c r="G4120" s="210">
        <f>G4069*'Usages mobilité'!$BG31*(1+'Usages mobilité'!$BH31)^(G$4036-$D$4036)/1000</f>
        <v>0</v>
      </c>
      <c r="H4120" s="210">
        <f>H4069*'Usages mobilité'!$BG31*(1+'Usages mobilité'!$BH31)^(H$4036-$D$4036)/1000</f>
        <v>0</v>
      </c>
      <c r="I4120" s="210">
        <f>I4069*'Usages mobilité'!$BG31*(1+'Usages mobilité'!$BH31)^(I$4036-$D$4036)/1000</f>
        <v>0</v>
      </c>
      <c r="J4120" s="210">
        <f>J4069*'Usages mobilité'!$BG31*(1+'Usages mobilité'!$BH31)^(J$4036-$D$4036)/1000</f>
        <v>0</v>
      </c>
      <c r="K4120" s="210">
        <f>K4069*'Usages mobilité'!$BG31*(1+'Usages mobilité'!$BH31)^(K$4036-$D$4036)/1000</f>
        <v>0</v>
      </c>
      <c r="L4120" s="210">
        <f>L4069*'Usages mobilité'!$BG31*(1+'Usages mobilité'!$BH31)^(L$4036-$D$4036)/1000</f>
        <v>0</v>
      </c>
      <c r="M4120" s="210">
        <f>M4069*'Usages mobilité'!$BG31*(1+'Usages mobilité'!$BH31)^(M$4036-$D$4036)/1000</f>
        <v>0</v>
      </c>
      <c r="N4120" s="210">
        <f>N4069*'Usages mobilité'!$BG31*(1+'Usages mobilité'!$BH31)^(N$4036-$D$4036)/1000</f>
        <v>0</v>
      </c>
      <c r="O4120" s="210">
        <f>O4069*'Usages mobilité'!$BG31*(1+'Usages mobilité'!$BH31)^(O$4036-$D$4036)/1000</f>
        <v>0</v>
      </c>
      <c r="P4120" s="210">
        <f>P4069*'Usages mobilité'!$BG31*(1+'Usages mobilité'!$BH31)^(P$4036-$D$4036)/1000</f>
        <v>0</v>
      </c>
      <c r="Q4120" s="210">
        <f>Q4069*'Usages mobilité'!$BG31*(1+'Usages mobilité'!$BH31)^(Q$4036-$D$4036)/1000</f>
        <v>0</v>
      </c>
      <c r="R4120" s="210">
        <f>R4069*'Usages mobilité'!$BG31*(1+'Usages mobilité'!$BH31)^(R$4036-$D$4036)/1000</f>
        <v>0</v>
      </c>
    </row>
    <row r="4121" spans="1:18" hidden="1" outlineLevel="2" x14ac:dyDescent="0.35">
      <c r="A4121" s="209" t="str">
        <f>'Usages mobilité'!A32</f>
        <v>Usage mobilité n°29</v>
      </c>
      <c r="B4121" s="209" t="s">
        <v>639</v>
      </c>
      <c r="C4121" s="209"/>
      <c r="D4121" s="210">
        <f>D4070*'Usages mobilité'!$BG32*(1+'Usages mobilité'!$BH32)^(D$4036-$D$4036)/1000</f>
        <v>0</v>
      </c>
      <c r="E4121" s="210">
        <f>E4070*'Usages mobilité'!$BG32*(1+'Usages mobilité'!$BH32)^(E$4036-$D$4036)/1000</f>
        <v>0</v>
      </c>
      <c r="F4121" s="210">
        <f>F4070*'Usages mobilité'!$BG32*(1+'Usages mobilité'!$BH32)^(F$4036-$D$4036)/1000</f>
        <v>0</v>
      </c>
      <c r="G4121" s="210">
        <f>G4070*'Usages mobilité'!$BG32*(1+'Usages mobilité'!$BH32)^(G$4036-$D$4036)/1000</f>
        <v>0</v>
      </c>
      <c r="H4121" s="210">
        <f>H4070*'Usages mobilité'!$BG32*(1+'Usages mobilité'!$BH32)^(H$4036-$D$4036)/1000</f>
        <v>0</v>
      </c>
      <c r="I4121" s="210">
        <f>I4070*'Usages mobilité'!$BG32*(1+'Usages mobilité'!$BH32)^(I$4036-$D$4036)/1000</f>
        <v>0</v>
      </c>
      <c r="J4121" s="210">
        <f>J4070*'Usages mobilité'!$BG32*(1+'Usages mobilité'!$BH32)^(J$4036-$D$4036)/1000</f>
        <v>0</v>
      </c>
      <c r="K4121" s="210">
        <f>K4070*'Usages mobilité'!$BG32*(1+'Usages mobilité'!$BH32)^(K$4036-$D$4036)/1000</f>
        <v>0</v>
      </c>
      <c r="L4121" s="210">
        <f>L4070*'Usages mobilité'!$BG32*(1+'Usages mobilité'!$BH32)^(L$4036-$D$4036)/1000</f>
        <v>0</v>
      </c>
      <c r="M4121" s="210">
        <f>M4070*'Usages mobilité'!$BG32*(1+'Usages mobilité'!$BH32)^(M$4036-$D$4036)/1000</f>
        <v>0</v>
      </c>
      <c r="N4121" s="210">
        <f>N4070*'Usages mobilité'!$BG32*(1+'Usages mobilité'!$BH32)^(N$4036-$D$4036)/1000</f>
        <v>0</v>
      </c>
      <c r="O4121" s="210">
        <f>O4070*'Usages mobilité'!$BG32*(1+'Usages mobilité'!$BH32)^(O$4036-$D$4036)/1000</f>
        <v>0</v>
      </c>
      <c r="P4121" s="210">
        <f>P4070*'Usages mobilité'!$BG32*(1+'Usages mobilité'!$BH32)^(P$4036-$D$4036)/1000</f>
        <v>0</v>
      </c>
      <c r="Q4121" s="210">
        <f>Q4070*'Usages mobilité'!$BG32*(1+'Usages mobilité'!$BH32)^(Q$4036-$D$4036)/1000</f>
        <v>0</v>
      </c>
      <c r="R4121" s="210">
        <f>R4070*'Usages mobilité'!$BG32*(1+'Usages mobilité'!$BH32)^(R$4036-$D$4036)/1000</f>
        <v>0</v>
      </c>
    </row>
    <row r="4122" spans="1:18" hidden="1" outlineLevel="2" x14ac:dyDescent="0.35">
      <c r="A4122" s="209" t="str">
        <f>'Usages mobilité'!A33</f>
        <v>Usage mobilité n°30</v>
      </c>
      <c r="B4122" s="209" t="s">
        <v>639</v>
      </c>
      <c r="C4122" s="209"/>
      <c r="D4122" s="210">
        <f>D4071*'Usages mobilité'!$BG33*(1+'Usages mobilité'!$BH33)^(D$4036-$D$4036)/1000</f>
        <v>0</v>
      </c>
      <c r="E4122" s="210">
        <f>E4071*'Usages mobilité'!$BG33*(1+'Usages mobilité'!$BH33)^(E$4036-$D$4036)/1000</f>
        <v>0</v>
      </c>
      <c r="F4122" s="210">
        <f>F4071*'Usages mobilité'!$BG33*(1+'Usages mobilité'!$BH33)^(F$4036-$D$4036)/1000</f>
        <v>0</v>
      </c>
      <c r="G4122" s="210">
        <f>G4071*'Usages mobilité'!$BG33*(1+'Usages mobilité'!$BH33)^(G$4036-$D$4036)/1000</f>
        <v>0</v>
      </c>
      <c r="H4122" s="210">
        <f>H4071*'Usages mobilité'!$BG33*(1+'Usages mobilité'!$BH33)^(H$4036-$D$4036)/1000</f>
        <v>0</v>
      </c>
      <c r="I4122" s="210">
        <f>I4071*'Usages mobilité'!$BG33*(1+'Usages mobilité'!$BH33)^(I$4036-$D$4036)/1000</f>
        <v>0</v>
      </c>
      <c r="J4122" s="210">
        <f>J4071*'Usages mobilité'!$BG33*(1+'Usages mobilité'!$BH33)^(J$4036-$D$4036)/1000</f>
        <v>0</v>
      </c>
      <c r="K4122" s="210">
        <f>K4071*'Usages mobilité'!$BG33*(1+'Usages mobilité'!$BH33)^(K$4036-$D$4036)/1000</f>
        <v>0</v>
      </c>
      <c r="L4122" s="210">
        <f>L4071*'Usages mobilité'!$BG33*(1+'Usages mobilité'!$BH33)^(L$4036-$D$4036)/1000</f>
        <v>0</v>
      </c>
      <c r="M4122" s="210">
        <f>M4071*'Usages mobilité'!$BG33*(1+'Usages mobilité'!$BH33)^(M$4036-$D$4036)/1000</f>
        <v>0</v>
      </c>
      <c r="N4122" s="210">
        <f>N4071*'Usages mobilité'!$BG33*(1+'Usages mobilité'!$BH33)^(N$4036-$D$4036)/1000</f>
        <v>0</v>
      </c>
      <c r="O4122" s="210">
        <f>O4071*'Usages mobilité'!$BG33*(1+'Usages mobilité'!$BH33)^(O$4036-$D$4036)/1000</f>
        <v>0</v>
      </c>
      <c r="P4122" s="210">
        <f>P4071*'Usages mobilité'!$BG33*(1+'Usages mobilité'!$BH33)^(P$4036-$D$4036)/1000</f>
        <v>0</v>
      </c>
      <c r="Q4122" s="210">
        <f>Q4071*'Usages mobilité'!$BG33*(1+'Usages mobilité'!$BH33)^(Q$4036-$D$4036)/1000</f>
        <v>0</v>
      </c>
      <c r="R4122" s="210">
        <f>R4071*'Usages mobilité'!$BG33*(1+'Usages mobilité'!$BH33)^(R$4036-$D$4036)/1000</f>
        <v>0</v>
      </c>
    </row>
    <row r="4123" spans="1:18" hidden="1" outlineLevel="2" x14ac:dyDescent="0.35">
      <c r="A4123" s="209" t="str">
        <f>'Usages mobilité'!A34</f>
        <v>Usage mobilité n°31</v>
      </c>
      <c r="B4123" s="209" t="s">
        <v>639</v>
      </c>
      <c r="C4123" s="209"/>
      <c r="D4123" s="210">
        <f>D4072*'Usages mobilité'!$BG34*(1+'Usages mobilité'!$BH34)^(D$4036-$D$4036)/1000</f>
        <v>0</v>
      </c>
      <c r="E4123" s="210">
        <f>E4072*'Usages mobilité'!$BG34*(1+'Usages mobilité'!$BH34)^(E$4036-$D$4036)/1000</f>
        <v>0</v>
      </c>
      <c r="F4123" s="210">
        <f>F4072*'Usages mobilité'!$BG34*(1+'Usages mobilité'!$BH34)^(F$4036-$D$4036)/1000</f>
        <v>0</v>
      </c>
      <c r="G4123" s="210">
        <f>G4072*'Usages mobilité'!$BG34*(1+'Usages mobilité'!$BH34)^(G$4036-$D$4036)/1000</f>
        <v>0</v>
      </c>
      <c r="H4123" s="210">
        <f>H4072*'Usages mobilité'!$BG34*(1+'Usages mobilité'!$BH34)^(H$4036-$D$4036)/1000</f>
        <v>0</v>
      </c>
      <c r="I4123" s="210">
        <f>I4072*'Usages mobilité'!$BG34*(1+'Usages mobilité'!$BH34)^(I$4036-$D$4036)/1000</f>
        <v>0</v>
      </c>
      <c r="J4123" s="210">
        <f>J4072*'Usages mobilité'!$BG34*(1+'Usages mobilité'!$BH34)^(J$4036-$D$4036)/1000</f>
        <v>0</v>
      </c>
      <c r="K4123" s="210">
        <f>K4072*'Usages mobilité'!$BG34*(1+'Usages mobilité'!$BH34)^(K$4036-$D$4036)/1000</f>
        <v>0</v>
      </c>
      <c r="L4123" s="210">
        <f>L4072*'Usages mobilité'!$BG34*(1+'Usages mobilité'!$BH34)^(L$4036-$D$4036)/1000</f>
        <v>0</v>
      </c>
      <c r="M4123" s="210">
        <f>M4072*'Usages mobilité'!$BG34*(1+'Usages mobilité'!$BH34)^(M$4036-$D$4036)/1000</f>
        <v>0</v>
      </c>
      <c r="N4123" s="210">
        <f>N4072*'Usages mobilité'!$BG34*(1+'Usages mobilité'!$BH34)^(N$4036-$D$4036)/1000</f>
        <v>0</v>
      </c>
      <c r="O4123" s="210">
        <f>O4072*'Usages mobilité'!$BG34*(1+'Usages mobilité'!$BH34)^(O$4036-$D$4036)/1000</f>
        <v>0</v>
      </c>
      <c r="P4123" s="210">
        <f>P4072*'Usages mobilité'!$BG34*(1+'Usages mobilité'!$BH34)^(P$4036-$D$4036)/1000</f>
        <v>0</v>
      </c>
      <c r="Q4123" s="210">
        <f>Q4072*'Usages mobilité'!$BG34*(1+'Usages mobilité'!$BH34)^(Q$4036-$D$4036)/1000</f>
        <v>0</v>
      </c>
      <c r="R4123" s="210">
        <f>R4072*'Usages mobilité'!$BG34*(1+'Usages mobilité'!$BH34)^(R$4036-$D$4036)/1000</f>
        <v>0</v>
      </c>
    </row>
    <row r="4124" spans="1:18" hidden="1" outlineLevel="2" x14ac:dyDescent="0.35">
      <c r="A4124" s="209" t="str">
        <f>'Usages mobilité'!A35</f>
        <v>Usage mobilité n°32</v>
      </c>
      <c r="B4124" s="209" t="s">
        <v>639</v>
      </c>
      <c r="C4124" s="209"/>
      <c r="D4124" s="210">
        <f>D4073*'Usages mobilité'!$BG35*(1+'Usages mobilité'!$BH35)^(D$4036-$D$4036)/1000</f>
        <v>0</v>
      </c>
      <c r="E4124" s="210">
        <f>E4073*'Usages mobilité'!$BG35*(1+'Usages mobilité'!$BH35)^(E$4036-$D$4036)/1000</f>
        <v>0</v>
      </c>
      <c r="F4124" s="210">
        <f>F4073*'Usages mobilité'!$BG35*(1+'Usages mobilité'!$BH35)^(F$4036-$D$4036)/1000</f>
        <v>0</v>
      </c>
      <c r="G4124" s="210">
        <f>G4073*'Usages mobilité'!$BG35*(1+'Usages mobilité'!$BH35)^(G$4036-$D$4036)/1000</f>
        <v>0</v>
      </c>
      <c r="H4124" s="210">
        <f>H4073*'Usages mobilité'!$BG35*(1+'Usages mobilité'!$BH35)^(H$4036-$D$4036)/1000</f>
        <v>0</v>
      </c>
      <c r="I4124" s="210">
        <f>I4073*'Usages mobilité'!$BG35*(1+'Usages mobilité'!$BH35)^(I$4036-$D$4036)/1000</f>
        <v>0</v>
      </c>
      <c r="J4124" s="210">
        <f>J4073*'Usages mobilité'!$BG35*(1+'Usages mobilité'!$BH35)^(J$4036-$D$4036)/1000</f>
        <v>0</v>
      </c>
      <c r="K4124" s="210">
        <f>K4073*'Usages mobilité'!$BG35*(1+'Usages mobilité'!$BH35)^(K$4036-$D$4036)/1000</f>
        <v>0</v>
      </c>
      <c r="L4124" s="210">
        <f>L4073*'Usages mobilité'!$BG35*(1+'Usages mobilité'!$BH35)^(L$4036-$D$4036)/1000</f>
        <v>0</v>
      </c>
      <c r="M4124" s="210">
        <f>M4073*'Usages mobilité'!$BG35*(1+'Usages mobilité'!$BH35)^(M$4036-$D$4036)/1000</f>
        <v>0</v>
      </c>
      <c r="N4124" s="210">
        <f>N4073*'Usages mobilité'!$BG35*(1+'Usages mobilité'!$BH35)^(N$4036-$D$4036)/1000</f>
        <v>0</v>
      </c>
      <c r="O4124" s="210">
        <f>O4073*'Usages mobilité'!$BG35*(1+'Usages mobilité'!$BH35)^(O$4036-$D$4036)/1000</f>
        <v>0</v>
      </c>
      <c r="P4124" s="210">
        <f>P4073*'Usages mobilité'!$BG35*(1+'Usages mobilité'!$BH35)^(P$4036-$D$4036)/1000</f>
        <v>0</v>
      </c>
      <c r="Q4124" s="210">
        <f>Q4073*'Usages mobilité'!$BG35*(1+'Usages mobilité'!$BH35)^(Q$4036-$D$4036)/1000</f>
        <v>0</v>
      </c>
      <c r="R4124" s="210">
        <f>R4073*'Usages mobilité'!$BG35*(1+'Usages mobilité'!$BH35)^(R$4036-$D$4036)/1000</f>
        <v>0</v>
      </c>
    </row>
    <row r="4125" spans="1:18" hidden="1" outlineLevel="2" x14ac:dyDescent="0.35">
      <c r="A4125" s="209" t="str">
        <f>'Usages mobilité'!A36</f>
        <v>Usage mobilité n°33</v>
      </c>
      <c r="B4125" s="209" t="s">
        <v>639</v>
      </c>
      <c r="C4125" s="209"/>
      <c r="D4125" s="210">
        <f>D4074*'Usages mobilité'!$BG36*(1+'Usages mobilité'!$BH36)^(D$4036-$D$4036)/1000</f>
        <v>0</v>
      </c>
      <c r="E4125" s="210">
        <f>E4074*'Usages mobilité'!$BG36*(1+'Usages mobilité'!$BH36)^(E$4036-$D$4036)/1000</f>
        <v>0</v>
      </c>
      <c r="F4125" s="210">
        <f>F4074*'Usages mobilité'!$BG36*(1+'Usages mobilité'!$BH36)^(F$4036-$D$4036)/1000</f>
        <v>0</v>
      </c>
      <c r="G4125" s="210">
        <f>G4074*'Usages mobilité'!$BG36*(1+'Usages mobilité'!$BH36)^(G$4036-$D$4036)/1000</f>
        <v>0</v>
      </c>
      <c r="H4125" s="210">
        <f>H4074*'Usages mobilité'!$BG36*(1+'Usages mobilité'!$BH36)^(H$4036-$D$4036)/1000</f>
        <v>0</v>
      </c>
      <c r="I4125" s="210">
        <f>I4074*'Usages mobilité'!$BG36*(1+'Usages mobilité'!$BH36)^(I$4036-$D$4036)/1000</f>
        <v>0</v>
      </c>
      <c r="J4125" s="210">
        <f>J4074*'Usages mobilité'!$BG36*(1+'Usages mobilité'!$BH36)^(J$4036-$D$4036)/1000</f>
        <v>0</v>
      </c>
      <c r="K4125" s="210">
        <f>K4074*'Usages mobilité'!$BG36*(1+'Usages mobilité'!$BH36)^(K$4036-$D$4036)/1000</f>
        <v>0</v>
      </c>
      <c r="L4125" s="210">
        <f>L4074*'Usages mobilité'!$BG36*(1+'Usages mobilité'!$BH36)^(L$4036-$D$4036)/1000</f>
        <v>0</v>
      </c>
      <c r="M4125" s="210">
        <f>M4074*'Usages mobilité'!$BG36*(1+'Usages mobilité'!$BH36)^(M$4036-$D$4036)/1000</f>
        <v>0</v>
      </c>
      <c r="N4125" s="210">
        <f>N4074*'Usages mobilité'!$BG36*(1+'Usages mobilité'!$BH36)^(N$4036-$D$4036)/1000</f>
        <v>0</v>
      </c>
      <c r="O4125" s="210">
        <f>O4074*'Usages mobilité'!$BG36*(1+'Usages mobilité'!$BH36)^(O$4036-$D$4036)/1000</f>
        <v>0</v>
      </c>
      <c r="P4125" s="210">
        <f>P4074*'Usages mobilité'!$BG36*(1+'Usages mobilité'!$BH36)^(P$4036-$D$4036)/1000</f>
        <v>0</v>
      </c>
      <c r="Q4125" s="210">
        <f>Q4074*'Usages mobilité'!$BG36*(1+'Usages mobilité'!$BH36)^(Q$4036-$D$4036)/1000</f>
        <v>0</v>
      </c>
      <c r="R4125" s="210">
        <f>R4074*'Usages mobilité'!$BG36*(1+'Usages mobilité'!$BH36)^(R$4036-$D$4036)/1000</f>
        <v>0</v>
      </c>
    </row>
    <row r="4126" spans="1:18" hidden="1" outlineLevel="2" x14ac:dyDescent="0.35">
      <c r="A4126" s="209" t="str">
        <f>'Usages mobilité'!A37</f>
        <v>Usage mobilité n°34</v>
      </c>
      <c r="B4126" s="209" t="s">
        <v>639</v>
      </c>
      <c r="C4126" s="209"/>
      <c r="D4126" s="210">
        <f>D4075*'Usages mobilité'!$BG37*(1+'Usages mobilité'!$BH37)^(D$4036-$D$4036)/1000</f>
        <v>0</v>
      </c>
      <c r="E4126" s="210">
        <f>E4075*'Usages mobilité'!$BG37*(1+'Usages mobilité'!$BH37)^(E$4036-$D$4036)/1000</f>
        <v>0</v>
      </c>
      <c r="F4126" s="210">
        <f>F4075*'Usages mobilité'!$BG37*(1+'Usages mobilité'!$BH37)^(F$4036-$D$4036)/1000</f>
        <v>0</v>
      </c>
      <c r="G4126" s="210">
        <f>G4075*'Usages mobilité'!$BG37*(1+'Usages mobilité'!$BH37)^(G$4036-$D$4036)/1000</f>
        <v>0</v>
      </c>
      <c r="H4126" s="210">
        <f>H4075*'Usages mobilité'!$BG37*(1+'Usages mobilité'!$BH37)^(H$4036-$D$4036)/1000</f>
        <v>0</v>
      </c>
      <c r="I4126" s="210">
        <f>I4075*'Usages mobilité'!$BG37*(1+'Usages mobilité'!$BH37)^(I$4036-$D$4036)/1000</f>
        <v>0</v>
      </c>
      <c r="J4126" s="210">
        <f>J4075*'Usages mobilité'!$BG37*(1+'Usages mobilité'!$BH37)^(J$4036-$D$4036)/1000</f>
        <v>0</v>
      </c>
      <c r="K4126" s="210">
        <f>K4075*'Usages mobilité'!$BG37*(1+'Usages mobilité'!$BH37)^(K$4036-$D$4036)/1000</f>
        <v>0</v>
      </c>
      <c r="L4126" s="210">
        <f>L4075*'Usages mobilité'!$BG37*(1+'Usages mobilité'!$BH37)^(L$4036-$D$4036)/1000</f>
        <v>0</v>
      </c>
      <c r="M4126" s="210">
        <f>M4075*'Usages mobilité'!$BG37*(1+'Usages mobilité'!$BH37)^(M$4036-$D$4036)/1000</f>
        <v>0</v>
      </c>
      <c r="N4126" s="210">
        <f>N4075*'Usages mobilité'!$BG37*(1+'Usages mobilité'!$BH37)^(N$4036-$D$4036)/1000</f>
        <v>0</v>
      </c>
      <c r="O4126" s="210">
        <f>O4075*'Usages mobilité'!$BG37*(1+'Usages mobilité'!$BH37)^(O$4036-$D$4036)/1000</f>
        <v>0</v>
      </c>
      <c r="P4126" s="210">
        <f>P4075*'Usages mobilité'!$BG37*(1+'Usages mobilité'!$BH37)^(P$4036-$D$4036)/1000</f>
        <v>0</v>
      </c>
      <c r="Q4126" s="210">
        <f>Q4075*'Usages mobilité'!$BG37*(1+'Usages mobilité'!$BH37)^(Q$4036-$D$4036)/1000</f>
        <v>0</v>
      </c>
      <c r="R4126" s="210">
        <f>R4075*'Usages mobilité'!$BG37*(1+'Usages mobilité'!$BH37)^(R$4036-$D$4036)/1000</f>
        <v>0</v>
      </c>
    </row>
    <row r="4127" spans="1:18" hidden="1" outlineLevel="2" x14ac:dyDescent="0.35">
      <c r="A4127" s="209" t="str">
        <f>'Usages mobilité'!A38</f>
        <v>Usage mobilité n°35</v>
      </c>
      <c r="B4127" s="209" t="s">
        <v>639</v>
      </c>
      <c r="C4127" s="209"/>
      <c r="D4127" s="210">
        <f>D4076*'Usages mobilité'!$BG38*(1+'Usages mobilité'!$BH38)^(D$4036-$D$4036)/1000</f>
        <v>0</v>
      </c>
      <c r="E4127" s="210">
        <f>E4076*'Usages mobilité'!$BG38*(1+'Usages mobilité'!$BH38)^(E$4036-$D$4036)/1000</f>
        <v>0</v>
      </c>
      <c r="F4127" s="210">
        <f>F4076*'Usages mobilité'!$BG38*(1+'Usages mobilité'!$BH38)^(F$4036-$D$4036)/1000</f>
        <v>0</v>
      </c>
      <c r="G4127" s="210">
        <f>G4076*'Usages mobilité'!$BG38*(1+'Usages mobilité'!$BH38)^(G$4036-$D$4036)/1000</f>
        <v>0</v>
      </c>
      <c r="H4127" s="210">
        <f>H4076*'Usages mobilité'!$BG38*(1+'Usages mobilité'!$BH38)^(H$4036-$D$4036)/1000</f>
        <v>0</v>
      </c>
      <c r="I4127" s="210">
        <f>I4076*'Usages mobilité'!$BG38*(1+'Usages mobilité'!$BH38)^(I$4036-$D$4036)/1000</f>
        <v>0</v>
      </c>
      <c r="J4127" s="210">
        <f>J4076*'Usages mobilité'!$BG38*(1+'Usages mobilité'!$BH38)^(J$4036-$D$4036)/1000</f>
        <v>0</v>
      </c>
      <c r="K4127" s="210">
        <f>K4076*'Usages mobilité'!$BG38*(1+'Usages mobilité'!$BH38)^(K$4036-$D$4036)/1000</f>
        <v>0</v>
      </c>
      <c r="L4127" s="210">
        <f>L4076*'Usages mobilité'!$BG38*(1+'Usages mobilité'!$BH38)^(L$4036-$D$4036)/1000</f>
        <v>0</v>
      </c>
      <c r="M4127" s="210">
        <f>M4076*'Usages mobilité'!$BG38*(1+'Usages mobilité'!$BH38)^(M$4036-$D$4036)/1000</f>
        <v>0</v>
      </c>
      <c r="N4127" s="210">
        <f>N4076*'Usages mobilité'!$BG38*(1+'Usages mobilité'!$BH38)^(N$4036-$D$4036)/1000</f>
        <v>0</v>
      </c>
      <c r="O4127" s="210">
        <f>O4076*'Usages mobilité'!$BG38*(1+'Usages mobilité'!$BH38)^(O$4036-$D$4036)/1000</f>
        <v>0</v>
      </c>
      <c r="P4127" s="210">
        <f>P4076*'Usages mobilité'!$BG38*(1+'Usages mobilité'!$BH38)^(P$4036-$D$4036)/1000</f>
        <v>0</v>
      </c>
      <c r="Q4127" s="210">
        <f>Q4076*'Usages mobilité'!$BG38*(1+'Usages mobilité'!$BH38)^(Q$4036-$D$4036)/1000</f>
        <v>0</v>
      </c>
      <c r="R4127" s="210">
        <f>R4076*'Usages mobilité'!$BG38*(1+'Usages mobilité'!$BH38)^(R$4036-$D$4036)/1000</f>
        <v>0</v>
      </c>
    </row>
    <row r="4128" spans="1:18" hidden="1" outlineLevel="2" x14ac:dyDescent="0.35">
      <c r="A4128" s="209" t="str">
        <f>'Usages mobilité'!A39</f>
        <v>Usage mobilité n°36</v>
      </c>
      <c r="B4128" s="209" t="s">
        <v>639</v>
      </c>
      <c r="C4128" s="209"/>
      <c r="D4128" s="210">
        <f>D4077*'Usages mobilité'!$BG39*(1+'Usages mobilité'!$BH39)^(D$4036-$D$4036)/1000</f>
        <v>0</v>
      </c>
      <c r="E4128" s="210">
        <f>E4077*'Usages mobilité'!$BG39*(1+'Usages mobilité'!$BH39)^(E$4036-$D$4036)/1000</f>
        <v>0</v>
      </c>
      <c r="F4128" s="210">
        <f>F4077*'Usages mobilité'!$BG39*(1+'Usages mobilité'!$BH39)^(F$4036-$D$4036)/1000</f>
        <v>0</v>
      </c>
      <c r="G4128" s="210">
        <f>G4077*'Usages mobilité'!$BG39*(1+'Usages mobilité'!$BH39)^(G$4036-$D$4036)/1000</f>
        <v>0</v>
      </c>
      <c r="H4128" s="210">
        <f>H4077*'Usages mobilité'!$BG39*(1+'Usages mobilité'!$BH39)^(H$4036-$D$4036)/1000</f>
        <v>0</v>
      </c>
      <c r="I4128" s="210">
        <f>I4077*'Usages mobilité'!$BG39*(1+'Usages mobilité'!$BH39)^(I$4036-$D$4036)/1000</f>
        <v>0</v>
      </c>
      <c r="J4128" s="210">
        <f>J4077*'Usages mobilité'!$BG39*(1+'Usages mobilité'!$BH39)^(J$4036-$D$4036)/1000</f>
        <v>0</v>
      </c>
      <c r="K4128" s="210">
        <f>K4077*'Usages mobilité'!$BG39*(1+'Usages mobilité'!$BH39)^(K$4036-$D$4036)/1000</f>
        <v>0</v>
      </c>
      <c r="L4128" s="210">
        <f>L4077*'Usages mobilité'!$BG39*(1+'Usages mobilité'!$BH39)^(L$4036-$D$4036)/1000</f>
        <v>0</v>
      </c>
      <c r="M4128" s="210">
        <f>M4077*'Usages mobilité'!$BG39*(1+'Usages mobilité'!$BH39)^(M$4036-$D$4036)/1000</f>
        <v>0</v>
      </c>
      <c r="N4128" s="210">
        <f>N4077*'Usages mobilité'!$BG39*(1+'Usages mobilité'!$BH39)^(N$4036-$D$4036)/1000</f>
        <v>0</v>
      </c>
      <c r="O4128" s="210">
        <f>O4077*'Usages mobilité'!$BG39*(1+'Usages mobilité'!$BH39)^(O$4036-$D$4036)/1000</f>
        <v>0</v>
      </c>
      <c r="P4128" s="210">
        <f>P4077*'Usages mobilité'!$BG39*(1+'Usages mobilité'!$BH39)^(P$4036-$D$4036)/1000</f>
        <v>0</v>
      </c>
      <c r="Q4128" s="210">
        <f>Q4077*'Usages mobilité'!$BG39*(1+'Usages mobilité'!$BH39)^(Q$4036-$D$4036)/1000</f>
        <v>0</v>
      </c>
      <c r="R4128" s="210">
        <f>R4077*'Usages mobilité'!$BG39*(1+'Usages mobilité'!$BH39)^(R$4036-$D$4036)/1000</f>
        <v>0</v>
      </c>
    </row>
    <row r="4129" spans="1:18" hidden="1" outlineLevel="2" x14ac:dyDescent="0.35">
      <c r="A4129" s="209" t="str">
        <f>'Usages mobilité'!A40</f>
        <v>Usage mobilité n°37</v>
      </c>
      <c r="B4129" s="209" t="s">
        <v>639</v>
      </c>
      <c r="C4129" s="209"/>
      <c r="D4129" s="210">
        <f>D4078*'Usages mobilité'!$BG40*(1+'Usages mobilité'!$BH40)^(D$4036-$D$4036)/1000</f>
        <v>0</v>
      </c>
      <c r="E4129" s="210">
        <f>E4078*'Usages mobilité'!$BG40*(1+'Usages mobilité'!$BH40)^(E$4036-$D$4036)/1000</f>
        <v>0</v>
      </c>
      <c r="F4129" s="210">
        <f>F4078*'Usages mobilité'!$BG40*(1+'Usages mobilité'!$BH40)^(F$4036-$D$4036)/1000</f>
        <v>0</v>
      </c>
      <c r="G4129" s="210">
        <f>G4078*'Usages mobilité'!$BG40*(1+'Usages mobilité'!$BH40)^(G$4036-$D$4036)/1000</f>
        <v>0</v>
      </c>
      <c r="H4129" s="210">
        <f>H4078*'Usages mobilité'!$BG40*(1+'Usages mobilité'!$BH40)^(H$4036-$D$4036)/1000</f>
        <v>0</v>
      </c>
      <c r="I4129" s="210">
        <f>I4078*'Usages mobilité'!$BG40*(1+'Usages mobilité'!$BH40)^(I$4036-$D$4036)/1000</f>
        <v>0</v>
      </c>
      <c r="J4129" s="210">
        <f>J4078*'Usages mobilité'!$BG40*(1+'Usages mobilité'!$BH40)^(J$4036-$D$4036)/1000</f>
        <v>0</v>
      </c>
      <c r="K4129" s="210">
        <f>K4078*'Usages mobilité'!$BG40*(1+'Usages mobilité'!$BH40)^(K$4036-$D$4036)/1000</f>
        <v>0</v>
      </c>
      <c r="L4129" s="210">
        <f>L4078*'Usages mobilité'!$BG40*(1+'Usages mobilité'!$BH40)^(L$4036-$D$4036)/1000</f>
        <v>0</v>
      </c>
      <c r="M4129" s="210">
        <f>M4078*'Usages mobilité'!$BG40*(1+'Usages mobilité'!$BH40)^(M$4036-$D$4036)/1000</f>
        <v>0</v>
      </c>
      <c r="N4129" s="210">
        <f>N4078*'Usages mobilité'!$BG40*(1+'Usages mobilité'!$BH40)^(N$4036-$D$4036)/1000</f>
        <v>0</v>
      </c>
      <c r="O4129" s="210">
        <f>O4078*'Usages mobilité'!$BG40*(1+'Usages mobilité'!$BH40)^(O$4036-$D$4036)/1000</f>
        <v>0</v>
      </c>
      <c r="P4129" s="210">
        <f>P4078*'Usages mobilité'!$BG40*(1+'Usages mobilité'!$BH40)^(P$4036-$D$4036)/1000</f>
        <v>0</v>
      </c>
      <c r="Q4129" s="210">
        <f>Q4078*'Usages mobilité'!$BG40*(1+'Usages mobilité'!$BH40)^(Q$4036-$D$4036)/1000</f>
        <v>0</v>
      </c>
      <c r="R4129" s="210">
        <f>R4078*'Usages mobilité'!$BG40*(1+'Usages mobilité'!$BH40)^(R$4036-$D$4036)/1000</f>
        <v>0</v>
      </c>
    </row>
    <row r="4130" spans="1:18" hidden="1" outlineLevel="2" x14ac:dyDescent="0.35">
      <c r="A4130" s="209" t="str">
        <f>'Usages mobilité'!A41</f>
        <v>Usage mobilité n°38</v>
      </c>
      <c r="B4130" s="209" t="s">
        <v>639</v>
      </c>
      <c r="C4130" s="209"/>
      <c r="D4130" s="210">
        <f>D4079*'Usages mobilité'!$BG41*(1+'Usages mobilité'!$BH41)^(D$4036-$D$4036)/1000</f>
        <v>0</v>
      </c>
      <c r="E4130" s="210">
        <f>E4079*'Usages mobilité'!$BG41*(1+'Usages mobilité'!$BH41)^(E$4036-$D$4036)/1000</f>
        <v>0</v>
      </c>
      <c r="F4130" s="210">
        <f>F4079*'Usages mobilité'!$BG41*(1+'Usages mobilité'!$BH41)^(F$4036-$D$4036)/1000</f>
        <v>0</v>
      </c>
      <c r="G4130" s="210">
        <f>G4079*'Usages mobilité'!$BG41*(1+'Usages mobilité'!$BH41)^(G$4036-$D$4036)/1000</f>
        <v>0</v>
      </c>
      <c r="H4130" s="210">
        <f>H4079*'Usages mobilité'!$BG41*(1+'Usages mobilité'!$BH41)^(H$4036-$D$4036)/1000</f>
        <v>0</v>
      </c>
      <c r="I4130" s="210">
        <f>I4079*'Usages mobilité'!$BG41*(1+'Usages mobilité'!$BH41)^(I$4036-$D$4036)/1000</f>
        <v>0</v>
      </c>
      <c r="J4130" s="210">
        <f>J4079*'Usages mobilité'!$BG41*(1+'Usages mobilité'!$BH41)^(J$4036-$D$4036)/1000</f>
        <v>0</v>
      </c>
      <c r="K4130" s="210">
        <f>K4079*'Usages mobilité'!$BG41*(1+'Usages mobilité'!$BH41)^(K$4036-$D$4036)/1000</f>
        <v>0</v>
      </c>
      <c r="L4130" s="210">
        <f>L4079*'Usages mobilité'!$BG41*(1+'Usages mobilité'!$BH41)^(L$4036-$D$4036)/1000</f>
        <v>0</v>
      </c>
      <c r="M4130" s="210">
        <f>M4079*'Usages mobilité'!$BG41*(1+'Usages mobilité'!$BH41)^(M$4036-$D$4036)/1000</f>
        <v>0</v>
      </c>
      <c r="N4130" s="210">
        <f>N4079*'Usages mobilité'!$BG41*(1+'Usages mobilité'!$BH41)^(N$4036-$D$4036)/1000</f>
        <v>0</v>
      </c>
      <c r="O4130" s="210">
        <f>O4079*'Usages mobilité'!$BG41*(1+'Usages mobilité'!$BH41)^(O$4036-$D$4036)/1000</f>
        <v>0</v>
      </c>
      <c r="P4130" s="210">
        <f>P4079*'Usages mobilité'!$BG41*(1+'Usages mobilité'!$BH41)^(P$4036-$D$4036)/1000</f>
        <v>0</v>
      </c>
      <c r="Q4130" s="210">
        <f>Q4079*'Usages mobilité'!$BG41*(1+'Usages mobilité'!$BH41)^(Q$4036-$D$4036)/1000</f>
        <v>0</v>
      </c>
      <c r="R4130" s="210">
        <f>R4079*'Usages mobilité'!$BG41*(1+'Usages mobilité'!$BH41)^(R$4036-$D$4036)/1000</f>
        <v>0</v>
      </c>
    </row>
    <row r="4131" spans="1:18" hidden="1" outlineLevel="2" x14ac:dyDescent="0.35">
      <c r="A4131" s="209" t="str">
        <f>'Usages mobilité'!A42</f>
        <v>Usage mobilité n°39</v>
      </c>
      <c r="B4131" s="209" t="s">
        <v>639</v>
      </c>
      <c r="C4131" s="209"/>
      <c r="D4131" s="210">
        <f>D4080*'Usages mobilité'!$BG42*(1+'Usages mobilité'!$BH42)^(D$4036-$D$4036)/1000</f>
        <v>0</v>
      </c>
      <c r="E4131" s="210">
        <f>E4080*'Usages mobilité'!$BG42*(1+'Usages mobilité'!$BH42)^(E$4036-$D$4036)/1000</f>
        <v>0</v>
      </c>
      <c r="F4131" s="210">
        <f>F4080*'Usages mobilité'!$BG42*(1+'Usages mobilité'!$BH42)^(F$4036-$D$4036)/1000</f>
        <v>0</v>
      </c>
      <c r="G4131" s="210">
        <f>G4080*'Usages mobilité'!$BG42*(1+'Usages mobilité'!$BH42)^(G$4036-$D$4036)/1000</f>
        <v>0</v>
      </c>
      <c r="H4131" s="210">
        <f>H4080*'Usages mobilité'!$BG42*(1+'Usages mobilité'!$BH42)^(H$4036-$D$4036)/1000</f>
        <v>0</v>
      </c>
      <c r="I4131" s="210">
        <f>I4080*'Usages mobilité'!$BG42*(1+'Usages mobilité'!$BH42)^(I$4036-$D$4036)/1000</f>
        <v>0</v>
      </c>
      <c r="J4131" s="210">
        <f>J4080*'Usages mobilité'!$BG42*(1+'Usages mobilité'!$BH42)^(J$4036-$D$4036)/1000</f>
        <v>0</v>
      </c>
      <c r="K4131" s="210">
        <f>K4080*'Usages mobilité'!$BG42*(1+'Usages mobilité'!$BH42)^(K$4036-$D$4036)/1000</f>
        <v>0</v>
      </c>
      <c r="L4131" s="210">
        <f>L4080*'Usages mobilité'!$BG42*(1+'Usages mobilité'!$BH42)^(L$4036-$D$4036)/1000</f>
        <v>0</v>
      </c>
      <c r="M4131" s="210">
        <f>M4080*'Usages mobilité'!$BG42*(1+'Usages mobilité'!$BH42)^(M$4036-$D$4036)/1000</f>
        <v>0</v>
      </c>
      <c r="N4131" s="210">
        <f>N4080*'Usages mobilité'!$BG42*(1+'Usages mobilité'!$BH42)^(N$4036-$D$4036)/1000</f>
        <v>0</v>
      </c>
      <c r="O4131" s="210">
        <f>O4080*'Usages mobilité'!$BG42*(1+'Usages mobilité'!$BH42)^(O$4036-$D$4036)/1000</f>
        <v>0</v>
      </c>
      <c r="P4131" s="210">
        <f>P4080*'Usages mobilité'!$BG42*(1+'Usages mobilité'!$BH42)^(P$4036-$D$4036)/1000</f>
        <v>0</v>
      </c>
      <c r="Q4131" s="210">
        <f>Q4080*'Usages mobilité'!$BG42*(1+'Usages mobilité'!$BH42)^(Q$4036-$D$4036)/1000</f>
        <v>0</v>
      </c>
      <c r="R4131" s="210">
        <f>R4080*'Usages mobilité'!$BG42*(1+'Usages mobilité'!$BH42)^(R$4036-$D$4036)/1000</f>
        <v>0</v>
      </c>
    </row>
    <row r="4132" spans="1:18" hidden="1" outlineLevel="2" x14ac:dyDescent="0.35">
      <c r="A4132" s="209" t="str">
        <f>'Usages mobilité'!A43</f>
        <v>Usage mobilité n°40</v>
      </c>
      <c r="B4132" s="209" t="s">
        <v>639</v>
      </c>
      <c r="C4132" s="209"/>
      <c r="D4132" s="210">
        <f>D4081*'Usages mobilité'!$BG43*(1+'Usages mobilité'!$BH43)^(D$4036-$D$4036)/1000</f>
        <v>0</v>
      </c>
      <c r="E4132" s="210">
        <f>E4081*'Usages mobilité'!$BG43*(1+'Usages mobilité'!$BH43)^(E$4036-$D$4036)/1000</f>
        <v>0</v>
      </c>
      <c r="F4132" s="210">
        <f>F4081*'Usages mobilité'!$BG43*(1+'Usages mobilité'!$BH43)^(F$4036-$D$4036)/1000</f>
        <v>0</v>
      </c>
      <c r="G4132" s="210">
        <f>G4081*'Usages mobilité'!$BG43*(1+'Usages mobilité'!$BH43)^(G$4036-$D$4036)/1000</f>
        <v>0</v>
      </c>
      <c r="H4132" s="210">
        <f>H4081*'Usages mobilité'!$BG43*(1+'Usages mobilité'!$BH43)^(H$4036-$D$4036)/1000</f>
        <v>0</v>
      </c>
      <c r="I4132" s="210">
        <f>I4081*'Usages mobilité'!$BG43*(1+'Usages mobilité'!$BH43)^(I$4036-$D$4036)/1000</f>
        <v>0</v>
      </c>
      <c r="J4132" s="210">
        <f>J4081*'Usages mobilité'!$BG43*(1+'Usages mobilité'!$BH43)^(J$4036-$D$4036)/1000</f>
        <v>0</v>
      </c>
      <c r="K4132" s="210">
        <f>K4081*'Usages mobilité'!$BG43*(1+'Usages mobilité'!$BH43)^(K$4036-$D$4036)/1000</f>
        <v>0</v>
      </c>
      <c r="L4132" s="210">
        <f>L4081*'Usages mobilité'!$BG43*(1+'Usages mobilité'!$BH43)^(L$4036-$D$4036)/1000</f>
        <v>0</v>
      </c>
      <c r="M4132" s="210">
        <f>M4081*'Usages mobilité'!$BG43*(1+'Usages mobilité'!$BH43)^(M$4036-$D$4036)/1000</f>
        <v>0</v>
      </c>
      <c r="N4132" s="210">
        <f>N4081*'Usages mobilité'!$BG43*(1+'Usages mobilité'!$BH43)^(N$4036-$D$4036)/1000</f>
        <v>0</v>
      </c>
      <c r="O4132" s="210">
        <f>O4081*'Usages mobilité'!$BG43*(1+'Usages mobilité'!$BH43)^(O$4036-$D$4036)/1000</f>
        <v>0</v>
      </c>
      <c r="P4132" s="210">
        <f>P4081*'Usages mobilité'!$BG43*(1+'Usages mobilité'!$BH43)^(P$4036-$D$4036)/1000</f>
        <v>0</v>
      </c>
      <c r="Q4132" s="210">
        <f>Q4081*'Usages mobilité'!$BG43*(1+'Usages mobilité'!$BH43)^(Q$4036-$D$4036)/1000</f>
        <v>0</v>
      </c>
      <c r="R4132" s="210">
        <f>R4081*'Usages mobilité'!$BG43*(1+'Usages mobilité'!$BH43)^(R$4036-$D$4036)/1000</f>
        <v>0</v>
      </c>
    </row>
    <row r="4133" spans="1:18" hidden="1" outlineLevel="2" x14ac:dyDescent="0.35">
      <c r="A4133" s="209" t="str">
        <f>'Usages mobilité'!A44</f>
        <v>Usage mobilité n°41</v>
      </c>
      <c r="B4133" s="209" t="s">
        <v>639</v>
      </c>
      <c r="C4133" s="209"/>
      <c r="D4133" s="210">
        <f>D4082*'Usages mobilité'!$BG44*(1+'Usages mobilité'!$BH44)^(D$4036-$D$4036)/1000</f>
        <v>0</v>
      </c>
      <c r="E4133" s="210">
        <f>E4082*'Usages mobilité'!$BG44*(1+'Usages mobilité'!$BH44)^(E$4036-$D$4036)/1000</f>
        <v>0</v>
      </c>
      <c r="F4133" s="210">
        <f>F4082*'Usages mobilité'!$BG44*(1+'Usages mobilité'!$BH44)^(F$4036-$D$4036)/1000</f>
        <v>0</v>
      </c>
      <c r="G4133" s="210">
        <f>G4082*'Usages mobilité'!$BG44*(1+'Usages mobilité'!$BH44)^(G$4036-$D$4036)/1000</f>
        <v>0</v>
      </c>
      <c r="H4133" s="210">
        <f>H4082*'Usages mobilité'!$BG44*(1+'Usages mobilité'!$BH44)^(H$4036-$D$4036)/1000</f>
        <v>0</v>
      </c>
      <c r="I4133" s="210">
        <f>I4082*'Usages mobilité'!$BG44*(1+'Usages mobilité'!$BH44)^(I$4036-$D$4036)/1000</f>
        <v>0</v>
      </c>
      <c r="J4133" s="210">
        <f>J4082*'Usages mobilité'!$BG44*(1+'Usages mobilité'!$BH44)^(J$4036-$D$4036)/1000</f>
        <v>0</v>
      </c>
      <c r="K4133" s="210">
        <f>K4082*'Usages mobilité'!$BG44*(1+'Usages mobilité'!$BH44)^(K$4036-$D$4036)/1000</f>
        <v>0</v>
      </c>
      <c r="L4133" s="210">
        <f>L4082*'Usages mobilité'!$BG44*(1+'Usages mobilité'!$BH44)^(L$4036-$D$4036)/1000</f>
        <v>0</v>
      </c>
      <c r="M4133" s="210">
        <f>M4082*'Usages mobilité'!$BG44*(1+'Usages mobilité'!$BH44)^(M$4036-$D$4036)/1000</f>
        <v>0</v>
      </c>
      <c r="N4133" s="210">
        <f>N4082*'Usages mobilité'!$BG44*(1+'Usages mobilité'!$BH44)^(N$4036-$D$4036)/1000</f>
        <v>0</v>
      </c>
      <c r="O4133" s="210">
        <f>O4082*'Usages mobilité'!$BG44*(1+'Usages mobilité'!$BH44)^(O$4036-$D$4036)/1000</f>
        <v>0</v>
      </c>
      <c r="P4133" s="210">
        <f>P4082*'Usages mobilité'!$BG44*(1+'Usages mobilité'!$BH44)^(P$4036-$D$4036)/1000</f>
        <v>0</v>
      </c>
      <c r="Q4133" s="210">
        <f>Q4082*'Usages mobilité'!$BG44*(1+'Usages mobilité'!$BH44)^(Q$4036-$D$4036)/1000</f>
        <v>0</v>
      </c>
      <c r="R4133" s="210">
        <f>R4082*'Usages mobilité'!$BG44*(1+'Usages mobilité'!$BH44)^(R$4036-$D$4036)/1000</f>
        <v>0</v>
      </c>
    </row>
    <row r="4134" spans="1:18" hidden="1" outlineLevel="2" x14ac:dyDescent="0.35">
      <c r="A4134" s="209" t="str">
        <f>'Usages mobilité'!A45</f>
        <v>Usage mobilité n°42</v>
      </c>
      <c r="B4134" s="209" t="s">
        <v>639</v>
      </c>
      <c r="C4134" s="209"/>
      <c r="D4134" s="210">
        <f>D4083*'Usages mobilité'!$BG45*(1+'Usages mobilité'!$BH45)^(D$4036-$D$4036)/1000</f>
        <v>0</v>
      </c>
      <c r="E4134" s="210">
        <f>E4083*'Usages mobilité'!$BG45*(1+'Usages mobilité'!$BH45)^(E$4036-$D$4036)/1000</f>
        <v>0</v>
      </c>
      <c r="F4134" s="210">
        <f>F4083*'Usages mobilité'!$BG45*(1+'Usages mobilité'!$BH45)^(F$4036-$D$4036)/1000</f>
        <v>0</v>
      </c>
      <c r="G4134" s="210">
        <f>G4083*'Usages mobilité'!$BG45*(1+'Usages mobilité'!$BH45)^(G$4036-$D$4036)/1000</f>
        <v>0</v>
      </c>
      <c r="H4134" s="210">
        <f>H4083*'Usages mobilité'!$BG45*(1+'Usages mobilité'!$BH45)^(H$4036-$D$4036)/1000</f>
        <v>0</v>
      </c>
      <c r="I4134" s="210">
        <f>I4083*'Usages mobilité'!$BG45*(1+'Usages mobilité'!$BH45)^(I$4036-$D$4036)/1000</f>
        <v>0</v>
      </c>
      <c r="J4134" s="210">
        <f>J4083*'Usages mobilité'!$BG45*(1+'Usages mobilité'!$BH45)^(J$4036-$D$4036)/1000</f>
        <v>0</v>
      </c>
      <c r="K4134" s="210">
        <f>K4083*'Usages mobilité'!$BG45*(1+'Usages mobilité'!$BH45)^(K$4036-$D$4036)/1000</f>
        <v>0</v>
      </c>
      <c r="L4134" s="210">
        <f>L4083*'Usages mobilité'!$BG45*(1+'Usages mobilité'!$BH45)^(L$4036-$D$4036)/1000</f>
        <v>0</v>
      </c>
      <c r="M4134" s="210">
        <f>M4083*'Usages mobilité'!$BG45*(1+'Usages mobilité'!$BH45)^(M$4036-$D$4036)/1000</f>
        <v>0</v>
      </c>
      <c r="N4134" s="210">
        <f>N4083*'Usages mobilité'!$BG45*(1+'Usages mobilité'!$BH45)^(N$4036-$D$4036)/1000</f>
        <v>0</v>
      </c>
      <c r="O4134" s="210">
        <f>O4083*'Usages mobilité'!$BG45*(1+'Usages mobilité'!$BH45)^(O$4036-$D$4036)/1000</f>
        <v>0</v>
      </c>
      <c r="P4134" s="210">
        <f>P4083*'Usages mobilité'!$BG45*(1+'Usages mobilité'!$BH45)^(P$4036-$D$4036)/1000</f>
        <v>0</v>
      </c>
      <c r="Q4134" s="210">
        <f>Q4083*'Usages mobilité'!$BG45*(1+'Usages mobilité'!$BH45)^(Q$4036-$D$4036)/1000</f>
        <v>0</v>
      </c>
      <c r="R4134" s="210">
        <f>R4083*'Usages mobilité'!$BG45*(1+'Usages mobilité'!$BH45)^(R$4036-$D$4036)/1000</f>
        <v>0</v>
      </c>
    </row>
    <row r="4135" spans="1:18" hidden="1" outlineLevel="2" x14ac:dyDescent="0.35">
      <c r="A4135" s="209" t="str">
        <f>'Usages mobilité'!A46</f>
        <v>Usage mobilité n°43</v>
      </c>
      <c r="B4135" s="209" t="s">
        <v>639</v>
      </c>
      <c r="C4135" s="209"/>
      <c r="D4135" s="210">
        <f>D4084*'Usages mobilité'!$BG46*(1+'Usages mobilité'!$BH46)^(D$4036-$D$4036)/1000</f>
        <v>0</v>
      </c>
      <c r="E4135" s="210">
        <f>E4084*'Usages mobilité'!$BG46*(1+'Usages mobilité'!$BH46)^(E$4036-$D$4036)/1000</f>
        <v>0</v>
      </c>
      <c r="F4135" s="210">
        <f>F4084*'Usages mobilité'!$BG46*(1+'Usages mobilité'!$BH46)^(F$4036-$D$4036)/1000</f>
        <v>0</v>
      </c>
      <c r="G4135" s="210">
        <f>G4084*'Usages mobilité'!$BG46*(1+'Usages mobilité'!$BH46)^(G$4036-$D$4036)/1000</f>
        <v>0</v>
      </c>
      <c r="H4135" s="210">
        <f>H4084*'Usages mobilité'!$BG46*(1+'Usages mobilité'!$BH46)^(H$4036-$D$4036)/1000</f>
        <v>0</v>
      </c>
      <c r="I4135" s="210">
        <f>I4084*'Usages mobilité'!$BG46*(1+'Usages mobilité'!$BH46)^(I$4036-$D$4036)/1000</f>
        <v>0</v>
      </c>
      <c r="J4135" s="210">
        <f>J4084*'Usages mobilité'!$BG46*(1+'Usages mobilité'!$BH46)^(J$4036-$D$4036)/1000</f>
        <v>0</v>
      </c>
      <c r="K4135" s="210">
        <f>K4084*'Usages mobilité'!$BG46*(1+'Usages mobilité'!$BH46)^(K$4036-$D$4036)/1000</f>
        <v>0</v>
      </c>
      <c r="L4135" s="210">
        <f>L4084*'Usages mobilité'!$BG46*(1+'Usages mobilité'!$BH46)^(L$4036-$D$4036)/1000</f>
        <v>0</v>
      </c>
      <c r="M4135" s="210">
        <f>M4084*'Usages mobilité'!$BG46*(1+'Usages mobilité'!$BH46)^(M$4036-$D$4036)/1000</f>
        <v>0</v>
      </c>
      <c r="N4135" s="210">
        <f>N4084*'Usages mobilité'!$BG46*(1+'Usages mobilité'!$BH46)^(N$4036-$D$4036)/1000</f>
        <v>0</v>
      </c>
      <c r="O4135" s="210">
        <f>O4084*'Usages mobilité'!$BG46*(1+'Usages mobilité'!$BH46)^(O$4036-$D$4036)/1000</f>
        <v>0</v>
      </c>
      <c r="P4135" s="210">
        <f>P4084*'Usages mobilité'!$BG46*(1+'Usages mobilité'!$BH46)^(P$4036-$D$4036)/1000</f>
        <v>0</v>
      </c>
      <c r="Q4135" s="210">
        <f>Q4084*'Usages mobilité'!$BG46*(1+'Usages mobilité'!$BH46)^(Q$4036-$D$4036)/1000</f>
        <v>0</v>
      </c>
      <c r="R4135" s="210">
        <f>R4084*'Usages mobilité'!$BG46*(1+'Usages mobilité'!$BH46)^(R$4036-$D$4036)/1000</f>
        <v>0</v>
      </c>
    </row>
    <row r="4136" spans="1:18" hidden="1" outlineLevel="2" x14ac:dyDescent="0.35">
      <c r="A4136" s="209" t="str">
        <f>'Usages mobilité'!A47</f>
        <v>Usage mobilité n°44</v>
      </c>
      <c r="B4136" s="209" t="s">
        <v>639</v>
      </c>
      <c r="C4136" s="209"/>
      <c r="D4136" s="210">
        <f>D4085*'Usages mobilité'!$BG47*(1+'Usages mobilité'!$BH47)^(D$4036-$D$4036)/1000</f>
        <v>0</v>
      </c>
      <c r="E4136" s="210">
        <f>E4085*'Usages mobilité'!$BG47*(1+'Usages mobilité'!$BH47)^(E$4036-$D$4036)/1000</f>
        <v>0</v>
      </c>
      <c r="F4136" s="210">
        <f>F4085*'Usages mobilité'!$BG47*(1+'Usages mobilité'!$BH47)^(F$4036-$D$4036)/1000</f>
        <v>0</v>
      </c>
      <c r="G4136" s="210">
        <f>G4085*'Usages mobilité'!$BG47*(1+'Usages mobilité'!$BH47)^(G$4036-$D$4036)/1000</f>
        <v>0</v>
      </c>
      <c r="H4136" s="210">
        <f>H4085*'Usages mobilité'!$BG47*(1+'Usages mobilité'!$BH47)^(H$4036-$D$4036)/1000</f>
        <v>0</v>
      </c>
      <c r="I4136" s="210">
        <f>I4085*'Usages mobilité'!$BG47*(1+'Usages mobilité'!$BH47)^(I$4036-$D$4036)/1000</f>
        <v>0</v>
      </c>
      <c r="J4136" s="210">
        <f>J4085*'Usages mobilité'!$BG47*(1+'Usages mobilité'!$BH47)^(J$4036-$D$4036)/1000</f>
        <v>0</v>
      </c>
      <c r="K4136" s="210">
        <f>K4085*'Usages mobilité'!$BG47*(1+'Usages mobilité'!$BH47)^(K$4036-$D$4036)/1000</f>
        <v>0</v>
      </c>
      <c r="L4136" s="210">
        <f>L4085*'Usages mobilité'!$BG47*(1+'Usages mobilité'!$BH47)^(L$4036-$D$4036)/1000</f>
        <v>0</v>
      </c>
      <c r="M4136" s="210">
        <f>M4085*'Usages mobilité'!$BG47*(1+'Usages mobilité'!$BH47)^(M$4036-$D$4036)/1000</f>
        <v>0</v>
      </c>
      <c r="N4136" s="210">
        <f>N4085*'Usages mobilité'!$BG47*(1+'Usages mobilité'!$BH47)^(N$4036-$D$4036)/1000</f>
        <v>0</v>
      </c>
      <c r="O4136" s="210">
        <f>O4085*'Usages mobilité'!$BG47*(1+'Usages mobilité'!$BH47)^(O$4036-$D$4036)/1000</f>
        <v>0</v>
      </c>
      <c r="P4136" s="210">
        <f>P4085*'Usages mobilité'!$BG47*(1+'Usages mobilité'!$BH47)^(P$4036-$D$4036)/1000</f>
        <v>0</v>
      </c>
      <c r="Q4136" s="210">
        <f>Q4085*'Usages mobilité'!$BG47*(1+'Usages mobilité'!$BH47)^(Q$4036-$D$4036)/1000</f>
        <v>0</v>
      </c>
      <c r="R4136" s="210">
        <f>R4085*'Usages mobilité'!$BG47*(1+'Usages mobilité'!$BH47)^(R$4036-$D$4036)/1000</f>
        <v>0</v>
      </c>
    </row>
    <row r="4137" spans="1:18" hidden="1" outlineLevel="2" x14ac:dyDescent="0.35">
      <c r="A4137" s="209" t="str">
        <f>'Usages mobilité'!A48</f>
        <v>Usage mobilité n°45</v>
      </c>
      <c r="B4137" s="209" t="s">
        <v>639</v>
      </c>
      <c r="C4137" s="209"/>
      <c r="D4137" s="210">
        <f>D4086*'Usages mobilité'!$BG48*(1+'Usages mobilité'!$BH48)^(D$4036-$D$4036)/1000</f>
        <v>0</v>
      </c>
      <c r="E4137" s="210">
        <f>E4086*'Usages mobilité'!$BG48*(1+'Usages mobilité'!$BH48)^(E$4036-$D$4036)/1000</f>
        <v>0</v>
      </c>
      <c r="F4137" s="210">
        <f>F4086*'Usages mobilité'!$BG48*(1+'Usages mobilité'!$BH48)^(F$4036-$D$4036)/1000</f>
        <v>0</v>
      </c>
      <c r="G4137" s="210">
        <f>G4086*'Usages mobilité'!$BG48*(1+'Usages mobilité'!$BH48)^(G$4036-$D$4036)/1000</f>
        <v>0</v>
      </c>
      <c r="H4137" s="210">
        <f>H4086*'Usages mobilité'!$BG48*(1+'Usages mobilité'!$BH48)^(H$4036-$D$4036)/1000</f>
        <v>0</v>
      </c>
      <c r="I4137" s="210">
        <f>I4086*'Usages mobilité'!$BG48*(1+'Usages mobilité'!$BH48)^(I$4036-$D$4036)/1000</f>
        <v>0</v>
      </c>
      <c r="J4137" s="210">
        <f>J4086*'Usages mobilité'!$BG48*(1+'Usages mobilité'!$BH48)^(J$4036-$D$4036)/1000</f>
        <v>0</v>
      </c>
      <c r="K4137" s="210">
        <f>K4086*'Usages mobilité'!$BG48*(1+'Usages mobilité'!$BH48)^(K$4036-$D$4036)/1000</f>
        <v>0</v>
      </c>
      <c r="L4137" s="210">
        <f>L4086*'Usages mobilité'!$BG48*(1+'Usages mobilité'!$BH48)^(L$4036-$D$4036)/1000</f>
        <v>0</v>
      </c>
      <c r="M4137" s="210">
        <f>M4086*'Usages mobilité'!$BG48*(1+'Usages mobilité'!$BH48)^(M$4036-$D$4036)/1000</f>
        <v>0</v>
      </c>
      <c r="N4137" s="210">
        <f>N4086*'Usages mobilité'!$BG48*(1+'Usages mobilité'!$BH48)^(N$4036-$D$4036)/1000</f>
        <v>0</v>
      </c>
      <c r="O4137" s="210">
        <f>O4086*'Usages mobilité'!$BG48*(1+'Usages mobilité'!$BH48)^(O$4036-$D$4036)/1000</f>
        <v>0</v>
      </c>
      <c r="P4137" s="210">
        <f>P4086*'Usages mobilité'!$BG48*(1+'Usages mobilité'!$BH48)^(P$4036-$D$4036)/1000</f>
        <v>0</v>
      </c>
      <c r="Q4137" s="210">
        <f>Q4086*'Usages mobilité'!$BG48*(1+'Usages mobilité'!$BH48)^(Q$4036-$D$4036)/1000</f>
        <v>0</v>
      </c>
      <c r="R4137" s="210">
        <f>R4086*'Usages mobilité'!$BG48*(1+'Usages mobilité'!$BH48)^(R$4036-$D$4036)/1000</f>
        <v>0</v>
      </c>
    </row>
    <row r="4138" spans="1:18" hidden="1" outlineLevel="2" x14ac:dyDescent="0.35">
      <c r="A4138" s="209" t="str">
        <f>'Usages mobilité'!A49</f>
        <v>Usage mobilité n°46</v>
      </c>
      <c r="B4138" s="209" t="s">
        <v>639</v>
      </c>
      <c r="C4138" s="209"/>
      <c r="D4138" s="210">
        <f>D4087*'Usages mobilité'!$BG49*(1+'Usages mobilité'!$BH49)^(D$4036-$D$4036)/1000</f>
        <v>0</v>
      </c>
      <c r="E4138" s="210">
        <f>E4087*'Usages mobilité'!$BG49*(1+'Usages mobilité'!$BH49)^(E$4036-$D$4036)/1000</f>
        <v>0</v>
      </c>
      <c r="F4138" s="210">
        <f>F4087*'Usages mobilité'!$BG49*(1+'Usages mobilité'!$BH49)^(F$4036-$D$4036)/1000</f>
        <v>0</v>
      </c>
      <c r="G4138" s="210">
        <f>G4087*'Usages mobilité'!$BG49*(1+'Usages mobilité'!$BH49)^(G$4036-$D$4036)/1000</f>
        <v>0</v>
      </c>
      <c r="H4138" s="210">
        <f>H4087*'Usages mobilité'!$BG49*(1+'Usages mobilité'!$BH49)^(H$4036-$D$4036)/1000</f>
        <v>0</v>
      </c>
      <c r="I4138" s="210">
        <f>I4087*'Usages mobilité'!$BG49*(1+'Usages mobilité'!$BH49)^(I$4036-$D$4036)/1000</f>
        <v>0</v>
      </c>
      <c r="J4138" s="210">
        <f>J4087*'Usages mobilité'!$BG49*(1+'Usages mobilité'!$BH49)^(J$4036-$D$4036)/1000</f>
        <v>0</v>
      </c>
      <c r="K4138" s="210">
        <f>K4087*'Usages mobilité'!$BG49*(1+'Usages mobilité'!$BH49)^(K$4036-$D$4036)/1000</f>
        <v>0</v>
      </c>
      <c r="L4138" s="210">
        <f>L4087*'Usages mobilité'!$BG49*(1+'Usages mobilité'!$BH49)^(L$4036-$D$4036)/1000</f>
        <v>0</v>
      </c>
      <c r="M4138" s="210">
        <f>M4087*'Usages mobilité'!$BG49*(1+'Usages mobilité'!$BH49)^(M$4036-$D$4036)/1000</f>
        <v>0</v>
      </c>
      <c r="N4138" s="210">
        <f>N4087*'Usages mobilité'!$BG49*(1+'Usages mobilité'!$BH49)^(N$4036-$D$4036)/1000</f>
        <v>0</v>
      </c>
      <c r="O4138" s="210">
        <f>O4087*'Usages mobilité'!$BG49*(1+'Usages mobilité'!$BH49)^(O$4036-$D$4036)/1000</f>
        <v>0</v>
      </c>
      <c r="P4138" s="210">
        <f>P4087*'Usages mobilité'!$BG49*(1+'Usages mobilité'!$BH49)^(P$4036-$D$4036)/1000</f>
        <v>0</v>
      </c>
      <c r="Q4138" s="210">
        <f>Q4087*'Usages mobilité'!$BG49*(1+'Usages mobilité'!$BH49)^(Q$4036-$D$4036)/1000</f>
        <v>0</v>
      </c>
      <c r="R4138" s="210">
        <f>R4087*'Usages mobilité'!$BG49*(1+'Usages mobilité'!$BH49)^(R$4036-$D$4036)/1000</f>
        <v>0</v>
      </c>
    </row>
    <row r="4139" spans="1:18" hidden="1" outlineLevel="2" x14ac:dyDescent="0.35">
      <c r="A4139" s="209" t="str">
        <f>'Usages mobilité'!A50</f>
        <v>Usage mobilité n°47</v>
      </c>
      <c r="B4139" s="209" t="s">
        <v>639</v>
      </c>
      <c r="C4139" s="209"/>
      <c r="D4139" s="210">
        <f>D4088*'Usages mobilité'!$BG50*(1+'Usages mobilité'!$BH50)^(D$4036-$D$4036)/1000</f>
        <v>0</v>
      </c>
      <c r="E4139" s="210">
        <f>E4088*'Usages mobilité'!$BG50*(1+'Usages mobilité'!$BH50)^(E$4036-$D$4036)/1000</f>
        <v>0</v>
      </c>
      <c r="F4139" s="210">
        <f>F4088*'Usages mobilité'!$BG50*(1+'Usages mobilité'!$BH50)^(F$4036-$D$4036)/1000</f>
        <v>0</v>
      </c>
      <c r="G4139" s="210">
        <f>G4088*'Usages mobilité'!$BG50*(1+'Usages mobilité'!$BH50)^(G$4036-$D$4036)/1000</f>
        <v>0</v>
      </c>
      <c r="H4139" s="210">
        <f>H4088*'Usages mobilité'!$BG50*(1+'Usages mobilité'!$BH50)^(H$4036-$D$4036)/1000</f>
        <v>0</v>
      </c>
      <c r="I4139" s="210">
        <f>I4088*'Usages mobilité'!$BG50*(1+'Usages mobilité'!$BH50)^(I$4036-$D$4036)/1000</f>
        <v>0</v>
      </c>
      <c r="J4139" s="210">
        <f>J4088*'Usages mobilité'!$BG50*(1+'Usages mobilité'!$BH50)^(J$4036-$D$4036)/1000</f>
        <v>0</v>
      </c>
      <c r="K4139" s="210">
        <f>K4088*'Usages mobilité'!$BG50*(1+'Usages mobilité'!$BH50)^(K$4036-$D$4036)/1000</f>
        <v>0</v>
      </c>
      <c r="L4139" s="210">
        <f>L4088*'Usages mobilité'!$BG50*(1+'Usages mobilité'!$BH50)^(L$4036-$D$4036)/1000</f>
        <v>0</v>
      </c>
      <c r="M4139" s="210">
        <f>M4088*'Usages mobilité'!$BG50*(1+'Usages mobilité'!$BH50)^(M$4036-$D$4036)/1000</f>
        <v>0</v>
      </c>
      <c r="N4139" s="210">
        <f>N4088*'Usages mobilité'!$BG50*(1+'Usages mobilité'!$BH50)^(N$4036-$D$4036)/1000</f>
        <v>0</v>
      </c>
      <c r="O4139" s="210">
        <f>O4088*'Usages mobilité'!$BG50*(1+'Usages mobilité'!$BH50)^(O$4036-$D$4036)/1000</f>
        <v>0</v>
      </c>
      <c r="P4139" s="210">
        <f>P4088*'Usages mobilité'!$BG50*(1+'Usages mobilité'!$BH50)^(P$4036-$D$4036)/1000</f>
        <v>0</v>
      </c>
      <c r="Q4139" s="210">
        <f>Q4088*'Usages mobilité'!$BG50*(1+'Usages mobilité'!$BH50)^(Q$4036-$D$4036)/1000</f>
        <v>0</v>
      </c>
      <c r="R4139" s="210">
        <f>R4088*'Usages mobilité'!$BG50*(1+'Usages mobilité'!$BH50)^(R$4036-$D$4036)/1000</f>
        <v>0</v>
      </c>
    </row>
    <row r="4140" spans="1:18" hidden="1" outlineLevel="2" x14ac:dyDescent="0.35">
      <c r="A4140" s="209" t="str">
        <f>'Usages mobilité'!A51</f>
        <v>Usage mobilité n°48</v>
      </c>
      <c r="B4140" s="209" t="s">
        <v>639</v>
      </c>
      <c r="C4140" s="209"/>
      <c r="D4140" s="210">
        <f>D4089*'Usages mobilité'!$BG51*(1+'Usages mobilité'!$BH51)^(D$4036-$D$4036)/1000</f>
        <v>0</v>
      </c>
      <c r="E4140" s="210">
        <f>E4089*'Usages mobilité'!$BG51*(1+'Usages mobilité'!$BH51)^(E$4036-$D$4036)/1000</f>
        <v>0</v>
      </c>
      <c r="F4140" s="210">
        <f>F4089*'Usages mobilité'!$BG51*(1+'Usages mobilité'!$BH51)^(F$4036-$D$4036)/1000</f>
        <v>0</v>
      </c>
      <c r="G4140" s="210">
        <f>G4089*'Usages mobilité'!$BG51*(1+'Usages mobilité'!$BH51)^(G$4036-$D$4036)/1000</f>
        <v>0</v>
      </c>
      <c r="H4140" s="210">
        <f>H4089*'Usages mobilité'!$BG51*(1+'Usages mobilité'!$BH51)^(H$4036-$D$4036)/1000</f>
        <v>0</v>
      </c>
      <c r="I4140" s="210">
        <f>I4089*'Usages mobilité'!$BG51*(1+'Usages mobilité'!$BH51)^(I$4036-$D$4036)/1000</f>
        <v>0</v>
      </c>
      <c r="J4140" s="210">
        <f>J4089*'Usages mobilité'!$BG51*(1+'Usages mobilité'!$BH51)^(J$4036-$D$4036)/1000</f>
        <v>0</v>
      </c>
      <c r="K4140" s="210">
        <f>K4089*'Usages mobilité'!$BG51*(1+'Usages mobilité'!$BH51)^(K$4036-$D$4036)/1000</f>
        <v>0</v>
      </c>
      <c r="L4140" s="210">
        <f>L4089*'Usages mobilité'!$BG51*(1+'Usages mobilité'!$BH51)^(L$4036-$D$4036)/1000</f>
        <v>0</v>
      </c>
      <c r="M4140" s="210">
        <f>M4089*'Usages mobilité'!$BG51*(1+'Usages mobilité'!$BH51)^(M$4036-$D$4036)/1000</f>
        <v>0</v>
      </c>
      <c r="N4140" s="210">
        <f>N4089*'Usages mobilité'!$BG51*(1+'Usages mobilité'!$BH51)^(N$4036-$D$4036)/1000</f>
        <v>0</v>
      </c>
      <c r="O4140" s="210">
        <f>O4089*'Usages mobilité'!$BG51*(1+'Usages mobilité'!$BH51)^(O$4036-$D$4036)/1000</f>
        <v>0</v>
      </c>
      <c r="P4140" s="210">
        <f>P4089*'Usages mobilité'!$BG51*(1+'Usages mobilité'!$BH51)^(P$4036-$D$4036)/1000</f>
        <v>0</v>
      </c>
      <c r="Q4140" s="210">
        <f>Q4089*'Usages mobilité'!$BG51*(1+'Usages mobilité'!$BH51)^(Q$4036-$D$4036)/1000</f>
        <v>0</v>
      </c>
      <c r="R4140" s="210">
        <f>R4089*'Usages mobilité'!$BG51*(1+'Usages mobilité'!$BH51)^(R$4036-$D$4036)/1000</f>
        <v>0</v>
      </c>
    </row>
    <row r="4141" spans="1:18" hidden="1" outlineLevel="2" x14ac:dyDescent="0.35">
      <c r="A4141" s="209" t="str">
        <f>'Usages mobilité'!A52</f>
        <v>Usage mobilité n°49</v>
      </c>
      <c r="B4141" s="209" t="s">
        <v>639</v>
      </c>
      <c r="C4141" s="209"/>
      <c r="D4141" s="210">
        <f>D4090*'Usages mobilité'!$BG52*(1+'Usages mobilité'!$BH52)^(D$4036-$D$4036)/1000</f>
        <v>0</v>
      </c>
      <c r="E4141" s="210">
        <f>E4090*'Usages mobilité'!$BG52*(1+'Usages mobilité'!$BH52)^(E$4036-$D$4036)/1000</f>
        <v>0</v>
      </c>
      <c r="F4141" s="210">
        <f>F4090*'Usages mobilité'!$BG52*(1+'Usages mobilité'!$BH52)^(F$4036-$D$4036)/1000</f>
        <v>0</v>
      </c>
      <c r="G4141" s="210">
        <f>G4090*'Usages mobilité'!$BG52*(1+'Usages mobilité'!$BH52)^(G$4036-$D$4036)/1000</f>
        <v>0</v>
      </c>
      <c r="H4141" s="210">
        <f>H4090*'Usages mobilité'!$BG52*(1+'Usages mobilité'!$BH52)^(H$4036-$D$4036)/1000</f>
        <v>0</v>
      </c>
      <c r="I4141" s="210">
        <f>I4090*'Usages mobilité'!$BG52*(1+'Usages mobilité'!$BH52)^(I$4036-$D$4036)/1000</f>
        <v>0</v>
      </c>
      <c r="J4141" s="210">
        <f>J4090*'Usages mobilité'!$BG52*(1+'Usages mobilité'!$BH52)^(J$4036-$D$4036)/1000</f>
        <v>0</v>
      </c>
      <c r="K4141" s="210">
        <f>K4090*'Usages mobilité'!$BG52*(1+'Usages mobilité'!$BH52)^(K$4036-$D$4036)/1000</f>
        <v>0</v>
      </c>
      <c r="L4141" s="210">
        <f>L4090*'Usages mobilité'!$BG52*(1+'Usages mobilité'!$BH52)^(L$4036-$D$4036)/1000</f>
        <v>0</v>
      </c>
      <c r="M4141" s="210">
        <f>M4090*'Usages mobilité'!$BG52*(1+'Usages mobilité'!$BH52)^(M$4036-$D$4036)/1000</f>
        <v>0</v>
      </c>
      <c r="N4141" s="210">
        <f>N4090*'Usages mobilité'!$BG52*(1+'Usages mobilité'!$BH52)^(N$4036-$D$4036)/1000</f>
        <v>0</v>
      </c>
      <c r="O4141" s="210">
        <f>O4090*'Usages mobilité'!$BG52*(1+'Usages mobilité'!$BH52)^(O$4036-$D$4036)/1000</f>
        <v>0</v>
      </c>
      <c r="P4141" s="210">
        <f>P4090*'Usages mobilité'!$BG52*(1+'Usages mobilité'!$BH52)^(P$4036-$D$4036)/1000</f>
        <v>0</v>
      </c>
      <c r="Q4141" s="210">
        <f>Q4090*'Usages mobilité'!$BG52*(1+'Usages mobilité'!$BH52)^(Q$4036-$D$4036)/1000</f>
        <v>0</v>
      </c>
      <c r="R4141" s="210">
        <f>R4090*'Usages mobilité'!$BG52*(1+'Usages mobilité'!$BH52)^(R$4036-$D$4036)/1000</f>
        <v>0</v>
      </c>
    </row>
    <row r="4142" spans="1:18" hidden="1" outlineLevel="2" x14ac:dyDescent="0.35">
      <c r="A4142" s="209" t="str">
        <f>'Usages mobilité'!A53</f>
        <v>Usage mobilité n°50</v>
      </c>
      <c r="B4142" s="209" t="s">
        <v>639</v>
      </c>
      <c r="C4142" s="209"/>
      <c r="D4142" s="210">
        <f>D4091*'Usages mobilité'!$BG53*(1+'Usages mobilité'!$BH53)^(D$4036-$D$4036)/1000</f>
        <v>0</v>
      </c>
      <c r="E4142" s="210">
        <f>E4091*'Usages mobilité'!$BG53*(1+'Usages mobilité'!$BH53)^(E$4036-$D$4036)/1000</f>
        <v>0</v>
      </c>
      <c r="F4142" s="210">
        <f>F4091*'Usages mobilité'!$BG53*(1+'Usages mobilité'!$BH53)^(F$4036-$D$4036)/1000</f>
        <v>0</v>
      </c>
      <c r="G4142" s="210">
        <f>G4091*'Usages mobilité'!$BG53*(1+'Usages mobilité'!$BH53)^(G$4036-$D$4036)/1000</f>
        <v>0</v>
      </c>
      <c r="H4142" s="210">
        <f>H4091*'Usages mobilité'!$BG53*(1+'Usages mobilité'!$BH53)^(H$4036-$D$4036)/1000</f>
        <v>0</v>
      </c>
      <c r="I4142" s="210">
        <f>I4091*'Usages mobilité'!$BG53*(1+'Usages mobilité'!$BH53)^(I$4036-$D$4036)/1000</f>
        <v>0</v>
      </c>
      <c r="J4142" s="210">
        <f>J4091*'Usages mobilité'!$BG53*(1+'Usages mobilité'!$BH53)^(J$4036-$D$4036)/1000</f>
        <v>0</v>
      </c>
      <c r="K4142" s="210">
        <f>K4091*'Usages mobilité'!$BG53*(1+'Usages mobilité'!$BH53)^(K$4036-$D$4036)/1000</f>
        <v>0</v>
      </c>
      <c r="L4142" s="210">
        <f>L4091*'Usages mobilité'!$BG53*(1+'Usages mobilité'!$BH53)^(L$4036-$D$4036)/1000</f>
        <v>0</v>
      </c>
      <c r="M4142" s="210">
        <f>M4091*'Usages mobilité'!$BG53*(1+'Usages mobilité'!$BH53)^(M$4036-$D$4036)/1000</f>
        <v>0</v>
      </c>
      <c r="N4142" s="210">
        <f>N4091*'Usages mobilité'!$BG53*(1+'Usages mobilité'!$BH53)^(N$4036-$D$4036)/1000</f>
        <v>0</v>
      </c>
      <c r="O4142" s="210">
        <f>O4091*'Usages mobilité'!$BG53*(1+'Usages mobilité'!$BH53)^(O$4036-$D$4036)/1000</f>
        <v>0</v>
      </c>
      <c r="P4142" s="210">
        <f>P4091*'Usages mobilité'!$BG53*(1+'Usages mobilité'!$BH53)^(P$4036-$D$4036)/1000</f>
        <v>0</v>
      </c>
      <c r="Q4142" s="210">
        <f>Q4091*'Usages mobilité'!$BG53*(1+'Usages mobilité'!$BH53)^(Q$4036-$D$4036)/1000</f>
        <v>0</v>
      </c>
      <c r="R4142" s="210">
        <f>R4091*'Usages mobilité'!$BG53*(1+'Usages mobilité'!$BH53)^(R$4036-$D$4036)/1000</f>
        <v>0</v>
      </c>
    </row>
    <row r="4143" spans="1:18" hidden="1" outlineLevel="1" collapsed="1" x14ac:dyDescent="0.35">
      <c r="A4143" s="209" t="s">
        <v>644</v>
      </c>
      <c r="B4143" s="209"/>
      <c r="C4143" s="209"/>
      <c r="D4143" s="210">
        <f t="shared" ref="D4143:R4143" si="361">SUM(D4093:D4142)</f>
        <v>0</v>
      </c>
      <c r="E4143" s="210">
        <f t="shared" si="361"/>
        <v>0</v>
      </c>
      <c r="F4143" s="210">
        <f t="shared" si="361"/>
        <v>0</v>
      </c>
      <c r="G4143" s="210">
        <f t="shared" si="361"/>
        <v>0</v>
      </c>
      <c r="H4143" s="210">
        <f t="shared" si="361"/>
        <v>0</v>
      </c>
      <c r="I4143" s="210">
        <f t="shared" si="361"/>
        <v>0</v>
      </c>
      <c r="J4143" s="210">
        <f t="shared" si="361"/>
        <v>0</v>
      </c>
      <c r="K4143" s="210">
        <f t="shared" si="361"/>
        <v>0</v>
      </c>
      <c r="L4143" s="210">
        <f t="shared" si="361"/>
        <v>0</v>
      </c>
      <c r="M4143" s="210">
        <f t="shared" si="361"/>
        <v>0</v>
      </c>
      <c r="N4143" s="210">
        <f t="shared" si="361"/>
        <v>0</v>
      </c>
      <c r="O4143" s="210">
        <f t="shared" si="361"/>
        <v>0</v>
      </c>
      <c r="P4143" s="210">
        <f t="shared" si="361"/>
        <v>0</v>
      </c>
      <c r="Q4143" s="210">
        <f t="shared" si="361"/>
        <v>0</v>
      </c>
      <c r="R4143" s="210">
        <f t="shared" si="361"/>
        <v>0</v>
      </c>
    </row>
    <row r="4144" spans="1:18" hidden="1" outlineLevel="1" x14ac:dyDescent="0.35">
      <c r="A4144" s="43" t="s">
        <v>645</v>
      </c>
      <c r="B4144" s="43"/>
      <c r="C4144" s="43"/>
      <c r="D4144" s="231"/>
      <c r="E4144" s="231"/>
      <c r="F4144" s="231"/>
      <c r="G4144" s="231"/>
      <c r="H4144" s="231"/>
      <c r="I4144" s="231"/>
      <c r="J4144" s="231"/>
      <c r="K4144" s="231"/>
      <c r="L4144" s="231"/>
      <c r="M4144" s="231"/>
      <c r="N4144" s="231"/>
      <c r="O4144" s="231"/>
      <c r="P4144" s="231"/>
      <c r="Q4144" s="231"/>
      <c r="R4144" s="231"/>
    </row>
    <row r="4145" spans="1:18" hidden="1" outlineLevel="1" x14ac:dyDescent="0.35">
      <c r="A4145" s="43" t="s">
        <v>646</v>
      </c>
      <c r="B4145" s="43"/>
      <c r="C4145" s="43"/>
      <c r="D4145" s="231"/>
      <c r="E4145" s="231"/>
      <c r="F4145" s="231"/>
      <c r="G4145" s="231"/>
      <c r="H4145" s="231"/>
      <c r="I4145" s="231"/>
      <c r="J4145" s="231"/>
      <c r="K4145" s="231"/>
      <c r="L4145" s="231"/>
      <c r="M4145" s="231"/>
      <c r="N4145" s="231"/>
      <c r="O4145" s="231"/>
      <c r="P4145" s="231"/>
      <c r="Q4145" s="231"/>
      <c r="R4145" s="231"/>
    </row>
    <row r="4146" spans="1:18" hidden="1" outlineLevel="1" x14ac:dyDescent="0.35">
      <c r="A4146" s="43" t="s">
        <v>647</v>
      </c>
      <c r="B4146" s="43"/>
      <c r="C4146" s="43"/>
      <c r="D4146" s="210">
        <f t="shared" ref="D4146:R4146" si="362">D4143+D4145</f>
        <v>0</v>
      </c>
      <c r="E4146" s="210">
        <f t="shared" si="362"/>
        <v>0</v>
      </c>
      <c r="F4146" s="210">
        <f t="shared" si="362"/>
        <v>0</v>
      </c>
      <c r="G4146" s="210">
        <f t="shared" si="362"/>
        <v>0</v>
      </c>
      <c r="H4146" s="210">
        <f t="shared" si="362"/>
        <v>0</v>
      </c>
      <c r="I4146" s="210">
        <f t="shared" si="362"/>
        <v>0</v>
      </c>
      <c r="J4146" s="210">
        <f t="shared" si="362"/>
        <v>0</v>
      </c>
      <c r="K4146" s="210">
        <f t="shared" si="362"/>
        <v>0</v>
      </c>
      <c r="L4146" s="210">
        <f t="shared" si="362"/>
        <v>0</v>
      </c>
      <c r="M4146" s="210">
        <f t="shared" si="362"/>
        <v>0</v>
      </c>
      <c r="N4146" s="210">
        <f t="shared" si="362"/>
        <v>0</v>
      </c>
      <c r="O4146" s="210">
        <f t="shared" si="362"/>
        <v>0</v>
      </c>
      <c r="P4146" s="210">
        <f t="shared" si="362"/>
        <v>0</v>
      </c>
      <c r="Q4146" s="210">
        <f t="shared" si="362"/>
        <v>0</v>
      </c>
      <c r="R4146" s="210">
        <f t="shared" si="362"/>
        <v>0</v>
      </c>
    </row>
    <row r="4147" spans="1:18" hidden="1" outlineLevel="1" x14ac:dyDescent="0.35"/>
    <row r="4148" spans="1:18" hidden="1" outlineLevel="1" x14ac:dyDescent="0.35">
      <c r="A4148" s="273" t="s">
        <v>648</v>
      </c>
      <c r="B4148" s="212" t="s">
        <v>649</v>
      </c>
      <c r="C4148" s="43"/>
      <c r="D4148" s="231">
        <v>10000</v>
      </c>
      <c r="E4148" s="231"/>
      <c r="F4148" s="231"/>
      <c r="G4148" s="231"/>
      <c r="H4148" s="231"/>
      <c r="I4148" s="231"/>
      <c r="J4148" s="231"/>
      <c r="K4148" s="231"/>
      <c r="L4148" s="231"/>
      <c r="M4148" s="231"/>
      <c r="N4148" s="231"/>
      <c r="O4148" s="231"/>
      <c r="P4148" s="231"/>
      <c r="Q4148" s="231"/>
      <c r="R4148" s="231"/>
    </row>
    <row r="4149" spans="1:18" hidden="1" outlineLevel="1" x14ac:dyDescent="0.35">
      <c r="A4149" s="273"/>
      <c r="B4149" s="213" t="s">
        <v>650</v>
      </c>
      <c r="C4149" s="209"/>
      <c r="D4149" s="210">
        <f>IF($B4033&lt;&gt;"",D4148*(VLOOKUP($B4033,Distribution!$H4:$Y53,18)*(1+VLOOKUP($B4033,Distribution!$H4:$Z53,19))^(D4036-$D4036))/1000,0)</f>
        <v>0</v>
      </c>
      <c r="E4149" s="210">
        <f>IF($B4033&lt;&gt;"",E4148*(VLOOKUP($B4033,Distribution!$H4:$Y53,18)*(1+VLOOKUP($B4033,Distribution!$H4:$Z53,19))^(E4036-$D4036))/1000,0)</f>
        <v>0</v>
      </c>
      <c r="F4149" s="210">
        <f>IF($B4033&lt;&gt;"",F4148*(VLOOKUP($B4033,Distribution!$H4:$Y53,18)*(1+VLOOKUP($B4033,Distribution!$H4:$Z53,19))^(F4036-$D4036))/1000,0)</f>
        <v>0</v>
      </c>
      <c r="G4149" s="210">
        <f>IF($B4033&lt;&gt;"",G4148*(VLOOKUP($B4033,Distribution!$H4:$Y53,18)*(1+VLOOKUP($B4033,Distribution!$H4:$Z53,19))^(G4036-$D4036))/1000,0)</f>
        <v>0</v>
      </c>
      <c r="H4149" s="210">
        <f>IF($B4033&lt;&gt;"",H4148*(VLOOKUP($B4033,Distribution!$H4:$Y53,18)*(1+VLOOKUP($B4033,Distribution!$H4:$Z53,19))^(H4036-$D4036))/1000,0)</f>
        <v>0</v>
      </c>
      <c r="I4149" s="210">
        <f>IF($B4033&lt;&gt;"",I4148*(VLOOKUP($B4033,Distribution!$H4:$Y53,18)*(1+VLOOKUP($B4033,Distribution!$H4:$Z53,19))^(I4036-$D4036))/1000,0)</f>
        <v>0</v>
      </c>
      <c r="J4149" s="210">
        <f>IF($B4033&lt;&gt;"",J4148*(VLOOKUP($B4033,Distribution!$H4:$Y53,18)*(1+VLOOKUP($B4033,Distribution!$H4:$Z53,19))^(J4036-$D4036))/1000,0)</f>
        <v>0</v>
      </c>
      <c r="K4149" s="210">
        <f>IF($B4033&lt;&gt;"",K4148*(VLOOKUP($B4033,Distribution!$H4:$Y53,18)*(1+VLOOKUP($B4033,Distribution!$H4:$Z53,19))^(K4036-$D4036))/1000,0)</f>
        <v>0</v>
      </c>
      <c r="L4149" s="210">
        <f>IF($B4033&lt;&gt;"",L4148*(VLOOKUP($B4033,Distribution!$H4:$Y53,18)*(1+VLOOKUP($B4033,Distribution!$H4:$Z53,19))^(L4036-$D4036))/1000,0)</f>
        <v>0</v>
      </c>
      <c r="M4149" s="210">
        <f>IF($B4033&lt;&gt;"",M4148*(VLOOKUP($B4033,Distribution!$H4:$Y53,18)*(1+VLOOKUP($B4033,Distribution!$H4:$Z53,19))^(M4036-$D4036))/1000,0)</f>
        <v>0</v>
      </c>
      <c r="N4149" s="210">
        <f>IF($B4033&lt;&gt;"",N4148*(VLOOKUP($B4033,Distribution!$H4:$Y53,18)*(1+VLOOKUP($B4033,Distribution!$H4:$Z53,19))^(N4036-$D4036))/1000,0)</f>
        <v>0</v>
      </c>
      <c r="O4149" s="210">
        <f>IF($B4033&lt;&gt;"",O4148*(VLOOKUP($B4033,Distribution!$H4:$Y53,18)*(1+VLOOKUP($B4033,Distribution!$H4:$Z53,19))^(O4036-$D4036))/1000,0)</f>
        <v>0</v>
      </c>
      <c r="P4149" s="210">
        <f>IF($B4033&lt;&gt;"",P4148*(VLOOKUP($B4033,Distribution!$H4:$Y53,18)*(1+VLOOKUP($B4033,Distribution!$H4:$Z53,19))^(P4036-$D4036))/1000,0)</f>
        <v>0</v>
      </c>
      <c r="Q4149" s="210">
        <f>IF($B4033&lt;&gt;"",Q4148*(VLOOKUP($B4033,Distribution!$H4:$Y53,18)*(1+VLOOKUP($B4033,Distribution!$H4:$Z53,19))^(Q4036-$D4036))/1000,0)</f>
        <v>0</v>
      </c>
      <c r="R4149" s="210">
        <f>IF($B4033&lt;&gt;"",R4148*(VLOOKUP($B4033,Distribution!$H4:$Y53,18)*(1+VLOOKUP($B4033,Distribution!$H4:$Z53,19))^(R4036-$D4036))/1000,0)</f>
        <v>0</v>
      </c>
    </row>
    <row r="4150" spans="1:18" hidden="1" outlineLevel="1" x14ac:dyDescent="0.35">
      <c r="A4150" s="273" t="s">
        <v>664</v>
      </c>
      <c r="B4150" s="212" t="s">
        <v>665</v>
      </c>
      <c r="C4150" s="43"/>
      <c r="D4150" s="231"/>
      <c r="E4150" s="231"/>
      <c r="F4150" s="231"/>
      <c r="G4150" s="231"/>
      <c r="H4150" s="231"/>
      <c r="I4150" s="231"/>
      <c r="J4150" s="231"/>
      <c r="K4150" s="231"/>
      <c r="L4150" s="231"/>
      <c r="M4150" s="231"/>
      <c r="N4150" s="231"/>
      <c r="O4150" s="231"/>
      <c r="P4150" s="231"/>
      <c r="Q4150" s="231"/>
      <c r="R4150" s="231"/>
    </row>
    <row r="4151" spans="1:18" hidden="1" outlineLevel="1" x14ac:dyDescent="0.35">
      <c r="A4151" s="273"/>
      <c r="B4151" s="212" t="s">
        <v>650</v>
      </c>
      <c r="C4151" s="43"/>
      <c r="D4151" s="231"/>
      <c r="E4151" s="231"/>
      <c r="F4151" s="231"/>
      <c r="G4151" s="231"/>
      <c r="H4151" s="231"/>
      <c r="I4151" s="231"/>
      <c r="J4151" s="231"/>
      <c r="K4151" s="231"/>
      <c r="L4151" s="231"/>
      <c r="M4151" s="231"/>
      <c r="N4151" s="231"/>
      <c r="O4151" s="231"/>
      <c r="P4151" s="231"/>
      <c r="Q4151" s="231"/>
      <c r="R4151" s="231"/>
    </row>
    <row r="4152" spans="1:18" hidden="1" outlineLevel="1" x14ac:dyDescent="0.35">
      <c r="A4152" s="212" t="s">
        <v>653</v>
      </c>
      <c r="B4152" s="212"/>
      <c r="C4152" s="43"/>
      <c r="D4152" s="231"/>
      <c r="E4152" s="231"/>
      <c r="F4152" s="231"/>
      <c r="G4152" s="231"/>
      <c r="H4152" s="231"/>
      <c r="I4152" s="231"/>
      <c r="J4152" s="231"/>
      <c r="K4152" s="231"/>
      <c r="L4152" s="231"/>
      <c r="M4152" s="231"/>
      <c r="N4152" s="231"/>
      <c r="O4152" s="231"/>
      <c r="P4152" s="231"/>
      <c r="Q4152" s="231"/>
      <c r="R4152" s="231"/>
    </row>
    <row r="4153" spans="1:18" hidden="1" outlineLevel="1" x14ac:dyDescent="0.35">
      <c r="A4153" s="212" t="s">
        <v>654</v>
      </c>
      <c r="B4153" s="212"/>
      <c r="C4153" s="43"/>
      <c r="D4153" s="231"/>
      <c r="E4153" s="231"/>
      <c r="F4153" s="231"/>
      <c r="G4153" s="231"/>
      <c r="H4153" s="231"/>
      <c r="I4153" s="231"/>
      <c r="J4153" s="231"/>
      <c r="K4153" s="231"/>
      <c r="L4153" s="231"/>
      <c r="M4153" s="231"/>
      <c r="N4153" s="231"/>
      <c r="O4153" s="231"/>
      <c r="P4153" s="231"/>
      <c r="Q4153" s="231"/>
      <c r="R4153" s="231"/>
    </row>
    <row r="4154" spans="1:18" hidden="1" outlineLevel="1" x14ac:dyDescent="0.35">
      <c r="A4154" s="211" t="s">
        <v>655</v>
      </c>
      <c r="B4154" s="211"/>
      <c r="C4154" s="209"/>
      <c r="D4154" s="210">
        <f t="shared" ref="D4154:R4154" si="363">D4149+D4151+D4152+D4153</f>
        <v>0</v>
      </c>
      <c r="E4154" s="210">
        <f t="shared" si="363"/>
        <v>0</v>
      </c>
      <c r="F4154" s="210">
        <f t="shared" si="363"/>
        <v>0</v>
      </c>
      <c r="G4154" s="210">
        <f t="shared" si="363"/>
        <v>0</v>
      </c>
      <c r="H4154" s="210">
        <f t="shared" si="363"/>
        <v>0</v>
      </c>
      <c r="I4154" s="210">
        <f t="shared" si="363"/>
        <v>0</v>
      </c>
      <c r="J4154" s="210">
        <f t="shared" si="363"/>
        <v>0</v>
      </c>
      <c r="K4154" s="210">
        <f t="shared" si="363"/>
        <v>0</v>
      </c>
      <c r="L4154" s="210">
        <f t="shared" si="363"/>
        <v>0</v>
      </c>
      <c r="M4154" s="210">
        <f t="shared" si="363"/>
        <v>0</v>
      </c>
      <c r="N4154" s="210">
        <f t="shared" si="363"/>
        <v>0</v>
      </c>
      <c r="O4154" s="210">
        <f t="shared" si="363"/>
        <v>0</v>
      </c>
      <c r="P4154" s="210">
        <f t="shared" si="363"/>
        <v>0</v>
      </c>
      <c r="Q4154" s="210">
        <f t="shared" si="363"/>
        <v>0</v>
      </c>
      <c r="R4154" s="210">
        <f t="shared" si="363"/>
        <v>0</v>
      </c>
    </row>
    <row r="4155" spans="1:18" hidden="1" outlineLevel="1" x14ac:dyDescent="0.35"/>
    <row r="4156" spans="1:18" hidden="1" outlineLevel="1" x14ac:dyDescent="0.35">
      <c r="A4156" s="209" t="s">
        <v>656</v>
      </c>
      <c r="B4156" s="209"/>
      <c r="C4156" s="209"/>
      <c r="D4156" s="210">
        <f t="shared" ref="D4156:R4156" si="364">D4146-D4154</f>
        <v>0</v>
      </c>
      <c r="E4156" s="210">
        <f t="shared" si="364"/>
        <v>0</v>
      </c>
      <c r="F4156" s="210">
        <f t="shared" si="364"/>
        <v>0</v>
      </c>
      <c r="G4156" s="210">
        <f t="shared" si="364"/>
        <v>0</v>
      </c>
      <c r="H4156" s="210">
        <f t="shared" si="364"/>
        <v>0</v>
      </c>
      <c r="I4156" s="210">
        <f t="shared" si="364"/>
        <v>0</v>
      </c>
      <c r="J4156" s="210">
        <f t="shared" si="364"/>
        <v>0</v>
      </c>
      <c r="K4156" s="210">
        <f t="shared" si="364"/>
        <v>0</v>
      </c>
      <c r="L4156" s="210">
        <f t="shared" si="364"/>
        <v>0</v>
      </c>
      <c r="M4156" s="210">
        <f t="shared" si="364"/>
        <v>0</v>
      </c>
      <c r="N4156" s="210">
        <f t="shared" si="364"/>
        <v>0</v>
      </c>
      <c r="O4156" s="210">
        <f t="shared" si="364"/>
        <v>0</v>
      </c>
      <c r="P4156" s="210">
        <f t="shared" si="364"/>
        <v>0</v>
      </c>
      <c r="Q4156" s="210">
        <f t="shared" si="364"/>
        <v>0</v>
      </c>
      <c r="R4156" s="210">
        <f t="shared" si="364"/>
        <v>0</v>
      </c>
    </row>
    <row r="4157" spans="1:18" hidden="1" outlineLevel="1" x14ac:dyDescent="0.35"/>
    <row r="4158" spans="1:18" hidden="1" outlineLevel="1" x14ac:dyDescent="0.35">
      <c r="A4158" s="43" t="s">
        <v>657</v>
      </c>
      <c r="B4158" s="43"/>
      <c r="C4158" s="43"/>
      <c r="D4158" s="231"/>
      <c r="E4158" s="231"/>
      <c r="F4158" s="231"/>
      <c r="G4158" s="231"/>
      <c r="H4158" s="231"/>
      <c r="I4158" s="231"/>
      <c r="J4158" s="231"/>
      <c r="K4158" s="231"/>
      <c r="L4158" s="231"/>
      <c r="M4158" s="231"/>
      <c r="N4158" s="231"/>
      <c r="O4158" s="231"/>
      <c r="P4158" s="231"/>
      <c r="Q4158" s="231"/>
      <c r="R4158" s="231"/>
    </row>
    <row r="4159" spans="1:18" hidden="1" outlineLevel="1" x14ac:dyDescent="0.35"/>
    <row r="4160" spans="1:18" hidden="1" outlineLevel="1" x14ac:dyDescent="0.35">
      <c r="A4160" s="209" t="s">
        <v>658</v>
      </c>
      <c r="B4160" s="209"/>
      <c r="C4160" s="209"/>
      <c r="D4160" s="210">
        <f t="shared" ref="D4160:R4160" si="365">D4156-D4158</f>
        <v>0</v>
      </c>
      <c r="E4160" s="210">
        <f t="shared" si="365"/>
        <v>0</v>
      </c>
      <c r="F4160" s="210">
        <f t="shared" si="365"/>
        <v>0</v>
      </c>
      <c r="G4160" s="210">
        <f t="shared" si="365"/>
        <v>0</v>
      </c>
      <c r="H4160" s="210">
        <f t="shared" si="365"/>
        <v>0</v>
      </c>
      <c r="I4160" s="210">
        <f t="shared" si="365"/>
        <v>0</v>
      </c>
      <c r="J4160" s="210">
        <f t="shared" si="365"/>
        <v>0</v>
      </c>
      <c r="K4160" s="210">
        <f t="shared" si="365"/>
        <v>0</v>
      </c>
      <c r="L4160" s="210">
        <f t="shared" si="365"/>
        <v>0</v>
      </c>
      <c r="M4160" s="210">
        <f t="shared" si="365"/>
        <v>0</v>
      </c>
      <c r="N4160" s="210">
        <f t="shared" si="365"/>
        <v>0</v>
      </c>
      <c r="O4160" s="210">
        <f t="shared" si="365"/>
        <v>0</v>
      </c>
      <c r="P4160" s="210">
        <f t="shared" si="365"/>
        <v>0</v>
      </c>
      <c r="Q4160" s="210">
        <f t="shared" si="365"/>
        <v>0</v>
      </c>
      <c r="R4160" s="210">
        <f t="shared" si="365"/>
        <v>0</v>
      </c>
    </row>
    <row r="4161" spans="1:18" hidden="1" outlineLevel="1" x14ac:dyDescent="0.35">
      <c r="A4161" s="209" t="s">
        <v>659</v>
      </c>
      <c r="B4161" s="209"/>
      <c r="C4161" s="209"/>
      <c r="D4161" s="210">
        <f t="shared" ref="D4161:R4161" si="366">$B4034*D4160</f>
        <v>0</v>
      </c>
      <c r="E4161" s="210">
        <f t="shared" si="366"/>
        <v>0</v>
      </c>
      <c r="F4161" s="210">
        <f t="shared" si="366"/>
        <v>0</v>
      </c>
      <c r="G4161" s="210">
        <f t="shared" si="366"/>
        <v>0</v>
      </c>
      <c r="H4161" s="210">
        <f t="shared" si="366"/>
        <v>0</v>
      </c>
      <c r="I4161" s="210">
        <f t="shared" si="366"/>
        <v>0</v>
      </c>
      <c r="J4161" s="210">
        <f t="shared" si="366"/>
        <v>0</v>
      </c>
      <c r="K4161" s="210">
        <f t="shared" si="366"/>
        <v>0</v>
      </c>
      <c r="L4161" s="210">
        <f t="shared" si="366"/>
        <v>0</v>
      </c>
      <c r="M4161" s="210">
        <f t="shared" si="366"/>
        <v>0</v>
      </c>
      <c r="N4161" s="210">
        <f t="shared" si="366"/>
        <v>0</v>
      </c>
      <c r="O4161" s="210">
        <f t="shared" si="366"/>
        <v>0</v>
      </c>
      <c r="P4161" s="210">
        <f t="shared" si="366"/>
        <v>0</v>
      </c>
      <c r="Q4161" s="210">
        <f t="shared" si="366"/>
        <v>0</v>
      </c>
      <c r="R4161" s="210">
        <f t="shared" si="366"/>
        <v>0</v>
      </c>
    </row>
    <row r="4162" spans="1:18" hidden="1" outlineLevel="1" x14ac:dyDescent="0.35"/>
    <row r="4163" spans="1:18" hidden="1" outlineLevel="1" x14ac:dyDescent="0.35">
      <c r="A4163" s="209" t="s">
        <v>660</v>
      </c>
      <c r="B4163" s="209"/>
      <c r="C4163" s="209"/>
      <c r="D4163" s="210">
        <f t="shared" ref="D4163:R4163" si="367">D4160-D4161</f>
        <v>0</v>
      </c>
      <c r="E4163" s="210">
        <f t="shared" si="367"/>
        <v>0</v>
      </c>
      <c r="F4163" s="210">
        <f t="shared" si="367"/>
        <v>0</v>
      </c>
      <c r="G4163" s="210">
        <f t="shared" si="367"/>
        <v>0</v>
      </c>
      <c r="H4163" s="210">
        <f t="shared" si="367"/>
        <v>0</v>
      </c>
      <c r="I4163" s="210">
        <f t="shared" si="367"/>
        <v>0</v>
      </c>
      <c r="J4163" s="210">
        <f t="shared" si="367"/>
        <v>0</v>
      </c>
      <c r="K4163" s="210">
        <f t="shared" si="367"/>
        <v>0</v>
      </c>
      <c r="L4163" s="210">
        <f t="shared" si="367"/>
        <v>0</v>
      </c>
      <c r="M4163" s="210">
        <f t="shared" si="367"/>
        <v>0</v>
      </c>
      <c r="N4163" s="210">
        <f t="shared" si="367"/>
        <v>0</v>
      </c>
      <c r="O4163" s="210">
        <f t="shared" si="367"/>
        <v>0</v>
      </c>
      <c r="P4163" s="210">
        <f t="shared" si="367"/>
        <v>0</v>
      </c>
      <c r="Q4163" s="210">
        <f t="shared" si="367"/>
        <v>0</v>
      </c>
      <c r="R4163" s="210">
        <f t="shared" si="367"/>
        <v>0</v>
      </c>
    </row>
    <row r="4164" spans="1:18" hidden="1" outlineLevel="1" x14ac:dyDescent="0.35"/>
    <row r="4165" spans="1:18" hidden="1" outlineLevel="1" x14ac:dyDescent="0.35">
      <c r="A4165" s="211" t="s">
        <v>661</v>
      </c>
      <c r="B4165" s="209"/>
      <c r="C4165" s="209"/>
      <c r="D4165" s="214" t="e">
        <f>IRR(D4163:R4163)</f>
        <v>#NUM!</v>
      </c>
    </row>
    <row r="4166" spans="1:18" collapsed="1" x14ac:dyDescent="0.35"/>
    <row r="4169" spans="1:18" s="156" customFormat="1" x14ac:dyDescent="0.35">
      <c r="A4169" s="156" t="s">
        <v>687</v>
      </c>
    </row>
    <row r="4170" spans="1:18" hidden="1" outlineLevel="1" x14ac:dyDescent="0.35"/>
    <row r="4171" spans="1:18" hidden="1" outlineLevel="1" x14ac:dyDescent="0.35">
      <c r="A4171" s="204" t="s">
        <v>596</v>
      </c>
      <c r="B4171" s="195"/>
    </row>
    <row r="4172" spans="1:18" hidden="1" outlineLevel="1" x14ac:dyDescent="0.35">
      <c r="A4172" s="205" t="s">
        <v>631</v>
      </c>
      <c r="B4172" s="196"/>
    </row>
    <row r="4173" spans="1:18" ht="15" hidden="1" outlineLevel="1" thickBot="1" x14ac:dyDescent="0.4">
      <c r="A4173" s="206" t="s">
        <v>632</v>
      </c>
      <c r="B4173" s="230"/>
    </row>
    <row r="4174" spans="1:18" hidden="1" outlineLevel="1" x14ac:dyDescent="0.35"/>
    <row r="4175" spans="1:18" hidden="1" outlineLevel="1" x14ac:dyDescent="0.35">
      <c r="A4175" s="43" t="s">
        <v>633</v>
      </c>
      <c r="B4175" s="43"/>
      <c r="C4175" s="210">
        <v>0</v>
      </c>
      <c r="D4175" s="210">
        <v>1</v>
      </c>
      <c r="E4175" s="210">
        <v>2</v>
      </c>
      <c r="F4175" s="210">
        <v>3</v>
      </c>
      <c r="G4175" s="210">
        <v>4</v>
      </c>
      <c r="H4175" s="210">
        <v>5</v>
      </c>
      <c r="I4175" s="210">
        <v>6</v>
      </c>
      <c r="J4175" s="210">
        <v>7</v>
      </c>
      <c r="K4175" s="210">
        <v>8</v>
      </c>
      <c r="L4175" s="210">
        <v>9</v>
      </c>
      <c r="M4175" s="210">
        <v>10</v>
      </c>
      <c r="N4175" s="210">
        <v>11</v>
      </c>
      <c r="O4175" s="210">
        <v>12</v>
      </c>
      <c r="P4175" s="210">
        <v>13</v>
      </c>
      <c r="Q4175" s="210">
        <v>14</v>
      </c>
      <c r="R4175" s="210">
        <v>15</v>
      </c>
    </row>
    <row r="4176" spans="1:18" hidden="1" outlineLevel="1" x14ac:dyDescent="0.35"/>
    <row r="4177" spans="1:18" hidden="1" outlineLevel="1" x14ac:dyDescent="0.35">
      <c r="A4177" s="43" t="s">
        <v>634</v>
      </c>
      <c r="B4177" s="43"/>
      <c r="C4177" s="231"/>
      <c r="D4177" s="231"/>
      <c r="E4177" s="231"/>
      <c r="F4177" s="231"/>
      <c r="G4177" s="231"/>
      <c r="H4177" s="231"/>
      <c r="I4177" s="231"/>
      <c r="J4177" s="231"/>
      <c r="K4177" s="231"/>
      <c r="L4177" s="231"/>
      <c r="M4177" s="231"/>
      <c r="N4177" s="231"/>
      <c r="O4177" s="231"/>
      <c r="P4177" s="231"/>
      <c r="Q4177" s="231"/>
      <c r="R4177" s="231"/>
    </row>
    <row r="4178" spans="1:18" hidden="1" outlineLevel="1" x14ac:dyDescent="0.35">
      <c r="A4178" s="43" t="s">
        <v>635</v>
      </c>
      <c r="B4178" s="43"/>
      <c r="C4178" s="231"/>
      <c r="D4178" s="231"/>
      <c r="E4178" s="231"/>
      <c r="F4178" s="231"/>
      <c r="G4178" s="231"/>
      <c r="H4178" s="231"/>
      <c r="I4178" s="231"/>
      <c r="J4178" s="231"/>
      <c r="K4178" s="231"/>
      <c r="L4178" s="231"/>
      <c r="M4178" s="231"/>
      <c r="N4178" s="231"/>
      <c r="O4178" s="231"/>
      <c r="P4178" s="231"/>
      <c r="Q4178" s="231"/>
      <c r="R4178" s="231"/>
    </row>
    <row r="4179" spans="1:18" hidden="1" outlineLevel="1" x14ac:dyDescent="0.35">
      <c r="A4179" s="43" t="s">
        <v>636</v>
      </c>
      <c r="B4179" s="43"/>
      <c r="C4179" s="231"/>
      <c r="D4179" s="231"/>
      <c r="E4179" s="231"/>
      <c r="F4179" s="231"/>
      <c r="G4179" s="231"/>
      <c r="H4179" s="231"/>
      <c r="I4179" s="231"/>
      <c r="J4179" s="231"/>
      <c r="K4179" s="231"/>
      <c r="L4179" s="231"/>
      <c r="M4179" s="231"/>
      <c r="N4179" s="231"/>
      <c r="O4179" s="231"/>
      <c r="P4179" s="231"/>
      <c r="Q4179" s="231"/>
      <c r="R4179" s="231"/>
    </row>
    <row r="4180" spans="1:18" hidden="1" outlineLevel="1" x14ac:dyDescent="0.35"/>
    <row r="4181" spans="1:18" hidden="1" outlineLevel="2" x14ac:dyDescent="0.35">
      <c r="A4181" s="209" t="str">
        <f>'Usages industrie'!A4</f>
        <v>Usage industriel n°1</v>
      </c>
      <c r="B4181" s="209" t="s">
        <v>637</v>
      </c>
      <c r="C4181" s="209"/>
      <c r="D4181" s="210">
        <f>IF(B$4171&lt;&gt;"",IF(B$4171='Usages industrie'!$K4,'Usages industrie'!J4,0),0)</f>
        <v>0</v>
      </c>
      <c r="E4181" s="210">
        <f t="shared" ref="E4181:R4190" si="368">$D4181</f>
        <v>0</v>
      </c>
      <c r="F4181" s="210">
        <f t="shared" si="368"/>
        <v>0</v>
      </c>
      <c r="G4181" s="210">
        <f t="shared" si="368"/>
        <v>0</v>
      </c>
      <c r="H4181" s="210">
        <f t="shared" si="368"/>
        <v>0</v>
      </c>
      <c r="I4181" s="210">
        <f t="shared" si="368"/>
        <v>0</v>
      </c>
      <c r="J4181" s="210">
        <f t="shared" si="368"/>
        <v>0</v>
      </c>
      <c r="K4181" s="210">
        <f t="shared" si="368"/>
        <v>0</v>
      </c>
      <c r="L4181" s="210">
        <f t="shared" si="368"/>
        <v>0</v>
      </c>
      <c r="M4181" s="210">
        <f t="shared" si="368"/>
        <v>0</v>
      </c>
      <c r="N4181" s="210">
        <f t="shared" si="368"/>
        <v>0</v>
      </c>
      <c r="O4181" s="210">
        <f t="shared" si="368"/>
        <v>0</v>
      </c>
      <c r="P4181" s="210">
        <f t="shared" si="368"/>
        <v>0</v>
      </c>
      <c r="Q4181" s="210">
        <f t="shared" si="368"/>
        <v>0</v>
      </c>
      <c r="R4181" s="210">
        <f t="shared" si="368"/>
        <v>0</v>
      </c>
    </row>
    <row r="4182" spans="1:18" hidden="1" outlineLevel="2" x14ac:dyDescent="0.35">
      <c r="A4182" s="209" t="str">
        <f>'Usages industrie'!A5</f>
        <v>Usage industriel n°2</v>
      </c>
      <c r="B4182" s="209" t="s">
        <v>637</v>
      </c>
      <c r="C4182" s="209"/>
      <c r="D4182" s="210">
        <f>IF(B$4171&lt;&gt;"",IF(B$4171='Usages industrie'!$K5,'Usages industrie'!J5,0),0)</f>
        <v>0</v>
      </c>
      <c r="E4182" s="210">
        <f t="shared" si="368"/>
        <v>0</v>
      </c>
      <c r="F4182" s="210">
        <f t="shared" si="368"/>
        <v>0</v>
      </c>
      <c r="G4182" s="210">
        <f t="shared" si="368"/>
        <v>0</v>
      </c>
      <c r="H4182" s="210">
        <f t="shared" si="368"/>
        <v>0</v>
      </c>
      <c r="I4182" s="210">
        <f t="shared" si="368"/>
        <v>0</v>
      </c>
      <c r="J4182" s="210">
        <f t="shared" si="368"/>
        <v>0</v>
      </c>
      <c r="K4182" s="210">
        <f t="shared" si="368"/>
        <v>0</v>
      </c>
      <c r="L4182" s="210">
        <f t="shared" si="368"/>
        <v>0</v>
      </c>
      <c r="M4182" s="210">
        <f t="shared" si="368"/>
        <v>0</v>
      </c>
      <c r="N4182" s="210">
        <f t="shared" si="368"/>
        <v>0</v>
      </c>
      <c r="O4182" s="210">
        <f t="shared" si="368"/>
        <v>0</v>
      </c>
      <c r="P4182" s="210">
        <f t="shared" si="368"/>
        <v>0</v>
      </c>
      <c r="Q4182" s="210">
        <f t="shared" si="368"/>
        <v>0</v>
      </c>
      <c r="R4182" s="210">
        <f t="shared" si="368"/>
        <v>0</v>
      </c>
    </row>
    <row r="4183" spans="1:18" hidden="1" outlineLevel="2" x14ac:dyDescent="0.35">
      <c r="A4183" s="209" t="str">
        <f>'Usages industrie'!A6</f>
        <v>Usage industriel n°3</v>
      </c>
      <c r="B4183" s="209" t="s">
        <v>637</v>
      </c>
      <c r="C4183" s="209"/>
      <c r="D4183" s="210">
        <f>IF(B$4171&lt;&gt;"",IF(B$4171='Usages industrie'!$K6,'Usages industrie'!J6,0),0)</f>
        <v>0</v>
      </c>
      <c r="E4183" s="210">
        <f t="shared" si="368"/>
        <v>0</v>
      </c>
      <c r="F4183" s="210">
        <f t="shared" si="368"/>
        <v>0</v>
      </c>
      <c r="G4183" s="210">
        <f t="shared" si="368"/>
        <v>0</v>
      </c>
      <c r="H4183" s="210">
        <f t="shared" si="368"/>
        <v>0</v>
      </c>
      <c r="I4183" s="210">
        <f t="shared" si="368"/>
        <v>0</v>
      </c>
      <c r="J4183" s="210">
        <f t="shared" si="368"/>
        <v>0</v>
      </c>
      <c r="K4183" s="210">
        <f t="shared" si="368"/>
        <v>0</v>
      </c>
      <c r="L4183" s="210">
        <f t="shared" si="368"/>
        <v>0</v>
      </c>
      <c r="M4183" s="210">
        <f t="shared" si="368"/>
        <v>0</v>
      </c>
      <c r="N4183" s="210">
        <f t="shared" si="368"/>
        <v>0</v>
      </c>
      <c r="O4183" s="210">
        <f t="shared" si="368"/>
        <v>0</v>
      </c>
      <c r="P4183" s="210">
        <f t="shared" si="368"/>
        <v>0</v>
      </c>
      <c r="Q4183" s="210">
        <f t="shared" si="368"/>
        <v>0</v>
      </c>
      <c r="R4183" s="210">
        <f t="shared" si="368"/>
        <v>0</v>
      </c>
    </row>
    <row r="4184" spans="1:18" hidden="1" outlineLevel="2" x14ac:dyDescent="0.35">
      <c r="A4184" s="209" t="str">
        <f>'Usages industrie'!A7</f>
        <v>Usage industriel n°4</v>
      </c>
      <c r="B4184" s="209" t="s">
        <v>637</v>
      </c>
      <c r="C4184" s="209"/>
      <c r="D4184" s="210">
        <f>IF(B$4171&lt;&gt;"",IF(B$4171='Usages industrie'!$K7,'Usages industrie'!J7,0),0)</f>
        <v>0</v>
      </c>
      <c r="E4184" s="210">
        <f t="shared" si="368"/>
        <v>0</v>
      </c>
      <c r="F4184" s="210">
        <f t="shared" si="368"/>
        <v>0</v>
      </c>
      <c r="G4184" s="210">
        <f t="shared" si="368"/>
        <v>0</v>
      </c>
      <c r="H4184" s="210">
        <f t="shared" si="368"/>
        <v>0</v>
      </c>
      <c r="I4184" s="210">
        <f t="shared" si="368"/>
        <v>0</v>
      </c>
      <c r="J4184" s="210">
        <f t="shared" si="368"/>
        <v>0</v>
      </c>
      <c r="K4184" s="210">
        <f t="shared" si="368"/>
        <v>0</v>
      </c>
      <c r="L4184" s="210">
        <f t="shared" si="368"/>
        <v>0</v>
      </c>
      <c r="M4184" s="210">
        <f t="shared" si="368"/>
        <v>0</v>
      </c>
      <c r="N4184" s="210">
        <f t="shared" si="368"/>
        <v>0</v>
      </c>
      <c r="O4184" s="210">
        <f t="shared" si="368"/>
        <v>0</v>
      </c>
      <c r="P4184" s="210">
        <f t="shared" si="368"/>
        <v>0</v>
      </c>
      <c r="Q4184" s="210">
        <f t="shared" si="368"/>
        <v>0</v>
      </c>
      <c r="R4184" s="210">
        <f t="shared" si="368"/>
        <v>0</v>
      </c>
    </row>
    <row r="4185" spans="1:18" hidden="1" outlineLevel="2" x14ac:dyDescent="0.35">
      <c r="A4185" s="209" t="str">
        <f>'Usages industrie'!A8</f>
        <v>Usage industriel n°5</v>
      </c>
      <c r="B4185" s="209" t="s">
        <v>637</v>
      </c>
      <c r="C4185" s="209"/>
      <c r="D4185" s="210">
        <f>IF(B$4171&lt;&gt;"",IF(B$4171='Usages industrie'!$K8,'Usages industrie'!J8,0),0)</f>
        <v>0</v>
      </c>
      <c r="E4185" s="210">
        <f t="shared" si="368"/>
        <v>0</v>
      </c>
      <c r="F4185" s="210">
        <f t="shared" si="368"/>
        <v>0</v>
      </c>
      <c r="G4185" s="210">
        <f t="shared" si="368"/>
        <v>0</v>
      </c>
      <c r="H4185" s="210">
        <f t="shared" si="368"/>
        <v>0</v>
      </c>
      <c r="I4185" s="210">
        <f t="shared" si="368"/>
        <v>0</v>
      </c>
      <c r="J4185" s="210">
        <f t="shared" si="368"/>
        <v>0</v>
      </c>
      <c r="K4185" s="210">
        <f t="shared" si="368"/>
        <v>0</v>
      </c>
      <c r="L4185" s="210">
        <f t="shared" si="368"/>
        <v>0</v>
      </c>
      <c r="M4185" s="210">
        <f t="shared" si="368"/>
        <v>0</v>
      </c>
      <c r="N4185" s="210">
        <f t="shared" si="368"/>
        <v>0</v>
      </c>
      <c r="O4185" s="210">
        <f t="shared" si="368"/>
        <v>0</v>
      </c>
      <c r="P4185" s="210">
        <f t="shared" si="368"/>
        <v>0</v>
      </c>
      <c r="Q4185" s="210">
        <f t="shared" si="368"/>
        <v>0</v>
      </c>
      <c r="R4185" s="210">
        <f t="shared" si="368"/>
        <v>0</v>
      </c>
    </row>
    <row r="4186" spans="1:18" hidden="1" outlineLevel="2" x14ac:dyDescent="0.35">
      <c r="A4186" s="209" t="str">
        <f>'Usages industrie'!A9</f>
        <v>Usage industriel n°6</v>
      </c>
      <c r="B4186" s="209" t="s">
        <v>637</v>
      </c>
      <c r="C4186" s="209"/>
      <c r="D4186" s="210">
        <f>IF(B$4171&lt;&gt;"",IF(B$4171='Usages industrie'!$K9,'Usages industrie'!J9,0),0)</f>
        <v>0</v>
      </c>
      <c r="E4186" s="210">
        <f t="shared" si="368"/>
        <v>0</v>
      </c>
      <c r="F4186" s="210">
        <f t="shared" si="368"/>
        <v>0</v>
      </c>
      <c r="G4186" s="210">
        <f t="shared" si="368"/>
        <v>0</v>
      </c>
      <c r="H4186" s="210">
        <f t="shared" si="368"/>
        <v>0</v>
      </c>
      <c r="I4186" s="210">
        <f t="shared" si="368"/>
        <v>0</v>
      </c>
      <c r="J4186" s="210">
        <f t="shared" si="368"/>
        <v>0</v>
      </c>
      <c r="K4186" s="210">
        <f t="shared" si="368"/>
        <v>0</v>
      </c>
      <c r="L4186" s="210">
        <f t="shared" si="368"/>
        <v>0</v>
      </c>
      <c r="M4186" s="210">
        <f t="shared" si="368"/>
        <v>0</v>
      </c>
      <c r="N4186" s="210">
        <f t="shared" si="368"/>
        <v>0</v>
      </c>
      <c r="O4186" s="210">
        <f t="shared" si="368"/>
        <v>0</v>
      </c>
      <c r="P4186" s="210">
        <f t="shared" si="368"/>
        <v>0</v>
      </c>
      <c r="Q4186" s="210">
        <f t="shared" si="368"/>
        <v>0</v>
      </c>
      <c r="R4186" s="210">
        <f t="shared" si="368"/>
        <v>0</v>
      </c>
    </row>
    <row r="4187" spans="1:18" hidden="1" outlineLevel="2" x14ac:dyDescent="0.35">
      <c r="A4187" s="209" t="str">
        <f>'Usages industrie'!A10</f>
        <v>Usage industriel n°7</v>
      </c>
      <c r="B4187" s="209" t="s">
        <v>637</v>
      </c>
      <c r="C4187" s="209"/>
      <c r="D4187" s="210">
        <f>IF(B$4171&lt;&gt;"",IF(B$4171='Usages industrie'!$K10,'Usages industrie'!J10,0),0)</f>
        <v>0</v>
      </c>
      <c r="E4187" s="210">
        <f t="shared" si="368"/>
        <v>0</v>
      </c>
      <c r="F4187" s="210">
        <f t="shared" si="368"/>
        <v>0</v>
      </c>
      <c r="G4187" s="210">
        <f t="shared" si="368"/>
        <v>0</v>
      </c>
      <c r="H4187" s="210">
        <f t="shared" si="368"/>
        <v>0</v>
      </c>
      <c r="I4187" s="210">
        <f t="shared" si="368"/>
        <v>0</v>
      </c>
      <c r="J4187" s="210">
        <f t="shared" si="368"/>
        <v>0</v>
      </c>
      <c r="K4187" s="210">
        <f t="shared" si="368"/>
        <v>0</v>
      </c>
      <c r="L4187" s="210">
        <f t="shared" si="368"/>
        <v>0</v>
      </c>
      <c r="M4187" s="210">
        <f t="shared" si="368"/>
        <v>0</v>
      </c>
      <c r="N4187" s="210">
        <f t="shared" si="368"/>
        <v>0</v>
      </c>
      <c r="O4187" s="210">
        <f t="shared" si="368"/>
        <v>0</v>
      </c>
      <c r="P4187" s="210">
        <f t="shared" si="368"/>
        <v>0</v>
      </c>
      <c r="Q4187" s="210">
        <f t="shared" si="368"/>
        <v>0</v>
      </c>
      <c r="R4187" s="210">
        <f t="shared" si="368"/>
        <v>0</v>
      </c>
    </row>
    <row r="4188" spans="1:18" hidden="1" outlineLevel="2" x14ac:dyDescent="0.35">
      <c r="A4188" s="209" t="str">
        <f>'Usages industrie'!A11</f>
        <v>Usage industriel n°8</v>
      </c>
      <c r="B4188" s="209" t="s">
        <v>637</v>
      </c>
      <c r="C4188" s="209"/>
      <c r="D4188" s="210">
        <f>IF(B$4171&lt;&gt;"",IF(B$4171='Usages industrie'!$K11,'Usages industrie'!J11,0),0)</f>
        <v>0</v>
      </c>
      <c r="E4188" s="210">
        <f t="shared" si="368"/>
        <v>0</v>
      </c>
      <c r="F4188" s="210">
        <f t="shared" si="368"/>
        <v>0</v>
      </c>
      <c r="G4188" s="210">
        <f t="shared" si="368"/>
        <v>0</v>
      </c>
      <c r="H4188" s="210">
        <f t="shared" si="368"/>
        <v>0</v>
      </c>
      <c r="I4188" s="210">
        <f t="shared" si="368"/>
        <v>0</v>
      </c>
      <c r="J4188" s="210">
        <f t="shared" si="368"/>
        <v>0</v>
      </c>
      <c r="K4188" s="210">
        <f t="shared" si="368"/>
        <v>0</v>
      </c>
      <c r="L4188" s="210">
        <f t="shared" si="368"/>
        <v>0</v>
      </c>
      <c r="M4188" s="210">
        <f t="shared" si="368"/>
        <v>0</v>
      </c>
      <c r="N4188" s="210">
        <f t="shared" si="368"/>
        <v>0</v>
      </c>
      <c r="O4188" s="210">
        <f t="shared" si="368"/>
        <v>0</v>
      </c>
      <c r="P4188" s="210">
        <f t="shared" si="368"/>
        <v>0</v>
      </c>
      <c r="Q4188" s="210">
        <f t="shared" si="368"/>
        <v>0</v>
      </c>
      <c r="R4188" s="210">
        <f t="shared" si="368"/>
        <v>0</v>
      </c>
    </row>
    <row r="4189" spans="1:18" hidden="1" outlineLevel="2" x14ac:dyDescent="0.35">
      <c r="A4189" s="209" t="str">
        <f>'Usages industrie'!A12</f>
        <v>Usage industriel n°9</v>
      </c>
      <c r="B4189" s="209" t="s">
        <v>637</v>
      </c>
      <c r="C4189" s="209"/>
      <c r="D4189" s="210">
        <f>IF(B$4171&lt;&gt;"",IF(B$4171='Usages industrie'!$K12,'Usages industrie'!J12,0),0)</f>
        <v>0</v>
      </c>
      <c r="E4189" s="210">
        <f t="shared" si="368"/>
        <v>0</v>
      </c>
      <c r="F4189" s="210">
        <f t="shared" si="368"/>
        <v>0</v>
      </c>
      <c r="G4189" s="210">
        <f t="shared" si="368"/>
        <v>0</v>
      </c>
      <c r="H4189" s="210">
        <f t="shared" si="368"/>
        <v>0</v>
      </c>
      <c r="I4189" s="210">
        <f t="shared" si="368"/>
        <v>0</v>
      </c>
      <c r="J4189" s="210">
        <f t="shared" si="368"/>
        <v>0</v>
      </c>
      <c r="K4189" s="210">
        <f t="shared" si="368"/>
        <v>0</v>
      </c>
      <c r="L4189" s="210">
        <f t="shared" si="368"/>
        <v>0</v>
      </c>
      <c r="M4189" s="210">
        <f t="shared" si="368"/>
        <v>0</v>
      </c>
      <c r="N4189" s="210">
        <f t="shared" si="368"/>
        <v>0</v>
      </c>
      <c r="O4189" s="210">
        <f t="shared" si="368"/>
        <v>0</v>
      </c>
      <c r="P4189" s="210">
        <f t="shared" si="368"/>
        <v>0</v>
      </c>
      <c r="Q4189" s="210">
        <f t="shared" si="368"/>
        <v>0</v>
      </c>
      <c r="R4189" s="210">
        <f t="shared" si="368"/>
        <v>0</v>
      </c>
    </row>
    <row r="4190" spans="1:18" hidden="1" outlineLevel="2" x14ac:dyDescent="0.35">
      <c r="A4190" s="209" t="str">
        <f>'Usages industrie'!A13</f>
        <v>Usage industriel n°10</v>
      </c>
      <c r="B4190" s="209" t="s">
        <v>637</v>
      </c>
      <c r="C4190" s="209"/>
      <c r="D4190" s="210">
        <f>IF(B$4171&lt;&gt;"",IF(B$4171='Usages industrie'!$K13,'Usages industrie'!J13,0),0)</f>
        <v>0</v>
      </c>
      <c r="E4190" s="210">
        <f t="shared" si="368"/>
        <v>0</v>
      </c>
      <c r="F4190" s="210">
        <f t="shared" si="368"/>
        <v>0</v>
      </c>
      <c r="G4190" s="210">
        <f t="shared" si="368"/>
        <v>0</v>
      </c>
      <c r="H4190" s="210">
        <f t="shared" si="368"/>
        <v>0</v>
      </c>
      <c r="I4190" s="210">
        <f t="shared" si="368"/>
        <v>0</v>
      </c>
      <c r="J4190" s="210">
        <f t="shared" si="368"/>
        <v>0</v>
      </c>
      <c r="K4190" s="210">
        <f t="shared" si="368"/>
        <v>0</v>
      </c>
      <c r="L4190" s="210">
        <f t="shared" si="368"/>
        <v>0</v>
      </c>
      <c r="M4190" s="210">
        <f t="shared" si="368"/>
        <v>0</v>
      </c>
      <c r="N4190" s="210">
        <f t="shared" si="368"/>
        <v>0</v>
      </c>
      <c r="O4190" s="210">
        <f t="shared" si="368"/>
        <v>0</v>
      </c>
      <c r="P4190" s="210">
        <f t="shared" si="368"/>
        <v>0</v>
      </c>
      <c r="Q4190" s="210">
        <f t="shared" si="368"/>
        <v>0</v>
      </c>
      <c r="R4190" s="210">
        <f t="shared" si="368"/>
        <v>0</v>
      </c>
    </row>
    <row r="4191" spans="1:18" hidden="1" outlineLevel="2" x14ac:dyDescent="0.35">
      <c r="A4191" s="209" t="str">
        <f>'Usages industrie'!A14</f>
        <v>Usage industriel n°11</v>
      </c>
      <c r="B4191" s="209" t="s">
        <v>637</v>
      </c>
      <c r="C4191" s="209"/>
      <c r="D4191" s="210">
        <f>IF(B$4171&lt;&gt;"",IF(B$4171='Usages industrie'!$K14,'Usages industrie'!J14,0),0)</f>
        <v>0</v>
      </c>
      <c r="E4191" s="210">
        <f t="shared" ref="E4191:R4200" si="369">$D4191</f>
        <v>0</v>
      </c>
      <c r="F4191" s="210">
        <f t="shared" si="369"/>
        <v>0</v>
      </c>
      <c r="G4191" s="210">
        <f t="shared" si="369"/>
        <v>0</v>
      </c>
      <c r="H4191" s="210">
        <f t="shared" si="369"/>
        <v>0</v>
      </c>
      <c r="I4191" s="210">
        <f t="shared" si="369"/>
        <v>0</v>
      </c>
      <c r="J4191" s="210">
        <f t="shared" si="369"/>
        <v>0</v>
      </c>
      <c r="K4191" s="210">
        <f t="shared" si="369"/>
        <v>0</v>
      </c>
      <c r="L4191" s="210">
        <f t="shared" si="369"/>
        <v>0</v>
      </c>
      <c r="M4191" s="210">
        <f t="shared" si="369"/>
        <v>0</v>
      </c>
      <c r="N4191" s="210">
        <f t="shared" si="369"/>
        <v>0</v>
      </c>
      <c r="O4191" s="210">
        <f t="shared" si="369"/>
        <v>0</v>
      </c>
      <c r="P4191" s="210">
        <f t="shared" si="369"/>
        <v>0</v>
      </c>
      <c r="Q4191" s="210">
        <f t="shared" si="369"/>
        <v>0</v>
      </c>
      <c r="R4191" s="210">
        <f t="shared" si="369"/>
        <v>0</v>
      </c>
    </row>
    <row r="4192" spans="1:18" hidden="1" outlineLevel="2" x14ac:dyDescent="0.35">
      <c r="A4192" s="209" t="str">
        <f>'Usages industrie'!A15</f>
        <v>Usage industriel n°12</v>
      </c>
      <c r="B4192" s="209" t="s">
        <v>637</v>
      </c>
      <c r="C4192" s="209"/>
      <c r="D4192" s="210">
        <f>IF(B$4171&lt;&gt;"",IF(B$4171='Usages industrie'!$K15,'Usages industrie'!J15,0),0)</f>
        <v>0</v>
      </c>
      <c r="E4192" s="210">
        <f t="shared" si="369"/>
        <v>0</v>
      </c>
      <c r="F4192" s="210">
        <f t="shared" si="369"/>
        <v>0</v>
      </c>
      <c r="G4192" s="210">
        <f t="shared" si="369"/>
        <v>0</v>
      </c>
      <c r="H4192" s="210">
        <f t="shared" si="369"/>
        <v>0</v>
      </c>
      <c r="I4192" s="210">
        <f t="shared" si="369"/>
        <v>0</v>
      </c>
      <c r="J4192" s="210">
        <f t="shared" si="369"/>
        <v>0</v>
      </c>
      <c r="K4192" s="210">
        <f t="shared" si="369"/>
        <v>0</v>
      </c>
      <c r="L4192" s="210">
        <f t="shared" si="369"/>
        <v>0</v>
      </c>
      <c r="M4192" s="210">
        <f t="shared" si="369"/>
        <v>0</v>
      </c>
      <c r="N4192" s="210">
        <f t="shared" si="369"/>
        <v>0</v>
      </c>
      <c r="O4192" s="210">
        <f t="shared" si="369"/>
        <v>0</v>
      </c>
      <c r="P4192" s="210">
        <f t="shared" si="369"/>
        <v>0</v>
      </c>
      <c r="Q4192" s="210">
        <f t="shared" si="369"/>
        <v>0</v>
      </c>
      <c r="R4192" s="210">
        <f t="shared" si="369"/>
        <v>0</v>
      </c>
    </row>
    <row r="4193" spans="1:18" hidden="1" outlineLevel="2" x14ac:dyDescent="0.35">
      <c r="A4193" s="209" t="str">
        <f>'Usages industrie'!A16</f>
        <v>Usage industriel n°13</v>
      </c>
      <c r="B4193" s="209" t="s">
        <v>637</v>
      </c>
      <c r="C4193" s="209"/>
      <c r="D4193" s="210">
        <f>IF(B$4171&lt;&gt;"",IF(B$4171='Usages industrie'!$K16,'Usages industrie'!J16,0),0)</f>
        <v>0</v>
      </c>
      <c r="E4193" s="210">
        <f t="shared" si="369"/>
        <v>0</v>
      </c>
      <c r="F4193" s="210">
        <f t="shared" si="369"/>
        <v>0</v>
      </c>
      <c r="G4193" s="210">
        <f t="shared" si="369"/>
        <v>0</v>
      </c>
      <c r="H4193" s="210">
        <f t="shared" si="369"/>
        <v>0</v>
      </c>
      <c r="I4193" s="210">
        <f t="shared" si="369"/>
        <v>0</v>
      </c>
      <c r="J4193" s="210">
        <f t="shared" si="369"/>
        <v>0</v>
      </c>
      <c r="K4193" s="210">
        <f t="shared" si="369"/>
        <v>0</v>
      </c>
      <c r="L4193" s="210">
        <f t="shared" si="369"/>
        <v>0</v>
      </c>
      <c r="M4193" s="210">
        <f t="shared" si="369"/>
        <v>0</v>
      </c>
      <c r="N4193" s="210">
        <f t="shared" si="369"/>
        <v>0</v>
      </c>
      <c r="O4193" s="210">
        <f t="shared" si="369"/>
        <v>0</v>
      </c>
      <c r="P4193" s="210">
        <f t="shared" si="369"/>
        <v>0</v>
      </c>
      <c r="Q4193" s="210">
        <f t="shared" si="369"/>
        <v>0</v>
      </c>
      <c r="R4193" s="210">
        <f t="shared" si="369"/>
        <v>0</v>
      </c>
    </row>
    <row r="4194" spans="1:18" hidden="1" outlineLevel="2" x14ac:dyDescent="0.35">
      <c r="A4194" s="209" t="str">
        <f>'Usages industrie'!A17</f>
        <v>Usage industriel n°14</v>
      </c>
      <c r="B4194" s="209" t="s">
        <v>637</v>
      </c>
      <c r="C4194" s="209"/>
      <c r="D4194" s="210">
        <f>IF(B$4171&lt;&gt;"",IF(B$4171='Usages industrie'!$K17,'Usages industrie'!J17,0),0)</f>
        <v>0</v>
      </c>
      <c r="E4194" s="210">
        <f t="shared" si="369"/>
        <v>0</v>
      </c>
      <c r="F4194" s="210">
        <f t="shared" si="369"/>
        <v>0</v>
      </c>
      <c r="G4194" s="210">
        <f t="shared" si="369"/>
        <v>0</v>
      </c>
      <c r="H4194" s="210">
        <f t="shared" si="369"/>
        <v>0</v>
      </c>
      <c r="I4194" s="210">
        <f t="shared" si="369"/>
        <v>0</v>
      </c>
      <c r="J4194" s="210">
        <f t="shared" si="369"/>
        <v>0</v>
      </c>
      <c r="K4194" s="210">
        <f t="shared" si="369"/>
        <v>0</v>
      </c>
      <c r="L4194" s="210">
        <f t="shared" si="369"/>
        <v>0</v>
      </c>
      <c r="M4194" s="210">
        <f t="shared" si="369"/>
        <v>0</v>
      </c>
      <c r="N4194" s="210">
        <f t="shared" si="369"/>
        <v>0</v>
      </c>
      <c r="O4194" s="210">
        <f t="shared" si="369"/>
        <v>0</v>
      </c>
      <c r="P4194" s="210">
        <f t="shared" si="369"/>
        <v>0</v>
      </c>
      <c r="Q4194" s="210">
        <f t="shared" si="369"/>
        <v>0</v>
      </c>
      <c r="R4194" s="210">
        <f t="shared" si="369"/>
        <v>0</v>
      </c>
    </row>
    <row r="4195" spans="1:18" hidden="1" outlineLevel="2" x14ac:dyDescent="0.35">
      <c r="A4195" s="209" t="str">
        <f>'Usages industrie'!A18</f>
        <v>Usage industriel n°15</v>
      </c>
      <c r="B4195" s="209" t="s">
        <v>637</v>
      </c>
      <c r="C4195" s="209"/>
      <c r="D4195" s="210">
        <f>IF(B$4171&lt;&gt;"",IF(B$4171='Usages industrie'!$K18,'Usages industrie'!J18,0),0)</f>
        <v>0</v>
      </c>
      <c r="E4195" s="210">
        <f t="shared" si="369"/>
        <v>0</v>
      </c>
      <c r="F4195" s="210">
        <f t="shared" si="369"/>
        <v>0</v>
      </c>
      <c r="G4195" s="210">
        <f t="shared" si="369"/>
        <v>0</v>
      </c>
      <c r="H4195" s="210">
        <f t="shared" si="369"/>
        <v>0</v>
      </c>
      <c r="I4195" s="210">
        <f t="shared" si="369"/>
        <v>0</v>
      </c>
      <c r="J4195" s="210">
        <f t="shared" si="369"/>
        <v>0</v>
      </c>
      <c r="K4195" s="210">
        <f t="shared" si="369"/>
        <v>0</v>
      </c>
      <c r="L4195" s="210">
        <f t="shared" si="369"/>
        <v>0</v>
      </c>
      <c r="M4195" s="210">
        <f t="shared" si="369"/>
        <v>0</v>
      </c>
      <c r="N4195" s="210">
        <f t="shared" si="369"/>
        <v>0</v>
      </c>
      <c r="O4195" s="210">
        <f t="shared" si="369"/>
        <v>0</v>
      </c>
      <c r="P4195" s="210">
        <f t="shared" si="369"/>
        <v>0</v>
      </c>
      <c r="Q4195" s="210">
        <f t="shared" si="369"/>
        <v>0</v>
      </c>
      <c r="R4195" s="210">
        <f t="shared" si="369"/>
        <v>0</v>
      </c>
    </row>
    <row r="4196" spans="1:18" hidden="1" outlineLevel="2" x14ac:dyDescent="0.35">
      <c r="A4196" s="209" t="str">
        <f>'Usages industrie'!A19</f>
        <v>Usage industriel n°16</v>
      </c>
      <c r="B4196" s="209" t="s">
        <v>637</v>
      </c>
      <c r="C4196" s="209"/>
      <c r="D4196" s="210">
        <f>IF(B$4171&lt;&gt;"",IF(B$4171='Usages industrie'!$K19,'Usages industrie'!J19,0),0)</f>
        <v>0</v>
      </c>
      <c r="E4196" s="210">
        <f t="shared" si="369"/>
        <v>0</v>
      </c>
      <c r="F4196" s="210">
        <f t="shared" si="369"/>
        <v>0</v>
      </c>
      <c r="G4196" s="210">
        <f t="shared" si="369"/>
        <v>0</v>
      </c>
      <c r="H4196" s="210">
        <f t="shared" si="369"/>
        <v>0</v>
      </c>
      <c r="I4196" s="210">
        <f t="shared" si="369"/>
        <v>0</v>
      </c>
      <c r="J4196" s="210">
        <f t="shared" si="369"/>
        <v>0</v>
      </c>
      <c r="K4196" s="210">
        <f t="shared" si="369"/>
        <v>0</v>
      </c>
      <c r="L4196" s="210">
        <f t="shared" si="369"/>
        <v>0</v>
      </c>
      <c r="M4196" s="210">
        <f t="shared" si="369"/>
        <v>0</v>
      </c>
      <c r="N4196" s="210">
        <f t="shared" si="369"/>
        <v>0</v>
      </c>
      <c r="O4196" s="210">
        <f t="shared" si="369"/>
        <v>0</v>
      </c>
      <c r="P4196" s="210">
        <f t="shared" si="369"/>
        <v>0</v>
      </c>
      <c r="Q4196" s="210">
        <f t="shared" si="369"/>
        <v>0</v>
      </c>
      <c r="R4196" s="210">
        <f t="shared" si="369"/>
        <v>0</v>
      </c>
    </row>
    <row r="4197" spans="1:18" hidden="1" outlineLevel="2" x14ac:dyDescent="0.35">
      <c r="A4197" s="209" t="str">
        <f>'Usages industrie'!A20</f>
        <v>Usage industriel n°17</v>
      </c>
      <c r="B4197" s="209" t="s">
        <v>637</v>
      </c>
      <c r="C4197" s="209"/>
      <c r="D4197" s="210">
        <f>IF(B$4171&lt;&gt;"",IF(B$4171='Usages industrie'!$K20,'Usages industrie'!J20,0),0)</f>
        <v>0</v>
      </c>
      <c r="E4197" s="210">
        <f t="shared" si="369"/>
        <v>0</v>
      </c>
      <c r="F4197" s="210">
        <f t="shared" si="369"/>
        <v>0</v>
      </c>
      <c r="G4197" s="210">
        <f t="shared" si="369"/>
        <v>0</v>
      </c>
      <c r="H4197" s="210">
        <f t="shared" si="369"/>
        <v>0</v>
      </c>
      <c r="I4197" s="210">
        <f t="shared" si="369"/>
        <v>0</v>
      </c>
      <c r="J4197" s="210">
        <f t="shared" si="369"/>
        <v>0</v>
      </c>
      <c r="K4197" s="210">
        <f t="shared" si="369"/>
        <v>0</v>
      </c>
      <c r="L4197" s="210">
        <f t="shared" si="369"/>
        <v>0</v>
      </c>
      <c r="M4197" s="210">
        <f t="shared" si="369"/>
        <v>0</v>
      </c>
      <c r="N4197" s="210">
        <f t="shared" si="369"/>
        <v>0</v>
      </c>
      <c r="O4197" s="210">
        <f t="shared" si="369"/>
        <v>0</v>
      </c>
      <c r="P4197" s="210">
        <f t="shared" si="369"/>
        <v>0</v>
      </c>
      <c r="Q4197" s="210">
        <f t="shared" si="369"/>
        <v>0</v>
      </c>
      <c r="R4197" s="210">
        <f t="shared" si="369"/>
        <v>0</v>
      </c>
    </row>
    <row r="4198" spans="1:18" hidden="1" outlineLevel="2" x14ac:dyDescent="0.35">
      <c r="A4198" s="209" t="str">
        <f>'Usages industrie'!A21</f>
        <v>Usage industriel n°18</v>
      </c>
      <c r="B4198" s="209" t="s">
        <v>637</v>
      </c>
      <c r="C4198" s="209"/>
      <c r="D4198" s="210">
        <f>IF(B$4171&lt;&gt;"",IF(B$4171='Usages industrie'!$K21,'Usages industrie'!J21,0),0)</f>
        <v>0</v>
      </c>
      <c r="E4198" s="210">
        <f t="shared" si="369"/>
        <v>0</v>
      </c>
      <c r="F4198" s="210">
        <f t="shared" si="369"/>
        <v>0</v>
      </c>
      <c r="G4198" s="210">
        <f t="shared" si="369"/>
        <v>0</v>
      </c>
      <c r="H4198" s="210">
        <f t="shared" si="369"/>
        <v>0</v>
      </c>
      <c r="I4198" s="210">
        <f t="shared" si="369"/>
        <v>0</v>
      </c>
      <c r="J4198" s="210">
        <f t="shared" si="369"/>
        <v>0</v>
      </c>
      <c r="K4198" s="210">
        <f t="shared" si="369"/>
        <v>0</v>
      </c>
      <c r="L4198" s="210">
        <f t="shared" si="369"/>
        <v>0</v>
      </c>
      <c r="M4198" s="210">
        <f t="shared" si="369"/>
        <v>0</v>
      </c>
      <c r="N4198" s="210">
        <f t="shared" si="369"/>
        <v>0</v>
      </c>
      <c r="O4198" s="210">
        <f t="shared" si="369"/>
        <v>0</v>
      </c>
      <c r="P4198" s="210">
        <f t="shared" si="369"/>
        <v>0</v>
      </c>
      <c r="Q4198" s="210">
        <f t="shared" si="369"/>
        <v>0</v>
      </c>
      <c r="R4198" s="210">
        <f t="shared" si="369"/>
        <v>0</v>
      </c>
    </row>
    <row r="4199" spans="1:18" hidden="1" outlineLevel="2" x14ac:dyDescent="0.35">
      <c r="A4199" s="209" t="str">
        <f>'Usages industrie'!A22</f>
        <v>Usage industriel n°19</v>
      </c>
      <c r="B4199" s="209" t="s">
        <v>637</v>
      </c>
      <c r="C4199" s="209"/>
      <c r="D4199" s="210">
        <f>IF(B$4171&lt;&gt;"",IF(B$4171='Usages industrie'!$K22,'Usages industrie'!J22,0),0)</f>
        <v>0</v>
      </c>
      <c r="E4199" s="210">
        <f t="shared" si="369"/>
        <v>0</v>
      </c>
      <c r="F4199" s="210">
        <f t="shared" si="369"/>
        <v>0</v>
      </c>
      <c r="G4199" s="210">
        <f t="shared" si="369"/>
        <v>0</v>
      </c>
      <c r="H4199" s="210">
        <f t="shared" si="369"/>
        <v>0</v>
      </c>
      <c r="I4199" s="210">
        <f t="shared" si="369"/>
        <v>0</v>
      </c>
      <c r="J4199" s="210">
        <f t="shared" si="369"/>
        <v>0</v>
      </c>
      <c r="K4199" s="210">
        <f t="shared" si="369"/>
        <v>0</v>
      </c>
      <c r="L4199" s="210">
        <f t="shared" si="369"/>
        <v>0</v>
      </c>
      <c r="M4199" s="210">
        <f t="shared" si="369"/>
        <v>0</v>
      </c>
      <c r="N4199" s="210">
        <f t="shared" si="369"/>
        <v>0</v>
      </c>
      <c r="O4199" s="210">
        <f t="shared" si="369"/>
        <v>0</v>
      </c>
      <c r="P4199" s="210">
        <f t="shared" si="369"/>
        <v>0</v>
      </c>
      <c r="Q4199" s="210">
        <f t="shared" si="369"/>
        <v>0</v>
      </c>
      <c r="R4199" s="210">
        <f t="shared" si="369"/>
        <v>0</v>
      </c>
    </row>
    <row r="4200" spans="1:18" hidden="1" outlineLevel="2" x14ac:dyDescent="0.35">
      <c r="A4200" s="209" t="str">
        <f>'Usages industrie'!A23</f>
        <v>Usage industriel n°20</v>
      </c>
      <c r="B4200" s="209" t="s">
        <v>637</v>
      </c>
      <c r="C4200" s="209"/>
      <c r="D4200" s="210">
        <f>IF(B$4171&lt;&gt;"",IF(B$4171='Usages industrie'!$K23,'Usages industrie'!J23,0),0)</f>
        <v>0</v>
      </c>
      <c r="E4200" s="210">
        <f t="shared" si="369"/>
        <v>0</v>
      </c>
      <c r="F4200" s="210">
        <f t="shared" si="369"/>
        <v>0</v>
      </c>
      <c r="G4200" s="210">
        <f t="shared" si="369"/>
        <v>0</v>
      </c>
      <c r="H4200" s="210">
        <f t="shared" si="369"/>
        <v>0</v>
      </c>
      <c r="I4200" s="210">
        <f t="shared" si="369"/>
        <v>0</v>
      </c>
      <c r="J4200" s="210">
        <f t="shared" si="369"/>
        <v>0</v>
      </c>
      <c r="K4200" s="210">
        <f t="shared" si="369"/>
        <v>0</v>
      </c>
      <c r="L4200" s="210">
        <f t="shared" si="369"/>
        <v>0</v>
      </c>
      <c r="M4200" s="210">
        <f t="shared" si="369"/>
        <v>0</v>
      </c>
      <c r="N4200" s="210">
        <f t="shared" si="369"/>
        <v>0</v>
      </c>
      <c r="O4200" s="210">
        <f t="shared" si="369"/>
        <v>0</v>
      </c>
      <c r="P4200" s="210">
        <f t="shared" si="369"/>
        <v>0</v>
      </c>
      <c r="Q4200" s="210">
        <f t="shared" si="369"/>
        <v>0</v>
      </c>
      <c r="R4200" s="210">
        <f t="shared" si="369"/>
        <v>0</v>
      </c>
    </row>
    <row r="4201" spans="1:18" hidden="1" outlineLevel="2" x14ac:dyDescent="0.35">
      <c r="A4201" s="209" t="str">
        <f>'Usages industrie'!A24</f>
        <v>Usage industriel n°21</v>
      </c>
      <c r="B4201" s="209" t="s">
        <v>637</v>
      </c>
      <c r="C4201" s="209"/>
      <c r="D4201" s="210">
        <f>IF(B$4171&lt;&gt;"",IF(B$4171='Usages industrie'!$K24,'Usages industrie'!J24,0),0)</f>
        <v>0</v>
      </c>
      <c r="E4201" s="210">
        <f t="shared" ref="E4201:R4210" si="370">$D4201</f>
        <v>0</v>
      </c>
      <c r="F4201" s="210">
        <f t="shared" si="370"/>
        <v>0</v>
      </c>
      <c r="G4201" s="210">
        <f t="shared" si="370"/>
        <v>0</v>
      </c>
      <c r="H4201" s="210">
        <f t="shared" si="370"/>
        <v>0</v>
      </c>
      <c r="I4201" s="210">
        <f t="shared" si="370"/>
        <v>0</v>
      </c>
      <c r="J4201" s="210">
        <f t="shared" si="370"/>
        <v>0</v>
      </c>
      <c r="K4201" s="210">
        <f t="shared" si="370"/>
        <v>0</v>
      </c>
      <c r="L4201" s="210">
        <f t="shared" si="370"/>
        <v>0</v>
      </c>
      <c r="M4201" s="210">
        <f t="shared" si="370"/>
        <v>0</v>
      </c>
      <c r="N4201" s="210">
        <f t="shared" si="370"/>
        <v>0</v>
      </c>
      <c r="O4201" s="210">
        <f t="shared" si="370"/>
        <v>0</v>
      </c>
      <c r="P4201" s="210">
        <f t="shared" si="370"/>
        <v>0</v>
      </c>
      <c r="Q4201" s="210">
        <f t="shared" si="370"/>
        <v>0</v>
      </c>
      <c r="R4201" s="210">
        <f t="shared" si="370"/>
        <v>0</v>
      </c>
    </row>
    <row r="4202" spans="1:18" hidden="1" outlineLevel="2" x14ac:dyDescent="0.35">
      <c r="A4202" s="209" t="str">
        <f>'Usages industrie'!A25</f>
        <v>Usage industriel n°22</v>
      </c>
      <c r="B4202" s="209" t="s">
        <v>637</v>
      </c>
      <c r="C4202" s="209"/>
      <c r="D4202" s="210">
        <f>IF(B$4171&lt;&gt;"",IF(B$4171='Usages industrie'!$K25,'Usages industrie'!J25,0),0)</f>
        <v>0</v>
      </c>
      <c r="E4202" s="210">
        <f t="shared" si="370"/>
        <v>0</v>
      </c>
      <c r="F4202" s="210">
        <f t="shared" si="370"/>
        <v>0</v>
      </c>
      <c r="G4202" s="210">
        <f t="shared" si="370"/>
        <v>0</v>
      </c>
      <c r="H4202" s="210">
        <f t="shared" si="370"/>
        <v>0</v>
      </c>
      <c r="I4202" s="210">
        <f t="shared" si="370"/>
        <v>0</v>
      </c>
      <c r="J4202" s="210">
        <f t="shared" si="370"/>
        <v>0</v>
      </c>
      <c r="K4202" s="210">
        <f t="shared" si="370"/>
        <v>0</v>
      </c>
      <c r="L4202" s="210">
        <f t="shared" si="370"/>
        <v>0</v>
      </c>
      <c r="M4202" s="210">
        <f t="shared" si="370"/>
        <v>0</v>
      </c>
      <c r="N4202" s="210">
        <f t="shared" si="370"/>
        <v>0</v>
      </c>
      <c r="O4202" s="210">
        <f t="shared" si="370"/>
        <v>0</v>
      </c>
      <c r="P4202" s="210">
        <f t="shared" si="370"/>
        <v>0</v>
      </c>
      <c r="Q4202" s="210">
        <f t="shared" si="370"/>
        <v>0</v>
      </c>
      <c r="R4202" s="210">
        <f t="shared" si="370"/>
        <v>0</v>
      </c>
    </row>
    <row r="4203" spans="1:18" hidden="1" outlineLevel="2" x14ac:dyDescent="0.35">
      <c r="A4203" s="209" t="str">
        <f>'Usages industrie'!A26</f>
        <v>Usage industriel n°23</v>
      </c>
      <c r="B4203" s="209" t="s">
        <v>637</v>
      </c>
      <c r="C4203" s="209"/>
      <c r="D4203" s="210">
        <f>IF(B$4171&lt;&gt;"",IF(B$4171='Usages industrie'!$K26,'Usages industrie'!J26,0),0)</f>
        <v>0</v>
      </c>
      <c r="E4203" s="210">
        <f t="shared" si="370"/>
        <v>0</v>
      </c>
      <c r="F4203" s="210">
        <f t="shared" si="370"/>
        <v>0</v>
      </c>
      <c r="G4203" s="210">
        <f t="shared" si="370"/>
        <v>0</v>
      </c>
      <c r="H4203" s="210">
        <f t="shared" si="370"/>
        <v>0</v>
      </c>
      <c r="I4203" s="210">
        <f t="shared" si="370"/>
        <v>0</v>
      </c>
      <c r="J4203" s="210">
        <f t="shared" si="370"/>
        <v>0</v>
      </c>
      <c r="K4203" s="210">
        <f t="shared" si="370"/>
        <v>0</v>
      </c>
      <c r="L4203" s="210">
        <f t="shared" si="370"/>
        <v>0</v>
      </c>
      <c r="M4203" s="210">
        <f t="shared" si="370"/>
        <v>0</v>
      </c>
      <c r="N4203" s="210">
        <f t="shared" si="370"/>
        <v>0</v>
      </c>
      <c r="O4203" s="210">
        <f t="shared" si="370"/>
        <v>0</v>
      </c>
      <c r="P4203" s="210">
        <f t="shared" si="370"/>
        <v>0</v>
      </c>
      <c r="Q4203" s="210">
        <f t="shared" si="370"/>
        <v>0</v>
      </c>
      <c r="R4203" s="210">
        <f t="shared" si="370"/>
        <v>0</v>
      </c>
    </row>
    <row r="4204" spans="1:18" hidden="1" outlineLevel="2" x14ac:dyDescent="0.35">
      <c r="A4204" s="209" t="str">
        <f>'Usages industrie'!A27</f>
        <v>Usage industriel n°24</v>
      </c>
      <c r="B4204" s="209" t="s">
        <v>637</v>
      </c>
      <c r="C4204" s="209"/>
      <c r="D4204" s="210">
        <f>IF(B$4171&lt;&gt;"",IF(B$4171='Usages industrie'!$K27,'Usages industrie'!J27,0),0)</f>
        <v>0</v>
      </c>
      <c r="E4204" s="210">
        <f t="shared" si="370"/>
        <v>0</v>
      </c>
      <c r="F4204" s="210">
        <f t="shared" si="370"/>
        <v>0</v>
      </c>
      <c r="G4204" s="210">
        <f t="shared" si="370"/>
        <v>0</v>
      </c>
      <c r="H4204" s="210">
        <f t="shared" si="370"/>
        <v>0</v>
      </c>
      <c r="I4204" s="210">
        <f t="shared" si="370"/>
        <v>0</v>
      </c>
      <c r="J4204" s="210">
        <f t="shared" si="370"/>
        <v>0</v>
      </c>
      <c r="K4204" s="210">
        <f t="shared" si="370"/>
        <v>0</v>
      </c>
      <c r="L4204" s="210">
        <f t="shared" si="370"/>
        <v>0</v>
      </c>
      <c r="M4204" s="210">
        <f t="shared" si="370"/>
        <v>0</v>
      </c>
      <c r="N4204" s="210">
        <f t="shared" si="370"/>
        <v>0</v>
      </c>
      <c r="O4204" s="210">
        <f t="shared" si="370"/>
        <v>0</v>
      </c>
      <c r="P4204" s="210">
        <f t="shared" si="370"/>
        <v>0</v>
      </c>
      <c r="Q4204" s="210">
        <f t="shared" si="370"/>
        <v>0</v>
      </c>
      <c r="R4204" s="210">
        <f t="shared" si="370"/>
        <v>0</v>
      </c>
    </row>
    <row r="4205" spans="1:18" hidden="1" outlineLevel="2" x14ac:dyDescent="0.35">
      <c r="A4205" s="209" t="str">
        <f>'Usages industrie'!A28</f>
        <v>Usage industriel n°25</v>
      </c>
      <c r="B4205" s="209" t="s">
        <v>637</v>
      </c>
      <c r="C4205" s="209"/>
      <c r="D4205" s="210">
        <f>IF(B$4171&lt;&gt;"",IF(B$4171='Usages industrie'!$K28,'Usages industrie'!J28,0),0)</f>
        <v>0</v>
      </c>
      <c r="E4205" s="210">
        <f t="shared" si="370"/>
        <v>0</v>
      </c>
      <c r="F4205" s="210">
        <f t="shared" si="370"/>
        <v>0</v>
      </c>
      <c r="G4205" s="210">
        <f t="shared" si="370"/>
        <v>0</v>
      </c>
      <c r="H4205" s="210">
        <f t="shared" si="370"/>
        <v>0</v>
      </c>
      <c r="I4205" s="210">
        <f t="shared" si="370"/>
        <v>0</v>
      </c>
      <c r="J4205" s="210">
        <f t="shared" si="370"/>
        <v>0</v>
      </c>
      <c r="K4205" s="210">
        <f t="shared" si="370"/>
        <v>0</v>
      </c>
      <c r="L4205" s="210">
        <f t="shared" si="370"/>
        <v>0</v>
      </c>
      <c r="M4205" s="210">
        <f t="shared" si="370"/>
        <v>0</v>
      </c>
      <c r="N4205" s="210">
        <f t="shared" si="370"/>
        <v>0</v>
      </c>
      <c r="O4205" s="210">
        <f t="shared" si="370"/>
        <v>0</v>
      </c>
      <c r="P4205" s="210">
        <f t="shared" si="370"/>
        <v>0</v>
      </c>
      <c r="Q4205" s="210">
        <f t="shared" si="370"/>
        <v>0</v>
      </c>
      <c r="R4205" s="210">
        <f t="shared" si="370"/>
        <v>0</v>
      </c>
    </row>
    <row r="4206" spans="1:18" hidden="1" outlineLevel="2" x14ac:dyDescent="0.35">
      <c r="A4206" s="209" t="str">
        <f>'Usages industrie'!A29</f>
        <v>Usage industriel n°26</v>
      </c>
      <c r="B4206" s="209" t="s">
        <v>637</v>
      </c>
      <c r="C4206" s="209"/>
      <c r="D4206" s="210">
        <f>IF(B$4171&lt;&gt;"",IF(B$4171='Usages industrie'!$K29,'Usages industrie'!J29,0),0)</f>
        <v>0</v>
      </c>
      <c r="E4206" s="210">
        <f t="shared" si="370"/>
        <v>0</v>
      </c>
      <c r="F4206" s="210">
        <f t="shared" si="370"/>
        <v>0</v>
      </c>
      <c r="G4206" s="210">
        <f t="shared" si="370"/>
        <v>0</v>
      </c>
      <c r="H4206" s="210">
        <f t="shared" si="370"/>
        <v>0</v>
      </c>
      <c r="I4206" s="210">
        <f t="shared" si="370"/>
        <v>0</v>
      </c>
      <c r="J4206" s="210">
        <f t="shared" si="370"/>
        <v>0</v>
      </c>
      <c r="K4206" s="210">
        <f t="shared" si="370"/>
        <v>0</v>
      </c>
      <c r="L4206" s="210">
        <f t="shared" si="370"/>
        <v>0</v>
      </c>
      <c r="M4206" s="210">
        <f t="shared" si="370"/>
        <v>0</v>
      </c>
      <c r="N4206" s="210">
        <f t="shared" si="370"/>
        <v>0</v>
      </c>
      <c r="O4206" s="210">
        <f t="shared" si="370"/>
        <v>0</v>
      </c>
      <c r="P4206" s="210">
        <f t="shared" si="370"/>
        <v>0</v>
      </c>
      <c r="Q4206" s="210">
        <f t="shared" si="370"/>
        <v>0</v>
      </c>
      <c r="R4206" s="210">
        <f t="shared" si="370"/>
        <v>0</v>
      </c>
    </row>
    <row r="4207" spans="1:18" hidden="1" outlineLevel="2" x14ac:dyDescent="0.35">
      <c r="A4207" s="209" t="str">
        <f>'Usages industrie'!A30</f>
        <v>Usage industriel n°27</v>
      </c>
      <c r="B4207" s="209" t="s">
        <v>637</v>
      </c>
      <c r="C4207" s="209"/>
      <c r="D4207" s="210">
        <f>IF(B$4171&lt;&gt;"",IF(B$4171='Usages industrie'!$K30,'Usages industrie'!J30,0),0)</f>
        <v>0</v>
      </c>
      <c r="E4207" s="210">
        <f t="shared" si="370"/>
        <v>0</v>
      </c>
      <c r="F4207" s="210">
        <f t="shared" si="370"/>
        <v>0</v>
      </c>
      <c r="G4207" s="210">
        <f t="shared" si="370"/>
        <v>0</v>
      </c>
      <c r="H4207" s="210">
        <f t="shared" si="370"/>
        <v>0</v>
      </c>
      <c r="I4207" s="210">
        <f t="shared" si="370"/>
        <v>0</v>
      </c>
      <c r="J4207" s="210">
        <f t="shared" si="370"/>
        <v>0</v>
      </c>
      <c r="K4207" s="210">
        <f t="shared" si="370"/>
        <v>0</v>
      </c>
      <c r="L4207" s="210">
        <f t="shared" si="370"/>
        <v>0</v>
      </c>
      <c r="M4207" s="210">
        <f t="shared" si="370"/>
        <v>0</v>
      </c>
      <c r="N4207" s="210">
        <f t="shared" si="370"/>
        <v>0</v>
      </c>
      <c r="O4207" s="210">
        <f t="shared" si="370"/>
        <v>0</v>
      </c>
      <c r="P4207" s="210">
        <f t="shared" si="370"/>
        <v>0</v>
      </c>
      <c r="Q4207" s="210">
        <f t="shared" si="370"/>
        <v>0</v>
      </c>
      <c r="R4207" s="210">
        <f t="shared" si="370"/>
        <v>0</v>
      </c>
    </row>
    <row r="4208" spans="1:18" hidden="1" outlineLevel="2" x14ac:dyDescent="0.35">
      <c r="A4208" s="209" t="str">
        <f>'Usages industrie'!A31</f>
        <v>Usage industriel n°28</v>
      </c>
      <c r="B4208" s="209" t="s">
        <v>637</v>
      </c>
      <c r="C4208" s="209"/>
      <c r="D4208" s="210">
        <f>IF(B$4171&lt;&gt;"",IF(B$4171='Usages industrie'!$K31,'Usages industrie'!J31,0),0)</f>
        <v>0</v>
      </c>
      <c r="E4208" s="210">
        <f t="shared" si="370"/>
        <v>0</v>
      </c>
      <c r="F4208" s="210">
        <f t="shared" si="370"/>
        <v>0</v>
      </c>
      <c r="G4208" s="210">
        <f t="shared" si="370"/>
        <v>0</v>
      </c>
      <c r="H4208" s="210">
        <f t="shared" si="370"/>
        <v>0</v>
      </c>
      <c r="I4208" s="210">
        <f t="shared" si="370"/>
        <v>0</v>
      </c>
      <c r="J4208" s="210">
        <f t="shared" si="370"/>
        <v>0</v>
      </c>
      <c r="K4208" s="210">
        <f t="shared" si="370"/>
        <v>0</v>
      </c>
      <c r="L4208" s="210">
        <f t="shared" si="370"/>
        <v>0</v>
      </c>
      <c r="M4208" s="210">
        <f t="shared" si="370"/>
        <v>0</v>
      </c>
      <c r="N4208" s="210">
        <f t="shared" si="370"/>
        <v>0</v>
      </c>
      <c r="O4208" s="210">
        <f t="shared" si="370"/>
        <v>0</v>
      </c>
      <c r="P4208" s="210">
        <f t="shared" si="370"/>
        <v>0</v>
      </c>
      <c r="Q4208" s="210">
        <f t="shared" si="370"/>
        <v>0</v>
      </c>
      <c r="R4208" s="210">
        <f t="shared" si="370"/>
        <v>0</v>
      </c>
    </row>
    <row r="4209" spans="1:18" hidden="1" outlineLevel="2" x14ac:dyDescent="0.35">
      <c r="A4209" s="209" t="str">
        <f>'Usages industrie'!A32</f>
        <v>Usage industriel n°29</v>
      </c>
      <c r="B4209" s="209" t="s">
        <v>637</v>
      </c>
      <c r="C4209" s="209"/>
      <c r="D4209" s="210">
        <f>IF(B$4171&lt;&gt;"",IF(B$4171='Usages industrie'!$K32,'Usages industrie'!J32,0),0)</f>
        <v>0</v>
      </c>
      <c r="E4209" s="210">
        <f t="shared" si="370"/>
        <v>0</v>
      </c>
      <c r="F4209" s="210">
        <f t="shared" si="370"/>
        <v>0</v>
      </c>
      <c r="G4209" s="210">
        <f t="shared" si="370"/>
        <v>0</v>
      </c>
      <c r="H4209" s="210">
        <f t="shared" si="370"/>
        <v>0</v>
      </c>
      <c r="I4209" s="210">
        <f t="shared" si="370"/>
        <v>0</v>
      </c>
      <c r="J4209" s="210">
        <f t="shared" si="370"/>
        <v>0</v>
      </c>
      <c r="K4209" s="210">
        <f t="shared" si="370"/>
        <v>0</v>
      </c>
      <c r="L4209" s="210">
        <f t="shared" si="370"/>
        <v>0</v>
      </c>
      <c r="M4209" s="210">
        <f t="shared" si="370"/>
        <v>0</v>
      </c>
      <c r="N4209" s="210">
        <f t="shared" si="370"/>
        <v>0</v>
      </c>
      <c r="O4209" s="210">
        <f t="shared" si="370"/>
        <v>0</v>
      </c>
      <c r="P4209" s="210">
        <f t="shared" si="370"/>
        <v>0</v>
      </c>
      <c r="Q4209" s="210">
        <f t="shared" si="370"/>
        <v>0</v>
      </c>
      <c r="R4209" s="210">
        <f t="shared" si="370"/>
        <v>0</v>
      </c>
    </row>
    <row r="4210" spans="1:18" hidden="1" outlineLevel="2" x14ac:dyDescent="0.35">
      <c r="A4210" s="209" t="str">
        <f>'Usages industrie'!A33</f>
        <v>Usage industriel n°30</v>
      </c>
      <c r="B4210" s="209" t="s">
        <v>637</v>
      </c>
      <c r="C4210" s="209"/>
      <c r="D4210" s="210">
        <f>IF(B$4171&lt;&gt;"",IF(B$4171='Usages industrie'!$K33,'Usages industrie'!J33,0),0)</f>
        <v>0</v>
      </c>
      <c r="E4210" s="210">
        <f t="shared" si="370"/>
        <v>0</v>
      </c>
      <c r="F4210" s="210">
        <f t="shared" si="370"/>
        <v>0</v>
      </c>
      <c r="G4210" s="210">
        <f t="shared" si="370"/>
        <v>0</v>
      </c>
      <c r="H4210" s="210">
        <f t="shared" si="370"/>
        <v>0</v>
      </c>
      <c r="I4210" s="210">
        <f t="shared" si="370"/>
        <v>0</v>
      </c>
      <c r="J4210" s="210">
        <f t="shared" si="370"/>
        <v>0</v>
      </c>
      <c r="K4210" s="210">
        <f t="shared" si="370"/>
        <v>0</v>
      </c>
      <c r="L4210" s="210">
        <f t="shared" si="370"/>
        <v>0</v>
      </c>
      <c r="M4210" s="210">
        <f t="shared" si="370"/>
        <v>0</v>
      </c>
      <c r="N4210" s="210">
        <f t="shared" si="370"/>
        <v>0</v>
      </c>
      <c r="O4210" s="210">
        <f t="shared" si="370"/>
        <v>0</v>
      </c>
      <c r="P4210" s="210">
        <f t="shared" si="370"/>
        <v>0</v>
      </c>
      <c r="Q4210" s="210">
        <f t="shared" si="370"/>
        <v>0</v>
      </c>
      <c r="R4210" s="210">
        <f t="shared" si="370"/>
        <v>0</v>
      </c>
    </row>
    <row r="4211" spans="1:18" hidden="1" outlineLevel="2" x14ac:dyDescent="0.35">
      <c r="A4211" s="209" t="str">
        <f>'Usages industrie'!A34</f>
        <v>Usage industriel n°31</v>
      </c>
      <c r="B4211" s="209" t="s">
        <v>637</v>
      </c>
      <c r="C4211" s="209"/>
      <c r="D4211" s="210">
        <f>IF(B$4171&lt;&gt;"",IF(B$4171='Usages industrie'!$K34,'Usages industrie'!J34,0),0)</f>
        <v>0</v>
      </c>
      <c r="E4211" s="210">
        <f t="shared" ref="E4211:R4220" si="371">$D4211</f>
        <v>0</v>
      </c>
      <c r="F4211" s="210">
        <f t="shared" si="371"/>
        <v>0</v>
      </c>
      <c r="G4211" s="210">
        <f t="shared" si="371"/>
        <v>0</v>
      </c>
      <c r="H4211" s="210">
        <f t="shared" si="371"/>
        <v>0</v>
      </c>
      <c r="I4211" s="210">
        <f t="shared" si="371"/>
        <v>0</v>
      </c>
      <c r="J4211" s="210">
        <f t="shared" si="371"/>
        <v>0</v>
      </c>
      <c r="K4211" s="210">
        <f t="shared" si="371"/>
        <v>0</v>
      </c>
      <c r="L4211" s="210">
        <f t="shared" si="371"/>
        <v>0</v>
      </c>
      <c r="M4211" s="210">
        <f t="shared" si="371"/>
        <v>0</v>
      </c>
      <c r="N4211" s="210">
        <f t="shared" si="371"/>
        <v>0</v>
      </c>
      <c r="O4211" s="210">
        <f t="shared" si="371"/>
        <v>0</v>
      </c>
      <c r="P4211" s="210">
        <f t="shared" si="371"/>
        <v>0</v>
      </c>
      <c r="Q4211" s="210">
        <f t="shared" si="371"/>
        <v>0</v>
      </c>
      <c r="R4211" s="210">
        <f t="shared" si="371"/>
        <v>0</v>
      </c>
    </row>
    <row r="4212" spans="1:18" hidden="1" outlineLevel="2" x14ac:dyDescent="0.35">
      <c r="A4212" s="209" t="str">
        <f>'Usages industrie'!A35</f>
        <v>Usage industriel n°32</v>
      </c>
      <c r="B4212" s="209" t="s">
        <v>637</v>
      </c>
      <c r="C4212" s="209"/>
      <c r="D4212" s="210">
        <f>IF(B$4171&lt;&gt;"",IF(B$4171='Usages industrie'!$K35,'Usages industrie'!J35,0),0)</f>
        <v>0</v>
      </c>
      <c r="E4212" s="210">
        <f t="shared" si="371"/>
        <v>0</v>
      </c>
      <c r="F4212" s="210">
        <f t="shared" si="371"/>
        <v>0</v>
      </c>
      <c r="G4212" s="210">
        <f t="shared" si="371"/>
        <v>0</v>
      </c>
      <c r="H4212" s="210">
        <f t="shared" si="371"/>
        <v>0</v>
      </c>
      <c r="I4212" s="210">
        <f t="shared" si="371"/>
        <v>0</v>
      </c>
      <c r="J4212" s="210">
        <f t="shared" si="371"/>
        <v>0</v>
      </c>
      <c r="K4212" s="210">
        <f t="shared" si="371"/>
        <v>0</v>
      </c>
      <c r="L4212" s="210">
        <f t="shared" si="371"/>
        <v>0</v>
      </c>
      <c r="M4212" s="210">
        <f t="shared" si="371"/>
        <v>0</v>
      </c>
      <c r="N4212" s="210">
        <f t="shared" si="371"/>
        <v>0</v>
      </c>
      <c r="O4212" s="210">
        <f t="shared" si="371"/>
        <v>0</v>
      </c>
      <c r="P4212" s="210">
        <f t="shared" si="371"/>
        <v>0</v>
      </c>
      <c r="Q4212" s="210">
        <f t="shared" si="371"/>
        <v>0</v>
      </c>
      <c r="R4212" s="210">
        <f t="shared" si="371"/>
        <v>0</v>
      </c>
    </row>
    <row r="4213" spans="1:18" hidden="1" outlineLevel="2" x14ac:dyDescent="0.35">
      <c r="A4213" s="209" t="str">
        <f>'Usages industrie'!A36</f>
        <v>Usage industriel n°33</v>
      </c>
      <c r="B4213" s="209" t="s">
        <v>637</v>
      </c>
      <c r="C4213" s="209"/>
      <c r="D4213" s="210">
        <f>IF(B$4171&lt;&gt;"",IF(B$4171='Usages industrie'!$K36,'Usages industrie'!J36,0),0)</f>
        <v>0</v>
      </c>
      <c r="E4213" s="210">
        <f t="shared" si="371"/>
        <v>0</v>
      </c>
      <c r="F4213" s="210">
        <f t="shared" si="371"/>
        <v>0</v>
      </c>
      <c r="G4213" s="210">
        <f t="shared" si="371"/>
        <v>0</v>
      </c>
      <c r="H4213" s="210">
        <f t="shared" si="371"/>
        <v>0</v>
      </c>
      <c r="I4213" s="210">
        <f t="shared" si="371"/>
        <v>0</v>
      </c>
      <c r="J4213" s="210">
        <f t="shared" si="371"/>
        <v>0</v>
      </c>
      <c r="K4213" s="210">
        <f t="shared" si="371"/>
        <v>0</v>
      </c>
      <c r="L4213" s="210">
        <f t="shared" si="371"/>
        <v>0</v>
      </c>
      <c r="M4213" s="210">
        <f t="shared" si="371"/>
        <v>0</v>
      </c>
      <c r="N4213" s="210">
        <f t="shared" si="371"/>
        <v>0</v>
      </c>
      <c r="O4213" s="210">
        <f t="shared" si="371"/>
        <v>0</v>
      </c>
      <c r="P4213" s="210">
        <f t="shared" si="371"/>
        <v>0</v>
      </c>
      <c r="Q4213" s="210">
        <f t="shared" si="371"/>
        <v>0</v>
      </c>
      <c r="R4213" s="210">
        <f t="shared" si="371"/>
        <v>0</v>
      </c>
    </row>
    <row r="4214" spans="1:18" hidden="1" outlineLevel="2" x14ac:dyDescent="0.35">
      <c r="A4214" s="209" t="str">
        <f>'Usages industrie'!A37</f>
        <v>Usage industriel n°34</v>
      </c>
      <c r="B4214" s="209" t="s">
        <v>637</v>
      </c>
      <c r="C4214" s="209"/>
      <c r="D4214" s="210">
        <f>IF(B$4171&lt;&gt;"",IF(B$4171='Usages industrie'!$K37,'Usages industrie'!J37,0),0)</f>
        <v>0</v>
      </c>
      <c r="E4214" s="210">
        <f t="shared" si="371"/>
        <v>0</v>
      </c>
      <c r="F4214" s="210">
        <f t="shared" si="371"/>
        <v>0</v>
      </c>
      <c r="G4214" s="210">
        <f t="shared" si="371"/>
        <v>0</v>
      </c>
      <c r="H4214" s="210">
        <f t="shared" si="371"/>
        <v>0</v>
      </c>
      <c r="I4214" s="210">
        <f t="shared" si="371"/>
        <v>0</v>
      </c>
      <c r="J4214" s="210">
        <f t="shared" si="371"/>
        <v>0</v>
      </c>
      <c r="K4214" s="210">
        <f t="shared" si="371"/>
        <v>0</v>
      </c>
      <c r="L4214" s="210">
        <f t="shared" si="371"/>
        <v>0</v>
      </c>
      <c r="M4214" s="210">
        <f t="shared" si="371"/>
        <v>0</v>
      </c>
      <c r="N4214" s="210">
        <f t="shared" si="371"/>
        <v>0</v>
      </c>
      <c r="O4214" s="210">
        <f t="shared" si="371"/>
        <v>0</v>
      </c>
      <c r="P4214" s="210">
        <f t="shared" si="371"/>
        <v>0</v>
      </c>
      <c r="Q4214" s="210">
        <f t="shared" si="371"/>
        <v>0</v>
      </c>
      <c r="R4214" s="210">
        <f t="shared" si="371"/>
        <v>0</v>
      </c>
    </row>
    <row r="4215" spans="1:18" hidden="1" outlineLevel="2" x14ac:dyDescent="0.35">
      <c r="A4215" s="209" t="str">
        <f>'Usages industrie'!A38</f>
        <v>Usage industriel n°35</v>
      </c>
      <c r="B4215" s="209" t="s">
        <v>637</v>
      </c>
      <c r="C4215" s="209"/>
      <c r="D4215" s="210">
        <f>IF(B$4171&lt;&gt;"",IF(B$4171='Usages industrie'!$K38,'Usages industrie'!J38,0),0)</f>
        <v>0</v>
      </c>
      <c r="E4215" s="210">
        <f t="shared" si="371"/>
        <v>0</v>
      </c>
      <c r="F4215" s="210">
        <f t="shared" si="371"/>
        <v>0</v>
      </c>
      <c r="G4215" s="210">
        <f t="shared" si="371"/>
        <v>0</v>
      </c>
      <c r="H4215" s="210">
        <f t="shared" si="371"/>
        <v>0</v>
      </c>
      <c r="I4215" s="210">
        <f t="shared" si="371"/>
        <v>0</v>
      </c>
      <c r="J4215" s="210">
        <f t="shared" si="371"/>
        <v>0</v>
      </c>
      <c r="K4215" s="210">
        <f t="shared" si="371"/>
        <v>0</v>
      </c>
      <c r="L4215" s="210">
        <f t="shared" si="371"/>
        <v>0</v>
      </c>
      <c r="M4215" s="210">
        <f t="shared" si="371"/>
        <v>0</v>
      </c>
      <c r="N4215" s="210">
        <f t="shared" si="371"/>
        <v>0</v>
      </c>
      <c r="O4215" s="210">
        <f t="shared" si="371"/>
        <v>0</v>
      </c>
      <c r="P4215" s="210">
        <f t="shared" si="371"/>
        <v>0</v>
      </c>
      <c r="Q4215" s="210">
        <f t="shared" si="371"/>
        <v>0</v>
      </c>
      <c r="R4215" s="210">
        <f t="shared" si="371"/>
        <v>0</v>
      </c>
    </row>
    <row r="4216" spans="1:18" hidden="1" outlineLevel="2" x14ac:dyDescent="0.35">
      <c r="A4216" s="209" t="str">
        <f>'Usages industrie'!A39</f>
        <v>Usage industriel n°36</v>
      </c>
      <c r="B4216" s="209" t="s">
        <v>637</v>
      </c>
      <c r="C4216" s="209"/>
      <c r="D4216" s="210">
        <f>IF(B$4171&lt;&gt;"",IF(B$4171='Usages industrie'!$K39,'Usages industrie'!J39,0),0)</f>
        <v>0</v>
      </c>
      <c r="E4216" s="210">
        <f t="shared" si="371"/>
        <v>0</v>
      </c>
      <c r="F4216" s="210">
        <f t="shared" si="371"/>
        <v>0</v>
      </c>
      <c r="G4216" s="210">
        <f t="shared" si="371"/>
        <v>0</v>
      </c>
      <c r="H4216" s="210">
        <f t="shared" si="371"/>
        <v>0</v>
      </c>
      <c r="I4216" s="210">
        <f t="shared" si="371"/>
        <v>0</v>
      </c>
      <c r="J4216" s="210">
        <f t="shared" si="371"/>
        <v>0</v>
      </c>
      <c r="K4216" s="210">
        <f t="shared" si="371"/>
        <v>0</v>
      </c>
      <c r="L4216" s="210">
        <f t="shared" si="371"/>
        <v>0</v>
      </c>
      <c r="M4216" s="210">
        <f t="shared" si="371"/>
        <v>0</v>
      </c>
      <c r="N4216" s="210">
        <f t="shared" si="371"/>
        <v>0</v>
      </c>
      <c r="O4216" s="210">
        <f t="shared" si="371"/>
        <v>0</v>
      </c>
      <c r="P4216" s="210">
        <f t="shared" si="371"/>
        <v>0</v>
      </c>
      <c r="Q4216" s="210">
        <f t="shared" si="371"/>
        <v>0</v>
      </c>
      <c r="R4216" s="210">
        <f t="shared" si="371"/>
        <v>0</v>
      </c>
    </row>
    <row r="4217" spans="1:18" hidden="1" outlineLevel="2" x14ac:dyDescent="0.35">
      <c r="A4217" s="209" t="str">
        <f>'Usages industrie'!A40</f>
        <v>Usage industriel n°37</v>
      </c>
      <c r="B4217" s="209" t="s">
        <v>637</v>
      </c>
      <c r="C4217" s="209"/>
      <c r="D4217" s="210">
        <f>IF(B$4171&lt;&gt;"",IF(B$4171='Usages industrie'!$K40,'Usages industrie'!J40,0),0)</f>
        <v>0</v>
      </c>
      <c r="E4217" s="210">
        <f t="shared" si="371"/>
        <v>0</v>
      </c>
      <c r="F4217" s="210">
        <f t="shared" si="371"/>
        <v>0</v>
      </c>
      <c r="G4217" s="210">
        <f t="shared" si="371"/>
        <v>0</v>
      </c>
      <c r="H4217" s="210">
        <f t="shared" si="371"/>
        <v>0</v>
      </c>
      <c r="I4217" s="210">
        <f t="shared" si="371"/>
        <v>0</v>
      </c>
      <c r="J4217" s="210">
        <f t="shared" si="371"/>
        <v>0</v>
      </c>
      <c r="K4217" s="210">
        <f t="shared" si="371"/>
        <v>0</v>
      </c>
      <c r="L4217" s="210">
        <f t="shared" si="371"/>
        <v>0</v>
      </c>
      <c r="M4217" s="210">
        <f t="shared" si="371"/>
        <v>0</v>
      </c>
      <c r="N4217" s="210">
        <f t="shared" si="371"/>
        <v>0</v>
      </c>
      <c r="O4217" s="210">
        <f t="shared" si="371"/>
        <v>0</v>
      </c>
      <c r="P4217" s="210">
        <f t="shared" si="371"/>
        <v>0</v>
      </c>
      <c r="Q4217" s="210">
        <f t="shared" si="371"/>
        <v>0</v>
      </c>
      <c r="R4217" s="210">
        <f t="shared" si="371"/>
        <v>0</v>
      </c>
    </row>
    <row r="4218" spans="1:18" hidden="1" outlineLevel="2" x14ac:dyDescent="0.35">
      <c r="A4218" s="209" t="str">
        <f>'Usages industrie'!A41</f>
        <v>Usage industriel n°38</v>
      </c>
      <c r="B4218" s="209" t="s">
        <v>637</v>
      </c>
      <c r="C4218" s="209"/>
      <c r="D4218" s="210">
        <f>IF(B$4171&lt;&gt;"",IF(B$4171='Usages industrie'!$K41,'Usages industrie'!J41,0),0)</f>
        <v>0</v>
      </c>
      <c r="E4218" s="210">
        <f t="shared" si="371"/>
        <v>0</v>
      </c>
      <c r="F4218" s="210">
        <f t="shared" si="371"/>
        <v>0</v>
      </c>
      <c r="G4218" s="210">
        <f t="shared" si="371"/>
        <v>0</v>
      </c>
      <c r="H4218" s="210">
        <f t="shared" si="371"/>
        <v>0</v>
      </c>
      <c r="I4218" s="210">
        <f t="shared" si="371"/>
        <v>0</v>
      </c>
      <c r="J4218" s="210">
        <f t="shared" si="371"/>
        <v>0</v>
      </c>
      <c r="K4218" s="210">
        <f t="shared" si="371"/>
        <v>0</v>
      </c>
      <c r="L4218" s="210">
        <f t="shared" si="371"/>
        <v>0</v>
      </c>
      <c r="M4218" s="210">
        <f t="shared" si="371"/>
        <v>0</v>
      </c>
      <c r="N4218" s="210">
        <f t="shared" si="371"/>
        <v>0</v>
      </c>
      <c r="O4218" s="210">
        <f t="shared" si="371"/>
        <v>0</v>
      </c>
      <c r="P4218" s="210">
        <f t="shared" si="371"/>
        <v>0</v>
      </c>
      <c r="Q4218" s="210">
        <f t="shared" si="371"/>
        <v>0</v>
      </c>
      <c r="R4218" s="210">
        <f t="shared" si="371"/>
        <v>0</v>
      </c>
    </row>
    <row r="4219" spans="1:18" hidden="1" outlineLevel="2" x14ac:dyDescent="0.35">
      <c r="A4219" s="209" t="str">
        <f>'Usages industrie'!A42</f>
        <v>Usage industriel n°39</v>
      </c>
      <c r="B4219" s="209" t="s">
        <v>637</v>
      </c>
      <c r="C4219" s="209"/>
      <c r="D4219" s="210">
        <f>IF(B$4171&lt;&gt;"",IF(B$4171='Usages industrie'!$K42,'Usages industrie'!J42,0),0)</f>
        <v>0</v>
      </c>
      <c r="E4219" s="210">
        <f t="shared" si="371"/>
        <v>0</v>
      </c>
      <c r="F4219" s="210">
        <f t="shared" si="371"/>
        <v>0</v>
      </c>
      <c r="G4219" s="210">
        <f t="shared" si="371"/>
        <v>0</v>
      </c>
      <c r="H4219" s="210">
        <f t="shared" si="371"/>
        <v>0</v>
      </c>
      <c r="I4219" s="210">
        <f t="shared" si="371"/>
        <v>0</v>
      </c>
      <c r="J4219" s="210">
        <f t="shared" si="371"/>
        <v>0</v>
      </c>
      <c r="K4219" s="210">
        <f t="shared" si="371"/>
        <v>0</v>
      </c>
      <c r="L4219" s="210">
        <f t="shared" si="371"/>
        <v>0</v>
      </c>
      <c r="M4219" s="210">
        <f t="shared" si="371"/>
        <v>0</v>
      </c>
      <c r="N4219" s="210">
        <f t="shared" si="371"/>
        <v>0</v>
      </c>
      <c r="O4219" s="210">
        <f t="shared" si="371"/>
        <v>0</v>
      </c>
      <c r="P4219" s="210">
        <f t="shared" si="371"/>
        <v>0</v>
      </c>
      <c r="Q4219" s="210">
        <f t="shared" si="371"/>
        <v>0</v>
      </c>
      <c r="R4219" s="210">
        <f t="shared" si="371"/>
        <v>0</v>
      </c>
    </row>
    <row r="4220" spans="1:18" hidden="1" outlineLevel="2" x14ac:dyDescent="0.35">
      <c r="A4220" s="209" t="str">
        <f>'Usages industrie'!A43</f>
        <v>Usage industriel n°40</v>
      </c>
      <c r="B4220" s="209" t="s">
        <v>637</v>
      </c>
      <c r="C4220" s="209"/>
      <c r="D4220" s="210">
        <f>IF(B$4171&lt;&gt;"",IF(B$4171='Usages industrie'!$K43,'Usages industrie'!J43,0),0)</f>
        <v>0</v>
      </c>
      <c r="E4220" s="210">
        <f t="shared" si="371"/>
        <v>0</v>
      </c>
      <c r="F4220" s="210">
        <f t="shared" si="371"/>
        <v>0</v>
      </c>
      <c r="G4220" s="210">
        <f t="shared" si="371"/>
        <v>0</v>
      </c>
      <c r="H4220" s="210">
        <f t="shared" si="371"/>
        <v>0</v>
      </c>
      <c r="I4220" s="210">
        <f t="shared" si="371"/>
        <v>0</v>
      </c>
      <c r="J4220" s="210">
        <f t="shared" si="371"/>
        <v>0</v>
      </c>
      <c r="K4220" s="210">
        <f t="shared" si="371"/>
        <v>0</v>
      </c>
      <c r="L4220" s="210">
        <f t="shared" si="371"/>
        <v>0</v>
      </c>
      <c r="M4220" s="210">
        <f t="shared" si="371"/>
        <v>0</v>
      </c>
      <c r="N4220" s="210">
        <f t="shared" si="371"/>
        <v>0</v>
      </c>
      <c r="O4220" s="210">
        <f t="shared" si="371"/>
        <v>0</v>
      </c>
      <c r="P4220" s="210">
        <f t="shared" si="371"/>
        <v>0</v>
      </c>
      <c r="Q4220" s="210">
        <f t="shared" si="371"/>
        <v>0</v>
      </c>
      <c r="R4220" s="210">
        <f t="shared" si="371"/>
        <v>0</v>
      </c>
    </row>
    <row r="4221" spans="1:18" hidden="1" outlineLevel="2" x14ac:dyDescent="0.35">
      <c r="A4221" s="209" t="str">
        <f>'Usages industrie'!A44</f>
        <v>Usage industriel n°41</v>
      </c>
      <c r="B4221" s="209" t="s">
        <v>637</v>
      </c>
      <c r="C4221" s="209"/>
      <c r="D4221" s="210">
        <f>IF(B$4171&lt;&gt;"",IF(B$4171='Usages industrie'!$K44,'Usages industrie'!J44,0),0)</f>
        <v>0</v>
      </c>
      <c r="E4221" s="210">
        <f t="shared" ref="E4221:R4230" si="372">$D4221</f>
        <v>0</v>
      </c>
      <c r="F4221" s="210">
        <f t="shared" si="372"/>
        <v>0</v>
      </c>
      <c r="G4221" s="210">
        <f t="shared" si="372"/>
        <v>0</v>
      </c>
      <c r="H4221" s="210">
        <f t="shared" si="372"/>
        <v>0</v>
      </c>
      <c r="I4221" s="210">
        <f t="shared" si="372"/>
        <v>0</v>
      </c>
      <c r="J4221" s="210">
        <f t="shared" si="372"/>
        <v>0</v>
      </c>
      <c r="K4221" s="210">
        <f t="shared" si="372"/>
        <v>0</v>
      </c>
      <c r="L4221" s="210">
        <f t="shared" si="372"/>
        <v>0</v>
      </c>
      <c r="M4221" s="210">
        <f t="shared" si="372"/>
        <v>0</v>
      </c>
      <c r="N4221" s="210">
        <f t="shared" si="372"/>
        <v>0</v>
      </c>
      <c r="O4221" s="210">
        <f t="shared" si="372"/>
        <v>0</v>
      </c>
      <c r="P4221" s="210">
        <f t="shared" si="372"/>
        <v>0</v>
      </c>
      <c r="Q4221" s="210">
        <f t="shared" si="372"/>
        <v>0</v>
      </c>
      <c r="R4221" s="210">
        <f t="shared" si="372"/>
        <v>0</v>
      </c>
    </row>
    <row r="4222" spans="1:18" hidden="1" outlineLevel="2" x14ac:dyDescent="0.35">
      <c r="A4222" s="209" t="str">
        <f>'Usages industrie'!A45</f>
        <v>Usage industriel n°42</v>
      </c>
      <c r="B4222" s="209" t="s">
        <v>637</v>
      </c>
      <c r="C4222" s="209"/>
      <c r="D4222" s="210">
        <f>IF(B$4171&lt;&gt;"",IF(B$4171='Usages industrie'!$K45,'Usages industrie'!J45,0),0)</f>
        <v>0</v>
      </c>
      <c r="E4222" s="210">
        <f t="shared" si="372"/>
        <v>0</v>
      </c>
      <c r="F4222" s="210">
        <f t="shared" si="372"/>
        <v>0</v>
      </c>
      <c r="G4222" s="210">
        <f t="shared" si="372"/>
        <v>0</v>
      </c>
      <c r="H4222" s="210">
        <f t="shared" si="372"/>
        <v>0</v>
      </c>
      <c r="I4222" s="210">
        <f t="shared" si="372"/>
        <v>0</v>
      </c>
      <c r="J4222" s="210">
        <f t="shared" si="372"/>
        <v>0</v>
      </c>
      <c r="K4222" s="210">
        <f t="shared" si="372"/>
        <v>0</v>
      </c>
      <c r="L4222" s="210">
        <f t="shared" si="372"/>
        <v>0</v>
      </c>
      <c r="M4222" s="210">
        <f t="shared" si="372"/>
        <v>0</v>
      </c>
      <c r="N4222" s="210">
        <f t="shared" si="372"/>
        <v>0</v>
      </c>
      <c r="O4222" s="210">
        <f t="shared" si="372"/>
        <v>0</v>
      </c>
      <c r="P4222" s="210">
        <f t="shared" si="372"/>
        <v>0</v>
      </c>
      <c r="Q4222" s="210">
        <f t="shared" si="372"/>
        <v>0</v>
      </c>
      <c r="R4222" s="210">
        <f t="shared" si="372"/>
        <v>0</v>
      </c>
    </row>
    <row r="4223" spans="1:18" hidden="1" outlineLevel="2" x14ac:dyDescent="0.35">
      <c r="A4223" s="209" t="str">
        <f>'Usages industrie'!A46</f>
        <v>Usage industriel n°43</v>
      </c>
      <c r="B4223" s="209" t="s">
        <v>637</v>
      </c>
      <c r="C4223" s="209"/>
      <c r="D4223" s="210">
        <f>IF(B$4171&lt;&gt;"",IF(B$4171='Usages industrie'!$K46,'Usages industrie'!J46,0),0)</f>
        <v>0</v>
      </c>
      <c r="E4223" s="210">
        <f t="shared" si="372"/>
        <v>0</v>
      </c>
      <c r="F4223" s="210">
        <f t="shared" si="372"/>
        <v>0</v>
      </c>
      <c r="G4223" s="210">
        <f t="shared" si="372"/>
        <v>0</v>
      </c>
      <c r="H4223" s="210">
        <f t="shared" si="372"/>
        <v>0</v>
      </c>
      <c r="I4223" s="210">
        <f t="shared" si="372"/>
        <v>0</v>
      </c>
      <c r="J4223" s="210">
        <f t="shared" si="372"/>
        <v>0</v>
      </c>
      <c r="K4223" s="210">
        <f t="shared" si="372"/>
        <v>0</v>
      </c>
      <c r="L4223" s="210">
        <f t="shared" si="372"/>
        <v>0</v>
      </c>
      <c r="M4223" s="210">
        <f t="shared" si="372"/>
        <v>0</v>
      </c>
      <c r="N4223" s="210">
        <f t="shared" si="372"/>
        <v>0</v>
      </c>
      <c r="O4223" s="210">
        <f t="shared" si="372"/>
        <v>0</v>
      </c>
      <c r="P4223" s="210">
        <f t="shared" si="372"/>
        <v>0</v>
      </c>
      <c r="Q4223" s="210">
        <f t="shared" si="372"/>
        <v>0</v>
      </c>
      <c r="R4223" s="210">
        <f t="shared" si="372"/>
        <v>0</v>
      </c>
    </row>
    <row r="4224" spans="1:18" hidden="1" outlineLevel="2" x14ac:dyDescent="0.35">
      <c r="A4224" s="209" t="str">
        <f>'Usages industrie'!A47</f>
        <v>Usage industriel n°44</v>
      </c>
      <c r="B4224" s="209" t="s">
        <v>637</v>
      </c>
      <c r="C4224" s="209"/>
      <c r="D4224" s="210">
        <f>IF(B$4171&lt;&gt;"",IF(B$4171='Usages industrie'!$K47,'Usages industrie'!J47,0),0)</f>
        <v>0</v>
      </c>
      <c r="E4224" s="210">
        <f t="shared" si="372"/>
        <v>0</v>
      </c>
      <c r="F4224" s="210">
        <f t="shared" si="372"/>
        <v>0</v>
      </c>
      <c r="G4224" s="210">
        <f t="shared" si="372"/>
        <v>0</v>
      </c>
      <c r="H4224" s="210">
        <f t="shared" si="372"/>
        <v>0</v>
      </c>
      <c r="I4224" s="210">
        <f t="shared" si="372"/>
        <v>0</v>
      </c>
      <c r="J4224" s="210">
        <f t="shared" si="372"/>
        <v>0</v>
      </c>
      <c r="K4224" s="210">
        <f t="shared" si="372"/>
        <v>0</v>
      </c>
      <c r="L4224" s="210">
        <f t="shared" si="372"/>
        <v>0</v>
      </c>
      <c r="M4224" s="210">
        <f t="shared" si="372"/>
        <v>0</v>
      </c>
      <c r="N4224" s="210">
        <f t="shared" si="372"/>
        <v>0</v>
      </c>
      <c r="O4224" s="210">
        <f t="shared" si="372"/>
        <v>0</v>
      </c>
      <c r="P4224" s="210">
        <f t="shared" si="372"/>
        <v>0</v>
      </c>
      <c r="Q4224" s="210">
        <f t="shared" si="372"/>
        <v>0</v>
      </c>
      <c r="R4224" s="210">
        <f t="shared" si="372"/>
        <v>0</v>
      </c>
    </row>
    <row r="4225" spans="1:18" hidden="1" outlineLevel="2" x14ac:dyDescent="0.35">
      <c r="A4225" s="209" t="str">
        <f>'Usages industrie'!A48</f>
        <v>Usage industriel n°45</v>
      </c>
      <c r="B4225" s="209" t="s">
        <v>637</v>
      </c>
      <c r="C4225" s="209"/>
      <c r="D4225" s="210">
        <f>IF(B$4171&lt;&gt;"",IF(B$4171='Usages industrie'!$K48,'Usages industrie'!J48,0),0)</f>
        <v>0</v>
      </c>
      <c r="E4225" s="210">
        <f t="shared" si="372"/>
        <v>0</v>
      </c>
      <c r="F4225" s="210">
        <f t="shared" si="372"/>
        <v>0</v>
      </c>
      <c r="G4225" s="210">
        <f t="shared" si="372"/>
        <v>0</v>
      </c>
      <c r="H4225" s="210">
        <f t="shared" si="372"/>
        <v>0</v>
      </c>
      <c r="I4225" s="210">
        <f t="shared" si="372"/>
        <v>0</v>
      </c>
      <c r="J4225" s="210">
        <f t="shared" si="372"/>
        <v>0</v>
      </c>
      <c r="K4225" s="210">
        <f t="shared" si="372"/>
        <v>0</v>
      </c>
      <c r="L4225" s="210">
        <f t="shared" si="372"/>
        <v>0</v>
      </c>
      <c r="M4225" s="210">
        <f t="shared" si="372"/>
        <v>0</v>
      </c>
      <c r="N4225" s="210">
        <f t="shared" si="372"/>
        <v>0</v>
      </c>
      <c r="O4225" s="210">
        <f t="shared" si="372"/>
        <v>0</v>
      </c>
      <c r="P4225" s="210">
        <f t="shared" si="372"/>
        <v>0</v>
      </c>
      <c r="Q4225" s="210">
        <f t="shared" si="372"/>
        <v>0</v>
      </c>
      <c r="R4225" s="210">
        <f t="shared" si="372"/>
        <v>0</v>
      </c>
    </row>
    <row r="4226" spans="1:18" hidden="1" outlineLevel="2" x14ac:dyDescent="0.35">
      <c r="A4226" s="209" t="str">
        <f>'Usages industrie'!A49</f>
        <v>Usage industriel n°46</v>
      </c>
      <c r="B4226" s="209" t="s">
        <v>637</v>
      </c>
      <c r="C4226" s="209"/>
      <c r="D4226" s="210">
        <f>IF(B$4171&lt;&gt;"",IF(B$4171='Usages industrie'!$K49,'Usages industrie'!J49,0),0)</f>
        <v>0</v>
      </c>
      <c r="E4226" s="210">
        <f t="shared" si="372"/>
        <v>0</v>
      </c>
      <c r="F4226" s="210">
        <f t="shared" si="372"/>
        <v>0</v>
      </c>
      <c r="G4226" s="210">
        <f t="shared" si="372"/>
        <v>0</v>
      </c>
      <c r="H4226" s="210">
        <f t="shared" si="372"/>
        <v>0</v>
      </c>
      <c r="I4226" s="210">
        <f t="shared" si="372"/>
        <v>0</v>
      </c>
      <c r="J4226" s="210">
        <f t="shared" si="372"/>
        <v>0</v>
      </c>
      <c r="K4226" s="210">
        <f t="shared" si="372"/>
        <v>0</v>
      </c>
      <c r="L4226" s="210">
        <f t="shared" si="372"/>
        <v>0</v>
      </c>
      <c r="M4226" s="210">
        <f t="shared" si="372"/>
        <v>0</v>
      </c>
      <c r="N4226" s="210">
        <f t="shared" si="372"/>
        <v>0</v>
      </c>
      <c r="O4226" s="210">
        <f t="shared" si="372"/>
        <v>0</v>
      </c>
      <c r="P4226" s="210">
        <f t="shared" si="372"/>
        <v>0</v>
      </c>
      <c r="Q4226" s="210">
        <f t="shared" si="372"/>
        <v>0</v>
      </c>
      <c r="R4226" s="210">
        <f t="shared" si="372"/>
        <v>0</v>
      </c>
    </row>
    <row r="4227" spans="1:18" hidden="1" outlineLevel="2" x14ac:dyDescent="0.35">
      <c r="A4227" s="209" t="str">
        <f>'Usages industrie'!A50</f>
        <v>Usage industriel n°47</v>
      </c>
      <c r="B4227" s="209" t="s">
        <v>637</v>
      </c>
      <c r="C4227" s="209"/>
      <c r="D4227" s="210">
        <f>IF(B$4171&lt;&gt;"",IF(B$4171='Usages industrie'!$K50,'Usages industrie'!J50,0),0)</f>
        <v>0</v>
      </c>
      <c r="E4227" s="210">
        <f t="shared" si="372"/>
        <v>0</v>
      </c>
      <c r="F4227" s="210">
        <f t="shared" si="372"/>
        <v>0</v>
      </c>
      <c r="G4227" s="210">
        <f t="shared" si="372"/>
        <v>0</v>
      </c>
      <c r="H4227" s="210">
        <f t="shared" si="372"/>
        <v>0</v>
      </c>
      <c r="I4227" s="210">
        <f t="shared" si="372"/>
        <v>0</v>
      </c>
      <c r="J4227" s="210">
        <f t="shared" si="372"/>
        <v>0</v>
      </c>
      <c r="K4227" s="210">
        <f t="shared" si="372"/>
        <v>0</v>
      </c>
      <c r="L4227" s="210">
        <f t="shared" si="372"/>
        <v>0</v>
      </c>
      <c r="M4227" s="210">
        <f t="shared" si="372"/>
        <v>0</v>
      </c>
      <c r="N4227" s="210">
        <f t="shared" si="372"/>
        <v>0</v>
      </c>
      <c r="O4227" s="210">
        <f t="shared" si="372"/>
        <v>0</v>
      </c>
      <c r="P4227" s="210">
        <f t="shared" si="372"/>
        <v>0</v>
      </c>
      <c r="Q4227" s="210">
        <f t="shared" si="372"/>
        <v>0</v>
      </c>
      <c r="R4227" s="210">
        <f t="shared" si="372"/>
        <v>0</v>
      </c>
    </row>
    <row r="4228" spans="1:18" hidden="1" outlineLevel="2" x14ac:dyDescent="0.35">
      <c r="A4228" s="209" t="str">
        <f>'Usages industrie'!A51</f>
        <v>Usage industriel n°48</v>
      </c>
      <c r="B4228" s="209" t="s">
        <v>637</v>
      </c>
      <c r="C4228" s="209"/>
      <c r="D4228" s="210">
        <f>IF(B$4171&lt;&gt;"",IF(B$4171='Usages industrie'!$K51,'Usages industrie'!J51,0),0)</f>
        <v>0</v>
      </c>
      <c r="E4228" s="210">
        <f t="shared" si="372"/>
        <v>0</v>
      </c>
      <c r="F4228" s="210">
        <f t="shared" si="372"/>
        <v>0</v>
      </c>
      <c r="G4228" s="210">
        <f t="shared" si="372"/>
        <v>0</v>
      </c>
      <c r="H4228" s="210">
        <f t="shared" si="372"/>
        <v>0</v>
      </c>
      <c r="I4228" s="210">
        <f t="shared" si="372"/>
        <v>0</v>
      </c>
      <c r="J4228" s="210">
        <f t="shared" si="372"/>
        <v>0</v>
      </c>
      <c r="K4228" s="210">
        <f t="shared" si="372"/>
        <v>0</v>
      </c>
      <c r="L4228" s="210">
        <f t="shared" si="372"/>
        <v>0</v>
      </c>
      <c r="M4228" s="210">
        <f t="shared" si="372"/>
        <v>0</v>
      </c>
      <c r="N4228" s="210">
        <f t="shared" si="372"/>
        <v>0</v>
      </c>
      <c r="O4228" s="210">
        <f t="shared" si="372"/>
        <v>0</v>
      </c>
      <c r="P4228" s="210">
        <f t="shared" si="372"/>
        <v>0</v>
      </c>
      <c r="Q4228" s="210">
        <f t="shared" si="372"/>
        <v>0</v>
      </c>
      <c r="R4228" s="210">
        <f t="shared" si="372"/>
        <v>0</v>
      </c>
    </row>
    <row r="4229" spans="1:18" hidden="1" outlineLevel="2" x14ac:dyDescent="0.35">
      <c r="A4229" s="209" t="str">
        <f>'Usages industrie'!A52</f>
        <v>Usage industriel n°49</v>
      </c>
      <c r="B4229" s="209" t="s">
        <v>637</v>
      </c>
      <c r="C4229" s="209"/>
      <c r="D4229" s="210">
        <f>IF(B$4171&lt;&gt;"",IF(B$4171='Usages industrie'!$K52,'Usages industrie'!J52,0),0)</f>
        <v>0</v>
      </c>
      <c r="E4229" s="210">
        <f t="shared" si="372"/>
        <v>0</v>
      </c>
      <c r="F4229" s="210">
        <f t="shared" si="372"/>
        <v>0</v>
      </c>
      <c r="G4229" s="210">
        <f t="shared" si="372"/>
        <v>0</v>
      </c>
      <c r="H4229" s="210">
        <f t="shared" si="372"/>
        <v>0</v>
      </c>
      <c r="I4229" s="210">
        <f t="shared" si="372"/>
        <v>0</v>
      </c>
      <c r="J4229" s="210">
        <f t="shared" si="372"/>
        <v>0</v>
      </c>
      <c r="K4229" s="210">
        <f t="shared" si="372"/>
        <v>0</v>
      </c>
      <c r="L4229" s="210">
        <f t="shared" si="372"/>
        <v>0</v>
      </c>
      <c r="M4229" s="210">
        <f t="shared" si="372"/>
        <v>0</v>
      </c>
      <c r="N4229" s="210">
        <f t="shared" si="372"/>
        <v>0</v>
      </c>
      <c r="O4229" s="210">
        <f t="shared" si="372"/>
        <v>0</v>
      </c>
      <c r="P4229" s="210">
        <f t="shared" si="372"/>
        <v>0</v>
      </c>
      <c r="Q4229" s="210">
        <f t="shared" si="372"/>
        <v>0</v>
      </c>
      <c r="R4229" s="210">
        <f t="shared" si="372"/>
        <v>0</v>
      </c>
    </row>
    <row r="4230" spans="1:18" hidden="1" outlineLevel="2" x14ac:dyDescent="0.35">
      <c r="A4230" s="209" t="str">
        <f>'Usages industrie'!A53</f>
        <v>Usage industriel n°50</v>
      </c>
      <c r="B4230" s="209" t="s">
        <v>637</v>
      </c>
      <c r="C4230" s="209"/>
      <c r="D4230" s="210">
        <f>IF(B$4171&lt;&gt;"",IF(B$4171='Usages industrie'!$K53,'Usages industrie'!J53,0),0)</f>
        <v>0</v>
      </c>
      <c r="E4230" s="210">
        <f t="shared" si="372"/>
        <v>0</v>
      </c>
      <c r="F4230" s="210">
        <f t="shared" si="372"/>
        <v>0</v>
      </c>
      <c r="G4230" s="210">
        <f t="shared" si="372"/>
        <v>0</v>
      </c>
      <c r="H4230" s="210">
        <f t="shared" si="372"/>
        <v>0</v>
      </c>
      <c r="I4230" s="210">
        <f t="shared" si="372"/>
        <v>0</v>
      </c>
      <c r="J4230" s="210">
        <f t="shared" si="372"/>
        <v>0</v>
      </c>
      <c r="K4230" s="210">
        <f t="shared" si="372"/>
        <v>0</v>
      </c>
      <c r="L4230" s="210">
        <f t="shared" si="372"/>
        <v>0</v>
      </c>
      <c r="M4230" s="210">
        <f t="shared" si="372"/>
        <v>0</v>
      </c>
      <c r="N4230" s="210">
        <f t="shared" si="372"/>
        <v>0</v>
      </c>
      <c r="O4230" s="210">
        <f t="shared" si="372"/>
        <v>0</v>
      </c>
      <c r="P4230" s="210">
        <f t="shared" si="372"/>
        <v>0</v>
      </c>
      <c r="Q4230" s="210">
        <f t="shared" si="372"/>
        <v>0</v>
      </c>
      <c r="R4230" s="210">
        <f t="shared" si="372"/>
        <v>0</v>
      </c>
    </row>
    <row r="4231" spans="1:18" hidden="1" outlineLevel="1" collapsed="1" x14ac:dyDescent="0.35">
      <c r="A4231" s="209" t="s">
        <v>638</v>
      </c>
      <c r="B4231" s="209"/>
      <c r="C4231" s="209"/>
      <c r="D4231" s="210">
        <f t="shared" ref="D4231:R4231" si="373">SUM(D4181:D4230)</f>
        <v>0</v>
      </c>
      <c r="E4231" s="210">
        <f t="shared" si="373"/>
        <v>0</v>
      </c>
      <c r="F4231" s="210">
        <f t="shared" si="373"/>
        <v>0</v>
      </c>
      <c r="G4231" s="210">
        <f t="shared" si="373"/>
        <v>0</v>
      </c>
      <c r="H4231" s="210">
        <f t="shared" si="373"/>
        <v>0</v>
      </c>
      <c r="I4231" s="210">
        <f t="shared" si="373"/>
        <v>0</v>
      </c>
      <c r="J4231" s="210">
        <f t="shared" si="373"/>
        <v>0</v>
      </c>
      <c r="K4231" s="210">
        <f t="shared" si="373"/>
        <v>0</v>
      </c>
      <c r="L4231" s="210">
        <f t="shared" si="373"/>
        <v>0</v>
      </c>
      <c r="M4231" s="210">
        <f t="shared" si="373"/>
        <v>0</v>
      </c>
      <c r="N4231" s="210">
        <f t="shared" si="373"/>
        <v>0</v>
      </c>
      <c r="O4231" s="210">
        <f t="shared" si="373"/>
        <v>0</v>
      </c>
      <c r="P4231" s="210">
        <f t="shared" si="373"/>
        <v>0</v>
      </c>
      <c r="Q4231" s="210">
        <f t="shared" si="373"/>
        <v>0</v>
      </c>
      <c r="R4231" s="210">
        <f t="shared" si="373"/>
        <v>0</v>
      </c>
    </row>
    <row r="4232" spans="1:18" hidden="1" outlineLevel="2" x14ac:dyDescent="0.35">
      <c r="A4232" s="209" t="str">
        <f>'Usages industrie'!A4</f>
        <v>Usage industriel n°1</v>
      </c>
      <c r="B4232" s="209" t="s">
        <v>639</v>
      </c>
      <c r="C4232" s="209"/>
      <c r="D4232" s="210">
        <f>D4181*'Usages industrie'!$O4*(1+'Usages industrie'!$P4)^(D$4175-$D$4175)/1000</f>
        <v>0</v>
      </c>
      <c r="E4232" s="210">
        <f>E4181*'Usages industrie'!$O4*(1+'Usages industrie'!$P4)^(E$4175-$D$4175)/1000</f>
        <v>0</v>
      </c>
      <c r="F4232" s="210">
        <f>F4181*'Usages industrie'!$O4*(1+'Usages industrie'!$P4)^(F$4175-$D$4175)/1000</f>
        <v>0</v>
      </c>
      <c r="G4232" s="210">
        <f>G4181*'Usages industrie'!$O4*(1+'Usages industrie'!$P4)^(G$4175-$D$4175)/1000</f>
        <v>0</v>
      </c>
      <c r="H4232" s="210">
        <f>H4181*'Usages industrie'!$O4*(1+'Usages industrie'!$P4)^(H$4175-$D$4175)/1000</f>
        <v>0</v>
      </c>
      <c r="I4232" s="210">
        <f>I4181*'Usages industrie'!$O4*(1+'Usages industrie'!$P4)^(I$4175-$D$4175)/1000</f>
        <v>0</v>
      </c>
      <c r="J4232" s="210">
        <f>J4181*'Usages industrie'!$O4*(1+'Usages industrie'!$P4)^(J$4175-$D$4175)/1000</f>
        <v>0</v>
      </c>
      <c r="K4232" s="210">
        <f>K4181*'Usages industrie'!$O4*(1+'Usages industrie'!$P4)^(K$4175-$D$4175)/1000</f>
        <v>0</v>
      </c>
      <c r="L4232" s="210">
        <f>L4181*'Usages industrie'!$O4*(1+'Usages industrie'!$P4)^(L$4175-$D$4175)/1000</f>
        <v>0</v>
      </c>
      <c r="M4232" s="210">
        <f>M4181*'Usages industrie'!$O4*(1+'Usages industrie'!$P4)^(M$4175-$D$4175)/1000</f>
        <v>0</v>
      </c>
      <c r="N4232" s="210">
        <f>N4181*'Usages industrie'!$O4*(1+'Usages industrie'!$P4)^(N$4175-$D$4175)/1000</f>
        <v>0</v>
      </c>
      <c r="O4232" s="210">
        <f>O4181*'Usages industrie'!$O4*(1+'Usages industrie'!$P4)^(O$4175-$D$4175)/1000</f>
        <v>0</v>
      </c>
      <c r="P4232" s="210">
        <f>P4181*'Usages industrie'!$O4*(1+'Usages industrie'!$P4)^(P$4175-$D$4175)/1000</f>
        <v>0</v>
      </c>
      <c r="Q4232" s="210">
        <f>Q4181*'Usages industrie'!$O4*(1+'Usages industrie'!$P4)^(Q$4175-$D$4175)/1000</f>
        <v>0</v>
      </c>
      <c r="R4232" s="210">
        <f>R4181*'Usages industrie'!$O4*(1+'Usages industrie'!$P4)^(R$4175-$D$4175)/1000</f>
        <v>0</v>
      </c>
    </row>
    <row r="4233" spans="1:18" hidden="1" outlineLevel="2" x14ac:dyDescent="0.35">
      <c r="A4233" s="209" t="str">
        <f>'Usages industrie'!A5</f>
        <v>Usage industriel n°2</v>
      </c>
      <c r="B4233" s="209" t="s">
        <v>639</v>
      </c>
      <c r="C4233" s="209"/>
      <c r="D4233" s="210">
        <f>D4182*'Usages industrie'!$O5*(1+'Usages industrie'!$P5)^(D$4175-$D$4175)/1000</f>
        <v>0</v>
      </c>
      <c r="E4233" s="210">
        <f>E4182*'Usages industrie'!$O5*(1+'Usages industrie'!$P5)^(E$4175-$D$4175)/1000</f>
        <v>0</v>
      </c>
      <c r="F4233" s="210">
        <f>F4182*'Usages industrie'!$O5*(1+'Usages industrie'!$P5)^(F$4175-$D$4175)/1000</f>
        <v>0</v>
      </c>
      <c r="G4233" s="210">
        <f>G4182*'Usages industrie'!$O5*(1+'Usages industrie'!$P5)^(G$4175-$D$4175)/1000</f>
        <v>0</v>
      </c>
      <c r="H4233" s="210">
        <f>H4182*'Usages industrie'!$O5*(1+'Usages industrie'!$P5)^(H$4175-$D$4175)/1000</f>
        <v>0</v>
      </c>
      <c r="I4233" s="210">
        <f>I4182*'Usages industrie'!$O5*(1+'Usages industrie'!$P5)^(I$4175-$D$4175)/1000</f>
        <v>0</v>
      </c>
      <c r="J4233" s="210">
        <f>J4182*'Usages industrie'!$O5*(1+'Usages industrie'!$P5)^(J$4175-$D$4175)/1000</f>
        <v>0</v>
      </c>
      <c r="K4233" s="210">
        <f>K4182*'Usages industrie'!$O5*(1+'Usages industrie'!$P5)^(K$4175-$D$4175)/1000</f>
        <v>0</v>
      </c>
      <c r="L4233" s="210">
        <f>L4182*'Usages industrie'!$O5*(1+'Usages industrie'!$P5)^(L$4175-$D$4175)/1000</f>
        <v>0</v>
      </c>
      <c r="M4233" s="210">
        <f>M4182*'Usages industrie'!$O5*(1+'Usages industrie'!$P5)^(M$4175-$D$4175)/1000</f>
        <v>0</v>
      </c>
      <c r="N4233" s="210">
        <f>N4182*'Usages industrie'!$O5*(1+'Usages industrie'!$P5)^(N$4175-$D$4175)/1000</f>
        <v>0</v>
      </c>
      <c r="O4233" s="210">
        <f>O4182*'Usages industrie'!$O5*(1+'Usages industrie'!$P5)^(O$4175-$D$4175)/1000</f>
        <v>0</v>
      </c>
      <c r="P4233" s="210">
        <f>P4182*'Usages industrie'!$O5*(1+'Usages industrie'!$P5)^(P$4175-$D$4175)/1000</f>
        <v>0</v>
      </c>
      <c r="Q4233" s="210">
        <f>Q4182*'Usages industrie'!$O5*(1+'Usages industrie'!$P5)^(Q$4175-$D$4175)/1000</f>
        <v>0</v>
      </c>
      <c r="R4233" s="210">
        <f>R4182*'Usages industrie'!$O5*(1+'Usages industrie'!$P5)^(R$4175-$D$4175)/1000</f>
        <v>0</v>
      </c>
    </row>
    <row r="4234" spans="1:18" hidden="1" outlineLevel="2" x14ac:dyDescent="0.35">
      <c r="A4234" s="209" t="str">
        <f>'Usages industrie'!A6</f>
        <v>Usage industriel n°3</v>
      </c>
      <c r="B4234" s="209" t="s">
        <v>639</v>
      </c>
      <c r="C4234" s="209"/>
      <c r="D4234" s="210">
        <f>D4183*'Usages industrie'!$O6*(1+'Usages industrie'!$P6)^(D$4175-$D$4175)/1000</f>
        <v>0</v>
      </c>
      <c r="E4234" s="210">
        <f>E4183*'Usages industrie'!$O6*(1+'Usages industrie'!$P6)^(E$4175-$D$4175)/1000</f>
        <v>0</v>
      </c>
      <c r="F4234" s="210">
        <f>F4183*'Usages industrie'!$O6*(1+'Usages industrie'!$P6)^(F$4175-$D$4175)/1000</f>
        <v>0</v>
      </c>
      <c r="G4234" s="210">
        <f>G4183*'Usages industrie'!$O6*(1+'Usages industrie'!$P6)^(G$4175-$D$4175)/1000</f>
        <v>0</v>
      </c>
      <c r="H4234" s="210">
        <f>H4183*'Usages industrie'!$O6*(1+'Usages industrie'!$P6)^(H$4175-$D$4175)/1000</f>
        <v>0</v>
      </c>
      <c r="I4234" s="210">
        <f>I4183*'Usages industrie'!$O6*(1+'Usages industrie'!$P6)^(I$4175-$D$4175)/1000</f>
        <v>0</v>
      </c>
      <c r="J4234" s="210">
        <f>J4183*'Usages industrie'!$O6*(1+'Usages industrie'!$P6)^(J$4175-$D$4175)/1000</f>
        <v>0</v>
      </c>
      <c r="K4234" s="210">
        <f>K4183*'Usages industrie'!$O6*(1+'Usages industrie'!$P6)^(K$4175-$D$4175)/1000</f>
        <v>0</v>
      </c>
      <c r="L4234" s="210">
        <f>L4183*'Usages industrie'!$O6*(1+'Usages industrie'!$P6)^(L$4175-$D$4175)/1000</f>
        <v>0</v>
      </c>
      <c r="M4234" s="210">
        <f>M4183*'Usages industrie'!$O6*(1+'Usages industrie'!$P6)^(M$4175-$D$4175)/1000</f>
        <v>0</v>
      </c>
      <c r="N4234" s="210">
        <f>N4183*'Usages industrie'!$O6*(1+'Usages industrie'!$P6)^(N$4175-$D$4175)/1000</f>
        <v>0</v>
      </c>
      <c r="O4234" s="210">
        <f>O4183*'Usages industrie'!$O6*(1+'Usages industrie'!$P6)^(O$4175-$D$4175)/1000</f>
        <v>0</v>
      </c>
      <c r="P4234" s="210">
        <f>P4183*'Usages industrie'!$O6*(1+'Usages industrie'!$P6)^(P$4175-$D$4175)/1000</f>
        <v>0</v>
      </c>
      <c r="Q4234" s="210">
        <f>Q4183*'Usages industrie'!$O6*(1+'Usages industrie'!$P6)^(Q$4175-$D$4175)/1000</f>
        <v>0</v>
      </c>
      <c r="R4234" s="210">
        <f>R4183*'Usages industrie'!$O6*(1+'Usages industrie'!$P6)^(R$4175-$D$4175)/1000</f>
        <v>0</v>
      </c>
    </row>
    <row r="4235" spans="1:18" hidden="1" outlineLevel="2" x14ac:dyDescent="0.35">
      <c r="A4235" s="209" t="str">
        <f>'Usages industrie'!A7</f>
        <v>Usage industriel n°4</v>
      </c>
      <c r="B4235" s="209" t="s">
        <v>639</v>
      </c>
      <c r="C4235" s="209"/>
      <c r="D4235" s="210">
        <f>D4184*'Usages industrie'!$O7*(1+'Usages industrie'!$P7)^(D$4175-$D$4175)/1000</f>
        <v>0</v>
      </c>
      <c r="E4235" s="210">
        <f>E4184*'Usages industrie'!$O7*(1+'Usages industrie'!$P7)^(E$4175-$D$4175)/1000</f>
        <v>0</v>
      </c>
      <c r="F4235" s="210">
        <f>F4184*'Usages industrie'!$O7*(1+'Usages industrie'!$P7)^(F$4175-$D$4175)/1000</f>
        <v>0</v>
      </c>
      <c r="G4235" s="210">
        <f>G4184*'Usages industrie'!$O7*(1+'Usages industrie'!$P7)^(G$4175-$D$4175)/1000</f>
        <v>0</v>
      </c>
      <c r="H4235" s="210">
        <f>H4184*'Usages industrie'!$O7*(1+'Usages industrie'!$P7)^(H$4175-$D$4175)/1000</f>
        <v>0</v>
      </c>
      <c r="I4235" s="210">
        <f>I4184*'Usages industrie'!$O7*(1+'Usages industrie'!$P7)^(I$4175-$D$4175)/1000</f>
        <v>0</v>
      </c>
      <c r="J4235" s="210">
        <f>J4184*'Usages industrie'!$O7*(1+'Usages industrie'!$P7)^(J$4175-$D$4175)/1000</f>
        <v>0</v>
      </c>
      <c r="K4235" s="210">
        <f>K4184*'Usages industrie'!$O7*(1+'Usages industrie'!$P7)^(K$4175-$D$4175)/1000</f>
        <v>0</v>
      </c>
      <c r="L4235" s="210">
        <f>L4184*'Usages industrie'!$O7*(1+'Usages industrie'!$P7)^(L$4175-$D$4175)/1000</f>
        <v>0</v>
      </c>
      <c r="M4235" s="210">
        <f>M4184*'Usages industrie'!$O7*(1+'Usages industrie'!$P7)^(M$4175-$D$4175)/1000</f>
        <v>0</v>
      </c>
      <c r="N4235" s="210">
        <f>N4184*'Usages industrie'!$O7*(1+'Usages industrie'!$P7)^(N$4175-$D$4175)/1000</f>
        <v>0</v>
      </c>
      <c r="O4235" s="210">
        <f>O4184*'Usages industrie'!$O7*(1+'Usages industrie'!$P7)^(O$4175-$D$4175)/1000</f>
        <v>0</v>
      </c>
      <c r="P4235" s="210">
        <f>P4184*'Usages industrie'!$O7*(1+'Usages industrie'!$P7)^(P$4175-$D$4175)/1000</f>
        <v>0</v>
      </c>
      <c r="Q4235" s="210">
        <f>Q4184*'Usages industrie'!$O7*(1+'Usages industrie'!$P7)^(Q$4175-$D$4175)/1000</f>
        <v>0</v>
      </c>
      <c r="R4235" s="210">
        <f>R4184*'Usages industrie'!$O7*(1+'Usages industrie'!$P7)^(R$4175-$D$4175)/1000</f>
        <v>0</v>
      </c>
    </row>
    <row r="4236" spans="1:18" hidden="1" outlineLevel="2" x14ac:dyDescent="0.35">
      <c r="A4236" s="209" t="str">
        <f>'Usages industrie'!A8</f>
        <v>Usage industriel n°5</v>
      </c>
      <c r="B4236" s="209" t="s">
        <v>639</v>
      </c>
      <c r="C4236" s="209"/>
      <c r="D4236" s="210">
        <f>D4185*'Usages industrie'!$O8*(1+'Usages industrie'!$P8)^(D$4175-$D$4175)/1000</f>
        <v>0</v>
      </c>
      <c r="E4236" s="210">
        <f>E4185*'Usages industrie'!$O8*(1+'Usages industrie'!$P8)^(E$4175-$D$4175)/1000</f>
        <v>0</v>
      </c>
      <c r="F4236" s="210">
        <f>F4185*'Usages industrie'!$O8*(1+'Usages industrie'!$P8)^(F$4175-$D$4175)/1000</f>
        <v>0</v>
      </c>
      <c r="G4236" s="210">
        <f>G4185*'Usages industrie'!$O8*(1+'Usages industrie'!$P8)^(G$4175-$D$4175)/1000</f>
        <v>0</v>
      </c>
      <c r="H4236" s="210">
        <f>H4185*'Usages industrie'!$O8*(1+'Usages industrie'!$P8)^(H$4175-$D$4175)/1000</f>
        <v>0</v>
      </c>
      <c r="I4236" s="210">
        <f>I4185*'Usages industrie'!$O8*(1+'Usages industrie'!$P8)^(I$4175-$D$4175)/1000</f>
        <v>0</v>
      </c>
      <c r="J4236" s="210">
        <f>J4185*'Usages industrie'!$O8*(1+'Usages industrie'!$P8)^(J$4175-$D$4175)/1000</f>
        <v>0</v>
      </c>
      <c r="K4236" s="210">
        <f>K4185*'Usages industrie'!$O8*(1+'Usages industrie'!$P8)^(K$4175-$D$4175)/1000</f>
        <v>0</v>
      </c>
      <c r="L4236" s="210">
        <f>L4185*'Usages industrie'!$O8*(1+'Usages industrie'!$P8)^(L$4175-$D$4175)/1000</f>
        <v>0</v>
      </c>
      <c r="M4236" s="210">
        <f>M4185*'Usages industrie'!$O8*(1+'Usages industrie'!$P8)^(M$4175-$D$4175)/1000</f>
        <v>0</v>
      </c>
      <c r="N4236" s="210">
        <f>N4185*'Usages industrie'!$O8*(1+'Usages industrie'!$P8)^(N$4175-$D$4175)/1000</f>
        <v>0</v>
      </c>
      <c r="O4236" s="210">
        <f>O4185*'Usages industrie'!$O8*(1+'Usages industrie'!$P8)^(O$4175-$D$4175)/1000</f>
        <v>0</v>
      </c>
      <c r="P4236" s="210">
        <f>P4185*'Usages industrie'!$O8*(1+'Usages industrie'!$P8)^(P$4175-$D$4175)/1000</f>
        <v>0</v>
      </c>
      <c r="Q4236" s="210">
        <f>Q4185*'Usages industrie'!$O8*(1+'Usages industrie'!$P8)^(Q$4175-$D$4175)/1000</f>
        <v>0</v>
      </c>
      <c r="R4236" s="210">
        <f>R4185*'Usages industrie'!$O8*(1+'Usages industrie'!$P8)^(R$4175-$D$4175)/1000</f>
        <v>0</v>
      </c>
    </row>
    <row r="4237" spans="1:18" hidden="1" outlineLevel="2" x14ac:dyDescent="0.35">
      <c r="A4237" s="209" t="str">
        <f>'Usages industrie'!A9</f>
        <v>Usage industriel n°6</v>
      </c>
      <c r="B4237" s="209" t="s">
        <v>639</v>
      </c>
      <c r="C4237" s="209"/>
      <c r="D4237" s="210">
        <f>D4186*'Usages industrie'!$O9*(1+'Usages industrie'!$P9)^(D$4175-$D$4175)/1000</f>
        <v>0</v>
      </c>
      <c r="E4237" s="210">
        <f>E4186*'Usages industrie'!$O9*(1+'Usages industrie'!$P9)^(E$4175-$D$4175)/1000</f>
        <v>0</v>
      </c>
      <c r="F4237" s="210">
        <f>F4186*'Usages industrie'!$O9*(1+'Usages industrie'!$P9)^(F$4175-$D$4175)/1000</f>
        <v>0</v>
      </c>
      <c r="G4237" s="210">
        <f>G4186*'Usages industrie'!$O9*(1+'Usages industrie'!$P9)^(G$4175-$D$4175)/1000</f>
        <v>0</v>
      </c>
      <c r="H4237" s="210">
        <f>H4186*'Usages industrie'!$O9*(1+'Usages industrie'!$P9)^(H$4175-$D$4175)/1000</f>
        <v>0</v>
      </c>
      <c r="I4237" s="210">
        <f>I4186*'Usages industrie'!$O9*(1+'Usages industrie'!$P9)^(I$4175-$D$4175)/1000</f>
        <v>0</v>
      </c>
      <c r="J4237" s="210">
        <f>J4186*'Usages industrie'!$O9*(1+'Usages industrie'!$P9)^(J$4175-$D$4175)/1000</f>
        <v>0</v>
      </c>
      <c r="K4237" s="210">
        <f>K4186*'Usages industrie'!$O9*(1+'Usages industrie'!$P9)^(K$4175-$D$4175)/1000</f>
        <v>0</v>
      </c>
      <c r="L4237" s="210">
        <f>L4186*'Usages industrie'!$O9*(1+'Usages industrie'!$P9)^(L$4175-$D$4175)/1000</f>
        <v>0</v>
      </c>
      <c r="M4237" s="210">
        <f>M4186*'Usages industrie'!$O9*(1+'Usages industrie'!$P9)^(M$4175-$D$4175)/1000</f>
        <v>0</v>
      </c>
      <c r="N4237" s="210">
        <f>N4186*'Usages industrie'!$O9*(1+'Usages industrie'!$P9)^(N$4175-$D$4175)/1000</f>
        <v>0</v>
      </c>
      <c r="O4237" s="210">
        <f>O4186*'Usages industrie'!$O9*(1+'Usages industrie'!$P9)^(O$4175-$D$4175)/1000</f>
        <v>0</v>
      </c>
      <c r="P4237" s="210">
        <f>P4186*'Usages industrie'!$O9*(1+'Usages industrie'!$P9)^(P$4175-$D$4175)/1000</f>
        <v>0</v>
      </c>
      <c r="Q4237" s="210">
        <f>Q4186*'Usages industrie'!$O9*(1+'Usages industrie'!$P9)^(Q$4175-$D$4175)/1000</f>
        <v>0</v>
      </c>
      <c r="R4237" s="210">
        <f>R4186*'Usages industrie'!$O9*(1+'Usages industrie'!$P9)^(R$4175-$D$4175)/1000</f>
        <v>0</v>
      </c>
    </row>
    <row r="4238" spans="1:18" hidden="1" outlineLevel="2" x14ac:dyDescent="0.35">
      <c r="A4238" s="209" t="str">
        <f>'Usages industrie'!A10</f>
        <v>Usage industriel n°7</v>
      </c>
      <c r="B4238" s="209" t="s">
        <v>639</v>
      </c>
      <c r="C4238" s="209"/>
      <c r="D4238" s="210">
        <f>D4187*'Usages industrie'!$O10*(1+'Usages industrie'!$P10)^(D$4175-$D$4175)/1000</f>
        <v>0</v>
      </c>
      <c r="E4238" s="210">
        <f>E4187*'Usages industrie'!$O10*(1+'Usages industrie'!$P10)^(E$4175-$D$4175)/1000</f>
        <v>0</v>
      </c>
      <c r="F4238" s="210">
        <f>F4187*'Usages industrie'!$O10*(1+'Usages industrie'!$P10)^(F$4175-$D$4175)/1000</f>
        <v>0</v>
      </c>
      <c r="G4238" s="210">
        <f>G4187*'Usages industrie'!$O10*(1+'Usages industrie'!$P10)^(G$4175-$D$4175)/1000</f>
        <v>0</v>
      </c>
      <c r="H4238" s="210">
        <f>H4187*'Usages industrie'!$O10*(1+'Usages industrie'!$P10)^(H$4175-$D$4175)/1000</f>
        <v>0</v>
      </c>
      <c r="I4238" s="210">
        <f>I4187*'Usages industrie'!$O10*(1+'Usages industrie'!$P10)^(I$4175-$D$4175)/1000</f>
        <v>0</v>
      </c>
      <c r="J4238" s="210">
        <f>J4187*'Usages industrie'!$O10*(1+'Usages industrie'!$P10)^(J$4175-$D$4175)/1000</f>
        <v>0</v>
      </c>
      <c r="K4238" s="210">
        <f>K4187*'Usages industrie'!$O10*(1+'Usages industrie'!$P10)^(K$4175-$D$4175)/1000</f>
        <v>0</v>
      </c>
      <c r="L4238" s="210">
        <f>L4187*'Usages industrie'!$O10*(1+'Usages industrie'!$P10)^(L$4175-$D$4175)/1000</f>
        <v>0</v>
      </c>
      <c r="M4238" s="210">
        <f>M4187*'Usages industrie'!$O10*(1+'Usages industrie'!$P10)^(M$4175-$D$4175)/1000</f>
        <v>0</v>
      </c>
      <c r="N4238" s="210">
        <f>N4187*'Usages industrie'!$O10*(1+'Usages industrie'!$P10)^(N$4175-$D$4175)/1000</f>
        <v>0</v>
      </c>
      <c r="O4238" s="210">
        <f>O4187*'Usages industrie'!$O10*(1+'Usages industrie'!$P10)^(O$4175-$D$4175)/1000</f>
        <v>0</v>
      </c>
      <c r="P4238" s="210">
        <f>P4187*'Usages industrie'!$O10*(1+'Usages industrie'!$P10)^(P$4175-$D$4175)/1000</f>
        <v>0</v>
      </c>
      <c r="Q4238" s="210">
        <f>Q4187*'Usages industrie'!$O10*(1+'Usages industrie'!$P10)^(Q$4175-$D$4175)/1000</f>
        <v>0</v>
      </c>
      <c r="R4238" s="210">
        <f>R4187*'Usages industrie'!$O10*(1+'Usages industrie'!$P10)^(R$4175-$D$4175)/1000</f>
        <v>0</v>
      </c>
    </row>
    <row r="4239" spans="1:18" hidden="1" outlineLevel="2" x14ac:dyDescent="0.35">
      <c r="A4239" s="209" t="str">
        <f>'Usages industrie'!A11</f>
        <v>Usage industriel n°8</v>
      </c>
      <c r="B4239" s="209" t="s">
        <v>639</v>
      </c>
      <c r="C4239" s="209"/>
      <c r="D4239" s="210">
        <f>D4188*'Usages industrie'!$O11*(1+'Usages industrie'!$P11)^(D$4175-$D$4175)/1000</f>
        <v>0</v>
      </c>
      <c r="E4239" s="210">
        <f>E4188*'Usages industrie'!$O11*(1+'Usages industrie'!$P11)^(E$4175-$D$4175)/1000</f>
        <v>0</v>
      </c>
      <c r="F4239" s="210">
        <f>F4188*'Usages industrie'!$O11*(1+'Usages industrie'!$P11)^(F$4175-$D$4175)/1000</f>
        <v>0</v>
      </c>
      <c r="G4239" s="210">
        <f>G4188*'Usages industrie'!$O11*(1+'Usages industrie'!$P11)^(G$4175-$D$4175)/1000</f>
        <v>0</v>
      </c>
      <c r="H4239" s="210">
        <f>H4188*'Usages industrie'!$O11*(1+'Usages industrie'!$P11)^(H$4175-$D$4175)/1000</f>
        <v>0</v>
      </c>
      <c r="I4239" s="210">
        <f>I4188*'Usages industrie'!$O11*(1+'Usages industrie'!$P11)^(I$4175-$D$4175)/1000</f>
        <v>0</v>
      </c>
      <c r="J4239" s="210">
        <f>J4188*'Usages industrie'!$O11*(1+'Usages industrie'!$P11)^(J$4175-$D$4175)/1000</f>
        <v>0</v>
      </c>
      <c r="K4239" s="210">
        <f>K4188*'Usages industrie'!$O11*(1+'Usages industrie'!$P11)^(K$4175-$D$4175)/1000</f>
        <v>0</v>
      </c>
      <c r="L4239" s="210">
        <f>L4188*'Usages industrie'!$O11*(1+'Usages industrie'!$P11)^(L$4175-$D$4175)/1000</f>
        <v>0</v>
      </c>
      <c r="M4239" s="210">
        <f>M4188*'Usages industrie'!$O11*(1+'Usages industrie'!$P11)^(M$4175-$D$4175)/1000</f>
        <v>0</v>
      </c>
      <c r="N4239" s="210">
        <f>N4188*'Usages industrie'!$O11*(1+'Usages industrie'!$P11)^(N$4175-$D$4175)/1000</f>
        <v>0</v>
      </c>
      <c r="O4239" s="210">
        <f>O4188*'Usages industrie'!$O11*(1+'Usages industrie'!$P11)^(O$4175-$D$4175)/1000</f>
        <v>0</v>
      </c>
      <c r="P4239" s="210">
        <f>P4188*'Usages industrie'!$O11*(1+'Usages industrie'!$P11)^(P$4175-$D$4175)/1000</f>
        <v>0</v>
      </c>
      <c r="Q4239" s="210">
        <f>Q4188*'Usages industrie'!$O11*(1+'Usages industrie'!$P11)^(Q$4175-$D$4175)/1000</f>
        <v>0</v>
      </c>
      <c r="R4239" s="210">
        <f>R4188*'Usages industrie'!$O11*(1+'Usages industrie'!$P11)^(R$4175-$D$4175)/1000</f>
        <v>0</v>
      </c>
    </row>
    <row r="4240" spans="1:18" hidden="1" outlineLevel="2" x14ac:dyDescent="0.35">
      <c r="A4240" s="209" t="str">
        <f>'Usages industrie'!A12</f>
        <v>Usage industriel n°9</v>
      </c>
      <c r="B4240" s="209" t="s">
        <v>639</v>
      </c>
      <c r="C4240" s="209"/>
      <c r="D4240" s="210">
        <f>D4189*'Usages industrie'!$O12*(1+'Usages industrie'!$P12)^(D$4175-$D$4175)/1000</f>
        <v>0</v>
      </c>
      <c r="E4240" s="210">
        <f>E4189*'Usages industrie'!$O12*(1+'Usages industrie'!$P12)^(E$4175-$D$4175)/1000</f>
        <v>0</v>
      </c>
      <c r="F4240" s="210">
        <f>F4189*'Usages industrie'!$O12*(1+'Usages industrie'!$P12)^(F$4175-$D$4175)/1000</f>
        <v>0</v>
      </c>
      <c r="G4240" s="210">
        <f>G4189*'Usages industrie'!$O12*(1+'Usages industrie'!$P12)^(G$4175-$D$4175)/1000</f>
        <v>0</v>
      </c>
      <c r="H4240" s="210">
        <f>H4189*'Usages industrie'!$O12*(1+'Usages industrie'!$P12)^(H$4175-$D$4175)/1000</f>
        <v>0</v>
      </c>
      <c r="I4240" s="210">
        <f>I4189*'Usages industrie'!$O12*(1+'Usages industrie'!$P12)^(I$4175-$D$4175)/1000</f>
        <v>0</v>
      </c>
      <c r="J4240" s="210">
        <f>J4189*'Usages industrie'!$O12*(1+'Usages industrie'!$P12)^(J$4175-$D$4175)/1000</f>
        <v>0</v>
      </c>
      <c r="K4240" s="210">
        <f>K4189*'Usages industrie'!$O12*(1+'Usages industrie'!$P12)^(K$4175-$D$4175)/1000</f>
        <v>0</v>
      </c>
      <c r="L4240" s="210">
        <f>L4189*'Usages industrie'!$O12*(1+'Usages industrie'!$P12)^(L$4175-$D$4175)/1000</f>
        <v>0</v>
      </c>
      <c r="M4240" s="210">
        <f>M4189*'Usages industrie'!$O12*(1+'Usages industrie'!$P12)^(M$4175-$D$4175)/1000</f>
        <v>0</v>
      </c>
      <c r="N4240" s="210">
        <f>N4189*'Usages industrie'!$O12*(1+'Usages industrie'!$P12)^(N$4175-$D$4175)/1000</f>
        <v>0</v>
      </c>
      <c r="O4240" s="210">
        <f>O4189*'Usages industrie'!$O12*(1+'Usages industrie'!$P12)^(O$4175-$D$4175)/1000</f>
        <v>0</v>
      </c>
      <c r="P4240" s="210">
        <f>P4189*'Usages industrie'!$O12*(1+'Usages industrie'!$P12)^(P$4175-$D$4175)/1000</f>
        <v>0</v>
      </c>
      <c r="Q4240" s="210">
        <f>Q4189*'Usages industrie'!$O12*(1+'Usages industrie'!$P12)^(Q$4175-$D$4175)/1000</f>
        <v>0</v>
      </c>
      <c r="R4240" s="210">
        <f>R4189*'Usages industrie'!$O12*(1+'Usages industrie'!$P12)^(R$4175-$D$4175)/1000</f>
        <v>0</v>
      </c>
    </row>
    <row r="4241" spans="1:18" hidden="1" outlineLevel="2" x14ac:dyDescent="0.35">
      <c r="A4241" s="209" t="str">
        <f>'Usages industrie'!A13</f>
        <v>Usage industriel n°10</v>
      </c>
      <c r="B4241" s="209" t="s">
        <v>639</v>
      </c>
      <c r="C4241" s="209"/>
      <c r="D4241" s="210">
        <f>D4190*'Usages industrie'!$O13*(1+'Usages industrie'!$P13)^(D$4175-$D$4175)/1000</f>
        <v>0</v>
      </c>
      <c r="E4241" s="210">
        <f>E4190*'Usages industrie'!$O13*(1+'Usages industrie'!$P13)^(E$4175-$D$4175)/1000</f>
        <v>0</v>
      </c>
      <c r="F4241" s="210">
        <f>F4190*'Usages industrie'!$O13*(1+'Usages industrie'!$P13)^(F$4175-$D$4175)/1000</f>
        <v>0</v>
      </c>
      <c r="G4241" s="210">
        <f>G4190*'Usages industrie'!$O13*(1+'Usages industrie'!$P13)^(G$4175-$D$4175)/1000</f>
        <v>0</v>
      </c>
      <c r="H4241" s="210">
        <f>H4190*'Usages industrie'!$O13*(1+'Usages industrie'!$P13)^(H$4175-$D$4175)/1000</f>
        <v>0</v>
      </c>
      <c r="I4241" s="210">
        <f>I4190*'Usages industrie'!$O13*(1+'Usages industrie'!$P13)^(I$4175-$D$4175)/1000</f>
        <v>0</v>
      </c>
      <c r="J4241" s="210">
        <f>J4190*'Usages industrie'!$O13*(1+'Usages industrie'!$P13)^(J$4175-$D$4175)/1000</f>
        <v>0</v>
      </c>
      <c r="K4241" s="210">
        <f>K4190*'Usages industrie'!$O13*(1+'Usages industrie'!$P13)^(K$4175-$D$4175)/1000</f>
        <v>0</v>
      </c>
      <c r="L4241" s="210">
        <f>L4190*'Usages industrie'!$O13*(1+'Usages industrie'!$P13)^(L$4175-$D$4175)/1000</f>
        <v>0</v>
      </c>
      <c r="M4241" s="210">
        <f>M4190*'Usages industrie'!$O13*(1+'Usages industrie'!$P13)^(M$4175-$D$4175)/1000</f>
        <v>0</v>
      </c>
      <c r="N4241" s="210">
        <f>N4190*'Usages industrie'!$O13*(1+'Usages industrie'!$P13)^(N$4175-$D$4175)/1000</f>
        <v>0</v>
      </c>
      <c r="O4241" s="210">
        <f>O4190*'Usages industrie'!$O13*(1+'Usages industrie'!$P13)^(O$4175-$D$4175)/1000</f>
        <v>0</v>
      </c>
      <c r="P4241" s="210">
        <f>P4190*'Usages industrie'!$O13*(1+'Usages industrie'!$P13)^(P$4175-$D$4175)/1000</f>
        <v>0</v>
      </c>
      <c r="Q4241" s="210">
        <f>Q4190*'Usages industrie'!$O13*(1+'Usages industrie'!$P13)^(Q$4175-$D$4175)/1000</f>
        <v>0</v>
      </c>
      <c r="R4241" s="210">
        <f>R4190*'Usages industrie'!$O13*(1+'Usages industrie'!$P13)^(R$4175-$D$4175)/1000</f>
        <v>0</v>
      </c>
    </row>
    <row r="4242" spans="1:18" hidden="1" outlineLevel="2" x14ac:dyDescent="0.35">
      <c r="A4242" s="209" t="str">
        <f>'Usages industrie'!A14</f>
        <v>Usage industriel n°11</v>
      </c>
      <c r="B4242" s="209" t="s">
        <v>639</v>
      </c>
      <c r="C4242" s="209"/>
      <c r="D4242" s="210">
        <f>D4191*'Usages industrie'!$O14*(1+'Usages industrie'!$P14)^(D$4175-$D$4175)/1000</f>
        <v>0</v>
      </c>
      <c r="E4242" s="210">
        <f>E4191*'Usages industrie'!$O14*(1+'Usages industrie'!$P14)^(E$4175-$D$4175)/1000</f>
        <v>0</v>
      </c>
      <c r="F4242" s="210">
        <f>F4191*'Usages industrie'!$O14*(1+'Usages industrie'!$P14)^(F$4175-$D$4175)/1000</f>
        <v>0</v>
      </c>
      <c r="G4242" s="210">
        <f>G4191*'Usages industrie'!$O14*(1+'Usages industrie'!$P14)^(G$4175-$D$4175)/1000</f>
        <v>0</v>
      </c>
      <c r="H4242" s="210">
        <f>H4191*'Usages industrie'!$O14*(1+'Usages industrie'!$P14)^(H$4175-$D$4175)/1000</f>
        <v>0</v>
      </c>
      <c r="I4242" s="210">
        <f>I4191*'Usages industrie'!$O14*(1+'Usages industrie'!$P14)^(I$4175-$D$4175)/1000</f>
        <v>0</v>
      </c>
      <c r="J4242" s="210">
        <f>J4191*'Usages industrie'!$O14*(1+'Usages industrie'!$P14)^(J$4175-$D$4175)/1000</f>
        <v>0</v>
      </c>
      <c r="K4242" s="210">
        <f>K4191*'Usages industrie'!$O14*(1+'Usages industrie'!$P14)^(K$4175-$D$4175)/1000</f>
        <v>0</v>
      </c>
      <c r="L4242" s="210">
        <f>L4191*'Usages industrie'!$O14*(1+'Usages industrie'!$P14)^(L$4175-$D$4175)/1000</f>
        <v>0</v>
      </c>
      <c r="M4242" s="210">
        <f>M4191*'Usages industrie'!$O14*(1+'Usages industrie'!$P14)^(M$4175-$D$4175)/1000</f>
        <v>0</v>
      </c>
      <c r="N4242" s="210">
        <f>N4191*'Usages industrie'!$O14*(1+'Usages industrie'!$P14)^(N$4175-$D$4175)/1000</f>
        <v>0</v>
      </c>
      <c r="O4242" s="210">
        <f>O4191*'Usages industrie'!$O14*(1+'Usages industrie'!$P14)^(O$4175-$D$4175)/1000</f>
        <v>0</v>
      </c>
      <c r="P4242" s="210">
        <f>P4191*'Usages industrie'!$O14*(1+'Usages industrie'!$P14)^(P$4175-$D$4175)/1000</f>
        <v>0</v>
      </c>
      <c r="Q4242" s="210">
        <f>Q4191*'Usages industrie'!$O14*(1+'Usages industrie'!$P14)^(Q$4175-$D$4175)/1000</f>
        <v>0</v>
      </c>
      <c r="R4242" s="210">
        <f>R4191*'Usages industrie'!$O14*(1+'Usages industrie'!$P14)^(R$4175-$D$4175)/1000</f>
        <v>0</v>
      </c>
    </row>
    <row r="4243" spans="1:18" hidden="1" outlineLevel="2" x14ac:dyDescent="0.35">
      <c r="A4243" s="209" t="str">
        <f>'Usages industrie'!A15</f>
        <v>Usage industriel n°12</v>
      </c>
      <c r="B4243" s="209" t="s">
        <v>639</v>
      </c>
      <c r="C4243" s="209"/>
      <c r="D4243" s="210">
        <f>D4192*'Usages industrie'!$O15*(1+'Usages industrie'!$P15)^(D$4175-$D$4175)/1000</f>
        <v>0</v>
      </c>
      <c r="E4243" s="210">
        <f>E4192*'Usages industrie'!$O15*(1+'Usages industrie'!$P15)^(E$4175-$D$4175)/1000</f>
        <v>0</v>
      </c>
      <c r="F4243" s="210">
        <f>F4192*'Usages industrie'!$O15*(1+'Usages industrie'!$P15)^(F$4175-$D$4175)/1000</f>
        <v>0</v>
      </c>
      <c r="G4243" s="210">
        <f>G4192*'Usages industrie'!$O15*(1+'Usages industrie'!$P15)^(G$4175-$D$4175)/1000</f>
        <v>0</v>
      </c>
      <c r="H4243" s="210">
        <f>H4192*'Usages industrie'!$O15*(1+'Usages industrie'!$P15)^(H$4175-$D$4175)/1000</f>
        <v>0</v>
      </c>
      <c r="I4243" s="210">
        <f>I4192*'Usages industrie'!$O15*(1+'Usages industrie'!$P15)^(I$4175-$D$4175)/1000</f>
        <v>0</v>
      </c>
      <c r="J4243" s="210">
        <f>J4192*'Usages industrie'!$O15*(1+'Usages industrie'!$P15)^(J$4175-$D$4175)/1000</f>
        <v>0</v>
      </c>
      <c r="K4243" s="210">
        <f>K4192*'Usages industrie'!$O15*(1+'Usages industrie'!$P15)^(K$4175-$D$4175)/1000</f>
        <v>0</v>
      </c>
      <c r="L4243" s="210">
        <f>L4192*'Usages industrie'!$O15*(1+'Usages industrie'!$P15)^(L$4175-$D$4175)/1000</f>
        <v>0</v>
      </c>
      <c r="M4243" s="210">
        <f>M4192*'Usages industrie'!$O15*(1+'Usages industrie'!$P15)^(M$4175-$D$4175)/1000</f>
        <v>0</v>
      </c>
      <c r="N4243" s="210">
        <f>N4192*'Usages industrie'!$O15*(1+'Usages industrie'!$P15)^(N$4175-$D$4175)/1000</f>
        <v>0</v>
      </c>
      <c r="O4243" s="210">
        <f>O4192*'Usages industrie'!$O15*(1+'Usages industrie'!$P15)^(O$4175-$D$4175)/1000</f>
        <v>0</v>
      </c>
      <c r="P4243" s="210">
        <f>P4192*'Usages industrie'!$O15*(1+'Usages industrie'!$P15)^(P$4175-$D$4175)/1000</f>
        <v>0</v>
      </c>
      <c r="Q4243" s="210">
        <f>Q4192*'Usages industrie'!$O15*(1+'Usages industrie'!$P15)^(Q$4175-$D$4175)/1000</f>
        <v>0</v>
      </c>
      <c r="R4243" s="210">
        <f>R4192*'Usages industrie'!$O15*(1+'Usages industrie'!$P15)^(R$4175-$D$4175)/1000</f>
        <v>0</v>
      </c>
    </row>
    <row r="4244" spans="1:18" hidden="1" outlineLevel="2" x14ac:dyDescent="0.35">
      <c r="A4244" s="209" t="str">
        <f>'Usages industrie'!A16</f>
        <v>Usage industriel n°13</v>
      </c>
      <c r="B4244" s="209" t="s">
        <v>639</v>
      </c>
      <c r="C4244" s="209"/>
      <c r="D4244" s="210">
        <f>D4193*'Usages industrie'!$O16*(1+'Usages industrie'!$P16)^(D$4175-$D$4175)/1000</f>
        <v>0</v>
      </c>
      <c r="E4244" s="210">
        <f>E4193*'Usages industrie'!$O16*(1+'Usages industrie'!$P16)^(E$4175-$D$4175)/1000</f>
        <v>0</v>
      </c>
      <c r="F4244" s="210">
        <f>F4193*'Usages industrie'!$O16*(1+'Usages industrie'!$P16)^(F$4175-$D$4175)/1000</f>
        <v>0</v>
      </c>
      <c r="G4244" s="210">
        <f>G4193*'Usages industrie'!$O16*(1+'Usages industrie'!$P16)^(G$4175-$D$4175)/1000</f>
        <v>0</v>
      </c>
      <c r="H4244" s="210">
        <f>H4193*'Usages industrie'!$O16*(1+'Usages industrie'!$P16)^(H$4175-$D$4175)/1000</f>
        <v>0</v>
      </c>
      <c r="I4244" s="210">
        <f>I4193*'Usages industrie'!$O16*(1+'Usages industrie'!$P16)^(I$4175-$D$4175)/1000</f>
        <v>0</v>
      </c>
      <c r="J4244" s="210">
        <f>J4193*'Usages industrie'!$O16*(1+'Usages industrie'!$P16)^(J$4175-$D$4175)/1000</f>
        <v>0</v>
      </c>
      <c r="K4244" s="210">
        <f>K4193*'Usages industrie'!$O16*(1+'Usages industrie'!$P16)^(K$4175-$D$4175)/1000</f>
        <v>0</v>
      </c>
      <c r="L4244" s="210">
        <f>L4193*'Usages industrie'!$O16*(1+'Usages industrie'!$P16)^(L$4175-$D$4175)/1000</f>
        <v>0</v>
      </c>
      <c r="M4244" s="210">
        <f>M4193*'Usages industrie'!$O16*(1+'Usages industrie'!$P16)^(M$4175-$D$4175)/1000</f>
        <v>0</v>
      </c>
      <c r="N4244" s="210">
        <f>N4193*'Usages industrie'!$O16*(1+'Usages industrie'!$P16)^(N$4175-$D$4175)/1000</f>
        <v>0</v>
      </c>
      <c r="O4244" s="210">
        <f>O4193*'Usages industrie'!$O16*(1+'Usages industrie'!$P16)^(O$4175-$D$4175)/1000</f>
        <v>0</v>
      </c>
      <c r="P4244" s="210">
        <f>P4193*'Usages industrie'!$O16*(1+'Usages industrie'!$P16)^(P$4175-$D$4175)/1000</f>
        <v>0</v>
      </c>
      <c r="Q4244" s="210">
        <f>Q4193*'Usages industrie'!$O16*(1+'Usages industrie'!$P16)^(Q$4175-$D$4175)/1000</f>
        <v>0</v>
      </c>
      <c r="R4244" s="210">
        <f>R4193*'Usages industrie'!$O16*(1+'Usages industrie'!$P16)^(R$4175-$D$4175)/1000</f>
        <v>0</v>
      </c>
    </row>
    <row r="4245" spans="1:18" hidden="1" outlineLevel="2" x14ac:dyDescent="0.35">
      <c r="A4245" s="209" t="str">
        <f>'Usages industrie'!A17</f>
        <v>Usage industriel n°14</v>
      </c>
      <c r="B4245" s="209" t="s">
        <v>639</v>
      </c>
      <c r="C4245" s="209"/>
      <c r="D4245" s="210">
        <f>D4194*'Usages industrie'!$O17*(1+'Usages industrie'!$P17)^(D$4175-$D$4175)/1000</f>
        <v>0</v>
      </c>
      <c r="E4245" s="210">
        <f>E4194*'Usages industrie'!$O17*(1+'Usages industrie'!$P17)^(E$4175-$D$4175)/1000</f>
        <v>0</v>
      </c>
      <c r="F4245" s="210">
        <f>F4194*'Usages industrie'!$O17*(1+'Usages industrie'!$P17)^(F$4175-$D$4175)/1000</f>
        <v>0</v>
      </c>
      <c r="G4245" s="210">
        <f>G4194*'Usages industrie'!$O17*(1+'Usages industrie'!$P17)^(G$4175-$D$4175)/1000</f>
        <v>0</v>
      </c>
      <c r="H4245" s="210">
        <f>H4194*'Usages industrie'!$O17*(1+'Usages industrie'!$P17)^(H$4175-$D$4175)/1000</f>
        <v>0</v>
      </c>
      <c r="I4245" s="210">
        <f>I4194*'Usages industrie'!$O17*(1+'Usages industrie'!$P17)^(I$4175-$D$4175)/1000</f>
        <v>0</v>
      </c>
      <c r="J4245" s="210">
        <f>J4194*'Usages industrie'!$O17*(1+'Usages industrie'!$P17)^(J$4175-$D$4175)/1000</f>
        <v>0</v>
      </c>
      <c r="K4245" s="210">
        <f>K4194*'Usages industrie'!$O17*(1+'Usages industrie'!$P17)^(K$4175-$D$4175)/1000</f>
        <v>0</v>
      </c>
      <c r="L4245" s="210">
        <f>L4194*'Usages industrie'!$O17*(1+'Usages industrie'!$P17)^(L$4175-$D$4175)/1000</f>
        <v>0</v>
      </c>
      <c r="M4245" s="210">
        <f>M4194*'Usages industrie'!$O17*(1+'Usages industrie'!$P17)^(M$4175-$D$4175)/1000</f>
        <v>0</v>
      </c>
      <c r="N4245" s="210">
        <f>N4194*'Usages industrie'!$O17*(1+'Usages industrie'!$P17)^(N$4175-$D$4175)/1000</f>
        <v>0</v>
      </c>
      <c r="O4245" s="210">
        <f>O4194*'Usages industrie'!$O17*(1+'Usages industrie'!$P17)^(O$4175-$D$4175)/1000</f>
        <v>0</v>
      </c>
      <c r="P4245" s="210">
        <f>P4194*'Usages industrie'!$O17*(1+'Usages industrie'!$P17)^(P$4175-$D$4175)/1000</f>
        <v>0</v>
      </c>
      <c r="Q4245" s="210">
        <f>Q4194*'Usages industrie'!$O17*(1+'Usages industrie'!$P17)^(Q$4175-$D$4175)/1000</f>
        <v>0</v>
      </c>
      <c r="R4245" s="210">
        <f>R4194*'Usages industrie'!$O17*(1+'Usages industrie'!$P17)^(R$4175-$D$4175)/1000</f>
        <v>0</v>
      </c>
    </row>
    <row r="4246" spans="1:18" hidden="1" outlineLevel="2" x14ac:dyDescent="0.35">
      <c r="A4246" s="209" t="str">
        <f>'Usages industrie'!A18</f>
        <v>Usage industriel n°15</v>
      </c>
      <c r="B4246" s="209" t="s">
        <v>639</v>
      </c>
      <c r="C4246" s="209"/>
      <c r="D4246" s="210">
        <f>D4195*'Usages industrie'!$O18*(1+'Usages industrie'!$P18)^(D$4175-$D$4175)/1000</f>
        <v>0</v>
      </c>
      <c r="E4246" s="210">
        <f>E4195*'Usages industrie'!$O18*(1+'Usages industrie'!$P18)^(E$4175-$D$4175)/1000</f>
        <v>0</v>
      </c>
      <c r="F4246" s="210">
        <f>F4195*'Usages industrie'!$O18*(1+'Usages industrie'!$P18)^(F$4175-$D$4175)/1000</f>
        <v>0</v>
      </c>
      <c r="G4246" s="210">
        <f>G4195*'Usages industrie'!$O18*(1+'Usages industrie'!$P18)^(G$4175-$D$4175)/1000</f>
        <v>0</v>
      </c>
      <c r="H4246" s="210">
        <f>H4195*'Usages industrie'!$O18*(1+'Usages industrie'!$P18)^(H$4175-$D$4175)/1000</f>
        <v>0</v>
      </c>
      <c r="I4246" s="210">
        <f>I4195*'Usages industrie'!$O18*(1+'Usages industrie'!$P18)^(I$4175-$D$4175)/1000</f>
        <v>0</v>
      </c>
      <c r="J4246" s="210">
        <f>J4195*'Usages industrie'!$O18*(1+'Usages industrie'!$P18)^(J$4175-$D$4175)/1000</f>
        <v>0</v>
      </c>
      <c r="K4246" s="210">
        <f>K4195*'Usages industrie'!$O18*(1+'Usages industrie'!$P18)^(K$4175-$D$4175)/1000</f>
        <v>0</v>
      </c>
      <c r="L4246" s="210">
        <f>L4195*'Usages industrie'!$O18*(1+'Usages industrie'!$P18)^(L$4175-$D$4175)/1000</f>
        <v>0</v>
      </c>
      <c r="M4246" s="210">
        <f>M4195*'Usages industrie'!$O18*(1+'Usages industrie'!$P18)^(M$4175-$D$4175)/1000</f>
        <v>0</v>
      </c>
      <c r="N4246" s="210">
        <f>N4195*'Usages industrie'!$O18*(1+'Usages industrie'!$P18)^(N$4175-$D$4175)/1000</f>
        <v>0</v>
      </c>
      <c r="O4246" s="210">
        <f>O4195*'Usages industrie'!$O18*(1+'Usages industrie'!$P18)^(O$4175-$D$4175)/1000</f>
        <v>0</v>
      </c>
      <c r="P4246" s="210">
        <f>P4195*'Usages industrie'!$O18*(1+'Usages industrie'!$P18)^(P$4175-$D$4175)/1000</f>
        <v>0</v>
      </c>
      <c r="Q4246" s="210">
        <f>Q4195*'Usages industrie'!$O18*(1+'Usages industrie'!$P18)^(Q$4175-$D$4175)/1000</f>
        <v>0</v>
      </c>
      <c r="R4246" s="210">
        <f>R4195*'Usages industrie'!$O18*(1+'Usages industrie'!$P18)^(R$4175-$D$4175)/1000</f>
        <v>0</v>
      </c>
    </row>
    <row r="4247" spans="1:18" hidden="1" outlineLevel="2" x14ac:dyDescent="0.35">
      <c r="A4247" s="209" t="str">
        <f>'Usages industrie'!A19</f>
        <v>Usage industriel n°16</v>
      </c>
      <c r="B4247" s="209" t="s">
        <v>639</v>
      </c>
      <c r="C4247" s="209"/>
      <c r="D4247" s="210">
        <f>D4196*'Usages industrie'!$O19*(1+'Usages industrie'!$P19)^(D$4175-$D$4175)/1000</f>
        <v>0</v>
      </c>
      <c r="E4247" s="210">
        <f>E4196*'Usages industrie'!$O19*(1+'Usages industrie'!$P19)^(E$4175-$D$4175)/1000</f>
        <v>0</v>
      </c>
      <c r="F4247" s="210">
        <f>F4196*'Usages industrie'!$O19*(1+'Usages industrie'!$P19)^(F$4175-$D$4175)/1000</f>
        <v>0</v>
      </c>
      <c r="G4247" s="210">
        <f>G4196*'Usages industrie'!$O19*(1+'Usages industrie'!$P19)^(G$4175-$D$4175)/1000</f>
        <v>0</v>
      </c>
      <c r="H4247" s="210">
        <f>H4196*'Usages industrie'!$O19*(1+'Usages industrie'!$P19)^(H$4175-$D$4175)/1000</f>
        <v>0</v>
      </c>
      <c r="I4247" s="210">
        <f>I4196*'Usages industrie'!$O19*(1+'Usages industrie'!$P19)^(I$4175-$D$4175)/1000</f>
        <v>0</v>
      </c>
      <c r="J4247" s="210">
        <f>J4196*'Usages industrie'!$O19*(1+'Usages industrie'!$P19)^(J$4175-$D$4175)/1000</f>
        <v>0</v>
      </c>
      <c r="K4247" s="210">
        <f>K4196*'Usages industrie'!$O19*(1+'Usages industrie'!$P19)^(K$4175-$D$4175)/1000</f>
        <v>0</v>
      </c>
      <c r="L4247" s="210">
        <f>L4196*'Usages industrie'!$O19*(1+'Usages industrie'!$P19)^(L$4175-$D$4175)/1000</f>
        <v>0</v>
      </c>
      <c r="M4247" s="210">
        <f>M4196*'Usages industrie'!$O19*(1+'Usages industrie'!$P19)^(M$4175-$D$4175)/1000</f>
        <v>0</v>
      </c>
      <c r="N4247" s="210">
        <f>N4196*'Usages industrie'!$O19*(1+'Usages industrie'!$P19)^(N$4175-$D$4175)/1000</f>
        <v>0</v>
      </c>
      <c r="O4247" s="210">
        <f>O4196*'Usages industrie'!$O19*(1+'Usages industrie'!$P19)^(O$4175-$D$4175)/1000</f>
        <v>0</v>
      </c>
      <c r="P4247" s="210">
        <f>P4196*'Usages industrie'!$O19*(1+'Usages industrie'!$P19)^(P$4175-$D$4175)/1000</f>
        <v>0</v>
      </c>
      <c r="Q4247" s="210">
        <f>Q4196*'Usages industrie'!$O19*(1+'Usages industrie'!$P19)^(Q$4175-$D$4175)/1000</f>
        <v>0</v>
      </c>
      <c r="R4247" s="210">
        <f>R4196*'Usages industrie'!$O19*(1+'Usages industrie'!$P19)^(R$4175-$D$4175)/1000</f>
        <v>0</v>
      </c>
    </row>
    <row r="4248" spans="1:18" hidden="1" outlineLevel="2" x14ac:dyDescent="0.35">
      <c r="A4248" s="209" t="str">
        <f>'Usages industrie'!A20</f>
        <v>Usage industriel n°17</v>
      </c>
      <c r="B4248" s="209" t="s">
        <v>639</v>
      </c>
      <c r="C4248" s="209"/>
      <c r="D4248" s="210">
        <f>D4197*'Usages industrie'!$O20*(1+'Usages industrie'!$P20)^(D$4175-$D$4175)/1000</f>
        <v>0</v>
      </c>
      <c r="E4248" s="210">
        <f>E4197*'Usages industrie'!$O20*(1+'Usages industrie'!$P20)^(E$4175-$D$4175)/1000</f>
        <v>0</v>
      </c>
      <c r="F4248" s="210">
        <f>F4197*'Usages industrie'!$O20*(1+'Usages industrie'!$P20)^(F$4175-$D$4175)/1000</f>
        <v>0</v>
      </c>
      <c r="G4248" s="210">
        <f>G4197*'Usages industrie'!$O20*(1+'Usages industrie'!$P20)^(G$4175-$D$4175)/1000</f>
        <v>0</v>
      </c>
      <c r="H4248" s="210">
        <f>H4197*'Usages industrie'!$O20*(1+'Usages industrie'!$P20)^(H$4175-$D$4175)/1000</f>
        <v>0</v>
      </c>
      <c r="I4248" s="210">
        <f>I4197*'Usages industrie'!$O20*(1+'Usages industrie'!$P20)^(I$4175-$D$4175)/1000</f>
        <v>0</v>
      </c>
      <c r="J4248" s="210">
        <f>J4197*'Usages industrie'!$O20*(1+'Usages industrie'!$P20)^(J$4175-$D$4175)/1000</f>
        <v>0</v>
      </c>
      <c r="K4248" s="210">
        <f>K4197*'Usages industrie'!$O20*(1+'Usages industrie'!$P20)^(K$4175-$D$4175)/1000</f>
        <v>0</v>
      </c>
      <c r="L4248" s="210">
        <f>L4197*'Usages industrie'!$O20*(1+'Usages industrie'!$P20)^(L$4175-$D$4175)/1000</f>
        <v>0</v>
      </c>
      <c r="M4248" s="210">
        <f>M4197*'Usages industrie'!$O20*(1+'Usages industrie'!$P20)^(M$4175-$D$4175)/1000</f>
        <v>0</v>
      </c>
      <c r="N4248" s="210">
        <f>N4197*'Usages industrie'!$O20*(1+'Usages industrie'!$P20)^(N$4175-$D$4175)/1000</f>
        <v>0</v>
      </c>
      <c r="O4248" s="210">
        <f>O4197*'Usages industrie'!$O20*(1+'Usages industrie'!$P20)^(O$4175-$D$4175)/1000</f>
        <v>0</v>
      </c>
      <c r="P4248" s="210">
        <f>P4197*'Usages industrie'!$O20*(1+'Usages industrie'!$P20)^(P$4175-$D$4175)/1000</f>
        <v>0</v>
      </c>
      <c r="Q4248" s="210">
        <f>Q4197*'Usages industrie'!$O20*(1+'Usages industrie'!$P20)^(Q$4175-$D$4175)/1000</f>
        <v>0</v>
      </c>
      <c r="R4248" s="210">
        <f>R4197*'Usages industrie'!$O20*(1+'Usages industrie'!$P20)^(R$4175-$D$4175)/1000</f>
        <v>0</v>
      </c>
    </row>
    <row r="4249" spans="1:18" hidden="1" outlineLevel="2" x14ac:dyDescent="0.35">
      <c r="A4249" s="209" t="str">
        <f>'Usages industrie'!A21</f>
        <v>Usage industriel n°18</v>
      </c>
      <c r="B4249" s="209" t="s">
        <v>639</v>
      </c>
      <c r="C4249" s="209"/>
      <c r="D4249" s="210">
        <f>D4198*'Usages industrie'!$O21*(1+'Usages industrie'!$P21)^(D$4175-$D$4175)/1000</f>
        <v>0</v>
      </c>
      <c r="E4249" s="210">
        <f>E4198*'Usages industrie'!$O21*(1+'Usages industrie'!$P21)^(E$4175-$D$4175)/1000</f>
        <v>0</v>
      </c>
      <c r="F4249" s="210">
        <f>F4198*'Usages industrie'!$O21*(1+'Usages industrie'!$P21)^(F$4175-$D$4175)/1000</f>
        <v>0</v>
      </c>
      <c r="G4249" s="210">
        <f>G4198*'Usages industrie'!$O21*(1+'Usages industrie'!$P21)^(G$4175-$D$4175)/1000</f>
        <v>0</v>
      </c>
      <c r="H4249" s="210">
        <f>H4198*'Usages industrie'!$O21*(1+'Usages industrie'!$P21)^(H$4175-$D$4175)/1000</f>
        <v>0</v>
      </c>
      <c r="I4249" s="210">
        <f>I4198*'Usages industrie'!$O21*(1+'Usages industrie'!$P21)^(I$4175-$D$4175)/1000</f>
        <v>0</v>
      </c>
      <c r="J4249" s="210">
        <f>J4198*'Usages industrie'!$O21*(1+'Usages industrie'!$P21)^(J$4175-$D$4175)/1000</f>
        <v>0</v>
      </c>
      <c r="K4249" s="210">
        <f>K4198*'Usages industrie'!$O21*(1+'Usages industrie'!$P21)^(K$4175-$D$4175)/1000</f>
        <v>0</v>
      </c>
      <c r="L4249" s="210">
        <f>L4198*'Usages industrie'!$O21*(1+'Usages industrie'!$P21)^(L$4175-$D$4175)/1000</f>
        <v>0</v>
      </c>
      <c r="M4249" s="210">
        <f>M4198*'Usages industrie'!$O21*(1+'Usages industrie'!$P21)^(M$4175-$D$4175)/1000</f>
        <v>0</v>
      </c>
      <c r="N4249" s="210">
        <f>N4198*'Usages industrie'!$O21*(1+'Usages industrie'!$P21)^(N$4175-$D$4175)/1000</f>
        <v>0</v>
      </c>
      <c r="O4249" s="210">
        <f>O4198*'Usages industrie'!$O21*(1+'Usages industrie'!$P21)^(O$4175-$D$4175)/1000</f>
        <v>0</v>
      </c>
      <c r="P4249" s="210">
        <f>P4198*'Usages industrie'!$O21*(1+'Usages industrie'!$P21)^(P$4175-$D$4175)/1000</f>
        <v>0</v>
      </c>
      <c r="Q4249" s="210">
        <f>Q4198*'Usages industrie'!$O21*(1+'Usages industrie'!$P21)^(Q$4175-$D$4175)/1000</f>
        <v>0</v>
      </c>
      <c r="R4249" s="210">
        <f>R4198*'Usages industrie'!$O21*(1+'Usages industrie'!$P21)^(R$4175-$D$4175)/1000</f>
        <v>0</v>
      </c>
    </row>
    <row r="4250" spans="1:18" hidden="1" outlineLevel="2" x14ac:dyDescent="0.35">
      <c r="A4250" s="209" t="str">
        <f>'Usages industrie'!A22</f>
        <v>Usage industriel n°19</v>
      </c>
      <c r="B4250" s="209" t="s">
        <v>639</v>
      </c>
      <c r="C4250" s="209"/>
      <c r="D4250" s="210">
        <f>D4199*'Usages industrie'!$O22*(1+'Usages industrie'!$P22)^(D$4175-$D$4175)/1000</f>
        <v>0</v>
      </c>
      <c r="E4250" s="210">
        <f>E4199*'Usages industrie'!$O22*(1+'Usages industrie'!$P22)^(E$4175-$D$4175)/1000</f>
        <v>0</v>
      </c>
      <c r="F4250" s="210">
        <f>F4199*'Usages industrie'!$O22*(1+'Usages industrie'!$P22)^(F$4175-$D$4175)/1000</f>
        <v>0</v>
      </c>
      <c r="G4250" s="210">
        <f>G4199*'Usages industrie'!$O22*(1+'Usages industrie'!$P22)^(G$4175-$D$4175)/1000</f>
        <v>0</v>
      </c>
      <c r="H4250" s="210">
        <f>H4199*'Usages industrie'!$O22*(1+'Usages industrie'!$P22)^(H$4175-$D$4175)/1000</f>
        <v>0</v>
      </c>
      <c r="I4250" s="210">
        <f>I4199*'Usages industrie'!$O22*(1+'Usages industrie'!$P22)^(I$4175-$D$4175)/1000</f>
        <v>0</v>
      </c>
      <c r="J4250" s="210">
        <f>J4199*'Usages industrie'!$O22*(1+'Usages industrie'!$P22)^(J$4175-$D$4175)/1000</f>
        <v>0</v>
      </c>
      <c r="K4250" s="210">
        <f>K4199*'Usages industrie'!$O22*(1+'Usages industrie'!$P22)^(K$4175-$D$4175)/1000</f>
        <v>0</v>
      </c>
      <c r="L4250" s="210">
        <f>L4199*'Usages industrie'!$O22*(1+'Usages industrie'!$P22)^(L$4175-$D$4175)/1000</f>
        <v>0</v>
      </c>
      <c r="M4250" s="210">
        <f>M4199*'Usages industrie'!$O22*(1+'Usages industrie'!$P22)^(M$4175-$D$4175)/1000</f>
        <v>0</v>
      </c>
      <c r="N4250" s="210">
        <f>N4199*'Usages industrie'!$O22*(1+'Usages industrie'!$P22)^(N$4175-$D$4175)/1000</f>
        <v>0</v>
      </c>
      <c r="O4250" s="210">
        <f>O4199*'Usages industrie'!$O22*(1+'Usages industrie'!$P22)^(O$4175-$D$4175)/1000</f>
        <v>0</v>
      </c>
      <c r="P4250" s="210">
        <f>P4199*'Usages industrie'!$O22*(1+'Usages industrie'!$P22)^(P$4175-$D$4175)/1000</f>
        <v>0</v>
      </c>
      <c r="Q4250" s="210">
        <f>Q4199*'Usages industrie'!$O22*(1+'Usages industrie'!$P22)^(Q$4175-$D$4175)/1000</f>
        <v>0</v>
      </c>
      <c r="R4250" s="210">
        <f>R4199*'Usages industrie'!$O22*(1+'Usages industrie'!$P22)^(R$4175-$D$4175)/1000</f>
        <v>0</v>
      </c>
    </row>
    <row r="4251" spans="1:18" hidden="1" outlineLevel="2" x14ac:dyDescent="0.35">
      <c r="A4251" s="209" t="str">
        <f>'Usages industrie'!A23</f>
        <v>Usage industriel n°20</v>
      </c>
      <c r="B4251" s="209" t="s">
        <v>639</v>
      </c>
      <c r="C4251" s="209"/>
      <c r="D4251" s="210">
        <f>D4200*'Usages industrie'!$O23*(1+'Usages industrie'!$P23)^(D$4175-$D$4175)/1000</f>
        <v>0</v>
      </c>
      <c r="E4251" s="210">
        <f>E4200*'Usages industrie'!$O23*(1+'Usages industrie'!$P23)^(E$4175-$D$4175)/1000</f>
        <v>0</v>
      </c>
      <c r="F4251" s="210">
        <f>F4200*'Usages industrie'!$O23*(1+'Usages industrie'!$P23)^(F$4175-$D$4175)/1000</f>
        <v>0</v>
      </c>
      <c r="G4251" s="210">
        <f>G4200*'Usages industrie'!$O23*(1+'Usages industrie'!$P23)^(G$4175-$D$4175)/1000</f>
        <v>0</v>
      </c>
      <c r="H4251" s="210">
        <f>H4200*'Usages industrie'!$O23*(1+'Usages industrie'!$P23)^(H$4175-$D$4175)/1000</f>
        <v>0</v>
      </c>
      <c r="I4251" s="210">
        <f>I4200*'Usages industrie'!$O23*(1+'Usages industrie'!$P23)^(I$4175-$D$4175)/1000</f>
        <v>0</v>
      </c>
      <c r="J4251" s="210">
        <f>J4200*'Usages industrie'!$O23*(1+'Usages industrie'!$P23)^(J$4175-$D$4175)/1000</f>
        <v>0</v>
      </c>
      <c r="K4251" s="210">
        <f>K4200*'Usages industrie'!$O23*(1+'Usages industrie'!$P23)^(K$4175-$D$4175)/1000</f>
        <v>0</v>
      </c>
      <c r="L4251" s="210">
        <f>L4200*'Usages industrie'!$O23*(1+'Usages industrie'!$P23)^(L$4175-$D$4175)/1000</f>
        <v>0</v>
      </c>
      <c r="M4251" s="210">
        <f>M4200*'Usages industrie'!$O23*(1+'Usages industrie'!$P23)^(M$4175-$D$4175)/1000</f>
        <v>0</v>
      </c>
      <c r="N4251" s="210">
        <f>N4200*'Usages industrie'!$O23*(1+'Usages industrie'!$P23)^(N$4175-$D$4175)/1000</f>
        <v>0</v>
      </c>
      <c r="O4251" s="210">
        <f>O4200*'Usages industrie'!$O23*(1+'Usages industrie'!$P23)^(O$4175-$D$4175)/1000</f>
        <v>0</v>
      </c>
      <c r="P4251" s="210">
        <f>P4200*'Usages industrie'!$O23*(1+'Usages industrie'!$P23)^(P$4175-$D$4175)/1000</f>
        <v>0</v>
      </c>
      <c r="Q4251" s="210">
        <f>Q4200*'Usages industrie'!$O23*(1+'Usages industrie'!$P23)^(Q$4175-$D$4175)/1000</f>
        <v>0</v>
      </c>
      <c r="R4251" s="210">
        <f>R4200*'Usages industrie'!$O23*(1+'Usages industrie'!$P23)^(R$4175-$D$4175)/1000</f>
        <v>0</v>
      </c>
    </row>
    <row r="4252" spans="1:18" hidden="1" outlineLevel="2" x14ac:dyDescent="0.35">
      <c r="A4252" s="209" t="str">
        <f>'Usages industrie'!A24</f>
        <v>Usage industriel n°21</v>
      </c>
      <c r="B4252" s="209" t="s">
        <v>639</v>
      </c>
      <c r="C4252" s="209"/>
      <c r="D4252" s="210">
        <f>D4201*'Usages industrie'!$O24*(1+'Usages industrie'!$P24)^(D$4175-$D$4175)/1000</f>
        <v>0</v>
      </c>
      <c r="E4252" s="210">
        <f>E4201*'Usages industrie'!$O24*(1+'Usages industrie'!$P24)^(E$4175-$D$4175)/1000</f>
        <v>0</v>
      </c>
      <c r="F4252" s="210">
        <f>F4201*'Usages industrie'!$O24*(1+'Usages industrie'!$P24)^(F$4175-$D$4175)/1000</f>
        <v>0</v>
      </c>
      <c r="G4252" s="210">
        <f>G4201*'Usages industrie'!$O24*(1+'Usages industrie'!$P24)^(G$4175-$D$4175)/1000</f>
        <v>0</v>
      </c>
      <c r="H4252" s="210">
        <f>H4201*'Usages industrie'!$O24*(1+'Usages industrie'!$P24)^(H$4175-$D$4175)/1000</f>
        <v>0</v>
      </c>
      <c r="I4252" s="210">
        <f>I4201*'Usages industrie'!$O24*(1+'Usages industrie'!$P24)^(I$4175-$D$4175)/1000</f>
        <v>0</v>
      </c>
      <c r="J4252" s="210">
        <f>J4201*'Usages industrie'!$O24*(1+'Usages industrie'!$P24)^(J$4175-$D$4175)/1000</f>
        <v>0</v>
      </c>
      <c r="K4252" s="210">
        <f>K4201*'Usages industrie'!$O24*(1+'Usages industrie'!$P24)^(K$4175-$D$4175)/1000</f>
        <v>0</v>
      </c>
      <c r="L4252" s="210">
        <f>L4201*'Usages industrie'!$O24*(1+'Usages industrie'!$P24)^(L$4175-$D$4175)/1000</f>
        <v>0</v>
      </c>
      <c r="M4252" s="210">
        <f>M4201*'Usages industrie'!$O24*(1+'Usages industrie'!$P24)^(M$4175-$D$4175)/1000</f>
        <v>0</v>
      </c>
      <c r="N4252" s="210">
        <f>N4201*'Usages industrie'!$O24*(1+'Usages industrie'!$P24)^(N$4175-$D$4175)/1000</f>
        <v>0</v>
      </c>
      <c r="O4252" s="210">
        <f>O4201*'Usages industrie'!$O24*(1+'Usages industrie'!$P24)^(O$4175-$D$4175)/1000</f>
        <v>0</v>
      </c>
      <c r="P4252" s="210">
        <f>P4201*'Usages industrie'!$O24*(1+'Usages industrie'!$P24)^(P$4175-$D$4175)/1000</f>
        <v>0</v>
      </c>
      <c r="Q4252" s="210">
        <f>Q4201*'Usages industrie'!$O24*(1+'Usages industrie'!$P24)^(Q$4175-$D$4175)/1000</f>
        <v>0</v>
      </c>
      <c r="R4252" s="210">
        <f>R4201*'Usages industrie'!$O24*(1+'Usages industrie'!$P24)^(R$4175-$D$4175)/1000</f>
        <v>0</v>
      </c>
    </row>
    <row r="4253" spans="1:18" hidden="1" outlineLevel="2" x14ac:dyDescent="0.35">
      <c r="A4253" s="209" t="str">
        <f>'Usages industrie'!A25</f>
        <v>Usage industriel n°22</v>
      </c>
      <c r="B4253" s="209" t="s">
        <v>639</v>
      </c>
      <c r="C4253" s="209"/>
      <c r="D4253" s="210">
        <f>D4202*'Usages industrie'!$O25*(1+'Usages industrie'!$P25)^(D$4175-$D$4175)/1000</f>
        <v>0</v>
      </c>
      <c r="E4253" s="210">
        <f>E4202*'Usages industrie'!$O25*(1+'Usages industrie'!$P25)^(E$4175-$D$4175)/1000</f>
        <v>0</v>
      </c>
      <c r="F4253" s="210">
        <f>F4202*'Usages industrie'!$O25*(1+'Usages industrie'!$P25)^(F$4175-$D$4175)/1000</f>
        <v>0</v>
      </c>
      <c r="G4253" s="210">
        <f>G4202*'Usages industrie'!$O25*(1+'Usages industrie'!$P25)^(G$4175-$D$4175)/1000</f>
        <v>0</v>
      </c>
      <c r="H4253" s="210">
        <f>H4202*'Usages industrie'!$O25*(1+'Usages industrie'!$P25)^(H$4175-$D$4175)/1000</f>
        <v>0</v>
      </c>
      <c r="I4253" s="210">
        <f>I4202*'Usages industrie'!$O25*(1+'Usages industrie'!$P25)^(I$4175-$D$4175)/1000</f>
        <v>0</v>
      </c>
      <c r="J4253" s="210">
        <f>J4202*'Usages industrie'!$O25*(1+'Usages industrie'!$P25)^(J$4175-$D$4175)/1000</f>
        <v>0</v>
      </c>
      <c r="K4253" s="210">
        <f>K4202*'Usages industrie'!$O25*(1+'Usages industrie'!$P25)^(K$4175-$D$4175)/1000</f>
        <v>0</v>
      </c>
      <c r="L4253" s="210">
        <f>L4202*'Usages industrie'!$O25*(1+'Usages industrie'!$P25)^(L$4175-$D$4175)/1000</f>
        <v>0</v>
      </c>
      <c r="M4253" s="210">
        <f>M4202*'Usages industrie'!$O25*(1+'Usages industrie'!$P25)^(M$4175-$D$4175)/1000</f>
        <v>0</v>
      </c>
      <c r="N4253" s="210">
        <f>N4202*'Usages industrie'!$O25*(1+'Usages industrie'!$P25)^(N$4175-$D$4175)/1000</f>
        <v>0</v>
      </c>
      <c r="O4253" s="210">
        <f>O4202*'Usages industrie'!$O25*(1+'Usages industrie'!$P25)^(O$4175-$D$4175)/1000</f>
        <v>0</v>
      </c>
      <c r="P4253" s="210">
        <f>P4202*'Usages industrie'!$O25*(1+'Usages industrie'!$P25)^(P$4175-$D$4175)/1000</f>
        <v>0</v>
      </c>
      <c r="Q4253" s="210">
        <f>Q4202*'Usages industrie'!$O25*(1+'Usages industrie'!$P25)^(Q$4175-$D$4175)/1000</f>
        <v>0</v>
      </c>
      <c r="R4253" s="210">
        <f>R4202*'Usages industrie'!$O25*(1+'Usages industrie'!$P25)^(R$4175-$D$4175)/1000</f>
        <v>0</v>
      </c>
    </row>
    <row r="4254" spans="1:18" hidden="1" outlineLevel="2" x14ac:dyDescent="0.35">
      <c r="A4254" s="209" t="str">
        <f>'Usages industrie'!A26</f>
        <v>Usage industriel n°23</v>
      </c>
      <c r="B4254" s="209" t="s">
        <v>639</v>
      </c>
      <c r="C4254" s="209"/>
      <c r="D4254" s="210">
        <f>D4203*'Usages industrie'!$O26*(1+'Usages industrie'!$P26)^(D$4175-$D$4175)/1000</f>
        <v>0</v>
      </c>
      <c r="E4254" s="210">
        <f>E4203*'Usages industrie'!$O26*(1+'Usages industrie'!$P26)^(E$4175-$D$4175)/1000</f>
        <v>0</v>
      </c>
      <c r="F4254" s="210">
        <f>F4203*'Usages industrie'!$O26*(1+'Usages industrie'!$P26)^(F$4175-$D$4175)/1000</f>
        <v>0</v>
      </c>
      <c r="G4254" s="210">
        <f>G4203*'Usages industrie'!$O26*(1+'Usages industrie'!$P26)^(G$4175-$D$4175)/1000</f>
        <v>0</v>
      </c>
      <c r="H4254" s="210">
        <f>H4203*'Usages industrie'!$O26*(1+'Usages industrie'!$P26)^(H$4175-$D$4175)/1000</f>
        <v>0</v>
      </c>
      <c r="I4254" s="210">
        <f>I4203*'Usages industrie'!$O26*(1+'Usages industrie'!$P26)^(I$4175-$D$4175)/1000</f>
        <v>0</v>
      </c>
      <c r="J4254" s="210">
        <f>J4203*'Usages industrie'!$O26*(1+'Usages industrie'!$P26)^(J$4175-$D$4175)/1000</f>
        <v>0</v>
      </c>
      <c r="K4254" s="210">
        <f>K4203*'Usages industrie'!$O26*(1+'Usages industrie'!$P26)^(K$4175-$D$4175)/1000</f>
        <v>0</v>
      </c>
      <c r="L4254" s="210">
        <f>L4203*'Usages industrie'!$O26*(1+'Usages industrie'!$P26)^(L$4175-$D$4175)/1000</f>
        <v>0</v>
      </c>
      <c r="M4254" s="210">
        <f>M4203*'Usages industrie'!$O26*(1+'Usages industrie'!$P26)^(M$4175-$D$4175)/1000</f>
        <v>0</v>
      </c>
      <c r="N4254" s="210">
        <f>N4203*'Usages industrie'!$O26*(1+'Usages industrie'!$P26)^(N$4175-$D$4175)/1000</f>
        <v>0</v>
      </c>
      <c r="O4254" s="210">
        <f>O4203*'Usages industrie'!$O26*(1+'Usages industrie'!$P26)^(O$4175-$D$4175)/1000</f>
        <v>0</v>
      </c>
      <c r="P4254" s="210">
        <f>P4203*'Usages industrie'!$O26*(1+'Usages industrie'!$P26)^(P$4175-$D$4175)/1000</f>
        <v>0</v>
      </c>
      <c r="Q4254" s="210">
        <f>Q4203*'Usages industrie'!$O26*(1+'Usages industrie'!$P26)^(Q$4175-$D$4175)/1000</f>
        <v>0</v>
      </c>
      <c r="R4254" s="210">
        <f>R4203*'Usages industrie'!$O26*(1+'Usages industrie'!$P26)^(R$4175-$D$4175)/1000</f>
        <v>0</v>
      </c>
    </row>
    <row r="4255" spans="1:18" hidden="1" outlineLevel="2" x14ac:dyDescent="0.35">
      <c r="A4255" s="209" t="str">
        <f>'Usages industrie'!A27</f>
        <v>Usage industriel n°24</v>
      </c>
      <c r="B4255" s="209" t="s">
        <v>639</v>
      </c>
      <c r="C4255" s="209"/>
      <c r="D4255" s="210">
        <f>D4204*'Usages industrie'!$O27*(1+'Usages industrie'!$P27)^(D$4175-$D$4175)/1000</f>
        <v>0</v>
      </c>
      <c r="E4255" s="210">
        <f>E4204*'Usages industrie'!$O27*(1+'Usages industrie'!$P27)^(E$4175-$D$4175)/1000</f>
        <v>0</v>
      </c>
      <c r="F4255" s="210">
        <f>F4204*'Usages industrie'!$O27*(1+'Usages industrie'!$P27)^(F$4175-$D$4175)/1000</f>
        <v>0</v>
      </c>
      <c r="G4255" s="210">
        <f>G4204*'Usages industrie'!$O27*(1+'Usages industrie'!$P27)^(G$4175-$D$4175)/1000</f>
        <v>0</v>
      </c>
      <c r="H4255" s="210">
        <f>H4204*'Usages industrie'!$O27*(1+'Usages industrie'!$P27)^(H$4175-$D$4175)/1000</f>
        <v>0</v>
      </c>
      <c r="I4255" s="210">
        <f>I4204*'Usages industrie'!$O27*(1+'Usages industrie'!$P27)^(I$4175-$D$4175)/1000</f>
        <v>0</v>
      </c>
      <c r="J4255" s="210">
        <f>J4204*'Usages industrie'!$O27*(1+'Usages industrie'!$P27)^(J$4175-$D$4175)/1000</f>
        <v>0</v>
      </c>
      <c r="K4255" s="210">
        <f>K4204*'Usages industrie'!$O27*(1+'Usages industrie'!$P27)^(K$4175-$D$4175)/1000</f>
        <v>0</v>
      </c>
      <c r="L4255" s="210">
        <f>L4204*'Usages industrie'!$O27*(1+'Usages industrie'!$P27)^(L$4175-$D$4175)/1000</f>
        <v>0</v>
      </c>
      <c r="M4255" s="210">
        <f>M4204*'Usages industrie'!$O27*(1+'Usages industrie'!$P27)^(M$4175-$D$4175)/1000</f>
        <v>0</v>
      </c>
      <c r="N4255" s="210">
        <f>N4204*'Usages industrie'!$O27*(1+'Usages industrie'!$P27)^(N$4175-$D$4175)/1000</f>
        <v>0</v>
      </c>
      <c r="O4255" s="210">
        <f>O4204*'Usages industrie'!$O27*(1+'Usages industrie'!$P27)^(O$4175-$D$4175)/1000</f>
        <v>0</v>
      </c>
      <c r="P4255" s="210">
        <f>P4204*'Usages industrie'!$O27*(1+'Usages industrie'!$P27)^(P$4175-$D$4175)/1000</f>
        <v>0</v>
      </c>
      <c r="Q4255" s="210">
        <f>Q4204*'Usages industrie'!$O27*(1+'Usages industrie'!$P27)^(Q$4175-$D$4175)/1000</f>
        <v>0</v>
      </c>
      <c r="R4255" s="210">
        <f>R4204*'Usages industrie'!$O27*(1+'Usages industrie'!$P27)^(R$4175-$D$4175)/1000</f>
        <v>0</v>
      </c>
    </row>
    <row r="4256" spans="1:18" hidden="1" outlineLevel="2" x14ac:dyDescent="0.35">
      <c r="A4256" s="209" t="str">
        <f>'Usages industrie'!A28</f>
        <v>Usage industriel n°25</v>
      </c>
      <c r="B4256" s="209" t="s">
        <v>639</v>
      </c>
      <c r="C4256" s="209"/>
      <c r="D4256" s="210">
        <f>D4205*'Usages industrie'!$O28*(1+'Usages industrie'!$P28)^(D$4175-$D$4175)/1000</f>
        <v>0</v>
      </c>
      <c r="E4256" s="210">
        <f>E4205*'Usages industrie'!$O28*(1+'Usages industrie'!$P28)^(E$4175-$D$4175)/1000</f>
        <v>0</v>
      </c>
      <c r="F4256" s="210">
        <f>F4205*'Usages industrie'!$O28*(1+'Usages industrie'!$P28)^(F$4175-$D$4175)/1000</f>
        <v>0</v>
      </c>
      <c r="G4256" s="210">
        <f>G4205*'Usages industrie'!$O28*(1+'Usages industrie'!$P28)^(G$4175-$D$4175)/1000</f>
        <v>0</v>
      </c>
      <c r="H4256" s="210">
        <f>H4205*'Usages industrie'!$O28*(1+'Usages industrie'!$P28)^(H$4175-$D$4175)/1000</f>
        <v>0</v>
      </c>
      <c r="I4256" s="210">
        <f>I4205*'Usages industrie'!$O28*(1+'Usages industrie'!$P28)^(I$4175-$D$4175)/1000</f>
        <v>0</v>
      </c>
      <c r="J4256" s="210">
        <f>J4205*'Usages industrie'!$O28*(1+'Usages industrie'!$P28)^(J$4175-$D$4175)/1000</f>
        <v>0</v>
      </c>
      <c r="K4256" s="210">
        <f>K4205*'Usages industrie'!$O28*(1+'Usages industrie'!$P28)^(K$4175-$D$4175)/1000</f>
        <v>0</v>
      </c>
      <c r="L4256" s="210">
        <f>L4205*'Usages industrie'!$O28*(1+'Usages industrie'!$P28)^(L$4175-$D$4175)/1000</f>
        <v>0</v>
      </c>
      <c r="M4256" s="210">
        <f>M4205*'Usages industrie'!$O28*(1+'Usages industrie'!$P28)^(M$4175-$D$4175)/1000</f>
        <v>0</v>
      </c>
      <c r="N4256" s="210">
        <f>N4205*'Usages industrie'!$O28*(1+'Usages industrie'!$P28)^(N$4175-$D$4175)/1000</f>
        <v>0</v>
      </c>
      <c r="O4256" s="210">
        <f>O4205*'Usages industrie'!$O28*(1+'Usages industrie'!$P28)^(O$4175-$D$4175)/1000</f>
        <v>0</v>
      </c>
      <c r="P4256" s="210">
        <f>P4205*'Usages industrie'!$O28*(1+'Usages industrie'!$P28)^(P$4175-$D$4175)/1000</f>
        <v>0</v>
      </c>
      <c r="Q4256" s="210">
        <f>Q4205*'Usages industrie'!$O28*(1+'Usages industrie'!$P28)^(Q$4175-$D$4175)/1000</f>
        <v>0</v>
      </c>
      <c r="R4256" s="210">
        <f>R4205*'Usages industrie'!$O28*(1+'Usages industrie'!$P28)^(R$4175-$D$4175)/1000</f>
        <v>0</v>
      </c>
    </row>
    <row r="4257" spans="1:18" hidden="1" outlineLevel="2" x14ac:dyDescent="0.35">
      <c r="A4257" s="209" t="str">
        <f>'Usages industrie'!A29</f>
        <v>Usage industriel n°26</v>
      </c>
      <c r="B4257" s="209" t="s">
        <v>639</v>
      </c>
      <c r="C4257" s="209"/>
      <c r="D4257" s="210">
        <f>D4206*'Usages industrie'!$O29*(1+'Usages industrie'!$P29)^(D$4175-$D$4175)/1000</f>
        <v>0</v>
      </c>
      <c r="E4257" s="210">
        <f>E4206*'Usages industrie'!$O29*(1+'Usages industrie'!$P29)^(E$4175-$D$4175)/1000</f>
        <v>0</v>
      </c>
      <c r="F4257" s="210">
        <f>F4206*'Usages industrie'!$O29*(1+'Usages industrie'!$P29)^(F$4175-$D$4175)/1000</f>
        <v>0</v>
      </c>
      <c r="G4257" s="210">
        <f>G4206*'Usages industrie'!$O29*(1+'Usages industrie'!$P29)^(G$4175-$D$4175)/1000</f>
        <v>0</v>
      </c>
      <c r="H4257" s="210">
        <f>H4206*'Usages industrie'!$O29*(1+'Usages industrie'!$P29)^(H$4175-$D$4175)/1000</f>
        <v>0</v>
      </c>
      <c r="I4257" s="210">
        <f>I4206*'Usages industrie'!$O29*(1+'Usages industrie'!$P29)^(I$4175-$D$4175)/1000</f>
        <v>0</v>
      </c>
      <c r="J4257" s="210">
        <f>J4206*'Usages industrie'!$O29*(1+'Usages industrie'!$P29)^(J$4175-$D$4175)/1000</f>
        <v>0</v>
      </c>
      <c r="K4257" s="210">
        <f>K4206*'Usages industrie'!$O29*(1+'Usages industrie'!$P29)^(K$4175-$D$4175)/1000</f>
        <v>0</v>
      </c>
      <c r="L4257" s="210">
        <f>L4206*'Usages industrie'!$O29*(1+'Usages industrie'!$P29)^(L$4175-$D$4175)/1000</f>
        <v>0</v>
      </c>
      <c r="M4257" s="210">
        <f>M4206*'Usages industrie'!$O29*(1+'Usages industrie'!$P29)^(M$4175-$D$4175)/1000</f>
        <v>0</v>
      </c>
      <c r="N4257" s="210">
        <f>N4206*'Usages industrie'!$O29*(1+'Usages industrie'!$P29)^(N$4175-$D$4175)/1000</f>
        <v>0</v>
      </c>
      <c r="O4257" s="210">
        <f>O4206*'Usages industrie'!$O29*(1+'Usages industrie'!$P29)^(O$4175-$D$4175)/1000</f>
        <v>0</v>
      </c>
      <c r="P4257" s="210">
        <f>P4206*'Usages industrie'!$O29*(1+'Usages industrie'!$P29)^(P$4175-$D$4175)/1000</f>
        <v>0</v>
      </c>
      <c r="Q4257" s="210">
        <f>Q4206*'Usages industrie'!$O29*(1+'Usages industrie'!$P29)^(Q$4175-$D$4175)/1000</f>
        <v>0</v>
      </c>
      <c r="R4257" s="210">
        <f>R4206*'Usages industrie'!$O29*(1+'Usages industrie'!$P29)^(R$4175-$D$4175)/1000</f>
        <v>0</v>
      </c>
    </row>
    <row r="4258" spans="1:18" hidden="1" outlineLevel="2" x14ac:dyDescent="0.35">
      <c r="A4258" s="209" t="str">
        <f>'Usages industrie'!A30</f>
        <v>Usage industriel n°27</v>
      </c>
      <c r="B4258" s="209" t="s">
        <v>639</v>
      </c>
      <c r="C4258" s="209"/>
      <c r="D4258" s="210">
        <f>D4207*'Usages industrie'!$O30*(1+'Usages industrie'!$P30)^(D$4175-$D$4175)/1000</f>
        <v>0</v>
      </c>
      <c r="E4258" s="210">
        <f>E4207*'Usages industrie'!$O30*(1+'Usages industrie'!$P30)^(E$4175-$D$4175)/1000</f>
        <v>0</v>
      </c>
      <c r="F4258" s="210">
        <f>F4207*'Usages industrie'!$O30*(1+'Usages industrie'!$P30)^(F$4175-$D$4175)/1000</f>
        <v>0</v>
      </c>
      <c r="G4258" s="210">
        <f>G4207*'Usages industrie'!$O30*(1+'Usages industrie'!$P30)^(G$4175-$D$4175)/1000</f>
        <v>0</v>
      </c>
      <c r="H4258" s="210">
        <f>H4207*'Usages industrie'!$O30*(1+'Usages industrie'!$P30)^(H$4175-$D$4175)/1000</f>
        <v>0</v>
      </c>
      <c r="I4258" s="210">
        <f>I4207*'Usages industrie'!$O30*(1+'Usages industrie'!$P30)^(I$4175-$D$4175)/1000</f>
        <v>0</v>
      </c>
      <c r="J4258" s="210">
        <f>J4207*'Usages industrie'!$O30*(1+'Usages industrie'!$P30)^(J$4175-$D$4175)/1000</f>
        <v>0</v>
      </c>
      <c r="K4258" s="210">
        <f>K4207*'Usages industrie'!$O30*(1+'Usages industrie'!$P30)^(K$4175-$D$4175)/1000</f>
        <v>0</v>
      </c>
      <c r="L4258" s="210">
        <f>L4207*'Usages industrie'!$O30*(1+'Usages industrie'!$P30)^(L$4175-$D$4175)/1000</f>
        <v>0</v>
      </c>
      <c r="M4258" s="210">
        <f>M4207*'Usages industrie'!$O30*(1+'Usages industrie'!$P30)^(M$4175-$D$4175)/1000</f>
        <v>0</v>
      </c>
      <c r="N4258" s="210">
        <f>N4207*'Usages industrie'!$O30*(1+'Usages industrie'!$P30)^(N$4175-$D$4175)/1000</f>
        <v>0</v>
      </c>
      <c r="O4258" s="210">
        <f>O4207*'Usages industrie'!$O30*(1+'Usages industrie'!$P30)^(O$4175-$D$4175)/1000</f>
        <v>0</v>
      </c>
      <c r="P4258" s="210">
        <f>P4207*'Usages industrie'!$O30*(1+'Usages industrie'!$P30)^(P$4175-$D$4175)/1000</f>
        <v>0</v>
      </c>
      <c r="Q4258" s="210">
        <f>Q4207*'Usages industrie'!$O30*(1+'Usages industrie'!$P30)^(Q$4175-$D$4175)/1000</f>
        <v>0</v>
      </c>
      <c r="R4258" s="210">
        <f>R4207*'Usages industrie'!$O30*(1+'Usages industrie'!$P30)^(R$4175-$D$4175)/1000</f>
        <v>0</v>
      </c>
    </row>
    <row r="4259" spans="1:18" hidden="1" outlineLevel="2" x14ac:dyDescent="0.35">
      <c r="A4259" s="209" t="str">
        <f>'Usages industrie'!A31</f>
        <v>Usage industriel n°28</v>
      </c>
      <c r="B4259" s="209" t="s">
        <v>639</v>
      </c>
      <c r="C4259" s="209"/>
      <c r="D4259" s="210">
        <f>D4208*'Usages industrie'!$O31*(1+'Usages industrie'!$P31)^(D$4175-$D$4175)/1000</f>
        <v>0</v>
      </c>
      <c r="E4259" s="210">
        <f>E4208*'Usages industrie'!$O31*(1+'Usages industrie'!$P31)^(E$4175-$D$4175)/1000</f>
        <v>0</v>
      </c>
      <c r="F4259" s="210">
        <f>F4208*'Usages industrie'!$O31*(1+'Usages industrie'!$P31)^(F$4175-$D$4175)/1000</f>
        <v>0</v>
      </c>
      <c r="G4259" s="210">
        <f>G4208*'Usages industrie'!$O31*(1+'Usages industrie'!$P31)^(G$4175-$D$4175)/1000</f>
        <v>0</v>
      </c>
      <c r="H4259" s="210">
        <f>H4208*'Usages industrie'!$O31*(1+'Usages industrie'!$P31)^(H$4175-$D$4175)/1000</f>
        <v>0</v>
      </c>
      <c r="I4259" s="210">
        <f>I4208*'Usages industrie'!$O31*(1+'Usages industrie'!$P31)^(I$4175-$D$4175)/1000</f>
        <v>0</v>
      </c>
      <c r="J4259" s="210">
        <f>J4208*'Usages industrie'!$O31*(1+'Usages industrie'!$P31)^(J$4175-$D$4175)/1000</f>
        <v>0</v>
      </c>
      <c r="K4259" s="210">
        <f>K4208*'Usages industrie'!$O31*(1+'Usages industrie'!$P31)^(K$4175-$D$4175)/1000</f>
        <v>0</v>
      </c>
      <c r="L4259" s="210">
        <f>L4208*'Usages industrie'!$O31*(1+'Usages industrie'!$P31)^(L$4175-$D$4175)/1000</f>
        <v>0</v>
      </c>
      <c r="M4259" s="210">
        <f>M4208*'Usages industrie'!$O31*(1+'Usages industrie'!$P31)^(M$4175-$D$4175)/1000</f>
        <v>0</v>
      </c>
      <c r="N4259" s="210">
        <f>N4208*'Usages industrie'!$O31*(1+'Usages industrie'!$P31)^(N$4175-$D$4175)/1000</f>
        <v>0</v>
      </c>
      <c r="O4259" s="210">
        <f>O4208*'Usages industrie'!$O31*(1+'Usages industrie'!$P31)^(O$4175-$D$4175)/1000</f>
        <v>0</v>
      </c>
      <c r="P4259" s="210">
        <f>P4208*'Usages industrie'!$O31*(1+'Usages industrie'!$P31)^(P$4175-$D$4175)/1000</f>
        <v>0</v>
      </c>
      <c r="Q4259" s="210">
        <f>Q4208*'Usages industrie'!$O31*(1+'Usages industrie'!$P31)^(Q$4175-$D$4175)/1000</f>
        <v>0</v>
      </c>
      <c r="R4259" s="210">
        <f>R4208*'Usages industrie'!$O31*(1+'Usages industrie'!$P31)^(R$4175-$D$4175)/1000</f>
        <v>0</v>
      </c>
    </row>
    <row r="4260" spans="1:18" hidden="1" outlineLevel="2" x14ac:dyDescent="0.35">
      <c r="A4260" s="209" t="str">
        <f>'Usages industrie'!A32</f>
        <v>Usage industriel n°29</v>
      </c>
      <c r="B4260" s="209" t="s">
        <v>639</v>
      </c>
      <c r="C4260" s="209"/>
      <c r="D4260" s="210">
        <f>D4209*'Usages industrie'!$O32*(1+'Usages industrie'!$P32)^(D$4175-$D$4175)/1000</f>
        <v>0</v>
      </c>
      <c r="E4260" s="210">
        <f>E4209*'Usages industrie'!$O32*(1+'Usages industrie'!$P32)^(E$4175-$D$4175)/1000</f>
        <v>0</v>
      </c>
      <c r="F4260" s="210">
        <f>F4209*'Usages industrie'!$O32*(1+'Usages industrie'!$P32)^(F$4175-$D$4175)/1000</f>
        <v>0</v>
      </c>
      <c r="G4260" s="210">
        <f>G4209*'Usages industrie'!$O32*(1+'Usages industrie'!$P32)^(G$4175-$D$4175)/1000</f>
        <v>0</v>
      </c>
      <c r="H4260" s="210">
        <f>H4209*'Usages industrie'!$O32*(1+'Usages industrie'!$P32)^(H$4175-$D$4175)/1000</f>
        <v>0</v>
      </c>
      <c r="I4260" s="210">
        <f>I4209*'Usages industrie'!$O32*(1+'Usages industrie'!$P32)^(I$4175-$D$4175)/1000</f>
        <v>0</v>
      </c>
      <c r="J4260" s="210">
        <f>J4209*'Usages industrie'!$O32*(1+'Usages industrie'!$P32)^(J$4175-$D$4175)/1000</f>
        <v>0</v>
      </c>
      <c r="K4260" s="210">
        <f>K4209*'Usages industrie'!$O32*(1+'Usages industrie'!$P32)^(K$4175-$D$4175)/1000</f>
        <v>0</v>
      </c>
      <c r="L4260" s="210">
        <f>L4209*'Usages industrie'!$O32*(1+'Usages industrie'!$P32)^(L$4175-$D$4175)/1000</f>
        <v>0</v>
      </c>
      <c r="M4260" s="210">
        <f>M4209*'Usages industrie'!$O32*(1+'Usages industrie'!$P32)^(M$4175-$D$4175)/1000</f>
        <v>0</v>
      </c>
      <c r="N4260" s="210">
        <f>N4209*'Usages industrie'!$O32*(1+'Usages industrie'!$P32)^(N$4175-$D$4175)/1000</f>
        <v>0</v>
      </c>
      <c r="O4260" s="210">
        <f>O4209*'Usages industrie'!$O32*(1+'Usages industrie'!$P32)^(O$4175-$D$4175)/1000</f>
        <v>0</v>
      </c>
      <c r="P4260" s="210">
        <f>P4209*'Usages industrie'!$O32*(1+'Usages industrie'!$P32)^(P$4175-$D$4175)/1000</f>
        <v>0</v>
      </c>
      <c r="Q4260" s="210">
        <f>Q4209*'Usages industrie'!$O32*(1+'Usages industrie'!$P32)^(Q$4175-$D$4175)/1000</f>
        <v>0</v>
      </c>
      <c r="R4260" s="210">
        <f>R4209*'Usages industrie'!$O32*(1+'Usages industrie'!$P32)^(R$4175-$D$4175)/1000</f>
        <v>0</v>
      </c>
    </row>
    <row r="4261" spans="1:18" hidden="1" outlineLevel="2" x14ac:dyDescent="0.35">
      <c r="A4261" s="209" t="str">
        <f>'Usages industrie'!A33</f>
        <v>Usage industriel n°30</v>
      </c>
      <c r="B4261" s="209" t="s">
        <v>639</v>
      </c>
      <c r="C4261" s="209"/>
      <c r="D4261" s="210">
        <f>D4210*'Usages industrie'!$O33*(1+'Usages industrie'!$P33)^(D$4175-$D$4175)/1000</f>
        <v>0</v>
      </c>
      <c r="E4261" s="210">
        <f>E4210*'Usages industrie'!$O33*(1+'Usages industrie'!$P33)^(E$4175-$D$4175)/1000</f>
        <v>0</v>
      </c>
      <c r="F4261" s="210">
        <f>F4210*'Usages industrie'!$O33*(1+'Usages industrie'!$P33)^(F$4175-$D$4175)/1000</f>
        <v>0</v>
      </c>
      <c r="G4261" s="210">
        <f>G4210*'Usages industrie'!$O33*(1+'Usages industrie'!$P33)^(G$4175-$D$4175)/1000</f>
        <v>0</v>
      </c>
      <c r="H4261" s="210">
        <f>H4210*'Usages industrie'!$O33*(1+'Usages industrie'!$P33)^(H$4175-$D$4175)/1000</f>
        <v>0</v>
      </c>
      <c r="I4261" s="210">
        <f>I4210*'Usages industrie'!$O33*(1+'Usages industrie'!$P33)^(I$4175-$D$4175)/1000</f>
        <v>0</v>
      </c>
      <c r="J4261" s="210">
        <f>J4210*'Usages industrie'!$O33*(1+'Usages industrie'!$P33)^(J$4175-$D$4175)/1000</f>
        <v>0</v>
      </c>
      <c r="K4261" s="210">
        <f>K4210*'Usages industrie'!$O33*(1+'Usages industrie'!$P33)^(K$4175-$D$4175)/1000</f>
        <v>0</v>
      </c>
      <c r="L4261" s="210">
        <f>L4210*'Usages industrie'!$O33*(1+'Usages industrie'!$P33)^(L$4175-$D$4175)/1000</f>
        <v>0</v>
      </c>
      <c r="M4261" s="210">
        <f>M4210*'Usages industrie'!$O33*(1+'Usages industrie'!$P33)^(M$4175-$D$4175)/1000</f>
        <v>0</v>
      </c>
      <c r="N4261" s="210">
        <f>N4210*'Usages industrie'!$O33*(1+'Usages industrie'!$P33)^(N$4175-$D$4175)/1000</f>
        <v>0</v>
      </c>
      <c r="O4261" s="210">
        <f>O4210*'Usages industrie'!$O33*(1+'Usages industrie'!$P33)^(O$4175-$D$4175)/1000</f>
        <v>0</v>
      </c>
      <c r="P4261" s="210">
        <f>P4210*'Usages industrie'!$O33*(1+'Usages industrie'!$P33)^(P$4175-$D$4175)/1000</f>
        <v>0</v>
      </c>
      <c r="Q4261" s="210">
        <f>Q4210*'Usages industrie'!$O33*(1+'Usages industrie'!$P33)^(Q$4175-$D$4175)/1000</f>
        <v>0</v>
      </c>
      <c r="R4261" s="210">
        <f>R4210*'Usages industrie'!$O33*(1+'Usages industrie'!$P33)^(R$4175-$D$4175)/1000</f>
        <v>0</v>
      </c>
    </row>
    <row r="4262" spans="1:18" hidden="1" outlineLevel="2" x14ac:dyDescent="0.35">
      <c r="A4262" s="209" t="str">
        <f>'Usages industrie'!A34</f>
        <v>Usage industriel n°31</v>
      </c>
      <c r="B4262" s="209" t="s">
        <v>639</v>
      </c>
      <c r="C4262" s="209"/>
      <c r="D4262" s="210">
        <f>D4211*'Usages industrie'!$O34*(1+'Usages industrie'!$P34)^(D$4175-$D$4175)/1000</f>
        <v>0</v>
      </c>
      <c r="E4262" s="210">
        <f>E4211*'Usages industrie'!$O34*(1+'Usages industrie'!$P34)^(E$4175-$D$4175)/1000</f>
        <v>0</v>
      </c>
      <c r="F4262" s="210">
        <f>F4211*'Usages industrie'!$O34*(1+'Usages industrie'!$P34)^(F$4175-$D$4175)/1000</f>
        <v>0</v>
      </c>
      <c r="G4262" s="210">
        <f>G4211*'Usages industrie'!$O34*(1+'Usages industrie'!$P34)^(G$4175-$D$4175)/1000</f>
        <v>0</v>
      </c>
      <c r="H4262" s="210">
        <f>H4211*'Usages industrie'!$O34*(1+'Usages industrie'!$P34)^(H$4175-$D$4175)/1000</f>
        <v>0</v>
      </c>
      <c r="I4262" s="210">
        <f>I4211*'Usages industrie'!$O34*(1+'Usages industrie'!$P34)^(I$4175-$D$4175)/1000</f>
        <v>0</v>
      </c>
      <c r="J4262" s="210">
        <f>J4211*'Usages industrie'!$O34*(1+'Usages industrie'!$P34)^(J$4175-$D$4175)/1000</f>
        <v>0</v>
      </c>
      <c r="K4262" s="210">
        <f>K4211*'Usages industrie'!$O34*(1+'Usages industrie'!$P34)^(K$4175-$D$4175)/1000</f>
        <v>0</v>
      </c>
      <c r="L4262" s="210">
        <f>L4211*'Usages industrie'!$O34*(1+'Usages industrie'!$P34)^(L$4175-$D$4175)/1000</f>
        <v>0</v>
      </c>
      <c r="M4262" s="210">
        <f>M4211*'Usages industrie'!$O34*(1+'Usages industrie'!$P34)^(M$4175-$D$4175)/1000</f>
        <v>0</v>
      </c>
      <c r="N4262" s="210">
        <f>N4211*'Usages industrie'!$O34*(1+'Usages industrie'!$P34)^(N$4175-$D$4175)/1000</f>
        <v>0</v>
      </c>
      <c r="O4262" s="210">
        <f>O4211*'Usages industrie'!$O34*(1+'Usages industrie'!$P34)^(O$4175-$D$4175)/1000</f>
        <v>0</v>
      </c>
      <c r="P4262" s="210">
        <f>P4211*'Usages industrie'!$O34*(1+'Usages industrie'!$P34)^(P$4175-$D$4175)/1000</f>
        <v>0</v>
      </c>
      <c r="Q4262" s="210">
        <f>Q4211*'Usages industrie'!$O34*(1+'Usages industrie'!$P34)^(Q$4175-$D$4175)/1000</f>
        <v>0</v>
      </c>
      <c r="R4262" s="210">
        <f>R4211*'Usages industrie'!$O34*(1+'Usages industrie'!$P34)^(R$4175-$D$4175)/1000</f>
        <v>0</v>
      </c>
    </row>
    <row r="4263" spans="1:18" hidden="1" outlineLevel="2" x14ac:dyDescent="0.35">
      <c r="A4263" s="209" t="str">
        <f>'Usages industrie'!A35</f>
        <v>Usage industriel n°32</v>
      </c>
      <c r="B4263" s="209" t="s">
        <v>639</v>
      </c>
      <c r="C4263" s="209"/>
      <c r="D4263" s="210">
        <f>D4212*'Usages industrie'!$O35*(1+'Usages industrie'!$P35)^(D$4175-$D$4175)/1000</f>
        <v>0</v>
      </c>
      <c r="E4263" s="210">
        <f>E4212*'Usages industrie'!$O35*(1+'Usages industrie'!$P35)^(E$4175-$D$4175)/1000</f>
        <v>0</v>
      </c>
      <c r="F4263" s="210">
        <f>F4212*'Usages industrie'!$O35*(1+'Usages industrie'!$P35)^(F$4175-$D$4175)/1000</f>
        <v>0</v>
      </c>
      <c r="G4263" s="210">
        <f>G4212*'Usages industrie'!$O35*(1+'Usages industrie'!$P35)^(G$4175-$D$4175)/1000</f>
        <v>0</v>
      </c>
      <c r="H4263" s="210">
        <f>H4212*'Usages industrie'!$O35*(1+'Usages industrie'!$P35)^(H$4175-$D$4175)/1000</f>
        <v>0</v>
      </c>
      <c r="I4263" s="210">
        <f>I4212*'Usages industrie'!$O35*(1+'Usages industrie'!$P35)^(I$4175-$D$4175)/1000</f>
        <v>0</v>
      </c>
      <c r="J4263" s="210">
        <f>J4212*'Usages industrie'!$O35*(1+'Usages industrie'!$P35)^(J$4175-$D$4175)/1000</f>
        <v>0</v>
      </c>
      <c r="K4263" s="210">
        <f>K4212*'Usages industrie'!$O35*(1+'Usages industrie'!$P35)^(K$4175-$D$4175)/1000</f>
        <v>0</v>
      </c>
      <c r="L4263" s="210">
        <f>L4212*'Usages industrie'!$O35*(1+'Usages industrie'!$P35)^(L$4175-$D$4175)/1000</f>
        <v>0</v>
      </c>
      <c r="M4263" s="210">
        <f>M4212*'Usages industrie'!$O35*(1+'Usages industrie'!$P35)^(M$4175-$D$4175)/1000</f>
        <v>0</v>
      </c>
      <c r="N4263" s="210">
        <f>N4212*'Usages industrie'!$O35*(1+'Usages industrie'!$P35)^(N$4175-$D$4175)/1000</f>
        <v>0</v>
      </c>
      <c r="O4263" s="210">
        <f>O4212*'Usages industrie'!$O35*(1+'Usages industrie'!$P35)^(O$4175-$D$4175)/1000</f>
        <v>0</v>
      </c>
      <c r="P4263" s="210">
        <f>P4212*'Usages industrie'!$O35*(1+'Usages industrie'!$P35)^(P$4175-$D$4175)/1000</f>
        <v>0</v>
      </c>
      <c r="Q4263" s="210">
        <f>Q4212*'Usages industrie'!$O35*(1+'Usages industrie'!$P35)^(Q$4175-$D$4175)/1000</f>
        <v>0</v>
      </c>
      <c r="R4263" s="210">
        <f>R4212*'Usages industrie'!$O35*(1+'Usages industrie'!$P35)^(R$4175-$D$4175)/1000</f>
        <v>0</v>
      </c>
    </row>
    <row r="4264" spans="1:18" hidden="1" outlineLevel="2" x14ac:dyDescent="0.35">
      <c r="A4264" s="209" t="str">
        <f>'Usages industrie'!A36</f>
        <v>Usage industriel n°33</v>
      </c>
      <c r="B4264" s="209" t="s">
        <v>639</v>
      </c>
      <c r="C4264" s="209"/>
      <c r="D4264" s="210">
        <f>D4213*'Usages industrie'!$O36*(1+'Usages industrie'!$P36)^(D$4175-$D$4175)/1000</f>
        <v>0</v>
      </c>
      <c r="E4264" s="210">
        <f>E4213*'Usages industrie'!$O36*(1+'Usages industrie'!$P36)^(E$4175-$D$4175)/1000</f>
        <v>0</v>
      </c>
      <c r="F4264" s="210">
        <f>F4213*'Usages industrie'!$O36*(1+'Usages industrie'!$P36)^(F$4175-$D$4175)/1000</f>
        <v>0</v>
      </c>
      <c r="G4264" s="210">
        <f>G4213*'Usages industrie'!$O36*(1+'Usages industrie'!$P36)^(G$4175-$D$4175)/1000</f>
        <v>0</v>
      </c>
      <c r="H4264" s="210">
        <f>H4213*'Usages industrie'!$O36*(1+'Usages industrie'!$P36)^(H$4175-$D$4175)/1000</f>
        <v>0</v>
      </c>
      <c r="I4264" s="210">
        <f>I4213*'Usages industrie'!$O36*(1+'Usages industrie'!$P36)^(I$4175-$D$4175)/1000</f>
        <v>0</v>
      </c>
      <c r="J4264" s="210">
        <f>J4213*'Usages industrie'!$O36*(1+'Usages industrie'!$P36)^(J$4175-$D$4175)/1000</f>
        <v>0</v>
      </c>
      <c r="K4264" s="210">
        <f>K4213*'Usages industrie'!$O36*(1+'Usages industrie'!$P36)^(K$4175-$D$4175)/1000</f>
        <v>0</v>
      </c>
      <c r="L4264" s="210">
        <f>L4213*'Usages industrie'!$O36*(1+'Usages industrie'!$P36)^(L$4175-$D$4175)/1000</f>
        <v>0</v>
      </c>
      <c r="M4264" s="210">
        <f>M4213*'Usages industrie'!$O36*(1+'Usages industrie'!$P36)^(M$4175-$D$4175)/1000</f>
        <v>0</v>
      </c>
      <c r="N4264" s="210">
        <f>N4213*'Usages industrie'!$O36*(1+'Usages industrie'!$P36)^(N$4175-$D$4175)/1000</f>
        <v>0</v>
      </c>
      <c r="O4264" s="210">
        <f>O4213*'Usages industrie'!$O36*(1+'Usages industrie'!$P36)^(O$4175-$D$4175)/1000</f>
        <v>0</v>
      </c>
      <c r="P4264" s="210">
        <f>P4213*'Usages industrie'!$O36*(1+'Usages industrie'!$P36)^(P$4175-$D$4175)/1000</f>
        <v>0</v>
      </c>
      <c r="Q4264" s="210">
        <f>Q4213*'Usages industrie'!$O36*(1+'Usages industrie'!$P36)^(Q$4175-$D$4175)/1000</f>
        <v>0</v>
      </c>
      <c r="R4264" s="210">
        <f>R4213*'Usages industrie'!$O36*(1+'Usages industrie'!$P36)^(R$4175-$D$4175)/1000</f>
        <v>0</v>
      </c>
    </row>
    <row r="4265" spans="1:18" hidden="1" outlineLevel="2" x14ac:dyDescent="0.35">
      <c r="A4265" s="209" t="str">
        <f>'Usages industrie'!A37</f>
        <v>Usage industriel n°34</v>
      </c>
      <c r="B4265" s="209" t="s">
        <v>639</v>
      </c>
      <c r="C4265" s="209"/>
      <c r="D4265" s="210">
        <f>D4214*'Usages industrie'!$O37*(1+'Usages industrie'!$P37)^(D$4175-$D$4175)/1000</f>
        <v>0</v>
      </c>
      <c r="E4265" s="210">
        <f>E4214*'Usages industrie'!$O37*(1+'Usages industrie'!$P37)^(E$4175-$D$4175)/1000</f>
        <v>0</v>
      </c>
      <c r="F4265" s="210">
        <f>F4214*'Usages industrie'!$O37*(1+'Usages industrie'!$P37)^(F$4175-$D$4175)/1000</f>
        <v>0</v>
      </c>
      <c r="G4265" s="210">
        <f>G4214*'Usages industrie'!$O37*(1+'Usages industrie'!$P37)^(G$4175-$D$4175)/1000</f>
        <v>0</v>
      </c>
      <c r="H4265" s="210">
        <f>H4214*'Usages industrie'!$O37*(1+'Usages industrie'!$P37)^(H$4175-$D$4175)/1000</f>
        <v>0</v>
      </c>
      <c r="I4265" s="210">
        <f>I4214*'Usages industrie'!$O37*(1+'Usages industrie'!$P37)^(I$4175-$D$4175)/1000</f>
        <v>0</v>
      </c>
      <c r="J4265" s="210">
        <f>J4214*'Usages industrie'!$O37*(1+'Usages industrie'!$P37)^(J$4175-$D$4175)/1000</f>
        <v>0</v>
      </c>
      <c r="K4265" s="210">
        <f>K4214*'Usages industrie'!$O37*(1+'Usages industrie'!$P37)^(K$4175-$D$4175)/1000</f>
        <v>0</v>
      </c>
      <c r="L4265" s="210">
        <f>L4214*'Usages industrie'!$O37*(1+'Usages industrie'!$P37)^(L$4175-$D$4175)/1000</f>
        <v>0</v>
      </c>
      <c r="M4265" s="210">
        <f>M4214*'Usages industrie'!$O37*(1+'Usages industrie'!$P37)^(M$4175-$D$4175)/1000</f>
        <v>0</v>
      </c>
      <c r="N4265" s="210">
        <f>N4214*'Usages industrie'!$O37*(1+'Usages industrie'!$P37)^(N$4175-$D$4175)/1000</f>
        <v>0</v>
      </c>
      <c r="O4265" s="210">
        <f>O4214*'Usages industrie'!$O37*(1+'Usages industrie'!$P37)^(O$4175-$D$4175)/1000</f>
        <v>0</v>
      </c>
      <c r="P4265" s="210">
        <f>P4214*'Usages industrie'!$O37*(1+'Usages industrie'!$P37)^(P$4175-$D$4175)/1000</f>
        <v>0</v>
      </c>
      <c r="Q4265" s="210">
        <f>Q4214*'Usages industrie'!$O37*(1+'Usages industrie'!$P37)^(Q$4175-$D$4175)/1000</f>
        <v>0</v>
      </c>
      <c r="R4265" s="210">
        <f>R4214*'Usages industrie'!$O37*(1+'Usages industrie'!$P37)^(R$4175-$D$4175)/1000</f>
        <v>0</v>
      </c>
    </row>
    <row r="4266" spans="1:18" hidden="1" outlineLevel="2" x14ac:dyDescent="0.35">
      <c r="A4266" s="209" t="str">
        <f>'Usages industrie'!A38</f>
        <v>Usage industriel n°35</v>
      </c>
      <c r="B4266" s="209" t="s">
        <v>639</v>
      </c>
      <c r="C4266" s="209"/>
      <c r="D4266" s="210">
        <f>D4215*'Usages industrie'!$O38*(1+'Usages industrie'!$P38)^(D$4175-$D$4175)/1000</f>
        <v>0</v>
      </c>
      <c r="E4266" s="210">
        <f>E4215*'Usages industrie'!$O38*(1+'Usages industrie'!$P38)^(E$4175-$D$4175)/1000</f>
        <v>0</v>
      </c>
      <c r="F4266" s="210">
        <f>F4215*'Usages industrie'!$O38*(1+'Usages industrie'!$P38)^(F$4175-$D$4175)/1000</f>
        <v>0</v>
      </c>
      <c r="G4266" s="210">
        <f>G4215*'Usages industrie'!$O38*(1+'Usages industrie'!$P38)^(G$4175-$D$4175)/1000</f>
        <v>0</v>
      </c>
      <c r="H4266" s="210">
        <f>H4215*'Usages industrie'!$O38*(1+'Usages industrie'!$P38)^(H$4175-$D$4175)/1000</f>
        <v>0</v>
      </c>
      <c r="I4266" s="210">
        <f>I4215*'Usages industrie'!$O38*(1+'Usages industrie'!$P38)^(I$4175-$D$4175)/1000</f>
        <v>0</v>
      </c>
      <c r="J4266" s="210">
        <f>J4215*'Usages industrie'!$O38*(1+'Usages industrie'!$P38)^(J$4175-$D$4175)/1000</f>
        <v>0</v>
      </c>
      <c r="K4266" s="210">
        <f>K4215*'Usages industrie'!$O38*(1+'Usages industrie'!$P38)^(K$4175-$D$4175)/1000</f>
        <v>0</v>
      </c>
      <c r="L4266" s="210">
        <f>L4215*'Usages industrie'!$O38*(1+'Usages industrie'!$P38)^(L$4175-$D$4175)/1000</f>
        <v>0</v>
      </c>
      <c r="M4266" s="210">
        <f>M4215*'Usages industrie'!$O38*(1+'Usages industrie'!$P38)^(M$4175-$D$4175)/1000</f>
        <v>0</v>
      </c>
      <c r="N4266" s="210">
        <f>N4215*'Usages industrie'!$O38*(1+'Usages industrie'!$P38)^(N$4175-$D$4175)/1000</f>
        <v>0</v>
      </c>
      <c r="O4266" s="210">
        <f>O4215*'Usages industrie'!$O38*(1+'Usages industrie'!$P38)^(O$4175-$D$4175)/1000</f>
        <v>0</v>
      </c>
      <c r="P4266" s="210">
        <f>P4215*'Usages industrie'!$O38*(1+'Usages industrie'!$P38)^(P$4175-$D$4175)/1000</f>
        <v>0</v>
      </c>
      <c r="Q4266" s="210">
        <f>Q4215*'Usages industrie'!$O38*(1+'Usages industrie'!$P38)^(Q$4175-$D$4175)/1000</f>
        <v>0</v>
      </c>
      <c r="R4266" s="210">
        <f>R4215*'Usages industrie'!$O38*(1+'Usages industrie'!$P38)^(R$4175-$D$4175)/1000</f>
        <v>0</v>
      </c>
    </row>
    <row r="4267" spans="1:18" hidden="1" outlineLevel="2" x14ac:dyDescent="0.35">
      <c r="A4267" s="209" t="str">
        <f>'Usages industrie'!A39</f>
        <v>Usage industriel n°36</v>
      </c>
      <c r="B4267" s="209" t="s">
        <v>639</v>
      </c>
      <c r="C4267" s="209"/>
      <c r="D4267" s="210">
        <f>D4216*'Usages industrie'!$O39*(1+'Usages industrie'!$P39)^(D$4175-$D$4175)/1000</f>
        <v>0</v>
      </c>
      <c r="E4267" s="210">
        <f>E4216*'Usages industrie'!$O39*(1+'Usages industrie'!$P39)^(E$4175-$D$4175)/1000</f>
        <v>0</v>
      </c>
      <c r="F4267" s="210">
        <f>F4216*'Usages industrie'!$O39*(1+'Usages industrie'!$P39)^(F$4175-$D$4175)/1000</f>
        <v>0</v>
      </c>
      <c r="G4267" s="210">
        <f>G4216*'Usages industrie'!$O39*(1+'Usages industrie'!$P39)^(G$4175-$D$4175)/1000</f>
        <v>0</v>
      </c>
      <c r="H4267" s="210">
        <f>H4216*'Usages industrie'!$O39*(1+'Usages industrie'!$P39)^(H$4175-$D$4175)/1000</f>
        <v>0</v>
      </c>
      <c r="I4267" s="210">
        <f>I4216*'Usages industrie'!$O39*(1+'Usages industrie'!$P39)^(I$4175-$D$4175)/1000</f>
        <v>0</v>
      </c>
      <c r="J4267" s="210">
        <f>J4216*'Usages industrie'!$O39*(1+'Usages industrie'!$P39)^(J$4175-$D$4175)/1000</f>
        <v>0</v>
      </c>
      <c r="K4267" s="210">
        <f>K4216*'Usages industrie'!$O39*(1+'Usages industrie'!$P39)^(K$4175-$D$4175)/1000</f>
        <v>0</v>
      </c>
      <c r="L4267" s="210">
        <f>L4216*'Usages industrie'!$O39*(1+'Usages industrie'!$P39)^(L$4175-$D$4175)/1000</f>
        <v>0</v>
      </c>
      <c r="M4267" s="210">
        <f>M4216*'Usages industrie'!$O39*(1+'Usages industrie'!$P39)^(M$4175-$D$4175)/1000</f>
        <v>0</v>
      </c>
      <c r="N4267" s="210">
        <f>N4216*'Usages industrie'!$O39*(1+'Usages industrie'!$P39)^(N$4175-$D$4175)/1000</f>
        <v>0</v>
      </c>
      <c r="O4267" s="210">
        <f>O4216*'Usages industrie'!$O39*(1+'Usages industrie'!$P39)^(O$4175-$D$4175)/1000</f>
        <v>0</v>
      </c>
      <c r="P4267" s="210">
        <f>P4216*'Usages industrie'!$O39*(1+'Usages industrie'!$P39)^(P$4175-$D$4175)/1000</f>
        <v>0</v>
      </c>
      <c r="Q4267" s="210">
        <f>Q4216*'Usages industrie'!$O39*(1+'Usages industrie'!$P39)^(Q$4175-$D$4175)/1000</f>
        <v>0</v>
      </c>
      <c r="R4267" s="210">
        <f>R4216*'Usages industrie'!$O39*(1+'Usages industrie'!$P39)^(R$4175-$D$4175)/1000</f>
        <v>0</v>
      </c>
    </row>
    <row r="4268" spans="1:18" hidden="1" outlineLevel="2" x14ac:dyDescent="0.35">
      <c r="A4268" s="209" t="str">
        <f>'Usages industrie'!A40</f>
        <v>Usage industriel n°37</v>
      </c>
      <c r="B4268" s="209" t="s">
        <v>639</v>
      </c>
      <c r="C4268" s="209"/>
      <c r="D4268" s="210">
        <f>D4217*'Usages industrie'!$O40*(1+'Usages industrie'!$P40)^(D$4175-$D$4175)/1000</f>
        <v>0</v>
      </c>
      <c r="E4268" s="210">
        <f>E4217*'Usages industrie'!$O40*(1+'Usages industrie'!$P40)^(E$4175-$D$4175)/1000</f>
        <v>0</v>
      </c>
      <c r="F4268" s="210">
        <f>F4217*'Usages industrie'!$O40*(1+'Usages industrie'!$P40)^(F$4175-$D$4175)/1000</f>
        <v>0</v>
      </c>
      <c r="G4268" s="210">
        <f>G4217*'Usages industrie'!$O40*(1+'Usages industrie'!$P40)^(G$4175-$D$4175)/1000</f>
        <v>0</v>
      </c>
      <c r="H4268" s="210">
        <f>H4217*'Usages industrie'!$O40*(1+'Usages industrie'!$P40)^(H$4175-$D$4175)/1000</f>
        <v>0</v>
      </c>
      <c r="I4268" s="210">
        <f>I4217*'Usages industrie'!$O40*(1+'Usages industrie'!$P40)^(I$4175-$D$4175)/1000</f>
        <v>0</v>
      </c>
      <c r="J4268" s="210">
        <f>J4217*'Usages industrie'!$O40*(1+'Usages industrie'!$P40)^(J$4175-$D$4175)/1000</f>
        <v>0</v>
      </c>
      <c r="K4268" s="210">
        <f>K4217*'Usages industrie'!$O40*(1+'Usages industrie'!$P40)^(K$4175-$D$4175)/1000</f>
        <v>0</v>
      </c>
      <c r="L4268" s="210">
        <f>L4217*'Usages industrie'!$O40*(1+'Usages industrie'!$P40)^(L$4175-$D$4175)/1000</f>
        <v>0</v>
      </c>
      <c r="M4268" s="210">
        <f>M4217*'Usages industrie'!$O40*(1+'Usages industrie'!$P40)^(M$4175-$D$4175)/1000</f>
        <v>0</v>
      </c>
      <c r="N4268" s="210">
        <f>N4217*'Usages industrie'!$O40*(1+'Usages industrie'!$P40)^(N$4175-$D$4175)/1000</f>
        <v>0</v>
      </c>
      <c r="O4268" s="210">
        <f>O4217*'Usages industrie'!$O40*(1+'Usages industrie'!$P40)^(O$4175-$D$4175)/1000</f>
        <v>0</v>
      </c>
      <c r="P4268" s="210">
        <f>P4217*'Usages industrie'!$O40*(1+'Usages industrie'!$P40)^(P$4175-$D$4175)/1000</f>
        <v>0</v>
      </c>
      <c r="Q4268" s="210">
        <f>Q4217*'Usages industrie'!$O40*(1+'Usages industrie'!$P40)^(Q$4175-$D$4175)/1000</f>
        <v>0</v>
      </c>
      <c r="R4268" s="210">
        <f>R4217*'Usages industrie'!$O40*(1+'Usages industrie'!$P40)^(R$4175-$D$4175)/1000</f>
        <v>0</v>
      </c>
    </row>
    <row r="4269" spans="1:18" hidden="1" outlineLevel="2" x14ac:dyDescent="0.35">
      <c r="A4269" s="209" t="str">
        <f>'Usages industrie'!A41</f>
        <v>Usage industriel n°38</v>
      </c>
      <c r="B4269" s="209" t="s">
        <v>639</v>
      </c>
      <c r="C4269" s="209"/>
      <c r="D4269" s="210">
        <f>D4218*'Usages industrie'!$O41*(1+'Usages industrie'!$P41)^(D$4175-$D$4175)/1000</f>
        <v>0</v>
      </c>
      <c r="E4269" s="210">
        <f>E4218*'Usages industrie'!$O41*(1+'Usages industrie'!$P41)^(E$4175-$D$4175)/1000</f>
        <v>0</v>
      </c>
      <c r="F4269" s="210">
        <f>F4218*'Usages industrie'!$O41*(1+'Usages industrie'!$P41)^(F$4175-$D$4175)/1000</f>
        <v>0</v>
      </c>
      <c r="G4269" s="210">
        <f>G4218*'Usages industrie'!$O41*(1+'Usages industrie'!$P41)^(G$4175-$D$4175)/1000</f>
        <v>0</v>
      </c>
      <c r="H4269" s="210">
        <f>H4218*'Usages industrie'!$O41*(1+'Usages industrie'!$P41)^(H$4175-$D$4175)/1000</f>
        <v>0</v>
      </c>
      <c r="I4269" s="210">
        <f>I4218*'Usages industrie'!$O41*(1+'Usages industrie'!$P41)^(I$4175-$D$4175)/1000</f>
        <v>0</v>
      </c>
      <c r="J4269" s="210">
        <f>J4218*'Usages industrie'!$O41*(1+'Usages industrie'!$P41)^(J$4175-$D$4175)/1000</f>
        <v>0</v>
      </c>
      <c r="K4269" s="210">
        <f>K4218*'Usages industrie'!$O41*(1+'Usages industrie'!$P41)^(K$4175-$D$4175)/1000</f>
        <v>0</v>
      </c>
      <c r="L4269" s="210">
        <f>L4218*'Usages industrie'!$O41*(1+'Usages industrie'!$P41)^(L$4175-$D$4175)/1000</f>
        <v>0</v>
      </c>
      <c r="M4269" s="210">
        <f>M4218*'Usages industrie'!$O41*(1+'Usages industrie'!$P41)^(M$4175-$D$4175)/1000</f>
        <v>0</v>
      </c>
      <c r="N4269" s="210">
        <f>N4218*'Usages industrie'!$O41*(1+'Usages industrie'!$P41)^(N$4175-$D$4175)/1000</f>
        <v>0</v>
      </c>
      <c r="O4269" s="210">
        <f>O4218*'Usages industrie'!$O41*(1+'Usages industrie'!$P41)^(O$4175-$D$4175)/1000</f>
        <v>0</v>
      </c>
      <c r="P4269" s="210">
        <f>P4218*'Usages industrie'!$O41*(1+'Usages industrie'!$P41)^(P$4175-$D$4175)/1000</f>
        <v>0</v>
      </c>
      <c r="Q4269" s="210">
        <f>Q4218*'Usages industrie'!$O41*(1+'Usages industrie'!$P41)^(Q$4175-$D$4175)/1000</f>
        <v>0</v>
      </c>
      <c r="R4269" s="210">
        <f>R4218*'Usages industrie'!$O41*(1+'Usages industrie'!$P41)^(R$4175-$D$4175)/1000</f>
        <v>0</v>
      </c>
    </row>
    <row r="4270" spans="1:18" hidden="1" outlineLevel="2" x14ac:dyDescent="0.35">
      <c r="A4270" s="209" t="str">
        <f>'Usages industrie'!A42</f>
        <v>Usage industriel n°39</v>
      </c>
      <c r="B4270" s="209" t="s">
        <v>639</v>
      </c>
      <c r="C4270" s="209"/>
      <c r="D4270" s="210">
        <f>D4219*'Usages industrie'!$O42*(1+'Usages industrie'!$P42)^(D$4175-$D$4175)/1000</f>
        <v>0</v>
      </c>
      <c r="E4270" s="210">
        <f>E4219*'Usages industrie'!$O42*(1+'Usages industrie'!$P42)^(E$4175-$D$4175)/1000</f>
        <v>0</v>
      </c>
      <c r="F4270" s="210">
        <f>F4219*'Usages industrie'!$O42*(1+'Usages industrie'!$P42)^(F$4175-$D$4175)/1000</f>
        <v>0</v>
      </c>
      <c r="G4270" s="210">
        <f>G4219*'Usages industrie'!$O42*(1+'Usages industrie'!$P42)^(G$4175-$D$4175)/1000</f>
        <v>0</v>
      </c>
      <c r="H4270" s="210">
        <f>H4219*'Usages industrie'!$O42*(1+'Usages industrie'!$P42)^(H$4175-$D$4175)/1000</f>
        <v>0</v>
      </c>
      <c r="I4270" s="210">
        <f>I4219*'Usages industrie'!$O42*(1+'Usages industrie'!$P42)^(I$4175-$D$4175)/1000</f>
        <v>0</v>
      </c>
      <c r="J4270" s="210">
        <f>J4219*'Usages industrie'!$O42*(1+'Usages industrie'!$P42)^(J$4175-$D$4175)/1000</f>
        <v>0</v>
      </c>
      <c r="K4270" s="210">
        <f>K4219*'Usages industrie'!$O42*(1+'Usages industrie'!$P42)^(K$4175-$D$4175)/1000</f>
        <v>0</v>
      </c>
      <c r="L4270" s="210">
        <f>L4219*'Usages industrie'!$O42*(1+'Usages industrie'!$P42)^(L$4175-$D$4175)/1000</f>
        <v>0</v>
      </c>
      <c r="M4270" s="210">
        <f>M4219*'Usages industrie'!$O42*(1+'Usages industrie'!$P42)^(M$4175-$D$4175)/1000</f>
        <v>0</v>
      </c>
      <c r="N4270" s="210">
        <f>N4219*'Usages industrie'!$O42*(1+'Usages industrie'!$P42)^(N$4175-$D$4175)/1000</f>
        <v>0</v>
      </c>
      <c r="O4270" s="210">
        <f>O4219*'Usages industrie'!$O42*(1+'Usages industrie'!$P42)^(O$4175-$D$4175)/1000</f>
        <v>0</v>
      </c>
      <c r="P4270" s="210">
        <f>P4219*'Usages industrie'!$O42*(1+'Usages industrie'!$P42)^(P$4175-$D$4175)/1000</f>
        <v>0</v>
      </c>
      <c r="Q4270" s="210">
        <f>Q4219*'Usages industrie'!$O42*(1+'Usages industrie'!$P42)^(Q$4175-$D$4175)/1000</f>
        <v>0</v>
      </c>
      <c r="R4270" s="210">
        <f>R4219*'Usages industrie'!$O42*(1+'Usages industrie'!$P42)^(R$4175-$D$4175)/1000</f>
        <v>0</v>
      </c>
    </row>
    <row r="4271" spans="1:18" hidden="1" outlineLevel="2" x14ac:dyDescent="0.35">
      <c r="A4271" s="209" t="str">
        <f>'Usages industrie'!A43</f>
        <v>Usage industriel n°40</v>
      </c>
      <c r="B4271" s="209" t="s">
        <v>639</v>
      </c>
      <c r="C4271" s="209"/>
      <c r="D4271" s="210">
        <f>D4220*'Usages industrie'!$O43*(1+'Usages industrie'!$P43)^(D$4175-$D$4175)/1000</f>
        <v>0</v>
      </c>
      <c r="E4271" s="210">
        <f>E4220*'Usages industrie'!$O43*(1+'Usages industrie'!$P43)^(E$4175-$D$4175)/1000</f>
        <v>0</v>
      </c>
      <c r="F4271" s="210">
        <f>F4220*'Usages industrie'!$O43*(1+'Usages industrie'!$P43)^(F$4175-$D$4175)/1000</f>
        <v>0</v>
      </c>
      <c r="G4271" s="210">
        <f>G4220*'Usages industrie'!$O43*(1+'Usages industrie'!$P43)^(G$4175-$D$4175)/1000</f>
        <v>0</v>
      </c>
      <c r="H4271" s="210">
        <f>H4220*'Usages industrie'!$O43*(1+'Usages industrie'!$P43)^(H$4175-$D$4175)/1000</f>
        <v>0</v>
      </c>
      <c r="I4271" s="210">
        <f>I4220*'Usages industrie'!$O43*(1+'Usages industrie'!$P43)^(I$4175-$D$4175)/1000</f>
        <v>0</v>
      </c>
      <c r="J4271" s="210">
        <f>J4220*'Usages industrie'!$O43*(1+'Usages industrie'!$P43)^(J$4175-$D$4175)/1000</f>
        <v>0</v>
      </c>
      <c r="K4271" s="210">
        <f>K4220*'Usages industrie'!$O43*(1+'Usages industrie'!$P43)^(K$4175-$D$4175)/1000</f>
        <v>0</v>
      </c>
      <c r="L4271" s="210">
        <f>L4220*'Usages industrie'!$O43*(1+'Usages industrie'!$P43)^(L$4175-$D$4175)/1000</f>
        <v>0</v>
      </c>
      <c r="M4271" s="210">
        <f>M4220*'Usages industrie'!$O43*(1+'Usages industrie'!$P43)^(M$4175-$D$4175)/1000</f>
        <v>0</v>
      </c>
      <c r="N4271" s="210">
        <f>N4220*'Usages industrie'!$O43*(1+'Usages industrie'!$P43)^(N$4175-$D$4175)/1000</f>
        <v>0</v>
      </c>
      <c r="O4271" s="210">
        <f>O4220*'Usages industrie'!$O43*(1+'Usages industrie'!$P43)^(O$4175-$D$4175)/1000</f>
        <v>0</v>
      </c>
      <c r="P4271" s="210">
        <f>P4220*'Usages industrie'!$O43*(1+'Usages industrie'!$P43)^(P$4175-$D$4175)/1000</f>
        <v>0</v>
      </c>
      <c r="Q4271" s="210">
        <f>Q4220*'Usages industrie'!$O43*(1+'Usages industrie'!$P43)^(Q$4175-$D$4175)/1000</f>
        <v>0</v>
      </c>
      <c r="R4271" s="210">
        <f>R4220*'Usages industrie'!$O43*(1+'Usages industrie'!$P43)^(R$4175-$D$4175)/1000</f>
        <v>0</v>
      </c>
    </row>
    <row r="4272" spans="1:18" hidden="1" outlineLevel="2" x14ac:dyDescent="0.35">
      <c r="A4272" s="209" t="str">
        <f>'Usages industrie'!A44</f>
        <v>Usage industriel n°41</v>
      </c>
      <c r="B4272" s="209" t="s">
        <v>639</v>
      </c>
      <c r="C4272" s="209"/>
      <c r="D4272" s="210">
        <f>D4221*'Usages industrie'!$O44*(1+'Usages industrie'!$P44)^(D$4175-$D$4175)/1000</f>
        <v>0</v>
      </c>
      <c r="E4272" s="210">
        <f>E4221*'Usages industrie'!$O44*(1+'Usages industrie'!$P44)^(E$4175-$D$4175)/1000</f>
        <v>0</v>
      </c>
      <c r="F4272" s="210">
        <f>F4221*'Usages industrie'!$O44*(1+'Usages industrie'!$P44)^(F$4175-$D$4175)/1000</f>
        <v>0</v>
      </c>
      <c r="G4272" s="210">
        <f>G4221*'Usages industrie'!$O44*(1+'Usages industrie'!$P44)^(G$4175-$D$4175)/1000</f>
        <v>0</v>
      </c>
      <c r="H4272" s="210">
        <f>H4221*'Usages industrie'!$O44*(1+'Usages industrie'!$P44)^(H$4175-$D$4175)/1000</f>
        <v>0</v>
      </c>
      <c r="I4272" s="210">
        <f>I4221*'Usages industrie'!$O44*(1+'Usages industrie'!$P44)^(I$4175-$D$4175)/1000</f>
        <v>0</v>
      </c>
      <c r="J4272" s="210">
        <f>J4221*'Usages industrie'!$O44*(1+'Usages industrie'!$P44)^(J$4175-$D$4175)/1000</f>
        <v>0</v>
      </c>
      <c r="K4272" s="210">
        <f>K4221*'Usages industrie'!$O44*(1+'Usages industrie'!$P44)^(K$4175-$D$4175)/1000</f>
        <v>0</v>
      </c>
      <c r="L4272" s="210">
        <f>L4221*'Usages industrie'!$O44*(1+'Usages industrie'!$P44)^(L$4175-$D$4175)/1000</f>
        <v>0</v>
      </c>
      <c r="M4272" s="210">
        <f>M4221*'Usages industrie'!$O44*(1+'Usages industrie'!$P44)^(M$4175-$D$4175)/1000</f>
        <v>0</v>
      </c>
      <c r="N4272" s="210">
        <f>N4221*'Usages industrie'!$O44*(1+'Usages industrie'!$P44)^(N$4175-$D$4175)/1000</f>
        <v>0</v>
      </c>
      <c r="O4272" s="210">
        <f>O4221*'Usages industrie'!$O44*(1+'Usages industrie'!$P44)^(O$4175-$D$4175)/1000</f>
        <v>0</v>
      </c>
      <c r="P4272" s="210">
        <f>P4221*'Usages industrie'!$O44*(1+'Usages industrie'!$P44)^(P$4175-$D$4175)/1000</f>
        <v>0</v>
      </c>
      <c r="Q4272" s="210">
        <f>Q4221*'Usages industrie'!$O44*(1+'Usages industrie'!$P44)^(Q$4175-$D$4175)/1000</f>
        <v>0</v>
      </c>
      <c r="R4272" s="210">
        <f>R4221*'Usages industrie'!$O44*(1+'Usages industrie'!$P44)^(R$4175-$D$4175)/1000</f>
        <v>0</v>
      </c>
    </row>
    <row r="4273" spans="1:18" hidden="1" outlineLevel="2" x14ac:dyDescent="0.35">
      <c r="A4273" s="209" t="str">
        <f>'Usages industrie'!A45</f>
        <v>Usage industriel n°42</v>
      </c>
      <c r="B4273" s="209" t="s">
        <v>639</v>
      </c>
      <c r="C4273" s="209"/>
      <c r="D4273" s="210">
        <f>D4222*'Usages industrie'!$O45*(1+'Usages industrie'!$P45)^(D$4175-$D$4175)/1000</f>
        <v>0</v>
      </c>
      <c r="E4273" s="210">
        <f>E4222*'Usages industrie'!$O45*(1+'Usages industrie'!$P45)^(E$4175-$D$4175)/1000</f>
        <v>0</v>
      </c>
      <c r="F4273" s="210">
        <f>F4222*'Usages industrie'!$O45*(1+'Usages industrie'!$P45)^(F$4175-$D$4175)/1000</f>
        <v>0</v>
      </c>
      <c r="G4273" s="210">
        <f>G4222*'Usages industrie'!$O45*(1+'Usages industrie'!$P45)^(G$4175-$D$4175)/1000</f>
        <v>0</v>
      </c>
      <c r="H4273" s="210">
        <f>H4222*'Usages industrie'!$O45*(1+'Usages industrie'!$P45)^(H$4175-$D$4175)/1000</f>
        <v>0</v>
      </c>
      <c r="I4273" s="210">
        <f>I4222*'Usages industrie'!$O45*(1+'Usages industrie'!$P45)^(I$4175-$D$4175)/1000</f>
        <v>0</v>
      </c>
      <c r="J4273" s="210">
        <f>J4222*'Usages industrie'!$O45*(1+'Usages industrie'!$P45)^(J$4175-$D$4175)/1000</f>
        <v>0</v>
      </c>
      <c r="K4273" s="210">
        <f>K4222*'Usages industrie'!$O45*(1+'Usages industrie'!$P45)^(K$4175-$D$4175)/1000</f>
        <v>0</v>
      </c>
      <c r="L4273" s="210">
        <f>L4222*'Usages industrie'!$O45*(1+'Usages industrie'!$P45)^(L$4175-$D$4175)/1000</f>
        <v>0</v>
      </c>
      <c r="M4273" s="210">
        <f>M4222*'Usages industrie'!$O45*(1+'Usages industrie'!$P45)^(M$4175-$D$4175)/1000</f>
        <v>0</v>
      </c>
      <c r="N4273" s="210">
        <f>N4222*'Usages industrie'!$O45*(1+'Usages industrie'!$P45)^(N$4175-$D$4175)/1000</f>
        <v>0</v>
      </c>
      <c r="O4273" s="210">
        <f>O4222*'Usages industrie'!$O45*(1+'Usages industrie'!$P45)^(O$4175-$D$4175)/1000</f>
        <v>0</v>
      </c>
      <c r="P4273" s="210">
        <f>P4222*'Usages industrie'!$O45*(1+'Usages industrie'!$P45)^(P$4175-$D$4175)/1000</f>
        <v>0</v>
      </c>
      <c r="Q4273" s="210">
        <f>Q4222*'Usages industrie'!$O45*(1+'Usages industrie'!$P45)^(Q$4175-$D$4175)/1000</f>
        <v>0</v>
      </c>
      <c r="R4273" s="210">
        <f>R4222*'Usages industrie'!$O45*(1+'Usages industrie'!$P45)^(R$4175-$D$4175)/1000</f>
        <v>0</v>
      </c>
    </row>
    <row r="4274" spans="1:18" hidden="1" outlineLevel="2" x14ac:dyDescent="0.35">
      <c r="A4274" s="209" t="str">
        <f>'Usages industrie'!A46</f>
        <v>Usage industriel n°43</v>
      </c>
      <c r="B4274" s="209" t="s">
        <v>639</v>
      </c>
      <c r="C4274" s="209"/>
      <c r="D4274" s="210">
        <f>D4223*'Usages industrie'!$O46*(1+'Usages industrie'!$P46)^(D$4175-$D$4175)/1000</f>
        <v>0</v>
      </c>
      <c r="E4274" s="210">
        <f>E4223*'Usages industrie'!$O46*(1+'Usages industrie'!$P46)^(E$4175-$D$4175)/1000</f>
        <v>0</v>
      </c>
      <c r="F4274" s="210">
        <f>F4223*'Usages industrie'!$O46*(1+'Usages industrie'!$P46)^(F$4175-$D$4175)/1000</f>
        <v>0</v>
      </c>
      <c r="G4274" s="210">
        <f>G4223*'Usages industrie'!$O46*(1+'Usages industrie'!$P46)^(G$4175-$D$4175)/1000</f>
        <v>0</v>
      </c>
      <c r="H4274" s="210">
        <f>H4223*'Usages industrie'!$O46*(1+'Usages industrie'!$P46)^(H$4175-$D$4175)/1000</f>
        <v>0</v>
      </c>
      <c r="I4274" s="210">
        <f>I4223*'Usages industrie'!$O46*(1+'Usages industrie'!$P46)^(I$4175-$D$4175)/1000</f>
        <v>0</v>
      </c>
      <c r="J4274" s="210">
        <f>J4223*'Usages industrie'!$O46*(1+'Usages industrie'!$P46)^(J$4175-$D$4175)/1000</f>
        <v>0</v>
      </c>
      <c r="K4274" s="210">
        <f>K4223*'Usages industrie'!$O46*(1+'Usages industrie'!$P46)^(K$4175-$D$4175)/1000</f>
        <v>0</v>
      </c>
      <c r="L4274" s="210">
        <f>L4223*'Usages industrie'!$O46*(1+'Usages industrie'!$P46)^(L$4175-$D$4175)/1000</f>
        <v>0</v>
      </c>
      <c r="M4274" s="210">
        <f>M4223*'Usages industrie'!$O46*(1+'Usages industrie'!$P46)^(M$4175-$D$4175)/1000</f>
        <v>0</v>
      </c>
      <c r="N4274" s="210">
        <f>N4223*'Usages industrie'!$O46*(1+'Usages industrie'!$P46)^(N$4175-$D$4175)/1000</f>
        <v>0</v>
      </c>
      <c r="O4274" s="210">
        <f>O4223*'Usages industrie'!$O46*(1+'Usages industrie'!$P46)^(O$4175-$D$4175)/1000</f>
        <v>0</v>
      </c>
      <c r="P4274" s="210">
        <f>P4223*'Usages industrie'!$O46*(1+'Usages industrie'!$P46)^(P$4175-$D$4175)/1000</f>
        <v>0</v>
      </c>
      <c r="Q4274" s="210">
        <f>Q4223*'Usages industrie'!$O46*(1+'Usages industrie'!$P46)^(Q$4175-$D$4175)/1000</f>
        <v>0</v>
      </c>
      <c r="R4274" s="210">
        <f>R4223*'Usages industrie'!$O46*(1+'Usages industrie'!$P46)^(R$4175-$D$4175)/1000</f>
        <v>0</v>
      </c>
    </row>
    <row r="4275" spans="1:18" hidden="1" outlineLevel="2" x14ac:dyDescent="0.35">
      <c r="A4275" s="209" t="str">
        <f>'Usages industrie'!A47</f>
        <v>Usage industriel n°44</v>
      </c>
      <c r="B4275" s="209" t="s">
        <v>639</v>
      </c>
      <c r="C4275" s="209"/>
      <c r="D4275" s="210">
        <f>D4224*'Usages industrie'!$O47*(1+'Usages industrie'!$P47)^(D$4175-$D$4175)/1000</f>
        <v>0</v>
      </c>
      <c r="E4275" s="210">
        <f>E4224*'Usages industrie'!$O47*(1+'Usages industrie'!$P47)^(E$4175-$D$4175)/1000</f>
        <v>0</v>
      </c>
      <c r="F4275" s="210">
        <f>F4224*'Usages industrie'!$O47*(1+'Usages industrie'!$P47)^(F$4175-$D$4175)/1000</f>
        <v>0</v>
      </c>
      <c r="G4275" s="210">
        <f>G4224*'Usages industrie'!$O47*(1+'Usages industrie'!$P47)^(G$4175-$D$4175)/1000</f>
        <v>0</v>
      </c>
      <c r="H4275" s="210">
        <f>H4224*'Usages industrie'!$O47*(1+'Usages industrie'!$P47)^(H$4175-$D$4175)/1000</f>
        <v>0</v>
      </c>
      <c r="I4275" s="210">
        <f>I4224*'Usages industrie'!$O47*(1+'Usages industrie'!$P47)^(I$4175-$D$4175)/1000</f>
        <v>0</v>
      </c>
      <c r="J4275" s="210">
        <f>J4224*'Usages industrie'!$O47*(1+'Usages industrie'!$P47)^(J$4175-$D$4175)/1000</f>
        <v>0</v>
      </c>
      <c r="K4275" s="210">
        <f>K4224*'Usages industrie'!$O47*(1+'Usages industrie'!$P47)^(K$4175-$D$4175)/1000</f>
        <v>0</v>
      </c>
      <c r="L4275" s="210">
        <f>L4224*'Usages industrie'!$O47*(1+'Usages industrie'!$P47)^(L$4175-$D$4175)/1000</f>
        <v>0</v>
      </c>
      <c r="M4275" s="210">
        <f>M4224*'Usages industrie'!$O47*(1+'Usages industrie'!$P47)^(M$4175-$D$4175)/1000</f>
        <v>0</v>
      </c>
      <c r="N4275" s="210">
        <f>N4224*'Usages industrie'!$O47*(1+'Usages industrie'!$P47)^(N$4175-$D$4175)/1000</f>
        <v>0</v>
      </c>
      <c r="O4275" s="210">
        <f>O4224*'Usages industrie'!$O47*(1+'Usages industrie'!$P47)^(O$4175-$D$4175)/1000</f>
        <v>0</v>
      </c>
      <c r="P4275" s="210">
        <f>P4224*'Usages industrie'!$O47*(1+'Usages industrie'!$P47)^(P$4175-$D$4175)/1000</f>
        <v>0</v>
      </c>
      <c r="Q4275" s="210">
        <f>Q4224*'Usages industrie'!$O47*(1+'Usages industrie'!$P47)^(Q$4175-$D$4175)/1000</f>
        <v>0</v>
      </c>
      <c r="R4275" s="210">
        <f>R4224*'Usages industrie'!$O47*(1+'Usages industrie'!$P47)^(R$4175-$D$4175)/1000</f>
        <v>0</v>
      </c>
    </row>
    <row r="4276" spans="1:18" hidden="1" outlineLevel="2" x14ac:dyDescent="0.35">
      <c r="A4276" s="209" t="str">
        <f>'Usages industrie'!A48</f>
        <v>Usage industriel n°45</v>
      </c>
      <c r="B4276" s="209" t="s">
        <v>639</v>
      </c>
      <c r="C4276" s="209"/>
      <c r="D4276" s="210">
        <f>D4225*'Usages industrie'!$O48*(1+'Usages industrie'!$P48)^(D$4175-$D$4175)/1000</f>
        <v>0</v>
      </c>
      <c r="E4276" s="210">
        <f>E4225*'Usages industrie'!$O48*(1+'Usages industrie'!$P48)^(E$4175-$D$4175)/1000</f>
        <v>0</v>
      </c>
      <c r="F4276" s="210">
        <f>F4225*'Usages industrie'!$O48*(1+'Usages industrie'!$P48)^(F$4175-$D$4175)/1000</f>
        <v>0</v>
      </c>
      <c r="G4276" s="210">
        <f>G4225*'Usages industrie'!$O48*(1+'Usages industrie'!$P48)^(G$4175-$D$4175)/1000</f>
        <v>0</v>
      </c>
      <c r="H4276" s="210">
        <f>H4225*'Usages industrie'!$O48*(1+'Usages industrie'!$P48)^(H$4175-$D$4175)/1000</f>
        <v>0</v>
      </c>
      <c r="I4276" s="210">
        <f>I4225*'Usages industrie'!$O48*(1+'Usages industrie'!$P48)^(I$4175-$D$4175)/1000</f>
        <v>0</v>
      </c>
      <c r="J4276" s="210">
        <f>J4225*'Usages industrie'!$O48*(1+'Usages industrie'!$P48)^(J$4175-$D$4175)/1000</f>
        <v>0</v>
      </c>
      <c r="K4276" s="210">
        <f>K4225*'Usages industrie'!$O48*(1+'Usages industrie'!$P48)^(K$4175-$D$4175)/1000</f>
        <v>0</v>
      </c>
      <c r="L4276" s="210">
        <f>L4225*'Usages industrie'!$O48*(1+'Usages industrie'!$P48)^(L$4175-$D$4175)/1000</f>
        <v>0</v>
      </c>
      <c r="M4276" s="210">
        <f>M4225*'Usages industrie'!$O48*(1+'Usages industrie'!$P48)^(M$4175-$D$4175)/1000</f>
        <v>0</v>
      </c>
      <c r="N4276" s="210">
        <f>N4225*'Usages industrie'!$O48*(1+'Usages industrie'!$P48)^(N$4175-$D$4175)/1000</f>
        <v>0</v>
      </c>
      <c r="O4276" s="210">
        <f>O4225*'Usages industrie'!$O48*(1+'Usages industrie'!$P48)^(O$4175-$D$4175)/1000</f>
        <v>0</v>
      </c>
      <c r="P4276" s="210">
        <f>P4225*'Usages industrie'!$O48*(1+'Usages industrie'!$P48)^(P$4175-$D$4175)/1000</f>
        <v>0</v>
      </c>
      <c r="Q4276" s="210">
        <f>Q4225*'Usages industrie'!$O48*(1+'Usages industrie'!$P48)^(Q$4175-$D$4175)/1000</f>
        <v>0</v>
      </c>
      <c r="R4276" s="210">
        <f>R4225*'Usages industrie'!$O48*(1+'Usages industrie'!$P48)^(R$4175-$D$4175)/1000</f>
        <v>0</v>
      </c>
    </row>
    <row r="4277" spans="1:18" hidden="1" outlineLevel="2" x14ac:dyDescent="0.35">
      <c r="A4277" s="209" t="str">
        <f>'Usages industrie'!A49</f>
        <v>Usage industriel n°46</v>
      </c>
      <c r="B4277" s="209" t="s">
        <v>639</v>
      </c>
      <c r="C4277" s="209"/>
      <c r="D4277" s="210">
        <f>D4226*'Usages industrie'!$O49*(1+'Usages industrie'!$P49)^(D$4175-$D$4175)/1000</f>
        <v>0</v>
      </c>
      <c r="E4277" s="210">
        <f>E4226*'Usages industrie'!$O49*(1+'Usages industrie'!$P49)^(E$4175-$D$4175)/1000</f>
        <v>0</v>
      </c>
      <c r="F4277" s="210">
        <f>F4226*'Usages industrie'!$O49*(1+'Usages industrie'!$P49)^(F$4175-$D$4175)/1000</f>
        <v>0</v>
      </c>
      <c r="G4277" s="210">
        <f>G4226*'Usages industrie'!$O49*(1+'Usages industrie'!$P49)^(G$4175-$D$4175)/1000</f>
        <v>0</v>
      </c>
      <c r="H4277" s="210">
        <f>H4226*'Usages industrie'!$O49*(1+'Usages industrie'!$P49)^(H$4175-$D$4175)/1000</f>
        <v>0</v>
      </c>
      <c r="I4277" s="210">
        <f>I4226*'Usages industrie'!$O49*(1+'Usages industrie'!$P49)^(I$4175-$D$4175)/1000</f>
        <v>0</v>
      </c>
      <c r="J4277" s="210">
        <f>J4226*'Usages industrie'!$O49*(1+'Usages industrie'!$P49)^(J$4175-$D$4175)/1000</f>
        <v>0</v>
      </c>
      <c r="K4277" s="210">
        <f>K4226*'Usages industrie'!$O49*(1+'Usages industrie'!$P49)^(K$4175-$D$4175)/1000</f>
        <v>0</v>
      </c>
      <c r="L4277" s="210">
        <f>L4226*'Usages industrie'!$O49*(1+'Usages industrie'!$P49)^(L$4175-$D$4175)/1000</f>
        <v>0</v>
      </c>
      <c r="M4277" s="210">
        <f>M4226*'Usages industrie'!$O49*(1+'Usages industrie'!$P49)^(M$4175-$D$4175)/1000</f>
        <v>0</v>
      </c>
      <c r="N4277" s="210">
        <f>N4226*'Usages industrie'!$O49*(1+'Usages industrie'!$P49)^(N$4175-$D$4175)/1000</f>
        <v>0</v>
      </c>
      <c r="O4277" s="210">
        <f>O4226*'Usages industrie'!$O49*(1+'Usages industrie'!$P49)^(O$4175-$D$4175)/1000</f>
        <v>0</v>
      </c>
      <c r="P4277" s="210">
        <f>P4226*'Usages industrie'!$O49*(1+'Usages industrie'!$P49)^(P$4175-$D$4175)/1000</f>
        <v>0</v>
      </c>
      <c r="Q4277" s="210">
        <f>Q4226*'Usages industrie'!$O49*(1+'Usages industrie'!$P49)^(Q$4175-$D$4175)/1000</f>
        <v>0</v>
      </c>
      <c r="R4277" s="210">
        <f>R4226*'Usages industrie'!$O49*(1+'Usages industrie'!$P49)^(R$4175-$D$4175)/1000</f>
        <v>0</v>
      </c>
    </row>
    <row r="4278" spans="1:18" hidden="1" outlineLevel="2" x14ac:dyDescent="0.35">
      <c r="A4278" s="209" t="str">
        <f>'Usages industrie'!A50</f>
        <v>Usage industriel n°47</v>
      </c>
      <c r="B4278" s="209" t="s">
        <v>639</v>
      </c>
      <c r="C4278" s="209"/>
      <c r="D4278" s="210">
        <f>D4227*'Usages industrie'!$O50*(1+'Usages industrie'!$P50)^(D$4175-$D$4175)/1000</f>
        <v>0</v>
      </c>
      <c r="E4278" s="210">
        <f>E4227*'Usages industrie'!$O50*(1+'Usages industrie'!$P50)^(E$4175-$D$4175)/1000</f>
        <v>0</v>
      </c>
      <c r="F4278" s="210">
        <f>F4227*'Usages industrie'!$O50*(1+'Usages industrie'!$P50)^(F$4175-$D$4175)/1000</f>
        <v>0</v>
      </c>
      <c r="G4278" s="210">
        <f>G4227*'Usages industrie'!$O50*(1+'Usages industrie'!$P50)^(G$4175-$D$4175)/1000</f>
        <v>0</v>
      </c>
      <c r="H4278" s="210">
        <f>H4227*'Usages industrie'!$O50*(1+'Usages industrie'!$P50)^(H$4175-$D$4175)/1000</f>
        <v>0</v>
      </c>
      <c r="I4278" s="210">
        <f>I4227*'Usages industrie'!$O50*(1+'Usages industrie'!$P50)^(I$4175-$D$4175)/1000</f>
        <v>0</v>
      </c>
      <c r="J4278" s="210">
        <f>J4227*'Usages industrie'!$O50*(1+'Usages industrie'!$P50)^(J$4175-$D$4175)/1000</f>
        <v>0</v>
      </c>
      <c r="K4278" s="210">
        <f>K4227*'Usages industrie'!$O50*(1+'Usages industrie'!$P50)^(K$4175-$D$4175)/1000</f>
        <v>0</v>
      </c>
      <c r="L4278" s="210">
        <f>L4227*'Usages industrie'!$O50*(1+'Usages industrie'!$P50)^(L$4175-$D$4175)/1000</f>
        <v>0</v>
      </c>
      <c r="M4278" s="210">
        <f>M4227*'Usages industrie'!$O50*(1+'Usages industrie'!$P50)^(M$4175-$D$4175)/1000</f>
        <v>0</v>
      </c>
      <c r="N4278" s="210">
        <f>N4227*'Usages industrie'!$O50*(1+'Usages industrie'!$P50)^(N$4175-$D$4175)/1000</f>
        <v>0</v>
      </c>
      <c r="O4278" s="210">
        <f>O4227*'Usages industrie'!$O50*(1+'Usages industrie'!$P50)^(O$4175-$D$4175)/1000</f>
        <v>0</v>
      </c>
      <c r="P4278" s="210">
        <f>P4227*'Usages industrie'!$O50*(1+'Usages industrie'!$P50)^(P$4175-$D$4175)/1000</f>
        <v>0</v>
      </c>
      <c r="Q4278" s="210">
        <f>Q4227*'Usages industrie'!$O50*(1+'Usages industrie'!$P50)^(Q$4175-$D$4175)/1000</f>
        <v>0</v>
      </c>
      <c r="R4278" s="210">
        <f>R4227*'Usages industrie'!$O50*(1+'Usages industrie'!$P50)^(R$4175-$D$4175)/1000</f>
        <v>0</v>
      </c>
    </row>
    <row r="4279" spans="1:18" hidden="1" outlineLevel="2" x14ac:dyDescent="0.35">
      <c r="A4279" s="209" t="str">
        <f>'Usages industrie'!A51</f>
        <v>Usage industriel n°48</v>
      </c>
      <c r="B4279" s="209" t="s">
        <v>639</v>
      </c>
      <c r="C4279" s="209"/>
      <c r="D4279" s="210">
        <f>D4228*'Usages industrie'!$O51*(1+'Usages industrie'!$P51)^(D$4175-$D$4175)/1000</f>
        <v>0</v>
      </c>
      <c r="E4279" s="210">
        <f>E4228*'Usages industrie'!$O51*(1+'Usages industrie'!$P51)^(E$4175-$D$4175)/1000</f>
        <v>0</v>
      </c>
      <c r="F4279" s="210">
        <f>F4228*'Usages industrie'!$O51*(1+'Usages industrie'!$P51)^(F$4175-$D$4175)/1000</f>
        <v>0</v>
      </c>
      <c r="G4279" s="210">
        <f>G4228*'Usages industrie'!$O51*(1+'Usages industrie'!$P51)^(G$4175-$D$4175)/1000</f>
        <v>0</v>
      </c>
      <c r="H4279" s="210">
        <f>H4228*'Usages industrie'!$O51*(1+'Usages industrie'!$P51)^(H$4175-$D$4175)/1000</f>
        <v>0</v>
      </c>
      <c r="I4279" s="210">
        <f>I4228*'Usages industrie'!$O51*(1+'Usages industrie'!$P51)^(I$4175-$D$4175)/1000</f>
        <v>0</v>
      </c>
      <c r="J4279" s="210">
        <f>J4228*'Usages industrie'!$O51*(1+'Usages industrie'!$P51)^(J$4175-$D$4175)/1000</f>
        <v>0</v>
      </c>
      <c r="K4279" s="210">
        <f>K4228*'Usages industrie'!$O51*(1+'Usages industrie'!$P51)^(K$4175-$D$4175)/1000</f>
        <v>0</v>
      </c>
      <c r="L4279" s="210">
        <f>L4228*'Usages industrie'!$O51*(1+'Usages industrie'!$P51)^(L$4175-$D$4175)/1000</f>
        <v>0</v>
      </c>
      <c r="M4279" s="210">
        <f>M4228*'Usages industrie'!$O51*(1+'Usages industrie'!$P51)^(M$4175-$D$4175)/1000</f>
        <v>0</v>
      </c>
      <c r="N4279" s="210">
        <f>N4228*'Usages industrie'!$O51*(1+'Usages industrie'!$P51)^(N$4175-$D$4175)/1000</f>
        <v>0</v>
      </c>
      <c r="O4279" s="210">
        <f>O4228*'Usages industrie'!$O51*(1+'Usages industrie'!$P51)^(O$4175-$D$4175)/1000</f>
        <v>0</v>
      </c>
      <c r="P4279" s="210">
        <f>P4228*'Usages industrie'!$O51*(1+'Usages industrie'!$P51)^(P$4175-$D$4175)/1000</f>
        <v>0</v>
      </c>
      <c r="Q4279" s="210">
        <f>Q4228*'Usages industrie'!$O51*(1+'Usages industrie'!$P51)^(Q$4175-$D$4175)/1000</f>
        <v>0</v>
      </c>
      <c r="R4279" s="210">
        <f>R4228*'Usages industrie'!$O51*(1+'Usages industrie'!$P51)^(R$4175-$D$4175)/1000</f>
        <v>0</v>
      </c>
    </row>
    <row r="4280" spans="1:18" hidden="1" outlineLevel="2" x14ac:dyDescent="0.35">
      <c r="A4280" s="209" t="str">
        <f>'Usages industrie'!A52</f>
        <v>Usage industriel n°49</v>
      </c>
      <c r="B4280" s="209" t="s">
        <v>639</v>
      </c>
      <c r="C4280" s="209"/>
      <c r="D4280" s="210">
        <f>D4229*'Usages industrie'!$O52*(1+'Usages industrie'!$P52)^(D$4175-$D$4175)/1000</f>
        <v>0</v>
      </c>
      <c r="E4280" s="210">
        <f>E4229*'Usages industrie'!$O52*(1+'Usages industrie'!$P52)^(E$4175-$D$4175)/1000</f>
        <v>0</v>
      </c>
      <c r="F4280" s="210">
        <f>F4229*'Usages industrie'!$O52*(1+'Usages industrie'!$P52)^(F$4175-$D$4175)/1000</f>
        <v>0</v>
      </c>
      <c r="G4280" s="210">
        <f>G4229*'Usages industrie'!$O52*(1+'Usages industrie'!$P52)^(G$4175-$D$4175)/1000</f>
        <v>0</v>
      </c>
      <c r="H4280" s="210">
        <f>H4229*'Usages industrie'!$O52*(1+'Usages industrie'!$P52)^(H$4175-$D$4175)/1000</f>
        <v>0</v>
      </c>
      <c r="I4280" s="210">
        <f>I4229*'Usages industrie'!$O52*(1+'Usages industrie'!$P52)^(I$4175-$D$4175)/1000</f>
        <v>0</v>
      </c>
      <c r="J4280" s="210">
        <f>J4229*'Usages industrie'!$O52*(1+'Usages industrie'!$P52)^(J$4175-$D$4175)/1000</f>
        <v>0</v>
      </c>
      <c r="K4280" s="210">
        <f>K4229*'Usages industrie'!$O52*(1+'Usages industrie'!$P52)^(K$4175-$D$4175)/1000</f>
        <v>0</v>
      </c>
      <c r="L4280" s="210">
        <f>L4229*'Usages industrie'!$O52*(1+'Usages industrie'!$P52)^(L$4175-$D$4175)/1000</f>
        <v>0</v>
      </c>
      <c r="M4280" s="210">
        <f>M4229*'Usages industrie'!$O52*(1+'Usages industrie'!$P52)^(M$4175-$D$4175)/1000</f>
        <v>0</v>
      </c>
      <c r="N4280" s="210">
        <f>N4229*'Usages industrie'!$O52*(1+'Usages industrie'!$P52)^(N$4175-$D$4175)/1000</f>
        <v>0</v>
      </c>
      <c r="O4280" s="210">
        <f>O4229*'Usages industrie'!$O52*(1+'Usages industrie'!$P52)^(O$4175-$D$4175)/1000</f>
        <v>0</v>
      </c>
      <c r="P4280" s="210">
        <f>P4229*'Usages industrie'!$O52*(1+'Usages industrie'!$P52)^(P$4175-$D$4175)/1000</f>
        <v>0</v>
      </c>
      <c r="Q4280" s="210">
        <f>Q4229*'Usages industrie'!$O52*(1+'Usages industrie'!$P52)^(Q$4175-$D$4175)/1000</f>
        <v>0</v>
      </c>
      <c r="R4280" s="210">
        <f>R4229*'Usages industrie'!$O52*(1+'Usages industrie'!$P52)^(R$4175-$D$4175)/1000</f>
        <v>0</v>
      </c>
    </row>
    <row r="4281" spans="1:18" hidden="1" outlineLevel="2" x14ac:dyDescent="0.35">
      <c r="A4281" s="209" t="str">
        <f>'Usages industrie'!A53</f>
        <v>Usage industriel n°50</v>
      </c>
      <c r="B4281" s="209" t="s">
        <v>639</v>
      </c>
      <c r="C4281" s="209"/>
      <c r="D4281" s="210">
        <f>D4230*'Usages industrie'!$O53*(1+'Usages industrie'!$P53)^(D$4175-$D$4175)/1000</f>
        <v>0</v>
      </c>
      <c r="E4281" s="210">
        <f>E4230*'Usages industrie'!$O53*(1+'Usages industrie'!$P53)^(E$4175-$D$4175)/1000</f>
        <v>0</v>
      </c>
      <c r="F4281" s="210">
        <f>F4230*'Usages industrie'!$O53*(1+'Usages industrie'!$P53)^(F$4175-$D$4175)/1000</f>
        <v>0</v>
      </c>
      <c r="G4281" s="210">
        <f>G4230*'Usages industrie'!$O53*(1+'Usages industrie'!$P53)^(G$4175-$D$4175)/1000</f>
        <v>0</v>
      </c>
      <c r="H4281" s="210">
        <f>H4230*'Usages industrie'!$O53*(1+'Usages industrie'!$P53)^(H$4175-$D$4175)/1000</f>
        <v>0</v>
      </c>
      <c r="I4281" s="210">
        <f>I4230*'Usages industrie'!$O53*(1+'Usages industrie'!$P53)^(I$4175-$D$4175)/1000</f>
        <v>0</v>
      </c>
      <c r="J4281" s="210">
        <f>J4230*'Usages industrie'!$O53*(1+'Usages industrie'!$P53)^(J$4175-$D$4175)/1000</f>
        <v>0</v>
      </c>
      <c r="K4281" s="210">
        <f>K4230*'Usages industrie'!$O53*(1+'Usages industrie'!$P53)^(K$4175-$D$4175)/1000</f>
        <v>0</v>
      </c>
      <c r="L4281" s="210">
        <f>L4230*'Usages industrie'!$O53*(1+'Usages industrie'!$P53)^(L$4175-$D$4175)/1000</f>
        <v>0</v>
      </c>
      <c r="M4281" s="210">
        <f>M4230*'Usages industrie'!$O53*(1+'Usages industrie'!$P53)^(M$4175-$D$4175)/1000</f>
        <v>0</v>
      </c>
      <c r="N4281" s="210">
        <f>N4230*'Usages industrie'!$O53*(1+'Usages industrie'!$P53)^(N$4175-$D$4175)/1000</f>
        <v>0</v>
      </c>
      <c r="O4281" s="210">
        <f>O4230*'Usages industrie'!$O53*(1+'Usages industrie'!$P53)^(O$4175-$D$4175)/1000</f>
        <v>0</v>
      </c>
      <c r="P4281" s="210">
        <f>P4230*'Usages industrie'!$O53*(1+'Usages industrie'!$P53)^(P$4175-$D$4175)/1000</f>
        <v>0</v>
      </c>
      <c r="Q4281" s="210">
        <f>Q4230*'Usages industrie'!$O53*(1+'Usages industrie'!$P53)^(Q$4175-$D$4175)/1000</f>
        <v>0</v>
      </c>
      <c r="R4281" s="210">
        <f>R4230*'Usages industrie'!$O53*(1+'Usages industrie'!$P53)^(R$4175-$D$4175)/1000</f>
        <v>0</v>
      </c>
    </row>
    <row r="4282" spans="1:18" hidden="1" outlineLevel="1" collapsed="1" x14ac:dyDescent="0.35">
      <c r="A4282" s="209" t="s">
        <v>640</v>
      </c>
      <c r="B4282" s="209"/>
      <c r="C4282" s="209"/>
      <c r="D4282" s="210">
        <f t="shared" ref="D4282:R4282" si="374">SUM(D4232:D4281)</f>
        <v>0</v>
      </c>
      <c r="E4282" s="210">
        <f t="shared" si="374"/>
        <v>0</v>
      </c>
      <c r="F4282" s="210">
        <f t="shared" si="374"/>
        <v>0</v>
      </c>
      <c r="G4282" s="210">
        <f t="shared" si="374"/>
        <v>0</v>
      </c>
      <c r="H4282" s="210">
        <f t="shared" si="374"/>
        <v>0</v>
      </c>
      <c r="I4282" s="210">
        <f t="shared" si="374"/>
        <v>0</v>
      </c>
      <c r="J4282" s="210">
        <f t="shared" si="374"/>
        <v>0</v>
      </c>
      <c r="K4282" s="210">
        <f t="shared" si="374"/>
        <v>0</v>
      </c>
      <c r="L4282" s="210">
        <f t="shared" si="374"/>
        <v>0</v>
      </c>
      <c r="M4282" s="210">
        <f t="shared" si="374"/>
        <v>0</v>
      </c>
      <c r="N4282" s="210">
        <f t="shared" si="374"/>
        <v>0</v>
      </c>
      <c r="O4282" s="210">
        <f t="shared" si="374"/>
        <v>0</v>
      </c>
      <c r="P4282" s="210">
        <f t="shared" si="374"/>
        <v>0</v>
      </c>
      <c r="Q4282" s="210">
        <f t="shared" si="374"/>
        <v>0</v>
      </c>
      <c r="R4282" s="210">
        <f t="shared" si="374"/>
        <v>0</v>
      </c>
    </row>
    <row r="4283" spans="1:18" hidden="1" outlineLevel="1" x14ac:dyDescent="0.35">
      <c r="A4283" s="43" t="s">
        <v>641</v>
      </c>
      <c r="B4283" s="43"/>
      <c r="C4283" s="232"/>
      <c r="D4283" s="231"/>
      <c r="E4283" s="231"/>
      <c r="F4283" s="231"/>
      <c r="G4283" s="231"/>
      <c r="H4283" s="231"/>
      <c r="I4283" s="231"/>
      <c r="J4283" s="231"/>
      <c r="K4283" s="231"/>
      <c r="L4283" s="231"/>
      <c r="M4283" s="231"/>
      <c r="N4283" s="231"/>
      <c r="O4283" s="231"/>
      <c r="P4283" s="231"/>
      <c r="Q4283" s="231"/>
      <c r="R4283" s="231"/>
    </row>
    <row r="4284" spans="1:18" hidden="1" outlineLevel="1" x14ac:dyDescent="0.35">
      <c r="A4284" s="43" t="s">
        <v>642</v>
      </c>
      <c r="B4284" s="43"/>
      <c r="C4284" s="232"/>
      <c r="D4284" s="231"/>
      <c r="E4284" s="231"/>
      <c r="F4284" s="231"/>
      <c r="G4284" s="231"/>
      <c r="H4284" s="231"/>
      <c r="I4284" s="231"/>
      <c r="J4284" s="231"/>
      <c r="K4284" s="231"/>
      <c r="L4284" s="231"/>
      <c r="M4284" s="231"/>
      <c r="N4284" s="231"/>
      <c r="O4284" s="231"/>
      <c r="P4284" s="231"/>
      <c r="Q4284" s="231"/>
      <c r="R4284" s="231"/>
    </row>
    <row r="4285" spans="1:18" hidden="1" outlineLevel="2" x14ac:dyDescent="0.35">
      <c r="A4285" s="209" t="str">
        <f>'Usages mobilité'!A4</f>
        <v>Usage mobilité n°1</v>
      </c>
      <c r="B4285" s="209" t="s">
        <v>637</v>
      </c>
      <c r="C4285" s="209"/>
      <c r="D4285" s="210">
        <f>IF(B$4172&lt;&gt;"",IF(B$4172='Usages mobilité'!BF4,'Usages mobilité'!BD4,0),0)</f>
        <v>0</v>
      </c>
      <c r="E4285" s="210">
        <f t="shared" ref="E4285:R4294" si="375">$D4285</f>
        <v>0</v>
      </c>
      <c r="F4285" s="210">
        <f t="shared" si="375"/>
        <v>0</v>
      </c>
      <c r="G4285" s="210">
        <f t="shared" si="375"/>
        <v>0</v>
      </c>
      <c r="H4285" s="210">
        <f t="shared" si="375"/>
        <v>0</v>
      </c>
      <c r="I4285" s="210">
        <f t="shared" si="375"/>
        <v>0</v>
      </c>
      <c r="J4285" s="210">
        <f t="shared" si="375"/>
        <v>0</v>
      </c>
      <c r="K4285" s="210">
        <f t="shared" si="375"/>
        <v>0</v>
      </c>
      <c r="L4285" s="210">
        <f t="shared" si="375"/>
        <v>0</v>
      </c>
      <c r="M4285" s="210">
        <f t="shared" si="375"/>
        <v>0</v>
      </c>
      <c r="N4285" s="210">
        <f t="shared" si="375"/>
        <v>0</v>
      </c>
      <c r="O4285" s="210">
        <f t="shared" si="375"/>
        <v>0</v>
      </c>
      <c r="P4285" s="210">
        <f t="shared" si="375"/>
        <v>0</v>
      </c>
      <c r="Q4285" s="210">
        <f t="shared" si="375"/>
        <v>0</v>
      </c>
      <c r="R4285" s="210">
        <f t="shared" si="375"/>
        <v>0</v>
      </c>
    </row>
    <row r="4286" spans="1:18" hidden="1" outlineLevel="2" x14ac:dyDescent="0.35">
      <c r="A4286" s="209" t="str">
        <f>'Usages mobilité'!A5</f>
        <v>Usage mobilité n°2</v>
      </c>
      <c r="B4286" s="209" t="s">
        <v>637</v>
      </c>
      <c r="C4286" s="209"/>
      <c r="D4286" s="210">
        <f>IF(B$4172&lt;&gt;"",IF(B$4172='Usages mobilité'!BF5,'Usages mobilité'!BD5,0),0)</f>
        <v>0</v>
      </c>
      <c r="E4286" s="210">
        <f t="shared" si="375"/>
        <v>0</v>
      </c>
      <c r="F4286" s="210">
        <f t="shared" si="375"/>
        <v>0</v>
      </c>
      <c r="G4286" s="210">
        <f t="shared" si="375"/>
        <v>0</v>
      </c>
      <c r="H4286" s="210">
        <f t="shared" si="375"/>
        <v>0</v>
      </c>
      <c r="I4286" s="210">
        <f t="shared" si="375"/>
        <v>0</v>
      </c>
      <c r="J4286" s="210">
        <f t="shared" si="375"/>
        <v>0</v>
      </c>
      <c r="K4286" s="210">
        <f t="shared" si="375"/>
        <v>0</v>
      </c>
      <c r="L4286" s="210">
        <f t="shared" si="375"/>
        <v>0</v>
      </c>
      <c r="M4286" s="210">
        <f t="shared" si="375"/>
        <v>0</v>
      </c>
      <c r="N4286" s="210">
        <f t="shared" si="375"/>
        <v>0</v>
      </c>
      <c r="O4286" s="210">
        <f t="shared" si="375"/>
        <v>0</v>
      </c>
      <c r="P4286" s="210">
        <f t="shared" si="375"/>
        <v>0</v>
      </c>
      <c r="Q4286" s="210">
        <f t="shared" si="375"/>
        <v>0</v>
      </c>
      <c r="R4286" s="210">
        <f t="shared" si="375"/>
        <v>0</v>
      </c>
    </row>
    <row r="4287" spans="1:18" hidden="1" outlineLevel="2" x14ac:dyDescent="0.35">
      <c r="A4287" s="209" t="str">
        <f>'Usages mobilité'!A6</f>
        <v>Usage mobilité n°3</v>
      </c>
      <c r="B4287" s="209" t="s">
        <v>637</v>
      </c>
      <c r="C4287" s="209"/>
      <c r="D4287" s="210">
        <f>IF(B$4172&lt;&gt;"",IF(B$4172='Usages mobilité'!BF6,'Usages mobilité'!BD6,0),0)</f>
        <v>0</v>
      </c>
      <c r="E4287" s="210">
        <f t="shared" si="375"/>
        <v>0</v>
      </c>
      <c r="F4287" s="210">
        <f t="shared" si="375"/>
        <v>0</v>
      </c>
      <c r="G4287" s="210">
        <f t="shared" si="375"/>
        <v>0</v>
      </c>
      <c r="H4287" s="210">
        <f t="shared" si="375"/>
        <v>0</v>
      </c>
      <c r="I4287" s="210">
        <f t="shared" si="375"/>
        <v>0</v>
      </c>
      <c r="J4287" s="210">
        <f t="shared" si="375"/>
        <v>0</v>
      </c>
      <c r="K4287" s="210">
        <f t="shared" si="375"/>
        <v>0</v>
      </c>
      <c r="L4287" s="210">
        <f t="shared" si="375"/>
        <v>0</v>
      </c>
      <c r="M4287" s="210">
        <f t="shared" si="375"/>
        <v>0</v>
      </c>
      <c r="N4287" s="210">
        <f t="shared" si="375"/>
        <v>0</v>
      </c>
      <c r="O4287" s="210">
        <f t="shared" si="375"/>
        <v>0</v>
      </c>
      <c r="P4287" s="210">
        <f t="shared" si="375"/>
        <v>0</v>
      </c>
      <c r="Q4287" s="210">
        <f t="shared" si="375"/>
        <v>0</v>
      </c>
      <c r="R4287" s="210">
        <f t="shared" si="375"/>
        <v>0</v>
      </c>
    </row>
    <row r="4288" spans="1:18" hidden="1" outlineLevel="2" x14ac:dyDescent="0.35">
      <c r="A4288" s="209" t="str">
        <f>'Usages mobilité'!A7</f>
        <v>Usage mobilité n°4</v>
      </c>
      <c r="B4288" s="209" t="s">
        <v>637</v>
      </c>
      <c r="C4288" s="209"/>
      <c r="D4288" s="210">
        <f>IF(B$4172&lt;&gt;"",IF(B$4172='Usages mobilité'!BF7,'Usages mobilité'!BD7,0),0)</f>
        <v>0</v>
      </c>
      <c r="E4288" s="210">
        <f t="shared" si="375"/>
        <v>0</v>
      </c>
      <c r="F4288" s="210">
        <f t="shared" si="375"/>
        <v>0</v>
      </c>
      <c r="G4288" s="210">
        <f t="shared" si="375"/>
        <v>0</v>
      </c>
      <c r="H4288" s="210">
        <f t="shared" si="375"/>
        <v>0</v>
      </c>
      <c r="I4288" s="210">
        <f t="shared" si="375"/>
        <v>0</v>
      </c>
      <c r="J4288" s="210">
        <f t="shared" si="375"/>
        <v>0</v>
      </c>
      <c r="K4288" s="210">
        <f t="shared" si="375"/>
        <v>0</v>
      </c>
      <c r="L4288" s="210">
        <f t="shared" si="375"/>
        <v>0</v>
      </c>
      <c r="M4288" s="210">
        <f t="shared" si="375"/>
        <v>0</v>
      </c>
      <c r="N4288" s="210">
        <f t="shared" si="375"/>
        <v>0</v>
      </c>
      <c r="O4288" s="210">
        <f t="shared" si="375"/>
        <v>0</v>
      </c>
      <c r="P4288" s="210">
        <f t="shared" si="375"/>
        <v>0</v>
      </c>
      <c r="Q4288" s="210">
        <f t="shared" si="375"/>
        <v>0</v>
      </c>
      <c r="R4288" s="210">
        <f t="shared" si="375"/>
        <v>0</v>
      </c>
    </row>
    <row r="4289" spans="1:18" hidden="1" outlineLevel="2" x14ac:dyDescent="0.35">
      <c r="A4289" s="209" t="str">
        <f>'Usages mobilité'!A8</f>
        <v>Usage mobilité n°5</v>
      </c>
      <c r="B4289" s="209" t="s">
        <v>637</v>
      </c>
      <c r="C4289" s="209"/>
      <c r="D4289" s="210">
        <f>IF(B$4172&lt;&gt;"",IF(B$4172='Usages mobilité'!BF8,'Usages mobilité'!BD8,0),0)</f>
        <v>0</v>
      </c>
      <c r="E4289" s="210">
        <f t="shared" si="375"/>
        <v>0</v>
      </c>
      <c r="F4289" s="210">
        <f t="shared" si="375"/>
        <v>0</v>
      </c>
      <c r="G4289" s="210">
        <f t="shared" si="375"/>
        <v>0</v>
      </c>
      <c r="H4289" s="210">
        <f t="shared" si="375"/>
        <v>0</v>
      </c>
      <c r="I4289" s="210">
        <f t="shared" si="375"/>
        <v>0</v>
      </c>
      <c r="J4289" s="210">
        <f t="shared" si="375"/>
        <v>0</v>
      </c>
      <c r="K4289" s="210">
        <f t="shared" si="375"/>
        <v>0</v>
      </c>
      <c r="L4289" s="210">
        <f t="shared" si="375"/>
        <v>0</v>
      </c>
      <c r="M4289" s="210">
        <f t="shared" si="375"/>
        <v>0</v>
      </c>
      <c r="N4289" s="210">
        <f t="shared" si="375"/>
        <v>0</v>
      </c>
      <c r="O4289" s="210">
        <f t="shared" si="375"/>
        <v>0</v>
      </c>
      <c r="P4289" s="210">
        <f t="shared" si="375"/>
        <v>0</v>
      </c>
      <c r="Q4289" s="210">
        <f t="shared" si="375"/>
        <v>0</v>
      </c>
      <c r="R4289" s="210">
        <f t="shared" si="375"/>
        <v>0</v>
      </c>
    </row>
    <row r="4290" spans="1:18" hidden="1" outlineLevel="2" x14ac:dyDescent="0.35">
      <c r="A4290" s="209" t="str">
        <f>'Usages mobilité'!A9</f>
        <v>Usage mobilité n°6</v>
      </c>
      <c r="B4290" s="209" t="s">
        <v>637</v>
      </c>
      <c r="C4290" s="209"/>
      <c r="D4290" s="210">
        <f>IF(B$4172&lt;&gt;"",IF(B$4172='Usages mobilité'!BF9,'Usages mobilité'!BD9,0),0)</f>
        <v>0</v>
      </c>
      <c r="E4290" s="210">
        <f t="shared" si="375"/>
        <v>0</v>
      </c>
      <c r="F4290" s="210">
        <f t="shared" si="375"/>
        <v>0</v>
      </c>
      <c r="G4290" s="210">
        <f t="shared" si="375"/>
        <v>0</v>
      </c>
      <c r="H4290" s="210">
        <f t="shared" si="375"/>
        <v>0</v>
      </c>
      <c r="I4290" s="210">
        <f t="shared" si="375"/>
        <v>0</v>
      </c>
      <c r="J4290" s="210">
        <f t="shared" si="375"/>
        <v>0</v>
      </c>
      <c r="K4290" s="210">
        <f t="shared" si="375"/>
        <v>0</v>
      </c>
      <c r="L4290" s="210">
        <f t="shared" si="375"/>
        <v>0</v>
      </c>
      <c r="M4290" s="210">
        <f t="shared" si="375"/>
        <v>0</v>
      </c>
      <c r="N4290" s="210">
        <f t="shared" si="375"/>
        <v>0</v>
      </c>
      <c r="O4290" s="210">
        <f t="shared" si="375"/>
        <v>0</v>
      </c>
      <c r="P4290" s="210">
        <f t="shared" si="375"/>
        <v>0</v>
      </c>
      <c r="Q4290" s="210">
        <f t="shared" si="375"/>
        <v>0</v>
      </c>
      <c r="R4290" s="210">
        <f t="shared" si="375"/>
        <v>0</v>
      </c>
    </row>
    <row r="4291" spans="1:18" hidden="1" outlineLevel="2" x14ac:dyDescent="0.35">
      <c r="A4291" s="209" t="str">
        <f>'Usages mobilité'!A10</f>
        <v>Usage mobilité n°7</v>
      </c>
      <c r="B4291" s="209" t="s">
        <v>637</v>
      </c>
      <c r="C4291" s="209"/>
      <c r="D4291" s="210">
        <f>IF(B$4172&lt;&gt;"",IF(B$4172='Usages mobilité'!BF10,'Usages mobilité'!BD10,0),0)</f>
        <v>0</v>
      </c>
      <c r="E4291" s="210">
        <f t="shared" si="375"/>
        <v>0</v>
      </c>
      <c r="F4291" s="210">
        <f t="shared" si="375"/>
        <v>0</v>
      </c>
      <c r="G4291" s="210">
        <f t="shared" si="375"/>
        <v>0</v>
      </c>
      <c r="H4291" s="210">
        <f t="shared" si="375"/>
        <v>0</v>
      </c>
      <c r="I4291" s="210">
        <f t="shared" si="375"/>
        <v>0</v>
      </c>
      <c r="J4291" s="210">
        <f t="shared" si="375"/>
        <v>0</v>
      </c>
      <c r="K4291" s="210">
        <f t="shared" si="375"/>
        <v>0</v>
      </c>
      <c r="L4291" s="210">
        <f t="shared" si="375"/>
        <v>0</v>
      </c>
      <c r="M4291" s="210">
        <f t="shared" si="375"/>
        <v>0</v>
      </c>
      <c r="N4291" s="210">
        <f t="shared" si="375"/>
        <v>0</v>
      </c>
      <c r="O4291" s="210">
        <f t="shared" si="375"/>
        <v>0</v>
      </c>
      <c r="P4291" s="210">
        <f t="shared" si="375"/>
        <v>0</v>
      </c>
      <c r="Q4291" s="210">
        <f t="shared" si="375"/>
        <v>0</v>
      </c>
      <c r="R4291" s="210">
        <f t="shared" si="375"/>
        <v>0</v>
      </c>
    </row>
    <row r="4292" spans="1:18" hidden="1" outlineLevel="2" x14ac:dyDescent="0.35">
      <c r="A4292" s="209" t="str">
        <f>'Usages mobilité'!A11</f>
        <v>Usage mobilité n°8</v>
      </c>
      <c r="B4292" s="209" t="s">
        <v>637</v>
      </c>
      <c r="C4292" s="209"/>
      <c r="D4292" s="210">
        <f>IF(B$4172&lt;&gt;"",IF(B$4172='Usages mobilité'!BF11,'Usages mobilité'!BD11,0),0)</f>
        <v>0</v>
      </c>
      <c r="E4292" s="210">
        <f t="shared" si="375"/>
        <v>0</v>
      </c>
      <c r="F4292" s="210">
        <f t="shared" si="375"/>
        <v>0</v>
      </c>
      <c r="G4292" s="210">
        <f t="shared" si="375"/>
        <v>0</v>
      </c>
      <c r="H4292" s="210">
        <f t="shared" si="375"/>
        <v>0</v>
      </c>
      <c r="I4292" s="210">
        <f t="shared" si="375"/>
        <v>0</v>
      </c>
      <c r="J4292" s="210">
        <f t="shared" si="375"/>
        <v>0</v>
      </c>
      <c r="K4292" s="210">
        <f t="shared" si="375"/>
        <v>0</v>
      </c>
      <c r="L4292" s="210">
        <f t="shared" si="375"/>
        <v>0</v>
      </c>
      <c r="M4292" s="210">
        <f t="shared" si="375"/>
        <v>0</v>
      </c>
      <c r="N4292" s="210">
        <f t="shared" si="375"/>
        <v>0</v>
      </c>
      <c r="O4292" s="210">
        <f t="shared" si="375"/>
        <v>0</v>
      </c>
      <c r="P4292" s="210">
        <f t="shared" si="375"/>
        <v>0</v>
      </c>
      <c r="Q4292" s="210">
        <f t="shared" si="375"/>
        <v>0</v>
      </c>
      <c r="R4292" s="210">
        <f t="shared" si="375"/>
        <v>0</v>
      </c>
    </row>
    <row r="4293" spans="1:18" hidden="1" outlineLevel="2" x14ac:dyDescent="0.35">
      <c r="A4293" s="209" t="str">
        <f>'Usages mobilité'!A12</f>
        <v>Usage mobilité n°9</v>
      </c>
      <c r="B4293" s="209" t="s">
        <v>637</v>
      </c>
      <c r="C4293" s="209"/>
      <c r="D4293" s="210">
        <f>IF(B$4172&lt;&gt;"",IF(B$4172='Usages mobilité'!BF12,'Usages mobilité'!BD12,0),0)</f>
        <v>0</v>
      </c>
      <c r="E4293" s="210">
        <f t="shared" si="375"/>
        <v>0</v>
      </c>
      <c r="F4293" s="210">
        <f t="shared" si="375"/>
        <v>0</v>
      </c>
      <c r="G4293" s="210">
        <f t="shared" si="375"/>
        <v>0</v>
      </c>
      <c r="H4293" s="210">
        <f t="shared" si="375"/>
        <v>0</v>
      </c>
      <c r="I4293" s="210">
        <f t="shared" si="375"/>
        <v>0</v>
      </c>
      <c r="J4293" s="210">
        <f t="shared" si="375"/>
        <v>0</v>
      </c>
      <c r="K4293" s="210">
        <f t="shared" si="375"/>
        <v>0</v>
      </c>
      <c r="L4293" s="210">
        <f t="shared" si="375"/>
        <v>0</v>
      </c>
      <c r="M4293" s="210">
        <f t="shared" si="375"/>
        <v>0</v>
      </c>
      <c r="N4293" s="210">
        <f t="shared" si="375"/>
        <v>0</v>
      </c>
      <c r="O4293" s="210">
        <f t="shared" si="375"/>
        <v>0</v>
      </c>
      <c r="P4293" s="210">
        <f t="shared" si="375"/>
        <v>0</v>
      </c>
      <c r="Q4293" s="210">
        <f t="shared" si="375"/>
        <v>0</v>
      </c>
      <c r="R4293" s="210">
        <f t="shared" si="375"/>
        <v>0</v>
      </c>
    </row>
    <row r="4294" spans="1:18" hidden="1" outlineLevel="2" x14ac:dyDescent="0.35">
      <c r="A4294" s="209" t="str">
        <f>'Usages mobilité'!A13</f>
        <v>Usage mobilité n°10</v>
      </c>
      <c r="B4294" s="209" t="s">
        <v>637</v>
      </c>
      <c r="C4294" s="209"/>
      <c r="D4294" s="210">
        <f>IF(B$4172&lt;&gt;"",IF(B$4172='Usages mobilité'!BF13,'Usages mobilité'!BD13,0),0)</f>
        <v>0</v>
      </c>
      <c r="E4294" s="210">
        <f t="shared" si="375"/>
        <v>0</v>
      </c>
      <c r="F4294" s="210">
        <f t="shared" si="375"/>
        <v>0</v>
      </c>
      <c r="G4294" s="210">
        <f t="shared" si="375"/>
        <v>0</v>
      </c>
      <c r="H4294" s="210">
        <f t="shared" si="375"/>
        <v>0</v>
      </c>
      <c r="I4294" s="210">
        <f t="shared" si="375"/>
        <v>0</v>
      </c>
      <c r="J4294" s="210">
        <f t="shared" si="375"/>
        <v>0</v>
      </c>
      <c r="K4294" s="210">
        <f t="shared" si="375"/>
        <v>0</v>
      </c>
      <c r="L4294" s="210">
        <f t="shared" si="375"/>
        <v>0</v>
      </c>
      <c r="M4294" s="210">
        <f t="shared" si="375"/>
        <v>0</v>
      </c>
      <c r="N4294" s="210">
        <f t="shared" si="375"/>
        <v>0</v>
      </c>
      <c r="O4294" s="210">
        <f t="shared" si="375"/>
        <v>0</v>
      </c>
      <c r="P4294" s="210">
        <f t="shared" si="375"/>
        <v>0</v>
      </c>
      <c r="Q4294" s="210">
        <f t="shared" si="375"/>
        <v>0</v>
      </c>
      <c r="R4294" s="210">
        <f t="shared" si="375"/>
        <v>0</v>
      </c>
    </row>
    <row r="4295" spans="1:18" hidden="1" outlineLevel="2" x14ac:dyDescent="0.35">
      <c r="A4295" s="209" t="str">
        <f>'Usages mobilité'!A14</f>
        <v>Usage mobilité n°11</v>
      </c>
      <c r="B4295" s="209" t="s">
        <v>637</v>
      </c>
      <c r="C4295" s="209"/>
      <c r="D4295" s="210">
        <f>IF(B$4172&lt;&gt;"",IF(B$4172='Usages mobilité'!BF14,'Usages mobilité'!BD14,0),0)</f>
        <v>0</v>
      </c>
      <c r="E4295" s="210">
        <f t="shared" ref="E4295:R4304" si="376">$D4295</f>
        <v>0</v>
      </c>
      <c r="F4295" s="210">
        <f t="shared" si="376"/>
        <v>0</v>
      </c>
      <c r="G4295" s="210">
        <f t="shared" si="376"/>
        <v>0</v>
      </c>
      <c r="H4295" s="210">
        <f t="shared" si="376"/>
        <v>0</v>
      </c>
      <c r="I4295" s="210">
        <f t="shared" si="376"/>
        <v>0</v>
      </c>
      <c r="J4295" s="210">
        <f t="shared" si="376"/>
        <v>0</v>
      </c>
      <c r="K4295" s="210">
        <f t="shared" si="376"/>
        <v>0</v>
      </c>
      <c r="L4295" s="210">
        <f t="shared" si="376"/>
        <v>0</v>
      </c>
      <c r="M4295" s="210">
        <f t="shared" si="376"/>
        <v>0</v>
      </c>
      <c r="N4295" s="210">
        <f t="shared" si="376"/>
        <v>0</v>
      </c>
      <c r="O4295" s="210">
        <f t="shared" si="376"/>
        <v>0</v>
      </c>
      <c r="P4295" s="210">
        <f t="shared" si="376"/>
        <v>0</v>
      </c>
      <c r="Q4295" s="210">
        <f t="shared" si="376"/>
        <v>0</v>
      </c>
      <c r="R4295" s="210">
        <f t="shared" si="376"/>
        <v>0</v>
      </c>
    </row>
    <row r="4296" spans="1:18" hidden="1" outlineLevel="2" x14ac:dyDescent="0.35">
      <c r="A4296" s="209" t="str">
        <f>'Usages mobilité'!A15</f>
        <v>Usage mobilité n°12</v>
      </c>
      <c r="B4296" s="209" t="s">
        <v>637</v>
      </c>
      <c r="C4296" s="209"/>
      <c r="D4296" s="210">
        <f>IF(B$4172&lt;&gt;"",IF(B$4172='Usages mobilité'!BF15,'Usages mobilité'!BD15,0),0)</f>
        <v>0</v>
      </c>
      <c r="E4296" s="210">
        <f t="shared" si="376"/>
        <v>0</v>
      </c>
      <c r="F4296" s="210">
        <f t="shared" si="376"/>
        <v>0</v>
      </c>
      <c r="G4296" s="210">
        <f t="shared" si="376"/>
        <v>0</v>
      </c>
      <c r="H4296" s="210">
        <f t="shared" si="376"/>
        <v>0</v>
      </c>
      <c r="I4296" s="210">
        <f t="shared" si="376"/>
        <v>0</v>
      </c>
      <c r="J4296" s="210">
        <f t="shared" si="376"/>
        <v>0</v>
      </c>
      <c r="K4296" s="210">
        <f t="shared" si="376"/>
        <v>0</v>
      </c>
      <c r="L4296" s="210">
        <f t="shared" si="376"/>
        <v>0</v>
      </c>
      <c r="M4296" s="210">
        <f t="shared" si="376"/>
        <v>0</v>
      </c>
      <c r="N4296" s="210">
        <f t="shared" si="376"/>
        <v>0</v>
      </c>
      <c r="O4296" s="210">
        <f t="shared" si="376"/>
        <v>0</v>
      </c>
      <c r="P4296" s="210">
        <f t="shared" si="376"/>
        <v>0</v>
      </c>
      <c r="Q4296" s="210">
        <f t="shared" si="376"/>
        <v>0</v>
      </c>
      <c r="R4296" s="210">
        <f t="shared" si="376"/>
        <v>0</v>
      </c>
    </row>
    <row r="4297" spans="1:18" hidden="1" outlineLevel="2" x14ac:dyDescent="0.35">
      <c r="A4297" s="209" t="str">
        <f>'Usages mobilité'!A16</f>
        <v>Usage mobilité n°13</v>
      </c>
      <c r="B4297" s="209" t="s">
        <v>637</v>
      </c>
      <c r="C4297" s="209"/>
      <c r="D4297" s="210">
        <f>IF(B$4172&lt;&gt;"",IF(B$4172='Usages mobilité'!BF16,'Usages mobilité'!BD16,0),0)</f>
        <v>0</v>
      </c>
      <c r="E4297" s="210">
        <f t="shared" si="376"/>
        <v>0</v>
      </c>
      <c r="F4297" s="210">
        <f t="shared" si="376"/>
        <v>0</v>
      </c>
      <c r="G4297" s="210">
        <f t="shared" si="376"/>
        <v>0</v>
      </c>
      <c r="H4297" s="210">
        <f t="shared" si="376"/>
        <v>0</v>
      </c>
      <c r="I4297" s="210">
        <f t="shared" si="376"/>
        <v>0</v>
      </c>
      <c r="J4297" s="210">
        <f t="shared" si="376"/>
        <v>0</v>
      </c>
      <c r="K4297" s="210">
        <f t="shared" si="376"/>
        <v>0</v>
      </c>
      <c r="L4297" s="210">
        <f t="shared" si="376"/>
        <v>0</v>
      </c>
      <c r="M4297" s="210">
        <f t="shared" si="376"/>
        <v>0</v>
      </c>
      <c r="N4297" s="210">
        <f t="shared" si="376"/>
        <v>0</v>
      </c>
      <c r="O4297" s="210">
        <f t="shared" si="376"/>
        <v>0</v>
      </c>
      <c r="P4297" s="210">
        <f t="shared" si="376"/>
        <v>0</v>
      </c>
      <c r="Q4297" s="210">
        <f t="shared" si="376"/>
        <v>0</v>
      </c>
      <c r="R4297" s="210">
        <f t="shared" si="376"/>
        <v>0</v>
      </c>
    </row>
    <row r="4298" spans="1:18" hidden="1" outlineLevel="2" x14ac:dyDescent="0.35">
      <c r="A4298" s="209" t="str">
        <f>'Usages mobilité'!A17</f>
        <v>Usage mobilité n°14</v>
      </c>
      <c r="B4298" s="209" t="s">
        <v>637</v>
      </c>
      <c r="C4298" s="209"/>
      <c r="D4298" s="210">
        <f>IF(B$4172&lt;&gt;"",IF(B$4172='Usages mobilité'!BF17,'Usages mobilité'!BD17,0),0)</f>
        <v>0</v>
      </c>
      <c r="E4298" s="210">
        <f t="shared" si="376"/>
        <v>0</v>
      </c>
      <c r="F4298" s="210">
        <f t="shared" si="376"/>
        <v>0</v>
      </c>
      <c r="G4298" s="210">
        <f t="shared" si="376"/>
        <v>0</v>
      </c>
      <c r="H4298" s="210">
        <f t="shared" si="376"/>
        <v>0</v>
      </c>
      <c r="I4298" s="210">
        <f t="shared" si="376"/>
        <v>0</v>
      </c>
      <c r="J4298" s="210">
        <f t="shared" si="376"/>
        <v>0</v>
      </c>
      <c r="K4298" s="210">
        <f t="shared" si="376"/>
        <v>0</v>
      </c>
      <c r="L4298" s="210">
        <f t="shared" si="376"/>
        <v>0</v>
      </c>
      <c r="M4298" s="210">
        <f t="shared" si="376"/>
        <v>0</v>
      </c>
      <c r="N4298" s="210">
        <f t="shared" si="376"/>
        <v>0</v>
      </c>
      <c r="O4298" s="210">
        <f t="shared" si="376"/>
        <v>0</v>
      </c>
      <c r="P4298" s="210">
        <f t="shared" si="376"/>
        <v>0</v>
      </c>
      <c r="Q4298" s="210">
        <f t="shared" si="376"/>
        <v>0</v>
      </c>
      <c r="R4298" s="210">
        <f t="shared" si="376"/>
        <v>0</v>
      </c>
    </row>
    <row r="4299" spans="1:18" hidden="1" outlineLevel="2" x14ac:dyDescent="0.35">
      <c r="A4299" s="209" t="str">
        <f>'Usages mobilité'!A18</f>
        <v>Usage mobilité n°15</v>
      </c>
      <c r="B4299" s="209" t="s">
        <v>637</v>
      </c>
      <c r="C4299" s="209"/>
      <c r="D4299" s="210">
        <f>IF(B$4172&lt;&gt;"",IF(B$4172='Usages mobilité'!BF18,'Usages mobilité'!BD18,0),0)</f>
        <v>0</v>
      </c>
      <c r="E4299" s="210">
        <f t="shared" si="376"/>
        <v>0</v>
      </c>
      <c r="F4299" s="210">
        <f t="shared" si="376"/>
        <v>0</v>
      </c>
      <c r="G4299" s="210">
        <f t="shared" si="376"/>
        <v>0</v>
      </c>
      <c r="H4299" s="210">
        <f t="shared" si="376"/>
        <v>0</v>
      </c>
      <c r="I4299" s="210">
        <f t="shared" si="376"/>
        <v>0</v>
      </c>
      <c r="J4299" s="210">
        <f t="shared" si="376"/>
        <v>0</v>
      </c>
      <c r="K4299" s="210">
        <f t="shared" si="376"/>
        <v>0</v>
      </c>
      <c r="L4299" s="210">
        <f t="shared" si="376"/>
        <v>0</v>
      </c>
      <c r="M4299" s="210">
        <f t="shared" si="376"/>
        <v>0</v>
      </c>
      <c r="N4299" s="210">
        <f t="shared" si="376"/>
        <v>0</v>
      </c>
      <c r="O4299" s="210">
        <f t="shared" si="376"/>
        <v>0</v>
      </c>
      <c r="P4299" s="210">
        <f t="shared" si="376"/>
        <v>0</v>
      </c>
      <c r="Q4299" s="210">
        <f t="shared" si="376"/>
        <v>0</v>
      </c>
      <c r="R4299" s="210">
        <f t="shared" si="376"/>
        <v>0</v>
      </c>
    </row>
    <row r="4300" spans="1:18" hidden="1" outlineLevel="2" x14ac:dyDescent="0.35">
      <c r="A4300" s="209" t="str">
        <f>'Usages mobilité'!A19</f>
        <v>Usage mobilité n°16</v>
      </c>
      <c r="B4300" s="209" t="s">
        <v>637</v>
      </c>
      <c r="C4300" s="209"/>
      <c r="D4300" s="210">
        <f>IF(B$4172&lt;&gt;"",IF(B$4172='Usages mobilité'!BF19,'Usages mobilité'!BD19,0),0)</f>
        <v>0</v>
      </c>
      <c r="E4300" s="210">
        <f t="shared" si="376"/>
        <v>0</v>
      </c>
      <c r="F4300" s="210">
        <f t="shared" si="376"/>
        <v>0</v>
      </c>
      <c r="G4300" s="210">
        <f t="shared" si="376"/>
        <v>0</v>
      </c>
      <c r="H4300" s="210">
        <f t="shared" si="376"/>
        <v>0</v>
      </c>
      <c r="I4300" s="210">
        <f t="shared" si="376"/>
        <v>0</v>
      </c>
      <c r="J4300" s="210">
        <f t="shared" si="376"/>
        <v>0</v>
      </c>
      <c r="K4300" s="210">
        <f t="shared" si="376"/>
        <v>0</v>
      </c>
      <c r="L4300" s="210">
        <f t="shared" si="376"/>
        <v>0</v>
      </c>
      <c r="M4300" s="210">
        <f t="shared" si="376"/>
        <v>0</v>
      </c>
      <c r="N4300" s="210">
        <f t="shared" si="376"/>
        <v>0</v>
      </c>
      <c r="O4300" s="210">
        <f t="shared" si="376"/>
        <v>0</v>
      </c>
      <c r="P4300" s="210">
        <f t="shared" si="376"/>
        <v>0</v>
      </c>
      <c r="Q4300" s="210">
        <f t="shared" si="376"/>
        <v>0</v>
      </c>
      <c r="R4300" s="210">
        <f t="shared" si="376"/>
        <v>0</v>
      </c>
    </row>
    <row r="4301" spans="1:18" hidden="1" outlineLevel="2" x14ac:dyDescent="0.35">
      <c r="A4301" s="209" t="str">
        <f>'Usages mobilité'!A20</f>
        <v>Usage mobilité n°17</v>
      </c>
      <c r="B4301" s="209" t="s">
        <v>637</v>
      </c>
      <c r="C4301" s="209"/>
      <c r="D4301" s="210">
        <f>IF(B$4172&lt;&gt;"",IF(B$4172='Usages mobilité'!BF20,'Usages mobilité'!BD20,0),0)</f>
        <v>0</v>
      </c>
      <c r="E4301" s="210">
        <f t="shared" si="376"/>
        <v>0</v>
      </c>
      <c r="F4301" s="210">
        <f t="shared" si="376"/>
        <v>0</v>
      </c>
      <c r="G4301" s="210">
        <f t="shared" si="376"/>
        <v>0</v>
      </c>
      <c r="H4301" s="210">
        <f t="shared" si="376"/>
        <v>0</v>
      </c>
      <c r="I4301" s="210">
        <f t="shared" si="376"/>
        <v>0</v>
      </c>
      <c r="J4301" s="210">
        <f t="shared" si="376"/>
        <v>0</v>
      </c>
      <c r="K4301" s="210">
        <f t="shared" si="376"/>
        <v>0</v>
      </c>
      <c r="L4301" s="210">
        <f t="shared" si="376"/>
        <v>0</v>
      </c>
      <c r="M4301" s="210">
        <f t="shared" si="376"/>
        <v>0</v>
      </c>
      <c r="N4301" s="210">
        <f t="shared" si="376"/>
        <v>0</v>
      </c>
      <c r="O4301" s="210">
        <f t="shared" si="376"/>
        <v>0</v>
      </c>
      <c r="P4301" s="210">
        <f t="shared" si="376"/>
        <v>0</v>
      </c>
      <c r="Q4301" s="210">
        <f t="shared" si="376"/>
        <v>0</v>
      </c>
      <c r="R4301" s="210">
        <f t="shared" si="376"/>
        <v>0</v>
      </c>
    </row>
    <row r="4302" spans="1:18" hidden="1" outlineLevel="2" x14ac:dyDescent="0.35">
      <c r="A4302" s="209" t="str">
        <f>'Usages mobilité'!A21</f>
        <v>Usage mobilité n°18</v>
      </c>
      <c r="B4302" s="209" t="s">
        <v>637</v>
      </c>
      <c r="C4302" s="209"/>
      <c r="D4302" s="210">
        <f>IF(B$4172&lt;&gt;"",IF(B$4172='Usages mobilité'!BF21,'Usages mobilité'!BD21,0),0)</f>
        <v>0</v>
      </c>
      <c r="E4302" s="210">
        <f t="shared" si="376"/>
        <v>0</v>
      </c>
      <c r="F4302" s="210">
        <f t="shared" si="376"/>
        <v>0</v>
      </c>
      <c r="G4302" s="210">
        <f t="shared" si="376"/>
        <v>0</v>
      </c>
      <c r="H4302" s="210">
        <f t="shared" si="376"/>
        <v>0</v>
      </c>
      <c r="I4302" s="210">
        <f t="shared" si="376"/>
        <v>0</v>
      </c>
      <c r="J4302" s="210">
        <f t="shared" si="376"/>
        <v>0</v>
      </c>
      <c r="K4302" s="210">
        <f t="shared" si="376"/>
        <v>0</v>
      </c>
      <c r="L4302" s="210">
        <f t="shared" si="376"/>
        <v>0</v>
      </c>
      <c r="M4302" s="210">
        <f t="shared" si="376"/>
        <v>0</v>
      </c>
      <c r="N4302" s="210">
        <f t="shared" si="376"/>
        <v>0</v>
      </c>
      <c r="O4302" s="210">
        <f t="shared" si="376"/>
        <v>0</v>
      </c>
      <c r="P4302" s="210">
        <f t="shared" si="376"/>
        <v>0</v>
      </c>
      <c r="Q4302" s="210">
        <f t="shared" si="376"/>
        <v>0</v>
      </c>
      <c r="R4302" s="210">
        <f t="shared" si="376"/>
        <v>0</v>
      </c>
    </row>
    <row r="4303" spans="1:18" hidden="1" outlineLevel="2" x14ac:dyDescent="0.35">
      <c r="A4303" s="209" t="str">
        <f>'Usages mobilité'!A22</f>
        <v>Usage mobilité n°19</v>
      </c>
      <c r="B4303" s="209" t="s">
        <v>637</v>
      </c>
      <c r="C4303" s="209"/>
      <c r="D4303" s="210">
        <f>IF(B$4172&lt;&gt;"",IF(B$4172='Usages mobilité'!BF22,'Usages mobilité'!BD22,0),0)</f>
        <v>0</v>
      </c>
      <c r="E4303" s="210">
        <f t="shared" si="376"/>
        <v>0</v>
      </c>
      <c r="F4303" s="210">
        <f t="shared" si="376"/>
        <v>0</v>
      </c>
      <c r="G4303" s="210">
        <f t="shared" si="376"/>
        <v>0</v>
      </c>
      <c r="H4303" s="210">
        <f t="shared" si="376"/>
        <v>0</v>
      </c>
      <c r="I4303" s="210">
        <f t="shared" si="376"/>
        <v>0</v>
      </c>
      <c r="J4303" s="210">
        <f t="shared" si="376"/>
        <v>0</v>
      </c>
      <c r="K4303" s="210">
        <f t="shared" si="376"/>
        <v>0</v>
      </c>
      <c r="L4303" s="210">
        <f t="shared" si="376"/>
        <v>0</v>
      </c>
      <c r="M4303" s="210">
        <f t="shared" si="376"/>
        <v>0</v>
      </c>
      <c r="N4303" s="210">
        <f t="shared" si="376"/>
        <v>0</v>
      </c>
      <c r="O4303" s="210">
        <f t="shared" si="376"/>
        <v>0</v>
      </c>
      <c r="P4303" s="210">
        <f t="shared" si="376"/>
        <v>0</v>
      </c>
      <c r="Q4303" s="210">
        <f t="shared" si="376"/>
        <v>0</v>
      </c>
      <c r="R4303" s="210">
        <f t="shared" si="376"/>
        <v>0</v>
      </c>
    </row>
    <row r="4304" spans="1:18" hidden="1" outlineLevel="2" x14ac:dyDescent="0.35">
      <c r="A4304" s="209" t="str">
        <f>'Usages mobilité'!A23</f>
        <v>Usage mobilité n°20</v>
      </c>
      <c r="B4304" s="209" t="s">
        <v>637</v>
      </c>
      <c r="C4304" s="209"/>
      <c r="D4304" s="210">
        <f>IF(B$4172&lt;&gt;"",IF(B$4172='Usages mobilité'!BF23,'Usages mobilité'!BD23,0),0)</f>
        <v>0</v>
      </c>
      <c r="E4304" s="210">
        <f t="shared" si="376"/>
        <v>0</v>
      </c>
      <c r="F4304" s="210">
        <f t="shared" si="376"/>
        <v>0</v>
      </c>
      <c r="G4304" s="210">
        <f t="shared" si="376"/>
        <v>0</v>
      </c>
      <c r="H4304" s="210">
        <f t="shared" si="376"/>
        <v>0</v>
      </c>
      <c r="I4304" s="210">
        <f t="shared" si="376"/>
        <v>0</v>
      </c>
      <c r="J4304" s="210">
        <f t="shared" si="376"/>
        <v>0</v>
      </c>
      <c r="K4304" s="210">
        <f t="shared" si="376"/>
        <v>0</v>
      </c>
      <c r="L4304" s="210">
        <f t="shared" si="376"/>
        <v>0</v>
      </c>
      <c r="M4304" s="210">
        <f t="shared" si="376"/>
        <v>0</v>
      </c>
      <c r="N4304" s="210">
        <f t="shared" si="376"/>
        <v>0</v>
      </c>
      <c r="O4304" s="210">
        <f t="shared" si="376"/>
        <v>0</v>
      </c>
      <c r="P4304" s="210">
        <f t="shared" si="376"/>
        <v>0</v>
      </c>
      <c r="Q4304" s="210">
        <f t="shared" si="376"/>
        <v>0</v>
      </c>
      <c r="R4304" s="210">
        <f t="shared" si="376"/>
        <v>0</v>
      </c>
    </row>
    <row r="4305" spans="1:18" hidden="1" outlineLevel="2" x14ac:dyDescent="0.35">
      <c r="A4305" s="209" t="str">
        <f>'Usages mobilité'!A24</f>
        <v>Usage mobilité n°21</v>
      </c>
      <c r="B4305" s="209" t="s">
        <v>637</v>
      </c>
      <c r="C4305" s="209"/>
      <c r="D4305" s="210">
        <f>IF(B$4172&lt;&gt;"",IF(B$4172='Usages mobilité'!BF24,'Usages mobilité'!BD24,0),0)</f>
        <v>0</v>
      </c>
      <c r="E4305" s="210">
        <f t="shared" ref="E4305:R4314" si="377">$D4305</f>
        <v>0</v>
      </c>
      <c r="F4305" s="210">
        <f t="shared" si="377"/>
        <v>0</v>
      </c>
      <c r="G4305" s="210">
        <f t="shared" si="377"/>
        <v>0</v>
      </c>
      <c r="H4305" s="210">
        <f t="shared" si="377"/>
        <v>0</v>
      </c>
      <c r="I4305" s="210">
        <f t="shared" si="377"/>
        <v>0</v>
      </c>
      <c r="J4305" s="210">
        <f t="shared" si="377"/>
        <v>0</v>
      </c>
      <c r="K4305" s="210">
        <f t="shared" si="377"/>
        <v>0</v>
      </c>
      <c r="L4305" s="210">
        <f t="shared" si="377"/>
        <v>0</v>
      </c>
      <c r="M4305" s="210">
        <f t="shared" si="377"/>
        <v>0</v>
      </c>
      <c r="N4305" s="210">
        <f t="shared" si="377"/>
        <v>0</v>
      </c>
      <c r="O4305" s="210">
        <f t="shared" si="377"/>
        <v>0</v>
      </c>
      <c r="P4305" s="210">
        <f t="shared" si="377"/>
        <v>0</v>
      </c>
      <c r="Q4305" s="210">
        <f t="shared" si="377"/>
        <v>0</v>
      </c>
      <c r="R4305" s="210">
        <f t="shared" si="377"/>
        <v>0</v>
      </c>
    </row>
    <row r="4306" spans="1:18" hidden="1" outlineLevel="2" x14ac:dyDescent="0.35">
      <c r="A4306" s="209" t="str">
        <f>'Usages mobilité'!A25</f>
        <v>Usage mobilité n°22</v>
      </c>
      <c r="B4306" s="209" t="s">
        <v>637</v>
      </c>
      <c r="C4306" s="209"/>
      <c r="D4306" s="210">
        <f>IF(B$4172&lt;&gt;"",IF(B$4172='Usages mobilité'!BF25,'Usages mobilité'!BD25,0),0)</f>
        <v>0</v>
      </c>
      <c r="E4306" s="210">
        <f t="shared" si="377"/>
        <v>0</v>
      </c>
      <c r="F4306" s="210">
        <f t="shared" si="377"/>
        <v>0</v>
      </c>
      <c r="G4306" s="210">
        <f t="shared" si="377"/>
        <v>0</v>
      </c>
      <c r="H4306" s="210">
        <f t="shared" si="377"/>
        <v>0</v>
      </c>
      <c r="I4306" s="210">
        <f t="shared" si="377"/>
        <v>0</v>
      </c>
      <c r="J4306" s="210">
        <f t="shared" si="377"/>
        <v>0</v>
      </c>
      <c r="K4306" s="210">
        <f t="shared" si="377"/>
        <v>0</v>
      </c>
      <c r="L4306" s="210">
        <f t="shared" si="377"/>
        <v>0</v>
      </c>
      <c r="M4306" s="210">
        <f t="shared" si="377"/>
        <v>0</v>
      </c>
      <c r="N4306" s="210">
        <f t="shared" si="377"/>
        <v>0</v>
      </c>
      <c r="O4306" s="210">
        <f t="shared" si="377"/>
        <v>0</v>
      </c>
      <c r="P4306" s="210">
        <f t="shared" si="377"/>
        <v>0</v>
      </c>
      <c r="Q4306" s="210">
        <f t="shared" si="377"/>
        <v>0</v>
      </c>
      <c r="R4306" s="210">
        <f t="shared" si="377"/>
        <v>0</v>
      </c>
    </row>
    <row r="4307" spans="1:18" hidden="1" outlineLevel="2" x14ac:dyDescent="0.35">
      <c r="A4307" s="209" t="str">
        <f>'Usages mobilité'!A26</f>
        <v>Usage mobilité n°23</v>
      </c>
      <c r="B4307" s="209" t="s">
        <v>637</v>
      </c>
      <c r="C4307" s="209"/>
      <c r="D4307" s="210">
        <f>IF(B$4172&lt;&gt;"",IF(B$4172='Usages mobilité'!BF26,'Usages mobilité'!BD26,0),0)</f>
        <v>0</v>
      </c>
      <c r="E4307" s="210">
        <f t="shared" si="377"/>
        <v>0</v>
      </c>
      <c r="F4307" s="210">
        <f t="shared" si="377"/>
        <v>0</v>
      </c>
      <c r="G4307" s="210">
        <f t="shared" si="377"/>
        <v>0</v>
      </c>
      <c r="H4307" s="210">
        <f t="shared" si="377"/>
        <v>0</v>
      </c>
      <c r="I4307" s="210">
        <f t="shared" si="377"/>
        <v>0</v>
      </c>
      <c r="J4307" s="210">
        <f t="shared" si="377"/>
        <v>0</v>
      </c>
      <c r="K4307" s="210">
        <f t="shared" si="377"/>
        <v>0</v>
      </c>
      <c r="L4307" s="210">
        <f t="shared" si="377"/>
        <v>0</v>
      </c>
      <c r="M4307" s="210">
        <f t="shared" si="377"/>
        <v>0</v>
      </c>
      <c r="N4307" s="210">
        <f t="shared" si="377"/>
        <v>0</v>
      </c>
      <c r="O4307" s="210">
        <f t="shared" si="377"/>
        <v>0</v>
      </c>
      <c r="P4307" s="210">
        <f t="shared" si="377"/>
        <v>0</v>
      </c>
      <c r="Q4307" s="210">
        <f t="shared" si="377"/>
        <v>0</v>
      </c>
      <c r="R4307" s="210">
        <f t="shared" si="377"/>
        <v>0</v>
      </c>
    </row>
    <row r="4308" spans="1:18" hidden="1" outlineLevel="2" x14ac:dyDescent="0.35">
      <c r="A4308" s="209" t="str">
        <f>'Usages mobilité'!A27</f>
        <v>Usage mobilité n°24</v>
      </c>
      <c r="B4308" s="209" t="s">
        <v>637</v>
      </c>
      <c r="C4308" s="209"/>
      <c r="D4308" s="210">
        <f>IF(B$4172&lt;&gt;"",IF(B$4172='Usages mobilité'!BF27,'Usages mobilité'!BD27,0),0)</f>
        <v>0</v>
      </c>
      <c r="E4308" s="210">
        <f t="shared" si="377"/>
        <v>0</v>
      </c>
      <c r="F4308" s="210">
        <f t="shared" si="377"/>
        <v>0</v>
      </c>
      <c r="G4308" s="210">
        <f t="shared" si="377"/>
        <v>0</v>
      </c>
      <c r="H4308" s="210">
        <f t="shared" si="377"/>
        <v>0</v>
      </c>
      <c r="I4308" s="210">
        <f t="shared" si="377"/>
        <v>0</v>
      </c>
      <c r="J4308" s="210">
        <f t="shared" si="377"/>
        <v>0</v>
      </c>
      <c r="K4308" s="210">
        <f t="shared" si="377"/>
        <v>0</v>
      </c>
      <c r="L4308" s="210">
        <f t="shared" si="377"/>
        <v>0</v>
      </c>
      <c r="M4308" s="210">
        <f t="shared" si="377"/>
        <v>0</v>
      </c>
      <c r="N4308" s="210">
        <f t="shared" si="377"/>
        <v>0</v>
      </c>
      <c r="O4308" s="210">
        <f t="shared" si="377"/>
        <v>0</v>
      </c>
      <c r="P4308" s="210">
        <f t="shared" si="377"/>
        <v>0</v>
      </c>
      <c r="Q4308" s="210">
        <f t="shared" si="377"/>
        <v>0</v>
      </c>
      <c r="R4308" s="210">
        <f t="shared" si="377"/>
        <v>0</v>
      </c>
    </row>
    <row r="4309" spans="1:18" hidden="1" outlineLevel="2" x14ac:dyDescent="0.35">
      <c r="A4309" s="209" t="str">
        <f>'Usages mobilité'!A28</f>
        <v>Usage mobilité n°25</v>
      </c>
      <c r="B4309" s="209" t="s">
        <v>637</v>
      </c>
      <c r="C4309" s="209"/>
      <c r="D4309" s="210">
        <f>IF(B$4172&lt;&gt;"",IF(B$4172='Usages mobilité'!BF28,'Usages mobilité'!BD28,0),0)</f>
        <v>0</v>
      </c>
      <c r="E4309" s="210">
        <f t="shared" si="377"/>
        <v>0</v>
      </c>
      <c r="F4309" s="210">
        <f t="shared" si="377"/>
        <v>0</v>
      </c>
      <c r="G4309" s="210">
        <f t="shared" si="377"/>
        <v>0</v>
      </c>
      <c r="H4309" s="210">
        <f t="shared" si="377"/>
        <v>0</v>
      </c>
      <c r="I4309" s="210">
        <f t="shared" si="377"/>
        <v>0</v>
      </c>
      <c r="J4309" s="210">
        <f t="shared" si="377"/>
        <v>0</v>
      </c>
      <c r="K4309" s="210">
        <f t="shared" si="377"/>
        <v>0</v>
      </c>
      <c r="L4309" s="210">
        <f t="shared" si="377"/>
        <v>0</v>
      </c>
      <c r="M4309" s="210">
        <f t="shared" si="377"/>
        <v>0</v>
      </c>
      <c r="N4309" s="210">
        <f t="shared" si="377"/>
        <v>0</v>
      </c>
      <c r="O4309" s="210">
        <f t="shared" si="377"/>
        <v>0</v>
      </c>
      <c r="P4309" s="210">
        <f t="shared" si="377"/>
        <v>0</v>
      </c>
      <c r="Q4309" s="210">
        <f t="shared" si="377"/>
        <v>0</v>
      </c>
      <c r="R4309" s="210">
        <f t="shared" si="377"/>
        <v>0</v>
      </c>
    </row>
    <row r="4310" spans="1:18" hidden="1" outlineLevel="2" x14ac:dyDescent="0.35">
      <c r="A4310" s="209" t="str">
        <f>'Usages mobilité'!A29</f>
        <v>Usage mobilité n°26</v>
      </c>
      <c r="B4310" s="209" t="s">
        <v>637</v>
      </c>
      <c r="C4310" s="209"/>
      <c r="D4310" s="210">
        <f>IF(B$4172&lt;&gt;"",IF(B$4172='Usages mobilité'!BF29,'Usages mobilité'!BD29,0),0)</f>
        <v>0</v>
      </c>
      <c r="E4310" s="210">
        <f t="shared" si="377"/>
        <v>0</v>
      </c>
      <c r="F4310" s="210">
        <f t="shared" si="377"/>
        <v>0</v>
      </c>
      <c r="G4310" s="210">
        <f t="shared" si="377"/>
        <v>0</v>
      </c>
      <c r="H4310" s="210">
        <f t="shared" si="377"/>
        <v>0</v>
      </c>
      <c r="I4310" s="210">
        <f t="shared" si="377"/>
        <v>0</v>
      </c>
      <c r="J4310" s="210">
        <f t="shared" si="377"/>
        <v>0</v>
      </c>
      <c r="K4310" s="210">
        <f t="shared" si="377"/>
        <v>0</v>
      </c>
      <c r="L4310" s="210">
        <f t="shared" si="377"/>
        <v>0</v>
      </c>
      <c r="M4310" s="210">
        <f t="shared" si="377"/>
        <v>0</v>
      </c>
      <c r="N4310" s="210">
        <f t="shared" si="377"/>
        <v>0</v>
      </c>
      <c r="O4310" s="210">
        <f t="shared" si="377"/>
        <v>0</v>
      </c>
      <c r="P4310" s="210">
        <f t="shared" si="377"/>
        <v>0</v>
      </c>
      <c r="Q4310" s="210">
        <f t="shared" si="377"/>
        <v>0</v>
      </c>
      <c r="R4310" s="210">
        <f t="shared" si="377"/>
        <v>0</v>
      </c>
    </row>
    <row r="4311" spans="1:18" hidden="1" outlineLevel="2" x14ac:dyDescent="0.35">
      <c r="A4311" s="209" t="str">
        <f>'Usages mobilité'!A30</f>
        <v>Usage mobilité n°27</v>
      </c>
      <c r="B4311" s="209" t="s">
        <v>637</v>
      </c>
      <c r="C4311" s="209"/>
      <c r="D4311" s="210">
        <f>IF(B$4172&lt;&gt;"",IF(B$4172='Usages mobilité'!BF30,'Usages mobilité'!BD30,0),0)</f>
        <v>0</v>
      </c>
      <c r="E4311" s="210">
        <f t="shared" si="377"/>
        <v>0</v>
      </c>
      <c r="F4311" s="210">
        <f t="shared" si="377"/>
        <v>0</v>
      </c>
      <c r="G4311" s="210">
        <f t="shared" si="377"/>
        <v>0</v>
      </c>
      <c r="H4311" s="210">
        <f t="shared" si="377"/>
        <v>0</v>
      </c>
      <c r="I4311" s="210">
        <f t="shared" si="377"/>
        <v>0</v>
      </c>
      <c r="J4311" s="210">
        <f t="shared" si="377"/>
        <v>0</v>
      </c>
      <c r="K4311" s="210">
        <f t="shared" si="377"/>
        <v>0</v>
      </c>
      <c r="L4311" s="210">
        <f t="shared" si="377"/>
        <v>0</v>
      </c>
      <c r="M4311" s="210">
        <f t="shared" si="377"/>
        <v>0</v>
      </c>
      <c r="N4311" s="210">
        <f t="shared" si="377"/>
        <v>0</v>
      </c>
      <c r="O4311" s="210">
        <f t="shared" si="377"/>
        <v>0</v>
      </c>
      <c r="P4311" s="210">
        <f t="shared" si="377"/>
        <v>0</v>
      </c>
      <c r="Q4311" s="210">
        <f t="shared" si="377"/>
        <v>0</v>
      </c>
      <c r="R4311" s="210">
        <f t="shared" si="377"/>
        <v>0</v>
      </c>
    </row>
    <row r="4312" spans="1:18" hidden="1" outlineLevel="2" x14ac:dyDescent="0.35">
      <c r="A4312" s="209" t="str">
        <f>'Usages mobilité'!A31</f>
        <v>Usage mobilité n°28</v>
      </c>
      <c r="B4312" s="209" t="s">
        <v>637</v>
      </c>
      <c r="C4312" s="209"/>
      <c r="D4312" s="210">
        <f>IF(B$4172&lt;&gt;"",IF(B$4172='Usages mobilité'!BF31,'Usages mobilité'!BD31,0),0)</f>
        <v>0</v>
      </c>
      <c r="E4312" s="210">
        <f t="shared" si="377"/>
        <v>0</v>
      </c>
      <c r="F4312" s="210">
        <f t="shared" si="377"/>
        <v>0</v>
      </c>
      <c r="G4312" s="210">
        <f t="shared" si="377"/>
        <v>0</v>
      </c>
      <c r="H4312" s="210">
        <f t="shared" si="377"/>
        <v>0</v>
      </c>
      <c r="I4312" s="210">
        <f t="shared" si="377"/>
        <v>0</v>
      </c>
      <c r="J4312" s="210">
        <f t="shared" si="377"/>
        <v>0</v>
      </c>
      <c r="K4312" s="210">
        <f t="shared" si="377"/>
        <v>0</v>
      </c>
      <c r="L4312" s="210">
        <f t="shared" si="377"/>
        <v>0</v>
      </c>
      <c r="M4312" s="210">
        <f t="shared" si="377"/>
        <v>0</v>
      </c>
      <c r="N4312" s="210">
        <f t="shared" si="377"/>
        <v>0</v>
      </c>
      <c r="O4312" s="210">
        <f t="shared" si="377"/>
        <v>0</v>
      </c>
      <c r="P4312" s="210">
        <f t="shared" si="377"/>
        <v>0</v>
      </c>
      <c r="Q4312" s="210">
        <f t="shared" si="377"/>
        <v>0</v>
      </c>
      <c r="R4312" s="210">
        <f t="shared" si="377"/>
        <v>0</v>
      </c>
    </row>
    <row r="4313" spans="1:18" hidden="1" outlineLevel="2" x14ac:dyDescent="0.35">
      <c r="A4313" s="209" t="str">
        <f>'Usages mobilité'!A32</f>
        <v>Usage mobilité n°29</v>
      </c>
      <c r="B4313" s="209" t="s">
        <v>637</v>
      </c>
      <c r="C4313" s="209"/>
      <c r="D4313" s="210">
        <f>IF(B$4172&lt;&gt;"",IF(B$4172='Usages mobilité'!BF32,'Usages mobilité'!BD32,0),0)</f>
        <v>0</v>
      </c>
      <c r="E4313" s="210">
        <f t="shared" si="377"/>
        <v>0</v>
      </c>
      <c r="F4313" s="210">
        <f t="shared" si="377"/>
        <v>0</v>
      </c>
      <c r="G4313" s="210">
        <f t="shared" si="377"/>
        <v>0</v>
      </c>
      <c r="H4313" s="210">
        <f t="shared" si="377"/>
        <v>0</v>
      </c>
      <c r="I4313" s="210">
        <f t="shared" si="377"/>
        <v>0</v>
      </c>
      <c r="J4313" s="210">
        <f t="shared" si="377"/>
        <v>0</v>
      </c>
      <c r="K4313" s="210">
        <f t="shared" si="377"/>
        <v>0</v>
      </c>
      <c r="L4313" s="210">
        <f t="shared" si="377"/>
        <v>0</v>
      </c>
      <c r="M4313" s="210">
        <f t="shared" si="377"/>
        <v>0</v>
      </c>
      <c r="N4313" s="210">
        <f t="shared" si="377"/>
        <v>0</v>
      </c>
      <c r="O4313" s="210">
        <f t="shared" si="377"/>
        <v>0</v>
      </c>
      <c r="P4313" s="210">
        <f t="shared" si="377"/>
        <v>0</v>
      </c>
      <c r="Q4313" s="210">
        <f t="shared" si="377"/>
        <v>0</v>
      </c>
      <c r="R4313" s="210">
        <f t="shared" si="377"/>
        <v>0</v>
      </c>
    </row>
    <row r="4314" spans="1:18" hidden="1" outlineLevel="2" x14ac:dyDescent="0.35">
      <c r="A4314" s="209" t="str">
        <f>'Usages mobilité'!A33</f>
        <v>Usage mobilité n°30</v>
      </c>
      <c r="B4314" s="209" t="s">
        <v>637</v>
      </c>
      <c r="C4314" s="209"/>
      <c r="D4314" s="210">
        <f>IF(B$4172&lt;&gt;"",IF(B$4172='Usages mobilité'!BF33,'Usages mobilité'!BD33,0),0)</f>
        <v>0</v>
      </c>
      <c r="E4314" s="210">
        <f t="shared" si="377"/>
        <v>0</v>
      </c>
      <c r="F4314" s="210">
        <f t="shared" si="377"/>
        <v>0</v>
      </c>
      <c r="G4314" s="210">
        <f t="shared" si="377"/>
        <v>0</v>
      </c>
      <c r="H4314" s="210">
        <f t="shared" si="377"/>
        <v>0</v>
      </c>
      <c r="I4314" s="210">
        <f t="shared" si="377"/>
        <v>0</v>
      </c>
      <c r="J4314" s="210">
        <f t="shared" si="377"/>
        <v>0</v>
      </c>
      <c r="K4314" s="210">
        <f t="shared" si="377"/>
        <v>0</v>
      </c>
      <c r="L4314" s="210">
        <f t="shared" si="377"/>
        <v>0</v>
      </c>
      <c r="M4314" s="210">
        <f t="shared" si="377"/>
        <v>0</v>
      </c>
      <c r="N4314" s="210">
        <f t="shared" si="377"/>
        <v>0</v>
      </c>
      <c r="O4314" s="210">
        <f t="shared" si="377"/>
        <v>0</v>
      </c>
      <c r="P4314" s="210">
        <f t="shared" si="377"/>
        <v>0</v>
      </c>
      <c r="Q4314" s="210">
        <f t="shared" si="377"/>
        <v>0</v>
      </c>
      <c r="R4314" s="210">
        <f t="shared" si="377"/>
        <v>0</v>
      </c>
    </row>
    <row r="4315" spans="1:18" hidden="1" outlineLevel="2" x14ac:dyDescent="0.35">
      <c r="A4315" s="209" t="str">
        <f>'Usages mobilité'!A34</f>
        <v>Usage mobilité n°31</v>
      </c>
      <c r="B4315" s="209" t="s">
        <v>637</v>
      </c>
      <c r="C4315" s="209"/>
      <c r="D4315" s="210">
        <f>IF(B$4172&lt;&gt;"",IF(B$4172='Usages mobilité'!BF34,'Usages mobilité'!BD34,0),0)</f>
        <v>0</v>
      </c>
      <c r="E4315" s="210">
        <f t="shared" ref="E4315:R4324" si="378">$D4315</f>
        <v>0</v>
      </c>
      <c r="F4315" s="210">
        <f t="shared" si="378"/>
        <v>0</v>
      </c>
      <c r="G4315" s="210">
        <f t="shared" si="378"/>
        <v>0</v>
      </c>
      <c r="H4315" s="210">
        <f t="shared" si="378"/>
        <v>0</v>
      </c>
      <c r="I4315" s="210">
        <f t="shared" si="378"/>
        <v>0</v>
      </c>
      <c r="J4315" s="210">
        <f t="shared" si="378"/>
        <v>0</v>
      </c>
      <c r="K4315" s="210">
        <f t="shared" si="378"/>
        <v>0</v>
      </c>
      <c r="L4315" s="210">
        <f t="shared" si="378"/>
        <v>0</v>
      </c>
      <c r="M4315" s="210">
        <f t="shared" si="378"/>
        <v>0</v>
      </c>
      <c r="N4315" s="210">
        <f t="shared" si="378"/>
        <v>0</v>
      </c>
      <c r="O4315" s="210">
        <f t="shared" si="378"/>
        <v>0</v>
      </c>
      <c r="P4315" s="210">
        <f t="shared" si="378"/>
        <v>0</v>
      </c>
      <c r="Q4315" s="210">
        <f t="shared" si="378"/>
        <v>0</v>
      </c>
      <c r="R4315" s="210">
        <f t="shared" si="378"/>
        <v>0</v>
      </c>
    </row>
    <row r="4316" spans="1:18" hidden="1" outlineLevel="2" x14ac:dyDescent="0.35">
      <c r="A4316" s="209" t="str">
        <f>'Usages mobilité'!A35</f>
        <v>Usage mobilité n°32</v>
      </c>
      <c r="B4316" s="209" t="s">
        <v>637</v>
      </c>
      <c r="C4316" s="209"/>
      <c r="D4316" s="210">
        <f>IF(B$4172&lt;&gt;"",IF(B$4172='Usages mobilité'!BF35,'Usages mobilité'!BD35,0),0)</f>
        <v>0</v>
      </c>
      <c r="E4316" s="210">
        <f t="shared" si="378"/>
        <v>0</v>
      </c>
      <c r="F4316" s="210">
        <f t="shared" si="378"/>
        <v>0</v>
      </c>
      <c r="G4316" s="210">
        <f t="shared" si="378"/>
        <v>0</v>
      </c>
      <c r="H4316" s="210">
        <f t="shared" si="378"/>
        <v>0</v>
      </c>
      <c r="I4316" s="210">
        <f t="shared" si="378"/>
        <v>0</v>
      </c>
      <c r="J4316" s="210">
        <f t="shared" si="378"/>
        <v>0</v>
      </c>
      <c r="K4316" s="210">
        <f t="shared" si="378"/>
        <v>0</v>
      </c>
      <c r="L4316" s="210">
        <f t="shared" si="378"/>
        <v>0</v>
      </c>
      <c r="M4316" s="210">
        <f t="shared" si="378"/>
        <v>0</v>
      </c>
      <c r="N4316" s="210">
        <f t="shared" si="378"/>
        <v>0</v>
      </c>
      <c r="O4316" s="210">
        <f t="shared" si="378"/>
        <v>0</v>
      </c>
      <c r="P4316" s="210">
        <f t="shared" si="378"/>
        <v>0</v>
      </c>
      <c r="Q4316" s="210">
        <f t="shared" si="378"/>
        <v>0</v>
      </c>
      <c r="R4316" s="210">
        <f t="shared" si="378"/>
        <v>0</v>
      </c>
    </row>
    <row r="4317" spans="1:18" hidden="1" outlineLevel="2" x14ac:dyDescent="0.35">
      <c r="A4317" s="209" t="str">
        <f>'Usages mobilité'!A36</f>
        <v>Usage mobilité n°33</v>
      </c>
      <c r="B4317" s="209" t="s">
        <v>637</v>
      </c>
      <c r="C4317" s="209"/>
      <c r="D4317" s="210">
        <f>IF(B$4172&lt;&gt;"",IF(B$4172='Usages mobilité'!BF36,'Usages mobilité'!BD36,0),0)</f>
        <v>0</v>
      </c>
      <c r="E4317" s="210">
        <f t="shared" si="378"/>
        <v>0</v>
      </c>
      <c r="F4317" s="210">
        <f t="shared" si="378"/>
        <v>0</v>
      </c>
      <c r="G4317" s="210">
        <f t="shared" si="378"/>
        <v>0</v>
      </c>
      <c r="H4317" s="210">
        <f t="shared" si="378"/>
        <v>0</v>
      </c>
      <c r="I4317" s="210">
        <f t="shared" si="378"/>
        <v>0</v>
      </c>
      <c r="J4317" s="210">
        <f t="shared" si="378"/>
        <v>0</v>
      </c>
      <c r="K4317" s="210">
        <f t="shared" si="378"/>
        <v>0</v>
      </c>
      <c r="L4317" s="210">
        <f t="shared" si="378"/>
        <v>0</v>
      </c>
      <c r="M4317" s="210">
        <f t="shared" si="378"/>
        <v>0</v>
      </c>
      <c r="N4317" s="210">
        <f t="shared" si="378"/>
        <v>0</v>
      </c>
      <c r="O4317" s="210">
        <f t="shared" si="378"/>
        <v>0</v>
      </c>
      <c r="P4317" s="210">
        <f t="shared" si="378"/>
        <v>0</v>
      </c>
      <c r="Q4317" s="210">
        <f t="shared" si="378"/>
        <v>0</v>
      </c>
      <c r="R4317" s="210">
        <f t="shared" si="378"/>
        <v>0</v>
      </c>
    </row>
    <row r="4318" spans="1:18" hidden="1" outlineLevel="2" x14ac:dyDescent="0.35">
      <c r="A4318" s="209" t="str">
        <f>'Usages mobilité'!A37</f>
        <v>Usage mobilité n°34</v>
      </c>
      <c r="B4318" s="209" t="s">
        <v>637</v>
      </c>
      <c r="C4318" s="209"/>
      <c r="D4318" s="210">
        <f>IF(B$4172&lt;&gt;"",IF(B$4172='Usages mobilité'!BF37,'Usages mobilité'!BD37,0),0)</f>
        <v>0</v>
      </c>
      <c r="E4318" s="210">
        <f t="shared" si="378"/>
        <v>0</v>
      </c>
      <c r="F4318" s="210">
        <f t="shared" si="378"/>
        <v>0</v>
      </c>
      <c r="G4318" s="210">
        <f t="shared" si="378"/>
        <v>0</v>
      </c>
      <c r="H4318" s="210">
        <f t="shared" si="378"/>
        <v>0</v>
      </c>
      <c r="I4318" s="210">
        <f t="shared" si="378"/>
        <v>0</v>
      </c>
      <c r="J4318" s="210">
        <f t="shared" si="378"/>
        <v>0</v>
      </c>
      <c r="K4318" s="210">
        <f t="shared" si="378"/>
        <v>0</v>
      </c>
      <c r="L4318" s="210">
        <f t="shared" si="378"/>
        <v>0</v>
      </c>
      <c r="M4318" s="210">
        <f t="shared" si="378"/>
        <v>0</v>
      </c>
      <c r="N4318" s="210">
        <f t="shared" si="378"/>
        <v>0</v>
      </c>
      <c r="O4318" s="210">
        <f t="shared" si="378"/>
        <v>0</v>
      </c>
      <c r="P4318" s="210">
        <f t="shared" si="378"/>
        <v>0</v>
      </c>
      <c r="Q4318" s="210">
        <f t="shared" si="378"/>
        <v>0</v>
      </c>
      <c r="R4318" s="210">
        <f t="shared" si="378"/>
        <v>0</v>
      </c>
    </row>
    <row r="4319" spans="1:18" hidden="1" outlineLevel="2" x14ac:dyDescent="0.35">
      <c r="A4319" s="209" t="str">
        <f>'Usages mobilité'!A38</f>
        <v>Usage mobilité n°35</v>
      </c>
      <c r="B4319" s="209" t="s">
        <v>637</v>
      </c>
      <c r="C4319" s="209"/>
      <c r="D4319" s="210">
        <f>IF(B$4172&lt;&gt;"",IF(B$4172='Usages mobilité'!BF38,'Usages mobilité'!BD38,0),0)</f>
        <v>0</v>
      </c>
      <c r="E4319" s="210">
        <f t="shared" si="378"/>
        <v>0</v>
      </c>
      <c r="F4319" s="210">
        <f t="shared" si="378"/>
        <v>0</v>
      </c>
      <c r="G4319" s="210">
        <f t="shared" si="378"/>
        <v>0</v>
      </c>
      <c r="H4319" s="210">
        <f t="shared" si="378"/>
        <v>0</v>
      </c>
      <c r="I4319" s="210">
        <f t="shared" si="378"/>
        <v>0</v>
      </c>
      <c r="J4319" s="210">
        <f t="shared" si="378"/>
        <v>0</v>
      </c>
      <c r="K4319" s="210">
        <f t="shared" si="378"/>
        <v>0</v>
      </c>
      <c r="L4319" s="210">
        <f t="shared" si="378"/>
        <v>0</v>
      </c>
      <c r="M4319" s="210">
        <f t="shared" si="378"/>
        <v>0</v>
      </c>
      <c r="N4319" s="210">
        <f t="shared" si="378"/>
        <v>0</v>
      </c>
      <c r="O4319" s="210">
        <f t="shared" si="378"/>
        <v>0</v>
      </c>
      <c r="P4319" s="210">
        <f t="shared" si="378"/>
        <v>0</v>
      </c>
      <c r="Q4319" s="210">
        <f t="shared" si="378"/>
        <v>0</v>
      </c>
      <c r="R4319" s="210">
        <f t="shared" si="378"/>
        <v>0</v>
      </c>
    </row>
    <row r="4320" spans="1:18" hidden="1" outlineLevel="2" x14ac:dyDescent="0.35">
      <c r="A4320" s="209" t="str">
        <f>'Usages mobilité'!A39</f>
        <v>Usage mobilité n°36</v>
      </c>
      <c r="B4320" s="209" t="s">
        <v>637</v>
      </c>
      <c r="C4320" s="209"/>
      <c r="D4320" s="210">
        <f>IF(B$4172&lt;&gt;"",IF(B$4172='Usages mobilité'!BF39,'Usages mobilité'!BD39,0),0)</f>
        <v>0</v>
      </c>
      <c r="E4320" s="210">
        <f t="shared" si="378"/>
        <v>0</v>
      </c>
      <c r="F4320" s="210">
        <f t="shared" si="378"/>
        <v>0</v>
      </c>
      <c r="G4320" s="210">
        <f t="shared" si="378"/>
        <v>0</v>
      </c>
      <c r="H4320" s="210">
        <f t="shared" si="378"/>
        <v>0</v>
      </c>
      <c r="I4320" s="210">
        <f t="shared" si="378"/>
        <v>0</v>
      </c>
      <c r="J4320" s="210">
        <f t="shared" si="378"/>
        <v>0</v>
      </c>
      <c r="K4320" s="210">
        <f t="shared" si="378"/>
        <v>0</v>
      </c>
      <c r="L4320" s="210">
        <f t="shared" si="378"/>
        <v>0</v>
      </c>
      <c r="M4320" s="210">
        <f t="shared" si="378"/>
        <v>0</v>
      </c>
      <c r="N4320" s="210">
        <f t="shared" si="378"/>
        <v>0</v>
      </c>
      <c r="O4320" s="210">
        <f t="shared" si="378"/>
        <v>0</v>
      </c>
      <c r="P4320" s="210">
        <f t="shared" si="378"/>
        <v>0</v>
      </c>
      <c r="Q4320" s="210">
        <f t="shared" si="378"/>
        <v>0</v>
      </c>
      <c r="R4320" s="210">
        <f t="shared" si="378"/>
        <v>0</v>
      </c>
    </row>
    <row r="4321" spans="1:18" hidden="1" outlineLevel="2" x14ac:dyDescent="0.35">
      <c r="A4321" s="209" t="str">
        <f>'Usages mobilité'!A40</f>
        <v>Usage mobilité n°37</v>
      </c>
      <c r="B4321" s="209" t="s">
        <v>637</v>
      </c>
      <c r="C4321" s="209"/>
      <c r="D4321" s="210">
        <f>IF(B$4172&lt;&gt;"",IF(B$4172='Usages mobilité'!BF40,'Usages mobilité'!BD40,0),0)</f>
        <v>0</v>
      </c>
      <c r="E4321" s="210">
        <f t="shared" si="378"/>
        <v>0</v>
      </c>
      <c r="F4321" s="210">
        <f t="shared" si="378"/>
        <v>0</v>
      </c>
      <c r="G4321" s="210">
        <f t="shared" si="378"/>
        <v>0</v>
      </c>
      <c r="H4321" s="210">
        <f t="shared" si="378"/>
        <v>0</v>
      </c>
      <c r="I4321" s="210">
        <f t="shared" si="378"/>
        <v>0</v>
      </c>
      <c r="J4321" s="210">
        <f t="shared" si="378"/>
        <v>0</v>
      </c>
      <c r="K4321" s="210">
        <f t="shared" si="378"/>
        <v>0</v>
      </c>
      <c r="L4321" s="210">
        <f t="shared" si="378"/>
        <v>0</v>
      </c>
      <c r="M4321" s="210">
        <f t="shared" si="378"/>
        <v>0</v>
      </c>
      <c r="N4321" s="210">
        <f t="shared" si="378"/>
        <v>0</v>
      </c>
      <c r="O4321" s="210">
        <f t="shared" si="378"/>
        <v>0</v>
      </c>
      <c r="P4321" s="210">
        <f t="shared" si="378"/>
        <v>0</v>
      </c>
      <c r="Q4321" s="210">
        <f t="shared" si="378"/>
        <v>0</v>
      </c>
      <c r="R4321" s="210">
        <f t="shared" si="378"/>
        <v>0</v>
      </c>
    </row>
    <row r="4322" spans="1:18" hidden="1" outlineLevel="2" x14ac:dyDescent="0.35">
      <c r="A4322" s="209" t="str">
        <f>'Usages mobilité'!A41</f>
        <v>Usage mobilité n°38</v>
      </c>
      <c r="B4322" s="209" t="s">
        <v>637</v>
      </c>
      <c r="C4322" s="209"/>
      <c r="D4322" s="210">
        <f>IF(B$4172&lt;&gt;"",IF(B$4172='Usages mobilité'!BF41,'Usages mobilité'!BD41,0),0)</f>
        <v>0</v>
      </c>
      <c r="E4322" s="210">
        <f t="shared" si="378"/>
        <v>0</v>
      </c>
      <c r="F4322" s="210">
        <f t="shared" si="378"/>
        <v>0</v>
      </c>
      <c r="G4322" s="210">
        <f t="shared" si="378"/>
        <v>0</v>
      </c>
      <c r="H4322" s="210">
        <f t="shared" si="378"/>
        <v>0</v>
      </c>
      <c r="I4322" s="210">
        <f t="shared" si="378"/>
        <v>0</v>
      </c>
      <c r="J4322" s="210">
        <f t="shared" si="378"/>
        <v>0</v>
      </c>
      <c r="K4322" s="210">
        <f t="shared" si="378"/>
        <v>0</v>
      </c>
      <c r="L4322" s="210">
        <f t="shared" si="378"/>
        <v>0</v>
      </c>
      <c r="M4322" s="210">
        <f t="shared" si="378"/>
        <v>0</v>
      </c>
      <c r="N4322" s="210">
        <f t="shared" si="378"/>
        <v>0</v>
      </c>
      <c r="O4322" s="210">
        <f t="shared" si="378"/>
        <v>0</v>
      </c>
      <c r="P4322" s="210">
        <f t="shared" si="378"/>
        <v>0</v>
      </c>
      <c r="Q4322" s="210">
        <f t="shared" si="378"/>
        <v>0</v>
      </c>
      <c r="R4322" s="210">
        <f t="shared" si="378"/>
        <v>0</v>
      </c>
    </row>
    <row r="4323" spans="1:18" hidden="1" outlineLevel="2" x14ac:dyDescent="0.35">
      <c r="A4323" s="209" t="str">
        <f>'Usages mobilité'!A42</f>
        <v>Usage mobilité n°39</v>
      </c>
      <c r="B4323" s="209" t="s">
        <v>637</v>
      </c>
      <c r="C4323" s="209"/>
      <c r="D4323" s="210">
        <f>IF(B$4172&lt;&gt;"",IF(B$4172='Usages mobilité'!BF42,'Usages mobilité'!BD42,0),0)</f>
        <v>0</v>
      </c>
      <c r="E4323" s="210">
        <f t="shared" si="378"/>
        <v>0</v>
      </c>
      <c r="F4323" s="210">
        <f t="shared" si="378"/>
        <v>0</v>
      </c>
      <c r="G4323" s="210">
        <f t="shared" si="378"/>
        <v>0</v>
      </c>
      <c r="H4323" s="210">
        <f t="shared" si="378"/>
        <v>0</v>
      </c>
      <c r="I4323" s="210">
        <f t="shared" si="378"/>
        <v>0</v>
      </c>
      <c r="J4323" s="210">
        <f t="shared" si="378"/>
        <v>0</v>
      </c>
      <c r="K4323" s="210">
        <f t="shared" si="378"/>
        <v>0</v>
      </c>
      <c r="L4323" s="210">
        <f t="shared" si="378"/>
        <v>0</v>
      </c>
      <c r="M4323" s="210">
        <f t="shared" si="378"/>
        <v>0</v>
      </c>
      <c r="N4323" s="210">
        <f t="shared" si="378"/>
        <v>0</v>
      </c>
      <c r="O4323" s="210">
        <f t="shared" si="378"/>
        <v>0</v>
      </c>
      <c r="P4323" s="210">
        <f t="shared" si="378"/>
        <v>0</v>
      </c>
      <c r="Q4323" s="210">
        <f t="shared" si="378"/>
        <v>0</v>
      </c>
      <c r="R4323" s="210">
        <f t="shared" si="378"/>
        <v>0</v>
      </c>
    </row>
    <row r="4324" spans="1:18" hidden="1" outlineLevel="2" x14ac:dyDescent="0.35">
      <c r="A4324" s="209" t="str">
        <f>'Usages mobilité'!A43</f>
        <v>Usage mobilité n°40</v>
      </c>
      <c r="B4324" s="209" t="s">
        <v>637</v>
      </c>
      <c r="C4324" s="209"/>
      <c r="D4324" s="210">
        <f>IF(B$4172&lt;&gt;"",IF(B$4172='Usages mobilité'!BF43,'Usages mobilité'!BD43,0),0)</f>
        <v>0</v>
      </c>
      <c r="E4324" s="210">
        <f t="shared" si="378"/>
        <v>0</v>
      </c>
      <c r="F4324" s="210">
        <f t="shared" si="378"/>
        <v>0</v>
      </c>
      <c r="G4324" s="210">
        <f t="shared" si="378"/>
        <v>0</v>
      </c>
      <c r="H4324" s="210">
        <f t="shared" si="378"/>
        <v>0</v>
      </c>
      <c r="I4324" s="210">
        <f t="shared" si="378"/>
        <v>0</v>
      </c>
      <c r="J4324" s="210">
        <f t="shared" si="378"/>
        <v>0</v>
      </c>
      <c r="K4324" s="210">
        <f t="shared" si="378"/>
        <v>0</v>
      </c>
      <c r="L4324" s="210">
        <f t="shared" si="378"/>
        <v>0</v>
      </c>
      <c r="M4324" s="210">
        <f t="shared" si="378"/>
        <v>0</v>
      </c>
      <c r="N4324" s="210">
        <f t="shared" si="378"/>
        <v>0</v>
      </c>
      <c r="O4324" s="210">
        <f t="shared" si="378"/>
        <v>0</v>
      </c>
      <c r="P4324" s="210">
        <f t="shared" si="378"/>
        <v>0</v>
      </c>
      <c r="Q4324" s="210">
        <f t="shared" si="378"/>
        <v>0</v>
      </c>
      <c r="R4324" s="210">
        <f t="shared" si="378"/>
        <v>0</v>
      </c>
    </row>
    <row r="4325" spans="1:18" hidden="1" outlineLevel="2" x14ac:dyDescent="0.35">
      <c r="A4325" s="209" t="str">
        <f>'Usages mobilité'!A44</f>
        <v>Usage mobilité n°41</v>
      </c>
      <c r="B4325" s="209" t="s">
        <v>637</v>
      </c>
      <c r="C4325" s="209"/>
      <c r="D4325" s="210">
        <f>IF(B$4172&lt;&gt;"",IF(B$4172='Usages mobilité'!BF44,'Usages mobilité'!BD44,0),0)</f>
        <v>0</v>
      </c>
      <c r="E4325" s="210">
        <f t="shared" ref="E4325:R4334" si="379">$D4325</f>
        <v>0</v>
      </c>
      <c r="F4325" s="210">
        <f t="shared" si="379"/>
        <v>0</v>
      </c>
      <c r="G4325" s="210">
        <f t="shared" si="379"/>
        <v>0</v>
      </c>
      <c r="H4325" s="210">
        <f t="shared" si="379"/>
        <v>0</v>
      </c>
      <c r="I4325" s="210">
        <f t="shared" si="379"/>
        <v>0</v>
      </c>
      <c r="J4325" s="210">
        <f t="shared" si="379"/>
        <v>0</v>
      </c>
      <c r="K4325" s="210">
        <f t="shared" si="379"/>
        <v>0</v>
      </c>
      <c r="L4325" s="210">
        <f t="shared" si="379"/>
        <v>0</v>
      </c>
      <c r="M4325" s="210">
        <f t="shared" si="379"/>
        <v>0</v>
      </c>
      <c r="N4325" s="210">
        <f t="shared" si="379"/>
        <v>0</v>
      </c>
      <c r="O4325" s="210">
        <f t="shared" si="379"/>
        <v>0</v>
      </c>
      <c r="P4325" s="210">
        <f t="shared" si="379"/>
        <v>0</v>
      </c>
      <c r="Q4325" s="210">
        <f t="shared" si="379"/>
        <v>0</v>
      </c>
      <c r="R4325" s="210">
        <f t="shared" si="379"/>
        <v>0</v>
      </c>
    </row>
    <row r="4326" spans="1:18" hidden="1" outlineLevel="2" x14ac:dyDescent="0.35">
      <c r="A4326" s="209" t="str">
        <f>'Usages mobilité'!A45</f>
        <v>Usage mobilité n°42</v>
      </c>
      <c r="B4326" s="209" t="s">
        <v>637</v>
      </c>
      <c r="C4326" s="209"/>
      <c r="D4326" s="210">
        <f>IF(B$4172&lt;&gt;"",IF(B$4172='Usages mobilité'!BF45,'Usages mobilité'!BD45,0),0)</f>
        <v>0</v>
      </c>
      <c r="E4326" s="210">
        <f t="shared" si="379"/>
        <v>0</v>
      </c>
      <c r="F4326" s="210">
        <f t="shared" si="379"/>
        <v>0</v>
      </c>
      <c r="G4326" s="210">
        <f t="shared" si="379"/>
        <v>0</v>
      </c>
      <c r="H4326" s="210">
        <f t="shared" si="379"/>
        <v>0</v>
      </c>
      <c r="I4326" s="210">
        <f t="shared" si="379"/>
        <v>0</v>
      </c>
      <c r="J4326" s="210">
        <f t="shared" si="379"/>
        <v>0</v>
      </c>
      <c r="K4326" s="210">
        <f t="shared" si="379"/>
        <v>0</v>
      </c>
      <c r="L4326" s="210">
        <f t="shared" si="379"/>
        <v>0</v>
      </c>
      <c r="M4326" s="210">
        <f t="shared" si="379"/>
        <v>0</v>
      </c>
      <c r="N4326" s="210">
        <f t="shared" si="379"/>
        <v>0</v>
      </c>
      <c r="O4326" s="210">
        <f t="shared" si="379"/>
        <v>0</v>
      </c>
      <c r="P4326" s="210">
        <f t="shared" si="379"/>
        <v>0</v>
      </c>
      <c r="Q4326" s="210">
        <f t="shared" si="379"/>
        <v>0</v>
      </c>
      <c r="R4326" s="210">
        <f t="shared" si="379"/>
        <v>0</v>
      </c>
    </row>
    <row r="4327" spans="1:18" hidden="1" outlineLevel="2" x14ac:dyDescent="0.35">
      <c r="A4327" s="209" t="str">
        <f>'Usages mobilité'!A46</f>
        <v>Usage mobilité n°43</v>
      </c>
      <c r="B4327" s="209" t="s">
        <v>637</v>
      </c>
      <c r="C4327" s="209"/>
      <c r="D4327" s="210">
        <f>IF(B$4172&lt;&gt;"",IF(B$4172='Usages mobilité'!BF46,'Usages mobilité'!BD46,0),0)</f>
        <v>0</v>
      </c>
      <c r="E4327" s="210">
        <f t="shared" si="379"/>
        <v>0</v>
      </c>
      <c r="F4327" s="210">
        <f t="shared" si="379"/>
        <v>0</v>
      </c>
      <c r="G4327" s="210">
        <f t="shared" si="379"/>
        <v>0</v>
      </c>
      <c r="H4327" s="210">
        <f t="shared" si="379"/>
        <v>0</v>
      </c>
      <c r="I4327" s="210">
        <f t="shared" si="379"/>
        <v>0</v>
      </c>
      <c r="J4327" s="210">
        <f t="shared" si="379"/>
        <v>0</v>
      </c>
      <c r="K4327" s="210">
        <f t="shared" si="379"/>
        <v>0</v>
      </c>
      <c r="L4327" s="210">
        <f t="shared" si="379"/>
        <v>0</v>
      </c>
      <c r="M4327" s="210">
        <f t="shared" si="379"/>
        <v>0</v>
      </c>
      <c r="N4327" s="210">
        <f t="shared" si="379"/>
        <v>0</v>
      </c>
      <c r="O4327" s="210">
        <f t="shared" si="379"/>
        <v>0</v>
      </c>
      <c r="P4327" s="210">
        <f t="shared" si="379"/>
        <v>0</v>
      </c>
      <c r="Q4327" s="210">
        <f t="shared" si="379"/>
        <v>0</v>
      </c>
      <c r="R4327" s="210">
        <f t="shared" si="379"/>
        <v>0</v>
      </c>
    </row>
    <row r="4328" spans="1:18" hidden="1" outlineLevel="2" x14ac:dyDescent="0.35">
      <c r="A4328" s="209" t="str">
        <f>'Usages mobilité'!A47</f>
        <v>Usage mobilité n°44</v>
      </c>
      <c r="B4328" s="209" t="s">
        <v>637</v>
      </c>
      <c r="C4328" s="209"/>
      <c r="D4328" s="210">
        <f>IF(B$4172&lt;&gt;"",IF(B$4172='Usages mobilité'!BF47,'Usages mobilité'!BD47,0),0)</f>
        <v>0</v>
      </c>
      <c r="E4328" s="210">
        <f t="shared" si="379"/>
        <v>0</v>
      </c>
      <c r="F4328" s="210">
        <f t="shared" si="379"/>
        <v>0</v>
      </c>
      <c r="G4328" s="210">
        <f t="shared" si="379"/>
        <v>0</v>
      </c>
      <c r="H4328" s="210">
        <f t="shared" si="379"/>
        <v>0</v>
      </c>
      <c r="I4328" s="210">
        <f t="shared" si="379"/>
        <v>0</v>
      </c>
      <c r="J4328" s="210">
        <f t="shared" si="379"/>
        <v>0</v>
      </c>
      <c r="K4328" s="210">
        <f t="shared" si="379"/>
        <v>0</v>
      </c>
      <c r="L4328" s="210">
        <f t="shared" si="379"/>
        <v>0</v>
      </c>
      <c r="M4328" s="210">
        <f t="shared" si="379"/>
        <v>0</v>
      </c>
      <c r="N4328" s="210">
        <f t="shared" si="379"/>
        <v>0</v>
      </c>
      <c r="O4328" s="210">
        <f t="shared" si="379"/>
        <v>0</v>
      </c>
      <c r="P4328" s="210">
        <f t="shared" si="379"/>
        <v>0</v>
      </c>
      <c r="Q4328" s="210">
        <f t="shared" si="379"/>
        <v>0</v>
      </c>
      <c r="R4328" s="210">
        <f t="shared" si="379"/>
        <v>0</v>
      </c>
    </row>
    <row r="4329" spans="1:18" hidden="1" outlineLevel="2" x14ac:dyDescent="0.35">
      <c r="A4329" s="209" t="str">
        <f>'Usages mobilité'!A48</f>
        <v>Usage mobilité n°45</v>
      </c>
      <c r="B4329" s="209" t="s">
        <v>637</v>
      </c>
      <c r="C4329" s="209"/>
      <c r="D4329" s="210">
        <f>IF(B$4172&lt;&gt;"",IF(B$4172='Usages mobilité'!BF48,'Usages mobilité'!BD48,0),0)</f>
        <v>0</v>
      </c>
      <c r="E4329" s="210">
        <f t="shared" si="379"/>
        <v>0</v>
      </c>
      <c r="F4329" s="210">
        <f t="shared" si="379"/>
        <v>0</v>
      </c>
      <c r="G4329" s="210">
        <f t="shared" si="379"/>
        <v>0</v>
      </c>
      <c r="H4329" s="210">
        <f t="shared" si="379"/>
        <v>0</v>
      </c>
      <c r="I4329" s="210">
        <f t="shared" si="379"/>
        <v>0</v>
      </c>
      <c r="J4329" s="210">
        <f t="shared" si="379"/>
        <v>0</v>
      </c>
      <c r="K4329" s="210">
        <f t="shared" si="379"/>
        <v>0</v>
      </c>
      <c r="L4329" s="210">
        <f t="shared" si="379"/>
        <v>0</v>
      </c>
      <c r="M4329" s="210">
        <f t="shared" si="379"/>
        <v>0</v>
      </c>
      <c r="N4329" s="210">
        <f t="shared" si="379"/>
        <v>0</v>
      </c>
      <c r="O4329" s="210">
        <f t="shared" si="379"/>
        <v>0</v>
      </c>
      <c r="P4329" s="210">
        <f t="shared" si="379"/>
        <v>0</v>
      </c>
      <c r="Q4329" s="210">
        <f t="shared" si="379"/>
        <v>0</v>
      </c>
      <c r="R4329" s="210">
        <f t="shared" si="379"/>
        <v>0</v>
      </c>
    </row>
    <row r="4330" spans="1:18" hidden="1" outlineLevel="2" x14ac:dyDescent="0.35">
      <c r="A4330" s="209" t="str">
        <f>'Usages mobilité'!A49</f>
        <v>Usage mobilité n°46</v>
      </c>
      <c r="B4330" s="209" t="s">
        <v>637</v>
      </c>
      <c r="C4330" s="209"/>
      <c r="D4330" s="210">
        <f>IF(B$4172&lt;&gt;"",IF(B$4172='Usages mobilité'!BF49,'Usages mobilité'!BD49,0),0)</f>
        <v>0</v>
      </c>
      <c r="E4330" s="210">
        <f t="shared" si="379"/>
        <v>0</v>
      </c>
      <c r="F4330" s="210">
        <f t="shared" si="379"/>
        <v>0</v>
      </c>
      <c r="G4330" s="210">
        <f t="shared" si="379"/>
        <v>0</v>
      </c>
      <c r="H4330" s="210">
        <f t="shared" si="379"/>
        <v>0</v>
      </c>
      <c r="I4330" s="210">
        <f t="shared" si="379"/>
        <v>0</v>
      </c>
      <c r="J4330" s="210">
        <f t="shared" si="379"/>
        <v>0</v>
      </c>
      <c r="K4330" s="210">
        <f t="shared" si="379"/>
        <v>0</v>
      </c>
      <c r="L4330" s="210">
        <f t="shared" si="379"/>
        <v>0</v>
      </c>
      <c r="M4330" s="210">
        <f t="shared" si="379"/>
        <v>0</v>
      </c>
      <c r="N4330" s="210">
        <f t="shared" si="379"/>
        <v>0</v>
      </c>
      <c r="O4330" s="210">
        <f t="shared" si="379"/>
        <v>0</v>
      </c>
      <c r="P4330" s="210">
        <f t="shared" si="379"/>
        <v>0</v>
      </c>
      <c r="Q4330" s="210">
        <f t="shared" si="379"/>
        <v>0</v>
      </c>
      <c r="R4330" s="210">
        <f t="shared" si="379"/>
        <v>0</v>
      </c>
    </row>
    <row r="4331" spans="1:18" hidden="1" outlineLevel="2" x14ac:dyDescent="0.35">
      <c r="A4331" s="209" t="str">
        <f>'Usages mobilité'!A50</f>
        <v>Usage mobilité n°47</v>
      </c>
      <c r="B4331" s="209" t="s">
        <v>637</v>
      </c>
      <c r="C4331" s="209"/>
      <c r="D4331" s="210">
        <f>IF(B$4172&lt;&gt;"",IF(B$4172='Usages mobilité'!BF50,'Usages mobilité'!BD50,0),0)</f>
        <v>0</v>
      </c>
      <c r="E4331" s="210">
        <f t="shared" si="379"/>
        <v>0</v>
      </c>
      <c r="F4331" s="210">
        <f t="shared" si="379"/>
        <v>0</v>
      </c>
      <c r="G4331" s="210">
        <f t="shared" si="379"/>
        <v>0</v>
      </c>
      <c r="H4331" s="210">
        <f t="shared" si="379"/>
        <v>0</v>
      </c>
      <c r="I4331" s="210">
        <f t="shared" si="379"/>
        <v>0</v>
      </c>
      <c r="J4331" s="210">
        <f t="shared" si="379"/>
        <v>0</v>
      </c>
      <c r="K4331" s="210">
        <f t="shared" si="379"/>
        <v>0</v>
      </c>
      <c r="L4331" s="210">
        <f t="shared" si="379"/>
        <v>0</v>
      </c>
      <c r="M4331" s="210">
        <f t="shared" si="379"/>
        <v>0</v>
      </c>
      <c r="N4331" s="210">
        <f t="shared" si="379"/>
        <v>0</v>
      </c>
      <c r="O4331" s="210">
        <f t="shared" si="379"/>
        <v>0</v>
      </c>
      <c r="P4331" s="210">
        <f t="shared" si="379"/>
        <v>0</v>
      </c>
      <c r="Q4331" s="210">
        <f t="shared" si="379"/>
        <v>0</v>
      </c>
      <c r="R4331" s="210">
        <f t="shared" si="379"/>
        <v>0</v>
      </c>
    </row>
    <row r="4332" spans="1:18" hidden="1" outlineLevel="2" x14ac:dyDescent="0.35">
      <c r="A4332" s="209" t="str">
        <f>'Usages mobilité'!A51</f>
        <v>Usage mobilité n°48</v>
      </c>
      <c r="B4332" s="209" t="s">
        <v>637</v>
      </c>
      <c r="C4332" s="209"/>
      <c r="D4332" s="210">
        <f>IF(B$4172&lt;&gt;"",IF(B$4172='Usages mobilité'!BF51,'Usages mobilité'!BD51,0),0)</f>
        <v>0</v>
      </c>
      <c r="E4332" s="210">
        <f t="shared" si="379"/>
        <v>0</v>
      </c>
      <c r="F4332" s="210">
        <f t="shared" si="379"/>
        <v>0</v>
      </c>
      <c r="G4332" s="210">
        <f t="shared" si="379"/>
        <v>0</v>
      </c>
      <c r="H4332" s="210">
        <f t="shared" si="379"/>
        <v>0</v>
      </c>
      <c r="I4332" s="210">
        <f t="shared" si="379"/>
        <v>0</v>
      </c>
      <c r="J4332" s="210">
        <f t="shared" si="379"/>
        <v>0</v>
      </c>
      <c r="K4332" s="210">
        <f t="shared" si="379"/>
        <v>0</v>
      </c>
      <c r="L4332" s="210">
        <f t="shared" si="379"/>
        <v>0</v>
      </c>
      <c r="M4332" s="210">
        <f t="shared" si="379"/>
        <v>0</v>
      </c>
      <c r="N4332" s="210">
        <f t="shared" si="379"/>
        <v>0</v>
      </c>
      <c r="O4332" s="210">
        <f t="shared" si="379"/>
        <v>0</v>
      </c>
      <c r="P4332" s="210">
        <f t="shared" si="379"/>
        <v>0</v>
      </c>
      <c r="Q4332" s="210">
        <f t="shared" si="379"/>
        <v>0</v>
      </c>
      <c r="R4332" s="210">
        <f t="shared" si="379"/>
        <v>0</v>
      </c>
    </row>
    <row r="4333" spans="1:18" hidden="1" outlineLevel="2" x14ac:dyDescent="0.35">
      <c r="A4333" s="209" t="str">
        <f>'Usages mobilité'!A52</f>
        <v>Usage mobilité n°49</v>
      </c>
      <c r="B4333" s="209" t="s">
        <v>637</v>
      </c>
      <c r="C4333" s="209"/>
      <c r="D4333" s="210">
        <f>IF(B$4172&lt;&gt;"",IF(B$4172='Usages mobilité'!BF52,'Usages mobilité'!BD52,0),0)</f>
        <v>0</v>
      </c>
      <c r="E4333" s="210">
        <f t="shared" si="379"/>
        <v>0</v>
      </c>
      <c r="F4333" s="210">
        <f t="shared" si="379"/>
        <v>0</v>
      </c>
      <c r="G4333" s="210">
        <f t="shared" si="379"/>
        <v>0</v>
      </c>
      <c r="H4333" s="210">
        <f t="shared" si="379"/>
        <v>0</v>
      </c>
      <c r="I4333" s="210">
        <f t="shared" si="379"/>
        <v>0</v>
      </c>
      <c r="J4333" s="210">
        <f t="shared" si="379"/>
        <v>0</v>
      </c>
      <c r="K4333" s="210">
        <f t="shared" si="379"/>
        <v>0</v>
      </c>
      <c r="L4333" s="210">
        <f t="shared" si="379"/>
        <v>0</v>
      </c>
      <c r="M4333" s="210">
        <f t="shared" si="379"/>
        <v>0</v>
      </c>
      <c r="N4333" s="210">
        <f t="shared" si="379"/>
        <v>0</v>
      </c>
      <c r="O4333" s="210">
        <f t="shared" si="379"/>
        <v>0</v>
      </c>
      <c r="P4333" s="210">
        <f t="shared" si="379"/>
        <v>0</v>
      </c>
      <c r="Q4333" s="210">
        <f t="shared" si="379"/>
        <v>0</v>
      </c>
      <c r="R4333" s="210">
        <f t="shared" si="379"/>
        <v>0</v>
      </c>
    </row>
    <row r="4334" spans="1:18" hidden="1" outlineLevel="2" x14ac:dyDescent="0.35">
      <c r="A4334" s="209" t="str">
        <f>'Usages mobilité'!A53</f>
        <v>Usage mobilité n°50</v>
      </c>
      <c r="B4334" s="209" t="s">
        <v>637</v>
      </c>
      <c r="C4334" s="209"/>
      <c r="D4334" s="210">
        <f>IF(B$4172&lt;&gt;"",IF(B$4172='Usages mobilité'!BF53,'Usages mobilité'!BD53,0),0)</f>
        <v>0</v>
      </c>
      <c r="E4334" s="210">
        <f t="shared" si="379"/>
        <v>0</v>
      </c>
      <c r="F4334" s="210">
        <f t="shared" si="379"/>
        <v>0</v>
      </c>
      <c r="G4334" s="210">
        <f t="shared" si="379"/>
        <v>0</v>
      </c>
      <c r="H4334" s="210">
        <f t="shared" si="379"/>
        <v>0</v>
      </c>
      <c r="I4334" s="210">
        <f t="shared" si="379"/>
        <v>0</v>
      </c>
      <c r="J4334" s="210">
        <f t="shared" si="379"/>
        <v>0</v>
      </c>
      <c r="K4334" s="210">
        <f t="shared" si="379"/>
        <v>0</v>
      </c>
      <c r="L4334" s="210">
        <f t="shared" si="379"/>
        <v>0</v>
      </c>
      <c r="M4334" s="210">
        <f t="shared" si="379"/>
        <v>0</v>
      </c>
      <c r="N4334" s="210">
        <f t="shared" si="379"/>
        <v>0</v>
      </c>
      <c r="O4334" s="210">
        <f t="shared" si="379"/>
        <v>0</v>
      </c>
      <c r="P4334" s="210">
        <f t="shared" si="379"/>
        <v>0</v>
      </c>
      <c r="Q4334" s="210">
        <f t="shared" si="379"/>
        <v>0</v>
      </c>
      <c r="R4334" s="210">
        <f t="shared" si="379"/>
        <v>0</v>
      </c>
    </row>
    <row r="4335" spans="1:18" hidden="1" outlineLevel="1" collapsed="1" x14ac:dyDescent="0.35">
      <c r="A4335" s="209" t="s">
        <v>643</v>
      </c>
      <c r="B4335" s="209"/>
      <c r="C4335" s="209"/>
      <c r="D4335" s="210">
        <f t="shared" ref="D4335:R4335" si="380">SUM(D4285:D4334)</f>
        <v>0</v>
      </c>
      <c r="E4335" s="210">
        <f t="shared" si="380"/>
        <v>0</v>
      </c>
      <c r="F4335" s="210">
        <f t="shared" si="380"/>
        <v>0</v>
      </c>
      <c r="G4335" s="210">
        <f t="shared" si="380"/>
        <v>0</v>
      </c>
      <c r="H4335" s="210">
        <f t="shared" si="380"/>
        <v>0</v>
      </c>
      <c r="I4335" s="210">
        <f t="shared" si="380"/>
        <v>0</v>
      </c>
      <c r="J4335" s="210">
        <f t="shared" si="380"/>
        <v>0</v>
      </c>
      <c r="K4335" s="210">
        <f t="shared" si="380"/>
        <v>0</v>
      </c>
      <c r="L4335" s="210">
        <f t="shared" si="380"/>
        <v>0</v>
      </c>
      <c r="M4335" s="210">
        <f t="shared" si="380"/>
        <v>0</v>
      </c>
      <c r="N4335" s="210">
        <f t="shared" si="380"/>
        <v>0</v>
      </c>
      <c r="O4335" s="210">
        <f t="shared" si="380"/>
        <v>0</v>
      </c>
      <c r="P4335" s="210">
        <f t="shared" si="380"/>
        <v>0</v>
      </c>
      <c r="Q4335" s="210">
        <f t="shared" si="380"/>
        <v>0</v>
      </c>
      <c r="R4335" s="210">
        <f t="shared" si="380"/>
        <v>0</v>
      </c>
    </row>
    <row r="4336" spans="1:18" hidden="1" outlineLevel="2" x14ac:dyDescent="0.35">
      <c r="A4336" s="209" t="str">
        <f>'Usages mobilité'!A4</f>
        <v>Usage mobilité n°1</v>
      </c>
      <c r="B4336" s="209" t="s">
        <v>639</v>
      </c>
      <c r="C4336" s="209"/>
      <c r="D4336" s="210">
        <f>D4285*'Usages mobilité'!$BG4*(1+'Usages mobilité'!$BH4)^(D$4175-$D$4175)/1000</f>
        <v>0</v>
      </c>
      <c r="E4336" s="210">
        <f>E4285*'Usages mobilité'!$BG4*(1+'Usages mobilité'!$BH4)^(E$4175-$D$4175)/1000</f>
        <v>0</v>
      </c>
      <c r="F4336" s="210">
        <f>F4285*'Usages mobilité'!$BG4*(1+'Usages mobilité'!$BH4)^(F$4175-$D$4175)/1000</f>
        <v>0</v>
      </c>
      <c r="G4336" s="210">
        <f>G4285*'Usages mobilité'!$BG4*(1+'Usages mobilité'!$BH4)^(G$4175-$D$4175)/1000</f>
        <v>0</v>
      </c>
      <c r="H4336" s="210">
        <f>H4285*'Usages mobilité'!$BG4*(1+'Usages mobilité'!$BH4)^(H$4175-$D$4175)/1000</f>
        <v>0</v>
      </c>
      <c r="I4336" s="210">
        <f>I4285*'Usages mobilité'!$BG4*(1+'Usages mobilité'!$BH4)^(I$4175-$D$4175)/1000</f>
        <v>0</v>
      </c>
      <c r="J4336" s="210">
        <f>J4285*'Usages mobilité'!$BG4*(1+'Usages mobilité'!$BH4)^(J$4175-$D$4175)/1000</f>
        <v>0</v>
      </c>
      <c r="K4336" s="210">
        <f>K4285*'Usages mobilité'!$BG4*(1+'Usages mobilité'!$BH4)^(K$4175-$D$4175)/1000</f>
        <v>0</v>
      </c>
      <c r="L4336" s="210">
        <f>L4285*'Usages mobilité'!$BG4*(1+'Usages mobilité'!$BH4)^(L$4175-$D$4175)/1000</f>
        <v>0</v>
      </c>
      <c r="M4336" s="210">
        <f>M4285*'Usages mobilité'!$BG4*(1+'Usages mobilité'!$BH4)^(M$4175-$D$4175)/1000</f>
        <v>0</v>
      </c>
      <c r="N4336" s="210">
        <f>N4285*'Usages mobilité'!$BG4*(1+'Usages mobilité'!$BH4)^(N$4175-$D$4175)/1000</f>
        <v>0</v>
      </c>
      <c r="O4336" s="210">
        <f>O4285*'Usages mobilité'!$BG4*(1+'Usages mobilité'!$BH4)^(O$4175-$D$4175)/1000</f>
        <v>0</v>
      </c>
      <c r="P4336" s="210">
        <f>P4285*'Usages mobilité'!$BG4*(1+'Usages mobilité'!$BH4)^(P$4175-$D$4175)/1000</f>
        <v>0</v>
      </c>
      <c r="Q4336" s="210">
        <f>Q4285*'Usages mobilité'!$BG4*(1+'Usages mobilité'!$BH4)^(Q$4175-$D$4175)/1000</f>
        <v>0</v>
      </c>
      <c r="R4336" s="210">
        <f>R4285*'Usages mobilité'!$BG4*(1+'Usages mobilité'!$BH4)^(R$4175-$D$4175)/1000</f>
        <v>0</v>
      </c>
    </row>
    <row r="4337" spans="1:18" hidden="1" outlineLevel="2" x14ac:dyDescent="0.35">
      <c r="A4337" s="209" t="str">
        <f>'Usages mobilité'!A5</f>
        <v>Usage mobilité n°2</v>
      </c>
      <c r="B4337" s="209" t="s">
        <v>639</v>
      </c>
      <c r="C4337" s="209"/>
      <c r="D4337" s="210">
        <f>D4286*'Usages mobilité'!$BG5*(1+'Usages mobilité'!$BH5)^(D$4175-$D$4175)/1000</f>
        <v>0</v>
      </c>
      <c r="E4337" s="210">
        <f>E4286*'Usages mobilité'!$BG5*(1+'Usages mobilité'!$BH5)^(E$4175-$D$4175)/1000</f>
        <v>0</v>
      </c>
      <c r="F4337" s="210">
        <f>F4286*'Usages mobilité'!$BG5*(1+'Usages mobilité'!$BH5)^(F$4175-$D$4175)/1000</f>
        <v>0</v>
      </c>
      <c r="G4337" s="210">
        <f>G4286*'Usages mobilité'!$BG5*(1+'Usages mobilité'!$BH5)^(G$4175-$D$4175)/1000</f>
        <v>0</v>
      </c>
      <c r="H4337" s="210">
        <f>H4286*'Usages mobilité'!$BG5*(1+'Usages mobilité'!$BH5)^(H$4175-$D$4175)/1000</f>
        <v>0</v>
      </c>
      <c r="I4337" s="210">
        <f>I4286*'Usages mobilité'!$BG5*(1+'Usages mobilité'!$BH5)^(I$4175-$D$4175)/1000</f>
        <v>0</v>
      </c>
      <c r="J4337" s="210">
        <f>J4286*'Usages mobilité'!$BG5*(1+'Usages mobilité'!$BH5)^(J$4175-$D$4175)/1000</f>
        <v>0</v>
      </c>
      <c r="K4337" s="210">
        <f>K4286*'Usages mobilité'!$BG5*(1+'Usages mobilité'!$BH5)^(K$4175-$D$4175)/1000</f>
        <v>0</v>
      </c>
      <c r="L4337" s="210">
        <f>L4286*'Usages mobilité'!$BG5*(1+'Usages mobilité'!$BH5)^(L$4175-$D$4175)/1000</f>
        <v>0</v>
      </c>
      <c r="M4337" s="210">
        <f>M4286*'Usages mobilité'!$BG5*(1+'Usages mobilité'!$BH5)^(M$4175-$D$4175)/1000</f>
        <v>0</v>
      </c>
      <c r="N4337" s="210">
        <f>N4286*'Usages mobilité'!$BG5*(1+'Usages mobilité'!$BH5)^(N$4175-$D$4175)/1000</f>
        <v>0</v>
      </c>
      <c r="O4337" s="210">
        <f>O4286*'Usages mobilité'!$BG5*(1+'Usages mobilité'!$BH5)^(O$4175-$D$4175)/1000</f>
        <v>0</v>
      </c>
      <c r="P4337" s="210">
        <f>P4286*'Usages mobilité'!$BG5*(1+'Usages mobilité'!$BH5)^(P$4175-$D$4175)/1000</f>
        <v>0</v>
      </c>
      <c r="Q4337" s="210">
        <f>Q4286*'Usages mobilité'!$BG5*(1+'Usages mobilité'!$BH5)^(Q$4175-$D$4175)/1000</f>
        <v>0</v>
      </c>
      <c r="R4337" s="210">
        <f>R4286*'Usages mobilité'!$BG5*(1+'Usages mobilité'!$BH5)^(R$4175-$D$4175)/1000</f>
        <v>0</v>
      </c>
    </row>
    <row r="4338" spans="1:18" hidden="1" outlineLevel="2" x14ac:dyDescent="0.35">
      <c r="A4338" s="209" t="str">
        <f>'Usages mobilité'!A6</f>
        <v>Usage mobilité n°3</v>
      </c>
      <c r="B4338" s="209" t="s">
        <v>639</v>
      </c>
      <c r="C4338" s="209"/>
      <c r="D4338" s="210">
        <f>D4287*'Usages mobilité'!$BG6*(1+'Usages mobilité'!$BH6)^(D$4175-$D$4175)/1000</f>
        <v>0</v>
      </c>
      <c r="E4338" s="210">
        <f>E4287*'Usages mobilité'!$BG6*(1+'Usages mobilité'!$BH6)^(E$4175-$D$4175)/1000</f>
        <v>0</v>
      </c>
      <c r="F4338" s="210">
        <f>F4287*'Usages mobilité'!$BG6*(1+'Usages mobilité'!$BH6)^(F$4175-$D$4175)/1000</f>
        <v>0</v>
      </c>
      <c r="G4338" s="210">
        <f>G4287*'Usages mobilité'!$BG6*(1+'Usages mobilité'!$BH6)^(G$4175-$D$4175)/1000</f>
        <v>0</v>
      </c>
      <c r="H4338" s="210">
        <f>H4287*'Usages mobilité'!$BG6*(1+'Usages mobilité'!$BH6)^(H$4175-$D$4175)/1000</f>
        <v>0</v>
      </c>
      <c r="I4338" s="210">
        <f>I4287*'Usages mobilité'!$BG6*(1+'Usages mobilité'!$BH6)^(I$4175-$D$4175)/1000</f>
        <v>0</v>
      </c>
      <c r="J4338" s="210">
        <f>J4287*'Usages mobilité'!$BG6*(1+'Usages mobilité'!$BH6)^(J$4175-$D$4175)/1000</f>
        <v>0</v>
      </c>
      <c r="K4338" s="210">
        <f>K4287*'Usages mobilité'!$BG6*(1+'Usages mobilité'!$BH6)^(K$4175-$D$4175)/1000</f>
        <v>0</v>
      </c>
      <c r="L4338" s="210">
        <f>L4287*'Usages mobilité'!$BG6*(1+'Usages mobilité'!$BH6)^(L$4175-$D$4175)/1000</f>
        <v>0</v>
      </c>
      <c r="M4338" s="210">
        <f>M4287*'Usages mobilité'!$BG6*(1+'Usages mobilité'!$BH6)^(M$4175-$D$4175)/1000</f>
        <v>0</v>
      </c>
      <c r="N4338" s="210">
        <f>N4287*'Usages mobilité'!$BG6*(1+'Usages mobilité'!$BH6)^(N$4175-$D$4175)/1000</f>
        <v>0</v>
      </c>
      <c r="O4338" s="210">
        <f>O4287*'Usages mobilité'!$BG6*(1+'Usages mobilité'!$BH6)^(O$4175-$D$4175)/1000</f>
        <v>0</v>
      </c>
      <c r="P4338" s="210">
        <f>P4287*'Usages mobilité'!$BG6*(1+'Usages mobilité'!$BH6)^(P$4175-$D$4175)/1000</f>
        <v>0</v>
      </c>
      <c r="Q4338" s="210">
        <f>Q4287*'Usages mobilité'!$BG6*(1+'Usages mobilité'!$BH6)^(Q$4175-$D$4175)/1000</f>
        <v>0</v>
      </c>
      <c r="R4338" s="210">
        <f>R4287*'Usages mobilité'!$BG6*(1+'Usages mobilité'!$BH6)^(R$4175-$D$4175)/1000</f>
        <v>0</v>
      </c>
    </row>
    <row r="4339" spans="1:18" hidden="1" outlineLevel="2" x14ac:dyDescent="0.35">
      <c r="A4339" s="209" t="str">
        <f>'Usages mobilité'!A7</f>
        <v>Usage mobilité n°4</v>
      </c>
      <c r="B4339" s="209" t="s">
        <v>639</v>
      </c>
      <c r="C4339" s="209"/>
      <c r="D4339" s="210">
        <f>D4288*'Usages mobilité'!$BG7*(1+'Usages mobilité'!$BH7)^(D$4175-$D$4175)/1000</f>
        <v>0</v>
      </c>
      <c r="E4339" s="210">
        <f>E4288*'Usages mobilité'!$BG7*(1+'Usages mobilité'!$BH7)^(E$4175-$D$4175)/1000</f>
        <v>0</v>
      </c>
      <c r="F4339" s="210">
        <f>F4288*'Usages mobilité'!$BG7*(1+'Usages mobilité'!$BH7)^(F$4175-$D$4175)/1000</f>
        <v>0</v>
      </c>
      <c r="G4339" s="210">
        <f>G4288*'Usages mobilité'!$BG7*(1+'Usages mobilité'!$BH7)^(G$4175-$D$4175)/1000</f>
        <v>0</v>
      </c>
      <c r="H4339" s="210">
        <f>H4288*'Usages mobilité'!$BG7*(1+'Usages mobilité'!$BH7)^(H$4175-$D$4175)/1000</f>
        <v>0</v>
      </c>
      <c r="I4339" s="210">
        <f>I4288*'Usages mobilité'!$BG7*(1+'Usages mobilité'!$BH7)^(I$4175-$D$4175)/1000</f>
        <v>0</v>
      </c>
      <c r="J4339" s="210">
        <f>J4288*'Usages mobilité'!$BG7*(1+'Usages mobilité'!$BH7)^(J$4175-$D$4175)/1000</f>
        <v>0</v>
      </c>
      <c r="K4339" s="210">
        <f>K4288*'Usages mobilité'!$BG7*(1+'Usages mobilité'!$BH7)^(K$4175-$D$4175)/1000</f>
        <v>0</v>
      </c>
      <c r="L4339" s="210">
        <f>L4288*'Usages mobilité'!$BG7*(1+'Usages mobilité'!$BH7)^(L$4175-$D$4175)/1000</f>
        <v>0</v>
      </c>
      <c r="M4339" s="210">
        <f>M4288*'Usages mobilité'!$BG7*(1+'Usages mobilité'!$BH7)^(M$4175-$D$4175)/1000</f>
        <v>0</v>
      </c>
      <c r="N4339" s="210">
        <f>N4288*'Usages mobilité'!$BG7*(1+'Usages mobilité'!$BH7)^(N$4175-$D$4175)/1000</f>
        <v>0</v>
      </c>
      <c r="O4339" s="210">
        <f>O4288*'Usages mobilité'!$BG7*(1+'Usages mobilité'!$BH7)^(O$4175-$D$4175)/1000</f>
        <v>0</v>
      </c>
      <c r="P4339" s="210">
        <f>P4288*'Usages mobilité'!$BG7*(1+'Usages mobilité'!$BH7)^(P$4175-$D$4175)/1000</f>
        <v>0</v>
      </c>
      <c r="Q4339" s="210">
        <f>Q4288*'Usages mobilité'!$BG7*(1+'Usages mobilité'!$BH7)^(Q$4175-$D$4175)/1000</f>
        <v>0</v>
      </c>
      <c r="R4339" s="210">
        <f>R4288*'Usages mobilité'!$BG7*(1+'Usages mobilité'!$BH7)^(R$4175-$D$4175)/1000</f>
        <v>0</v>
      </c>
    </row>
    <row r="4340" spans="1:18" hidden="1" outlineLevel="2" x14ac:dyDescent="0.35">
      <c r="A4340" s="209" t="str">
        <f>'Usages mobilité'!A8</f>
        <v>Usage mobilité n°5</v>
      </c>
      <c r="B4340" s="209" t="s">
        <v>639</v>
      </c>
      <c r="C4340" s="209"/>
      <c r="D4340" s="210">
        <f>D4289*'Usages mobilité'!$BG8*(1+'Usages mobilité'!$BH8)^(D$4175-$D$4175)/1000</f>
        <v>0</v>
      </c>
      <c r="E4340" s="210">
        <f>E4289*'Usages mobilité'!$BG8*(1+'Usages mobilité'!$BH8)^(E$4175-$D$4175)/1000</f>
        <v>0</v>
      </c>
      <c r="F4340" s="210">
        <f>F4289*'Usages mobilité'!$BG8*(1+'Usages mobilité'!$BH8)^(F$4175-$D$4175)/1000</f>
        <v>0</v>
      </c>
      <c r="G4340" s="210">
        <f>G4289*'Usages mobilité'!$BG8*(1+'Usages mobilité'!$BH8)^(G$4175-$D$4175)/1000</f>
        <v>0</v>
      </c>
      <c r="H4340" s="210">
        <f>H4289*'Usages mobilité'!$BG8*(1+'Usages mobilité'!$BH8)^(H$4175-$D$4175)/1000</f>
        <v>0</v>
      </c>
      <c r="I4340" s="210">
        <f>I4289*'Usages mobilité'!$BG8*(1+'Usages mobilité'!$BH8)^(I$4175-$D$4175)/1000</f>
        <v>0</v>
      </c>
      <c r="J4340" s="210">
        <f>J4289*'Usages mobilité'!$BG8*(1+'Usages mobilité'!$BH8)^(J$4175-$D$4175)/1000</f>
        <v>0</v>
      </c>
      <c r="K4340" s="210">
        <f>K4289*'Usages mobilité'!$BG8*(1+'Usages mobilité'!$BH8)^(K$4175-$D$4175)/1000</f>
        <v>0</v>
      </c>
      <c r="L4340" s="210">
        <f>L4289*'Usages mobilité'!$BG8*(1+'Usages mobilité'!$BH8)^(L$4175-$D$4175)/1000</f>
        <v>0</v>
      </c>
      <c r="M4340" s="210">
        <f>M4289*'Usages mobilité'!$BG8*(1+'Usages mobilité'!$BH8)^(M$4175-$D$4175)/1000</f>
        <v>0</v>
      </c>
      <c r="N4340" s="210">
        <f>N4289*'Usages mobilité'!$BG8*(1+'Usages mobilité'!$BH8)^(N$4175-$D$4175)/1000</f>
        <v>0</v>
      </c>
      <c r="O4340" s="210">
        <f>O4289*'Usages mobilité'!$BG8*(1+'Usages mobilité'!$BH8)^(O$4175-$D$4175)/1000</f>
        <v>0</v>
      </c>
      <c r="P4340" s="210">
        <f>P4289*'Usages mobilité'!$BG8*(1+'Usages mobilité'!$BH8)^(P$4175-$D$4175)/1000</f>
        <v>0</v>
      </c>
      <c r="Q4340" s="210">
        <f>Q4289*'Usages mobilité'!$BG8*(1+'Usages mobilité'!$BH8)^(Q$4175-$D$4175)/1000</f>
        <v>0</v>
      </c>
      <c r="R4340" s="210">
        <f>R4289*'Usages mobilité'!$BG8*(1+'Usages mobilité'!$BH8)^(R$4175-$D$4175)/1000</f>
        <v>0</v>
      </c>
    </row>
    <row r="4341" spans="1:18" hidden="1" outlineLevel="2" x14ac:dyDescent="0.35">
      <c r="A4341" s="209" t="str">
        <f>'Usages mobilité'!A9</f>
        <v>Usage mobilité n°6</v>
      </c>
      <c r="B4341" s="209" t="s">
        <v>639</v>
      </c>
      <c r="C4341" s="209"/>
      <c r="D4341" s="210">
        <f>D4290*'Usages mobilité'!$BG9*(1+'Usages mobilité'!$BH9)^(D$4175-$D$4175)/1000</f>
        <v>0</v>
      </c>
      <c r="E4341" s="210">
        <f>E4290*'Usages mobilité'!$BG9*(1+'Usages mobilité'!$BH9)^(E$4175-$D$4175)/1000</f>
        <v>0</v>
      </c>
      <c r="F4341" s="210">
        <f>F4290*'Usages mobilité'!$BG9*(1+'Usages mobilité'!$BH9)^(F$4175-$D$4175)/1000</f>
        <v>0</v>
      </c>
      <c r="G4341" s="210">
        <f>G4290*'Usages mobilité'!$BG9*(1+'Usages mobilité'!$BH9)^(G$4175-$D$4175)/1000</f>
        <v>0</v>
      </c>
      <c r="H4341" s="210">
        <f>H4290*'Usages mobilité'!$BG9*(1+'Usages mobilité'!$BH9)^(H$4175-$D$4175)/1000</f>
        <v>0</v>
      </c>
      <c r="I4341" s="210">
        <f>I4290*'Usages mobilité'!$BG9*(1+'Usages mobilité'!$BH9)^(I$4175-$D$4175)/1000</f>
        <v>0</v>
      </c>
      <c r="J4341" s="210">
        <f>J4290*'Usages mobilité'!$BG9*(1+'Usages mobilité'!$BH9)^(J$4175-$D$4175)/1000</f>
        <v>0</v>
      </c>
      <c r="K4341" s="210">
        <f>K4290*'Usages mobilité'!$BG9*(1+'Usages mobilité'!$BH9)^(K$4175-$D$4175)/1000</f>
        <v>0</v>
      </c>
      <c r="L4341" s="210">
        <f>L4290*'Usages mobilité'!$BG9*(1+'Usages mobilité'!$BH9)^(L$4175-$D$4175)/1000</f>
        <v>0</v>
      </c>
      <c r="M4341" s="210">
        <f>M4290*'Usages mobilité'!$BG9*(1+'Usages mobilité'!$BH9)^(M$4175-$D$4175)/1000</f>
        <v>0</v>
      </c>
      <c r="N4341" s="210">
        <f>N4290*'Usages mobilité'!$BG9*(1+'Usages mobilité'!$BH9)^(N$4175-$D$4175)/1000</f>
        <v>0</v>
      </c>
      <c r="O4341" s="210">
        <f>O4290*'Usages mobilité'!$BG9*(1+'Usages mobilité'!$BH9)^(O$4175-$D$4175)/1000</f>
        <v>0</v>
      </c>
      <c r="P4341" s="210">
        <f>P4290*'Usages mobilité'!$BG9*(1+'Usages mobilité'!$BH9)^(P$4175-$D$4175)/1000</f>
        <v>0</v>
      </c>
      <c r="Q4341" s="210">
        <f>Q4290*'Usages mobilité'!$BG9*(1+'Usages mobilité'!$BH9)^(Q$4175-$D$4175)/1000</f>
        <v>0</v>
      </c>
      <c r="R4341" s="210">
        <f>R4290*'Usages mobilité'!$BG9*(1+'Usages mobilité'!$BH9)^(R$4175-$D$4175)/1000</f>
        <v>0</v>
      </c>
    </row>
    <row r="4342" spans="1:18" hidden="1" outlineLevel="2" x14ac:dyDescent="0.35">
      <c r="A4342" s="209" t="str">
        <f>'Usages mobilité'!A10</f>
        <v>Usage mobilité n°7</v>
      </c>
      <c r="B4342" s="209" t="s">
        <v>639</v>
      </c>
      <c r="C4342" s="209"/>
      <c r="D4342" s="210">
        <f>D4291*'Usages mobilité'!$BG10*(1+'Usages mobilité'!$BH10)^(D$4175-$D$4175)/1000</f>
        <v>0</v>
      </c>
      <c r="E4342" s="210">
        <f>E4291*'Usages mobilité'!$BG10*(1+'Usages mobilité'!$BH10)^(E$4175-$D$4175)/1000</f>
        <v>0</v>
      </c>
      <c r="F4342" s="210">
        <f>F4291*'Usages mobilité'!$BG10*(1+'Usages mobilité'!$BH10)^(F$4175-$D$4175)/1000</f>
        <v>0</v>
      </c>
      <c r="G4342" s="210">
        <f>G4291*'Usages mobilité'!$BG10*(1+'Usages mobilité'!$BH10)^(G$4175-$D$4175)/1000</f>
        <v>0</v>
      </c>
      <c r="H4342" s="210">
        <f>H4291*'Usages mobilité'!$BG10*(1+'Usages mobilité'!$BH10)^(H$4175-$D$4175)/1000</f>
        <v>0</v>
      </c>
      <c r="I4342" s="210">
        <f>I4291*'Usages mobilité'!$BG10*(1+'Usages mobilité'!$BH10)^(I$4175-$D$4175)/1000</f>
        <v>0</v>
      </c>
      <c r="J4342" s="210">
        <f>J4291*'Usages mobilité'!$BG10*(1+'Usages mobilité'!$BH10)^(J$4175-$D$4175)/1000</f>
        <v>0</v>
      </c>
      <c r="K4342" s="210">
        <f>K4291*'Usages mobilité'!$BG10*(1+'Usages mobilité'!$BH10)^(K$4175-$D$4175)/1000</f>
        <v>0</v>
      </c>
      <c r="L4342" s="210">
        <f>L4291*'Usages mobilité'!$BG10*(1+'Usages mobilité'!$BH10)^(L$4175-$D$4175)/1000</f>
        <v>0</v>
      </c>
      <c r="M4342" s="210">
        <f>M4291*'Usages mobilité'!$BG10*(1+'Usages mobilité'!$BH10)^(M$4175-$D$4175)/1000</f>
        <v>0</v>
      </c>
      <c r="N4342" s="210">
        <f>N4291*'Usages mobilité'!$BG10*(1+'Usages mobilité'!$BH10)^(N$4175-$D$4175)/1000</f>
        <v>0</v>
      </c>
      <c r="O4342" s="210">
        <f>O4291*'Usages mobilité'!$BG10*(1+'Usages mobilité'!$BH10)^(O$4175-$D$4175)/1000</f>
        <v>0</v>
      </c>
      <c r="P4342" s="210">
        <f>P4291*'Usages mobilité'!$BG10*(1+'Usages mobilité'!$BH10)^(P$4175-$D$4175)/1000</f>
        <v>0</v>
      </c>
      <c r="Q4342" s="210">
        <f>Q4291*'Usages mobilité'!$BG10*(1+'Usages mobilité'!$BH10)^(Q$4175-$D$4175)/1000</f>
        <v>0</v>
      </c>
      <c r="R4342" s="210">
        <f>R4291*'Usages mobilité'!$BG10*(1+'Usages mobilité'!$BH10)^(R$4175-$D$4175)/1000</f>
        <v>0</v>
      </c>
    </row>
    <row r="4343" spans="1:18" hidden="1" outlineLevel="2" x14ac:dyDescent="0.35">
      <c r="A4343" s="209" t="str">
        <f>'Usages mobilité'!A11</f>
        <v>Usage mobilité n°8</v>
      </c>
      <c r="B4343" s="209" t="s">
        <v>639</v>
      </c>
      <c r="C4343" s="209"/>
      <c r="D4343" s="210">
        <f>D4292*'Usages mobilité'!$BG11*(1+'Usages mobilité'!$BH11)^(D$4175-$D$4175)/1000</f>
        <v>0</v>
      </c>
      <c r="E4343" s="210">
        <f>E4292*'Usages mobilité'!$BG11*(1+'Usages mobilité'!$BH11)^(E$4175-$D$4175)/1000</f>
        <v>0</v>
      </c>
      <c r="F4343" s="210">
        <f>F4292*'Usages mobilité'!$BG11*(1+'Usages mobilité'!$BH11)^(F$4175-$D$4175)/1000</f>
        <v>0</v>
      </c>
      <c r="G4343" s="210">
        <f>G4292*'Usages mobilité'!$BG11*(1+'Usages mobilité'!$BH11)^(G$4175-$D$4175)/1000</f>
        <v>0</v>
      </c>
      <c r="H4343" s="210">
        <f>H4292*'Usages mobilité'!$BG11*(1+'Usages mobilité'!$BH11)^(H$4175-$D$4175)/1000</f>
        <v>0</v>
      </c>
      <c r="I4343" s="210">
        <f>I4292*'Usages mobilité'!$BG11*(1+'Usages mobilité'!$BH11)^(I$4175-$D$4175)/1000</f>
        <v>0</v>
      </c>
      <c r="J4343" s="210">
        <f>J4292*'Usages mobilité'!$BG11*(1+'Usages mobilité'!$BH11)^(J$4175-$D$4175)/1000</f>
        <v>0</v>
      </c>
      <c r="K4343" s="210">
        <f>K4292*'Usages mobilité'!$BG11*(1+'Usages mobilité'!$BH11)^(K$4175-$D$4175)/1000</f>
        <v>0</v>
      </c>
      <c r="L4343" s="210">
        <f>L4292*'Usages mobilité'!$BG11*(1+'Usages mobilité'!$BH11)^(L$4175-$D$4175)/1000</f>
        <v>0</v>
      </c>
      <c r="M4343" s="210">
        <f>M4292*'Usages mobilité'!$BG11*(1+'Usages mobilité'!$BH11)^(M$4175-$D$4175)/1000</f>
        <v>0</v>
      </c>
      <c r="N4343" s="210">
        <f>N4292*'Usages mobilité'!$BG11*(1+'Usages mobilité'!$BH11)^(N$4175-$D$4175)/1000</f>
        <v>0</v>
      </c>
      <c r="O4343" s="210">
        <f>O4292*'Usages mobilité'!$BG11*(1+'Usages mobilité'!$BH11)^(O$4175-$D$4175)/1000</f>
        <v>0</v>
      </c>
      <c r="P4343" s="210">
        <f>P4292*'Usages mobilité'!$BG11*(1+'Usages mobilité'!$BH11)^(P$4175-$D$4175)/1000</f>
        <v>0</v>
      </c>
      <c r="Q4343" s="210">
        <f>Q4292*'Usages mobilité'!$BG11*(1+'Usages mobilité'!$BH11)^(Q$4175-$D$4175)/1000</f>
        <v>0</v>
      </c>
      <c r="R4343" s="210">
        <f>R4292*'Usages mobilité'!$BG11*(1+'Usages mobilité'!$BH11)^(R$4175-$D$4175)/1000</f>
        <v>0</v>
      </c>
    </row>
    <row r="4344" spans="1:18" hidden="1" outlineLevel="2" x14ac:dyDescent="0.35">
      <c r="A4344" s="209" t="str">
        <f>'Usages mobilité'!A12</f>
        <v>Usage mobilité n°9</v>
      </c>
      <c r="B4344" s="209" t="s">
        <v>639</v>
      </c>
      <c r="C4344" s="209"/>
      <c r="D4344" s="210">
        <f>D4293*'Usages mobilité'!$BG12*(1+'Usages mobilité'!$BH12)^(D$4175-$D$4175)/1000</f>
        <v>0</v>
      </c>
      <c r="E4344" s="210">
        <f>E4293*'Usages mobilité'!$BG12*(1+'Usages mobilité'!$BH12)^(E$4175-$D$4175)/1000</f>
        <v>0</v>
      </c>
      <c r="F4344" s="210">
        <f>F4293*'Usages mobilité'!$BG12*(1+'Usages mobilité'!$BH12)^(F$4175-$D$4175)/1000</f>
        <v>0</v>
      </c>
      <c r="G4344" s="210">
        <f>G4293*'Usages mobilité'!$BG12*(1+'Usages mobilité'!$BH12)^(G$4175-$D$4175)/1000</f>
        <v>0</v>
      </c>
      <c r="H4344" s="210">
        <f>H4293*'Usages mobilité'!$BG12*(1+'Usages mobilité'!$BH12)^(H$4175-$D$4175)/1000</f>
        <v>0</v>
      </c>
      <c r="I4344" s="210">
        <f>I4293*'Usages mobilité'!$BG12*(1+'Usages mobilité'!$BH12)^(I$4175-$D$4175)/1000</f>
        <v>0</v>
      </c>
      <c r="J4344" s="210">
        <f>J4293*'Usages mobilité'!$BG12*(1+'Usages mobilité'!$BH12)^(J$4175-$D$4175)/1000</f>
        <v>0</v>
      </c>
      <c r="K4344" s="210">
        <f>K4293*'Usages mobilité'!$BG12*(1+'Usages mobilité'!$BH12)^(K$4175-$D$4175)/1000</f>
        <v>0</v>
      </c>
      <c r="L4344" s="210">
        <f>L4293*'Usages mobilité'!$BG12*(1+'Usages mobilité'!$BH12)^(L$4175-$D$4175)/1000</f>
        <v>0</v>
      </c>
      <c r="M4344" s="210">
        <f>M4293*'Usages mobilité'!$BG12*(1+'Usages mobilité'!$BH12)^(M$4175-$D$4175)/1000</f>
        <v>0</v>
      </c>
      <c r="N4344" s="210">
        <f>N4293*'Usages mobilité'!$BG12*(1+'Usages mobilité'!$BH12)^(N$4175-$D$4175)/1000</f>
        <v>0</v>
      </c>
      <c r="O4344" s="210">
        <f>O4293*'Usages mobilité'!$BG12*(1+'Usages mobilité'!$BH12)^(O$4175-$D$4175)/1000</f>
        <v>0</v>
      </c>
      <c r="P4344" s="210">
        <f>P4293*'Usages mobilité'!$BG12*(1+'Usages mobilité'!$BH12)^(P$4175-$D$4175)/1000</f>
        <v>0</v>
      </c>
      <c r="Q4344" s="210">
        <f>Q4293*'Usages mobilité'!$BG12*(1+'Usages mobilité'!$BH12)^(Q$4175-$D$4175)/1000</f>
        <v>0</v>
      </c>
      <c r="R4344" s="210">
        <f>R4293*'Usages mobilité'!$BG12*(1+'Usages mobilité'!$BH12)^(R$4175-$D$4175)/1000</f>
        <v>0</v>
      </c>
    </row>
    <row r="4345" spans="1:18" hidden="1" outlineLevel="2" x14ac:dyDescent="0.35">
      <c r="A4345" s="209" t="str">
        <f>'Usages mobilité'!A13</f>
        <v>Usage mobilité n°10</v>
      </c>
      <c r="B4345" s="209" t="s">
        <v>639</v>
      </c>
      <c r="C4345" s="209"/>
      <c r="D4345" s="210">
        <f>D4294*'Usages mobilité'!$BG13*(1+'Usages mobilité'!$BH13)^(D$4175-$D$4175)/1000</f>
        <v>0</v>
      </c>
      <c r="E4345" s="210">
        <f>E4294*'Usages mobilité'!$BG13*(1+'Usages mobilité'!$BH13)^(E$4175-$D$4175)/1000</f>
        <v>0</v>
      </c>
      <c r="F4345" s="210">
        <f>F4294*'Usages mobilité'!$BG13*(1+'Usages mobilité'!$BH13)^(F$4175-$D$4175)/1000</f>
        <v>0</v>
      </c>
      <c r="G4345" s="210">
        <f>G4294*'Usages mobilité'!$BG13*(1+'Usages mobilité'!$BH13)^(G$4175-$D$4175)/1000</f>
        <v>0</v>
      </c>
      <c r="H4345" s="210">
        <f>H4294*'Usages mobilité'!$BG13*(1+'Usages mobilité'!$BH13)^(H$4175-$D$4175)/1000</f>
        <v>0</v>
      </c>
      <c r="I4345" s="210">
        <f>I4294*'Usages mobilité'!$BG13*(1+'Usages mobilité'!$BH13)^(I$4175-$D$4175)/1000</f>
        <v>0</v>
      </c>
      <c r="J4345" s="210">
        <f>J4294*'Usages mobilité'!$BG13*(1+'Usages mobilité'!$BH13)^(J$4175-$D$4175)/1000</f>
        <v>0</v>
      </c>
      <c r="K4345" s="210">
        <f>K4294*'Usages mobilité'!$BG13*(1+'Usages mobilité'!$BH13)^(K$4175-$D$4175)/1000</f>
        <v>0</v>
      </c>
      <c r="L4345" s="210">
        <f>L4294*'Usages mobilité'!$BG13*(1+'Usages mobilité'!$BH13)^(L$4175-$D$4175)/1000</f>
        <v>0</v>
      </c>
      <c r="M4345" s="210">
        <f>M4294*'Usages mobilité'!$BG13*(1+'Usages mobilité'!$BH13)^(M$4175-$D$4175)/1000</f>
        <v>0</v>
      </c>
      <c r="N4345" s="210">
        <f>N4294*'Usages mobilité'!$BG13*(1+'Usages mobilité'!$BH13)^(N$4175-$D$4175)/1000</f>
        <v>0</v>
      </c>
      <c r="O4345" s="210">
        <f>O4294*'Usages mobilité'!$BG13*(1+'Usages mobilité'!$BH13)^(O$4175-$D$4175)/1000</f>
        <v>0</v>
      </c>
      <c r="P4345" s="210">
        <f>P4294*'Usages mobilité'!$BG13*(1+'Usages mobilité'!$BH13)^(P$4175-$D$4175)/1000</f>
        <v>0</v>
      </c>
      <c r="Q4345" s="210">
        <f>Q4294*'Usages mobilité'!$BG13*(1+'Usages mobilité'!$BH13)^(Q$4175-$D$4175)/1000</f>
        <v>0</v>
      </c>
      <c r="R4345" s="210">
        <f>R4294*'Usages mobilité'!$BG13*(1+'Usages mobilité'!$BH13)^(R$4175-$D$4175)/1000</f>
        <v>0</v>
      </c>
    </row>
    <row r="4346" spans="1:18" hidden="1" outlineLevel="2" x14ac:dyDescent="0.35">
      <c r="A4346" s="209" t="str">
        <f>'Usages mobilité'!A14</f>
        <v>Usage mobilité n°11</v>
      </c>
      <c r="B4346" s="209" t="s">
        <v>639</v>
      </c>
      <c r="C4346" s="209"/>
      <c r="D4346" s="210">
        <f>D4295*'Usages mobilité'!$BG14*(1+'Usages mobilité'!$BH14)^(D$4175-$D$4175)/1000</f>
        <v>0</v>
      </c>
      <c r="E4346" s="210">
        <f>E4295*'Usages mobilité'!$BG14*(1+'Usages mobilité'!$BH14)^(E$4175-$D$4175)/1000</f>
        <v>0</v>
      </c>
      <c r="F4346" s="210">
        <f>F4295*'Usages mobilité'!$BG14*(1+'Usages mobilité'!$BH14)^(F$4175-$D$4175)/1000</f>
        <v>0</v>
      </c>
      <c r="G4346" s="210">
        <f>G4295*'Usages mobilité'!$BG14*(1+'Usages mobilité'!$BH14)^(G$4175-$D$4175)/1000</f>
        <v>0</v>
      </c>
      <c r="H4346" s="210">
        <f>H4295*'Usages mobilité'!$BG14*(1+'Usages mobilité'!$BH14)^(H$4175-$D$4175)/1000</f>
        <v>0</v>
      </c>
      <c r="I4346" s="210">
        <f>I4295*'Usages mobilité'!$BG14*(1+'Usages mobilité'!$BH14)^(I$4175-$D$4175)/1000</f>
        <v>0</v>
      </c>
      <c r="J4346" s="210">
        <f>J4295*'Usages mobilité'!$BG14*(1+'Usages mobilité'!$BH14)^(J$4175-$D$4175)/1000</f>
        <v>0</v>
      </c>
      <c r="K4346" s="210">
        <f>K4295*'Usages mobilité'!$BG14*(1+'Usages mobilité'!$BH14)^(K$4175-$D$4175)/1000</f>
        <v>0</v>
      </c>
      <c r="L4346" s="210">
        <f>L4295*'Usages mobilité'!$BG14*(1+'Usages mobilité'!$BH14)^(L$4175-$D$4175)/1000</f>
        <v>0</v>
      </c>
      <c r="M4346" s="210">
        <f>M4295*'Usages mobilité'!$BG14*(1+'Usages mobilité'!$BH14)^(M$4175-$D$4175)/1000</f>
        <v>0</v>
      </c>
      <c r="N4346" s="210">
        <f>N4295*'Usages mobilité'!$BG14*(1+'Usages mobilité'!$BH14)^(N$4175-$D$4175)/1000</f>
        <v>0</v>
      </c>
      <c r="O4346" s="210">
        <f>O4295*'Usages mobilité'!$BG14*(1+'Usages mobilité'!$BH14)^(O$4175-$D$4175)/1000</f>
        <v>0</v>
      </c>
      <c r="P4346" s="210">
        <f>P4295*'Usages mobilité'!$BG14*(1+'Usages mobilité'!$BH14)^(P$4175-$D$4175)/1000</f>
        <v>0</v>
      </c>
      <c r="Q4346" s="210">
        <f>Q4295*'Usages mobilité'!$BG14*(1+'Usages mobilité'!$BH14)^(Q$4175-$D$4175)/1000</f>
        <v>0</v>
      </c>
      <c r="R4346" s="210">
        <f>R4295*'Usages mobilité'!$BG14*(1+'Usages mobilité'!$BH14)^(R$4175-$D$4175)/1000</f>
        <v>0</v>
      </c>
    </row>
    <row r="4347" spans="1:18" hidden="1" outlineLevel="2" x14ac:dyDescent="0.35">
      <c r="A4347" s="209" t="str">
        <f>'Usages mobilité'!A15</f>
        <v>Usage mobilité n°12</v>
      </c>
      <c r="B4347" s="209" t="s">
        <v>639</v>
      </c>
      <c r="C4347" s="209"/>
      <c r="D4347" s="210">
        <f>D4296*'Usages mobilité'!$BG15*(1+'Usages mobilité'!$BH15)^(D$4175-$D$4175)/1000</f>
        <v>0</v>
      </c>
      <c r="E4347" s="210">
        <f>E4296*'Usages mobilité'!$BG15*(1+'Usages mobilité'!$BH15)^(E$4175-$D$4175)/1000</f>
        <v>0</v>
      </c>
      <c r="F4347" s="210">
        <f>F4296*'Usages mobilité'!$BG15*(1+'Usages mobilité'!$BH15)^(F$4175-$D$4175)/1000</f>
        <v>0</v>
      </c>
      <c r="G4347" s="210">
        <f>G4296*'Usages mobilité'!$BG15*(1+'Usages mobilité'!$BH15)^(G$4175-$D$4175)/1000</f>
        <v>0</v>
      </c>
      <c r="H4347" s="210">
        <f>H4296*'Usages mobilité'!$BG15*(1+'Usages mobilité'!$BH15)^(H$4175-$D$4175)/1000</f>
        <v>0</v>
      </c>
      <c r="I4347" s="210">
        <f>I4296*'Usages mobilité'!$BG15*(1+'Usages mobilité'!$BH15)^(I$4175-$D$4175)/1000</f>
        <v>0</v>
      </c>
      <c r="J4347" s="210">
        <f>J4296*'Usages mobilité'!$BG15*(1+'Usages mobilité'!$BH15)^(J$4175-$D$4175)/1000</f>
        <v>0</v>
      </c>
      <c r="K4347" s="210">
        <f>K4296*'Usages mobilité'!$BG15*(1+'Usages mobilité'!$BH15)^(K$4175-$D$4175)/1000</f>
        <v>0</v>
      </c>
      <c r="L4347" s="210">
        <f>L4296*'Usages mobilité'!$BG15*(1+'Usages mobilité'!$BH15)^(L$4175-$D$4175)/1000</f>
        <v>0</v>
      </c>
      <c r="M4347" s="210">
        <f>M4296*'Usages mobilité'!$BG15*(1+'Usages mobilité'!$BH15)^(M$4175-$D$4175)/1000</f>
        <v>0</v>
      </c>
      <c r="N4347" s="210">
        <f>N4296*'Usages mobilité'!$BG15*(1+'Usages mobilité'!$BH15)^(N$4175-$D$4175)/1000</f>
        <v>0</v>
      </c>
      <c r="O4347" s="210">
        <f>O4296*'Usages mobilité'!$BG15*(1+'Usages mobilité'!$BH15)^(O$4175-$D$4175)/1000</f>
        <v>0</v>
      </c>
      <c r="P4347" s="210">
        <f>P4296*'Usages mobilité'!$BG15*(1+'Usages mobilité'!$BH15)^(P$4175-$D$4175)/1000</f>
        <v>0</v>
      </c>
      <c r="Q4347" s="210">
        <f>Q4296*'Usages mobilité'!$BG15*(1+'Usages mobilité'!$BH15)^(Q$4175-$D$4175)/1000</f>
        <v>0</v>
      </c>
      <c r="R4347" s="210">
        <f>R4296*'Usages mobilité'!$BG15*(1+'Usages mobilité'!$BH15)^(R$4175-$D$4175)/1000</f>
        <v>0</v>
      </c>
    </row>
    <row r="4348" spans="1:18" hidden="1" outlineLevel="2" x14ac:dyDescent="0.35">
      <c r="A4348" s="209" t="str">
        <f>'Usages mobilité'!A16</f>
        <v>Usage mobilité n°13</v>
      </c>
      <c r="B4348" s="209" t="s">
        <v>639</v>
      </c>
      <c r="C4348" s="209"/>
      <c r="D4348" s="210">
        <f>D4297*'Usages mobilité'!$BG16*(1+'Usages mobilité'!$BH16)^(D$4175-$D$4175)/1000</f>
        <v>0</v>
      </c>
      <c r="E4348" s="210">
        <f>E4297*'Usages mobilité'!$BG16*(1+'Usages mobilité'!$BH16)^(E$4175-$D$4175)/1000</f>
        <v>0</v>
      </c>
      <c r="F4348" s="210">
        <f>F4297*'Usages mobilité'!$BG16*(1+'Usages mobilité'!$BH16)^(F$4175-$D$4175)/1000</f>
        <v>0</v>
      </c>
      <c r="G4348" s="210">
        <f>G4297*'Usages mobilité'!$BG16*(1+'Usages mobilité'!$BH16)^(G$4175-$D$4175)/1000</f>
        <v>0</v>
      </c>
      <c r="H4348" s="210">
        <f>H4297*'Usages mobilité'!$BG16*(1+'Usages mobilité'!$BH16)^(H$4175-$D$4175)/1000</f>
        <v>0</v>
      </c>
      <c r="I4348" s="210">
        <f>I4297*'Usages mobilité'!$BG16*(1+'Usages mobilité'!$BH16)^(I$4175-$D$4175)/1000</f>
        <v>0</v>
      </c>
      <c r="J4348" s="210">
        <f>J4297*'Usages mobilité'!$BG16*(1+'Usages mobilité'!$BH16)^(J$4175-$D$4175)/1000</f>
        <v>0</v>
      </c>
      <c r="K4348" s="210">
        <f>K4297*'Usages mobilité'!$BG16*(1+'Usages mobilité'!$BH16)^(K$4175-$D$4175)/1000</f>
        <v>0</v>
      </c>
      <c r="L4348" s="210">
        <f>L4297*'Usages mobilité'!$BG16*(1+'Usages mobilité'!$BH16)^(L$4175-$D$4175)/1000</f>
        <v>0</v>
      </c>
      <c r="M4348" s="210">
        <f>M4297*'Usages mobilité'!$BG16*(1+'Usages mobilité'!$BH16)^(M$4175-$D$4175)/1000</f>
        <v>0</v>
      </c>
      <c r="N4348" s="210">
        <f>N4297*'Usages mobilité'!$BG16*(1+'Usages mobilité'!$BH16)^(N$4175-$D$4175)/1000</f>
        <v>0</v>
      </c>
      <c r="O4348" s="210">
        <f>O4297*'Usages mobilité'!$BG16*(1+'Usages mobilité'!$BH16)^(O$4175-$D$4175)/1000</f>
        <v>0</v>
      </c>
      <c r="P4348" s="210">
        <f>P4297*'Usages mobilité'!$BG16*(1+'Usages mobilité'!$BH16)^(P$4175-$D$4175)/1000</f>
        <v>0</v>
      </c>
      <c r="Q4348" s="210">
        <f>Q4297*'Usages mobilité'!$BG16*(1+'Usages mobilité'!$BH16)^(Q$4175-$D$4175)/1000</f>
        <v>0</v>
      </c>
      <c r="R4348" s="210">
        <f>R4297*'Usages mobilité'!$BG16*(1+'Usages mobilité'!$BH16)^(R$4175-$D$4175)/1000</f>
        <v>0</v>
      </c>
    </row>
    <row r="4349" spans="1:18" hidden="1" outlineLevel="2" x14ac:dyDescent="0.35">
      <c r="A4349" s="209" t="str">
        <f>'Usages mobilité'!A17</f>
        <v>Usage mobilité n°14</v>
      </c>
      <c r="B4349" s="209" t="s">
        <v>639</v>
      </c>
      <c r="C4349" s="209"/>
      <c r="D4349" s="210">
        <f>D4298*'Usages mobilité'!$BG17*(1+'Usages mobilité'!$BH17)^(D$4175-$D$4175)/1000</f>
        <v>0</v>
      </c>
      <c r="E4349" s="210">
        <f>E4298*'Usages mobilité'!$BG17*(1+'Usages mobilité'!$BH17)^(E$4175-$D$4175)/1000</f>
        <v>0</v>
      </c>
      <c r="F4349" s="210">
        <f>F4298*'Usages mobilité'!$BG17*(1+'Usages mobilité'!$BH17)^(F$4175-$D$4175)/1000</f>
        <v>0</v>
      </c>
      <c r="G4349" s="210">
        <f>G4298*'Usages mobilité'!$BG17*(1+'Usages mobilité'!$BH17)^(G$4175-$D$4175)/1000</f>
        <v>0</v>
      </c>
      <c r="H4349" s="210">
        <f>H4298*'Usages mobilité'!$BG17*(1+'Usages mobilité'!$BH17)^(H$4175-$D$4175)/1000</f>
        <v>0</v>
      </c>
      <c r="I4349" s="210">
        <f>I4298*'Usages mobilité'!$BG17*(1+'Usages mobilité'!$BH17)^(I$4175-$D$4175)/1000</f>
        <v>0</v>
      </c>
      <c r="J4349" s="210">
        <f>J4298*'Usages mobilité'!$BG17*(1+'Usages mobilité'!$BH17)^(J$4175-$D$4175)/1000</f>
        <v>0</v>
      </c>
      <c r="K4349" s="210">
        <f>K4298*'Usages mobilité'!$BG17*(1+'Usages mobilité'!$BH17)^(K$4175-$D$4175)/1000</f>
        <v>0</v>
      </c>
      <c r="L4349" s="210">
        <f>L4298*'Usages mobilité'!$BG17*(1+'Usages mobilité'!$BH17)^(L$4175-$D$4175)/1000</f>
        <v>0</v>
      </c>
      <c r="M4349" s="210">
        <f>M4298*'Usages mobilité'!$BG17*(1+'Usages mobilité'!$BH17)^(M$4175-$D$4175)/1000</f>
        <v>0</v>
      </c>
      <c r="N4349" s="210">
        <f>N4298*'Usages mobilité'!$BG17*(1+'Usages mobilité'!$BH17)^(N$4175-$D$4175)/1000</f>
        <v>0</v>
      </c>
      <c r="O4349" s="210">
        <f>O4298*'Usages mobilité'!$BG17*(1+'Usages mobilité'!$BH17)^(O$4175-$D$4175)/1000</f>
        <v>0</v>
      </c>
      <c r="P4349" s="210">
        <f>P4298*'Usages mobilité'!$BG17*(1+'Usages mobilité'!$BH17)^(P$4175-$D$4175)/1000</f>
        <v>0</v>
      </c>
      <c r="Q4349" s="210">
        <f>Q4298*'Usages mobilité'!$BG17*(1+'Usages mobilité'!$BH17)^(Q$4175-$D$4175)/1000</f>
        <v>0</v>
      </c>
      <c r="R4349" s="210">
        <f>R4298*'Usages mobilité'!$BG17*(1+'Usages mobilité'!$BH17)^(R$4175-$D$4175)/1000</f>
        <v>0</v>
      </c>
    </row>
    <row r="4350" spans="1:18" hidden="1" outlineLevel="2" x14ac:dyDescent="0.35">
      <c r="A4350" s="209" t="str">
        <f>'Usages mobilité'!A18</f>
        <v>Usage mobilité n°15</v>
      </c>
      <c r="B4350" s="209" t="s">
        <v>639</v>
      </c>
      <c r="C4350" s="209"/>
      <c r="D4350" s="210">
        <f>D4299*'Usages mobilité'!$BG18*(1+'Usages mobilité'!$BH18)^(D$4175-$D$4175)/1000</f>
        <v>0</v>
      </c>
      <c r="E4350" s="210">
        <f>E4299*'Usages mobilité'!$BG18*(1+'Usages mobilité'!$BH18)^(E$4175-$D$4175)/1000</f>
        <v>0</v>
      </c>
      <c r="F4350" s="210">
        <f>F4299*'Usages mobilité'!$BG18*(1+'Usages mobilité'!$BH18)^(F$4175-$D$4175)/1000</f>
        <v>0</v>
      </c>
      <c r="G4350" s="210">
        <f>G4299*'Usages mobilité'!$BG18*(1+'Usages mobilité'!$BH18)^(G$4175-$D$4175)/1000</f>
        <v>0</v>
      </c>
      <c r="H4350" s="210">
        <f>H4299*'Usages mobilité'!$BG18*(1+'Usages mobilité'!$BH18)^(H$4175-$D$4175)/1000</f>
        <v>0</v>
      </c>
      <c r="I4350" s="210">
        <f>I4299*'Usages mobilité'!$BG18*(1+'Usages mobilité'!$BH18)^(I$4175-$D$4175)/1000</f>
        <v>0</v>
      </c>
      <c r="J4350" s="210">
        <f>J4299*'Usages mobilité'!$BG18*(1+'Usages mobilité'!$BH18)^(J$4175-$D$4175)/1000</f>
        <v>0</v>
      </c>
      <c r="K4350" s="210">
        <f>K4299*'Usages mobilité'!$BG18*(1+'Usages mobilité'!$BH18)^(K$4175-$D$4175)/1000</f>
        <v>0</v>
      </c>
      <c r="L4350" s="210">
        <f>L4299*'Usages mobilité'!$BG18*(1+'Usages mobilité'!$BH18)^(L$4175-$D$4175)/1000</f>
        <v>0</v>
      </c>
      <c r="M4350" s="210">
        <f>M4299*'Usages mobilité'!$BG18*(1+'Usages mobilité'!$BH18)^(M$4175-$D$4175)/1000</f>
        <v>0</v>
      </c>
      <c r="N4350" s="210">
        <f>N4299*'Usages mobilité'!$BG18*(1+'Usages mobilité'!$BH18)^(N$4175-$D$4175)/1000</f>
        <v>0</v>
      </c>
      <c r="O4350" s="210">
        <f>O4299*'Usages mobilité'!$BG18*(1+'Usages mobilité'!$BH18)^(O$4175-$D$4175)/1000</f>
        <v>0</v>
      </c>
      <c r="P4350" s="210">
        <f>P4299*'Usages mobilité'!$BG18*(1+'Usages mobilité'!$BH18)^(P$4175-$D$4175)/1000</f>
        <v>0</v>
      </c>
      <c r="Q4350" s="210">
        <f>Q4299*'Usages mobilité'!$BG18*(1+'Usages mobilité'!$BH18)^(Q$4175-$D$4175)/1000</f>
        <v>0</v>
      </c>
      <c r="R4350" s="210">
        <f>R4299*'Usages mobilité'!$BG18*(1+'Usages mobilité'!$BH18)^(R$4175-$D$4175)/1000</f>
        <v>0</v>
      </c>
    </row>
    <row r="4351" spans="1:18" hidden="1" outlineLevel="2" x14ac:dyDescent="0.35">
      <c r="A4351" s="209" t="str">
        <f>'Usages mobilité'!A19</f>
        <v>Usage mobilité n°16</v>
      </c>
      <c r="B4351" s="209" t="s">
        <v>639</v>
      </c>
      <c r="C4351" s="209"/>
      <c r="D4351" s="210">
        <f>D4300*'Usages mobilité'!$BG19*(1+'Usages mobilité'!$BH19)^(D$4175-$D$4175)/1000</f>
        <v>0</v>
      </c>
      <c r="E4351" s="210">
        <f>E4300*'Usages mobilité'!$BG19*(1+'Usages mobilité'!$BH19)^(E$4175-$D$4175)/1000</f>
        <v>0</v>
      </c>
      <c r="F4351" s="210">
        <f>F4300*'Usages mobilité'!$BG19*(1+'Usages mobilité'!$BH19)^(F$4175-$D$4175)/1000</f>
        <v>0</v>
      </c>
      <c r="G4351" s="210">
        <f>G4300*'Usages mobilité'!$BG19*(1+'Usages mobilité'!$BH19)^(G$4175-$D$4175)/1000</f>
        <v>0</v>
      </c>
      <c r="H4351" s="210">
        <f>H4300*'Usages mobilité'!$BG19*(1+'Usages mobilité'!$BH19)^(H$4175-$D$4175)/1000</f>
        <v>0</v>
      </c>
      <c r="I4351" s="210">
        <f>I4300*'Usages mobilité'!$BG19*(1+'Usages mobilité'!$BH19)^(I$4175-$D$4175)/1000</f>
        <v>0</v>
      </c>
      <c r="J4351" s="210">
        <f>J4300*'Usages mobilité'!$BG19*(1+'Usages mobilité'!$BH19)^(J$4175-$D$4175)/1000</f>
        <v>0</v>
      </c>
      <c r="K4351" s="210">
        <f>K4300*'Usages mobilité'!$BG19*(1+'Usages mobilité'!$BH19)^(K$4175-$D$4175)/1000</f>
        <v>0</v>
      </c>
      <c r="L4351" s="210">
        <f>L4300*'Usages mobilité'!$BG19*(1+'Usages mobilité'!$BH19)^(L$4175-$D$4175)/1000</f>
        <v>0</v>
      </c>
      <c r="M4351" s="210">
        <f>M4300*'Usages mobilité'!$BG19*(1+'Usages mobilité'!$BH19)^(M$4175-$D$4175)/1000</f>
        <v>0</v>
      </c>
      <c r="N4351" s="210">
        <f>N4300*'Usages mobilité'!$BG19*(1+'Usages mobilité'!$BH19)^(N$4175-$D$4175)/1000</f>
        <v>0</v>
      </c>
      <c r="O4351" s="210">
        <f>O4300*'Usages mobilité'!$BG19*(1+'Usages mobilité'!$BH19)^(O$4175-$D$4175)/1000</f>
        <v>0</v>
      </c>
      <c r="P4351" s="210">
        <f>P4300*'Usages mobilité'!$BG19*(1+'Usages mobilité'!$BH19)^(P$4175-$D$4175)/1000</f>
        <v>0</v>
      </c>
      <c r="Q4351" s="210">
        <f>Q4300*'Usages mobilité'!$BG19*(1+'Usages mobilité'!$BH19)^(Q$4175-$D$4175)/1000</f>
        <v>0</v>
      </c>
      <c r="R4351" s="210">
        <f>R4300*'Usages mobilité'!$BG19*(1+'Usages mobilité'!$BH19)^(R$4175-$D$4175)/1000</f>
        <v>0</v>
      </c>
    </row>
    <row r="4352" spans="1:18" hidden="1" outlineLevel="2" x14ac:dyDescent="0.35">
      <c r="A4352" s="209" t="str">
        <f>'Usages mobilité'!A20</f>
        <v>Usage mobilité n°17</v>
      </c>
      <c r="B4352" s="209" t="s">
        <v>639</v>
      </c>
      <c r="C4352" s="209"/>
      <c r="D4352" s="210">
        <f>D4301*'Usages mobilité'!$BG20*(1+'Usages mobilité'!$BH20)^(D$4175-$D$4175)/1000</f>
        <v>0</v>
      </c>
      <c r="E4352" s="210">
        <f>E4301*'Usages mobilité'!$BG20*(1+'Usages mobilité'!$BH20)^(E$4175-$D$4175)/1000</f>
        <v>0</v>
      </c>
      <c r="F4352" s="210">
        <f>F4301*'Usages mobilité'!$BG20*(1+'Usages mobilité'!$BH20)^(F$4175-$D$4175)/1000</f>
        <v>0</v>
      </c>
      <c r="G4352" s="210">
        <f>G4301*'Usages mobilité'!$BG20*(1+'Usages mobilité'!$BH20)^(G$4175-$D$4175)/1000</f>
        <v>0</v>
      </c>
      <c r="H4352" s="210">
        <f>H4301*'Usages mobilité'!$BG20*(1+'Usages mobilité'!$BH20)^(H$4175-$D$4175)/1000</f>
        <v>0</v>
      </c>
      <c r="I4352" s="210">
        <f>I4301*'Usages mobilité'!$BG20*(1+'Usages mobilité'!$BH20)^(I$4175-$D$4175)/1000</f>
        <v>0</v>
      </c>
      <c r="J4352" s="210">
        <f>J4301*'Usages mobilité'!$BG20*(1+'Usages mobilité'!$BH20)^(J$4175-$D$4175)/1000</f>
        <v>0</v>
      </c>
      <c r="K4352" s="210">
        <f>K4301*'Usages mobilité'!$BG20*(1+'Usages mobilité'!$BH20)^(K$4175-$D$4175)/1000</f>
        <v>0</v>
      </c>
      <c r="L4352" s="210">
        <f>L4301*'Usages mobilité'!$BG20*(1+'Usages mobilité'!$BH20)^(L$4175-$D$4175)/1000</f>
        <v>0</v>
      </c>
      <c r="M4352" s="210">
        <f>M4301*'Usages mobilité'!$BG20*(1+'Usages mobilité'!$BH20)^(M$4175-$D$4175)/1000</f>
        <v>0</v>
      </c>
      <c r="N4352" s="210">
        <f>N4301*'Usages mobilité'!$BG20*(1+'Usages mobilité'!$BH20)^(N$4175-$D$4175)/1000</f>
        <v>0</v>
      </c>
      <c r="O4352" s="210">
        <f>O4301*'Usages mobilité'!$BG20*(1+'Usages mobilité'!$BH20)^(O$4175-$D$4175)/1000</f>
        <v>0</v>
      </c>
      <c r="P4352" s="210">
        <f>P4301*'Usages mobilité'!$BG20*(1+'Usages mobilité'!$BH20)^(P$4175-$D$4175)/1000</f>
        <v>0</v>
      </c>
      <c r="Q4352" s="210">
        <f>Q4301*'Usages mobilité'!$BG20*(1+'Usages mobilité'!$BH20)^(Q$4175-$D$4175)/1000</f>
        <v>0</v>
      </c>
      <c r="R4352" s="210">
        <f>R4301*'Usages mobilité'!$BG20*(1+'Usages mobilité'!$BH20)^(R$4175-$D$4175)/1000</f>
        <v>0</v>
      </c>
    </row>
    <row r="4353" spans="1:18" hidden="1" outlineLevel="2" x14ac:dyDescent="0.35">
      <c r="A4353" s="209" t="str">
        <f>'Usages mobilité'!A21</f>
        <v>Usage mobilité n°18</v>
      </c>
      <c r="B4353" s="209" t="s">
        <v>639</v>
      </c>
      <c r="C4353" s="209"/>
      <c r="D4353" s="210">
        <f>D4302*'Usages mobilité'!$BG21*(1+'Usages mobilité'!$BH21)^(D$4175-$D$4175)/1000</f>
        <v>0</v>
      </c>
      <c r="E4353" s="210">
        <f>E4302*'Usages mobilité'!$BG21*(1+'Usages mobilité'!$BH21)^(E$4175-$D$4175)/1000</f>
        <v>0</v>
      </c>
      <c r="F4353" s="210">
        <f>F4302*'Usages mobilité'!$BG21*(1+'Usages mobilité'!$BH21)^(F$4175-$D$4175)/1000</f>
        <v>0</v>
      </c>
      <c r="G4353" s="210">
        <f>G4302*'Usages mobilité'!$BG21*(1+'Usages mobilité'!$BH21)^(G$4175-$D$4175)/1000</f>
        <v>0</v>
      </c>
      <c r="H4353" s="210">
        <f>H4302*'Usages mobilité'!$BG21*(1+'Usages mobilité'!$BH21)^(H$4175-$D$4175)/1000</f>
        <v>0</v>
      </c>
      <c r="I4353" s="210">
        <f>I4302*'Usages mobilité'!$BG21*(1+'Usages mobilité'!$BH21)^(I$4175-$D$4175)/1000</f>
        <v>0</v>
      </c>
      <c r="J4353" s="210">
        <f>J4302*'Usages mobilité'!$BG21*(1+'Usages mobilité'!$BH21)^(J$4175-$D$4175)/1000</f>
        <v>0</v>
      </c>
      <c r="K4353" s="210">
        <f>K4302*'Usages mobilité'!$BG21*(1+'Usages mobilité'!$BH21)^(K$4175-$D$4175)/1000</f>
        <v>0</v>
      </c>
      <c r="L4353" s="210">
        <f>L4302*'Usages mobilité'!$BG21*(1+'Usages mobilité'!$BH21)^(L$4175-$D$4175)/1000</f>
        <v>0</v>
      </c>
      <c r="M4353" s="210">
        <f>M4302*'Usages mobilité'!$BG21*(1+'Usages mobilité'!$BH21)^(M$4175-$D$4175)/1000</f>
        <v>0</v>
      </c>
      <c r="N4353" s="210">
        <f>N4302*'Usages mobilité'!$BG21*(1+'Usages mobilité'!$BH21)^(N$4175-$D$4175)/1000</f>
        <v>0</v>
      </c>
      <c r="O4353" s="210">
        <f>O4302*'Usages mobilité'!$BG21*(1+'Usages mobilité'!$BH21)^(O$4175-$D$4175)/1000</f>
        <v>0</v>
      </c>
      <c r="P4353" s="210">
        <f>P4302*'Usages mobilité'!$BG21*(1+'Usages mobilité'!$BH21)^(P$4175-$D$4175)/1000</f>
        <v>0</v>
      </c>
      <c r="Q4353" s="210">
        <f>Q4302*'Usages mobilité'!$BG21*(1+'Usages mobilité'!$BH21)^(Q$4175-$D$4175)/1000</f>
        <v>0</v>
      </c>
      <c r="R4353" s="210">
        <f>R4302*'Usages mobilité'!$BG21*(1+'Usages mobilité'!$BH21)^(R$4175-$D$4175)/1000</f>
        <v>0</v>
      </c>
    </row>
    <row r="4354" spans="1:18" hidden="1" outlineLevel="2" x14ac:dyDescent="0.35">
      <c r="A4354" s="209" t="str">
        <f>'Usages mobilité'!A22</f>
        <v>Usage mobilité n°19</v>
      </c>
      <c r="B4354" s="209" t="s">
        <v>639</v>
      </c>
      <c r="C4354" s="209"/>
      <c r="D4354" s="210">
        <f>D4303*'Usages mobilité'!$BG22*(1+'Usages mobilité'!$BH22)^(D$4175-$D$4175)/1000</f>
        <v>0</v>
      </c>
      <c r="E4354" s="210">
        <f>E4303*'Usages mobilité'!$BG22*(1+'Usages mobilité'!$BH22)^(E$4175-$D$4175)/1000</f>
        <v>0</v>
      </c>
      <c r="F4354" s="210">
        <f>F4303*'Usages mobilité'!$BG22*(1+'Usages mobilité'!$BH22)^(F$4175-$D$4175)/1000</f>
        <v>0</v>
      </c>
      <c r="G4354" s="210">
        <f>G4303*'Usages mobilité'!$BG22*(1+'Usages mobilité'!$BH22)^(G$4175-$D$4175)/1000</f>
        <v>0</v>
      </c>
      <c r="H4354" s="210">
        <f>H4303*'Usages mobilité'!$BG22*(1+'Usages mobilité'!$BH22)^(H$4175-$D$4175)/1000</f>
        <v>0</v>
      </c>
      <c r="I4354" s="210">
        <f>I4303*'Usages mobilité'!$BG22*(1+'Usages mobilité'!$BH22)^(I$4175-$D$4175)/1000</f>
        <v>0</v>
      </c>
      <c r="J4354" s="210">
        <f>J4303*'Usages mobilité'!$BG22*(1+'Usages mobilité'!$BH22)^(J$4175-$D$4175)/1000</f>
        <v>0</v>
      </c>
      <c r="K4354" s="210">
        <f>K4303*'Usages mobilité'!$BG22*(1+'Usages mobilité'!$BH22)^(K$4175-$D$4175)/1000</f>
        <v>0</v>
      </c>
      <c r="L4354" s="210">
        <f>L4303*'Usages mobilité'!$BG22*(1+'Usages mobilité'!$BH22)^(L$4175-$D$4175)/1000</f>
        <v>0</v>
      </c>
      <c r="M4354" s="210">
        <f>M4303*'Usages mobilité'!$BG22*(1+'Usages mobilité'!$BH22)^(M$4175-$D$4175)/1000</f>
        <v>0</v>
      </c>
      <c r="N4354" s="210">
        <f>N4303*'Usages mobilité'!$BG22*(1+'Usages mobilité'!$BH22)^(N$4175-$D$4175)/1000</f>
        <v>0</v>
      </c>
      <c r="O4354" s="210">
        <f>O4303*'Usages mobilité'!$BG22*(1+'Usages mobilité'!$BH22)^(O$4175-$D$4175)/1000</f>
        <v>0</v>
      </c>
      <c r="P4354" s="210">
        <f>P4303*'Usages mobilité'!$BG22*(1+'Usages mobilité'!$BH22)^(P$4175-$D$4175)/1000</f>
        <v>0</v>
      </c>
      <c r="Q4354" s="210">
        <f>Q4303*'Usages mobilité'!$BG22*(1+'Usages mobilité'!$BH22)^(Q$4175-$D$4175)/1000</f>
        <v>0</v>
      </c>
      <c r="R4354" s="210">
        <f>R4303*'Usages mobilité'!$BG22*(1+'Usages mobilité'!$BH22)^(R$4175-$D$4175)/1000</f>
        <v>0</v>
      </c>
    </row>
    <row r="4355" spans="1:18" hidden="1" outlineLevel="2" x14ac:dyDescent="0.35">
      <c r="A4355" s="209" t="str">
        <f>'Usages mobilité'!A23</f>
        <v>Usage mobilité n°20</v>
      </c>
      <c r="B4355" s="209" t="s">
        <v>639</v>
      </c>
      <c r="C4355" s="209"/>
      <c r="D4355" s="210">
        <f>D4304*'Usages mobilité'!$BG23*(1+'Usages mobilité'!$BH23)^(D$4175-$D$4175)/1000</f>
        <v>0</v>
      </c>
      <c r="E4355" s="210">
        <f>E4304*'Usages mobilité'!$BG23*(1+'Usages mobilité'!$BH23)^(E$4175-$D$4175)/1000</f>
        <v>0</v>
      </c>
      <c r="F4355" s="210">
        <f>F4304*'Usages mobilité'!$BG23*(1+'Usages mobilité'!$BH23)^(F$4175-$D$4175)/1000</f>
        <v>0</v>
      </c>
      <c r="G4355" s="210">
        <f>G4304*'Usages mobilité'!$BG23*(1+'Usages mobilité'!$BH23)^(G$4175-$D$4175)/1000</f>
        <v>0</v>
      </c>
      <c r="H4355" s="210">
        <f>H4304*'Usages mobilité'!$BG23*(1+'Usages mobilité'!$BH23)^(H$4175-$D$4175)/1000</f>
        <v>0</v>
      </c>
      <c r="I4355" s="210">
        <f>I4304*'Usages mobilité'!$BG23*(1+'Usages mobilité'!$BH23)^(I$4175-$D$4175)/1000</f>
        <v>0</v>
      </c>
      <c r="J4355" s="210">
        <f>J4304*'Usages mobilité'!$BG23*(1+'Usages mobilité'!$BH23)^(J$4175-$D$4175)/1000</f>
        <v>0</v>
      </c>
      <c r="K4355" s="210">
        <f>K4304*'Usages mobilité'!$BG23*(1+'Usages mobilité'!$BH23)^(K$4175-$D$4175)/1000</f>
        <v>0</v>
      </c>
      <c r="L4355" s="210">
        <f>L4304*'Usages mobilité'!$BG23*(1+'Usages mobilité'!$BH23)^(L$4175-$D$4175)/1000</f>
        <v>0</v>
      </c>
      <c r="M4355" s="210">
        <f>M4304*'Usages mobilité'!$BG23*(1+'Usages mobilité'!$BH23)^(M$4175-$D$4175)/1000</f>
        <v>0</v>
      </c>
      <c r="N4355" s="210">
        <f>N4304*'Usages mobilité'!$BG23*(1+'Usages mobilité'!$BH23)^(N$4175-$D$4175)/1000</f>
        <v>0</v>
      </c>
      <c r="O4355" s="210">
        <f>O4304*'Usages mobilité'!$BG23*(1+'Usages mobilité'!$BH23)^(O$4175-$D$4175)/1000</f>
        <v>0</v>
      </c>
      <c r="P4355" s="210">
        <f>P4304*'Usages mobilité'!$BG23*(1+'Usages mobilité'!$BH23)^(P$4175-$D$4175)/1000</f>
        <v>0</v>
      </c>
      <c r="Q4355" s="210">
        <f>Q4304*'Usages mobilité'!$BG23*(1+'Usages mobilité'!$BH23)^(Q$4175-$D$4175)/1000</f>
        <v>0</v>
      </c>
      <c r="R4355" s="210">
        <f>R4304*'Usages mobilité'!$BG23*(1+'Usages mobilité'!$BH23)^(R$4175-$D$4175)/1000</f>
        <v>0</v>
      </c>
    </row>
    <row r="4356" spans="1:18" hidden="1" outlineLevel="2" x14ac:dyDescent="0.35">
      <c r="A4356" s="209" t="str">
        <f>'Usages mobilité'!A24</f>
        <v>Usage mobilité n°21</v>
      </c>
      <c r="B4356" s="209" t="s">
        <v>639</v>
      </c>
      <c r="C4356" s="209"/>
      <c r="D4356" s="210">
        <f>D4305*'Usages mobilité'!$BG24*(1+'Usages mobilité'!$BH24)^(D$4175-$D$4175)/1000</f>
        <v>0</v>
      </c>
      <c r="E4356" s="210">
        <f>E4305*'Usages mobilité'!$BG24*(1+'Usages mobilité'!$BH24)^(E$4175-$D$4175)/1000</f>
        <v>0</v>
      </c>
      <c r="F4356" s="210">
        <f>F4305*'Usages mobilité'!$BG24*(1+'Usages mobilité'!$BH24)^(F$4175-$D$4175)/1000</f>
        <v>0</v>
      </c>
      <c r="G4356" s="210">
        <f>G4305*'Usages mobilité'!$BG24*(1+'Usages mobilité'!$BH24)^(G$4175-$D$4175)/1000</f>
        <v>0</v>
      </c>
      <c r="H4356" s="210">
        <f>H4305*'Usages mobilité'!$BG24*(1+'Usages mobilité'!$BH24)^(H$4175-$D$4175)/1000</f>
        <v>0</v>
      </c>
      <c r="I4356" s="210">
        <f>I4305*'Usages mobilité'!$BG24*(1+'Usages mobilité'!$BH24)^(I$4175-$D$4175)/1000</f>
        <v>0</v>
      </c>
      <c r="J4356" s="210">
        <f>J4305*'Usages mobilité'!$BG24*(1+'Usages mobilité'!$BH24)^(J$4175-$D$4175)/1000</f>
        <v>0</v>
      </c>
      <c r="K4356" s="210">
        <f>K4305*'Usages mobilité'!$BG24*(1+'Usages mobilité'!$BH24)^(K$4175-$D$4175)/1000</f>
        <v>0</v>
      </c>
      <c r="L4356" s="210">
        <f>L4305*'Usages mobilité'!$BG24*(1+'Usages mobilité'!$BH24)^(L$4175-$D$4175)/1000</f>
        <v>0</v>
      </c>
      <c r="M4356" s="210">
        <f>M4305*'Usages mobilité'!$BG24*(1+'Usages mobilité'!$BH24)^(M$4175-$D$4175)/1000</f>
        <v>0</v>
      </c>
      <c r="N4356" s="210">
        <f>N4305*'Usages mobilité'!$BG24*(1+'Usages mobilité'!$BH24)^(N$4175-$D$4175)/1000</f>
        <v>0</v>
      </c>
      <c r="O4356" s="210">
        <f>O4305*'Usages mobilité'!$BG24*(1+'Usages mobilité'!$BH24)^(O$4175-$D$4175)/1000</f>
        <v>0</v>
      </c>
      <c r="P4356" s="210">
        <f>P4305*'Usages mobilité'!$BG24*(1+'Usages mobilité'!$BH24)^(P$4175-$D$4175)/1000</f>
        <v>0</v>
      </c>
      <c r="Q4356" s="210">
        <f>Q4305*'Usages mobilité'!$BG24*(1+'Usages mobilité'!$BH24)^(Q$4175-$D$4175)/1000</f>
        <v>0</v>
      </c>
      <c r="R4356" s="210">
        <f>R4305*'Usages mobilité'!$BG24*(1+'Usages mobilité'!$BH24)^(R$4175-$D$4175)/1000</f>
        <v>0</v>
      </c>
    </row>
    <row r="4357" spans="1:18" hidden="1" outlineLevel="2" x14ac:dyDescent="0.35">
      <c r="A4357" s="209" t="str">
        <f>'Usages mobilité'!A25</f>
        <v>Usage mobilité n°22</v>
      </c>
      <c r="B4357" s="209" t="s">
        <v>639</v>
      </c>
      <c r="C4357" s="209"/>
      <c r="D4357" s="210">
        <f>D4306*'Usages mobilité'!$BG25*(1+'Usages mobilité'!$BH25)^(D$4175-$D$4175)/1000</f>
        <v>0</v>
      </c>
      <c r="E4357" s="210">
        <f>E4306*'Usages mobilité'!$BG25*(1+'Usages mobilité'!$BH25)^(E$4175-$D$4175)/1000</f>
        <v>0</v>
      </c>
      <c r="F4357" s="210">
        <f>F4306*'Usages mobilité'!$BG25*(1+'Usages mobilité'!$BH25)^(F$4175-$D$4175)/1000</f>
        <v>0</v>
      </c>
      <c r="G4357" s="210">
        <f>G4306*'Usages mobilité'!$BG25*(1+'Usages mobilité'!$BH25)^(G$4175-$D$4175)/1000</f>
        <v>0</v>
      </c>
      <c r="H4357" s="210">
        <f>H4306*'Usages mobilité'!$BG25*(1+'Usages mobilité'!$BH25)^(H$4175-$D$4175)/1000</f>
        <v>0</v>
      </c>
      <c r="I4357" s="210">
        <f>I4306*'Usages mobilité'!$BG25*(1+'Usages mobilité'!$BH25)^(I$4175-$D$4175)/1000</f>
        <v>0</v>
      </c>
      <c r="J4357" s="210">
        <f>J4306*'Usages mobilité'!$BG25*(1+'Usages mobilité'!$BH25)^(J$4175-$D$4175)/1000</f>
        <v>0</v>
      </c>
      <c r="K4357" s="210">
        <f>K4306*'Usages mobilité'!$BG25*(1+'Usages mobilité'!$BH25)^(K$4175-$D$4175)/1000</f>
        <v>0</v>
      </c>
      <c r="L4357" s="210">
        <f>L4306*'Usages mobilité'!$BG25*(1+'Usages mobilité'!$BH25)^(L$4175-$D$4175)/1000</f>
        <v>0</v>
      </c>
      <c r="M4357" s="210">
        <f>M4306*'Usages mobilité'!$BG25*(1+'Usages mobilité'!$BH25)^(M$4175-$D$4175)/1000</f>
        <v>0</v>
      </c>
      <c r="N4357" s="210">
        <f>N4306*'Usages mobilité'!$BG25*(1+'Usages mobilité'!$BH25)^(N$4175-$D$4175)/1000</f>
        <v>0</v>
      </c>
      <c r="O4357" s="210">
        <f>O4306*'Usages mobilité'!$BG25*(1+'Usages mobilité'!$BH25)^(O$4175-$D$4175)/1000</f>
        <v>0</v>
      </c>
      <c r="P4357" s="210">
        <f>P4306*'Usages mobilité'!$BG25*(1+'Usages mobilité'!$BH25)^(P$4175-$D$4175)/1000</f>
        <v>0</v>
      </c>
      <c r="Q4357" s="210">
        <f>Q4306*'Usages mobilité'!$BG25*(1+'Usages mobilité'!$BH25)^(Q$4175-$D$4175)/1000</f>
        <v>0</v>
      </c>
      <c r="R4357" s="210">
        <f>R4306*'Usages mobilité'!$BG25*(1+'Usages mobilité'!$BH25)^(R$4175-$D$4175)/1000</f>
        <v>0</v>
      </c>
    </row>
    <row r="4358" spans="1:18" hidden="1" outlineLevel="2" x14ac:dyDescent="0.35">
      <c r="A4358" s="209" t="str">
        <f>'Usages mobilité'!A26</f>
        <v>Usage mobilité n°23</v>
      </c>
      <c r="B4358" s="209" t="s">
        <v>639</v>
      </c>
      <c r="C4358" s="209"/>
      <c r="D4358" s="210">
        <f>D4307*'Usages mobilité'!$BG26*(1+'Usages mobilité'!$BH26)^(D$4175-$D$4175)/1000</f>
        <v>0</v>
      </c>
      <c r="E4358" s="210">
        <f>E4307*'Usages mobilité'!$BG26*(1+'Usages mobilité'!$BH26)^(E$4175-$D$4175)/1000</f>
        <v>0</v>
      </c>
      <c r="F4358" s="210">
        <f>F4307*'Usages mobilité'!$BG26*(1+'Usages mobilité'!$BH26)^(F$4175-$D$4175)/1000</f>
        <v>0</v>
      </c>
      <c r="G4358" s="210">
        <f>G4307*'Usages mobilité'!$BG26*(1+'Usages mobilité'!$BH26)^(G$4175-$D$4175)/1000</f>
        <v>0</v>
      </c>
      <c r="H4358" s="210">
        <f>H4307*'Usages mobilité'!$BG26*(1+'Usages mobilité'!$BH26)^(H$4175-$D$4175)/1000</f>
        <v>0</v>
      </c>
      <c r="I4358" s="210">
        <f>I4307*'Usages mobilité'!$BG26*(1+'Usages mobilité'!$BH26)^(I$4175-$D$4175)/1000</f>
        <v>0</v>
      </c>
      <c r="J4358" s="210">
        <f>J4307*'Usages mobilité'!$BG26*(1+'Usages mobilité'!$BH26)^(J$4175-$D$4175)/1000</f>
        <v>0</v>
      </c>
      <c r="K4358" s="210">
        <f>K4307*'Usages mobilité'!$BG26*(1+'Usages mobilité'!$BH26)^(K$4175-$D$4175)/1000</f>
        <v>0</v>
      </c>
      <c r="L4358" s="210">
        <f>L4307*'Usages mobilité'!$BG26*(1+'Usages mobilité'!$BH26)^(L$4175-$D$4175)/1000</f>
        <v>0</v>
      </c>
      <c r="M4358" s="210">
        <f>M4307*'Usages mobilité'!$BG26*(1+'Usages mobilité'!$BH26)^(M$4175-$D$4175)/1000</f>
        <v>0</v>
      </c>
      <c r="N4358" s="210">
        <f>N4307*'Usages mobilité'!$BG26*(1+'Usages mobilité'!$BH26)^(N$4175-$D$4175)/1000</f>
        <v>0</v>
      </c>
      <c r="O4358" s="210">
        <f>O4307*'Usages mobilité'!$BG26*(1+'Usages mobilité'!$BH26)^(O$4175-$D$4175)/1000</f>
        <v>0</v>
      </c>
      <c r="P4358" s="210">
        <f>P4307*'Usages mobilité'!$BG26*(1+'Usages mobilité'!$BH26)^(P$4175-$D$4175)/1000</f>
        <v>0</v>
      </c>
      <c r="Q4358" s="210">
        <f>Q4307*'Usages mobilité'!$BG26*(1+'Usages mobilité'!$BH26)^(Q$4175-$D$4175)/1000</f>
        <v>0</v>
      </c>
      <c r="R4358" s="210">
        <f>R4307*'Usages mobilité'!$BG26*(1+'Usages mobilité'!$BH26)^(R$4175-$D$4175)/1000</f>
        <v>0</v>
      </c>
    </row>
    <row r="4359" spans="1:18" hidden="1" outlineLevel="2" x14ac:dyDescent="0.35">
      <c r="A4359" s="209" t="str">
        <f>'Usages mobilité'!A27</f>
        <v>Usage mobilité n°24</v>
      </c>
      <c r="B4359" s="209" t="s">
        <v>639</v>
      </c>
      <c r="C4359" s="209"/>
      <c r="D4359" s="210">
        <f>D4308*'Usages mobilité'!$BG27*(1+'Usages mobilité'!$BH27)^(D$4175-$D$4175)/1000</f>
        <v>0</v>
      </c>
      <c r="E4359" s="210">
        <f>E4308*'Usages mobilité'!$BG27*(1+'Usages mobilité'!$BH27)^(E$4175-$D$4175)/1000</f>
        <v>0</v>
      </c>
      <c r="F4359" s="210">
        <f>F4308*'Usages mobilité'!$BG27*(1+'Usages mobilité'!$BH27)^(F$4175-$D$4175)/1000</f>
        <v>0</v>
      </c>
      <c r="G4359" s="210">
        <f>G4308*'Usages mobilité'!$BG27*(1+'Usages mobilité'!$BH27)^(G$4175-$D$4175)/1000</f>
        <v>0</v>
      </c>
      <c r="H4359" s="210">
        <f>H4308*'Usages mobilité'!$BG27*(1+'Usages mobilité'!$BH27)^(H$4175-$D$4175)/1000</f>
        <v>0</v>
      </c>
      <c r="I4359" s="210">
        <f>I4308*'Usages mobilité'!$BG27*(1+'Usages mobilité'!$BH27)^(I$4175-$D$4175)/1000</f>
        <v>0</v>
      </c>
      <c r="J4359" s="210">
        <f>J4308*'Usages mobilité'!$BG27*(1+'Usages mobilité'!$BH27)^(J$4175-$D$4175)/1000</f>
        <v>0</v>
      </c>
      <c r="K4359" s="210">
        <f>K4308*'Usages mobilité'!$BG27*(1+'Usages mobilité'!$BH27)^(K$4175-$D$4175)/1000</f>
        <v>0</v>
      </c>
      <c r="L4359" s="210">
        <f>L4308*'Usages mobilité'!$BG27*(1+'Usages mobilité'!$BH27)^(L$4175-$D$4175)/1000</f>
        <v>0</v>
      </c>
      <c r="M4359" s="210">
        <f>M4308*'Usages mobilité'!$BG27*(1+'Usages mobilité'!$BH27)^(M$4175-$D$4175)/1000</f>
        <v>0</v>
      </c>
      <c r="N4359" s="210">
        <f>N4308*'Usages mobilité'!$BG27*(1+'Usages mobilité'!$BH27)^(N$4175-$D$4175)/1000</f>
        <v>0</v>
      </c>
      <c r="O4359" s="210">
        <f>O4308*'Usages mobilité'!$BG27*(1+'Usages mobilité'!$BH27)^(O$4175-$D$4175)/1000</f>
        <v>0</v>
      </c>
      <c r="P4359" s="210">
        <f>P4308*'Usages mobilité'!$BG27*(1+'Usages mobilité'!$BH27)^(P$4175-$D$4175)/1000</f>
        <v>0</v>
      </c>
      <c r="Q4359" s="210">
        <f>Q4308*'Usages mobilité'!$BG27*(1+'Usages mobilité'!$BH27)^(Q$4175-$D$4175)/1000</f>
        <v>0</v>
      </c>
      <c r="R4359" s="210">
        <f>R4308*'Usages mobilité'!$BG27*(1+'Usages mobilité'!$BH27)^(R$4175-$D$4175)/1000</f>
        <v>0</v>
      </c>
    </row>
    <row r="4360" spans="1:18" hidden="1" outlineLevel="2" x14ac:dyDescent="0.35">
      <c r="A4360" s="209" t="str">
        <f>'Usages mobilité'!A28</f>
        <v>Usage mobilité n°25</v>
      </c>
      <c r="B4360" s="209" t="s">
        <v>639</v>
      </c>
      <c r="C4360" s="209"/>
      <c r="D4360" s="210">
        <f>D4309*'Usages mobilité'!$BG28*(1+'Usages mobilité'!$BH28)^(D$4175-$D$4175)/1000</f>
        <v>0</v>
      </c>
      <c r="E4360" s="210">
        <f>E4309*'Usages mobilité'!$BG28*(1+'Usages mobilité'!$BH28)^(E$4175-$D$4175)/1000</f>
        <v>0</v>
      </c>
      <c r="F4360" s="210">
        <f>F4309*'Usages mobilité'!$BG28*(1+'Usages mobilité'!$BH28)^(F$4175-$D$4175)/1000</f>
        <v>0</v>
      </c>
      <c r="G4360" s="210">
        <f>G4309*'Usages mobilité'!$BG28*(1+'Usages mobilité'!$BH28)^(G$4175-$D$4175)/1000</f>
        <v>0</v>
      </c>
      <c r="H4360" s="210">
        <f>H4309*'Usages mobilité'!$BG28*(1+'Usages mobilité'!$BH28)^(H$4175-$D$4175)/1000</f>
        <v>0</v>
      </c>
      <c r="I4360" s="210">
        <f>I4309*'Usages mobilité'!$BG28*(1+'Usages mobilité'!$BH28)^(I$4175-$D$4175)/1000</f>
        <v>0</v>
      </c>
      <c r="J4360" s="210">
        <f>J4309*'Usages mobilité'!$BG28*(1+'Usages mobilité'!$BH28)^(J$4175-$D$4175)/1000</f>
        <v>0</v>
      </c>
      <c r="K4360" s="210">
        <f>K4309*'Usages mobilité'!$BG28*(1+'Usages mobilité'!$BH28)^(K$4175-$D$4175)/1000</f>
        <v>0</v>
      </c>
      <c r="L4360" s="210">
        <f>L4309*'Usages mobilité'!$BG28*(1+'Usages mobilité'!$BH28)^(L$4175-$D$4175)/1000</f>
        <v>0</v>
      </c>
      <c r="M4360" s="210">
        <f>M4309*'Usages mobilité'!$BG28*(1+'Usages mobilité'!$BH28)^(M$4175-$D$4175)/1000</f>
        <v>0</v>
      </c>
      <c r="N4360" s="210">
        <f>N4309*'Usages mobilité'!$BG28*(1+'Usages mobilité'!$BH28)^(N$4175-$D$4175)/1000</f>
        <v>0</v>
      </c>
      <c r="O4360" s="210">
        <f>O4309*'Usages mobilité'!$BG28*(1+'Usages mobilité'!$BH28)^(O$4175-$D$4175)/1000</f>
        <v>0</v>
      </c>
      <c r="P4360" s="210">
        <f>P4309*'Usages mobilité'!$BG28*(1+'Usages mobilité'!$BH28)^(P$4175-$D$4175)/1000</f>
        <v>0</v>
      </c>
      <c r="Q4360" s="210">
        <f>Q4309*'Usages mobilité'!$BG28*(1+'Usages mobilité'!$BH28)^(Q$4175-$D$4175)/1000</f>
        <v>0</v>
      </c>
      <c r="R4360" s="210">
        <f>R4309*'Usages mobilité'!$BG28*(1+'Usages mobilité'!$BH28)^(R$4175-$D$4175)/1000</f>
        <v>0</v>
      </c>
    </row>
    <row r="4361" spans="1:18" hidden="1" outlineLevel="2" x14ac:dyDescent="0.35">
      <c r="A4361" s="209" t="str">
        <f>'Usages mobilité'!A29</f>
        <v>Usage mobilité n°26</v>
      </c>
      <c r="B4361" s="209" t="s">
        <v>639</v>
      </c>
      <c r="C4361" s="209"/>
      <c r="D4361" s="210">
        <f>D4310*'Usages mobilité'!$BG29*(1+'Usages mobilité'!$BH29)^(D$4175-$D$4175)/1000</f>
        <v>0</v>
      </c>
      <c r="E4361" s="210">
        <f>E4310*'Usages mobilité'!$BG29*(1+'Usages mobilité'!$BH29)^(E$4175-$D$4175)/1000</f>
        <v>0</v>
      </c>
      <c r="F4361" s="210">
        <f>F4310*'Usages mobilité'!$BG29*(1+'Usages mobilité'!$BH29)^(F$4175-$D$4175)/1000</f>
        <v>0</v>
      </c>
      <c r="G4361" s="210">
        <f>G4310*'Usages mobilité'!$BG29*(1+'Usages mobilité'!$BH29)^(G$4175-$D$4175)/1000</f>
        <v>0</v>
      </c>
      <c r="H4361" s="210">
        <f>H4310*'Usages mobilité'!$BG29*(1+'Usages mobilité'!$BH29)^(H$4175-$D$4175)/1000</f>
        <v>0</v>
      </c>
      <c r="I4361" s="210">
        <f>I4310*'Usages mobilité'!$BG29*(1+'Usages mobilité'!$BH29)^(I$4175-$D$4175)/1000</f>
        <v>0</v>
      </c>
      <c r="J4361" s="210">
        <f>J4310*'Usages mobilité'!$BG29*(1+'Usages mobilité'!$BH29)^(J$4175-$D$4175)/1000</f>
        <v>0</v>
      </c>
      <c r="K4361" s="210">
        <f>K4310*'Usages mobilité'!$BG29*(1+'Usages mobilité'!$BH29)^(K$4175-$D$4175)/1000</f>
        <v>0</v>
      </c>
      <c r="L4361" s="210">
        <f>L4310*'Usages mobilité'!$BG29*(1+'Usages mobilité'!$BH29)^(L$4175-$D$4175)/1000</f>
        <v>0</v>
      </c>
      <c r="M4361" s="210">
        <f>M4310*'Usages mobilité'!$BG29*(1+'Usages mobilité'!$BH29)^(M$4175-$D$4175)/1000</f>
        <v>0</v>
      </c>
      <c r="N4361" s="210">
        <f>N4310*'Usages mobilité'!$BG29*(1+'Usages mobilité'!$BH29)^(N$4175-$D$4175)/1000</f>
        <v>0</v>
      </c>
      <c r="O4361" s="210">
        <f>O4310*'Usages mobilité'!$BG29*(1+'Usages mobilité'!$BH29)^(O$4175-$D$4175)/1000</f>
        <v>0</v>
      </c>
      <c r="P4361" s="210">
        <f>P4310*'Usages mobilité'!$BG29*(1+'Usages mobilité'!$BH29)^(P$4175-$D$4175)/1000</f>
        <v>0</v>
      </c>
      <c r="Q4361" s="210">
        <f>Q4310*'Usages mobilité'!$BG29*(1+'Usages mobilité'!$BH29)^(Q$4175-$D$4175)/1000</f>
        <v>0</v>
      </c>
      <c r="R4361" s="210">
        <f>R4310*'Usages mobilité'!$BG29*(1+'Usages mobilité'!$BH29)^(R$4175-$D$4175)/1000</f>
        <v>0</v>
      </c>
    </row>
    <row r="4362" spans="1:18" hidden="1" outlineLevel="2" x14ac:dyDescent="0.35">
      <c r="A4362" s="209" t="str">
        <f>'Usages mobilité'!A30</f>
        <v>Usage mobilité n°27</v>
      </c>
      <c r="B4362" s="209" t="s">
        <v>639</v>
      </c>
      <c r="C4362" s="209"/>
      <c r="D4362" s="210">
        <f>D4311*'Usages mobilité'!$BG30*(1+'Usages mobilité'!$BH30)^(D$4175-$D$4175)/1000</f>
        <v>0</v>
      </c>
      <c r="E4362" s="210">
        <f>E4311*'Usages mobilité'!$BG30*(1+'Usages mobilité'!$BH30)^(E$4175-$D$4175)/1000</f>
        <v>0</v>
      </c>
      <c r="F4362" s="210">
        <f>F4311*'Usages mobilité'!$BG30*(1+'Usages mobilité'!$BH30)^(F$4175-$D$4175)/1000</f>
        <v>0</v>
      </c>
      <c r="G4362" s="210">
        <f>G4311*'Usages mobilité'!$BG30*(1+'Usages mobilité'!$BH30)^(G$4175-$D$4175)/1000</f>
        <v>0</v>
      </c>
      <c r="H4362" s="210">
        <f>H4311*'Usages mobilité'!$BG30*(1+'Usages mobilité'!$BH30)^(H$4175-$D$4175)/1000</f>
        <v>0</v>
      </c>
      <c r="I4362" s="210">
        <f>I4311*'Usages mobilité'!$BG30*(1+'Usages mobilité'!$BH30)^(I$4175-$D$4175)/1000</f>
        <v>0</v>
      </c>
      <c r="J4362" s="210">
        <f>J4311*'Usages mobilité'!$BG30*(1+'Usages mobilité'!$BH30)^(J$4175-$D$4175)/1000</f>
        <v>0</v>
      </c>
      <c r="K4362" s="210">
        <f>K4311*'Usages mobilité'!$BG30*(1+'Usages mobilité'!$BH30)^(K$4175-$D$4175)/1000</f>
        <v>0</v>
      </c>
      <c r="L4362" s="210">
        <f>L4311*'Usages mobilité'!$BG30*(1+'Usages mobilité'!$BH30)^(L$4175-$D$4175)/1000</f>
        <v>0</v>
      </c>
      <c r="M4362" s="210">
        <f>M4311*'Usages mobilité'!$BG30*(1+'Usages mobilité'!$BH30)^(M$4175-$D$4175)/1000</f>
        <v>0</v>
      </c>
      <c r="N4362" s="210">
        <f>N4311*'Usages mobilité'!$BG30*(1+'Usages mobilité'!$BH30)^(N$4175-$D$4175)/1000</f>
        <v>0</v>
      </c>
      <c r="O4362" s="210">
        <f>O4311*'Usages mobilité'!$BG30*(1+'Usages mobilité'!$BH30)^(O$4175-$D$4175)/1000</f>
        <v>0</v>
      </c>
      <c r="P4362" s="210">
        <f>P4311*'Usages mobilité'!$BG30*(1+'Usages mobilité'!$BH30)^(P$4175-$D$4175)/1000</f>
        <v>0</v>
      </c>
      <c r="Q4362" s="210">
        <f>Q4311*'Usages mobilité'!$BG30*(1+'Usages mobilité'!$BH30)^(Q$4175-$D$4175)/1000</f>
        <v>0</v>
      </c>
      <c r="R4362" s="210">
        <f>R4311*'Usages mobilité'!$BG30*(1+'Usages mobilité'!$BH30)^(R$4175-$D$4175)/1000</f>
        <v>0</v>
      </c>
    </row>
    <row r="4363" spans="1:18" hidden="1" outlineLevel="2" x14ac:dyDescent="0.35">
      <c r="A4363" s="209" t="str">
        <f>'Usages mobilité'!A31</f>
        <v>Usage mobilité n°28</v>
      </c>
      <c r="B4363" s="209" t="s">
        <v>639</v>
      </c>
      <c r="C4363" s="209"/>
      <c r="D4363" s="210">
        <f>D4312*'Usages mobilité'!$BG31*(1+'Usages mobilité'!$BH31)^(D$4175-$D$4175)/1000</f>
        <v>0</v>
      </c>
      <c r="E4363" s="210">
        <f>E4312*'Usages mobilité'!$BG31*(1+'Usages mobilité'!$BH31)^(E$4175-$D$4175)/1000</f>
        <v>0</v>
      </c>
      <c r="F4363" s="210">
        <f>F4312*'Usages mobilité'!$BG31*(1+'Usages mobilité'!$BH31)^(F$4175-$D$4175)/1000</f>
        <v>0</v>
      </c>
      <c r="G4363" s="210">
        <f>G4312*'Usages mobilité'!$BG31*(1+'Usages mobilité'!$BH31)^(G$4175-$D$4175)/1000</f>
        <v>0</v>
      </c>
      <c r="H4363" s="210">
        <f>H4312*'Usages mobilité'!$BG31*(1+'Usages mobilité'!$BH31)^(H$4175-$D$4175)/1000</f>
        <v>0</v>
      </c>
      <c r="I4363" s="210">
        <f>I4312*'Usages mobilité'!$BG31*(1+'Usages mobilité'!$BH31)^(I$4175-$D$4175)/1000</f>
        <v>0</v>
      </c>
      <c r="J4363" s="210">
        <f>J4312*'Usages mobilité'!$BG31*(1+'Usages mobilité'!$BH31)^(J$4175-$D$4175)/1000</f>
        <v>0</v>
      </c>
      <c r="K4363" s="210">
        <f>K4312*'Usages mobilité'!$BG31*(1+'Usages mobilité'!$BH31)^(K$4175-$D$4175)/1000</f>
        <v>0</v>
      </c>
      <c r="L4363" s="210">
        <f>L4312*'Usages mobilité'!$BG31*(1+'Usages mobilité'!$BH31)^(L$4175-$D$4175)/1000</f>
        <v>0</v>
      </c>
      <c r="M4363" s="210">
        <f>M4312*'Usages mobilité'!$BG31*(1+'Usages mobilité'!$BH31)^(M$4175-$D$4175)/1000</f>
        <v>0</v>
      </c>
      <c r="N4363" s="210">
        <f>N4312*'Usages mobilité'!$BG31*(1+'Usages mobilité'!$BH31)^(N$4175-$D$4175)/1000</f>
        <v>0</v>
      </c>
      <c r="O4363" s="210">
        <f>O4312*'Usages mobilité'!$BG31*(1+'Usages mobilité'!$BH31)^(O$4175-$D$4175)/1000</f>
        <v>0</v>
      </c>
      <c r="P4363" s="210">
        <f>P4312*'Usages mobilité'!$BG31*(1+'Usages mobilité'!$BH31)^(P$4175-$D$4175)/1000</f>
        <v>0</v>
      </c>
      <c r="Q4363" s="210">
        <f>Q4312*'Usages mobilité'!$BG31*(1+'Usages mobilité'!$BH31)^(Q$4175-$D$4175)/1000</f>
        <v>0</v>
      </c>
      <c r="R4363" s="210">
        <f>R4312*'Usages mobilité'!$BG31*(1+'Usages mobilité'!$BH31)^(R$4175-$D$4175)/1000</f>
        <v>0</v>
      </c>
    </row>
    <row r="4364" spans="1:18" hidden="1" outlineLevel="2" x14ac:dyDescent="0.35">
      <c r="A4364" s="209" t="str">
        <f>'Usages mobilité'!A32</f>
        <v>Usage mobilité n°29</v>
      </c>
      <c r="B4364" s="209" t="s">
        <v>639</v>
      </c>
      <c r="C4364" s="209"/>
      <c r="D4364" s="210">
        <f>D4313*'Usages mobilité'!$BG32*(1+'Usages mobilité'!$BH32)^(D$4175-$D$4175)/1000</f>
        <v>0</v>
      </c>
      <c r="E4364" s="210">
        <f>E4313*'Usages mobilité'!$BG32*(1+'Usages mobilité'!$BH32)^(E$4175-$D$4175)/1000</f>
        <v>0</v>
      </c>
      <c r="F4364" s="210">
        <f>F4313*'Usages mobilité'!$BG32*(1+'Usages mobilité'!$BH32)^(F$4175-$D$4175)/1000</f>
        <v>0</v>
      </c>
      <c r="G4364" s="210">
        <f>G4313*'Usages mobilité'!$BG32*(1+'Usages mobilité'!$BH32)^(G$4175-$D$4175)/1000</f>
        <v>0</v>
      </c>
      <c r="H4364" s="210">
        <f>H4313*'Usages mobilité'!$BG32*(1+'Usages mobilité'!$BH32)^(H$4175-$D$4175)/1000</f>
        <v>0</v>
      </c>
      <c r="I4364" s="210">
        <f>I4313*'Usages mobilité'!$BG32*(1+'Usages mobilité'!$BH32)^(I$4175-$D$4175)/1000</f>
        <v>0</v>
      </c>
      <c r="J4364" s="210">
        <f>J4313*'Usages mobilité'!$BG32*(1+'Usages mobilité'!$BH32)^(J$4175-$D$4175)/1000</f>
        <v>0</v>
      </c>
      <c r="K4364" s="210">
        <f>K4313*'Usages mobilité'!$BG32*(1+'Usages mobilité'!$BH32)^(K$4175-$D$4175)/1000</f>
        <v>0</v>
      </c>
      <c r="L4364" s="210">
        <f>L4313*'Usages mobilité'!$BG32*(1+'Usages mobilité'!$BH32)^(L$4175-$D$4175)/1000</f>
        <v>0</v>
      </c>
      <c r="M4364" s="210">
        <f>M4313*'Usages mobilité'!$BG32*(1+'Usages mobilité'!$BH32)^(M$4175-$D$4175)/1000</f>
        <v>0</v>
      </c>
      <c r="N4364" s="210">
        <f>N4313*'Usages mobilité'!$BG32*(1+'Usages mobilité'!$BH32)^(N$4175-$D$4175)/1000</f>
        <v>0</v>
      </c>
      <c r="O4364" s="210">
        <f>O4313*'Usages mobilité'!$BG32*(1+'Usages mobilité'!$BH32)^(O$4175-$D$4175)/1000</f>
        <v>0</v>
      </c>
      <c r="P4364" s="210">
        <f>P4313*'Usages mobilité'!$BG32*(1+'Usages mobilité'!$BH32)^(P$4175-$D$4175)/1000</f>
        <v>0</v>
      </c>
      <c r="Q4364" s="210">
        <f>Q4313*'Usages mobilité'!$BG32*(1+'Usages mobilité'!$BH32)^(Q$4175-$D$4175)/1000</f>
        <v>0</v>
      </c>
      <c r="R4364" s="210">
        <f>R4313*'Usages mobilité'!$BG32*(1+'Usages mobilité'!$BH32)^(R$4175-$D$4175)/1000</f>
        <v>0</v>
      </c>
    </row>
    <row r="4365" spans="1:18" hidden="1" outlineLevel="2" x14ac:dyDescent="0.35">
      <c r="A4365" s="209" t="str">
        <f>'Usages mobilité'!A33</f>
        <v>Usage mobilité n°30</v>
      </c>
      <c r="B4365" s="209" t="s">
        <v>639</v>
      </c>
      <c r="C4365" s="209"/>
      <c r="D4365" s="210">
        <f>D4314*'Usages mobilité'!$BG33*(1+'Usages mobilité'!$BH33)^(D$4175-$D$4175)/1000</f>
        <v>0</v>
      </c>
      <c r="E4365" s="210">
        <f>E4314*'Usages mobilité'!$BG33*(1+'Usages mobilité'!$BH33)^(E$4175-$D$4175)/1000</f>
        <v>0</v>
      </c>
      <c r="F4365" s="210">
        <f>F4314*'Usages mobilité'!$BG33*(1+'Usages mobilité'!$BH33)^(F$4175-$D$4175)/1000</f>
        <v>0</v>
      </c>
      <c r="G4365" s="210">
        <f>G4314*'Usages mobilité'!$BG33*(1+'Usages mobilité'!$BH33)^(G$4175-$D$4175)/1000</f>
        <v>0</v>
      </c>
      <c r="H4365" s="210">
        <f>H4314*'Usages mobilité'!$BG33*(1+'Usages mobilité'!$BH33)^(H$4175-$D$4175)/1000</f>
        <v>0</v>
      </c>
      <c r="I4365" s="210">
        <f>I4314*'Usages mobilité'!$BG33*(1+'Usages mobilité'!$BH33)^(I$4175-$D$4175)/1000</f>
        <v>0</v>
      </c>
      <c r="J4365" s="210">
        <f>J4314*'Usages mobilité'!$BG33*(1+'Usages mobilité'!$BH33)^(J$4175-$D$4175)/1000</f>
        <v>0</v>
      </c>
      <c r="K4365" s="210">
        <f>K4314*'Usages mobilité'!$BG33*(1+'Usages mobilité'!$BH33)^(K$4175-$D$4175)/1000</f>
        <v>0</v>
      </c>
      <c r="L4365" s="210">
        <f>L4314*'Usages mobilité'!$BG33*(1+'Usages mobilité'!$BH33)^(L$4175-$D$4175)/1000</f>
        <v>0</v>
      </c>
      <c r="M4365" s="210">
        <f>M4314*'Usages mobilité'!$BG33*(1+'Usages mobilité'!$BH33)^(M$4175-$D$4175)/1000</f>
        <v>0</v>
      </c>
      <c r="N4365" s="210">
        <f>N4314*'Usages mobilité'!$BG33*(1+'Usages mobilité'!$BH33)^(N$4175-$D$4175)/1000</f>
        <v>0</v>
      </c>
      <c r="O4365" s="210">
        <f>O4314*'Usages mobilité'!$BG33*(1+'Usages mobilité'!$BH33)^(O$4175-$D$4175)/1000</f>
        <v>0</v>
      </c>
      <c r="P4365" s="210">
        <f>P4314*'Usages mobilité'!$BG33*(1+'Usages mobilité'!$BH33)^(P$4175-$D$4175)/1000</f>
        <v>0</v>
      </c>
      <c r="Q4365" s="210">
        <f>Q4314*'Usages mobilité'!$BG33*(1+'Usages mobilité'!$BH33)^(Q$4175-$D$4175)/1000</f>
        <v>0</v>
      </c>
      <c r="R4365" s="210">
        <f>R4314*'Usages mobilité'!$BG33*(1+'Usages mobilité'!$BH33)^(R$4175-$D$4175)/1000</f>
        <v>0</v>
      </c>
    </row>
    <row r="4366" spans="1:18" hidden="1" outlineLevel="2" x14ac:dyDescent="0.35">
      <c r="A4366" s="209" t="str">
        <f>'Usages mobilité'!A34</f>
        <v>Usage mobilité n°31</v>
      </c>
      <c r="B4366" s="209" t="s">
        <v>639</v>
      </c>
      <c r="C4366" s="209"/>
      <c r="D4366" s="210">
        <f>D4315*'Usages mobilité'!$BG34*(1+'Usages mobilité'!$BH34)^(D$4175-$D$4175)/1000</f>
        <v>0</v>
      </c>
      <c r="E4366" s="210">
        <f>E4315*'Usages mobilité'!$BG34*(1+'Usages mobilité'!$BH34)^(E$4175-$D$4175)/1000</f>
        <v>0</v>
      </c>
      <c r="F4366" s="210">
        <f>F4315*'Usages mobilité'!$BG34*(1+'Usages mobilité'!$BH34)^(F$4175-$D$4175)/1000</f>
        <v>0</v>
      </c>
      <c r="G4366" s="210">
        <f>G4315*'Usages mobilité'!$BG34*(1+'Usages mobilité'!$BH34)^(G$4175-$D$4175)/1000</f>
        <v>0</v>
      </c>
      <c r="H4366" s="210">
        <f>H4315*'Usages mobilité'!$BG34*(1+'Usages mobilité'!$BH34)^(H$4175-$D$4175)/1000</f>
        <v>0</v>
      </c>
      <c r="I4366" s="210">
        <f>I4315*'Usages mobilité'!$BG34*(1+'Usages mobilité'!$BH34)^(I$4175-$D$4175)/1000</f>
        <v>0</v>
      </c>
      <c r="J4366" s="210">
        <f>J4315*'Usages mobilité'!$BG34*(1+'Usages mobilité'!$BH34)^(J$4175-$D$4175)/1000</f>
        <v>0</v>
      </c>
      <c r="K4366" s="210">
        <f>K4315*'Usages mobilité'!$BG34*(1+'Usages mobilité'!$BH34)^(K$4175-$D$4175)/1000</f>
        <v>0</v>
      </c>
      <c r="L4366" s="210">
        <f>L4315*'Usages mobilité'!$BG34*(1+'Usages mobilité'!$BH34)^(L$4175-$D$4175)/1000</f>
        <v>0</v>
      </c>
      <c r="M4366" s="210">
        <f>M4315*'Usages mobilité'!$BG34*(1+'Usages mobilité'!$BH34)^(M$4175-$D$4175)/1000</f>
        <v>0</v>
      </c>
      <c r="N4366" s="210">
        <f>N4315*'Usages mobilité'!$BG34*(1+'Usages mobilité'!$BH34)^(N$4175-$D$4175)/1000</f>
        <v>0</v>
      </c>
      <c r="O4366" s="210">
        <f>O4315*'Usages mobilité'!$BG34*(1+'Usages mobilité'!$BH34)^(O$4175-$D$4175)/1000</f>
        <v>0</v>
      </c>
      <c r="P4366" s="210">
        <f>P4315*'Usages mobilité'!$BG34*(1+'Usages mobilité'!$BH34)^(P$4175-$D$4175)/1000</f>
        <v>0</v>
      </c>
      <c r="Q4366" s="210">
        <f>Q4315*'Usages mobilité'!$BG34*(1+'Usages mobilité'!$BH34)^(Q$4175-$D$4175)/1000</f>
        <v>0</v>
      </c>
      <c r="R4366" s="210">
        <f>R4315*'Usages mobilité'!$BG34*(1+'Usages mobilité'!$BH34)^(R$4175-$D$4175)/1000</f>
        <v>0</v>
      </c>
    </row>
    <row r="4367" spans="1:18" hidden="1" outlineLevel="2" x14ac:dyDescent="0.35">
      <c r="A4367" s="209" t="str">
        <f>'Usages mobilité'!A35</f>
        <v>Usage mobilité n°32</v>
      </c>
      <c r="B4367" s="209" t="s">
        <v>639</v>
      </c>
      <c r="C4367" s="209"/>
      <c r="D4367" s="210">
        <f>D4316*'Usages mobilité'!$BG35*(1+'Usages mobilité'!$BH35)^(D$4175-$D$4175)/1000</f>
        <v>0</v>
      </c>
      <c r="E4367" s="210">
        <f>E4316*'Usages mobilité'!$BG35*(1+'Usages mobilité'!$BH35)^(E$4175-$D$4175)/1000</f>
        <v>0</v>
      </c>
      <c r="F4367" s="210">
        <f>F4316*'Usages mobilité'!$BG35*(1+'Usages mobilité'!$BH35)^(F$4175-$D$4175)/1000</f>
        <v>0</v>
      </c>
      <c r="G4367" s="210">
        <f>G4316*'Usages mobilité'!$BG35*(1+'Usages mobilité'!$BH35)^(G$4175-$D$4175)/1000</f>
        <v>0</v>
      </c>
      <c r="H4367" s="210">
        <f>H4316*'Usages mobilité'!$BG35*(1+'Usages mobilité'!$BH35)^(H$4175-$D$4175)/1000</f>
        <v>0</v>
      </c>
      <c r="I4367" s="210">
        <f>I4316*'Usages mobilité'!$BG35*(1+'Usages mobilité'!$BH35)^(I$4175-$D$4175)/1000</f>
        <v>0</v>
      </c>
      <c r="J4367" s="210">
        <f>J4316*'Usages mobilité'!$BG35*(1+'Usages mobilité'!$BH35)^(J$4175-$D$4175)/1000</f>
        <v>0</v>
      </c>
      <c r="K4367" s="210">
        <f>K4316*'Usages mobilité'!$BG35*(1+'Usages mobilité'!$BH35)^(K$4175-$D$4175)/1000</f>
        <v>0</v>
      </c>
      <c r="L4367" s="210">
        <f>L4316*'Usages mobilité'!$BG35*(1+'Usages mobilité'!$BH35)^(L$4175-$D$4175)/1000</f>
        <v>0</v>
      </c>
      <c r="M4367" s="210">
        <f>M4316*'Usages mobilité'!$BG35*(1+'Usages mobilité'!$BH35)^(M$4175-$D$4175)/1000</f>
        <v>0</v>
      </c>
      <c r="N4367" s="210">
        <f>N4316*'Usages mobilité'!$BG35*(1+'Usages mobilité'!$BH35)^(N$4175-$D$4175)/1000</f>
        <v>0</v>
      </c>
      <c r="O4367" s="210">
        <f>O4316*'Usages mobilité'!$BG35*(1+'Usages mobilité'!$BH35)^(O$4175-$D$4175)/1000</f>
        <v>0</v>
      </c>
      <c r="P4367" s="210">
        <f>P4316*'Usages mobilité'!$BG35*(1+'Usages mobilité'!$BH35)^(P$4175-$D$4175)/1000</f>
        <v>0</v>
      </c>
      <c r="Q4367" s="210">
        <f>Q4316*'Usages mobilité'!$BG35*(1+'Usages mobilité'!$BH35)^(Q$4175-$D$4175)/1000</f>
        <v>0</v>
      </c>
      <c r="R4367" s="210">
        <f>R4316*'Usages mobilité'!$BG35*(1+'Usages mobilité'!$BH35)^(R$4175-$D$4175)/1000</f>
        <v>0</v>
      </c>
    </row>
    <row r="4368" spans="1:18" hidden="1" outlineLevel="2" x14ac:dyDescent="0.35">
      <c r="A4368" s="209" t="str">
        <f>'Usages mobilité'!A36</f>
        <v>Usage mobilité n°33</v>
      </c>
      <c r="B4368" s="209" t="s">
        <v>639</v>
      </c>
      <c r="C4368" s="209"/>
      <c r="D4368" s="210">
        <f>D4317*'Usages mobilité'!$BG36*(1+'Usages mobilité'!$BH36)^(D$4175-$D$4175)/1000</f>
        <v>0</v>
      </c>
      <c r="E4368" s="210">
        <f>E4317*'Usages mobilité'!$BG36*(1+'Usages mobilité'!$BH36)^(E$4175-$D$4175)/1000</f>
        <v>0</v>
      </c>
      <c r="F4368" s="210">
        <f>F4317*'Usages mobilité'!$BG36*(1+'Usages mobilité'!$BH36)^(F$4175-$D$4175)/1000</f>
        <v>0</v>
      </c>
      <c r="G4368" s="210">
        <f>G4317*'Usages mobilité'!$BG36*(1+'Usages mobilité'!$BH36)^(G$4175-$D$4175)/1000</f>
        <v>0</v>
      </c>
      <c r="H4368" s="210">
        <f>H4317*'Usages mobilité'!$BG36*(1+'Usages mobilité'!$BH36)^(H$4175-$D$4175)/1000</f>
        <v>0</v>
      </c>
      <c r="I4368" s="210">
        <f>I4317*'Usages mobilité'!$BG36*(1+'Usages mobilité'!$BH36)^(I$4175-$D$4175)/1000</f>
        <v>0</v>
      </c>
      <c r="J4368" s="210">
        <f>J4317*'Usages mobilité'!$BG36*(1+'Usages mobilité'!$BH36)^(J$4175-$D$4175)/1000</f>
        <v>0</v>
      </c>
      <c r="K4368" s="210">
        <f>K4317*'Usages mobilité'!$BG36*(1+'Usages mobilité'!$BH36)^(K$4175-$D$4175)/1000</f>
        <v>0</v>
      </c>
      <c r="L4368" s="210">
        <f>L4317*'Usages mobilité'!$BG36*(1+'Usages mobilité'!$BH36)^(L$4175-$D$4175)/1000</f>
        <v>0</v>
      </c>
      <c r="M4368" s="210">
        <f>M4317*'Usages mobilité'!$BG36*(1+'Usages mobilité'!$BH36)^(M$4175-$D$4175)/1000</f>
        <v>0</v>
      </c>
      <c r="N4368" s="210">
        <f>N4317*'Usages mobilité'!$BG36*(1+'Usages mobilité'!$BH36)^(N$4175-$D$4175)/1000</f>
        <v>0</v>
      </c>
      <c r="O4368" s="210">
        <f>O4317*'Usages mobilité'!$BG36*(1+'Usages mobilité'!$BH36)^(O$4175-$D$4175)/1000</f>
        <v>0</v>
      </c>
      <c r="P4368" s="210">
        <f>P4317*'Usages mobilité'!$BG36*(1+'Usages mobilité'!$BH36)^(P$4175-$D$4175)/1000</f>
        <v>0</v>
      </c>
      <c r="Q4368" s="210">
        <f>Q4317*'Usages mobilité'!$BG36*(1+'Usages mobilité'!$BH36)^(Q$4175-$D$4175)/1000</f>
        <v>0</v>
      </c>
      <c r="R4368" s="210">
        <f>R4317*'Usages mobilité'!$BG36*(1+'Usages mobilité'!$BH36)^(R$4175-$D$4175)/1000</f>
        <v>0</v>
      </c>
    </row>
    <row r="4369" spans="1:18" hidden="1" outlineLevel="2" x14ac:dyDescent="0.35">
      <c r="A4369" s="209" t="str">
        <f>'Usages mobilité'!A37</f>
        <v>Usage mobilité n°34</v>
      </c>
      <c r="B4369" s="209" t="s">
        <v>639</v>
      </c>
      <c r="C4369" s="209"/>
      <c r="D4369" s="210">
        <f>D4318*'Usages mobilité'!$BG37*(1+'Usages mobilité'!$BH37)^(D$4175-$D$4175)/1000</f>
        <v>0</v>
      </c>
      <c r="E4369" s="210">
        <f>E4318*'Usages mobilité'!$BG37*(1+'Usages mobilité'!$BH37)^(E$4175-$D$4175)/1000</f>
        <v>0</v>
      </c>
      <c r="F4369" s="210">
        <f>F4318*'Usages mobilité'!$BG37*(1+'Usages mobilité'!$BH37)^(F$4175-$D$4175)/1000</f>
        <v>0</v>
      </c>
      <c r="G4369" s="210">
        <f>G4318*'Usages mobilité'!$BG37*(1+'Usages mobilité'!$BH37)^(G$4175-$D$4175)/1000</f>
        <v>0</v>
      </c>
      <c r="H4369" s="210">
        <f>H4318*'Usages mobilité'!$BG37*(1+'Usages mobilité'!$BH37)^(H$4175-$D$4175)/1000</f>
        <v>0</v>
      </c>
      <c r="I4369" s="210">
        <f>I4318*'Usages mobilité'!$BG37*(1+'Usages mobilité'!$BH37)^(I$4175-$D$4175)/1000</f>
        <v>0</v>
      </c>
      <c r="J4369" s="210">
        <f>J4318*'Usages mobilité'!$BG37*(1+'Usages mobilité'!$BH37)^(J$4175-$D$4175)/1000</f>
        <v>0</v>
      </c>
      <c r="K4369" s="210">
        <f>K4318*'Usages mobilité'!$BG37*(1+'Usages mobilité'!$BH37)^(K$4175-$D$4175)/1000</f>
        <v>0</v>
      </c>
      <c r="L4369" s="210">
        <f>L4318*'Usages mobilité'!$BG37*(1+'Usages mobilité'!$BH37)^(L$4175-$D$4175)/1000</f>
        <v>0</v>
      </c>
      <c r="M4369" s="210">
        <f>M4318*'Usages mobilité'!$BG37*(1+'Usages mobilité'!$BH37)^(M$4175-$D$4175)/1000</f>
        <v>0</v>
      </c>
      <c r="N4369" s="210">
        <f>N4318*'Usages mobilité'!$BG37*(1+'Usages mobilité'!$BH37)^(N$4175-$D$4175)/1000</f>
        <v>0</v>
      </c>
      <c r="O4369" s="210">
        <f>O4318*'Usages mobilité'!$BG37*(1+'Usages mobilité'!$BH37)^(O$4175-$D$4175)/1000</f>
        <v>0</v>
      </c>
      <c r="P4369" s="210">
        <f>P4318*'Usages mobilité'!$BG37*(1+'Usages mobilité'!$BH37)^(P$4175-$D$4175)/1000</f>
        <v>0</v>
      </c>
      <c r="Q4369" s="210">
        <f>Q4318*'Usages mobilité'!$BG37*(1+'Usages mobilité'!$BH37)^(Q$4175-$D$4175)/1000</f>
        <v>0</v>
      </c>
      <c r="R4369" s="210">
        <f>R4318*'Usages mobilité'!$BG37*(1+'Usages mobilité'!$BH37)^(R$4175-$D$4175)/1000</f>
        <v>0</v>
      </c>
    </row>
    <row r="4370" spans="1:18" hidden="1" outlineLevel="2" x14ac:dyDescent="0.35">
      <c r="A4370" s="209" t="str">
        <f>'Usages mobilité'!A38</f>
        <v>Usage mobilité n°35</v>
      </c>
      <c r="B4370" s="209" t="s">
        <v>639</v>
      </c>
      <c r="C4370" s="209"/>
      <c r="D4370" s="210">
        <f>D4319*'Usages mobilité'!$BG38*(1+'Usages mobilité'!$BH38)^(D$4175-$D$4175)/1000</f>
        <v>0</v>
      </c>
      <c r="E4370" s="210">
        <f>E4319*'Usages mobilité'!$BG38*(1+'Usages mobilité'!$BH38)^(E$4175-$D$4175)/1000</f>
        <v>0</v>
      </c>
      <c r="F4370" s="210">
        <f>F4319*'Usages mobilité'!$BG38*(1+'Usages mobilité'!$BH38)^(F$4175-$D$4175)/1000</f>
        <v>0</v>
      </c>
      <c r="G4370" s="210">
        <f>G4319*'Usages mobilité'!$BG38*(1+'Usages mobilité'!$BH38)^(G$4175-$D$4175)/1000</f>
        <v>0</v>
      </c>
      <c r="H4370" s="210">
        <f>H4319*'Usages mobilité'!$BG38*(1+'Usages mobilité'!$BH38)^(H$4175-$D$4175)/1000</f>
        <v>0</v>
      </c>
      <c r="I4370" s="210">
        <f>I4319*'Usages mobilité'!$BG38*(1+'Usages mobilité'!$BH38)^(I$4175-$D$4175)/1000</f>
        <v>0</v>
      </c>
      <c r="J4370" s="210">
        <f>J4319*'Usages mobilité'!$BG38*(1+'Usages mobilité'!$BH38)^(J$4175-$D$4175)/1000</f>
        <v>0</v>
      </c>
      <c r="K4370" s="210">
        <f>K4319*'Usages mobilité'!$BG38*(1+'Usages mobilité'!$BH38)^(K$4175-$D$4175)/1000</f>
        <v>0</v>
      </c>
      <c r="L4370" s="210">
        <f>L4319*'Usages mobilité'!$BG38*(1+'Usages mobilité'!$BH38)^(L$4175-$D$4175)/1000</f>
        <v>0</v>
      </c>
      <c r="M4370" s="210">
        <f>M4319*'Usages mobilité'!$BG38*(1+'Usages mobilité'!$BH38)^(M$4175-$D$4175)/1000</f>
        <v>0</v>
      </c>
      <c r="N4370" s="210">
        <f>N4319*'Usages mobilité'!$BG38*(1+'Usages mobilité'!$BH38)^(N$4175-$D$4175)/1000</f>
        <v>0</v>
      </c>
      <c r="O4370" s="210">
        <f>O4319*'Usages mobilité'!$BG38*(1+'Usages mobilité'!$BH38)^(O$4175-$D$4175)/1000</f>
        <v>0</v>
      </c>
      <c r="P4370" s="210">
        <f>P4319*'Usages mobilité'!$BG38*(1+'Usages mobilité'!$BH38)^(P$4175-$D$4175)/1000</f>
        <v>0</v>
      </c>
      <c r="Q4370" s="210">
        <f>Q4319*'Usages mobilité'!$BG38*(1+'Usages mobilité'!$BH38)^(Q$4175-$D$4175)/1000</f>
        <v>0</v>
      </c>
      <c r="R4370" s="210">
        <f>R4319*'Usages mobilité'!$BG38*(1+'Usages mobilité'!$BH38)^(R$4175-$D$4175)/1000</f>
        <v>0</v>
      </c>
    </row>
    <row r="4371" spans="1:18" hidden="1" outlineLevel="2" x14ac:dyDescent="0.35">
      <c r="A4371" s="209" t="str">
        <f>'Usages mobilité'!A39</f>
        <v>Usage mobilité n°36</v>
      </c>
      <c r="B4371" s="209" t="s">
        <v>639</v>
      </c>
      <c r="C4371" s="209"/>
      <c r="D4371" s="210">
        <f>D4320*'Usages mobilité'!$BG39*(1+'Usages mobilité'!$BH39)^(D$4175-$D$4175)/1000</f>
        <v>0</v>
      </c>
      <c r="E4371" s="210">
        <f>E4320*'Usages mobilité'!$BG39*(1+'Usages mobilité'!$BH39)^(E$4175-$D$4175)/1000</f>
        <v>0</v>
      </c>
      <c r="F4371" s="210">
        <f>F4320*'Usages mobilité'!$BG39*(1+'Usages mobilité'!$BH39)^(F$4175-$D$4175)/1000</f>
        <v>0</v>
      </c>
      <c r="G4371" s="210">
        <f>G4320*'Usages mobilité'!$BG39*(1+'Usages mobilité'!$BH39)^(G$4175-$D$4175)/1000</f>
        <v>0</v>
      </c>
      <c r="H4371" s="210">
        <f>H4320*'Usages mobilité'!$BG39*(1+'Usages mobilité'!$BH39)^(H$4175-$D$4175)/1000</f>
        <v>0</v>
      </c>
      <c r="I4371" s="210">
        <f>I4320*'Usages mobilité'!$BG39*(1+'Usages mobilité'!$BH39)^(I$4175-$D$4175)/1000</f>
        <v>0</v>
      </c>
      <c r="J4371" s="210">
        <f>J4320*'Usages mobilité'!$BG39*(1+'Usages mobilité'!$BH39)^(J$4175-$D$4175)/1000</f>
        <v>0</v>
      </c>
      <c r="K4371" s="210">
        <f>K4320*'Usages mobilité'!$BG39*(1+'Usages mobilité'!$BH39)^(K$4175-$D$4175)/1000</f>
        <v>0</v>
      </c>
      <c r="L4371" s="210">
        <f>L4320*'Usages mobilité'!$BG39*(1+'Usages mobilité'!$BH39)^(L$4175-$D$4175)/1000</f>
        <v>0</v>
      </c>
      <c r="M4371" s="210">
        <f>M4320*'Usages mobilité'!$BG39*(1+'Usages mobilité'!$BH39)^(M$4175-$D$4175)/1000</f>
        <v>0</v>
      </c>
      <c r="N4371" s="210">
        <f>N4320*'Usages mobilité'!$BG39*(1+'Usages mobilité'!$BH39)^(N$4175-$D$4175)/1000</f>
        <v>0</v>
      </c>
      <c r="O4371" s="210">
        <f>O4320*'Usages mobilité'!$BG39*(1+'Usages mobilité'!$BH39)^(O$4175-$D$4175)/1000</f>
        <v>0</v>
      </c>
      <c r="P4371" s="210">
        <f>P4320*'Usages mobilité'!$BG39*(1+'Usages mobilité'!$BH39)^(P$4175-$D$4175)/1000</f>
        <v>0</v>
      </c>
      <c r="Q4371" s="210">
        <f>Q4320*'Usages mobilité'!$BG39*(1+'Usages mobilité'!$BH39)^(Q$4175-$D$4175)/1000</f>
        <v>0</v>
      </c>
      <c r="R4371" s="210">
        <f>R4320*'Usages mobilité'!$BG39*(1+'Usages mobilité'!$BH39)^(R$4175-$D$4175)/1000</f>
        <v>0</v>
      </c>
    </row>
    <row r="4372" spans="1:18" hidden="1" outlineLevel="2" x14ac:dyDescent="0.35">
      <c r="A4372" s="209" t="str">
        <f>'Usages mobilité'!A40</f>
        <v>Usage mobilité n°37</v>
      </c>
      <c r="B4372" s="209" t="s">
        <v>639</v>
      </c>
      <c r="C4372" s="209"/>
      <c r="D4372" s="210">
        <f>D4321*'Usages mobilité'!$BG40*(1+'Usages mobilité'!$BH40)^(D$4175-$D$4175)/1000</f>
        <v>0</v>
      </c>
      <c r="E4372" s="210">
        <f>E4321*'Usages mobilité'!$BG40*(1+'Usages mobilité'!$BH40)^(E$4175-$D$4175)/1000</f>
        <v>0</v>
      </c>
      <c r="F4372" s="210">
        <f>F4321*'Usages mobilité'!$BG40*(1+'Usages mobilité'!$BH40)^(F$4175-$D$4175)/1000</f>
        <v>0</v>
      </c>
      <c r="G4372" s="210">
        <f>G4321*'Usages mobilité'!$BG40*(1+'Usages mobilité'!$BH40)^(G$4175-$D$4175)/1000</f>
        <v>0</v>
      </c>
      <c r="H4372" s="210">
        <f>H4321*'Usages mobilité'!$BG40*(1+'Usages mobilité'!$BH40)^(H$4175-$D$4175)/1000</f>
        <v>0</v>
      </c>
      <c r="I4372" s="210">
        <f>I4321*'Usages mobilité'!$BG40*(1+'Usages mobilité'!$BH40)^(I$4175-$D$4175)/1000</f>
        <v>0</v>
      </c>
      <c r="J4372" s="210">
        <f>J4321*'Usages mobilité'!$BG40*(1+'Usages mobilité'!$BH40)^(J$4175-$D$4175)/1000</f>
        <v>0</v>
      </c>
      <c r="K4372" s="210">
        <f>K4321*'Usages mobilité'!$BG40*(1+'Usages mobilité'!$BH40)^(K$4175-$D$4175)/1000</f>
        <v>0</v>
      </c>
      <c r="L4372" s="210">
        <f>L4321*'Usages mobilité'!$BG40*(1+'Usages mobilité'!$BH40)^(L$4175-$D$4175)/1000</f>
        <v>0</v>
      </c>
      <c r="M4372" s="210">
        <f>M4321*'Usages mobilité'!$BG40*(1+'Usages mobilité'!$BH40)^(M$4175-$D$4175)/1000</f>
        <v>0</v>
      </c>
      <c r="N4372" s="210">
        <f>N4321*'Usages mobilité'!$BG40*(1+'Usages mobilité'!$BH40)^(N$4175-$D$4175)/1000</f>
        <v>0</v>
      </c>
      <c r="O4372" s="210">
        <f>O4321*'Usages mobilité'!$BG40*(1+'Usages mobilité'!$BH40)^(O$4175-$D$4175)/1000</f>
        <v>0</v>
      </c>
      <c r="P4372" s="210">
        <f>P4321*'Usages mobilité'!$BG40*(1+'Usages mobilité'!$BH40)^(P$4175-$D$4175)/1000</f>
        <v>0</v>
      </c>
      <c r="Q4372" s="210">
        <f>Q4321*'Usages mobilité'!$BG40*(1+'Usages mobilité'!$BH40)^(Q$4175-$D$4175)/1000</f>
        <v>0</v>
      </c>
      <c r="R4372" s="210">
        <f>R4321*'Usages mobilité'!$BG40*(1+'Usages mobilité'!$BH40)^(R$4175-$D$4175)/1000</f>
        <v>0</v>
      </c>
    </row>
    <row r="4373" spans="1:18" hidden="1" outlineLevel="2" x14ac:dyDescent="0.35">
      <c r="A4373" s="209" t="str">
        <f>'Usages mobilité'!A41</f>
        <v>Usage mobilité n°38</v>
      </c>
      <c r="B4373" s="209" t="s">
        <v>639</v>
      </c>
      <c r="C4373" s="209"/>
      <c r="D4373" s="210">
        <f>D4322*'Usages mobilité'!$BG41*(1+'Usages mobilité'!$BH41)^(D$4175-$D$4175)/1000</f>
        <v>0</v>
      </c>
      <c r="E4373" s="210">
        <f>E4322*'Usages mobilité'!$BG41*(1+'Usages mobilité'!$BH41)^(E$4175-$D$4175)/1000</f>
        <v>0</v>
      </c>
      <c r="F4373" s="210">
        <f>F4322*'Usages mobilité'!$BG41*(1+'Usages mobilité'!$BH41)^(F$4175-$D$4175)/1000</f>
        <v>0</v>
      </c>
      <c r="G4373" s="210">
        <f>G4322*'Usages mobilité'!$BG41*(1+'Usages mobilité'!$BH41)^(G$4175-$D$4175)/1000</f>
        <v>0</v>
      </c>
      <c r="H4373" s="210">
        <f>H4322*'Usages mobilité'!$BG41*(1+'Usages mobilité'!$BH41)^(H$4175-$D$4175)/1000</f>
        <v>0</v>
      </c>
      <c r="I4373" s="210">
        <f>I4322*'Usages mobilité'!$BG41*(1+'Usages mobilité'!$BH41)^(I$4175-$D$4175)/1000</f>
        <v>0</v>
      </c>
      <c r="J4373" s="210">
        <f>J4322*'Usages mobilité'!$BG41*(1+'Usages mobilité'!$BH41)^(J$4175-$D$4175)/1000</f>
        <v>0</v>
      </c>
      <c r="K4373" s="210">
        <f>K4322*'Usages mobilité'!$BG41*(1+'Usages mobilité'!$BH41)^(K$4175-$D$4175)/1000</f>
        <v>0</v>
      </c>
      <c r="L4373" s="210">
        <f>L4322*'Usages mobilité'!$BG41*(1+'Usages mobilité'!$BH41)^(L$4175-$D$4175)/1000</f>
        <v>0</v>
      </c>
      <c r="M4373" s="210">
        <f>M4322*'Usages mobilité'!$BG41*(1+'Usages mobilité'!$BH41)^(M$4175-$D$4175)/1000</f>
        <v>0</v>
      </c>
      <c r="N4373" s="210">
        <f>N4322*'Usages mobilité'!$BG41*(1+'Usages mobilité'!$BH41)^(N$4175-$D$4175)/1000</f>
        <v>0</v>
      </c>
      <c r="O4373" s="210">
        <f>O4322*'Usages mobilité'!$BG41*(1+'Usages mobilité'!$BH41)^(O$4175-$D$4175)/1000</f>
        <v>0</v>
      </c>
      <c r="P4373" s="210">
        <f>P4322*'Usages mobilité'!$BG41*(1+'Usages mobilité'!$BH41)^(P$4175-$D$4175)/1000</f>
        <v>0</v>
      </c>
      <c r="Q4373" s="210">
        <f>Q4322*'Usages mobilité'!$BG41*(1+'Usages mobilité'!$BH41)^(Q$4175-$D$4175)/1000</f>
        <v>0</v>
      </c>
      <c r="R4373" s="210">
        <f>R4322*'Usages mobilité'!$BG41*(1+'Usages mobilité'!$BH41)^(R$4175-$D$4175)/1000</f>
        <v>0</v>
      </c>
    </row>
    <row r="4374" spans="1:18" hidden="1" outlineLevel="2" x14ac:dyDescent="0.35">
      <c r="A4374" s="209" t="str">
        <f>'Usages mobilité'!A42</f>
        <v>Usage mobilité n°39</v>
      </c>
      <c r="B4374" s="209" t="s">
        <v>639</v>
      </c>
      <c r="C4374" s="209"/>
      <c r="D4374" s="210">
        <f>D4323*'Usages mobilité'!$BG42*(1+'Usages mobilité'!$BH42)^(D$4175-$D$4175)/1000</f>
        <v>0</v>
      </c>
      <c r="E4374" s="210">
        <f>E4323*'Usages mobilité'!$BG42*(1+'Usages mobilité'!$BH42)^(E$4175-$D$4175)/1000</f>
        <v>0</v>
      </c>
      <c r="F4374" s="210">
        <f>F4323*'Usages mobilité'!$BG42*(1+'Usages mobilité'!$BH42)^(F$4175-$D$4175)/1000</f>
        <v>0</v>
      </c>
      <c r="G4374" s="210">
        <f>G4323*'Usages mobilité'!$BG42*(1+'Usages mobilité'!$BH42)^(G$4175-$D$4175)/1000</f>
        <v>0</v>
      </c>
      <c r="H4374" s="210">
        <f>H4323*'Usages mobilité'!$BG42*(1+'Usages mobilité'!$BH42)^(H$4175-$D$4175)/1000</f>
        <v>0</v>
      </c>
      <c r="I4374" s="210">
        <f>I4323*'Usages mobilité'!$BG42*(1+'Usages mobilité'!$BH42)^(I$4175-$D$4175)/1000</f>
        <v>0</v>
      </c>
      <c r="J4374" s="210">
        <f>J4323*'Usages mobilité'!$BG42*(1+'Usages mobilité'!$BH42)^(J$4175-$D$4175)/1000</f>
        <v>0</v>
      </c>
      <c r="K4374" s="210">
        <f>K4323*'Usages mobilité'!$BG42*(1+'Usages mobilité'!$BH42)^(K$4175-$D$4175)/1000</f>
        <v>0</v>
      </c>
      <c r="L4374" s="210">
        <f>L4323*'Usages mobilité'!$BG42*(1+'Usages mobilité'!$BH42)^(L$4175-$D$4175)/1000</f>
        <v>0</v>
      </c>
      <c r="M4374" s="210">
        <f>M4323*'Usages mobilité'!$BG42*(1+'Usages mobilité'!$BH42)^(M$4175-$D$4175)/1000</f>
        <v>0</v>
      </c>
      <c r="N4374" s="210">
        <f>N4323*'Usages mobilité'!$BG42*(1+'Usages mobilité'!$BH42)^(N$4175-$D$4175)/1000</f>
        <v>0</v>
      </c>
      <c r="O4374" s="210">
        <f>O4323*'Usages mobilité'!$BG42*(1+'Usages mobilité'!$BH42)^(O$4175-$D$4175)/1000</f>
        <v>0</v>
      </c>
      <c r="P4374" s="210">
        <f>P4323*'Usages mobilité'!$BG42*(1+'Usages mobilité'!$BH42)^(P$4175-$D$4175)/1000</f>
        <v>0</v>
      </c>
      <c r="Q4374" s="210">
        <f>Q4323*'Usages mobilité'!$BG42*(1+'Usages mobilité'!$BH42)^(Q$4175-$D$4175)/1000</f>
        <v>0</v>
      </c>
      <c r="R4374" s="210">
        <f>R4323*'Usages mobilité'!$BG42*(1+'Usages mobilité'!$BH42)^(R$4175-$D$4175)/1000</f>
        <v>0</v>
      </c>
    </row>
    <row r="4375" spans="1:18" hidden="1" outlineLevel="2" x14ac:dyDescent="0.35">
      <c r="A4375" s="209" t="str">
        <f>'Usages mobilité'!A43</f>
        <v>Usage mobilité n°40</v>
      </c>
      <c r="B4375" s="209" t="s">
        <v>639</v>
      </c>
      <c r="C4375" s="209"/>
      <c r="D4375" s="210">
        <f>D4324*'Usages mobilité'!$BG43*(1+'Usages mobilité'!$BH43)^(D$4175-$D$4175)/1000</f>
        <v>0</v>
      </c>
      <c r="E4375" s="210">
        <f>E4324*'Usages mobilité'!$BG43*(1+'Usages mobilité'!$BH43)^(E$4175-$D$4175)/1000</f>
        <v>0</v>
      </c>
      <c r="F4375" s="210">
        <f>F4324*'Usages mobilité'!$BG43*(1+'Usages mobilité'!$BH43)^(F$4175-$D$4175)/1000</f>
        <v>0</v>
      </c>
      <c r="G4375" s="210">
        <f>G4324*'Usages mobilité'!$BG43*(1+'Usages mobilité'!$BH43)^(G$4175-$D$4175)/1000</f>
        <v>0</v>
      </c>
      <c r="H4375" s="210">
        <f>H4324*'Usages mobilité'!$BG43*(1+'Usages mobilité'!$BH43)^(H$4175-$D$4175)/1000</f>
        <v>0</v>
      </c>
      <c r="I4375" s="210">
        <f>I4324*'Usages mobilité'!$BG43*(1+'Usages mobilité'!$BH43)^(I$4175-$D$4175)/1000</f>
        <v>0</v>
      </c>
      <c r="J4375" s="210">
        <f>J4324*'Usages mobilité'!$BG43*(1+'Usages mobilité'!$BH43)^(J$4175-$D$4175)/1000</f>
        <v>0</v>
      </c>
      <c r="K4375" s="210">
        <f>K4324*'Usages mobilité'!$BG43*(1+'Usages mobilité'!$BH43)^(K$4175-$D$4175)/1000</f>
        <v>0</v>
      </c>
      <c r="L4375" s="210">
        <f>L4324*'Usages mobilité'!$BG43*(1+'Usages mobilité'!$BH43)^(L$4175-$D$4175)/1000</f>
        <v>0</v>
      </c>
      <c r="M4375" s="210">
        <f>M4324*'Usages mobilité'!$BG43*(1+'Usages mobilité'!$BH43)^(M$4175-$D$4175)/1000</f>
        <v>0</v>
      </c>
      <c r="N4375" s="210">
        <f>N4324*'Usages mobilité'!$BG43*(1+'Usages mobilité'!$BH43)^(N$4175-$D$4175)/1000</f>
        <v>0</v>
      </c>
      <c r="O4375" s="210">
        <f>O4324*'Usages mobilité'!$BG43*(1+'Usages mobilité'!$BH43)^(O$4175-$D$4175)/1000</f>
        <v>0</v>
      </c>
      <c r="P4375" s="210">
        <f>P4324*'Usages mobilité'!$BG43*(1+'Usages mobilité'!$BH43)^(P$4175-$D$4175)/1000</f>
        <v>0</v>
      </c>
      <c r="Q4375" s="210">
        <f>Q4324*'Usages mobilité'!$BG43*(1+'Usages mobilité'!$BH43)^(Q$4175-$D$4175)/1000</f>
        <v>0</v>
      </c>
      <c r="R4375" s="210">
        <f>R4324*'Usages mobilité'!$BG43*(1+'Usages mobilité'!$BH43)^(R$4175-$D$4175)/1000</f>
        <v>0</v>
      </c>
    </row>
    <row r="4376" spans="1:18" hidden="1" outlineLevel="2" x14ac:dyDescent="0.35">
      <c r="A4376" s="209" t="str">
        <f>'Usages mobilité'!A44</f>
        <v>Usage mobilité n°41</v>
      </c>
      <c r="B4376" s="209" t="s">
        <v>639</v>
      </c>
      <c r="C4376" s="209"/>
      <c r="D4376" s="210">
        <f>D4325*'Usages mobilité'!$BG44*(1+'Usages mobilité'!$BH44)^(D$4175-$D$4175)/1000</f>
        <v>0</v>
      </c>
      <c r="E4376" s="210">
        <f>E4325*'Usages mobilité'!$BG44*(1+'Usages mobilité'!$BH44)^(E$4175-$D$4175)/1000</f>
        <v>0</v>
      </c>
      <c r="F4376" s="210">
        <f>F4325*'Usages mobilité'!$BG44*(1+'Usages mobilité'!$BH44)^(F$4175-$D$4175)/1000</f>
        <v>0</v>
      </c>
      <c r="G4376" s="210">
        <f>G4325*'Usages mobilité'!$BG44*(1+'Usages mobilité'!$BH44)^(G$4175-$D$4175)/1000</f>
        <v>0</v>
      </c>
      <c r="H4376" s="210">
        <f>H4325*'Usages mobilité'!$BG44*(1+'Usages mobilité'!$BH44)^(H$4175-$D$4175)/1000</f>
        <v>0</v>
      </c>
      <c r="I4376" s="210">
        <f>I4325*'Usages mobilité'!$BG44*(1+'Usages mobilité'!$BH44)^(I$4175-$D$4175)/1000</f>
        <v>0</v>
      </c>
      <c r="J4376" s="210">
        <f>J4325*'Usages mobilité'!$BG44*(1+'Usages mobilité'!$BH44)^(J$4175-$D$4175)/1000</f>
        <v>0</v>
      </c>
      <c r="K4376" s="210">
        <f>K4325*'Usages mobilité'!$BG44*(1+'Usages mobilité'!$BH44)^(K$4175-$D$4175)/1000</f>
        <v>0</v>
      </c>
      <c r="L4376" s="210">
        <f>L4325*'Usages mobilité'!$BG44*(1+'Usages mobilité'!$BH44)^(L$4175-$D$4175)/1000</f>
        <v>0</v>
      </c>
      <c r="M4376" s="210">
        <f>M4325*'Usages mobilité'!$BG44*(1+'Usages mobilité'!$BH44)^(M$4175-$D$4175)/1000</f>
        <v>0</v>
      </c>
      <c r="N4376" s="210">
        <f>N4325*'Usages mobilité'!$BG44*(1+'Usages mobilité'!$BH44)^(N$4175-$D$4175)/1000</f>
        <v>0</v>
      </c>
      <c r="O4376" s="210">
        <f>O4325*'Usages mobilité'!$BG44*(1+'Usages mobilité'!$BH44)^(O$4175-$D$4175)/1000</f>
        <v>0</v>
      </c>
      <c r="P4376" s="210">
        <f>P4325*'Usages mobilité'!$BG44*(1+'Usages mobilité'!$BH44)^(P$4175-$D$4175)/1000</f>
        <v>0</v>
      </c>
      <c r="Q4376" s="210">
        <f>Q4325*'Usages mobilité'!$BG44*(1+'Usages mobilité'!$BH44)^(Q$4175-$D$4175)/1000</f>
        <v>0</v>
      </c>
      <c r="R4376" s="210">
        <f>R4325*'Usages mobilité'!$BG44*(1+'Usages mobilité'!$BH44)^(R$4175-$D$4175)/1000</f>
        <v>0</v>
      </c>
    </row>
    <row r="4377" spans="1:18" hidden="1" outlineLevel="2" x14ac:dyDescent="0.35">
      <c r="A4377" s="209" t="str">
        <f>'Usages mobilité'!A45</f>
        <v>Usage mobilité n°42</v>
      </c>
      <c r="B4377" s="209" t="s">
        <v>639</v>
      </c>
      <c r="C4377" s="209"/>
      <c r="D4377" s="210">
        <f>D4326*'Usages mobilité'!$BG45*(1+'Usages mobilité'!$BH45)^(D$4175-$D$4175)/1000</f>
        <v>0</v>
      </c>
      <c r="E4377" s="210">
        <f>E4326*'Usages mobilité'!$BG45*(1+'Usages mobilité'!$BH45)^(E$4175-$D$4175)/1000</f>
        <v>0</v>
      </c>
      <c r="F4377" s="210">
        <f>F4326*'Usages mobilité'!$BG45*(1+'Usages mobilité'!$BH45)^(F$4175-$D$4175)/1000</f>
        <v>0</v>
      </c>
      <c r="G4377" s="210">
        <f>G4326*'Usages mobilité'!$BG45*(1+'Usages mobilité'!$BH45)^(G$4175-$D$4175)/1000</f>
        <v>0</v>
      </c>
      <c r="H4377" s="210">
        <f>H4326*'Usages mobilité'!$BG45*(1+'Usages mobilité'!$BH45)^(H$4175-$D$4175)/1000</f>
        <v>0</v>
      </c>
      <c r="I4377" s="210">
        <f>I4326*'Usages mobilité'!$BG45*(1+'Usages mobilité'!$BH45)^(I$4175-$D$4175)/1000</f>
        <v>0</v>
      </c>
      <c r="J4377" s="210">
        <f>J4326*'Usages mobilité'!$BG45*(1+'Usages mobilité'!$BH45)^(J$4175-$D$4175)/1000</f>
        <v>0</v>
      </c>
      <c r="K4377" s="210">
        <f>K4326*'Usages mobilité'!$BG45*(1+'Usages mobilité'!$BH45)^(K$4175-$D$4175)/1000</f>
        <v>0</v>
      </c>
      <c r="L4377" s="210">
        <f>L4326*'Usages mobilité'!$BG45*(1+'Usages mobilité'!$BH45)^(L$4175-$D$4175)/1000</f>
        <v>0</v>
      </c>
      <c r="M4377" s="210">
        <f>M4326*'Usages mobilité'!$BG45*(1+'Usages mobilité'!$BH45)^(M$4175-$D$4175)/1000</f>
        <v>0</v>
      </c>
      <c r="N4377" s="210">
        <f>N4326*'Usages mobilité'!$BG45*(1+'Usages mobilité'!$BH45)^(N$4175-$D$4175)/1000</f>
        <v>0</v>
      </c>
      <c r="O4377" s="210">
        <f>O4326*'Usages mobilité'!$BG45*(1+'Usages mobilité'!$BH45)^(O$4175-$D$4175)/1000</f>
        <v>0</v>
      </c>
      <c r="P4377" s="210">
        <f>P4326*'Usages mobilité'!$BG45*(1+'Usages mobilité'!$BH45)^(P$4175-$D$4175)/1000</f>
        <v>0</v>
      </c>
      <c r="Q4377" s="210">
        <f>Q4326*'Usages mobilité'!$BG45*(1+'Usages mobilité'!$BH45)^(Q$4175-$D$4175)/1000</f>
        <v>0</v>
      </c>
      <c r="R4377" s="210">
        <f>R4326*'Usages mobilité'!$BG45*(1+'Usages mobilité'!$BH45)^(R$4175-$D$4175)/1000</f>
        <v>0</v>
      </c>
    </row>
    <row r="4378" spans="1:18" hidden="1" outlineLevel="2" x14ac:dyDescent="0.35">
      <c r="A4378" s="209" t="str">
        <f>'Usages mobilité'!A46</f>
        <v>Usage mobilité n°43</v>
      </c>
      <c r="B4378" s="209" t="s">
        <v>639</v>
      </c>
      <c r="C4378" s="209"/>
      <c r="D4378" s="210">
        <f>D4327*'Usages mobilité'!$BG46*(1+'Usages mobilité'!$BH46)^(D$4175-$D$4175)/1000</f>
        <v>0</v>
      </c>
      <c r="E4378" s="210">
        <f>E4327*'Usages mobilité'!$BG46*(1+'Usages mobilité'!$BH46)^(E$4175-$D$4175)/1000</f>
        <v>0</v>
      </c>
      <c r="F4378" s="210">
        <f>F4327*'Usages mobilité'!$BG46*(1+'Usages mobilité'!$BH46)^(F$4175-$D$4175)/1000</f>
        <v>0</v>
      </c>
      <c r="G4378" s="210">
        <f>G4327*'Usages mobilité'!$BG46*(1+'Usages mobilité'!$BH46)^(G$4175-$D$4175)/1000</f>
        <v>0</v>
      </c>
      <c r="H4378" s="210">
        <f>H4327*'Usages mobilité'!$BG46*(1+'Usages mobilité'!$BH46)^(H$4175-$D$4175)/1000</f>
        <v>0</v>
      </c>
      <c r="I4378" s="210">
        <f>I4327*'Usages mobilité'!$BG46*(1+'Usages mobilité'!$BH46)^(I$4175-$D$4175)/1000</f>
        <v>0</v>
      </c>
      <c r="J4378" s="210">
        <f>J4327*'Usages mobilité'!$BG46*(1+'Usages mobilité'!$BH46)^(J$4175-$D$4175)/1000</f>
        <v>0</v>
      </c>
      <c r="K4378" s="210">
        <f>K4327*'Usages mobilité'!$BG46*(1+'Usages mobilité'!$BH46)^(K$4175-$D$4175)/1000</f>
        <v>0</v>
      </c>
      <c r="L4378" s="210">
        <f>L4327*'Usages mobilité'!$BG46*(1+'Usages mobilité'!$BH46)^(L$4175-$D$4175)/1000</f>
        <v>0</v>
      </c>
      <c r="M4378" s="210">
        <f>M4327*'Usages mobilité'!$BG46*(1+'Usages mobilité'!$BH46)^(M$4175-$D$4175)/1000</f>
        <v>0</v>
      </c>
      <c r="N4378" s="210">
        <f>N4327*'Usages mobilité'!$BG46*(1+'Usages mobilité'!$BH46)^(N$4175-$D$4175)/1000</f>
        <v>0</v>
      </c>
      <c r="O4378" s="210">
        <f>O4327*'Usages mobilité'!$BG46*(1+'Usages mobilité'!$BH46)^(O$4175-$D$4175)/1000</f>
        <v>0</v>
      </c>
      <c r="P4378" s="210">
        <f>P4327*'Usages mobilité'!$BG46*(1+'Usages mobilité'!$BH46)^(P$4175-$D$4175)/1000</f>
        <v>0</v>
      </c>
      <c r="Q4378" s="210">
        <f>Q4327*'Usages mobilité'!$BG46*(1+'Usages mobilité'!$BH46)^(Q$4175-$D$4175)/1000</f>
        <v>0</v>
      </c>
      <c r="R4378" s="210">
        <f>R4327*'Usages mobilité'!$BG46*(1+'Usages mobilité'!$BH46)^(R$4175-$D$4175)/1000</f>
        <v>0</v>
      </c>
    </row>
    <row r="4379" spans="1:18" hidden="1" outlineLevel="2" x14ac:dyDescent="0.35">
      <c r="A4379" s="209" t="str">
        <f>'Usages mobilité'!A47</f>
        <v>Usage mobilité n°44</v>
      </c>
      <c r="B4379" s="209" t="s">
        <v>639</v>
      </c>
      <c r="C4379" s="209"/>
      <c r="D4379" s="210">
        <f>D4328*'Usages mobilité'!$BG47*(1+'Usages mobilité'!$BH47)^(D$4175-$D$4175)/1000</f>
        <v>0</v>
      </c>
      <c r="E4379" s="210">
        <f>E4328*'Usages mobilité'!$BG47*(1+'Usages mobilité'!$BH47)^(E$4175-$D$4175)/1000</f>
        <v>0</v>
      </c>
      <c r="F4379" s="210">
        <f>F4328*'Usages mobilité'!$BG47*(1+'Usages mobilité'!$BH47)^(F$4175-$D$4175)/1000</f>
        <v>0</v>
      </c>
      <c r="G4379" s="210">
        <f>G4328*'Usages mobilité'!$BG47*(1+'Usages mobilité'!$BH47)^(G$4175-$D$4175)/1000</f>
        <v>0</v>
      </c>
      <c r="H4379" s="210">
        <f>H4328*'Usages mobilité'!$BG47*(1+'Usages mobilité'!$BH47)^(H$4175-$D$4175)/1000</f>
        <v>0</v>
      </c>
      <c r="I4379" s="210">
        <f>I4328*'Usages mobilité'!$BG47*(1+'Usages mobilité'!$BH47)^(I$4175-$D$4175)/1000</f>
        <v>0</v>
      </c>
      <c r="J4379" s="210">
        <f>J4328*'Usages mobilité'!$BG47*(1+'Usages mobilité'!$BH47)^(J$4175-$D$4175)/1000</f>
        <v>0</v>
      </c>
      <c r="K4379" s="210">
        <f>K4328*'Usages mobilité'!$BG47*(1+'Usages mobilité'!$BH47)^(K$4175-$D$4175)/1000</f>
        <v>0</v>
      </c>
      <c r="L4379" s="210">
        <f>L4328*'Usages mobilité'!$BG47*(1+'Usages mobilité'!$BH47)^(L$4175-$D$4175)/1000</f>
        <v>0</v>
      </c>
      <c r="M4379" s="210">
        <f>M4328*'Usages mobilité'!$BG47*(1+'Usages mobilité'!$BH47)^(M$4175-$D$4175)/1000</f>
        <v>0</v>
      </c>
      <c r="N4379" s="210">
        <f>N4328*'Usages mobilité'!$BG47*(1+'Usages mobilité'!$BH47)^(N$4175-$D$4175)/1000</f>
        <v>0</v>
      </c>
      <c r="O4379" s="210">
        <f>O4328*'Usages mobilité'!$BG47*(1+'Usages mobilité'!$BH47)^(O$4175-$D$4175)/1000</f>
        <v>0</v>
      </c>
      <c r="P4379" s="210">
        <f>P4328*'Usages mobilité'!$BG47*(1+'Usages mobilité'!$BH47)^(P$4175-$D$4175)/1000</f>
        <v>0</v>
      </c>
      <c r="Q4379" s="210">
        <f>Q4328*'Usages mobilité'!$BG47*(1+'Usages mobilité'!$BH47)^(Q$4175-$D$4175)/1000</f>
        <v>0</v>
      </c>
      <c r="R4379" s="210">
        <f>R4328*'Usages mobilité'!$BG47*(1+'Usages mobilité'!$BH47)^(R$4175-$D$4175)/1000</f>
        <v>0</v>
      </c>
    </row>
    <row r="4380" spans="1:18" hidden="1" outlineLevel="2" x14ac:dyDescent="0.35">
      <c r="A4380" s="209" t="str">
        <f>'Usages mobilité'!A48</f>
        <v>Usage mobilité n°45</v>
      </c>
      <c r="B4380" s="209" t="s">
        <v>639</v>
      </c>
      <c r="C4380" s="209"/>
      <c r="D4380" s="210">
        <f>D4329*'Usages mobilité'!$BG48*(1+'Usages mobilité'!$BH48)^(D$4175-$D$4175)/1000</f>
        <v>0</v>
      </c>
      <c r="E4380" s="210">
        <f>E4329*'Usages mobilité'!$BG48*(1+'Usages mobilité'!$BH48)^(E$4175-$D$4175)/1000</f>
        <v>0</v>
      </c>
      <c r="F4380" s="210">
        <f>F4329*'Usages mobilité'!$BG48*(1+'Usages mobilité'!$BH48)^(F$4175-$D$4175)/1000</f>
        <v>0</v>
      </c>
      <c r="G4380" s="210">
        <f>G4329*'Usages mobilité'!$BG48*(1+'Usages mobilité'!$BH48)^(G$4175-$D$4175)/1000</f>
        <v>0</v>
      </c>
      <c r="H4380" s="210">
        <f>H4329*'Usages mobilité'!$BG48*(1+'Usages mobilité'!$BH48)^(H$4175-$D$4175)/1000</f>
        <v>0</v>
      </c>
      <c r="I4380" s="210">
        <f>I4329*'Usages mobilité'!$BG48*(1+'Usages mobilité'!$BH48)^(I$4175-$D$4175)/1000</f>
        <v>0</v>
      </c>
      <c r="J4380" s="210">
        <f>J4329*'Usages mobilité'!$BG48*(1+'Usages mobilité'!$BH48)^(J$4175-$D$4175)/1000</f>
        <v>0</v>
      </c>
      <c r="K4380" s="210">
        <f>K4329*'Usages mobilité'!$BG48*(1+'Usages mobilité'!$BH48)^(K$4175-$D$4175)/1000</f>
        <v>0</v>
      </c>
      <c r="L4380" s="210">
        <f>L4329*'Usages mobilité'!$BG48*(1+'Usages mobilité'!$BH48)^(L$4175-$D$4175)/1000</f>
        <v>0</v>
      </c>
      <c r="M4380" s="210">
        <f>M4329*'Usages mobilité'!$BG48*(1+'Usages mobilité'!$BH48)^(M$4175-$D$4175)/1000</f>
        <v>0</v>
      </c>
      <c r="N4380" s="210">
        <f>N4329*'Usages mobilité'!$BG48*(1+'Usages mobilité'!$BH48)^(N$4175-$D$4175)/1000</f>
        <v>0</v>
      </c>
      <c r="O4380" s="210">
        <f>O4329*'Usages mobilité'!$BG48*(1+'Usages mobilité'!$BH48)^(O$4175-$D$4175)/1000</f>
        <v>0</v>
      </c>
      <c r="P4380" s="210">
        <f>P4329*'Usages mobilité'!$BG48*(1+'Usages mobilité'!$BH48)^(P$4175-$D$4175)/1000</f>
        <v>0</v>
      </c>
      <c r="Q4380" s="210">
        <f>Q4329*'Usages mobilité'!$BG48*(1+'Usages mobilité'!$BH48)^(Q$4175-$D$4175)/1000</f>
        <v>0</v>
      </c>
      <c r="R4380" s="210">
        <f>R4329*'Usages mobilité'!$BG48*(1+'Usages mobilité'!$BH48)^(R$4175-$D$4175)/1000</f>
        <v>0</v>
      </c>
    </row>
    <row r="4381" spans="1:18" hidden="1" outlineLevel="2" x14ac:dyDescent="0.35">
      <c r="A4381" s="209" t="str">
        <f>'Usages mobilité'!A49</f>
        <v>Usage mobilité n°46</v>
      </c>
      <c r="B4381" s="209" t="s">
        <v>639</v>
      </c>
      <c r="C4381" s="209"/>
      <c r="D4381" s="210">
        <f>D4330*'Usages mobilité'!$BG49*(1+'Usages mobilité'!$BH49)^(D$4175-$D$4175)/1000</f>
        <v>0</v>
      </c>
      <c r="E4381" s="210">
        <f>E4330*'Usages mobilité'!$BG49*(1+'Usages mobilité'!$BH49)^(E$4175-$D$4175)/1000</f>
        <v>0</v>
      </c>
      <c r="F4381" s="210">
        <f>F4330*'Usages mobilité'!$BG49*(1+'Usages mobilité'!$BH49)^(F$4175-$D$4175)/1000</f>
        <v>0</v>
      </c>
      <c r="G4381" s="210">
        <f>G4330*'Usages mobilité'!$BG49*(1+'Usages mobilité'!$BH49)^(G$4175-$D$4175)/1000</f>
        <v>0</v>
      </c>
      <c r="H4381" s="210">
        <f>H4330*'Usages mobilité'!$BG49*(1+'Usages mobilité'!$BH49)^(H$4175-$D$4175)/1000</f>
        <v>0</v>
      </c>
      <c r="I4381" s="210">
        <f>I4330*'Usages mobilité'!$BG49*(1+'Usages mobilité'!$BH49)^(I$4175-$D$4175)/1000</f>
        <v>0</v>
      </c>
      <c r="J4381" s="210">
        <f>J4330*'Usages mobilité'!$BG49*(1+'Usages mobilité'!$BH49)^(J$4175-$D$4175)/1000</f>
        <v>0</v>
      </c>
      <c r="K4381" s="210">
        <f>K4330*'Usages mobilité'!$BG49*(1+'Usages mobilité'!$BH49)^(K$4175-$D$4175)/1000</f>
        <v>0</v>
      </c>
      <c r="L4381" s="210">
        <f>L4330*'Usages mobilité'!$BG49*(1+'Usages mobilité'!$BH49)^(L$4175-$D$4175)/1000</f>
        <v>0</v>
      </c>
      <c r="M4381" s="210">
        <f>M4330*'Usages mobilité'!$BG49*(1+'Usages mobilité'!$BH49)^(M$4175-$D$4175)/1000</f>
        <v>0</v>
      </c>
      <c r="N4381" s="210">
        <f>N4330*'Usages mobilité'!$BG49*(1+'Usages mobilité'!$BH49)^(N$4175-$D$4175)/1000</f>
        <v>0</v>
      </c>
      <c r="O4381" s="210">
        <f>O4330*'Usages mobilité'!$BG49*(1+'Usages mobilité'!$BH49)^(O$4175-$D$4175)/1000</f>
        <v>0</v>
      </c>
      <c r="P4381" s="210">
        <f>P4330*'Usages mobilité'!$BG49*(1+'Usages mobilité'!$BH49)^(P$4175-$D$4175)/1000</f>
        <v>0</v>
      </c>
      <c r="Q4381" s="210">
        <f>Q4330*'Usages mobilité'!$BG49*(1+'Usages mobilité'!$BH49)^(Q$4175-$D$4175)/1000</f>
        <v>0</v>
      </c>
      <c r="R4381" s="210">
        <f>R4330*'Usages mobilité'!$BG49*(1+'Usages mobilité'!$BH49)^(R$4175-$D$4175)/1000</f>
        <v>0</v>
      </c>
    </row>
    <row r="4382" spans="1:18" hidden="1" outlineLevel="2" x14ac:dyDescent="0.35">
      <c r="A4382" s="209" t="str">
        <f>'Usages mobilité'!A50</f>
        <v>Usage mobilité n°47</v>
      </c>
      <c r="B4382" s="209" t="s">
        <v>639</v>
      </c>
      <c r="C4382" s="209"/>
      <c r="D4382" s="210">
        <f>D4331*'Usages mobilité'!$BG50*(1+'Usages mobilité'!$BH50)^(D$4175-$D$4175)/1000</f>
        <v>0</v>
      </c>
      <c r="E4382" s="210">
        <f>E4331*'Usages mobilité'!$BG50*(1+'Usages mobilité'!$BH50)^(E$4175-$D$4175)/1000</f>
        <v>0</v>
      </c>
      <c r="F4382" s="210">
        <f>F4331*'Usages mobilité'!$BG50*(1+'Usages mobilité'!$BH50)^(F$4175-$D$4175)/1000</f>
        <v>0</v>
      </c>
      <c r="G4382" s="210">
        <f>G4331*'Usages mobilité'!$BG50*(1+'Usages mobilité'!$BH50)^(G$4175-$D$4175)/1000</f>
        <v>0</v>
      </c>
      <c r="H4382" s="210">
        <f>H4331*'Usages mobilité'!$BG50*(1+'Usages mobilité'!$BH50)^(H$4175-$D$4175)/1000</f>
        <v>0</v>
      </c>
      <c r="I4382" s="210">
        <f>I4331*'Usages mobilité'!$BG50*(1+'Usages mobilité'!$BH50)^(I$4175-$D$4175)/1000</f>
        <v>0</v>
      </c>
      <c r="J4382" s="210">
        <f>J4331*'Usages mobilité'!$BG50*(1+'Usages mobilité'!$BH50)^(J$4175-$D$4175)/1000</f>
        <v>0</v>
      </c>
      <c r="K4382" s="210">
        <f>K4331*'Usages mobilité'!$BG50*(1+'Usages mobilité'!$BH50)^(K$4175-$D$4175)/1000</f>
        <v>0</v>
      </c>
      <c r="L4382" s="210">
        <f>L4331*'Usages mobilité'!$BG50*(1+'Usages mobilité'!$BH50)^(L$4175-$D$4175)/1000</f>
        <v>0</v>
      </c>
      <c r="M4382" s="210">
        <f>M4331*'Usages mobilité'!$BG50*(1+'Usages mobilité'!$BH50)^(M$4175-$D$4175)/1000</f>
        <v>0</v>
      </c>
      <c r="N4382" s="210">
        <f>N4331*'Usages mobilité'!$BG50*(1+'Usages mobilité'!$BH50)^(N$4175-$D$4175)/1000</f>
        <v>0</v>
      </c>
      <c r="O4382" s="210">
        <f>O4331*'Usages mobilité'!$BG50*(1+'Usages mobilité'!$BH50)^(O$4175-$D$4175)/1000</f>
        <v>0</v>
      </c>
      <c r="P4382" s="210">
        <f>P4331*'Usages mobilité'!$BG50*(1+'Usages mobilité'!$BH50)^(P$4175-$D$4175)/1000</f>
        <v>0</v>
      </c>
      <c r="Q4382" s="210">
        <f>Q4331*'Usages mobilité'!$BG50*(1+'Usages mobilité'!$BH50)^(Q$4175-$D$4175)/1000</f>
        <v>0</v>
      </c>
      <c r="R4382" s="210">
        <f>R4331*'Usages mobilité'!$BG50*(1+'Usages mobilité'!$BH50)^(R$4175-$D$4175)/1000</f>
        <v>0</v>
      </c>
    </row>
    <row r="4383" spans="1:18" hidden="1" outlineLevel="2" x14ac:dyDescent="0.35">
      <c r="A4383" s="209" t="str">
        <f>'Usages mobilité'!A51</f>
        <v>Usage mobilité n°48</v>
      </c>
      <c r="B4383" s="209" t="s">
        <v>639</v>
      </c>
      <c r="C4383" s="209"/>
      <c r="D4383" s="210">
        <f>D4332*'Usages mobilité'!$BG51*(1+'Usages mobilité'!$BH51)^(D$4175-$D$4175)/1000</f>
        <v>0</v>
      </c>
      <c r="E4383" s="210">
        <f>E4332*'Usages mobilité'!$BG51*(1+'Usages mobilité'!$BH51)^(E$4175-$D$4175)/1000</f>
        <v>0</v>
      </c>
      <c r="F4383" s="210">
        <f>F4332*'Usages mobilité'!$BG51*(1+'Usages mobilité'!$BH51)^(F$4175-$D$4175)/1000</f>
        <v>0</v>
      </c>
      <c r="G4383" s="210">
        <f>G4332*'Usages mobilité'!$BG51*(1+'Usages mobilité'!$BH51)^(G$4175-$D$4175)/1000</f>
        <v>0</v>
      </c>
      <c r="H4383" s="210">
        <f>H4332*'Usages mobilité'!$BG51*(1+'Usages mobilité'!$BH51)^(H$4175-$D$4175)/1000</f>
        <v>0</v>
      </c>
      <c r="I4383" s="210">
        <f>I4332*'Usages mobilité'!$BG51*(1+'Usages mobilité'!$BH51)^(I$4175-$D$4175)/1000</f>
        <v>0</v>
      </c>
      <c r="J4383" s="210">
        <f>J4332*'Usages mobilité'!$BG51*(1+'Usages mobilité'!$BH51)^(J$4175-$D$4175)/1000</f>
        <v>0</v>
      </c>
      <c r="K4383" s="210">
        <f>K4332*'Usages mobilité'!$BG51*(1+'Usages mobilité'!$BH51)^(K$4175-$D$4175)/1000</f>
        <v>0</v>
      </c>
      <c r="L4383" s="210">
        <f>L4332*'Usages mobilité'!$BG51*(1+'Usages mobilité'!$BH51)^(L$4175-$D$4175)/1000</f>
        <v>0</v>
      </c>
      <c r="M4383" s="210">
        <f>M4332*'Usages mobilité'!$BG51*(1+'Usages mobilité'!$BH51)^(M$4175-$D$4175)/1000</f>
        <v>0</v>
      </c>
      <c r="N4383" s="210">
        <f>N4332*'Usages mobilité'!$BG51*(1+'Usages mobilité'!$BH51)^(N$4175-$D$4175)/1000</f>
        <v>0</v>
      </c>
      <c r="O4383" s="210">
        <f>O4332*'Usages mobilité'!$BG51*(1+'Usages mobilité'!$BH51)^(O$4175-$D$4175)/1000</f>
        <v>0</v>
      </c>
      <c r="P4383" s="210">
        <f>P4332*'Usages mobilité'!$BG51*(1+'Usages mobilité'!$BH51)^(P$4175-$D$4175)/1000</f>
        <v>0</v>
      </c>
      <c r="Q4383" s="210">
        <f>Q4332*'Usages mobilité'!$BG51*(1+'Usages mobilité'!$BH51)^(Q$4175-$D$4175)/1000</f>
        <v>0</v>
      </c>
      <c r="R4383" s="210">
        <f>R4332*'Usages mobilité'!$BG51*(1+'Usages mobilité'!$BH51)^(R$4175-$D$4175)/1000</f>
        <v>0</v>
      </c>
    </row>
    <row r="4384" spans="1:18" hidden="1" outlineLevel="2" x14ac:dyDescent="0.35">
      <c r="A4384" s="209" t="str">
        <f>'Usages mobilité'!A52</f>
        <v>Usage mobilité n°49</v>
      </c>
      <c r="B4384" s="209" t="s">
        <v>639</v>
      </c>
      <c r="C4384" s="209"/>
      <c r="D4384" s="210">
        <f>D4333*'Usages mobilité'!$BG52*(1+'Usages mobilité'!$BH52)^(D$4175-$D$4175)/1000</f>
        <v>0</v>
      </c>
      <c r="E4384" s="210">
        <f>E4333*'Usages mobilité'!$BG52*(1+'Usages mobilité'!$BH52)^(E$4175-$D$4175)/1000</f>
        <v>0</v>
      </c>
      <c r="F4384" s="210">
        <f>F4333*'Usages mobilité'!$BG52*(1+'Usages mobilité'!$BH52)^(F$4175-$D$4175)/1000</f>
        <v>0</v>
      </c>
      <c r="G4384" s="210">
        <f>G4333*'Usages mobilité'!$BG52*(1+'Usages mobilité'!$BH52)^(G$4175-$D$4175)/1000</f>
        <v>0</v>
      </c>
      <c r="H4384" s="210">
        <f>H4333*'Usages mobilité'!$BG52*(1+'Usages mobilité'!$BH52)^(H$4175-$D$4175)/1000</f>
        <v>0</v>
      </c>
      <c r="I4384" s="210">
        <f>I4333*'Usages mobilité'!$BG52*(1+'Usages mobilité'!$BH52)^(I$4175-$D$4175)/1000</f>
        <v>0</v>
      </c>
      <c r="J4384" s="210">
        <f>J4333*'Usages mobilité'!$BG52*(1+'Usages mobilité'!$BH52)^(J$4175-$D$4175)/1000</f>
        <v>0</v>
      </c>
      <c r="K4384" s="210">
        <f>K4333*'Usages mobilité'!$BG52*(1+'Usages mobilité'!$BH52)^(K$4175-$D$4175)/1000</f>
        <v>0</v>
      </c>
      <c r="L4384" s="210">
        <f>L4333*'Usages mobilité'!$BG52*(1+'Usages mobilité'!$BH52)^(L$4175-$D$4175)/1000</f>
        <v>0</v>
      </c>
      <c r="M4384" s="210">
        <f>M4333*'Usages mobilité'!$BG52*(1+'Usages mobilité'!$BH52)^(M$4175-$D$4175)/1000</f>
        <v>0</v>
      </c>
      <c r="N4384" s="210">
        <f>N4333*'Usages mobilité'!$BG52*(1+'Usages mobilité'!$BH52)^(N$4175-$D$4175)/1000</f>
        <v>0</v>
      </c>
      <c r="O4384" s="210">
        <f>O4333*'Usages mobilité'!$BG52*(1+'Usages mobilité'!$BH52)^(O$4175-$D$4175)/1000</f>
        <v>0</v>
      </c>
      <c r="P4384" s="210">
        <f>P4333*'Usages mobilité'!$BG52*(1+'Usages mobilité'!$BH52)^(P$4175-$D$4175)/1000</f>
        <v>0</v>
      </c>
      <c r="Q4384" s="210">
        <f>Q4333*'Usages mobilité'!$BG52*(1+'Usages mobilité'!$BH52)^(Q$4175-$D$4175)/1000</f>
        <v>0</v>
      </c>
      <c r="R4384" s="210">
        <f>R4333*'Usages mobilité'!$BG52*(1+'Usages mobilité'!$BH52)^(R$4175-$D$4175)/1000</f>
        <v>0</v>
      </c>
    </row>
    <row r="4385" spans="1:18" hidden="1" outlineLevel="2" x14ac:dyDescent="0.35">
      <c r="A4385" s="209" t="str">
        <f>'Usages mobilité'!A53</f>
        <v>Usage mobilité n°50</v>
      </c>
      <c r="B4385" s="209" t="s">
        <v>639</v>
      </c>
      <c r="C4385" s="209"/>
      <c r="D4385" s="210">
        <f>D4334*'Usages mobilité'!$BG53*(1+'Usages mobilité'!$BH53)^(D$4175-$D$4175)/1000</f>
        <v>0</v>
      </c>
      <c r="E4385" s="210">
        <f>E4334*'Usages mobilité'!$BG53*(1+'Usages mobilité'!$BH53)^(E$4175-$D$4175)/1000</f>
        <v>0</v>
      </c>
      <c r="F4385" s="210">
        <f>F4334*'Usages mobilité'!$BG53*(1+'Usages mobilité'!$BH53)^(F$4175-$D$4175)/1000</f>
        <v>0</v>
      </c>
      <c r="G4385" s="210">
        <f>G4334*'Usages mobilité'!$BG53*(1+'Usages mobilité'!$BH53)^(G$4175-$D$4175)/1000</f>
        <v>0</v>
      </c>
      <c r="H4385" s="210">
        <f>H4334*'Usages mobilité'!$BG53*(1+'Usages mobilité'!$BH53)^(H$4175-$D$4175)/1000</f>
        <v>0</v>
      </c>
      <c r="I4385" s="210">
        <f>I4334*'Usages mobilité'!$BG53*(1+'Usages mobilité'!$BH53)^(I$4175-$D$4175)/1000</f>
        <v>0</v>
      </c>
      <c r="J4385" s="210">
        <f>J4334*'Usages mobilité'!$BG53*(1+'Usages mobilité'!$BH53)^(J$4175-$D$4175)/1000</f>
        <v>0</v>
      </c>
      <c r="K4385" s="210">
        <f>K4334*'Usages mobilité'!$BG53*(1+'Usages mobilité'!$BH53)^(K$4175-$D$4175)/1000</f>
        <v>0</v>
      </c>
      <c r="L4385" s="210">
        <f>L4334*'Usages mobilité'!$BG53*(1+'Usages mobilité'!$BH53)^(L$4175-$D$4175)/1000</f>
        <v>0</v>
      </c>
      <c r="M4385" s="210">
        <f>M4334*'Usages mobilité'!$BG53*(1+'Usages mobilité'!$BH53)^(M$4175-$D$4175)/1000</f>
        <v>0</v>
      </c>
      <c r="N4385" s="210">
        <f>N4334*'Usages mobilité'!$BG53*(1+'Usages mobilité'!$BH53)^(N$4175-$D$4175)/1000</f>
        <v>0</v>
      </c>
      <c r="O4385" s="210">
        <f>O4334*'Usages mobilité'!$BG53*(1+'Usages mobilité'!$BH53)^(O$4175-$D$4175)/1000</f>
        <v>0</v>
      </c>
      <c r="P4385" s="210">
        <f>P4334*'Usages mobilité'!$BG53*(1+'Usages mobilité'!$BH53)^(P$4175-$D$4175)/1000</f>
        <v>0</v>
      </c>
      <c r="Q4385" s="210">
        <f>Q4334*'Usages mobilité'!$BG53*(1+'Usages mobilité'!$BH53)^(Q$4175-$D$4175)/1000</f>
        <v>0</v>
      </c>
      <c r="R4385" s="210">
        <f>R4334*'Usages mobilité'!$BG53*(1+'Usages mobilité'!$BH53)^(R$4175-$D$4175)/1000</f>
        <v>0</v>
      </c>
    </row>
    <row r="4386" spans="1:18" hidden="1" outlineLevel="1" collapsed="1" x14ac:dyDescent="0.35">
      <c r="A4386" s="209" t="s">
        <v>644</v>
      </c>
      <c r="B4386" s="209"/>
      <c r="C4386" s="209"/>
      <c r="D4386" s="210">
        <f t="shared" ref="D4386:R4386" si="381">SUM(D4336:D4385)</f>
        <v>0</v>
      </c>
      <c r="E4386" s="210">
        <f t="shared" si="381"/>
        <v>0</v>
      </c>
      <c r="F4386" s="210">
        <f t="shared" si="381"/>
        <v>0</v>
      </c>
      <c r="G4386" s="210">
        <f t="shared" si="381"/>
        <v>0</v>
      </c>
      <c r="H4386" s="210">
        <f t="shared" si="381"/>
        <v>0</v>
      </c>
      <c r="I4386" s="210">
        <f t="shared" si="381"/>
        <v>0</v>
      </c>
      <c r="J4386" s="210">
        <f t="shared" si="381"/>
        <v>0</v>
      </c>
      <c r="K4386" s="210">
        <f t="shared" si="381"/>
        <v>0</v>
      </c>
      <c r="L4386" s="210">
        <f t="shared" si="381"/>
        <v>0</v>
      </c>
      <c r="M4386" s="210">
        <f t="shared" si="381"/>
        <v>0</v>
      </c>
      <c r="N4386" s="210">
        <f t="shared" si="381"/>
        <v>0</v>
      </c>
      <c r="O4386" s="210">
        <f t="shared" si="381"/>
        <v>0</v>
      </c>
      <c r="P4386" s="210">
        <f t="shared" si="381"/>
        <v>0</v>
      </c>
      <c r="Q4386" s="210">
        <f t="shared" si="381"/>
        <v>0</v>
      </c>
      <c r="R4386" s="210">
        <f t="shared" si="381"/>
        <v>0</v>
      </c>
    </row>
    <row r="4387" spans="1:18" hidden="1" outlineLevel="1" x14ac:dyDescent="0.35">
      <c r="A4387" s="43" t="s">
        <v>645</v>
      </c>
      <c r="B4387" s="43"/>
      <c r="C4387" s="43"/>
      <c r="D4387" s="231"/>
      <c r="E4387" s="231"/>
      <c r="F4387" s="231"/>
      <c r="G4387" s="231"/>
      <c r="H4387" s="231"/>
      <c r="I4387" s="231"/>
      <c r="J4387" s="231"/>
      <c r="K4387" s="231"/>
      <c r="L4387" s="231"/>
      <c r="M4387" s="231"/>
      <c r="N4387" s="231"/>
      <c r="O4387" s="231"/>
      <c r="P4387" s="231"/>
      <c r="Q4387" s="231"/>
      <c r="R4387" s="231"/>
    </row>
    <row r="4388" spans="1:18" hidden="1" outlineLevel="1" x14ac:dyDescent="0.35">
      <c r="A4388" s="43" t="s">
        <v>646</v>
      </c>
      <c r="B4388" s="43"/>
      <c r="C4388" s="43"/>
      <c r="D4388" s="231"/>
      <c r="E4388" s="231"/>
      <c r="F4388" s="231"/>
      <c r="G4388" s="231"/>
      <c r="H4388" s="231"/>
      <c r="I4388" s="231"/>
      <c r="J4388" s="231"/>
      <c r="K4388" s="231"/>
      <c r="L4388" s="231"/>
      <c r="M4388" s="231"/>
      <c r="N4388" s="231"/>
      <c r="O4388" s="231"/>
      <c r="P4388" s="231"/>
      <c r="Q4388" s="231"/>
      <c r="R4388" s="231"/>
    </row>
    <row r="4389" spans="1:18" hidden="1" outlineLevel="1" x14ac:dyDescent="0.35">
      <c r="A4389" s="211" t="s">
        <v>647</v>
      </c>
      <c r="B4389" s="209"/>
      <c r="C4389" s="209"/>
      <c r="D4389" s="210">
        <f t="shared" ref="D4389:R4389" si="382">D4282+D4284+D4386+D4388</f>
        <v>0</v>
      </c>
      <c r="E4389" s="210">
        <f t="shared" si="382"/>
        <v>0</v>
      </c>
      <c r="F4389" s="210">
        <f t="shared" si="382"/>
        <v>0</v>
      </c>
      <c r="G4389" s="210">
        <f t="shared" si="382"/>
        <v>0</v>
      </c>
      <c r="H4389" s="210">
        <f t="shared" si="382"/>
        <v>0</v>
      </c>
      <c r="I4389" s="210">
        <f t="shared" si="382"/>
        <v>0</v>
      </c>
      <c r="J4389" s="210">
        <f t="shared" si="382"/>
        <v>0</v>
      </c>
      <c r="K4389" s="210">
        <f t="shared" si="382"/>
        <v>0</v>
      </c>
      <c r="L4389" s="210">
        <f t="shared" si="382"/>
        <v>0</v>
      </c>
      <c r="M4389" s="210">
        <f t="shared" si="382"/>
        <v>0</v>
      </c>
      <c r="N4389" s="210">
        <f t="shared" si="382"/>
        <v>0</v>
      </c>
      <c r="O4389" s="210">
        <f t="shared" si="382"/>
        <v>0</v>
      </c>
      <c r="P4389" s="210">
        <f t="shared" si="382"/>
        <v>0</v>
      </c>
      <c r="Q4389" s="210">
        <f t="shared" si="382"/>
        <v>0</v>
      </c>
      <c r="R4389" s="210">
        <f t="shared" si="382"/>
        <v>0</v>
      </c>
    </row>
    <row r="4390" spans="1:18" s="23" customFormat="1" hidden="1" outlineLevel="1" x14ac:dyDescent="0.35"/>
    <row r="4391" spans="1:18" hidden="1" outlineLevel="1" x14ac:dyDescent="0.35">
      <c r="A4391" s="273" t="s">
        <v>648</v>
      </c>
      <c r="B4391" s="212" t="s">
        <v>649</v>
      </c>
      <c r="C4391" s="43"/>
      <c r="D4391" s="231">
        <v>10000</v>
      </c>
      <c r="E4391" s="231">
        <v>10000</v>
      </c>
      <c r="F4391" s="231">
        <v>10000</v>
      </c>
      <c r="G4391" s="231"/>
      <c r="H4391" s="231"/>
      <c r="I4391" s="231"/>
      <c r="J4391" s="231"/>
      <c r="K4391" s="231"/>
      <c r="L4391" s="231"/>
      <c r="M4391" s="231"/>
      <c r="N4391" s="231"/>
      <c r="O4391" s="231"/>
      <c r="P4391" s="231"/>
      <c r="Q4391" s="231"/>
      <c r="R4391" s="231"/>
    </row>
    <row r="4392" spans="1:18" hidden="1" outlineLevel="1" x14ac:dyDescent="0.35">
      <c r="A4392" s="273"/>
      <c r="B4392" s="213" t="s">
        <v>650</v>
      </c>
      <c r="C4392" s="209"/>
      <c r="D4392" s="210">
        <f>IF(AND($B4171&lt;&gt;"",$B4172&lt;&gt;""),D4391*(VLOOKUP($B4171,Production!$G4:$P53,10)*(1+VLOOKUP($B4171,Production!$G4:$Q53,11))^(D4175-$D4175))/1000,0)</f>
        <v>0</v>
      </c>
      <c r="E4392" s="210">
        <f>IF(AND($B4171&lt;&gt;"",$B4172&lt;&gt;""),E4391*(VLOOKUP($B4171,Production!$G4:$P53,10)*(1+VLOOKUP($B4171,Production!$G4:$Q53,11))^(E4175-$D4175))/1000,0)</f>
        <v>0</v>
      </c>
      <c r="F4392" s="210">
        <f>IF(AND($B4171&lt;&gt;"",$B4172&lt;&gt;""),F4391*(VLOOKUP($B4171,Production!$G4:$P53,10)*(1+VLOOKUP($B4171,Production!$G4:$Q53,11))^(F4175-$D4175))/1000,0)</f>
        <v>0</v>
      </c>
      <c r="G4392" s="210">
        <f>IF(AND($B4171&lt;&gt;"",$B4172&lt;&gt;""),G4391*(VLOOKUP($B4171,Production!$G4:$P53,10)*(1+VLOOKUP($B4171,Production!$G4:$Q53,11))^(G4175-$D4175))/1000,0)</f>
        <v>0</v>
      </c>
      <c r="H4392" s="210">
        <f>IF(AND($B4171&lt;&gt;"",$B4172&lt;&gt;""),H4391*(VLOOKUP($B4171,Production!$G4:$P53,10)*(1+VLOOKUP($B4171,Production!$G4:$Q53,11))^(H4175-$D4175))/1000,0)</f>
        <v>0</v>
      </c>
      <c r="I4392" s="210">
        <f>IF(AND($B4171&lt;&gt;"",$B4172&lt;&gt;""),I4391*(VLOOKUP($B4171,Production!$G4:$P53,10)*(1+VLOOKUP($B4171,Production!$G4:$Q53,11))^(I4175-$D4175))/1000,0)</f>
        <v>0</v>
      </c>
      <c r="J4392" s="210">
        <f>IF(AND($B4171&lt;&gt;"",$B4172&lt;&gt;""),J4391*(VLOOKUP($B4171,Production!$G4:$P53,10)*(1+VLOOKUP($B4171,Production!$G4:$Q53,11))^(J4175-$D4175))/1000,0)</f>
        <v>0</v>
      </c>
      <c r="K4392" s="210">
        <f>IF(AND($B4171&lt;&gt;"",$B4172&lt;&gt;""),K4391*(VLOOKUP($B4171,Production!$G4:$P53,10)*(1+VLOOKUP($B4171,Production!$G4:$Q53,11))^(K4175-$D4175))/1000,0)</f>
        <v>0</v>
      </c>
      <c r="L4392" s="210">
        <f>IF(AND($B4171&lt;&gt;"",$B4172&lt;&gt;""),L4391*(VLOOKUP($B4171,Production!$G4:$P53,10)*(1+VLOOKUP($B4171,Production!$G4:$Q53,11))^(L4175-$D4175))/1000,0)</f>
        <v>0</v>
      </c>
      <c r="M4392" s="210">
        <f>IF(AND($B4171&lt;&gt;"",$B4172&lt;&gt;""),M4391*(VLOOKUP($B4171,Production!$G4:$P53,10)*(1+VLOOKUP($B4171,Production!$G4:$Q53,11))^(M4175-$D4175))/1000,0)</f>
        <v>0</v>
      </c>
      <c r="N4392" s="210">
        <f>IF(AND($B4171&lt;&gt;"",$B4172&lt;&gt;""),N4391*(VLOOKUP($B4171,Production!$G4:$P53,10)*(1+VLOOKUP($B4171,Production!$G4:$Q53,11))^(N4175-$D4175))/1000,0)</f>
        <v>0</v>
      </c>
      <c r="O4392" s="210">
        <f>IF(AND($B4171&lt;&gt;"",$B4172&lt;&gt;""),O4391*(VLOOKUP($B4171,Production!$G4:$P53,10)*(1+VLOOKUP($B4171,Production!$G4:$Q53,11))^(O4175-$D4175))/1000,0)</f>
        <v>0</v>
      </c>
      <c r="P4392" s="210">
        <f>IF(AND($B4171&lt;&gt;"",$B4172&lt;&gt;""),P4391*(VLOOKUP($B4171,Production!$G4:$P53,10)*(1+VLOOKUP($B4171,Production!$G4:$Q53,11))^(P4175-$D4175))/1000,0)</f>
        <v>0</v>
      </c>
      <c r="Q4392" s="210">
        <f>IF(AND($B4171&lt;&gt;"",$B4172&lt;&gt;""),Q4391*(VLOOKUP($B4171,Production!$G4:$P53,10)*(1+VLOOKUP($B4171,Production!$G4:$Q53,11))^(Q4175-$D4175))/1000,0)</f>
        <v>0</v>
      </c>
      <c r="R4392" s="210">
        <f>IF(AND($B4171&lt;&gt;"",$B4172&lt;&gt;""),R4391*(VLOOKUP($B4171,Production!$G4:$P53,10)*(1+VLOOKUP($B4171,Production!$G4:$Q53,11))^(R4175-$D4175))/1000,0)</f>
        <v>0</v>
      </c>
    </row>
    <row r="4393" spans="1:18" hidden="1" outlineLevel="1" x14ac:dyDescent="0.35">
      <c r="A4393" s="273" t="s">
        <v>651</v>
      </c>
      <c r="B4393" s="212" t="s">
        <v>652</v>
      </c>
      <c r="C4393" s="43"/>
      <c r="D4393" s="231"/>
      <c r="E4393" s="231"/>
      <c r="F4393" s="231"/>
      <c r="G4393" s="231"/>
      <c r="H4393" s="231"/>
      <c r="I4393" s="231"/>
      <c r="J4393" s="231"/>
      <c r="K4393" s="231"/>
      <c r="L4393" s="231"/>
      <c r="M4393" s="231"/>
      <c r="N4393" s="231"/>
      <c r="O4393" s="231"/>
      <c r="P4393" s="231"/>
      <c r="Q4393" s="231"/>
      <c r="R4393" s="231"/>
    </row>
    <row r="4394" spans="1:18" hidden="1" outlineLevel="1" x14ac:dyDescent="0.35">
      <c r="A4394" s="273"/>
      <c r="B4394" s="213" t="s">
        <v>650</v>
      </c>
      <c r="C4394" s="209"/>
      <c r="D4394" s="210">
        <f>IF($B4171&lt;&gt;"",D4393*(VLOOKUP($B4171,Production!$G4:$R53,12)*(1+VLOOKUP($B4171,Production!$G4:$S53,13))^(D4175-$D4175))/1000,0)</f>
        <v>0</v>
      </c>
      <c r="E4394" s="210">
        <f>IF($B4171&lt;&gt;"",E4393*(VLOOKUP($B4171,Production!$G4:$R53,12)*(1+VLOOKUP($B4171,Production!$G4:$S53,13))^(E4175-$D4175))/1000,0)</f>
        <v>0</v>
      </c>
      <c r="F4394" s="210">
        <f>IF($B4171&lt;&gt;"",F4393*(VLOOKUP($B4171,Production!$G4:$R53,12)*(1+VLOOKUP($B4171,Production!$G4:$S53,13))^(F4175-$D4175))/1000,0)</f>
        <v>0</v>
      </c>
      <c r="G4394" s="210">
        <f>IF($B4171&lt;&gt;"",G4393*(VLOOKUP($B4171,Production!$G4:$R53,12)*(1+VLOOKUP($B4171,Production!$G4:$S53,13))^(G4175-$D4175))/1000,0)</f>
        <v>0</v>
      </c>
      <c r="H4394" s="210">
        <f>IF($B4171&lt;&gt;"",H4393*(VLOOKUP($B4171,Production!$G4:$R53,12)*(1+VLOOKUP($B4171,Production!$G4:$S53,13))^(H4175-$D4175))/1000,0)</f>
        <v>0</v>
      </c>
      <c r="I4394" s="210">
        <f>IF($B4171&lt;&gt;"",I4393*(VLOOKUP($B4171,Production!$G4:$R53,12)*(1+VLOOKUP($B4171,Production!$G4:$S53,13))^(I4175-$D4175))/1000,0)</f>
        <v>0</v>
      </c>
      <c r="J4394" s="210">
        <f>IF($B4171&lt;&gt;"",J4393*(VLOOKUP($B4171,Production!$G4:$R53,12)*(1+VLOOKUP($B4171,Production!$G4:$S53,13))^(J4175-$D4175))/1000,0)</f>
        <v>0</v>
      </c>
      <c r="K4394" s="210">
        <f>IF($B4171&lt;&gt;"",K4393*(VLOOKUP($B4171,Production!$G4:$R53,12)*(1+VLOOKUP($B4171,Production!$G4:$S53,13))^(K4175-$D4175))/1000,0)</f>
        <v>0</v>
      </c>
      <c r="L4394" s="210">
        <f>IF($B4171&lt;&gt;"",L4393*(VLOOKUP($B4171,Production!$G4:$R53,12)*(1+VLOOKUP($B4171,Production!$G4:$S53,13))^(L4175-$D4175))/1000,0)</f>
        <v>0</v>
      </c>
      <c r="M4394" s="210">
        <f>IF($B4171&lt;&gt;"",M4393*(VLOOKUP($B4171,Production!$G4:$R53,12)*(1+VLOOKUP($B4171,Production!$G4:$S53,13))^(M4175-$D4175))/1000,0)</f>
        <v>0</v>
      </c>
      <c r="N4394" s="210">
        <f>IF($B4171&lt;&gt;"",N4393*(VLOOKUP($B4171,Production!$G4:$R53,12)*(1+VLOOKUP($B4171,Production!$G4:$S53,13))^(N4175-$D4175))/1000,0)</f>
        <v>0</v>
      </c>
      <c r="O4394" s="210">
        <f>IF($B4171&lt;&gt;"",O4393*(VLOOKUP($B4171,Production!$G4:$R53,12)*(1+VLOOKUP($B4171,Production!$G4:$S53,13))^(O4175-$D4175))/1000,0)</f>
        <v>0</v>
      </c>
      <c r="P4394" s="210">
        <f>IF($B4171&lt;&gt;"",P4393*(VLOOKUP($B4171,Production!$G4:$R53,12)*(1+VLOOKUP($B4171,Production!$G4:$S53,13))^(P4175-$D4175))/1000,0)</f>
        <v>0</v>
      </c>
      <c r="Q4394" s="210">
        <f>IF($B4171&lt;&gt;"",Q4393*(VLOOKUP($B4171,Production!$G4:$R53,12)*(1+VLOOKUP($B4171,Production!$G4:$S53,13))^(Q4175-$D4175))/1000,0)</f>
        <v>0</v>
      </c>
      <c r="R4394" s="210">
        <f>IF($B4171&lt;&gt;"",R4393*(VLOOKUP($B4171,Production!$G4:$R53,12)*(1+VLOOKUP($B4171,Production!$G4:$S53,13))^(R4175-$D4175))/1000,0)</f>
        <v>0</v>
      </c>
    </row>
    <row r="4395" spans="1:18" hidden="1" outlineLevel="1" x14ac:dyDescent="0.35">
      <c r="A4395" s="212" t="s">
        <v>653</v>
      </c>
      <c r="B4395" s="212"/>
      <c r="C4395" s="43"/>
      <c r="D4395" s="231"/>
      <c r="E4395" s="231"/>
      <c r="F4395" s="231"/>
      <c r="G4395" s="231"/>
      <c r="H4395" s="231"/>
      <c r="I4395" s="231"/>
      <c r="J4395" s="231"/>
      <c r="K4395" s="231"/>
      <c r="L4395" s="231"/>
      <c r="M4395" s="231"/>
      <c r="N4395" s="231"/>
      <c r="O4395" s="231"/>
      <c r="P4395" s="231"/>
      <c r="Q4395" s="231"/>
      <c r="R4395" s="231"/>
    </row>
    <row r="4396" spans="1:18" hidden="1" outlineLevel="1" x14ac:dyDescent="0.35">
      <c r="A4396" s="212" t="s">
        <v>654</v>
      </c>
      <c r="B4396" s="212"/>
      <c r="C4396" s="43"/>
      <c r="D4396" s="231"/>
      <c r="E4396" s="231"/>
      <c r="F4396" s="231"/>
      <c r="G4396" s="231"/>
      <c r="H4396" s="231"/>
      <c r="I4396" s="231"/>
      <c r="J4396" s="231"/>
      <c r="K4396" s="231"/>
      <c r="L4396" s="231"/>
      <c r="M4396" s="231"/>
      <c r="N4396" s="231"/>
      <c r="O4396" s="231"/>
      <c r="P4396" s="231"/>
      <c r="Q4396" s="231"/>
      <c r="R4396" s="231"/>
    </row>
    <row r="4397" spans="1:18" hidden="1" outlineLevel="1" x14ac:dyDescent="0.35">
      <c r="A4397" s="211" t="s">
        <v>655</v>
      </c>
      <c r="B4397" s="209"/>
      <c r="C4397" s="209"/>
      <c r="D4397" s="210">
        <f t="shared" ref="D4397:R4397" si="383">D4392+D4394+D4395+D4396</f>
        <v>0</v>
      </c>
      <c r="E4397" s="210">
        <f t="shared" si="383"/>
        <v>0</v>
      </c>
      <c r="F4397" s="210">
        <f t="shared" si="383"/>
        <v>0</v>
      </c>
      <c r="G4397" s="210">
        <f t="shared" si="383"/>
        <v>0</v>
      </c>
      <c r="H4397" s="210">
        <f t="shared" si="383"/>
        <v>0</v>
      </c>
      <c r="I4397" s="210">
        <f t="shared" si="383"/>
        <v>0</v>
      </c>
      <c r="J4397" s="210">
        <f t="shared" si="383"/>
        <v>0</v>
      </c>
      <c r="K4397" s="210">
        <f t="shared" si="383"/>
        <v>0</v>
      </c>
      <c r="L4397" s="210">
        <f t="shared" si="383"/>
        <v>0</v>
      </c>
      <c r="M4397" s="210">
        <f t="shared" si="383"/>
        <v>0</v>
      </c>
      <c r="N4397" s="210">
        <f t="shared" si="383"/>
        <v>0</v>
      </c>
      <c r="O4397" s="210">
        <f t="shared" si="383"/>
        <v>0</v>
      </c>
      <c r="P4397" s="210">
        <f t="shared" si="383"/>
        <v>0</v>
      </c>
      <c r="Q4397" s="210">
        <f t="shared" si="383"/>
        <v>0</v>
      </c>
      <c r="R4397" s="210">
        <f t="shared" si="383"/>
        <v>0</v>
      </c>
    </row>
    <row r="4398" spans="1:18" s="23" customFormat="1" hidden="1" outlineLevel="1" x14ac:dyDescent="0.35"/>
    <row r="4399" spans="1:18" hidden="1" outlineLevel="1" x14ac:dyDescent="0.35">
      <c r="A4399" s="209" t="s">
        <v>656</v>
      </c>
      <c r="B4399" s="209"/>
      <c r="C4399" s="209"/>
      <c r="D4399" s="210">
        <f t="shared" ref="D4399:R4399" si="384">D4389-D4397</f>
        <v>0</v>
      </c>
      <c r="E4399" s="210">
        <f t="shared" si="384"/>
        <v>0</v>
      </c>
      <c r="F4399" s="210">
        <f t="shared" si="384"/>
        <v>0</v>
      </c>
      <c r="G4399" s="210">
        <f t="shared" si="384"/>
        <v>0</v>
      </c>
      <c r="H4399" s="210">
        <f t="shared" si="384"/>
        <v>0</v>
      </c>
      <c r="I4399" s="210">
        <f t="shared" si="384"/>
        <v>0</v>
      </c>
      <c r="J4399" s="210">
        <f t="shared" si="384"/>
        <v>0</v>
      </c>
      <c r="K4399" s="210">
        <f t="shared" si="384"/>
        <v>0</v>
      </c>
      <c r="L4399" s="210">
        <f t="shared" si="384"/>
        <v>0</v>
      </c>
      <c r="M4399" s="210">
        <f t="shared" si="384"/>
        <v>0</v>
      </c>
      <c r="N4399" s="210">
        <f t="shared" si="384"/>
        <v>0</v>
      </c>
      <c r="O4399" s="210">
        <f t="shared" si="384"/>
        <v>0</v>
      </c>
      <c r="P4399" s="210">
        <f t="shared" si="384"/>
        <v>0</v>
      </c>
      <c r="Q4399" s="210">
        <f t="shared" si="384"/>
        <v>0</v>
      </c>
      <c r="R4399" s="210">
        <f t="shared" si="384"/>
        <v>0</v>
      </c>
    </row>
    <row r="4400" spans="1:18" hidden="1" outlineLevel="1" x14ac:dyDescent="0.35"/>
    <row r="4401" spans="1:18" hidden="1" outlineLevel="1" x14ac:dyDescent="0.35">
      <c r="A4401" s="43" t="s">
        <v>657</v>
      </c>
      <c r="B4401" s="43"/>
      <c r="C4401" s="43"/>
      <c r="D4401" s="231"/>
      <c r="E4401" s="231"/>
      <c r="F4401" s="231"/>
      <c r="G4401" s="231"/>
      <c r="H4401" s="231"/>
      <c r="I4401" s="231"/>
      <c r="J4401" s="231"/>
      <c r="K4401" s="231"/>
      <c r="L4401" s="231"/>
      <c r="M4401" s="231"/>
      <c r="N4401" s="231"/>
      <c r="O4401" s="231"/>
      <c r="P4401" s="231"/>
      <c r="Q4401" s="231"/>
      <c r="R4401" s="231"/>
    </row>
    <row r="4402" spans="1:18" hidden="1" outlineLevel="1" x14ac:dyDescent="0.35"/>
    <row r="4403" spans="1:18" hidden="1" outlineLevel="1" x14ac:dyDescent="0.35">
      <c r="A4403" s="209" t="s">
        <v>658</v>
      </c>
      <c r="B4403" s="209"/>
      <c r="C4403" s="209"/>
      <c r="D4403" s="210">
        <f t="shared" ref="D4403:R4403" si="385">D4399-D4401</f>
        <v>0</v>
      </c>
      <c r="E4403" s="210">
        <f t="shared" si="385"/>
        <v>0</v>
      </c>
      <c r="F4403" s="210">
        <f t="shared" si="385"/>
        <v>0</v>
      </c>
      <c r="G4403" s="210">
        <f t="shared" si="385"/>
        <v>0</v>
      </c>
      <c r="H4403" s="210">
        <f t="shared" si="385"/>
        <v>0</v>
      </c>
      <c r="I4403" s="210">
        <f t="shared" si="385"/>
        <v>0</v>
      </c>
      <c r="J4403" s="210">
        <f t="shared" si="385"/>
        <v>0</v>
      </c>
      <c r="K4403" s="210">
        <f t="shared" si="385"/>
        <v>0</v>
      </c>
      <c r="L4403" s="210">
        <f t="shared" si="385"/>
        <v>0</v>
      </c>
      <c r="M4403" s="210">
        <f t="shared" si="385"/>
        <v>0</v>
      </c>
      <c r="N4403" s="210">
        <f t="shared" si="385"/>
        <v>0</v>
      </c>
      <c r="O4403" s="210">
        <f t="shared" si="385"/>
        <v>0</v>
      </c>
      <c r="P4403" s="210">
        <f t="shared" si="385"/>
        <v>0</v>
      </c>
      <c r="Q4403" s="210">
        <f t="shared" si="385"/>
        <v>0</v>
      </c>
      <c r="R4403" s="210">
        <f t="shared" si="385"/>
        <v>0</v>
      </c>
    </row>
    <row r="4404" spans="1:18" hidden="1" outlineLevel="1" x14ac:dyDescent="0.35">
      <c r="A4404" s="209" t="s">
        <v>659</v>
      </c>
      <c r="B4404" s="209"/>
      <c r="C4404" s="209"/>
      <c r="D4404" s="210">
        <f t="shared" ref="D4404:R4404" si="386">$B4173*D4403</f>
        <v>0</v>
      </c>
      <c r="E4404" s="210">
        <f t="shared" si="386"/>
        <v>0</v>
      </c>
      <c r="F4404" s="210">
        <f t="shared" si="386"/>
        <v>0</v>
      </c>
      <c r="G4404" s="210">
        <f t="shared" si="386"/>
        <v>0</v>
      </c>
      <c r="H4404" s="210">
        <f t="shared" si="386"/>
        <v>0</v>
      </c>
      <c r="I4404" s="210">
        <f t="shared" si="386"/>
        <v>0</v>
      </c>
      <c r="J4404" s="210">
        <f t="shared" si="386"/>
        <v>0</v>
      </c>
      <c r="K4404" s="210">
        <f t="shared" si="386"/>
        <v>0</v>
      </c>
      <c r="L4404" s="210">
        <f t="shared" si="386"/>
        <v>0</v>
      </c>
      <c r="M4404" s="210">
        <f t="shared" si="386"/>
        <v>0</v>
      </c>
      <c r="N4404" s="210">
        <f t="shared" si="386"/>
        <v>0</v>
      </c>
      <c r="O4404" s="210">
        <f t="shared" si="386"/>
        <v>0</v>
      </c>
      <c r="P4404" s="210">
        <f t="shared" si="386"/>
        <v>0</v>
      </c>
      <c r="Q4404" s="210">
        <f t="shared" si="386"/>
        <v>0</v>
      </c>
      <c r="R4404" s="210">
        <f t="shared" si="386"/>
        <v>0</v>
      </c>
    </row>
    <row r="4405" spans="1:18" hidden="1" outlineLevel="1" x14ac:dyDescent="0.35"/>
    <row r="4406" spans="1:18" hidden="1" outlineLevel="1" x14ac:dyDescent="0.35">
      <c r="A4406" s="211" t="s">
        <v>660</v>
      </c>
      <c r="B4406" s="209"/>
      <c r="C4406" s="209"/>
      <c r="D4406" s="210">
        <f t="shared" ref="D4406:R4406" si="387">D4403-D4404</f>
        <v>0</v>
      </c>
      <c r="E4406" s="210">
        <f t="shared" si="387"/>
        <v>0</v>
      </c>
      <c r="F4406" s="210">
        <f t="shared" si="387"/>
        <v>0</v>
      </c>
      <c r="G4406" s="210">
        <f t="shared" si="387"/>
        <v>0</v>
      </c>
      <c r="H4406" s="210">
        <f t="shared" si="387"/>
        <v>0</v>
      </c>
      <c r="I4406" s="210">
        <f t="shared" si="387"/>
        <v>0</v>
      </c>
      <c r="J4406" s="210">
        <f t="shared" si="387"/>
        <v>0</v>
      </c>
      <c r="K4406" s="210">
        <f t="shared" si="387"/>
        <v>0</v>
      </c>
      <c r="L4406" s="210">
        <f t="shared" si="387"/>
        <v>0</v>
      </c>
      <c r="M4406" s="210">
        <f t="shared" si="387"/>
        <v>0</v>
      </c>
      <c r="N4406" s="210">
        <f t="shared" si="387"/>
        <v>0</v>
      </c>
      <c r="O4406" s="210">
        <f t="shared" si="387"/>
        <v>0</v>
      </c>
      <c r="P4406" s="210">
        <f t="shared" si="387"/>
        <v>0</v>
      </c>
      <c r="Q4406" s="210">
        <f t="shared" si="387"/>
        <v>0</v>
      </c>
      <c r="R4406" s="210">
        <f t="shared" si="387"/>
        <v>0</v>
      </c>
    </row>
    <row r="4407" spans="1:18" hidden="1" outlineLevel="1" x14ac:dyDescent="0.35"/>
    <row r="4408" spans="1:18" hidden="1" outlineLevel="1" x14ac:dyDescent="0.35">
      <c r="A4408" s="211" t="s">
        <v>661</v>
      </c>
      <c r="B4408" s="209"/>
      <c r="C4408" s="209"/>
      <c r="D4408" s="214" t="e">
        <f>IRR(D4406:R4406)</f>
        <v>#NUM!</v>
      </c>
    </row>
    <row r="4409" spans="1:18" collapsed="1" x14ac:dyDescent="0.35"/>
    <row r="4411" spans="1:18" s="156" customFormat="1" x14ac:dyDescent="0.35">
      <c r="A4411" s="156" t="s">
        <v>688</v>
      </c>
    </row>
    <row r="4412" spans="1:18" ht="15" hidden="1" outlineLevel="1" thickBot="1" x14ac:dyDescent="0.4"/>
    <row r="4413" spans="1:18" hidden="1" outlineLevel="1" x14ac:dyDescent="0.35">
      <c r="A4413" s="204" t="s">
        <v>596</v>
      </c>
      <c r="B4413" s="195"/>
    </row>
    <row r="4414" spans="1:18" ht="15" hidden="1" outlineLevel="1" thickBot="1" x14ac:dyDescent="0.4">
      <c r="A4414" s="206" t="s">
        <v>632</v>
      </c>
      <c r="B4414" s="230"/>
    </row>
    <row r="4415" spans="1:18" hidden="1" outlineLevel="1" x14ac:dyDescent="0.35"/>
    <row r="4416" spans="1:18" hidden="1" outlineLevel="1" x14ac:dyDescent="0.35">
      <c r="A4416" s="43" t="s">
        <v>633</v>
      </c>
      <c r="B4416" s="43"/>
      <c r="C4416" s="210">
        <v>0</v>
      </c>
      <c r="D4416" s="210">
        <v>1</v>
      </c>
      <c r="E4416" s="210">
        <v>2</v>
      </c>
      <c r="F4416" s="210">
        <v>3</v>
      </c>
      <c r="G4416" s="210">
        <v>4</v>
      </c>
      <c r="H4416" s="210">
        <v>5</v>
      </c>
      <c r="I4416" s="210">
        <v>6</v>
      </c>
      <c r="J4416" s="210">
        <v>7</v>
      </c>
      <c r="K4416" s="210">
        <v>8</v>
      </c>
      <c r="L4416" s="210">
        <v>9</v>
      </c>
      <c r="M4416" s="210">
        <v>10</v>
      </c>
      <c r="N4416" s="210">
        <v>11</v>
      </c>
      <c r="O4416" s="210">
        <v>12</v>
      </c>
      <c r="P4416" s="210">
        <v>13</v>
      </c>
      <c r="Q4416" s="210">
        <v>14</v>
      </c>
      <c r="R4416" s="210">
        <v>15</v>
      </c>
    </row>
    <row r="4417" spans="1:18" hidden="1" outlineLevel="1" x14ac:dyDescent="0.35"/>
    <row r="4418" spans="1:18" hidden="1" outlineLevel="1" x14ac:dyDescent="0.35">
      <c r="A4418" s="43" t="s">
        <v>634</v>
      </c>
      <c r="B4418" s="43"/>
      <c r="C4418" s="231"/>
      <c r="D4418" s="231"/>
      <c r="E4418" s="231"/>
      <c r="F4418" s="231"/>
      <c r="G4418" s="231"/>
      <c r="H4418" s="231"/>
      <c r="I4418" s="231"/>
      <c r="J4418" s="231"/>
      <c r="K4418" s="231"/>
      <c r="L4418" s="231"/>
      <c r="M4418" s="231"/>
      <c r="N4418" s="231"/>
      <c r="O4418" s="231"/>
      <c r="P4418" s="231"/>
      <c r="Q4418" s="231"/>
      <c r="R4418" s="231"/>
    </row>
    <row r="4419" spans="1:18" hidden="1" outlineLevel="1" x14ac:dyDescent="0.35">
      <c r="A4419" s="43" t="s">
        <v>635</v>
      </c>
      <c r="B4419" s="43"/>
      <c r="C4419" s="231"/>
      <c r="D4419" s="231"/>
      <c r="E4419" s="231"/>
      <c r="F4419" s="231"/>
      <c r="G4419" s="231"/>
      <c r="H4419" s="231"/>
      <c r="I4419" s="231"/>
      <c r="J4419" s="231"/>
      <c r="K4419" s="231"/>
      <c r="L4419" s="231"/>
      <c r="M4419" s="231"/>
      <c r="N4419" s="231"/>
      <c r="O4419" s="231"/>
      <c r="P4419" s="231"/>
      <c r="Q4419" s="231"/>
      <c r="R4419" s="231"/>
    </row>
    <row r="4420" spans="1:18" hidden="1" outlineLevel="1" x14ac:dyDescent="0.35">
      <c r="A4420" s="43" t="s">
        <v>636</v>
      </c>
      <c r="B4420" s="43"/>
      <c r="C4420" s="231"/>
      <c r="D4420" s="231"/>
      <c r="E4420" s="231"/>
      <c r="F4420" s="231"/>
      <c r="G4420" s="231"/>
      <c r="H4420" s="231"/>
      <c r="I4420" s="231"/>
      <c r="J4420" s="231"/>
      <c r="K4420" s="231"/>
      <c r="L4420" s="231"/>
      <c r="M4420" s="231"/>
      <c r="N4420" s="231"/>
      <c r="O4420" s="231"/>
      <c r="P4420" s="231"/>
      <c r="Q4420" s="231"/>
      <c r="R4420" s="231"/>
    </row>
    <row r="4421" spans="1:18" hidden="1" outlineLevel="1" x14ac:dyDescent="0.35"/>
    <row r="4422" spans="1:18" hidden="1" outlineLevel="2" x14ac:dyDescent="0.35">
      <c r="A4422" s="209" t="str">
        <f>'Usages industrie'!A4</f>
        <v>Usage industriel n°1</v>
      </c>
      <c r="B4422" s="209" t="s">
        <v>637</v>
      </c>
      <c r="C4422" s="209"/>
      <c r="D4422" s="210">
        <f>IF(B$4413&lt;&gt;"",IF(B$4413='Usages industrie'!$K4,'Usages industrie'!J4,0),0)</f>
        <v>0</v>
      </c>
      <c r="E4422" s="210">
        <f t="shared" ref="E4422:R4431" si="388">$D4422</f>
        <v>0</v>
      </c>
      <c r="F4422" s="210">
        <f t="shared" si="388"/>
        <v>0</v>
      </c>
      <c r="G4422" s="210">
        <f t="shared" si="388"/>
        <v>0</v>
      </c>
      <c r="H4422" s="210">
        <f t="shared" si="388"/>
        <v>0</v>
      </c>
      <c r="I4422" s="210">
        <f t="shared" si="388"/>
        <v>0</v>
      </c>
      <c r="J4422" s="210">
        <f t="shared" si="388"/>
        <v>0</v>
      </c>
      <c r="K4422" s="210">
        <f t="shared" si="388"/>
        <v>0</v>
      </c>
      <c r="L4422" s="210">
        <f t="shared" si="388"/>
        <v>0</v>
      </c>
      <c r="M4422" s="210">
        <f t="shared" si="388"/>
        <v>0</v>
      </c>
      <c r="N4422" s="210">
        <f t="shared" si="388"/>
        <v>0</v>
      </c>
      <c r="O4422" s="210">
        <f t="shared" si="388"/>
        <v>0</v>
      </c>
      <c r="P4422" s="210">
        <f t="shared" si="388"/>
        <v>0</v>
      </c>
      <c r="Q4422" s="210">
        <f t="shared" si="388"/>
        <v>0</v>
      </c>
      <c r="R4422" s="210">
        <f t="shared" si="388"/>
        <v>0</v>
      </c>
    </row>
    <row r="4423" spans="1:18" hidden="1" outlineLevel="2" x14ac:dyDescent="0.35">
      <c r="A4423" s="209" t="str">
        <f>'Usages industrie'!A5</f>
        <v>Usage industriel n°2</v>
      </c>
      <c r="B4423" s="209" t="s">
        <v>637</v>
      </c>
      <c r="C4423" s="209"/>
      <c r="D4423" s="210">
        <f>IF(B$4413&lt;&gt;"",IF(B$4413='Usages industrie'!$K5,'Usages industrie'!J5,0),0)</f>
        <v>0</v>
      </c>
      <c r="E4423" s="210">
        <f t="shared" si="388"/>
        <v>0</v>
      </c>
      <c r="F4423" s="210">
        <f t="shared" si="388"/>
        <v>0</v>
      </c>
      <c r="G4423" s="210">
        <f t="shared" si="388"/>
        <v>0</v>
      </c>
      <c r="H4423" s="210">
        <f t="shared" si="388"/>
        <v>0</v>
      </c>
      <c r="I4423" s="210">
        <f t="shared" si="388"/>
        <v>0</v>
      </c>
      <c r="J4423" s="210">
        <f t="shared" si="388"/>
        <v>0</v>
      </c>
      <c r="K4423" s="210">
        <f t="shared" si="388"/>
        <v>0</v>
      </c>
      <c r="L4423" s="210">
        <f t="shared" si="388"/>
        <v>0</v>
      </c>
      <c r="M4423" s="210">
        <f t="shared" si="388"/>
        <v>0</v>
      </c>
      <c r="N4423" s="210">
        <f t="shared" si="388"/>
        <v>0</v>
      </c>
      <c r="O4423" s="210">
        <f t="shared" si="388"/>
        <v>0</v>
      </c>
      <c r="P4423" s="210">
        <f t="shared" si="388"/>
        <v>0</v>
      </c>
      <c r="Q4423" s="210">
        <f t="shared" si="388"/>
        <v>0</v>
      </c>
      <c r="R4423" s="210">
        <f t="shared" si="388"/>
        <v>0</v>
      </c>
    </row>
    <row r="4424" spans="1:18" hidden="1" outlineLevel="2" x14ac:dyDescent="0.35">
      <c r="A4424" s="209" t="str">
        <f>'Usages industrie'!A6</f>
        <v>Usage industriel n°3</v>
      </c>
      <c r="B4424" s="209" t="s">
        <v>637</v>
      </c>
      <c r="C4424" s="209"/>
      <c r="D4424" s="210">
        <f>IF(B$4413&lt;&gt;"",IF(B$4413='Usages industrie'!$K6,'Usages industrie'!J6,0),0)</f>
        <v>0</v>
      </c>
      <c r="E4424" s="210">
        <f t="shared" si="388"/>
        <v>0</v>
      </c>
      <c r="F4424" s="210">
        <f t="shared" si="388"/>
        <v>0</v>
      </c>
      <c r="G4424" s="210">
        <f t="shared" si="388"/>
        <v>0</v>
      </c>
      <c r="H4424" s="210">
        <f t="shared" si="388"/>
        <v>0</v>
      </c>
      <c r="I4424" s="210">
        <f t="shared" si="388"/>
        <v>0</v>
      </c>
      <c r="J4424" s="210">
        <f t="shared" si="388"/>
        <v>0</v>
      </c>
      <c r="K4424" s="210">
        <f t="shared" si="388"/>
        <v>0</v>
      </c>
      <c r="L4424" s="210">
        <f t="shared" si="388"/>
        <v>0</v>
      </c>
      <c r="M4424" s="210">
        <f t="shared" si="388"/>
        <v>0</v>
      </c>
      <c r="N4424" s="210">
        <f t="shared" si="388"/>
        <v>0</v>
      </c>
      <c r="O4424" s="210">
        <f t="shared" si="388"/>
        <v>0</v>
      </c>
      <c r="P4424" s="210">
        <f t="shared" si="388"/>
        <v>0</v>
      </c>
      <c r="Q4424" s="210">
        <f t="shared" si="388"/>
        <v>0</v>
      </c>
      <c r="R4424" s="210">
        <f t="shared" si="388"/>
        <v>0</v>
      </c>
    </row>
    <row r="4425" spans="1:18" hidden="1" outlineLevel="2" x14ac:dyDescent="0.35">
      <c r="A4425" s="209" t="str">
        <f>'Usages industrie'!A7</f>
        <v>Usage industriel n°4</v>
      </c>
      <c r="B4425" s="209" t="s">
        <v>637</v>
      </c>
      <c r="C4425" s="209"/>
      <c r="D4425" s="210">
        <f>IF(B$4413&lt;&gt;"",IF(B$4413='Usages industrie'!$K7,'Usages industrie'!J7,0),0)</f>
        <v>0</v>
      </c>
      <c r="E4425" s="210">
        <f t="shared" si="388"/>
        <v>0</v>
      </c>
      <c r="F4425" s="210">
        <f t="shared" si="388"/>
        <v>0</v>
      </c>
      <c r="G4425" s="210">
        <f t="shared" si="388"/>
        <v>0</v>
      </c>
      <c r="H4425" s="210">
        <f t="shared" si="388"/>
        <v>0</v>
      </c>
      <c r="I4425" s="210">
        <f t="shared" si="388"/>
        <v>0</v>
      </c>
      <c r="J4425" s="210">
        <f t="shared" si="388"/>
        <v>0</v>
      </c>
      <c r="K4425" s="210">
        <f t="shared" si="388"/>
        <v>0</v>
      </c>
      <c r="L4425" s="210">
        <f t="shared" si="388"/>
        <v>0</v>
      </c>
      <c r="M4425" s="210">
        <f t="shared" si="388"/>
        <v>0</v>
      </c>
      <c r="N4425" s="210">
        <f t="shared" si="388"/>
        <v>0</v>
      </c>
      <c r="O4425" s="210">
        <f t="shared" si="388"/>
        <v>0</v>
      </c>
      <c r="P4425" s="210">
        <f t="shared" si="388"/>
        <v>0</v>
      </c>
      <c r="Q4425" s="210">
        <f t="shared" si="388"/>
        <v>0</v>
      </c>
      <c r="R4425" s="210">
        <f t="shared" si="388"/>
        <v>0</v>
      </c>
    </row>
    <row r="4426" spans="1:18" hidden="1" outlineLevel="2" x14ac:dyDescent="0.35">
      <c r="A4426" s="209" t="str">
        <f>'Usages industrie'!A8</f>
        <v>Usage industriel n°5</v>
      </c>
      <c r="B4426" s="209" t="s">
        <v>637</v>
      </c>
      <c r="C4426" s="209"/>
      <c r="D4426" s="210">
        <f>IF(B$4413&lt;&gt;"",IF(B$4413='Usages industrie'!$K8,'Usages industrie'!J8,0),0)</f>
        <v>0</v>
      </c>
      <c r="E4426" s="210">
        <f t="shared" si="388"/>
        <v>0</v>
      </c>
      <c r="F4426" s="210">
        <f t="shared" si="388"/>
        <v>0</v>
      </c>
      <c r="G4426" s="210">
        <f t="shared" si="388"/>
        <v>0</v>
      </c>
      <c r="H4426" s="210">
        <f t="shared" si="388"/>
        <v>0</v>
      </c>
      <c r="I4426" s="210">
        <f t="shared" si="388"/>
        <v>0</v>
      </c>
      <c r="J4426" s="210">
        <f t="shared" si="388"/>
        <v>0</v>
      </c>
      <c r="K4426" s="210">
        <f t="shared" si="388"/>
        <v>0</v>
      </c>
      <c r="L4426" s="210">
        <f t="shared" si="388"/>
        <v>0</v>
      </c>
      <c r="M4426" s="210">
        <f t="shared" si="388"/>
        <v>0</v>
      </c>
      <c r="N4426" s="210">
        <f t="shared" si="388"/>
        <v>0</v>
      </c>
      <c r="O4426" s="210">
        <f t="shared" si="388"/>
        <v>0</v>
      </c>
      <c r="P4426" s="210">
        <f t="shared" si="388"/>
        <v>0</v>
      </c>
      <c r="Q4426" s="210">
        <f t="shared" si="388"/>
        <v>0</v>
      </c>
      <c r="R4426" s="210">
        <f t="shared" si="388"/>
        <v>0</v>
      </c>
    </row>
    <row r="4427" spans="1:18" hidden="1" outlineLevel="2" x14ac:dyDescent="0.35">
      <c r="A4427" s="209" t="str">
        <f>'Usages industrie'!A9</f>
        <v>Usage industriel n°6</v>
      </c>
      <c r="B4427" s="209" t="s">
        <v>637</v>
      </c>
      <c r="C4427" s="209"/>
      <c r="D4427" s="210">
        <f>IF(B$4413&lt;&gt;"",IF(B$4413='Usages industrie'!$K9,'Usages industrie'!J9,0),0)</f>
        <v>0</v>
      </c>
      <c r="E4427" s="210">
        <f t="shared" si="388"/>
        <v>0</v>
      </c>
      <c r="F4427" s="210">
        <f t="shared" si="388"/>
        <v>0</v>
      </c>
      <c r="G4427" s="210">
        <f t="shared" si="388"/>
        <v>0</v>
      </c>
      <c r="H4427" s="210">
        <f t="shared" si="388"/>
        <v>0</v>
      </c>
      <c r="I4427" s="210">
        <f t="shared" si="388"/>
        <v>0</v>
      </c>
      <c r="J4427" s="210">
        <f t="shared" si="388"/>
        <v>0</v>
      </c>
      <c r="K4427" s="210">
        <f t="shared" si="388"/>
        <v>0</v>
      </c>
      <c r="L4427" s="210">
        <f t="shared" si="388"/>
        <v>0</v>
      </c>
      <c r="M4427" s="210">
        <f t="shared" si="388"/>
        <v>0</v>
      </c>
      <c r="N4427" s="210">
        <f t="shared" si="388"/>
        <v>0</v>
      </c>
      <c r="O4427" s="210">
        <f t="shared" si="388"/>
        <v>0</v>
      </c>
      <c r="P4427" s="210">
        <f t="shared" si="388"/>
        <v>0</v>
      </c>
      <c r="Q4427" s="210">
        <f t="shared" si="388"/>
        <v>0</v>
      </c>
      <c r="R4427" s="210">
        <f t="shared" si="388"/>
        <v>0</v>
      </c>
    </row>
    <row r="4428" spans="1:18" hidden="1" outlineLevel="2" x14ac:dyDescent="0.35">
      <c r="A4428" s="209" t="str">
        <f>'Usages industrie'!A10</f>
        <v>Usage industriel n°7</v>
      </c>
      <c r="B4428" s="209" t="s">
        <v>637</v>
      </c>
      <c r="C4428" s="209"/>
      <c r="D4428" s="210">
        <f>IF(B$4413&lt;&gt;"",IF(B$4413='Usages industrie'!$K10,'Usages industrie'!J10,0),0)</f>
        <v>0</v>
      </c>
      <c r="E4428" s="210">
        <f t="shared" si="388"/>
        <v>0</v>
      </c>
      <c r="F4428" s="210">
        <f t="shared" si="388"/>
        <v>0</v>
      </c>
      <c r="G4428" s="210">
        <f t="shared" si="388"/>
        <v>0</v>
      </c>
      <c r="H4428" s="210">
        <f t="shared" si="388"/>
        <v>0</v>
      </c>
      <c r="I4428" s="210">
        <f t="shared" si="388"/>
        <v>0</v>
      </c>
      <c r="J4428" s="210">
        <f t="shared" si="388"/>
        <v>0</v>
      </c>
      <c r="K4428" s="210">
        <f t="shared" si="388"/>
        <v>0</v>
      </c>
      <c r="L4428" s="210">
        <f t="shared" si="388"/>
        <v>0</v>
      </c>
      <c r="M4428" s="210">
        <f t="shared" si="388"/>
        <v>0</v>
      </c>
      <c r="N4428" s="210">
        <f t="shared" si="388"/>
        <v>0</v>
      </c>
      <c r="O4428" s="210">
        <f t="shared" si="388"/>
        <v>0</v>
      </c>
      <c r="P4428" s="210">
        <f t="shared" si="388"/>
        <v>0</v>
      </c>
      <c r="Q4428" s="210">
        <f t="shared" si="388"/>
        <v>0</v>
      </c>
      <c r="R4428" s="210">
        <f t="shared" si="388"/>
        <v>0</v>
      </c>
    </row>
    <row r="4429" spans="1:18" hidden="1" outlineLevel="2" x14ac:dyDescent="0.35">
      <c r="A4429" s="209" t="str">
        <f>'Usages industrie'!A11</f>
        <v>Usage industriel n°8</v>
      </c>
      <c r="B4429" s="209" t="s">
        <v>637</v>
      </c>
      <c r="C4429" s="209"/>
      <c r="D4429" s="210">
        <f>IF(B$4413&lt;&gt;"",IF(B$4413='Usages industrie'!$K11,'Usages industrie'!J11,0),0)</f>
        <v>0</v>
      </c>
      <c r="E4429" s="210">
        <f t="shared" si="388"/>
        <v>0</v>
      </c>
      <c r="F4429" s="210">
        <f t="shared" si="388"/>
        <v>0</v>
      </c>
      <c r="G4429" s="210">
        <f t="shared" si="388"/>
        <v>0</v>
      </c>
      <c r="H4429" s="210">
        <f t="shared" si="388"/>
        <v>0</v>
      </c>
      <c r="I4429" s="210">
        <f t="shared" si="388"/>
        <v>0</v>
      </c>
      <c r="J4429" s="210">
        <f t="shared" si="388"/>
        <v>0</v>
      </c>
      <c r="K4429" s="210">
        <f t="shared" si="388"/>
        <v>0</v>
      </c>
      <c r="L4429" s="210">
        <f t="shared" si="388"/>
        <v>0</v>
      </c>
      <c r="M4429" s="210">
        <f t="shared" si="388"/>
        <v>0</v>
      </c>
      <c r="N4429" s="210">
        <f t="shared" si="388"/>
        <v>0</v>
      </c>
      <c r="O4429" s="210">
        <f t="shared" si="388"/>
        <v>0</v>
      </c>
      <c r="P4429" s="210">
        <f t="shared" si="388"/>
        <v>0</v>
      </c>
      <c r="Q4429" s="210">
        <f t="shared" si="388"/>
        <v>0</v>
      </c>
      <c r="R4429" s="210">
        <f t="shared" si="388"/>
        <v>0</v>
      </c>
    </row>
    <row r="4430" spans="1:18" hidden="1" outlineLevel="2" x14ac:dyDescent="0.35">
      <c r="A4430" s="209" t="str">
        <f>'Usages industrie'!A12</f>
        <v>Usage industriel n°9</v>
      </c>
      <c r="B4430" s="209" t="s">
        <v>637</v>
      </c>
      <c r="C4430" s="209"/>
      <c r="D4430" s="210">
        <f>IF(B$4413&lt;&gt;"",IF(B$4413='Usages industrie'!$K12,'Usages industrie'!J12,0),0)</f>
        <v>0</v>
      </c>
      <c r="E4430" s="210">
        <f t="shared" si="388"/>
        <v>0</v>
      </c>
      <c r="F4430" s="210">
        <f t="shared" si="388"/>
        <v>0</v>
      </c>
      <c r="G4430" s="210">
        <f t="shared" si="388"/>
        <v>0</v>
      </c>
      <c r="H4430" s="210">
        <f t="shared" si="388"/>
        <v>0</v>
      </c>
      <c r="I4430" s="210">
        <f t="shared" si="388"/>
        <v>0</v>
      </c>
      <c r="J4430" s="210">
        <f t="shared" si="388"/>
        <v>0</v>
      </c>
      <c r="K4430" s="210">
        <f t="shared" si="388"/>
        <v>0</v>
      </c>
      <c r="L4430" s="210">
        <f t="shared" si="388"/>
        <v>0</v>
      </c>
      <c r="M4430" s="210">
        <f t="shared" si="388"/>
        <v>0</v>
      </c>
      <c r="N4430" s="210">
        <f t="shared" si="388"/>
        <v>0</v>
      </c>
      <c r="O4430" s="210">
        <f t="shared" si="388"/>
        <v>0</v>
      </c>
      <c r="P4430" s="210">
        <f t="shared" si="388"/>
        <v>0</v>
      </c>
      <c r="Q4430" s="210">
        <f t="shared" si="388"/>
        <v>0</v>
      </c>
      <c r="R4430" s="210">
        <f t="shared" si="388"/>
        <v>0</v>
      </c>
    </row>
    <row r="4431" spans="1:18" hidden="1" outlineLevel="2" x14ac:dyDescent="0.35">
      <c r="A4431" s="209" t="str">
        <f>'Usages industrie'!A13</f>
        <v>Usage industriel n°10</v>
      </c>
      <c r="B4431" s="209" t="s">
        <v>637</v>
      </c>
      <c r="C4431" s="209"/>
      <c r="D4431" s="210">
        <f>IF(B$4413&lt;&gt;"",IF(B$4413='Usages industrie'!$K13,'Usages industrie'!J13,0),0)</f>
        <v>0</v>
      </c>
      <c r="E4431" s="210">
        <f t="shared" si="388"/>
        <v>0</v>
      </c>
      <c r="F4431" s="210">
        <f t="shared" si="388"/>
        <v>0</v>
      </c>
      <c r="G4431" s="210">
        <f t="shared" si="388"/>
        <v>0</v>
      </c>
      <c r="H4431" s="210">
        <f t="shared" si="388"/>
        <v>0</v>
      </c>
      <c r="I4431" s="210">
        <f t="shared" si="388"/>
        <v>0</v>
      </c>
      <c r="J4431" s="210">
        <f t="shared" si="388"/>
        <v>0</v>
      </c>
      <c r="K4431" s="210">
        <f t="shared" si="388"/>
        <v>0</v>
      </c>
      <c r="L4431" s="210">
        <f t="shared" si="388"/>
        <v>0</v>
      </c>
      <c r="M4431" s="210">
        <f t="shared" si="388"/>
        <v>0</v>
      </c>
      <c r="N4431" s="210">
        <f t="shared" si="388"/>
        <v>0</v>
      </c>
      <c r="O4431" s="210">
        <f t="shared" si="388"/>
        <v>0</v>
      </c>
      <c r="P4431" s="210">
        <f t="shared" si="388"/>
        <v>0</v>
      </c>
      <c r="Q4431" s="210">
        <f t="shared" si="388"/>
        <v>0</v>
      </c>
      <c r="R4431" s="210">
        <f t="shared" si="388"/>
        <v>0</v>
      </c>
    </row>
    <row r="4432" spans="1:18" hidden="1" outlineLevel="2" x14ac:dyDescent="0.35">
      <c r="A4432" s="209" t="str">
        <f>'Usages industrie'!A14</f>
        <v>Usage industriel n°11</v>
      </c>
      <c r="B4432" s="209" t="s">
        <v>637</v>
      </c>
      <c r="C4432" s="209"/>
      <c r="D4432" s="210">
        <f>IF(B$4413&lt;&gt;"",IF(B$4413='Usages industrie'!$K14,'Usages industrie'!J14,0),0)</f>
        <v>0</v>
      </c>
      <c r="E4432" s="210">
        <f t="shared" ref="E4432:R4441" si="389">$D4432</f>
        <v>0</v>
      </c>
      <c r="F4432" s="210">
        <f t="shared" si="389"/>
        <v>0</v>
      </c>
      <c r="G4432" s="210">
        <f t="shared" si="389"/>
        <v>0</v>
      </c>
      <c r="H4432" s="210">
        <f t="shared" si="389"/>
        <v>0</v>
      </c>
      <c r="I4432" s="210">
        <f t="shared" si="389"/>
        <v>0</v>
      </c>
      <c r="J4432" s="210">
        <f t="shared" si="389"/>
        <v>0</v>
      </c>
      <c r="K4432" s="210">
        <f t="shared" si="389"/>
        <v>0</v>
      </c>
      <c r="L4432" s="210">
        <f t="shared" si="389"/>
        <v>0</v>
      </c>
      <c r="M4432" s="210">
        <f t="shared" si="389"/>
        <v>0</v>
      </c>
      <c r="N4432" s="210">
        <f t="shared" si="389"/>
        <v>0</v>
      </c>
      <c r="O4432" s="210">
        <f t="shared" si="389"/>
        <v>0</v>
      </c>
      <c r="P4432" s="210">
        <f t="shared" si="389"/>
        <v>0</v>
      </c>
      <c r="Q4432" s="210">
        <f t="shared" si="389"/>
        <v>0</v>
      </c>
      <c r="R4432" s="210">
        <f t="shared" si="389"/>
        <v>0</v>
      </c>
    </row>
    <row r="4433" spans="1:18" hidden="1" outlineLevel="2" x14ac:dyDescent="0.35">
      <c r="A4433" s="209" t="str">
        <f>'Usages industrie'!A15</f>
        <v>Usage industriel n°12</v>
      </c>
      <c r="B4433" s="209" t="s">
        <v>637</v>
      </c>
      <c r="C4433" s="209"/>
      <c r="D4433" s="210">
        <f>IF(B$4413&lt;&gt;"",IF(B$4413='Usages industrie'!$K15,'Usages industrie'!J15,0),0)</f>
        <v>0</v>
      </c>
      <c r="E4433" s="210">
        <f t="shared" si="389"/>
        <v>0</v>
      </c>
      <c r="F4433" s="210">
        <f t="shared" si="389"/>
        <v>0</v>
      </c>
      <c r="G4433" s="210">
        <f t="shared" si="389"/>
        <v>0</v>
      </c>
      <c r="H4433" s="210">
        <f t="shared" si="389"/>
        <v>0</v>
      </c>
      <c r="I4433" s="210">
        <f t="shared" si="389"/>
        <v>0</v>
      </c>
      <c r="J4433" s="210">
        <f t="shared" si="389"/>
        <v>0</v>
      </c>
      <c r="K4433" s="210">
        <f t="shared" si="389"/>
        <v>0</v>
      </c>
      <c r="L4433" s="210">
        <f t="shared" si="389"/>
        <v>0</v>
      </c>
      <c r="M4433" s="210">
        <f t="shared" si="389"/>
        <v>0</v>
      </c>
      <c r="N4433" s="210">
        <f t="shared" si="389"/>
        <v>0</v>
      </c>
      <c r="O4433" s="210">
        <f t="shared" si="389"/>
        <v>0</v>
      </c>
      <c r="P4433" s="210">
        <f t="shared" si="389"/>
        <v>0</v>
      </c>
      <c r="Q4433" s="210">
        <f t="shared" si="389"/>
        <v>0</v>
      </c>
      <c r="R4433" s="210">
        <f t="shared" si="389"/>
        <v>0</v>
      </c>
    </row>
    <row r="4434" spans="1:18" hidden="1" outlineLevel="2" x14ac:dyDescent="0.35">
      <c r="A4434" s="209" t="str">
        <f>'Usages industrie'!A16</f>
        <v>Usage industriel n°13</v>
      </c>
      <c r="B4434" s="209" t="s">
        <v>637</v>
      </c>
      <c r="C4434" s="209"/>
      <c r="D4434" s="210">
        <f>IF(B$4413&lt;&gt;"",IF(B$4413='Usages industrie'!$K16,'Usages industrie'!J16,0),0)</f>
        <v>0</v>
      </c>
      <c r="E4434" s="210">
        <f t="shared" si="389"/>
        <v>0</v>
      </c>
      <c r="F4434" s="210">
        <f t="shared" si="389"/>
        <v>0</v>
      </c>
      <c r="G4434" s="210">
        <f t="shared" si="389"/>
        <v>0</v>
      </c>
      <c r="H4434" s="210">
        <f t="shared" si="389"/>
        <v>0</v>
      </c>
      <c r="I4434" s="210">
        <f t="shared" si="389"/>
        <v>0</v>
      </c>
      <c r="J4434" s="210">
        <f t="shared" si="389"/>
        <v>0</v>
      </c>
      <c r="K4434" s="210">
        <f t="shared" si="389"/>
        <v>0</v>
      </c>
      <c r="L4434" s="210">
        <f t="shared" si="389"/>
        <v>0</v>
      </c>
      <c r="M4434" s="210">
        <f t="shared" si="389"/>
        <v>0</v>
      </c>
      <c r="N4434" s="210">
        <f t="shared" si="389"/>
        <v>0</v>
      </c>
      <c r="O4434" s="210">
        <f t="shared" si="389"/>
        <v>0</v>
      </c>
      <c r="P4434" s="210">
        <f t="shared" si="389"/>
        <v>0</v>
      </c>
      <c r="Q4434" s="210">
        <f t="shared" si="389"/>
        <v>0</v>
      </c>
      <c r="R4434" s="210">
        <f t="shared" si="389"/>
        <v>0</v>
      </c>
    </row>
    <row r="4435" spans="1:18" hidden="1" outlineLevel="2" x14ac:dyDescent="0.35">
      <c r="A4435" s="209" t="str">
        <f>'Usages industrie'!A17</f>
        <v>Usage industriel n°14</v>
      </c>
      <c r="B4435" s="209" t="s">
        <v>637</v>
      </c>
      <c r="C4435" s="209"/>
      <c r="D4435" s="210">
        <f>IF(B$4413&lt;&gt;"",IF(B$4413='Usages industrie'!$K17,'Usages industrie'!J17,0),0)</f>
        <v>0</v>
      </c>
      <c r="E4435" s="210">
        <f t="shared" si="389"/>
        <v>0</v>
      </c>
      <c r="F4435" s="210">
        <f t="shared" si="389"/>
        <v>0</v>
      </c>
      <c r="G4435" s="210">
        <f t="shared" si="389"/>
        <v>0</v>
      </c>
      <c r="H4435" s="210">
        <f t="shared" si="389"/>
        <v>0</v>
      </c>
      <c r="I4435" s="210">
        <f t="shared" si="389"/>
        <v>0</v>
      </c>
      <c r="J4435" s="210">
        <f t="shared" si="389"/>
        <v>0</v>
      </c>
      <c r="K4435" s="210">
        <f t="shared" si="389"/>
        <v>0</v>
      </c>
      <c r="L4435" s="210">
        <f t="shared" si="389"/>
        <v>0</v>
      </c>
      <c r="M4435" s="210">
        <f t="shared" si="389"/>
        <v>0</v>
      </c>
      <c r="N4435" s="210">
        <f t="shared" si="389"/>
        <v>0</v>
      </c>
      <c r="O4435" s="210">
        <f t="shared" si="389"/>
        <v>0</v>
      </c>
      <c r="P4435" s="210">
        <f t="shared" si="389"/>
        <v>0</v>
      </c>
      <c r="Q4435" s="210">
        <f t="shared" si="389"/>
        <v>0</v>
      </c>
      <c r="R4435" s="210">
        <f t="shared" si="389"/>
        <v>0</v>
      </c>
    </row>
    <row r="4436" spans="1:18" hidden="1" outlineLevel="2" x14ac:dyDescent="0.35">
      <c r="A4436" s="209" t="str">
        <f>'Usages industrie'!A18</f>
        <v>Usage industriel n°15</v>
      </c>
      <c r="B4436" s="209" t="s">
        <v>637</v>
      </c>
      <c r="C4436" s="209"/>
      <c r="D4436" s="210">
        <f>IF(B$4413&lt;&gt;"",IF(B$4413='Usages industrie'!$K18,'Usages industrie'!J18,0),0)</f>
        <v>0</v>
      </c>
      <c r="E4436" s="210">
        <f t="shared" si="389"/>
        <v>0</v>
      </c>
      <c r="F4436" s="210">
        <f t="shared" si="389"/>
        <v>0</v>
      </c>
      <c r="G4436" s="210">
        <f t="shared" si="389"/>
        <v>0</v>
      </c>
      <c r="H4436" s="210">
        <f t="shared" si="389"/>
        <v>0</v>
      </c>
      <c r="I4436" s="210">
        <f t="shared" si="389"/>
        <v>0</v>
      </c>
      <c r="J4436" s="210">
        <f t="shared" si="389"/>
        <v>0</v>
      </c>
      <c r="K4436" s="210">
        <f t="shared" si="389"/>
        <v>0</v>
      </c>
      <c r="L4436" s="210">
        <f t="shared" si="389"/>
        <v>0</v>
      </c>
      <c r="M4436" s="210">
        <f t="shared" si="389"/>
        <v>0</v>
      </c>
      <c r="N4436" s="210">
        <f t="shared" si="389"/>
        <v>0</v>
      </c>
      <c r="O4436" s="210">
        <f t="shared" si="389"/>
        <v>0</v>
      </c>
      <c r="P4436" s="210">
        <f t="shared" si="389"/>
        <v>0</v>
      </c>
      <c r="Q4436" s="210">
        <f t="shared" si="389"/>
        <v>0</v>
      </c>
      <c r="R4436" s="210">
        <f t="shared" si="389"/>
        <v>0</v>
      </c>
    </row>
    <row r="4437" spans="1:18" hidden="1" outlineLevel="2" x14ac:dyDescent="0.35">
      <c r="A4437" s="209" t="str">
        <f>'Usages industrie'!A19</f>
        <v>Usage industriel n°16</v>
      </c>
      <c r="B4437" s="209" t="s">
        <v>637</v>
      </c>
      <c r="C4437" s="209"/>
      <c r="D4437" s="210">
        <f>IF(B$4413&lt;&gt;"",IF(B$4413='Usages industrie'!$K19,'Usages industrie'!J19,0),0)</f>
        <v>0</v>
      </c>
      <c r="E4437" s="210">
        <f t="shared" si="389"/>
        <v>0</v>
      </c>
      <c r="F4437" s="210">
        <f t="shared" si="389"/>
        <v>0</v>
      </c>
      <c r="G4437" s="210">
        <f t="shared" si="389"/>
        <v>0</v>
      </c>
      <c r="H4437" s="210">
        <f t="shared" si="389"/>
        <v>0</v>
      </c>
      <c r="I4437" s="210">
        <f t="shared" si="389"/>
        <v>0</v>
      </c>
      <c r="J4437" s="210">
        <f t="shared" si="389"/>
        <v>0</v>
      </c>
      <c r="K4437" s="210">
        <f t="shared" si="389"/>
        <v>0</v>
      </c>
      <c r="L4437" s="210">
        <f t="shared" si="389"/>
        <v>0</v>
      </c>
      <c r="M4437" s="210">
        <f t="shared" si="389"/>
        <v>0</v>
      </c>
      <c r="N4437" s="210">
        <f t="shared" si="389"/>
        <v>0</v>
      </c>
      <c r="O4437" s="210">
        <f t="shared" si="389"/>
        <v>0</v>
      </c>
      <c r="P4437" s="210">
        <f t="shared" si="389"/>
        <v>0</v>
      </c>
      <c r="Q4437" s="210">
        <f t="shared" si="389"/>
        <v>0</v>
      </c>
      <c r="R4437" s="210">
        <f t="shared" si="389"/>
        <v>0</v>
      </c>
    </row>
    <row r="4438" spans="1:18" hidden="1" outlineLevel="2" x14ac:dyDescent="0.35">
      <c r="A4438" s="209" t="str">
        <f>'Usages industrie'!A20</f>
        <v>Usage industriel n°17</v>
      </c>
      <c r="B4438" s="209" t="s">
        <v>637</v>
      </c>
      <c r="C4438" s="209"/>
      <c r="D4438" s="210">
        <f>IF(B$4413&lt;&gt;"",IF(B$4413='Usages industrie'!$K20,'Usages industrie'!J20,0),0)</f>
        <v>0</v>
      </c>
      <c r="E4438" s="210">
        <f t="shared" si="389"/>
        <v>0</v>
      </c>
      <c r="F4438" s="210">
        <f t="shared" si="389"/>
        <v>0</v>
      </c>
      <c r="G4438" s="210">
        <f t="shared" si="389"/>
        <v>0</v>
      </c>
      <c r="H4438" s="210">
        <f t="shared" si="389"/>
        <v>0</v>
      </c>
      <c r="I4438" s="210">
        <f t="shared" si="389"/>
        <v>0</v>
      </c>
      <c r="J4438" s="210">
        <f t="shared" si="389"/>
        <v>0</v>
      </c>
      <c r="K4438" s="210">
        <f t="shared" si="389"/>
        <v>0</v>
      </c>
      <c r="L4438" s="210">
        <f t="shared" si="389"/>
        <v>0</v>
      </c>
      <c r="M4438" s="210">
        <f t="shared" si="389"/>
        <v>0</v>
      </c>
      <c r="N4438" s="210">
        <f t="shared" si="389"/>
        <v>0</v>
      </c>
      <c r="O4438" s="210">
        <f t="shared" si="389"/>
        <v>0</v>
      </c>
      <c r="P4438" s="210">
        <f t="shared" si="389"/>
        <v>0</v>
      </c>
      <c r="Q4438" s="210">
        <f t="shared" si="389"/>
        <v>0</v>
      </c>
      <c r="R4438" s="210">
        <f t="shared" si="389"/>
        <v>0</v>
      </c>
    </row>
    <row r="4439" spans="1:18" hidden="1" outlineLevel="2" x14ac:dyDescent="0.35">
      <c r="A4439" s="209" t="str">
        <f>'Usages industrie'!A21</f>
        <v>Usage industriel n°18</v>
      </c>
      <c r="B4439" s="209" t="s">
        <v>637</v>
      </c>
      <c r="C4439" s="209"/>
      <c r="D4439" s="210">
        <f>IF(B$4413&lt;&gt;"",IF(B$4413='Usages industrie'!$K21,'Usages industrie'!J21,0),0)</f>
        <v>0</v>
      </c>
      <c r="E4439" s="210">
        <f t="shared" si="389"/>
        <v>0</v>
      </c>
      <c r="F4439" s="210">
        <f t="shared" si="389"/>
        <v>0</v>
      </c>
      <c r="G4439" s="210">
        <f t="shared" si="389"/>
        <v>0</v>
      </c>
      <c r="H4439" s="210">
        <f t="shared" si="389"/>
        <v>0</v>
      </c>
      <c r="I4439" s="210">
        <f t="shared" si="389"/>
        <v>0</v>
      </c>
      <c r="J4439" s="210">
        <f t="shared" si="389"/>
        <v>0</v>
      </c>
      <c r="K4439" s="210">
        <f t="shared" si="389"/>
        <v>0</v>
      </c>
      <c r="L4439" s="210">
        <f t="shared" si="389"/>
        <v>0</v>
      </c>
      <c r="M4439" s="210">
        <f t="shared" si="389"/>
        <v>0</v>
      </c>
      <c r="N4439" s="210">
        <f t="shared" si="389"/>
        <v>0</v>
      </c>
      <c r="O4439" s="210">
        <f t="shared" si="389"/>
        <v>0</v>
      </c>
      <c r="P4439" s="210">
        <f t="shared" si="389"/>
        <v>0</v>
      </c>
      <c r="Q4439" s="210">
        <f t="shared" si="389"/>
        <v>0</v>
      </c>
      <c r="R4439" s="210">
        <f t="shared" si="389"/>
        <v>0</v>
      </c>
    </row>
    <row r="4440" spans="1:18" hidden="1" outlineLevel="2" x14ac:dyDescent="0.35">
      <c r="A4440" s="209" t="str">
        <f>'Usages industrie'!A22</f>
        <v>Usage industriel n°19</v>
      </c>
      <c r="B4440" s="209" t="s">
        <v>637</v>
      </c>
      <c r="C4440" s="209"/>
      <c r="D4440" s="210">
        <f>IF(B$4413&lt;&gt;"",IF(B$4413='Usages industrie'!$K22,'Usages industrie'!J22,0),0)</f>
        <v>0</v>
      </c>
      <c r="E4440" s="210">
        <f t="shared" si="389"/>
        <v>0</v>
      </c>
      <c r="F4440" s="210">
        <f t="shared" si="389"/>
        <v>0</v>
      </c>
      <c r="G4440" s="210">
        <f t="shared" si="389"/>
        <v>0</v>
      </c>
      <c r="H4440" s="210">
        <f t="shared" si="389"/>
        <v>0</v>
      </c>
      <c r="I4440" s="210">
        <f t="shared" si="389"/>
        <v>0</v>
      </c>
      <c r="J4440" s="210">
        <f t="shared" si="389"/>
        <v>0</v>
      </c>
      <c r="K4440" s="210">
        <f t="shared" si="389"/>
        <v>0</v>
      </c>
      <c r="L4440" s="210">
        <f t="shared" si="389"/>
        <v>0</v>
      </c>
      <c r="M4440" s="210">
        <f t="shared" si="389"/>
        <v>0</v>
      </c>
      <c r="N4440" s="210">
        <f t="shared" si="389"/>
        <v>0</v>
      </c>
      <c r="O4440" s="210">
        <f t="shared" si="389"/>
        <v>0</v>
      </c>
      <c r="P4440" s="210">
        <f t="shared" si="389"/>
        <v>0</v>
      </c>
      <c r="Q4440" s="210">
        <f t="shared" si="389"/>
        <v>0</v>
      </c>
      <c r="R4440" s="210">
        <f t="shared" si="389"/>
        <v>0</v>
      </c>
    </row>
    <row r="4441" spans="1:18" hidden="1" outlineLevel="2" x14ac:dyDescent="0.35">
      <c r="A4441" s="209" t="str">
        <f>'Usages industrie'!A23</f>
        <v>Usage industriel n°20</v>
      </c>
      <c r="B4441" s="209" t="s">
        <v>637</v>
      </c>
      <c r="C4441" s="209"/>
      <c r="D4441" s="210">
        <f>IF(B$4413&lt;&gt;"",IF(B$4413='Usages industrie'!$K23,'Usages industrie'!J23,0),0)</f>
        <v>0</v>
      </c>
      <c r="E4441" s="210">
        <f t="shared" si="389"/>
        <v>0</v>
      </c>
      <c r="F4441" s="210">
        <f t="shared" si="389"/>
        <v>0</v>
      </c>
      <c r="G4441" s="210">
        <f t="shared" si="389"/>
        <v>0</v>
      </c>
      <c r="H4441" s="210">
        <f t="shared" si="389"/>
        <v>0</v>
      </c>
      <c r="I4441" s="210">
        <f t="shared" si="389"/>
        <v>0</v>
      </c>
      <c r="J4441" s="210">
        <f t="shared" si="389"/>
        <v>0</v>
      </c>
      <c r="K4441" s="210">
        <f t="shared" si="389"/>
        <v>0</v>
      </c>
      <c r="L4441" s="210">
        <f t="shared" si="389"/>
        <v>0</v>
      </c>
      <c r="M4441" s="210">
        <f t="shared" si="389"/>
        <v>0</v>
      </c>
      <c r="N4441" s="210">
        <f t="shared" si="389"/>
        <v>0</v>
      </c>
      <c r="O4441" s="210">
        <f t="shared" si="389"/>
        <v>0</v>
      </c>
      <c r="P4441" s="210">
        <f t="shared" si="389"/>
        <v>0</v>
      </c>
      <c r="Q4441" s="210">
        <f t="shared" si="389"/>
        <v>0</v>
      </c>
      <c r="R4441" s="210">
        <f t="shared" si="389"/>
        <v>0</v>
      </c>
    </row>
    <row r="4442" spans="1:18" hidden="1" outlineLevel="2" x14ac:dyDescent="0.35">
      <c r="A4442" s="209" t="str">
        <f>'Usages industrie'!A24</f>
        <v>Usage industriel n°21</v>
      </c>
      <c r="B4442" s="209" t="s">
        <v>637</v>
      </c>
      <c r="C4442" s="209"/>
      <c r="D4442" s="210">
        <f>IF(B$4413&lt;&gt;"",IF(B$4413='Usages industrie'!$K24,'Usages industrie'!J24,0),0)</f>
        <v>0</v>
      </c>
      <c r="E4442" s="210">
        <f t="shared" ref="E4442:R4451" si="390">$D4442</f>
        <v>0</v>
      </c>
      <c r="F4442" s="210">
        <f t="shared" si="390"/>
        <v>0</v>
      </c>
      <c r="G4442" s="210">
        <f t="shared" si="390"/>
        <v>0</v>
      </c>
      <c r="H4442" s="210">
        <f t="shared" si="390"/>
        <v>0</v>
      </c>
      <c r="I4442" s="210">
        <f t="shared" si="390"/>
        <v>0</v>
      </c>
      <c r="J4442" s="210">
        <f t="shared" si="390"/>
        <v>0</v>
      </c>
      <c r="K4442" s="210">
        <f t="shared" si="390"/>
        <v>0</v>
      </c>
      <c r="L4442" s="210">
        <f t="shared" si="390"/>
        <v>0</v>
      </c>
      <c r="M4442" s="210">
        <f t="shared" si="390"/>
        <v>0</v>
      </c>
      <c r="N4442" s="210">
        <f t="shared" si="390"/>
        <v>0</v>
      </c>
      <c r="O4442" s="210">
        <f t="shared" si="390"/>
        <v>0</v>
      </c>
      <c r="P4442" s="210">
        <f t="shared" si="390"/>
        <v>0</v>
      </c>
      <c r="Q4442" s="210">
        <f t="shared" si="390"/>
        <v>0</v>
      </c>
      <c r="R4442" s="210">
        <f t="shared" si="390"/>
        <v>0</v>
      </c>
    </row>
    <row r="4443" spans="1:18" hidden="1" outlineLevel="2" x14ac:dyDescent="0.35">
      <c r="A4443" s="209" t="str">
        <f>'Usages industrie'!A25</f>
        <v>Usage industriel n°22</v>
      </c>
      <c r="B4443" s="209" t="s">
        <v>637</v>
      </c>
      <c r="C4443" s="209"/>
      <c r="D4443" s="210">
        <f>IF(B$4413&lt;&gt;"",IF(B$4413='Usages industrie'!$K25,'Usages industrie'!J25,0),0)</f>
        <v>0</v>
      </c>
      <c r="E4443" s="210">
        <f t="shared" si="390"/>
        <v>0</v>
      </c>
      <c r="F4443" s="210">
        <f t="shared" si="390"/>
        <v>0</v>
      </c>
      <c r="G4443" s="210">
        <f t="shared" si="390"/>
        <v>0</v>
      </c>
      <c r="H4443" s="210">
        <f t="shared" si="390"/>
        <v>0</v>
      </c>
      <c r="I4443" s="210">
        <f t="shared" si="390"/>
        <v>0</v>
      </c>
      <c r="J4443" s="210">
        <f t="shared" si="390"/>
        <v>0</v>
      </c>
      <c r="K4443" s="210">
        <f t="shared" si="390"/>
        <v>0</v>
      </c>
      <c r="L4443" s="210">
        <f t="shared" si="390"/>
        <v>0</v>
      </c>
      <c r="M4443" s="210">
        <f t="shared" si="390"/>
        <v>0</v>
      </c>
      <c r="N4443" s="210">
        <f t="shared" si="390"/>
        <v>0</v>
      </c>
      <c r="O4443" s="210">
        <f t="shared" si="390"/>
        <v>0</v>
      </c>
      <c r="P4443" s="210">
        <f t="shared" si="390"/>
        <v>0</v>
      </c>
      <c r="Q4443" s="210">
        <f t="shared" si="390"/>
        <v>0</v>
      </c>
      <c r="R4443" s="210">
        <f t="shared" si="390"/>
        <v>0</v>
      </c>
    </row>
    <row r="4444" spans="1:18" hidden="1" outlineLevel="2" x14ac:dyDescent="0.35">
      <c r="A4444" s="209" t="str">
        <f>'Usages industrie'!A26</f>
        <v>Usage industriel n°23</v>
      </c>
      <c r="B4444" s="209" t="s">
        <v>637</v>
      </c>
      <c r="C4444" s="209"/>
      <c r="D4444" s="210">
        <f>IF(B$4413&lt;&gt;"",IF(B$4413='Usages industrie'!$K26,'Usages industrie'!J26,0),0)</f>
        <v>0</v>
      </c>
      <c r="E4444" s="210">
        <f t="shared" si="390"/>
        <v>0</v>
      </c>
      <c r="F4444" s="210">
        <f t="shared" si="390"/>
        <v>0</v>
      </c>
      <c r="G4444" s="210">
        <f t="shared" si="390"/>
        <v>0</v>
      </c>
      <c r="H4444" s="210">
        <f t="shared" si="390"/>
        <v>0</v>
      </c>
      <c r="I4444" s="210">
        <f t="shared" si="390"/>
        <v>0</v>
      </c>
      <c r="J4444" s="210">
        <f t="shared" si="390"/>
        <v>0</v>
      </c>
      <c r="K4444" s="210">
        <f t="shared" si="390"/>
        <v>0</v>
      </c>
      <c r="L4444" s="210">
        <f t="shared" si="390"/>
        <v>0</v>
      </c>
      <c r="M4444" s="210">
        <f t="shared" si="390"/>
        <v>0</v>
      </c>
      <c r="N4444" s="210">
        <f t="shared" si="390"/>
        <v>0</v>
      </c>
      <c r="O4444" s="210">
        <f t="shared" si="390"/>
        <v>0</v>
      </c>
      <c r="P4444" s="210">
        <f t="shared" si="390"/>
        <v>0</v>
      </c>
      <c r="Q4444" s="210">
        <f t="shared" si="390"/>
        <v>0</v>
      </c>
      <c r="R4444" s="210">
        <f t="shared" si="390"/>
        <v>0</v>
      </c>
    </row>
    <row r="4445" spans="1:18" hidden="1" outlineLevel="2" x14ac:dyDescent="0.35">
      <c r="A4445" s="209" t="str">
        <f>'Usages industrie'!A27</f>
        <v>Usage industriel n°24</v>
      </c>
      <c r="B4445" s="209" t="s">
        <v>637</v>
      </c>
      <c r="C4445" s="209"/>
      <c r="D4445" s="210">
        <f>IF(B$4413&lt;&gt;"",IF(B$4413='Usages industrie'!$K27,'Usages industrie'!J27,0),0)</f>
        <v>0</v>
      </c>
      <c r="E4445" s="210">
        <f t="shared" si="390"/>
        <v>0</v>
      </c>
      <c r="F4445" s="210">
        <f t="shared" si="390"/>
        <v>0</v>
      </c>
      <c r="G4445" s="210">
        <f t="shared" si="390"/>
        <v>0</v>
      </c>
      <c r="H4445" s="210">
        <f t="shared" si="390"/>
        <v>0</v>
      </c>
      <c r="I4445" s="210">
        <f t="shared" si="390"/>
        <v>0</v>
      </c>
      <c r="J4445" s="210">
        <f t="shared" si="390"/>
        <v>0</v>
      </c>
      <c r="K4445" s="210">
        <f t="shared" si="390"/>
        <v>0</v>
      </c>
      <c r="L4445" s="210">
        <f t="shared" si="390"/>
        <v>0</v>
      </c>
      <c r="M4445" s="210">
        <f t="shared" si="390"/>
        <v>0</v>
      </c>
      <c r="N4445" s="210">
        <f t="shared" si="390"/>
        <v>0</v>
      </c>
      <c r="O4445" s="210">
        <f t="shared" si="390"/>
        <v>0</v>
      </c>
      <c r="P4445" s="210">
        <f t="shared" si="390"/>
        <v>0</v>
      </c>
      <c r="Q4445" s="210">
        <f t="shared" si="390"/>
        <v>0</v>
      </c>
      <c r="R4445" s="210">
        <f t="shared" si="390"/>
        <v>0</v>
      </c>
    </row>
    <row r="4446" spans="1:18" hidden="1" outlineLevel="2" x14ac:dyDescent="0.35">
      <c r="A4446" s="209" t="str">
        <f>'Usages industrie'!A28</f>
        <v>Usage industriel n°25</v>
      </c>
      <c r="B4446" s="209" t="s">
        <v>637</v>
      </c>
      <c r="C4446" s="209"/>
      <c r="D4446" s="210">
        <f>IF(B$4413&lt;&gt;"",IF(B$4413='Usages industrie'!$K28,'Usages industrie'!J28,0),0)</f>
        <v>0</v>
      </c>
      <c r="E4446" s="210">
        <f t="shared" si="390"/>
        <v>0</v>
      </c>
      <c r="F4446" s="210">
        <f t="shared" si="390"/>
        <v>0</v>
      </c>
      <c r="G4446" s="210">
        <f t="shared" si="390"/>
        <v>0</v>
      </c>
      <c r="H4446" s="210">
        <f t="shared" si="390"/>
        <v>0</v>
      </c>
      <c r="I4446" s="210">
        <f t="shared" si="390"/>
        <v>0</v>
      </c>
      <c r="J4446" s="210">
        <f t="shared" si="390"/>
        <v>0</v>
      </c>
      <c r="K4446" s="210">
        <f t="shared" si="390"/>
        <v>0</v>
      </c>
      <c r="L4446" s="210">
        <f t="shared" si="390"/>
        <v>0</v>
      </c>
      <c r="M4446" s="210">
        <f t="shared" si="390"/>
        <v>0</v>
      </c>
      <c r="N4446" s="210">
        <f t="shared" si="390"/>
        <v>0</v>
      </c>
      <c r="O4446" s="210">
        <f t="shared" si="390"/>
        <v>0</v>
      </c>
      <c r="P4446" s="210">
        <f t="shared" si="390"/>
        <v>0</v>
      </c>
      <c r="Q4446" s="210">
        <f t="shared" si="390"/>
        <v>0</v>
      </c>
      <c r="R4446" s="210">
        <f t="shared" si="390"/>
        <v>0</v>
      </c>
    </row>
    <row r="4447" spans="1:18" hidden="1" outlineLevel="2" x14ac:dyDescent="0.35">
      <c r="A4447" s="209" t="str">
        <f>'Usages industrie'!A29</f>
        <v>Usage industriel n°26</v>
      </c>
      <c r="B4447" s="209" t="s">
        <v>637</v>
      </c>
      <c r="C4447" s="209"/>
      <c r="D4447" s="210">
        <f>IF(B$4413&lt;&gt;"",IF(B$4413='Usages industrie'!$K29,'Usages industrie'!J29,0),0)</f>
        <v>0</v>
      </c>
      <c r="E4447" s="210">
        <f t="shared" si="390"/>
        <v>0</v>
      </c>
      <c r="F4447" s="210">
        <f t="shared" si="390"/>
        <v>0</v>
      </c>
      <c r="G4447" s="210">
        <f t="shared" si="390"/>
        <v>0</v>
      </c>
      <c r="H4447" s="210">
        <f t="shared" si="390"/>
        <v>0</v>
      </c>
      <c r="I4447" s="210">
        <f t="shared" si="390"/>
        <v>0</v>
      </c>
      <c r="J4447" s="210">
        <f t="shared" si="390"/>
        <v>0</v>
      </c>
      <c r="K4447" s="210">
        <f t="shared" si="390"/>
        <v>0</v>
      </c>
      <c r="L4447" s="210">
        <f t="shared" si="390"/>
        <v>0</v>
      </c>
      <c r="M4447" s="210">
        <f t="shared" si="390"/>
        <v>0</v>
      </c>
      <c r="N4447" s="210">
        <f t="shared" si="390"/>
        <v>0</v>
      </c>
      <c r="O4447" s="210">
        <f t="shared" si="390"/>
        <v>0</v>
      </c>
      <c r="P4447" s="210">
        <f t="shared" si="390"/>
        <v>0</v>
      </c>
      <c r="Q4447" s="210">
        <f t="shared" si="390"/>
        <v>0</v>
      </c>
      <c r="R4447" s="210">
        <f t="shared" si="390"/>
        <v>0</v>
      </c>
    </row>
    <row r="4448" spans="1:18" hidden="1" outlineLevel="2" x14ac:dyDescent="0.35">
      <c r="A4448" s="209" t="str">
        <f>'Usages industrie'!A30</f>
        <v>Usage industriel n°27</v>
      </c>
      <c r="B4448" s="209" t="s">
        <v>637</v>
      </c>
      <c r="C4448" s="209"/>
      <c r="D4448" s="210">
        <f>IF(B$4413&lt;&gt;"",IF(B$4413='Usages industrie'!$K30,'Usages industrie'!J30,0),0)</f>
        <v>0</v>
      </c>
      <c r="E4448" s="210">
        <f t="shared" si="390"/>
        <v>0</v>
      </c>
      <c r="F4448" s="210">
        <f t="shared" si="390"/>
        <v>0</v>
      </c>
      <c r="G4448" s="210">
        <f t="shared" si="390"/>
        <v>0</v>
      </c>
      <c r="H4448" s="210">
        <f t="shared" si="390"/>
        <v>0</v>
      </c>
      <c r="I4448" s="210">
        <f t="shared" si="390"/>
        <v>0</v>
      </c>
      <c r="J4448" s="210">
        <f t="shared" si="390"/>
        <v>0</v>
      </c>
      <c r="K4448" s="210">
        <f t="shared" si="390"/>
        <v>0</v>
      </c>
      <c r="L4448" s="210">
        <f t="shared" si="390"/>
        <v>0</v>
      </c>
      <c r="M4448" s="210">
        <f t="shared" si="390"/>
        <v>0</v>
      </c>
      <c r="N4448" s="210">
        <f t="shared" si="390"/>
        <v>0</v>
      </c>
      <c r="O4448" s="210">
        <f t="shared" si="390"/>
        <v>0</v>
      </c>
      <c r="P4448" s="210">
        <f t="shared" si="390"/>
        <v>0</v>
      </c>
      <c r="Q4448" s="210">
        <f t="shared" si="390"/>
        <v>0</v>
      </c>
      <c r="R4448" s="210">
        <f t="shared" si="390"/>
        <v>0</v>
      </c>
    </row>
    <row r="4449" spans="1:18" hidden="1" outlineLevel="2" x14ac:dyDescent="0.35">
      <c r="A4449" s="209" t="str">
        <f>'Usages industrie'!A31</f>
        <v>Usage industriel n°28</v>
      </c>
      <c r="B4449" s="209" t="s">
        <v>637</v>
      </c>
      <c r="C4449" s="209"/>
      <c r="D4449" s="210">
        <f>IF(B$4413&lt;&gt;"",IF(B$4413='Usages industrie'!$K31,'Usages industrie'!J31,0),0)</f>
        <v>0</v>
      </c>
      <c r="E4449" s="210">
        <f t="shared" si="390"/>
        <v>0</v>
      </c>
      <c r="F4449" s="210">
        <f t="shared" si="390"/>
        <v>0</v>
      </c>
      <c r="G4449" s="210">
        <f t="shared" si="390"/>
        <v>0</v>
      </c>
      <c r="H4449" s="210">
        <f t="shared" si="390"/>
        <v>0</v>
      </c>
      <c r="I4449" s="210">
        <f t="shared" si="390"/>
        <v>0</v>
      </c>
      <c r="J4449" s="210">
        <f t="shared" si="390"/>
        <v>0</v>
      </c>
      <c r="K4449" s="210">
        <f t="shared" si="390"/>
        <v>0</v>
      </c>
      <c r="L4449" s="210">
        <f t="shared" si="390"/>
        <v>0</v>
      </c>
      <c r="M4449" s="210">
        <f t="shared" si="390"/>
        <v>0</v>
      </c>
      <c r="N4449" s="210">
        <f t="shared" si="390"/>
        <v>0</v>
      </c>
      <c r="O4449" s="210">
        <f t="shared" si="390"/>
        <v>0</v>
      </c>
      <c r="P4449" s="210">
        <f t="shared" si="390"/>
        <v>0</v>
      </c>
      <c r="Q4449" s="210">
        <f t="shared" si="390"/>
        <v>0</v>
      </c>
      <c r="R4449" s="210">
        <f t="shared" si="390"/>
        <v>0</v>
      </c>
    </row>
    <row r="4450" spans="1:18" hidden="1" outlineLevel="2" x14ac:dyDescent="0.35">
      <c r="A4450" s="209" t="str">
        <f>'Usages industrie'!A32</f>
        <v>Usage industriel n°29</v>
      </c>
      <c r="B4450" s="209" t="s">
        <v>637</v>
      </c>
      <c r="C4450" s="209"/>
      <c r="D4450" s="210">
        <f>IF(B$4413&lt;&gt;"",IF(B$4413='Usages industrie'!$K32,'Usages industrie'!J32,0),0)</f>
        <v>0</v>
      </c>
      <c r="E4450" s="210">
        <f t="shared" si="390"/>
        <v>0</v>
      </c>
      <c r="F4450" s="210">
        <f t="shared" si="390"/>
        <v>0</v>
      </c>
      <c r="G4450" s="210">
        <f t="shared" si="390"/>
        <v>0</v>
      </c>
      <c r="H4450" s="210">
        <f t="shared" si="390"/>
        <v>0</v>
      </c>
      <c r="I4450" s="210">
        <f t="shared" si="390"/>
        <v>0</v>
      </c>
      <c r="J4450" s="210">
        <f t="shared" si="390"/>
        <v>0</v>
      </c>
      <c r="K4450" s="210">
        <f t="shared" si="390"/>
        <v>0</v>
      </c>
      <c r="L4450" s="210">
        <f t="shared" si="390"/>
        <v>0</v>
      </c>
      <c r="M4450" s="210">
        <f t="shared" si="390"/>
        <v>0</v>
      </c>
      <c r="N4450" s="210">
        <f t="shared" si="390"/>
        <v>0</v>
      </c>
      <c r="O4450" s="210">
        <f t="shared" si="390"/>
        <v>0</v>
      </c>
      <c r="P4450" s="210">
        <f t="shared" si="390"/>
        <v>0</v>
      </c>
      <c r="Q4450" s="210">
        <f t="shared" si="390"/>
        <v>0</v>
      </c>
      <c r="R4450" s="210">
        <f t="shared" si="390"/>
        <v>0</v>
      </c>
    </row>
    <row r="4451" spans="1:18" hidden="1" outlineLevel="2" x14ac:dyDescent="0.35">
      <c r="A4451" s="209" t="str">
        <f>'Usages industrie'!A33</f>
        <v>Usage industriel n°30</v>
      </c>
      <c r="B4451" s="209" t="s">
        <v>637</v>
      </c>
      <c r="C4451" s="209"/>
      <c r="D4451" s="210">
        <f>IF(B$4413&lt;&gt;"",IF(B$4413='Usages industrie'!$K33,'Usages industrie'!J33,0),0)</f>
        <v>0</v>
      </c>
      <c r="E4451" s="210">
        <f t="shared" si="390"/>
        <v>0</v>
      </c>
      <c r="F4451" s="210">
        <f t="shared" si="390"/>
        <v>0</v>
      </c>
      <c r="G4451" s="210">
        <f t="shared" si="390"/>
        <v>0</v>
      </c>
      <c r="H4451" s="210">
        <f t="shared" si="390"/>
        <v>0</v>
      </c>
      <c r="I4451" s="210">
        <f t="shared" si="390"/>
        <v>0</v>
      </c>
      <c r="J4451" s="210">
        <f t="shared" si="390"/>
        <v>0</v>
      </c>
      <c r="K4451" s="210">
        <f t="shared" si="390"/>
        <v>0</v>
      </c>
      <c r="L4451" s="210">
        <f t="shared" si="390"/>
        <v>0</v>
      </c>
      <c r="M4451" s="210">
        <f t="shared" si="390"/>
        <v>0</v>
      </c>
      <c r="N4451" s="210">
        <f t="shared" si="390"/>
        <v>0</v>
      </c>
      <c r="O4451" s="210">
        <f t="shared" si="390"/>
        <v>0</v>
      </c>
      <c r="P4451" s="210">
        <f t="shared" si="390"/>
        <v>0</v>
      </c>
      <c r="Q4451" s="210">
        <f t="shared" si="390"/>
        <v>0</v>
      </c>
      <c r="R4451" s="210">
        <f t="shared" si="390"/>
        <v>0</v>
      </c>
    </row>
    <row r="4452" spans="1:18" hidden="1" outlineLevel="2" x14ac:dyDescent="0.35">
      <c r="A4452" s="209" t="str">
        <f>'Usages industrie'!A34</f>
        <v>Usage industriel n°31</v>
      </c>
      <c r="B4452" s="209" t="s">
        <v>637</v>
      </c>
      <c r="C4452" s="209"/>
      <c r="D4452" s="210">
        <f>IF(B$4413&lt;&gt;"",IF(B$4413='Usages industrie'!$K34,'Usages industrie'!J34,0),0)</f>
        <v>0</v>
      </c>
      <c r="E4452" s="210">
        <f t="shared" ref="E4452:R4461" si="391">$D4452</f>
        <v>0</v>
      </c>
      <c r="F4452" s="210">
        <f t="shared" si="391"/>
        <v>0</v>
      </c>
      <c r="G4452" s="210">
        <f t="shared" si="391"/>
        <v>0</v>
      </c>
      <c r="H4452" s="210">
        <f t="shared" si="391"/>
        <v>0</v>
      </c>
      <c r="I4452" s="210">
        <f t="shared" si="391"/>
        <v>0</v>
      </c>
      <c r="J4452" s="210">
        <f t="shared" si="391"/>
        <v>0</v>
      </c>
      <c r="K4452" s="210">
        <f t="shared" si="391"/>
        <v>0</v>
      </c>
      <c r="L4452" s="210">
        <f t="shared" si="391"/>
        <v>0</v>
      </c>
      <c r="M4452" s="210">
        <f t="shared" si="391"/>
        <v>0</v>
      </c>
      <c r="N4452" s="210">
        <f t="shared" si="391"/>
        <v>0</v>
      </c>
      <c r="O4452" s="210">
        <f t="shared" si="391"/>
        <v>0</v>
      </c>
      <c r="P4452" s="210">
        <f t="shared" si="391"/>
        <v>0</v>
      </c>
      <c r="Q4452" s="210">
        <f t="shared" si="391"/>
        <v>0</v>
      </c>
      <c r="R4452" s="210">
        <f t="shared" si="391"/>
        <v>0</v>
      </c>
    </row>
    <row r="4453" spans="1:18" hidden="1" outlineLevel="2" x14ac:dyDescent="0.35">
      <c r="A4453" s="209" t="str">
        <f>'Usages industrie'!A35</f>
        <v>Usage industriel n°32</v>
      </c>
      <c r="B4453" s="209" t="s">
        <v>637</v>
      </c>
      <c r="C4453" s="209"/>
      <c r="D4453" s="210">
        <f>IF(B$4413&lt;&gt;"",IF(B$4413='Usages industrie'!$K35,'Usages industrie'!J35,0),0)</f>
        <v>0</v>
      </c>
      <c r="E4453" s="210">
        <f t="shared" si="391"/>
        <v>0</v>
      </c>
      <c r="F4453" s="210">
        <f t="shared" si="391"/>
        <v>0</v>
      </c>
      <c r="G4453" s="210">
        <f t="shared" si="391"/>
        <v>0</v>
      </c>
      <c r="H4453" s="210">
        <f t="shared" si="391"/>
        <v>0</v>
      </c>
      <c r="I4453" s="210">
        <f t="shared" si="391"/>
        <v>0</v>
      </c>
      <c r="J4453" s="210">
        <f t="shared" si="391"/>
        <v>0</v>
      </c>
      <c r="K4453" s="210">
        <f t="shared" si="391"/>
        <v>0</v>
      </c>
      <c r="L4453" s="210">
        <f t="shared" si="391"/>
        <v>0</v>
      </c>
      <c r="M4453" s="210">
        <f t="shared" si="391"/>
        <v>0</v>
      </c>
      <c r="N4453" s="210">
        <f t="shared" si="391"/>
        <v>0</v>
      </c>
      <c r="O4453" s="210">
        <f t="shared" si="391"/>
        <v>0</v>
      </c>
      <c r="P4453" s="210">
        <f t="shared" si="391"/>
        <v>0</v>
      </c>
      <c r="Q4453" s="210">
        <f t="shared" si="391"/>
        <v>0</v>
      </c>
      <c r="R4453" s="210">
        <f t="shared" si="391"/>
        <v>0</v>
      </c>
    </row>
    <row r="4454" spans="1:18" hidden="1" outlineLevel="2" x14ac:dyDescent="0.35">
      <c r="A4454" s="209" t="str">
        <f>'Usages industrie'!A36</f>
        <v>Usage industriel n°33</v>
      </c>
      <c r="B4454" s="209" t="s">
        <v>637</v>
      </c>
      <c r="C4454" s="209"/>
      <c r="D4454" s="210">
        <f>IF(B$4413&lt;&gt;"",IF(B$4413='Usages industrie'!$K36,'Usages industrie'!J36,0),0)</f>
        <v>0</v>
      </c>
      <c r="E4454" s="210">
        <f t="shared" si="391"/>
        <v>0</v>
      </c>
      <c r="F4454" s="210">
        <f t="shared" si="391"/>
        <v>0</v>
      </c>
      <c r="G4454" s="210">
        <f t="shared" si="391"/>
        <v>0</v>
      </c>
      <c r="H4454" s="210">
        <f t="shared" si="391"/>
        <v>0</v>
      </c>
      <c r="I4454" s="210">
        <f t="shared" si="391"/>
        <v>0</v>
      </c>
      <c r="J4454" s="210">
        <f t="shared" si="391"/>
        <v>0</v>
      </c>
      <c r="K4454" s="210">
        <f t="shared" si="391"/>
        <v>0</v>
      </c>
      <c r="L4454" s="210">
        <f t="shared" si="391"/>
        <v>0</v>
      </c>
      <c r="M4454" s="210">
        <f t="shared" si="391"/>
        <v>0</v>
      </c>
      <c r="N4454" s="210">
        <f t="shared" si="391"/>
        <v>0</v>
      </c>
      <c r="O4454" s="210">
        <f t="shared" si="391"/>
        <v>0</v>
      </c>
      <c r="P4454" s="210">
        <f t="shared" si="391"/>
        <v>0</v>
      </c>
      <c r="Q4454" s="210">
        <f t="shared" si="391"/>
        <v>0</v>
      </c>
      <c r="R4454" s="210">
        <f t="shared" si="391"/>
        <v>0</v>
      </c>
    </row>
    <row r="4455" spans="1:18" hidden="1" outlineLevel="2" x14ac:dyDescent="0.35">
      <c r="A4455" s="209" t="str">
        <f>'Usages industrie'!A37</f>
        <v>Usage industriel n°34</v>
      </c>
      <c r="B4455" s="209" t="s">
        <v>637</v>
      </c>
      <c r="C4455" s="209"/>
      <c r="D4455" s="210">
        <f>IF(B$4413&lt;&gt;"",IF(B$4413='Usages industrie'!$K37,'Usages industrie'!J37,0),0)</f>
        <v>0</v>
      </c>
      <c r="E4455" s="210">
        <f t="shared" si="391"/>
        <v>0</v>
      </c>
      <c r="F4455" s="210">
        <f t="shared" si="391"/>
        <v>0</v>
      </c>
      <c r="G4455" s="210">
        <f t="shared" si="391"/>
        <v>0</v>
      </c>
      <c r="H4455" s="210">
        <f t="shared" si="391"/>
        <v>0</v>
      </c>
      <c r="I4455" s="210">
        <f t="shared" si="391"/>
        <v>0</v>
      </c>
      <c r="J4455" s="210">
        <f t="shared" si="391"/>
        <v>0</v>
      </c>
      <c r="K4455" s="210">
        <f t="shared" si="391"/>
        <v>0</v>
      </c>
      <c r="L4455" s="210">
        <f t="shared" si="391"/>
        <v>0</v>
      </c>
      <c r="M4455" s="210">
        <f t="shared" si="391"/>
        <v>0</v>
      </c>
      <c r="N4455" s="210">
        <f t="shared" si="391"/>
        <v>0</v>
      </c>
      <c r="O4455" s="210">
        <f t="shared" si="391"/>
        <v>0</v>
      </c>
      <c r="P4455" s="210">
        <f t="shared" si="391"/>
        <v>0</v>
      </c>
      <c r="Q4455" s="210">
        <f t="shared" si="391"/>
        <v>0</v>
      </c>
      <c r="R4455" s="210">
        <f t="shared" si="391"/>
        <v>0</v>
      </c>
    </row>
    <row r="4456" spans="1:18" hidden="1" outlineLevel="2" x14ac:dyDescent="0.35">
      <c r="A4456" s="209" t="str">
        <f>'Usages industrie'!A38</f>
        <v>Usage industriel n°35</v>
      </c>
      <c r="B4456" s="209" t="s">
        <v>637</v>
      </c>
      <c r="C4456" s="209"/>
      <c r="D4456" s="210">
        <f>IF(B$4413&lt;&gt;"",IF(B$4413='Usages industrie'!$K38,'Usages industrie'!J38,0),0)</f>
        <v>0</v>
      </c>
      <c r="E4456" s="210">
        <f t="shared" si="391"/>
        <v>0</v>
      </c>
      <c r="F4456" s="210">
        <f t="shared" si="391"/>
        <v>0</v>
      </c>
      <c r="G4456" s="210">
        <f t="shared" si="391"/>
        <v>0</v>
      </c>
      <c r="H4456" s="210">
        <f t="shared" si="391"/>
        <v>0</v>
      </c>
      <c r="I4456" s="210">
        <f t="shared" si="391"/>
        <v>0</v>
      </c>
      <c r="J4456" s="210">
        <f t="shared" si="391"/>
        <v>0</v>
      </c>
      <c r="K4456" s="210">
        <f t="shared" si="391"/>
        <v>0</v>
      </c>
      <c r="L4456" s="210">
        <f t="shared" si="391"/>
        <v>0</v>
      </c>
      <c r="M4456" s="210">
        <f t="shared" si="391"/>
        <v>0</v>
      </c>
      <c r="N4456" s="210">
        <f t="shared" si="391"/>
        <v>0</v>
      </c>
      <c r="O4456" s="210">
        <f t="shared" si="391"/>
        <v>0</v>
      </c>
      <c r="P4456" s="210">
        <f t="shared" si="391"/>
        <v>0</v>
      </c>
      <c r="Q4456" s="210">
        <f t="shared" si="391"/>
        <v>0</v>
      </c>
      <c r="R4456" s="210">
        <f t="shared" si="391"/>
        <v>0</v>
      </c>
    </row>
    <row r="4457" spans="1:18" hidden="1" outlineLevel="2" x14ac:dyDescent="0.35">
      <c r="A4457" s="209" t="str">
        <f>'Usages industrie'!A39</f>
        <v>Usage industriel n°36</v>
      </c>
      <c r="B4457" s="209" t="s">
        <v>637</v>
      </c>
      <c r="C4457" s="209"/>
      <c r="D4457" s="210">
        <f>IF(B$4413&lt;&gt;"",IF(B$4413='Usages industrie'!$K39,'Usages industrie'!J39,0),0)</f>
        <v>0</v>
      </c>
      <c r="E4457" s="210">
        <f t="shared" si="391"/>
        <v>0</v>
      </c>
      <c r="F4457" s="210">
        <f t="shared" si="391"/>
        <v>0</v>
      </c>
      <c r="G4457" s="210">
        <f t="shared" si="391"/>
        <v>0</v>
      </c>
      <c r="H4457" s="210">
        <f t="shared" si="391"/>
        <v>0</v>
      </c>
      <c r="I4457" s="210">
        <f t="shared" si="391"/>
        <v>0</v>
      </c>
      <c r="J4457" s="210">
        <f t="shared" si="391"/>
        <v>0</v>
      </c>
      <c r="K4457" s="210">
        <f t="shared" si="391"/>
        <v>0</v>
      </c>
      <c r="L4457" s="210">
        <f t="shared" si="391"/>
        <v>0</v>
      </c>
      <c r="M4457" s="210">
        <f t="shared" si="391"/>
        <v>0</v>
      </c>
      <c r="N4457" s="210">
        <f t="shared" si="391"/>
        <v>0</v>
      </c>
      <c r="O4457" s="210">
        <f t="shared" si="391"/>
        <v>0</v>
      </c>
      <c r="P4457" s="210">
        <f t="shared" si="391"/>
        <v>0</v>
      </c>
      <c r="Q4457" s="210">
        <f t="shared" si="391"/>
        <v>0</v>
      </c>
      <c r="R4457" s="210">
        <f t="shared" si="391"/>
        <v>0</v>
      </c>
    </row>
    <row r="4458" spans="1:18" hidden="1" outlineLevel="2" x14ac:dyDescent="0.35">
      <c r="A4458" s="209" t="str">
        <f>'Usages industrie'!A40</f>
        <v>Usage industriel n°37</v>
      </c>
      <c r="B4458" s="209" t="s">
        <v>637</v>
      </c>
      <c r="C4458" s="209"/>
      <c r="D4458" s="210">
        <f>IF(B$4413&lt;&gt;"",IF(B$4413='Usages industrie'!$K40,'Usages industrie'!J40,0),0)</f>
        <v>0</v>
      </c>
      <c r="E4458" s="210">
        <f t="shared" si="391"/>
        <v>0</v>
      </c>
      <c r="F4458" s="210">
        <f t="shared" si="391"/>
        <v>0</v>
      </c>
      <c r="G4458" s="210">
        <f t="shared" si="391"/>
        <v>0</v>
      </c>
      <c r="H4458" s="210">
        <f t="shared" si="391"/>
        <v>0</v>
      </c>
      <c r="I4458" s="210">
        <f t="shared" si="391"/>
        <v>0</v>
      </c>
      <c r="J4458" s="210">
        <f t="shared" si="391"/>
        <v>0</v>
      </c>
      <c r="K4458" s="210">
        <f t="shared" si="391"/>
        <v>0</v>
      </c>
      <c r="L4458" s="210">
        <f t="shared" si="391"/>
        <v>0</v>
      </c>
      <c r="M4458" s="210">
        <f t="shared" si="391"/>
        <v>0</v>
      </c>
      <c r="N4458" s="210">
        <f t="shared" si="391"/>
        <v>0</v>
      </c>
      <c r="O4458" s="210">
        <f t="shared" si="391"/>
        <v>0</v>
      </c>
      <c r="P4458" s="210">
        <f t="shared" si="391"/>
        <v>0</v>
      </c>
      <c r="Q4458" s="210">
        <f t="shared" si="391"/>
        <v>0</v>
      </c>
      <c r="R4458" s="210">
        <f t="shared" si="391"/>
        <v>0</v>
      </c>
    </row>
    <row r="4459" spans="1:18" hidden="1" outlineLevel="2" x14ac:dyDescent="0.35">
      <c r="A4459" s="209" t="str">
        <f>'Usages industrie'!A41</f>
        <v>Usage industriel n°38</v>
      </c>
      <c r="B4459" s="209" t="s">
        <v>637</v>
      </c>
      <c r="C4459" s="209"/>
      <c r="D4459" s="210">
        <f>IF(B$4413&lt;&gt;"",IF(B$4413='Usages industrie'!$K41,'Usages industrie'!J41,0),0)</f>
        <v>0</v>
      </c>
      <c r="E4459" s="210">
        <f t="shared" si="391"/>
        <v>0</v>
      </c>
      <c r="F4459" s="210">
        <f t="shared" si="391"/>
        <v>0</v>
      </c>
      <c r="G4459" s="210">
        <f t="shared" si="391"/>
        <v>0</v>
      </c>
      <c r="H4459" s="210">
        <f t="shared" si="391"/>
        <v>0</v>
      </c>
      <c r="I4459" s="210">
        <f t="shared" si="391"/>
        <v>0</v>
      </c>
      <c r="J4459" s="210">
        <f t="shared" si="391"/>
        <v>0</v>
      </c>
      <c r="K4459" s="210">
        <f t="shared" si="391"/>
        <v>0</v>
      </c>
      <c r="L4459" s="210">
        <f t="shared" si="391"/>
        <v>0</v>
      </c>
      <c r="M4459" s="210">
        <f t="shared" si="391"/>
        <v>0</v>
      </c>
      <c r="N4459" s="210">
        <f t="shared" si="391"/>
        <v>0</v>
      </c>
      <c r="O4459" s="210">
        <f t="shared" si="391"/>
        <v>0</v>
      </c>
      <c r="P4459" s="210">
        <f t="shared" si="391"/>
        <v>0</v>
      </c>
      <c r="Q4459" s="210">
        <f t="shared" si="391"/>
        <v>0</v>
      </c>
      <c r="R4459" s="210">
        <f t="shared" si="391"/>
        <v>0</v>
      </c>
    </row>
    <row r="4460" spans="1:18" hidden="1" outlineLevel="2" x14ac:dyDescent="0.35">
      <c r="A4460" s="209" t="str">
        <f>'Usages industrie'!A42</f>
        <v>Usage industriel n°39</v>
      </c>
      <c r="B4460" s="209" t="s">
        <v>637</v>
      </c>
      <c r="C4460" s="209"/>
      <c r="D4460" s="210">
        <f>IF(B$4413&lt;&gt;"",IF(B$4413='Usages industrie'!$K42,'Usages industrie'!J42,0),0)</f>
        <v>0</v>
      </c>
      <c r="E4460" s="210">
        <f t="shared" si="391"/>
        <v>0</v>
      </c>
      <c r="F4460" s="210">
        <f t="shared" si="391"/>
        <v>0</v>
      </c>
      <c r="G4460" s="210">
        <f t="shared" si="391"/>
        <v>0</v>
      </c>
      <c r="H4460" s="210">
        <f t="shared" si="391"/>
        <v>0</v>
      </c>
      <c r="I4460" s="210">
        <f t="shared" si="391"/>
        <v>0</v>
      </c>
      <c r="J4460" s="210">
        <f t="shared" si="391"/>
        <v>0</v>
      </c>
      <c r="K4460" s="210">
        <f t="shared" si="391"/>
        <v>0</v>
      </c>
      <c r="L4460" s="210">
        <f t="shared" si="391"/>
        <v>0</v>
      </c>
      <c r="M4460" s="210">
        <f t="shared" si="391"/>
        <v>0</v>
      </c>
      <c r="N4460" s="210">
        <f t="shared" si="391"/>
        <v>0</v>
      </c>
      <c r="O4460" s="210">
        <f t="shared" si="391"/>
        <v>0</v>
      </c>
      <c r="P4460" s="210">
        <f t="shared" si="391"/>
        <v>0</v>
      </c>
      <c r="Q4460" s="210">
        <f t="shared" si="391"/>
        <v>0</v>
      </c>
      <c r="R4460" s="210">
        <f t="shared" si="391"/>
        <v>0</v>
      </c>
    </row>
    <row r="4461" spans="1:18" hidden="1" outlineLevel="2" x14ac:dyDescent="0.35">
      <c r="A4461" s="209" t="str">
        <f>'Usages industrie'!A43</f>
        <v>Usage industriel n°40</v>
      </c>
      <c r="B4461" s="209" t="s">
        <v>637</v>
      </c>
      <c r="C4461" s="209"/>
      <c r="D4461" s="210">
        <f>IF(B$4413&lt;&gt;"",IF(B$4413='Usages industrie'!$K43,'Usages industrie'!J43,0),0)</f>
        <v>0</v>
      </c>
      <c r="E4461" s="210">
        <f t="shared" si="391"/>
        <v>0</v>
      </c>
      <c r="F4461" s="210">
        <f t="shared" si="391"/>
        <v>0</v>
      </c>
      <c r="G4461" s="210">
        <f t="shared" si="391"/>
        <v>0</v>
      </c>
      <c r="H4461" s="210">
        <f t="shared" si="391"/>
        <v>0</v>
      </c>
      <c r="I4461" s="210">
        <f t="shared" si="391"/>
        <v>0</v>
      </c>
      <c r="J4461" s="210">
        <f t="shared" si="391"/>
        <v>0</v>
      </c>
      <c r="K4461" s="210">
        <f t="shared" si="391"/>
        <v>0</v>
      </c>
      <c r="L4461" s="210">
        <f t="shared" si="391"/>
        <v>0</v>
      </c>
      <c r="M4461" s="210">
        <f t="shared" si="391"/>
        <v>0</v>
      </c>
      <c r="N4461" s="210">
        <f t="shared" si="391"/>
        <v>0</v>
      </c>
      <c r="O4461" s="210">
        <f t="shared" si="391"/>
        <v>0</v>
      </c>
      <c r="P4461" s="210">
        <f t="shared" si="391"/>
        <v>0</v>
      </c>
      <c r="Q4461" s="210">
        <f t="shared" si="391"/>
        <v>0</v>
      </c>
      <c r="R4461" s="210">
        <f t="shared" si="391"/>
        <v>0</v>
      </c>
    </row>
    <row r="4462" spans="1:18" hidden="1" outlineLevel="2" x14ac:dyDescent="0.35">
      <c r="A4462" s="209" t="str">
        <f>'Usages industrie'!A44</f>
        <v>Usage industriel n°41</v>
      </c>
      <c r="B4462" s="209" t="s">
        <v>637</v>
      </c>
      <c r="C4462" s="209"/>
      <c r="D4462" s="210">
        <f>IF(B$4413&lt;&gt;"",IF(B$4413='Usages industrie'!$K44,'Usages industrie'!J44,0),0)</f>
        <v>0</v>
      </c>
      <c r="E4462" s="210">
        <f t="shared" ref="E4462:R4471" si="392">$D4462</f>
        <v>0</v>
      </c>
      <c r="F4462" s="210">
        <f t="shared" si="392"/>
        <v>0</v>
      </c>
      <c r="G4462" s="210">
        <f t="shared" si="392"/>
        <v>0</v>
      </c>
      <c r="H4462" s="210">
        <f t="shared" si="392"/>
        <v>0</v>
      </c>
      <c r="I4462" s="210">
        <f t="shared" si="392"/>
        <v>0</v>
      </c>
      <c r="J4462" s="210">
        <f t="shared" si="392"/>
        <v>0</v>
      </c>
      <c r="K4462" s="210">
        <f t="shared" si="392"/>
        <v>0</v>
      </c>
      <c r="L4462" s="210">
        <f t="shared" si="392"/>
        <v>0</v>
      </c>
      <c r="M4462" s="210">
        <f t="shared" si="392"/>
        <v>0</v>
      </c>
      <c r="N4462" s="210">
        <f t="shared" si="392"/>
        <v>0</v>
      </c>
      <c r="O4462" s="210">
        <f t="shared" si="392"/>
        <v>0</v>
      </c>
      <c r="P4462" s="210">
        <f t="shared" si="392"/>
        <v>0</v>
      </c>
      <c r="Q4462" s="210">
        <f t="shared" si="392"/>
        <v>0</v>
      </c>
      <c r="R4462" s="210">
        <f t="shared" si="392"/>
        <v>0</v>
      </c>
    </row>
    <row r="4463" spans="1:18" hidden="1" outlineLevel="2" x14ac:dyDescent="0.35">
      <c r="A4463" s="209" t="str">
        <f>'Usages industrie'!A45</f>
        <v>Usage industriel n°42</v>
      </c>
      <c r="B4463" s="209" t="s">
        <v>637</v>
      </c>
      <c r="C4463" s="209"/>
      <c r="D4463" s="210">
        <f>IF(B$4413&lt;&gt;"",IF(B$4413='Usages industrie'!$K45,'Usages industrie'!J45,0),0)</f>
        <v>0</v>
      </c>
      <c r="E4463" s="210">
        <f t="shared" si="392"/>
        <v>0</v>
      </c>
      <c r="F4463" s="210">
        <f t="shared" si="392"/>
        <v>0</v>
      </c>
      <c r="G4463" s="210">
        <f t="shared" si="392"/>
        <v>0</v>
      </c>
      <c r="H4463" s="210">
        <f t="shared" si="392"/>
        <v>0</v>
      </c>
      <c r="I4463" s="210">
        <f t="shared" si="392"/>
        <v>0</v>
      </c>
      <c r="J4463" s="210">
        <f t="shared" si="392"/>
        <v>0</v>
      </c>
      <c r="K4463" s="210">
        <f t="shared" si="392"/>
        <v>0</v>
      </c>
      <c r="L4463" s="210">
        <f t="shared" si="392"/>
        <v>0</v>
      </c>
      <c r="M4463" s="210">
        <f t="shared" si="392"/>
        <v>0</v>
      </c>
      <c r="N4463" s="210">
        <f t="shared" si="392"/>
        <v>0</v>
      </c>
      <c r="O4463" s="210">
        <f t="shared" si="392"/>
        <v>0</v>
      </c>
      <c r="P4463" s="210">
        <f t="shared" si="392"/>
        <v>0</v>
      </c>
      <c r="Q4463" s="210">
        <f t="shared" si="392"/>
        <v>0</v>
      </c>
      <c r="R4463" s="210">
        <f t="shared" si="392"/>
        <v>0</v>
      </c>
    </row>
    <row r="4464" spans="1:18" hidden="1" outlineLevel="2" x14ac:dyDescent="0.35">
      <c r="A4464" s="209" t="str">
        <f>'Usages industrie'!A46</f>
        <v>Usage industriel n°43</v>
      </c>
      <c r="B4464" s="209" t="s">
        <v>637</v>
      </c>
      <c r="C4464" s="209"/>
      <c r="D4464" s="210">
        <f>IF(B$4413&lt;&gt;"",IF(B$4413='Usages industrie'!$K46,'Usages industrie'!J46,0),0)</f>
        <v>0</v>
      </c>
      <c r="E4464" s="210">
        <f t="shared" si="392"/>
        <v>0</v>
      </c>
      <c r="F4464" s="210">
        <f t="shared" si="392"/>
        <v>0</v>
      </c>
      <c r="G4464" s="210">
        <f t="shared" si="392"/>
        <v>0</v>
      </c>
      <c r="H4464" s="210">
        <f t="shared" si="392"/>
        <v>0</v>
      </c>
      <c r="I4464" s="210">
        <f t="shared" si="392"/>
        <v>0</v>
      </c>
      <c r="J4464" s="210">
        <f t="shared" si="392"/>
        <v>0</v>
      </c>
      <c r="K4464" s="210">
        <f t="shared" si="392"/>
        <v>0</v>
      </c>
      <c r="L4464" s="210">
        <f t="shared" si="392"/>
        <v>0</v>
      </c>
      <c r="M4464" s="210">
        <f t="shared" si="392"/>
        <v>0</v>
      </c>
      <c r="N4464" s="210">
        <f t="shared" si="392"/>
        <v>0</v>
      </c>
      <c r="O4464" s="210">
        <f t="shared" si="392"/>
        <v>0</v>
      </c>
      <c r="P4464" s="210">
        <f t="shared" si="392"/>
        <v>0</v>
      </c>
      <c r="Q4464" s="210">
        <f t="shared" si="392"/>
        <v>0</v>
      </c>
      <c r="R4464" s="210">
        <f t="shared" si="392"/>
        <v>0</v>
      </c>
    </row>
    <row r="4465" spans="1:18" hidden="1" outlineLevel="2" x14ac:dyDescent="0.35">
      <c r="A4465" s="209" t="str">
        <f>'Usages industrie'!A47</f>
        <v>Usage industriel n°44</v>
      </c>
      <c r="B4465" s="209" t="s">
        <v>637</v>
      </c>
      <c r="C4465" s="209"/>
      <c r="D4465" s="210">
        <f>IF(B$4413&lt;&gt;"",IF(B$4413='Usages industrie'!$K47,'Usages industrie'!J47,0),0)</f>
        <v>0</v>
      </c>
      <c r="E4465" s="210">
        <f t="shared" si="392"/>
        <v>0</v>
      </c>
      <c r="F4465" s="210">
        <f t="shared" si="392"/>
        <v>0</v>
      </c>
      <c r="G4465" s="210">
        <f t="shared" si="392"/>
        <v>0</v>
      </c>
      <c r="H4465" s="210">
        <f t="shared" si="392"/>
        <v>0</v>
      </c>
      <c r="I4465" s="210">
        <f t="shared" si="392"/>
        <v>0</v>
      </c>
      <c r="J4465" s="210">
        <f t="shared" si="392"/>
        <v>0</v>
      </c>
      <c r="K4465" s="210">
        <f t="shared" si="392"/>
        <v>0</v>
      </c>
      <c r="L4465" s="210">
        <f t="shared" si="392"/>
        <v>0</v>
      </c>
      <c r="M4465" s="210">
        <f t="shared" si="392"/>
        <v>0</v>
      </c>
      <c r="N4465" s="210">
        <f t="shared" si="392"/>
        <v>0</v>
      </c>
      <c r="O4465" s="210">
        <f t="shared" si="392"/>
        <v>0</v>
      </c>
      <c r="P4465" s="210">
        <f t="shared" si="392"/>
        <v>0</v>
      </c>
      <c r="Q4465" s="210">
        <f t="shared" si="392"/>
        <v>0</v>
      </c>
      <c r="R4465" s="210">
        <f t="shared" si="392"/>
        <v>0</v>
      </c>
    </row>
    <row r="4466" spans="1:18" hidden="1" outlineLevel="2" x14ac:dyDescent="0.35">
      <c r="A4466" s="209" t="str">
        <f>'Usages industrie'!A48</f>
        <v>Usage industriel n°45</v>
      </c>
      <c r="B4466" s="209" t="s">
        <v>637</v>
      </c>
      <c r="C4466" s="209"/>
      <c r="D4466" s="210">
        <f>IF(B$4413&lt;&gt;"",IF(B$4413='Usages industrie'!$K48,'Usages industrie'!J48,0),0)</f>
        <v>0</v>
      </c>
      <c r="E4466" s="210">
        <f t="shared" si="392"/>
        <v>0</v>
      </c>
      <c r="F4466" s="210">
        <f t="shared" si="392"/>
        <v>0</v>
      </c>
      <c r="G4466" s="210">
        <f t="shared" si="392"/>
        <v>0</v>
      </c>
      <c r="H4466" s="210">
        <f t="shared" si="392"/>
        <v>0</v>
      </c>
      <c r="I4466" s="210">
        <f t="shared" si="392"/>
        <v>0</v>
      </c>
      <c r="J4466" s="210">
        <f t="shared" si="392"/>
        <v>0</v>
      </c>
      <c r="K4466" s="210">
        <f t="shared" si="392"/>
        <v>0</v>
      </c>
      <c r="L4466" s="210">
        <f t="shared" si="392"/>
        <v>0</v>
      </c>
      <c r="M4466" s="210">
        <f t="shared" si="392"/>
        <v>0</v>
      </c>
      <c r="N4466" s="210">
        <f t="shared" si="392"/>
        <v>0</v>
      </c>
      <c r="O4466" s="210">
        <f t="shared" si="392"/>
        <v>0</v>
      </c>
      <c r="P4466" s="210">
        <f t="shared" si="392"/>
        <v>0</v>
      </c>
      <c r="Q4466" s="210">
        <f t="shared" si="392"/>
        <v>0</v>
      </c>
      <c r="R4466" s="210">
        <f t="shared" si="392"/>
        <v>0</v>
      </c>
    </row>
    <row r="4467" spans="1:18" hidden="1" outlineLevel="2" x14ac:dyDescent="0.35">
      <c r="A4467" s="209" t="str">
        <f>'Usages industrie'!A49</f>
        <v>Usage industriel n°46</v>
      </c>
      <c r="B4467" s="209" t="s">
        <v>637</v>
      </c>
      <c r="C4467" s="209"/>
      <c r="D4467" s="210">
        <f>IF(B$4413&lt;&gt;"",IF(B$4413='Usages industrie'!$K49,'Usages industrie'!J49,0),0)</f>
        <v>0</v>
      </c>
      <c r="E4467" s="210">
        <f t="shared" si="392"/>
        <v>0</v>
      </c>
      <c r="F4467" s="210">
        <f t="shared" si="392"/>
        <v>0</v>
      </c>
      <c r="G4467" s="210">
        <f t="shared" si="392"/>
        <v>0</v>
      </c>
      <c r="H4467" s="210">
        <f t="shared" si="392"/>
        <v>0</v>
      </c>
      <c r="I4467" s="210">
        <f t="shared" si="392"/>
        <v>0</v>
      </c>
      <c r="J4467" s="210">
        <f t="shared" si="392"/>
        <v>0</v>
      </c>
      <c r="K4467" s="210">
        <f t="shared" si="392"/>
        <v>0</v>
      </c>
      <c r="L4467" s="210">
        <f t="shared" si="392"/>
        <v>0</v>
      </c>
      <c r="M4467" s="210">
        <f t="shared" si="392"/>
        <v>0</v>
      </c>
      <c r="N4467" s="210">
        <f t="shared" si="392"/>
        <v>0</v>
      </c>
      <c r="O4467" s="210">
        <f t="shared" si="392"/>
        <v>0</v>
      </c>
      <c r="P4467" s="210">
        <f t="shared" si="392"/>
        <v>0</v>
      </c>
      <c r="Q4467" s="210">
        <f t="shared" si="392"/>
        <v>0</v>
      </c>
      <c r="R4467" s="210">
        <f t="shared" si="392"/>
        <v>0</v>
      </c>
    </row>
    <row r="4468" spans="1:18" hidden="1" outlineLevel="2" x14ac:dyDescent="0.35">
      <c r="A4468" s="209" t="str">
        <f>'Usages industrie'!A50</f>
        <v>Usage industriel n°47</v>
      </c>
      <c r="B4468" s="209" t="s">
        <v>637</v>
      </c>
      <c r="C4468" s="209"/>
      <c r="D4468" s="210">
        <f>IF(B$4413&lt;&gt;"",IF(B$4413='Usages industrie'!$K50,'Usages industrie'!J50,0),0)</f>
        <v>0</v>
      </c>
      <c r="E4468" s="210">
        <f t="shared" si="392"/>
        <v>0</v>
      </c>
      <c r="F4468" s="210">
        <f t="shared" si="392"/>
        <v>0</v>
      </c>
      <c r="G4468" s="210">
        <f t="shared" si="392"/>
        <v>0</v>
      </c>
      <c r="H4468" s="210">
        <f t="shared" si="392"/>
        <v>0</v>
      </c>
      <c r="I4468" s="210">
        <f t="shared" si="392"/>
        <v>0</v>
      </c>
      <c r="J4468" s="210">
        <f t="shared" si="392"/>
        <v>0</v>
      </c>
      <c r="K4468" s="210">
        <f t="shared" si="392"/>
        <v>0</v>
      </c>
      <c r="L4468" s="210">
        <f t="shared" si="392"/>
        <v>0</v>
      </c>
      <c r="M4468" s="210">
        <f t="shared" si="392"/>
        <v>0</v>
      </c>
      <c r="N4468" s="210">
        <f t="shared" si="392"/>
        <v>0</v>
      </c>
      <c r="O4468" s="210">
        <f t="shared" si="392"/>
        <v>0</v>
      </c>
      <c r="P4468" s="210">
        <f t="shared" si="392"/>
        <v>0</v>
      </c>
      <c r="Q4468" s="210">
        <f t="shared" si="392"/>
        <v>0</v>
      </c>
      <c r="R4468" s="210">
        <f t="shared" si="392"/>
        <v>0</v>
      </c>
    </row>
    <row r="4469" spans="1:18" hidden="1" outlineLevel="2" x14ac:dyDescent="0.35">
      <c r="A4469" s="209" t="str">
        <f>'Usages industrie'!A51</f>
        <v>Usage industriel n°48</v>
      </c>
      <c r="B4469" s="209" t="s">
        <v>637</v>
      </c>
      <c r="C4469" s="209"/>
      <c r="D4469" s="210">
        <f>IF(B$4413&lt;&gt;"",IF(B$4413='Usages industrie'!$K51,'Usages industrie'!J51,0),0)</f>
        <v>0</v>
      </c>
      <c r="E4469" s="210">
        <f t="shared" si="392"/>
        <v>0</v>
      </c>
      <c r="F4469" s="210">
        <f t="shared" si="392"/>
        <v>0</v>
      </c>
      <c r="G4469" s="210">
        <f t="shared" si="392"/>
        <v>0</v>
      </c>
      <c r="H4469" s="210">
        <f t="shared" si="392"/>
        <v>0</v>
      </c>
      <c r="I4469" s="210">
        <f t="shared" si="392"/>
        <v>0</v>
      </c>
      <c r="J4469" s="210">
        <f t="shared" si="392"/>
        <v>0</v>
      </c>
      <c r="K4469" s="210">
        <f t="shared" si="392"/>
        <v>0</v>
      </c>
      <c r="L4469" s="210">
        <f t="shared" si="392"/>
        <v>0</v>
      </c>
      <c r="M4469" s="210">
        <f t="shared" si="392"/>
        <v>0</v>
      </c>
      <c r="N4469" s="210">
        <f t="shared" si="392"/>
        <v>0</v>
      </c>
      <c r="O4469" s="210">
        <f t="shared" si="392"/>
        <v>0</v>
      </c>
      <c r="P4469" s="210">
        <f t="shared" si="392"/>
        <v>0</v>
      </c>
      <c r="Q4469" s="210">
        <f t="shared" si="392"/>
        <v>0</v>
      </c>
      <c r="R4469" s="210">
        <f t="shared" si="392"/>
        <v>0</v>
      </c>
    </row>
    <row r="4470" spans="1:18" hidden="1" outlineLevel="2" x14ac:dyDescent="0.35">
      <c r="A4470" s="209" t="str">
        <f>'Usages industrie'!A52</f>
        <v>Usage industriel n°49</v>
      </c>
      <c r="B4470" s="209" t="s">
        <v>637</v>
      </c>
      <c r="C4470" s="209"/>
      <c r="D4470" s="210">
        <f>IF(B$4413&lt;&gt;"",IF(B$4413='Usages industrie'!$K52,'Usages industrie'!J52,0),0)</f>
        <v>0</v>
      </c>
      <c r="E4470" s="210">
        <f t="shared" si="392"/>
        <v>0</v>
      </c>
      <c r="F4470" s="210">
        <f t="shared" si="392"/>
        <v>0</v>
      </c>
      <c r="G4470" s="210">
        <f t="shared" si="392"/>
        <v>0</v>
      </c>
      <c r="H4470" s="210">
        <f t="shared" si="392"/>
        <v>0</v>
      </c>
      <c r="I4470" s="210">
        <f t="shared" si="392"/>
        <v>0</v>
      </c>
      <c r="J4470" s="210">
        <f t="shared" si="392"/>
        <v>0</v>
      </c>
      <c r="K4470" s="210">
        <f t="shared" si="392"/>
        <v>0</v>
      </c>
      <c r="L4470" s="210">
        <f t="shared" si="392"/>
        <v>0</v>
      </c>
      <c r="M4470" s="210">
        <f t="shared" si="392"/>
        <v>0</v>
      </c>
      <c r="N4470" s="210">
        <f t="shared" si="392"/>
        <v>0</v>
      </c>
      <c r="O4470" s="210">
        <f t="shared" si="392"/>
        <v>0</v>
      </c>
      <c r="P4470" s="210">
        <f t="shared" si="392"/>
        <v>0</v>
      </c>
      <c r="Q4470" s="210">
        <f t="shared" si="392"/>
        <v>0</v>
      </c>
      <c r="R4470" s="210">
        <f t="shared" si="392"/>
        <v>0</v>
      </c>
    </row>
    <row r="4471" spans="1:18" hidden="1" outlineLevel="2" x14ac:dyDescent="0.35">
      <c r="A4471" s="209" t="str">
        <f>'Usages industrie'!A53</f>
        <v>Usage industriel n°50</v>
      </c>
      <c r="B4471" s="209" t="s">
        <v>637</v>
      </c>
      <c r="C4471" s="209"/>
      <c r="D4471" s="210">
        <f>IF(B$4413&lt;&gt;"",IF(B$4413='Usages industrie'!$K53,'Usages industrie'!J53,0),0)</f>
        <v>0</v>
      </c>
      <c r="E4471" s="210">
        <f t="shared" si="392"/>
        <v>0</v>
      </c>
      <c r="F4471" s="210">
        <f t="shared" si="392"/>
        <v>0</v>
      </c>
      <c r="G4471" s="210">
        <f t="shared" si="392"/>
        <v>0</v>
      </c>
      <c r="H4471" s="210">
        <f t="shared" si="392"/>
        <v>0</v>
      </c>
      <c r="I4471" s="210">
        <f t="shared" si="392"/>
        <v>0</v>
      </c>
      <c r="J4471" s="210">
        <f t="shared" si="392"/>
        <v>0</v>
      </c>
      <c r="K4471" s="210">
        <f t="shared" si="392"/>
        <v>0</v>
      </c>
      <c r="L4471" s="210">
        <f t="shared" si="392"/>
        <v>0</v>
      </c>
      <c r="M4471" s="210">
        <f t="shared" si="392"/>
        <v>0</v>
      </c>
      <c r="N4471" s="210">
        <f t="shared" si="392"/>
        <v>0</v>
      </c>
      <c r="O4471" s="210">
        <f t="shared" si="392"/>
        <v>0</v>
      </c>
      <c r="P4471" s="210">
        <f t="shared" si="392"/>
        <v>0</v>
      </c>
      <c r="Q4471" s="210">
        <f t="shared" si="392"/>
        <v>0</v>
      </c>
      <c r="R4471" s="210">
        <f t="shared" si="392"/>
        <v>0</v>
      </c>
    </row>
    <row r="4472" spans="1:18" hidden="1" outlineLevel="1" collapsed="1" x14ac:dyDescent="0.35">
      <c r="A4472" s="209" t="s">
        <v>638</v>
      </c>
      <c r="B4472" s="209"/>
      <c r="C4472" s="209"/>
      <c r="D4472" s="210">
        <f t="shared" ref="D4472:R4472" si="393">SUM(D4422:D4471)</f>
        <v>0</v>
      </c>
      <c r="E4472" s="210">
        <f t="shared" si="393"/>
        <v>0</v>
      </c>
      <c r="F4472" s="210">
        <f t="shared" si="393"/>
        <v>0</v>
      </c>
      <c r="G4472" s="210">
        <f t="shared" si="393"/>
        <v>0</v>
      </c>
      <c r="H4472" s="210">
        <f t="shared" si="393"/>
        <v>0</v>
      </c>
      <c r="I4472" s="210">
        <f t="shared" si="393"/>
        <v>0</v>
      </c>
      <c r="J4472" s="210">
        <f t="shared" si="393"/>
        <v>0</v>
      </c>
      <c r="K4472" s="210">
        <f t="shared" si="393"/>
        <v>0</v>
      </c>
      <c r="L4472" s="210">
        <f t="shared" si="393"/>
        <v>0</v>
      </c>
      <c r="M4472" s="210">
        <f t="shared" si="393"/>
        <v>0</v>
      </c>
      <c r="N4472" s="210">
        <f t="shared" si="393"/>
        <v>0</v>
      </c>
      <c r="O4472" s="210">
        <f t="shared" si="393"/>
        <v>0</v>
      </c>
      <c r="P4472" s="210">
        <f t="shared" si="393"/>
        <v>0</v>
      </c>
      <c r="Q4472" s="210">
        <f t="shared" si="393"/>
        <v>0</v>
      </c>
      <c r="R4472" s="210">
        <f t="shared" si="393"/>
        <v>0</v>
      </c>
    </row>
    <row r="4473" spans="1:18" hidden="1" outlineLevel="2" x14ac:dyDescent="0.35">
      <c r="A4473" s="209" t="str">
        <f>'Usages industrie'!A4</f>
        <v>Usage industriel n°1</v>
      </c>
      <c r="B4473" s="209" t="s">
        <v>639</v>
      </c>
      <c r="C4473" s="209"/>
      <c r="D4473" s="210">
        <f>D4422*'Usages industrie'!$O4*(1+'Usages industrie'!$P4)^(D$4416-$D$4416)/1000</f>
        <v>0</v>
      </c>
      <c r="E4473" s="210">
        <f>E4422*'Usages industrie'!$O4*(1+'Usages industrie'!$P4)^(E$4416-$D$4416)/1000</f>
        <v>0</v>
      </c>
      <c r="F4473" s="210">
        <f>F4422*'Usages industrie'!$O4*(1+'Usages industrie'!$P4)^(F$4416-$D$4416)/1000</f>
        <v>0</v>
      </c>
      <c r="G4473" s="210">
        <f>G4422*'Usages industrie'!$O4*(1+'Usages industrie'!$P4)^(G$4416-$D$4416)/1000</f>
        <v>0</v>
      </c>
      <c r="H4473" s="210">
        <f>H4422*'Usages industrie'!$O4*(1+'Usages industrie'!$P4)^(H$4416-$D$4416)/1000</f>
        <v>0</v>
      </c>
      <c r="I4473" s="210">
        <f>I4422*'Usages industrie'!$O4*(1+'Usages industrie'!$P4)^(I$4416-$D$4416)/1000</f>
        <v>0</v>
      </c>
      <c r="J4473" s="210">
        <f>J4422*'Usages industrie'!$O4*(1+'Usages industrie'!$P4)^(J$4416-$D$4416)/1000</f>
        <v>0</v>
      </c>
      <c r="K4473" s="210">
        <f>K4422*'Usages industrie'!$O4*(1+'Usages industrie'!$P4)^(K$4416-$D$4416)/1000</f>
        <v>0</v>
      </c>
      <c r="L4473" s="210">
        <f>L4422*'Usages industrie'!$O4*(1+'Usages industrie'!$P4)^(L$4416-$D$4416)/1000</f>
        <v>0</v>
      </c>
      <c r="M4473" s="210">
        <f>M4422*'Usages industrie'!$O4*(1+'Usages industrie'!$P4)^(M$4416-$D$4416)/1000</f>
        <v>0</v>
      </c>
      <c r="N4473" s="210">
        <f>N4422*'Usages industrie'!$O4*(1+'Usages industrie'!$P4)^(N$4416-$D$4416)/1000</f>
        <v>0</v>
      </c>
      <c r="O4473" s="210">
        <f>O4422*'Usages industrie'!$O4*(1+'Usages industrie'!$P4)^(O$4416-$D$4416)/1000</f>
        <v>0</v>
      </c>
      <c r="P4473" s="210">
        <f>P4422*'Usages industrie'!$O4*(1+'Usages industrie'!$P4)^(P$4416-$D$4416)/1000</f>
        <v>0</v>
      </c>
      <c r="Q4473" s="210">
        <f>Q4422*'Usages industrie'!$O4*(1+'Usages industrie'!$P4)^(Q$4416-$D$4416)/1000</f>
        <v>0</v>
      </c>
      <c r="R4473" s="210">
        <f>R4422*'Usages industrie'!$O4*(1+'Usages industrie'!$P4)^(R$4416-$D$4416)/1000</f>
        <v>0</v>
      </c>
    </row>
    <row r="4474" spans="1:18" hidden="1" outlineLevel="2" x14ac:dyDescent="0.35">
      <c r="A4474" s="209" t="str">
        <f>'Usages industrie'!A5</f>
        <v>Usage industriel n°2</v>
      </c>
      <c r="B4474" s="209" t="s">
        <v>639</v>
      </c>
      <c r="C4474" s="209"/>
      <c r="D4474" s="210">
        <f>D4423*'Usages industrie'!$O5*(1+'Usages industrie'!$P5)^(D$4416-$D$4416)/1000</f>
        <v>0</v>
      </c>
      <c r="E4474" s="210">
        <f>E4423*'Usages industrie'!$O5*(1+'Usages industrie'!$P5)^(E$4416-$D$4416)/1000</f>
        <v>0</v>
      </c>
      <c r="F4474" s="210">
        <f>F4423*'Usages industrie'!$O5*(1+'Usages industrie'!$P5)^(F$4416-$D$4416)/1000</f>
        <v>0</v>
      </c>
      <c r="G4474" s="210">
        <f>G4423*'Usages industrie'!$O5*(1+'Usages industrie'!$P5)^(G$4416-$D$4416)/1000</f>
        <v>0</v>
      </c>
      <c r="H4474" s="210">
        <f>H4423*'Usages industrie'!$O5*(1+'Usages industrie'!$P5)^(H$4416-$D$4416)/1000</f>
        <v>0</v>
      </c>
      <c r="I4474" s="210">
        <f>I4423*'Usages industrie'!$O5*(1+'Usages industrie'!$P5)^(I$4416-$D$4416)/1000</f>
        <v>0</v>
      </c>
      <c r="J4474" s="210">
        <f>J4423*'Usages industrie'!$O5*(1+'Usages industrie'!$P5)^(J$4416-$D$4416)/1000</f>
        <v>0</v>
      </c>
      <c r="K4474" s="210">
        <f>K4423*'Usages industrie'!$O5*(1+'Usages industrie'!$P5)^(K$4416-$D$4416)/1000</f>
        <v>0</v>
      </c>
      <c r="L4474" s="210">
        <f>L4423*'Usages industrie'!$O5*(1+'Usages industrie'!$P5)^(L$4416-$D$4416)/1000</f>
        <v>0</v>
      </c>
      <c r="M4474" s="210">
        <f>M4423*'Usages industrie'!$O5*(1+'Usages industrie'!$P5)^(M$4416-$D$4416)/1000</f>
        <v>0</v>
      </c>
      <c r="N4474" s="210">
        <f>N4423*'Usages industrie'!$O5*(1+'Usages industrie'!$P5)^(N$4416-$D$4416)/1000</f>
        <v>0</v>
      </c>
      <c r="O4474" s="210">
        <f>O4423*'Usages industrie'!$O5*(1+'Usages industrie'!$P5)^(O$4416-$D$4416)/1000</f>
        <v>0</v>
      </c>
      <c r="P4474" s="210">
        <f>P4423*'Usages industrie'!$O5*(1+'Usages industrie'!$P5)^(P$4416-$D$4416)/1000</f>
        <v>0</v>
      </c>
      <c r="Q4474" s="210">
        <f>Q4423*'Usages industrie'!$O5*(1+'Usages industrie'!$P5)^(Q$4416-$D$4416)/1000</f>
        <v>0</v>
      </c>
      <c r="R4474" s="210">
        <f>R4423*'Usages industrie'!$O5*(1+'Usages industrie'!$P5)^(R$4416-$D$4416)/1000</f>
        <v>0</v>
      </c>
    </row>
    <row r="4475" spans="1:18" hidden="1" outlineLevel="2" x14ac:dyDescent="0.35">
      <c r="A4475" s="209" t="str">
        <f>'Usages industrie'!A6</f>
        <v>Usage industriel n°3</v>
      </c>
      <c r="B4475" s="209" t="s">
        <v>639</v>
      </c>
      <c r="C4475" s="209"/>
      <c r="D4475" s="210">
        <f>D4424*'Usages industrie'!$O6*(1+'Usages industrie'!$P6)^(D$4416-$D$4416)/1000</f>
        <v>0</v>
      </c>
      <c r="E4475" s="210">
        <f>E4424*'Usages industrie'!$O6*(1+'Usages industrie'!$P6)^(E$4416-$D$4416)/1000</f>
        <v>0</v>
      </c>
      <c r="F4475" s="210">
        <f>F4424*'Usages industrie'!$O6*(1+'Usages industrie'!$P6)^(F$4416-$D$4416)/1000</f>
        <v>0</v>
      </c>
      <c r="G4475" s="210">
        <f>G4424*'Usages industrie'!$O6*(1+'Usages industrie'!$P6)^(G$4416-$D$4416)/1000</f>
        <v>0</v>
      </c>
      <c r="H4475" s="210">
        <f>H4424*'Usages industrie'!$O6*(1+'Usages industrie'!$P6)^(H$4416-$D$4416)/1000</f>
        <v>0</v>
      </c>
      <c r="I4475" s="210">
        <f>I4424*'Usages industrie'!$O6*(1+'Usages industrie'!$P6)^(I$4416-$D$4416)/1000</f>
        <v>0</v>
      </c>
      <c r="J4475" s="210">
        <f>J4424*'Usages industrie'!$O6*(1+'Usages industrie'!$P6)^(J$4416-$D$4416)/1000</f>
        <v>0</v>
      </c>
      <c r="K4475" s="210">
        <f>K4424*'Usages industrie'!$O6*(1+'Usages industrie'!$P6)^(K$4416-$D$4416)/1000</f>
        <v>0</v>
      </c>
      <c r="L4475" s="210">
        <f>L4424*'Usages industrie'!$O6*(1+'Usages industrie'!$P6)^(L$4416-$D$4416)/1000</f>
        <v>0</v>
      </c>
      <c r="M4475" s="210">
        <f>M4424*'Usages industrie'!$O6*(1+'Usages industrie'!$P6)^(M$4416-$D$4416)/1000</f>
        <v>0</v>
      </c>
      <c r="N4475" s="210">
        <f>N4424*'Usages industrie'!$O6*(1+'Usages industrie'!$P6)^(N$4416-$D$4416)/1000</f>
        <v>0</v>
      </c>
      <c r="O4475" s="210">
        <f>O4424*'Usages industrie'!$O6*(1+'Usages industrie'!$P6)^(O$4416-$D$4416)/1000</f>
        <v>0</v>
      </c>
      <c r="P4475" s="210">
        <f>P4424*'Usages industrie'!$O6*(1+'Usages industrie'!$P6)^(P$4416-$D$4416)/1000</f>
        <v>0</v>
      </c>
      <c r="Q4475" s="210">
        <f>Q4424*'Usages industrie'!$O6*(1+'Usages industrie'!$P6)^(Q$4416-$D$4416)/1000</f>
        <v>0</v>
      </c>
      <c r="R4475" s="210">
        <f>R4424*'Usages industrie'!$O6*(1+'Usages industrie'!$P6)^(R$4416-$D$4416)/1000</f>
        <v>0</v>
      </c>
    </row>
    <row r="4476" spans="1:18" hidden="1" outlineLevel="2" x14ac:dyDescent="0.35">
      <c r="A4476" s="209" t="str">
        <f>'Usages industrie'!A7</f>
        <v>Usage industriel n°4</v>
      </c>
      <c r="B4476" s="209" t="s">
        <v>639</v>
      </c>
      <c r="C4476" s="209"/>
      <c r="D4476" s="210">
        <f>D4425*'Usages industrie'!$O7*(1+'Usages industrie'!$P7)^(D$4416-$D$4416)/1000</f>
        <v>0</v>
      </c>
      <c r="E4476" s="210">
        <f>E4425*'Usages industrie'!$O7*(1+'Usages industrie'!$P7)^(E$4416-$D$4416)/1000</f>
        <v>0</v>
      </c>
      <c r="F4476" s="210">
        <f>F4425*'Usages industrie'!$O7*(1+'Usages industrie'!$P7)^(F$4416-$D$4416)/1000</f>
        <v>0</v>
      </c>
      <c r="G4476" s="210">
        <f>G4425*'Usages industrie'!$O7*(1+'Usages industrie'!$P7)^(G$4416-$D$4416)/1000</f>
        <v>0</v>
      </c>
      <c r="H4476" s="210">
        <f>H4425*'Usages industrie'!$O7*(1+'Usages industrie'!$P7)^(H$4416-$D$4416)/1000</f>
        <v>0</v>
      </c>
      <c r="I4476" s="210">
        <f>I4425*'Usages industrie'!$O7*(1+'Usages industrie'!$P7)^(I$4416-$D$4416)/1000</f>
        <v>0</v>
      </c>
      <c r="J4476" s="210">
        <f>J4425*'Usages industrie'!$O7*(1+'Usages industrie'!$P7)^(J$4416-$D$4416)/1000</f>
        <v>0</v>
      </c>
      <c r="K4476" s="210">
        <f>K4425*'Usages industrie'!$O7*(1+'Usages industrie'!$P7)^(K$4416-$D$4416)/1000</f>
        <v>0</v>
      </c>
      <c r="L4476" s="210">
        <f>L4425*'Usages industrie'!$O7*(1+'Usages industrie'!$P7)^(L$4416-$D$4416)/1000</f>
        <v>0</v>
      </c>
      <c r="M4476" s="210">
        <f>M4425*'Usages industrie'!$O7*(1+'Usages industrie'!$P7)^(M$4416-$D$4416)/1000</f>
        <v>0</v>
      </c>
      <c r="N4476" s="210">
        <f>N4425*'Usages industrie'!$O7*(1+'Usages industrie'!$P7)^(N$4416-$D$4416)/1000</f>
        <v>0</v>
      </c>
      <c r="O4476" s="210">
        <f>O4425*'Usages industrie'!$O7*(1+'Usages industrie'!$P7)^(O$4416-$D$4416)/1000</f>
        <v>0</v>
      </c>
      <c r="P4476" s="210">
        <f>P4425*'Usages industrie'!$O7*(1+'Usages industrie'!$P7)^(P$4416-$D$4416)/1000</f>
        <v>0</v>
      </c>
      <c r="Q4476" s="210">
        <f>Q4425*'Usages industrie'!$O7*(1+'Usages industrie'!$P7)^(Q$4416-$D$4416)/1000</f>
        <v>0</v>
      </c>
      <c r="R4476" s="210">
        <f>R4425*'Usages industrie'!$O7*(1+'Usages industrie'!$P7)^(R$4416-$D$4416)/1000</f>
        <v>0</v>
      </c>
    </row>
    <row r="4477" spans="1:18" hidden="1" outlineLevel="2" x14ac:dyDescent="0.35">
      <c r="A4477" s="209" t="str">
        <f>'Usages industrie'!A8</f>
        <v>Usage industriel n°5</v>
      </c>
      <c r="B4477" s="209" t="s">
        <v>639</v>
      </c>
      <c r="C4477" s="209"/>
      <c r="D4477" s="210">
        <f>D4426*'Usages industrie'!$O8*(1+'Usages industrie'!$P8)^(D$4416-$D$4416)/1000</f>
        <v>0</v>
      </c>
      <c r="E4477" s="210">
        <f>E4426*'Usages industrie'!$O8*(1+'Usages industrie'!$P8)^(E$4416-$D$4416)/1000</f>
        <v>0</v>
      </c>
      <c r="F4477" s="210">
        <f>F4426*'Usages industrie'!$O8*(1+'Usages industrie'!$P8)^(F$4416-$D$4416)/1000</f>
        <v>0</v>
      </c>
      <c r="G4477" s="210">
        <f>G4426*'Usages industrie'!$O8*(1+'Usages industrie'!$P8)^(G$4416-$D$4416)/1000</f>
        <v>0</v>
      </c>
      <c r="H4477" s="210">
        <f>H4426*'Usages industrie'!$O8*(1+'Usages industrie'!$P8)^(H$4416-$D$4416)/1000</f>
        <v>0</v>
      </c>
      <c r="I4477" s="210">
        <f>I4426*'Usages industrie'!$O8*(1+'Usages industrie'!$P8)^(I$4416-$D$4416)/1000</f>
        <v>0</v>
      </c>
      <c r="J4477" s="210">
        <f>J4426*'Usages industrie'!$O8*(1+'Usages industrie'!$P8)^(J$4416-$D$4416)/1000</f>
        <v>0</v>
      </c>
      <c r="K4477" s="210">
        <f>K4426*'Usages industrie'!$O8*(1+'Usages industrie'!$P8)^(K$4416-$D$4416)/1000</f>
        <v>0</v>
      </c>
      <c r="L4477" s="210">
        <f>L4426*'Usages industrie'!$O8*(1+'Usages industrie'!$P8)^(L$4416-$D$4416)/1000</f>
        <v>0</v>
      </c>
      <c r="M4477" s="210">
        <f>M4426*'Usages industrie'!$O8*(1+'Usages industrie'!$P8)^(M$4416-$D$4416)/1000</f>
        <v>0</v>
      </c>
      <c r="N4477" s="210">
        <f>N4426*'Usages industrie'!$O8*(1+'Usages industrie'!$P8)^(N$4416-$D$4416)/1000</f>
        <v>0</v>
      </c>
      <c r="O4477" s="210">
        <f>O4426*'Usages industrie'!$O8*(1+'Usages industrie'!$P8)^(O$4416-$D$4416)/1000</f>
        <v>0</v>
      </c>
      <c r="P4477" s="210">
        <f>P4426*'Usages industrie'!$O8*(1+'Usages industrie'!$P8)^(P$4416-$D$4416)/1000</f>
        <v>0</v>
      </c>
      <c r="Q4477" s="210">
        <f>Q4426*'Usages industrie'!$O8*(1+'Usages industrie'!$P8)^(Q$4416-$D$4416)/1000</f>
        <v>0</v>
      </c>
      <c r="R4477" s="210">
        <f>R4426*'Usages industrie'!$O8*(1+'Usages industrie'!$P8)^(R$4416-$D$4416)/1000</f>
        <v>0</v>
      </c>
    </row>
    <row r="4478" spans="1:18" hidden="1" outlineLevel="2" x14ac:dyDescent="0.35">
      <c r="A4478" s="209" t="str">
        <f>'Usages industrie'!A9</f>
        <v>Usage industriel n°6</v>
      </c>
      <c r="B4478" s="209" t="s">
        <v>639</v>
      </c>
      <c r="C4478" s="209"/>
      <c r="D4478" s="210">
        <f>D4427*'Usages industrie'!$O9*(1+'Usages industrie'!$P9)^(D$4416-$D$4416)/1000</f>
        <v>0</v>
      </c>
      <c r="E4478" s="210">
        <f>E4427*'Usages industrie'!$O9*(1+'Usages industrie'!$P9)^(E$4416-$D$4416)/1000</f>
        <v>0</v>
      </c>
      <c r="F4478" s="210">
        <f>F4427*'Usages industrie'!$O9*(1+'Usages industrie'!$P9)^(F$4416-$D$4416)/1000</f>
        <v>0</v>
      </c>
      <c r="G4478" s="210">
        <f>G4427*'Usages industrie'!$O9*(1+'Usages industrie'!$P9)^(G$4416-$D$4416)/1000</f>
        <v>0</v>
      </c>
      <c r="H4478" s="210">
        <f>H4427*'Usages industrie'!$O9*(1+'Usages industrie'!$P9)^(H$4416-$D$4416)/1000</f>
        <v>0</v>
      </c>
      <c r="I4478" s="210">
        <f>I4427*'Usages industrie'!$O9*(1+'Usages industrie'!$P9)^(I$4416-$D$4416)/1000</f>
        <v>0</v>
      </c>
      <c r="J4478" s="210">
        <f>J4427*'Usages industrie'!$O9*(1+'Usages industrie'!$P9)^(J$4416-$D$4416)/1000</f>
        <v>0</v>
      </c>
      <c r="K4478" s="210">
        <f>K4427*'Usages industrie'!$O9*(1+'Usages industrie'!$P9)^(K$4416-$D$4416)/1000</f>
        <v>0</v>
      </c>
      <c r="L4478" s="210">
        <f>L4427*'Usages industrie'!$O9*(1+'Usages industrie'!$P9)^(L$4416-$D$4416)/1000</f>
        <v>0</v>
      </c>
      <c r="M4478" s="210">
        <f>M4427*'Usages industrie'!$O9*(1+'Usages industrie'!$P9)^(M$4416-$D$4416)/1000</f>
        <v>0</v>
      </c>
      <c r="N4478" s="210">
        <f>N4427*'Usages industrie'!$O9*(1+'Usages industrie'!$P9)^(N$4416-$D$4416)/1000</f>
        <v>0</v>
      </c>
      <c r="O4478" s="210">
        <f>O4427*'Usages industrie'!$O9*(1+'Usages industrie'!$P9)^(O$4416-$D$4416)/1000</f>
        <v>0</v>
      </c>
      <c r="P4478" s="210">
        <f>P4427*'Usages industrie'!$O9*(1+'Usages industrie'!$P9)^(P$4416-$D$4416)/1000</f>
        <v>0</v>
      </c>
      <c r="Q4478" s="210">
        <f>Q4427*'Usages industrie'!$O9*(1+'Usages industrie'!$P9)^(Q$4416-$D$4416)/1000</f>
        <v>0</v>
      </c>
      <c r="R4478" s="210">
        <f>R4427*'Usages industrie'!$O9*(1+'Usages industrie'!$P9)^(R$4416-$D$4416)/1000</f>
        <v>0</v>
      </c>
    </row>
    <row r="4479" spans="1:18" hidden="1" outlineLevel="2" x14ac:dyDescent="0.35">
      <c r="A4479" s="209" t="str">
        <f>'Usages industrie'!A10</f>
        <v>Usage industriel n°7</v>
      </c>
      <c r="B4479" s="209" t="s">
        <v>639</v>
      </c>
      <c r="C4479" s="209"/>
      <c r="D4479" s="210">
        <f>D4428*'Usages industrie'!$O10*(1+'Usages industrie'!$P10)^(D$4416-$D$4416)/1000</f>
        <v>0</v>
      </c>
      <c r="E4479" s="210">
        <f>E4428*'Usages industrie'!$O10*(1+'Usages industrie'!$P10)^(E$4416-$D$4416)/1000</f>
        <v>0</v>
      </c>
      <c r="F4479" s="210">
        <f>F4428*'Usages industrie'!$O10*(1+'Usages industrie'!$P10)^(F$4416-$D$4416)/1000</f>
        <v>0</v>
      </c>
      <c r="G4479" s="210">
        <f>G4428*'Usages industrie'!$O10*(1+'Usages industrie'!$P10)^(G$4416-$D$4416)/1000</f>
        <v>0</v>
      </c>
      <c r="H4479" s="210">
        <f>H4428*'Usages industrie'!$O10*(1+'Usages industrie'!$P10)^(H$4416-$D$4416)/1000</f>
        <v>0</v>
      </c>
      <c r="I4479" s="210">
        <f>I4428*'Usages industrie'!$O10*(1+'Usages industrie'!$P10)^(I$4416-$D$4416)/1000</f>
        <v>0</v>
      </c>
      <c r="J4479" s="210">
        <f>J4428*'Usages industrie'!$O10*(1+'Usages industrie'!$P10)^(J$4416-$D$4416)/1000</f>
        <v>0</v>
      </c>
      <c r="K4479" s="210">
        <f>K4428*'Usages industrie'!$O10*(1+'Usages industrie'!$P10)^(K$4416-$D$4416)/1000</f>
        <v>0</v>
      </c>
      <c r="L4479" s="210">
        <f>L4428*'Usages industrie'!$O10*(1+'Usages industrie'!$P10)^(L$4416-$D$4416)/1000</f>
        <v>0</v>
      </c>
      <c r="M4479" s="210">
        <f>M4428*'Usages industrie'!$O10*(1+'Usages industrie'!$P10)^(M$4416-$D$4416)/1000</f>
        <v>0</v>
      </c>
      <c r="N4479" s="210">
        <f>N4428*'Usages industrie'!$O10*(1+'Usages industrie'!$P10)^(N$4416-$D$4416)/1000</f>
        <v>0</v>
      </c>
      <c r="O4479" s="210">
        <f>O4428*'Usages industrie'!$O10*(1+'Usages industrie'!$P10)^(O$4416-$D$4416)/1000</f>
        <v>0</v>
      </c>
      <c r="P4479" s="210">
        <f>P4428*'Usages industrie'!$O10*(1+'Usages industrie'!$P10)^(P$4416-$D$4416)/1000</f>
        <v>0</v>
      </c>
      <c r="Q4479" s="210">
        <f>Q4428*'Usages industrie'!$O10*(1+'Usages industrie'!$P10)^(Q$4416-$D$4416)/1000</f>
        <v>0</v>
      </c>
      <c r="R4479" s="210">
        <f>R4428*'Usages industrie'!$O10*(1+'Usages industrie'!$P10)^(R$4416-$D$4416)/1000</f>
        <v>0</v>
      </c>
    </row>
    <row r="4480" spans="1:18" hidden="1" outlineLevel="2" x14ac:dyDescent="0.35">
      <c r="A4480" s="209" t="str">
        <f>'Usages industrie'!A11</f>
        <v>Usage industriel n°8</v>
      </c>
      <c r="B4480" s="209" t="s">
        <v>639</v>
      </c>
      <c r="C4480" s="209"/>
      <c r="D4480" s="210">
        <f>D4429*'Usages industrie'!$O11*(1+'Usages industrie'!$P11)^(D$4416-$D$4416)/1000</f>
        <v>0</v>
      </c>
      <c r="E4480" s="210">
        <f>E4429*'Usages industrie'!$O11*(1+'Usages industrie'!$P11)^(E$4416-$D$4416)/1000</f>
        <v>0</v>
      </c>
      <c r="F4480" s="210">
        <f>F4429*'Usages industrie'!$O11*(1+'Usages industrie'!$P11)^(F$4416-$D$4416)/1000</f>
        <v>0</v>
      </c>
      <c r="G4480" s="210">
        <f>G4429*'Usages industrie'!$O11*(1+'Usages industrie'!$P11)^(G$4416-$D$4416)/1000</f>
        <v>0</v>
      </c>
      <c r="H4480" s="210">
        <f>H4429*'Usages industrie'!$O11*(1+'Usages industrie'!$P11)^(H$4416-$D$4416)/1000</f>
        <v>0</v>
      </c>
      <c r="I4480" s="210">
        <f>I4429*'Usages industrie'!$O11*(1+'Usages industrie'!$P11)^(I$4416-$D$4416)/1000</f>
        <v>0</v>
      </c>
      <c r="J4480" s="210">
        <f>J4429*'Usages industrie'!$O11*(1+'Usages industrie'!$P11)^(J$4416-$D$4416)/1000</f>
        <v>0</v>
      </c>
      <c r="K4480" s="210">
        <f>K4429*'Usages industrie'!$O11*(1+'Usages industrie'!$P11)^(K$4416-$D$4416)/1000</f>
        <v>0</v>
      </c>
      <c r="L4480" s="210">
        <f>L4429*'Usages industrie'!$O11*(1+'Usages industrie'!$P11)^(L$4416-$D$4416)/1000</f>
        <v>0</v>
      </c>
      <c r="M4480" s="210">
        <f>M4429*'Usages industrie'!$O11*(1+'Usages industrie'!$P11)^(M$4416-$D$4416)/1000</f>
        <v>0</v>
      </c>
      <c r="N4480" s="210">
        <f>N4429*'Usages industrie'!$O11*(1+'Usages industrie'!$P11)^(N$4416-$D$4416)/1000</f>
        <v>0</v>
      </c>
      <c r="O4480" s="210">
        <f>O4429*'Usages industrie'!$O11*(1+'Usages industrie'!$P11)^(O$4416-$D$4416)/1000</f>
        <v>0</v>
      </c>
      <c r="P4480" s="210">
        <f>P4429*'Usages industrie'!$O11*(1+'Usages industrie'!$P11)^(P$4416-$D$4416)/1000</f>
        <v>0</v>
      </c>
      <c r="Q4480" s="210">
        <f>Q4429*'Usages industrie'!$O11*(1+'Usages industrie'!$P11)^(Q$4416-$D$4416)/1000</f>
        <v>0</v>
      </c>
      <c r="R4480" s="210">
        <f>R4429*'Usages industrie'!$O11*(1+'Usages industrie'!$P11)^(R$4416-$D$4416)/1000</f>
        <v>0</v>
      </c>
    </row>
    <row r="4481" spans="1:18" hidden="1" outlineLevel="2" x14ac:dyDescent="0.35">
      <c r="A4481" s="209" t="str">
        <f>'Usages industrie'!A12</f>
        <v>Usage industriel n°9</v>
      </c>
      <c r="B4481" s="209" t="s">
        <v>639</v>
      </c>
      <c r="C4481" s="209"/>
      <c r="D4481" s="210">
        <f>D4430*'Usages industrie'!$O12*(1+'Usages industrie'!$P12)^(D$4416-$D$4416)/1000</f>
        <v>0</v>
      </c>
      <c r="E4481" s="210">
        <f>E4430*'Usages industrie'!$O12*(1+'Usages industrie'!$P12)^(E$4416-$D$4416)/1000</f>
        <v>0</v>
      </c>
      <c r="F4481" s="210">
        <f>F4430*'Usages industrie'!$O12*(1+'Usages industrie'!$P12)^(F$4416-$D$4416)/1000</f>
        <v>0</v>
      </c>
      <c r="G4481" s="210">
        <f>G4430*'Usages industrie'!$O12*(1+'Usages industrie'!$P12)^(G$4416-$D$4416)/1000</f>
        <v>0</v>
      </c>
      <c r="H4481" s="210">
        <f>H4430*'Usages industrie'!$O12*(1+'Usages industrie'!$P12)^(H$4416-$D$4416)/1000</f>
        <v>0</v>
      </c>
      <c r="I4481" s="210">
        <f>I4430*'Usages industrie'!$O12*(1+'Usages industrie'!$P12)^(I$4416-$D$4416)/1000</f>
        <v>0</v>
      </c>
      <c r="J4481" s="210">
        <f>J4430*'Usages industrie'!$O12*(1+'Usages industrie'!$P12)^(J$4416-$D$4416)/1000</f>
        <v>0</v>
      </c>
      <c r="K4481" s="210">
        <f>K4430*'Usages industrie'!$O12*(1+'Usages industrie'!$P12)^(K$4416-$D$4416)/1000</f>
        <v>0</v>
      </c>
      <c r="L4481" s="210">
        <f>L4430*'Usages industrie'!$O12*(1+'Usages industrie'!$P12)^(L$4416-$D$4416)/1000</f>
        <v>0</v>
      </c>
      <c r="M4481" s="210">
        <f>M4430*'Usages industrie'!$O12*(1+'Usages industrie'!$P12)^(M$4416-$D$4416)/1000</f>
        <v>0</v>
      </c>
      <c r="N4481" s="210">
        <f>N4430*'Usages industrie'!$O12*(1+'Usages industrie'!$P12)^(N$4416-$D$4416)/1000</f>
        <v>0</v>
      </c>
      <c r="O4481" s="210">
        <f>O4430*'Usages industrie'!$O12*(1+'Usages industrie'!$P12)^(O$4416-$D$4416)/1000</f>
        <v>0</v>
      </c>
      <c r="P4481" s="210">
        <f>P4430*'Usages industrie'!$O12*(1+'Usages industrie'!$P12)^(P$4416-$D$4416)/1000</f>
        <v>0</v>
      </c>
      <c r="Q4481" s="210">
        <f>Q4430*'Usages industrie'!$O12*(1+'Usages industrie'!$P12)^(Q$4416-$D$4416)/1000</f>
        <v>0</v>
      </c>
      <c r="R4481" s="210">
        <f>R4430*'Usages industrie'!$O12*(1+'Usages industrie'!$P12)^(R$4416-$D$4416)/1000</f>
        <v>0</v>
      </c>
    </row>
    <row r="4482" spans="1:18" hidden="1" outlineLevel="2" x14ac:dyDescent="0.35">
      <c r="A4482" s="209" t="str">
        <f>'Usages industrie'!A13</f>
        <v>Usage industriel n°10</v>
      </c>
      <c r="B4482" s="209" t="s">
        <v>639</v>
      </c>
      <c r="C4482" s="209"/>
      <c r="D4482" s="210">
        <f>D4431*'Usages industrie'!$O13*(1+'Usages industrie'!$P13)^(D$4416-$D$4416)/1000</f>
        <v>0</v>
      </c>
      <c r="E4482" s="210">
        <f>E4431*'Usages industrie'!$O13*(1+'Usages industrie'!$P13)^(E$4416-$D$4416)/1000</f>
        <v>0</v>
      </c>
      <c r="F4482" s="210">
        <f>F4431*'Usages industrie'!$O13*(1+'Usages industrie'!$P13)^(F$4416-$D$4416)/1000</f>
        <v>0</v>
      </c>
      <c r="G4482" s="210">
        <f>G4431*'Usages industrie'!$O13*(1+'Usages industrie'!$P13)^(G$4416-$D$4416)/1000</f>
        <v>0</v>
      </c>
      <c r="H4482" s="210">
        <f>H4431*'Usages industrie'!$O13*(1+'Usages industrie'!$P13)^(H$4416-$D$4416)/1000</f>
        <v>0</v>
      </c>
      <c r="I4482" s="210">
        <f>I4431*'Usages industrie'!$O13*(1+'Usages industrie'!$P13)^(I$4416-$D$4416)/1000</f>
        <v>0</v>
      </c>
      <c r="J4482" s="210">
        <f>J4431*'Usages industrie'!$O13*(1+'Usages industrie'!$P13)^(J$4416-$D$4416)/1000</f>
        <v>0</v>
      </c>
      <c r="K4482" s="210">
        <f>K4431*'Usages industrie'!$O13*(1+'Usages industrie'!$P13)^(K$4416-$D$4416)/1000</f>
        <v>0</v>
      </c>
      <c r="L4482" s="210">
        <f>L4431*'Usages industrie'!$O13*(1+'Usages industrie'!$P13)^(L$4416-$D$4416)/1000</f>
        <v>0</v>
      </c>
      <c r="M4482" s="210">
        <f>M4431*'Usages industrie'!$O13*(1+'Usages industrie'!$P13)^(M$4416-$D$4416)/1000</f>
        <v>0</v>
      </c>
      <c r="N4482" s="210">
        <f>N4431*'Usages industrie'!$O13*(1+'Usages industrie'!$P13)^(N$4416-$D$4416)/1000</f>
        <v>0</v>
      </c>
      <c r="O4482" s="210">
        <f>O4431*'Usages industrie'!$O13*(1+'Usages industrie'!$P13)^(O$4416-$D$4416)/1000</f>
        <v>0</v>
      </c>
      <c r="P4482" s="210">
        <f>P4431*'Usages industrie'!$O13*(1+'Usages industrie'!$P13)^(P$4416-$D$4416)/1000</f>
        <v>0</v>
      </c>
      <c r="Q4482" s="210">
        <f>Q4431*'Usages industrie'!$O13*(1+'Usages industrie'!$P13)^(Q$4416-$D$4416)/1000</f>
        <v>0</v>
      </c>
      <c r="R4482" s="210">
        <f>R4431*'Usages industrie'!$O13*(1+'Usages industrie'!$P13)^(R$4416-$D$4416)/1000</f>
        <v>0</v>
      </c>
    </row>
    <row r="4483" spans="1:18" hidden="1" outlineLevel="2" x14ac:dyDescent="0.35">
      <c r="A4483" s="209" t="str">
        <f>'Usages industrie'!A14</f>
        <v>Usage industriel n°11</v>
      </c>
      <c r="B4483" s="209" t="s">
        <v>639</v>
      </c>
      <c r="C4483" s="209"/>
      <c r="D4483" s="210">
        <f>D4432*'Usages industrie'!$O14*(1+'Usages industrie'!$P14)^(D$4416-$D$4416)/1000</f>
        <v>0</v>
      </c>
      <c r="E4483" s="210">
        <f>E4432*'Usages industrie'!$O14*(1+'Usages industrie'!$P14)^(E$4416-$D$4416)/1000</f>
        <v>0</v>
      </c>
      <c r="F4483" s="210">
        <f>F4432*'Usages industrie'!$O14*(1+'Usages industrie'!$P14)^(F$4416-$D$4416)/1000</f>
        <v>0</v>
      </c>
      <c r="G4483" s="210">
        <f>G4432*'Usages industrie'!$O14*(1+'Usages industrie'!$P14)^(G$4416-$D$4416)/1000</f>
        <v>0</v>
      </c>
      <c r="H4483" s="210">
        <f>H4432*'Usages industrie'!$O14*(1+'Usages industrie'!$P14)^(H$4416-$D$4416)/1000</f>
        <v>0</v>
      </c>
      <c r="I4483" s="210">
        <f>I4432*'Usages industrie'!$O14*(1+'Usages industrie'!$P14)^(I$4416-$D$4416)/1000</f>
        <v>0</v>
      </c>
      <c r="J4483" s="210">
        <f>J4432*'Usages industrie'!$O14*(1+'Usages industrie'!$P14)^(J$4416-$D$4416)/1000</f>
        <v>0</v>
      </c>
      <c r="K4483" s="210">
        <f>K4432*'Usages industrie'!$O14*(1+'Usages industrie'!$P14)^(K$4416-$D$4416)/1000</f>
        <v>0</v>
      </c>
      <c r="L4483" s="210">
        <f>L4432*'Usages industrie'!$O14*(1+'Usages industrie'!$P14)^(L$4416-$D$4416)/1000</f>
        <v>0</v>
      </c>
      <c r="M4483" s="210">
        <f>M4432*'Usages industrie'!$O14*(1+'Usages industrie'!$P14)^(M$4416-$D$4416)/1000</f>
        <v>0</v>
      </c>
      <c r="N4483" s="210">
        <f>N4432*'Usages industrie'!$O14*(1+'Usages industrie'!$P14)^(N$4416-$D$4416)/1000</f>
        <v>0</v>
      </c>
      <c r="O4483" s="210">
        <f>O4432*'Usages industrie'!$O14*(1+'Usages industrie'!$P14)^(O$4416-$D$4416)/1000</f>
        <v>0</v>
      </c>
      <c r="P4483" s="210">
        <f>P4432*'Usages industrie'!$O14*(1+'Usages industrie'!$P14)^(P$4416-$D$4416)/1000</f>
        <v>0</v>
      </c>
      <c r="Q4483" s="210">
        <f>Q4432*'Usages industrie'!$O14*(1+'Usages industrie'!$P14)^(Q$4416-$D$4416)/1000</f>
        <v>0</v>
      </c>
      <c r="R4483" s="210">
        <f>R4432*'Usages industrie'!$O14*(1+'Usages industrie'!$P14)^(R$4416-$D$4416)/1000</f>
        <v>0</v>
      </c>
    </row>
    <row r="4484" spans="1:18" hidden="1" outlineLevel="2" x14ac:dyDescent="0.35">
      <c r="A4484" s="209" t="str">
        <f>'Usages industrie'!A15</f>
        <v>Usage industriel n°12</v>
      </c>
      <c r="B4484" s="209" t="s">
        <v>639</v>
      </c>
      <c r="C4484" s="209"/>
      <c r="D4484" s="210">
        <f>D4433*'Usages industrie'!$O15*(1+'Usages industrie'!$P15)^(D$4416-$D$4416)/1000</f>
        <v>0</v>
      </c>
      <c r="E4484" s="210">
        <f>E4433*'Usages industrie'!$O15*(1+'Usages industrie'!$P15)^(E$4416-$D$4416)/1000</f>
        <v>0</v>
      </c>
      <c r="F4484" s="210">
        <f>F4433*'Usages industrie'!$O15*(1+'Usages industrie'!$P15)^(F$4416-$D$4416)/1000</f>
        <v>0</v>
      </c>
      <c r="G4484" s="210">
        <f>G4433*'Usages industrie'!$O15*(1+'Usages industrie'!$P15)^(G$4416-$D$4416)/1000</f>
        <v>0</v>
      </c>
      <c r="H4484" s="210">
        <f>H4433*'Usages industrie'!$O15*(1+'Usages industrie'!$P15)^(H$4416-$D$4416)/1000</f>
        <v>0</v>
      </c>
      <c r="I4484" s="210">
        <f>I4433*'Usages industrie'!$O15*(1+'Usages industrie'!$P15)^(I$4416-$D$4416)/1000</f>
        <v>0</v>
      </c>
      <c r="J4484" s="210">
        <f>J4433*'Usages industrie'!$O15*(1+'Usages industrie'!$P15)^(J$4416-$D$4416)/1000</f>
        <v>0</v>
      </c>
      <c r="K4484" s="210">
        <f>K4433*'Usages industrie'!$O15*(1+'Usages industrie'!$P15)^(K$4416-$D$4416)/1000</f>
        <v>0</v>
      </c>
      <c r="L4484" s="210">
        <f>L4433*'Usages industrie'!$O15*(1+'Usages industrie'!$P15)^(L$4416-$D$4416)/1000</f>
        <v>0</v>
      </c>
      <c r="M4484" s="210">
        <f>M4433*'Usages industrie'!$O15*(1+'Usages industrie'!$P15)^(M$4416-$D$4416)/1000</f>
        <v>0</v>
      </c>
      <c r="N4484" s="210">
        <f>N4433*'Usages industrie'!$O15*(1+'Usages industrie'!$P15)^(N$4416-$D$4416)/1000</f>
        <v>0</v>
      </c>
      <c r="O4484" s="210">
        <f>O4433*'Usages industrie'!$O15*(1+'Usages industrie'!$P15)^(O$4416-$D$4416)/1000</f>
        <v>0</v>
      </c>
      <c r="P4484" s="210">
        <f>P4433*'Usages industrie'!$O15*(1+'Usages industrie'!$P15)^(P$4416-$D$4416)/1000</f>
        <v>0</v>
      </c>
      <c r="Q4484" s="210">
        <f>Q4433*'Usages industrie'!$O15*(1+'Usages industrie'!$P15)^(Q$4416-$D$4416)/1000</f>
        <v>0</v>
      </c>
      <c r="R4484" s="210">
        <f>R4433*'Usages industrie'!$O15*(1+'Usages industrie'!$P15)^(R$4416-$D$4416)/1000</f>
        <v>0</v>
      </c>
    </row>
    <row r="4485" spans="1:18" hidden="1" outlineLevel="2" x14ac:dyDescent="0.35">
      <c r="A4485" s="209" t="str">
        <f>'Usages industrie'!A16</f>
        <v>Usage industriel n°13</v>
      </c>
      <c r="B4485" s="209" t="s">
        <v>639</v>
      </c>
      <c r="C4485" s="209"/>
      <c r="D4485" s="210">
        <f>D4434*'Usages industrie'!$O16*(1+'Usages industrie'!$P16)^(D$4416-$D$4416)/1000</f>
        <v>0</v>
      </c>
      <c r="E4485" s="210">
        <f>E4434*'Usages industrie'!$O16*(1+'Usages industrie'!$P16)^(E$4416-$D$4416)/1000</f>
        <v>0</v>
      </c>
      <c r="F4485" s="210">
        <f>F4434*'Usages industrie'!$O16*(1+'Usages industrie'!$P16)^(F$4416-$D$4416)/1000</f>
        <v>0</v>
      </c>
      <c r="G4485" s="210">
        <f>G4434*'Usages industrie'!$O16*(1+'Usages industrie'!$P16)^(G$4416-$D$4416)/1000</f>
        <v>0</v>
      </c>
      <c r="H4485" s="210">
        <f>H4434*'Usages industrie'!$O16*(1+'Usages industrie'!$P16)^(H$4416-$D$4416)/1000</f>
        <v>0</v>
      </c>
      <c r="I4485" s="210">
        <f>I4434*'Usages industrie'!$O16*(1+'Usages industrie'!$P16)^(I$4416-$D$4416)/1000</f>
        <v>0</v>
      </c>
      <c r="J4485" s="210">
        <f>J4434*'Usages industrie'!$O16*(1+'Usages industrie'!$P16)^(J$4416-$D$4416)/1000</f>
        <v>0</v>
      </c>
      <c r="K4485" s="210">
        <f>K4434*'Usages industrie'!$O16*(1+'Usages industrie'!$P16)^(K$4416-$D$4416)/1000</f>
        <v>0</v>
      </c>
      <c r="L4485" s="210">
        <f>L4434*'Usages industrie'!$O16*(1+'Usages industrie'!$P16)^(L$4416-$D$4416)/1000</f>
        <v>0</v>
      </c>
      <c r="M4485" s="210">
        <f>M4434*'Usages industrie'!$O16*(1+'Usages industrie'!$P16)^(M$4416-$D$4416)/1000</f>
        <v>0</v>
      </c>
      <c r="N4485" s="210">
        <f>N4434*'Usages industrie'!$O16*(1+'Usages industrie'!$P16)^(N$4416-$D$4416)/1000</f>
        <v>0</v>
      </c>
      <c r="O4485" s="210">
        <f>O4434*'Usages industrie'!$O16*(1+'Usages industrie'!$P16)^(O$4416-$D$4416)/1000</f>
        <v>0</v>
      </c>
      <c r="P4485" s="210">
        <f>P4434*'Usages industrie'!$O16*(1+'Usages industrie'!$P16)^(P$4416-$D$4416)/1000</f>
        <v>0</v>
      </c>
      <c r="Q4485" s="210">
        <f>Q4434*'Usages industrie'!$O16*(1+'Usages industrie'!$P16)^(Q$4416-$D$4416)/1000</f>
        <v>0</v>
      </c>
      <c r="R4485" s="210">
        <f>R4434*'Usages industrie'!$O16*(1+'Usages industrie'!$P16)^(R$4416-$D$4416)/1000</f>
        <v>0</v>
      </c>
    </row>
    <row r="4486" spans="1:18" hidden="1" outlineLevel="2" x14ac:dyDescent="0.35">
      <c r="A4486" s="209" t="str">
        <f>'Usages industrie'!A17</f>
        <v>Usage industriel n°14</v>
      </c>
      <c r="B4486" s="209" t="s">
        <v>639</v>
      </c>
      <c r="C4486" s="209"/>
      <c r="D4486" s="210">
        <f>D4435*'Usages industrie'!$O17*(1+'Usages industrie'!$P17)^(D$4416-$D$4416)/1000</f>
        <v>0</v>
      </c>
      <c r="E4486" s="210">
        <f>E4435*'Usages industrie'!$O17*(1+'Usages industrie'!$P17)^(E$4416-$D$4416)/1000</f>
        <v>0</v>
      </c>
      <c r="F4486" s="210">
        <f>F4435*'Usages industrie'!$O17*(1+'Usages industrie'!$P17)^(F$4416-$D$4416)/1000</f>
        <v>0</v>
      </c>
      <c r="G4486" s="210">
        <f>G4435*'Usages industrie'!$O17*(1+'Usages industrie'!$P17)^(G$4416-$D$4416)/1000</f>
        <v>0</v>
      </c>
      <c r="H4486" s="210">
        <f>H4435*'Usages industrie'!$O17*(1+'Usages industrie'!$P17)^(H$4416-$D$4416)/1000</f>
        <v>0</v>
      </c>
      <c r="I4486" s="210">
        <f>I4435*'Usages industrie'!$O17*(1+'Usages industrie'!$P17)^(I$4416-$D$4416)/1000</f>
        <v>0</v>
      </c>
      <c r="J4486" s="210">
        <f>J4435*'Usages industrie'!$O17*(1+'Usages industrie'!$P17)^(J$4416-$D$4416)/1000</f>
        <v>0</v>
      </c>
      <c r="K4486" s="210">
        <f>K4435*'Usages industrie'!$O17*(1+'Usages industrie'!$P17)^(K$4416-$D$4416)/1000</f>
        <v>0</v>
      </c>
      <c r="L4486" s="210">
        <f>L4435*'Usages industrie'!$O17*(1+'Usages industrie'!$P17)^(L$4416-$D$4416)/1000</f>
        <v>0</v>
      </c>
      <c r="M4486" s="210">
        <f>M4435*'Usages industrie'!$O17*(1+'Usages industrie'!$P17)^(M$4416-$D$4416)/1000</f>
        <v>0</v>
      </c>
      <c r="N4486" s="210">
        <f>N4435*'Usages industrie'!$O17*(1+'Usages industrie'!$P17)^(N$4416-$D$4416)/1000</f>
        <v>0</v>
      </c>
      <c r="O4486" s="210">
        <f>O4435*'Usages industrie'!$O17*(1+'Usages industrie'!$P17)^(O$4416-$D$4416)/1000</f>
        <v>0</v>
      </c>
      <c r="P4486" s="210">
        <f>P4435*'Usages industrie'!$O17*(1+'Usages industrie'!$P17)^(P$4416-$D$4416)/1000</f>
        <v>0</v>
      </c>
      <c r="Q4486" s="210">
        <f>Q4435*'Usages industrie'!$O17*(1+'Usages industrie'!$P17)^(Q$4416-$D$4416)/1000</f>
        <v>0</v>
      </c>
      <c r="R4486" s="210">
        <f>R4435*'Usages industrie'!$O17*(1+'Usages industrie'!$P17)^(R$4416-$D$4416)/1000</f>
        <v>0</v>
      </c>
    </row>
    <row r="4487" spans="1:18" hidden="1" outlineLevel="2" x14ac:dyDescent="0.35">
      <c r="A4487" s="209" t="str">
        <f>'Usages industrie'!A18</f>
        <v>Usage industriel n°15</v>
      </c>
      <c r="B4487" s="209" t="s">
        <v>639</v>
      </c>
      <c r="C4487" s="209"/>
      <c r="D4487" s="210">
        <f>D4436*'Usages industrie'!$O18*(1+'Usages industrie'!$P18)^(D$4416-$D$4416)/1000</f>
        <v>0</v>
      </c>
      <c r="E4487" s="210">
        <f>E4436*'Usages industrie'!$O18*(1+'Usages industrie'!$P18)^(E$4416-$D$4416)/1000</f>
        <v>0</v>
      </c>
      <c r="F4487" s="210">
        <f>F4436*'Usages industrie'!$O18*(1+'Usages industrie'!$P18)^(F$4416-$D$4416)/1000</f>
        <v>0</v>
      </c>
      <c r="G4487" s="210">
        <f>G4436*'Usages industrie'!$O18*(1+'Usages industrie'!$P18)^(G$4416-$D$4416)/1000</f>
        <v>0</v>
      </c>
      <c r="H4487" s="210">
        <f>H4436*'Usages industrie'!$O18*(1+'Usages industrie'!$P18)^(H$4416-$D$4416)/1000</f>
        <v>0</v>
      </c>
      <c r="I4487" s="210">
        <f>I4436*'Usages industrie'!$O18*(1+'Usages industrie'!$P18)^(I$4416-$D$4416)/1000</f>
        <v>0</v>
      </c>
      <c r="J4487" s="210">
        <f>J4436*'Usages industrie'!$O18*(1+'Usages industrie'!$P18)^(J$4416-$D$4416)/1000</f>
        <v>0</v>
      </c>
      <c r="K4487" s="210">
        <f>K4436*'Usages industrie'!$O18*(1+'Usages industrie'!$P18)^(K$4416-$D$4416)/1000</f>
        <v>0</v>
      </c>
      <c r="L4487" s="210">
        <f>L4436*'Usages industrie'!$O18*(1+'Usages industrie'!$P18)^(L$4416-$D$4416)/1000</f>
        <v>0</v>
      </c>
      <c r="M4487" s="210">
        <f>M4436*'Usages industrie'!$O18*(1+'Usages industrie'!$P18)^(M$4416-$D$4416)/1000</f>
        <v>0</v>
      </c>
      <c r="N4487" s="210">
        <f>N4436*'Usages industrie'!$O18*(1+'Usages industrie'!$P18)^(N$4416-$D$4416)/1000</f>
        <v>0</v>
      </c>
      <c r="O4487" s="210">
        <f>O4436*'Usages industrie'!$O18*(1+'Usages industrie'!$P18)^(O$4416-$D$4416)/1000</f>
        <v>0</v>
      </c>
      <c r="P4487" s="210">
        <f>P4436*'Usages industrie'!$O18*(1+'Usages industrie'!$P18)^(P$4416-$D$4416)/1000</f>
        <v>0</v>
      </c>
      <c r="Q4487" s="210">
        <f>Q4436*'Usages industrie'!$O18*(1+'Usages industrie'!$P18)^(Q$4416-$D$4416)/1000</f>
        <v>0</v>
      </c>
      <c r="R4487" s="210">
        <f>R4436*'Usages industrie'!$O18*(1+'Usages industrie'!$P18)^(R$4416-$D$4416)/1000</f>
        <v>0</v>
      </c>
    </row>
    <row r="4488" spans="1:18" hidden="1" outlineLevel="2" x14ac:dyDescent="0.35">
      <c r="A4488" s="209" t="str">
        <f>'Usages industrie'!A19</f>
        <v>Usage industriel n°16</v>
      </c>
      <c r="B4488" s="209" t="s">
        <v>639</v>
      </c>
      <c r="C4488" s="209"/>
      <c r="D4488" s="210">
        <f>D4437*'Usages industrie'!$O19*(1+'Usages industrie'!$P19)^(D$4416-$D$4416)/1000</f>
        <v>0</v>
      </c>
      <c r="E4488" s="210">
        <f>E4437*'Usages industrie'!$O19*(1+'Usages industrie'!$P19)^(E$4416-$D$4416)/1000</f>
        <v>0</v>
      </c>
      <c r="F4488" s="210">
        <f>F4437*'Usages industrie'!$O19*(1+'Usages industrie'!$P19)^(F$4416-$D$4416)/1000</f>
        <v>0</v>
      </c>
      <c r="G4488" s="210">
        <f>G4437*'Usages industrie'!$O19*(1+'Usages industrie'!$P19)^(G$4416-$D$4416)/1000</f>
        <v>0</v>
      </c>
      <c r="H4488" s="210">
        <f>H4437*'Usages industrie'!$O19*(1+'Usages industrie'!$P19)^(H$4416-$D$4416)/1000</f>
        <v>0</v>
      </c>
      <c r="I4488" s="210">
        <f>I4437*'Usages industrie'!$O19*(1+'Usages industrie'!$P19)^(I$4416-$D$4416)/1000</f>
        <v>0</v>
      </c>
      <c r="J4488" s="210">
        <f>J4437*'Usages industrie'!$O19*(1+'Usages industrie'!$P19)^(J$4416-$D$4416)/1000</f>
        <v>0</v>
      </c>
      <c r="K4488" s="210">
        <f>K4437*'Usages industrie'!$O19*(1+'Usages industrie'!$P19)^(K$4416-$D$4416)/1000</f>
        <v>0</v>
      </c>
      <c r="L4488" s="210">
        <f>L4437*'Usages industrie'!$O19*(1+'Usages industrie'!$P19)^(L$4416-$D$4416)/1000</f>
        <v>0</v>
      </c>
      <c r="M4488" s="210">
        <f>M4437*'Usages industrie'!$O19*(1+'Usages industrie'!$P19)^(M$4416-$D$4416)/1000</f>
        <v>0</v>
      </c>
      <c r="N4488" s="210">
        <f>N4437*'Usages industrie'!$O19*(1+'Usages industrie'!$P19)^(N$4416-$D$4416)/1000</f>
        <v>0</v>
      </c>
      <c r="O4488" s="210">
        <f>O4437*'Usages industrie'!$O19*(1+'Usages industrie'!$P19)^(O$4416-$D$4416)/1000</f>
        <v>0</v>
      </c>
      <c r="P4488" s="210">
        <f>P4437*'Usages industrie'!$O19*(1+'Usages industrie'!$P19)^(P$4416-$D$4416)/1000</f>
        <v>0</v>
      </c>
      <c r="Q4488" s="210">
        <f>Q4437*'Usages industrie'!$O19*(1+'Usages industrie'!$P19)^(Q$4416-$D$4416)/1000</f>
        <v>0</v>
      </c>
      <c r="R4488" s="210">
        <f>R4437*'Usages industrie'!$O19*(1+'Usages industrie'!$P19)^(R$4416-$D$4416)/1000</f>
        <v>0</v>
      </c>
    </row>
    <row r="4489" spans="1:18" hidden="1" outlineLevel="2" x14ac:dyDescent="0.35">
      <c r="A4489" s="209" t="str">
        <f>'Usages industrie'!A20</f>
        <v>Usage industriel n°17</v>
      </c>
      <c r="B4489" s="209" t="s">
        <v>639</v>
      </c>
      <c r="C4489" s="209"/>
      <c r="D4489" s="210">
        <f>D4438*'Usages industrie'!$O20*(1+'Usages industrie'!$P20)^(D$4416-$D$4416)/1000</f>
        <v>0</v>
      </c>
      <c r="E4489" s="210">
        <f>E4438*'Usages industrie'!$O20*(1+'Usages industrie'!$P20)^(E$4416-$D$4416)/1000</f>
        <v>0</v>
      </c>
      <c r="F4489" s="210">
        <f>F4438*'Usages industrie'!$O20*(1+'Usages industrie'!$P20)^(F$4416-$D$4416)/1000</f>
        <v>0</v>
      </c>
      <c r="G4489" s="210">
        <f>G4438*'Usages industrie'!$O20*(1+'Usages industrie'!$P20)^(G$4416-$D$4416)/1000</f>
        <v>0</v>
      </c>
      <c r="H4489" s="210">
        <f>H4438*'Usages industrie'!$O20*(1+'Usages industrie'!$P20)^(H$4416-$D$4416)/1000</f>
        <v>0</v>
      </c>
      <c r="I4489" s="210">
        <f>I4438*'Usages industrie'!$O20*(1+'Usages industrie'!$P20)^(I$4416-$D$4416)/1000</f>
        <v>0</v>
      </c>
      <c r="J4489" s="210">
        <f>J4438*'Usages industrie'!$O20*(1+'Usages industrie'!$P20)^(J$4416-$D$4416)/1000</f>
        <v>0</v>
      </c>
      <c r="K4489" s="210">
        <f>K4438*'Usages industrie'!$O20*(1+'Usages industrie'!$P20)^(K$4416-$D$4416)/1000</f>
        <v>0</v>
      </c>
      <c r="L4489" s="210">
        <f>L4438*'Usages industrie'!$O20*(1+'Usages industrie'!$P20)^(L$4416-$D$4416)/1000</f>
        <v>0</v>
      </c>
      <c r="M4489" s="210">
        <f>M4438*'Usages industrie'!$O20*(1+'Usages industrie'!$P20)^(M$4416-$D$4416)/1000</f>
        <v>0</v>
      </c>
      <c r="N4489" s="210">
        <f>N4438*'Usages industrie'!$O20*(1+'Usages industrie'!$P20)^(N$4416-$D$4416)/1000</f>
        <v>0</v>
      </c>
      <c r="O4489" s="210">
        <f>O4438*'Usages industrie'!$O20*(1+'Usages industrie'!$P20)^(O$4416-$D$4416)/1000</f>
        <v>0</v>
      </c>
      <c r="P4489" s="210">
        <f>P4438*'Usages industrie'!$O20*(1+'Usages industrie'!$P20)^(P$4416-$D$4416)/1000</f>
        <v>0</v>
      </c>
      <c r="Q4489" s="210">
        <f>Q4438*'Usages industrie'!$O20*(1+'Usages industrie'!$P20)^(Q$4416-$D$4416)/1000</f>
        <v>0</v>
      </c>
      <c r="R4489" s="210">
        <f>R4438*'Usages industrie'!$O20*(1+'Usages industrie'!$P20)^(R$4416-$D$4416)/1000</f>
        <v>0</v>
      </c>
    </row>
    <row r="4490" spans="1:18" hidden="1" outlineLevel="2" x14ac:dyDescent="0.35">
      <c r="A4490" s="209" t="str">
        <f>'Usages industrie'!A21</f>
        <v>Usage industriel n°18</v>
      </c>
      <c r="B4490" s="209" t="s">
        <v>639</v>
      </c>
      <c r="C4490" s="209"/>
      <c r="D4490" s="210">
        <f>D4439*'Usages industrie'!$O21*(1+'Usages industrie'!$P21)^(D$4416-$D$4416)/1000</f>
        <v>0</v>
      </c>
      <c r="E4490" s="210">
        <f>E4439*'Usages industrie'!$O21*(1+'Usages industrie'!$P21)^(E$4416-$D$4416)/1000</f>
        <v>0</v>
      </c>
      <c r="F4490" s="210">
        <f>F4439*'Usages industrie'!$O21*(1+'Usages industrie'!$P21)^(F$4416-$D$4416)/1000</f>
        <v>0</v>
      </c>
      <c r="G4490" s="210">
        <f>G4439*'Usages industrie'!$O21*(1+'Usages industrie'!$P21)^(G$4416-$D$4416)/1000</f>
        <v>0</v>
      </c>
      <c r="H4490" s="210">
        <f>H4439*'Usages industrie'!$O21*(1+'Usages industrie'!$P21)^(H$4416-$D$4416)/1000</f>
        <v>0</v>
      </c>
      <c r="I4490" s="210">
        <f>I4439*'Usages industrie'!$O21*(1+'Usages industrie'!$P21)^(I$4416-$D$4416)/1000</f>
        <v>0</v>
      </c>
      <c r="J4490" s="210">
        <f>J4439*'Usages industrie'!$O21*(1+'Usages industrie'!$P21)^(J$4416-$D$4416)/1000</f>
        <v>0</v>
      </c>
      <c r="K4490" s="210">
        <f>K4439*'Usages industrie'!$O21*(1+'Usages industrie'!$P21)^(K$4416-$D$4416)/1000</f>
        <v>0</v>
      </c>
      <c r="L4490" s="210">
        <f>L4439*'Usages industrie'!$O21*(1+'Usages industrie'!$P21)^(L$4416-$D$4416)/1000</f>
        <v>0</v>
      </c>
      <c r="M4490" s="210">
        <f>M4439*'Usages industrie'!$O21*(1+'Usages industrie'!$P21)^(M$4416-$D$4416)/1000</f>
        <v>0</v>
      </c>
      <c r="N4490" s="210">
        <f>N4439*'Usages industrie'!$O21*(1+'Usages industrie'!$P21)^(N$4416-$D$4416)/1000</f>
        <v>0</v>
      </c>
      <c r="O4490" s="210">
        <f>O4439*'Usages industrie'!$O21*(1+'Usages industrie'!$P21)^(O$4416-$D$4416)/1000</f>
        <v>0</v>
      </c>
      <c r="P4490" s="210">
        <f>P4439*'Usages industrie'!$O21*(1+'Usages industrie'!$P21)^(P$4416-$D$4416)/1000</f>
        <v>0</v>
      </c>
      <c r="Q4490" s="210">
        <f>Q4439*'Usages industrie'!$O21*(1+'Usages industrie'!$P21)^(Q$4416-$D$4416)/1000</f>
        <v>0</v>
      </c>
      <c r="R4490" s="210">
        <f>R4439*'Usages industrie'!$O21*(1+'Usages industrie'!$P21)^(R$4416-$D$4416)/1000</f>
        <v>0</v>
      </c>
    </row>
    <row r="4491" spans="1:18" hidden="1" outlineLevel="2" x14ac:dyDescent="0.35">
      <c r="A4491" s="209" t="str">
        <f>'Usages industrie'!A22</f>
        <v>Usage industriel n°19</v>
      </c>
      <c r="B4491" s="209" t="s">
        <v>639</v>
      </c>
      <c r="C4491" s="209"/>
      <c r="D4491" s="210">
        <f>D4440*'Usages industrie'!$O22*(1+'Usages industrie'!$P22)^(D$4416-$D$4416)/1000</f>
        <v>0</v>
      </c>
      <c r="E4491" s="210">
        <f>E4440*'Usages industrie'!$O22*(1+'Usages industrie'!$P22)^(E$4416-$D$4416)/1000</f>
        <v>0</v>
      </c>
      <c r="F4491" s="210">
        <f>F4440*'Usages industrie'!$O22*(1+'Usages industrie'!$P22)^(F$4416-$D$4416)/1000</f>
        <v>0</v>
      </c>
      <c r="G4491" s="210">
        <f>G4440*'Usages industrie'!$O22*(1+'Usages industrie'!$P22)^(G$4416-$D$4416)/1000</f>
        <v>0</v>
      </c>
      <c r="H4491" s="210">
        <f>H4440*'Usages industrie'!$O22*(1+'Usages industrie'!$P22)^(H$4416-$D$4416)/1000</f>
        <v>0</v>
      </c>
      <c r="I4491" s="210">
        <f>I4440*'Usages industrie'!$O22*(1+'Usages industrie'!$P22)^(I$4416-$D$4416)/1000</f>
        <v>0</v>
      </c>
      <c r="J4491" s="210">
        <f>J4440*'Usages industrie'!$O22*(1+'Usages industrie'!$P22)^(J$4416-$D$4416)/1000</f>
        <v>0</v>
      </c>
      <c r="K4491" s="210">
        <f>K4440*'Usages industrie'!$O22*(1+'Usages industrie'!$P22)^(K$4416-$D$4416)/1000</f>
        <v>0</v>
      </c>
      <c r="L4491" s="210">
        <f>L4440*'Usages industrie'!$O22*(1+'Usages industrie'!$P22)^(L$4416-$D$4416)/1000</f>
        <v>0</v>
      </c>
      <c r="M4491" s="210">
        <f>M4440*'Usages industrie'!$O22*(1+'Usages industrie'!$P22)^(M$4416-$D$4416)/1000</f>
        <v>0</v>
      </c>
      <c r="N4491" s="210">
        <f>N4440*'Usages industrie'!$O22*(1+'Usages industrie'!$P22)^(N$4416-$D$4416)/1000</f>
        <v>0</v>
      </c>
      <c r="O4491" s="210">
        <f>O4440*'Usages industrie'!$O22*(1+'Usages industrie'!$P22)^(O$4416-$D$4416)/1000</f>
        <v>0</v>
      </c>
      <c r="P4491" s="210">
        <f>P4440*'Usages industrie'!$O22*(1+'Usages industrie'!$P22)^(P$4416-$D$4416)/1000</f>
        <v>0</v>
      </c>
      <c r="Q4491" s="210">
        <f>Q4440*'Usages industrie'!$O22*(1+'Usages industrie'!$P22)^(Q$4416-$D$4416)/1000</f>
        <v>0</v>
      </c>
      <c r="R4491" s="210">
        <f>R4440*'Usages industrie'!$O22*(1+'Usages industrie'!$P22)^(R$4416-$D$4416)/1000</f>
        <v>0</v>
      </c>
    </row>
    <row r="4492" spans="1:18" hidden="1" outlineLevel="2" x14ac:dyDescent="0.35">
      <c r="A4492" s="209" t="str">
        <f>'Usages industrie'!A23</f>
        <v>Usage industriel n°20</v>
      </c>
      <c r="B4492" s="209" t="s">
        <v>639</v>
      </c>
      <c r="C4492" s="209"/>
      <c r="D4492" s="210">
        <f>D4441*'Usages industrie'!$O23*(1+'Usages industrie'!$P23)^(D$4416-$D$4416)/1000</f>
        <v>0</v>
      </c>
      <c r="E4492" s="210">
        <f>E4441*'Usages industrie'!$O23*(1+'Usages industrie'!$P23)^(E$4416-$D$4416)/1000</f>
        <v>0</v>
      </c>
      <c r="F4492" s="210">
        <f>F4441*'Usages industrie'!$O23*(1+'Usages industrie'!$P23)^(F$4416-$D$4416)/1000</f>
        <v>0</v>
      </c>
      <c r="G4492" s="210">
        <f>G4441*'Usages industrie'!$O23*(1+'Usages industrie'!$P23)^(G$4416-$D$4416)/1000</f>
        <v>0</v>
      </c>
      <c r="H4492" s="210">
        <f>H4441*'Usages industrie'!$O23*(1+'Usages industrie'!$P23)^(H$4416-$D$4416)/1000</f>
        <v>0</v>
      </c>
      <c r="I4492" s="210">
        <f>I4441*'Usages industrie'!$O23*(1+'Usages industrie'!$P23)^(I$4416-$D$4416)/1000</f>
        <v>0</v>
      </c>
      <c r="J4492" s="210">
        <f>J4441*'Usages industrie'!$O23*(1+'Usages industrie'!$P23)^(J$4416-$D$4416)/1000</f>
        <v>0</v>
      </c>
      <c r="K4492" s="210">
        <f>K4441*'Usages industrie'!$O23*(1+'Usages industrie'!$P23)^(K$4416-$D$4416)/1000</f>
        <v>0</v>
      </c>
      <c r="L4492" s="210">
        <f>L4441*'Usages industrie'!$O23*(1+'Usages industrie'!$P23)^(L$4416-$D$4416)/1000</f>
        <v>0</v>
      </c>
      <c r="M4492" s="210">
        <f>M4441*'Usages industrie'!$O23*(1+'Usages industrie'!$P23)^(M$4416-$D$4416)/1000</f>
        <v>0</v>
      </c>
      <c r="N4492" s="210">
        <f>N4441*'Usages industrie'!$O23*(1+'Usages industrie'!$P23)^(N$4416-$D$4416)/1000</f>
        <v>0</v>
      </c>
      <c r="O4492" s="210">
        <f>O4441*'Usages industrie'!$O23*(1+'Usages industrie'!$P23)^(O$4416-$D$4416)/1000</f>
        <v>0</v>
      </c>
      <c r="P4492" s="210">
        <f>P4441*'Usages industrie'!$O23*(1+'Usages industrie'!$P23)^(P$4416-$D$4416)/1000</f>
        <v>0</v>
      </c>
      <c r="Q4492" s="210">
        <f>Q4441*'Usages industrie'!$O23*(1+'Usages industrie'!$P23)^(Q$4416-$D$4416)/1000</f>
        <v>0</v>
      </c>
      <c r="R4492" s="210">
        <f>R4441*'Usages industrie'!$O23*(1+'Usages industrie'!$P23)^(R$4416-$D$4416)/1000</f>
        <v>0</v>
      </c>
    </row>
    <row r="4493" spans="1:18" hidden="1" outlineLevel="2" x14ac:dyDescent="0.35">
      <c r="A4493" s="209" t="str">
        <f>'Usages industrie'!A24</f>
        <v>Usage industriel n°21</v>
      </c>
      <c r="B4493" s="209" t="s">
        <v>639</v>
      </c>
      <c r="C4493" s="209"/>
      <c r="D4493" s="210">
        <f>D4442*'Usages industrie'!$O24*(1+'Usages industrie'!$P24)^(D$4416-$D$4416)/1000</f>
        <v>0</v>
      </c>
      <c r="E4493" s="210">
        <f>E4442*'Usages industrie'!$O24*(1+'Usages industrie'!$P24)^(E$4416-$D$4416)/1000</f>
        <v>0</v>
      </c>
      <c r="F4493" s="210">
        <f>F4442*'Usages industrie'!$O24*(1+'Usages industrie'!$P24)^(F$4416-$D$4416)/1000</f>
        <v>0</v>
      </c>
      <c r="G4493" s="210">
        <f>G4442*'Usages industrie'!$O24*(1+'Usages industrie'!$P24)^(G$4416-$D$4416)/1000</f>
        <v>0</v>
      </c>
      <c r="H4493" s="210">
        <f>H4442*'Usages industrie'!$O24*(1+'Usages industrie'!$P24)^(H$4416-$D$4416)/1000</f>
        <v>0</v>
      </c>
      <c r="I4493" s="210">
        <f>I4442*'Usages industrie'!$O24*(1+'Usages industrie'!$P24)^(I$4416-$D$4416)/1000</f>
        <v>0</v>
      </c>
      <c r="J4493" s="210">
        <f>J4442*'Usages industrie'!$O24*(1+'Usages industrie'!$P24)^(J$4416-$D$4416)/1000</f>
        <v>0</v>
      </c>
      <c r="K4493" s="210">
        <f>K4442*'Usages industrie'!$O24*(1+'Usages industrie'!$P24)^(K$4416-$D$4416)/1000</f>
        <v>0</v>
      </c>
      <c r="L4493" s="210">
        <f>L4442*'Usages industrie'!$O24*(1+'Usages industrie'!$P24)^(L$4416-$D$4416)/1000</f>
        <v>0</v>
      </c>
      <c r="M4493" s="210">
        <f>M4442*'Usages industrie'!$O24*(1+'Usages industrie'!$P24)^(M$4416-$D$4416)/1000</f>
        <v>0</v>
      </c>
      <c r="N4493" s="210">
        <f>N4442*'Usages industrie'!$O24*(1+'Usages industrie'!$P24)^(N$4416-$D$4416)/1000</f>
        <v>0</v>
      </c>
      <c r="O4493" s="210">
        <f>O4442*'Usages industrie'!$O24*(1+'Usages industrie'!$P24)^(O$4416-$D$4416)/1000</f>
        <v>0</v>
      </c>
      <c r="P4493" s="210">
        <f>P4442*'Usages industrie'!$O24*(1+'Usages industrie'!$P24)^(P$4416-$D$4416)/1000</f>
        <v>0</v>
      </c>
      <c r="Q4493" s="210">
        <f>Q4442*'Usages industrie'!$O24*(1+'Usages industrie'!$P24)^(Q$4416-$D$4416)/1000</f>
        <v>0</v>
      </c>
      <c r="R4493" s="210">
        <f>R4442*'Usages industrie'!$O24*(1+'Usages industrie'!$P24)^(R$4416-$D$4416)/1000</f>
        <v>0</v>
      </c>
    </row>
    <row r="4494" spans="1:18" hidden="1" outlineLevel="2" x14ac:dyDescent="0.35">
      <c r="A4494" s="209" t="str">
        <f>'Usages industrie'!A25</f>
        <v>Usage industriel n°22</v>
      </c>
      <c r="B4494" s="209" t="s">
        <v>639</v>
      </c>
      <c r="C4494" s="209"/>
      <c r="D4494" s="210">
        <f>D4443*'Usages industrie'!$O25*(1+'Usages industrie'!$P25)^(D$4416-$D$4416)/1000</f>
        <v>0</v>
      </c>
      <c r="E4494" s="210">
        <f>E4443*'Usages industrie'!$O25*(1+'Usages industrie'!$P25)^(E$4416-$D$4416)/1000</f>
        <v>0</v>
      </c>
      <c r="F4494" s="210">
        <f>F4443*'Usages industrie'!$O25*(1+'Usages industrie'!$P25)^(F$4416-$D$4416)/1000</f>
        <v>0</v>
      </c>
      <c r="G4494" s="210">
        <f>G4443*'Usages industrie'!$O25*(1+'Usages industrie'!$P25)^(G$4416-$D$4416)/1000</f>
        <v>0</v>
      </c>
      <c r="H4494" s="210">
        <f>H4443*'Usages industrie'!$O25*(1+'Usages industrie'!$P25)^(H$4416-$D$4416)/1000</f>
        <v>0</v>
      </c>
      <c r="I4494" s="210">
        <f>I4443*'Usages industrie'!$O25*(1+'Usages industrie'!$P25)^(I$4416-$D$4416)/1000</f>
        <v>0</v>
      </c>
      <c r="J4494" s="210">
        <f>J4443*'Usages industrie'!$O25*(1+'Usages industrie'!$P25)^(J$4416-$D$4416)/1000</f>
        <v>0</v>
      </c>
      <c r="K4494" s="210">
        <f>K4443*'Usages industrie'!$O25*(1+'Usages industrie'!$P25)^(K$4416-$D$4416)/1000</f>
        <v>0</v>
      </c>
      <c r="L4494" s="210">
        <f>L4443*'Usages industrie'!$O25*(1+'Usages industrie'!$P25)^(L$4416-$D$4416)/1000</f>
        <v>0</v>
      </c>
      <c r="M4494" s="210">
        <f>M4443*'Usages industrie'!$O25*(1+'Usages industrie'!$P25)^(M$4416-$D$4416)/1000</f>
        <v>0</v>
      </c>
      <c r="N4494" s="210">
        <f>N4443*'Usages industrie'!$O25*(1+'Usages industrie'!$P25)^(N$4416-$D$4416)/1000</f>
        <v>0</v>
      </c>
      <c r="O4494" s="210">
        <f>O4443*'Usages industrie'!$O25*(1+'Usages industrie'!$P25)^(O$4416-$D$4416)/1000</f>
        <v>0</v>
      </c>
      <c r="P4494" s="210">
        <f>P4443*'Usages industrie'!$O25*(1+'Usages industrie'!$P25)^(P$4416-$D$4416)/1000</f>
        <v>0</v>
      </c>
      <c r="Q4494" s="210">
        <f>Q4443*'Usages industrie'!$O25*(1+'Usages industrie'!$P25)^(Q$4416-$D$4416)/1000</f>
        <v>0</v>
      </c>
      <c r="R4494" s="210">
        <f>R4443*'Usages industrie'!$O25*(1+'Usages industrie'!$P25)^(R$4416-$D$4416)/1000</f>
        <v>0</v>
      </c>
    </row>
    <row r="4495" spans="1:18" hidden="1" outlineLevel="2" x14ac:dyDescent="0.35">
      <c r="A4495" s="209" t="str">
        <f>'Usages industrie'!A26</f>
        <v>Usage industriel n°23</v>
      </c>
      <c r="B4495" s="209" t="s">
        <v>639</v>
      </c>
      <c r="C4495" s="209"/>
      <c r="D4495" s="210">
        <f>D4444*'Usages industrie'!$O26*(1+'Usages industrie'!$P26)^(D$4416-$D$4416)/1000</f>
        <v>0</v>
      </c>
      <c r="E4495" s="210">
        <f>E4444*'Usages industrie'!$O26*(1+'Usages industrie'!$P26)^(E$4416-$D$4416)/1000</f>
        <v>0</v>
      </c>
      <c r="F4495" s="210">
        <f>F4444*'Usages industrie'!$O26*(1+'Usages industrie'!$P26)^(F$4416-$D$4416)/1000</f>
        <v>0</v>
      </c>
      <c r="G4495" s="210">
        <f>G4444*'Usages industrie'!$O26*(1+'Usages industrie'!$P26)^(G$4416-$D$4416)/1000</f>
        <v>0</v>
      </c>
      <c r="H4495" s="210">
        <f>H4444*'Usages industrie'!$O26*(1+'Usages industrie'!$P26)^(H$4416-$D$4416)/1000</f>
        <v>0</v>
      </c>
      <c r="I4495" s="210">
        <f>I4444*'Usages industrie'!$O26*(1+'Usages industrie'!$P26)^(I$4416-$D$4416)/1000</f>
        <v>0</v>
      </c>
      <c r="J4495" s="210">
        <f>J4444*'Usages industrie'!$O26*(1+'Usages industrie'!$P26)^(J$4416-$D$4416)/1000</f>
        <v>0</v>
      </c>
      <c r="K4495" s="210">
        <f>K4444*'Usages industrie'!$O26*(1+'Usages industrie'!$P26)^(K$4416-$D$4416)/1000</f>
        <v>0</v>
      </c>
      <c r="L4495" s="210">
        <f>L4444*'Usages industrie'!$O26*(1+'Usages industrie'!$P26)^(L$4416-$D$4416)/1000</f>
        <v>0</v>
      </c>
      <c r="M4495" s="210">
        <f>M4444*'Usages industrie'!$O26*(1+'Usages industrie'!$P26)^(M$4416-$D$4416)/1000</f>
        <v>0</v>
      </c>
      <c r="N4495" s="210">
        <f>N4444*'Usages industrie'!$O26*(1+'Usages industrie'!$P26)^(N$4416-$D$4416)/1000</f>
        <v>0</v>
      </c>
      <c r="O4495" s="210">
        <f>O4444*'Usages industrie'!$O26*(1+'Usages industrie'!$P26)^(O$4416-$D$4416)/1000</f>
        <v>0</v>
      </c>
      <c r="P4495" s="210">
        <f>P4444*'Usages industrie'!$O26*(1+'Usages industrie'!$P26)^(P$4416-$D$4416)/1000</f>
        <v>0</v>
      </c>
      <c r="Q4495" s="210">
        <f>Q4444*'Usages industrie'!$O26*(1+'Usages industrie'!$P26)^(Q$4416-$D$4416)/1000</f>
        <v>0</v>
      </c>
      <c r="R4495" s="210">
        <f>R4444*'Usages industrie'!$O26*(1+'Usages industrie'!$P26)^(R$4416-$D$4416)/1000</f>
        <v>0</v>
      </c>
    </row>
    <row r="4496" spans="1:18" hidden="1" outlineLevel="2" x14ac:dyDescent="0.35">
      <c r="A4496" s="209" t="str">
        <f>'Usages industrie'!A27</f>
        <v>Usage industriel n°24</v>
      </c>
      <c r="B4496" s="209" t="s">
        <v>639</v>
      </c>
      <c r="C4496" s="209"/>
      <c r="D4496" s="210">
        <f>D4445*'Usages industrie'!$O27*(1+'Usages industrie'!$P27)^(D$4416-$D$4416)/1000</f>
        <v>0</v>
      </c>
      <c r="E4496" s="210">
        <f>E4445*'Usages industrie'!$O27*(1+'Usages industrie'!$P27)^(E$4416-$D$4416)/1000</f>
        <v>0</v>
      </c>
      <c r="F4496" s="210">
        <f>F4445*'Usages industrie'!$O27*(1+'Usages industrie'!$P27)^(F$4416-$D$4416)/1000</f>
        <v>0</v>
      </c>
      <c r="G4496" s="210">
        <f>G4445*'Usages industrie'!$O27*(1+'Usages industrie'!$P27)^(G$4416-$D$4416)/1000</f>
        <v>0</v>
      </c>
      <c r="H4496" s="210">
        <f>H4445*'Usages industrie'!$O27*(1+'Usages industrie'!$P27)^(H$4416-$D$4416)/1000</f>
        <v>0</v>
      </c>
      <c r="I4496" s="210">
        <f>I4445*'Usages industrie'!$O27*(1+'Usages industrie'!$P27)^(I$4416-$D$4416)/1000</f>
        <v>0</v>
      </c>
      <c r="J4496" s="210">
        <f>J4445*'Usages industrie'!$O27*(1+'Usages industrie'!$P27)^(J$4416-$D$4416)/1000</f>
        <v>0</v>
      </c>
      <c r="K4496" s="210">
        <f>K4445*'Usages industrie'!$O27*(1+'Usages industrie'!$P27)^(K$4416-$D$4416)/1000</f>
        <v>0</v>
      </c>
      <c r="L4496" s="210">
        <f>L4445*'Usages industrie'!$O27*(1+'Usages industrie'!$P27)^(L$4416-$D$4416)/1000</f>
        <v>0</v>
      </c>
      <c r="M4496" s="210">
        <f>M4445*'Usages industrie'!$O27*(1+'Usages industrie'!$P27)^(M$4416-$D$4416)/1000</f>
        <v>0</v>
      </c>
      <c r="N4496" s="210">
        <f>N4445*'Usages industrie'!$O27*(1+'Usages industrie'!$P27)^(N$4416-$D$4416)/1000</f>
        <v>0</v>
      </c>
      <c r="O4496" s="210">
        <f>O4445*'Usages industrie'!$O27*(1+'Usages industrie'!$P27)^(O$4416-$D$4416)/1000</f>
        <v>0</v>
      </c>
      <c r="P4496" s="210">
        <f>P4445*'Usages industrie'!$O27*(1+'Usages industrie'!$P27)^(P$4416-$D$4416)/1000</f>
        <v>0</v>
      </c>
      <c r="Q4496" s="210">
        <f>Q4445*'Usages industrie'!$O27*(1+'Usages industrie'!$P27)^(Q$4416-$D$4416)/1000</f>
        <v>0</v>
      </c>
      <c r="R4496" s="210">
        <f>R4445*'Usages industrie'!$O27*(1+'Usages industrie'!$P27)^(R$4416-$D$4416)/1000</f>
        <v>0</v>
      </c>
    </row>
    <row r="4497" spans="1:18" hidden="1" outlineLevel="2" x14ac:dyDescent="0.35">
      <c r="A4497" s="209" t="str">
        <f>'Usages industrie'!A28</f>
        <v>Usage industriel n°25</v>
      </c>
      <c r="B4497" s="209" t="s">
        <v>639</v>
      </c>
      <c r="C4497" s="209"/>
      <c r="D4497" s="210">
        <f>D4446*'Usages industrie'!$O28*(1+'Usages industrie'!$P28)^(D$4416-$D$4416)/1000</f>
        <v>0</v>
      </c>
      <c r="E4497" s="210">
        <f>E4446*'Usages industrie'!$O28*(1+'Usages industrie'!$P28)^(E$4416-$D$4416)/1000</f>
        <v>0</v>
      </c>
      <c r="F4497" s="210">
        <f>F4446*'Usages industrie'!$O28*(1+'Usages industrie'!$P28)^(F$4416-$D$4416)/1000</f>
        <v>0</v>
      </c>
      <c r="G4497" s="210">
        <f>G4446*'Usages industrie'!$O28*(1+'Usages industrie'!$P28)^(G$4416-$D$4416)/1000</f>
        <v>0</v>
      </c>
      <c r="H4497" s="210">
        <f>H4446*'Usages industrie'!$O28*(1+'Usages industrie'!$P28)^(H$4416-$D$4416)/1000</f>
        <v>0</v>
      </c>
      <c r="I4497" s="210">
        <f>I4446*'Usages industrie'!$O28*(1+'Usages industrie'!$P28)^(I$4416-$D$4416)/1000</f>
        <v>0</v>
      </c>
      <c r="J4497" s="210">
        <f>J4446*'Usages industrie'!$O28*(1+'Usages industrie'!$P28)^(J$4416-$D$4416)/1000</f>
        <v>0</v>
      </c>
      <c r="K4497" s="210">
        <f>K4446*'Usages industrie'!$O28*(1+'Usages industrie'!$P28)^(K$4416-$D$4416)/1000</f>
        <v>0</v>
      </c>
      <c r="L4497" s="210">
        <f>L4446*'Usages industrie'!$O28*(1+'Usages industrie'!$P28)^(L$4416-$D$4416)/1000</f>
        <v>0</v>
      </c>
      <c r="M4497" s="210">
        <f>M4446*'Usages industrie'!$O28*(1+'Usages industrie'!$P28)^(M$4416-$D$4416)/1000</f>
        <v>0</v>
      </c>
      <c r="N4497" s="210">
        <f>N4446*'Usages industrie'!$O28*(1+'Usages industrie'!$P28)^(N$4416-$D$4416)/1000</f>
        <v>0</v>
      </c>
      <c r="O4497" s="210">
        <f>O4446*'Usages industrie'!$O28*(1+'Usages industrie'!$P28)^(O$4416-$D$4416)/1000</f>
        <v>0</v>
      </c>
      <c r="P4497" s="210">
        <f>P4446*'Usages industrie'!$O28*(1+'Usages industrie'!$P28)^(P$4416-$D$4416)/1000</f>
        <v>0</v>
      </c>
      <c r="Q4497" s="210">
        <f>Q4446*'Usages industrie'!$O28*(1+'Usages industrie'!$P28)^(Q$4416-$D$4416)/1000</f>
        <v>0</v>
      </c>
      <c r="R4497" s="210">
        <f>R4446*'Usages industrie'!$O28*(1+'Usages industrie'!$P28)^(R$4416-$D$4416)/1000</f>
        <v>0</v>
      </c>
    </row>
    <row r="4498" spans="1:18" hidden="1" outlineLevel="2" x14ac:dyDescent="0.35">
      <c r="A4498" s="209" t="str">
        <f>'Usages industrie'!A29</f>
        <v>Usage industriel n°26</v>
      </c>
      <c r="B4498" s="209" t="s">
        <v>639</v>
      </c>
      <c r="C4498" s="209"/>
      <c r="D4498" s="210">
        <f>D4447*'Usages industrie'!$O29*(1+'Usages industrie'!$P29)^(D$4416-$D$4416)/1000</f>
        <v>0</v>
      </c>
      <c r="E4498" s="210">
        <f>E4447*'Usages industrie'!$O29*(1+'Usages industrie'!$P29)^(E$4416-$D$4416)/1000</f>
        <v>0</v>
      </c>
      <c r="F4498" s="210">
        <f>F4447*'Usages industrie'!$O29*(1+'Usages industrie'!$P29)^(F$4416-$D$4416)/1000</f>
        <v>0</v>
      </c>
      <c r="G4498" s="210">
        <f>G4447*'Usages industrie'!$O29*(1+'Usages industrie'!$P29)^(G$4416-$D$4416)/1000</f>
        <v>0</v>
      </c>
      <c r="H4498" s="210">
        <f>H4447*'Usages industrie'!$O29*(1+'Usages industrie'!$P29)^(H$4416-$D$4416)/1000</f>
        <v>0</v>
      </c>
      <c r="I4498" s="210">
        <f>I4447*'Usages industrie'!$O29*(1+'Usages industrie'!$P29)^(I$4416-$D$4416)/1000</f>
        <v>0</v>
      </c>
      <c r="J4498" s="210">
        <f>J4447*'Usages industrie'!$O29*(1+'Usages industrie'!$P29)^(J$4416-$D$4416)/1000</f>
        <v>0</v>
      </c>
      <c r="K4498" s="210">
        <f>K4447*'Usages industrie'!$O29*(1+'Usages industrie'!$P29)^(K$4416-$D$4416)/1000</f>
        <v>0</v>
      </c>
      <c r="L4498" s="210">
        <f>L4447*'Usages industrie'!$O29*(1+'Usages industrie'!$P29)^(L$4416-$D$4416)/1000</f>
        <v>0</v>
      </c>
      <c r="M4498" s="210">
        <f>M4447*'Usages industrie'!$O29*(1+'Usages industrie'!$P29)^(M$4416-$D$4416)/1000</f>
        <v>0</v>
      </c>
      <c r="N4498" s="210">
        <f>N4447*'Usages industrie'!$O29*(1+'Usages industrie'!$P29)^(N$4416-$D$4416)/1000</f>
        <v>0</v>
      </c>
      <c r="O4498" s="210">
        <f>O4447*'Usages industrie'!$O29*(1+'Usages industrie'!$P29)^(O$4416-$D$4416)/1000</f>
        <v>0</v>
      </c>
      <c r="P4498" s="210">
        <f>P4447*'Usages industrie'!$O29*(1+'Usages industrie'!$P29)^(P$4416-$D$4416)/1000</f>
        <v>0</v>
      </c>
      <c r="Q4498" s="210">
        <f>Q4447*'Usages industrie'!$O29*(1+'Usages industrie'!$P29)^(Q$4416-$D$4416)/1000</f>
        <v>0</v>
      </c>
      <c r="R4498" s="210">
        <f>R4447*'Usages industrie'!$O29*(1+'Usages industrie'!$P29)^(R$4416-$D$4416)/1000</f>
        <v>0</v>
      </c>
    </row>
    <row r="4499" spans="1:18" hidden="1" outlineLevel="2" x14ac:dyDescent="0.35">
      <c r="A4499" s="209" t="str">
        <f>'Usages industrie'!A30</f>
        <v>Usage industriel n°27</v>
      </c>
      <c r="B4499" s="209" t="s">
        <v>639</v>
      </c>
      <c r="C4499" s="209"/>
      <c r="D4499" s="210">
        <f>D4448*'Usages industrie'!$O30*(1+'Usages industrie'!$P30)^(D$4416-$D$4416)/1000</f>
        <v>0</v>
      </c>
      <c r="E4499" s="210">
        <f>E4448*'Usages industrie'!$O30*(1+'Usages industrie'!$P30)^(E$4416-$D$4416)/1000</f>
        <v>0</v>
      </c>
      <c r="F4499" s="210">
        <f>F4448*'Usages industrie'!$O30*(1+'Usages industrie'!$P30)^(F$4416-$D$4416)/1000</f>
        <v>0</v>
      </c>
      <c r="G4499" s="210">
        <f>G4448*'Usages industrie'!$O30*(1+'Usages industrie'!$P30)^(G$4416-$D$4416)/1000</f>
        <v>0</v>
      </c>
      <c r="H4499" s="210">
        <f>H4448*'Usages industrie'!$O30*(1+'Usages industrie'!$P30)^(H$4416-$D$4416)/1000</f>
        <v>0</v>
      </c>
      <c r="I4499" s="210">
        <f>I4448*'Usages industrie'!$O30*(1+'Usages industrie'!$P30)^(I$4416-$D$4416)/1000</f>
        <v>0</v>
      </c>
      <c r="J4499" s="210">
        <f>J4448*'Usages industrie'!$O30*(1+'Usages industrie'!$P30)^(J$4416-$D$4416)/1000</f>
        <v>0</v>
      </c>
      <c r="K4499" s="210">
        <f>K4448*'Usages industrie'!$O30*(1+'Usages industrie'!$P30)^(K$4416-$D$4416)/1000</f>
        <v>0</v>
      </c>
      <c r="L4499" s="210">
        <f>L4448*'Usages industrie'!$O30*(1+'Usages industrie'!$P30)^(L$4416-$D$4416)/1000</f>
        <v>0</v>
      </c>
      <c r="M4499" s="210">
        <f>M4448*'Usages industrie'!$O30*(1+'Usages industrie'!$P30)^(M$4416-$D$4416)/1000</f>
        <v>0</v>
      </c>
      <c r="N4499" s="210">
        <f>N4448*'Usages industrie'!$O30*(1+'Usages industrie'!$P30)^(N$4416-$D$4416)/1000</f>
        <v>0</v>
      </c>
      <c r="O4499" s="210">
        <f>O4448*'Usages industrie'!$O30*(1+'Usages industrie'!$P30)^(O$4416-$D$4416)/1000</f>
        <v>0</v>
      </c>
      <c r="P4499" s="210">
        <f>P4448*'Usages industrie'!$O30*(1+'Usages industrie'!$P30)^(P$4416-$D$4416)/1000</f>
        <v>0</v>
      </c>
      <c r="Q4499" s="210">
        <f>Q4448*'Usages industrie'!$O30*(1+'Usages industrie'!$P30)^(Q$4416-$D$4416)/1000</f>
        <v>0</v>
      </c>
      <c r="R4499" s="210">
        <f>R4448*'Usages industrie'!$O30*(1+'Usages industrie'!$P30)^(R$4416-$D$4416)/1000</f>
        <v>0</v>
      </c>
    </row>
    <row r="4500" spans="1:18" hidden="1" outlineLevel="2" x14ac:dyDescent="0.35">
      <c r="A4500" s="209" t="str">
        <f>'Usages industrie'!A31</f>
        <v>Usage industriel n°28</v>
      </c>
      <c r="B4500" s="209" t="s">
        <v>639</v>
      </c>
      <c r="C4500" s="209"/>
      <c r="D4500" s="210">
        <f>D4449*'Usages industrie'!$O31*(1+'Usages industrie'!$P31)^(D$4416-$D$4416)/1000</f>
        <v>0</v>
      </c>
      <c r="E4500" s="210">
        <f>E4449*'Usages industrie'!$O31*(1+'Usages industrie'!$P31)^(E$4416-$D$4416)/1000</f>
        <v>0</v>
      </c>
      <c r="F4500" s="210">
        <f>F4449*'Usages industrie'!$O31*(1+'Usages industrie'!$P31)^(F$4416-$D$4416)/1000</f>
        <v>0</v>
      </c>
      <c r="G4500" s="210">
        <f>G4449*'Usages industrie'!$O31*(1+'Usages industrie'!$P31)^(G$4416-$D$4416)/1000</f>
        <v>0</v>
      </c>
      <c r="H4500" s="210">
        <f>H4449*'Usages industrie'!$O31*(1+'Usages industrie'!$P31)^(H$4416-$D$4416)/1000</f>
        <v>0</v>
      </c>
      <c r="I4500" s="210">
        <f>I4449*'Usages industrie'!$O31*(1+'Usages industrie'!$P31)^(I$4416-$D$4416)/1000</f>
        <v>0</v>
      </c>
      <c r="J4500" s="210">
        <f>J4449*'Usages industrie'!$O31*(1+'Usages industrie'!$P31)^(J$4416-$D$4416)/1000</f>
        <v>0</v>
      </c>
      <c r="K4500" s="210">
        <f>K4449*'Usages industrie'!$O31*(1+'Usages industrie'!$P31)^(K$4416-$D$4416)/1000</f>
        <v>0</v>
      </c>
      <c r="L4500" s="210">
        <f>L4449*'Usages industrie'!$O31*(1+'Usages industrie'!$P31)^(L$4416-$D$4416)/1000</f>
        <v>0</v>
      </c>
      <c r="M4500" s="210">
        <f>M4449*'Usages industrie'!$O31*(1+'Usages industrie'!$P31)^(M$4416-$D$4416)/1000</f>
        <v>0</v>
      </c>
      <c r="N4500" s="210">
        <f>N4449*'Usages industrie'!$O31*(1+'Usages industrie'!$P31)^(N$4416-$D$4416)/1000</f>
        <v>0</v>
      </c>
      <c r="O4500" s="210">
        <f>O4449*'Usages industrie'!$O31*(1+'Usages industrie'!$P31)^(O$4416-$D$4416)/1000</f>
        <v>0</v>
      </c>
      <c r="P4500" s="210">
        <f>P4449*'Usages industrie'!$O31*(1+'Usages industrie'!$P31)^(P$4416-$D$4416)/1000</f>
        <v>0</v>
      </c>
      <c r="Q4500" s="210">
        <f>Q4449*'Usages industrie'!$O31*(1+'Usages industrie'!$P31)^(Q$4416-$D$4416)/1000</f>
        <v>0</v>
      </c>
      <c r="R4500" s="210">
        <f>R4449*'Usages industrie'!$O31*(1+'Usages industrie'!$P31)^(R$4416-$D$4416)/1000</f>
        <v>0</v>
      </c>
    </row>
    <row r="4501" spans="1:18" hidden="1" outlineLevel="2" x14ac:dyDescent="0.35">
      <c r="A4501" s="209" t="str">
        <f>'Usages industrie'!A32</f>
        <v>Usage industriel n°29</v>
      </c>
      <c r="B4501" s="209" t="s">
        <v>639</v>
      </c>
      <c r="C4501" s="209"/>
      <c r="D4501" s="210">
        <f>D4450*'Usages industrie'!$O32*(1+'Usages industrie'!$P32)^(D$4416-$D$4416)/1000</f>
        <v>0</v>
      </c>
      <c r="E4501" s="210">
        <f>E4450*'Usages industrie'!$O32*(1+'Usages industrie'!$P32)^(E$4416-$D$4416)/1000</f>
        <v>0</v>
      </c>
      <c r="F4501" s="210">
        <f>F4450*'Usages industrie'!$O32*(1+'Usages industrie'!$P32)^(F$4416-$D$4416)/1000</f>
        <v>0</v>
      </c>
      <c r="G4501" s="210">
        <f>G4450*'Usages industrie'!$O32*(1+'Usages industrie'!$P32)^(G$4416-$D$4416)/1000</f>
        <v>0</v>
      </c>
      <c r="H4501" s="210">
        <f>H4450*'Usages industrie'!$O32*(1+'Usages industrie'!$P32)^(H$4416-$D$4416)/1000</f>
        <v>0</v>
      </c>
      <c r="I4501" s="210">
        <f>I4450*'Usages industrie'!$O32*(1+'Usages industrie'!$P32)^(I$4416-$D$4416)/1000</f>
        <v>0</v>
      </c>
      <c r="J4501" s="210">
        <f>J4450*'Usages industrie'!$O32*(1+'Usages industrie'!$P32)^(J$4416-$D$4416)/1000</f>
        <v>0</v>
      </c>
      <c r="K4501" s="210">
        <f>K4450*'Usages industrie'!$O32*(1+'Usages industrie'!$P32)^(K$4416-$D$4416)/1000</f>
        <v>0</v>
      </c>
      <c r="L4501" s="210">
        <f>L4450*'Usages industrie'!$O32*(1+'Usages industrie'!$P32)^(L$4416-$D$4416)/1000</f>
        <v>0</v>
      </c>
      <c r="M4501" s="210">
        <f>M4450*'Usages industrie'!$O32*(1+'Usages industrie'!$P32)^(M$4416-$D$4416)/1000</f>
        <v>0</v>
      </c>
      <c r="N4501" s="210">
        <f>N4450*'Usages industrie'!$O32*(1+'Usages industrie'!$P32)^(N$4416-$D$4416)/1000</f>
        <v>0</v>
      </c>
      <c r="O4501" s="210">
        <f>O4450*'Usages industrie'!$O32*(1+'Usages industrie'!$P32)^(O$4416-$D$4416)/1000</f>
        <v>0</v>
      </c>
      <c r="P4501" s="210">
        <f>P4450*'Usages industrie'!$O32*(1+'Usages industrie'!$P32)^(P$4416-$D$4416)/1000</f>
        <v>0</v>
      </c>
      <c r="Q4501" s="210">
        <f>Q4450*'Usages industrie'!$O32*(1+'Usages industrie'!$P32)^(Q$4416-$D$4416)/1000</f>
        <v>0</v>
      </c>
      <c r="R4501" s="210">
        <f>R4450*'Usages industrie'!$O32*(1+'Usages industrie'!$P32)^(R$4416-$D$4416)/1000</f>
        <v>0</v>
      </c>
    </row>
    <row r="4502" spans="1:18" hidden="1" outlineLevel="2" x14ac:dyDescent="0.35">
      <c r="A4502" s="209" t="str">
        <f>'Usages industrie'!A33</f>
        <v>Usage industriel n°30</v>
      </c>
      <c r="B4502" s="209" t="s">
        <v>639</v>
      </c>
      <c r="C4502" s="209"/>
      <c r="D4502" s="210">
        <f>D4451*'Usages industrie'!$O33*(1+'Usages industrie'!$P33)^(D$4416-$D$4416)/1000</f>
        <v>0</v>
      </c>
      <c r="E4502" s="210">
        <f>E4451*'Usages industrie'!$O33*(1+'Usages industrie'!$P33)^(E$4416-$D$4416)/1000</f>
        <v>0</v>
      </c>
      <c r="F4502" s="210">
        <f>F4451*'Usages industrie'!$O33*(1+'Usages industrie'!$P33)^(F$4416-$D$4416)/1000</f>
        <v>0</v>
      </c>
      <c r="G4502" s="210">
        <f>G4451*'Usages industrie'!$O33*(1+'Usages industrie'!$P33)^(G$4416-$D$4416)/1000</f>
        <v>0</v>
      </c>
      <c r="H4502" s="210">
        <f>H4451*'Usages industrie'!$O33*(1+'Usages industrie'!$P33)^(H$4416-$D$4416)/1000</f>
        <v>0</v>
      </c>
      <c r="I4502" s="210">
        <f>I4451*'Usages industrie'!$O33*(1+'Usages industrie'!$P33)^(I$4416-$D$4416)/1000</f>
        <v>0</v>
      </c>
      <c r="J4502" s="210">
        <f>J4451*'Usages industrie'!$O33*(1+'Usages industrie'!$P33)^(J$4416-$D$4416)/1000</f>
        <v>0</v>
      </c>
      <c r="K4502" s="210">
        <f>K4451*'Usages industrie'!$O33*(1+'Usages industrie'!$P33)^(K$4416-$D$4416)/1000</f>
        <v>0</v>
      </c>
      <c r="L4502" s="210">
        <f>L4451*'Usages industrie'!$O33*(1+'Usages industrie'!$P33)^(L$4416-$D$4416)/1000</f>
        <v>0</v>
      </c>
      <c r="M4502" s="210">
        <f>M4451*'Usages industrie'!$O33*(1+'Usages industrie'!$P33)^(M$4416-$D$4416)/1000</f>
        <v>0</v>
      </c>
      <c r="N4502" s="210">
        <f>N4451*'Usages industrie'!$O33*(1+'Usages industrie'!$P33)^(N$4416-$D$4416)/1000</f>
        <v>0</v>
      </c>
      <c r="O4502" s="210">
        <f>O4451*'Usages industrie'!$O33*(1+'Usages industrie'!$P33)^(O$4416-$D$4416)/1000</f>
        <v>0</v>
      </c>
      <c r="P4502" s="210">
        <f>P4451*'Usages industrie'!$O33*(1+'Usages industrie'!$P33)^(P$4416-$D$4416)/1000</f>
        <v>0</v>
      </c>
      <c r="Q4502" s="210">
        <f>Q4451*'Usages industrie'!$O33*(1+'Usages industrie'!$P33)^(Q$4416-$D$4416)/1000</f>
        <v>0</v>
      </c>
      <c r="R4502" s="210">
        <f>R4451*'Usages industrie'!$O33*(1+'Usages industrie'!$P33)^(R$4416-$D$4416)/1000</f>
        <v>0</v>
      </c>
    </row>
    <row r="4503" spans="1:18" hidden="1" outlineLevel="2" x14ac:dyDescent="0.35">
      <c r="A4503" s="209" t="str">
        <f>'Usages industrie'!A34</f>
        <v>Usage industriel n°31</v>
      </c>
      <c r="B4503" s="209" t="s">
        <v>639</v>
      </c>
      <c r="C4503" s="209"/>
      <c r="D4503" s="210">
        <f>D4452*'Usages industrie'!$O34*(1+'Usages industrie'!$P34)^(D$4416-$D$4416)/1000</f>
        <v>0</v>
      </c>
      <c r="E4503" s="210">
        <f>E4452*'Usages industrie'!$O34*(1+'Usages industrie'!$P34)^(E$4416-$D$4416)/1000</f>
        <v>0</v>
      </c>
      <c r="F4503" s="210">
        <f>F4452*'Usages industrie'!$O34*(1+'Usages industrie'!$P34)^(F$4416-$D$4416)/1000</f>
        <v>0</v>
      </c>
      <c r="G4503" s="210">
        <f>G4452*'Usages industrie'!$O34*(1+'Usages industrie'!$P34)^(G$4416-$D$4416)/1000</f>
        <v>0</v>
      </c>
      <c r="H4503" s="210">
        <f>H4452*'Usages industrie'!$O34*(1+'Usages industrie'!$P34)^(H$4416-$D$4416)/1000</f>
        <v>0</v>
      </c>
      <c r="I4503" s="210">
        <f>I4452*'Usages industrie'!$O34*(1+'Usages industrie'!$P34)^(I$4416-$D$4416)/1000</f>
        <v>0</v>
      </c>
      <c r="J4503" s="210">
        <f>J4452*'Usages industrie'!$O34*(1+'Usages industrie'!$P34)^(J$4416-$D$4416)/1000</f>
        <v>0</v>
      </c>
      <c r="K4503" s="210">
        <f>K4452*'Usages industrie'!$O34*(1+'Usages industrie'!$P34)^(K$4416-$D$4416)/1000</f>
        <v>0</v>
      </c>
      <c r="L4503" s="210">
        <f>L4452*'Usages industrie'!$O34*(1+'Usages industrie'!$P34)^(L$4416-$D$4416)/1000</f>
        <v>0</v>
      </c>
      <c r="M4503" s="210">
        <f>M4452*'Usages industrie'!$O34*(1+'Usages industrie'!$P34)^(M$4416-$D$4416)/1000</f>
        <v>0</v>
      </c>
      <c r="N4503" s="210">
        <f>N4452*'Usages industrie'!$O34*(1+'Usages industrie'!$P34)^(N$4416-$D$4416)/1000</f>
        <v>0</v>
      </c>
      <c r="O4503" s="210">
        <f>O4452*'Usages industrie'!$O34*(1+'Usages industrie'!$P34)^(O$4416-$D$4416)/1000</f>
        <v>0</v>
      </c>
      <c r="P4503" s="210">
        <f>P4452*'Usages industrie'!$O34*(1+'Usages industrie'!$P34)^(P$4416-$D$4416)/1000</f>
        <v>0</v>
      </c>
      <c r="Q4503" s="210">
        <f>Q4452*'Usages industrie'!$O34*(1+'Usages industrie'!$P34)^(Q$4416-$D$4416)/1000</f>
        <v>0</v>
      </c>
      <c r="R4503" s="210">
        <f>R4452*'Usages industrie'!$O34*(1+'Usages industrie'!$P34)^(R$4416-$D$4416)/1000</f>
        <v>0</v>
      </c>
    </row>
    <row r="4504" spans="1:18" hidden="1" outlineLevel="2" x14ac:dyDescent="0.35">
      <c r="A4504" s="209" t="str">
        <f>'Usages industrie'!A35</f>
        <v>Usage industriel n°32</v>
      </c>
      <c r="B4504" s="209" t="s">
        <v>639</v>
      </c>
      <c r="C4504" s="209"/>
      <c r="D4504" s="210">
        <f>D4453*'Usages industrie'!$O35*(1+'Usages industrie'!$P35)^(D$4416-$D$4416)/1000</f>
        <v>0</v>
      </c>
      <c r="E4504" s="210">
        <f>E4453*'Usages industrie'!$O35*(1+'Usages industrie'!$P35)^(E$4416-$D$4416)/1000</f>
        <v>0</v>
      </c>
      <c r="F4504" s="210">
        <f>F4453*'Usages industrie'!$O35*(1+'Usages industrie'!$P35)^(F$4416-$D$4416)/1000</f>
        <v>0</v>
      </c>
      <c r="G4504" s="210">
        <f>G4453*'Usages industrie'!$O35*(1+'Usages industrie'!$P35)^(G$4416-$D$4416)/1000</f>
        <v>0</v>
      </c>
      <c r="H4504" s="210">
        <f>H4453*'Usages industrie'!$O35*(1+'Usages industrie'!$P35)^(H$4416-$D$4416)/1000</f>
        <v>0</v>
      </c>
      <c r="I4504" s="210">
        <f>I4453*'Usages industrie'!$O35*(1+'Usages industrie'!$P35)^(I$4416-$D$4416)/1000</f>
        <v>0</v>
      </c>
      <c r="J4504" s="210">
        <f>J4453*'Usages industrie'!$O35*(1+'Usages industrie'!$P35)^(J$4416-$D$4416)/1000</f>
        <v>0</v>
      </c>
      <c r="K4504" s="210">
        <f>K4453*'Usages industrie'!$O35*(1+'Usages industrie'!$P35)^(K$4416-$D$4416)/1000</f>
        <v>0</v>
      </c>
      <c r="L4504" s="210">
        <f>L4453*'Usages industrie'!$O35*(1+'Usages industrie'!$P35)^(L$4416-$D$4416)/1000</f>
        <v>0</v>
      </c>
      <c r="M4504" s="210">
        <f>M4453*'Usages industrie'!$O35*(1+'Usages industrie'!$P35)^(M$4416-$D$4416)/1000</f>
        <v>0</v>
      </c>
      <c r="N4504" s="210">
        <f>N4453*'Usages industrie'!$O35*(1+'Usages industrie'!$P35)^(N$4416-$D$4416)/1000</f>
        <v>0</v>
      </c>
      <c r="O4504" s="210">
        <f>O4453*'Usages industrie'!$O35*(1+'Usages industrie'!$P35)^(O$4416-$D$4416)/1000</f>
        <v>0</v>
      </c>
      <c r="P4504" s="210">
        <f>P4453*'Usages industrie'!$O35*(1+'Usages industrie'!$P35)^(P$4416-$D$4416)/1000</f>
        <v>0</v>
      </c>
      <c r="Q4504" s="210">
        <f>Q4453*'Usages industrie'!$O35*(1+'Usages industrie'!$P35)^(Q$4416-$D$4416)/1000</f>
        <v>0</v>
      </c>
      <c r="R4504" s="210">
        <f>R4453*'Usages industrie'!$O35*(1+'Usages industrie'!$P35)^(R$4416-$D$4416)/1000</f>
        <v>0</v>
      </c>
    </row>
    <row r="4505" spans="1:18" hidden="1" outlineLevel="2" x14ac:dyDescent="0.35">
      <c r="A4505" s="209" t="str">
        <f>'Usages industrie'!A36</f>
        <v>Usage industriel n°33</v>
      </c>
      <c r="B4505" s="209" t="s">
        <v>639</v>
      </c>
      <c r="C4505" s="209"/>
      <c r="D4505" s="210">
        <f>D4454*'Usages industrie'!$O36*(1+'Usages industrie'!$P36)^(D$4416-$D$4416)/1000</f>
        <v>0</v>
      </c>
      <c r="E4505" s="210">
        <f>E4454*'Usages industrie'!$O36*(1+'Usages industrie'!$P36)^(E$4416-$D$4416)/1000</f>
        <v>0</v>
      </c>
      <c r="F4505" s="210">
        <f>F4454*'Usages industrie'!$O36*(1+'Usages industrie'!$P36)^(F$4416-$D$4416)/1000</f>
        <v>0</v>
      </c>
      <c r="G4505" s="210">
        <f>G4454*'Usages industrie'!$O36*(1+'Usages industrie'!$P36)^(G$4416-$D$4416)/1000</f>
        <v>0</v>
      </c>
      <c r="H4505" s="210">
        <f>H4454*'Usages industrie'!$O36*(1+'Usages industrie'!$P36)^(H$4416-$D$4416)/1000</f>
        <v>0</v>
      </c>
      <c r="I4505" s="210">
        <f>I4454*'Usages industrie'!$O36*(1+'Usages industrie'!$P36)^(I$4416-$D$4416)/1000</f>
        <v>0</v>
      </c>
      <c r="J4505" s="210">
        <f>J4454*'Usages industrie'!$O36*(1+'Usages industrie'!$P36)^(J$4416-$D$4416)/1000</f>
        <v>0</v>
      </c>
      <c r="K4505" s="210">
        <f>K4454*'Usages industrie'!$O36*(1+'Usages industrie'!$P36)^(K$4416-$D$4416)/1000</f>
        <v>0</v>
      </c>
      <c r="L4505" s="210">
        <f>L4454*'Usages industrie'!$O36*(1+'Usages industrie'!$P36)^(L$4416-$D$4416)/1000</f>
        <v>0</v>
      </c>
      <c r="M4505" s="210">
        <f>M4454*'Usages industrie'!$O36*(1+'Usages industrie'!$P36)^(M$4416-$D$4416)/1000</f>
        <v>0</v>
      </c>
      <c r="N4505" s="210">
        <f>N4454*'Usages industrie'!$O36*(1+'Usages industrie'!$P36)^(N$4416-$D$4416)/1000</f>
        <v>0</v>
      </c>
      <c r="O4505" s="210">
        <f>O4454*'Usages industrie'!$O36*(1+'Usages industrie'!$P36)^(O$4416-$D$4416)/1000</f>
        <v>0</v>
      </c>
      <c r="P4505" s="210">
        <f>P4454*'Usages industrie'!$O36*(1+'Usages industrie'!$P36)^(P$4416-$D$4416)/1000</f>
        <v>0</v>
      </c>
      <c r="Q4505" s="210">
        <f>Q4454*'Usages industrie'!$O36*(1+'Usages industrie'!$P36)^(Q$4416-$D$4416)/1000</f>
        <v>0</v>
      </c>
      <c r="R4505" s="210">
        <f>R4454*'Usages industrie'!$O36*(1+'Usages industrie'!$P36)^(R$4416-$D$4416)/1000</f>
        <v>0</v>
      </c>
    </row>
    <row r="4506" spans="1:18" hidden="1" outlineLevel="2" x14ac:dyDescent="0.35">
      <c r="A4506" s="209" t="str">
        <f>'Usages industrie'!A37</f>
        <v>Usage industriel n°34</v>
      </c>
      <c r="B4506" s="209" t="s">
        <v>639</v>
      </c>
      <c r="C4506" s="209"/>
      <c r="D4506" s="210">
        <f>D4455*'Usages industrie'!$O37*(1+'Usages industrie'!$P37)^(D$4416-$D$4416)/1000</f>
        <v>0</v>
      </c>
      <c r="E4506" s="210">
        <f>E4455*'Usages industrie'!$O37*(1+'Usages industrie'!$P37)^(E$4416-$D$4416)/1000</f>
        <v>0</v>
      </c>
      <c r="F4506" s="210">
        <f>F4455*'Usages industrie'!$O37*(1+'Usages industrie'!$P37)^(F$4416-$D$4416)/1000</f>
        <v>0</v>
      </c>
      <c r="G4506" s="210">
        <f>G4455*'Usages industrie'!$O37*(1+'Usages industrie'!$P37)^(G$4416-$D$4416)/1000</f>
        <v>0</v>
      </c>
      <c r="H4506" s="210">
        <f>H4455*'Usages industrie'!$O37*(1+'Usages industrie'!$P37)^(H$4416-$D$4416)/1000</f>
        <v>0</v>
      </c>
      <c r="I4506" s="210">
        <f>I4455*'Usages industrie'!$O37*(1+'Usages industrie'!$P37)^(I$4416-$D$4416)/1000</f>
        <v>0</v>
      </c>
      <c r="J4506" s="210">
        <f>J4455*'Usages industrie'!$O37*(1+'Usages industrie'!$P37)^(J$4416-$D$4416)/1000</f>
        <v>0</v>
      </c>
      <c r="K4506" s="210">
        <f>K4455*'Usages industrie'!$O37*(1+'Usages industrie'!$P37)^(K$4416-$D$4416)/1000</f>
        <v>0</v>
      </c>
      <c r="L4506" s="210">
        <f>L4455*'Usages industrie'!$O37*(1+'Usages industrie'!$P37)^(L$4416-$D$4416)/1000</f>
        <v>0</v>
      </c>
      <c r="M4506" s="210">
        <f>M4455*'Usages industrie'!$O37*(1+'Usages industrie'!$P37)^(M$4416-$D$4416)/1000</f>
        <v>0</v>
      </c>
      <c r="N4506" s="210">
        <f>N4455*'Usages industrie'!$O37*(1+'Usages industrie'!$P37)^(N$4416-$D$4416)/1000</f>
        <v>0</v>
      </c>
      <c r="O4506" s="210">
        <f>O4455*'Usages industrie'!$O37*(1+'Usages industrie'!$P37)^(O$4416-$D$4416)/1000</f>
        <v>0</v>
      </c>
      <c r="P4506" s="210">
        <f>P4455*'Usages industrie'!$O37*(1+'Usages industrie'!$P37)^(P$4416-$D$4416)/1000</f>
        <v>0</v>
      </c>
      <c r="Q4506" s="210">
        <f>Q4455*'Usages industrie'!$O37*(1+'Usages industrie'!$P37)^(Q$4416-$D$4416)/1000</f>
        <v>0</v>
      </c>
      <c r="R4506" s="210">
        <f>R4455*'Usages industrie'!$O37*(1+'Usages industrie'!$P37)^(R$4416-$D$4416)/1000</f>
        <v>0</v>
      </c>
    </row>
    <row r="4507" spans="1:18" hidden="1" outlineLevel="2" x14ac:dyDescent="0.35">
      <c r="A4507" s="209" t="str">
        <f>'Usages industrie'!A38</f>
        <v>Usage industriel n°35</v>
      </c>
      <c r="B4507" s="209" t="s">
        <v>639</v>
      </c>
      <c r="C4507" s="209"/>
      <c r="D4507" s="210">
        <f>D4456*'Usages industrie'!$O38*(1+'Usages industrie'!$P38)^(D$4416-$D$4416)/1000</f>
        <v>0</v>
      </c>
      <c r="E4507" s="210">
        <f>E4456*'Usages industrie'!$O38*(1+'Usages industrie'!$P38)^(E$4416-$D$4416)/1000</f>
        <v>0</v>
      </c>
      <c r="F4507" s="210">
        <f>F4456*'Usages industrie'!$O38*(1+'Usages industrie'!$P38)^(F$4416-$D$4416)/1000</f>
        <v>0</v>
      </c>
      <c r="G4507" s="210">
        <f>G4456*'Usages industrie'!$O38*(1+'Usages industrie'!$P38)^(G$4416-$D$4416)/1000</f>
        <v>0</v>
      </c>
      <c r="H4507" s="210">
        <f>H4456*'Usages industrie'!$O38*(1+'Usages industrie'!$P38)^(H$4416-$D$4416)/1000</f>
        <v>0</v>
      </c>
      <c r="I4507" s="210">
        <f>I4456*'Usages industrie'!$O38*(1+'Usages industrie'!$P38)^(I$4416-$D$4416)/1000</f>
        <v>0</v>
      </c>
      <c r="J4507" s="210">
        <f>J4456*'Usages industrie'!$O38*(1+'Usages industrie'!$P38)^(J$4416-$D$4416)/1000</f>
        <v>0</v>
      </c>
      <c r="K4507" s="210">
        <f>K4456*'Usages industrie'!$O38*(1+'Usages industrie'!$P38)^(K$4416-$D$4416)/1000</f>
        <v>0</v>
      </c>
      <c r="L4507" s="210">
        <f>L4456*'Usages industrie'!$O38*(1+'Usages industrie'!$P38)^(L$4416-$D$4416)/1000</f>
        <v>0</v>
      </c>
      <c r="M4507" s="210">
        <f>M4456*'Usages industrie'!$O38*(1+'Usages industrie'!$P38)^(M$4416-$D$4416)/1000</f>
        <v>0</v>
      </c>
      <c r="N4507" s="210">
        <f>N4456*'Usages industrie'!$O38*(1+'Usages industrie'!$P38)^(N$4416-$D$4416)/1000</f>
        <v>0</v>
      </c>
      <c r="O4507" s="210">
        <f>O4456*'Usages industrie'!$O38*(1+'Usages industrie'!$P38)^(O$4416-$D$4416)/1000</f>
        <v>0</v>
      </c>
      <c r="P4507" s="210">
        <f>P4456*'Usages industrie'!$O38*(1+'Usages industrie'!$P38)^(P$4416-$D$4416)/1000</f>
        <v>0</v>
      </c>
      <c r="Q4507" s="210">
        <f>Q4456*'Usages industrie'!$O38*(1+'Usages industrie'!$P38)^(Q$4416-$D$4416)/1000</f>
        <v>0</v>
      </c>
      <c r="R4507" s="210">
        <f>R4456*'Usages industrie'!$O38*(1+'Usages industrie'!$P38)^(R$4416-$D$4416)/1000</f>
        <v>0</v>
      </c>
    </row>
    <row r="4508" spans="1:18" hidden="1" outlineLevel="2" x14ac:dyDescent="0.35">
      <c r="A4508" s="209" t="str">
        <f>'Usages industrie'!A39</f>
        <v>Usage industriel n°36</v>
      </c>
      <c r="B4508" s="209" t="s">
        <v>639</v>
      </c>
      <c r="C4508" s="209"/>
      <c r="D4508" s="210">
        <f>D4457*'Usages industrie'!$O39*(1+'Usages industrie'!$P39)^(D$4416-$D$4416)/1000</f>
        <v>0</v>
      </c>
      <c r="E4508" s="210">
        <f>E4457*'Usages industrie'!$O39*(1+'Usages industrie'!$P39)^(E$4416-$D$4416)/1000</f>
        <v>0</v>
      </c>
      <c r="F4508" s="210">
        <f>F4457*'Usages industrie'!$O39*(1+'Usages industrie'!$P39)^(F$4416-$D$4416)/1000</f>
        <v>0</v>
      </c>
      <c r="G4508" s="210">
        <f>G4457*'Usages industrie'!$O39*(1+'Usages industrie'!$P39)^(G$4416-$D$4416)/1000</f>
        <v>0</v>
      </c>
      <c r="H4508" s="210">
        <f>H4457*'Usages industrie'!$O39*(1+'Usages industrie'!$P39)^(H$4416-$D$4416)/1000</f>
        <v>0</v>
      </c>
      <c r="I4508" s="210">
        <f>I4457*'Usages industrie'!$O39*(1+'Usages industrie'!$P39)^(I$4416-$D$4416)/1000</f>
        <v>0</v>
      </c>
      <c r="J4508" s="210">
        <f>J4457*'Usages industrie'!$O39*(1+'Usages industrie'!$P39)^(J$4416-$D$4416)/1000</f>
        <v>0</v>
      </c>
      <c r="K4508" s="210">
        <f>K4457*'Usages industrie'!$O39*(1+'Usages industrie'!$P39)^(K$4416-$D$4416)/1000</f>
        <v>0</v>
      </c>
      <c r="L4508" s="210">
        <f>L4457*'Usages industrie'!$O39*(1+'Usages industrie'!$P39)^(L$4416-$D$4416)/1000</f>
        <v>0</v>
      </c>
      <c r="M4508" s="210">
        <f>M4457*'Usages industrie'!$O39*(1+'Usages industrie'!$P39)^(M$4416-$D$4416)/1000</f>
        <v>0</v>
      </c>
      <c r="N4508" s="210">
        <f>N4457*'Usages industrie'!$O39*(1+'Usages industrie'!$P39)^(N$4416-$D$4416)/1000</f>
        <v>0</v>
      </c>
      <c r="O4508" s="210">
        <f>O4457*'Usages industrie'!$O39*(1+'Usages industrie'!$P39)^(O$4416-$D$4416)/1000</f>
        <v>0</v>
      </c>
      <c r="P4508" s="210">
        <f>P4457*'Usages industrie'!$O39*(1+'Usages industrie'!$P39)^(P$4416-$D$4416)/1000</f>
        <v>0</v>
      </c>
      <c r="Q4508" s="210">
        <f>Q4457*'Usages industrie'!$O39*(1+'Usages industrie'!$P39)^(Q$4416-$D$4416)/1000</f>
        <v>0</v>
      </c>
      <c r="R4508" s="210">
        <f>R4457*'Usages industrie'!$O39*(1+'Usages industrie'!$P39)^(R$4416-$D$4416)/1000</f>
        <v>0</v>
      </c>
    </row>
    <row r="4509" spans="1:18" hidden="1" outlineLevel="2" x14ac:dyDescent="0.35">
      <c r="A4509" s="209" t="str">
        <f>'Usages industrie'!A40</f>
        <v>Usage industriel n°37</v>
      </c>
      <c r="B4509" s="209" t="s">
        <v>639</v>
      </c>
      <c r="C4509" s="209"/>
      <c r="D4509" s="210">
        <f>D4458*'Usages industrie'!$O40*(1+'Usages industrie'!$P40)^(D$4416-$D$4416)/1000</f>
        <v>0</v>
      </c>
      <c r="E4509" s="210">
        <f>E4458*'Usages industrie'!$O40*(1+'Usages industrie'!$P40)^(E$4416-$D$4416)/1000</f>
        <v>0</v>
      </c>
      <c r="F4509" s="210">
        <f>F4458*'Usages industrie'!$O40*(1+'Usages industrie'!$P40)^(F$4416-$D$4416)/1000</f>
        <v>0</v>
      </c>
      <c r="G4509" s="210">
        <f>G4458*'Usages industrie'!$O40*(1+'Usages industrie'!$P40)^(G$4416-$D$4416)/1000</f>
        <v>0</v>
      </c>
      <c r="H4509" s="210">
        <f>H4458*'Usages industrie'!$O40*(1+'Usages industrie'!$P40)^(H$4416-$D$4416)/1000</f>
        <v>0</v>
      </c>
      <c r="I4509" s="210">
        <f>I4458*'Usages industrie'!$O40*(1+'Usages industrie'!$P40)^(I$4416-$D$4416)/1000</f>
        <v>0</v>
      </c>
      <c r="J4509" s="210">
        <f>J4458*'Usages industrie'!$O40*(1+'Usages industrie'!$P40)^(J$4416-$D$4416)/1000</f>
        <v>0</v>
      </c>
      <c r="K4509" s="210">
        <f>K4458*'Usages industrie'!$O40*(1+'Usages industrie'!$P40)^(K$4416-$D$4416)/1000</f>
        <v>0</v>
      </c>
      <c r="L4509" s="210">
        <f>L4458*'Usages industrie'!$O40*(1+'Usages industrie'!$P40)^(L$4416-$D$4416)/1000</f>
        <v>0</v>
      </c>
      <c r="M4509" s="210">
        <f>M4458*'Usages industrie'!$O40*(1+'Usages industrie'!$P40)^(M$4416-$D$4416)/1000</f>
        <v>0</v>
      </c>
      <c r="N4509" s="210">
        <f>N4458*'Usages industrie'!$O40*(1+'Usages industrie'!$P40)^(N$4416-$D$4416)/1000</f>
        <v>0</v>
      </c>
      <c r="O4509" s="210">
        <f>O4458*'Usages industrie'!$O40*(1+'Usages industrie'!$P40)^(O$4416-$D$4416)/1000</f>
        <v>0</v>
      </c>
      <c r="P4509" s="210">
        <f>P4458*'Usages industrie'!$O40*(1+'Usages industrie'!$P40)^(P$4416-$D$4416)/1000</f>
        <v>0</v>
      </c>
      <c r="Q4509" s="210">
        <f>Q4458*'Usages industrie'!$O40*(1+'Usages industrie'!$P40)^(Q$4416-$D$4416)/1000</f>
        <v>0</v>
      </c>
      <c r="R4509" s="210">
        <f>R4458*'Usages industrie'!$O40*(1+'Usages industrie'!$P40)^(R$4416-$D$4416)/1000</f>
        <v>0</v>
      </c>
    </row>
    <row r="4510" spans="1:18" hidden="1" outlineLevel="2" x14ac:dyDescent="0.35">
      <c r="A4510" s="209" t="str">
        <f>'Usages industrie'!A41</f>
        <v>Usage industriel n°38</v>
      </c>
      <c r="B4510" s="209" t="s">
        <v>639</v>
      </c>
      <c r="C4510" s="209"/>
      <c r="D4510" s="210">
        <f>D4459*'Usages industrie'!$O41*(1+'Usages industrie'!$P41)^(D$4416-$D$4416)/1000</f>
        <v>0</v>
      </c>
      <c r="E4510" s="210">
        <f>E4459*'Usages industrie'!$O41*(1+'Usages industrie'!$P41)^(E$4416-$D$4416)/1000</f>
        <v>0</v>
      </c>
      <c r="F4510" s="210">
        <f>F4459*'Usages industrie'!$O41*(1+'Usages industrie'!$P41)^(F$4416-$D$4416)/1000</f>
        <v>0</v>
      </c>
      <c r="G4510" s="210">
        <f>G4459*'Usages industrie'!$O41*(1+'Usages industrie'!$P41)^(G$4416-$D$4416)/1000</f>
        <v>0</v>
      </c>
      <c r="H4510" s="210">
        <f>H4459*'Usages industrie'!$O41*(1+'Usages industrie'!$P41)^(H$4416-$D$4416)/1000</f>
        <v>0</v>
      </c>
      <c r="I4510" s="210">
        <f>I4459*'Usages industrie'!$O41*(1+'Usages industrie'!$P41)^(I$4416-$D$4416)/1000</f>
        <v>0</v>
      </c>
      <c r="J4510" s="210">
        <f>J4459*'Usages industrie'!$O41*(1+'Usages industrie'!$P41)^(J$4416-$D$4416)/1000</f>
        <v>0</v>
      </c>
      <c r="K4510" s="210">
        <f>K4459*'Usages industrie'!$O41*(1+'Usages industrie'!$P41)^(K$4416-$D$4416)/1000</f>
        <v>0</v>
      </c>
      <c r="L4510" s="210">
        <f>L4459*'Usages industrie'!$O41*(1+'Usages industrie'!$P41)^(L$4416-$D$4416)/1000</f>
        <v>0</v>
      </c>
      <c r="M4510" s="210">
        <f>M4459*'Usages industrie'!$O41*(1+'Usages industrie'!$P41)^(M$4416-$D$4416)/1000</f>
        <v>0</v>
      </c>
      <c r="N4510" s="210">
        <f>N4459*'Usages industrie'!$O41*(1+'Usages industrie'!$P41)^(N$4416-$D$4416)/1000</f>
        <v>0</v>
      </c>
      <c r="O4510" s="210">
        <f>O4459*'Usages industrie'!$O41*(1+'Usages industrie'!$P41)^(O$4416-$D$4416)/1000</f>
        <v>0</v>
      </c>
      <c r="P4510" s="210">
        <f>P4459*'Usages industrie'!$O41*(1+'Usages industrie'!$P41)^(P$4416-$D$4416)/1000</f>
        <v>0</v>
      </c>
      <c r="Q4510" s="210">
        <f>Q4459*'Usages industrie'!$O41*(1+'Usages industrie'!$P41)^(Q$4416-$D$4416)/1000</f>
        <v>0</v>
      </c>
      <c r="R4510" s="210">
        <f>R4459*'Usages industrie'!$O41*(1+'Usages industrie'!$P41)^(R$4416-$D$4416)/1000</f>
        <v>0</v>
      </c>
    </row>
    <row r="4511" spans="1:18" hidden="1" outlineLevel="2" x14ac:dyDescent="0.35">
      <c r="A4511" s="209" t="str">
        <f>'Usages industrie'!A42</f>
        <v>Usage industriel n°39</v>
      </c>
      <c r="B4511" s="209" t="s">
        <v>639</v>
      </c>
      <c r="C4511" s="209"/>
      <c r="D4511" s="210">
        <f>D4460*'Usages industrie'!$O42*(1+'Usages industrie'!$P42)^(D$4416-$D$4416)/1000</f>
        <v>0</v>
      </c>
      <c r="E4511" s="210">
        <f>E4460*'Usages industrie'!$O42*(1+'Usages industrie'!$P42)^(E$4416-$D$4416)/1000</f>
        <v>0</v>
      </c>
      <c r="F4511" s="210">
        <f>F4460*'Usages industrie'!$O42*(1+'Usages industrie'!$P42)^(F$4416-$D$4416)/1000</f>
        <v>0</v>
      </c>
      <c r="G4511" s="210">
        <f>G4460*'Usages industrie'!$O42*(1+'Usages industrie'!$P42)^(G$4416-$D$4416)/1000</f>
        <v>0</v>
      </c>
      <c r="H4511" s="210">
        <f>H4460*'Usages industrie'!$O42*(1+'Usages industrie'!$P42)^(H$4416-$D$4416)/1000</f>
        <v>0</v>
      </c>
      <c r="I4511" s="210">
        <f>I4460*'Usages industrie'!$O42*(1+'Usages industrie'!$P42)^(I$4416-$D$4416)/1000</f>
        <v>0</v>
      </c>
      <c r="J4511" s="210">
        <f>J4460*'Usages industrie'!$O42*(1+'Usages industrie'!$P42)^(J$4416-$D$4416)/1000</f>
        <v>0</v>
      </c>
      <c r="K4511" s="210">
        <f>K4460*'Usages industrie'!$O42*(1+'Usages industrie'!$P42)^(K$4416-$D$4416)/1000</f>
        <v>0</v>
      </c>
      <c r="L4511" s="210">
        <f>L4460*'Usages industrie'!$O42*(1+'Usages industrie'!$P42)^(L$4416-$D$4416)/1000</f>
        <v>0</v>
      </c>
      <c r="M4511" s="210">
        <f>M4460*'Usages industrie'!$O42*(1+'Usages industrie'!$P42)^(M$4416-$D$4416)/1000</f>
        <v>0</v>
      </c>
      <c r="N4511" s="210">
        <f>N4460*'Usages industrie'!$O42*(1+'Usages industrie'!$P42)^(N$4416-$D$4416)/1000</f>
        <v>0</v>
      </c>
      <c r="O4511" s="210">
        <f>O4460*'Usages industrie'!$O42*(1+'Usages industrie'!$P42)^(O$4416-$D$4416)/1000</f>
        <v>0</v>
      </c>
      <c r="P4511" s="210">
        <f>P4460*'Usages industrie'!$O42*(1+'Usages industrie'!$P42)^(P$4416-$D$4416)/1000</f>
        <v>0</v>
      </c>
      <c r="Q4511" s="210">
        <f>Q4460*'Usages industrie'!$O42*(1+'Usages industrie'!$P42)^(Q$4416-$D$4416)/1000</f>
        <v>0</v>
      </c>
      <c r="R4511" s="210">
        <f>R4460*'Usages industrie'!$O42*(1+'Usages industrie'!$P42)^(R$4416-$D$4416)/1000</f>
        <v>0</v>
      </c>
    </row>
    <row r="4512" spans="1:18" hidden="1" outlineLevel="2" x14ac:dyDescent="0.35">
      <c r="A4512" s="209" t="str">
        <f>'Usages industrie'!A43</f>
        <v>Usage industriel n°40</v>
      </c>
      <c r="B4512" s="209" t="s">
        <v>639</v>
      </c>
      <c r="C4512" s="209"/>
      <c r="D4512" s="210">
        <f>D4461*'Usages industrie'!$O43*(1+'Usages industrie'!$P43)^(D$4416-$D$4416)/1000</f>
        <v>0</v>
      </c>
      <c r="E4512" s="210">
        <f>E4461*'Usages industrie'!$O43*(1+'Usages industrie'!$P43)^(E$4416-$D$4416)/1000</f>
        <v>0</v>
      </c>
      <c r="F4512" s="210">
        <f>F4461*'Usages industrie'!$O43*(1+'Usages industrie'!$P43)^(F$4416-$D$4416)/1000</f>
        <v>0</v>
      </c>
      <c r="G4512" s="210">
        <f>G4461*'Usages industrie'!$O43*(1+'Usages industrie'!$P43)^(G$4416-$D$4416)/1000</f>
        <v>0</v>
      </c>
      <c r="H4512" s="210">
        <f>H4461*'Usages industrie'!$O43*(1+'Usages industrie'!$P43)^(H$4416-$D$4416)/1000</f>
        <v>0</v>
      </c>
      <c r="I4512" s="210">
        <f>I4461*'Usages industrie'!$O43*(1+'Usages industrie'!$P43)^(I$4416-$D$4416)/1000</f>
        <v>0</v>
      </c>
      <c r="J4512" s="210">
        <f>J4461*'Usages industrie'!$O43*(1+'Usages industrie'!$P43)^(J$4416-$D$4416)/1000</f>
        <v>0</v>
      </c>
      <c r="K4512" s="210">
        <f>K4461*'Usages industrie'!$O43*(1+'Usages industrie'!$P43)^(K$4416-$D$4416)/1000</f>
        <v>0</v>
      </c>
      <c r="L4512" s="210">
        <f>L4461*'Usages industrie'!$O43*(1+'Usages industrie'!$P43)^(L$4416-$D$4416)/1000</f>
        <v>0</v>
      </c>
      <c r="M4512" s="210">
        <f>M4461*'Usages industrie'!$O43*(1+'Usages industrie'!$P43)^(M$4416-$D$4416)/1000</f>
        <v>0</v>
      </c>
      <c r="N4512" s="210">
        <f>N4461*'Usages industrie'!$O43*(1+'Usages industrie'!$P43)^(N$4416-$D$4416)/1000</f>
        <v>0</v>
      </c>
      <c r="O4512" s="210">
        <f>O4461*'Usages industrie'!$O43*(1+'Usages industrie'!$P43)^(O$4416-$D$4416)/1000</f>
        <v>0</v>
      </c>
      <c r="P4512" s="210">
        <f>P4461*'Usages industrie'!$O43*(1+'Usages industrie'!$P43)^(P$4416-$D$4416)/1000</f>
        <v>0</v>
      </c>
      <c r="Q4512" s="210">
        <f>Q4461*'Usages industrie'!$O43*(1+'Usages industrie'!$P43)^(Q$4416-$D$4416)/1000</f>
        <v>0</v>
      </c>
      <c r="R4512" s="210">
        <f>R4461*'Usages industrie'!$O43*(1+'Usages industrie'!$P43)^(R$4416-$D$4416)/1000</f>
        <v>0</v>
      </c>
    </row>
    <row r="4513" spans="1:18" hidden="1" outlineLevel="2" x14ac:dyDescent="0.35">
      <c r="A4513" s="209" t="str">
        <f>'Usages industrie'!A44</f>
        <v>Usage industriel n°41</v>
      </c>
      <c r="B4513" s="209" t="s">
        <v>639</v>
      </c>
      <c r="C4513" s="209"/>
      <c r="D4513" s="210">
        <f>D4462*'Usages industrie'!$O44*(1+'Usages industrie'!$P44)^(D$4416-$D$4416)/1000</f>
        <v>0</v>
      </c>
      <c r="E4513" s="210">
        <f>E4462*'Usages industrie'!$O44*(1+'Usages industrie'!$P44)^(E$4416-$D$4416)/1000</f>
        <v>0</v>
      </c>
      <c r="F4513" s="210">
        <f>F4462*'Usages industrie'!$O44*(1+'Usages industrie'!$P44)^(F$4416-$D$4416)/1000</f>
        <v>0</v>
      </c>
      <c r="G4513" s="210">
        <f>G4462*'Usages industrie'!$O44*(1+'Usages industrie'!$P44)^(G$4416-$D$4416)/1000</f>
        <v>0</v>
      </c>
      <c r="H4513" s="210">
        <f>H4462*'Usages industrie'!$O44*(1+'Usages industrie'!$P44)^(H$4416-$D$4416)/1000</f>
        <v>0</v>
      </c>
      <c r="I4513" s="210">
        <f>I4462*'Usages industrie'!$O44*(1+'Usages industrie'!$P44)^(I$4416-$D$4416)/1000</f>
        <v>0</v>
      </c>
      <c r="J4513" s="210">
        <f>J4462*'Usages industrie'!$O44*(1+'Usages industrie'!$P44)^(J$4416-$D$4416)/1000</f>
        <v>0</v>
      </c>
      <c r="K4513" s="210">
        <f>K4462*'Usages industrie'!$O44*(1+'Usages industrie'!$P44)^(K$4416-$D$4416)/1000</f>
        <v>0</v>
      </c>
      <c r="L4513" s="210">
        <f>L4462*'Usages industrie'!$O44*(1+'Usages industrie'!$P44)^(L$4416-$D$4416)/1000</f>
        <v>0</v>
      </c>
      <c r="M4513" s="210">
        <f>M4462*'Usages industrie'!$O44*(1+'Usages industrie'!$P44)^(M$4416-$D$4416)/1000</f>
        <v>0</v>
      </c>
      <c r="N4513" s="210">
        <f>N4462*'Usages industrie'!$O44*(1+'Usages industrie'!$P44)^(N$4416-$D$4416)/1000</f>
        <v>0</v>
      </c>
      <c r="O4513" s="210">
        <f>O4462*'Usages industrie'!$O44*(1+'Usages industrie'!$P44)^(O$4416-$D$4416)/1000</f>
        <v>0</v>
      </c>
      <c r="P4513" s="210">
        <f>P4462*'Usages industrie'!$O44*(1+'Usages industrie'!$P44)^(P$4416-$D$4416)/1000</f>
        <v>0</v>
      </c>
      <c r="Q4513" s="210">
        <f>Q4462*'Usages industrie'!$O44*(1+'Usages industrie'!$P44)^(Q$4416-$D$4416)/1000</f>
        <v>0</v>
      </c>
      <c r="R4513" s="210">
        <f>R4462*'Usages industrie'!$O44*(1+'Usages industrie'!$P44)^(R$4416-$D$4416)/1000</f>
        <v>0</v>
      </c>
    </row>
    <row r="4514" spans="1:18" hidden="1" outlineLevel="2" x14ac:dyDescent="0.35">
      <c r="A4514" s="209" t="str">
        <f>'Usages industrie'!A45</f>
        <v>Usage industriel n°42</v>
      </c>
      <c r="B4514" s="209" t="s">
        <v>639</v>
      </c>
      <c r="C4514" s="209"/>
      <c r="D4514" s="210">
        <f>D4463*'Usages industrie'!$O45*(1+'Usages industrie'!$P45)^(D$4416-$D$4416)/1000</f>
        <v>0</v>
      </c>
      <c r="E4514" s="210">
        <f>E4463*'Usages industrie'!$O45*(1+'Usages industrie'!$P45)^(E$4416-$D$4416)/1000</f>
        <v>0</v>
      </c>
      <c r="F4514" s="210">
        <f>F4463*'Usages industrie'!$O45*(1+'Usages industrie'!$P45)^(F$4416-$D$4416)/1000</f>
        <v>0</v>
      </c>
      <c r="G4514" s="210">
        <f>G4463*'Usages industrie'!$O45*(1+'Usages industrie'!$P45)^(G$4416-$D$4416)/1000</f>
        <v>0</v>
      </c>
      <c r="H4514" s="210">
        <f>H4463*'Usages industrie'!$O45*(1+'Usages industrie'!$P45)^(H$4416-$D$4416)/1000</f>
        <v>0</v>
      </c>
      <c r="I4514" s="210">
        <f>I4463*'Usages industrie'!$O45*(1+'Usages industrie'!$P45)^(I$4416-$D$4416)/1000</f>
        <v>0</v>
      </c>
      <c r="J4514" s="210">
        <f>J4463*'Usages industrie'!$O45*(1+'Usages industrie'!$P45)^(J$4416-$D$4416)/1000</f>
        <v>0</v>
      </c>
      <c r="K4514" s="210">
        <f>K4463*'Usages industrie'!$O45*(1+'Usages industrie'!$P45)^(K$4416-$D$4416)/1000</f>
        <v>0</v>
      </c>
      <c r="L4514" s="210">
        <f>L4463*'Usages industrie'!$O45*(1+'Usages industrie'!$P45)^(L$4416-$D$4416)/1000</f>
        <v>0</v>
      </c>
      <c r="M4514" s="210">
        <f>M4463*'Usages industrie'!$O45*(1+'Usages industrie'!$P45)^(M$4416-$D$4416)/1000</f>
        <v>0</v>
      </c>
      <c r="N4514" s="210">
        <f>N4463*'Usages industrie'!$O45*(1+'Usages industrie'!$P45)^(N$4416-$D$4416)/1000</f>
        <v>0</v>
      </c>
      <c r="O4514" s="210">
        <f>O4463*'Usages industrie'!$O45*(1+'Usages industrie'!$P45)^(O$4416-$D$4416)/1000</f>
        <v>0</v>
      </c>
      <c r="P4514" s="210">
        <f>P4463*'Usages industrie'!$O45*(1+'Usages industrie'!$P45)^(P$4416-$D$4416)/1000</f>
        <v>0</v>
      </c>
      <c r="Q4514" s="210">
        <f>Q4463*'Usages industrie'!$O45*(1+'Usages industrie'!$P45)^(Q$4416-$D$4416)/1000</f>
        <v>0</v>
      </c>
      <c r="R4514" s="210">
        <f>R4463*'Usages industrie'!$O45*(1+'Usages industrie'!$P45)^(R$4416-$D$4416)/1000</f>
        <v>0</v>
      </c>
    </row>
    <row r="4515" spans="1:18" hidden="1" outlineLevel="2" x14ac:dyDescent="0.35">
      <c r="A4515" s="209" t="str">
        <f>'Usages industrie'!A46</f>
        <v>Usage industriel n°43</v>
      </c>
      <c r="B4515" s="209" t="s">
        <v>639</v>
      </c>
      <c r="C4515" s="209"/>
      <c r="D4515" s="210">
        <f>D4464*'Usages industrie'!$O46*(1+'Usages industrie'!$P46)^(D$4416-$D$4416)/1000</f>
        <v>0</v>
      </c>
      <c r="E4515" s="210">
        <f>E4464*'Usages industrie'!$O46*(1+'Usages industrie'!$P46)^(E$4416-$D$4416)/1000</f>
        <v>0</v>
      </c>
      <c r="F4515" s="210">
        <f>F4464*'Usages industrie'!$O46*(1+'Usages industrie'!$P46)^(F$4416-$D$4416)/1000</f>
        <v>0</v>
      </c>
      <c r="G4515" s="210">
        <f>G4464*'Usages industrie'!$O46*(1+'Usages industrie'!$P46)^(G$4416-$D$4416)/1000</f>
        <v>0</v>
      </c>
      <c r="H4515" s="210">
        <f>H4464*'Usages industrie'!$O46*(1+'Usages industrie'!$P46)^(H$4416-$D$4416)/1000</f>
        <v>0</v>
      </c>
      <c r="I4515" s="210">
        <f>I4464*'Usages industrie'!$O46*(1+'Usages industrie'!$P46)^(I$4416-$D$4416)/1000</f>
        <v>0</v>
      </c>
      <c r="J4515" s="210">
        <f>J4464*'Usages industrie'!$O46*(1+'Usages industrie'!$P46)^(J$4416-$D$4416)/1000</f>
        <v>0</v>
      </c>
      <c r="K4515" s="210">
        <f>K4464*'Usages industrie'!$O46*(1+'Usages industrie'!$P46)^(K$4416-$D$4416)/1000</f>
        <v>0</v>
      </c>
      <c r="L4515" s="210">
        <f>L4464*'Usages industrie'!$O46*(1+'Usages industrie'!$P46)^(L$4416-$D$4416)/1000</f>
        <v>0</v>
      </c>
      <c r="M4515" s="210">
        <f>M4464*'Usages industrie'!$O46*(1+'Usages industrie'!$P46)^(M$4416-$D$4416)/1000</f>
        <v>0</v>
      </c>
      <c r="N4515" s="210">
        <f>N4464*'Usages industrie'!$O46*(1+'Usages industrie'!$P46)^(N$4416-$D$4416)/1000</f>
        <v>0</v>
      </c>
      <c r="O4515" s="210">
        <f>O4464*'Usages industrie'!$O46*(1+'Usages industrie'!$P46)^(O$4416-$D$4416)/1000</f>
        <v>0</v>
      </c>
      <c r="P4515" s="210">
        <f>P4464*'Usages industrie'!$O46*(1+'Usages industrie'!$P46)^(P$4416-$D$4416)/1000</f>
        <v>0</v>
      </c>
      <c r="Q4515" s="210">
        <f>Q4464*'Usages industrie'!$O46*(1+'Usages industrie'!$P46)^(Q$4416-$D$4416)/1000</f>
        <v>0</v>
      </c>
      <c r="R4515" s="210">
        <f>R4464*'Usages industrie'!$O46*(1+'Usages industrie'!$P46)^(R$4416-$D$4416)/1000</f>
        <v>0</v>
      </c>
    </row>
    <row r="4516" spans="1:18" hidden="1" outlineLevel="2" x14ac:dyDescent="0.35">
      <c r="A4516" s="209" t="str">
        <f>'Usages industrie'!A47</f>
        <v>Usage industriel n°44</v>
      </c>
      <c r="B4516" s="209" t="s">
        <v>639</v>
      </c>
      <c r="C4516" s="209"/>
      <c r="D4516" s="210">
        <f>D4465*'Usages industrie'!$O47*(1+'Usages industrie'!$P47)^(D$4416-$D$4416)/1000</f>
        <v>0</v>
      </c>
      <c r="E4516" s="210">
        <f>E4465*'Usages industrie'!$O47*(1+'Usages industrie'!$P47)^(E$4416-$D$4416)/1000</f>
        <v>0</v>
      </c>
      <c r="F4516" s="210">
        <f>F4465*'Usages industrie'!$O47*(1+'Usages industrie'!$P47)^(F$4416-$D$4416)/1000</f>
        <v>0</v>
      </c>
      <c r="G4516" s="210">
        <f>G4465*'Usages industrie'!$O47*(1+'Usages industrie'!$P47)^(G$4416-$D$4416)/1000</f>
        <v>0</v>
      </c>
      <c r="H4516" s="210">
        <f>H4465*'Usages industrie'!$O47*(1+'Usages industrie'!$P47)^(H$4416-$D$4416)/1000</f>
        <v>0</v>
      </c>
      <c r="I4516" s="210">
        <f>I4465*'Usages industrie'!$O47*(1+'Usages industrie'!$P47)^(I$4416-$D$4416)/1000</f>
        <v>0</v>
      </c>
      <c r="J4516" s="210">
        <f>J4465*'Usages industrie'!$O47*(1+'Usages industrie'!$P47)^(J$4416-$D$4416)/1000</f>
        <v>0</v>
      </c>
      <c r="K4516" s="210">
        <f>K4465*'Usages industrie'!$O47*(1+'Usages industrie'!$P47)^(K$4416-$D$4416)/1000</f>
        <v>0</v>
      </c>
      <c r="L4516" s="210">
        <f>L4465*'Usages industrie'!$O47*(1+'Usages industrie'!$P47)^(L$4416-$D$4416)/1000</f>
        <v>0</v>
      </c>
      <c r="M4516" s="210">
        <f>M4465*'Usages industrie'!$O47*(1+'Usages industrie'!$P47)^(M$4416-$D$4416)/1000</f>
        <v>0</v>
      </c>
      <c r="N4516" s="210">
        <f>N4465*'Usages industrie'!$O47*(1+'Usages industrie'!$P47)^(N$4416-$D$4416)/1000</f>
        <v>0</v>
      </c>
      <c r="O4516" s="210">
        <f>O4465*'Usages industrie'!$O47*(1+'Usages industrie'!$P47)^(O$4416-$D$4416)/1000</f>
        <v>0</v>
      </c>
      <c r="P4516" s="210">
        <f>P4465*'Usages industrie'!$O47*(1+'Usages industrie'!$P47)^(P$4416-$D$4416)/1000</f>
        <v>0</v>
      </c>
      <c r="Q4516" s="210">
        <f>Q4465*'Usages industrie'!$O47*(1+'Usages industrie'!$P47)^(Q$4416-$D$4416)/1000</f>
        <v>0</v>
      </c>
      <c r="R4516" s="210">
        <f>R4465*'Usages industrie'!$O47*(1+'Usages industrie'!$P47)^(R$4416-$D$4416)/1000</f>
        <v>0</v>
      </c>
    </row>
    <row r="4517" spans="1:18" hidden="1" outlineLevel="2" x14ac:dyDescent="0.35">
      <c r="A4517" s="209" t="str">
        <f>'Usages industrie'!A48</f>
        <v>Usage industriel n°45</v>
      </c>
      <c r="B4517" s="209" t="s">
        <v>639</v>
      </c>
      <c r="C4517" s="209"/>
      <c r="D4517" s="210">
        <f>D4466*'Usages industrie'!$O48*(1+'Usages industrie'!$P48)^(D$4416-$D$4416)/1000</f>
        <v>0</v>
      </c>
      <c r="E4517" s="210">
        <f>E4466*'Usages industrie'!$O48*(1+'Usages industrie'!$P48)^(E$4416-$D$4416)/1000</f>
        <v>0</v>
      </c>
      <c r="F4517" s="210">
        <f>F4466*'Usages industrie'!$O48*(1+'Usages industrie'!$P48)^(F$4416-$D$4416)/1000</f>
        <v>0</v>
      </c>
      <c r="G4517" s="210">
        <f>G4466*'Usages industrie'!$O48*(1+'Usages industrie'!$P48)^(G$4416-$D$4416)/1000</f>
        <v>0</v>
      </c>
      <c r="H4517" s="210">
        <f>H4466*'Usages industrie'!$O48*(1+'Usages industrie'!$P48)^(H$4416-$D$4416)/1000</f>
        <v>0</v>
      </c>
      <c r="I4517" s="210">
        <f>I4466*'Usages industrie'!$O48*(1+'Usages industrie'!$P48)^(I$4416-$D$4416)/1000</f>
        <v>0</v>
      </c>
      <c r="J4517" s="210">
        <f>J4466*'Usages industrie'!$O48*(1+'Usages industrie'!$P48)^(J$4416-$D$4416)/1000</f>
        <v>0</v>
      </c>
      <c r="K4517" s="210">
        <f>K4466*'Usages industrie'!$O48*(1+'Usages industrie'!$P48)^(K$4416-$D$4416)/1000</f>
        <v>0</v>
      </c>
      <c r="L4517" s="210">
        <f>L4466*'Usages industrie'!$O48*(1+'Usages industrie'!$P48)^(L$4416-$D$4416)/1000</f>
        <v>0</v>
      </c>
      <c r="M4517" s="210">
        <f>M4466*'Usages industrie'!$O48*(1+'Usages industrie'!$P48)^(M$4416-$D$4416)/1000</f>
        <v>0</v>
      </c>
      <c r="N4517" s="210">
        <f>N4466*'Usages industrie'!$O48*(1+'Usages industrie'!$P48)^(N$4416-$D$4416)/1000</f>
        <v>0</v>
      </c>
      <c r="O4517" s="210">
        <f>O4466*'Usages industrie'!$O48*(1+'Usages industrie'!$P48)^(O$4416-$D$4416)/1000</f>
        <v>0</v>
      </c>
      <c r="P4517" s="210">
        <f>P4466*'Usages industrie'!$O48*(1+'Usages industrie'!$P48)^(P$4416-$D$4416)/1000</f>
        <v>0</v>
      </c>
      <c r="Q4517" s="210">
        <f>Q4466*'Usages industrie'!$O48*(1+'Usages industrie'!$P48)^(Q$4416-$D$4416)/1000</f>
        <v>0</v>
      </c>
      <c r="R4517" s="210">
        <f>R4466*'Usages industrie'!$O48*(1+'Usages industrie'!$P48)^(R$4416-$D$4416)/1000</f>
        <v>0</v>
      </c>
    </row>
    <row r="4518" spans="1:18" hidden="1" outlineLevel="2" x14ac:dyDescent="0.35">
      <c r="A4518" s="209" t="str">
        <f>'Usages industrie'!A49</f>
        <v>Usage industriel n°46</v>
      </c>
      <c r="B4518" s="209" t="s">
        <v>639</v>
      </c>
      <c r="C4518" s="209"/>
      <c r="D4518" s="210">
        <f>D4467*'Usages industrie'!$O49*(1+'Usages industrie'!$P49)^(D$4416-$D$4416)/1000</f>
        <v>0</v>
      </c>
      <c r="E4518" s="210">
        <f>E4467*'Usages industrie'!$O49*(1+'Usages industrie'!$P49)^(E$4416-$D$4416)/1000</f>
        <v>0</v>
      </c>
      <c r="F4518" s="210">
        <f>F4467*'Usages industrie'!$O49*(1+'Usages industrie'!$P49)^(F$4416-$D$4416)/1000</f>
        <v>0</v>
      </c>
      <c r="G4518" s="210">
        <f>G4467*'Usages industrie'!$O49*(1+'Usages industrie'!$P49)^(G$4416-$D$4416)/1000</f>
        <v>0</v>
      </c>
      <c r="H4518" s="210">
        <f>H4467*'Usages industrie'!$O49*(1+'Usages industrie'!$P49)^(H$4416-$D$4416)/1000</f>
        <v>0</v>
      </c>
      <c r="I4518" s="210">
        <f>I4467*'Usages industrie'!$O49*(1+'Usages industrie'!$P49)^(I$4416-$D$4416)/1000</f>
        <v>0</v>
      </c>
      <c r="J4518" s="210">
        <f>J4467*'Usages industrie'!$O49*(1+'Usages industrie'!$P49)^(J$4416-$D$4416)/1000</f>
        <v>0</v>
      </c>
      <c r="K4518" s="210">
        <f>K4467*'Usages industrie'!$O49*(1+'Usages industrie'!$P49)^(K$4416-$D$4416)/1000</f>
        <v>0</v>
      </c>
      <c r="L4518" s="210">
        <f>L4467*'Usages industrie'!$O49*(1+'Usages industrie'!$P49)^(L$4416-$D$4416)/1000</f>
        <v>0</v>
      </c>
      <c r="M4518" s="210">
        <f>M4467*'Usages industrie'!$O49*(1+'Usages industrie'!$P49)^(M$4416-$D$4416)/1000</f>
        <v>0</v>
      </c>
      <c r="N4518" s="210">
        <f>N4467*'Usages industrie'!$O49*(1+'Usages industrie'!$P49)^(N$4416-$D$4416)/1000</f>
        <v>0</v>
      </c>
      <c r="O4518" s="210">
        <f>O4467*'Usages industrie'!$O49*(1+'Usages industrie'!$P49)^(O$4416-$D$4416)/1000</f>
        <v>0</v>
      </c>
      <c r="P4518" s="210">
        <f>P4467*'Usages industrie'!$O49*(1+'Usages industrie'!$P49)^(P$4416-$D$4416)/1000</f>
        <v>0</v>
      </c>
      <c r="Q4518" s="210">
        <f>Q4467*'Usages industrie'!$O49*(1+'Usages industrie'!$P49)^(Q$4416-$D$4416)/1000</f>
        <v>0</v>
      </c>
      <c r="R4518" s="210">
        <f>R4467*'Usages industrie'!$O49*(1+'Usages industrie'!$P49)^(R$4416-$D$4416)/1000</f>
        <v>0</v>
      </c>
    </row>
    <row r="4519" spans="1:18" hidden="1" outlineLevel="2" x14ac:dyDescent="0.35">
      <c r="A4519" s="209" t="str">
        <f>'Usages industrie'!A50</f>
        <v>Usage industriel n°47</v>
      </c>
      <c r="B4519" s="209" t="s">
        <v>639</v>
      </c>
      <c r="C4519" s="209"/>
      <c r="D4519" s="210">
        <f>D4468*'Usages industrie'!$O50*(1+'Usages industrie'!$P50)^(D$4416-$D$4416)/1000</f>
        <v>0</v>
      </c>
      <c r="E4519" s="210">
        <f>E4468*'Usages industrie'!$O50*(1+'Usages industrie'!$P50)^(E$4416-$D$4416)/1000</f>
        <v>0</v>
      </c>
      <c r="F4519" s="210">
        <f>F4468*'Usages industrie'!$O50*(1+'Usages industrie'!$P50)^(F$4416-$D$4416)/1000</f>
        <v>0</v>
      </c>
      <c r="G4519" s="210">
        <f>G4468*'Usages industrie'!$O50*(1+'Usages industrie'!$P50)^(G$4416-$D$4416)/1000</f>
        <v>0</v>
      </c>
      <c r="H4519" s="210">
        <f>H4468*'Usages industrie'!$O50*(1+'Usages industrie'!$P50)^(H$4416-$D$4416)/1000</f>
        <v>0</v>
      </c>
      <c r="I4519" s="210">
        <f>I4468*'Usages industrie'!$O50*(1+'Usages industrie'!$P50)^(I$4416-$D$4416)/1000</f>
        <v>0</v>
      </c>
      <c r="J4519" s="210">
        <f>J4468*'Usages industrie'!$O50*(1+'Usages industrie'!$P50)^(J$4416-$D$4416)/1000</f>
        <v>0</v>
      </c>
      <c r="K4519" s="210">
        <f>K4468*'Usages industrie'!$O50*(1+'Usages industrie'!$P50)^(K$4416-$D$4416)/1000</f>
        <v>0</v>
      </c>
      <c r="L4519" s="210">
        <f>L4468*'Usages industrie'!$O50*(1+'Usages industrie'!$P50)^(L$4416-$D$4416)/1000</f>
        <v>0</v>
      </c>
      <c r="M4519" s="210">
        <f>M4468*'Usages industrie'!$O50*(1+'Usages industrie'!$P50)^(M$4416-$D$4416)/1000</f>
        <v>0</v>
      </c>
      <c r="N4519" s="210">
        <f>N4468*'Usages industrie'!$O50*(1+'Usages industrie'!$P50)^(N$4416-$D$4416)/1000</f>
        <v>0</v>
      </c>
      <c r="O4519" s="210">
        <f>O4468*'Usages industrie'!$O50*(1+'Usages industrie'!$P50)^(O$4416-$D$4416)/1000</f>
        <v>0</v>
      </c>
      <c r="P4519" s="210">
        <f>P4468*'Usages industrie'!$O50*(1+'Usages industrie'!$P50)^(P$4416-$D$4416)/1000</f>
        <v>0</v>
      </c>
      <c r="Q4519" s="210">
        <f>Q4468*'Usages industrie'!$O50*(1+'Usages industrie'!$P50)^(Q$4416-$D$4416)/1000</f>
        <v>0</v>
      </c>
      <c r="R4519" s="210">
        <f>R4468*'Usages industrie'!$O50*(1+'Usages industrie'!$P50)^(R$4416-$D$4416)/1000</f>
        <v>0</v>
      </c>
    </row>
    <row r="4520" spans="1:18" hidden="1" outlineLevel="2" x14ac:dyDescent="0.35">
      <c r="A4520" s="209" t="str">
        <f>'Usages industrie'!A51</f>
        <v>Usage industriel n°48</v>
      </c>
      <c r="B4520" s="209" t="s">
        <v>639</v>
      </c>
      <c r="C4520" s="209"/>
      <c r="D4520" s="210">
        <f>D4469*'Usages industrie'!$O51*(1+'Usages industrie'!$P51)^(D$4416-$D$4416)/1000</f>
        <v>0</v>
      </c>
      <c r="E4520" s="210">
        <f>E4469*'Usages industrie'!$O51*(1+'Usages industrie'!$P51)^(E$4416-$D$4416)/1000</f>
        <v>0</v>
      </c>
      <c r="F4520" s="210">
        <f>F4469*'Usages industrie'!$O51*(1+'Usages industrie'!$P51)^(F$4416-$D$4416)/1000</f>
        <v>0</v>
      </c>
      <c r="G4520" s="210">
        <f>G4469*'Usages industrie'!$O51*(1+'Usages industrie'!$P51)^(G$4416-$D$4416)/1000</f>
        <v>0</v>
      </c>
      <c r="H4520" s="210">
        <f>H4469*'Usages industrie'!$O51*(1+'Usages industrie'!$P51)^(H$4416-$D$4416)/1000</f>
        <v>0</v>
      </c>
      <c r="I4520" s="210">
        <f>I4469*'Usages industrie'!$O51*(1+'Usages industrie'!$P51)^(I$4416-$D$4416)/1000</f>
        <v>0</v>
      </c>
      <c r="J4520" s="210">
        <f>J4469*'Usages industrie'!$O51*(1+'Usages industrie'!$P51)^(J$4416-$D$4416)/1000</f>
        <v>0</v>
      </c>
      <c r="K4520" s="210">
        <f>K4469*'Usages industrie'!$O51*(1+'Usages industrie'!$P51)^(K$4416-$D$4416)/1000</f>
        <v>0</v>
      </c>
      <c r="L4520" s="210">
        <f>L4469*'Usages industrie'!$O51*(1+'Usages industrie'!$P51)^(L$4416-$D$4416)/1000</f>
        <v>0</v>
      </c>
      <c r="M4520" s="210">
        <f>M4469*'Usages industrie'!$O51*(1+'Usages industrie'!$P51)^(M$4416-$D$4416)/1000</f>
        <v>0</v>
      </c>
      <c r="N4520" s="210">
        <f>N4469*'Usages industrie'!$O51*(1+'Usages industrie'!$P51)^(N$4416-$D$4416)/1000</f>
        <v>0</v>
      </c>
      <c r="O4520" s="210">
        <f>O4469*'Usages industrie'!$O51*(1+'Usages industrie'!$P51)^(O$4416-$D$4416)/1000</f>
        <v>0</v>
      </c>
      <c r="P4520" s="210">
        <f>P4469*'Usages industrie'!$O51*(1+'Usages industrie'!$P51)^(P$4416-$D$4416)/1000</f>
        <v>0</v>
      </c>
      <c r="Q4520" s="210">
        <f>Q4469*'Usages industrie'!$O51*(1+'Usages industrie'!$P51)^(Q$4416-$D$4416)/1000</f>
        <v>0</v>
      </c>
      <c r="R4520" s="210">
        <f>R4469*'Usages industrie'!$O51*(1+'Usages industrie'!$P51)^(R$4416-$D$4416)/1000</f>
        <v>0</v>
      </c>
    </row>
    <row r="4521" spans="1:18" hidden="1" outlineLevel="2" x14ac:dyDescent="0.35">
      <c r="A4521" s="209" t="str">
        <f>'Usages industrie'!A52</f>
        <v>Usage industriel n°49</v>
      </c>
      <c r="B4521" s="209" t="s">
        <v>639</v>
      </c>
      <c r="C4521" s="209"/>
      <c r="D4521" s="210">
        <f>D4470*'Usages industrie'!$O52*(1+'Usages industrie'!$P52)^(D$4416-$D$4416)/1000</f>
        <v>0</v>
      </c>
      <c r="E4521" s="210">
        <f>E4470*'Usages industrie'!$O52*(1+'Usages industrie'!$P52)^(E$4416-$D$4416)/1000</f>
        <v>0</v>
      </c>
      <c r="F4521" s="210">
        <f>F4470*'Usages industrie'!$O52*(1+'Usages industrie'!$P52)^(F$4416-$D$4416)/1000</f>
        <v>0</v>
      </c>
      <c r="G4521" s="210">
        <f>G4470*'Usages industrie'!$O52*(1+'Usages industrie'!$P52)^(G$4416-$D$4416)/1000</f>
        <v>0</v>
      </c>
      <c r="H4521" s="210">
        <f>H4470*'Usages industrie'!$O52*(1+'Usages industrie'!$P52)^(H$4416-$D$4416)/1000</f>
        <v>0</v>
      </c>
      <c r="I4521" s="210">
        <f>I4470*'Usages industrie'!$O52*(1+'Usages industrie'!$P52)^(I$4416-$D$4416)/1000</f>
        <v>0</v>
      </c>
      <c r="J4521" s="210">
        <f>J4470*'Usages industrie'!$O52*(1+'Usages industrie'!$P52)^(J$4416-$D$4416)/1000</f>
        <v>0</v>
      </c>
      <c r="K4521" s="210">
        <f>K4470*'Usages industrie'!$O52*(1+'Usages industrie'!$P52)^(K$4416-$D$4416)/1000</f>
        <v>0</v>
      </c>
      <c r="L4521" s="210">
        <f>L4470*'Usages industrie'!$O52*(1+'Usages industrie'!$P52)^(L$4416-$D$4416)/1000</f>
        <v>0</v>
      </c>
      <c r="M4521" s="210">
        <f>M4470*'Usages industrie'!$O52*(1+'Usages industrie'!$P52)^(M$4416-$D$4416)/1000</f>
        <v>0</v>
      </c>
      <c r="N4521" s="210">
        <f>N4470*'Usages industrie'!$O52*(1+'Usages industrie'!$P52)^(N$4416-$D$4416)/1000</f>
        <v>0</v>
      </c>
      <c r="O4521" s="210">
        <f>O4470*'Usages industrie'!$O52*(1+'Usages industrie'!$P52)^(O$4416-$D$4416)/1000</f>
        <v>0</v>
      </c>
      <c r="P4521" s="210">
        <f>P4470*'Usages industrie'!$O52*(1+'Usages industrie'!$P52)^(P$4416-$D$4416)/1000</f>
        <v>0</v>
      </c>
      <c r="Q4521" s="210">
        <f>Q4470*'Usages industrie'!$O52*(1+'Usages industrie'!$P52)^(Q$4416-$D$4416)/1000</f>
        <v>0</v>
      </c>
      <c r="R4521" s="210">
        <f>R4470*'Usages industrie'!$O52*(1+'Usages industrie'!$P52)^(R$4416-$D$4416)/1000</f>
        <v>0</v>
      </c>
    </row>
    <row r="4522" spans="1:18" hidden="1" outlineLevel="2" x14ac:dyDescent="0.35">
      <c r="A4522" s="209" t="str">
        <f>'Usages industrie'!A53</f>
        <v>Usage industriel n°50</v>
      </c>
      <c r="B4522" s="209" t="s">
        <v>639</v>
      </c>
      <c r="C4522" s="209"/>
      <c r="D4522" s="210">
        <f>D4471*'Usages industrie'!$O53*(1+'Usages industrie'!$P53)^(D$4416-$D$4416)/1000</f>
        <v>0</v>
      </c>
      <c r="E4522" s="210">
        <f>E4471*'Usages industrie'!$O53*(1+'Usages industrie'!$P53)^(E$4416-$D$4416)/1000</f>
        <v>0</v>
      </c>
      <c r="F4522" s="210">
        <f>F4471*'Usages industrie'!$O53*(1+'Usages industrie'!$P53)^(F$4416-$D$4416)/1000</f>
        <v>0</v>
      </c>
      <c r="G4522" s="210">
        <f>G4471*'Usages industrie'!$O53*(1+'Usages industrie'!$P53)^(G$4416-$D$4416)/1000</f>
        <v>0</v>
      </c>
      <c r="H4522" s="210">
        <f>H4471*'Usages industrie'!$O53*(1+'Usages industrie'!$P53)^(H$4416-$D$4416)/1000</f>
        <v>0</v>
      </c>
      <c r="I4522" s="210">
        <f>I4471*'Usages industrie'!$O53*(1+'Usages industrie'!$P53)^(I$4416-$D$4416)/1000</f>
        <v>0</v>
      </c>
      <c r="J4522" s="210">
        <f>J4471*'Usages industrie'!$O53*(1+'Usages industrie'!$P53)^(J$4416-$D$4416)/1000</f>
        <v>0</v>
      </c>
      <c r="K4522" s="210">
        <f>K4471*'Usages industrie'!$O53*(1+'Usages industrie'!$P53)^(K$4416-$D$4416)/1000</f>
        <v>0</v>
      </c>
      <c r="L4522" s="210">
        <f>L4471*'Usages industrie'!$O53*(1+'Usages industrie'!$P53)^(L$4416-$D$4416)/1000</f>
        <v>0</v>
      </c>
      <c r="M4522" s="210">
        <f>M4471*'Usages industrie'!$O53*(1+'Usages industrie'!$P53)^(M$4416-$D$4416)/1000</f>
        <v>0</v>
      </c>
      <c r="N4522" s="210">
        <f>N4471*'Usages industrie'!$O53*(1+'Usages industrie'!$P53)^(N$4416-$D$4416)/1000</f>
        <v>0</v>
      </c>
      <c r="O4522" s="210">
        <f>O4471*'Usages industrie'!$O53*(1+'Usages industrie'!$P53)^(O$4416-$D$4416)/1000</f>
        <v>0</v>
      </c>
      <c r="P4522" s="210">
        <f>P4471*'Usages industrie'!$O53*(1+'Usages industrie'!$P53)^(P$4416-$D$4416)/1000</f>
        <v>0</v>
      </c>
      <c r="Q4522" s="210">
        <f>Q4471*'Usages industrie'!$O53*(1+'Usages industrie'!$P53)^(Q$4416-$D$4416)/1000</f>
        <v>0</v>
      </c>
      <c r="R4522" s="210">
        <f>R4471*'Usages industrie'!$O53*(1+'Usages industrie'!$P53)^(R$4416-$D$4416)/1000</f>
        <v>0</v>
      </c>
    </row>
    <row r="4523" spans="1:18" hidden="1" outlineLevel="1" collapsed="1" x14ac:dyDescent="0.35">
      <c r="A4523" s="209" t="s">
        <v>640</v>
      </c>
      <c r="B4523" s="209"/>
      <c r="C4523" s="209"/>
      <c r="D4523" s="210">
        <f t="shared" ref="D4523:R4523" si="394">SUM(D4473:D4522)</f>
        <v>0</v>
      </c>
      <c r="E4523" s="210">
        <f t="shared" si="394"/>
        <v>0</v>
      </c>
      <c r="F4523" s="210">
        <f t="shared" si="394"/>
        <v>0</v>
      </c>
      <c r="G4523" s="210">
        <f t="shared" si="394"/>
        <v>0</v>
      </c>
      <c r="H4523" s="210">
        <f t="shared" si="394"/>
        <v>0</v>
      </c>
      <c r="I4523" s="210">
        <f t="shared" si="394"/>
        <v>0</v>
      </c>
      <c r="J4523" s="210">
        <f t="shared" si="394"/>
        <v>0</v>
      </c>
      <c r="K4523" s="210">
        <f t="shared" si="394"/>
        <v>0</v>
      </c>
      <c r="L4523" s="210">
        <f t="shared" si="394"/>
        <v>0</v>
      </c>
      <c r="M4523" s="210">
        <f t="shared" si="394"/>
        <v>0</v>
      </c>
      <c r="N4523" s="210">
        <f t="shared" si="394"/>
        <v>0</v>
      </c>
      <c r="O4523" s="210">
        <f t="shared" si="394"/>
        <v>0</v>
      </c>
      <c r="P4523" s="210">
        <f t="shared" si="394"/>
        <v>0</v>
      </c>
      <c r="Q4523" s="210">
        <f t="shared" si="394"/>
        <v>0</v>
      </c>
      <c r="R4523" s="210">
        <f t="shared" si="394"/>
        <v>0</v>
      </c>
    </row>
    <row r="4524" spans="1:18" hidden="1" outlineLevel="1" x14ac:dyDescent="0.35">
      <c r="A4524" s="43" t="s">
        <v>641</v>
      </c>
      <c r="B4524" s="43"/>
      <c r="C4524" s="43"/>
      <c r="D4524" s="231"/>
      <c r="E4524" s="231"/>
      <c r="F4524" s="231"/>
      <c r="G4524" s="231"/>
      <c r="H4524" s="231"/>
      <c r="I4524" s="231"/>
      <c r="J4524" s="231"/>
      <c r="K4524" s="231"/>
      <c r="L4524" s="231"/>
      <c r="M4524" s="231"/>
      <c r="N4524" s="231"/>
      <c r="O4524" s="231"/>
      <c r="P4524" s="231"/>
      <c r="Q4524" s="231"/>
      <c r="R4524" s="231"/>
    </row>
    <row r="4525" spans="1:18" hidden="1" outlineLevel="1" x14ac:dyDescent="0.35">
      <c r="A4525" s="43" t="s">
        <v>642</v>
      </c>
      <c r="B4525" s="43"/>
      <c r="C4525" s="43"/>
      <c r="D4525" s="231"/>
      <c r="E4525" s="231"/>
      <c r="F4525" s="231"/>
      <c r="G4525" s="231"/>
      <c r="H4525" s="231"/>
      <c r="I4525" s="231"/>
      <c r="J4525" s="231"/>
      <c r="K4525" s="231"/>
      <c r="L4525" s="231"/>
      <c r="M4525" s="231"/>
      <c r="N4525" s="231"/>
      <c r="O4525" s="231"/>
      <c r="P4525" s="231"/>
      <c r="Q4525" s="231"/>
      <c r="R4525" s="231"/>
    </row>
    <row r="4526" spans="1:18" hidden="1" outlineLevel="1" x14ac:dyDescent="0.35">
      <c r="A4526" s="43" t="s">
        <v>643</v>
      </c>
      <c r="B4526" s="43"/>
      <c r="C4526" s="43"/>
      <c r="D4526" s="231"/>
      <c r="E4526" s="231"/>
      <c r="F4526" s="231"/>
      <c r="G4526" s="231"/>
      <c r="H4526" s="231"/>
      <c r="I4526" s="231"/>
      <c r="J4526" s="231"/>
      <c r="K4526" s="231"/>
      <c r="L4526" s="231"/>
      <c r="M4526" s="231"/>
      <c r="N4526" s="231"/>
      <c r="O4526" s="231"/>
      <c r="P4526" s="231"/>
      <c r="Q4526" s="231"/>
      <c r="R4526" s="231"/>
    </row>
    <row r="4527" spans="1:18" hidden="1" outlineLevel="1" x14ac:dyDescent="0.35">
      <c r="A4527" s="43" t="s">
        <v>644</v>
      </c>
      <c r="B4527" s="43"/>
      <c r="C4527" s="43"/>
      <c r="D4527" s="231"/>
      <c r="E4527" s="231"/>
      <c r="F4527" s="231"/>
      <c r="G4527" s="231"/>
      <c r="H4527" s="231"/>
      <c r="I4527" s="231"/>
      <c r="J4527" s="231"/>
      <c r="K4527" s="231"/>
      <c r="L4527" s="231"/>
      <c r="M4527" s="231"/>
      <c r="N4527" s="231"/>
      <c r="O4527" s="231"/>
      <c r="P4527" s="231"/>
      <c r="Q4527" s="231"/>
      <c r="R4527" s="231"/>
    </row>
    <row r="4528" spans="1:18" hidden="1" outlineLevel="1" x14ac:dyDescent="0.35">
      <c r="A4528" s="43" t="s">
        <v>645</v>
      </c>
      <c r="B4528" s="43"/>
      <c r="C4528" s="43"/>
      <c r="D4528" s="231"/>
      <c r="E4528" s="231"/>
      <c r="F4528" s="231"/>
      <c r="G4528" s="231"/>
      <c r="H4528" s="231"/>
      <c r="I4528" s="231"/>
      <c r="J4528" s="231"/>
      <c r="K4528" s="231"/>
      <c r="L4528" s="231"/>
      <c r="M4528" s="231"/>
      <c r="N4528" s="231"/>
      <c r="O4528" s="231"/>
      <c r="P4528" s="231"/>
      <c r="Q4528" s="231"/>
      <c r="R4528" s="231"/>
    </row>
    <row r="4529" spans="1:18" hidden="1" outlineLevel="1" x14ac:dyDescent="0.35">
      <c r="A4529" s="43" t="s">
        <v>646</v>
      </c>
      <c r="B4529" s="43"/>
      <c r="C4529" s="43"/>
      <c r="D4529" s="231"/>
      <c r="E4529" s="231"/>
      <c r="F4529" s="231"/>
      <c r="G4529" s="231"/>
      <c r="H4529" s="231"/>
      <c r="I4529" s="231"/>
      <c r="J4529" s="231"/>
      <c r="K4529" s="231"/>
      <c r="L4529" s="231"/>
      <c r="M4529" s="231"/>
      <c r="N4529" s="231"/>
      <c r="O4529" s="231"/>
      <c r="P4529" s="231"/>
      <c r="Q4529" s="231"/>
      <c r="R4529" s="231"/>
    </row>
    <row r="4530" spans="1:18" hidden="1" outlineLevel="1" x14ac:dyDescent="0.35">
      <c r="A4530" s="211" t="s">
        <v>647</v>
      </c>
      <c r="B4530" s="211"/>
      <c r="C4530" s="209"/>
      <c r="D4530" s="210">
        <f t="shared" ref="D4530:R4530" si="395">D4523+D4525+D4527+D4529</f>
        <v>0</v>
      </c>
      <c r="E4530" s="210">
        <f t="shared" si="395"/>
        <v>0</v>
      </c>
      <c r="F4530" s="210">
        <f t="shared" si="395"/>
        <v>0</v>
      </c>
      <c r="G4530" s="210">
        <f t="shared" si="395"/>
        <v>0</v>
      </c>
      <c r="H4530" s="210">
        <f t="shared" si="395"/>
        <v>0</v>
      </c>
      <c r="I4530" s="210">
        <f t="shared" si="395"/>
        <v>0</v>
      </c>
      <c r="J4530" s="210">
        <f t="shared" si="395"/>
        <v>0</v>
      </c>
      <c r="K4530" s="210">
        <f t="shared" si="395"/>
        <v>0</v>
      </c>
      <c r="L4530" s="210">
        <f t="shared" si="395"/>
        <v>0</v>
      </c>
      <c r="M4530" s="210">
        <f t="shared" si="395"/>
        <v>0</v>
      </c>
      <c r="N4530" s="210">
        <f t="shared" si="395"/>
        <v>0</v>
      </c>
      <c r="O4530" s="210">
        <f t="shared" si="395"/>
        <v>0</v>
      </c>
      <c r="P4530" s="210">
        <f t="shared" si="395"/>
        <v>0</v>
      </c>
      <c r="Q4530" s="210">
        <f t="shared" si="395"/>
        <v>0</v>
      </c>
      <c r="R4530" s="210">
        <f t="shared" si="395"/>
        <v>0</v>
      </c>
    </row>
    <row r="4531" spans="1:18" hidden="1" outlineLevel="1" x14ac:dyDescent="0.35"/>
    <row r="4532" spans="1:18" hidden="1" outlineLevel="1" x14ac:dyDescent="0.35">
      <c r="A4532" s="273" t="s">
        <v>648</v>
      </c>
      <c r="B4532" s="212" t="s">
        <v>649</v>
      </c>
      <c r="C4532" s="43"/>
      <c r="D4532" s="231">
        <v>10000</v>
      </c>
      <c r="E4532" s="231">
        <v>10000</v>
      </c>
      <c r="F4532" s="231"/>
      <c r="G4532" s="231"/>
      <c r="H4532" s="231"/>
      <c r="I4532" s="231"/>
      <c r="J4532" s="231"/>
      <c r="K4532" s="231"/>
      <c r="L4532" s="231"/>
      <c r="M4532" s="231"/>
      <c r="N4532" s="231"/>
      <c r="O4532" s="231"/>
      <c r="P4532" s="231"/>
      <c r="Q4532" s="231"/>
      <c r="R4532" s="231"/>
    </row>
    <row r="4533" spans="1:18" hidden="1" outlineLevel="1" x14ac:dyDescent="0.35">
      <c r="A4533" s="273"/>
      <c r="B4533" s="213" t="s">
        <v>650</v>
      </c>
      <c r="C4533" s="209"/>
      <c r="D4533" s="210">
        <f>IF($B4413&lt;&gt;"",D4532*(VLOOKUP($B4413,Production!$G4:$P53,10)*(1+VLOOKUP($B4413,Production!$G4:$Q53,11))^(D4416-$D4416))/1000,0)</f>
        <v>0</v>
      </c>
      <c r="E4533" s="210">
        <f>IF($B4413&lt;&gt;"",E4532*(VLOOKUP($B4413,Production!$G4:$P53,10)*(1+VLOOKUP($B4413,Production!$G4:$Q53,11))^(E4416-$D4416))/1000,0)</f>
        <v>0</v>
      </c>
      <c r="F4533" s="210">
        <f>IF($B4413&lt;&gt;"",F4532*(VLOOKUP($B4413,Production!$G4:$P53,10)*(1+VLOOKUP($B4413,Production!$G4:$Q53,11))^(F4416-$D4416))/1000,0)</f>
        <v>0</v>
      </c>
      <c r="G4533" s="210">
        <f>IF($B4413&lt;&gt;"",G4532*(VLOOKUP($B4413,Production!$G4:$P53,10)*(1+VLOOKUP($B4413,Production!$G4:$Q53,11))^(G4416-$D4416))/1000,0)</f>
        <v>0</v>
      </c>
      <c r="H4533" s="210">
        <f>IF($B4413&lt;&gt;"",H4532*(VLOOKUP($B4413,Production!$G4:$P53,10)*(1+VLOOKUP($B4413,Production!$G4:$Q53,11))^(H4416-$D4416))/1000,0)</f>
        <v>0</v>
      </c>
      <c r="I4533" s="210">
        <f>IF($B4413&lt;&gt;"",I4532*(VLOOKUP($B4413,Production!$G4:$P53,10)*(1+VLOOKUP($B4413,Production!$G4:$Q53,11))^(I4416-$D4416))/1000,0)</f>
        <v>0</v>
      </c>
      <c r="J4533" s="210">
        <f>IF($B4413&lt;&gt;"",J4532*(VLOOKUP($B4413,Production!$G4:$P53,10)*(1+VLOOKUP($B4413,Production!$G4:$Q53,11))^(J4416-$D4416))/1000,0)</f>
        <v>0</v>
      </c>
      <c r="K4533" s="210">
        <f>IF($B4413&lt;&gt;"",K4532*(VLOOKUP($B4413,Production!$G4:$P53,10)*(1+VLOOKUP($B4413,Production!$G4:$Q53,11))^(K4416-$D4416))/1000,0)</f>
        <v>0</v>
      </c>
      <c r="L4533" s="210">
        <f>IF($B4413&lt;&gt;"",L4532*(VLOOKUP($B4413,Production!$G4:$P53,10)*(1+VLOOKUP($B4413,Production!$G4:$Q53,11))^(L4416-$D4416))/1000,0)</f>
        <v>0</v>
      </c>
      <c r="M4533" s="210">
        <f>IF($B4413&lt;&gt;"",M4532*(VLOOKUP($B4413,Production!$G4:$P53,10)*(1+VLOOKUP($B4413,Production!$G4:$Q53,11))^(M4416-$D4416))/1000,0)</f>
        <v>0</v>
      </c>
      <c r="N4533" s="210">
        <f>IF($B4413&lt;&gt;"",N4532*(VLOOKUP($B4413,Production!$G4:$P53,10)*(1+VLOOKUP($B4413,Production!$G4:$Q53,11))^(N4416-$D4416))/1000,0)</f>
        <v>0</v>
      </c>
      <c r="O4533" s="210">
        <f>IF($B4413&lt;&gt;"",O4532*(VLOOKUP($B4413,Production!$G4:$P53,10)*(1+VLOOKUP($B4413,Production!$G4:$Q53,11))^(O4416-$D4416))/1000,0)</f>
        <v>0</v>
      </c>
      <c r="P4533" s="210">
        <f>IF($B4413&lt;&gt;"",P4532*(VLOOKUP($B4413,Production!$G4:$P53,10)*(1+VLOOKUP($B4413,Production!$G4:$Q53,11))^(P4416-$D4416))/1000,0)</f>
        <v>0</v>
      </c>
      <c r="Q4533" s="210">
        <f>IF($B4413&lt;&gt;"",Q4532*(VLOOKUP($B4413,Production!$G4:$P53,10)*(1+VLOOKUP($B4413,Production!$G4:$Q53,11))^(Q4416-$D4416))/1000,0)</f>
        <v>0</v>
      </c>
      <c r="R4533" s="210">
        <f>IF($B4413&lt;&gt;"",R4532*(VLOOKUP($B4413,Production!$G4:$P53,10)*(1+VLOOKUP($B4413,Production!$G4:$Q53,11))^(R4416-$D4416))/1000,0)</f>
        <v>0</v>
      </c>
    </row>
    <row r="4534" spans="1:18" hidden="1" outlineLevel="1" x14ac:dyDescent="0.35">
      <c r="A4534" s="273" t="s">
        <v>651</v>
      </c>
      <c r="B4534" s="212" t="s">
        <v>652</v>
      </c>
      <c r="C4534" s="43"/>
      <c r="D4534" s="231">
        <v>10000</v>
      </c>
      <c r="E4534" s="231">
        <v>10000</v>
      </c>
      <c r="F4534" s="231"/>
      <c r="G4534" s="231"/>
      <c r="H4534" s="231"/>
      <c r="I4534" s="231"/>
      <c r="J4534" s="231"/>
      <c r="K4534" s="231"/>
      <c r="L4534" s="231"/>
      <c r="M4534" s="231"/>
      <c r="N4534" s="231"/>
      <c r="O4534" s="231"/>
      <c r="P4534" s="231"/>
      <c r="Q4534" s="231"/>
      <c r="R4534" s="231"/>
    </row>
    <row r="4535" spans="1:18" hidden="1" outlineLevel="1" x14ac:dyDescent="0.35">
      <c r="A4535" s="273"/>
      <c r="B4535" s="213" t="s">
        <v>650</v>
      </c>
      <c r="C4535" s="209"/>
      <c r="D4535" s="210">
        <f>IF($B4413&lt;&gt;"",D4534*(VLOOKUP($B4413,Production!$G4:$R53,10)*(1+VLOOKUP($B4413,Production!$G4:$S53,11))^(D4416-$D4416))/1000,0)</f>
        <v>0</v>
      </c>
      <c r="E4535" s="210">
        <f>IF($B4413&lt;&gt;"",E4534*(VLOOKUP($B4413,Production!$G4:$R53,10)*(1+VLOOKUP($B4413,Production!$G4:$S53,11))^(E4416-$D4416))/1000,0)</f>
        <v>0</v>
      </c>
      <c r="F4535" s="210">
        <f>IF($B4413&lt;&gt;"",F4534*(VLOOKUP($B4413,Production!$G4:$R53,10)*(1+VLOOKUP($B4413,Production!$G4:$S53,11))^(F4416-$D4416))/1000,0)</f>
        <v>0</v>
      </c>
      <c r="G4535" s="210">
        <f>IF($B4413&lt;&gt;"",G4534*(VLOOKUP($B4413,Production!$G4:$R53,10)*(1+VLOOKUP($B4413,Production!$G4:$S53,11))^(G4416-$D4416))/1000,0)</f>
        <v>0</v>
      </c>
      <c r="H4535" s="210">
        <f>IF($B4413&lt;&gt;"",H4534*(VLOOKUP($B4413,Production!$G4:$R53,10)*(1+VLOOKUP($B4413,Production!$G4:$S53,11))^(H4416-$D4416))/1000,0)</f>
        <v>0</v>
      </c>
      <c r="I4535" s="210">
        <f>IF($B4413&lt;&gt;"",I4534*(VLOOKUP($B4413,Production!$G4:$R53,10)*(1+VLOOKUP($B4413,Production!$G4:$S53,11))^(I4416-$D4416))/1000,0)</f>
        <v>0</v>
      </c>
      <c r="J4535" s="210">
        <f>IF($B4413&lt;&gt;"",J4534*(VLOOKUP($B4413,Production!$G4:$R53,10)*(1+VLOOKUP($B4413,Production!$G4:$S53,11))^(J4416-$D4416))/1000,0)</f>
        <v>0</v>
      </c>
      <c r="K4535" s="210">
        <f>IF($B4413&lt;&gt;"",K4534*(VLOOKUP($B4413,Production!$G4:$R53,10)*(1+VLOOKUP($B4413,Production!$G4:$S53,11))^(K4416-$D4416))/1000,0)</f>
        <v>0</v>
      </c>
      <c r="L4535" s="210">
        <f>IF($B4413&lt;&gt;"",L4534*(VLOOKUP($B4413,Production!$G4:$R53,10)*(1+VLOOKUP($B4413,Production!$G4:$S53,11))^(L4416-$D4416))/1000,0)</f>
        <v>0</v>
      </c>
      <c r="M4535" s="210">
        <f>IF($B4413&lt;&gt;"",M4534*(VLOOKUP($B4413,Production!$G4:$R53,10)*(1+VLOOKUP($B4413,Production!$G4:$S53,11))^(M4416-$D4416))/1000,0)</f>
        <v>0</v>
      </c>
      <c r="N4535" s="210">
        <f>IF($B4413&lt;&gt;"",N4534*(VLOOKUP($B4413,Production!$G4:$R53,10)*(1+VLOOKUP($B4413,Production!$G4:$S53,11))^(N4416-$D4416))/1000,0)</f>
        <v>0</v>
      </c>
      <c r="O4535" s="210">
        <f>IF($B4413&lt;&gt;"",O4534*(VLOOKUP($B4413,Production!$G4:$R53,10)*(1+VLOOKUP($B4413,Production!$G4:$S53,11))^(O4416-$D4416))/1000,0)</f>
        <v>0</v>
      </c>
      <c r="P4535" s="210">
        <f>IF($B4413&lt;&gt;"",P4534*(VLOOKUP($B4413,Production!$G4:$R53,10)*(1+VLOOKUP($B4413,Production!$G4:$S53,11))^(P4416-$D4416))/1000,0)</f>
        <v>0</v>
      </c>
      <c r="Q4535" s="210">
        <f>IF($B4413&lt;&gt;"",Q4534*(VLOOKUP($B4413,Production!$G4:$R53,10)*(1+VLOOKUP($B4413,Production!$G4:$S53,11))^(Q4416-$D4416))/1000,0)</f>
        <v>0</v>
      </c>
      <c r="R4535" s="210">
        <f>IF($B4413&lt;&gt;"",R4534*(VLOOKUP($B4413,Production!$G4:$R53,10)*(1+VLOOKUP($B4413,Production!$G4:$S53,11))^(R4416-$D4416))/1000,0)</f>
        <v>0</v>
      </c>
    </row>
    <row r="4536" spans="1:18" hidden="1" outlineLevel="1" x14ac:dyDescent="0.35">
      <c r="A4536" s="212" t="s">
        <v>653</v>
      </c>
      <c r="B4536" s="212"/>
      <c r="C4536" s="43"/>
      <c r="D4536" s="231"/>
      <c r="E4536" s="231"/>
      <c r="F4536" s="231"/>
      <c r="G4536" s="231"/>
      <c r="H4536" s="231"/>
      <c r="I4536" s="231"/>
      <c r="J4536" s="231"/>
      <c r="K4536" s="231"/>
      <c r="L4536" s="231"/>
      <c r="M4536" s="231"/>
      <c r="N4536" s="231"/>
      <c r="O4536" s="231"/>
      <c r="P4536" s="231"/>
      <c r="Q4536" s="231"/>
      <c r="R4536" s="231"/>
    </row>
    <row r="4537" spans="1:18" hidden="1" outlineLevel="1" x14ac:dyDescent="0.35">
      <c r="A4537" s="212" t="s">
        <v>654</v>
      </c>
      <c r="B4537" s="212"/>
      <c r="C4537" s="43"/>
      <c r="D4537" s="231"/>
      <c r="E4537" s="231"/>
      <c r="F4537" s="231"/>
      <c r="G4537" s="231"/>
      <c r="H4537" s="231"/>
      <c r="I4537" s="231"/>
      <c r="J4537" s="231"/>
      <c r="K4537" s="231"/>
      <c r="L4537" s="231"/>
      <c r="M4537" s="231"/>
      <c r="N4537" s="231"/>
      <c r="O4537" s="231"/>
      <c r="P4537" s="231"/>
      <c r="Q4537" s="231"/>
      <c r="R4537" s="231"/>
    </row>
    <row r="4538" spans="1:18" hidden="1" outlineLevel="1" x14ac:dyDescent="0.35">
      <c r="A4538" s="211" t="s">
        <v>655</v>
      </c>
      <c r="B4538" s="209"/>
      <c r="C4538" s="209"/>
      <c r="D4538" s="210">
        <f t="shared" ref="D4538:R4538" si="396">D4533+D4535+D4536+D4537</f>
        <v>0</v>
      </c>
      <c r="E4538" s="210">
        <f t="shared" si="396"/>
        <v>0</v>
      </c>
      <c r="F4538" s="210">
        <f t="shared" si="396"/>
        <v>0</v>
      </c>
      <c r="G4538" s="210">
        <f t="shared" si="396"/>
        <v>0</v>
      </c>
      <c r="H4538" s="210">
        <f t="shared" si="396"/>
        <v>0</v>
      </c>
      <c r="I4538" s="210">
        <f t="shared" si="396"/>
        <v>0</v>
      </c>
      <c r="J4538" s="210">
        <f t="shared" si="396"/>
        <v>0</v>
      </c>
      <c r="K4538" s="210">
        <f t="shared" si="396"/>
        <v>0</v>
      </c>
      <c r="L4538" s="210">
        <f t="shared" si="396"/>
        <v>0</v>
      </c>
      <c r="M4538" s="210">
        <f t="shared" si="396"/>
        <v>0</v>
      </c>
      <c r="N4538" s="210">
        <f t="shared" si="396"/>
        <v>0</v>
      </c>
      <c r="O4538" s="210">
        <f t="shared" si="396"/>
        <v>0</v>
      </c>
      <c r="P4538" s="210">
        <f t="shared" si="396"/>
        <v>0</v>
      </c>
      <c r="Q4538" s="210">
        <f t="shared" si="396"/>
        <v>0</v>
      </c>
      <c r="R4538" s="210">
        <f t="shared" si="396"/>
        <v>0</v>
      </c>
    </row>
    <row r="4539" spans="1:18" hidden="1" outlineLevel="1" x14ac:dyDescent="0.35"/>
    <row r="4540" spans="1:18" hidden="1" outlineLevel="1" x14ac:dyDescent="0.35">
      <c r="A4540" s="209" t="s">
        <v>656</v>
      </c>
      <c r="B4540" s="209"/>
      <c r="C4540" s="209"/>
      <c r="D4540" s="210">
        <f t="shared" ref="D4540:R4540" si="397">D4530-D4538</f>
        <v>0</v>
      </c>
      <c r="E4540" s="210">
        <f t="shared" si="397"/>
        <v>0</v>
      </c>
      <c r="F4540" s="210">
        <f t="shared" si="397"/>
        <v>0</v>
      </c>
      <c r="G4540" s="210">
        <f t="shared" si="397"/>
        <v>0</v>
      </c>
      <c r="H4540" s="210">
        <f t="shared" si="397"/>
        <v>0</v>
      </c>
      <c r="I4540" s="210">
        <f t="shared" si="397"/>
        <v>0</v>
      </c>
      <c r="J4540" s="210">
        <f t="shared" si="397"/>
        <v>0</v>
      </c>
      <c r="K4540" s="210">
        <f t="shared" si="397"/>
        <v>0</v>
      </c>
      <c r="L4540" s="210">
        <f t="shared" si="397"/>
        <v>0</v>
      </c>
      <c r="M4540" s="210">
        <f t="shared" si="397"/>
        <v>0</v>
      </c>
      <c r="N4540" s="210">
        <f t="shared" si="397"/>
        <v>0</v>
      </c>
      <c r="O4540" s="210">
        <f t="shared" si="397"/>
        <v>0</v>
      </c>
      <c r="P4540" s="210">
        <f t="shared" si="397"/>
        <v>0</v>
      </c>
      <c r="Q4540" s="210">
        <f t="shared" si="397"/>
        <v>0</v>
      </c>
      <c r="R4540" s="210">
        <f t="shared" si="397"/>
        <v>0</v>
      </c>
    </row>
    <row r="4541" spans="1:18" hidden="1" outlineLevel="1" x14ac:dyDescent="0.35"/>
    <row r="4542" spans="1:18" hidden="1" outlineLevel="1" x14ac:dyDescent="0.35">
      <c r="A4542" s="43" t="s">
        <v>657</v>
      </c>
      <c r="B4542" s="43"/>
      <c r="C4542" s="43"/>
      <c r="D4542" s="231"/>
      <c r="E4542" s="231"/>
      <c r="F4542" s="231"/>
      <c r="G4542" s="231"/>
      <c r="H4542" s="231"/>
      <c r="I4542" s="231"/>
      <c r="J4542" s="231"/>
      <c r="K4542" s="231"/>
      <c r="L4542" s="231"/>
      <c r="M4542" s="231"/>
      <c r="N4542" s="231"/>
      <c r="O4542" s="231"/>
      <c r="P4542" s="231"/>
      <c r="Q4542" s="231"/>
      <c r="R4542" s="231"/>
    </row>
    <row r="4543" spans="1:18" hidden="1" outlineLevel="1" x14ac:dyDescent="0.35"/>
    <row r="4544" spans="1:18" hidden="1" outlineLevel="1" x14ac:dyDescent="0.35">
      <c r="A4544" s="209" t="s">
        <v>658</v>
      </c>
      <c r="B4544" s="209"/>
      <c r="C4544" s="209"/>
      <c r="D4544" s="210">
        <f t="shared" ref="D4544:R4544" si="398">D4540-D4542</f>
        <v>0</v>
      </c>
      <c r="E4544" s="210">
        <f t="shared" si="398"/>
        <v>0</v>
      </c>
      <c r="F4544" s="210">
        <f t="shared" si="398"/>
        <v>0</v>
      </c>
      <c r="G4544" s="210">
        <f t="shared" si="398"/>
        <v>0</v>
      </c>
      <c r="H4544" s="210">
        <f t="shared" si="398"/>
        <v>0</v>
      </c>
      <c r="I4544" s="210">
        <f t="shared" si="398"/>
        <v>0</v>
      </c>
      <c r="J4544" s="210">
        <f t="shared" si="398"/>
        <v>0</v>
      </c>
      <c r="K4544" s="210">
        <f t="shared" si="398"/>
        <v>0</v>
      </c>
      <c r="L4544" s="210">
        <f t="shared" si="398"/>
        <v>0</v>
      </c>
      <c r="M4544" s="210">
        <f t="shared" si="398"/>
        <v>0</v>
      </c>
      <c r="N4544" s="210">
        <f t="shared" si="398"/>
        <v>0</v>
      </c>
      <c r="O4544" s="210">
        <f t="shared" si="398"/>
        <v>0</v>
      </c>
      <c r="P4544" s="210">
        <f t="shared" si="398"/>
        <v>0</v>
      </c>
      <c r="Q4544" s="210">
        <f t="shared" si="398"/>
        <v>0</v>
      </c>
      <c r="R4544" s="210">
        <f t="shared" si="398"/>
        <v>0</v>
      </c>
    </row>
    <row r="4545" spans="1:18" hidden="1" outlineLevel="1" x14ac:dyDescent="0.35">
      <c r="A4545" s="209" t="s">
        <v>659</v>
      </c>
      <c r="B4545" s="209"/>
      <c r="C4545" s="209"/>
      <c r="D4545" s="210">
        <f t="shared" ref="D4545:R4545" si="399">$B4414*D4544</f>
        <v>0</v>
      </c>
      <c r="E4545" s="210">
        <f t="shared" si="399"/>
        <v>0</v>
      </c>
      <c r="F4545" s="210">
        <f t="shared" si="399"/>
        <v>0</v>
      </c>
      <c r="G4545" s="210">
        <f t="shared" si="399"/>
        <v>0</v>
      </c>
      <c r="H4545" s="210">
        <f t="shared" si="399"/>
        <v>0</v>
      </c>
      <c r="I4545" s="210">
        <f t="shared" si="399"/>
        <v>0</v>
      </c>
      <c r="J4545" s="210">
        <f t="shared" si="399"/>
        <v>0</v>
      </c>
      <c r="K4545" s="210">
        <f t="shared" si="399"/>
        <v>0</v>
      </c>
      <c r="L4545" s="210">
        <f t="shared" si="399"/>
        <v>0</v>
      </c>
      <c r="M4545" s="210">
        <f t="shared" si="399"/>
        <v>0</v>
      </c>
      <c r="N4545" s="210">
        <f t="shared" si="399"/>
        <v>0</v>
      </c>
      <c r="O4545" s="210">
        <f t="shared" si="399"/>
        <v>0</v>
      </c>
      <c r="P4545" s="210">
        <f t="shared" si="399"/>
        <v>0</v>
      </c>
      <c r="Q4545" s="210">
        <f t="shared" si="399"/>
        <v>0</v>
      </c>
      <c r="R4545" s="210">
        <f t="shared" si="399"/>
        <v>0</v>
      </c>
    </row>
    <row r="4546" spans="1:18" hidden="1" outlineLevel="1" x14ac:dyDescent="0.35"/>
    <row r="4547" spans="1:18" hidden="1" outlineLevel="1" x14ac:dyDescent="0.35">
      <c r="A4547" s="209" t="s">
        <v>660</v>
      </c>
      <c r="B4547" s="209"/>
      <c r="C4547" s="209"/>
      <c r="D4547" s="210">
        <f t="shared" ref="D4547:R4547" si="400">D4544-D4545</f>
        <v>0</v>
      </c>
      <c r="E4547" s="210">
        <f t="shared" si="400"/>
        <v>0</v>
      </c>
      <c r="F4547" s="210">
        <f t="shared" si="400"/>
        <v>0</v>
      </c>
      <c r="G4547" s="210">
        <f t="shared" si="400"/>
        <v>0</v>
      </c>
      <c r="H4547" s="210">
        <f t="shared" si="400"/>
        <v>0</v>
      </c>
      <c r="I4547" s="210">
        <f t="shared" si="400"/>
        <v>0</v>
      </c>
      <c r="J4547" s="210">
        <f t="shared" si="400"/>
        <v>0</v>
      </c>
      <c r="K4547" s="210">
        <f t="shared" si="400"/>
        <v>0</v>
      </c>
      <c r="L4547" s="210">
        <f t="shared" si="400"/>
        <v>0</v>
      </c>
      <c r="M4547" s="210">
        <f t="shared" si="400"/>
        <v>0</v>
      </c>
      <c r="N4547" s="210">
        <f t="shared" si="400"/>
        <v>0</v>
      </c>
      <c r="O4547" s="210">
        <f t="shared" si="400"/>
        <v>0</v>
      </c>
      <c r="P4547" s="210">
        <f t="shared" si="400"/>
        <v>0</v>
      </c>
      <c r="Q4547" s="210">
        <f t="shared" si="400"/>
        <v>0</v>
      </c>
      <c r="R4547" s="210">
        <f t="shared" si="400"/>
        <v>0</v>
      </c>
    </row>
    <row r="4548" spans="1:18" hidden="1" outlineLevel="1" x14ac:dyDescent="0.35"/>
    <row r="4549" spans="1:18" hidden="1" outlineLevel="1" x14ac:dyDescent="0.35">
      <c r="A4549" s="208" t="s">
        <v>661</v>
      </c>
      <c r="B4549" s="208"/>
      <c r="C4549" s="207"/>
      <c r="D4549" s="202" t="e">
        <f>IRR(D4547:R4547)</f>
        <v>#NUM!</v>
      </c>
    </row>
    <row r="4550" spans="1:18" collapsed="1" x14ac:dyDescent="0.35"/>
    <row r="4552" spans="1:18" s="156" customFormat="1" x14ac:dyDescent="0.35">
      <c r="A4552" s="156" t="s">
        <v>689</v>
      </c>
    </row>
    <row r="4553" spans="1:18" hidden="1" outlineLevel="1" x14ac:dyDescent="0.35"/>
    <row r="4554" spans="1:18" hidden="1" outlineLevel="1" x14ac:dyDescent="0.35">
      <c r="A4554" s="204" t="s">
        <v>631</v>
      </c>
      <c r="B4554" s="195"/>
    </row>
    <row r="4555" spans="1:18" ht="15" hidden="1" outlineLevel="1" thickBot="1" x14ac:dyDescent="0.4">
      <c r="A4555" s="206" t="s">
        <v>632</v>
      </c>
      <c r="B4555" s="230"/>
    </row>
    <row r="4556" spans="1:18" hidden="1" outlineLevel="1" x14ac:dyDescent="0.35"/>
    <row r="4557" spans="1:18" hidden="1" outlineLevel="1" x14ac:dyDescent="0.35">
      <c r="A4557" s="43" t="s">
        <v>633</v>
      </c>
      <c r="B4557" s="43"/>
      <c r="C4557" s="210">
        <v>0</v>
      </c>
      <c r="D4557" s="210">
        <v>1</v>
      </c>
      <c r="E4557" s="210">
        <v>2</v>
      </c>
      <c r="F4557" s="210">
        <v>3</v>
      </c>
      <c r="G4557" s="210">
        <v>4</v>
      </c>
      <c r="H4557" s="210">
        <v>5</v>
      </c>
      <c r="I4557" s="210">
        <v>6</v>
      </c>
      <c r="J4557" s="210">
        <v>7</v>
      </c>
      <c r="K4557" s="210">
        <v>8</v>
      </c>
      <c r="L4557" s="210">
        <v>9</v>
      </c>
      <c r="M4557" s="210">
        <v>10</v>
      </c>
      <c r="N4557" s="210">
        <v>11</v>
      </c>
      <c r="O4557" s="210">
        <v>12</v>
      </c>
      <c r="P4557" s="210">
        <v>13</v>
      </c>
      <c r="Q4557" s="210">
        <v>14</v>
      </c>
      <c r="R4557" s="210">
        <v>15</v>
      </c>
    </row>
    <row r="4558" spans="1:18" hidden="1" outlineLevel="1" x14ac:dyDescent="0.35"/>
    <row r="4559" spans="1:18" hidden="1" outlineLevel="1" x14ac:dyDescent="0.35">
      <c r="A4559" s="43" t="s">
        <v>634</v>
      </c>
      <c r="B4559" s="43"/>
      <c r="C4559" s="231"/>
      <c r="D4559" s="231"/>
      <c r="E4559" s="231"/>
      <c r="F4559" s="231"/>
      <c r="G4559" s="231"/>
      <c r="H4559" s="231"/>
      <c r="I4559" s="231"/>
      <c r="J4559" s="231"/>
      <c r="K4559" s="231"/>
      <c r="L4559" s="231"/>
      <c r="M4559" s="231"/>
      <c r="N4559" s="231"/>
      <c r="O4559" s="231"/>
      <c r="P4559" s="231"/>
      <c r="Q4559" s="231"/>
      <c r="R4559" s="231"/>
    </row>
    <row r="4560" spans="1:18" hidden="1" outlineLevel="1" x14ac:dyDescent="0.35">
      <c r="A4560" s="43" t="s">
        <v>635</v>
      </c>
      <c r="B4560" s="43"/>
      <c r="C4560" s="231"/>
      <c r="D4560" s="231"/>
      <c r="E4560" s="231"/>
      <c r="F4560" s="231"/>
      <c r="G4560" s="231"/>
      <c r="H4560" s="231"/>
      <c r="I4560" s="231"/>
      <c r="J4560" s="231"/>
      <c r="K4560" s="231"/>
      <c r="L4560" s="231"/>
      <c r="M4560" s="231"/>
      <c r="N4560" s="231"/>
      <c r="O4560" s="231"/>
      <c r="P4560" s="231"/>
      <c r="Q4560" s="231"/>
      <c r="R4560" s="231"/>
    </row>
    <row r="4561" spans="1:18" hidden="1" outlineLevel="1" x14ac:dyDescent="0.35">
      <c r="A4561" s="43" t="s">
        <v>636</v>
      </c>
      <c r="B4561" s="43"/>
      <c r="C4561" s="231"/>
      <c r="D4561" s="231"/>
      <c r="E4561" s="231"/>
      <c r="F4561" s="231"/>
      <c r="G4561" s="231"/>
      <c r="H4561" s="231"/>
      <c r="I4561" s="231"/>
      <c r="J4561" s="231"/>
      <c r="K4561" s="231"/>
      <c r="L4561" s="231"/>
      <c r="M4561" s="231"/>
      <c r="N4561" s="231"/>
      <c r="O4561" s="231"/>
      <c r="P4561" s="231"/>
      <c r="Q4561" s="231"/>
      <c r="R4561" s="231"/>
    </row>
    <row r="4562" spans="1:18" hidden="1" outlineLevel="1" x14ac:dyDescent="0.35"/>
    <row r="4563" spans="1:18" hidden="1" outlineLevel="2" x14ac:dyDescent="0.35">
      <c r="A4563" s="209" t="str">
        <f>'Usages mobilité'!A4</f>
        <v>Usage mobilité n°1</v>
      </c>
      <c r="B4563" s="209" t="s">
        <v>637</v>
      </c>
      <c r="C4563" s="209"/>
      <c r="D4563" s="210">
        <f>IF(B$4554&lt;&gt;"",IF(B$4554='Usages mobilité'!BF4,'Usages mobilité'!BD4,0),0)</f>
        <v>0</v>
      </c>
      <c r="E4563" s="210">
        <f t="shared" ref="E4563:R4572" si="401">$D4563</f>
        <v>0</v>
      </c>
      <c r="F4563" s="210">
        <f t="shared" si="401"/>
        <v>0</v>
      </c>
      <c r="G4563" s="210">
        <f t="shared" si="401"/>
        <v>0</v>
      </c>
      <c r="H4563" s="210">
        <f t="shared" si="401"/>
        <v>0</v>
      </c>
      <c r="I4563" s="210">
        <f t="shared" si="401"/>
        <v>0</v>
      </c>
      <c r="J4563" s="210">
        <f t="shared" si="401"/>
        <v>0</v>
      </c>
      <c r="K4563" s="210">
        <f t="shared" si="401"/>
        <v>0</v>
      </c>
      <c r="L4563" s="210">
        <f t="shared" si="401"/>
        <v>0</v>
      </c>
      <c r="M4563" s="210">
        <f t="shared" si="401"/>
        <v>0</v>
      </c>
      <c r="N4563" s="210">
        <f t="shared" si="401"/>
        <v>0</v>
      </c>
      <c r="O4563" s="210">
        <f t="shared" si="401"/>
        <v>0</v>
      </c>
      <c r="P4563" s="210">
        <f t="shared" si="401"/>
        <v>0</v>
      </c>
      <c r="Q4563" s="210">
        <f t="shared" si="401"/>
        <v>0</v>
      </c>
      <c r="R4563" s="210">
        <f t="shared" si="401"/>
        <v>0</v>
      </c>
    </row>
    <row r="4564" spans="1:18" hidden="1" outlineLevel="2" x14ac:dyDescent="0.35">
      <c r="A4564" s="209" t="str">
        <f>'Usages mobilité'!A5</f>
        <v>Usage mobilité n°2</v>
      </c>
      <c r="B4564" s="209" t="s">
        <v>637</v>
      </c>
      <c r="C4564" s="209"/>
      <c r="D4564" s="210">
        <f>IF(B$4554&lt;&gt;"",IF(B$4554='Usages mobilité'!BF5,'Usages mobilité'!BD5,0),0)</f>
        <v>0</v>
      </c>
      <c r="E4564" s="210">
        <f t="shared" si="401"/>
        <v>0</v>
      </c>
      <c r="F4564" s="210">
        <f t="shared" si="401"/>
        <v>0</v>
      </c>
      <c r="G4564" s="210">
        <f t="shared" si="401"/>
        <v>0</v>
      </c>
      <c r="H4564" s="210">
        <f t="shared" si="401"/>
        <v>0</v>
      </c>
      <c r="I4564" s="210">
        <f t="shared" si="401"/>
        <v>0</v>
      </c>
      <c r="J4564" s="210">
        <f t="shared" si="401"/>
        <v>0</v>
      </c>
      <c r="K4564" s="210">
        <f t="shared" si="401"/>
        <v>0</v>
      </c>
      <c r="L4564" s="210">
        <f t="shared" si="401"/>
        <v>0</v>
      </c>
      <c r="M4564" s="210">
        <f t="shared" si="401"/>
        <v>0</v>
      </c>
      <c r="N4564" s="210">
        <f t="shared" si="401"/>
        <v>0</v>
      </c>
      <c r="O4564" s="210">
        <f t="shared" si="401"/>
        <v>0</v>
      </c>
      <c r="P4564" s="210">
        <f t="shared" si="401"/>
        <v>0</v>
      </c>
      <c r="Q4564" s="210">
        <f t="shared" si="401"/>
        <v>0</v>
      </c>
      <c r="R4564" s="210">
        <f t="shared" si="401"/>
        <v>0</v>
      </c>
    </row>
    <row r="4565" spans="1:18" hidden="1" outlineLevel="2" x14ac:dyDescent="0.35">
      <c r="A4565" s="209" t="str">
        <f>'Usages mobilité'!A6</f>
        <v>Usage mobilité n°3</v>
      </c>
      <c r="B4565" s="209" t="s">
        <v>637</v>
      </c>
      <c r="C4565" s="209"/>
      <c r="D4565" s="210">
        <f>IF(B$4554&lt;&gt;"",IF(B$4554='Usages mobilité'!BF6,'Usages mobilité'!BD6,0),0)</f>
        <v>0</v>
      </c>
      <c r="E4565" s="210">
        <f t="shared" si="401"/>
        <v>0</v>
      </c>
      <c r="F4565" s="210">
        <f t="shared" si="401"/>
        <v>0</v>
      </c>
      <c r="G4565" s="210">
        <f t="shared" si="401"/>
        <v>0</v>
      </c>
      <c r="H4565" s="210">
        <f t="shared" si="401"/>
        <v>0</v>
      </c>
      <c r="I4565" s="210">
        <f t="shared" si="401"/>
        <v>0</v>
      </c>
      <c r="J4565" s="210">
        <f t="shared" si="401"/>
        <v>0</v>
      </c>
      <c r="K4565" s="210">
        <f t="shared" si="401"/>
        <v>0</v>
      </c>
      <c r="L4565" s="210">
        <f t="shared" si="401"/>
        <v>0</v>
      </c>
      <c r="M4565" s="210">
        <f t="shared" si="401"/>
        <v>0</v>
      </c>
      <c r="N4565" s="210">
        <f t="shared" si="401"/>
        <v>0</v>
      </c>
      <c r="O4565" s="210">
        <f t="shared" si="401"/>
        <v>0</v>
      </c>
      <c r="P4565" s="210">
        <f t="shared" si="401"/>
        <v>0</v>
      </c>
      <c r="Q4565" s="210">
        <f t="shared" si="401"/>
        <v>0</v>
      </c>
      <c r="R4565" s="210">
        <f t="shared" si="401"/>
        <v>0</v>
      </c>
    </row>
    <row r="4566" spans="1:18" hidden="1" outlineLevel="2" x14ac:dyDescent="0.35">
      <c r="A4566" s="209" t="str">
        <f>'Usages mobilité'!A7</f>
        <v>Usage mobilité n°4</v>
      </c>
      <c r="B4566" s="209" t="s">
        <v>637</v>
      </c>
      <c r="C4566" s="209"/>
      <c r="D4566" s="210">
        <f>IF(B$4554&lt;&gt;"",IF(B$4554='Usages mobilité'!BF7,'Usages mobilité'!BD7,0),0)</f>
        <v>0</v>
      </c>
      <c r="E4566" s="210">
        <f t="shared" si="401"/>
        <v>0</v>
      </c>
      <c r="F4566" s="210">
        <f t="shared" si="401"/>
        <v>0</v>
      </c>
      <c r="G4566" s="210">
        <f t="shared" si="401"/>
        <v>0</v>
      </c>
      <c r="H4566" s="210">
        <f t="shared" si="401"/>
        <v>0</v>
      </c>
      <c r="I4566" s="210">
        <f t="shared" si="401"/>
        <v>0</v>
      </c>
      <c r="J4566" s="210">
        <f t="shared" si="401"/>
        <v>0</v>
      </c>
      <c r="K4566" s="210">
        <f t="shared" si="401"/>
        <v>0</v>
      </c>
      <c r="L4566" s="210">
        <f t="shared" si="401"/>
        <v>0</v>
      </c>
      <c r="M4566" s="210">
        <f t="shared" si="401"/>
        <v>0</v>
      </c>
      <c r="N4566" s="210">
        <f t="shared" si="401"/>
        <v>0</v>
      </c>
      <c r="O4566" s="210">
        <f t="shared" si="401"/>
        <v>0</v>
      </c>
      <c r="P4566" s="210">
        <f t="shared" si="401"/>
        <v>0</v>
      </c>
      <c r="Q4566" s="210">
        <f t="shared" si="401"/>
        <v>0</v>
      </c>
      <c r="R4566" s="210">
        <f t="shared" si="401"/>
        <v>0</v>
      </c>
    </row>
    <row r="4567" spans="1:18" hidden="1" outlineLevel="2" x14ac:dyDescent="0.35">
      <c r="A4567" s="209" t="str">
        <f>'Usages mobilité'!A8</f>
        <v>Usage mobilité n°5</v>
      </c>
      <c r="B4567" s="209" t="s">
        <v>637</v>
      </c>
      <c r="C4567" s="209"/>
      <c r="D4567" s="210">
        <f>IF(B$4554&lt;&gt;"",IF(B$4554='Usages mobilité'!BF8,'Usages mobilité'!BD8,0),0)</f>
        <v>0</v>
      </c>
      <c r="E4567" s="210">
        <f t="shared" si="401"/>
        <v>0</v>
      </c>
      <c r="F4567" s="210">
        <f t="shared" si="401"/>
        <v>0</v>
      </c>
      <c r="G4567" s="210">
        <f t="shared" si="401"/>
        <v>0</v>
      </c>
      <c r="H4567" s="210">
        <f t="shared" si="401"/>
        <v>0</v>
      </c>
      <c r="I4567" s="210">
        <f t="shared" si="401"/>
        <v>0</v>
      </c>
      <c r="J4567" s="210">
        <f t="shared" si="401"/>
        <v>0</v>
      </c>
      <c r="K4567" s="210">
        <f t="shared" si="401"/>
        <v>0</v>
      </c>
      <c r="L4567" s="210">
        <f t="shared" si="401"/>
        <v>0</v>
      </c>
      <c r="M4567" s="210">
        <f t="shared" si="401"/>
        <v>0</v>
      </c>
      <c r="N4567" s="210">
        <f t="shared" si="401"/>
        <v>0</v>
      </c>
      <c r="O4567" s="210">
        <f t="shared" si="401"/>
        <v>0</v>
      </c>
      <c r="P4567" s="210">
        <f t="shared" si="401"/>
        <v>0</v>
      </c>
      <c r="Q4567" s="210">
        <f t="shared" si="401"/>
        <v>0</v>
      </c>
      <c r="R4567" s="210">
        <f t="shared" si="401"/>
        <v>0</v>
      </c>
    </row>
    <row r="4568" spans="1:18" hidden="1" outlineLevel="2" x14ac:dyDescent="0.35">
      <c r="A4568" s="209" t="str">
        <f>'Usages mobilité'!A9</f>
        <v>Usage mobilité n°6</v>
      </c>
      <c r="B4568" s="209" t="s">
        <v>637</v>
      </c>
      <c r="C4568" s="209"/>
      <c r="D4568" s="210">
        <f>IF(B$4554&lt;&gt;"",IF(B$4554='Usages mobilité'!BF9,'Usages mobilité'!BD9,0),0)</f>
        <v>0</v>
      </c>
      <c r="E4568" s="210">
        <f t="shared" si="401"/>
        <v>0</v>
      </c>
      <c r="F4568" s="210">
        <f t="shared" si="401"/>
        <v>0</v>
      </c>
      <c r="G4568" s="210">
        <f t="shared" si="401"/>
        <v>0</v>
      </c>
      <c r="H4568" s="210">
        <f t="shared" si="401"/>
        <v>0</v>
      </c>
      <c r="I4568" s="210">
        <f t="shared" si="401"/>
        <v>0</v>
      </c>
      <c r="J4568" s="210">
        <f t="shared" si="401"/>
        <v>0</v>
      </c>
      <c r="K4568" s="210">
        <f t="shared" si="401"/>
        <v>0</v>
      </c>
      <c r="L4568" s="210">
        <f t="shared" si="401"/>
        <v>0</v>
      </c>
      <c r="M4568" s="210">
        <f t="shared" si="401"/>
        <v>0</v>
      </c>
      <c r="N4568" s="210">
        <f t="shared" si="401"/>
        <v>0</v>
      </c>
      <c r="O4568" s="210">
        <f t="shared" si="401"/>
        <v>0</v>
      </c>
      <c r="P4568" s="210">
        <f t="shared" si="401"/>
        <v>0</v>
      </c>
      <c r="Q4568" s="210">
        <f t="shared" si="401"/>
        <v>0</v>
      </c>
      <c r="R4568" s="210">
        <f t="shared" si="401"/>
        <v>0</v>
      </c>
    </row>
    <row r="4569" spans="1:18" hidden="1" outlineLevel="2" x14ac:dyDescent="0.35">
      <c r="A4569" s="209" t="str">
        <f>'Usages mobilité'!A10</f>
        <v>Usage mobilité n°7</v>
      </c>
      <c r="B4569" s="209" t="s">
        <v>637</v>
      </c>
      <c r="C4569" s="209"/>
      <c r="D4569" s="210">
        <f>IF(B$4554&lt;&gt;"",IF(B$4554='Usages mobilité'!BF10,'Usages mobilité'!BD10,0),0)</f>
        <v>0</v>
      </c>
      <c r="E4569" s="210">
        <f t="shared" si="401"/>
        <v>0</v>
      </c>
      <c r="F4569" s="210">
        <f t="shared" si="401"/>
        <v>0</v>
      </c>
      <c r="G4569" s="210">
        <f t="shared" si="401"/>
        <v>0</v>
      </c>
      <c r="H4569" s="210">
        <f t="shared" si="401"/>
        <v>0</v>
      </c>
      <c r="I4569" s="210">
        <f t="shared" si="401"/>
        <v>0</v>
      </c>
      <c r="J4569" s="210">
        <f t="shared" si="401"/>
        <v>0</v>
      </c>
      <c r="K4569" s="210">
        <f t="shared" si="401"/>
        <v>0</v>
      </c>
      <c r="L4569" s="210">
        <f t="shared" si="401"/>
        <v>0</v>
      </c>
      <c r="M4569" s="210">
        <f t="shared" si="401"/>
        <v>0</v>
      </c>
      <c r="N4569" s="210">
        <f t="shared" si="401"/>
        <v>0</v>
      </c>
      <c r="O4569" s="210">
        <f t="shared" si="401"/>
        <v>0</v>
      </c>
      <c r="P4569" s="210">
        <f t="shared" si="401"/>
        <v>0</v>
      </c>
      <c r="Q4569" s="210">
        <f t="shared" si="401"/>
        <v>0</v>
      </c>
      <c r="R4569" s="210">
        <f t="shared" si="401"/>
        <v>0</v>
      </c>
    </row>
    <row r="4570" spans="1:18" hidden="1" outlineLevel="2" x14ac:dyDescent="0.35">
      <c r="A4570" s="209" t="str">
        <f>'Usages mobilité'!A11</f>
        <v>Usage mobilité n°8</v>
      </c>
      <c r="B4570" s="209" t="s">
        <v>637</v>
      </c>
      <c r="C4570" s="209"/>
      <c r="D4570" s="210">
        <f>IF(B$4554&lt;&gt;"",IF(B$4554='Usages mobilité'!BF11,'Usages mobilité'!BD11,0),0)</f>
        <v>0</v>
      </c>
      <c r="E4570" s="210">
        <f t="shared" si="401"/>
        <v>0</v>
      </c>
      <c r="F4570" s="210">
        <f t="shared" si="401"/>
        <v>0</v>
      </c>
      <c r="G4570" s="210">
        <f t="shared" si="401"/>
        <v>0</v>
      </c>
      <c r="H4570" s="210">
        <f t="shared" si="401"/>
        <v>0</v>
      </c>
      <c r="I4570" s="210">
        <f t="shared" si="401"/>
        <v>0</v>
      </c>
      <c r="J4570" s="210">
        <f t="shared" si="401"/>
        <v>0</v>
      </c>
      <c r="K4570" s="210">
        <f t="shared" si="401"/>
        <v>0</v>
      </c>
      <c r="L4570" s="210">
        <f t="shared" si="401"/>
        <v>0</v>
      </c>
      <c r="M4570" s="210">
        <f t="shared" si="401"/>
        <v>0</v>
      </c>
      <c r="N4570" s="210">
        <f t="shared" si="401"/>
        <v>0</v>
      </c>
      <c r="O4570" s="210">
        <f t="shared" si="401"/>
        <v>0</v>
      </c>
      <c r="P4570" s="210">
        <f t="shared" si="401"/>
        <v>0</v>
      </c>
      <c r="Q4570" s="210">
        <f t="shared" si="401"/>
        <v>0</v>
      </c>
      <c r="R4570" s="210">
        <f t="shared" si="401"/>
        <v>0</v>
      </c>
    </row>
    <row r="4571" spans="1:18" hidden="1" outlineLevel="2" x14ac:dyDescent="0.35">
      <c r="A4571" s="209" t="str">
        <f>'Usages mobilité'!A12</f>
        <v>Usage mobilité n°9</v>
      </c>
      <c r="B4571" s="209" t="s">
        <v>637</v>
      </c>
      <c r="C4571" s="209"/>
      <c r="D4571" s="210">
        <f>IF(B$4554&lt;&gt;"",IF(B$4554='Usages mobilité'!BF12,'Usages mobilité'!BD12,0),0)</f>
        <v>0</v>
      </c>
      <c r="E4571" s="210">
        <f t="shared" si="401"/>
        <v>0</v>
      </c>
      <c r="F4571" s="210">
        <f t="shared" si="401"/>
        <v>0</v>
      </c>
      <c r="G4571" s="210">
        <f t="shared" si="401"/>
        <v>0</v>
      </c>
      <c r="H4571" s="210">
        <f t="shared" si="401"/>
        <v>0</v>
      </c>
      <c r="I4571" s="210">
        <f t="shared" si="401"/>
        <v>0</v>
      </c>
      <c r="J4571" s="210">
        <f t="shared" si="401"/>
        <v>0</v>
      </c>
      <c r="K4571" s="210">
        <f t="shared" si="401"/>
        <v>0</v>
      </c>
      <c r="L4571" s="210">
        <f t="shared" si="401"/>
        <v>0</v>
      </c>
      <c r="M4571" s="210">
        <f t="shared" si="401"/>
        <v>0</v>
      </c>
      <c r="N4571" s="210">
        <f t="shared" si="401"/>
        <v>0</v>
      </c>
      <c r="O4571" s="210">
        <f t="shared" si="401"/>
        <v>0</v>
      </c>
      <c r="P4571" s="210">
        <f t="shared" si="401"/>
        <v>0</v>
      </c>
      <c r="Q4571" s="210">
        <f t="shared" si="401"/>
        <v>0</v>
      </c>
      <c r="R4571" s="210">
        <f t="shared" si="401"/>
        <v>0</v>
      </c>
    </row>
    <row r="4572" spans="1:18" hidden="1" outlineLevel="2" x14ac:dyDescent="0.35">
      <c r="A4572" s="209" t="str">
        <f>'Usages mobilité'!A13</f>
        <v>Usage mobilité n°10</v>
      </c>
      <c r="B4572" s="209" t="s">
        <v>637</v>
      </c>
      <c r="C4572" s="209"/>
      <c r="D4572" s="210">
        <f>IF(B$4554&lt;&gt;"",IF(B$4554='Usages mobilité'!BF13,'Usages mobilité'!BD13,0),0)</f>
        <v>0</v>
      </c>
      <c r="E4572" s="210">
        <f t="shared" si="401"/>
        <v>0</v>
      </c>
      <c r="F4572" s="210">
        <f t="shared" si="401"/>
        <v>0</v>
      </c>
      <c r="G4572" s="210">
        <f t="shared" si="401"/>
        <v>0</v>
      </c>
      <c r="H4572" s="210">
        <f t="shared" si="401"/>
        <v>0</v>
      </c>
      <c r="I4572" s="210">
        <f t="shared" si="401"/>
        <v>0</v>
      </c>
      <c r="J4572" s="210">
        <f t="shared" si="401"/>
        <v>0</v>
      </c>
      <c r="K4572" s="210">
        <f t="shared" si="401"/>
        <v>0</v>
      </c>
      <c r="L4572" s="210">
        <f t="shared" si="401"/>
        <v>0</v>
      </c>
      <c r="M4572" s="210">
        <f t="shared" si="401"/>
        <v>0</v>
      </c>
      <c r="N4572" s="210">
        <f t="shared" si="401"/>
        <v>0</v>
      </c>
      <c r="O4572" s="210">
        <f t="shared" si="401"/>
        <v>0</v>
      </c>
      <c r="P4572" s="210">
        <f t="shared" si="401"/>
        <v>0</v>
      </c>
      <c r="Q4572" s="210">
        <f t="shared" si="401"/>
        <v>0</v>
      </c>
      <c r="R4572" s="210">
        <f t="shared" si="401"/>
        <v>0</v>
      </c>
    </row>
    <row r="4573" spans="1:18" hidden="1" outlineLevel="2" x14ac:dyDescent="0.35">
      <c r="A4573" s="209" t="str">
        <f>'Usages mobilité'!A14</f>
        <v>Usage mobilité n°11</v>
      </c>
      <c r="B4573" s="209" t="s">
        <v>637</v>
      </c>
      <c r="C4573" s="209"/>
      <c r="D4573" s="210">
        <f>IF(B$4554&lt;&gt;"",IF(B$4554='Usages mobilité'!BF14,'Usages mobilité'!BD14,0),0)</f>
        <v>0</v>
      </c>
      <c r="E4573" s="210">
        <f t="shared" ref="E4573:R4582" si="402">$D4573</f>
        <v>0</v>
      </c>
      <c r="F4573" s="210">
        <f t="shared" si="402"/>
        <v>0</v>
      </c>
      <c r="G4573" s="210">
        <f t="shared" si="402"/>
        <v>0</v>
      </c>
      <c r="H4573" s="210">
        <f t="shared" si="402"/>
        <v>0</v>
      </c>
      <c r="I4573" s="210">
        <f t="shared" si="402"/>
        <v>0</v>
      </c>
      <c r="J4573" s="210">
        <f t="shared" si="402"/>
        <v>0</v>
      </c>
      <c r="K4573" s="210">
        <f t="shared" si="402"/>
        <v>0</v>
      </c>
      <c r="L4573" s="210">
        <f t="shared" si="402"/>
        <v>0</v>
      </c>
      <c r="M4573" s="210">
        <f t="shared" si="402"/>
        <v>0</v>
      </c>
      <c r="N4573" s="210">
        <f t="shared" si="402"/>
        <v>0</v>
      </c>
      <c r="O4573" s="210">
        <f t="shared" si="402"/>
        <v>0</v>
      </c>
      <c r="P4573" s="210">
        <f t="shared" si="402"/>
        <v>0</v>
      </c>
      <c r="Q4573" s="210">
        <f t="shared" si="402"/>
        <v>0</v>
      </c>
      <c r="R4573" s="210">
        <f t="shared" si="402"/>
        <v>0</v>
      </c>
    </row>
    <row r="4574" spans="1:18" hidden="1" outlineLevel="2" x14ac:dyDescent="0.35">
      <c r="A4574" s="209" t="str">
        <f>'Usages mobilité'!A15</f>
        <v>Usage mobilité n°12</v>
      </c>
      <c r="B4574" s="209" t="s">
        <v>637</v>
      </c>
      <c r="C4574" s="209"/>
      <c r="D4574" s="210">
        <f>IF(B$4554&lt;&gt;"",IF(B$4554='Usages mobilité'!BF15,'Usages mobilité'!BD15,0),0)</f>
        <v>0</v>
      </c>
      <c r="E4574" s="210">
        <f t="shared" si="402"/>
        <v>0</v>
      </c>
      <c r="F4574" s="210">
        <f t="shared" si="402"/>
        <v>0</v>
      </c>
      <c r="G4574" s="210">
        <f t="shared" si="402"/>
        <v>0</v>
      </c>
      <c r="H4574" s="210">
        <f t="shared" si="402"/>
        <v>0</v>
      </c>
      <c r="I4574" s="210">
        <f t="shared" si="402"/>
        <v>0</v>
      </c>
      <c r="J4574" s="210">
        <f t="shared" si="402"/>
        <v>0</v>
      </c>
      <c r="K4574" s="210">
        <f t="shared" si="402"/>
        <v>0</v>
      </c>
      <c r="L4574" s="210">
        <f t="shared" si="402"/>
        <v>0</v>
      </c>
      <c r="M4574" s="210">
        <f t="shared" si="402"/>
        <v>0</v>
      </c>
      <c r="N4574" s="210">
        <f t="shared" si="402"/>
        <v>0</v>
      </c>
      <c r="O4574" s="210">
        <f t="shared" si="402"/>
        <v>0</v>
      </c>
      <c r="P4574" s="210">
        <f t="shared" si="402"/>
        <v>0</v>
      </c>
      <c r="Q4574" s="210">
        <f t="shared" si="402"/>
        <v>0</v>
      </c>
      <c r="R4574" s="210">
        <f t="shared" si="402"/>
        <v>0</v>
      </c>
    </row>
    <row r="4575" spans="1:18" hidden="1" outlineLevel="2" x14ac:dyDescent="0.35">
      <c r="A4575" s="209" t="str">
        <f>'Usages mobilité'!A16</f>
        <v>Usage mobilité n°13</v>
      </c>
      <c r="B4575" s="209" t="s">
        <v>637</v>
      </c>
      <c r="C4575" s="209"/>
      <c r="D4575" s="210">
        <f>IF(B$4554&lt;&gt;"",IF(B$4554='Usages mobilité'!BF16,'Usages mobilité'!BD16,0),0)</f>
        <v>0</v>
      </c>
      <c r="E4575" s="210">
        <f t="shared" si="402"/>
        <v>0</v>
      </c>
      <c r="F4575" s="210">
        <f t="shared" si="402"/>
        <v>0</v>
      </c>
      <c r="G4575" s="210">
        <f t="shared" si="402"/>
        <v>0</v>
      </c>
      <c r="H4575" s="210">
        <f t="shared" si="402"/>
        <v>0</v>
      </c>
      <c r="I4575" s="210">
        <f t="shared" si="402"/>
        <v>0</v>
      </c>
      <c r="J4575" s="210">
        <f t="shared" si="402"/>
        <v>0</v>
      </c>
      <c r="K4575" s="210">
        <f t="shared" si="402"/>
        <v>0</v>
      </c>
      <c r="L4575" s="210">
        <f t="shared" si="402"/>
        <v>0</v>
      </c>
      <c r="M4575" s="210">
        <f t="shared" si="402"/>
        <v>0</v>
      </c>
      <c r="N4575" s="210">
        <f t="shared" si="402"/>
        <v>0</v>
      </c>
      <c r="O4575" s="210">
        <f t="shared" si="402"/>
        <v>0</v>
      </c>
      <c r="P4575" s="210">
        <f t="shared" si="402"/>
        <v>0</v>
      </c>
      <c r="Q4575" s="210">
        <f t="shared" si="402"/>
        <v>0</v>
      </c>
      <c r="R4575" s="210">
        <f t="shared" si="402"/>
        <v>0</v>
      </c>
    </row>
    <row r="4576" spans="1:18" hidden="1" outlineLevel="2" x14ac:dyDescent="0.35">
      <c r="A4576" s="209" t="str">
        <f>'Usages mobilité'!A17</f>
        <v>Usage mobilité n°14</v>
      </c>
      <c r="B4576" s="209" t="s">
        <v>637</v>
      </c>
      <c r="C4576" s="209"/>
      <c r="D4576" s="210">
        <f>IF(B$4554&lt;&gt;"",IF(B$4554='Usages mobilité'!BF17,'Usages mobilité'!BD17,0),0)</f>
        <v>0</v>
      </c>
      <c r="E4576" s="210">
        <f t="shared" si="402"/>
        <v>0</v>
      </c>
      <c r="F4576" s="210">
        <f t="shared" si="402"/>
        <v>0</v>
      </c>
      <c r="G4576" s="210">
        <f t="shared" si="402"/>
        <v>0</v>
      </c>
      <c r="H4576" s="210">
        <f t="shared" si="402"/>
        <v>0</v>
      </c>
      <c r="I4576" s="210">
        <f t="shared" si="402"/>
        <v>0</v>
      </c>
      <c r="J4576" s="210">
        <f t="shared" si="402"/>
        <v>0</v>
      </c>
      <c r="K4576" s="210">
        <f t="shared" si="402"/>
        <v>0</v>
      </c>
      <c r="L4576" s="210">
        <f t="shared" si="402"/>
        <v>0</v>
      </c>
      <c r="M4576" s="210">
        <f t="shared" si="402"/>
        <v>0</v>
      </c>
      <c r="N4576" s="210">
        <f t="shared" si="402"/>
        <v>0</v>
      </c>
      <c r="O4576" s="210">
        <f t="shared" si="402"/>
        <v>0</v>
      </c>
      <c r="P4576" s="210">
        <f t="shared" si="402"/>
        <v>0</v>
      </c>
      <c r="Q4576" s="210">
        <f t="shared" si="402"/>
        <v>0</v>
      </c>
      <c r="R4576" s="210">
        <f t="shared" si="402"/>
        <v>0</v>
      </c>
    </row>
    <row r="4577" spans="1:18" hidden="1" outlineLevel="2" x14ac:dyDescent="0.35">
      <c r="A4577" s="209" t="str">
        <f>'Usages mobilité'!A18</f>
        <v>Usage mobilité n°15</v>
      </c>
      <c r="B4577" s="209" t="s">
        <v>637</v>
      </c>
      <c r="C4577" s="209"/>
      <c r="D4577" s="210">
        <f>IF(B$4554&lt;&gt;"",IF(B$4554='Usages mobilité'!BF18,'Usages mobilité'!BD18,0),0)</f>
        <v>0</v>
      </c>
      <c r="E4577" s="210">
        <f t="shared" si="402"/>
        <v>0</v>
      </c>
      <c r="F4577" s="210">
        <f t="shared" si="402"/>
        <v>0</v>
      </c>
      <c r="G4577" s="210">
        <f t="shared" si="402"/>
        <v>0</v>
      </c>
      <c r="H4577" s="210">
        <f t="shared" si="402"/>
        <v>0</v>
      </c>
      <c r="I4577" s="210">
        <f t="shared" si="402"/>
        <v>0</v>
      </c>
      <c r="J4577" s="210">
        <f t="shared" si="402"/>
        <v>0</v>
      </c>
      <c r="K4577" s="210">
        <f t="shared" si="402"/>
        <v>0</v>
      </c>
      <c r="L4577" s="210">
        <f t="shared" si="402"/>
        <v>0</v>
      </c>
      <c r="M4577" s="210">
        <f t="shared" si="402"/>
        <v>0</v>
      </c>
      <c r="N4577" s="210">
        <f t="shared" si="402"/>
        <v>0</v>
      </c>
      <c r="O4577" s="210">
        <f t="shared" si="402"/>
        <v>0</v>
      </c>
      <c r="P4577" s="210">
        <f t="shared" si="402"/>
        <v>0</v>
      </c>
      <c r="Q4577" s="210">
        <f t="shared" si="402"/>
        <v>0</v>
      </c>
      <c r="R4577" s="210">
        <f t="shared" si="402"/>
        <v>0</v>
      </c>
    </row>
    <row r="4578" spans="1:18" hidden="1" outlineLevel="2" x14ac:dyDescent="0.35">
      <c r="A4578" s="209" t="str">
        <f>'Usages mobilité'!A19</f>
        <v>Usage mobilité n°16</v>
      </c>
      <c r="B4578" s="209" t="s">
        <v>637</v>
      </c>
      <c r="C4578" s="209"/>
      <c r="D4578" s="210">
        <f>IF(B$4554&lt;&gt;"",IF(B$4554='Usages mobilité'!BF19,'Usages mobilité'!BD19,0),0)</f>
        <v>0</v>
      </c>
      <c r="E4578" s="210">
        <f t="shared" si="402"/>
        <v>0</v>
      </c>
      <c r="F4578" s="210">
        <f t="shared" si="402"/>
        <v>0</v>
      </c>
      <c r="G4578" s="210">
        <f t="shared" si="402"/>
        <v>0</v>
      </c>
      <c r="H4578" s="210">
        <f t="shared" si="402"/>
        <v>0</v>
      </c>
      <c r="I4578" s="210">
        <f t="shared" si="402"/>
        <v>0</v>
      </c>
      <c r="J4578" s="210">
        <f t="shared" si="402"/>
        <v>0</v>
      </c>
      <c r="K4578" s="210">
        <f t="shared" si="402"/>
        <v>0</v>
      </c>
      <c r="L4578" s="210">
        <f t="shared" si="402"/>
        <v>0</v>
      </c>
      <c r="M4578" s="210">
        <f t="shared" si="402"/>
        <v>0</v>
      </c>
      <c r="N4578" s="210">
        <f t="shared" si="402"/>
        <v>0</v>
      </c>
      <c r="O4578" s="210">
        <f t="shared" si="402"/>
        <v>0</v>
      </c>
      <c r="P4578" s="210">
        <f t="shared" si="402"/>
        <v>0</v>
      </c>
      <c r="Q4578" s="210">
        <f t="shared" si="402"/>
        <v>0</v>
      </c>
      <c r="R4578" s="210">
        <f t="shared" si="402"/>
        <v>0</v>
      </c>
    </row>
    <row r="4579" spans="1:18" hidden="1" outlineLevel="2" x14ac:dyDescent="0.35">
      <c r="A4579" s="209" t="str">
        <f>'Usages mobilité'!A20</f>
        <v>Usage mobilité n°17</v>
      </c>
      <c r="B4579" s="209" t="s">
        <v>637</v>
      </c>
      <c r="C4579" s="209"/>
      <c r="D4579" s="210">
        <f>IF(B$4554&lt;&gt;"",IF(B$4554='Usages mobilité'!BF20,'Usages mobilité'!BD20,0),0)</f>
        <v>0</v>
      </c>
      <c r="E4579" s="210">
        <f t="shared" si="402"/>
        <v>0</v>
      </c>
      <c r="F4579" s="210">
        <f t="shared" si="402"/>
        <v>0</v>
      </c>
      <c r="G4579" s="210">
        <f t="shared" si="402"/>
        <v>0</v>
      </c>
      <c r="H4579" s="210">
        <f t="shared" si="402"/>
        <v>0</v>
      </c>
      <c r="I4579" s="210">
        <f t="shared" si="402"/>
        <v>0</v>
      </c>
      <c r="J4579" s="210">
        <f t="shared" si="402"/>
        <v>0</v>
      </c>
      <c r="K4579" s="210">
        <f t="shared" si="402"/>
        <v>0</v>
      </c>
      <c r="L4579" s="210">
        <f t="shared" si="402"/>
        <v>0</v>
      </c>
      <c r="M4579" s="210">
        <f t="shared" si="402"/>
        <v>0</v>
      </c>
      <c r="N4579" s="210">
        <f t="shared" si="402"/>
        <v>0</v>
      </c>
      <c r="O4579" s="210">
        <f t="shared" si="402"/>
        <v>0</v>
      </c>
      <c r="P4579" s="210">
        <f t="shared" si="402"/>
        <v>0</v>
      </c>
      <c r="Q4579" s="210">
        <f t="shared" si="402"/>
        <v>0</v>
      </c>
      <c r="R4579" s="210">
        <f t="shared" si="402"/>
        <v>0</v>
      </c>
    </row>
    <row r="4580" spans="1:18" hidden="1" outlineLevel="2" x14ac:dyDescent="0.35">
      <c r="A4580" s="209" t="str">
        <f>'Usages mobilité'!A21</f>
        <v>Usage mobilité n°18</v>
      </c>
      <c r="B4580" s="209" t="s">
        <v>637</v>
      </c>
      <c r="C4580" s="209"/>
      <c r="D4580" s="210">
        <f>IF(B$4554&lt;&gt;"",IF(B$4554='Usages mobilité'!BF21,'Usages mobilité'!BD21,0),0)</f>
        <v>0</v>
      </c>
      <c r="E4580" s="210">
        <f t="shared" si="402"/>
        <v>0</v>
      </c>
      <c r="F4580" s="210">
        <f t="shared" si="402"/>
        <v>0</v>
      </c>
      <c r="G4580" s="210">
        <f t="shared" si="402"/>
        <v>0</v>
      </c>
      <c r="H4580" s="210">
        <f t="shared" si="402"/>
        <v>0</v>
      </c>
      <c r="I4580" s="210">
        <f t="shared" si="402"/>
        <v>0</v>
      </c>
      <c r="J4580" s="210">
        <f t="shared" si="402"/>
        <v>0</v>
      </c>
      <c r="K4580" s="210">
        <f t="shared" si="402"/>
        <v>0</v>
      </c>
      <c r="L4580" s="210">
        <f t="shared" si="402"/>
        <v>0</v>
      </c>
      <c r="M4580" s="210">
        <f t="shared" si="402"/>
        <v>0</v>
      </c>
      <c r="N4580" s="210">
        <f t="shared" si="402"/>
        <v>0</v>
      </c>
      <c r="O4580" s="210">
        <f t="shared" si="402"/>
        <v>0</v>
      </c>
      <c r="P4580" s="210">
        <f t="shared" si="402"/>
        <v>0</v>
      </c>
      <c r="Q4580" s="210">
        <f t="shared" si="402"/>
        <v>0</v>
      </c>
      <c r="R4580" s="210">
        <f t="shared" si="402"/>
        <v>0</v>
      </c>
    </row>
    <row r="4581" spans="1:18" hidden="1" outlineLevel="2" x14ac:dyDescent="0.35">
      <c r="A4581" s="209" t="str">
        <f>'Usages mobilité'!A22</f>
        <v>Usage mobilité n°19</v>
      </c>
      <c r="B4581" s="209" t="s">
        <v>637</v>
      </c>
      <c r="C4581" s="209"/>
      <c r="D4581" s="210">
        <f>IF(B$4554&lt;&gt;"",IF(B$4554='Usages mobilité'!BF22,'Usages mobilité'!BD22,0),0)</f>
        <v>0</v>
      </c>
      <c r="E4581" s="210">
        <f t="shared" si="402"/>
        <v>0</v>
      </c>
      <c r="F4581" s="210">
        <f t="shared" si="402"/>
        <v>0</v>
      </c>
      <c r="G4581" s="210">
        <f t="shared" si="402"/>
        <v>0</v>
      </c>
      <c r="H4581" s="210">
        <f t="shared" si="402"/>
        <v>0</v>
      </c>
      <c r="I4581" s="210">
        <f t="shared" si="402"/>
        <v>0</v>
      </c>
      <c r="J4581" s="210">
        <f t="shared" si="402"/>
        <v>0</v>
      </c>
      <c r="K4581" s="210">
        <f t="shared" si="402"/>
        <v>0</v>
      </c>
      <c r="L4581" s="210">
        <f t="shared" si="402"/>
        <v>0</v>
      </c>
      <c r="M4581" s="210">
        <f t="shared" si="402"/>
        <v>0</v>
      </c>
      <c r="N4581" s="210">
        <f t="shared" si="402"/>
        <v>0</v>
      </c>
      <c r="O4581" s="210">
        <f t="shared" si="402"/>
        <v>0</v>
      </c>
      <c r="P4581" s="210">
        <f t="shared" si="402"/>
        <v>0</v>
      </c>
      <c r="Q4581" s="210">
        <f t="shared" si="402"/>
        <v>0</v>
      </c>
      <c r="R4581" s="210">
        <f t="shared" si="402"/>
        <v>0</v>
      </c>
    </row>
    <row r="4582" spans="1:18" hidden="1" outlineLevel="2" x14ac:dyDescent="0.35">
      <c r="A4582" s="209" t="str">
        <f>'Usages mobilité'!A23</f>
        <v>Usage mobilité n°20</v>
      </c>
      <c r="B4582" s="209" t="s">
        <v>637</v>
      </c>
      <c r="C4582" s="209"/>
      <c r="D4582" s="210">
        <f>IF(B$4554&lt;&gt;"",IF(B$4554='Usages mobilité'!BF23,'Usages mobilité'!BD23,0),0)</f>
        <v>0</v>
      </c>
      <c r="E4582" s="210">
        <f t="shared" si="402"/>
        <v>0</v>
      </c>
      <c r="F4582" s="210">
        <f t="shared" si="402"/>
        <v>0</v>
      </c>
      <c r="G4582" s="210">
        <f t="shared" si="402"/>
        <v>0</v>
      </c>
      <c r="H4582" s="210">
        <f t="shared" si="402"/>
        <v>0</v>
      </c>
      <c r="I4582" s="210">
        <f t="shared" si="402"/>
        <v>0</v>
      </c>
      <c r="J4582" s="210">
        <f t="shared" si="402"/>
        <v>0</v>
      </c>
      <c r="K4582" s="210">
        <f t="shared" si="402"/>
        <v>0</v>
      </c>
      <c r="L4582" s="210">
        <f t="shared" si="402"/>
        <v>0</v>
      </c>
      <c r="M4582" s="210">
        <f t="shared" si="402"/>
        <v>0</v>
      </c>
      <c r="N4582" s="210">
        <f t="shared" si="402"/>
        <v>0</v>
      </c>
      <c r="O4582" s="210">
        <f t="shared" si="402"/>
        <v>0</v>
      </c>
      <c r="P4582" s="210">
        <f t="shared" si="402"/>
        <v>0</v>
      </c>
      <c r="Q4582" s="210">
        <f t="shared" si="402"/>
        <v>0</v>
      </c>
      <c r="R4582" s="210">
        <f t="shared" si="402"/>
        <v>0</v>
      </c>
    </row>
    <row r="4583" spans="1:18" hidden="1" outlineLevel="2" x14ac:dyDescent="0.35">
      <c r="A4583" s="209" t="str">
        <f>'Usages mobilité'!A24</f>
        <v>Usage mobilité n°21</v>
      </c>
      <c r="B4583" s="209" t="s">
        <v>637</v>
      </c>
      <c r="C4583" s="209"/>
      <c r="D4583" s="210">
        <f>IF(B$4554&lt;&gt;"",IF(B$4554='Usages mobilité'!BF24,'Usages mobilité'!BD24,0),0)</f>
        <v>0</v>
      </c>
      <c r="E4583" s="210">
        <f t="shared" ref="E4583:R4592" si="403">$D4583</f>
        <v>0</v>
      </c>
      <c r="F4583" s="210">
        <f t="shared" si="403"/>
        <v>0</v>
      </c>
      <c r="G4583" s="210">
        <f t="shared" si="403"/>
        <v>0</v>
      </c>
      <c r="H4583" s="210">
        <f t="shared" si="403"/>
        <v>0</v>
      </c>
      <c r="I4583" s="210">
        <f t="shared" si="403"/>
        <v>0</v>
      </c>
      <c r="J4583" s="210">
        <f t="shared" si="403"/>
        <v>0</v>
      </c>
      <c r="K4583" s="210">
        <f t="shared" si="403"/>
        <v>0</v>
      </c>
      <c r="L4583" s="210">
        <f t="shared" si="403"/>
        <v>0</v>
      </c>
      <c r="M4583" s="210">
        <f t="shared" si="403"/>
        <v>0</v>
      </c>
      <c r="N4583" s="210">
        <f t="shared" si="403"/>
        <v>0</v>
      </c>
      <c r="O4583" s="210">
        <f t="shared" si="403"/>
        <v>0</v>
      </c>
      <c r="P4583" s="210">
        <f t="shared" si="403"/>
        <v>0</v>
      </c>
      <c r="Q4583" s="210">
        <f t="shared" si="403"/>
        <v>0</v>
      </c>
      <c r="R4583" s="210">
        <f t="shared" si="403"/>
        <v>0</v>
      </c>
    </row>
    <row r="4584" spans="1:18" hidden="1" outlineLevel="2" x14ac:dyDescent="0.35">
      <c r="A4584" s="209" t="str">
        <f>'Usages mobilité'!A25</f>
        <v>Usage mobilité n°22</v>
      </c>
      <c r="B4584" s="209" t="s">
        <v>637</v>
      </c>
      <c r="C4584" s="209"/>
      <c r="D4584" s="210">
        <f>IF(B$4554&lt;&gt;"",IF(B$4554='Usages mobilité'!BF25,'Usages mobilité'!BD25,0),0)</f>
        <v>0</v>
      </c>
      <c r="E4584" s="210">
        <f t="shared" si="403"/>
        <v>0</v>
      </c>
      <c r="F4584" s="210">
        <f t="shared" si="403"/>
        <v>0</v>
      </c>
      <c r="G4584" s="210">
        <f t="shared" si="403"/>
        <v>0</v>
      </c>
      <c r="H4584" s="210">
        <f t="shared" si="403"/>
        <v>0</v>
      </c>
      <c r="I4584" s="210">
        <f t="shared" si="403"/>
        <v>0</v>
      </c>
      <c r="J4584" s="210">
        <f t="shared" si="403"/>
        <v>0</v>
      </c>
      <c r="K4584" s="210">
        <f t="shared" si="403"/>
        <v>0</v>
      </c>
      <c r="L4584" s="210">
        <f t="shared" si="403"/>
        <v>0</v>
      </c>
      <c r="M4584" s="210">
        <f t="shared" si="403"/>
        <v>0</v>
      </c>
      <c r="N4584" s="210">
        <f t="shared" si="403"/>
        <v>0</v>
      </c>
      <c r="O4584" s="210">
        <f t="shared" si="403"/>
        <v>0</v>
      </c>
      <c r="P4584" s="210">
        <f t="shared" si="403"/>
        <v>0</v>
      </c>
      <c r="Q4584" s="210">
        <f t="shared" si="403"/>
        <v>0</v>
      </c>
      <c r="R4584" s="210">
        <f t="shared" si="403"/>
        <v>0</v>
      </c>
    </row>
    <row r="4585" spans="1:18" hidden="1" outlineLevel="2" x14ac:dyDescent="0.35">
      <c r="A4585" s="209" t="str">
        <f>'Usages mobilité'!A26</f>
        <v>Usage mobilité n°23</v>
      </c>
      <c r="B4585" s="209" t="s">
        <v>637</v>
      </c>
      <c r="C4585" s="209"/>
      <c r="D4585" s="210">
        <f>IF(B$4554&lt;&gt;"",IF(B$4554='Usages mobilité'!BF26,'Usages mobilité'!BD26,0),0)</f>
        <v>0</v>
      </c>
      <c r="E4585" s="210">
        <f t="shared" si="403"/>
        <v>0</v>
      </c>
      <c r="F4585" s="210">
        <f t="shared" si="403"/>
        <v>0</v>
      </c>
      <c r="G4585" s="210">
        <f t="shared" si="403"/>
        <v>0</v>
      </c>
      <c r="H4585" s="210">
        <f t="shared" si="403"/>
        <v>0</v>
      </c>
      <c r="I4585" s="210">
        <f t="shared" si="403"/>
        <v>0</v>
      </c>
      <c r="J4585" s="210">
        <f t="shared" si="403"/>
        <v>0</v>
      </c>
      <c r="K4585" s="210">
        <f t="shared" si="403"/>
        <v>0</v>
      </c>
      <c r="L4585" s="210">
        <f t="shared" si="403"/>
        <v>0</v>
      </c>
      <c r="M4585" s="210">
        <f t="shared" si="403"/>
        <v>0</v>
      </c>
      <c r="N4585" s="210">
        <f t="shared" si="403"/>
        <v>0</v>
      </c>
      <c r="O4585" s="210">
        <f t="shared" si="403"/>
        <v>0</v>
      </c>
      <c r="P4585" s="210">
        <f t="shared" si="403"/>
        <v>0</v>
      </c>
      <c r="Q4585" s="210">
        <f t="shared" si="403"/>
        <v>0</v>
      </c>
      <c r="R4585" s="210">
        <f t="shared" si="403"/>
        <v>0</v>
      </c>
    </row>
    <row r="4586" spans="1:18" hidden="1" outlineLevel="2" x14ac:dyDescent="0.35">
      <c r="A4586" s="209" t="str">
        <f>'Usages mobilité'!A27</f>
        <v>Usage mobilité n°24</v>
      </c>
      <c r="B4586" s="209" t="s">
        <v>637</v>
      </c>
      <c r="C4586" s="209"/>
      <c r="D4586" s="210">
        <f>IF(B$4554&lt;&gt;"",IF(B$4554='Usages mobilité'!BF27,'Usages mobilité'!BD27,0),0)</f>
        <v>0</v>
      </c>
      <c r="E4586" s="210">
        <f t="shared" si="403"/>
        <v>0</v>
      </c>
      <c r="F4586" s="210">
        <f t="shared" si="403"/>
        <v>0</v>
      </c>
      <c r="G4586" s="210">
        <f t="shared" si="403"/>
        <v>0</v>
      </c>
      <c r="H4586" s="210">
        <f t="shared" si="403"/>
        <v>0</v>
      </c>
      <c r="I4586" s="210">
        <f t="shared" si="403"/>
        <v>0</v>
      </c>
      <c r="J4586" s="210">
        <f t="shared" si="403"/>
        <v>0</v>
      </c>
      <c r="K4586" s="210">
        <f t="shared" si="403"/>
        <v>0</v>
      </c>
      <c r="L4586" s="210">
        <f t="shared" si="403"/>
        <v>0</v>
      </c>
      <c r="M4586" s="210">
        <f t="shared" si="403"/>
        <v>0</v>
      </c>
      <c r="N4586" s="210">
        <f t="shared" si="403"/>
        <v>0</v>
      </c>
      <c r="O4586" s="210">
        <f t="shared" si="403"/>
        <v>0</v>
      </c>
      <c r="P4586" s="210">
        <f t="shared" si="403"/>
        <v>0</v>
      </c>
      <c r="Q4586" s="210">
        <f t="shared" si="403"/>
        <v>0</v>
      </c>
      <c r="R4586" s="210">
        <f t="shared" si="403"/>
        <v>0</v>
      </c>
    </row>
    <row r="4587" spans="1:18" hidden="1" outlineLevel="2" x14ac:dyDescent="0.35">
      <c r="A4587" s="209" t="str">
        <f>'Usages mobilité'!A28</f>
        <v>Usage mobilité n°25</v>
      </c>
      <c r="B4587" s="209" t="s">
        <v>637</v>
      </c>
      <c r="C4587" s="209"/>
      <c r="D4587" s="210">
        <f>IF(B$4554&lt;&gt;"",IF(B$4554='Usages mobilité'!BF28,'Usages mobilité'!BD28,0),0)</f>
        <v>0</v>
      </c>
      <c r="E4587" s="210">
        <f t="shared" si="403"/>
        <v>0</v>
      </c>
      <c r="F4587" s="210">
        <f t="shared" si="403"/>
        <v>0</v>
      </c>
      <c r="G4587" s="210">
        <f t="shared" si="403"/>
        <v>0</v>
      </c>
      <c r="H4587" s="210">
        <f t="shared" si="403"/>
        <v>0</v>
      </c>
      <c r="I4587" s="210">
        <f t="shared" si="403"/>
        <v>0</v>
      </c>
      <c r="J4587" s="210">
        <f t="shared" si="403"/>
        <v>0</v>
      </c>
      <c r="K4587" s="210">
        <f t="shared" si="403"/>
        <v>0</v>
      </c>
      <c r="L4587" s="210">
        <f t="shared" si="403"/>
        <v>0</v>
      </c>
      <c r="M4587" s="210">
        <f t="shared" si="403"/>
        <v>0</v>
      </c>
      <c r="N4587" s="210">
        <f t="shared" si="403"/>
        <v>0</v>
      </c>
      <c r="O4587" s="210">
        <f t="shared" si="403"/>
        <v>0</v>
      </c>
      <c r="P4587" s="210">
        <f t="shared" si="403"/>
        <v>0</v>
      </c>
      <c r="Q4587" s="210">
        <f t="shared" si="403"/>
        <v>0</v>
      </c>
      <c r="R4587" s="210">
        <f t="shared" si="403"/>
        <v>0</v>
      </c>
    </row>
    <row r="4588" spans="1:18" hidden="1" outlineLevel="2" x14ac:dyDescent="0.35">
      <c r="A4588" s="209" t="str">
        <f>'Usages mobilité'!A29</f>
        <v>Usage mobilité n°26</v>
      </c>
      <c r="B4588" s="209" t="s">
        <v>637</v>
      </c>
      <c r="C4588" s="209"/>
      <c r="D4588" s="210">
        <f>IF(B$4554&lt;&gt;"",IF(B$4554='Usages mobilité'!BF29,'Usages mobilité'!BD29,0),0)</f>
        <v>0</v>
      </c>
      <c r="E4588" s="210">
        <f t="shared" si="403"/>
        <v>0</v>
      </c>
      <c r="F4588" s="210">
        <f t="shared" si="403"/>
        <v>0</v>
      </c>
      <c r="G4588" s="210">
        <f t="shared" si="403"/>
        <v>0</v>
      </c>
      <c r="H4588" s="210">
        <f t="shared" si="403"/>
        <v>0</v>
      </c>
      <c r="I4588" s="210">
        <f t="shared" si="403"/>
        <v>0</v>
      </c>
      <c r="J4588" s="210">
        <f t="shared" si="403"/>
        <v>0</v>
      </c>
      <c r="K4588" s="210">
        <f t="shared" si="403"/>
        <v>0</v>
      </c>
      <c r="L4588" s="210">
        <f t="shared" si="403"/>
        <v>0</v>
      </c>
      <c r="M4588" s="210">
        <f t="shared" si="403"/>
        <v>0</v>
      </c>
      <c r="N4588" s="210">
        <f t="shared" si="403"/>
        <v>0</v>
      </c>
      <c r="O4588" s="210">
        <f t="shared" si="403"/>
        <v>0</v>
      </c>
      <c r="P4588" s="210">
        <f t="shared" si="403"/>
        <v>0</v>
      </c>
      <c r="Q4588" s="210">
        <f t="shared" si="403"/>
        <v>0</v>
      </c>
      <c r="R4588" s="210">
        <f t="shared" si="403"/>
        <v>0</v>
      </c>
    </row>
    <row r="4589" spans="1:18" hidden="1" outlineLevel="2" x14ac:dyDescent="0.35">
      <c r="A4589" s="209" t="str">
        <f>'Usages mobilité'!A30</f>
        <v>Usage mobilité n°27</v>
      </c>
      <c r="B4589" s="209" t="s">
        <v>637</v>
      </c>
      <c r="C4589" s="209"/>
      <c r="D4589" s="210">
        <f>IF(B$4554&lt;&gt;"",IF(B$4554='Usages mobilité'!BF30,'Usages mobilité'!BD30,0),0)</f>
        <v>0</v>
      </c>
      <c r="E4589" s="210">
        <f t="shared" si="403"/>
        <v>0</v>
      </c>
      <c r="F4589" s="210">
        <f t="shared" si="403"/>
        <v>0</v>
      </c>
      <c r="G4589" s="210">
        <f t="shared" si="403"/>
        <v>0</v>
      </c>
      <c r="H4589" s="210">
        <f t="shared" si="403"/>
        <v>0</v>
      </c>
      <c r="I4589" s="210">
        <f t="shared" si="403"/>
        <v>0</v>
      </c>
      <c r="J4589" s="210">
        <f t="shared" si="403"/>
        <v>0</v>
      </c>
      <c r="K4589" s="210">
        <f t="shared" si="403"/>
        <v>0</v>
      </c>
      <c r="L4589" s="210">
        <f t="shared" si="403"/>
        <v>0</v>
      </c>
      <c r="M4589" s="210">
        <f t="shared" si="403"/>
        <v>0</v>
      </c>
      <c r="N4589" s="210">
        <f t="shared" si="403"/>
        <v>0</v>
      </c>
      <c r="O4589" s="210">
        <f t="shared" si="403"/>
        <v>0</v>
      </c>
      <c r="P4589" s="210">
        <f t="shared" si="403"/>
        <v>0</v>
      </c>
      <c r="Q4589" s="210">
        <f t="shared" si="403"/>
        <v>0</v>
      </c>
      <c r="R4589" s="210">
        <f t="shared" si="403"/>
        <v>0</v>
      </c>
    </row>
    <row r="4590" spans="1:18" hidden="1" outlineLevel="2" x14ac:dyDescent="0.35">
      <c r="A4590" s="209" t="str">
        <f>'Usages mobilité'!A31</f>
        <v>Usage mobilité n°28</v>
      </c>
      <c r="B4590" s="209" t="s">
        <v>637</v>
      </c>
      <c r="C4590" s="209"/>
      <c r="D4590" s="210">
        <f>IF(B$4554&lt;&gt;"",IF(B$4554='Usages mobilité'!BF31,'Usages mobilité'!BD31,0),0)</f>
        <v>0</v>
      </c>
      <c r="E4590" s="210">
        <f t="shared" si="403"/>
        <v>0</v>
      </c>
      <c r="F4590" s="210">
        <f t="shared" si="403"/>
        <v>0</v>
      </c>
      <c r="G4590" s="210">
        <f t="shared" si="403"/>
        <v>0</v>
      </c>
      <c r="H4590" s="210">
        <f t="shared" si="403"/>
        <v>0</v>
      </c>
      <c r="I4590" s="210">
        <f t="shared" si="403"/>
        <v>0</v>
      </c>
      <c r="J4590" s="210">
        <f t="shared" si="403"/>
        <v>0</v>
      </c>
      <c r="K4590" s="210">
        <f t="shared" si="403"/>
        <v>0</v>
      </c>
      <c r="L4590" s="210">
        <f t="shared" si="403"/>
        <v>0</v>
      </c>
      <c r="M4590" s="210">
        <f t="shared" si="403"/>
        <v>0</v>
      </c>
      <c r="N4590" s="210">
        <f t="shared" si="403"/>
        <v>0</v>
      </c>
      <c r="O4590" s="210">
        <f t="shared" si="403"/>
        <v>0</v>
      </c>
      <c r="P4590" s="210">
        <f t="shared" si="403"/>
        <v>0</v>
      </c>
      <c r="Q4590" s="210">
        <f t="shared" si="403"/>
        <v>0</v>
      </c>
      <c r="R4590" s="210">
        <f t="shared" si="403"/>
        <v>0</v>
      </c>
    </row>
    <row r="4591" spans="1:18" hidden="1" outlineLevel="2" x14ac:dyDescent="0.35">
      <c r="A4591" s="209" t="str">
        <f>'Usages mobilité'!A32</f>
        <v>Usage mobilité n°29</v>
      </c>
      <c r="B4591" s="209" t="s">
        <v>637</v>
      </c>
      <c r="C4591" s="209"/>
      <c r="D4591" s="210">
        <f>IF(B$4554&lt;&gt;"",IF(B$4554='Usages mobilité'!BF32,'Usages mobilité'!BD32,0),0)</f>
        <v>0</v>
      </c>
      <c r="E4591" s="210">
        <f t="shared" si="403"/>
        <v>0</v>
      </c>
      <c r="F4591" s="210">
        <f t="shared" si="403"/>
        <v>0</v>
      </c>
      <c r="G4591" s="210">
        <f t="shared" si="403"/>
        <v>0</v>
      </c>
      <c r="H4591" s="210">
        <f t="shared" si="403"/>
        <v>0</v>
      </c>
      <c r="I4591" s="210">
        <f t="shared" si="403"/>
        <v>0</v>
      </c>
      <c r="J4591" s="210">
        <f t="shared" si="403"/>
        <v>0</v>
      </c>
      <c r="K4591" s="210">
        <f t="shared" si="403"/>
        <v>0</v>
      </c>
      <c r="L4591" s="210">
        <f t="shared" si="403"/>
        <v>0</v>
      </c>
      <c r="M4591" s="210">
        <f t="shared" si="403"/>
        <v>0</v>
      </c>
      <c r="N4591" s="210">
        <f t="shared" si="403"/>
        <v>0</v>
      </c>
      <c r="O4591" s="210">
        <f t="shared" si="403"/>
        <v>0</v>
      </c>
      <c r="P4591" s="210">
        <f t="shared" si="403"/>
        <v>0</v>
      </c>
      <c r="Q4591" s="210">
        <f t="shared" si="403"/>
        <v>0</v>
      </c>
      <c r="R4591" s="210">
        <f t="shared" si="403"/>
        <v>0</v>
      </c>
    </row>
    <row r="4592" spans="1:18" hidden="1" outlineLevel="2" x14ac:dyDescent="0.35">
      <c r="A4592" s="209" t="str">
        <f>'Usages mobilité'!A33</f>
        <v>Usage mobilité n°30</v>
      </c>
      <c r="B4592" s="209" t="s">
        <v>637</v>
      </c>
      <c r="C4592" s="209"/>
      <c r="D4592" s="210">
        <f>IF(B$4554&lt;&gt;"",IF(B$4554='Usages mobilité'!BF33,'Usages mobilité'!BD33,0),0)</f>
        <v>0</v>
      </c>
      <c r="E4592" s="210">
        <f t="shared" si="403"/>
        <v>0</v>
      </c>
      <c r="F4592" s="210">
        <f t="shared" si="403"/>
        <v>0</v>
      </c>
      <c r="G4592" s="210">
        <f t="shared" si="403"/>
        <v>0</v>
      </c>
      <c r="H4592" s="210">
        <f t="shared" si="403"/>
        <v>0</v>
      </c>
      <c r="I4592" s="210">
        <f t="shared" si="403"/>
        <v>0</v>
      </c>
      <c r="J4592" s="210">
        <f t="shared" si="403"/>
        <v>0</v>
      </c>
      <c r="K4592" s="210">
        <f t="shared" si="403"/>
        <v>0</v>
      </c>
      <c r="L4592" s="210">
        <f t="shared" si="403"/>
        <v>0</v>
      </c>
      <c r="M4592" s="210">
        <f t="shared" si="403"/>
        <v>0</v>
      </c>
      <c r="N4592" s="210">
        <f t="shared" si="403"/>
        <v>0</v>
      </c>
      <c r="O4592" s="210">
        <f t="shared" si="403"/>
        <v>0</v>
      </c>
      <c r="P4592" s="210">
        <f t="shared" si="403"/>
        <v>0</v>
      </c>
      <c r="Q4592" s="210">
        <f t="shared" si="403"/>
        <v>0</v>
      </c>
      <c r="R4592" s="210">
        <f t="shared" si="403"/>
        <v>0</v>
      </c>
    </row>
    <row r="4593" spans="1:18" hidden="1" outlineLevel="2" x14ac:dyDescent="0.35">
      <c r="A4593" s="209" t="str">
        <f>'Usages mobilité'!A34</f>
        <v>Usage mobilité n°31</v>
      </c>
      <c r="B4593" s="209" t="s">
        <v>637</v>
      </c>
      <c r="C4593" s="209"/>
      <c r="D4593" s="210">
        <f>IF(B$4554&lt;&gt;"",IF(B$4554='Usages mobilité'!BF34,'Usages mobilité'!BD34,0),0)</f>
        <v>0</v>
      </c>
      <c r="E4593" s="210">
        <f t="shared" ref="E4593:R4602" si="404">$D4593</f>
        <v>0</v>
      </c>
      <c r="F4593" s="210">
        <f t="shared" si="404"/>
        <v>0</v>
      </c>
      <c r="G4593" s="210">
        <f t="shared" si="404"/>
        <v>0</v>
      </c>
      <c r="H4593" s="210">
        <f t="shared" si="404"/>
        <v>0</v>
      </c>
      <c r="I4593" s="210">
        <f t="shared" si="404"/>
        <v>0</v>
      </c>
      <c r="J4593" s="210">
        <f t="shared" si="404"/>
        <v>0</v>
      </c>
      <c r="K4593" s="210">
        <f t="shared" si="404"/>
        <v>0</v>
      </c>
      <c r="L4593" s="210">
        <f t="shared" si="404"/>
        <v>0</v>
      </c>
      <c r="M4593" s="210">
        <f t="shared" si="404"/>
        <v>0</v>
      </c>
      <c r="N4593" s="210">
        <f t="shared" si="404"/>
        <v>0</v>
      </c>
      <c r="O4593" s="210">
        <f t="shared" si="404"/>
        <v>0</v>
      </c>
      <c r="P4593" s="210">
        <f t="shared" si="404"/>
        <v>0</v>
      </c>
      <c r="Q4593" s="210">
        <f t="shared" si="404"/>
        <v>0</v>
      </c>
      <c r="R4593" s="210">
        <f t="shared" si="404"/>
        <v>0</v>
      </c>
    </row>
    <row r="4594" spans="1:18" hidden="1" outlineLevel="2" x14ac:dyDescent="0.35">
      <c r="A4594" s="209" t="str">
        <f>'Usages mobilité'!A35</f>
        <v>Usage mobilité n°32</v>
      </c>
      <c r="B4594" s="209" t="s">
        <v>637</v>
      </c>
      <c r="C4594" s="209"/>
      <c r="D4594" s="210">
        <f>IF(B$4554&lt;&gt;"",IF(B$4554='Usages mobilité'!BF35,'Usages mobilité'!BD35,0),0)</f>
        <v>0</v>
      </c>
      <c r="E4594" s="210">
        <f t="shared" si="404"/>
        <v>0</v>
      </c>
      <c r="F4594" s="210">
        <f t="shared" si="404"/>
        <v>0</v>
      </c>
      <c r="G4594" s="210">
        <f t="shared" si="404"/>
        <v>0</v>
      </c>
      <c r="H4594" s="210">
        <f t="shared" si="404"/>
        <v>0</v>
      </c>
      <c r="I4594" s="210">
        <f t="shared" si="404"/>
        <v>0</v>
      </c>
      <c r="J4594" s="210">
        <f t="shared" si="404"/>
        <v>0</v>
      </c>
      <c r="K4594" s="210">
        <f t="shared" si="404"/>
        <v>0</v>
      </c>
      <c r="L4594" s="210">
        <f t="shared" si="404"/>
        <v>0</v>
      </c>
      <c r="M4594" s="210">
        <f t="shared" si="404"/>
        <v>0</v>
      </c>
      <c r="N4594" s="210">
        <f t="shared" si="404"/>
        <v>0</v>
      </c>
      <c r="O4594" s="210">
        <f t="shared" si="404"/>
        <v>0</v>
      </c>
      <c r="P4594" s="210">
        <f t="shared" si="404"/>
        <v>0</v>
      </c>
      <c r="Q4594" s="210">
        <f t="shared" si="404"/>
        <v>0</v>
      </c>
      <c r="R4594" s="210">
        <f t="shared" si="404"/>
        <v>0</v>
      </c>
    </row>
    <row r="4595" spans="1:18" hidden="1" outlineLevel="2" x14ac:dyDescent="0.35">
      <c r="A4595" s="209" t="str">
        <f>'Usages mobilité'!A36</f>
        <v>Usage mobilité n°33</v>
      </c>
      <c r="B4595" s="209" t="s">
        <v>637</v>
      </c>
      <c r="C4595" s="209"/>
      <c r="D4595" s="210">
        <f>IF(B$4554&lt;&gt;"",IF(B$4554='Usages mobilité'!BF36,'Usages mobilité'!BD36,0),0)</f>
        <v>0</v>
      </c>
      <c r="E4595" s="210">
        <f t="shared" si="404"/>
        <v>0</v>
      </c>
      <c r="F4595" s="210">
        <f t="shared" si="404"/>
        <v>0</v>
      </c>
      <c r="G4595" s="210">
        <f t="shared" si="404"/>
        <v>0</v>
      </c>
      <c r="H4595" s="210">
        <f t="shared" si="404"/>
        <v>0</v>
      </c>
      <c r="I4595" s="210">
        <f t="shared" si="404"/>
        <v>0</v>
      </c>
      <c r="J4595" s="210">
        <f t="shared" si="404"/>
        <v>0</v>
      </c>
      <c r="K4595" s="210">
        <f t="shared" si="404"/>
        <v>0</v>
      </c>
      <c r="L4595" s="210">
        <f t="shared" si="404"/>
        <v>0</v>
      </c>
      <c r="M4595" s="210">
        <f t="shared" si="404"/>
        <v>0</v>
      </c>
      <c r="N4595" s="210">
        <f t="shared" si="404"/>
        <v>0</v>
      </c>
      <c r="O4595" s="210">
        <f t="shared" si="404"/>
        <v>0</v>
      </c>
      <c r="P4595" s="210">
        <f t="shared" si="404"/>
        <v>0</v>
      </c>
      <c r="Q4595" s="210">
        <f t="shared" si="404"/>
        <v>0</v>
      </c>
      <c r="R4595" s="210">
        <f t="shared" si="404"/>
        <v>0</v>
      </c>
    </row>
    <row r="4596" spans="1:18" hidden="1" outlineLevel="2" x14ac:dyDescent="0.35">
      <c r="A4596" s="209" t="str">
        <f>'Usages mobilité'!A37</f>
        <v>Usage mobilité n°34</v>
      </c>
      <c r="B4596" s="209" t="s">
        <v>637</v>
      </c>
      <c r="C4596" s="209"/>
      <c r="D4596" s="210">
        <f>IF(B$4554&lt;&gt;"",IF(B$4554='Usages mobilité'!BF37,'Usages mobilité'!BD37,0),0)</f>
        <v>0</v>
      </c>
      <c r="E4596" s="210">
        <f t="shared" si="404"/>
        <v>0</v>
      </c>
      <c r="F4596" s="210">
        <f t="shared" si="404"/>
        <v>0</v>
      </c>
      <c r="G4596" s="210">
        <f t="shared" si="404"/>
        <v>0</v>
      </c>
      <c r="H4596" s="210">
        <f t="shared" si="404"/>
        <v>0</v>
      </c>
      <c r="I4596" s="210">
        <f t="shared" si="404"/>
        <v>0</v>
      </c>
      <c r="J4596" s="210">
        <f t="shared" si="404"/>
        <v>0</v>
      </c>
      <c r="K4596" s="210">
        <f t="shared" si="404"/>
        <v>0</v>
      </c>
      <c r="L4596" s="210">
        <f t="shared" si="404"/>
        <v>0</v>
      </c>
      <c r="M4596" s="210">
        <f t="shared" si="404"/>
        <v>0</v>
      </c>
      <c r="N4596" s="210">
        <f t="shared" si="404"/>
        <v>0</v>
      </c>
      <c r="O4596" s="210">
        <f t="shared" si="404"/>
        <v>0</v>
      </c>
      <c r="P4596" s="210">
        <f t="shared" si="404"/>
        <v>0</v>
      </c>
      <c r="Q4596" s="210">
        <f t="shared" si="404"/>
        <v>0</v>
      </c>
      <c r="R4596" s="210">
        <f t="shared" si="404"/>
        <v>0</v>
      </c>
    </row>
    <row r="4597" spans="1:18" hidden="1" outlineLevel="2" x14ac:dyDescent="0.35">
      <c r="A4597" s="209" t="str">
        <f>'Usages mobilité'!A38</f>
        <v>Usage mobilité n°35</v>
      </c>
      <c r="B4597" s="209" t="s">
        <v>637</v>
      </c>
      <c r="C4597" s="209"/>
      <c r="D4597" s="210">
        <f>IF(B$4554&lt;&gt;"",IF(B$4554='Usages mobilité'!BF38,'Usages mobilité'!BD38,0),0)</f>
        <v>0</v>
      </c>
      <c r="E4597" s="210">
        <f t="shared" si="404"/>
        <v>0</v>
      </c>
      <c r="F4597" s="210">
        <f t="shared" si="404"/>
        <v>0</v>
      </c>
      <c r="G4597" s="210">
        <f t="shared" si="404"/>
        <v>0</v>
      </c>
      <c r="H4597" s="210">
        <f t="shared" si="404"/>
        <v>0</v>
      </c>
      <c r="I4597" s="210">
        <f t="shared" si="404"/>
        <v>0</v>
      </c>
      <c r="J4597" s="210">
        <f t="shared" si="404"/>
        <v>0</v>
      </c>
      <c r="K4597" s="210">
        <f t="shared" si="404"/>
        <v>0</v>
      </c>
      <c r="L4597" s="210">
        <f t="shared" si="404"/>
        <v>0</v>
      </c>
      <c r="M4597" s="210">
        <f t="shared" si="404"/>
        <v>0</v>
      </c>
      <c r="N4597" s="210">
        <f t="shared" si="404"/>
        <v>0</v>
      </c>
      <c r="O4597" s="210">
        <f t="shared" si="404"/>
        <v>0</v>
      </c>
      <c r="P4597" s="210">
        <f t="shared" si="404"/>
        <v>0</v>
      </c>
      <c r="Q4597" s="210">
        <f t="shared" si="404"/>
        <v>0</v>
      </c>
      <c r="R4597" s="210">
        <f t="shared" si="404"/>
        <v>0</v>
      </c>
    </row>
    <row r="4598" spans="1:18" hidden="1" outlineLevel="2" x14ac:dyDescent="0.35">
      <c r="A4598" s="209" t="str">
        <f>'Usages mobilité'!A39</f>
        <v>Usage mobilité n°36</v>
      </c>
      <c r="B4598" s="209" t="s">
        <v>637</v>
      </c>
      <c r="C4598" s="209"/>
      <c r="D4598" s="210">
        <f>IF(B$4554&lt;&gt;"",IF(B$4554='Usages mobilité'!BF39,'Usages mobilité'!BD39,0),0)</f>
        <v>0</v>
      </c>
      <c r="E4598" s="210">
        <f t="shared" si="404"/>
        <v>0</v>
      </c>
      <c r="F4598" s="210">
        <f t="shared" si="404"/>
        <v>0</v>
      </c>
      <c r="G4598" s="210">
        <f t="shared" si="404"/>
        <v>0</v>
      </c>
      <c r="H4598" s="210">
        <f t="shared" si="404"/>
        <v>0</v>
      </c>
      <c r="I4598" s="210">
        <f t="shared" si="404"/>
        <v>0</v>
      </c>
      <c r="J4598" s="210">
        <f t="shared" si="404"/>
        <v>0</v>
      </c>
      <c r="K4598" s="210">
        <f t="shared" si="404"/>
        <v>0</v>
      </c>
      <c r="L4598" s="210">
        <f t="shared" si="404"/>
        <v>0</v>
      </c>
      <c r="M4598" s="210">
        <f t="shared" si="404"/>
        <v>0</v>
      </c>
      <c r="N4598" s="210">
        <f t="shared" si="404"/>
        <v>0</v>
      </c>
      <c r="O4598" s="210">
        <f t="shared" si="404"/>
        <v>0</v>
      </c>
      <c r="P4598" s="210">
        <f t="shared" si="404"/>
        <v>0</v>
      </c>
      <c r="Q4598" s="210">
        <f t="shared" si="404"/>
        <v>0</v>
      </c>
      <c r="R4598" s="210">
        <f t="shared" si="404"/>
        <v>0</v>
      </c>
    </row>
    <row r="4599" spans="1:18" hidden="1" outlineLevel="2" x14ac:dyDescent="0.35">
      <c r="A4599" s="209" t="str">
        <f>'Usages mobilité'!A40</f>
        <v>Usage mobilité n°37</v>
      </c>
      <c r="B4599" s="209" t="s">
        <v>637</v>
      </c>
      <c r="C4599" s="209"/>
      <c r="D4599" s="210">
        <f>IF(B$4554&lt;&gt;"",IF(B$4554='Usages mobilité'!BF40,'Usages mobilité'!BD40,0),0)</f>
        <v>0</v>
      </c>
      <c r="E4599" s="210">
        <f t="shared" si="404"/>
        <v>0</v>
      </c>
      <c r="F4599" s="210">
        <f t="shared" si="404"/>
        <v>0</v>
      </c>
      <c r="G4599" s="210">
        <f t="shared" si="404"/>
        <v>0</v>
      </c>
      <c r="H4599" s="210">
        <f t="shared" si="404"/>
        <v>0</v>
      </c>
      <c r="I4599" s="210">
        <f t="shared" si="404"/>
        <v>0</v>
      </c>
      <c r="J4599" s="210">
        <f t="shared" si="404"/>
        <v>0</v>
      </c>
      <c r="K4599" s="210">
        <f t="shared" si="404"/>
        <v>0</v>
      </c>
      <c r="L4599" s="210">
        <f t="shared" si="404"/>
        <v>0</v>
      </c>
      <c r="M4599" s="210">
        <f t="shared" si="404"/>
        <v>0</v>
      </c>
      <c r="N4599" s="210">
        <f t="shared" si="404"/>
        <v>0</v>
      </c>
      <c r="O4599" s="210">
        <f t="shared" si="404"/>
        <v>0</v>
      </c>
      <c r="P4599" s="210">
        <f t="shared" si="404"/>
        <v>0</v>
      </c>
      <c r="Q4599" s="210">
        <f t="shared" si="404"/>
        <v>0</v>
      </c>
      <c r="R4599" s="210">
        <f t="shared" si="404"/>
        <v>0</v>
      </c>
    </row>
    <row r="4600" spans="1:18" hidden="1" outlineLevel="2" x14ac:dyDescent="0.35">
      <c r="A4600" s="209" t="str">
        <f>'Usages mobilité'!A41</f>
        <v>Usage mobilité n°38</v>
      </c>
      <c r="B4600" s="209" t="s">
        <v>637</v>
      </c>
      <c r="C4600" s="209"/>
      <c r="D4600" s="210">
        <f>IF(B$4554&lt;&gt;"",IF(B$4554='Usages mobilité'!BF41,'Usages mobilité'!BD41,0),0)</f>
        <v>0</v>
      </c>
      <c r="E4600" s="210">
        <f t="shared" si="404"/>
        <v>0</v>
      </c>
      <c r="F4600" s="210">
        <f t="shared" si="404"/>
        <v>0</v>
      </c>
      <c r="G4600" s="210">
        <f t="shared" si="404"/>
        <v>0</v>
      </c>
      <c r="H4600" s="210">
        <f t="shared" si="404"/>
        <v>0</v>
      </c>
      <c r="I4600" s="210">
        <f t="shared" si="404"/>
        <v>0</v>
      </c>
      <c r="J4600" s="210">
        <f t="shared" si="404"/>
        <v>0</v>
      </c>
      <c r="K4600" s="210">
        <f t="shared" si="404"/>
        <v>0</v>
      </c>
      <c r="L4600" s="210">
        <f t="shared" si="404"/>
        <v>0</v>
      </c>
      <c r="M4600" s="210">
        <f t="shared" si="404"/>
        <v>0</v>
      </c>
      <c r="N4600" s="210">
        <f t="shared" si="404"/>
        <v>0</v>
      </c>
      <c r="O4600" s="210">
        <f t="shared" si="404"/>
        <v>0</v>
      </c>
      <c r="P4600" s="210">
        <f t="shared" si="404"/>
        <v>0</v>
      </c>
      <c r="Q4600" s="210">
        <f t="shared" si="404"/>
        <v>0</v>
      </c>
      <c r="R4600" s="210">
        <f t="shared" si="404"/>
        <v>0</v>
      </c>
    </row>
    <row r="4601" spans="1:18" hidden="1" outlineLevel="2" x14ac:dyDescent="0.35">
      <c r="A4601" s="209" t="str">
        <f>'Usages mobilité'!A42</f>
        <v>Usage mobilité n°39</v>
      </c>
      <c r="B4601" s="209" t="s">
        <v>637</v>
      </c>
      <c r="C4601" s="209"/>
      <c r="D4601" s="210">
        <f>IF(B$4554&lt;&gt;"",IF(B$4554='Usages mobilité'!BF42,'Usages mobilité'!BD42,0),0)</f>
        <v>0</v>
      </c>
      <c r="E4601" s="210">
        <f t="shared" si="404"/>
        <v>0</v>
      </c>
      <c r="F4601" s="210">
        <f t="shared" si="404"/>
        <v>0</v>
      </c>
      <c r="G4601" s="210">
        <f t="shared" si="404"/>
        <v>0</v>
      </c>
      <c r="H4601" s="210">
        <f t="shared" si="404"/>
        <v>0</v>
      </c>
      <c r="I4601" s="210">
        <f t="shared" si="404"/>
        <v>0</v>
      </c>
      <c r="J4601" s="210">
        <f t="shared" si="404"/>
        <v>0</v>
      </c>
      <c r="K4601" s="210">
        <f t="shared" si="404"/>
        <v>0</v>
      </c>
      <c r="L4601" s="210">
        <f t="shared" si="404"/>
        <v>0</v>
      </c>
      <c r="M4601" s="210">
        <f t="shared" si="404"/>
        <v>0</v>
      </c>
      <c r="N4601" s="210">
        <f t="shared" si="404"/>
        <v>0</v>
      </c>
      <c r="O4601" s="210">
        <f t="shared" si="404"/>
        <v>0</v>
      </c>
      <c r="P4601" s="210">
        <f t="shared" si="404"/>
        <v>0</v>
      </c>
      <c r="Q4601" s="210">
        <f t="shared" si="404"/>
        <v>0</v>
      </c>
      <c r="R4601" s="210">
        <f t="shared" si="404"/>
        <v>0</v>
      </c>
    </row>
    <row r="4602" spans="1:18" hidden="1" outlineLevel="2" x14ac:dyDescent="0.35">
      <c r="A4602" s="209" t="str">
        <f>'Usages mobilité'!A43</f>
        <v>Usage mobilité n°40</v>
      </c>
      <c r="B4602" s="209" t="s">
        <v>637</v>
      </c>
      <c r="C4602" s="209"/>
      <c r="D4602" s="210">
        <f>IF(B$4554&lt;&gt;"",IF(B$4554='Usages mobilité'!BF43,'Usages mobilité'!BD43,0),0)</f>
        <v>0</v>
      </c>
      <c r="E4602" s="210">
        <f t="shared" si="404"/>
        <v>0</v>
      </c>
      <c r="F4602" s="210">
        <f t="shared" si="404"/>
        <v>0</v>
      </c>
      <c r="G4602" s="210">
        <f t="shared" si="404"/>
        <v>0</v>
      </c>
      <c r="H4602" s="210">
        <f t="shared" si="404"/>
        <v>0</v>
      </c>
      <c r="I4602" s="210">
        <f t="shared" si="404"/>
        <v>0</v>
      </c>
      <c r="J4602" s="210">
        <f t="shared" si="404"/>
        <v>0</v>
      </c>
      <c r="K4602" s="210">
        <f t="shared" si="404"/>
        <v>0</v>
      </c>
      <c r="L4602" s="210">
        <f t="shared" si="404"/>
        <v>0</v>
      </c>
      <c r="M4602" s="210">
        <f t="shared" si="404"/>
        <v>0</v>
      </c>
      <c r="N4602" s="210">
        <f t="shared" si="404"/>
        <v>0</v>
      </c>
      <c r="O4602" s="210">
        <f t="shared" si="404"/>
        <v>0</v>
      </c>
      <c r="P4602" s="210">
        <f t="shared" si="404"/>
        <v>0</v>
      </c>
      <c r="Q4602" s="210">
        <f t="shared" si="404"/>
        <v>0</v>
      </c>
      <c r="R4602" s="210">
        <f t="shared" si="404"/>
        <v>0</v>
      </c>
    </row>
    <row r="4603" spans="1:18" hidden="1" outlineLevel="2" x14ac:dyDescent="0.35">
      <c r="A4603" s="209" t="str">
        <f>'Usages mobilité'!A44</f>
        <v>Usage mobilité n°41</v>
      </c>
      <c r="B4603" s="209" t="s">
        <v>637</v>
      </c>
      <c r="C4603" s="209"/>
      <c r="D4603" s="210">
        <f>IF(B$4554&lt;&gt;"",IF(B$4554='Usages mobilité'!BF44,'Usages mobilité'!BD44,0),0)</f>
        <v>0</v>
      </c>
      <c r="E4603" s="210">
        <f t="shared" ref="E4603:R4612" si="405">$D4603</f>
        <v>0</v>
      </c>
      <c r="F4603" s="210">
        <f t="shared" si="405"/>
        <v>0</v>
      </c>
      <c r="G4603" s="210">
        <f t="shared" si="405"/>
        <v>0</v>
      </c>
      <c r="H4603" s="210">
        <f t="shared" si="405"/>
        <v>0</v>
      </c>
      <c r="I4603" s="210">
        <f t="shared" si="405"/>
        <v>0</v>
      </c>
      <c r="J4603" s="210">
        <f t="shared" si="405"/>
        <v>0</v>
      </c>
      <c r="K4603" s="210">
        <f t="shared" si="405"/>
        <v>0</v>
      </c>
      <c r="L4603" s="210">
        <f t="shared" si="405"/>
        <v>0</v>
      </c>
      <c r="M4603" s="210">
        <f t="shared" si="405"/>
        <v>0</v>
      </c>
      <c r="N4603" s="210">
        <f t="shared" si="405"/>
        <v>0</v>
      </c>
      <c r="O4603" s="210">
        <f t="shared" si="405"/>
        <v>0</v>
      </c>
      <c r="P4603" s="210">
        <f t="shared" si="405"/>
        <v>0</v>
      </c>
      <c r="Q4603" s="210">
        <f t="shared" si="405"/>
        <v>0</v>
      </c>
      <c r="R4603" s="210">
        <f t="shared" si="405"/>
        <v>0</v>
      </c>
    </row>
    <row r="4604" spans="1:18" hidden="1" outlineLevel="2" x14ac:dyDescent="0.35">
      <c r="A4604" s="209" t="str">
        <f>'Usages mobilité'!A45</f>
        <v>Usage mobilité n°42</v>
      </c>
      <c r="B4604" s="209" t="s">
        <v>637</v>
      </c>
      <c r="C4604" s="209"/>
      <c r="D4604" s="210">
        <f>IF(B$4554&lt;&gt;"",IF(B$4554='Usages mobilité'!BF45,'Usages mobilité'!BD45,0),0)</f>
        <v>0</v>
      </c>
      <c r="E4604" s="210">
        <f t="shared" si="405"/>
        <v>0</v>
      </c>
      <c r="F4604" s="210">
        <f t="shared" si="405"/>
        <v>0</v>
      </c>
      <c r="G4604" s="210">
        <f t="shared" si="405"/>
        <v>0</v>
      </c>
      <c r="H4604" s="210">
        <f t="shared" si="405"/>
        <v>0</v>
      </c>
      <c r="I4604" s="210">
        <f t="shared" si="405"/>
        <v>0</v>
      </c>
      <c r="J4604" s="210">
        <f t="shared" si="405"/>
        <v>0</v>
      </c>
      <c r="K4604" s="210">
        <f t="shared" si="405"/>
        <v>0</v>
      </c>
      <c r="L4604" s="210">
        <f t="shared" si="405"/>
        <v>0</v>
      </c>
      <c r="M4604" s="210">
        <f t="shared" si="405"/>
        <v>0</v>
      </c>
      <c r="N4604" s="210">
        <f t="shared" si="405"/>
        <v>0</v>
      </c>
      <c r="O4604" s="210">
        <f t="shared" si="405"/>
        <v>0</v>
      </c>
      <c r="P4604" s="210">
        <f t="shared" si="405"/>
        <v>0</v>
      </c>
      <c r="Q4604" s="210">
        <f t="shared" si="405"/>
        <v>0</v>
      </c>
      <c r="R4604" s="210">
        <f t="shared" si="405"/>
        <v>0</v>
      </c>
    </row>
    <row r="4605" spans="1:18" hidden="1" outlineLevel="2" x14ac:dyDescent="0.35">
      <c r="A4605" s="209" t="str">
        <f>'Usages mobilité'!A46</f>
        <v>Usage mobilité n°43</v>
      </c>
      <c r="B4605" s="209" t="s">
        <v>637</v>
      </c>
      <c r="C4605" s="209"/>
      <c r="D4605" s="210">
        <f>IF(B$4554&lt;&gt;"",IF(B$4554='Usages mobilité'!BF46,'Usages mobilité'!BD46,0),0)</f>
        <v>0</v>
      </c>
      <c r="E4605" s="210">
        <f t="shared" si="405"/>
        <v>0</v>
      </c>
      <c r="F4605" s="210">
        <f t="shared" si="405"/>
        <v>0</v>
      </c>
      <c r="G4605" s="210">
        <f t="shared" si="405"/>
        <v>0</v>
      </c>
      <c r="H4605" s="210">
        <f t="shared" si="405"/>
        <v>0</v>
      </c>
      <c r="I4605" s="210">
        <f t="shared" si="405"/>
        <v>0</v>
      </c>
      <c r="J4605" s="210">
        <f t="shared" si="405"/>
        <v>0</v>
      </c>
      <c r="K4605" s="210">
        <f t="shared" si="405"/>
        <v>0</v>
      </c>
      <c r="L4605" s="210">
        <f t="shared" si="405"/>
        <v>0</v>
      </c>
      <c r="M4605" s="210">
        <f t="shared" si="405"/>
        <v>0</v>
      </c>
      <c r="N4605" s="210">
        <f t="shared" si="405"/>
        <v>0</v>
      </c>
      <c r="O4605" s="210">
        <f t="shared" si="405"/>
        <v>0</v>
      </c>
      <c r="P4605" s="210">
        <f t="shared" si="405"/>
        <v>0</v>
      </c>
      <c r="Q4605" s="210">
        <f t="shared" si="405"/>
        <v>0</v>
      </c>
      <c r="R4605" s="210">
        <f t="shared" si="405"/>
        <v>0</v>
      </c>
    </row>
    <row r="4606" spans="1:18" hidden="1" outlineLevel="2" x14ac:dyDescent="0.35">
      <c r="A4606" s="209" t="str">
        <f>'Usages mobilité'!A47</f>
        <v>Usage mobilité n°44</v>
      </c>
      <c r="B4606" s="209" t="s">
        <v>637</v>
      </c>
      <c r="C4606" s="209"/>
      <c r="D4606" s="210">
        <f>IF(B$4554&lt;&gt;"",IF(B$4554='Usages mobilité'!BF47,'Usages mobilité'!BD47,0),0)</f>
        <v>0</v>
      </c>
      <c r="E4606" s="210">
        <f t="shared" si="405"/>
        <v>0</v>
      </c>
      <c r="F4606" s="210">
        <f t="shared" si="405"/>
        <v>0</v>
      </c>
      <c r="G4606" s="210">
        <f t="shared" si="405"/>
        <v>0</v>
      </c>
      <c r="H4606" s="210">
        <f t="shared" si="405"/>
        <v>0</v>
      </c>
      <c r="I4606" s="210">
        <f t="shared" si="405"/>
        <v>0</v>
      </c>
      <c r="J4606" s="210">
        <f t="shared" si="405"/>
        <v>0</v>
      </c>
      <c r="K4606" s="210">
        <f t="shared" si="405"/>
        <v>0</v>
      </c>
      <c r="L4606" s="210">
        <f t="shared" si="405"/>
        <v>0</v>
      </c>
      <c r="M4606" s="210">
        <f t="shared" si="405"/>
        <v>0</v>
      </c>
      <c r="N4606" s="210">
        <f t="shared" si="405"/>
        <v>0</v>
      </c>
      <c r="O4606" s="210">
        <f t="shared" si="405"/>
        <v>0</v>
      </c>
      <c r="P4606" s="210">
        <f t="shared" si="405"/>
        <v>0</v>
      </c>
      <c r="Q4606" s="210">
        <f t="shared" si="405"/>
        <v>0</v>
      </c>
      <c r="R4606" s="210">
        <f t="shared" si="405"/>
        <v>0</v>
      </c>
    </row>
    <row r="4607" spans="1:18" hidden="1" outlineLevel="2" x14ac:dyDescent="0.35">
      <c r="A4607" s="209" t="str">
        <f>'Usages mobilité'!A48</f>
        <v>Usage mobilité n°45</v>
      </c>
      <c r="B4607" s="209" t="s">
        <v>637</v>
      </c>
      <c r="C4607" s="209"/>
      <c r="D4607" s="210">
        <f>IF(B$4554&lt;&gt;"",IF(B$4554='Usages mobilité'!BF48,'Usages mobilité'!BD48,0),0)</f>
        <v>0</v>
      </c>
      <c r="E4607" s="210">
        <f t="shared" si="405"/>
        <v>0</v>
      </c>
      <c r="F4607" s="210">
        <f t="shared" si="405"/>
        <v>0</v>
      </c>
      <c r="G4607" s="210">
        <f t="shared" si="405"/>
        <v>0</v>
      </c>
      <c r="H4607" s="210">
        <f t="shared" si="405"/>
        <v>0</v>
      </c>
      <c r="I4607" s="210">
        <f t="shared" si="405"/>
        <v>0</v>
      </c>
      <c r="J4607" s="210">
        <f t="shared" si="405"/>
        <v>0</v>
      </c>
      <c r="K4607" s="210">
        <f t="shared" si="405"/>
        <v>0</v>
      </c>
      <c r="L4607" s="210">
        <f t="shared" si="405"/>
        <v>0</v>
      </c>
      <c r="M4607" s="210">
        <f t="shared" si="405"/>
        <v>0</v>
      </c>
      <c r="N4607" s="210">
        <f t="shared" si="405"/>
        <v>0</v>
      </c>
      <c r="O4607" s="210">
        <f t="shared" si="405"/>
        <v>0</v>
      </c>
      <c r="P4607" s="210">
        <f t="shared" si="405"/>
        <v>0</v>
      </c>
      <c r="Q4607" s="210">
        <f t="shared" si="405"/>
        <v>0</v>
      </c>
      <c r="R4607" s="210">
        <f t="shared" si="405"/>
        <v>0</v>
      </c>
    </row>
    <row r="4608" spans="1:18" hidden="1" outlineLevel="2" x14ac:dyDescent="0.35">
      <c r="A4608" s="209" t="str">
        <f>'Usages mobilité'!A49</f>
        <v>Usage mobilité n°46</v>
      </c>
      <c r="B4608" s="209" t="s">
        <v>637</v>
      </c>
      <c r="C4608" s="209"/>
      <c r="D4608" s="210">
        <f>IF(B$4554&lt;&gt;"",IF(B$4554='Usages mobilité'!BF49,'Usages mobilité'!BD49,0),0)</f>
        <v>0</v>
      </c>
      <c r="E4608" s="210">
        <f t="shared" si="405"/>
        <v>0</v>
      </c>
      <c r="F4608" s="210">
        <f t="shared" si="405"/>
        <v>0</v>
      </c>
      <c r="G4608" s="210">
        <f t="shared" si="405"/>
        <v>0</v>
      </c>
      <c r="H4608" s="210">
        <f t="shared" si="405"/>
        <v>0</v>
      </c>
      <c r="I4608" s="210">
        <f t="shared" si="405"/>
        <v>0</v>
      </c>
      <c r="J4608" s="210">
        <f t="shared" si="405"/>
        <v>0</v>
      </c>
      <c r="K4608" s="210">
        <f t="shared" si="405"/>
        <v>0</v>
      </c>
      <c r="L4608" s="210">
        <f t="shared" si="405"/>
        <v>0</v>
      </c>
      <c r="M4608" s="210">
        <f t="shared" si="405"/>
        <v>0</v>
      </c>
      <c r="N4608" s="210">
        <f t="shared" si="405"/>
        <v>0</v>
      </c>
      <c r="O4608" s="210">
        <f t="shared" si="405"/>
        <v>0</v>
      </c>
      <c r="P4608" s="210">
        <f t="shared" si="405"/>
        <v>0</v>
      </c>
      <c r="Q4608" s="210">
        <f t="shared" si="405"/>
        <v>0</v>
      </c>
      <c r="R4608" s="210">
        <f t="shared" si="405"/>
        <v>0</v>
      </c>
    </row>
    <row r="4609" spans="1:18" hidden="1" outlineLevel="2" x14ac:dyDescent="0.35">
      <c r="A4609" s="209" t="str">
        <f>'Usages mobilité'!A50</f>
        <v>Usage mobilité n°47</v>
      </c>
      <c r="B4609" s="209" t="s">
        <v>637</v>
      </c>
      <c r="C4609" s="209"/>
      <c r="D4609" s="210">
        <f>IF(B$4554&lt;&gt;"",IF(B$4554='Usages mobilité'!BF50,'Usages mobilité'!BD50,0),0)</f>
        <v>0</v>
      </c>
      <c r="E4609" s="210">
        <f t="shared" si="405"/>
        <v>0</v>
      </c>
      <c r="F4609" s="210">
        <f t="shared" si="405"/>
        <v>0</v>
      </c>
      <c r="G4609" s="210">
        <f t="shared" si="405"/>
        <v>0</v>
      </c>
      <c r="H4609" s="210">
        <f t="shared" si="405"/>
        <v>0</v>
      </c>
      <c r="I4609" s="210">
        <f t="shared" si="405"/>
        <v>0</v>
      </c>
      <c r="J4609" s="210">
        <f t="shared" si="405"/>
        <v>0</v>
      </c>
      <c r="K4609" s="210">
        <f t="shared" si="405"/>
        <v>0</v>
      </c>
      <c r="L4609" s="210">
        <f t="shared" si="405"/>
        <v>0</v>
      </c>
      <c r="M4609" s="210">
        <f t="shared" si="405"/>
        <v>0</v>
      </c>
      <c r="N4609" s="210">
        <f t="shared" si="405"/>
        <v>0</v>
      </c>
      <c r="O4609" s="210">
        <f t="shared" si="405"/>
        <v>0</v>
      </c>
      <c r="P4609" s="210">
        <f t="shared" si="405"/>
        <v>0</v>
      </c>
      <c r="Q4609" s="210">
        <f t="shared" si="405"/>
        <v>0</v>
      </c>
      <c r="R4609" s="210">
        <f t="shared" si="405"/>
        <v>0</v>
      </c>
    </row>
    <row r="4610" spans="1:18" hidden="1" outlineLevel="2" x14ac:dyDescent="0.35">
      <c r="A4610" s="209" t="str">
        <f>'Usages mobilité'!A51</f>
        <v>Usage mobilité n°48</v>
      </c>
      <c r="B4610" s="209" t="s">
        <v>637</v>
      </c>
      <c r="C4610" s="209"/>
      <c r="D4610" s="210">
        <f>IF(B$4554&lt;&gt;"",IF(B$4554='Usages mobilité'!BF51,'Usages mobilité'!BD51,0),0)</f>
        <v>0</v>
      </c>
      <c r="E4610" s="210">
        <f t="shared" si="405"/>
        <v>0</v>
      </c>
      <c r="F4610" s="210">
        <f t="shared" si="405"/>
        <v>0</v>
      </c>
      <c r="G4610" s="210">
        <f t="shared" si="405"/>
        <v>0</v>
      </c>
      <c r="H4610" s="210">
        <f t="shared" si="405"/>
        <v>0</v>
      </c>
      <c r="I4610" s="210">
        <f t="shared" si="405"/>
        <v>0</v>
      </c>
      <c r="J4610" s="210">
        <f t="shared" si="405"/>
        <v>0</v>
      </c>
      <c r="K4610" s="210">
        <f t="shared" si="405"/>
        <v>0</v>
      </c>
      <c r="L4610" s="210">
        <f t="shared" si="405"/>
        <v>0</v>
      </c>
      <c r="M4610" s="210">
        <f t="shared" si="405"/>
        <v>0</v>
      </c>
      <c r="N4610" s="210">
        <f t="shared" si="405"/>
        <v>0</v>
      </c>
      <c r="O4610" s="210">
        <f t="shared" si="405"/>
        <v>0</v>
      </c>
      <c r="P4610" s="210">
        <f t="shared" si="405"/>
        <v>0</v>
      </c>
      <c r="Q4610" s="210">
        <f t="shared" si="405"/>
        <v>0</v>
      </c>
      <c r="R4610" s="210">
        <f t="shared" si="405"/>
        <v>0</v>
      </c>
    </row>
    <row r="4611" spans="1:18" hidden="1" outlineLevel="2" x14ac:dyDescent="0.35">
      <c r="A4611" s="209" t="str">
        <f>'Usages mobilité'!A52</f>
        <v>Usage mobilité n°49</v>
      </c>
      <c r="B4611" s="209" t="s">
        <v>637</v>
      </c>
      <c r="C4611" s="209"/>
      <c r="D4611" s="210">
        <f>IF(B$4554&lt;&gt;"",IF(B$4554='Usages mobilité'!BF52,'Usages mobilité'!BD52,0),0)</f>
        <v>0</v>
      </c>
      <c r="E4611" s="210">
        <f t="shared" si="405"/>
        <v>0</v>
      </c>
      <c r="F4611" s="210">
        <f t="shared" si="405"/>
        <v>0</v>
      </c>
      <c r="G4611" s="210">
        <f t="shared" si="405"/>
        <v>0</v>
      </c>
      <c r="H4611" s="210">
        <f t="shared" si="405"/>
        <v>0</v>
      </c>
      <c r="I4611" s="210">
        <f t="shared" si="405"/>
        <v>0</v>
      </c>
      <c r="J4611" s="210">
        <f t="shared" si="405"/>
        <v>0</v>
      </c>
      <c r="K4611" s="210">
        <f t="shared" si="405"/>
        <v>0</v>
      </c>
      <c r="L4611" s="210">
        <f t="shared" si="405"/>
        <v>0</v>
      </c>
      <c r="M4611" s="210">
        <f t="shared" si="405"/>
        <v>0</v>
      </c>
      <c r="N4611" s="210">
        <f t="shared" si="405"/>
        <v>0</v>
      </c>
      <c r="O4611" s="210">
        <f t="shared" si="405"/>
        <v>0</v>
      </c>
      <c r="P4611" s="210">
        <f t="shared" si="405"/>
        <v>0</v>
      </c>
      <c r="Q4611" s="210">
        <f t="shared" si="405"/>
        <v>0</v>
      </c>
      <c r="R4611" s="210">
        <f t="shared" si="405"/>
        <v>0</v>
      </c>
    </row>
    <row r="4612" spans="1:18" hidden="1" outlineLevel="2" x14ac:dyDescent="0.35">
      <c r="A4612" s="209" t="str">
        <f>'Usages mobilité'!A53</f>
        <v>Usage mobilité n°50</v>
      </c>
      <c r="B4612" s="209" t="s">
        <v>637</v>
      </c>
      <c r="C4612" s="209"/>
      <c r="D4612" s="210">
        <f>IF(B$4554&lt;&gt;"",IF(B$4554='Usages mobilité'!BF53,'Usages mobilité'!BD53,0),0)</f>
        <v>0</v>
      </c>
      <c r="E4612" s="210">
        <f t="shared" si="405"/>
        <v>0</v>
      </c>
      <c r="F4612" s="210">
        <f t="shared" si="405"/>
        <v>0</v>
      </c>
      <c r="G4612" s="210">
        <f t="shared" si="405"/>
        <v>0</v>
      </c>
      <c r="H4612" s="210">
        <f t="shared" si="405"/>
        <v>0</v>
      </c>
      <c r="I4612" s="210">
        <f t="shared" si="405"/>
        <v>0</v>
      </c>
      <c r="J4612" s="210">
        <f t="shared" si="405"/>
        <v>0</v>
      </c>
      <c r="K4612" s="210">
        <f t="shared" si="405"/>
        <v>0</v>
      </c>
      <c r="L4612" s="210">
        <f t="shared" si="405"/>
        <v>0</v>
      </c>
      <c r="M4612" s="210">
        <f t="shared" si="405"/>
        <v>0</v>
      </c>
      <c r="N4612" s="210">
        <f t="shared" si="405"/>
        <v>0</v>
      </c>
      <c r="O4612" s="210">
        <f t="shared" si="405"/>
        <v>0</v>
      </c>
      <c r="P4612" s="210">
        <f t="shared" si="405"/>
        <v>0</v>
      </c>
      <c r="Q4612" s="210">
        <f t="shared" si="405"/>
        <v>0</v>
      </c>
      <c r="R4612" s="210">
        <f t="shared" si="405"/>
        <v>0</v>
      </c>
    </row>
    <row r="4613" spans="1:18" hidden="1" outlineLevel="1" collapsed="1" x14ac:dyDescent="0.35">
      <c r="A4613" s="209" t="s">
        <v>643</v>
      </c>
      <c r="B4613" s="209"/>
      <c r="C4613" s="209"/>
      <c r="D4613" s="210">
        <f t="shared" ref="D4613:R4613" si="406">SUM(D4563:D4612)</f>
        <v>0</v>
      </c>
      <c r="E4613" s="210">
        <f t="shared" si="406"/>
        <v>0</v>
      </c>
      <c r="F4613" s="210">
        <f t="shared" si="406"/>
        <v>0</v>
      </c>
      <c r="G4613" s="210">
        <f t="shared" si="406"/>
        <v>0</v>
      </c>
      <c r="H4613" s="210">
        <f t="shared" si="406"/>
        <v>0</v>
      </c>
      <c r="I4613" s="210">
        <f t="shared" si="406"/>
        <v>0</v>
      </c>
      <c r="J4613" s="210">
        <f t="shared" si="406"/>
        <v>0</v>
      </c>
      <c r="K4613" s="210">
        <f t="shared" si="406"/>
        <v>0</v>
      </c>
      <c r="L4613" s="210">
        <f t="shared" si="406"/>
        <v>0</v>
      </c>
      <c r="M4613" s="210">
        <f t="shared" si="406"/>
        <v>0</v>
      </c>
      <c r="N4613" s="210">
        <f t="shared" si="406"/>
        <v>0</v>
      </c>
      <c r="O4613" s="210">
        <f t="shared" si="406"/>
        <v>0</v>
      </c>
      <c r="P4613" s="210">
        <f t="shared" si="406"/>
        <v>0</v>
      </c>
      <c r="Q4613" s="210">
        <f t="shared" si="406"/>
        <v>0</v>
      </c>
      <c r="R4613" s="210">
        <f t="shared" si="406"/>
        <v>0</v>
      </c>
    </row>
    <row r="4614" spans="1:18" hidden="1" outlineLevel="2" x14ac:dyDescent="0.35">
      <c r="A4614" s="209" t="str">
        <f>'Usages mobilité'!A4</f>
        <v>Usage mobilité n°1</v>
      </c>
      <c r="B4614" s="209" t="s">
        <v>639</v>
      </c>
      <c r="C4614" s="209"/>
      <c r="D4614" s="210">
        <f>D4563*'Usages mobilité'!$BG4*(1+'Usages mobilité'!$BH4)^(D$4557-$D$4557)/1000</f>
        <v>0</v>
      </c>
      <c r="E4614" s="210">
        <f>E4563*'Usages mobilité'!$BG4*(1+'Usages mobilité'!$BH4)^(E$4557-$D$4557)/1000</f>
        <v>0</v>
      </c>
      <c r="F4614" s="210">
        <f>F4563*'Usages mobilité'!$BG4*(1+'Usages mobilité'!$BH4)^(F$4557-$D$4557)/1000</f>
        <v>0</v>
      </c>
      <c r="G4614" s="210">
        <f>G4563*'Usages mobilité'!$BG4*(1+'Usages mobilité'!$BH4)^(G$4557-$D$4557)/1000</f>
        <v>0</v>
      </c>
      <c r="H4614" s="210">
        <f>H4563*'Usages mobilité'!$BG4*(1+'Usages mobilité'!$BH4)^(H$4557-$D$4557)/1000</f>
        <v>0</v>
      </c>
      <c r="I4614" s="210">
        <f>I4563*'Usages mobilité'!$BG4*(1+'Usages mobilité'!$BH4)^(I$4557-$D$4557)/1000</f>
        <v>0</v>
      </c>
      <c r="J4614" s="210">
        <f>J4563*'Usages mobilité'!$BG4*(1+'Usages mobilité'!$BH4)^(J$4557-$D$4557)/1000</f>
        <v>0</v>
      </c>
      <c r="K4614" s="210">
        <f>K4563*'Usages mobilité'!$BG4*(1+'Usages mobilité'!$BH4)^(K$4557-$D$4557)/1000</f>
        <v>0</v>
      </c>
      <c r="L4614" s="210">
        <f>L4563*'Usages mobilité'!$BG4*(1+'Usages mobilité'!$BH4)^(L$4557-$D$4557)/1000</f>
        <v>0</v>
      </c>
      <c r="M4614" s="210">
        <f>M4563*'Usages mobilité'!$BG4*(1+'Usages mobilité'!$BH4)^(M$4557-$D$4557)/1000</f>
        <v>0</v>
      </c>
      <c r="N4614" s="210">
        <f>N4563*'Usages mobilité'!$BG4*(1+'Usages mobilité'!$BH4)^(N$4557-$D$4557)/1000</f>
        <v>0</v>
      </c>
      <c r="O4614" s="210">
        <f>O4563*'Usages mobilité'!$BG4*(1+'Usages mobilité'!$BH4)^(O$4557-$D$4557)/1000</f>
        <v>0</v>
      </c>
      <c r="P4614" s="210">
        <f>P4563*'Usages mobilité'!$BG4*(1+'Usages mobilité'!$BH4)^(P$4557-$D$4557)/1000</f>
        <v>0</v>
      </c>
      <c r="Q4614" s="210">
        <f>Q4563*'Usages mobilité'!$BG4*(1+'Usages mobilité'!$BH4)^(Q$4557-$D$4557)/1000</f>
        <v>0</v>
      </c>
      <c r="R4614" s="210">
        <f>R4563*'Usages mobilité'!$BG4*(1+'Usages mobilité'!$BH4)^(R$4557-$D$4557)/1000</f>
        <v>0</v>
      </c>
    </row>
    <row r="4615" spans="1:18" hidden="1" outlineLevel="2" x14ac:dyDescent="0.35">
      <c r="A4615" s="209" t="str">
        <f>'Usages mobilité'!A5</f>
        <v>Usage mobilité n°2</v>
      </c>
      <c r="B4615" s="209" t="s">
        <v>639</v>
      </c>
      <c r="C4615" s="209"/>
      <c r="D4615" s="210">
        <f>D4564*'Usages mobilité'!$BG5*(1+'Usages mobilité'!$BH5)^(D$4557-$D$4557)/1000</f>
        <v>0</v>
      </c>
      <c r="E4615" s="210">
        <f>E4564*'Usages mobilité'!$BG5*(1+'Usages mobilité'!$BH5)^(E$4557-$D$4557)/1000</f>
        <v>0</v>
      </c>
      <c r="F4615" s="210">
        <f>F4564*'Usages mobilité'!$BG5*(1+'Usages mobilité'!$BH5)^(F$4557-$D$4557)/1000</f>
        <v>0</v>
      </c>
      <c r="G4615" s="210">
        <f>G4564*'Usages mobilité'!$BG5*(1+'Usages mobilité'!$BH5)^(G$4557-$D$4557)/1000</f>
        <v>0</v>
      </c>
      <c r="H4615" s="210">
        <f>H4564*'Usages mobilité'!$BG5*(1+'Usages mobilité'!$BH5)^(H$4557-$D$4557)/1000</f>
        <v>0</v>
      </c>
      <c r="I4615" s="210">
        <f>I4564*'Usages mobilité'!$BG5*(1+'Usages mobilité'!$BH5)^(I$4557-$D$4557)/1000</f>
        <v>0</v>
      </c>
      <c r="J4615" s="210">
        <f>J4564*'Usages mobilité'!$BG5*(1+'Usages mobilité'!$BH5)^(J$4557-$D$4557)/1000</f>
        <v>0</v>
      </c>
      <c r="K4615" s="210">
        <f>K4564*'Usages mobilité'!$BG5*(1+'Usages mobilité'!$BH5)^(K$4557-$D$4557)/1000</f>
        <v>0</v>
      </c>
      <c r="L4615" s="210">
        <f>L4564*'Usages mobilité'!$BG5*(1+'Usages mobilité'!$BH5)^(L$4557-$D$4557)/1000</f>
        <v>0</v>
      </c>
      <c r="M4615" s="210">
        <f>M4564*'Usages mobilité'!$BG5*(1+'Usages mobilité'!$BH5)^(M$4557-$D$4557)/1000</f>
        <v>0</v>
      </c>
      <c r="N4615" s="210">
        <f>N4564*'Usages mobilité'!$BG5*(1+'Usages mobilité'!$BH5)^(N$4557-$D$4557)/1000</f>
        <v>0</v>
      </c>
      <c r="O4615" s="210">
        <f>O4564*'Usages mobilité'!$BG5*(1+'Usages mobilité'!$BH5)^(O$4557-$D$4557)/1000</f>
        <v>0</v>
      </c>
      <c r="P4615" s="210">
        <f>P4564*'Usages mobilité'!$BG5*(1+'Usages mobilité'!$BH5)^(P$4557-$D$4557)/1000</f>
        <v>0</v>
      </c>
      <c r="Q4615" s="210">
        <f>Q4564*'Usages mobilité'!$BG5*(1+'Usages mobilité'!$BH5)^(Q$4557-$D$4557)/1000</f>
        <v>0</v>
      </c>
      <c r="R4615" s="210">
        <f>R4564*'Usages mobilité'!$BG5*(1+'Usages mobilité'!$BH5)^(R$4557-$D$4557)/1000</f>
        <v>0</v>
      </c>
    </row>
    <row r="4616" spans="1:18" hidden="1" outlineLevel="2" x14ac:dyDescent="0.35">
      <c r="A4616" s="209" t="str">
        <f>'Usages mobilité'!A6</f>
        <v>Usage mobilité n°3</v>
      </c>
      <c r="B4616" s="209" t="s">
        <v>639</v>
      </c>
      <c r="C4616" s="209"/>
      <c r="D4616" s="210">
        <f>D4565*'Usages mobilité'!$BG6*(1+'Usages mobilité'!$BH6)^(D$4557-$D$4557)/1000</f>
        <v>0</v>
      </c>
      <c r="E4616" s="210">
        <f>E4565*'Usages mobilité'!$BG6*(1+'Usages mobilité'!$BH6)^(E$4557-$D$4557)/1000</f>
        <v>0</v>
      </c>
      <c r="F4616" s="210">
        <f>F4565*'Usages mobilité'!$BG6*(1+'Usages mobilité'!$BH6)^(F$4557-$D$4557)/1000</f>
        <v>0</v>
      </c>
      <c r="G4616" s="210">
        <f>G4565*'Usages mobilité'!$BG6*(1+'Usages mobilité'!$BH6)^(G$4557-$D$4557)/1000</f>
        <v>0</v>
      </c>
      <c r="H4616" s="210">
        <f>H4565*'Usages mobilité'!$BG6*(1+'Usages mobilité'!$BH6)^(H$4557-$D$4557)/1000</f>
        <v>0</v>
      </c>
      <c r="I4616" s="210">
        <f>I4565*'Usages mobilité'!$BG6*(1+'Usages mobilité'!$BH6)^(I$4557-$D$4557)/1000</f>
        <v>0</v>
      </c>
      <c r="J4616" s="210">
        <f>J4565*'Usages mobilité'!$BG6*(1+'Usages mobilité'!$BH6)^(J$4557-$D$4557)/1000</f>
        <v>0</v>
      </c>
      <c r="K4616" s="210">
        <f>K4565*'Usages mobilité'!$BG6*(1+'Usages mobilité'!$BH6)^(K$4557-$D$4557)/1000</f>
        <v>0</v>
      </c>
      <c r="L4616" s="210">
        <f>L4565*'Usages mobilité'!$BG6*(1+'Usages mobilité'!$BH6)^(L$4557-$D$4557)/1000</f>
        <v>0</v>
      </c>
      <c r="M4616" s="210">
        <f>M4565*'Usages mobilité'!$BG6*(1+'Usages mobilité'!$BH6)^(M$4557-$D$4557)/1000</f>
        <v>0</v>
      </c>
      <c r="N4616" s="210">
        <f>N4565*'Usages mobilité'!$BG6*(1+'Usages mobilité'!$BH6)^(N$4557-$D$4557)/1000</f>
        <v>0</v>
      </c>
      <c r="O4616" s="210">
        <f>O4565*'Usages mobilité'!$BG6*(1+'Usages mobilité'!$BH6)^(O$4557-$D$4557)/1000</f>
        <v>0</v>
      </c>
      <c r="P4616" s="210">
        <f>P4565*'Usages mobilité'!$BG6*(1+'Usages mobilité'!$BH6)^(P$4557-$D$4557)/1000</f>
        <v>0</v>
      </c>
      <c r="Q4616" s="210">
        <f>Q4565*'Usages mobilité'!$BG6*(1+'Usages mobilité'!$BH6)^(Q$4557-$D$4557)/1000</f>
        <v>0</v>
      </c>
      <c r="R4616" s="210">
        <f>R4565*'Usages mobilité'!$BG6*(1+'Usages mobilité'!$BH6)^(R$4557-$D$4557)/1000</f>
        <v>0</v>
      </c>
    </row>
    <row r="4617" spans="1:18" hidden="1" outlineLevel="2" x14ac:dyDescent="0.35">
      <c r="A4617" s="209" t="str">
        <f>'Usages mobilité'!A7</f>
        <v>Usage mobilité n°4</v>
      </c>
      <c r="B4617" s="209" t="s">
        <v>639</v>
      </c>
      <c r="C4617" s="209"/>
      <c r="D4617" s="210">
        <f>D4566*'Usages mobilité'!$BG7*(1+'Usages mobilité'!$BH7)^(D$4557-$D$4557)/1000</f>
        <v>0</v>
      </c>
      <c r="E4617" s="210">
        <f>E4566*'Usages mobilité'!$BG7*(1+'Usages mobilité'!$BH7)^(E$4557-$D$4557)/1000</f>
        <v>0</v>
      </c>
      <c r="F4617" s="210">
        <f>F4566*'Usages mobilité'!$BG7*(1+'Usages mobilité'!$BH7)^(F$4557-$D$4557)/1000</f>
        <v>0</v>
      </c>
      <c r="G4617" s="210">
        <f>G4566*'Usages mobilité'!$BG7*(1+'Usages mobilité'!$BH7)^(G$4557-$D$4557)/1000</f>
        <v>0</v>
      </c>
      <c r="H4617" s="210">
        <f>H4566*'Usages mobilité'!$BG7*(1+'Usages mobilité'!$BH7)^(H$4557-$D$4557)/1000</f>
        <v>0</v>
      </c>
      <c r="I4617" s="210">
        <f>I4566*'Usages mobilité'!$BG7*(1+'Usages mobilité'!$BH7)^(I$4557-$D$4557)/1000</f>
        <v>0</v>
      </c>
      <c r="J4617" s="210">
        <f>J4566*'Usages mobilité'!$BG7*(1+'Usages mobilité'!$BH7)^(J$4557-$D$4557)/1000</f>
        <v>0</v>
      </c>
      <c r="K4617" s="210">
        <f>K4566*'Usages mobilité'!$BG7*(1+'Usages mobilité'!$BH7)^(K$4557-$D$4557)/1000</f>
        <v>0</v>
      </c>
      <c r="L4617" s="210">
        <f>L4566*'Usages mobilité'!$BG7*(1+'Usages mobilité'!$BH7)^(L$4557-$D$4557)/1000</f>
        <v>0</v>
      </c>
      <c r="M4617" s="210">
        <f>M4566*'Usages mobilité'!$BG7*(1+'Usages mobilité'!$BH7)^(M$4557-$D$4557)/1000</f>
        <v>0</v>
      </c>
      <c r="N4617" s="210">
        <f>N4566*'Usages mobilité'!$BG7*(1+'Usages mobilité'!$BH7)^(N$4557-$D$4557)/1000</f>
        <v>0</v>
      </c>
      <c r="O4617" s="210">
        <f>O4566*'Usages mobilité'!$BG7*(1+'Usages mobilité'!$BH7)^(O$4557-$D$4557)/1000</f>
        <v>0</v>
      </c>
      <c r="P4617" s="210">
        <f>P4566*'Usages mobilité'!$BG7*(1+'Usages mobilité'!$BH7)^(P$4557-$D$4557)/1000</f>
        <v>0</v>
      </c>
      <c r="Q4617" s="210">
        <f>Q4566*'Usages mobilité'!$BG7*(1+'Usages mobilité'!$BH7)^(Q$4557-$D$4557)/1000</f>
        <v>0</v>
      </c>
      <c r="R4617" s="210">
        <f>R4566*'Usages mobilité'!$BG7*(1+'Usages mobilité'!$BH7)^(R$4557-$D$4557)/1000</f>
        <v>0</v>
      </c>
    </row>
    <row r="4618" spans="1:18" hidden="1" outlineLevel="2" x14ac:dyDescent="0.35">
      <c r="A4618" s="209" t="str">
        <f>'Usages mobilité'!A8</f>
        <v>Usage mobilité n°5</v>
      </c>
      <c r="B4618" s="209" t="s">
        <v>639</v>
      </c>
      <c r="C4618" s="209"/>
      <c r="D4618" s="210">
        <f>D4567*'Usages mobilité'!$BG8*(1+'Usages mobilité'!$BH8)^(D$4557-$D$4557)/1000</f>
        <v>0</v>
      </c>
      <c r="E4618" s="210">
        <f>E4567*'Usages mobilité'!$BG8*(1+'Usages mobilité'!$BH8)^(E$4557-$D$4557)/1000</f>
        <v>0</v>
      </c>
      <c r="F4618" s="210">
        <f>F4567*'Usages mobilité'!$BG8*(1+'Usages mobilité'!$BH8)^(F$4557-$D$4557)/1000</f>
        <v>0</v>
      </c>
      <c r="G4618" s="210">
        <f>G4567*'Usages mobilité'!$BG8*(1+'Usages mobilité'!$BH8)^(G$4557-$D$4557)/1000</f>
        <v>0</v>
      </c>
      <c r="H4618" s="210">
        <f>H4567*'Usages mobilité'!$BG8*(1+'Usages mobilité'!$BH8)^(H$4557-$D$4557)/1000</f>
        <v>0</v>
      </c>
      <c r="I4618" s="210">
        <f>I4567*'Usages mobilité'!$BG8*(1+'Usages mobilité'!$BH8)^(I$4557-$D$4557)/1000</f>
        <v>0</v>
      </c>
      <c r="J4618" s="210">
        <f>J4567*'Usages mobilité'!$BG8*(1+'Usages mobilité'!$BH8)^(J$4557-$D$4557)/1000</f>
        <v>0</v>
      </c>
      <c r="K4618" s="210">
        <f>K4567*'Usages mobilité'!$BG8*(1+'Usages mobilité'!$BH8)^(K$4557-$D$4557)/1000</f>
        <v>0</v>
      </c>
      <c r="L4618" s="210">
        <f>L4567*'Usages mobilité'!$BG8*(1+'Usages mobilité'!$BH8)^(L$4557-$D$4557)/1000</f>
        <v>0</v>
      </c>
      <c r="M4618" s="210">
        <f>M4567*'Usages mobilité'!$BG8*(1+'Usages mobilité'!$BH8)^(M$4557-$D$4557)/1000</f>
        <v>0</v>
      </c>
      <c r="N4618" s="210">
        <f>N4567*'Usages mobilité'!$BG8*(1+'Usages mobilité'!$BH8)^(N$4557-$D$4557)/1000</f>
        <v>0</v>
      </c>
      <c r="O4618" s="210">
        <f>O4567*'Usages mobilité'!$BG8*(1+'Usages mobilité'!$BH8)^(O$4557-$D$4557)/1000</f>
        <v>0</v>
      </c>
      <c r="P4618" s="210">
        <f>P4567*'Usages mobilité'!$BG8*(1+'Usages mobilité'!$BH8)^(P$4557-$D$4557)/1000</f>
        <v>0</v>
      </c>
      <c r="Q4618" s="210">
        <f>Q4567*'Usages mobilité'!$BG8*(1+'Usages mobilité'!$BH8)^(Q$4557-$D$4557)/1000</f>
        <v>0</v>
      </c>
      <c r="R4618" s="210">
        <f>R4567*'Usages mobilité'!$BG8*(1+'Usages mobilité'!$BH8)^(R$4557-$D$4557)/1000</f>
        <v>0</v>
      </c>
    </row>
    <row r="4619" spans="1:18" hidden="1" outlineLevel="2" x14ac:dyDescent="0.35">
      <c r="A4619" s="209" t="str">
        <f>'Usages mobilité'!A9</f>
        <v>Usage mobilité n°6</v>
      </c>
      <c r="B4619" s="209" t="s">
        <v>639</v>
      </c>
      <c r="C4619" s="209"/>
      <c r="D4619" s="210">
        <f>D4568*'Usages mobilité'!$BG9*(1+'Usages mobilité'!$BH9)^(D$4557-$D$4557)/1000</f>
        <v>0</v>
      </c>
      <c r="E4619" s="210">
        <f>E4568*'Usages mobilité'!$BG9*(1+'Usages mobilité'!$BH9)^(E$4557-$D$4557)/1000</f>
        <v>0</v>
      </c>
      <c r="F4619" s="210">
        <f>F4568*'Usages mobilité'!$BG9*(1+'Usages mobilité'!$BH9)^(F$4557-$D$4557)/1000</f>
        <v>0</v>
      </c>
      <c r="G4619" s="210">
        <f>G4568*'Usages mobilité'!$BG9*(1+'Usages mobilité'!$BH9)^(G$4557-$D$4557)/1000</f>
        <v>0</v>
      </c>
      <c r="H4619" s="210">
        <f>H4568*'Usages mobilité'!$BG9*(1+'Usages mobilité'!$BH9)^(H$4557-$D$4557)/1000</f>
        <v>0</v>
      </c>
      <c r="I4619" s="210">
        <f>I4568*'Usages mobilité'!$BG9*(1+'Usages mobilité'!$BH9)^(I$4557-$D$4557)/1000</f>
        <v>0</v>
      </c>
      <c r="J4619" s="210">
        <f>J4568*'Usages mobilité'!$BG9*(1+'Usages mobilité'!$BH9)^(J$4557-$D$4557)/1000</f>
        <v>0</v>
      </c>
      <c r="K4619" s="210">
        <f>K4568*'Usages mobilité'!$BG9*(1+'Usages mobilité'!$BH9)^(K$4557-$D$4557)/1000</f>
        <v>0</v>
      </c>
      <c r="L4619" s="210">
        <f>L4568*'Usages mobilité'!$BG9*(1+'Usages mobilité'!$BH9)^(L$4557-$D$4557)/1000</f>
        <v>0</v>
      </c>
      <c r="M4619" s="210">
        <f>M4568*'Usages mobilité'!$BG9*(1+'Usages mobilité'!$BH9)^(M$4557-$D$4557)/1000</f>
        <v>0</v>
      </c>
      <c r="N4619" s="210">
        <f>N4568*'Usages mobilité'!$BG9*(1+'Usages mobilité'!$BH9)^(N$4557-$D$4557)/1000</f>
        <v>0</v>
      </c>
      <c r="O4619" s="210">
        <f>O4568*'Usages mobilité'!$BG9*(1+'Usages mobilité'!$BH9)^(O$4557-$D$4557)/1000</f>
        <v>0</v>
      </c>
      <c r="P4619" s="210">
        <f>P4568*'Usages mobilité'!$BG9*(1+'Usages mobilité'!$BH9)^(P$4557-$D$4557)/1000</f>
        <v>0</v>
      </c>
      <c r="Q4619" s="210">
        <f>Q4568*'Usages mobilité'!$BG9*(1+'Usages mobilité'!$BH9)^(Q$4557-$D$4557)/1000</f>
        <v>0</v>
      </c>
      <c r="R4619" s="210">
        <f>R4568*'Usages mobilité'!$BG9*(1+'Usages mobilité'!$BH9)^(R$4557-$D$4557)/1000</f>
        <v>0</v>
      </c>
    </row>
    <row r="4620" spans="1:18" hidden="1" outlineLevel="2" x14ac:dyDescent="0.35">
      <c r="A4620" s="209" t="str">
        <f>'Usages mobilité'!A10</f>
        <v>Usage mobilité n°7</v>
      </c>
      <c r="B4620" s="209" t="s">
        <v>639</v>
      </c>
      <c r="C4620" s="209"/>
      <c r="D4620" s="210">
        <f>D4569*'Usages mobilité'!$BG10*(1+'Usages mobilité'!$BH10)^(D$4557-$D$4557)/1000</f>
        <v>0</v>
      </c>
      <c r="E4620" s="210">
        <f>E4569*'Usages mobilité'!$BG10*(1+'Usages mobilité'!$BH10)^(E$4557-$D$4557)/1000</f>
        <v>0</v>
      </c>
      <c r="F4620" s="210">
        <f>F4569*'Usages mobilité'!$BG10*(1+'Usages mobilité'!$BH10)^(F$4557-$D$4557)/1000</f>
        <v>0</v>
      </c>
      <c r="G4620" s="210">
        <f>G4569*'Usages mobilité'!$BG10*(1+'Usages mobilité'!$BH10)^(G$4557-$D$4557)/1000</f>
        <v>0</v>
      </c>
      <c r="H4620" s="210">
        <f>H4569*'Usages mobilité'!$BG10*(1+'Usages mobilité'!$BH10)^(H$4557-$D$4557)/1000</f>
        <v>0</v>
      </c>
      <c r="I4620" s="210">
        <f>I4569*'Usages mobilité'!$BG10*(1+'Usages mobilité'!$BH10)^(I$4557-$D$4557)/1000</f>
        <v>0</v>
      </c>
      <c r="J4620" s="210">
        <f>J4569*'Usages mobilité'!$BG10*(1+'Usages mobilité'!$BH10)^(J$4557-$D$4557)/1000</f>
        <v>0</v>
      </c>
      <c r="K4620" s="210">
        <f>K4569*'Usages mobilité'!$BG10*(1+'Usages mobilité'!$BH10)^(K$4557-$D$4557)/1000</f>
        <v>0</v>
      </c>
      <c r="L4620" s="210">
        <f>L4569*'Usages mobilité'!$BG10*(1+'Usages mobilité'!$BH10)^(L$4557-$D$4557)/1000</f>
        <v>0</v>
      </c>
      <c r="M4620" s="210">
        <f>M4569*'Usages mobilité'!$BG10*(1+'Usages mobilité'!$BH10)^(M$4557-$D$4557)/1000</f>
        <v>0</v>
      </c>
      <c r="N4620" s="210">
        <f>N4569*'Usages mobilité'!$BG10*(1+'Usages mobilité'!$BH10)^(N$4557-$D$4557)/1000</f>
        <v>0</v>
      </c>
      <c r="O4620" s="210">
        <f>O4569*'Usages mobilité'!$BG10*(1+'Usages mobilité'!$BH10)^(O$4557-$D$4557)/1000</f>
        <v>0</v>
      </c>
      <c r="P4620" s="210">
        <f>P4569*'Usages mobilité'!$BG10*(1+'Usages mobilité'!$BH10)^(P$4557-$D$4557)/1000</f>
        <v>0</v>
      </c>
      <c r="Q4620" s="210">
        <f>Q4569*'Usages mobilité'!$BG10*(1+'Usages mobilité'!$BH10)^(Q$4557-$D$4557)/1000</f>
        <v>0</v>
      </c>
      <c r="R4620" s="210">
        <f>R4569*'Usages mobilité'!$BG10*(1+'Usages mobilité'!$BH10)^(R$4557-$D$4557)/1000</f>
        <v>0</v>
      </c>
    </row>
    <row r="4621" spans="1:18" hidden="1" outlineLevel="2" x14ac:dyDescent="0.35">
      <c r="A4621" s="209" t="str">
        <f>'Usages mobilité'!A11</f>
        <v>Usage mobilité n°8</v>
      </c>
      <c r="B4621" s="209" t="s">
        <v>639</v>
      </c>
      <c r="C4621" s="209"/>
      <c r="D4621" s="210">
        <f>D4570*'Usages mobilité'!$BG11*(1+'Usages mobilité'!$BH11)^(D$4557-$D$4557)/1000</f>
        <v>0</v>
      </c>
      <c r="E4621" s="210">
        <f>E4570*'Usages mobilité'!$BG11*(1+'Usages mobilité'!$BH11)^(E$4557-$D$4557)/1000</f>
        <v>0</v>
      </c>
      <c r="F4621" s="210">
        <f>F4570*'Usages mobilité'!$BG11*(1+'Usages mobilité'!$BH11)^(F$4557-$D$4557)/1000</f>
        <v>0</v>
      </c>
      <c r="G4621" s="210">
        <f>G4570*'Usages mobilité'!$BG11*(1+'Usages mobilité'!$BH11)^(G$4557-$D$4557)/1000</f>
        <v>0</v>
      </c>
      <c r="H4621" s="210">
        <f>H4570*'Usages mobilité'!$BG11*(1+'Usages mobilité'!$BH11)^(H$4557-$D$4557)/1000</f>
        <v>0</v>
      </c>
      <c r="I4621" s="210">
        <f>I4570*'Usages mobilité'!$BG11*(1+'Usages mobilité'!$BH11)^(I$4557-$D$4557)/1000</f>
        <v>0</v>
      </c>
      <c r="J4621" s="210">
        <f>J4570*'Usages mobilité'!$BG11*(1+'Usages mobilité'!$BH11)^(J$4557-$D$4557)/1000</f>
        <v>0</v>
      </c>
      <c r="K4621" s="210">
        <f>K4570*'Usages mobilité'!$BG11*(1+'Usages mobilité'!$BH11)^(K$4557-$D$4557)/1000</f>
        <v>0</v>
      </c>
      <c r="L4621" s="210">
        <f>L4570*'Usages mobilité'!$BG11*(1+'Usages mobilité'!$BH11)^(L$4557-$D$4557)/1000</f>
        <v>0</v>
      </c>
      <c r="M4621" s="210">
        <f>M4570*'Usages mobilité'!$BG11*(1+'Usages mobilité'!$BH11)^(M$4557-$D$4557)/1000</f>
        <v>0</v>
      </c>
      <c r="N4621" s="210">
        <f>N4570*'Usages mobilité'!$BG11*(1+'Usages mobilité'!$BH11)^(N$4557-$D$4557)/1000</f>
        <v>0</v>
      </c>
      <c r="O4621" s="210">
        <f>O4570*'Usages mobilité'!$BG11*(1+'Usages mobilité'!$BH11)^(O$4557-$D$4557)/1000</f>
        <v>0</v>
      </c>
      <c r="P4621" s="210">
        <f>P4570*'Usages mobilité'!$BG11*(1+'Usages mobilité'!$BH11)^(P$4557-$D$4557)/1000</f>
        <v>0</v>
      </c>
      <c r="Q4621" s="210">
        <f>Q4570*'Usages mobilité'!$BG11*(1+'Usages mobilité'!$BH11)^(Q$4557-$D$4557)/1000</f>
        <v>0</v>
      </c>
      <c r="R4621" s="210">
        <f>R4570*'Usages mobilité'!$BG11*(1+'Usages mobilité'!$BH11)^(R$4557-$D$4557)/1000</f>
        <v>0</v>
      </c>
    </row>
    <row r="4622" spans="1:18" hidden="1" outlineLevel="2" x14ac:dyDescent="0.35">
      <c r="A4622" s="209" t="str">
        <f>'Usages mobilité'!A12</f>
        <v>Usage mobilité n°9</v>
      </c>
      <c r="B4622" s="209" t="s">
        <v>639</v>
      </c>
      <c r="C4622" s="209"/>
      <c r="D4622" s="210">
        <f>D4571*'Usages mobilité'!$BG12*(1+'Usages mobilité'!$BH12)^(D$4557-$D$4557)/1000</f>
        <v>0</v>
      </c>
      <c r="E4622" s="210">
        <f>E4571*'Usages mobilité'!$BG12*(1+'Usages mobilité'!$BH12)^(E$4557-$D$4557)/1000</f>
        <v>0</v>
      </c>
      <c r="F4622" s="210">
        <f>F4571*'Usages mobilité'!$BG12*(1+'Usages mobilité'!$BH12)^(F$4557-$D$4557)/1000</f>
        <v>0</v>
      </c>
      <c r="G4622" s="210">
        <f>G4571*'Usages mobilité'!$BG12*(1+'Usages mobilité'!$BH12)^(G$4557-$D$4557)/1000</f>
        <v>0</v>
      </c>
      <c r="H4622" s="210">
        <f>H4571*'Usages mobilité'!$BG12*(1+'Usages mobilité'!$BH12)^(H$4557-$D$4557)/1000</f>
        <v>0</v>
      </c>
      <c r="I4622" s="210">
        <f>I4571*'Usages mobilité'!$BG12*(1+'Usages mobilité'!$BH12)^(I$4557-$D$4557)/1000</f>
        <v>0</v>
      </c>
      <c r="J4622" s="210">
        <f>J4571*'Usages mobilité'!$BG12*(1+'Usages mobilité'!$BH12)^(J$4557-$D$4557)/1000</f>
        <v>0</v>
      </c>
      <c r="K4622" s="210">
        <f>K4571*'Usages mobilité'!$BG12*(1+'Usages mobilité'!$BH12)^(K$4557-$D$4557)/1000</f>
        <v>0</v>
      </c>
      <c r="L4622" s="210">
        <f>L4571*'Usages mobilité'!$BG12*(1+'Usages mobilité'!$BH12)^(L$4557-$D$4557)/1000</f>
        <v>0</v>
      </c>
      <c r="M4622" s="210">
        <f>M4571*'Usages mobilité'!$BG12*(1+'Usages mobilité'!$BH12)^(M$4557-$D$4557)/1000</f>
        <v>0</v>
      </c>
      <c r="N4622" s="210">
        <f>N4571*'Usages mobilité'!$BG12*(1+'Usages mobilité'!$BH12)^(N$4557-$D$4557)/1000</f>
        <v>0</v>
      </c>
      <c r="O4622" s="210">
        <f>O4571*'Usages mobilité'!$BG12*(1+'Usages mobilité'!$BH12)^(O$4557-$D$4557)/1000</f>
        <v>0</v>
      </c>
      <c r="P4622" s="210">
        <f>P4571*'Usages mobilité'!$BG12*(1+'Usages mobilité'!$BH12)^(P$4557-$D$4557)/1000</f>
        <v>0</v>
      </c>
      <c r="Q4622" s="210">
        <f>Q4571*'Usages mobilité'!$BG12*(1+'Usages mobilité'!$BH12)^(Q$4557-$D$4557)/1000</f>
        <v>0</v>
      </c>
      <c r="R4622" s="210">
        <f>R4571*'Usages mobilité'!$BG12*(1+'Usages mobilité'!$BH12)^(R$4557-$D$4557)/1000</f>
        <v>0</v>
      </c>
    </row>
    <row r="4623" spans="1:18" hidden="1" outlineLevel="2" x14ac:dyDescent="0.35">
      <c r="A4623" s="209" t="str">
        <f>'Usages mobilité'!A13</f>
        <v>Usage mobilité n°10</v>
      </c>
      <c r="B4623" s="209" t="s">
        <v>639</v>
      </c>
      <c r="C4623" s="209"/>
      <c r="D4623" s="210">
        <f>D4572*'Usages mobilité'!$BG13*(1+'Usages mobilité'!$BH13)^(D$4557-$D$4557)/1000</f>
        <v>0</v>
      </c>
      <c r="E4623" s="210">
        <f>E4572*'Usages mobilité'!$BG13*(1+'Usages mobilité'!$BH13)^(E$4557-$D$4557)/1000</f>
        <v>0</v>
      </c>
      <c r="F4623" s="210">
        <f>F4572*'Usages mobilité'!$BG13*(1+'Usages mobilité'!$BH13)^(F$4557-$D$4557)/1000</f>
        <v>0</v>
      </c>
      <c r="G4623" s="210">
        <f>G4572*'Usages mobilité'!$BG13*(1+'Usages mobilité'!$BH13)^(G$4557-$D$4557)/1000</f>
        <v>0</v>
      </c>
      <c r="H4623" s="210">
        <f>H4572*'Usages mobilité'!$BG13*(1+'Usages mobilité'!$BH13)^(H$4557-$D$4557)/1000</f>
        <v>0</v>
      </c>
      <c r="I4623" s="210">
        <f>I4572*'Usages mobilité'!$BG13*(1+'Usages mobilité'!$BH13)^(I$4557-$D$4557)/1000</f>
        <v>0</v>
      </c>
      <c r="J4623" s="210">
        <f>J4572*'Usages mobilité'!$BG13*(1+'Usages mobilité'!$BH13)^(J$4557-$D$4557)/1000</f>
        <v>0</v>
      </c>
      <c r="K4623" s="210">
        <f>K4572*'Usages mobilité'!$BG13*(1+'Usages mobilité'!$BH13)^(K$4557-$D$4557)/1000</f>
        <v>0</v>
      </c>
      <c r="L4623" s="210">
        <f>L4572*'Usages mobilité'!$BG13*(1+'Usages mobilité'!$BH13)^(L$4557-$D$4557)/1000</f>
        <v>0</v>
      </c>
      <c r="M4623" s="210">
        <f>M4572*'Usages mobilité'!$BG13*(1+'Usages mobilité'!$BH13)^(M$4557-$D$4557)/1000</f>
        <v>0</v>
      </c>
      <c r="N4623" s="210">
        <f>N4572*'Usages mobilité'!$BG13*(1+'Usages mobilité'!$BH13)^(N$4557-$D$4557)/1000</f>
        <v>0</v>
      </c>
      <c r="O4623" s="210">
        <f>O4572*'Usages mobilité'!$BG13*(1+'Usages mobilité'!$BH13)^(O$4557-$D$4557)/1000</f>
        <v>0</v>
      </c>
      <c r="P4623" s="210">
        <f>P4572*'Usages mobilité'!$BG13*(1+'Usages mobilité'!$BH13)^(P$4557-$D$4557)/1000</f>
        <v>0</v>
      </c>
      <c r="Q4623" s="210">
        <f>Q4572*'Usages mobilité'!$BG13*(1+'Usages mobilité'!$BH13)^(Q$4557-$D$4557)/1000</f>
        <v>0</v>
      </c>
      <c r="R4623" s="210">
        <f>R4572*'Usages mobilité'!$BG13*(1+'Usages mobilité'!$BH13)^(R$4557-$D$4557)/1000</f>
        <v>0</v>
      </c>
    </row>
    <row r="4624" spans="1:18" hidden="1" outlineLevel="2" x14ac:dyDescent="0.35">
      <c r="A4624" s="209" t="str">
        <f>'Usages mobilité'!A14</f>
        <v>Usage mobilité n°11</v>
      </c>
      <c r="B4624" s="209" t="s">
        <v>639</v>
      </c>
      <c r="C4624" s="209"/>
      <c r="D4624" s="210">
        <f>D4573*'Usages mobilité'!$BG14*(1+'Usages mobilité'!$BH14)^(D$4557-$D$4557)/1000</f>
        <v>0</v>
      </c>
      <c r="E4624" s="210">
        <f>E4573*'Usages mobilité'!$BG14*(1+'Usages mobilité'!$BH14)^(E$4557-$D$4557)/1000</f>
        <v>0</v>
      </c>
      <c r="F4624" s="210">
        <f>F4573*'Usages mobilité'!$BG14*(1+'Usages mobilité'!$BH14)^(F$4557-$D$4557)/1000</f>
        <v>0</v>
      </c>
      <c r="G4624" s="210">
        <f>G4573*'Usages mobilité'!$BG14*(1+'Usages mobilité'!$BH14)^(G$4557-$D$4557)/1000</f>
        <v>0</v>
      </c>
      <c r="H4624" s="210">
        <f>H4573*'Usages mobilité'!$BG14*(1+'Usages mobilité'!$BH14)^(H$4557-$D$4557)/1000</f>
        <v>0</v>
      </c>
      <c r="I4624" s="210">
        <f>I4573*'Usages mobilité'!$BG14*(1+'Usages mobilité'!$BH14)^(I$4557-$D$4557)/1000</f>
        <v>0</v>
      </c>
      <c r="J4624" s="210">
        <f>J4573*'Usages mobilité'!$BG14*(1+'Usages mobilité'!$BH14)^(J$4557-$D$4557)/1000</f>
        <v>0</v>
      </c>
      <c r="K4624" s="210">
        <f>K4573*'Usages mobilité'!$BG14*(1+'Usages mobilité'!$BH14)^(K$4557-$D$4557)/1000</f>
        <v>0</v>
      </c>
      <c r="L4624" s="210">
        <f>L4573*'Usages mobilité'!$BG14*(1+'Usages mobilité'!$BH14)^(L$4557-$D$4557)/1000</f>
        <v>0</v>
      </c>
      <c r="M4624" s="210">
        <f>M4573*'Usages mobilité'!$BG14*(1+'Usages mobilité'!$BH14)^(M$4557-$D$4557)/1000</f>
        <v>0</v>
      </c>
      <c r="N4624" s="210">
        <f>N4573*'Usages mobilité'!$BG14*(1+'Usages mobilité'!$BH14)^(N$4557-$D$4557)/1000</f>
        <v>0</v>
      </c>
      <c r="O4624" s="210">
        <f>O4573*'Usages mobilité'!$BG14*(1+'Usages mobilité'!$BH14)^(O$4557-$D$4557)/1000</f>
        <v>0</v>
      </c>
      <c r="P4624" s="210">
        <f>P4573*'Usages mobilité'!$BG14*(1+'Usages mobilité'!$BH14)^(P$4557-$D$4557)/1000</f>
        <v>0</v>
      </c>
      <c r="Q4624" s="210">
        <f>Q4573*'Usages mobilité'!$BG14*(1+'Usages mobilité'!$BH14)^(Q$4557-$D$4557)/1000</f>
        <v>0</v>
      </c>
      <c r="R4624" s="210">
        <f>R4573*'Usages mobilité'!$BG14*(1+'Usages mobilité'!$BH14)^(R$4557-$D$4557)/1000</f>
        <v>0</v>
      </c>
    </row>
    <row r="4625" spans="1:18" hidden="1" outlineLevel="2" x14ac:dyDescent="0.35">
      <c r="A4625" s="209" t="str">
        <f>'Usages mobilité'!A15</f>
        <v>Usage mobilité n°12</v>
      </c>
      <c r="B4625" s="209" t="s">
        <v>639</v>
      </c>
      <c r="C4625" s="209"/>
      <c r="D4625" s="210">
        <f>D4574*'Usages mobilité'!$BG15*(1+'Usages mobilité'!$BH15)^(D$4557-$D$4557)/1000</f>
        <v>0</v>
      </c>
      <c r="E4625" s="210">
        <f>E4574*'Usages mobilité'!$BG15*(1+'Usages mobilité'!$BH15)^(E$4557-$D$4557)/1000</f>
        <v>0</v>
      </c>
      <c r="F4625" s="210">
        <f>F4574*'Usages mobilité'!$BG15*(1+'Usages mobilité'!$BH15)^(F$4557-$D$4557)/1000</f>
        <v>0</v>
      </c>
      <c r="G4625" s="210">
        <f>G4574*'Usages mobilité'!$BG15*(1+'Usages mobilité'!$BH15)^(G$4557-$D$4557)/1000</f>
        <v>0</v>
      </c>
      <c r="H4625" s="210">
        <f>H4574*'Usages mobilité'!$BG15*(1+'Usages mobilité'!$BH15)^(H$4557-$D$4557)/1000</f>
        <v>0</v>
      </c>
      <c r="I4625" s="210">
        <f>I4574*'Usages mobilité'!$BG15*(1+'Usages mobilité'!$BH15)^(I$4557-$D$4557)/1000</f>
        <v>0</v>
      </c>
      <c r="J4625" s="210">
        <f>J4574*'Usages mobilité'!$BG15*(1+'Usages mobilité'!$BH15)^(J$4557-$D$4557)/1000</f>
        <v>0</v>
      </c>
      <c r="K4625" s="210">
        <f>K4574*'Usages mobilité'!$BG15*(1+'Usages mobilité'!$BH15)^(K$4557-$D$4557)/1000</f>
        <v>0</v>
      </c>
      <c r="L4625" s="210">
        <f>L4574*'Usages mobilité'!$BG15*(1+'Usages mobilité'!$BH15)^(L$4557-$D$4557)/1000</f>
        <v>0</v>
      </c>
      <c r="M4625" s="210">
        <f>M4574*'Usages mobilité'!$BG15*(1+'Usages mobilité'!$BH15)^(M$4557-$D$4557)/1000</f>
        <v>0</v>
      </c>
      <c r="N4625" s="210">
        <f>N4574*'Usages mobilité'!$BG15*(1+'Usages mobilité'!$BH15)^(N$4557-$D$4557)/1000</f>
        <v>0</v>
      </c>
      <c r="O4625" s="210">
        <f>O4574*'Usages mobilité'!$BG15*(1+'Usages mobilité'!$BH15)^(O$4557-$D$4557)/1000</f>
        <v>0</v>
      </c>
      <c r="P4625" s="210">
        <f>P4574*'Usages mobilité'!$BG15*(1+'Usages mobilité'!$BH15)^(P$4557-$D$4557)/1000</f>
        <v>0</v>
      </c>
      <c r="Q4625" s="210">
        <f>Q4574*'Usages mobilité'!$BG15*(1+'Usages mobilité'!$BH15)^(Q$4557-$D$4557)/1000</f>
        <v>0</v>
      </c>
      <c r="R4625" s="210">
        <f>R4574*'Usages mobilité'!$BG15*(1+'Usages mobilité'!$BH15)^(R$4557-$D$4557)/1000</f>
        <v>0</v>
      </c>
    </row>
    <row r="4626" spans="1:18" hidden="1" outlineLevel="2" x14ac:dyDescent="0.35">
      <c r="A4626" s="209" t="str">
        <f>'Usages mobilité'!A16</f>
        <v>Usage mobilité n°13</v>
      </c>
      <c r="B4626" s="209" t="s">
        <v>639</v>
      </c>
      <c r="C4626" s="209"/>
      <c r="D4626" s="210">
        <f>D4575*'Usages mobilité'!$BG16*(1+'Usages mobilité'!$BH16)^(D$4557-$D$4557)/1000</f>
        <v>0</v>
      </c>
      <c r="E4626" s="210">
        <f>E4575*'Usages mobilité'!$BG16*(1+'Usages mobilité'!$BH16)^(E$4557-$D$4557)/1000</f>
        <v>0</v>
      </c>
      <c r="F4626" s="210">
        <f>F4575*'Usages mobilité'!$BG16*(1+'Usages mobilité'!$BH16)^(F$4557-$D$4557)/1000</f>
        <v>0</v>
      </c>
      <c r="G4626" s="210">
        <f>G4575*'Usages mobilité'!$BG16*(1+'Usages mobilité'!$BH16)^(G$4557-$D$4557)/1000</f>
        <v>0</v>
      </c>
      <c r="H4626" s="210">
        <f>H4575*'Usages mobilité'!$BG16*(1+'Usages mobilité'!$BH16)^(H$4557-$D$4557)/1000</f>
        <v>0</v>
      </c>
      <c r="I4626" s="210">
        <f>I4575*'Usages mobilité'!$BG16*(1+'Usages mobilité'!$BH16)^(I$4557-$D$4557)/1000</f>
        <v>0</v>
      </c>
      <c r="J4626" s="210">
        <f>J4575*'Usages mobilité'!$BG16*(1+'Usages mobilité'!$BH16)^(J$4557-$D$4557)/1000</f>
        <v>0</v>
      </c>
      <c r="K4626" s="210">
        <f>K4575*'Usages mobilité'!$BG16*(1+'Usages mobilité'!$BH16)^(K$4557-$D$4557)/1000</f>
        <v>0</v>
      </c>
      <c r="L4626" s="210">
        <f>L4575*'Usages mobilité'!$BG16*(1+'Usages mobilité'!$BH16)^(L$4557-$D$4557)/1000</f>
        <v>0</v>
      </c>
      <c r="M4626" s="210">
        <f>M4575*'Usages mobilité'!$BG16*(1+'Usages mobilité'!$BH16)^(M$4557-$D$4557)/1000</f>
        <v>0</v>
      </c>
      <c r="N4626" s="210">
        <f>N4575*'Usages mobilité'!$BG16*(1+'Usages mobilité'!$BH16)^(N$4557-$D$4557)/1000</f>
        <v>0</v>
      </c>
      <c r="O4626" s="210">
        <f>O4575*'Usages mobilité'!$BG16*(1+'Usages mobilité'!$BH16)^(O$4557-$D$4557)/1000</f>
        <v>0</v>
      </c>
      <c r="P4626" s="210">
        <f>P4575*'Usages mobilité'!$BG16*(1+'Usages mobilité'!$BH16)^(P$4557-$D$4557)/1000</f>
        <v>0</v>
      </c>
      <c r="Q4626" s="210">
        <f>Q4575*'Usages mobilité'!$BG16*(1+'Usages mobilité'!$BH16)^(Q$4557-$D$4557)/1000</f>
        <v>0</v>
      </c>
      <c r="R4626" s="210">
        <f>R4575*'Usages mobilité'!$BG16*(1+'Usages mobilité'!$BH16)^(R$4557-$D$4557)/1000</f>
        <v>0</v>
      </c>
    </row>
    <row r="4627" spans="1:18" hidden="1" outlineLevel="2" x14ac:dyDescent="0.35">
      <c r="A4627" s="209" t="str">
        <f>'Usages mobilité'!A17</f>
        <v>Usage mobilité n°14</v>
      </c>
      <c r="B4627" s="209" t="s">
        <v>639</v>
      </c>
      <c r="C4627" s="209"/>
      <c r="D4627" s="210">
        <f>D4576*'Usages mobilité'!$BG17*(1+'Usages mobilité'!$BH17)^(D$4557-$D$4557)/1000</f>
        <v>0</v>
      </c>
      <c r="E4627" s="210">
        <f>E4576*'Usages mobilité'!$BG17*(1+'Usages mobilité'!$BH17)^(E$4557-$D$4557)/1000</f>
        <v>0</v>
      </c>
      <c r="F4627" s="210">
        <f>F4576*'Usages mobilité'!$BG17*(1+'Usages mobilité'!$BH17)^(F$4557-$D$4557)/1000</f>
        <v>0</v>
      </c>
      <c r="G4627" s="210">
        <f>G4576*'Usages mobilité'!$BG17*(1+'Usages mobilité'!$BH17)^(G$4557-$D$4557)/1000</f>
        <v>0</v>
      </c>
      <c r="H4627" s="210">
        <f>H4576*'Usages mobilité'!$BG17*(1+'Usages mobilité'!$BH17)^(H$4557-$D$4557)/1000</f>
        <v>0</v>
      </c>
      <c r="I4627" s="210">
        <f>I4576*'Usages mobilité'!$BG17*(1+'Usages mobilité'!$BH17)^(I$4557-$D$4557)/1000</f>
        <v>0</v>
      </c>
      <c r="J4627" s="210">
        <f>J4576*'Usages mobilité'!$BG17*(1+'Usages mobilité'!$BH17)^(J$4557-$D$4557)/1000</f>
        <v>0</v>
      </c>
      <c r="K4627" s="210">
        <f>K4576*'Usages mobilité'!$BG17*(1+'Usages mobilité'!$BH17)^(K$4557-$D$4557)/1000</f>
        <v>0</v>
      </c>
      <c r="L4627" s="210">
        <f>L4576*'Usages mobilité'!$BG17*(1+'Usages mobilité'!$BH17)^(L$4557-$D$4557)/1000</f>
        <v>0</v>
      </c>
      <c r="M4627" s="210">
        <f>M4576*'Usages mobilité'!$BG17*(1+'Usages mobilité'!$BH17)^(M$4557-$D$4557)/1000</f>
        <v>0</v>
      </c>
      <c r="N4627" s="210">
        <f>N4576*'Usages mobilité'!$BG17*(1+'Usages mobilité'!$BH17)^(N$4557-$D$4557)/1000</f>
        <v>0</v>
      </c>
      <c r="O4627" s="210">
        <f>O4576*'Usages mobilité'!$BG17*(1+'Usages mobilité'!$BH17)^(O$4557-$D$4557)/1000</f>
        <v>0</v>
      </c>
      <c r="P4627" s="210">
        <f>P4576*'Usages mobilité'!$BG17*(1+'Usages mobilité'!$BH17)^(P$4557-$D$4557)/1000</f>
        <v>0</v>
      </c>
      <c r="Q4627" s="210">
        <f>Q4576*'Usages mobilité'!$BG17*(1+'Usages mobilité'!$BH17)^(Q$4557-$D$4557)/1000</f>
        <v>0</v>
      </c>
      <c r="R4627" s="210">
        <f>R4576*'Usages mobilité'!$BG17*(1+'Usages mobilité'!$BH17)^(R$4557-$D$4557)/1000</f>
        <v>0</v>
      </c>
    </row>
    <row r="4628" spans="1:18" hidden="1" outlineLevel="2" x14ac:dyDescent="0.35">
      <c r="A4628" s="209" t="str">
        <f>'Usages mobilité'!A18</f>
        <v>Usage mobilité n°15</v>
      </c>
      <c r="B4628" s="209" t="s">
        <v>639</v>
      </c>
      <c r="C4628" s="209"/>
      <c r="D4628" s="210">
        <f>D4577*'Usages mobilité'!$BG18*(1+'Usages mobilité'!$BH18)^(D$4557-$D$4557)/1000</f>
        <v>0</v>
      </c>
      <c r="E4628" s="210">
        <f>E4577*'Usages mobilité'!$BG18*(1+'Usages mobilité'!$BH18)^(E$4557-$D$4557)/1000</f>
        <v>0</v>
      </c>
      <c r="F4628" s="210">
        <f>F4577*'Usages mobilité'!$BG18*(1+'Usages mobilité'!$BH18)^(F$4557-$D$4557)/1000</f>
        <v>0</v>
      </c>
      <c r="G4628" s="210">
        <f>G4577*'Usages mobilité'!$BG18*(1+'Usages mobilité'!$BH18)^(G$4557-$D$4557)/1000</f>
        <v>0</v>
      </c>
      <c r="H4628" s="210">
        <f>H4577*'Usages mobilité'!$BG18*(1+'Usages mobilité'!$BH18)^(H$4557-$D$4557)/1000</f>
        <v>0</v>
      </c>
      <c r="I4628" s="210">
        <f>I4577*'Usages mobilité'!$BG18*(1+'Usages mobilité'!$BH18)^(I$4557-$D$4557)/1000</f>
        <v>0</v>
      </c>
      <c r="J4628" s="210">
        <f>J4577*'Usages mobilité'!$BG18*(1+'Usages mobilité'!$BH18)^(J$4557-$D$4557)/1000</f>
        <v>0</v>
      </c>
      <c r="K4628" s="210">
        <f>K4577*'Usages mobilité'!$BG18*(1+'Usages mobilité'!$BH18)^(K$4557-$D$4557)/1000</f>
        <v>0</v>
      </c>
      <c r="L4628" s="210">
        <f>L4577*'Usages mobilité'!$BG18*(1+'Usages mobilité'!$BH18)^(L$4557-$D$4557)/1000</f>
        <v>0</v>
      </c>
      <c r="M4628" s="210">
        <f>M4577*'Usages mobilité'!$BG18*(1+'Usages mobilité'!$BH18)^(M$4557-$D$4557)/1000</f>
        <v>0</v>
      </c>
      <c r="N4628" s="210">
        <f>N4577*'Usages mobilité'!$BG18*(1+'Usages mobilité'!$BH18)^(N$4557-$D$4557)/1000</f>
        <v>0</v>
      </c>
      <c r="O4628" s="210">
        <f>O4577*'Usages mobilité'!$BG18*(1+'Usages mobilité'!$BH18)^(O$4557-$D$4557)/1000</f>
        <v>0</v>
      </c>
      <c r="P4628" s="210">
        <f>P4577*'Usages mobilité'!$BG18*(1+'Usages mobilité'!$BH18)^(P$4557-$D$4557)/1000</f>
        <v>0</v>
      </c>
      <c r="Q4628" s="210">
        <f>Q4577*'Usages mobilité'!$BG18*(1+'Usages mobilité'!$BH18)^(Q$4557-$D$4557)/1000</f>
        <v>0</v>
      </c>
      <c r="R4628" s="210">
        <f>R4577*'Usages mobilité'!$BG18*(1+'Usages mobilité'!$BH18)^(R$4557-$D$4557)/1000</f>
        <v>0</v>
      </c>
    </row>
    <row r="4629" spans="1:18" hidden="1" outlineLevel="2" x14ac:dyDescent="0.35">
      <c r="A4629" s="209" t="str">
        <f>'Usages mobilité'!A19</f>
        <v>Usage mobilité n°16</v>
      </c>
      <c r="B4629" s="209" t="s">
        <v>639</v>
      </c>
      <c r="C4629" s="209"/>
      <c r="D4629" s="210">
        <f>D4578*'Usages mobilité'!$BG19*(1+'Usages mobilité'!$BH19)^(D$4557-$D$4557)/1000</f>
        <v>0</v>
      </c>
      <c r="E4629" s="210">
        <f>E4578*'Usages mobilité'!$BG19*(1+'Usages mobilité'!$BH19)^(E$4557-$D$4557)/1000</f>
        <v>0</v>
      </c>
      <c r="F4629" s="210">
        <f>F4578*'Usages mobilité'!$BG19*(1+'Usages mobilité'!$BH19)^(F$4557-$D$4557)/1000</f>
        <v>0</v>
      </c>
      <c r="G4629" s="210">
        <f>G4578*'Usages mobilité'!$BG19*(1+'Usages mobilité'!$BH19)^(G$4557-$D$4557)/1000</f>
        <v>0</v>
      </c>
      <c r="H4629" s="210">
        <f>H4578*'Usages mobilité'!$BG19*(1+'Usages mobilité'!$BH19)^(H$4557-$D$4557)/1000</f>
        <v>0</v>
      </c>
      <c r="I4629" s="210">
        <f>I4578*'Usages mobilité'!$BG19*(1+'Usages mobilité'!$BH19)^(I$4557-$D$4557)/1000</f>
        <v>0</v>
      </c>
      <c r="J4629" s="210">
        <f>J4578*'Usages mobilité'!$BG19*(1+'Usages mobilité'!$BH19)^(J$4557-$D$4557)/1000</f>
        <v>0</v>
      </c>
      <c r="K4629" s="210">
        <f>K4578*'Usages mobilité'!$BG19*(1+'Usages mobilité'!$BH19)^(K$4557-$D$4557)/1000</f>
        <v>0</v>
      </c>
      <c r="L4629" s="210">
        <f>L4578*'Usages mobilité'!$BG19*(1+'Usages mobilité'!$BH19)^(L$4557-$D$4557)/1000</f>
        <v>0</v>
      </c>
      <c r="M4629" s="210">
        <f>M4578*'Usages mobilité'!$BG19*(1+'Usages mobilité'!$BH19)^(M$4557-$D$4557)/1000</f>
        <v>0</v>
      </c>
      <c r="N4629" s="210">
        <f>N4578*'Usages mobilité'!$BG19*(1+'Usages mobilité'!$BH19)^(N$4557-$D$4557)/1000</f>
        <v>0</v>
      </c>
      <c r="O4629" s="210">
        <f>O4578*'Usages mobilité'!$BG19*(1+'Usages mobilité'!$BH19)^(O$4557-$D$4557)/1000</f>
        <v>0</v>
      </c>
      <c r="P4629" s="210">
        <f>P4578*'Usages mobilité'!$BG19*(1+'Usages mobilité'!$BH19)^(P$4557-$D$4557)/1000</f>
        <v>0</v>
      </c>
      <c r="Q4629" s="210">
        <f>Q4578*'Usages mobilité'!$BG19*(1+'Usages mobilité'!$BH19)^(Q$4557-$D$4557)/1000</f>
        <v>0</v>
      </c>
      <c r="R4629" s="210">
        <f>R4578*'Usages mobilité'!$BG19*(1+'Usages mobilité'!$BH19)^(R$4557-$D$4557)/1000</f>
        <v>0</v>
      </c>
    </row>
    <row r="4630" spans="1:18" hidden="1" outlineLevel="2" x14ac:dyDescent="0.35">
      <c r="A4630" s="209" t="str">
        <f>'Usages mobilité'!A20</f>
        <v>Usage mobilité n°17</v>
      </c>
      <c r="B4630" s="209" t="s">
        <v>639</v>
      </c>
      <c r="C4630" s="209"/>
      <c r="D4630" s="210">
        <f>D4579*'Usages mobilité'!$BG20*(1+'Usages mobilité'!$BH20)^(D$4557-$D$4557)/1000</f>
        <v>0</v>
      </c>
      <c r="E4630" s="210">
        <f>E4579*'Usages mobilité'!$BG20*(1+'Usages mobilité'!$BH20)^(E$4557-$D$4557)/1000</f>
        <v>0</v>
      </c>
      <c r="F4630" s="210">
        <f>F4579*'Usages mobilité'!$BG20*(1+'Usages mobilité'!$BH20)^(F$4557-$D$4557)/1000</f>
        <v>0</v>
      </c>
      <c r="G4630" s="210">
        <f>G4579*'Usages mobilité'!$BG20*(1+'Usages mobilité'!$BH20)^(G$4557-$D$4557)/1000</f>
        <v>0</v>
      </c>
      <c r="H4630" s="210">
        <f>H4579*'Usages mobilité'!$BG20*(1+'Usages mobilité'!$BH20)^(H$4557-$D$4557)/1000</f>
        <v>0</v>
      </c>
      <c r="I4630" s="210">
        <f>I4579*'Usages mobilité'!$BG20*(1+'Usages mobilité'!$BH20)^(I$4557-$D$4557)/1000</f>
        <v>0</v>
      </c>
      <c r="J4630" s="210">
        <f>J4579*'Usages mobilité'!$BG20*(1+'Usages mobilité'!$BH20)^(J$4557-$D$4557)/1000</f>
        <v>0</v>
      </c>
      <c r="K4630" s="210">
        <f>K4579*'Usages mobilité'!$BG20*(1+'Usages mobilité'!$BH20)^(K$4557-$D$4557)/1000</f>
        <v>0</v>
      </c>
      <c r="L4630" s="210">
        <f>L4579*'Usages mobilité'!$BG20*(1+'Usages mobilité'!$BH20)^(L$4557-$D$4557)/1000</f>
        <v>0</v>
      </c>
      <c r="M4630" s="210">
        <f>M4579*'Usages mobilité'!$BG20*(1+'Usages mobilité'!$BH20)^(M$4557-$D$4557)/1000</f>
        <v>0</v>
      </c>
      <c r="N4630" s="210">
        <f>N4579*'Usages mobilité'!$BG20*(1+'Usages mobilité'!$BH20)^(N$4557-$D$4557)/1000</f>
        <v>0</v>
      </c>
      <c r="O4630" s="210">
        <f>O4579*'Usages mobilité'!$BG20*(1+'Usages mobilité'!$BH20)^(O$4557-$D$4557)/1000</f>
        <v>0</v>
      </c>
      <c r="P4630" s="210">
        <f>P4579*'Usages mobilité'!$BG20*(1+'Usages mobilité'!$BH20)^(P$4557-$D$4557)/1000</f>
        <v>0</v>
      </c>
      <c r="Q4630" s="210">
        <f>Q4579*'Usages mobilité'!$BG20*(1+'Usages mobilité'!$BH20)^(Q$4557-$D$4557)/1000</f>
        <v>0</v>
      </c>
      <c r="R4630" s="210">
        <f>R4579*'Usages mobilité'!$BG20*(1+'Usages mobilité'!$BH20)^(R$4557-$D$4557)/1000</f>
        <v>0</v>
      </c>
    </row>
    <row r="4631" spans="1:18" hidden="1" outlineLevel="2" x14ac:dyDescent="0.35">
      <c r="A4631" s="209" t="str">
        <f>'Usages mobilité'!A21</f>
        <v>Usage mobilité n°18</v>
      </c>
      <c r="B4631" s="209" t="s">
        <v>639</v>
      </c>
      <c r="C4631" s="209"/>
      <c r="D4631" s="210">
        <f>D4580*'Usages mobilité'!$BG21*(1+'Usages mobilité'!$BH21)^(D$4557-$D$4557)/1000</f>
        <v>0</v>
      </c>
      <c r="E4631" s="210">
        <f>E4580*'Usages mobilité'!$BG21*(1+'Usages mobilité'!$BH21)^(E$4557-$D$4557)/1000</f>
        <v>0</v>
      </c>
      <c r="F4631" s="210">
        <f>F4580*'Usages mobilité'!$BG21*(1+'Usages mobilité'!$BH21)^(F$4557-$D$4557)/1000</f>
        <v>0</v>
      </c>
      <c r="G4631" s="210">
        <f>G4580*'Usages mobilité'!$BG21*(1+'Usages mobilité'!$BH21)^(G$4557-$D$4557)/1000</f>
        <v>0</v>
      </c>
      <c r="H4631" s="210">
        <f>H4580*'Usages mobilité'!$BG21*(1+'Usages mobilité'!$BH21)^(H$4557-$D$4557)/1000</f>
        <v>0</v>
      </c>
      <c r="I4631" s="210">
        <f>I4580*'Usages mobilité'!$BG21*(1+'Usages mobilité'!$BH21)^(I$4557-$D$4557)/1000</f>
        <v>0</v>
      </c>
      <c r="J4631" s="210">
        <f>J4580*'Usages mobilité'!$BG21*(1+'Usages mobilité'!$BH21)^(J$4557-$D$4557)/1000</f>
        <v>0</v>
      </c>
      <c r="K4631" s="210">
        <f>K4580*'Usages mobilité'!$BG21*(1+'Usages mobilité'!$BH21)^(K$4557-$D$4557)/1000</f>
        <v>0</v>
      </c>
      <c r="L4631" s="210">
        <f>L4580*'Usages mobilité'!$BG21*(1+'Usages mobilité'!$BH21)^(L$4557-$D$4557)/1000</f>
        <v>0</v>
      </c>
      <c r="M4631" s="210">
        <f>M4580*'Usages mobilité'!$BG21*(1+'Usages mobilité'!$BH21)^(M$4557-$D$4557)/1000</f>
        <v>0</v>
      </c>
      <c r="N4631" s="210">
        <f>N4580*'Usages mobilité'!$BG21*(1+'Usages mobilité'!$BH21)^(N$4557-$D$4557)/1000</f>
        <v>0</v>
      </c>
      <c r="O4631" s="210">
        <f>O4580*'Usages mobilité'!$BG21*(1+'Usages mobilité'!$BH21)^(O$4557-$D$4557)/1000</f>
        <v>0</v>
      </c>
      <c r="P4631" s="210">
        <f>P4580*'Usages mobilité'!$BG21*(1+'Usages mobilité'!$BH21)^(P$4557-$D$4557)/1000</f>
        <v>0</v>
      </c>
      <c r="Q4631" s="210">
        <f>Q4580*'Usages mobilité'!$BG21*(1+'Usages mobilité'!$BH21)^(Q$4557-$D$4557)/1000</f>
        <v>0</v>
      </c>
      <c r="R4631" s="210">
        <f>R4580*'Usages mobilité'!$BG21*(1+'Usages mobilité'!$BH21)^(R$4557-$D$4557)/1000</f>
        <v>0</v>
      </c>
    </row>
    <row r="4632" spans="1:18" hidden="1" outlineLevel="2" x14ac:dyDescent="0.35">
      <c r="A4632" s="209" t="str">
        <f>'Usages mobilité'!A22</f>
        <v>Usage mobilité n°19</v>
      </c>
      <c r="B4632" s="209" t="s">
        <v>639</v>
      </c>
      <c r="C4632" s="209"/>
      <c r="D4632" s="210">
        <f>D4581*'Usages mobilité'!$BG22*(1+'Usages mobilité'!$BH22)^(D$4557-$D$4557)/1000</f>
        <v>0</v>
      </c>
      <c r="E4632" s="210">
        <f>E4581*'Usages mobilité'!$BG22*(1+'Usages mobilité'!$BH22)^(E$4557-$D$4557)/1000</f>
        <v>0</v>
      </c>
      <c r="F4632" s="210">
        <f>F4581*'Usages mobilité'!$BG22*(1+'Usages mobilité'!$BH22)^(F$4557-$D$4557)/1000</f>
        <v>0</v>
      </c>
      <c r="G4632" s="210">
        <f>G4581*'Usages mobilité'!$BG22*(1+'Usages mobilité'!$BH22)^(G$4557-$D$4557)/1000</f>
        <v>0</v>
      </c>
      <c r="H4632" s="210">
        <f>H4581*'Usages mobilité'!$BG22*(1+'Usages mobilité'!$BH22)^(H$4557-$D$4557)/1000</f>
        <v>0</v>
      </c>
      <c r="I4632" s="210">
        <f>I4581*'Usages mobilité'!$BG22*(1+'Usages mobilité'!$BH22)^(I$4557-$D$4557)/1000</f>
        <v>0</v>
      </c>
      <c r="J4632" s="210">
        <f>J4581*'Usages mobilité'!$BG22*(1+'Usages mobilité'!$BH22)^(J$4557-$D$4557)/1000</f>
        <v>0</v>
      </c>
      <c r="K4632" s="210">
        <f>K4581*'Usages mobilité'!$BG22*(1+'Usages mobilité'!$BH22)^(K$4557-$D$4557)/1000</f>
        <v>0</v>
      </c>
      <c r="L4632" s="210">
        <f>L4581*'Usages mobilité'!$BG22*(1+'Usages mobilité'!$BH22)^(L$4557-$D$4557)/1000</f>
        <v>0</v>
      </c>
      <c r="M4632" s="210">
        <f>M4581*'Usages mobilité'!$BG22*(1+'Usages mobilité'!$BH22)^(M$4557-$D$4557)/1000</f>
        <v>0</v>
      </c>
      <c r="N4632" s="210">
        <f>N4581*'Usages mobilité'!$BG22*(1+'Usages mobilité'!$BH22)^(N$4557-$D$4557)/1000</f>
        <v>0</v>
      </c>
      <c r="O4632" s="210">
        <f>O4581*'Usages mobilité'!$BG22*(1+'Usages mobilité'!$BH22)^(O$4557-$D$4557)/1000</f>
        <v>0</v>
      </c>
      <c r="P4632" s="210">
        <f>P4581*'Usages mobilité'!$BG22*(1+'Usages mobilité'!$BH22)^(P$4557-$D$4557)/1000</f>
        <v>0</v>
      </c>
      <c r="Q4632" s="210">
        <f>Q4581*'Usages mobilité'!$BG22*(1+'Usages mobilité'!$BH22)^(Q$4557-$D$4557)/1000</f>
        <v>0</v>
      </c>
      <c r="R4632" s="210">
        <f>R4581*'Usages mobilité'!$BG22*(1+'Usages mobilité'!$BH22)^(R$4557-$D$4557)/1000</f>
        <v>0</v>
      </c>
    </row>
    <row r="4633" spans="1:18" hidden="1" outlineLevel="2" x14ac:dyDescent="0.35">
      <c r="A4633" s="209" t="str">
        <f>'Usages mobilité'!A23</f>
        <v>Usage mobilité n°20</v>
      </c>
      <c r="B4633" s="209" t="s">
        <v>639</v>
      </c>
      <c r="C4633" s="209"/>
      <c r="D4633" s="210">
        <f>D4582*'Usages mobilité'!$BG23*(1+'Usages mobilité'!$BH23)^(D$4557-$D$4557)/1000</f>
        <v>0</v>
      </c>
      <c r="E4633" s="210">
        <f>E4582*'Usages mobilité'!$BG23*(1+'Usages mobilité'!$BH23)^(E$4557-$D$4557)/1000</f>
        <v>0</v>
      </c>
      <c r="F4633" s="210">
        <f>F4582*'Usages mobilité'!$BG23*(1+'Usages mobilité'!$BH23)^(F$4557-$D$4557)/1000</f>
        <v>0</v>
      </c>
      <c r="G4633" s="210">
        <f>G4582*'Usages mobilité'!$BG23*(1+'Usages mobilité'!$BH23)^(G$4557-$D$4557)/1000</f>
        <v>0</v>
      </c>
      <c r="H4633" s="210">
        <f>H4582*'Usages mobilité'!$BG23*(1+'Usages mobilité'!$BH23)^(H$4557-$D$4557)/1000</f>
        <v>0</v>
      </c>
      <c r="I4633" s="210">
        <f>I4582*'Usages mobilité'!$BG23*(1+'Usages mobilité'!$BH23)^(I$4557-$D$4557)/1000</f>
        <v>0</v>
      </c>
      <c r="J4633" s="210">
        <f>J4582*'Usages mobilité'!$BG23*(1+'Usages mobilité'!$BH23)^(J$4557-$D$4557)/1000</f>
        <v>0</v>
      </c>
      <c r="K4633" s="210">
        <f>K4582*'Usages mobilité'!$BG23*(1+'Usages mobilité'!$BH23)^(K$4557-$D$4557)/1000</f>
        <v>0</v>
      </c>
      <c r="L4633" s="210">
        <f>L4582*'Usages mobilité'!$BG23*(1+'Usages mobilité'!$BH23)^(L$4557-$D$4557)/1000</f>
        <v>0</v>
      </c>
      <c r="M4633" s="210">
        <f>M4582*'Usages mobilité'!$BG23*(1+'Usages mobilité'!$BH23)^(M$4557-$D$4557)/1000</f>
        <v>0</v>
      </c>
      <c r="N4633" s="210">
        <f>N4582*'Usages mobilité'!$BG23*(1+'Usages mobilité'!$BH23)^(N$4557-$D$4557)/1000</f>
        <v>0</v>
      </c>
      <c r="O4633" s="210">
        <f>O4582*'Usages mobilité'!$BG23*(1+'Usages mobilité'!$BH23)^(O$4557-$D$4557)/1000</f>
        <v>0</v>
      </c>
      <c r="P4633" s="210">
        <f>P4582*'Usages mobilité'!$BG23*(1+'Usages mobilité'!$BH23)^(P$4557-$D$4557)/1000</f>
        <v>0</v>
      </c>
      <c r="Q4633" s="210">
        <f>Q4582*'Usages mobilité'!$BG23*(1+'Usages mobilité'!$BH23)^(Q$4557-$D$4557)/1000</f>
        <v>0</v>
      </c>
      <c r="R4633" s="210">
        <f>R4582*'Usages mobilité'!$BG23*(1+'Usages mobilité'!$BH23)^(R$4557-$D$4557)/1000</f>
        <v>0</v>
      </c>
    </row>
    <row r="4634" spans="1:18" hidden="1" outlineLevel="2" x14ac:dyDescent="0.35">
      <c r="A4634" s="209" t="str">
        <f>'Usages mobilité'!A24</f>
        <v>Usage mobilité n°21</v>
      </c>
      <c r="B4634" s="209" t="s">
        <v>639</v>
      </c>
      <c r="C4634" s="209"/>
      <c r="D4634" s="210">
        <f>D4583*'Usages mobilité'!$BG24*(1+'Usages mobilité'!$BH24)^(D$4557-$D$4557)/1000</f>
        <v>0</v>
      </c>
      <c r="E4634" s="210">
        <f>E4583*'Usages mobilité'!$BG24*(1+'Usages mobilité'!$BH24)^(E$4557-$D$4557)/1000</f>
        <v>0</v>
      </c>
      <c r="F4634" s="210">
        <f>F4583*'Usages mobilité'!$BG24*(1+'Usages mobilité'!$BH24)^(F$4557-$D$4557)/1000</f>
        <v>0</v>
      </c>
      <c r="G4634" s="210">
        <f>G4583*'Usages mobilité'!$BG24*(1+'Usages mobilité'!$BH24)^(G$4557-$D$4557)/1000</f>
        <v>0</v>
      </c>
      <c r="H4634" s="210">
        <f>H4583*'Usages mobilité'!$BG24*(1+'Usages mobilité'!$BH24)^(H$4557-$D$4557)/1000</f>
        <v>0</v>
      </c>
      <c r="I4634" s="210">
        <f>I4583*'Usages mobilité'!$BG24*(1+'Usages mobilité'!$BH24)^(I$4557-$D$4557)/1000</f>
        <v>0</v>
      </c>
      <c r="J4634" s="210">
        <f>J4583*'Usages mobilité'!$BG24*(1+'Usages mobilité'!$BH24)^(J$4557-$D$4557)/1000</f>
        <v>0</v>
      </c>
      <c r="K4634" s="210">
        <f>K4583*'Usages mobilité'!$BG24*(1+'Usages mobilité'!$BH24)^(K$4557-$D$4557)/1000</f>
        <v>0</v>
      </c>
      <c r="L4634" s="210">
        <f>L4583*'Usages mobilité'!$BG24*(1+'Usages mobilité'!$BH24)^(L$4557-$D$4557)/1000</f>
        <v>0</v>
      </c>
      <c r="M4634" s="210">
        <f>M4583*'Usages mobilité'!$BG24*(1+'Usages mobilité'!$BH24)^(M$4557-$D$4557)/1000</f>
        <v>0</v>
      </c>
      <c r="N4634" s="210">
        <f>N4583*'Usages mobilité'!$BG24*(1+'Usages mobilité'!$BH24)^(N$4557-$D$4557)/1000</f>
        <v>0</v>
      </c>
      <c r="O4634" s="210">
        <f>O4583*'Usages mobilité'!$BG24*(1+'Usages mobilité'!$BH24)^(O$4557-$D$4557)/1000</f>
        <v>0</v>
      </c>
      <c r="P4634" s="210">
        <f>P4583*'Usages mobilité'!$BG24*(1+'Usages mobilité'!$BH24)^(P$4557-$D$4557)/1000</f>
        <v>0</v>
      </c>
      <c r="Q4634" s="210">
        <f>Q4583*'Usages mobilité'!$BG24*(1+'Usages mobilité'!$BH24)^(Q$4557-$D$4557)/1000</f>
        <v>0</v>
      </c>
      <c r="R4634" s="210">
        <f>R4583*'Usages mobilité'!$BG24*(1+'Usages mobilité'!$BH24)^(R$4557-$D$4557)/1000</f>
        <v>0</v>
      </c>
    </row>
    <row r="4635" spans="1:18" hidden="1" outlineLevel="2" x14ac:dyDescent="0.35">
      <c r="A4635" s="209" t="str">
        <f>'Usages mobilité'!A25</f>
        <v>Usage mobilité n°22</v>
      </c>
      <c r="B4635" s="209" t="s">
        <v>639</v>
      </c>
      <c r="C4635" s="209"/>
      <c r="D4635" s="210">
        <f>D4584*'Usages mobilité'!$BG25*(1+'Usages mobilité'!$BH25)^(D$4557-$D$4557)/1000</f>
        <v>0</v>
      </c>
      <c r="E4635" s="210">
        <f>E4584*'Usages mobilité'!$BG25*(1+'Usages mobilité'!$BH25)^(E$4557-$D$4557)/1000</f>
        <v>0</v>
      </c>
      <c r="F4635" s="210">
        <f>F4584*'Usages mobilité'!$BG25*(1+'Usages mobilité'!$BH25)^(F$4557-$D$4557)/1000</f>
        <v>0</v>
      </c>
      <c r="G4635" s="210">
        <f>G4584*'Usages mobilité'!$BG25*(1+'Usages mobilité'!$BH25)^(G$4557-$D$4557)/1000</f>
        <v>0</v>
      </c>
      <c r="H4635" s="210">
        <f>H4584*'Usages mobilité'!$BG25*(1+'Usages mobilité'!$BH25)^(H$4557-$D$4557)/1000</f>
        <v>0</v>
      </c>
      <c r="I4635" s="210">
        <f>I4584*'Usages mobilité'!$BG25*(1+'Usages mobilité'!$BH25)^(I$4557-$D$4557)/1000</f>
        <v>0</v>
      </c>
      <c r="J4635" s="210">
        <f>J4584*'Usages mobilité'!$BG25*(1+'Usages mobilité'!$BH25)^(J$4557-$D$4557)/1000</f>
        <v>0</v>
      </c>
      <c r="K4635" s="210">
        <f>K4584*'Usages mobilité'!$BG25*(1+'Usages mobilité'!$BH25)^(K$4557-$D$4557)/1000</f>
        <v>0</v>
      </c>
      <c r="L4635" s="210">
        <f>L4584*'Usages mobilité'!$BG25*(1+'Usages mobilité'!$BH25)^(L$4557-$D$4557)/1000</f>
        <v>0</v>
      </c>
      <c r="M4635" s="210">
        <f>M4584*'Usages mobilité'!$BG25*(1+'Usages mobilité'!$BH25)^(M$4557-$D$4557)/1000</f>
        <v>0</v>
      </c>
      <c r="N4635" s="210">
        <f>N4584*'Usages mobilité'!$BG25*(1+'Usages mobilité'!$BH25)^(N$4557-$D$4557)/1000</f>
        <v>0</v>
      </c>
      <c r="O4635" s="210">
        <f>O4584*'Usages mobilité'!$BG25*(1+'Usages mobilité'!$BH25)^(O$4557-$D$4557)/1000</f>
        <v>0</v>
      </c>
      <c r="P4635" s="210">
        <f>P4584*'Usages mobilité'!$BG25*(1+'Usages mobilité'!$BH25)^(P$4557-$D$4557)/1000</f>
        <v>0</v>
      </c>
      <c r="Q4635" s="210">
        <f>Q4584*'Usages mobilité'!$BG25*(1+'Usages mobilité'!$BH25)^(Q$4557-$D$4557)/1000</f>
        <v>0</v>
      </c>
      <c r="R4635" s="210">
        <f>R4584*'Usages mobilité'!$BG25*(1+'Usages mobilité'!$BH25)^(R$4557-$D$4557)/1000</f>
        <v>0</v>
      </c>
    </row>
    <row r="4636" spans="1:18" hidden="1" outlineLevel="2" x14ac:dyDescent="0.35">
      <c r="A4636" s="209" t="str">
        <f>'Usages mobilité'!A26</f>
        <v>Usage mobilité n°23</v>
      </c>
      <c r="B4636" s="209" t="s">
        <v>639</v>
      </c>
      <c r="C4636" s="209"/>
      <c r="D4636" s="210">
        <f>D4585*'Usages mobilité'!$BG26*(1+'Usages mobilité'!$BH26)^(D$4557-$D$4557)/1000</f>
        <v>0</v>
      </c>
      <c r="E4636" s="210">
        <f>E4585*'Usages mobilité'!$BG26*(1+'Usages mobilité'!$BH26)^(E$4557-$D$4557)/1000</f>
        <v>0</v>
      </c>
      <c r="F4636" s="210">
        <f>F4585*'Usages mobilité'!$BG26*(1+'Usages mobilité'!$BH26)^(F$4557-$D$4557)/1000</f>
        <v>0</v>
      </c>
      <c r="G4636" s="210">
        <f>G4585*'Usages mobilité'!$BG26*(1+'Usages mobilité'!$BH26)^(G$4557-$D$4557)/1000</f>
        <v>0</v>
      </c>
      <c r="H4636" s="210">
        <f>H4585*'Usages mobilité'!$BG26*(1+'Usages mobilité'!$BH26)^(H$4557-$D$4557)/1000</f>
        <v>0</v>
      </c>
      <c r="I4636" s="210">
        <f>I4585*'Usages mobilité'!$BG26*(1+'Usages mobilité'!$BH26)^(I$4557-$D$4557)/1000</f>
        <v>0</v>
      </c>
      <c r="J4636" s="210">
        <f>J4585*'Usages mobilité'!$BG26*(1+'Usages mobilité'!$BH26)^(J$4557-$D$4557)/1000</f>
        <v>0</v>
      </c>
      <c r="K4636" s="210">
        <f>K4585*'Usages mobilité'!$BG26*(1+'Usages mobilité'!$BH26)^(K$4557-$D$4557)/1000</f>
        <v>0</v>
      </c>
      <c r="L4636" s="210">
        <f>L4585*'Usages mobilité'!$BG26*(1+'Usages mobilité'!$BH26)^(L$4557-$D$4557)/1000</f>
        <v>0</v>
      </c>
      <c r="M4636" s="210">
        <f>M4585*'Usages mobilité'!$BG26*(1+'Usages mobilité'!$BH26)^(M$4557-$D$4557)/1000</f>
        <v>0</v>
      </c>
      <c r="N4636" s="210">
        <f>N4585*'Usages mobilité'!$BG26*(1+'Usages mobilité'!$BH26)^(N$4557-$D$4557)/1000</f>
        <v>0</v>
      </c>
      <c r="O4636" s="210">
        <f>O4585*'Usages mobilité'!$BG26*(1+'Usages mobilité'!$BH26)^(O$4557-$D$4557)/1000</f>
        <v>0</v>
      </c>
      <c r="P4636" s="210">
        <f>P4585*'Usages mobilité'!$BG26*(1+'Usages mobilité'!$BH26)^(P$4557-$D$4557)/1000</f>
        <v>0</v>
      </c>
      <c r="Q4636" s="210">
        <f>Q4585*'Usages mobilité'!$BG26*(1+'Usages mobilité'!$BH26)^(Q$4557-$D$4557)/1000</f>
        <v>0</v>
      </c>
      <c r="R4636" s="210">
        <f>R4585*'Usages mobilité'!$BG26*(1+'Usages mobilité'!$BH26)^(R$4557-$D$4557)/1000</f>
        <v>0</v>
      </c>
    </row>
    <row r="4637" spans="1:18" hidden="1" outlineLevel="2" x14ac:dyDescent="0.35">
      <c r="A4637" s="209" t="str">
        <f>'Usages mobilité'!A27</f>
        <v>Usage mobilité n°24</v>
      </c>
      <c r="B4637" s="209" t="s">
        <v>639</v>
      </c>
      <c r="C4637" s="209"/>
      <c r="D4637" s="210">
        <f>D4586*'Usages mobilité'!$BG27*(1+'Usages mobilité'!$BH27)^(D$4557-$D$4557)/1000</f>
        <v>0</v>
      </c>
      <c r="E4637" s="210">
        <f>E4586*'Usages mobilité'!$BG27*(1+'Usages mobilité'!$BH27)^(E$4557-$D$4557)/1000</f>
        <v>0</v>
      </c>
      <c r="F4637" s="210">
        <f>F4586*'Usages mobilité'!$BG27*(1+'Usages mobilité'!$BH27)^(F$4557-$D$4557)/1000</f>
        <v>0</v>
      </c>
      <c r="G4637" s="210">
        <f>G4586*'Usages mobilité'!$BG27*(1+'Usages mobilité'!$BH27)^(G$4557-$D$4557)/1000</f>
        <v>0</v>
      </c>
      <c r="H4637" s="210">
        <f>H4586*'Usages mobilité'!$BG27*(1+'Usages mobilité'!$BH27)^(H$4557-$D$4557)/1000</f>
        <v>0</v>
      </c>
      <c r="I4637" s="210">
        <f>I4586*'Usages mobilité'!$BG27*(1+'Usages mobilité'!$BH27)^(I$4557-$D$4557)/1000</f>
        <v>0</v>
      </c>
      <c r="J4637" s="210">
        <f>J4586*'Usages mobilité'!$BG27*(1+'Usages mobilité'!$BH27)^(J$4557-$D$4557)/1000</f>
        <v>0</v>
      </c>
      <c r="K4637" s="210">
        <f>K4586*'Usages mobilité'!$BG27*(1+'Usages mobilité'!$BH27)^(K$4557-$D$4557)/1000</f>
        <v>0</v>
      </c>
      <c r="L4637" s="210">
        <f>L4586*'Usages mobilité'!$BG27*(1+'Usages mobilité'!$BH27)^(L$4557-$D$4557)/1000</f>
        <v>0</v>
      </c>
      <c r="M4637" s="210">
        <f>M4586*'Usages mobilité'!$BG27*(1+'Usages mobilité'!$BH27)^(M$4557-$D$4557)/1000</f>
        <v>0</v>
      </c>
      <c r="N4637" s="210">
        <f>N4586*'Usages mobilité'!$BG27*(1+'Usages mobilité'!$BH27)^(N$4557-$D$4557)/1000</f>
        <v>0</v>
      </c>
      <c r="O4637" s="210">
        <f>O4586*'Usages mobilité'!$BG27*(1+'Usages mobilité'!$BH27)^(O$4557-$D$4557)/1000</f>
        <v>0</v>
      </c>
      <c r="P4637" s="210">
        <f>P4586*'Usages mobilité'!$BG27*(1+'Usages mobilité'!$BH27)^(P$4557-$D$4557)/1000</f>
        <v>0</v>
      </c>
      <c r="Q4637" s="210">
        <f>Q4586*'Usages mobilité'!$BG27*(1+'Usages mobilité'!$BH27)^(Q$4557-$D$4557)/1000</f>
        <v>0</v>
      </c>
      <c r="R4637" s="210">
        <f>R4586*'Usages mobilité'!$BG27*(1+'Usages mobilité'!$BH27)^(R$4557-$D$4557)/1000</f>
        <v>0</v>
      </c>
    </row>
    <row r="4638" spans="1:18" hidden="1" outlineLevel="2" x14ac:dyDescent="0.35">
      <c r="A4638" s="209" t="str">
        <f>'Usages mobilité'!A28</f>
        <v>Usage mobilité n°25</v>
      </c>
      <c r="B4638" s="209" t="s">
        <v>639</v>
      </c>
      <c r="C4638" s="209"/>
      <c r="D4638" s="210">
        <f>D4587*'Usages mobilité'!$BG28*(1+'Usages mobilité'!$BH28)^(D$4557-$D$4557)/1000</f>
        <v>0</v>
      </c>
      <c r="E4638" s="210">
        <f>E4587*'Usages mobilité'!$BG28*(1+'Usages mobilité'!$BH28)^(E$4557-$D$4557)/1000</f>
        <v>0</v>
      </c>
      <c r="F4638" s="210">
        <f>F4587*'Usages mobilité'!$BG28*(1+'Usages mobilité'!$BH28)^(F$4557-$D$4557)/1000</f>
        <v>0</v>
      </c>
      <c r="G4638" s="210">
        <f>G4587*'Usages mobilité'!$BG28*(1+'Usages mobilité'!$BH28)^(G$4557-$D$4557)/1000</f>
        <v>0</v>
      </c>
      <c r="H4638" s="210">
        <f>H4587*'Usages mobilité'!$BG28*(1+'Usages mobilité'!$BH28)^(H$4557-$D$4557)/1000</f>
        <v>0</v>
      </c>
      <c r="I4638" s="210">
        <f>I4587*'Usages mobilité'!$BG28*(1+'Usages mobilité'!$BH28)^(I$4557-$D$4557)/1000</f>
        <v>0</v>
      </c>
      <c r="J4638" s="210">
        <f>J4587*'Usages mobilité'!$BG28*(1+'Usages mobilité'!$BH28)^(J$4557-$D$4557)/1000</f>
        <v>0</v>
      </c>
      <c r="K4638" s="210">
        <f>K4587*'Usages mobilité'!$BG28*(1+'Usages mobilité'!$BH28)^(K$4557-$D$4557)/1000</f>
        <v>0</v>
      </c>
      <c r="L4638" s="210">
        <f>L4587*'Usages mobilité'!$BG28*(1+'Usages mobilité'!$BH28)^(L$4557-$D$4557)/1000</f>
        <v>0</v>
      </c>
      <c r="M4638" s="210">
        <f>M4587*'Usages mobilité'!$BG28*(1+'Usages mobilité'!$BH28)^(M$4557-$D$4557)/1000</f>
        <v>0</v>
      </c>
      <c r="N4638" s="210">
        <f>N4587*'Usages mobilité'!$BG28*(1+'Usages mobilité'!$BH28)^(N$4557-$D$4557)/1000</f>
        <v>0</v>
      </c>
      <c r="O4638" s="210">
        <f>O4587*'Usages mobilité'!$BG28*(1+'Usages mobilité'!$BH28)^(O$4557-$D$4557)/1000</f>
        <v>0</v>
      </c>
      <c r="P4638" s="210">
        <f>P4587*'Usages mobilité'!$BG28*(1+'Usages mobilité'!$BH28)^(P$4557-$D$4557)/1000</f>
        <v>0</v>
      </c>
      <c r="Q4638" s="210">
        <f>Q4587*'Usages mobilité'!$BG28*(1+'Usages mobilité'!$BH28)^(Q$4557-$D$4557)/1000</f>
        <v>0</v>
      </c>
      <c r="R4638" s="210">
        <f>R4587*'Usages mobilité'!$BG28*(1+'Usages mobilité'!$BH28)^(R$4557-$D$4557)/1000</f>
        <v>0</v>
      </c>
    </row>
    <row r="4639" spans="1:18" hidden="1" outlineLevel="2" x14ac:dyDescent="0.35">
      <c r="A4639" s="209" t="str">
        <f>'Usages mobilité'!A29</f>
        <v>Usage mobilité n°26</v>
      </c>
      <c r="B4639" s="209" t="s">
        <v>639</v>
      </c>
      <c r="C4639" s="209"/>
      <c r="D4639" s="210">
        <f>D4588*'Usages mobilité'!$BG29*(1+'Usages mobilité'!$BH29)^(D$4557-$D$4557)/1000</f>
        <v>0</v>
      </c>
      <c r="E4639" s="210">
        <f>E4588*'Usages mobilité'!$BG29*(1+'Usages mobilité'!$BH29)^(E$4557-$D$4557)/1000</f>
        <v>0</v>
      </c>
      <c r="F4639" s="210">
        <f>F4588*'Usages mobilité'!$BG29*(1+'Usages mobilité'!$BH29)^(F$4557-$D$4557)/1000</f>
        <v>0</v>
      </c>
      <c r="G4639" s="210">
        <f>G4588*'Usages mobilité'!$BG29*(1+'Usages mobilité'!$BH29)^(G$4557-$D$4557)/1000</f>
        <v>0</v>
      </c>
      <c r="H4639" s="210">
        <f>H4588*'Usages mobilité'!$BG29*(1+'Usages mobilité'!$BH29)^(H$4557-$D$4557)/1000</f>
        <v>0</v>
      </c>
      <c r="I4639" s="210">
        <f>I4588*'Usages mobilité'!$BG29*(1+'Usages mobilité'!$BH29)^(I$4557-$D$4557)/1000</f>
        <v>0</v>
      </c>
      <c r="J4639" s="210">
        <f>J4588*'Usages mobilité'!$BG29*(1+'Usages mobilité'!$BH29)^(J$4557-$D$4557)/1000</f>
        <v>0</v>
      </c>
      <c r="K4639" s="210">
        <f>K4588*'Usages mobilité'!$BG29*(1+'Usages mobilité'!$BH29)^(K$4557-$D$4557)/1000</f>
        <v>0</v>
      </c>
      <c r="L4639" s="210">
        <f>L4588*'Usages mobilité'!$BG29*(1+'Usages mobilité'!$BH29)^(L$4557-$D$4557)/1000</f>
        <v>0</v>
      </c>
      <c r="M4639" s="210">
        <f>M4588*'Usages mobilité'!$BG29*(1+'Usages mobilité'!$BH29)^(M$4557-$D$4557)/1000</f>
        <v>0</v>
      </c>
      <c r="N4639" s="210">
        <f>N4588*'Usages mobilité'!$BG29*(1+'Usages mobilité'!$BH29)^(N$4557-$D$4557)/1000</f>
        <v>0</v>
      </c>
      <c r="O4639" s="210">
        <f>O4588*'Usages mobilité'!$BG29*(1+'Usages mobilité'!$BH29)^(O$4557-$D$4557)/1000</f>
        <v>0</v>
      </c>
      <c r="P4639" s="210">
        <f>P4588*'Usages mobilité'!$BG29*(1+'Usages mobilité'!$BH29)^(P$4557-$D$4557)/1000</f>
        <v>0</v>
      </c>
      <c r="Q4639" s="210">
        <f>Q4588*'Usages mobilité'!$BG29*(1+'Usages mobilité'!$BH29)^(Q$4557-$D$4557)/1000</f>
        <v>0</v>
      </c>
      <c r="R4639" s="210">
        <f>R4588*'Usages mobilité'!$BG29*(1+'Usages mobilité'!$BH29)^(R$4557-$D$4557)/1000</f>
        <v>0</v>
      </c>
    </row>
    <row r="4640" spans="1:18" hidden="1" outlineLevel="2" x14ac:dyDescent="0.35">
      <c r="A4640" s="209" t="str">
        <f>'Usages mobilité'!A30</f>
        <v>Usage mobilité n°27</v>
      </c>
      <c r="B4640" s="209" t="s">
        <v>639</v>
      </c>
      <c r="C4640" s="209"/>
      <c r="D4640" s="210">
        <f>D4589*'Usages mobilité'!$BG30*(1+'Usages mobilité'!$BH30)^(D$4557-$D$4557)/1000</f>
        <v>0</v>
      </c>
      <c r="E4640" s="210">
        <f>E4589*'Usages mobilité'!$BG30*(1+'Usages mobilité'!$BH30)^(E$4557-$D$4557)/1000</f>
        <v>0</v>
      </c>
      <c r="F4640" s="210">
        <f>F4589*'Usages mobilité'!$BG30*(1+'Usages mobilité'!$BH30)^(F$4557-$D$4557)/1000</f>
        <v>0</v>
      </c>
      <c r="G4640" s="210">
        <f>G4589*'Usages mobilité'!$BG30*(1+'Usages mobilité'!$BH30)^(G$4557-$D$4557)/1000</f>
        <v>0</v>
      </c>
      <c r="H4640" s="210">
        <f>H4589*'Usages mobilité'!$BG30*(1+'Usages mobilité'!$BH30)^(H$4557-$D$4557)/1000</f>
        <v>0</v>
      </c>
      <c r="I4640" s="210">
        <f>I4589*'Usages mobilité'!$BG30*(1+'Usages mobilité'!$BH30)^(I$4557-$D$4557)/1000</f>
        <v>0</v>
      </c>
      <c r="J4640" s="210">
        <f>J4589*'Usages mobilité'!$BG30*(1+'Usages mobilité'!$BH30)^(J$4557-$D$4557)/1000</f>
        <v>0</v>
      </c>
      <c r="K4640" s="210">
        <f>K4589*'Usages mobilité'!$BG30*(1+'Usages mobilité'!$BH30)^(K$4557-$D$4557)/1000</f>
        <v>0</v>
      </c>
      <c r="L4640" s="210">
        <f>L4589*'Usages mobilité'!$BG30*(1+'Usages mobilité'!$BH30)^(L$4557-$D$4557)/1000</f>
        <v>0</v>
      </c>
      <c r="M4640" s="210">
        <f>M4589*'Usages mobilité'!$BG30*(1+'Usages mobilité'!$BH30)^(M$4557-$D$4557)/1000</f>
        <v>0</v>
      </c>
      <c r="N4640" s="210">
        <f>N4589*'Usages mobilité'!$BG30*(1+'Usages mobilité'!$BH30)^(N$4557-$D$4557)/1000</f>
        <v>0</v>
      </c>
      <c r="O4640" s="210">
        <f>O4589*'Usages mobilité'!$BG30*(1+'Usages mobilité'!$BH30)^(O$4557-$D$4557)/1000</f>
        <v>0</v>
      </c>
      <c r="P4640" s="210">
        <f>P4589*'Usages mobilité'!$BG30*(1+'Usages mobilité'!$BH30)^(P$4557-$D$4557)/1000</f>
        <v>0</v>
      </c>
      <c r="Q4640" s="210">
        <f>Q4589*'Usages mobilité'!$BG30*(1+'Usages mobilité'!$BH30)^(Q$4557-$D$4557)/1000</f>
        <v>0</v>
      </c>
      <c r="R4640" s="210">
        <f>R4589*'Usages mobilité'!$BG30*(1+'Usages mobilité'!$BH30)^(R$4557-$D$4557)/1000</f>
        <v>0</v>
      </c>
    </row>
    <row r="4641" spans="1:18" hidden="1" outlineLevel="2" x14ac:dyDescent="0.35">
      <c r="A4641" s="209" t="str">
        <f>'Usages mobilité'!A31</f>
        <v>Usage mobilité n°28</v>
      </c>
      <c r="B4641" s="209" t="s">
        <v>639</v>
      </c>
      <c r="C4641" s="209"/>
      <c r="D4641" s="210">
        <f>D4590*'Usages mobilité'!$BG31*(1+'Usages mobilité'!$BH31)^(D$4557-$D$4557)/1000</f>
        <v>0</v>
      </c>
      <c r="E4641" s="210">
        <f>E4590*'Usages mobilité'!$BG31*(1+'Usages mobilité'!$BH31)^(E$4557-$D$4557)/1000</f>
        <v>0</v>
      </c>
      <c r="F4641" s="210">
        <f>F4590*'Usages mobilité'!$BG31*(1+'Usages mobilité'!$BH31)^(F$4557-$D$4557)/1000</f>
        <v>0</v>
      </c>
      <c r="G4641" s="210">
        <f>G4590*'Usages mobilité'!$BG31*(1+'Usages mobilité'!$BH31)^(G$4557-$D$4557)/1000</f>
        <v>0</v>
      </c>
      <c r="H4641" s="210">
        <f>H4590*'Usages mobilité'!$BG31*(1+'Usages mobilité'!$BH31)^(H$4557-$D$4557)/1000</f>
        <v>0</v>
      </c>
      <c r="I4641" s="210">
        <f>I4590*'Usages mobilité'!$BG31*(1+'Usages mobilité'!$BH31)^(I$4557-$D$4557)/1000</f>
        <v>0</v>
      </c>
      <c r="J4641" s="210">
        <f>J4590*'Usages mobilité'!$BG31*(1+'Usages mobilité'!$BH31)^(J$4557-$D$4557)/1000</f>
        <v>0</v>
      </c>
      <c r="K4641" s="210">
        <f>K4590*'Usages mobilité'!$BG31*(1+'Usages mobilité'!$BH31)^(K$4557-$D$4557)/1000</f>
        <v>0</v>
      </c>
      <c r="L4641" s="210">
        <f>L4590*'Usages mobilité'!$BG31*(1+'Usages mobilité'!$BH31)^(L$4557-$D$4557)/1000</f>
        <v>0</v>
      </c>
      <c r="M4641" s="210">
        <f>M4590*'Usages mobilité'!$BG31*(1+'Usages mobilité'!$BH31)^(M$4557-$D$4557)/1000</f>
        <v>0</v>
      </c>
      <c r="N4641" s="210">
        <f>N4590*'Usages mobilité'!$BG31*(1+'Usages mobilité'!$BH31)^(N$4557-$D$4557)/1000</f>
        <v>0</v>
      </c>
      <c r="O4641" s="210">
        <f>O4590*'Usages mobilité'!$BG31*(1+'Usages mobilité'!$BH31)^(O$4557-$D$4557)/1000</f>
        <v>0</v>
      </c>
      <c r="P4641" s="210">
        <f>P4590*'Usages mobilité'!$BG31*(1+'Usages mobilité'!$BH31)^(P$4557-$D$4557)/1000</f>
        <v>0</v>
      </c>
      <c r="Q4641" s="210">
        <f>Q4590*'Usages mobilité'!$BG31*(1+'Usages mobilité'!$BH31)^(Q$4557-$D$4557)/1000</f>
        <v>0</v>
      </c>
      <c r="R4641" s="210">
        <f>R4590*'Usages mobilité'!$BG31*(1+'Usages mobilité'!$BH31)^(R$4557-$D$4557)/1000</f>
        <v>0</v>
      </c>
    </row>
    <row r="4642" spans="1:18" hidden="1" outlineLevel="2" x14ac:dyDescent="0.35">
      <c r="A4642" s="209" t="str">
        <f>'Usages mobilité'!A32</f>
        <v>Usage mobilité n°29</v>
      </c>
      <c r="B4642" s="209" t="s">
        <v>639</v>
      </c>
      <c r="C4642" s="209"/>
      <c r="D4642" s="210">
        <f>D4591*'Usages mobilité'!$BG32*(1+'Usages mobilité'!$BH32)^(D$4557-$D$4557)/1000</f>
        <v>0</v>
      </c>
      <c r="E4642" s="210">
        <f>E4591*'Usages mobilité'!$BG32*(1+'Usages mobilité'!$BH32)^(E$4557-$D$4557)/1000</f>
        <v>0</v>
      </c>
      <c r="F4642" s="210">
        <f>F4591*'Usages mobilité'!$BG32*(1+'Usages mobilité'!$BH32)^(F$4557-$D$4557)/1000</f>
        <v>0</v>
      </c>
      <c r="G4642" s="210">
        <f>G4591*'Usages mobilité'!$BG32*(1+'Usages mobilité'!$BH32)^(G$4557-$D$4557)/1000</f>
        <v>0</v>
      </c>
      <c r="H4642" s="210">
        <f>H4591*'Usages mobilité'!$BG32*(1+'Usages mobilité'!$BH32)^(H$4557-$D$4557)/1000</f>
        <v>0</v>
      </c>
      <c r="I4642" s="210">
        <f>I4591*'Usages mobilité'!$BG32*(1+'Usages mobilité'!$BH32)^(I$4557-$D$4557)/1000</f>
        <v>0</v>
      </c>
      <c r="J4642" s="210">
        <f>J4591*'Usages mobilité'!$BG32*(1+'Usages mobilité'!$BH32)^(J$4557-$D$4557)/1000</f>
        <v>0</v>
      </c>
      <c r="K4642" s="210">
        <f>K4591*'Usages mobilité'!$BG32*(1+'Usages mobilité'!$BH32)^(K$4557-$D$4557)/1000</f>
        <v>0</v>
      </c>
      <c r="L4642" s="210">
        <f>L4591*'Usages mobilité'!$BG32*(1+'Usages mobilité'!$BH32)^(L$4557-$D$4557)/1000</f>
        <v>0</v>
      </c>
      <c r="M4642" s="210">
        <f>M4591*'Usages mobilité'!$BG32*(1+'Usages mobilité'!$BH32)^(M$4557-$D$4557)/1000</f>
        <v>0</v>
      </c>
      <c r="N4642" s="210">
        <f>N4591*'Usages mobilité'!$BG32*(1+'Usages mobilité'!$BH32)^(N$4557-$D$4557)/1000</f>
        <v>0</v>
      </c>
      <c r="O4642" s="210">
        <f>O4591*'Usages mobilité'!$BG32*(1+'Usages mobilité'!$BH32)^(O$4557-$D$4557)/1000</f>
        <v>0</v>
      </c>
      <c r="P4642" s="210">
        <f>P4591*'Usages mobilité'!$BG32*(1+'Usages mobilité'!$BH32)^(P$4557-$D$4557)/1000</f>
        <v>0</v>
      </c>
      <c r="Q4642" s="210">
        <f>Q4591*'Usages mobilité'!$BG32*(1+'Usages mobilité'!$BH32)^(Q$4557-$D$4557)/1000</f>
        <v>0</v>
      </c>
      <c r="R4642" s="210">
        <f>R4591*'Usages mobilité'!$BG32*(1+'Usages mobilité'!$BH32)^(R$4557-$D$4557)/1000</f>
        <v>0</v>
      </c>
    </row>
    <row r="4643" spans="1:18" hidden="1" outlineLevel="2" x14ac:dyDescent="0.35">
      <c r="A4643" s="209" t="str">
        <f>'Usages mobilité'!A33</f>
        <v>Usage mobilité n°30</v>
      </c>
      <c r="B4643" s="209" t="s">
        <v>639</v>
      </c>
      <c r="C4643" s="209"/>
      <c r="D4643" s="210">
        <f>D4592*'Usages mobilité'!$BG33*(1+'Usages mobilité'!$BH33)^(D$4557-$D$4557)/1000</f>
        <v>0</v>
      </c>
      <c r="E4643" s="210">
        <f>E4592*'Usages mobilité'!$BG33*(1+'Usages mobilité'!$BH33)^(E$4557-$D$4557)/1000</f>
        <v>0</v>
      </c>
      <c r="F4643" s="210">
        <f>F4592*'Usages mobilité'!$BG33*(1+'Usages mobilité'!$BH33)^(F$4557-$D$4557)/1000</f>
        <v>0</v>
      </c>
      <c r="G4643" s="210">
        <f>G4592*'Usages mobilité'!$BG33*(1+'Usages mobilité'!$BH33)^(G$4557-$D$4557)/1000</f>
        <v>0</v>
      </c>
      <c r="H4643" s="210">
        <f>H4592*'Usages mobilité'!$BG33*(1+'Usages mobilité'!$BH33)^(H$4557-$D$4557)/1000</f>
        <v>0</v>
      </c>
      <c r="I4643" s="210">
        <f>I4592*'Usages mobilité'!$BG33*(1+'Usages mobilité'!$BH33)^(I$4557-$D$4557)/1000</f>
        <v>0</v>
      </c>
      <c r="J4643" s="210">
        <f>J4592*'Usages mobilité'!$BG33*(1+'Usages mobilité'!$BH33)^(J$4557-$D$4557)/1000</f>
        <v>0</v>
      </c>
      <c r="K4643" s="210">
        <f>K4592*'Usages mobilité'!$BG33*(1+'Usages mobilité'!$BH33)^(K$4557-$D$4557)/1000</f>
        <v>0</v>
      </c>
      <c r="L4643" s="210">
        <f>L4592*'Usages mobilité'!$BG33*(1+'Usages mobilité'!$BH33)^(L$4557-$D$4557)/1000</f>
        <v>0</v>
      </c>
      <c r="M4643" s="210">
        <f>M4592*'Usages mobilité'!$BG33*(1+'Usages mobilité'!$BH33)^(M$4557-$D$4557)/1000</f>
        <v>0</v>
      </c>
      <c r="N4643" s="210">
        <f>N4592*'Usages mobilité'!$BG33*(1+'Usages mobilité'!$BH33)^(N$4557-$D$4557)/1000</f>
        <v>0</v>
      </c>
      <c r="O4643" s="210">
        <f>O4592*'Usages mobilité'!$BG33*(1+'Usages mobilité'!$BH33)^(O$4557-$D$4557)/1000</f>
        <v>0</v>
      </c>
      <c r="P4643" s="210">
        <f>P4592*'Usages mobilité'!$BG33*(1+'Usages mobilité'!$BH33)^(P$4557-$D$4557)/1000</f>
        <v>0</v>
      </c>
      <c r="Q4643" s="210">
        <f>Q4592*'Usages mobilité'!$BG33*(1+'Usages mobilité'!$BH33)^(Q$4557-$D$4557)/1000</f>
        <v>0</v>
      </c>
      <c r="R4643" s="210">
        <f>R4592*'Usages mobilité'!$BG33*(1+'Usages mobilité'!$BH33)^(R$4557-$D$4557)/1000</f>
        <v>0</v>
      </c>
    </row>
    <row r="4644" spans="1:18" hidden="1" outlineLevel="2" x14ac:dyDescent="0.35">
      <c r="A4644" s="209" t="str">
        <f>'Usages mobilité'!A34</f>
        <v>Usage mobilité n°31</v>
      </c>
      <c r="B4644" s="209" t="s">
        <v>639</v>
      </c>
      <c r="C4644" s="209"/>
      <c r="D4644" s="210">
        <f>D4593*'Usages mobilité'!$BG34*(1+'Usages mobilité'!$BH34)^(D$4557-$D$4557)/1000</f>
        <v>0</v>
      </c>
      <c r="E4644" s="210">
        <f>E4593*'Usages mobilité'!$BG34*(1+'Usages mobilité'!$BH34)^(E$4557-$D$4557)/1000</f>
        <v>0</v>
      </c>
      <c r="F4644" s="210">
        <f>F4593*'Usages mobilité'!$BG34*(1+'Usages mobilité'!$BH34)^(F$4557-$D$4557)/1000</f>
        <v>0</v>
      </c>
      <c r="G4644" s="210">
        <f>G4593*'Usages mobilité'!$BG34*(1+'Usages mobilité'!$BH34)^(G$4557-$D$4557)/1000</f>
        <v>0</v>
      </c>
      <c r="H4644" s="210">
        <f>H4593*'Usages mobilité'!$BG34*(1+'Usages mobilité'!$BH34)^(H$4557-$D$4557)/1000</f>
        <v>0</v>
      </c>
      <c r="I4644" s="210">
        <f>I4593*'Usages mobilité'!$BG34*(1+'Usages mobilité'!$BH34)^(I$4557-$D$4557)/1000</f>
        <v>0</v>
      </c>
      <c r="J4644" s="210">
        <f>J4593*'Usages mobilité'!$BG34*(1+'Usages mobilité'!$BH34)^(J$4557-$D$4557)/1000</f>
        <v>0</v>
      </c>
      <c r="K4644" s="210">
        <f>K4593*'Usages mobilité'!$BG34*(1+'Usages mobilité'!$BH34)^(K$4557-$D$4557)/1000</f>
        <v>0</v>
      </c>
      <c r="L4644" s="210">
        <f>L4593*'Usages mobilité'!$BG34*(1+'Usages mobilité'!$BH34)^(L$4557-$D$4557)/1000</f>
        <v>0</v>
      </c>
      <c r="M4644" s="210">
        <f>M4593*'Usages mobilité'!$BG34*(1+'Usages mobilité'!$BH34)^(M$4557-$D$4557)/1000</f>
        <v>0</v>
      </c>
      <c r="N4644" s="210">
        <f>N4593*'Usages mobilité'!$BG34*(1+'Usages mobilité'!$BH34)^(N$4557-$D$4557)/1000</f>
        <v>0</v>
      </c>
      <c r="O4644" s="210">
        <f>O4593*'Usages mobilité'!$BG34*(1+'Usages mobilité'!$BH34)^(O$4557-$D$4557)/1000</f>
        <v>0</v>
      </c>
      <c r="P4644" s="210">
        <f>P4593*'Usages mobilité'!$BG34*(1+'Usages mobilité'!$BH34)^(P$4557-$D$4557)/1000</f>
        <v>0</v>
      </c>
      <c r="Q4644" s="210">
        <f>Q4593*'Usages mobilité'!$BG34*(1+'Usages mobilité'!$BH34)^(Q$4557-$D$4557)/1000</f>
        <v>0</v>
      </c>
      <c r="R4644" s="210">
        <f>R4593*'Usages mobilité'!$BG34*(1+'Usages mobilité'!$BH34)^(R$4557-$D$4557)/1000</f>
        <v>0</v>
      </c>
    </row>
    <row r="4645" spans="1:18" hidden="1" outlineLevel="2" x14ac:dyDescent="0.35">
      <c r="A4645" s="209" t="str">
        <f>'Usages mobilité'!A35</f>
        <v>Usage mobilité n°32</v>
      </c>
      <c r="B4645" s="209" t="s">
        <v>639</v>
      </c>
      <c r="C4645" s="209"/>
      <c r="D4645" s="210">
        <f>D4594*'Usages mobilité'!$BG35*(1+'Usages mobilité'!$BH35)^(D$4557-$D$4557)/1000</f>
        <v>0</v>
      </c>
      <c r="E4645" s="210">
        <f>E4594*'Usages mobilité'!$BG35*(1+'Usages mobilité'!$BH35)^(E$4557-$D$4557)/1000</f>
        <v>0</v>
      </c>
      <c r="F4645" s="210">
        <f>F4594*'Usages mobilité'!$BG35*(1+'Usages mobilité'!$BH35)^(F$4557-$D$4557)/1000</f>
        <v>0</v>
      </c>
      <c r="G4645" s="210">
        <f>G4594*'Usages mobilité'!$BG35*(1+'Usages mobilité'!$BH35)^(G$4557-$D$4557)/1000</f>
        <v>0</v>
      </c>
      <c r="H4645" s="210">
        <f>H4594*'Usages mobilité'!$BG35*(1+'Usages mobilité'!$BH35)^(H$4557-$D$4557)/1000</f>
        <v>0</v>
      </c>
      <c r="I4645" s="210">
        <f>I4594*'Usages mobilité'!$BG35*(1+'Usages mobilité'!$BH35)^(I$4557-$D$4557)/1000</f>
        <v>0</v>
      </c>
      <c r="J4645" s="210">
        <f>J4594*'Usages mobilité'!$BG35*(1+'Usages mobilité'!$BH35)^(J$4557-$D$4557)/1000</f>
        <v>0</v>
      </c>
      <c r="K4645" s="210">
        <f>K4594*'Usages mobilité'!$BG35*(1+'Usages mobilité'!$BH35)^(K$4557-$D$4557)/1000</f>
        <v>0</v>
      </c>
      <c r="L4645" s="210">
        <f>L4594*'Usages mobilité'!$BG35*(1+'Usages mobilité'!$BH35)^(L$4557-$D$4557)/1000</f>
        <v>0</v>
      </c>
      <c r="M4645" s="210">
        <f>M4594*'Usages mobilité'!$BG35*(1+'Usages mobilité'!$BH35)^(M$4557-$D$4557)/1000</f>
        <v>0</v>
      </c>
      <c r="N4645" s="210">
        <f>N4594*'Usages mobilité'!$BG35*(1+'Usages mobilité'!$BH35)^(N$4557-$D$4557)/1000</f>
        <v>0</v>
      </c>
      <c r="O4645" s="210">
        <f>O4594*'Usages mobilité'!$BG35*(1+'Usages mobilité'!$BH35)^(O$4557-$D$4557)/1000</f>
        <v>0</v>
      </c>
      <c r="P4645" s="210">
        <f>P4594*'Usages mobilité'!$BG35*(1+'Usages mobilité'!$BH35)^(P$4557-$D$4557)/1000</f>
        <v>0</v>
      </c>
      <c r="Q4645" s="210">
        <f>Q4594*'Usages mobilité'!$BG35*(1+'Usages mobilité'!$BH35)^(Q$4557-$D$4557)/1000</f>
        <v>0</v>
      </c>
      <c r="R4645" s="210">
        <f>R4594*'Usages mobilité'!$BG35*(1+'Usages mobilité'!$BH35)^(R$4557-$D$4557)/1000</f>
        <v>0</v>
      </c>
    </row>
    <row r="4646" spans="1:18" hidden="1" outlineLevel="2" x14ac:dyDescent="0.35">
      <c r="A4646" s="209" t="str">
        <f>'Usages mobilité'!A36</f>
        <v>Usage mobilité n°33</v>
      </c>
      <c r="B4646" s="209" t="s">
        <v>639</v>
      </c>
      <c r="C4646" s="209"/>
      <c r="D4646" s="210">
        <f>D4595*'Usages mobilité'!$BG36*(1+'Usages mobilité'!$BH36)^(D$4557-$D$4557)/1000</f>
        <v>0</v>
      </c>
      <c r="E4646" s="210">
        <f>E4595*'Usages mobilité'!$BG36*(1+'Usages mobilité'!$BH36)^(E$4557-$D$4557)/1000</f>
        <v>0</v>
      </c>
      <c r="F4646" s="210">
        <f>F4595*'Usages mobilité'!$BG36*(1+'Usages mobilité'!$BH36)^(F$4557-$D$4557)/1000</f>
        <v>0</v>
      </c>
      <c r="G4646" s="210">
        <f>G4595*'Usages mobilité'!$BG36*(1+'Usages mobilité'!$BH36)^(G$4557-$D$4557)/1000</f>
        <v>0</v>
      </c>
      <c r="H4646" s="210">
        <f>H4595*'Usages mobilité'!$BG36*(1+'Usages mobilité'!$BH36)^(H$4557-$D$4557)/1000</f>
        <v>0</v>
      </c>
      <c r="I4646" s="210">
        <f>I4595*'Usages mobilité'!$BG36*(1+'Usages mobilité'!$BH36)^(I$4557-$D$4557)/1000</f>
        <v>0</v>
      </c>
      <c r="J4646" s="210">
        <f>J4595*'Usages mobilité'!$BG36*(1+'Usages mobilité'!$BH36)^(J$4557-$D$4557)/1000</f>
        <v>0</v>
      </c>
      <c r="K4646" s="210">
        <f>K4595*'Usages mobilité'!$BG36*(1+'Usages mobilité'!$BH36)^(K$4557-$D$4557)/1000</f>
        <v>0</v>
      </c>
      <c r="L4646" s="210">
        <f>L4595*'Usages mobilité'!$BG36*(1+'Usages mobilité'!$BH36)^(L$4557-$D$4557)/1000</f>
        <v>0</v>
      </c>
      <c r="M4646" s="210">
        <f>M4595*'Usages mobilité'!$BG36*(1+'Usages mobilité'!$BH36)^(M$4557-$D$4557)/1000</f>
        <v>0</v>
      </c>
      <c r="N4646" s="210">
        <f>N4595*'Usages mobilité'!$BG36*(1+'Usages mobilité'!$BH36)^(N$4557-$D$4557)/1000</f>
        <v>0</v>
      </c>
      <c r="O4646" s="210">
        <f>O4595*'Usages mobilité'!$BG36*(1+'Usages mobilité'!$BH36)^(O$4557-$D$4557)/1000</f>
        <v>0</v>
      </c>
      <c r="P4646" s="210">
        <f>P4595*'Usages mobilité'!$BG36*(1+'Usages mobilité'!$BH36)^(P$4557-$D$4557)/1000</f>
        <v>0</v>
      </c>
      <c r="Q4646" s="210">
        <f>Q4595*'Usages mobilité'!$BG36*(1+'Usages mobilité'!$BH36)^(Q$4557-$D$4557)/1000</f>
        <v>0</v>
      </c>
      <c r="R4646" s="210">
        <f>R4595*'Usages mobilité'!$BG36*(1+'Usages mobilité'!$BH36)^(R$4557-$D$4557)/1000</f>
        <v>0</v>
      </c>
    </row>
    <row r="4647" spans="1:18" hidden="1" outlineLevel="2" x14ac:dyDescent="0.35">
      <c r="A4647" s="209" t="str">
        <f>'Usages mobilité'!A37</f>
        <v>Usage mobilité n°34</v>
      </c>
      <c r="B4647" s="209" t="s">
        <v>639</v>
      </c>
      <c r="C4647" s="209"/>
      <c r="D4647" s="210">
        <f>D4596*'Usages mobilité'!$BG37*(1+'Usages mobilité'!$BH37)^(D$4557-$D$4557)/1000</f>
        <v>0</v>
      </c>
      <c r="E4647" s="210">
        <f>E4596*'Usages mobilité'!$BG37*(1+'Usages mobilité'!$BH37)^(E$4557-$D$4557)/1000</f>
        <v>0</v>
      </c>
      <c r="F4647" s="210">
        <f>F4596*'Usages mobilité'!$BG37*(1+'Usages mobilité'!$BH37)^(F$4557-$D$4557)/1000</f>
        <v>0</v>
      </c>
      <c r="G4647" s="210">
        <f>G4596*'Usages mobilité'!$BG37*(1+'Usages mobilité'!$BH37)^(G$4557-$D$4557)/1000</f>
        <v>0</v>
      </c>
      <c r="H4647" s="210">
        <f>H4596*'Usages mobilité'!$BG37*(1+'Usages mobilité'!$BH37)^(H$4557-$D$4557)/1000</f>
        <v>0</v>
      </c>
      <c r="I4647" s="210">
        <f>I4596*'Usages mobilité'!$BG37*(1+'Usages mobilité'!$BH37)^(I$4557-$D$4557)/1000</f>
        <v>0</v>
      </c>
      <c r="J4647" s="210">
        <f>J4596*'Usages mobilité'!$BG37*(1+'Usages mobilité'!$BH37)^(J$4557-$D$4557)/1000</f>
        <v>0</v>
      </c>
      <c r="K4647" s="210">
        <f>K4596*'Usages mobilité'!$BG37*(1+'Usages mobilité'!$BH37)^(K$4557-$D$4557)/1000</f>
        <v>0</v>
      </c>
      <c r="L4647" s="210">
        <f>L4596*'Usages mobilité'!$BG37*(1+'Usages mobilité'!$BH37)^(L$4557-$D$4557)/1000</f>
        <v>0</v>
      </c>
      <c r="M4647" s="210">
        <f>M4596*'Usages mobilité'!$BG37*(1+'Usages mobilité'!$BH37)^(M$4557-$D$4557)/1000</f>
        <v>0</v>
      </c>
      <c r="N4647" s="210">
        <f>N4596*'Usages mobilité'!$BG37*(1+'Usages mobilité'!$BH37)^(N$4557-$D$4557)/1000</f>
        <v>0</v>
      </c>
      <c r="O4647" s="210">
        <f>O4596*'Usages mobilité'!$BG37*(1+'Usages mobilité'!$BH37)^(O$4557-$D$4557)/1000</f>
        <v>0</v>
      </c>
      <c r="P4647" s="210">
        <f>P4596*'Usages mobilité'!$BG37*(1+'Usages mobilité'!$BH37)^(P$4557-$D$4557)/1000</f>
        <v>0</v>
      </c>
      <c r="Q4647" s="210">
        <f>Q4596*'Usages mobilité'!$BG37*(1+'Usages mobilité'!$BH37)^(Q$4557-$D$4557)/1000</f>
        <v>0</v>
      </c>
      <c r="R4647" s="210">
        <f>R4596*'Usages mobilité'!$BG37*(1+'Usages mobilité'!$BH37)^(R$4557-$D$4557)/1000</f>
        <v>0</v>
      </c>
    </row>
    <row r="4648" spans="1:18" hidden="1" outlineLevel="2" x14ac:dyDescent="0.35">
      <c r="A4648" s="209" t="str">
        <f>'Usages mobilité'!A38</f>
        <v>Usage mobilité n°35</v>
      </c>
      <c r="B4648" s="209" t="s">
        <v>639</v>
      </c>
      <c r="C4648" s="209"/>
      <c r="D4648" s="210">
        <f>D4597*'Usages mobilité'!$BG38*(1+'Usages mobilité'!$BH38)^(D$4557-$D$4557)/1000</f>
        <v>0</v>
      </c>
      <c r="E4648" s="210">
        <f>E4597*'Usages mobilité'!$BG38*(1+'Usages mobilité'!$BH38)^(E$4557-$D$4557)/1000</f>
        <v>0</v>
      </c>
      <c r="F4648" s="210">
        <f>F4597*'Usages mobilité'!$BG38*(1+'Usages mobilité'!$BH38)^(F$4557-$D$4557)/1000</f>
        <v>0</v>
      </c>
      <c r="G4648" s="210">
        <f>G4597*'Usages mobilité'!$BG38*(1+'Usages mobilité'!$BH38)^(G$4557-$D$4557)/1000</f>
        <v>0</v>
      </c>
      <c r="H4648" s="210">
        <f>H4597*'Usages mobilité'!$BG38*(1+'Usages mobilité'!$BH38)^(H$4557-$D$4557)/1000</f>
        <v>0</v>
      </c>
      <c r="I4648" s="210">
        <f>I4597*'Usages mobilité'!$BG38*(1+'Usages mobilité'!$BH38)^(I$4557-$D$4557)/1000</f>
        <v>0</v>
      </c>
      <c r="J4648" s="210">
        <f>J4597*'Usages mobilité'!$BG38*(1+'Usages mobilité'!$BH38)^(J$4557-$D$4557)/1000</f>
        <v>0</v>
      </c>
      <c r="K4648" s="210">
        <f>K4597*'Usages mobilité'!$BG38*(1+'Usages mobilité'!$BH38)^(K$4557-$D$4557)/1000</f>
        <v>0</v>
      </c>
      <c r="L4648" s="210">
        <f>L4597*'Usages mobilité'!$BG38*(1+'Usages mobilité'!$BH38)^(L$4557-$D$4557)/1000</f>
        <v>0</v>
      </c>
      <c r="M4648" s="210">
        <f>M4597*'Usages mobilité'!$BG38*(1+'Usages mobilité'!$BH38)^(M$4557-$D$4557)/1000</f>
        <v>0</v>
      </c>
      <c r="N4648" s="210">
        <f>N4597*'Usages mobilité'!$BG38*(1+'Usages mobilité'!$BH38)^(N$4557-$D$4557)/1000</f>
        <v>0</v>
      </c>
      <c r="O4648" s="210">
        <f>O4597*'Usages mobilité'!$BG38*(1+'Usages mobilité'!$BH38)^(O$4557-$D$4557)/1000</f>
        <v>0</v>
      </c>
      <c r="P4648" s="210">
        <f>P4597*'Usages mobilité'!$BG38*(1+'Usages mobilité'!$BH38)^(P$4557-$D$4557)/1000</f>
        <v>0</v>
      </c>
      <c r="Q4648" s="210">
        <f>Q4597*'Usages mobilité'!$BG38*(1+'Usages mobilité'!$BH38)^(Q$4557-$D$4557)/1000</f>
        <v>0</v>
      </c>
      <c r="R4648" s="210">
        <f>R4597*'Usages mobilité'!$BG38*(1+'Usages mobilité'!$BH38)^(R$4557-$D$4557)/1000</f>
        <v>0</v>
      </c>
    </row>
    <row r="4649" spans="1:18" hidden="1" outlineLevel="2" x14ac:dyDescent="0.35">
      <c r="A4649" s="209" t="str">
        <f>'Usages mobilité'!A39</f>
        <v>Usage mobilité n°36</v>
      </c>
      <c r="B4649" s="209" t="s">
        <v>639</v>
      </c>
      <c r="C4649" s="209"/>
      <c r="D4649" s="210">
        <f>D4598*'Usages mobilité'!$BG39*(1+'Usages mobilité'!$BH39)^(D$4557-$D$4557)/1000</f>
        <v>0</v>
      </c>
      <c r="E4649" s="210">
        <f>E4598*'Usages mobilité'!$BG39*(1+'Usages mobilité'!$BH39)^(E$4557-$D$4557)/1000</f>
        <v>0</v>
      </c>
      <c r="F4649" s="210">
        <f>F4598*'Usages mobilité'!$BG39*(1+'Usages mobilité'!$BH39)^(F$4557-$D$4557)/1000</f>
        <v>0</v>
      </c>
      <c r="G4649" s="210">
        <f>G4598*'Usages mobilité'!$BG39*(1+'Usages mobilité'!$BH39)^(G$4557-$D$4557)/1000</f>
        <v>0</v>
      </c>
      <c r="H4649" s="210">
        <f>H4598*'Usages mobilité'!$BG39*(1+'Usages mobilité'!$BH39)^(H$4557-$D$4557)/1000</f>
        <v>0</v>
      </c>
      <c r="I4649" s="210">
        <f>I4598*'Usages mobilité'!$BG39*(1+'Usages mobilité'!$BH39)^(I$4557-$D$4557)/1000</f>
        <v>0</v>
      </c>
      <c r="J4649" s="210">
        <f>J4598*'Usages mobilité'!$BG39*(1+'Usages mobilité'!$BH39)^(J$4557-$D$4557)/1000</f>
        <v>0</v>
      </c>
      <c r="K4649" s="210">
        <f>K4598*'Usages mobilité'!$BG39*(1+'Usages mobilité'!$BH39)^(K$4557-$D$4557)/1000</f>
        <v>0</v>
      </c>
      <c r="L4649" s="210">
        <f>L4598*'Usages mobilité'!$BG39*(1+'Usages mobilité'!$BH39)^(L$4557-$D$4557)/1000</f>
        <v>0</v>
      </c>
      <c r="M4649" s="210">
        <f>M4598*'Usages mobilité'!$BG39*(1+'Usages mobilité'!$BH39)^(M$4557-$D$4557)/1000</f>
        <v>0</v>
      </c>
      <c r="N4649" s="210">
        <f>N4598*'Usages mobilité'!$BG39*(1+'Usages mobilité'!$BH39)^(N$4557-$D$4557)/1000</f>
        <v>0</v>
      </c>
      <c r="O4649" s="210">
        <f>O4598*'Usages mobilité'!$BG39*(1+'Usages mobilité'!$BH39)^(O$4557-$D$4557)/1000</f>
        <v>0</v>
      </c>
      <c r="P4649" s="210">
        <f>P4598*'Usages mobilité'!$BG39*(1+'Usages mobilité'!$BH39)^(P$4557-$D$4557)/1000</f>
        <v>0</v>
      </c>
      <c r="Q4649" s="210">
        <f>Q4598*'Usages mobilité'!$BG39*(1+'Usages mobilité'!$BH39)^(Q$4557-$D$4557)/1000</f>
        <v>0</v>
      </c>
      <c r="R4649" s="210">
        <f>R4598*'Usages mobilité'!$BG39*(1+'Usages mobilité'!$BH39)^(R$4557-$D$4557)/1000</f>
        <v>0</v>
      </c>
    </row>
    <row r="4650" spans="1:18" hidden="1" outlineLevel="2" x14ac:dyDescent="0.35">
      <c r="A4650" s="209" t="str">
        <f>'Usages mobilité'!A40</f>
        <v>Usage mobilité n°37</v>
      </c>
      <c r="B4650" s="209" t="s">
        <v>639</v>
      </c>
      <c r="C4650" s="209"/>
      <c r="D4650" s="210">
        <f>D4599*'Usages mobilité'!$BG40*(1+'Usages mobilité'!$BH40)^(D$4557-$D$4557)/1000</f>
        <v>0</v>
      </c>
      <c r="E4650" s="210">
        <f>E4599*'Usages mobilité'!$BG40*(1+'Usages mobilité'!$BH40)^(E$4557-$D$4557)/1000</f>
        <v>0</v>
      </c>
      <c r="F4650" s="210">
        <f>F4599*'Usages mobilité'!$BG40*(1+'Usages mobilité'!$BH40)^(F$4557-$D$4557)/1000</f>
        <v>0</v>
      </c>
      <c r="G4650" s="210">
        <f>G4599*'Usages mobilité'!$BG40*(1+'Usages mobilité'!$BH40)^(G$4557-$D$4557)/1000</f>
        <v>0</v>
      </c>
      <c r="H4650" s="210">
        <f>H4599*'Usages mobilité'!$BG40*(1+'Usages mobilité'!$BH40)^(H$4557-$D$4557)/1000</f>
        <v>0</v>
      </c>
      <c r="I4650" s="210">
        <f>I4599*'Usages mobilité'!$BG40*(1+'Usages mobilité'!$BH40)^(I$4557-$D$4557)/1000</f>
        <v>0</v>
      </c>
      <c r="J4650" s="210">
        <f>J4599*'Usages mobilité'!$BG40*(1+'Usages mobilité'!$BH40)^(J$4557-$D$4557)/1000</f>
        <v>0</v>
      </c>
      <c r="K4650" s="210">
        <f>K4599*'Usages mobilité'!$BG40*(1+'Usages mobilité'!$BH40)^(K$4557-$D$4557)/1000</f>
        <v>0</v>
      </c>
      <c r="L4650" s="210">
        <f>L4599*'Usages mobilité'!$BG40*(1+'Usages mobilité'!$BH40)^(L$4557-$D$4557)/1000</f>
        <v>0</v>
      </c>
      <c r="M4650" s="210">
        <f>M4599*'Usages mobilité'!$BG40*(1+'Usages mobilité'!$BH40)^(M$4557-$D$4557)/1000</f>
        <v>0</v>
      </c>
      <c r="N4650" s="210">
        <f>N4599*'Usages mobilité'!$BG40*(1+'Usages mobilité'!$BH40)^(N$4557-$D$4557)/1000</f>
        <v>0</v>
      </c>
      <c r="O4650" s="210">
        <f>O4599*'Usages mobilité'!$BG40*(1+'Usages mobilité'!$BH40)^(O$4557-$D$4557)/1000</f>
        <v>0</v>
      </c>
      <c r="P4650" s="210">
        <f>P4599*'Usages mobilité'!$BG40*(1+'Usages mobilité'!$BH40)^(P$4557-$D$4557)/1000</f>
        <v>0</v>
      </c>
      <c r="Q4650" s="210">
        <f>Q4599*'Usages mobilité'!$BG40*(1+'Usages mobilité'!$BH40)^(Q$4557-$D$4557)/1000</f>
        <v>0</v>
      </c>
      <c r="R4650" s="210">
        <f>R4599*'Usages mobilité'!$BG40*(1+'Usages mobilité'!$BH40)^(R$4557-$D$4557)/1000</f>
        <v>0</v>
      </c>
    </row>
    <row r="4651" spans="1:18" hidden="1" outlineLevel="2" x14ac:dyDescent="0.35">
      <c r="A4651" s="209" t="str">
        <f>'Usages mobilité'!A41</f>
        <v>Usage mobilité n°38</v>
      </c>
      <c r="B4651" s="209" t="s">
        <v>639</v>
      </c>
      <c r="C4651" s="209"/>
      <c r="D4651" s="210">
        <f>D4600*'Usages mobilité'!$BG41*(1+'Usages mobilité'!$BH41)^(D$4557-$D$4557)/1000</f>
        <v>0</v>
      </c>
      <c r="E4651" s="210">
        <f>E4600*'Usages mobilité'!$BG41*(1+'Usages mobilité'!$BH41)^(E$4557-$D$4557)/1000</f>
        <v>0</v>
      </c>
      <c r="F4651" s="210">
        <f>F4600*'Usages mobilité'!$BG41*(1+'Usages mobilité'!$BH41)^(F$4557-$D$4557)/1000</f>
        <v>0</v>
      </c>
      <c r="G4651" s="210">
        <f>G4600*'Usages mobilité'!$BG41*(1+'Usages mobilité'!$BH41)^(G$4557-$D$4557)/1000</f>
        <v>0</v>
      </c>
      <c r="H4651" s="210">
        <f>H4600*'Usages mobilité'!$BG41*(1+'Usages mobilité'!$BH41)^(H$4557-$D$4557)/1000</f>
        <v>0</v>
      </c>
      <c r="I4651" s="210">
        <f>I4600*'Usages mobilité'!$BG41*(1+'Usages mobilité'!$BH41)^(I$4557-$D$4557)/1000</f>
        <v>0</v>
      </c>
      <c r="J4651" s="210">
        <f>J4600*'Usages mobilité'!$BG41*(1+'Usages mobilité'!$BH41)^(J$4557-$D$4557)/1000</f>
        <v>0</v>
      </c>
      <c r="K4651" s="210">
        <f>K4600*'Usages mobilité'!$BG41*(1+'Usages mobilité'!$BH41)^(K$4557-$D$4557)/1000</f>
        <v>0</v>
      </c>
      <c r="L4651" s="210">
        <f>L4600*'Usages mobilité'!$BG41*(1+'Usages mobilité'!$BH41)^(L$4557-$D$4557)/1000</f>
        <v>0</v>
      </c>
      <c r="M4651" s="210">
        <f>M4600*'Usages mobilité'!$BG41*(1+'Usages mobilité'!$BH41)^(M$4557-$D$4557)/1000</f>
        <v>0</v>
      </c>
      <c r="N4651" s="210">
        <f>N4600*'Usages mobilité'!$BG41*(1+'Usages mobilité'!$BH41)^(N$4557-$D$4557)/1000</f>
        <v>0</v>
      </c>
      <c r="O4651" s="210">
        <f>O4600*'Usages mobilité'!$BG41*(1+'Usages mobilité'!$BH41)^(O$4557-$D$4557)/1000</f>
        <v>0</v>
      </c>
      <c r="P4651" s="210">
        <f>P4600*'Usages mobilité'!$BG41*(1+'Usages mobilité'!$BH41)^(P$4557-$D$4557)/1000</f>
        <v>0</v>
      </c>
      <c r="Q4651" s="210">
        <f>Q4600*'Usages mobilité'!$BG41*(1+'Usages mobilité'!$BH41)^(Q$4557-$D$4557)/1000</f>
        <v>0</v>
      </c>
      <c r="R4651" s="210">
        <f>R4600*'Usages mobilité'!$BG41*(1+'Usages mobilité'!$BH41)^(R$4557-$D$4557)/1000</f>
        <v>0</v>
      </c>
    </row>
    <row r="4652" spans="1:18" hidden="1" outlineLevel="2" x14ac:dyDescent="0.35">
      <c r="A4652" s="209" t="str">
        <f>'Usages mobilité'!A42</f>
        <v>Usage mobilité n°39</v>
      </c>
      <c r="B4652" s="209" t="s">
        <v>639</v>
      </c>
      <c r="C4652" s="209"/>
      <c r="D4652" s="210">
        <f>D4601*'Usages mobilité'!$BG42*(1+'Usages mobilité'!$BH42)^(D$4557-$D$4557)/1000</f>
        <v>0</v>
      </c>
      <c r="E4652" s="210">
        <f>E4601*'Usages mobilité'!$BG42*(1+'Usages mobilité'!$BH42)^(E$4557-$D$4557)/1000</f>
        <v>0</v>
      </c>
      <c r="F4652" s="210">
        <f>F4601*'Usages mobilité'!$BG42*(1+'Usages mobilité'!$BH42)^(F$4557-$D$4557)/1000</f>
        <v>0</v>
      </c>
      <c r="G4652" s="210">
        <f>G4601*'Usages mobilité'!$BG42*(1+'Usages mobilité'!$BH42)^(G$4557-$D$4557)/1000</f>
        <v>0</v>
      </c>
      <c r="H4652" s="210">
        <f>H4601*'Usages mobilité'!$BG42*(1+'Usages mobilité'!$BH42)^(H$4557-$D$4557)/1000</f>
        <v>0</v>
      </c>
      <c r="I4652" s="210">
        <f>I4601*'Usages mobilité'!$BG42*(1+'Usages mobilité'!$BH42)^(I$4557-$D$4557)/1000</f>
        <v>0</v>
      </c>
      <c r="J4652" s="210">
        <f>J4601*'Usages mobilité'!$BG42*(1+'Usages mobilité'!$BH42)^(J$4557-$D$4557)/1000</f>
        <v>0</v>
      </c>
      <c r="K4652" s="210">
        <f>K4601*'Usages mobilité'!$BG42*(1+'Usages mobilité'!$BH42)^(K$4557-$D$4557)/1000</f>
        <v>0</v>
      </c>
      <c r="L4652" s="210">
        <f>L4601*'Usages mobilité'!$BG42*(1+'Usages mobilité'!$BH42)^(L$4557-$D$4557)/1000</f>
        <v>0</v>
      </c>
      <c r="M4652" s="210">
        <f>M4601*'Usages mobilité'!$BG42*(1+'Usages mobilité'!$BH42)^(M$4557-$D$4557)/1000</f>
        <v>0</v>
      </c>
      <c r="N4652" s="210">
        <f>N4601*'Usages mobilité'!$BG42*(1+'Usages mobilité'!$BH42)^(N$4557-$D$4557)/1000</f>
        <v>0</v>
      </c>
      <c r="O4652" s="210">
        <f>O4601*'Usages mobilité'!$BG42*(1+'Usages mobilité'!$BH42)^(O$4557-$D$4557)/1000</f>
        <v>0</v>
      </c>
      <c r="P4652" s="210">
        <f>P4601*'Usages mobilité'!$BG42*(1+'Usages mobilité'!$BH42)^(P$4557-$D$4557)/1000</f>
        <v>0</v>
      </c>
      <c r="Q4652" s="210">
        <f>Q4601*'Usages mobilité'!$BG42*(1+'Usages mobilité'!$BH42)^(Q$4557-$D$4557)/1000</f>
        <v>0</v>
      </c>
      <c r="R4652" s="210">
        <f>R4601*'Usages mobilité'!$BG42*(1+'Usages mobilité'!$BH42)^(R$4557-$D$4557)/1000</f>
        <v>0</v>
      </c>
    </row>
    <row r="4653" spans="1:18" hidden="1" outlineLevel="2" x14ac:dyDescent="0.35">
      <c r="A4653" s="209" t="str">
        <f>'Usages mobilité'!A43</f>
        <v>Usage mobilité n°40</v>
      </c>
      <c r="B4653" s="209" t="s">
        <v>639</v>
      </c>
      <c r="C4653" s="209"/>
      <c r="D4653" s="210">
        <f>D4602*'Usages mobilité'!$BG43*(1+'Usages mobilité'!$BH43)^(D$4557-$D$4557)/1000</f>
        <v>0</v>
      </c>
      <c r="E4653" s="210">
        <f>E4602*'Usages mobilité'!$BG43*(1+'Usages mobilité'!$BH43)^(E$4557-$D$4557)/1000</f>
        <v>0</v>
      </c>
      <c r="F4653" s="210">
        <f>F4602*'Usages mobilité'!$BG43*(1+'Usages mobilité'!$BH43)^(F$4557-$D$4557)/1000</f>
        <v>0</v>
      </c>
      <c r="G4653" s="210">
        <f>G4602*'Usages mobilité'!$BG43*(1+'Usages mobilité'!$BH43)^(G$4557-$D$4557)/1000</f>
        <v>0</v>
      </c>
      <c r="H4653" s="210">
        <f>H4602*'Usages mobilité'!$BG43*(1+'Usages mobilité'!$BH43)^(H$4557-$D$4557)/1000</f>
        <v>0</v>
      </c>
      <c r="I4653" s="210">
        <f>I4602*'Usages mobilité'!$BG43*(1+'Usages mobilité'!$BH43)^(I$4557-$D$4557)/1000</f>
        <v>0</v>
      </c>
      <c r="J4653" s="210">
        <f>J4602*'Usages mobilité'!$BG43*(1+'Usages mobilité'!$BH43)^(J$4557-$D$4557)/1000</f>
        <v>0</v>
      </c>
      <c r="K4653" s="210">
        <f>K4602*'Usages mobilité'!$BG43*(1+'Usages mobilité'!$BH43)^(K$4557-$D$4557)/1000</f>
        <v>0</v>
      </c>
      <c r="L4653" s="210">
        <f>L4602*'Usages mobilité'!$BG43*(1+'Usages mobilité'!$BH43)^(L$4557-$D$4557)/1000</f>
        <v>0</v>
      </c>
      <c r="M4653" s="210">
        <f>M4602*'Usages mobilité'!$BG43*(1+'Usages mobilité'!$BH43)^(M$4557-$D$4557)/1000</f>
        <v>0</v>
      </c>
      <c r="N4653" s="210">
        <f>N4602*'Usages mobilité'!$BG43*(1+'Usages mobilité'!$BH43)^(N$4557-$D$4557)/1000</f>
        <v>0</v>
      </c>
      <c r="O4653" s="210">
        <f>O4602*'Usages mobilité'!$BG43*(1+'Usages mobilité'!$BH43)^(O$4557-$D$4557)/1000</f>
        <v>0</v>
      </c>
      <c r="P4653" s="210">
        <f>P4602*'Usages mobilité'!$BG43*(1+'Usages mobilité'!$BH43)^(P$4557-$D$4557)/1000</f>
        <v>0</v>
      </c>
      <c r="Q4653" s="210">
        <f>Q4602*'Usages mobilité'!$BG43*(1+'Usages mobilité'!$BH43)^(Q$4557-$D$4557)/1000</f>
        <v>0</v>
      </c>
      <c r="R4653" s="210">
        <f>R4602*'Usages mobilité'!$BG43*(1+'Usages mobilité'!$BH43)^(R$4557-$D$4557)/1000</f>
        <v>0</v>
      </c>
    </row>
    <row r="4654" spans="1:18" hidden="1" outlineLevel="2" x14ac:dyDescent="0.35">
      <c r="A4654" s="209" t="str">
        <f>'Usages mobilité'!A44</f>
        <v>Usage mobilité n°41</v>
      </c>
      <c r="B4654" s="209" t="s">
        <v>639</v>
      </c>
      <c r="C4654" s="209"/>
      <c r="D4654" s="210">
        <f>D4603*'Usages mobilité'!$BG44*(1+'Usages mobilité'!$BH44)^(D$4557-$D$4557)/1000</f>
        <v>0</v>
      </c>
      <c r="E4654" s="210">
        <f>E4603*'Usages mobilité'!$BG44*(1+'Usages mobilité'!$BH44)^(E$4557-$D$4557)/1000</f>
        <v>0</v>
      </c>
      <c r="F4654" s="210">
        <f>F4603*'Usages mobilité'!$BG44*(1+'Usages mobilité'!$BH44)^(F$4557-$D$4557)/1000</f>
        <v>0</v>
      </c>
      <c r="G4654" s="210">
        <f>G4603*'Usages mobilité'!$BG44*(1+'Usages mobilité'!$BH44)^(G$4557-$D$4557)/1000</f>
        <v>0</v>
      </c>
      <c r="H4654" s="210">
        <f>H4603*'Usages mobilité'!$BG44*(1+'Usages mobilité'!$BH44)^(H$4557-$D$4557)/1000</f>
        <v>0</v>
      </c>
      <c r="I4654" s="210">
        <f>I4603*'Usages mobilité'!$BG44*(1+'Usages mobilité'!$BH44)^(I$4557-$D$4557)/1000</f>
        <v>0</v>
      </c>
      <c r="J4654" s="210">
        <f>J4603*'Usages mobilité'!$BG44*(1+'Usages mobilité'!$BH44)^(J$4557-$D$4557)/1000</f>
        <v>0</v>
      </c>
      <c r="K4654" s="210">
        <f>K4603*'Usages mobilité'!$BG44*(1+'Usages mobilité'!$BH44)^(K$4557-$D$4557)/1000</f>
        <v>0</v>
      </c>
      <c r="L4654" s="210">
        <f>L4603*'Usages mobilité'!$BG44*(1+'Usages mobilité'!$BH44)^(L$4557-$D$4557)/1000</f>
        <v>0</v>
      </c>
      <c r="M4654" s="210">
        <f>M4603*'Usages mobilité'!$BG44*(1+'Usages mobilité'!$BH44)^(M$4557-$D$4557)/1000</f>
        <v>0</v>
      </c>
      <c r="N4654" s="210">
        <f>N4603*'Usages mobilité'!$BG44*(1+'Usages mobilité'!$BH44)^(N$4557-$D$4557)/1000</f>
        <v>0</v>
      </c>
      <c r="O4654" s="210">
        <f>O4603*'Usages mobilité'!$BG44*(1+'Usages mobilité'!$BH44)^(O$4557-$D$4557)/1000</f>
        <v>0</v>
      </c>
      <c r="P4654" s="210">
        <f>P4603*'Usages mobilité'!$BG44*(1+'Usages mobilité'!$BH44)^(P$4557-$D$4557)/1000</f>
        <v>0</v>
      </c>
      <c r="Q4654" s="210">
        <f>Q4603*'Usages mobilité'!$BG44*(1+'Usages mobilité'!$BH44)^(Q$4557-$D$4557)/1000</f>
        <v>0</v>
      </c>
      <c r="R4654" s="210">
        <f>R4603*'Usages mobilité'!$BG44*(1+'Usages mobilité'!$BH44)^(R$4557-$D$4557)/1000</f>
        <v>0</v>
      </c>
    </row>
    <row r="4655" spans="1:18" hidden="1" outlineLevel="2" x14ac:dyDescent="0.35">
      <c r="A4655" s="209" t="str">
        <f>'Usages mobilité'!A45</f>
        <v>Usage mobilité n°42</v>
      </c>
      <c r="B4655" s="209" t="s">
        <v>639</v>
      </c>
      <c r="C4655" s="209"/>
      <c r="D4655" s="210">
        <f>D4604*'Usages mobilité'!$BG45*(1+'Usages mobilité'!$BH45)^(D$4557-$D$4557)/1000</f>
        <v>0</v>
      </c>
      <c r="E4655" s="210">
        <f>E4604*'Usages mobilité'!$BG45*(1+'Usages mobilité'!$BH45)^(E$4557-$D$4557)/1000</f>
        <v>0</v>
      </c>
      <c r="F4655" s="210">
        <f>F4604*'Usages mobilité'!$BG45*(1+'Usages mobilité'!$BH45)^(F$4557-$D$4557)/1000</f>
        <v>0</v>
      </c>
      <c r="G4655" s="210">
        <f>G4604*'Usages mobilité'!$BG45*(1+'Usages mobilité'!$BH45)^(G$4557-$D$4557)/1000</f>
        <v>0</v>
      </c>
      <c r="H4655" s="210">
        <f>H4604*'Usages mobilité'!$BG45*(1+'Usages mobilité'!$BH45)^(H$4557-$D$4557)/1000</f>
        <v>0</v>
      </c>
      <c r="I4655" s="210">
        <f>I4604*'Usages mobilité'!$BG45*(1+'Usages mobilité'!$BH45)^(I$4557-$D$4557)/1000</f>
        <v>0</v>
      </c>
      <c r="J4655" s="210">
        <f>J4604*'Usages mobilité'!$BG45*(1+'Usages mobilité'!$BH45)^(J$4557-$D$4557)/1000</f>
        <v>0</v>
      </c>
      <c r="K4655" s="210">
        <f>K4604*'Usages mobilité'!$BG45*(1+'Usages mobilité'!$BH45)^(K$4557-$D$4557)/1000</f>
        <v>0</v>
      </c>
      <c r="L4655" s="210">
        <f>L4604*'Usages mobilité'!$BG45*(1+'Usages mobilité'!$BH45)^(L$4557-$D$4557)/1000</f>
        <v>0</v>
      </c>
      <c r="M4655" s="210">
        <f>M4604*'Usages mobilité'!$BG45*(1+'Usages mobilité'!$BH45)^(M$4557-$D$4557)/1000</f>
        <v>0</v>
      </c>
      <c r="N4655" s="210">
        <f>N4604*'Usages mobilité'!$BG45*(1+'Usages mobilité'!$BH45)^(N$4557-$D$4557)/1000</f>
        <v>0</v>
      </c>
      <c r="O4655" s="210">
        <f>O4604*'Usages mobilité'!$BG45*(1+'Usages mobilité'!$BH45)^(O$4557-$D$4557)/1000</f>
        <v>0</v>
      </c>
      <c r="P4655" s="210">
        <f>P4604*'Usages mobilité'!$BG45*(1+'Usages mobilité'!$BH45)^(P$4557-$D$4557)/1000</f>
        <v>0</v>
      </c>
      <c r="Q4655" s="210">
        <f>Q4604*'Usages mobilité'!$BG45*(1+'Usages mobilité'!$BH45)^(Q$4557-$D$4557)/1000</f>
        <v>0</v>
      </c>
      <c r="R4655" s="210">
        <f>R4604*'Usages mobilité'!$BG45*(1+'Usages mobilité'!$BH45)^(R$4557-$D$4557)/1000</f>
        <v>0</v>
      </c>
    </row>
    <row r="4656" spans="1:18" hidden="1" outlineLevel="2" x14ac:dyDescent="0.35">
      <c r="A4656" s="209" t="str">
        <f>'Usages mobilité'!A46</f>
        <v>Usage mobilité n°43</v>
      </c>
      <c r="B4656" s="209" t="s">
        <v>639</v>
      </c>
      <c r="C4656" s="209"/>
      <c r="D4656" s="210">
        <f>D4605*'Usages mobilité'!$BG46*(1+'Usages mobilité'!$BH46)^(D$4557-$D$4557)/1000</f>
        <v>0</v>
      </c>
      <c r="E4656" s="210">
        <f>E4605*'Usages mobilité'!$BG46*(1+'Usages mobilité'!$BH46)^(E$4557-$D$4557)/1000</f>
        <v>0</v>
      </c>
      <c r="F4656" s="210">
        <f>F4605*'Usages mobilité'!$BG46*(1+'Usages mobilité'!$BH46)^(F$4557-$D$4557)/1000</f>
        <v>0</v>
      </c>
      <c r="G4656" s="210">
        <f>G4605*'Usages mobilité'!$BG46*(1+'Usages mobilité'!$BH46)^(G$4557-$D$4557)/1000</f>
        <v>0</v>
      </c>
      <c r="H4656" s="210">
        <f>H4605*'Usages mobilité'!$BG46*(1+'Usages mobilité'!$BH46)^(H$4557-$D$4557)/1000</f>
        <v>0</v>
      </c>
      <c r="I4656" s="210">
        <f>I4605*'Usages mobilité'!$BG46*(1+'Usages mobilité'!$BH46)^(I$4557-$D$4557)/1000</f>
        <v>0</v>
      </c>
      <c r="J4656" s="210">
        <f>J4605*'Usages mobilité'!$BG46*(1+'Usages mobilité'!$BH46)^(J$4557-$D$4557)/1000</f>
        <v>0</v>
      </c>
      <c r="K4656" s="210">
        <f>K4605*'Usages mobilité'!$BG46*(1+'Usages mobilité'!$BH46)^(K$4557-$D$4557)/1000</f>
        <v>0</v>
      </c>
      <c r="L4656" s="210">
        <f>L4605*'Usages mobilité'!$BG46*(1+'Usages mobilité'!$BH46)^(L$4557-$D$4557)/1000</f>
        <v>0</v>
      </c>
      <c r="M4656" s="210">
        <f>M4605*'Usages mobilité'!$BG46*(1+'Usages mobilité'!$BH46)^(M$4557-$D$4557)/1000</f>
        <v>0</v>
      </c>
      <c r="N4656" s="210">
        <f>N4605*'Usages mobilité'!$BG46*(1+'Usages mobilité'!$BH46)^(N$4557-$D$4557)/1000</f>
        <v>0</v>
      </c>
      <c r="O4656" s="210">
        <f>O4605*'Usages mobilité'!$BG46*(1+'Usages mobilité'!$BH46)^(O$4557-$D$4557)/1000</f>
        <v>0</v>
      </c>
      <c r="P4656" s="210">
        <f>P4605*'Usages mobilité'!$BG46*(1+'Usages mobilité'!$BH46)^(P$4557-$D$4557)/1000</f>
        <v>0</v>
      </c>
      <c r="Q4656" s="210">
        <f>Q4605*'Usages mobilité'!$BG46*(1+'Usages mobilité'!$BH46)^(Q$4557-$D$4557)/1000</f>
        <v>0</v>
      </c>
      <c r="R4656" s="210">
        <f>R4605*'Usages mobilité'!$BG46*(1+'Usages mobilité'!$BH46)^(R$4557-$D$4557)/1000</f>
        <v>0</v>
      </c>
    </row>
    <row r="4657" spans="1:18" hidden="1" outlineLevel="2" x14ac:dyDescent="0.35">
      <c r="A4657" s="209" t="str">
        <f>'Usages mobilité'!A47</f>
        <v>Usage mobilité n°44</v>
      </c>
      <c r="B4657" s="209" t="s">
        <v>639</v>
      </c>
      <c r="C4657" s="209"/>
      <c r="D4657" s="210">
        <f>D4606*'Usages mobilité'!$BG47*(1+'Usages mobilité'!$BH47)^(D$4557-$D$4557)/1000</f>
        <v>0</v>
      </c>
      <c r="E4657" s="210">
        <f>E4606*'Usages mobilité'!$BG47*(1+'Usages mobilité'!$BH47)^(E$4557-$D$4557)/1000</f>
        <v>0</v>
      </c>
      <c r="F4657" s="210">
        <f>F4606*'Usages mobilité'!$BG47*(1+'Usages mobilité'!$BH47)^(F$4557-$D$4557)/1000</f>
        <v>0</v>
      </c>
      <c r="G4657" s="210">
        <f>G4606*'Usages mobilité'!$BG47*(1+'Usages mobilité'!$BH47)^(G$4557-$D$4557)/1000</f>
        <v>0</v>
      </c>
      <c r="H4657" s="210">
        <f>H4606*'Usages mobilité'!$BG47*(1+'Usages mobilité'!$BH47)^(H$4557-$D$4557)/1000</f>
        <v>0</v>
      </c>
      <c r="I4657" s="210">
        <f>I4606*'Usages mobilité'!$BG47*(1+'Usages mobilité'!$BH47)^(I$4557-$D$4557)/1000</f>
        <v>0</v>
      </c>
      <c r="J4657" s="210">
        <f>J4606*'Usages mobilité'!$BG47*(1+'Usages mobilité'!$BH47)^(J$4557-$D$4557)/1000</f>
        <v>0</v>
      </c>
      <c r="K4657" s="210">
        <f>K4606*'Usages mobilité'!$BG47*(1+'Usages mobilité'!$BH47)^(K$4557-$D$4557)/1000</f>
        <v>0</v>
      </c>
      <c r="L4657" s="210">
        <f>L4606*'Usages mobilité'!$BG47*(1+'Usages mobilité'!$BH47)^(L$4557-$D$4557)/1000</f>
        <v>0</v>
      </c>
      <c r="M4657" s="210">
        <f>M4606*'Usages mobilité'!$BG47*(1+'Usages mobilité'!$BH47)^(M$4557-$D$4557)/1000</f>
        <v>0</v>
      </c>
      <c r="N4657" s="210">
        <f>N4606*'Usages mobilité'!$BG47*(1+'Usages mobilité'!$BH47)^(N$4557-$D$4557)/1000</f>
        <v>0</v>
      </c>
      <c r="O4657" s="210">
        <f>O4606*'Usages mobilité'!$BG47*(1+'Usages mobilité'!$BH47)^(O$4557-$D$4557)/1000</f>
        <v>0</v>
      </c>
      <c r="P4657" s="210">
        <f>P4606*'Usages mobilité'!$BG47*(1+'Usages mobilité'!$BH47)^(P$4557-$D$4557)/1000</f>
        <v>0</v>
      </c>
      <c r="Q4657" s="210">
        <f>Q4606*'Usages mobilité'!$BG47*(1+'Usages mobilité'!$BH47)^(Q$4557-$D$4557)/1000</f>
        <v>0</v>
      </c>
      <c r="R4657" s="210">
        <f>R4606*'Usages mobilité'!$BG47*(1+'Usages mobilité'!$BH47)^(R$4557-$D$4557)/1000</f>
        <v>0</v>
      </c>
    </row>
    <row r="4658" spans="1:18" hidden="1" outlineLevel="2" x14ac:dyDescent="0.35">
      <c r="A4658" s="209" t="str">
        <f>'Usages mobilité'!A48</f>
        <v>Usage mobilité n°45</v>
      </c>
      <c r="B4658" s="209" t="s">
        <v>639</v>
      </c>
      <c r="C4658" s="209"/>
      <c r="D4658" s="210">
        <f>D4607*'Usages mobilité'!$BG48*(1+'Usages mobilité'!$BH48)^(D$4557-$D$4557)/1000</f>
        <v>0</v>
      </c>
      <c r="E4658" s="210">
        <f>E4607*'Usages mobilité'!$BG48*(1+'Usages mobilité'!$BH48)^(E$4557-$D$4557)/1000</f>
        <v>0</v>
      </c>
      <c r="F4658" s="210">
        <f>F4607*'Usages mobilité'!$BG48*(1+'Usages mobilité'!$BH48)^(F$4557-$D$4557)/1000</f>
        <v>0</v>
      </c>
      <c r="G4658" s="210">
        <f>G4607*'Usages mobilité'!$BG48*(1+'Usages mobilité'!$BH48)^(G$4557-$D$4557)/1000</f>
        <v>0</v>
      </c>
      <c r="H4658" s="210">
        <f>H4607*'Usages mobilité'!$BG48*(1+'Usages mobilité'!$BH48)^(H$4557-$D$4557)/1000</f>
        <v>0</v>
      </c>
      <c r="I4658" s="210">
        <f>I4607*'Usages mobilité'!$BG48*(1+'Usages mobilité'!$BH48)^(I$4557-$D$4557)/1000</f>
        <v>0</v>
      </c>
      <c r="J4658" s="210">
        <f>J4607*'Usages mobilité'!$BG48*(1+'Usages mobilité'!$BH48)^(J$4557-$D$4557)/1000</f>
        <v>0</v>
      </c>
      <c r="K4658" s="210">
        <f>K4607*'Usages mobilité'!$BG48*(1+'Usages mobilité'!$BH48)^(K$4557-$D$4557)/1000</f>
        <v>0</v>
      </c>
      <c r="L4658" s="210">
        <f>L4607*'Usages mobilité'!$BG48*(1+'Usages mobilité'!$BH48)^(L$4557-$D$4557)/1000</f>
        <v>0</v>
      </c>
      <c r="M4658" s="210">
        <f>M4607*'Usages mobilité'!$BG48*(1+'Usages mobilité'!$BH48)^(M$4557-$D$4557)/1000</f>
        <v>0</v>
      </c>
      <c r="N4658" s="210">
        <f>N4607*'Usages mobilité'!$BG48*(1+'Usages mobilité'!$BH48)^(N$4557-$D$4557)/1000</f>
        <v>0</v>
      </c>
      <c r="O4658" s="210">
        <f>O4607*'Usages mobilité'!$BG48*(1+'Usages mobilité'!$BH48)^(O$4557-$D$4557)/1000</f>
        <v>0</v>
      </c>
      <c r="P4658" s="210">
        <f>P4607*'Usages mobilité'!$BG48*(1+'Usages mobilité'!$BH48)^(P$4557-$D$4557)/1000</f>
        <v>0</v>
      </c>
      <c r="Q4658" s="210">
        <f>Q4607*'Usages mobilité'!$BG48*(1+'Usages mobilité'!$BH48)^(Q$4557-$D$4557)/1000</f>
        <v>0</v>
      </c>
      <c r="R4658" s="210">
        <f>R4607*'Usages mobilité'!$BG48*(1+'Usages mobilité'!$BH48)^(R$4557-$D$4557)/1000</f>
        <v>0</v>
      </c>
    </row>
    <row r="4659" spans="1:18" hidden="1" outlineLevel="2" x14ac:dyDescent="0.35">
      <c r="A4659" s="209" t="str">
        <f>'Usages mobilité'!A49</f>
        <v>Usage mobilité n°46</v>
      </c>
      <c r="B4659" s="209" t="s">
        <v>639</v>
      </c>
      <c r="C4659" s="209"/>
      <c r="D4659" s="210">
        <f>D4608*'Usages mobilité'!$BG49*(1+'Usages mobilité'!$BH49)^(D$4557-$D$4557)/1000</f>
        <v>0</v>
      </c>
      <c r="E4659" s="210">
        <f>E4608*'Usages mobilité'!$BG49*(1+'Usages mobilité'!$BH49)^(E$4557-$D$4557)/1000</f>
        <v>0</v>
      </c>
      <c r="F4659" s="210">
        <f>F4608*'Usages mobilité'!$BG49*(1+'Usages mobilité'!$BH49)^(F$4557-$D$4557)/1000</f>
        <v>0</v>
      </c>
      <c r="G4659" s="210">
        <f>G4608*'Usages mobilité'!$BG49*(1+'Usages mobilité'!$BH49)^(G$4557-$D$4557)/1000</f>
        <v>0</v>
      </c>
      <c r="H4659" s="210">
        <f>H4608*'Usages mobilité'!$BG49*(1+'Usages mobilité'!$BH49)^(H$4557-$D$4557)/1000</f>
        <v>0</v>
      </c>
      <c r="I4659" s="210">
        <f>I4608*'Usages mobilité'!$BG49*(1+'Usages mobilité'!$BH49)^(I$4557-$D$4557)/1000</f>
        <v>0</v>
      </c>
      <c r="J4659" s="210">
        <f>J4608*'Usages mobilité'!$BG49*(1+'Usages mobilité'!$BH49)^(J$4557-$D$4557)/1000</f>
        <v>0</v>
      </c>
      <c r="K4659" s="210">
        <f>K4608*'Usages mobilité'!$BG49*(1+'Usages mobilité'!$BH49)^(K$4557-$D$4557)/1000</f>
        <v>0</v>
      </c>
      <c r="L4659" s="210">
        <f>L4608*'Usages mobilité'!$BG49*(1+'Usages mobilité'!$BH49)^(L$4557-$D$4557)/1000</f>
        <v>0</v>
      </c>
      <c r="M4659" s="210">
        <f>M4608*'Usages mobilité'!$BG49*(1+'Usages mobilité'!$BH49)^(M$4557-$D$4557)/1000</f>
        <v>0</v>
      </c>
      <c r="N4659" s="210">
        <f>N4608*'Usages mobilité'!$BG49*(1+'Usages mobilité'!$BH49)^(N$4557-$D$4557)/1000</f>
        <v>0</v>
      </c>
      <c r="O4659" s="210">
        <f>O4608*'Usages mobilité'!$BG49*(1+'Usages mobilité'!$BH49)^(O$4557-$D$4557)/1000</f>
        <v>0</v>
      </c>
      <c r="P4659" s="210">
        <f>P4608*'Usages mobilité'!$BG49*(1+'Usages mobilité'!$BH49)^(P$4557-$D$4557)/1000</f>
        <v>0</v>
      </c>
      <c r="Q4659" s="210">
        <f>Q4608*'Usages mobilité'!$BG49*(1+'Usages mobilité'!$BH49)^(Q$4557-$D$4557)/1000</f>
        <v>0</v>
      </c>
      <c r="R4659" s="210">
        <f>R4608*'Usages mobilité'!$BG49*(1+'Usages mobilité'!$BH49)^(R$4557-$D$4557)/1000</f>
        <v>0</v>
      </c>
    </row>
    <row r="4660" spans="1:18" hidden="1" outlineLevel="2" x14ac:dyDescent="0.35">
      <c r="A4660" s="209" t="str">
        <f>'Usages mobilité'!A50</f>
        <v>Usage mobilité n°47</v>
      </c>
      <c r="B4660" s="209" t="s">
        <v>639</v>
      </c>
      <c r="C4660" s="209"/>
      <c r="D4660" s="210">
        <f>D4609*'Usages mobilité'!$BG50*(1+'Usages mobilité'!$BH50)^(D$4557-$D$4557)/1000</f>
        <v>0</v>
      </c>
      <c r="E4660" s="210">
        <f>E4609*'Usages mobilité'!$BG50*(1+'Usages mobilité'!$BH50)^(E$4557-$D$4557)/1000</f>
        <v>0</v>
      </c>
      <c r="F4660" s="210">
        <f>F4609*'Usages mobilité'!$BG50*(1+'Usages mobilité'!$BH50)^(F$4557-$D$4557)/1000</f>
        <v>0</v>
      </c>
      <c r="G4660" s="210">
        <f>G4609*'Usages mobilité'!$BG50*(1+'Usages mobilité'!$BH50)^(G$4557-$D$4557)/1000</f>
        <v>0</v>
      </c>
      <c r="H4660" s="210">
        <f>H4609*'Usages mobilité'!$BG50*(1+'Usages mobilité'!$BH50)^(H$4557-$D$4557)/1000</f>
        <v>0</v>
      </c>
      <c r="I4660" s="210">
        <f>I4609*'Usages mobilité'!$BG50*(1+'Usages mobilité'!$BH50)^(I$4557-$D$4557)/1000</f>
        <v>0</v>
      </c>
      <c r="J4660" s="210">
        <f>J4609*'Usages mobilité'!$BG50*(1+'Usages mobilité'!$BH50)^(J$4557-$D$4557)/1000</f>
        <v>0</v>
      </c>
      <c r="K4660" s="210">
        <f>K4609*'Usages mobilité'!$BG50*(1+'Usages mobilité'!$BH50)^(K$4557-$D$4557)/1000</f>
        <v>0</v>
      </c>
      <c r="L4660" s="210">
        <f>L4609*'Usages mobilité'!$BG50*(1+'Usages mobilité'!$BH50)^(L$4557-$D$4557)/1000</f>
        <v>0</v>
      </c>
      <c r="M4660" s="210">
        <f>M4609*'Usages mobilité'!$BG50*(1+'Usages mobilité'!$BH50)^(M$4557-$D$4557)/1000</f>
        <v>0</v>
      </c>
      <c r="N4660" s="210">
        <f>N4609*'Usages mobilité'!$BG50*(1+'Usages mobilité'!$BH50)^(N$4557-$D$4557)/1000</f>
        <v>0</v>
      </c>
      <c r="O4660" s="210">
        <f>O4609*'Usages mobilité'!$BG50*(1+'Usages mobilité'!$BH50)^(O$4557-$D$4557)/1000</f>
        <v>0</v>
      </c>
      <c r="P4660" s="210">
        <f>P4609*'Usages mobilité'!$BG50*(1+'Usages mobilité'!$BH50)^(P$4557-$D$4557)/1000</f>
        <v>0</v>
      </c>
      <c r="Q4660" s="210">
        <f>Q4609*'Usages mobilité'!$BG50*(1+'Usages mobilité'!$BH50)^(Q$4557-$D$4557)/1000</f>
        <v>0</v>
      </c>
      <c r="R4660" s="210">
        <f>R4609*'Usages mobilité'!$BG50*(1+'Usages mobilité'!$BH50)^(R$4557-$D$4557)/1000</f>
        <v>0</v>
      </c>
    </row>
    <row r="4661" spans="1:18" hidden="1" outlineLevel="2" x14ac:dyDescent="0.35">
      <c r="A4661" s="209" t="str">
        <f>'Usages mobilité'!A51</f>
        <v>Usage mobilité n°48</v>
      </c>
      <c r="B4661" s="209" t="s">
        <v>639</v>
      </c>
      <c r="C4661" s="209"/>
      <c r="D4661" s="210">
        <f>D4610*'Usages mobilité'!$BG51*(1+'Usages mobilité'!$BH51)^(D$4557-$D$4557)/1000</f>
        <v>0</v>
      </c>
      <c r="E4661" s="210">
        <f>E4610*'Usages mobilité'!$BG51*(1+'Usages mobilité'!$BH51)^(E$4557-$D$4557)/1000</f>
        <v>0</v>
      </c>
      <c r="F4661" s="210">
        <f>F4610*'Usages mobilité'!$BG51*(1+'Usages mobilité'!$BH51)^(F$4557-$D$4557)/1000</f>
        <v>0</v>
      </c>
      <c r="G4661" s="210">
        <f>G4610*'Usages mobilité'!$BG51*(1+'Usages mobilité'!$BH51)^(G$4557-$D$4557)/1000</f>
        <v>0</v>
      </c>
      <c r="H4661" s="210">
        <f>H4610*'Usages mobilité'!$BG51*(1+'Usages mobilité'!$BH51)^(H$4557-$D$4557)/1000</f>
        <v>0</v>
      </c>
      <c r="I4661" s="210">
        <f>I4610*'Usages mobilité'!$BG51*(1+'Usages mobilité'!$BH51)^(I$4557-$D$4557)/1000</f>
        <v>0</v>
      </c>
      <c r="J4661" s="210">
        <f>J4610*'Usages mobilité'!$BG51*(1+'Usages mobilité'!$BH51)^(J$4557-$D$4557)/1000</f>
        <v>0</v>
      </c>
      <c r="K4661" s="210">
        <f>K4610*'Usages mobilité'!$BG51*(1+'Usages mobilité'!$BH51)^(K$4557-$D$4557)/1000</f>
        <v>0</v>
      </c>
      <c r="L4661" s="210">
        <f>L4610*'Usages mobilité'!$BG51*(1+'Usages mobilité'!$BH51)^(L$4557-$D$4557)/1000</f>
        <v>0</v>
      </c>
      <c r="M4661" s="210">
        <f>M4610*'Usages mobilité'!$BG51*(1+'Usages mobilité'!$BH51)^(M$4557-$D$4557)/1000</f>
        <v>0</v>
      </c>
      <c r="N4661" s="210">
        <f>N4610*'Usages mobilité'!$BG51*(1+'Usages mobilité'!$BH51)^(N$4557-$D$4557)/1000</f>
        <v>0</v>
      </c>
      <c r="O4661" s="210">
        <f>O4610*'Usages mobilité'!$BG51*(1+'Usages mobilité'!$BH51)^(O$4557-$D$4557)/1000</f>
        <v>0</v>
      </c>
      <c r="P4661" s="210">
        <f>P4610*'Usages mobilité'!$BG51*(1+'Usages mobilité'!$BH51)^(P$4557-$D$4557)/1000</f>
        <v>0</v>
      </c>
      <c r="Q4661" s="210">
        <f>Q4610*'Usages mobilité'!$BG51*(1+'Usages mobilité'!$BH51)^(Q$4557-$D$4557)/1000</f>
        <v>0</v>
      </c>
      <c r="R4661" s="210">
        <f>R4610*'Usages mobilité'!$BG51*(1+'Usages mobilité'!$BH51)^(R$4557-$D$4557)/1000</f>
        <v>0</v>
      </c>
    </row>
    <row r="4662" spans="1:18" hidden="1" outlineLevel="2" x14ac:dyDescent="0.35">
      <c r="A4662" s="209" t="str">
        <f>'Usages mobilité'!A52</f>
        <v>Usage mobilité n°49</v>
      </c>
      <c r="B4662" s="209" t="s">
        <v>639</v>
      </c>
      <c r="C4662" s="209"/>
      <c r="D4662" s="210">
        <f>D4611*'Usages mobilité'!$BG52*(1+'Usages mobilité'!$BH52)^(D$4557-$D$4557)/1000</f>
        <v>0</v>
      </c>
      <c r="E4662" s="210">
        <f>E4611*'Usages mobilité'!$BG52*(1+'Usages mobilité'!$BH52)^(E$4557-$D$4557)/1000</f>
        <v>0</v>
      </c>
      <c r="F4662" s="210">
        <f>F4611*'Usages mobilité'!$BG52*(1+'Usages mobilité'!$BH52)^(F$4557-$D$4557)/1000</f>
        <v>0</v>
      </c>
      <c r="G4662" s="210">
        <f>G4611*'Usages mobilité'!$BG52*(1+'Usages mobilité'!$BH52)^(G$4557-$D$4557)/1000</f>
        <v>0</v>
      </c>
      <c r="H4662" s="210">
        <f>H4611*'Usages mobilité'!$BG52*(1+'Usages mobilité'!$BH52)^(H$4557-$D$4557)/1000</f>
        <v>0</v>
      </c>
      <c r="I4662" s="210">
        <f>I4611*'Usages mobilité'!$BG52*(1+'Usages mobilité'!$BH52)^(I$4557-$D$4557)/1000</f>
        <v>0</v>
      </c>
      <c r="J4662" s="210">
        <f>J4611*'Usages mobilité'!$BG52*(1+'Usages mobilité'!$BH52)^(J$4557-$D$4557)/1000</f>
        <v>0</v>
      </c>
      <c r="K4662" s="210">
        <f>K4611*'Usages mobilité'!$BG52*(1+'Usages mobilité'!$BH52)^(K$4557-$D$4557)/1000</f>
        <v>0</v>
      </c>
      <c r="L4662" s="210">
        <f>L4611*'Usages mobilité'!$BG52*(1+'Usages mobilité'!$BH52)^(L$4557-$D$4557)/1000</f>
        <v>0</v>
      </c>
      <c r="M4662" s="210">
        <f>M4611*'Usages mobilité'!$BG52*(1+'Usages mobilité'!$BH52)^(M$4557-$D$4557)/1000</f>
        <v>0</v>
      </c>
      <c r="N4662" s="210">
        <f>N4611*'Usages mobilité'!$BG52*(1+'Usages mobilité'!$BH52)^(N$4557-$D$4557)/1000</f>
        <v>0</v>
      </c>
      <c r="O4662" s="210">
        <f>O4611*'Usages mobilité'!$BG52*(1+'Usages mobilité'!$BH52)^(O$4557-$D$4557)/1000</f>
        <v>0</v>
      </c>
      <c r="P4662" s="210">
        <f>P4611*'Usages mobilité'!$BG52*(1+'Usages mobilité'!$BH52)^(P$4557-$D$4557)/1000</f>
        <v>0</v>
      </c>
      <c r="Q4662" s="210">
        <f>Q4611*'Usages mobilité'!$BG52*(1+'Usages mobilité'!$BH52)^(Q$4557-$D$4557)/1000</f>
        <v>0</v>
      </c>
      <c r="R4662" s="210">
        <f>R4611*'Usages mobilité'!$BG52*(1+'Usages mobilité'!$BH52)^(R$4557-$D$4557)/1000</f>
        <v>0</v>
      </c>
    </row>
    <row r="4663" spans="1:18" hidden="1" outlineLevel="2" x14ac:dyDescent="0.35">
      <c r="A4663" s="209" t="str">
        <f>'Usages mobilité'!A53</f>
        <v>Usage mobilité n°50</v>
      </c>
      <c r="B4663" s="209" t="s">
        <v>639</v>
      </c>
      <c r="C4663" s="209"/>
      <c r="D4663" s="210">
        <f>D4612*'Usages mobilité'!$BG53*(1+'Usages mobilité'!$BH53)^(D$4557-$D$4557)/1000</f>
        <v>0</v>
      </c>
      <c r="E4663" s="210">
        <f>E4612*'Usages mobilité'!$BG53*(1+'Usages mobilité'!$BH53)^(E$4557-$D$4557)/1000</f>
        <v>0</v>
      </c>
      <c r="F4663" s="210">
        <f>F4612*'Usages mobilité'!$BG53*(1+'Usages mobilité'!$BH53)^(F$4557-$D$4557)/1000</f>
        <v>0</v>
      </c>
      <c r="G4663" s="210">
        <f>G4612*'Usages mobilité'!$BG53*(1+'Usages mobilité'!$BH53)^(G$4557-$D$4557)/1000</f>
        <v>0</v>
      </c>
      <c r="H4663" s="210">
        <f>H4612*'Usages mobilité'!$BG53*(1+'Usages mobilité'!$BH53)^(H$4557-$D$4557)/1000</f>
        <v>0</v>
      </c>
      <c r="I4663" s="210">
        <f>I4612*'Usages mobilité'!$BG53*(1+'Usages mobilité'!$BH53)^(I$4557-$D$4557)/1000</f>
        <v>0</v>
      </c>
      <c r="J4663" s="210">
        <f>J4612*'Usages mobilité'!$BG53*(1+'Usages mobilité'!$BH53)^(J$4557-$D$4557)/1000</f>
        <v>0</v>
      </c>
      <c r="K4663" s="210">
        <f>K4612*'Usages mobilité'!$BG53*(1+'Usages mobilité'!$BH53)^(K$4557-$D$4557)/1000</f>
        <v>0</v>
      </c>
      <c r="L4663" s="210">
        <f>L4612*'Usages mobilité'!$BG53*(1+'Usages mobilité'!$BH53)^(L$4557-$D$4557)/1000</f>
        <v>0</v>
      </c>
      <c r="M4663" s="210">
        <f>M4612*'Usages mobilité'!$BG53*(1+'Usages mobilité'!$BH53)^(M$4557-$D$4557)/1000</f>
        <v>0</v>
      </c>
      <c r="N4663" s="210">
        <f>N4612*'Usages mobilité'!$BG53*(1+'Usages mobilité'!$BH53)^(N$4557-$D$4557)/1000</f>
        <v>0</v>
      </c>
      <c r="O4663" s="210">
        <f>O4612*'Usages mobilité'!$BG53*(1+'Usages mobilité'!$BH53)^(O$4557-$D$4557)/1000</f>
        <v>0</v>
      </c>
      <c r="P4663" s="210">
        <f>P4612*'Usages mobilité'!$BG53*(1+'Usages mobilité'!$BH53)^(P$4557-$D$4557)/1000</f>
        <v>0</v>
      </c>
      <c r="Q4663" s="210">
        <f>Q4612*'Usages mobilité'!$BG53*(1+'Usages mobilité'!$BH53)^(Q$4557-$D$4557)/1000</f>
        <v>0</v>
      </c>
      <c r="R4663" s="210">
        <f>R4612*'Usages mobilité'!$BG53*(1+'Usages mobilité'!$BH53)^(R$4557-$D$4557)/1000</f>
        <v>0</v>
      </c>
    </row>
    <row r="4664" spans="1:18" hidden="1" outlineLevel="1" collapsed="1" x14ac:dyDescent="0.35">
      <c r="A4664" s="209" t="s">
        <v>644</v>
      </c>
      <c r="B4664" s="209"/>
      <c r="C4664" s="209"/>
      <c r="D4664" s="210">
        <f t="shared" ref="D4664:R4664" si="407">SUM(D4614:D4663)</f>
        <v>0</v>
      </c>
      <c r="E4664" s="210">
        <f t="shared" si="407"/>
        <v>0</v>
      </c>
      <c r="F4664" s="210">
        <f t="shared" si="407"/>
        <v>0</v>
      </c>
      <c r="G4664" s="210">
        <f t="shared" si="407"/>
        <v>0</v>
      </c>
      <c r="H4664" s="210">
        <f t="shared" si="407"/>
        <v>0</v>
      </c>
      <c r="I4664" s="210">
        <f t="shared" si="407"/>
        <v>0</v>
      </c>
      <c r="J4664" s="210">
        <f t="shared" si="407"/>
        <v>0</v>
      </c>
      <c r="K4664" s="210">
        <f t="shared" si="407"/>
        <v>0</v>
      </c>
      <c r="L4664" s="210">
        <f t="shared" si="407"/>
        <v>0</v>
      </c>
      <c r="M4664" s="210">
        <f t="shared" si="407"/>
        <v>0</v>
      </c>
      <c r="N4664" s="210">
        <f t="shared" si="407"/>
        <v>0</v>
      </c>
      <c r="O4664" s="210">
        <f t="shared" si="407"/>
        <v>0</v>
      </c>
      <c r="P4664" s="210">
        <f t="shared" si="407"/>
        <v>0</v>
      </c>
      <c r="Q4664" s="210">
        <f t="shared" si="407"/>
        <v>0</v>
      </c>
      <c r="R4664" s="210">
        <f t="shared" si="407"/>
        <v>0</v>
      </c>
    </row>
    <row r="4665" spans="1:18" hidden="1" outlineLevel="1" x14ac:dyDescent="0.35">
      <c r="A4665" s="43" t="s">
        <v>645</v>
      </c>
      <c r="B4665" s="43"/>
      <c r="C4665" s="43"/>
      <c r="D4665" s="231"/>
      <c r="E4665" s="231"/>
      <c r="F4665" s="231"/>
      <c r="G4665" s="231"/>
      <c r="H4665" s="231"/>
      <c r="I4665" s="231"/>
      <c r="J4665" s="231"/>
      <c r="K4665" s="231"/>
      <c r="L4665" s="231"/>
      <c r="M4665" s="231"/>
      <c r="N4665" s="231"/>
      <c r="O4665" s="231"/>
      <c r="P4665" s="231"/>
      <c r="Q4665" s="231"/>
      <c r="R4665" s="231"/>
    </row>
    <row r="4666" spans="1:18" hidden="1" outlineLevel="1" x14ac:dyDescent="0.35">
      <c r="A4666" s="43" t="s">
        <v>646</v>
      </c>
      <c r="B4666" s="43"/>
      <c r="C4666" s="43"/>
      <c r="D4666" s="231"/>
      <c r="E4666" s="231"/>
      <c r="F4666" s="231"/>
      <c r="G4666" s="231"/>
      <c r="H4666" s="231"/>
      <c r="I4666" s="231"/>
      <c r="J4666" s="231"/>
      <c r="K4666" s="231"/>
      <c r="L4666" s="231"/>
      <c r="M4666" s="231"/>
      <c r="N4666" s="231"/>
      <c r="O4666" s="231"/>
      <c r="P4666" s="231"/>
      <c r="Q4666" s="231"/>
      <c r="R4666" s="231"/>
    </row>
    <row r="4667" spans="1:18" hidden="1" outlineLevel="1" x14ac:dyDescent="0.35">
      <c r="A4667" s="43" t="s">
        <v>647</v>
      </c>
      <c r="B4667" s="43"/>
      <c r="C4667" s="43"/>
      <c r="D4667" s="210">
        <f t="shared" ref="D4667:R4667" si="408">D4664+D4666</f>
        <v>0</v>
      </c>
      <c r="E4667" s="210">
        <f t="shared" si="408"/>
        <v>0</v>
      </c>
      <c r="F4667" s="210">
        <f t="shared" si="408"/>
        <v>0</v>
      </c>
      <c r="G4667" s="210">
        <f t="shared" si="408"/>
        <v>0</v>
      </c>
      <c r="H4667" s="210">
        <f t="shared" si="408"/>
        <v>0</v>
      </c>
      <c r="I4667" s="210">
        <f t="shared" si="408"/>
        <v>0</v>
      </c>
      <c r="J4667" s="210">
        <f t="shared" si="408"/>
        <v>0</v>
      </c>
      <c r="K4667" s="210">
        <f t="shared" si="408"/>
        <v>0</v>
      </c>
      <c r="L4667" s="210">
        <f t="shared" si="408"/>
        <v>0</v>
      </c>
      <c r="M4667" s="210">
        <f t="shared" si="408"/>
        <v>0</v>
      </c>
      <c r="N4667" s="210">
        <f t="shared" si="408"/>
        <v>0</v>
      </c>
      <c r="O4667" s="210">
        <f t="shared" si="408"/>
        <v>0</v>
      </c>
      <c r="P4667" s="210">
        <f t="shared" si="408"/>
        <v>0</v>
      </c>
      <c r="Q4667" s="210">
        <f t="shared" si="408"/>
        <v>0</v>
      </c>
      <c r="R4667" s="210">
        <f t="shared" si="408"/>
        <v>0</v>
      </c>
    </row>
    <row r="4668" spans="1:18" hidden="1" outlineLevel="1" x14ac:dyDescent="0.35"/>
    <row r="4669" spans="1:18" hidden="1" outlineLevel="1" x14ac:dyDescent="0.35">
      <c r="A4669" s="273" t="s">
        <v>648</v>
      </c>
      <c r="B4669" s="212" t="s">
        <v>649</v>
      </c>
      <c r="C4669" s="43"/>
      <c r="D4669" s="231">
        <v>10000</v>
      </c>
      <c r="E4669" s="231"/>
      <c r="F4669" s="231"/>
      <c r="G4669" s="231"/>
      <c r="H4669" s="231"/>
      <c r="I4669" s="231"/>
      <c r="J4669" s="231"/>
      <c r="K4669" s="231"/>
      <c r="L4669" s="231"/>
      <c r="M4669" s="231"/>
      <c r="N4669" s="231"/>
      <c r="O4669" s="231"/>
      <c r="P4669" s="231"/>
      <c r="Q4669" s="231"/>
      <c r="R4669" s="231"/>
    </row>
    <row r="4670" spans="1:18" hidden="1" outlineLevel="1" x14ac:dyDescent="0.35">
      <c r="A4670" s="273"/>
      <c r="B4670" s="213" t="s">
        <v>650</v>
      </c>
      <c r="C4670" s="209"/>
      <c r="D4670" s="210">
        <f>IF($B4554&lt;&gt;"",D4669*(VLOOKUP($B4554,Distribution!$H4:$Y53,18)*(1+VLOOKUP($B4554,Distribution!$H4:$Z53,19))^(D4557-$D4557))/1000,0)</f>
        <v>0</v>
      </c>
      <c r="E4670" s="210">
        <f>IF($B4554&lt;&gt;"",E4669*(VLOOKUP($B4554,Distribution!$H4:$Y53,18)*(1+VLOOKUP($B4554,Distribution!$H4:$Z53,19))^(E4557-$D4557))/1000,0)</f>
        <v>0</v>
      </c>
      <c r="F4670" s="210">
        <f>IF($B4554&lt;&gt;"",F4669*(VLOOKUP($B4554,Distribution!$H4:$Y53,18)*(1+VLOOKUP($B4554,Distribution!$H4:$Z53,19))^(F4557-$D4557))/1000,0)</f>
        <v>0</v>
      </c>
      <c r="G4670" s="210">
        <f>IF($B4554&lt;&gt;"",G4669*(VLOOKUP($B4554,Distribution!$H4:$Y53,18)*(1+VLOOKUP($B4554,Distribution!$H4:$Z53,19))^(G4557-$D4557))/1000,0)</f>
        <v>0</v>
      </c>
      <c r="H4670" s="210">
        <f>IF($B4554&lt;&gt;"",H4669*(VLOOKUP($B4554,Distribution!$H4:$Y53,18)*(1+VLOOKUP($B4554,Distribution!$H4:$Z53,19))^(H4557-$D4557))/1000,0)</f>
        <v>0</v>
      </c>
      <c r="I4670" s="210">
        <f>IF($B4554&lt;&gt;"",I4669*(VLOOKUP($B4554,Distribution!$H4:$Y53,18)*(1+VLOOKUP($B4554,Distribution!$H4:$Z53,19))^(I4557-$D4557))/1000,0)</f>
        <v>0</v>
      </c>
      <c r="J4670" s="210">
        <f>IF($B4554&lt;&gt;"",J4669*(VLOOKUP($B4554,Distribution!$H4:$Y53,18)*(1+VLOOKUP($B4554,Distribution!$H4:$Z53,19))^(J4557-$D4557))/1000,0)</f>
        <v>0</v>
      </c>
      <c r="K4670" s="210">
        <f>IF($B4554&lt;&gt;"",K4669*(VLOOKUP($B4554,Distribution!$H4:$Y53,18)*(1+VLOOKUP($B4554,Distribution!$H4:$Z53,19))^(K4557-$D4557))/1000,0)</f>
        <v>0</v>
      </c>
      <c r="L4670" s="210">
        <f>IF($B4554&lt;&gt;"",L4669*(VLOOKUP($B4554,Distribution!$H4:$Y53,18)*(1+VLOOKUP($B4554,Distribution!$H4:$Z53,19))^(L4557-$D4557))/1000,0)</f>
        <v>0</v>
      </c>
      <c r="M4670" s="210">
        <f>IF($B4554&lt;&gt;"",M4669*(VLOOKUP($B4554,Distribution!$H4:$Y53,18)*(1+VLOOKUP($B4554,Distribution!$H4:$Z53,19))^(M4557-$D4557))/1000,0)</f>
        <v>0</v>
      </c>
      <c r="N4670" s="210">
        <f>IF($B4554&lt;&gt;"",N4669*(VLOOKUP($B4554,Distribution!$H4:$Y53,18)*(1+VLOOKUP($B4554,Distribution!$H4:$Z53,19))^(N4557-$D4557))/1000,0)</f>
        <v>0</v>
      </c>
      <c r="O4670" s="210">
        <f>IF($B4554&lt;&gt;"",O4669*(VLOOKUP($B4554,Distribution!$H4:$Y53,18)*(1+VLOOKUP($B4554,Distribution!$H4:$Z53,19))^(O4557-$D4557))/1000,0)</f>
        <v>0</v>
      </c>
      <c r="P4670" s="210">
        <f>IF($B4554&lt;&gt;"",P4669*(VLOOKUP($B4554,Distribution!$H4:$Y53,18)*(1+VLOOKUP($B4554,Distribution!$H4:$Z53,19))^(P4557-$D4557))/1000,0)</f>
        <v>0</v>
      </c>
      <c r="Q4670" s="210">
        <f>IF($B4554&lt;&gt;"",Q4669*(VLOOKUP($B4554,Distribution!$H4:$Y53,18)*(1+VLOOKUP($B4554,Distribution!$H4:$Z53,19))^(Q4557-$D4557))/1000,0)</f>
        <v>0</v>
      </c>
      <c r="R4670" s="210">
        <f>IF($B4554&lt;&gt;"",R4669*(VLOOKUP($B4554,Distribution!$H4:$Y53,18)*(1+VLOOKUP($B4554,Distribution!$H4:$Z53,19))^(R4557-$D4557))/1000,0)</f>
        <v>0</v>
      </c>
    </row>
    <row r="4671" spans="1:18" hidden="1" outlineLevel="1" x14ac:dyDescent="0.35">
      <c r="A4671" s="273" t="s">
        <v>664</v>
      </c>
      <c r="B4671" s="212" t="s">
        <v>665</v>
      </c>
      <c r="C4671" s="43"/>
      <c r="D4671" s="231"/>
      <c r="E4671" s="231"/>
      <c r="F4671" s="231"/>
      <c r="G4671" s="231"/>
      <c r="H4671" s="231"/>
      <c r="I4671" s="231"/>
      <c r="J4671" s="231"/>
      <c r="K4671" s="231"/>
      <c r="L4671" s="231"/>
      <c r="M4671" s="231"/>
      <c r="N4671" s="231"/>
      <c r="O4671" s="231"/>
      <c r="P4671" s="231"/>
      <c r="Q4671" s="231"/>
      <c r="R4671" s="231"/>
    </row>
    <row r="4672" spans="1:18" hidden="1" outlineLevel="1" x14ac:dyDescent="0.35">
      <c r="A4672" s="273"/>
      <c r="B4672" s="212" t="s">
        <v>650</v>
      </c>
      <c r="C4672" s="43"/>
      <c r="D4672" s="231"/>
      <c r="E4672" s="231"/>
      <c r="F4672" s="231"/>
      <c r="G4672" s="231"/>
      <c r="H4672" s="231"/>
      <c r="I4672" s="231"/>
      <c r="J4672" s="231"/>
      <c r="K4672" s="231"/>
      <c r="L4672" s="231"/>
      <c r="M4672" s="231"/>
      <c r="N4672" s="231"/>
      <c r="O4672" s="231"/>
      <c r="P4672" s="231"/>
      <c r="Q4672" s="231"/>
      <c r="R4672" s="231"/>
    </row>
    <row r="4673" spans="1:18" hidden="1" outlineLevel="1" x14ac:dyDescent="0.35">
      <c r="A4673" s="212" t="s">
        <v>653</v>
      </c>
      <c r="B4673" s="212"/>
      <c r="C4673" s="43"/>
      <c r="D4673" s="231"/>
      <c r="E4673" s="231"/>
      <c r="F4673" s="231"/>
      <c r="G4673" s="231"/>
      <c r="H4673" s="231"/>
      <c r="I4673" s="231"/>
      <c r="J4673" s="231"/>
      <c r="K4673" s="231"/>
      <c r="L4673" s="231"/>
      <c r="M4673" s="231"/>
      <c r="N4673" s="231"/>
      <c r="O4673" s="231"/>
      <c r="P4673" s="231"/>
      <c r="Q4673" s="231"/>
      <c r="R4673" s="231"/>
    </row>
    <row r="4674" spans="1:18" hidden="1" outlineLevel="1" x14ac:dyDescent="0.35">
      <c r="A4674" s="212" t="s">
        <v>654</v>
      </c>
      <c r="B4674" s="212"/>
      <c r="C4674" s="43"/>
      <c r="D4674" s="231"/>
      <c r="E4674" s="231"/>
      <c r="F4674" s="231"/>
      <c r="G4674" s="231"/>
      <c r="H4674" s="231"/>
      <c r="I4674" s="231"/>
      <c r="J4674" s="231"/>
      <c r="K4674" s="231"/>
      <c r="L4674" s="231"/>
      <c r="M4674" s="231"/>
      <c r="N4674" s="231"/>
      <c r="O4674" s="231"/>
      <c r="P4674" s="231"/>
      <c r="Q4674" s="231"/>
      <c r="R4674" s="231"/>
    </row>
    <row r="4675" spans="1:18" hidden="1" outlineLevel="1" x14ac:dyDescent="0.35">
      <c r="A4675" s="211" t="s">
        <v>655</v>
      </c>
      <c r="B4675" s="211"/>
      <c r="C4675" s="209"/>
      <c r="D4675" s="210">
        <f t="shared" ref="D4675:R4675" si="409">D4670+D4672+D4673+D4674</f>
        <v>0</v>
      </c>
      <c r="E4675" s="210">
        <f t="shared" si="409"/>
        <v>0</v>
      </c>
      <c r="F4675" s="210">
        <f t="shared" si="409"/>
        <v>0</v>
      </c>
      <c r="G4675" s="210">
        <f t="shared" si="409"/>
        <v>0</v>
      </c>
      <c r="H4675" s="210">
        <f t="shared" si="409"/>
        <v>0</v>
      </c>
      <c r="I4675" s="210">
        <f t="shared" si="409"/>
        <v>0</v>
      </c>
      <c r="J4675" s="210">
        <f t="shared" si="409"/>
        <v>0</v>
      </c>
      <c r="K4675" s="210">
        <f t="shared" si="409"/>
        <v>0</v>
      </c>
      <c r="L4675" s="210">
        <f t="shared" si="409"/>
        <v>0</v>
      </c>
      <c r="M4675" s="210">
        <f t="shared" si="409"/>
        <v>0</v>
      </c>
      <c r="N4675" s="210">
        <f t="shared" si="409"/>
        <v>0</v>
      </c>
      <c r="O4675" s="210">
        <f t="shared" si="409"/>
        <v>0</v>
      </c>
      <c r="P4675" s="210">
        <f t="shared" si="409"/>
        <v>0</v>
      </c>
      <c r="Q4675" s="210">
        <f t="shared" si="409"/>
        <v>0</v>
      </c>
      <c r="R4675" s="210">
        <f t="shared" si="409"/>
        <v>0</v>
      </c>
    </row>
    <row r="4676" spans="1:18" hidden="1" outlineLevel="1" x14ac:dyDescent="0.35"/>
    <row r="4677" spans="1:18" hidden="1" outlineLevel="1" x14ac:dyDescent="0.35">
      <c r="A4677" s="209" t="s">
        <v>656</v>
      </c>
      <c r="B4677" s="209"/>
      <c r="C4677" s="209"/>
      <c r="D4677" s="210">
        <f t="shared" ref="D4677:R4677" si="410">D4667-D4675</f>
        <v>0</v>
      </c>
      <c r="E4677" s="210">
        <f t="shared" si="410"/>
        <v>0</v>
      </c>
      <c r="F4677" s="210">
        <f t="shared" si="410"/>
        <v>0</v>
      </c>
      <c r="G4677" s="210">
        <f t="shared" si="410"/>
        <v>0</v>
      </c>
      <c r="H4677" s="210">
        <f t="shared" si="410"/>
        <v>0</v>
      </c>
      <c r="I4677" s="210">
        <f t="shared" si="410"/>
        <v>0</v>
      </c>
      <c r="J4677" s="210">
        <f t="shared" si="410"/>
        <v>0</v>
      </c>
      <c r="K4677" s="210">
        <f t="shared" si="410"/>
        <v>0</v>
      </c>
      <c r="L4677" s="210">
        <f t="shared" si="410"/>
        <v>0</v>
      </c>
      <c r="M4677" s="210">
        <f t="shared" si="410"/>
        <v>0</v>
      </c>
      <c r="N4677" s="210">
        <f t="shared" si="410"/>
        <v>0</v>
      </c>
      <c r="O4677" s="210">
        <f t="shared" si="410"/>
        <v>0</v>
      </c>
      <c r="P4677" s="210">
        <f t="shared" si="410"/>
        <v>0</v>
      </c>
      <c r="Q4677" s="210">
        <f t="shared" si="410"/>
        <v>0</v>
      </c>
      <c r="R4677" s="210">
        <f t="shared" si="410"/>
        <v>0</v>
      </c>
    </row>
    <row r="4678" spans="1:18" hidden="1" outlineLevel="1" x14ac:dyDescent="0.35"/>
    <row r="4679" spans="1:18" hidden="1" outlineLevel="1" x14ac:dyDescent="0.35">
      <c r="A4679" s="43" t="s">
        <v>657</v>
      </c>
      <c r="B4679" s="43"/>
      <c r="C4679" s="43"/>
      <c r="D4679" s="231"/>
      <c r="E4679" s="231"/>
      <c r="F4679" s="231"/>
      <c r="G4679" s="231"/>
      <c r="H4679" s="231"/>
      <c r="I4679" s="231"/>
      <c r="J4679" s="231"/>
      <c r="K4679" s="231"/>
      <c r="L4679" s="231"/>
      <c r="M4679" s="231"/>
      <c r="N4679" s="231"/>
      <c r="O4679" s="231"/>
      <c r="P4679" s="231"/>
      <c r="Q4679" s="231"/>
      <c r="R4679" s="231"/>
    </row>
    <row r="4680" spans="1:18" hidden="1" outlineLevel="1" x14ac:dyDescent="0.35"/>
    <row r="4681" spans="1:18" hidden="1" outlineLevel="1" x14ac:dyDescent="0.35">
      <c r="A4681" s="209" t="s">
        <v>658</v>
      </c>
      <c r="B4681" s="209"/>
      <c r="C4681" s="209"/>
      <c r="D4681" s="210">
        <f t="shared" ref="D4681:R4681" si="411">D4677-D4679</f>
        <v>0</v>
      </c>
      <c r="E4681" s="210">
        <f t="shared" si="411"/>
        <v>0</v>
      </c>
      <c r="F4681" s="210">
        <f t="shared" si="411"/>
        <v>0</v>
      </c>
      <c r="G4681" s="210">
        <f t="shared" si="411"/>
        <v>0</v>
      </c>
      <c r="H4681" s="210">
        <f t="shared" si="411"/>
        <v>0</v>
      </c>
      <c r="I4681" s="210">
        <f t="shared" si="411"/>
        <v>0</v>
      </c>
      <c r="J4681" s="210">
        <f t="shared" si="411"/>
        <v>0</v>
      </c>
      <c r="K4681" s="210">
        <f t="shared" si="411"/>
        <v>0</v>
      </c>
      <c r="L4681" s="210">
        <f t="shared" si="411"/>
        <v>0</v>
      </c>
      <c r="M4681" s="210">
        <f t="shared" si="411"/>
        <v>0</v>
      </c>
      <c r="N4681" s="210">
        <f t="shared" si="411"/>
        <v>0</v>
      </c>
      <c r="O4681" s="210">
        <f t="shared" si="411"/>
        <v>0</v>
      </c>
      <c r="P4681" s="210">
        <f t="shared" si="411"/>
        <v>0</v>
      </c>
      <c r="Q4681" s="210">
        <f t="shared" si="411"/>
        <v>0</v>
      </c>
      <c r="R4681" s="210">
        <f t="shared" si="411"/>
        <v>0</v>
      </c>
    </row>
    <row r="4682" spans="1:18" hidden="1" outlineLevel="1" x14ac:dyDescent="0.35">
      <c r="A4682" s="209" t="s">
        <v>659</v>
      </c>
      <c r="B4682" s="209"/>
      <c r="C4682" s="209"/>
      <c r="D4682" s="210">
        <f t="shared" ref="D4682:R4682" si="412">$B4555*D4681</f>
        <v>0</v>
      </c>
      <c r="E4682" s="210">
        <f t="shared" si="412"/>
        <v>0</v>
      </c>
      <c r="F4682" s="210">
        <f t="shared" si="412"/>
        <v>0</v>
      </c>
      <c r="G4682" s="210">
        <f t="shared" si="412"/>
        <v>0</v>
      </c>
      <c r="H4682" s="210">
        <f t="shared" si="412"/>
        <v>0</v>
      </c>
      <c r="I4682" s="210">
        <f t="shared" si="412"/>
        <v>0</v>
      </c>
      <c r="J4682" s="210">
        <f t="shared" si="412"/>
        <v>0</v>
      </c>
      <c r="K4682" s="210">
        <f t="shared" si="412"/>
        <v>0</v>
      </c>
      <c r="L4682" s="210">
        <f t="shared" si="412"/>
        <v>0</v>
      </c>
      <c r="M4682" s="210">
        <f t="shared" si="412"/>
        <v>0</v>
      </c>
      <c r="N4682" s="210">
        <f t="shared" si="412"/>
        <v>0</v>
      </c>
      <c r="O4682" s="210">
        <f t="shared" si="412"/>
        <v>0</v>
      </c>
      <c r="P4682" s="210">
        <f t="shared" si="412"/>
        <v>0</v>
      </c>
      <c r="Q4682" s="210">
        <f t="shared" si="412"/>
        <v>0</v>
      </c>
      <c r="R4682" s="210">
        <f t="shared" si="412"/>
        <v>0</v>
      </c>
    </row>
    <row r="4683" spans="1:18" hidden="1" outlineLevel="1" x14ac:dyDescent="0.35"/>
    <row r="4684" spans="1:18" hidden="1" outlineLevel="1" x14ac:dyDescent="0.35">
      <c r="A4684" s="209" t="s">
        <v>660</v>
      </c>
      <c r="B4684" s="209"/>
      <c r="C4684" s="209"/>
      <c r="D4684" s="210">
        <f t="shared" ref="D4684:R4684" si="413">D4681-D4682</f>
        <v>0</v>
      </c>
      <c r="E4684" s="210">
        <f t="shared" si="413"/>
        <v>0</v>
      </c>
      <c r="F4684" s="210">
        <f t="shared" si="413"/>
        <v>0</v>
      </c>
      <c r="G4684" s="210">
        <f t="shared" si="413"/>
        <v>0</v>
      </c>
      <c r="H4684" s="210">
        <f t="shared" si="413"/>
        <v>0</v>
      </c>
      <c r="I4684" s="210">
        <f t="shared" si="413"/>
        <v>0</v>
      </c>
      <c r="J4684" s="210">
        <f t="shared" si="413"/>
        <v>0</v>
      </c>
      <c r="K4684" s="210">
        <f t="shared" si="413"/>
        <v>0</v>
      </c>
      <c r="L4684" s="210">
        <f t="shared" si="413"/>
        <v>0</v>
      </c>
      <c r="M4684" s="210">
        <f t="shared" si="413"/>
        <v>0</v>
      </c>
      <c r="N4684" s="210">
        <f t="shared" si="413"/>
        <v>0</v>
      </c>
      <c r="O4684" s="210">
        <f t="shared" si="413"/>
        <v>0</v>
      </c>
      <c r="P4684" s="210">
        <f t="shared" si="413"/>
        <v>0</v>
      </c>
      <c r="Q4684" s="210">
        <f t="shared" si="413"/>
        <v>0</v>
      </c>
      <c r="R4684" s="210">
        <f t="shared" si="413"/>
        <v>0</v>
      </c>
    </row>
    <row r="4685" spans="1:18" hidden="1" outlineLevel="1" x14ac:dyDescent="0.35"/>
    <row r="4686" spans="1:18" hidden="1" outlineLevel="1" x14ac:dyDescent="0.35">
      <c r="A4686" s="211" t="s">
        <v>661</v>
      </c>
      <c r="B4686" s="209"/>
      <c r="C4686" s="209"/>
      <c r="D4686" s="214" t="e">
        <f>IRR(D4684:R4684)</f>
        <v>#NUM!</v>
      </c>
    </row>
    <row r="4687" spans="1:18" collapsed="1" x14ac:dyDescent="0.35"/>
    <row r="4690" spans="1:18" s="156" customFormat="1" x14ac:dyDescent="0.35">
      <c r="A4690" s="156" t="s">
        <v>690</v>
      </c>
    </row>
    <row r="4691" spans="1:18" hidden="1" outlineLevel="1" x14ac:dyDescent="0.35"/>
    <row r="4692" spans="1:18" hidden="1" outlineLevel="1" x14ac:dyDescent="0.35">
      <c r="A4692" s="204" t="s">
        <v>596</v>
      </c>
      <c r="B4692" s="195"/>
    </row>
    <row r="4693" spans="1:18" hidden="1" outlineLevel="1" x14ac:dyDescent="0.35">
      <c r="A4693" s="205" t="s">
        <v>631</v>
      </c>
      <c r="B4693" s="196"/>
    </row>
    <row r="4694" spans="1:18" ht="15" hidden="1" outlineLevel="1" thickBot="1" x14ac:dyDescent="0.4">
      <c r="A4694" s="206" t="s">
        <v>632</v>
      </c>
      <c r="B4694" s="230"/>
    </row>
    <row r="4695" spans="1:18" hidden="1" outlineLevel="1" x14ac:dyDescent="0.35"/>
    <row r="4696" spans="1:18" hidden="1" outlineLevel="1" x14ac:dyDescent="0.35">
      <c r="A4696" s="43" t="s">
        <v>633</v>
      </c>
      <c r="B4696" s="43"/>
      <c r="C4696" s="210">
        <v>0</v>
      </c>
      <c r="D4696" s="210">
        <v>1</v>
      </c>
      <c r="E4696" s="210">
        <v>2</v>
      </c>
      <c r="F4696" s="210">
        <v>3</v>
      </c>
      <c r="G4696" s="210">
        <v>4</v>
      </c>
      <c r="H4696" s="210">
        <v>5</v>
      </c>
      <c r="I4696" s="210">
        <v>6</v>
      </c>
      <c r="J4696" s="210">
        <v>7</v>
      </c>
      <c r="K4696" s="210">
        <v>8</v>
      </c>
      <c r="L4696" s="210">
        <v>9</v>
      </c>
      <c r="M4696" s="210">
        <v>10</v>
      </c>
      <c r="N4696" s="210">
        <v>11</v>
      </c>
      <c r="O4696" s="210">
        <v>12</v>
      </c>
      <c r="P4696" s="210">
        <v>13</v>
      </c>
      <c r="Q4696" s="210">
        <v>14</v>
      </c>
      <c r="R4696" s="210">
        <v>15</v>
      </c>
    </row>
    <row r="4697" spans="1:18" hidden="1" outlineLevel="1" x14ac:dyDescent="0.35"/>
    <row r="4698" spans="1:18" hidden="1" outlineLevel="1" x14ac:dyDescent="0.35">
      <c r="A4698" s="43" t="s">
        <v>634</v>
      </c>
      <c r="B4698" s="43"/>
      <c r="C4698" s="231"/>
      <c r="D4698" s="231"/>
      <c r="E4698" s="231"/>
      <c r="F4698" s="231"/>
      <c r="G4698" s="231"/>
      <c r="H4698" s="231"/>
      <c r="I4698" s="231"/>
      <c r="J4698" s="231"/>
      <c r="K4698" s="231"/>
      <c r="L4698" s="231"/>
      <c r="M4698" s="231"/>
      <c r="N4698" s="231"/>
      <c r="O4698" s="231"/>
      <c r="P4698" s="231"/>
      <c r="Q4698" s="231"/>
      <c r="R4698" s="231"/>
    </row>
    <row r="4699" spans="1:18" hidden="1" outlineLevel="1" x14ac:dyDescent="0.35">
      <c r="A4699" s="43" t="s">
        <v>635</v>
      </c>
      <c r="B4699" s="43"/>
      <c r="C4699" s="231"/>
      <c r="D4699" s="231"/>
      <c r="E4699" s="231"/>
      <c r="F4699" s="231"/>
      <c r="G4699" s="231"/>
      <c r="H4699" s="231"/>
      <c r="I4699" s="231"/>
      <c r="J4699" s="231"/>
      <c r="K4699" s="231"/>
      <c r="L4699" s="231"/>
      <c r="M4699" s="231"/>
      <c r="N4699" s="231"/>
      <c r="O4699" s="231"/>
      <c r="P4699" s="231"/>
      <c r="Q4699" s="231"/>
      <c r="R4699" s="231"/>
    </row>
    <row r="4700" spans="1:18" hidden="1" outlineLevel="1" x14ac:dyDescent="0.35">
      <c r="A4700" s="43" t="s">
        <v>636</v>
      </c>
      <c r="B4700" s="43"/>
      <c r="C4700" s="231"/>
      <c r="D4700" s="231"/>
      <c r="E4700" s="231"/>
      <c r="F4700" s="231"/>
      <c r="G4700" s="231"/>
      <c r="H4700" s="231"/>
      <c r="I4700" s="231"/>
      <c r="J4700" s="231"/>
      <c r="K4700" s="231"/>
      <c r="L4700" s="231"/>
      <c r="M4700" s="231"/>
      <c r="N4700" s="231"/>
      <c r="O4700" s="231"/>
      <c r="P4700" s="231"/>
      <c r="Q4700" s="231"/>
      <c r="R4700" s="231"/>
    </row>
    <row r="4701" spans="1:18" hidden="1" outlineLevel="1" x14ac:dyDescent="0.35"/>
    <row r="4702" spans="1:18" hidden="1" outlineLevel="2" x14ac:dyDescent="0.35">
      <c r="A4702" s="209" t="str">
        <f>'Usages industrie'!A4</f>
        <v>Usage industriel n°1</v>
      </c>
      <c r="B4702" s="209" t="s">
        <v>637</v>
      </c>
      <c r="C4702" s="209"/>
      <c r="D4702" s="210">
        <f>IF(B$4692&lt;&gt;"",IF(B$4692='Usages industrie'!$K4,'Usages industrie'!J4,0),0)</f>
        <v>0</v>
      </c>
      <c r="E4702" s="210">
        <f t="shared" ref="E4702:R4711" si="414">$D4702</f>
        <v>0</v>
      </c>
      <c r="F4702" s="210">
        <f t="shared" si="414"/>
        <v>0</v>
      </c>
      <c r="G4702" s="210">
        <f t="shared" si="414"/>
        <v>0</v>
      </c>
      <c r="H4702" s="210">
        <f t="shared" si="414"/>
        <v>0</v>
      </c>
      <c r="I4702" s="210">
        <f t="shared" si="414"/>
        <v>0</v>
      </c>
      <c r="J4702" s="210">
        <f t="shared" si="414"/>
        <v>0</v>
      </c>
      <c r="K4702" s="210">
        <f t="shared" si="414"/>
        <v>0</v>
      </c>
      <c r="L4702" s="210">
        <f t="shared" si="414"/>
        <v>0</v>
      </c>
      <c r="M4702" s="210">
        <f t="shared" si="414"/>
        <v>0</v>
      </c>
      <c r="N4702" s="210">
        <f t="shared" si="414"/>
        <v>0</v>
      </c>
      <c r="O4702" s="210">
        <f t="shared" si="414"/>
        <v>0</v>
      </c>
      <c r="P4702" s="210">
        <f t="shared" si="414"/>
        <v>0</v>
      </c>
      <c r="Q4702" s="210">
        <f t="shared" si="414"/>
        <v>0</v>
      </c>
      <c r="R4702" s="210">
        <f t="shared" si="414"/>
        <v>0</v>
      </c>
    </row>
    <row r="4703" spans="1:18" hidden="1" outlineLevel="2" x14ac:dyDescent="0.35">
      <c r="A4703" s="209" t="str">
        <f>'Usages industrie'!A5</f>
        <v>Usage industriel n°2</v>
      </c>
      <c r="B4703" s="209" t="s">
        <v>637</v>
      </c>
      <c r="C4703" s="209"/>
      <c r="D4703" s="210">
        <f>IF(B$4692&lt;&gt;"",IF(B$4692='Usages industrie'!$K5,'Usages industrie'!J5,0),0)</f>
        <v>0</v>
      </c>
      <c r="E4703" s="210">
        <f t="shared" si="414"/>
        <v>0</v>
      </c>
      <c r="F4703" s="210">
        <f t="shared" si="414"/>
        <v>0</v>
      </c>
      <c r="G4703" s="210">
        <f t="shared" si="414"/>
        <v>0</v>
      </c>
      <c r="H4703" s="210">
        <f t="shared" si="414"/>
        <v>0</v>
      </c>
      <c r="I4703" s="210">
        <f t="shared" si="414"/>
        <v>0</v>
      </c>
      <c r="J4703" s="210">
        <f t="shared" si="414"/>
        <v>0</v>
      </c>
      <c r="K4703" s="210">
        <f t="shared" si="414"/>
        <v>0</v>
      </c>
      <c r="L4703" s="210">
        <f t="shared" si="414"/>
        <v>0</v>
      </c>
      <c r="M4703" s="210">
        <f t="shared" si="414"/>
        <v>0</v>
      </c>
      <c r="N4703" s="210">
        <f t="shared" si="414"/>
        <v>0</v>
      </c>
      <c r="O4703" s="210">
        <f t="shared" si="414"/>
        <v>0</v>
      </c>
      <c r="P4703" s="210">
        <f t="shared" si="414"/>
        <v>0</v>
      </c>
      <c r="Q4703" s="210">
        <f t="shared" si="414"/>
        <v>0</v>
      </c>
      <c r="R4703" s="210">
        <f t="shared" si="414"/>
        <v>0</v>
      </c>
    </row>
    <row r="4704" spans="1:18" hidden="1" outlineLevel="2" x14ac:dyDescent="0.35">
      <c r="A4704" s="209" t="str">
        <f>'Usages industrie'!A6</f>
        <v>Usage industriel n°3</v>
      </c>
      <c r="B4704" s="209" t="s">
        <v>637</v>
      </c>
      <c r="C4704" s="209"/>
      <c r="D4704" s="210">
        <f>IF(B$4692&lt;&gt;"",IF(B$4692='Usages industrie'!$K6,'Usages industrie'!J6,0),0)</f>
        <v>0</v>
      </c>
      <c r="E4704" s="210">
        <f t="shared" si="414"/>
        <v>0</v>
      </c>
      <c r="F4704" s="210">
        <f t="shared" si="414"/>
        <v>0</v>
      </c>
      <c r="G4704" s="210">
        <f t="shared" si="414"/>
        <v>0</v>
      </c>
      <c r="H4704" s="210">
        <f t="shared" si="414"/>
        <v>0</v>
      </c>
      <c r="I4704" s="210">
        <f t="shared" si="414"/>
        <v>0</v>
      </c>
      <c r="J4704" s="210">
        <f t="shared" si="414"/>
        <v>0</v>
      </c>
      <c r="K4704" s="210">
        <f t="shared" si="414"/>
        <v>0</v>
      </c>
      <c r="L4704" s="210">
        <f t="shared" si="414"/>
        <v>0</v>
      </c>
      <c r="M4704" s="210">
        <f t="shared" si="414"/>
        <v>0</v>
      </c>
      <c r="N4704" s="210">
        <f t="shared" si="414"/>
        <v>0</v>
      </c>
      <c r="O4704" s="210">
        <f t="shared" si="414"/>
        <v>0</v>
      </c>
      <c r="P4704" s="210">
        <f t="shared" si="414"/>
        <v>0</v>
      </c>
      <c r="Q4704" s="210">
        <f t="shared" si="414"/>
        <v>0</v>
      </c>
      <c r="R4704" s="210">
        <f t="shared" si="414"/>
        <v>0</v>
      </c>
    </row>
    <row r="4705" spans="1:18" hidden="1" outlineLevel="2" x14ac:dyDescent="0.35">
      <c r="A4705" s="209" t="str">
        <f>'Usages industrie'!A7</f>
        <v>Usage industriel n°4</v>
      </c>
      <c r="B4705" s="209" t="s">
        <v>637</v>
      </c>
      <c r="C4705" s="209"/>
      <c r="D4705" s="210">
        <f>IF(B$4692&lt;&gt;"",IF(B$4692='Usages industrie'!$K7,'Usages industrie'!J7,0),0)</f>
        <v>0</v>
      </c>
      <c r="E4705" s="210">
        <f t="shared" si="414"/>
        <v>0</v>
      </c>
      <c r="F4705" s="210">
        <f t="shared" si="414"/>
        <v>0</v>
      </c>
      <c r="G4705" s="210">
        <f t="shared" si="414"/>
        <v>0</v>
      </c>
      <c r="H4705" s="210">
        <f t="shared" si="414"/>
        <v>0</v>
      </c>
      <c r="I4705" s="210">
        <f t="shared" si="414"/>
        <v>0</v>
      </c>
      <c r="J4705" s="210">
        <f t="shared" si="414"/>
        <v>0</v>
      </c>
      <c r="K4705" s="210">
        <f t="shared" si="414"/>
        <v>0</v>
      </c>
      <c r="L4705" s="210">
        <f t="shared" si="414"/>
        <v>0</v>
      </c>
      <c r="M4705" s="210">
        <f t="shared" si="414"/>
        <v>0</v>
      </c>
      <c r="N4705" s="210">
        <f t="shared" si="414"/>
        <v>0</v>
      </c>
      <c r="O4705" s="210">
        <f t="shared" si="414"/>
        <v>0</v>
      </c>
      <c r="P4705" s="210">
        <f t="shared" si="414"/>
        <v>0</v>
      </c>
      <c r="Q4705" s="210">
        <f t="shared" si="414"/>
        <v>0</v>
      </c>
      <c r="R4705" s="210">
        <f t="shared" si="414"/>
        <v>0</v>
      </c>
    </row>
    <row r="4706" spans="1:18" hidden="1" outlineLevel="2" x14ac:dyDescent="0.35">
      <c r="A4706" s="209" t="str">
        <f>'Usages industrie'!A8</f>
        <v>Usage industriel n°5</v>
      </c>
      <c r="B4706" s="209" t="s">
        <v>637</v>
      </c>
      <c r="C4706" s="209"/>
      <c r="D4706" s="210">
        <f>IF(B$4692&lt;&gt;"",IF(B$4692='Usages industrie'!$K8,'Usages industrie'!J8,0),0)</f>
        <v>0</v>
      </c>
      <c r="E4706" s="210">
        <f t="shared" si="414"/>
        <v>0</v>
      </c>
      <c r="F4706" s="210">
        <f t="shared" si="414"/>
        <v>0</v>
      </c>
      <c r="G4706" s="210">
        <f t="shared" si="414"/>
        <v>0</v>
      </c>
      <c r="H4706" s="210">
        <f t="shared" si="414"/>
        <v>0</v>
      </c>
      <c r="I4706" s="210">
        <f t="shared" si="414"/>
        <v>0</v>
      </c>
      <c r="J4706" s="210">
        <f t="shared" si="414"/>
        <v>0</v>
      </c>
      <c r="K4706" s="210">
        <f t="shared" si="414"/>
        <v>0</v>
      </c>
      <c r="L4706" s="210">
        <f t="shared" si="414"/>
        <v>0</v>
      </c>
      <c r="M4706" s="210">
        <f t="shared" si="414"/>
        <v>0</v>
      </c>
      <c r="N4706" s="210">
        <f t="shared" si="414"/>
        <v>0</v>
      </c>
      <c r="O4706" s="210">
        <f t="shared" si="414"/>
        <v>0</v>
      </c>
      <c r="P4706" s="210">
        <f t="shared" si="414"/>
        <v>0</v>
      </c>
      <c r="Q4706" s="210">
        <f t="shared" si="414"/>
        <v>0</v>
      </c>
      <c r="R4706" s="210">
        <f t="shared" si="414"/>
        <v>0</v>
      </c>
    </row>
    <row r="4707" spans="1:18" hidden="1" outlineLevel="2" x14ac:dyDescent="0.35">
      <c r="A4707" s="209" t="str">
        <f>'Usages industrie'!A9</f>
        <v>Usage industriel n°6</v>
      </c>
      <c r="B4707" s="209" t="s">
        <v>637</v>
      </c>
      <c r="C4707" s="209"/>
      <c r="D4707" s="210">
        <f>IF(B$4692&lt;&gt;"",IF(B$4692='Usages industrie'!$K9,'Usages industrie'!J9,0),0)</f>
        <v>0</v>
      </c>
      <c r="E4707" s="210">
        <f t="shared" si="414"/>
        <v>0</v>
      </c>
      <c r="F4707" s="210">
        <f t="shared" si="414"/>
        <v>0</v>
      </c>
      <c r="G4707" s="210">
        <f t="shared" si="414"/>
        <v>0</v>
      </c>
      <c r="H4707" s="210">
        <f t="shared" si="414"/>
        <v>0</v>
      </c>
      <c r="I4707" s="210">
        <f t="shared" si="414"/>
        <v>0</v>
      </c>
      <c r="J4707" s="210">
        <f t="shared" si="414"/>
        <v>0</v>
      </c>
      <c r="K4707" s="210">
        <f t="shared" si="414"/>
        <v>0</v>
      </c>
      <c r="L4707" s="210">
        <f t="shared" si="414"/>
        <v>0</v>
      </c>
      <c r="M4707" s="210">
        <f t="shared" si="414"/>
        <v>0</v>
      </c>
      <c r="N4707" s="210">
        <f t="shared" si="414"/>
        <v>0</v>
      </c>
      <c r="O4707" s="210">
        <f t="shared" si="414"/>
        <v>0</v>
      </c>
      <c r="P4707" s="210">
        <f t="shared" si="414"/>
        <v>0</v>
      </c>
      <c r="Q4707" s="210">
        <f t="shared" si="414"/>
        <v>0</v>
      </c>
      <c r="R4707" s="210">
        <f t="shared" si="414"/>
        <v>0</v>
      </c>
    </row>
    <row r="4708" spans="1:18" hidden="1" outlineLevel="2" x14ac:dyDescent="0.35">
      <c r="A4708" s="209" t="str">
        <f>'Usages industrie'!A10</f>
        <v>Usage industriel n°7</v>
      </c>
      <c r="B4708" s="209" t="s">
        <v>637</v>
      </c>
      <c r="C4708" s="209"/>
      <c r="D4708" s="210">
        <f>IF(B$4692&lt;&gt;"",IF(B$4692='Usages industrie'!$K10,'Usages industrie'!J10,0),0)</f>
        <v>0</v>
      </c>
      <c r="E4708" s="210">
        <f t="shared" si="414"/>
        <v>0</v>
      </c>
      <c r="F4708" s="210">
        <f t="shared" si="414"/>
        <v>0</v>
      </c>
      <c r="G4708" s="210">
        <f t="shared" si="414"/>
        <v>0</v>
      </c>
      <c r="H4708" s="210">
        <f t="shared" si="414"/>
        <v>0</v>
      </c>
      <c r="I4708" s="210">
        <f t="shared" si="414"/>
        <v>0</v>
      </c>
      <c r="J4708" s="210">
        <f t="shared" si="414"/>
        <v>0</v>
      </c>
      <c r="K4708" s="210">
        <f t="shared" si="414"/>
        <v>0</v>
      </c>
      <c r="L4708" s="210">
        <f t="shared" si="414"/>
        <v>0</v>
      </c>
      <c r="M4708" s="210">
        <f t="shared" si="414"/>
        <v>0</v>
      </c>
      <c r="N4708" s="210">
        <f t="shared" si="414"/>
        <v>0</v>
      </c>
      <c r="O4708" s="210">
        <f t="shared" si="414"/>
        <v>0</v>
      </c>
      <c r="P4708" s="210">
        <f t="shared" si="414"/>
        <v>0</v>
      </c>
      <c r="Q4708" s="210">
        <f t="shared" si="414"/>
        <v>0</v>
      </c>
      <c r="R4708" s="210">
        <f t="shared" si="414"/>
        <v>0</v>
      </c>
    </row>
    <row r="4709" spans="1:18" hidden="1" outlineLevel="2" x14ac:dyDescent="0.35">
      <c r="A4709" s="209" t="str">
        <f>'Usages industrie'!A11</f>
        <v>Usage industriel n°8</v>
      </c>
      <c r="B4709" s="209" t="s">
        <v>637</v>
      </c>
      <c r="C4709" s="209"/>
      <c r="D4709" s="210">
        <f>IF(B$4692&lt;&gt;"",IF(B$4692='Usages industrie'!$K11,'Usages industrie'!J11,0),0)</f>
        <v>0</v>
      </c>
      <c r="E4709" s="210">
        <f t="shared" si="414"/>
        <v>0</v>
      </c>
      <c r="F4709" s="210">
        <f t="shared" si="414"/>
        <v>0</v>
      </c>
      <c r="G4709" s="210">
        <f t="shared" si="414"/>
        <v>0</v>
      </c>
      <c r="H4709" s="210">
        <f t="shared" si="414"/>
        <v>0</v>
      </c>
      <c r="I4709" s="210">
        <f t="shared" si="414"/>
        <v>0</v>
      </c>
      <c r="J4709" s="210">
        <f t="shared" si="414"/>
        <v>0</v>
      </c>
      <c r="K4709" s="210">
        <f t="shared" si="414"/>
        <v>0</v>
      </c>
      <c r="L4709" s="210">
        <f t="shared" si="414"/>
        <v>0</v>
      </c>
      <c r="M4709" s="210">
        <f t="shared" si="414"/>
        <v>0</v>
      </c>
      <c r="N4709" s="210">
        <f t="shared" si="414"/>
        <v>0</v>
      </c>
      <c r="O4709" s="210">
        <f t="shared" si="414"/>
        <v>0</v>
      </c>
      <c r="P4709" s="210">
        <f t="shared" si="414"/>
        <v>0</v>
      </c>
      <c r="Q4709" s="210">
        <f t="shared" si="414"/>
        <v>0</v>
      </c>
      <c r="R4709" s="210">
        <f t="shared" si="414"/>
        <v>0</v>
      </c>
    </row>
    <row r="4710" spans="1:18" hidden="1" outlineLevel="2" x14ac:dyDescent="0.35">
      <c r="A4710" s="209" t="str">
        <f>'Usages industrie'!A12</f>
        <v>Usage industriel n°9</v>
      </c>
      <c r="B4710" s="209" t="s">
        <v>637</v>
      </c>
      <c r="C4710" s="209"/>
      <c r="D4710" s="210">
        <f>IF(B$4692&lt;&gt;"",IF(B$4692='Usages industrie'!$K12,'Usages industrie'!J12,0),0)</f>
        <v>0</v>
      </c>
      <c r="E4710" s="210">
        <f t="shared" si="414"/>
        <v>0</v>
      </c>
      <c r="F4710" s="210">
        <f t="shared" si="414"/>
        <v>0</v>
      </c>
      <c r="G4710" s="210">
        <f t="shared" si="414"/>
        <v>0</v>
      </c>
      <c r="H4710" s="210">
        <f t="shared" si="414"/>
        <v>0</v>
      </c>
      <c r="I4710" s="210">
        <f t="shared" si="414"/>
        <v>0</v>
      </c>
      <c r="J4710" s="210">
        <f t="shared" si="414"/>
        <v>0</v>
      </c>
      <c r="K4710" s="210">
        <f t="shared" si="414"/>
        <v>0</v>
      </c>
      <c r="L4710" s="210">
        <f t="shared" si="414"/>
        <v>0</v>
      </c>
      <c r="M4710" s="210">
        <f t="shared" si="414"/>
        <v>0</v>
      </c>
      <c r="N4710" s="210">
        <f t="shared" si="414"/>
        <v>0</v>
      </c>
      <c r="O4710" s="210">
        <f t="shared" si="414"/>
        <v>0</v>
      </c>
      <c r="P4710" s="210">
        <f t="shared" si="414"/>
        <v>0</v>
      </c>
      <c r="Q4710" s="210">
        <f t="shared" si="414"/>
        <v>0</v>
      </c>
      <c r="R4710" s="210">
        <f t="shared" si="414"/>
        <v>0</v>
      </c>
    </row>
    <row r="4711" spans="1:18" hidden="1" outlineLevel="2" x14ac:dyDescent="0.35">
      <c r="A4711" s="209" t="str">
        <f>'Usages industrie'!A13</f>
        <v>Usage industriel n°10</v>
      </c>
      <c r="B4711" s="209" t="s">
        <v>637</v>
      </c>
      <c r="C4711" s="209"/>
      <c r="D4711" s="210">
        <f>IF(B$4692&lt;&gt;"",IF(B$4692='Usages industrie'!$K13,'Usages industrie'!J13,0),0)</f>
        <v>0</v>
      </c>
      <c r="E4711" s="210">
        <f t="shared" si="414"/>
        <v>0</v>
      </c>
      <c r="F4711" s="210">
        <f t="shared" si="414"/>
        <v>0</v>
      </c>
      <c r="G4711" s="210">
        <f t="shared" si="414"/>
        <v>0</v>
      </c>
      <c r="H4711" s="210">
        <f t="shared" si="414"/>
        <v>0</v>
      </c>
      <c r="I4711" s="210">
        <f t="shared" si="414"/>
        <v>0</v>
      </c>
      <c r="J4711" s="210">
        <f t="shared" si="414"/>
        <v>0</v>
      </c>
      <c r="K4711" s="210">
        <f t="shared" si="414"/>
        <v>0</v>
      </c>
      <c r="L4711" s="210">
        <f t="shared" si="414"/>
        <v>0</v>
      </c>
      <c r="M4711" s="210">
        <f t="shared" si="414"/>
        <v>0</v>
      </c>
      <c r="N4711" s="210">
        <f t="shared" si="414"/>
        <v>0</v>
      </c>
      <c r="O4711" s="210">
        <f t="shared" si="414"/>
        <v>0</v>
      </c>
      <c r="P4711" s="210">
        <f t="shared" si="414"/>
        <v>0</v>
      </c>
      <c r="Q4711" s="210">
        <f t="shared" si="414"/>
        <v>0</v>
      </c>
      <c r="R4711" s="210">
        <f t="shared" si="414"/>
        <v>0</v>
      </c>
    </row>
    <row r="4712" spans="1:18" hidden="1" outlineLevel="2" x14ac:dyDescent="0.35">
      <c r="A4712" s="209" t="str">
        <f>'Usages industrie'!A14</f>
        <v>Usage industriel n°11</v>
      </c>
      <c r="B4712" s="209" t="s">
        <v>637</v>
      </c>
      <c r="C4712" s="209"/>
      <c r="D4712" s="210">
        <f>IF(B$4692&lt;&gt;"",IF(B$4692='Usages industrie'!$K14,'Usages industrie'!J14,0),0)</f>
        <v>0</v>
      </c>
      <c r="E4712" s="210">
        <f t="shared" ref="E4712:R4721" si="415">$D4712</f>
        <v>0</v>
      </c>
      <c r="F4712" s="210">
        <f t="shared" si="415"/>
        <v>0</v>
      </c>
      <c r="G4712" s="210">
        <f t="shared" si="415"/>
        <v>0</v>
      </c>
      <c r="H4712" s="210">
        <f t="shared" si="415"/>
        <v>0</v>
      </c>
      <c r="I4712" s="210">
        <f t="shared" si="415"/>
        <v>0</v>
      </c>
      <c r="J4712" s="210">
        <f t="shared" si="415"/>
        <v>0</v>
      </c>
      <c r="K4712" s="210">
        <f t="shared" si="415"/>
        <v>0</v>
      </c>
      <c r="L4712" s="210">
        <f t="shared" si="415"/>
        <v>0</v>
      </c>
      <c r="M4712" s="210">
        <f t="shared" si="415"/>
        <v>0</v>
      </c>
      <c r="N4712" s="210">
        <f t="shared" si="415"/>
        <v>0</v>
      </c>
      <c r="O4712" s="210">
        <f t="shared" si="415"/>
        <v>0</v>
      </c>
      <c r="P4712" s="210">
        <f t="shared" si="415"/>
        <v>0</v>
      </c>
      <c r="Q4712" s="210">
        <f t="shared" si="415"/>
        <v>0</v>
      </c>
      <c r="R4712" s="210">
        <f t="shared" si="415"/>
        <v>0</v>
      </c>
    </row>
    <row r="4713" spans="1:18" hidden="1" outlineLevel="2" x14ac:dyDescent="0.35">
      <c r="A4713" s="209" t="str">
        <f>'Usages industrie'!A15</f>
        <v>Usage industriel n°12</v>
      </c>
      <c r="B4713" s="209" t="s">
        <v>637</v>
      </c>
      <c r="C4713" s="209"/>
      <c r="D4713" s="210">
        <f>IF(B$4692&lt;&gt;"",IF(B$4692='Usages industrie'!$K15,'Usages industrie'!J15,0),0)</f>
        <v>0</v>
      </c>
      <c r="E4713" s="210">
        <f t="shared" si="415"/>
        <v>0</v>
      </c>
      <c r="F4713" s="210">
        <f t="shared" si="415"/>
        <v>0</v>
      </c>
      <c r="G4713" s="210">
        <f t="shared" si="415"/>
        <v>0</v>
      </c>
      <c r="H4713" s="210">
        <f t="shared" si="415"/>
        <v>0</v>
      </c>
      <c r="I4713" s="210">
        <f t="shared" si="415"/>
        <v>0</v>
      </c>
      <c r="J4713" s="210">
        <f t="shared" si="415"/>
        <v>0</v>
      </c>
      <c r="K4713" s="210">
        <f t="shared" si="415"/>
        <v>0</v>
      </c>
      <c r="L4713" s="210">
        <f t="shared" si="415"/>
        <v>0</v>
      </c>
      <c r="M4713" s="210">
        <f t="shared" si="415"/>
        <v>0</v>
      </c>
      <c r="N4713" s="210">
        <f t="shared" si="415"/>
        <v>0</v>
      </c>
      <c r="O4713" s="210">
        <f t="shared" si="415"/>
        <v>0</v>
      </c>
      <c r="P4713" s="210">
        <f t="shared" si="415"/>
        <v>0</v>
      </c>
      <c r="Q4713" s="210">
        <f t="shared" si="415"/>
        <v>0</v>
      </c>
      <c r="R4713" s="210">
        <f t="shared" si="415"/>
        <v>0</v>
      </c>
    </row>
    <row r="4714" spans="1:18" hidden="1" outlineLevel="2" x14ac:dyDescent="0.35">
      <c r="A4714" s="209" t="str">
        <f>'Usages industrie'!A16</f>
        <v>Usage industriel n°13</v>
      </c>
      <c r="B4714" s="209" t="s">
        <v>637</v>
      </c>
      <c r="C4714" s="209"/>
      <c r="D4714" s="210">
        <f>IF(B$4692&lt;&gt;"",IF(B$4692='Usages industrie'!$K16,'Usages industrie'!J16,0),0)</f>
        <v>0</v>
      </c>
      <c r="E4714" s="210">
        <f t="shared" si="415"/>
        <v>0</v>
      </c>
      <c r="F4714" s="210">
        <f t="shared" si="415"/>
        <v>0</v>
      </c>
      <c r="G4714" s="210">
        <f t="shared" si="415"/>
        <v>0</v>
      </c>
      <c r="H4714" s="210">
        <f t="shared" si="415"/>
        <v>0</v>
      </c>
      <c r="I4714" s="210">
        <f t="shared" si="415"/>
        <v>0</v>
      </c>
      <c r="J4714" s="210">
        <f t="shared" si="415"/>
        <v>0</v>
      </c>
      <c r="K4714" s="210">
        <f t="shared" si="415"/>
        <v>0</v>
      </c>
      <c r="L4714" s="210">
        <f t="shared" si="415"/>
        <v>0</v>
      </c>
      <c r="M4714" s="210">
        <f t="shared" si="415"/>
        <v>0</v>
      </c>
      <c r="N4714" s="210">
        <f t="shared" si="415"/>
        <v>0</v>
      </c>
      <c r="O4714" s="210">
        <f t="shared" si="415"/>
        <v>0</v>
      </c>
      <c r="P4714" s="210">
        <f t="shared" si="415"/>
        <v>0</v>
      </c>
      <c r="Q4714" s="210">
        <f t="shared" si="415"/>
        <v>0</v>
      </c>
      <c r="R4714" s="210">
        <f t="shared" si="415"/>
        <v>0</v>
      </c>
    </row>
    <row r="4715" spans="1:18" hidden="1" outlineLevel="2" x14ac:dyDescent="0.35">
      <c r="A4715" s="209" t="str">
        <f>'Usages industrie'!A17</f>
        <v>Usage industriel n°14</v>
      </c>
      <c r="B4715" s="209" t="s">
        <v>637</v>
      </c>
      <c r="C4715" s="209"/>
      <c r="D4715" s="210">
        <f>IF(B$4692&lt;&gt;"",IF(B$4692='Usages industrie'!$K17,'Usages industrie'!J17,0),0)</f>
        <v>0</v>
      </c>
      <c r="E4715" s="210">
        <f t="shared" si="415"/>
        <v>0</v>
      </c>
      <c r="F4715" s="210">
        <f t="shared" si="415"/>
        <v>0</v>
      </c>
      <c r="G4715" s="210">
        <f t="shared" si="415"/>
        <v>0</v>
      </c>
      <c r="H4715" s="210">
        <f t="shared" si="415"/>
        <v>0</v>
      </c>
      <c r="I4715" s="210">
        <f t="shared" si="415"/>
        <v>0</v>
      </c>
      <c r="J4715" s="210">
        <f t="shared" si="415"/>
        <v>0</v>
      </c>
      <c r="K4715" s="210">
        <f t="shared" si="415"/>
        <v>0</v>
      </c>
      <c r="L4715" s="210">
        <f t="shared" si="415"/>
        <v>0</v>
      </c>
      <c r="M4715" s="210">
        <f t="shared" si="415"/>
        <v>0</v>
      </c>
      <c r="N4715" s="210">
        <f t="shared" si="415"/>
        <v>0</v>
      </c>
      <c r="O4715" s="210">
        <f t="shared" si="415"/>
        <v>0</v>
      </c>
      <c r="P4715" s="210">
        <f t="shared" si="415"/>
        <v>0</v>
      </c>
      <c r="Q4715" s="210">
        <f t="shared" si="415"/>
        <v>0</v>
      </c>
      <c r="R4715" s="210">
        <f t="shared" si="415"/>
        <v>0</v>
      </c>
    </row>
    <row r="4716" spans="1:18" hidden="1" outlineLevel="2" x14ac:dyDescent="0.35">
      <c r="A4716" s="209" t="str">
        <f>'Usages industrie'!A18</f>
        <v>Usage industriel n°15</v>
      </c>
      <c r="B4716" s="209" t="s">
        <v>637</v>
      </c>
      <c r="C4716" s="209"/>
      <c r="D4716" s="210">
        <f>IF(B$4692&lt;&gt;"",IF(B$4692='Usages industrie'!$K18,'Usages industrie'!J18,0),0)</f>
        <v>0</v>
      </c>
      <c r="E4716" s="210">
        <f t="shared" si="415"/>
        <v>0</v>
      </c>
      <c r="F4716" s="210">
        <f t="shared" si="415"/>
        <v>0</v>
      </c>
      <c r="G4716" s="210">
        <f t="shared" si="415"/>
        <v>0</v>
      </c>
      <c r="H4716" s="210">
        <f t="shared" si="415"/>
        <v>0</v>
      </c>
      <c r="I4716" s="210">
        <f t="shared" si="415"/>
        <v>0</v>
      </c>
      <c r="J4716" s="210">
        <f t="shared" si="415"/>
        <v>0</v>
      </c>
      <c r="K4716" s="210">
        <f t="shared" si="415"/>
        <v>0</v>
      </c>
      <c r="L4716" s="210">
        <f t="shared" si="415"/>
        <v>0</v>
      </c>
      <c r="M4716" s="210">
        <f t="shared" si="415"/>
        <v>0</v>
      </c>
      <c r="N4716" s="210">
        <f t="shared" si="415"/>
        <v>0</v>
      </c>
      <c r="O4716" s="210">
        <f t="shared" si="415"/>
        <v>0</v>
      </c>
      <c r="P4716" s="210">
        <f t="shared" si="415"/>
        <v>0</v>
      </c>
      <c r="Q4716" s="210">
        <f t="shared" si="415"/>
        <v>0</v>
      </c>
      <c r="R4716" s="210">
        <f t="shared" si="415"/>
        <v>0</v>
      </c>
    </row>
    <row r="4717" spans="1:18" hidden="1" outlineLevel="2" x14ac:dyDescent="0.35">
      <c r="A4717" s="209" t="str">
        <f>'Usages industrie'!A19</f>
        <v>Usage industriel n°16</v>
      </c>
      <c r="B4717" s="209" t="s">
        <v>637</v>
      </c>
      <c r="C4717" s="209"/>
      <c r="D4717" s="210">
        <f>IF(B$4692&lt;&gt;"",IF(B$4692='Usages industrie'!$K19,'Usages industrie'!J19,0),0)</f>
        <v>0</v>
      </c>
      <c r="E4717" s="210">
        <f t="shared" si="415"/>
        <v>0</v>
      </c>
      <c r="F4717" s="210">
        <f t="shared" si="415"/>
        <v>0</v>
      </c>
      <c r="G4717" s="210">
        <f t="shared" si="415"/>
        <v>0</v>
      </c>
      <c r="H4717" s="210">
        <f t="shared" si="415"/>
        <v>0</v>
      </c>
      <c r="I4717" s="210">
        <f t="shared" si="415"/>
        <v>0</v>
      </c>
      <c r="J4717" s="210">
        <f t="shared" si="415"/>
        <v>0</v>
      </c>
      <c r="K4717" s="210">
        <f t="shared" si="415"/>
        <v>0</v>
      </c>
      <c r="L4717" s="210">
        <f t="shared" si="415"/>
        <v>0</v>
      </c>
      <c r="M4717" s="210">
        <f t="shared" si="415"/>
        <v>0</v>
      </c>
      <c r="N4717" s="210">
        <f t="shared" si="415"/>
        <v>0</v>
      </c>
      <c r="O4717" s="210">
        <f t="shared" si="415"/>
        <v>0</v>
      </c>
      <c r="P4717" s="210">
        <f t="shared" si="415"/>
        <v>0</v>
      </c>
      <c r="Q4717" s="210">
        <f t="shared" si="415"/>
        <v>0</v>
      </c>
      <c r="R4717" s="210">
        <f t="shared" si="415"/>
        <v>0</v>
      </c>
    </row>
    <row r="4718" spans="1:18" hidden="1" outlineLevel="2" x14ac:dyDescent="0.35">
      <c r="A4718" s="209" t="str">
        <f>'Usages industrie'!A20</f>
        <v>Usage industriel n°17</v>
      </c>
      <c r="B4718" s="209" t="s">
        <v>637</v>
      </c>
      <c r="C4718" s="209"/>
      <c r="D4718" s="210">
        <f>IF(B$4692&lt;&gt;"",IF(B$4692='Usages industrie'!$K20,'Usages industrie'!J20,0),0)</f>
        <v>0</v>
      </c>
      <c r="E4718" s="210">
        <f t="shared" si="415"/>
        <v>0</v>
      </c>
      <c r="F4718" s="210">
        <f t="shared" si="415"/>
        <v>0</v>
      </c>
      <c r="G4718" s="210">
        <f t="shared" si="415"/>
        <v>0</v>
      </c>
      <c r="H4718" s="210">
        <f t="shared" si="415"/>
        <v>0</v>
      </c>
      <c r="I4718" s="210">
        <f t="shared" si="415"/>
        <v>0</v>
      </c>
      <c r="J4718" s="210">
        <f t="shared" si="415"/>
        <v>0</v>
      </c>
      <c r="K4718" s="210">
        <f t="shared" si="415"/>
        <v>0</v>
      </c>
      <c r="L4718" s="210">
        <f t="shared" si="415"/>
        <v>0</v>
      </c>
      <c r="M4718" s="210">
        <f t="shared" si="415"/>
        <v>0</v>
      </c>
      <c r="N4718" s="210">
        <f t="shared" si="415"/>
        <v>0</v>
      </c>
      <c r="O4718" s="210">
        <f t="shared" si="415"/>
        <v>0</v>
      </c>
      <c r="P4718" s="210">
        <f t="shared" si="415"/>
        <v>0</v>
      </c>
      <c r="Q4718" s="210">
        <f t="shared" si="415"/>
        <v>0</v>
      </c>
      <c r="R4718" s="210">
        <f t="shared" si="415"/>
        <v>0</v>
      </c>
    </row>
    <row r="4719" spans="1:18" hidden="1" outlineLevel="2" x14ac:dyDescent="0.35">
      <c r="A4719" s="209" t="str">
        <f>'Usages industrie'!A21</f>
        <v>Usage industriel n°18</v>
      </c>
      <c r="B4719" s="209" t="s">
        <v>637</v>
      </c>
      <c r="C4719" s="209"/>
      <c r="D4719" s="210">
        <f>IF(B$4692&lt;&gt;"",IF(B$4692='Usages industrie'!$K21,'Usages industrie'!J21,0),0)</f>
        <v>0</v>
      </c>
      <c r="E4719" s="210">
        <f t="shared" si="415"/>
        <v>0</v>
      </c>
      <c r="F4719" s="210">
        <f t="shared" si="415"/>
        <v>0</v>
      </c>
      <c r="G4719" s="210">
        <f t="shared" si="415"/>
        <v>0</v>
      </c>
      <c r="H4719" s="210">
        <f t="shared" si="415"/>
        <v>0</v>
      </c>
      <c r="I4719" s="210">
        <f t="shared" si="415"/>
        <v>0</v>
      </c>
      <c r="J4719" s="210">
        <f t="shared" si="415"/>
        <v>0</v>
      </c>
      <c r="K4719" s="210">
        <f t="shared" si="415"/>
        <v>0</v>
      </c>
      <c r="L4719" s="210">
        <f t="shared" si="415"/>
        <v>0</v>
      </c>
      <c r="M4719" s="210">
        <f t="shared" si="415"/>
        <v>0</v>
      </c>
      <c r="N4719" s="210">
        <f t="shared" si="415"/>
        <v>0</v>
      </c>
      <c r="O4719" s="210">
        <f t="shared" si="415"/>
        <v>0</v>
      </c>
      <c r="P4719" s="210">
        <f t="shared" si="415"/>
        <v>0</v>
      </c>
      <c r="Q4719" s="210">
        <f t="shared" si="415"/>
        <v>0</v>
      </c>
      <c r="R4719" s="210">
        <f t="shared" si="415"/>
        <v>0</v>
      </c>
    </row>
    <row r="4720" spans="1:18" hidden="1" outlineLevel="2" x14ac:dyDescent="0.35">
      <c r="A4720" s="209" t="str">
        <f>'Usages industrie'!A22</f>
        <v>Usage industriel n°19</v>
      </c>
      <c r="B4720" s="209" t="s">
        <v>637</v>
      </c>
      <c r="C4720" s="209"/>
      <c r="D4720" s="210">
        <f>IF(B$4692&lt;&gt;"",IF(B$4692='Usages industrie'!$K22,'Usages industrie'!J22,0),0)</f>
        <v>0</v>
      </c>
      <c r="E4720" s="210">
        <f t="shared" si="415"/>
        <v>0</v>
      </c>
      <c r="F4720" s="210">
        <f t="shared" si="415"/>
        <v>0</v>
      </c>
      <c r="G4720" s="210">
        <f t="shared" si="415"/>
        <v>0</v>
      </c>
      <c r="H4720" s="210">
        <f t="shared" si="415"/>
        <v>0</v>
      </c>
      <c r="I4720" s="210">
        <f t="shared" si="415"/>
        <v>0</v>
      </c>
      <c r="J4720" s="210">
        <f t="shared" si="415"/>
        <v>0</v>
      </c>
      <c r="K4720" s="210">
        <f t="shared" si="415"/>
        <v>0</v>
      </c>
      <c r="L4720" s="210">
        <f t="shared" si="415"/>
        <v>0</v>
      </c>
      <c r="M4720" s="210">
        <f t="shared" si="415"/>
        <v>0</v>
      </c>
      <c r="N4720" s="210">
        <f t="shared" si="415"/>
        <v>0</v>
      </c>
      <c r="O4720" s="210">
        <f t="shared" si="415"/>
        <v>0</v>
      </c>
      <c r="P4720" s="210">
        <f t="shared" si="415"/>
        <v>0</v>
      </c>
      <c r="Q4720" s="210">
        <f t="shared" si="415"/>
        <v>0</v>
      </c>
      <c r="R4720" s="210">
        <f t="shared" si="415"/>
        <v>0</v>
      </c>
    </row>
    <row r="4721" spans="1:18" hidden="1" outlineLevel="2" x14ac:dyDescent="0.35">
      <c r="A4721" s="209" t="str">
        <f>'Usages industrie'!A23</f>
        <v>Usage industriel n°20</v>
      </c>
      <c r="B4721" s="209" t="s">
        <v>637</v>
      </c>
      <c r="C4721" s="209"/>
      <c r="D4721" s="210">
        <f>IF(B$4692&lt;&gt;"",IF(B$4692='Usages industrie'!$K23,'Usages industrie'!J23,0),0)</f>
        <v>0</v>
      </c>
      <c r="E4721" s="210">
        <f t="shared" si="415"/>
        <v>0</v>
      </c>
      <c r="F4721" s="210">
        <f t="shared" si="415"/>
        <v>0</v>
      </c>
      <c r="G4721" s="210">
        <f t="shared" si="415"/>
        <v>0</v>
      </c>
      <c r="H4721" s="210">
        <f t="shared" si="415"/>
        <v>0</v>
      </c>
      <c r="I4721" s="210">
        <f t="shared" si="415"/>
        <v>0</v>
      </c>
      <c r="J4721" s="210">
        <f t="shared" si="415"/>
        <v>0</v>
      </c>
      <c r="K4721" s="210">
        <f t="shared" si="415"/>
        <v>0</v>
      </c>
      <c r="L4721" s="210">
        <f t="shared" si="415"/>
        <v>0</v>
      </c>
      <c r="M4721" s="210">
        <f t="shared" si="415"/>
        <v>0</v>
      </c>
      <c r="N4721" s="210">
        <f t="shared" si="415"/>
        <v>0</v>
      </c>
      <c r="O4721" s="210">
        <f t="shared" si="415"/>
        <v>0</v>
      </c>
      <c r="P4721" s="210">
        <f t="shared" si="415"/>
        <v>0</v>
      </c>
      <c r="Q4721" s="210">
        <f t="shared" si="415"/>
        <v>0</v>
      </c>
      <c r="R4721" s="210">
        <f t="shared" si="415"/>
        <v>0</v>
      </c>
    </row>
    <row r="4722" spans="1:18" hidden="1" outlineLevel="2" x14ac:dyDescent="0.35">
      <c r="A4722" s="209" t="str">
        <f>'Usages industrie'!A24</f>
        <v>Usage industriel n°21</v>
      </c>
      <c r="B4722" s="209" t="s">
        <v>637</v>
      </c>
      <c r="C4722" s="209"/>
      <c r="D4722" s="210">
        <f>IF(B$4692&lt;&gt;"",IF(B$4692='Usages industrie'!$K24,'Usages industrie'!J24,0),0)</f>
        <v>0</v>
      </c>
      <c r="E4722" s="210">
        <f t="shared" ref="E4722:R4731" si="416">$D4722</f>
        <v>0</v>
      </c>
      <c r="F4722" s="210">
        <f t="shared" si="416"/>
        <v>0</v>
      </c>
      <c r="G4722" s="210">
        <f t="shared" si="416"/>
        <v>0</v>
      </c>
      <c r="H4722" s="210">
        <f t="shared" si="416"/>
        <v>0</v>
      </c>
      <c r="I4722" s="210">
        <f t="shared" si="416"/>
        <v>0</v>
      </c>
      <c r="J4722" s="210">
        <f t="shared" si="416"/>
        <v>0</v>
      </c>
      <c r="K4722" s="210">
        <f t="shared" si="416"/>
        <v>0</v>
      </c>
      <c r="L4722" s="210">
        <f t="shared" si="416"/>
        <v>0</v>
      </c>
      <c r="M4722" s="210">
        <f t="shared" si="416"/>
        <v>0</v>
      </c>
      <c r="N4722" s="210">
        <f t="shared" si="416"/>
        <v>0</v>
      </c>
      <c r="O4722" s="210">
        <f t="shared" si="416"/>
        <v>0</v>
      </c>
      <c r="P4722" s="210">
        <f t="shared" si="416"/>
        <v>0</v>
      </c>
      <c r="Q4722" s="210">
        <f t="shared" si="416"/>
        <v>0</v>
      </c>
      <c r="R4722" s="210">
        <f t="shared" si="416"/>
        <v>0</v>
      </c>
    </row>
    <row r="4723" spans="1:18" hidden="1" outlineLevel="2" x14ac:dyDescent="0.35">
      <c r="A4723" s="209" t="str">
        <f>'Usages industrie'!A25</f>
        <v>Usage industriel n°22</v>
      </c>
      <c r="B4723" s="209" t="s">
        <v>637</v>
      </c>
      <c r="C4723" s="209"/>
      <c r="D4723" s="210">
        <f>IF(B$4692&lt;&gt;"",IF(B$4692='Usages industrie'!$K25,'Usages industrie'!J25,0),0)</f>
        <v>0</v>
      </c>
      <c r="E4723" s="210">
        <f t="shared" si="416"/>
        <v>0</v>
      </c>
      <c r="F4723" s="210">
        <f t="shared" si="416"/>
        <v>0</v>
      </c>
      <c r="G4723" s="210">
        <f t="shared" si="416"/>
        <v>0</v>
      </c>
      <c r="H4723" s="210">
        <f t="shared" si="416"/>
        <v>0</v>
      </c>
      <c r="I4723" s="210">
        <f t="shared" si="416"/>
        <v>0</v>
      </c>
      <c r="J4723" s="210">
        <f t="shared" si="416"/>
        <v>0</v>
      </c>
      <c r="K4723" s="210">
        <f t="shared" si="416"/>
        <v>0</v>
      </c>
      <c r="L4723" s="210">
        <f t="shared" si="416"/>
        <v>0</v>
      </c>
      <c r="M4723" s="210">
        <f t="shared" si="416"/>
        <v>0</v>
      </c>
      <c r="N4723" s="210">
        <f t="shared" si="416"/>
        <v>0</v>
      </c>
      <c r="O4723" s="210">
        <f t="shared" si="416"/>
        <v>0</v>
      </c>
      <c r="P4723" s="210">
        <f t="shared" si="416"/>
        <v>0</v>
      </c>
      <c r="Q4723" s="210">
        <f t="shared" si="416"/>
        <v>0</v>
      </c>
      <c r="R4723" s="210">
        <f t="shared" si="416"/>
        <v>0</v>
      </c>
    </row>
    <row r="4724" spans="1:18" hidden="1" outlineLevel="2" x14ac:dyDescent="0.35">
      <c r="A4724" s="209" t="str">
        <f>'Usages industrie'!A26</f>
        <v>Usage industriel n°23</v>
      </c>
      <c r="B4724" s="209" t="s">
        <v>637</v>
      </c>
      <c r="C4724" s="209"/>
      <c r="D4724" s="210">
        <f>IF(B$4692&lt;&gt;"",IF(B$4692='Usages industrie'!$K26,'Usages industrie'!J26,0),0)</f>
        <v>0</v>
      </c>
      <c r="E4724" s="210">
        <f t="shared" si="416"/>
        <v>0</v>
      </c>
      <c r="F4724" s="210">
        <f t="shared" si="416"/>
        <v>0</v>
      </c>
      <c r="G4724" s="210">
        <f t="shared" si="416"/>
        <v>0</v>
      </c>
      <c r="H4724" s="210">
        <f t="shared" si="416"/>
        <v>0</v>
      </c>
      <c r="I4724" s="210">
        <f t="shared" si="416"/>
        <v>0</v>
      </c>
      <c r="J4724" s="210">
        <f t="shared" si="416"/>
        <v>0</v>
      </c>
      <c r="K4724" s="210">
        <f t="shared" si="416"/>
        <v>0</v>
      </c>
      <c r="L4724" s="210">
        <f t="shared" si="416"/>
        <v>0</v>
      </c>
      <c r="M4724" s="210">
        <f t="shared" si="416"/>
        <v>0</v>
      </c>
      <c r="N4724" s="210">
        <f t="shared" si="416"/>
        <v>0</v>
      </c>
      <c r="O4724" s="210">
        <f t="shared" si="416"/>
        <v>0</v>
      </c>
      <c r="P4724" s="210">
        <f t="shared" si="416"/>
        <v>0</v>
      </c>
      <c r="Q4724" s="210">
        <f t="shared" si="416"/>
        <v>0</v>
      </c>
      <c r="R4724" s="210">
        <f t="shared" si="416"/>
        <v>0</v>
      </c>
    </row>
    <row r="4725" spans="1:18" hidden="1" outlineLevel="2" x14ac:dyDescent="0.35">
      <c r="A4725" s="209" t="str">
        <f>'Usages industrie'!A27</f>
        <v>Usage industriel n°24</v>
      </c>
      <c r="B4725" s="209" t="s">
        <v>637</v>
      </c>
      <c r="C4725" s="209"/>
      <c r="D4725" s="210">
        <f>IF(B$4692&lt;&gt;"",IF(B$4692='Usages industrie'!$K27,'Usages industrie'!J27,0),0)</f>
        <v>0</v>
      </c>
      <c r="E4725" s="210">
        <f t="shared" si="416"/>
        <v>0</v>
      </c>
      <c r="F4725" s="210">
        <f t="shared" si="416"/>
        <v>0</v>
      </c>
      <c r="G4725" s="210">
        <f t="shared" si="416"/>
        <v>0</v>
      </c>
      <c r="H4725" s="210">
        <f t="shared" si="416"/>
        <v>0</v>
      </c>
      <c r="I4725" s="210">
        <f t="shared" si="416"/>
        <v>0</v>
      </c>
      <c r="J4725" s="210">
        <f t="shared" si="416"/>
        <v>0</v>
      </c>
      <c r="K4725" s="210">
        <f t="shared" si="416"/>
        <v>0</v>
      </c>
      <c r="L4725" s="210">
        <f t="shared" si="416"/>
        <v>0</v>
      </c>
      <c r="M4725" s="210">
        <f t="shared" si="416"/>
        <v>0</v>
      </c>
      <c r="N4725" s="210">
        <f t="shared" si="416"/>
        <v>0</v>
      </c>
      <c r="O4725" s="210">
        <f t="shared" si="416"/>
        <v>0</v>
      </c>
      <c r="P4725" s="210">
        <f t="shared" si="416"/>
        <v>0</v>
      </c>
      <c r="Q4725" s="210">
        <f t="shared" si="416"/>
        <v>0</v>
      </c>
      <c r="R4725" s="210">
        <f t="shared" si="416"/>
        <v>0</v>
      </c>
    </row>
    <row r="4726" spans="1:18" hidden="1" outlineLevel="2" x14ac:dyDescent="0.35">
      <c r="A4726" s="209" t="str">
        <f>'Usages industrie'!A28</f>
        <v>Usage industriel n°25</v>
      </c>
      <c r="B4726" s="209" t="s">
        <v>637</v>
      </c>
      <c r="C4726" s="209"/>
      <c r="D4726" s="210">
        <f>IF(B$4692&lt;&gt;"",IF(B$4692='Usages industrie'!$K28,'Usages industrie'!J28,0),0)</f>
        <v>0</v>
      </c>
      <c r="E4726" s="210">
        <f t="shared" si="416"/>
        <v>0</v>
      </c>
      <c r="F4726" s="210">
        <f t="shared" si="416"/>
        <v>0</v>
      </c>
      <c r="G4726" s="210">
        <f t="shared" si="416"/>
        <v>0</v>
      </c>
      <c r="H4726" s="210">
        <f t="shared" si="416"/>
        <v>0</v>
      </c>
      <c r="I4726" s="210">
        <f t="shared" si="416"/>
        <v>0</v>
      </c>
      <c r="J4726" s="210">
        <f t="shared" si="416"/>
        <v>0</v>
      </c>
      <c r="K4726" s="210">
        <f t="shared" si="416"/>
        <v>0</v>
      </c>
      <c r="L4726" s="210">
        <f t="shared" si="416"/>
        <v>0</v>
      </c>
      <c r="M4726" s="210">
        <f t="shared" si="416"/>
        <v>0</v>
      </c>
      <c r="N4726" s="210">
        <f t="shared" si="416"/>
        <v>0</v>
      </c>
      <c r="O4726" s="210">
        <f t="shared" si="416"/>
        <v>0</v>
      </c>
      <c r="P4726" s="210">
        <f t="shared" si="416"/>
        <v>0</v>
      </c>
      <c r="Q4726" s="210">
        <f t="shared" si="416"/>
        <v>0</v>
      </c>
      <c r="R4726" s="210">
        <f t="shared" si="416"/>
        <v>0</v>
      </c>
    </row>
    <row r="4727" spans="1:18" hidden="1" outlineLevel="2" x14ac:dyDescent="0.35">
      <c r="A4727" s="209" t="str">
        <f>'Usages industrie'!A29</f>
        <v>Usage industriel n°26</v>
      </c>
      <c r="B4727" s="209" t="s">
        <v>637</v>
      </c>
      <c r="C4727" s="209"/>
      <c r="D4727" s="210">
        <f>IF(B$4692&lt;&gt;"",IF(B$4692='Usages industrie'!$K29,'Usages industrie'!J29,0),0)</f>
        <v>0</v>
      </c>
      <c r="E4727" s="210">
        <f t="shared" si="416"/>
        <v>0</v>
      </c>
      <c r="F4727" s="210">
        <f t="shared" si="416"/>
        <v>0</v>
      </c>
      <c r="G4727" s="210">
        <f t="shared" si="416"/>
        <v>0</v>
      </c>
      <c r="H4727" s="210">
        <f t="shared" si="416"/>
        <v>0</v>
      </c>
      <c r="I4727" s="210">
        <f t="shared" si="416"/>
        <v>0</v>
      </c>
      <c r="J4727" s="210">
        <f t="shared" si="416"/>
        <v>0</v>
      </c>
      <c r="K4727" s="210">
        <f t="shared" si="416"/>
        <v>0</v>
      </c>
      <c r="L4727" s="210">
        <f t="shared" si="416"/>
        <v>0</v>
      </c>
      <c r="M4727" s="210">
        <f t="shared" si="416"/>
        <v>0</v>
      </c>
      <c r="N4727" s="210">
        <f t="shared" si="416"/>
        <v>0</v>
      </c>
      <c r="O4727" s="210">
        <f t="shared" si="416"/>
        <v>0</v>
      </c>
      <c r="P4727" s="210">
        <f t="shared" si="416"/>
        <v>0</v>
      </c>
      <c r="Q4727" s="210">
        <f t="shared" si="416"/>
        <v>0</v>
      </c>
      <c r="R4727" s="210">
        <f t="shared" si="416"/>
        <v>0</v>
      </c>
    </row>
    <row r="4728" spans="1:18" hidden="1" outlineLevel="2" x14ac:dyDescent="0.35">
      <c r="A4728" s="209" t="str">
        <f>'Usages industrie'!A30</f>
        <v>Usage industriel n°27</v>
      </c>
      <c r="B4728" s="209" t="s">
        <v>637</v>
      </c>
      <c r="C4728" s="209"/>
      <c r="D4728" s="210">
        <f>IF(B$4692&lt;&gt;"",IF(B$4692='Usages industrie'!$K30,'Usages industrie'!J30,0),0)</f>
        <v>0</v>
      </c>
      <c r="E4728" s="210">
        <f t="shared" si="416"/>
        <v>0</v>
      </c>
      <c r="F4728" s="210">
        <f t="shared" si="416"/>
        <v>0</v>
      </c>
      <c r="G4728" s="210">
        <f t="shared" si="416"/>
        <v>0</v>
      </c>
      <c r="H4728" s="210">
        <f t="shared" si="416"/>
        <v>0</v>
      </c>
      <c r="I4728" s="210">
        <f t="shared" si="416"/>
        <v>0</v>
      </c>
      <c r="J4728" s="210">
        <f t="shared" si="416"/>
        <v>0</v>
      </c>
      <c r="K4728" s="210">
        <f t="shared" si="416"/>
        <v>0</v>
      </c>
      <c r="L4728" s="210">
        <f t="shared" si="416"/>
        <v>0</v>
      </c>
      <c r="M4728" s="210">
        <f t="shared" si="416"/>
        <v>0</v>
      </c>
      <c r="N4728" s="210">
        <f t="shared" si="416"/>
        <v>0</v>
      </c>
      <c r="O4728" s="210">
        <f t="shared" si="416"/>
        <v>0</v>
      </c>
      <c r="P4728" s="210">
        <f t="shared" si="416"/>
        <v>0</v>
      </c>
      <c r="Q4728" s="210">
        <f t="shared" si="416"/>
        <v>0</v>
      </c>
      <c r="R4728" s="210">
        <f t="shared" si="416"/>
        <v>0</v>
      </c>
    </row>
    <row r="4729" spans="1:18" hidden="1" outlineLevel="2" x14ac:dyDescent="0.35">
      <c r="A4729" s="209" t="str">
        <f>'Usages industrie'!A31</f>
        <v>Usage industriel n°28</v>
      </c>
      <c r="B4729" s="209" t="s">
        <v>637</v>
      </c>
      <c r="C4729" s="209"/>
      <c r="D4729" s="210">
        <f>IF(B$4692&lt;&gt;"",IF(B$4692='Usages industrie'!$K31,'Usages industrie'!J31,0),0)</f>
        <v>0</v>
      </c>
      <c r="E4729" s="210">
        <f t="shared" si="416"/>
        <v>0</v>
      </c>
      <c r="F4729" s="210">
        <f t="shared" si="416"/>
        <v>0</v>
      </c>
      <c r="G4729" s="210">
        <f t="shared" si="416"/>
        <v>0</v>
      </c>
      <c r="H4729" s="210">
        <f t="shared" si="416"/>
        <v>0</v>
      </c>
      <c r="I4729" s="210">
        <f t="shared" si="416"/>
        <v>0</v>
      </c>
      <c r="J4729" s="210">
        <f t="shared" si="416"/>
        <v>0</v>
      </c>
      <c r="K4729" s="210">
        <f t="shared" si="416"/>
        <v>0</v>
      </c>
      <c r="L4729" s="210">
        <f t="shared" si="416"/>
        <v>0</v>
      </c>
      <c r="M4729" s="210">
        <f t="shared" si="416"/>
        <v>0</v>
      </c>
      <c r="N4729" s="210">
        <f t="shared" si="416"/>
        <v>0</v>
      </c>
      <c r="O4729" s="210">
        <f t="shared" si="416"/>
        <v>0</v>
      </c>
      <c r="P4729" s="210">
        <f t="shared" si="416"/>
        <v>0</v>
      </c>
      <c r="Q4729" s="210">
        <f t="shared" si="416"/>
        <v>0</v>
      </c>
      <c r="R4729" s="210">
        <f t="shared" si="416"/>
        <v>0</v>
      </c>
    </row>
    <row r="4730" spans="1:18" hidden="1" outlineLevel="2" x14ac:dyDescent="0.35">
      <c r="A4730" s="209" t="str">
        <f>'Usages industrie'!A32</f>
        <v>Usage industriel n°29</v>
      </c>
      <c r="B4730" s="209" t="s">
        <v>637</v>
      </c>
      <c r="C4730" s="209"/>
      <c r="D4730" s="210">
        <f>IF(B$4692&lt;&gt;"",IF(B$4692='Usages industrie'!$K32,'Usages industrie'!J32,0),0)</f>
        <v>0</v>
      </c>
      <c r="E4730" s="210">
        <f t="shared" si="416"/>
        <v>0</v>
      </c>
      <c r="F4730" s="210">
        <f t="shared" si="416"/>
        <v>0</v>
      </c>
      <c r="G4730" s="210">
        <f t="shared" si="416"/>
        <v>0</v>
      </c>
      <c r="H4730" s="210">
        <f t="shared" si="416"/>
        <v>0</v>
      </c>
      <c r="I4730" s="210">
        <f t="shared" si="416"/>
        <v>0</v>
      </c>
      <c r="J4730" s="210">
        <f t="shared" si="416"/>
        <v>0</v>
      </c>
      <c r="K4730" s="210">
        <f t="shared" si="416"/>
        <v>0</v>
      </c>
      <c r="L4730" s="210">
        <f t="shared" si="416"/>
        <v>0</v>
      </c>
      <c r="M4730" s="210">
        <f t="shared" si="416"/>
        <v>0</v>
      </c>
      <c r="N4730" s="210">
        <f t="shared" si="416"/>
        <v>0</v>
      </c>
      <c r="O4730" s="210">
        <f t="shared" si="416"/>
        <v>0</v>
      </c>
      <c r="P4730" s="210">
        <f t="shared" si="416"/>
        <v>0</v>
      </c>
      <c r="Q4730" s="210">
        <f t="shared" si="416"/>
        <v>0</v>
      </c>
      <c r="R4730" s="210">
        <f t="shared" si="416"/>
        <v>0</v>
      </c>
    </row>
    <row r="4731" spans="1:18" hidden="1" outlineLevel="2" x14ac:dyDescent="0.35">
      <c r="A4731" s="209" t="str">
        <f>'Usages industrie'!A33</f>
        <v>Usage industriel n°30</v>
      </c>
      <c r="B4731" s="209" t="s">
        <v>637</v>
      </c>
      <c r="C4731" s="209"/>
      <c r="D4731" s="210">
        <f>IF(B$4692&lt;&gt;"",IF(B$4692='Usages industrie'!$K33,'Usages industrie'!J33,0),0)</f>
        <v>0</v>
      </c>
      <c r="E4731" s="210">
        <f t="shared" si="416"/>
        <v>0</v>
      </c>
      <c r="F4731" s="210">
        <f t="shared" si="416"/>
        <v>0</v>
      </c>
      <c r="G4731" s="210">
        <f t="shared" si="416"/>
        <v>0</v>
      </c>
      <c r="H4731" s="210">
        <f t="shared" si="416"/>
        <v>0</v>
      </c>
      <c r="I4731" s="210">
        <f t="shared" si="416"/>
        <v>0</v>
      </c>
      <c r="J4731" s="210">
        <f t="shared" si="416"/>
        <v>0</v>
      </c>
      <c r="K4731" s="210">
        <f t="shared" si="416"/>
        <v>0</v>
      </c>
      <c r="L4731" s="210">
        <f t="shared" si="416"/>
        <v>0</v>
      </c>
      <c r="M4731" s="210">
        <f t="shared" si="416"/>
        <v>0</v>
      </c>
      <c r="N4731" s="210">
        <f t="shared" si="416"/>
        <v>0</v>
      </c>
      <c r="O4731" s="210">
        <f t="shared" si="416"/>
        <v>0</v>
      </c>
      <c r="P4731" s="210">
        <f t="shared" si="416"/>
        <v>0</v>
      </c>
      <c r="Q4731" s="210">
        <f t="shared" si="416"/>
        <v>0</v>
      </c>
      <c r="R4731" s="210">
        <f t="shared" si="416"/>
        <v>0</v>
      </c>
    </row>
    <row r="4732" spans="1:18" hidden="1" outlineLevel="2" x14ac:dyDescent="0.35">
      <c r="A4732" s="209" t="str">
        <f>'Usages industrie'!A34</f>
        <v>Usage industriel n°31</v>
      </c>
      <c r="B4732" s="209" t="s">
        <v>637</v>
      </c>
      <c r="C4732" s="209"/>
      <c r="D4732" s="210">
        <f>IF(B$4692&lt;&gt;"",IF(B$4692='Usages industrie'!$K34,'Usages industrie'!J34,0),0)</f>
        <v>0</v>
      </c>
      <c r="E4732" s="210">
        <f t="shared" ref="E4732:R4741" si="417">$D4732</f>
        <v>0</v>
      </c>
      <c r="F4732" s="210">
        <f t="shared" si="417"/>
        <v>0</v>
      </c>
      <c r="G4732" s="210">
        <f t="shared" si="417"/>
        <v>0</v>
      </c>
      <c r="H4732" s="210">
        <f t="shared" si="417"/>
        <v>0</v>
      </c>
      <c r="I4732" s="210">
        <f t="shared" si="417"/>
        <v>0</v>
      </c>
      <c r="J4732" s="210">
        <f t="shared" si="417"/>
        <v>0</v>
      </c>
      <c r="K4732" s="210">
        <f t="shared" si="417"/>
        <v>0</v>
      </c>
      <c r="L4732" s="210">
        <f t="shared" si="417"/>
        <v>0</v>
      </c>
      <c r="M4732" s="210">
        <f t="shared" si="417"/>
        <v>0</v>
      </c>
      <c r="N4732" s="210">
        <f t="shared" si="417"/>
        <v>0</v>
      </c>
      <c r="O4732" s="210">
        <f t="shared" si="417"/>
        <v>0</v>
      </c>
      <c r="P4732" s="210">
        <f t="shared" si="417"/>
        <v>0</v>
      </c>
      <c r="Q4732" s="210">
        <f t="shared" si="417"/>
        <v>0</v>
      </c>
      <c r="R4732" s="210">
        <f t="shared" si="417"/>
        <v>0</v>
      </c>
    </row>
    <row r="4733" spans="1:18" hidden="1" outlineLevel="2" x14ac:dyDescent="0.35">
      <c r="A4733" s="209" t="str">
        <f>'Usages industrie'!A35</f>
        <v>Usage industriel n°32</v>
      </c>
      <c r="B4733" s="209" t="s">
        <v>637</v>
      </c>
      <c r="C4733" s="209"/>
      <c r="D4733" s="210">
        <f>IF(B$4692&lt;&gt;"",IF(B$4692='Usages industrie'!$K35,'Usages industrie'!J35,0),0)</f>
        <v>0</v>
      </c>
      <c r="E4733" s="210">
        <f t="shared" si="417"/>
        <v>0</v>
      </c>
      <c r="F4733" s="210">
        <f t="shared" si="417"/>
        <v>0</v>
      </c>
      <c r="G4733" s="210">
        <f t="shared" si="417"/>
        <v>0</v>
      </c>
      <c r="H4733" s="210">
        <f t="shared" si="417"/>
        <v>0</v>
      </c>
      <c r="I4733" s="210">
        <f t="shared" si="417"/>
        <v>0</v>
      </c>
      <c r="J4733" s="210">
        <f t="shared" si="417"/>
        <v>0</v>
      </c>
      <c r="K4733" s="210">
        <f t="shared" si="417"/>
        <v>0</v>
      </c>
      <c r="L4733" s="210">
        <f t="shared" si="417"/>
        <v>0</v>
      </c>
      <c r="M4733" s="210">
        <f t="shared" si="417"/>
        <v>0</v>
      </c>
      <c r="N4733" s="210">
        <f t="shared" si="417"/>
        <v>0</v>
      </c>
      <c r="O4733" s="210">
        <f t="shared" si="417"/>
        <v>0</v>
      </c>
      <c r="P4733" s="210">
        <f t="shared" si="417"/>
        <v>0</v>
      </c>
      <c r="Q4733" s="210">
        <f t="shared" si="417"/>
        <v>0</v>
      </c>
      <c r="R4733" s="210">
        <f t="shared" si="417"/>
        <v>0</v>
      </c>
    </row>
    <row r="4734" spans="1:18" hidden="1" outlineLevel="2" x14ac:dyDescent="0.35">
      <c r="A4734" s="209" t="str">
        <f>'Usages industrie'!A36</f>
        <v>Usage industriel n°33</v>
      </c>
      <c r="B4734" s="209" t="s">
        <v>637</v>
      </c>
      <c r="C4734" s="209"/>
      <c r="D4734" s="210">
        <f>IF(B$4692&lt;&gt;"",IF(B$4692='Usages industrie'!$K36,'Usages industrie'!J36,0),0)</f>
        <v>0</v>
      </c>
      <c r="E4734" s="210">
        <f t="shared" si="417"/>
        <v>0</v>
      </c>
      <c r="F4734" s="210">
        <f t="shared" si="417"/>
        <v>0</v>
      </c>
      <c r="G4734" s="210">
        <f t="shared" si="417"/>
        <v>0</v>
      </c>
      <c r="H4734" s="210">
        <f t="shared" si="417"/>
        <v>0</v>
      </c>
      <c r="I4734" s="210">
        <f t="shared" si="417"/>
        <v>0</v>
      </c>
      <c r="J4734" s="210">
        <f t="shared" si="417"/>
        <v>0</v>
      </c>
      <c r="K4734" s="210">
        <f t="shared" si="417"/>
        <v>0</v>
      </c>
      <c r="L4734" s="210">
        <f t="shared" si="417"/>
        <v>0</v>
      </c>
      <c r="M4734" s="210">
        <f t="shared" si="417"/>
        <v>0</v>
      </c>
      <c r="N4734" s="210">
        <f t="shared" si="417"/>
        <v>0</v>
      </c>
      <c r="O4734" s="210">
        <f t="shared" si="417"/>
        <v>0</v>
      </c>
      <c r="P4734" s="210">
        <f t="shared" si="417"/>
        <v>0</v>
      </c>
      <c r="Q4734" s="210">
        <f t="shared" si="417"/>
        <v>0</v>
      </c>
      <c r="R4734" s="210">
        <f t="shared" si="417"/>
        <v>0</v>
      </c>
    </row>
    <row r="4735" spans="1:18" hidden="1" outlineLevel="2" x14ac:dyDescent="0.35">
      <c r="A4735" s="209" t="str">
        <f>'Usages industrie'!A37</f>
        <v>Usage industriel n°34</v>
      </c>
      <c r="B4735" s="209" t="s">
        <v>637</v>
      </c>
      <c r="C4735" s="209"/>
      <c r="D4735" s="210">
        <f>IF(B$4692&lt;&gt;"",IF(B$4692='Usages industrie'!$K37,'Usages industrie'!J37,0),0)</f>
        <v>0</v>
      </c>
      <c r="E4735" s="210">
        <f t="shared" si="417"/>
        <v>0</v>
      </c>
      <c r="F4735" s="210">
        <f t="shared" si="417"/>
        <v>0</v>
      </c>
      <c r="G4735" s="210">
        <f t="shared" si="417"/>
        <v>0</v>
      </c>
      <c r="H4735" s="210">
        <f t="shared" si="417"/>
        <v>0</v>
      </c>
      <c r="I4735" s="210">
        <f t="shared" si="417"/>
        <v>0</v>
      </c>
      <c r="J4735" s="210">
        <f t="shared" si="417"/>
        <v>0</v>
      </c>
      <c r="K4735" s="210">
        <f t="shared" si="417"/>
        <v>0</v>
      </c>
      <c r="L4735" s="210">
        <f t="shared" si="417"/>
        <v>0</v>
      </c>
      <c r="M4735" s="210">
        <f t="shared" si="417"/>
        <v>0</v>
      </c>
      <c r="N4735" s="210">
        <f t="shared" si="417"/>
        <v>0</v>
      </c>
      <c r="O4735" s="210">
        <f t="shared" si="417"/>
        <v>0</v>
      </c>
      <c r="P4735" s="210">
        <f t="shared" si="417"/>
        <v>0</v>
      </c>
      <c r="Q4735" s="210">
        <f t="shared" si="417"/>
        <v>0</v>
      </c>
      <c r="R4735" s="210">
        <f t="shared" si="417"/>
        <v>0</v>
      </c>
    </row>
    <row r="4736" spans="1:18" hidden="1" outlineLevel="2" x14ac:dyDescent="0.35">
      <c r="A4736" s="209" t="str">
        <f>'Usages industrie'!A38</f>
        <v>Usage industriel n°35</v>
      </c>
      <c r="B4736" s="209" t="s">
        <v>637</v>
      </c>
      <c r="C4736" s="209"/>
      <c r="D4736" s="210">
        <f>IF(B$4692&lt;&gt;"",IF(B$4692='Usages industrie'!$K38,'Usages industrie'!J38,0),0)</f>
        <v>0</v>
      </c>
      <c r="E4736" s="210">
        <f t="shared" si="417"/>
        <v>0</v>
      </c>
      <c r="F4736" s="210">
        <f t="shared" si="417"/>
        <v>0</v>
      </c>
      <c r="G4736" s="210">
        <f t="shared" si="417"/>
        <v>0</v>
      </c>
      <c r="H4736" s="210">
        <f t="shared" si="417"/>
        <v>0</v>
      </c>
      <c r="I4736" s="210">
        <f t="shared" si="417"/>
        <v>0</v>
      </c>
      <c r="J4736" s="210">
        <f t="shared" si="417"/>
        <v>0</v>
      </c>
      <c r="K4736" s="210">
        <f t="shared" si="417"/>
        <v>0</v>
      </c>
      <c r="L4736" s="210">
        <f t="shared" si="417"/>
        <v>0</v>
      </c>
      <c r="M4736" s="210">
        <f t="shared" si="417"/>
        <v>0</v>
      </c>
      <c r="N4736" s="210">
        <f t="shared" si="417"/>
        <v>0</v>
      </c>
      <c r="O4736" s="210">
        <f t="shared" si="417"/>
        <v>0</v>
      </c>
      <c r="P4736" s="210">
        <f t="shared" si="417"/>
        <v>0</v>
      </c>
      <c r="Q4736" s="210">
        <f t="shared" si="417"/>
        <v>0</v>
      </c>
      <c r="R4736" s="210">
        <f t="shared" si="417"/>
        <v>0</v>
      </c>
    </row>
    <row r="4737" spans="1:18" hidden="1" outlineLevel="2" x14ac:dyDescent="0.35">
      <c r="A4737" s="209" t="str">
        <f>'Usages industrie'!A39</f>
        <v>Usage industriel n°36</v>
      </c>
      <c r="B4737" s="209" t="s">
        <v>637</v>
      </c>
      <c r="C4737" s="209"/>
      <c r="D4737" s="210">
        <f>IF(B$4692&lt;&gt;"",IF(B$4692='Usages industrie'!$K39,'Usages industrie'!J39,0),0)</f>
        <v>0</v>
      </c>
      <c r="E4737" s="210">
        <f t="shared" si="417"/>
        <v>0</v>
      </c>
      <c r="F4737" s="210">
        <f t="shared" si="417"/>
        <v>0</v>
      </c>
      <c r="G4737" s="210">
        <f t="shared" si="417"/>
        <v>0</v>
      </c>
      <c r="H4737" s="210">
        <f t="shared" si="417"/>
        <v>0</v>
      </c>
      <c r="I4737" s="210">
        <f t="shared" si="417"/>
        <v>0</v>
      </c>
      <c r="J4737" s="210">
        <f t="shared" si="417"/>
        <v>0</v>
      </c>
      <c r="K4737" s="210">
        <f t="shared" si="417"/>
        <v>0</v>
      </c>
      <c r="L4737" s="210">
        <f t="shared" si="417"/>
        <v>0</v>
      </c>
      <c r="M4737" s="210">
        <f t="shared" si="417"/>
        <v>0</v>
      </c>
      <c r="N4737" s="210">
        <f t="shared" si="417"/>
        <v>0</v>
      </c>
      <c r="O4737" s="210">
        <f t="shared" si="417"/>
        <v>0</v>
      </c>
      <c r="P4737" s="210">
        <f t="shared" si="417"/>
        <v>0</v>
      </c>
      <c r="Q4737" s="210">
        <f t="shared" si="417"/>
        <v>0</v>
      </c>
      <c r="R4737" s="210">
        <f t="shared" si="417"/>
        <v>0</v>
      </c>
    </row>
    <row r="4738" spans="1:18" hidden="1" outlineLevel="2" x14ac:dyDescent="0.35">
      <c r="A4738" s="209" t="str">
        <f>'Usages industrie'!A40</f>
        <v>Usage industriel n°37</v>
      </c>
      <c r="B4738" s="209" t="s">
        <v>637</v>
      </c>
      <c r="C4738" s="209"/>
      <c r="D4738" s="210">
        <f>IF(B$4692&lt;&gt;"",IF(B$4692='Usages industrie'!$K40,'Usages industrie'!J40,0),0)</f>
        <v>0</v>
      </c>
      <c r="E4738" s="210">
        <f t="shared" si="417"/>
        <v>0</v>
      </c>
      <c r="F4738" s="210">
        <f t="shared" si="417"/>
        <v>0</v>
      </c>
      <c r="G4738" s="210">
        <f t="shared" si="417"/>
        <v>0</v>
      </c>
      <c r="H4738" s="210">
        <f t="shared" si="417"/>
        <v>0</v>
      </c>
      <c r="I4738" s="210">
        <f t="shared" si="417"/>
        <v>0</v>
      </c>
      <c r="J4738" s="210">
        <f t="shared" si="417"/>
        <v>0</v>
      </c>
      <c r="K4738" s="210">
        <f t="shared" si="417"/>
        <v>0</v>
      </c>
      <c r="L4738" s="210">
        <f t="shared" si="417"/>
        <v>0</v>
      </c>
      <c r="M4738" s="210">
        <f t="shared" si="417"/>
        <v>0</v>
      </c>
      <c r="N4738" s="210">
        <f t="shared" si="417"/>
        <v>0</v>
      </c>
      <c r="O4738" s="210">
        <f t="shared" si="417"/>
        <v>0</v>
      </c>
      <c r="P4738" s="210">
        <f t="shared" si="417"/>
        <v>0</v>
      </c>
      <c r="Q4738" s="210">
        <f t="shared" si="417"/>
        <v>0</v>
      </c>
      <c r="R4738" s="210">
        <f t="shared" si="417"/>
        <v>0</v>
      </c>
    </row>
    <row r="4739" spans="1:18" hidden="1" outlineLevel="2" x14ac:dyDescent="0.35">
      <c r="A4739" s="209" t="str">
        <f>'Usages industrie'!A41</f>
        <v>Usage industriel n°38</v>
      </c>
      <c r="B4739" s="209" t="s">
        <v>637</v>
      </c>
      <c r="C4739" s="209"/>
      <c r="D4739" s="210">
        <f>IF(B$4692&lt;&gt;"",IF(B$4692='Usages industrie'!$K41,'Usages industrie'!J41,0),0)</f>
        <v>0</v>
      </c>
      <c r="E4739" s="210">
        <f t="shared" si="417"/>
        <v>0</v>
      </c>
      <c r="F4739" s="210">
        <f t="shared" si="417"/>
        <v>0</v>
      </c>
      <c r="G4739" s="210">
        <f t="shared" si="417"/>
        <v>0</v>
      </c>
      <c r="H4739" s="210">
        <f t="shared" si="417"/>
        <v>0</v>
      </c>
      <c r="I4739" s="210">
        <f t="shared" si="417"/>
        <v>0</v>
      </c>
      <c r="J4739" s="210">
        <f t="shared" si="417"/>
        <v>0</v>
      </c>
      <c r="K4739" s="210">
        <f t="shared" si="417"/>
        <v>0</v>
      </c>
      <c r="L4739" s="210">
        <f t="shared" si="417"/>
        <v>0</v>
      </c>
      <c r="M4739" s="210">
        <f t="shared" si="417"/>
        <v>0</v>
      </c>
      <c r="N4739" s="210">
        <f t="shared" si="417"/>
        <v>0</v>
      </c>
      <c r="O4739" s="210">
        <f t="shared" si="417"/>
        <v>0</v>
      </c>
      <c r="P4739" s="210">
        <f t="shared" si="417"/>
        <v>0</v>
      </c>
      <c r="Q4739" s="210">
        <f t="shared" si="417"/>
        <v>0</v>
      </c>
      <c r="R4739" s="210">
        <f t="shared" si="417"/>
        <v>0</v>
      </c>
    </row>
    <row r="4740" spans="1:18" hidden="1" outlineLevel="2" x14ac:dyDescent="0.35">
      <c r="A4740" s="209" t="str">
        <f>'Usages industrie'!A42</f>
        <v>Usage industriel n°39</v>
      </c>
      <c r="B4740" s="209" t="s">
        <v>637</v>
      </c>
      <c r="C4740" s="209"/>
      <c r="D4740" s="210">
        <f>IF(B$4692&lt;&gt;"",IF(B$4692='Usages industrie'!$K42,'Usages industrie'!J42,0),0)</f>
        <v>0</v>
      </c>
      <c r="E4740" s="210">
        <f t="shared" si="417"/>
        <v>0</v>
      </c>
      <c r="F4740" s="210">
        <f t="shared" si="417"/>
        <v>0</v>
      </c>
      <c r="G4740" s="210">
        <f t="shared" si="417"/>
        <v>0</v>
      </c>
      <c r="H4740" s="210">
        <f t="shared" si="417"/>
        <v>0</v>
      </c>
      <c r="I4740" s="210">
        <f t="shared" si="417"/>
        <v>0</v>
      </c>
      <c r="J4740" s="210">
        <f t="shared" si="417"/>
        <v>0</v>
      </c>
      <c r="K4740" s="210">
        <f t="shared" si="417"/>
        <v>0</v>
      </c>
      <c r="L4740" s="210">
        <f t="shared" si="417"/>
        <v>0</v>
      </c>
      <c r="M4740" s="210">
        <f t="shared" si="417"/>
        <v>0</v>
      </c>
      <c r="N4740" s="210">
        <f t="shared" si="417"/>
        <v>0</v>
      </c>
      <c r="O4740" s="210">
        <f t="shared" si="417"/>
        <v>0</v>
      </c>
      <c r="P4740" s="210">
        <f t="shared" si="417"/>
        <v>0</v>
      </c>
      <c r="Q4740" s="210">
        <f t="shared" si="417"/>
        <v>0</v>
      </c>
      <c r="R4740" s="210">
        <f t="shared" si="417"/>
        <v>0</v>
      </c>
    </row>
    <row r="4741" spans="1:18" hidden="1" outlineLevel="2" x14ac:dyDescent="0.35">
      <c r="A4741" s="209" t="str">
        <f>'Usages industrie'!A43</f>
        <v>Usage industriel n°40</v>
      </c>
      <c r="B4741" s="209" t="s">
        <v>637</v>
      </c>
      <c r="C4741" s="209"/>
      <c r="D4741" s="210">
        <f>IF(B$4692&lt;&gt;"",IF(B$4692='Usages industrie'!$K43,'Usages industrie'!J43,0),0)</f>
        <v>0</v>
      </c>
      <c r="E4741" s="210">
        <f t="shared" si="417"/>
        <v>0</v>
      </c>
      <c r="F4741" s="210">
        <f t="shared" si="417"/>
        <v>0</v>
      </c>
      <c r="G4741" s="210">
        <f t="shared" si="417"/>
        <v>0</v>
      </c>
      <c r="H4741" s="210">
        <f t="shared" si="417"/>
        <v>0</v>
      </c>
      <c r="I4741" s="210">
        <f t="shared" si="417"/>
        <v>0</v>
      </c>
      <c r="J4741" s="210">
        <f t="shared" si="417"/>
        <v>0</v>
      </c>
      <c r="K4741" s="210">
        <f t="shared" si="417"/>
        <v>0</v>
      </c>
      <c r="L4741" s="210">
        <f t="shared" si="417"/>
        <v>0</v>
      </c>
      <c r="M4741" s="210">
        <f t="shared" si="417"/>
        <v>0</v>
      </c>
      <c r="N4741" s="210">
        <f t="shared" si="417"/>
        <v>0</v>
      </c>
      <c r="O4741" s="210">
        <f t="shared" si="417"/>
        <v>0</v>
      </c>
      <c r="P4741" s="210">
        <f t="shared" si="417"/>
        <v>0</v>
      </c>
      <c r="Q4741" s="210">
        <f t="shared" si="417"/>
        <v>0</v>
      </c>
      <c r="R4741" s="210">
        <f t="shared" si="417"/>
        <v>0</v>
      </c>
    </row>
    <row r="4742" spans="1:18" hidden="1" outlineLevel="2" x14ac:dyDescent="0.35">
      <c r="A4742" s="209" t="str">
        <f>'Usages industrie'!A44</f>
        <v>Usage industriel n°41</v>
      </c>
      <c r="B4742" s="209" t="s">
        <v>637</v>
      </c>
      <c r="C4742" s="209"/>
      <c r="D4742" s="210">
        <f>IF(B$4692&lt;&gt;"",IF(B$4692='Usages industrie'!$K44,'Usages industrie'!J44,0),0)</f>
        <v>0</v>
      </c>
      <c r="E4742" s="210">
        <f t="shared" ref="E4742:R4751" si="418">$D4742</f>
        <v>0</v>
      </c>
      <c r="F4742" s="210">
        <f t="shared" si="418"/>
        <v>0</v>
      </c>
      <c r="G4742" s="210">
        <f t="shared" si="418"/>
        <v>0</v>
      </c>
      <c r="H4742" s="210">
        <f t="shared" si="418"/>
        <v>0</v>
      </c>
      <c r="I4742" s="210">
        <f t="shared" si="418"/>
        <v>0</v>
      </c>
      <c r="J4742" s="210">
        <f t="shared" si="418"/>
        <v>0</v>
      </c>
      <c r="K4742" s="210">
        <f t="shared" si="418"/>
        <v>0</v>
      </c>
      <c r="L4742" s="210">
        <f t="shared" si="418"/>
        <v>0</v>
      </c>
      <c r="M4742" s="210">
        <f t="shared" si="418"/>
        <v>0</v>
      </c>
      <c r="N4742" s="210">
        <f t="shared" si="418"/>
        <v>0</v>
      </c>
      <c r="O4742" s="210">
        <f t="shared" si="418"/>
        <v>0</v>
      </c>
      <c r="P4742" s="210">
        <f t="shared" si="418"/>
        <v>0</v>
      </c>
      <c r="Q4742" s="210">
        <f t="shared" si="418"/>
        <v>0</v>
      </c>
      <c r="R4742" s="210">
        <f t="shared" si="418"/>
        <v>0</v>
      </c>
    </row>
    <row r="4743" spans="1:18" hidden="1" outlineLevel="2" x14ac:dyDescent="0.35">
      <c r="A4743" s="209" t="str">
        <f>'Usages industrie'!A45</f>
        <v>Usage industriel n°42</v>
      </c>
      <c r="B4743" s="209" t="s">
        <v>637</v>
      </c>
      <c r="C4743" s="209"/>
      <c r="D4743" s="210">
        <f>IF(B$4692&lt;&gt;"",IF(B$4692='Usages industrie'!$K45,'Usages industrie'!J45,0),0)</f>
        <v>0</v>
      </c>
      <c r="E4743" s="210">
        <f t="shared" si="418"/>
        <v>0</v>
      </c>
      <c r="F4743" s="210">
        <f t="shared" si="418"/>
        <v>0</v>
      </c>
      <c r="G4743" s="210">
        <f t="shared" si="418"/>
        <v>0</v>
      </c>
      <c r="H4743" s="210">
        <f t="shared" si="418"/>
        <v>0</v>
      </c>
      <c r="I4743" s="210">
        <f t="shared" si="418"/>
        <v>0</v>
      </c>
      <c r="J4743" s="210">
        <f t="shared" si="418"/>
        <v>0</v>
      </c>
      <c r="K4743" s="210">
        <f t="shared" si="418"/>
        <v>0</v>
      </c>
      <c r="L4743" s="210">
        <f t="shared" si="418"/>
        <v>0</v>
      </c>
      <c r="M4743" s="210">
        <f t="shared" si="418"/>
        <v>0</v>
      </c>
      <c r="N4743" s="210">
        <f t="shared" si="418"/>
        <v>0</v>
      </c>
      <c r="O4743" s="210">
        <f t="shared" si="418"/>
        <v>0</v>
      </c>
      <c r="P4743" s="210">
        <f t="shared" si="418"/>
        <v>0</v>
      </c>
      <c r="Q4743" s="210">
        <f t="shared" si="418"/>
        <v>0</v>
      </c>
      <c r="R4743" s="210">
        <f t="shared" si="418"/>
        <v>0</v>
      </c>
    </row>
    <row r="4744" spans="1:18" hidden="1" outlineLevel="2" x14ac:dyDescent="0.35">
      <c r="A4744" s="209" t="str">
        <f>'Usages industrie'!A46</f>
        <v>Usage industriel n°43</v>
      </c>
      <c r="B4744" s="209" t="s">
        <v>637</v>
      </c>
      <c r="C4744" s="209"/>
      <c r="D4744" s="210">
        <f>IF(B$4692&lt;&gt;"",IF(B$4692='Usages industrie'!$K46,'Usages industrie'!J46,0),0)</f>
        <v>0</v>
      </c>
      <c r="E4744" s="210">
        <f t="shared" si="418"/>
        <v>0</v>
      </c>
      <c r="F4744" s="210">
        <f t="shared" si="418"/>
        <v>0</v>
      </c>
      <c r="G4744" s="210">
        <f t="shared" si="418"/>
        <v>0</v>
      </c>
      <c r="H4744" s="210">
        <f t="shared" si="418"/>
        <v>0</v>
      </c>
      <c r="I4744" s="210">
        <f t="shared" si="418"/>
        <v>0</v>
      </c>
      <c r="J4744" s="210">
        <f t="shared" si="418"/>
        <v>0</v>
      </c>
      <c r="K4744" s="210">
        <f t="shared" si="418"/>
        <v>0</v>
      </c>
      <c r="L4744" s="210">
        <f t="shared" si="418"/>
        <v>0</v>
      </c>
      <c r="M4744" s="210">
        <f t="shared" si="418"/>
        <v>0</v>
      </c>
      <c r="N4744" s="210">
        <f t="shared" si="418"/>
        <v>0</v>
      </c>
      <c r="O4744" s="210">
        <f t="shared" si="418"/>
        <v>0</v>
      </c>
      <c r="P4744" s="210">
        <f t="shared" si="418"/>
        <v>0</v>
      </c>
      <c r="Q4744" s="210">
        <f t="shared" si="418"/>
        <v>0</v>
      </c>
      <c r="R4744" s="210">
        <f t="shared" si="418"/>
        <v>0</v>
      </c>
    </row>
    <row r="4745" spans="1:18" hidden="1" outlineLevel="2" x14ac:dyDescent="0.35">
      <c r="A4745" s="209" t="str">
        <f>'Usages industrie'!A47</f>
        <v>Usage industriel n°44</v>
      </c>
      <c r="B4745" s="209" t="s">
        <v>637</v>
      </c>
      <c r="C4745" s="209"/>
      <c r="D4745" s="210">
        <f>IF(B$4692&lt;&gt;"",IF(B$4692='Usages industrie'!$K47,'Usages industrie'!J47,0),0)</f>
        <v>0</v>
      </c>
      <c r="E4745" s="210">
        <f t="shared" si="418"/>
        <v>0</v>
      </c>
      <c r="F4745" s="210">
        <f t="shared" si="418"/>
        <v>0</v>
      </c>
      <c r="G4745" s="210">
        <f t="shared" si="418"/>
        <v>0</v>
      </c>
      <c r="H4745" s="210">
        <f t="shared" si="418"/>
        <v>0</v>
      </c>
      <c r="I4745" s="210">
        <f t="shared" si="418"/>
        <v>0</v>
      </c>
      <c r="J4745" s="210">
        <f t="shared" si="418"/>
        <v>0</v>
      </c>
      <c r="K4745" s="210">
        <f t="shared" si="418"/>
        <v>0</v>
      </c>
      <c r="L4745" s="210">
        <f t="shared" si="418"/>
        <v>0</v>
      </c>
      <c r="M4745" s="210">
        <f t="shared" si="418"/>
        <v>0</v>
      </c>
      <c r="N4745" s="210">
        <f t="shared" si="418"/>
        <v>0</v>
      </c>
      <c r="O4745" s="210">
        <f t="shared" si="418"/>
        <v>0</v>
      </c>
      <c r="P4745" s="210">
        <f t="shared" si="418"/>
        <v>0</v>
      </c>
      <c r="Q4745" s="210">
        <f t="shared" si="418"/>
        <v>0</v>
      </c>
      <c r="R4745" s="210">
        <f t="shared" si="418"/>
        <v>0</v>
      </c>
    </row>
    <row r="4746" spans="1:18" hidden="1" outlineLevel="2" x14ac:dyDescent="0.35">
      <c r="A4746" s="209" t="str">
        <f>'Usages industrie'!A48</f>
        <v>Usage industriel n°45</v>
      </c>
      <c r="B4746" s="209" t="s">
        <v>637</v>
      </c>
      <c r="C4746" s="209"/>
      <c r="D4746" s="210">
        <f>IF(B$4692&lt;&gt;"",IF(B$4692='Usages industrie'!$K48,'Usages industrie'!J48,0),0)</f>
        <v>0</v>
      </c>
      <c r="E4746" s="210">
        <f t="shared" si="418"/>
        <v>0</v>
      </c>
      <c r="F4746" s="210">
        <f t="shared" si="418"/>
        <v>0</v>
      </c>
      <c r="G4746" s="210">
        <f t="shared" si="418"/>
        <v>0</v>
      </c>
      <c r="H4746" s="210">
        <f t="shared" si="418"/>
        <v>0</v>
      </c>
      <c r="I4746" s="210">
        <f t="shared" si="418"/>
        <v>0</v>
      </c>
      <c r="J4746" s="210">
        <f t="shared" si="418"/>
        <v>0</v>
      </c>
      <c r="K4746" s="210">
        <f t="shared" si="418"/>
        <v>0</v>
      </c>
      <c r="L4746" s="210">
        <f t="shared" si="418"/>
        <v>0</v>
      </c>
      <c r="M4746" s="210">
        <f t="shared" si="418"/>
        <v>0</v>
      </c>
      <c r="N4746" s="210">
        <f t="shared" si="418"/>
        <v>0</v>
      </c>
      <c r="O4746" s="210">
        <f t="shared" si="418"/>
        <v>0</v>
      </c>
      <c r="P4746" s="210">
        <f t="shared" si="418"/>
        <v>0</v>
      </c>
      <c r="Q4746" s="210">
        <f t="shared" si="418"/>
        <v>0</v>
      </c>
      <c r="R4746" s="210">
        <f t="shared" si="418"/>
        <v>0</v>
      </c>
    </row>
    <row r="4747" spans="1:18" hidden="1" outlineLevel="2" x14ac:dyDescent="0.35">
      <c r="A4747" s="209" t="str">
        <f>'Usages industrie'!A49</f>
        <v>Usage industriel n°46</v>
      </c>
      <c r="B4747" s="209" t="s">
        <v>637</v>
      </c>
      <c r="C4747" s="209"/>
      <c r="D4747" s="210">
        <f>IF(B$4692&lt;&gt;"",IF(B$4692='Usages industrie'!$K49,'Usages industrie'!J49,0),0)</f>
        <v>0</v>
      </c>
      <c r="E4747" s="210">
        <f t="shared" si="418"/>
        <v>0</v>
      </c>
      <c r="F4747" s="210">
        <f t="shared" si="418"/>
        <v>0</v>
      </c>
      <c r="G4747" s="210">
        <f t="shared" si="418"/>
        <v>0</v>
      </c>
      <c r="H4747" s="210">
        <f t="shared" si="418"/>
        <v>0</v>
      </c>
      <c r="I4747" s="210">
        <f t="shared" si="418"/>
        <v>0</v>
      </c>
      <c r="J4747" s="210">
        <f t="shared" si="418"/>
        <v>0</v>
      </c>
      <c r="K4747" s="210">
        <f t="shared" si="418"/>
        <v>0</v>
      </c>
      <c r="L4747" s="210">
        <f t="shared" si="418"/>
        <v>0</v>
      </c>
      <c r="M4747" s="210">
        <f t="shared" si="418"/>
        <v>0</v>
      </c>
      <c r="N4747" s="210">
        <f t="shared" si="418"/>
        <v>0</v>
      </c>
      <c r="O4747" s="210">
        <f t="shared" si="418"/>
        <v>0</v>
      </c>
      <c r="P4747" s="210">
        <f t="shared" si="418"/>
        <v>0</v>
      </c>
      <c r="Q4747" s="210">
        <f t="shared" si="418"/>
        <v>0</v>
      </c>
      <c r="R4747" s="210">
        <f t="shared" si="418"/>
        <v>0</v>
      </c>
    </row>
    <row r="4748" spans="1:18" hidden="1" outlineLevel="2" x14ac:dyDescent="0.35">
      <c r="A4748" s="209" t="str">
        <f>'Usages industrie'!A50</f>
        <v>Usage industriel n°47</v>
      </c>
      <c r="B4748" s="209" t="s">
        <v>637</v>
      </c>
      <c r="C4748" s="209"/>
      <c r="D4748" s="210">
        <f>IF(B$4692&lt;&gt;"",IF(B$4692='Usages industrie'!$K50,'Usages industrie'!J50,0),0)</f>
        <v>0</v>
      </c>
      <c r="E4748" s="210">
        <f t="shared" si="418"/>
        <v>0</v>
      </c>
      <c r="F4748" s="210">
        <f t="shared" si="418"/>
        <v>0</v>
      </c>
      <c r="G4748" s="210">
        <f t="shared" si="418"/>
        <v>0</v>
      </c>
      <c r="H4748" s="210">
        <f t="shared" si="418"/>
        <v>0</v>
      </c>
      <c r="I4748" s="210">
        <f t="shared" si="418"/>
        <v>0</v>
      </c>
      <c r="J4748" s="210">
        <f t="shared" si="418"/>
        <v>0</v>
      </c>
      <c r="K4748" s="210">
        <f t="shared" si="418"/>
        <v>0</v>
      </c>
      <c r="L4748" s="210">
        <f t="shared" si="418"/>
        <v>0</v>
      </c>
      <c r="M4748" s="210">
        <f t="shared" si="418"/>
        <v>0</v>
      </c>
      <c r="N4748" s="210">
        <f t="shared" si="418"/>
        <v>0</v>
      </c>
      <c r="O4748" s="210">
        <f t="shared" si="418"/>
        <v>0</v>
      </c>
      <c r="P4748" s="210">
        <f t="shared" si="418"/>
        <v>0</v>
      </c>
      <c r="Q4748" s="210">
        <f t="shared" si="418"/>
        <v>0</v>
      </c>
      <c r="R4748" s="210">
        <f t="shared" si="418"/>
        <v>0</v>
      </c>
    </row>
    <row r="4749" spans="1:18" hidden="1" outlineLevel="2" x14ac:dyDescent="0.35">
      <c r="A4749" s="209" t="str">
        <f>'Usages industrie'!A51</f>
        <v>Usage industriel n°48</v>
      </c>
      <c r="B4749" s="209" t="s">
        <v>637</v>
      </c>
      <c r="C4749" s="209"/>
      <c r="D4749" s="210">
        <f>IF(B$4692&lt;&gt;"",IF(B$4692='Usages industrie'!$K51,'Usages industrie'!J51,0),0)</f>
        <v>0</v>
      </c>
      <c r="E4749" s="210">
        <f t="shared" si="418"/>
        <v>0</v>
      </c>
      <c r="F4749" s="210">
        <f t="shared" si="418"/>
        <v>0</v>
      </c>
      <c r="G4749" s="210">
        <f t="shared" si="418"/>
        <v>0</v>
      </c>
      <c r="H4749" s="210">
        <f t="shared" si="418"/>
        <v>0</v>
      </c>
      <c r="I4749" s="210">
        <f t="shared" si="418"/>
        <v>0</v>
      </c>
      <c r="J4749" s="210">
        <f t="shared" si="418"/>
        <v>0</v>
      </c>
      <c r="K4749" s="210">
        <f t="shared" si="418"/>
        <v>0</v>
      </c>
      <c r="L4749" s="210">
        <f t="shared" si="418"/>
        <v>0</v>
      </c>
      <c r="M4749" s="210">
        <f t="shared" si="418"/>
        <v>0</v>
      </c>
      <c r="N4749" s="210">
        <f t="shared" si="418"/>
        <v>0</v>
      </c>
      <c r="O4749" s="210">
        <f t="shared" si="418"/>
        <v>0</v>
      </c>
      <c r="P4749" s="210">
        <f t="shared" si="418"/>
        <v>0</v>
      </c>
      <c r="Q4749" s="210">
        <f t="shared" si="418"/>
        <v>0</v>
      </c>
      <c r="R4749" s="210">
        <f t="shared" si="418"/>
        <v>0</v>
      </c>
    </row>
    <row r="4750" spans="1:18" hidden="1" outlineLevel="2" x14ac:dyDescent="0.35">
      <c r="A4750" s="209" t="str">
        <f>'Usages industrie'!A52</f>
        <v>Usage industriel n°49</v>
      </c>
      <c r="B4750" s="209" t="s">
        <v>637</v>
      </c>
      <c r="C4750" s="209"/>
      <c r="D4750" s="210">
        <f>IF(B$4692&lt;&gt;"",IF(B$4692='Usages industrie'!$K52,'Usages industrie'!J52,0),0)</f>
        <v>0</v>
      </c>
      <c r="E4750" s="210">
        <f t="shared" si="418"/>
        <v>0</v>
      </c>
      <c r="F4750" s="210">
        <f t="shared" si="418"/>
        <v>0</v>
      </c>
      <c r="G4750" s="210">
        <f t="shared" si="418"/>
        <v>0</v>
      </c>
      <c r="H4750" s="210">
        <f t="shared" si="418"/>
        <v>0</v>
      </c>
      <c r="I4750" s="210">
        <f t="shared" si="418"/>
        <v>0</v>
      </c>
      <c r="J4750" s="210">
        <f t="shared" si="418"/>
        <v>0</v>
      </c>
      <c r="K4750" s="210">
        <f t="shared" si="418"/>
        <v>0</v>
      </c>
      <c r="L4750" s="210">
        <f t="shared" si="418"/>
        <v>0</v>
      </c>
      <c r="M4750" s="210">
        <f t="shared" si="418"/>
        <v>0</v>
      </c>
      <c r="N4750" s="210">
        <f t="shared" si="418"/>
        <v>0</v>
      </c>
      <c r="O4750" s="210">
        <f t="shared" si="418"/>
        <v>0</v>
      </c>
      <c r="P4750" s="210">
        <f t="shared" si="418"/>
        <v>0</v>
      </c>
      <c r="Q4750" s="210">
        <f t="shared" si="418"/>
        <v>0</v>
      </c>
      <c r="R4750" s="210">
        <f t="shared" si="418"/>
        <v>0</v>
      </c>
    </row>
    <row r="4751" spans="1:18" hidden="1" outlineLevel="2" x14ac:dyDescent="0.35">
      <c r="A4751" s="209" t="str">
        <f>'Usages industrie'!A53</f>
        <v>Usage industriel n°50</v>
      </c>
      <c r="B4751" s="209" t="s">
        <v>637</v>
      </c>
      <c r="C4751" s="209"/>
      <c r="D4751" s="210">
        <f>IF(B$4692&lt;&gt;"",IF(B$4692='Usages industrie'!$K53,'Usages industrie'!J53,0),0)</f>
        <v>0</v>
      </c>
      <c r="E4751" s="210">
        <f t="shared" si="418"/>
        <v>0</v>
      </c>
      <c r="F4751" s="210">
        <f t="shared" si="418"/>
        <v>0</v>
      </c>
      <c r="G4751" s="210">
        <f t="shared" si="418"/>
        <v>0</v>
      </c>
      <c r="H4751" s="210">
        <f t="shared" si="418"/>
        <v>0</v>
      </c>
      <c r="I4751" s="210">
        <f t="shared" si="418"/>
        <v>0</v>
      </c>
      <c r="J4751" s="210">
        <f t="shared" si="418"/>
        <v>0</v>
      </c>
      <c r="K4751" s="210">
        <f t="shared" si="418"/>
        <v>0</v>
      </c>
      <c r="L4751" s="210">
        <f t="shared" si="418"/>
        <v>0</v>
      </c>
      <c r="M4751" s="210">
        <f t="shared" si="418"/>
        <v>0</v>
      </c>
      <c r="N4751" s="210">
        <f t="shared" si="418"/>
        <v>0</v>
      </c>
      <c r="O4751" s="210">
        <f t="shared" si="418"/>
        <v>0</v>
      </c>
      <c r="P4751" s="210">
        <f t="shared" si="418"/>
        <v>0</v>
      </c>
      <c r="Q4751" s="210">
        <f t="shared" si="418"/>
        <v>0</v>
      </c>
      <c r="R4751" s="210">
        <f t="shared" si="418"/>
        <v>0</v>
      </c>
    </row>
    <row r="4752" spans="1:18" hidden="1" outlineLevel="1" collapsed="1" x14ac:dyDescent="0.35">
      <c r="A4752" s="209" t="s">
        <v>638</v>
      </c>
      <c r="B4752" s="209"/>
      <c r="C4752" s="209"/>
      <c r="D4752" s="210">
        <f t="shared" ref="D4752:R4752" si="419">SUM(D4702:D4751)</f>
        <v>0</v>
      </c>
      <c r="E4752" s="210">
        <f t="shared" si="419"/>
        <v>0</v>
      </c>
      <c r="F4752" s="210">
        <f t="shared" si="419"/>
        <v>0</v>
      </c>
      <c r="G4752" s="210">
        <f t="shared" si="419"/>
        <v>0</v>
      </c>
      <c r="H4752" s="210">
        <f t="shared" si="419"/>
        <v>0</v>
      </c>
      <c r="I4752" s="210">
        <f t="shared" si="419"/>
        <v>0</v>
      </c>
      <c r="J4752" s="210">
        <f t="shared" si="419"/>
        <v>0</v>
      </c>
      <c r="K4752" s="210">
        <f t="shared" si="419"/>
        <v>0</v>
      </c>
      <c r="L4752" s="210">
        <f t="shared" si="419"/>
        <v>0</v>
      </c>
      <c r="M4752" s="210">
        <f t="shared" si="419"/>
        <v>0</v>
      </c>
      <c r="N4752" s="210">
        <f t="shared" si="419"/>
        <v>0</v>
      </c>
      <c r="O4752" s="210">
        <f t="shared" si="419"/>
        <v>0</v>
      </c>
      <c r="P4752" s="210">
        <f t="shared" si="419"/>
        <v>0</v>
      </c>
      <c r="Q4752" s="210">
        <f t="shared" si="419"/>
        <v>0</v>
      </c>
      <c r="R4752" s="210">
        <f t="shared" si="419"/>
        <v>0</v>
      </c>
    </row>
    <row r="4753" spans="1:18" hidden="1" outlineLevel="2" x14ac:dyDescent="0.35">
      <c r="A4753" s="209" t="str">
        <f>'Usages industrie'!A4</f>
        <v>Usage industriel n°1</v>
      </c>
      <c r="B4753" s="209" t="s">
        <v>639</v>
      </c>
      <c r="C4753" s="209"/>
      <c r="D4753" s="210">
        <f>D4702*'Usages industrie'!$O4*(1+'Usages industrie'!$P4)^(D$4696-$D$4696)/1000</f>
        <v>0</v>
      </c>
      <c r="E4753" s="210">
        <f>E4702*'Usages industrie'!$O4*(1+'Usages industrie'!$P4)^(E$4696-$D$4696)/1000</f>
        <v>0</v>
      </c>
      <c r="F4753" s="210">
        <f>F4702*'Usages industrie'!$O4*(1+'Usages industrie'!$P4)^(F$4696-$D$4696)/1000</f>
        <v>0</v>
      </c>
      <c r="G4753" s="210">
        <f>G4702*'Usages industrie'!$O4*(1+'Usages industrie'!$P4)^(G$4696-$D$4696)/1000</f>
        <v>0</v>
      </c>
      <c r="H4753" s="210">
        <f>H4702*'Usages industrie'!$O4*(1+'Usages industrie'!$P4)^(H$4696-$D$4696)/1000</f>
        <v>0</v>
      </c>
      <c r="I4753" s="210">
        <f>I4702*'Usages industrie'!$O4*(1+'Usages industrie'!$P4)^(I$4696-$D$4696)/1000</f>
        <v>0</v>
      </c>
      <c r="J4753" s="210">
        <f>J4702*'Usages industrie'!$O4*(1+'Usages industrie'!$P4)^(J$4696-$D$4696)/1000</f>
        <v>0</v>
      </c>
      <c r="K4753" s="210">
        <f>K4702*'Usages industrie'!$O4*(1+'Usages industrie'!$P4)^(K$4696-$D$4696)/1000</f>
        <v>0</v>
      </c>
      <c r="L4753" s="210">
        <f>L4702*'Usages industrie'!$O4*(1+'Usages industrie'!$P4)^(L$4696-$D$4696)/1000</f>
        <v>0</v>
      </c>
      <c r="M4753" s="210">
        <f>M4702*'Usages industrie'!$O4*(1+'Usages industrie'!$P4)^(M$4696-$D$4696)/1000</f>
        <v>0</v>
      </c>
      <c r="N4753" s="210">
        <f>N4702*'Usages industrie'!$O4*(1+'Usages industrie'!$P4)^(N$4696-$D$4696)/1000</f>
        <v>0</v>
      </c>
      <c r="O4753" s="210">
        <f>O4702*'Usages industrie'!$O4*(1+'Usages industrie'!$P4)^(O$4696-$D$4696)/1000</f>
        <v>0</v>
      </c>
      <c r="P4753" s="210">
        <f>P4702*'Usages industrie'!$O4*(1+'Usages industrie'!$P4)^(P$4696-$D$4696)/1000</f>
        <v>0</v>
      </c>
      <c r="Q4753" s="210">
        <f>Q4702*'Usages industrie'!$O4*(1+'Usages industrie'!$P4)^(Q$4696-$D$4696)/1000</f>
        <v>0</v>
      </c>
      <c r="R4753" s="210">
        <f>R4702*'Usages industrie'!$O4*(1+'Usages industrie'!$P4)^(R$4696-$D$4696)/1000</f>
        <v>0</v>
      </c>
    </row>
    <row r="4754" spans="1:18" hidden="1" outlineLevel="2" x14ac:dyDescent="0.35">
      <c r="A4754" s="209" t="str">
        <f>'Usages industrie'!A5</f>
        <v>Usage industriel n°2</v>
      </c>
      <c r="B4754" s="209" t="s">
        <v>639</v>
      </c>
      <c r="C4754" s="209"/>
      <c r="D4754" s="210">
        <f>D4703*'Usages industrie'!$O5*(1+'Usages industrie'!$P5)^(D$4696-$D$4696)/1000</f>
        <v>0</v>
      </c>
      <c r="E4754" s="210">
        <f>E4703*'Usages industrie'!$O5*(1+'Usages industrie'!$P5)^(E$4696-$D$4696)/1000</f>
        <v>0</v>
      </c>
      <c r="F4754" s="210">
        <f>F4703*'Usages industrie'!$O5*(1+'Usages industrie'!$P5)^(F$4696-$D$4696)/1000</f>
        <v>0</v>
      </c>
      <c r="G4754" s="210">
        <f>G4703*'Usages industrie'!$O5*(1+'Usages industrie'!$P5)^(G$4696-$D$4696)/1000</f>
        <v>0</v>
      </c>
      <c r="H4754" s="210">
        <f>H4703*'Usages industrie'!$O5*(1+'Usages industrie'!$P5)^(H$4696-$D$4696)/1000</f>
        <v>0</v>
      </c>
      <c r="I4754" s="210">
        <f>I4703*'Usages industrie'!$O5*(1+'Usages industrie'!$P5)^(I$4696-$D$4696)/1000</f>
        <v>0</v>
      </c>
      <c r="J4754" s="210">
        <f>J4703*'Usages industrie'!$O5*(1+'Usages industrie'!$P5)^(J$4696-$D$4696)/1000</f>
        <v>0</v>
      </c>
      <c r="K4754" s="210">
        <f>K4703*'Usages industrie'!$O5*(1+'Usages industrie'!$P5)^(K$4696-$D$4696)/1000</f>
        <v>0</v>
      </c>
      <c r="L4754" s="210">
        <f>L4703*'Usages industrie'!$O5*(1+'Usages industrie'!$P5)^(L$4696-$D$4696)/1000</f>
        <v>0</v>
      </c>
      <c r="M4754" s="210">
        <f>M4703*'Usages industrie'!$O5*(1+'Usages industrie'!$P5)^(M$4696-$D$4696)/1000</f>
        <v>0</v>
      </c>
      <c r="N4754" s="210">
        <f>N4703*'Usages industrie'!$O5*(1+'Usages industrie'!$P5)^(N$4696-$D$4696)/1000</f>
        <v>0</v>
      </c>
      <c r="O4754" s="210">
        <f>O4703*'Usages industrie'!$O5*(1+'Usages industrie'!$P5)^(O$4696-$D$4696)/1000</f>
        <v>0</v>
      </c>
      <c r="P4754" s="210">
        <f>P4703*'Usages industrie'!$O5*(1+'Usages industrie'!$P5)^(P$4696-$D$4696)/1000</f>
        <v>0</v>
      </c>
      <c r="Q4754" s="210">
        <f>Q4703*'Usages industrie'!$O5*(1+'Usages industrie'!$P5)^(Q$4696-$D$4696)/1000</f>
        <v>0</v>
      </c>
      <c r="R4754" s="210">
        <f>R4703*'Usages industrie'!$O5*(1+'Usages industrie'!$P5)^(R$4696-$D$4696)/1000</f>
        <v>0</v>
      </c>
    </row>
    <row r="4755" spans="1:18" hidden="1" outlineLevel="2" x14ac:dyDescent="0.35">
      <c r="A4755" s="209" t="str">
        <f>'Usages industrie'!A6</f>
        <v>Usage industriel n°3</v>
      </c>
      <c r="B4755" s="209" t="s">
        <v>639</v>
      </c>
      <c r="C4755" s="209"/>
      <c r="D4755" s="210">
        <f>D4704*'Usages industrie'!$O6*(1+'Usages industrie'!$P6)^(D$4696-$D$4696)/1000</f>
        <v>0</v>
      </c>
      <c r="E4755" s="210">
        <f>E4704*'Usages industrie'!$O6*(1+'Usages industrie'!$P6)^(E$4696-$D$4696)/1000</f>
        <v>0</v>
      </c>
      <c r="F4755" s="210">
        <f>F4704*'Usages industrie'!$O6*(1+'Usages industrie'!$P6)^(F$4696-$D$4696)/1000</f>
        <v>0</v>
      </c>
      <c r="G4755" s="210">
        <f>G4704*'Usages industrie'!$O6*(1+'Usages industrie'!$P6)^(G$4696-$D$4696)/1000</f>
        <v>0</v>
      </c>
      <c r="H4755" s="210">
        <f>H4704*'Usages industrie'!$O6*(1+'Usages industrie'!$P6)^(H$4696-$D$4696)/1000</f>
        <v>0</v>
      </c>
      <c r="I4755" s="210">
        <f>I4704*'Usages industrie'!$O6*(1+'Usages industrie'!$P6)^(I$4696-$D$4696)/1000</f>
        <v>0</v>
      </c>
      <c r="J4755" s="210">
        <f>J4704*'Usages industrie'!$O6*(1+'Usages industrie'!$P6)^(J$4696-$D$4696)/1000</f>
        <v>0</v>
      </c>
      <c r="K4755" s="210">
        <f>K4704*'Usages industrie'!$O6*(1+'Usages industrie'!$P6)^(K$4696-$D$4696)/1000</f>
        <v>0</v>
      </c>
      <c r="L4755" s="210">
        <f>L4704*'Usages industrie'!$O6*(1+'Usages industrie'!$P6)^(L$4696-$D$4696)/1000</f>
        <v>0</v>
      </c>
      <c r="M4755" s="210">
        <f>M4704*'Usages industrie'!$O6*(1+'Usages industrie'!$P6)^(M$4696-$D$4696)/1000</f>
        <v>0</v>
      </c>
      <c r="N4755" s="210">
        <f>N4704*'Usages industrie'!$O6*(1+'Usages industrie'!$P6)^(N$4696-$D$4696)/1000</f>
        <v>0</v>
      </c>
      <c r="O4755" s="210">
        <f>O4704*'Usages industrie'!$O6*(1+'Usages industrie'!$P6)^(O$4696-$D$4696)/1000</f>
        <v>0</v>
      </c>
      <c r="P4755" s="210">
        <f>P4704*'Usages industrie'!$O6*(1+'Usages industrie'!$P6)^(P$4696-$D$4696)/1000</f>
        <v>0</v>
      </c>
      <c r="Q4755" s="210">
        <f>Q4704*'Usages industrie'!$O6*(1+'Usages industrie'!$P6)^(Q$4696-$D$4696)/1000</f>
        <v>0</v>
      </c>
      <c r="R4755" s="210">
        <f>R4704*'Usages industrie'!$O6*(1+'Usages industrie'!$P6)^(R$4696-$D$4696)/1000</f>
        <v>0</v>
      </c>
    </row>
    <row r="4756" spans="1:18" hidden="1" outlineLevel="2" x14ac:dyDescent="0.35">
      <c r="A4756" s="209" t="str">
        <f>'Usages industrie'!A7</f>
        <v>Usage industriel n°4</v>
      </c>
      <c r="B4756" s="209" t="s">
        <v>639</v>
      </c>
      <c r="C4756" s="209"/>
      <c r="D4756" s="210">
        <f>D4705*'Usages industrie'!$O7*(1+'Usages industrie'!$P7)^(D$4696-$D$4696)/1000</f>
        <v>0</v>
      </c>
      <c r="E4756" s="210">
        <f>E4705*'Usages industrie'!$O7*(1+'Usages industrie'!$P7)^(E$4696-$D$4696)/1000</f>
        <v>0</v>
      </c>
      <c r="F4756" s="210">
        <f>F4705*'Usages industrie'!$O7*(1+'Usages industrie'!$P7)^(F$4696-$D$4696)/1000</f>
        <v>0</v>
      </c>
      <c r="G4756" s="210">
        <f>G4705*'Usages industrie'!$O7*(1+'Usages industrie'!$P7)^(G$4696-$D$4696)/1000</f>
        <v>0</v>
      </c>
      <c r="H4756" s="210">
        <f>H4705*'Usages industrie'!$O7*(1+'Usages industrie'!$P7)^(H$4696-$D$4696)/1000</f>
        <v>0</v>
      </c>
      <c r="I4756" s="210">
        <f>I4705*'Usages industrie'!$O7*(1+'Usages industrie'!$P7)^(I$4696-$D$4696)/1000</f>
        <v>0</v>
      </c>
      <c r="J4756" s="210">
        <f>J4705*'Usages industrie'!$O7*(1+'Usages industrie'!$P7)^(J$4696-$D$4696)/1000</f>
        <v>0</v>
      </c>
      <c r="K4756" s="210">
        <f>K4705*'Usages industrie'!$O7*(1+'Usages industrie'!$P7)^(K$4696-$D$4696)/1000</f>
        <v>0</v>
      </c>
      <c r="L4756" s="210">
        <f>L4705*'Usages industrie'!$O7*(1+'Usages industrie'!$P7)^(L$4696-$D$4696)/1000</f>
        <v>0</v>
      </c>
      <c r="M4756" s="210">
        <f>M4705*'Usages industrie'!$O7*(1+'Usages industrie'!$P7)^(M$4696-$D$4696)/1000</f>
        <v>0</v>
      </c>
      <c r="N4756" s="210">
        <f>N4705*'Usages industrie'!$O7*(1+'Usages industrie'!$P7)^(N$4696-$D$4696)/1000</f>
        <v>0</v>
      </c>
      <c r="O4756" s="210">
        <f>O4705*'Usages industrie'!$O7*(1+'Usages industrie'!$P7)^(O$4696-$D$4696)/1000</f>
        <v>0</v>
      </c>
      <c r="P4756" s="210">
        <f>P4705*'Usages industrie'!$O7*(1+'Usages industrie'!$P7)^(P$4696-$D$4696)/1000</f>
        <v>0</v>
      </c>
      <c r="Q4756" s="210">
        <f>Q4705*'Usages industrie'!$O7*(1+'Usages industrie'!$P7)^(Q$4696-$D$4696)/1000</f>
        <v>0</v>
      </c>
      <c r="R4756" s="210">
        <f>R4705*'Usages industrie'!$O7*(1+'Usages industrie'!$P7)^(R$4696-$D$4696)/1000</f>
        <v>0</v>
      </c>
    </row>
    <row r="4757" spans="1:18" hidden="1" outlineLevel="2" x14ac:dyDescent="0.35">
      <c r="A4757" s="209" t="str">
        <f>'Usages industrie'!A8</f>
        <v>Usage industriel n°5</v>
      </c>
      <c r="B4757" s="209" t="s">
        <v>639</v>
      </c>
      <c r="C4757" s="209"/>
      <c r="D4757" s="210">
        <f>D4706*'Usages industrie'!$O8*(1+'Usages industrie'!$P8)^(D$4696-$D$4696)/1000</f>
        <v>0</v>
      </c>
      <c r="E4757" s="210">
        <f>E4706*'Usages industrie'!$O8*(1+'Usages industrie'!$P8)^(E$4696-$D$4696)/1000</f>
        <v>0</v>
      </c>
      <c r="F4757" s="210">
        <f>F4706*'Usages industrie'!$O8*(1+'Usages industrie'!$P8)^(F$4696-$D$4696)/1000</f>
        <v>0</v>
      </c>
      <c r="G4757" s="210">
        <f>G4706*'Usages industrie'!$O8*(1+'Usages industrie'!$P8)^(G$4696-$D$4696)/1000</f>
        <v>0</v>
      </c>
      <c r="H4757" s="210">
        <f>H4706*'Usages industrie'!$O8*(1+'Usages industrie'!$P8)^(H$4696-$D$4696)/1000</f>
        <v>0</v>
      </c>
      <c r="I4757" s="210">
        <f>I4706*'Usages industrie'!$O8*(1+'Usages industrie'!$P8)^(I$4696-$D$4696)/1000</f>
        <v>0</v>
      </c>
      <c r="J4757" s="210">
        <f>J4706*'Usages industrie'!$O8*(1+'Usages industrie'!$P8)^(J$4696-$D$4696)/1000</f>
        <v>0</v>
      </c>
      <c r="K4757" s="210">
        <f>K4706*'Usages industrie'!$O8*(1+'Usages industrie'!$P8)^(K$4696-$D$4696)/1000</f>
        <v>0</v>
      </c>
      <c r="L4757" s="210">
        <f>L4706*'Usages industrie'!$O8*(1+'Usages industrie'!$P8)^(L$4696-$D$4696)/1000</f>
        <v>0</v>
      </c>
      <c r="M4757" s="210">
        <f>M4706*'Usages industrie'!$O8*(1+'Usages industrie'!$P8)^(M$4696-$D$4696)/1000</f>
        <v>0</v>
      </c>
      <c r="N4757" s="210">
        <f>N4706*'Usages industrie'!$O8*(1+'Usages industrie'!$P8)^(N$4696-$D$4696)/1000</f>
        <v>0</v>
      </c>
      <c r="O4757" s="210">
        <f>O4706*'Usages industrie'!$O8*(1+'Usages industrie'!$P8)^(O$4696-$D$4696)/1000</f>
        <v>0</v>
      </c>
      <c r="P4757" s="210">
        <f>P4706*'Usages industrie'!$O8*(1+'Usages industrie'!$P8)^(P$4696-$D$4696)/1000</f>
        <v>0</v>
      </c>
      <c r="Q4757" s="210">
        <f>Q4706*'Usages industrie'!$O8*(1+'Usages industrie'!$P8)^(Q$4696-$D$4696)/1000</f>
        <v>0</v>
      </c>
      <c r="R4757" s="210">
        <f>R4706*'Usages industrie'!$O8*(1+'Usages industrie'!$P8)^(R$4696-$D$4696)/1000</f>
        <v>0</v>
      </c>
    </row>
    <row r="4758" spans="1:18" hidden="1" outlineLevel="2" x14ac:dyDescent="0.35">
      <c r="A4758" s="209" t="str">
        <f>'Usages industrie'!A9</f>
        <v>Usage industriel n°6</v>
      </c>
      <c r="B4758" s="209" t="s">
        <v>639</v>
      </c>
      <c r="C4758" s="209"/>
      <c r="D4758" s="210">
        <f>D4707*'Usages industrie'!$O9*(1+'Usages industrie'!$P9)^(D$4696-$D$4696)/1000</f>
        <v>0</v>
      </c>
      <c r="E4758" s="210">
        <f>E4707*'Usages industrie'!$O9*(1+'Usages industrie'!$P9)^(E$4696-$D$4696)/1000</f>
        <v>0</v>
      </c>
      <c r="F4758" s="210">
        <f>F4707*'Usages industrie'!$O9*(1+'Usages industrie'!$P9)^(F$4696-$D$4696)/1000</f>
        <v>0</v>
      </c>
      <c r="G4758" s="210">
        <f>G4707*'Usages industrie'!$O9*(1+'Usages industrie'!$P9)^(G$4696-$D$4696)/1000</f>
        <v>0</v>
      </c>
      <c r="H4758" s="210">
        <f>H4707*'Usages industrie'!$O9*(1+'Usages industrie'!$P9)^(H$4696-$D$4696)/1000</f>
        <v>0</v>
      </c>
      <c r="I4758" s="210">
        <f>I4707*'Usages industrie'!$O9*(1+'Usages industrie'!$P9)^(I$4696-$D$4696)/1000</f>
        <v>0</v>
      </c>
      <c r="J4758" s="210">
        <f>J4707*'Usages industrie'!$O9*(1+'Usages industrie'!$P9)^(J$4696-$D$4696)/1000</f>
        <v>0</v>
      </c>
      <c r="K4758" s="210">
        <f>K4707*'Usages industrie'!$O9*(1+'Usages industrie'!$P9)^(K$4696-$D$4696)/1000</f>
        <v>0</v>
      </c>
      <c r="L4758" s="210">
        <f>L4707*'Usages industrie'!$O9*(1+'Usages industrie'!$P9)^(L$4696-$D$4696)/1000</f>
        <v>0</v>
      </c>
      <c r="M4758" s="210">
        <f>M4707*'Usages industrie'!$O9*(1+'Usages industrie'!$P9)^(M$4696-$D$4696)/1000</f>
        <v>0</v>
      </c>
      <c r="N4758" s="210">
        <f>N4707*'Usages industrie'!$O9*(1+'Usages industrie'!$P9)^(N$4696-$D$4696)/1000</f>
        <v>0</v>
      </c>
      <c r="O4758" s="210">
        <f>O4707*'Usages industrie'!$O9*(1+'Usages industrie'!$P9)^(O$4696-$D$4696)/1000</f>
        <v>0</v>
      </c>
      <c r="P4758" s="210">
        <f>P4707*'Usages industrie'!$O9*(1+'Usages industrie'!$P9)^(P$4696-$D$4696)/1000</f>
        <v>0</v>
      </c>
      <c r="Q4758" s="210">
        <f>Q4707*'Usages industrie'!$O9*(1+'Usages industrie'!$P9)^(Q$4696-$D$4696)/1000</f>
        <v>0</v>
      </c>
      <c r="R4758" s="210">
        <f>R4707*'Usages industrie'!$O9*(1+'Usages industrie'!$P9)^(R$4696-$D$4696)/1000</f>
        <v>0</v>
      </c>
    </row>
    <row r="4759" spans="1:18" hidden="1" outlineLevel="2" x14ac:dyDescent="0.35">
      <c r="A4759" s="209" t="str">
        <f>'Usages industrie'!A10</f>
        <v>Usage industriel n°7</v>
      </c>
      <c r="B4759" s="209" t="s">
        <v>639</v>
      </c>
      <c r="C4759" s="209"/>
      <c r="D4759" s="210">
        <f>D4708*'Usages industrie'!$O10*(1+'Usages industrie'!$P10)^(D$4696-$D$4696)/1000</f>
        <v>0</v>
      </c>
      <c r="E4759" s="210">
        <f>E4708*'Usages industrie'!$O10*(1+'Usages industrie'!$P10)^(E$4696-$D$4696)/1000</f>
        <v>0</v>
      </c>
      <c r="F4759" s="210">
        <f>F4708*'Usages industrie'!$O10*(1+'Usages industrie'!$P10)^(F$4696-$D$4696)/1000</f>
        <v>0</v>
      </c>
      <c r="G4759" s="210">
        <f>G4708*'Usages industrie'!$O10*(1+'Usages industrie'!$P10)^(G$4696-$D$4696)/1000</f>
        <v>0</v>
      </c>
      <c r="H4759" s="210">
        <f>H4708*'Usages industrie'!$O10*(1+'Usages industrie'!$P10)^(H$4696-$D$4696)/1000</f>
        <v>0</v>
      </c>
      <c r="I4759" s="210">
        <f>I4708*'Usages industrie'!$O10*(1+'Usages industrie'!$P10)^(I$4696-$D$4696)/1000</f>
        <v>0</v>
      </c>
      <c r="J4759" s="210">
        <f>J4708*'Usages industrie'!$O10*(1+'Usages industrie'!$P10)^(J$4696-$D$4696)/1000</f>
        <v>0</v>
      </c>
      <c r="K4759" s="210">
        <f>K4708*'Usages industrie'!$O10*(1+'Usages industrie'!$P10)^(K$4696-$D$4696)/1000</f>
        <v>0</v>
      </c>
      <c r="L4759" s="210">
        <f>L4708*'Usages industrie'!$O10*(1+'Usages industrie'!$P10)^(L$4696-$D$4696)/1000</f>
        <v>0</v>
      </c>
      <c r="M4759" s="210">
        <f>M4708*'Usages industrie'!$O10*(1+'Usages industrie'!$P10)^(M$4696-$D$4696)/1000</f>
        <v>0</v>
      </c>
      <c r="N4759" s="210">
        <f>N4708*'Usages industrie'!$O10*(1+'Usages industrie'!$P10)^(N$4696-$D$4696)/1000</f>
        <v>0</v>
      </c>
      <c r="O4759" s="210">
        <f>O4708*'Usages industrie'!$O10*(1+'Usages industrie'!$P10)^(O$4696-$D$4696)/1000</f>
        <v>0</v>
      </c>
      <c r="P4759" s="210">
        <f>P4708*'Usages industrie'!$O10*(1+'Usages industrie'!$P10)^(P$4696-$D$4696)/1000</f>
        <v>0</v>
      </c>
      <c r="Q4759" s="210">
        <f>Q4708*'Usages industrie'!$O10*(1+'Usages industrie'!$P10)^(Q$4696-$D$4696)/1000</f>
        <v>0</v>
      </c>
      <c r="R4759" s="210">
        <f>R4708*'Usages industrie'!$O10*(1+'Usages industrie'!$P10)^(R$4696-$D$4696)/1000</f>
        <v>0</v>
      </c>
    </row>
    <row r="4760" spans="1:18" hidden="1" outlineLevel="2" x14ac:dyDescent="0.35">
      <c r="A4760" s="209" t="str">
        <f>'Usages industrie'!A11</f>
        <v>Usage industriel n°8</v>
      </c>
      <c r="B4760" s="209" t="s">
        <v>639</v>
      </c>
      <c r="C4760" s="209"/>
      <c r="D4760" s="210">
        <f>D4709*'Usages industrie'!$O11*(1+'Usages industrie'!$P11)^(D$4696-$D$4696)/1000</f>
        <v>0</v>
      </c>
      <c r="E4760" s="210">
        <f>E4709*'Usages industrie'!$O11*(1+'Usages industrie'!$P11)^(E$4696-$D$4696)/1000</f>
        <v>0</v>
      </c>
      <c r="F4760" s="210">
        <f>F4709*'Usages industrie'!$O11*(1+'Usages industrie'!$P11)^(F$4696-$D$4696)/1000</f>
        <v>0</v>
      </c>
      <c r="G4760" s="210">
        <f>G4709*'Usages industrie'!$O11*(1+'Usages industrie'!$P11)^(G$4696-$D$4696)/1000</f>
        <v>0</v>
      </c>
      <c r="H4760" s="210">
        <f>H4709*'Usages industrie'!$O11*(1+'Usages industrie'!$P11)^(H$4696-$D$4696)/1000</f>
        <v>0</v>
      </c>
      <c r="I4760" s="210">
        <f>I4709*'Usages industrie'!$O11*(1+'Usages industrie'!$P11)^(I$4696-$D$4696)/1000</f>
        <v>0</v>
      </c>
      <c r="J4760" s="210">
        <f>J4709*'Usages industrie'!$O11*(1+'Usages industrie'!$P11)^(J$4696-$D$4696)/1000</f>
        <v>0</v>
      </c>
      <c r="K4760" s="210">
        <f>K4709*'Usages industrie'!$O11*(1+'Usages industrie'!$P11)^(K$4696-$D$4696)/1000</f>
        <v>0</v>
      </c>
      <c r="L4760" s="210">
        <f>L4709*'Usages industrie'!$O11*(1+'Usages industrie'!$P11)^(L$4696-$D$4696)/1000</f>
        <v>0</v>
      </c>
      <c r="M4760" s="210">
        <f>M4709*'Usages industrie'!$O11*(1+'Usages industrie'!$P11)^(M$4696-$D$4696)/1000</f>
        <v>0</v>
      </c>
      <c r="N4760" s="210">
        <f>N4709*'Usages industrie'!$O11*(1+'Usages industrie'!$P11)^(N$4696-$D$4696)/1000</f>
        <v>0</v>
      </c>
      <c r="O4760" s="210">
        <f>O4709*'Usages industrie'!$O11*(1+'Usages industrie'!$P11)^(O$4696-$D$4696)/1000</f>
        <v>0</v>
      </c>
      <c r="P4760" s="210">
        <f>P4709*'Usages industrie'!$O11*(1+'Usages industrie'!$P11)^(P$4696-$D$4696)/1000</f>
        <v>0</v>
      </c>
      <c r="Q4760" s="210">
        <f>Q4709*'Usages industrie'!$O11*(1+'Usages industrie'!$P11)^(Q$4696-$D$4696)/1000</f>
        <v>0</v>
      </c>
      <c r="R4760" s="210">
        <f>R4709*'Usages industrie'!$O11*(1+'Usages industrie'!$P11)^(R$4696-$D$4696)/1000</f>
        <v>0</v>
      </c>
    </row>
    <row r="4761" spans="1:18" hidden="1" outlineLevel="2" x14ac:dyDescent="0.35">
      <c r="A4761" s="209" t="str">
        <f>'Usages industrie'!A12</f>
        <v>Usage industriel n°9</v>
      </c>
      <c r="B4761" s="209" t="s">
        <v>639</v>
      </c>
      <c r="C4761" s="209"/>
      <c r="D4761" s="210">
        <f>D4710*'Usages industrie'!$O12*(1+'Usages industrie'!$P12)^(D$4696-$D$4696)/1000</f>
        <v>0</v>
      </c>
      <c r="E4761" s="210">
        <f>E4710*'Usages industrie'!$O12*(1+'Usages industrie'!$P12)^(E$4696-$D$4696)/1000</f>
        <v>0</v>
      </c>
      <c r="F4761" s="210">
        <f>F4710*'Usages industrie'!$O12*(1+'Usages industrie'!$P12)^(F$4696-$D$4696)/1000</f>
        <v>0</v>
      </c>
      <c r="G4761" s="210">
        <f>G4710*'Usages industrie'!$O12*(1+'Usages industrie'!$P12)^(G$4696-$D$4696)/1000</f>
        <v>0</v>
      </c>
      <c r="H4761" s="210">
        <f>H4710*'Usages industrie'!$O12*(1+'Usages industrie'!$P12)^(H$4696-$D$4696)/1000</f>
        <v>0</v>
      </c>
      <c r="I4761" s="210">
        <f>I4710*'Usages industrie'!$O12*(1+'Usages industrie'!$P12)^(I$4696-$D$4696)/1000</f>
        <v>0</v>
      </c>
      <c r="J4761" s="210">
        <f>J4710*'Usages industrie'!$O12*(1+'Usages industrie'!$P12)^(J$4696-$D$4696)/1000</f>
        <v>0</v>
      </c>
      <c r="K4761" s="210">
        <f>K4710*'Usages industrie'!$O12*(1+'Usages industrie'!$P12)^(K$4696-$D$4696)/1000</f>
        <v>0</v>
      </c>
      <c r="L4761" s="210">
        <f>L4710*'Usages industrie'!$O12*(1+'Usages industrie'!$P12)^(L$4696-$D$4696)/1000</f>
        <v>0</v>
      </c>
      <c r="M4761" s="210">
        <f>M4710*'Usages industrie'!$O12*(1+'Usages industrie'!$P12)^(M$4696-$D$4696)/1000</f>
        <v>0</v>
      </c>
      <c r="N4761" s="210">
        <f>N4710*'Usages industrie'!$O12*(1+'Usages industrie'!$P12)^(N$4696-$D$4696)/1000</f>
        <v>0</v>
      </c>
      <c r="O4761" s="210">
        <f>O4710*'Usages industrie'!$O12*(1+'Usages industrie'!$P12)^(O$4696-$D$4696)/1000</f>
        <v>0</v>
      </c>
      <c r="P4761" s="210">
        <f>P4710*'Usages industrie'!$O12*(1+'Usages industrie'!$P12)^(P$4696-$D$4696)/1000</f>
        <v>0</v>
      </c>
      <c r="Q4761" s="210">
        <f>Q4710*'Usages industrie'!$O12*(1+'Usages industrie'!$P12)^(Q$4696-$D$4696)/1000</f>
        <v>0</v>
      </c>
      <c r="R4761" s="210">
        <f>R4710*'Usages industrie'!$O12*(1+'Usages industrie'!$P12)^(R$4696-$D$4696)/1000</f>
        <v>0</v>
      </c>
    </row>
    <row r="4762" spans="1:18" hidden="1" outlineLevel="2" x14ac:dyDescent="0.35">
      <c r="A4762" s="209" t="str">
        <f>'Usages industrie'!A13</f>
        <v>Usage industriel n°10</v>
      </c>
      <c r="B4762" s="209" t="s">
        <v>639</v>
      </c>
      <c r="C4762" s="209"/>
      <c r="D4762" s="210">
        <f>D4711*'Usages industrie'!$O13*(1+'Usages industrie'!$P13)^(D$4696-$D$4696)/1000</f>
        <v>0</v>
      </c>
      <c r="E4762" s="210">
        <f>E4711*'Usages industrie'!$O13*(1+'Usages industrie'!$P13)^(E$4696-$D$4696)/1000</f>
        <v>0</v>
      </c>
      <c r="F4762" s="210">
        <f>F4711*'Usages industrie'!$O13*(1+'Usages industrie'!$P13)^(F$4696-$D$4696)/1000</f>
        <v>0</v>
      </c>
      <c r="G4762" s="210">
        <f>G4711*'Usages industrie'!$O13*(1+'Usages industrie'!$P13)^(G$4696-$D$4696)/1000</f>
        <v>0</v>
      </c>
      <c r="H4762" s="210">
        <f>H4711*'Usages industrie'!$O13*(1+'Usages industrie'!$P13)^(H$4696-$D$4696)/1000</f>
        <v>0</v>
      </c>
      <c r="I4762" s="210">
        <f>I4711*'Usages industrie'!$O13*(1+'Usages industrie'!$P13)^(I$4696-$D$4696)/1000</f>
        <v>0</v>
      </c>
      <c r="J4762" s="210">
        <f>J4711*'Usages industrie'!$O13*(1+'Usages industrie'!$P13)^(J$4696-$D$4696)/1000</f>
        <v>0</v>
      </c>
      <c r="K4762" s="210">
        <f>K4711*'Usages industrie'!$O13*(1+'Usages industrie'!$P13)^(K$4696-$D$4696)/1000</f>
        <v>0</v>
      </c>
      <c r="L4762" s="210">
        <f>L4711*'Usages industrie'!$O13*(1+'Usages industrie'!$P13)^(L$4696-$D$4696)/1000</f>
        <v>0</v>
      </c>
      <c r="M4762" s="210">
        <f>M4711*'Usages industrie'!$O13*(1+'Usages industrie'!$P13)^(M$4696-$D$4696)/1000</f>
        <v>0</v>
      </c>
      <c r="N4762" s="210">
        <f>N4711*'Usages industrie'!$O13*(1+'Usages industrie'!$P13)^(N$4696-$D$4696)/1000</f>
        <v>0</v>
      </c>
      <c r="O4762" s="210">
        <f>O4711*'Usages industrie'!$O13*(1+'Usages industrie'!$P13)^(O$4696-$D$4696)/1000</f>
        <v>0</v>
      </c>
      <c r="P4762" s="210">
        <f>P4711*'Usages industrie'!$O13*(1+'Usages industrie'!$P13)^(P$4696-$D$4696)/1000</f>
        <v>0</v>
      </c>
      <c r="Q4762" s="210">
        <f>Q4711*'Usages industrie'!$O13*(1+'Usages industrie'!$P13)^(Q$4696-$D$4696)/1000</f>
        <v>0</v>
      </c>
      <c r="R4762" s="210">
        <f>R4711*'Usages industrie'!$O13*(1+'Usages industrie'!$P13)^(R$4696-$D$4696)/1000</f>
        <v>0</v>
      </c>
    </row>
    <row r="4763" spans="1:18" hidden="1" outlineLevel="2" x14ac:dyDescent="0.35">
      <c r="A4763" s="209" t="str">
        <f>'Usages industrie'!A14</f>
        <v>Usage industriel n°11</v>
      </c>
      <c r="B4763" s="209" t="s">
        <v>639</v>
      </c>
      <c r="C4763" s="209"/>
      <c r="D4763" s="210">
        <f>D4712*'Usages industrie'!$O14*(1+'Usages industrie'!$P14)^(D$4696-$D$4696)/1000</f>
        <v>0</v>
      </c>
      <c r="E4763" s="210">
        <f>E4712*'Usages industrie'!$O14*(1+'Usages industrie'!$P14)^(E$4696-$D$4696)/1000</f>
        <v>0</v>
      </c>
      <c r="F4763" s="210">
        <f>F4712*'Usages industrie'!$O14*(1+'Usages industrie'!$P14)^(F$4696-$D$4696)/1000</f>
        <v>0</v>
      </c>
      <c r="G4763" s="210">
        <f>G4712*'Usages industrie'!$O14*(1+'Usages industrie'!$P14)^(G$4696-$D$4696)/1000</f>
        <v>0</v>
      </c>
      <c r="H4763" s="210">
        <f>H4712*'Usages industrie'!$O14*(1+'Usages industrie'!$P14)^(H$4696-$D$4696)/1000</f>
        <v>0</v>
      </c>
      <c r="I4763" s="210">
        <f>I4712*'Usages industrie'!$O14*(1+'Usages industrie'!$P14)^(I$4696-$D$4696)/1000</f>
        <v>0</v>
      </c>
      <c r="J4763" s="210">
        <f>J4712*'Usages industrie'!$O14*(1+'Usages industrie'!$P14)^(J$4696-$D$4696)/1000</f>
        <v>0</v>
      </c>
      <c r="K4763" s="210">
        <f>K4712*'Usages industrie'!$O14*(1+'Usages industrie'!$P14)^(K$4696-$D$4696)/1000</f>
        <v>0</v>
      </c>
      <c r="L4763" s="210">
        <f>L4712*'Usages industrie'!$O14*(1+'Usages industrie'!$P14)^(L$4696-$D$4696)/1000</f>
        <v>0</v>
      </c>
      <c r="M4763" s="210">
        <f>M4712*'Usages industrie'!$O14*(1+'Usages industrie'!$P14)^(M$4696-$D$4696)/1000</f>
        <v>0</v>
      </c>
      <c r="N4763" s="210">
        <f>N4712*'Usages industrie'!$O14*(1+'Usages industrie'!$P14)^(N$4696-$D$4696)/1000</f>
        <v>0</v>
      </c>
      <c r="O4763" s="210">
        <f>O4712*'Usages industrie'!$O14*(1+'Usages industrie'!$P14)^(O$4696-$D$4696)/1000</f>
        <v>0</v>
      </c>
      <c r="P4763" s="210">
        <f>P4712*'Usages industrie'!$O14*(1+'Usages industrie'!$P14)^(P$4696-$D$4696)/1000</f>
        <v>0</v>
      </c>
      <c r="Q4763" s="210">
        <f>Q4712*'Usages industrie'!$O14*(1+'Usages industrie'!$P14)^(Q$4696-$D$4696)/1000</f>
        <v>0</v>
      </c>
      <c r="R4763" s="210">
        <f>R4712*'Usages industrie'!$O14*(1+'Usages industrie'!$P14)^(R$4696-$D$4696)/1000</f>
        <v>0</v>
      </c>
    </row>
    <row r="4764" spans="1:18" hidden="1" outlineLevel="2" x14ac:dyDescent="0.35">
      <c r="A4764" s="209" t="str">
        <f>'Usages industrie'!A15</f>
        <v>Usage industriel n°12</v>
      </c>
      <c r="B4764" s="209" t="s">
        <v>639</v>
      </c>
      <c r="C4764" s="209"/>
      <c r="D4764" s="210">
        <f>D4713*'Usages industrie'!$O15*(1+'Usages industrie'!$P15)^(D$4696-$D$4696)/1000</f>
        <v>0</v>
      </c>
      <c r="E4764" s="210">
        <f>E4713*'Usages industrie'!$O15*(1+'Usages industrie'!$P15)^(E$4696-$D$4696)/1000</f>
        <v>0</v>
      </c>
      <c r="F4764" s="210">
        <f>F4713*'Usages industrie'!$O15*(1+'Usages industrie'!$P15)^(F$4696-$D$4696)/1000</f>
        <v>0</v>
      </c>
      <c r="G4764" s="210">
        <f>G4713*'Usages industrie'!$O15*(1+'Usages industrie'!$P15)^(G$4696-$D$4696)/1000</f>
        <v>0</v>
      </c>
      <c r="H4764" s="210">
        <f>H4713*'Usages industrie'!$O15*(1+'Usages industrie'!$P15)^(H$4696-$D$4696)/1000</f>
        <v>0</v>
      </c>
      <c r="I4764" s="210">
        <f>I4713*'Usages industrie'!$O15*(1+'Usages industrie'!$P15)^(I$4696-$D$4696)/1000</f>
        <v>0</v>
      </c>
      <c r="J4764" s="210">
        <f>J4713*'Usages industrie'!$O15*(1+'Usages industrie'!$P15)^(J$4696-$D$4696)/1000</f>
        <v>0</v>
      </c>
      <c r="K4764" s="210">
        <f>K4713*'Usages industrie'!$O15*(1+'Usages industrie'!$P15)^(K$4696-$D$4696)/1000</f>
        <v>0</v>
      </c>
      <c r="L4764" s="210">
        <f>L4713*'Usages industrie'!$O15*(1+'Usages industrie'!$P15)^(L$4696-$D$4696)/1000</f>
        <v>0</v>
      </c>
      <c r="M4764" s="210">
        <f>M4713*'Usages industrie'!$O15*(1+'Usages industrie'!$P15)^(M$4696-$D$4696)/1000</f>
        <v>0</v>
      </c>
      <c r="N4764" s="210">
        <f>N4713*'Usages industrie'!$O15*(1+'Usages industrie'!$P15)^(N$4696-$D$4696)/1000</f>
        <v>0</v>
      </c>
      <c r="O4764" s="210">
        <f>O4713*'Usages industrie'!$O15*(1+'Usages industrie'!$P15)^(O$4696-$D$4696)/1000</f>
        <v>0</v>
      </c>
      <c r="P4764" s="210">
        <f>P4713*'Usages industrie'!$O15*(1+'Usages industrie'!$P15)^(P$4696-$D$4696)/1000</f>
        <v>0</v>
      </c>
      <c r="Q4764" s="210">
        <f>Q4713*'Usages industrie'!$O15*(1+'Usages industrie'!$P15)^(Q$4696-$D$4696)/1000</f>
        <v>0</v>
      </c>
      <c r="R4764" s="210">
        <f>R4713*'Usages industrie'!$O15*(1+'Usages industrie'!$P15)^(R$4696-$D$4696)/1000</f>
        <v>0</v>
      </c>
    </row>
    <row r="4765" spans="1:18" hidden="1" outlineLevel="2" x14ac:dyDescent="0.35">
      <c r="A4765" s="209" t="str">
        <f>'Usages industrie'!A16</f>
        <v>Usage industriel n°13</v>
      </c>
      <c r="B4765" s="209" t="s">
        <v>639</v>
      </c>
      <c r="C4765" s="209"/>
      <c r="D4765" s="210">
        <f>D4714*'Usages industrie'!$O16*(1+'Usages industrie'!$P16)^(D$4696-$D$4696)/1000</f>
        <v>0</v>
      </c>
      <c r="E4765" s="210">
        <f>E4714*'Usages industrie'!$O16*(1+'Usages industrie'!$P16)^(E$4696-$D$4696)/1000</f>
        <v>0</v>
      </c>
      <c r="F4765" s="210">
        <f>F4714*'Usages industrie'!$O16*(1+'Usages industrie'!$P16)^(F$4696-$D$4696)/1000</f>
        <v>0</v>
      </c>
      <c r="G4765" s="210">
        <f>G4714*'Usages industrie'!$O16*(1+'Usages industrie'!$P16)^(G$4696-$D$4696)/1000</f>
        <v>0</v>
      </c>
      <c r="H4765" s="210">
        <f>H4714*'Usages industrie'!$O16*(1+'Usages industrie'!$P16)^(H$4696-$D$4696)/1000</f>
        <v>0</v>
      </c>
      <c r="I4765" s="210">
        <f>I4714*'Usages industrie'!$O16*(1+'Usages industrie'!$P16)^(I$4696-$D$4696)/1000</f>
        <v>0</v>
      </c>
      <c r="J4765" s="210">
        <f>J4714*'Usages industrie'!$O16*(1+'Usages industrie'!$P16)^(J$4696-$D$4696)/1000</f>
        <v>0</v>
      </c>
      <c r="K4765" s="210">
        <f>K4714*'Usages industrie'!$O16*(1+'Usages industrie'!$P16)^(K$4696-$D$4696)/1000</f>
        <v>0</v>
      </c>
      <c r="L4765" s="210">
        <f>L4714*'Usages industrie'!$O16*(1+'Usages industrie'!$P16)^(L$4696-$D$4696)/1000</f>
        <v>0</v>
      </c>
      <c r="M4765" s="210">
        <f>M4714*'Usages industrie'!$O16*(1+'Usages industrie'!$P16)^(M$4696-$D$4696)/1000</f>
        <v>0</v>
      </c>
      <c r="N4765" s="210">
        <f>N4714*'Usages industrie'!$O16*(1+'Usages industrie'!$P16)^(N$4696-$D$4696)/1000</f>
        <v>0</v>
      </c>
      <c r="O4765" s="210">
        <f>O4714*'Usages industrie'!$O16*(1+'Usages industrie'!$P16)^(O$4696-$D$4696)/1000</f>
        <v>0</v>
      </c>
      <c r="P4765" s="210">
        <f>P4714*'Usages industrie'!$O16*(1+'Usages industrie'!$P16)^(P$4696-$D$4696)/1000</f>
        <v>0</v>
      </c>
      <c r="Q4765" s="210">
        <f>Q4714*'Usages industrie'!$O16*(1+'Usages industrie'!$P16)^(Q$4696-$D$4696)/1000</f>
        <v>0</v>
      </c>
      <c r="R4765" s="210">
        <f>R4714*'Usages industrie'!$O16*(1+'Usages industrie'!$P16)^(R$4696-$D$4696)/1000</f>
        <v>0</v>
      </c>
    </row>
    <row r="4766" spans="1:18" hidden="1" outlineLevel="2" x14ac:dyDescent="0.35">
      <c r="A4766" s="209" t="str">
        <f>'Usages industrie'!A17</f>
        <v>Usage industriel n°14</v>
      </c>
      <c r="B4766" s="209" t="s">
        <v>639</v>
      </c>
      <c r="C4766" s="209"/>
      <c r="D4766" s="210">
        <f>D4715*'Usages industrie'!$O17*(1+'Usages industrie'!$P17)^(D$4696-$D$4696)/1000</f>
        <v>0</v>
      </c>
      <c r="E4766" s="210">
        <f>E4715*'Usages industrie'!$O17*(1+'Usages industrie'!$P17)^(E$4696-$D$4696)/1000</f>
        <v>0</v>
      </c>
      <c r="F4766" s="210">
        <f>F4715*'Usages industrie'!$O17*(1+'Usages industrie'!$P17)^(F$4696-$D$4696)/1000</f>
        <v>0</v>
      </c>
      <c r="G4766" s="210">
        <f>G4715*'Usages industrie'!$O17*(1+'Usages industrie'!$P17)^(G$4696-$D$4696)/1000</f>
        <v>0</v>
      </c>
      <c r="H4766" s="210">
        <f>H4715*'Usages industrie'!$O17*(1+'Usages industrie'!$P17)^(H$4696-$D$4696)/1000</f>
        <v>0</v>
      </c>
      <c r="I4766" s="210">
        <f>I4715*'Usages industrie'!$O17*(1+'Usages industrie'!$P17)^(I$4696-$D$4696)/1000</f>
        <v>0</v>
      </c>
      <c r="J4766" s="210">
        <f>J4715*'Usages industrie'!$O17*(1+'Usages industrie'!$P17)^(J$4696-$D$4696)/1000</f>
        <v>0</v>
      </c>
      <c r="K4766" s="210">
        <f>K4715*'Usages industrie'!$O17*(1+'Usages industrie'!$P17)^(K$4696-$D$4696)/1000</f>
        <v>0</v>
      </c>
      <c r="L4766" s="210">
        <f>L4715*'Usages industrie'!$O17*(1+'Usages industrie'!$P17)^(L$4696-$D$4696)/1000</f>
        <v>0</v>
      </c>
      <c r="M4766" s="210">
        <f>M4715*'Usages industrie'!$O17*(1+'Usages industrie'!$P17)^(M$4696-$D$4696)/1000</f>
        <v>0</v>
      </c>
      <c r="N4766" s="210">
        <f>N4715*'Usages industrie'!$O17*(1+'Usages industrie'!$P17)^(N$4696-$D$4696)/1000</f>
        <v>0</v>
      </c>
      <c r="O4766" s="210">
        <f>O4715*'Usages industrie'!$O17*(1+'Usages industrie'!$P17)^(O$4696-$D$4696)/1000</f>
        <v>0</v>
      </c>
      <c r="P4766" s="210">
        <f>P4715*'Usages industrie'!$O17*(1+'Usages industrie'!$P17)^(P$4696-$D$4696)/1000</f>
        <v>0</v>
      </c>
      <c r="Q4766" s="210">
        <f>Q4715*'Usages industrie'!$O17*(1+'Usages industrie'!$P17)^(Q$4696-$D$4696)/1000</f>
        <v>0</v>
      </c>
      <c r="R4766" s="210">
        <f>R4715*'Usages industrie'!$O17*(1+'Usages industrie'!$P17)^(R$4696-$D$4696)/1000</f>
        <v>0</v>
      </c>
    </row>
    <row r="4767" spans="1:18" hidden="1" outlineLevel="2" x14ac:dyDescent="0.35">
      <c r="A4767" s="209" t="str">
        <f>'Usages industrie'!A18</f>
        <v>Usage industriel n°15</v>
      </c>
      <c r="B4767" s="209" t="s">
        <v>639</v>
      </c>
      <c r="C4767" s="209"/>
      <c r="D4767" s="210">
        <f>D4716*'Usages industrie'!$O18*(1+'Usages industrie'!$P18)^(D$4696-$D$4696)/1000</f>
        <v>0</v>
      </c>
      <c r="E4767" s="210">
        <f>E4716*'Usages industrie'!$O18*(1+'Usages industrie'!$P18)^(E$4696-$D$4696)/1000</f>
        <v>0</v>
      </c>
      <c r="F4767" s="210">
        <f>F4716*'Usages industrie'!$O18*(1+'Usages industrie'!$P18)^(F$4696-$D$4696)/1000</f>
        <v>0</v>
      </c>
      <c r="G4767" s="210">
        <f>G4716*'Usages industrie'!$O18*(1+'Usages industrie'!$P18)^(G$4696-$D$4696)/1000</f>
        <v>0</v>
      </c>
      <c r="H4767" s="210">
        <f>H4716*'Usages industrie'!$O18*(1+'Usages industrie'!$P18)^(H$4696-$D$4696)/1000</f>
        <v>0</v>
      </c>
      <c r="I4767" s="210">
        <f>I4716*'Usages industrie'!$O18*(1+'Usages industrie'!$P18)^(I$4696-$D$4696)/1000</f>
        <v>0</v>
      </c>
      <c r="J4767" s="210">
        <f>J4716*'Usages industrie'!$O18*(1+'Usages industrie'!$P18)^(J$4696-$D$4696)/1000</f>
        <v>0</v>
      </c>
      <c r="K4767" s="210">
        <f>K4716*'Usages industrie'!$O18*(1+'Usages industrie'!$P18)^(K$4696-$D$4696)/1000</f>
        <v>0</v>
      </c>
      <c r="L4767" s="210">
        <f>L4716*'Usages industrie'!$O18*(1+'Usages industrie'!$P18)^(L$4696-$D$4696)/1000</f>
        <v>0</v>
      </c>
      <c r="M4767" s="210">
        <f>M4716*'Usages industrie'!$O18*(1+'Usages industrie'!$P18)^(M$4696-$D$4696)/1000</f>
        <v>0</v>
      </c>
      <c r="N4767" s="210">
        <f>N4716*'Usages industrie'!$O18*(1+'Usages industrie'!$P18)^(N$4696-$D$4696)/1000</f>
        <v>0</v>
      </c>
      <c r="O4767" s="210">
        <f>O4716*'Usages industrie'!$O18*(1+'Usages industrie'!$P18)^(O$4696-$D$4696)/1000</f>
        <v>0</v>
      </c>
      <c r="P4767" s="210">
        <f>P4716*'Usages industrie'!$O18*(1+'Usages industrie'!$P18)^(P$4696-$D$4696)/1000</f>
        <v>0</v>
      </c>
      <c r="Q4767" s="210">
        <f>Q4716*'Usages industrie'!$O18*(1+'Usages industrie'!$P18)^(Q$4696-$D$4696)/1000</f>
        <v>0</v>
      </c>
      <c r="R4767" s="210">
        <f>R4716*'Usages industrie'!$O18*(1+'Usages industrie'!$P18)^(R$4696-$D$4696)/1000</f>
        <v>0</v>
      </c>
    </row>
    <row r="4768" spans="1:18" hidden="1" outlineLevel="2" x14ac:dyDescent="0.35">
      <c r="A4768" s="209" t="str">
        <f>'Usages industrie'!A19</f>
        <v>Usage industriel n°16</v>
      </c>
      <c r="B4768" s="209" t="s">
        <v>639</v>
      </c>
      <c r="C4768" s="209"/>
      <c r="D4768" s="210">
        <f>D4717*'Usages industrie'!$O19*(1+'Usages industrie'!$P19)^(D$4696-$D$4696)/1000</f>
        <v>0</v>
      </c>
      <c r="E4768" s="210">
        <f>E4717*'Usages industrie'!$O19*(1+'Usages industrie'!$P19)^(E$4696-$D$4696)/1000</f>
        <v>0</v>
      </c>
      <c r="F4768" s="210">
        <f>F4717*'Usages industrie'!$O19*(1+'Usages industrie'!$P19)^(F$4696-$D$4696)/1000</f>
        <v>0</v>
      </c>
      <c r="G4768" s="210">
        <f>G4717*'Usages industrie'!$O19*(1+'Usages industrie'!$P19)^(G$4696-$D$4696)/1000</f>
        <v>0</v>
      </c>
      <c r="H4768" s="210">
        <f>H4717*'Usages industrie'!$O19*(1+'Usages industrie'!$P19)^(H$4696-$D$4696)/1000</f>
        <v>0</v>
      </c>
      <c r="I4768" s="210">
        <f>I4717*'Usages industrie'!$O19*(1+'Usages industrie'!$P19)^(I$4696-$D$4696)/1000</f>
        <v>0</v>
      </c>
      <c r="J4768" s="210">
        <f>J4717*'Usages industrie'!$O19*(1+'Usages industrie'!$P19)^(J$4696-$D$4696)/1000</f>
        <v>0</v>
      </c>
      <c r="K4768" s="210">
        <f>K4717*'Usages industrie'!$O19*(1+'Usages industrie'!$P19)^(K$4696-$D$4696)/1000</f>
        <v>0</v>
      </c>
      <c r="L4768" s="210">
        <f>L4717*'Usages industrie'!$O19*(1+'Usages industrie'!$P19)^(L$4696-$D$4696)/1000</f>
        <v>0</v>
      </c>
      <c r="M4768" s="210">
        <f>M4717*'Usages industrie'!$O19*(1+'Usages industrie'!$P19)^(M$4696-$D$4696)/1000</f>
        <v>0</v>
      </c>
      <c r="N4768" s="210">
        <f>N4717*'Usages industrie'!$O19*(1+'Usages industrie'!$P19)^(N$4696-$D$4696)/1000</f>
        <v>0</v>
      </c>
      <c r="O4768" s="210">
        <f>O4717*'Usages industrie'!$O19*(1+'Usages industrie'!$P19)^(O$4696-$D$4696)/1000</f>
        <v>0</v>
      </c>
      <c r="P4768" s="210">
        <f>P4717*'Usages industrie'!$O19*(1+'Usages industrie'!$P19)^(P$4696-$D$4696)/1000</f>
        <v>0</v>
      </c>
      <c r="Q4768" s="210">
        <f>Q4717*'Usages industrie'!$O19*(1+'Usages industrie'!$P19)^(Q$4696-$D$4696)/1000</f>
        <v>0</v>
      </c>
      <c r="R4768" s="210">
        <f>R4717*'Usages industrie'!$O19*(1+'Usages industrie'!$P19)^(R$4696-$D$4696)/1000</f>
        <v>0</v>
      </c>
    </row>
    <row r="4769" spans="1:18" hidden="1" outlineLevel="2" x14ac:dyDescent="0.35">
      <c r="A4769" s="209" t="str">
        <f>'Usages industrie'!A20</f>
        <v>Usage industriel n°17</v>
      </c>
      <c r="B4769" s="209" t="s">
        <v>639</v>
      </c>
      <c r="C4769" s="209"/>
      <c r="D4769" s="210">
        <f>D4718*'Usages industrie'!$O20*(1+'Usages industrie'!$P20)^(D$4696-$D$4696)/1000</f>
        <v>0</v>
      </c>
      <c r="E4769" s="210">
        <f>E4718*'Usages industrie'!$O20*(1+'Usages industrie'!$P20)^(E$4696-$D$4696)/1000</f>
        <v>0</v>
      </c>
      <c r="F4769" s="210">
        <f>F4718*'Usages industrie'!$O20*(1+'Usages industrie'!$P20)^(F$4696-$D$4696)/1000</f>
        <v>0</v>
      </c>
      <c r="G4769" s="210">
        <f>G4718*'Usages industrie'!$O20*(1+'Usages industrie'!$P20)^(G$4696-$D$4696)/1000</f>
        <v>0</v>
      </c>
      <c r="H4769" s="210">
        <f>H4718*'Usages industrie'!$O20*(1+'Usages industrie'!$P20)^(H$4696-$D$4696)/1000</f>
        <v>0</v>
      </c>
      <c r="I4769" s="210">
        <f>I4718*'Usages industrie'!$O20*(1+'Usages industrie'!$P20)^(I$4696-$D$4696)/1000</f>
        <v>0</v>
      </c>
      <c r="J4769" s="210">
        <f>J4718*'Usages industrie'!$O20*(1+'Usages industrie'!$P20)^(J$4696-$D$4696)/1000</f>
        <v>0</v>
      </c>
      <c r="K4769" s="210">
        <f>K4718*'Usages industrie'!$O20*(1+'Usages industrie'!$P20)^(K$4696-$D$4696)/1000</f>
        <v>0</v>
      </c>
      <c r="L4769" s="210">
        <f>L4718*'Usages industrie'!$O20*(1+'Usages industrie'!$P20)^(L$4696-$D$4696)/1000</f>
        <v>0</v>
      </c>
      <c r="M4769" s="210">
        <f>M4718*'Usages industrie'!$O20*(1+'Usages industrie'!$P20)^(M$4696-$D$4696)/1000</f>
        <v>0</v>
      </c>
      <c r="N4769" s="210">
        <f>N4718*'Usages industrie'!$O20*(1+'Usages industrie'!$P20)^(N$4696-$D$4696)/1000</f>
        <v>0</v>
      </c>
      <c r="O4769" s="210">
        <f>O4718*'Usages industrie'!$O20*(1+'Usages industrie'!$P20)^(O$4696-$D$4696)/1000</f>
        <v>0</v>
      </c>
      <c r="P4769" s="210">
        <f>P4718*'Usages industrie'!$O20*(1+'Usages industrie'!$P20)^(P$4696-$D$4696)/1000</f>
        <v>0</v>
      </c>
      <c r="Q4769" s="210">
        <f>Q4718*'Usages industrie'!$O20*(1+'Usages industrie'!$P20)^(Q$4696-$D$4696)/1000</f>
        <v>0</v>
      </c>
      <c r="R4769" s="210">
        <f>R4718*'Usages industrie'!$O20*(1+'Usages industrie'!$P20)^(R$4696-$D$4696)/1000</f>
        <v>0</v>
      </c>
    </row>
    <row r="4770" spans="1:18" hidden="1" outlineLevel="2" x14ac:dyDescent="0.35">
      <c r="A4770" s="209" t="str">
        <f>'Usages industrie'!A21</f>
        <v>Usage industriel n°18</v>
      </c>
      <c r="B4770" s="209" t="s">
        <v>639</v>
      </c>
      <c r="C4770" s="209"/>
      <c r="D4770" s="210">
        <f>D4719*'Usages industrie'!$O21*(1+'Usages industrie'!$P21)^(D$4696-$D$4696)/1000</f>
        <v>0</v>
      </c>
      <c r="E4770" s="210">
        <f>E4719*'Usages industrie'!$O21*(1+'Usages industrie'!$P21)^(E$4696-$D$4696)/1000</f>
        <v>0</v>
      </c>
      <c r="F4770" s="210">
        <f>F4719*'Usages industrie'!$O21*(1+'Usages industrie'!$P21)^(F$4696-$D$4696)/1000</f>
        <v>0</v>
      </c>
      <c r="G4770" s="210">
        <f>G4719*'Usages industrie'!$O21*(1+'Usages industrie'!$P21)^(G$4696-$D$4696)/1000</f>
        <v>0</v>
      </c>
      <c r="H4770" s="210">
        <f>H4719*'Usages industrie'!$O21*(1+'Usages industrie'!$P21)^(H$4696-$D$4696)/1000</f>
        <v>0</v>
      </c>
      <c r="I4770" s="210">
        <f>I4719*'Usages industrie'!$O21*(1+'Usages industrie'!$P21)^(I$4696-$D$4696)/1000</f>
        <v>0</v>
      </c>
      <c r="J4770" s="210">
        <f>J4719*'Usages industrie'!$O21*(1+'Usages industrie'!$P21)^(J$4696-$D$4696)/1000</f>
        <v>0</v>
      </c>
      <c r="K4770" s="210">
        <f>K4719*'Usages industrie'!$O21*(1+'Usages industrie'!$P21)^(K$4696-$D$4696)/1000</f>
        <v>0</v>
      </c>
      <c r="L4770" s="210">
        <f>L4719*'Usages industrie'!$O21*(1+'Usages industrie'!$P21)^(L$4696-$D$4696)/1000</f>
        <v>0</v>
      </c>
      <c r="M4770" s="210">
        <f>M4719*'Usages industrie'!$O21*(1+'Usages industrie'!$P21)^(M$4696-$D$4696)/1000</f>
        <v>0</v>
      </c>
      <c r="N4770" s="210">
        <f>N4719*'Usages industrie'!$O21*(1+'Usages industrie'!$P21)^(N$4696-$D$4696)/1000</f>
        <v>0</v>
      </c>
      <c r="O4770" s="210">
        <f>O4719*'Usages industrie'!$O21*(1+'Usages industrie'!$P21)^(O$4696-$D$4696)/1000</f>
        <v>0</v>
      </c>
      <c r="P4770" s="210">
        <f>P4719*'Usages industrie'!$O21*(1+'Usages industrie'!$P21)^(P$4696-$D$4696)/1000</f>
        <v>0</v>
      </c>
      <c r="Q4770" s="210">
        <f>Q4719*'Usages industrie'!$O21*(1+'Usages industrie'!$P21)^(Q$4696-$D$4696)/1000</f>
        <v>0</v>
      </c>
      <c r="R4770" s="210">
        <f>R4719*'Usages industrie'!$O21*(1+'Usages industrie'!$P21)^(R$4696-$D$4696)/1000</f>
        <v>0</v>
      </c>
    </row>
    <row r="4771" spans="1:18" hidden="1" outlineLevel="2" x14ac:dyDescent="0.35">
      <c r="A4771" s="209" t="str">
        <f>'Usages industrie'!A22</f>
        <v>Usage industriel n°19</v>
      </c>
      <c r="B4771" s="209" t="s">
        <v>639</v>
      </c>
      <c r="C4771" s="209"/>
      <c r="D4771" s="210">
        <f>D4720*'Usages industrie'!$O22*(1+'Usages industrie'!$P22)^(D$4696-$D$4696)/1000</f>
        <v>0</v>
      </c>
      <c r="E4771" s="210">
        <f>E4720*'Usages industrie'!$O22*(1+'Usages industrie'!$P22)^(E$4696-$D$4696)/1000</f>
        <v>0</v>
      </c>
      <c r="F4771" s="210">
        <f>F4720*'Usages industrie'!$O22*(1+'Usages industrie'!$P22)^(F$4696-$D$4696)/1000</f>
        <v>0</v>
      </c>
      <c r="G4771" s="210">
        <f>G4720*'Usages industrie'!$O22*(1+'Usages industrie'!$P22)^(G$4696-$D$4696)/1000</f>
        <v>0</v>
      </c>
      <c r="H4771" s="210">
        <f>H4720*'Usages industrie'!$O22*(1+'Usages industrie'!$P22)^(H$4696-$D$4696)/1000</f>
        <v>0</v>
      </c>
      <c r="I4771" s="210">
        <f>I4720*'Usages industrie'!$O22*(1+'Usages industrie'!$P22)^(I$4696-$D$4696)/1000</f>
        <v>0</v>
      </c>
      <c r="J4771" s="210">
        <f>J4720*'Usages industrie'!$O22*(1+'Usages industrie'!$P22)^(J$4696-$D$4696)/1000</f>
        <v>0</v>
      </c>
      <c r="K4771" s="210">
        <f>K4720*'Usages industrie'!$O22*(1+'Usages industrie'!$P22)^(K$4696-$D$4696)/1000</f>
        <v>0</v>
      </c>
      <c r="L4771" s="210">
        <f>L4720*'Usages industrie'!$O22*(1+'Usages industrie'!$P22)^(L$4696-$D$4696)/1000</f>
        <v>0</v>
      </c>
      <c r="M4771" s="210">
        <f>M4720*'Usages industrie'!$O22*(1+'Usages industrie'!$P22)^(M$4696-$D$4696)/1000</f>
        <v>0</v>
      </c>
      <c r="N4771" s="210">
        <f>N4720*'Usages industrie'!$O22*(1+'Usages industrie'!$P22)^(N$4696-$D$4696)/1000</f>
        <v>0</v>
      </c>
      <c r="O4771" s="210">
        <f>O4720*'Usages industrie'!$O22*(1+'Usages industrie'!$P22)^(O$4696-$D$4696)/1000</f>
        <v>0</v>
      </c>
      <c r="P4771" s="210">
        <f>P4720*'Usages industrie'!$O22*(1+'Usages industrie'!$P22)^(P$4696-$D$4696)/1000</f>
        <v>0</v>
      </c>
      <c r="Q4771" s="210">
        <f>Q4720*'Usages industrie'!$O22*(1+'Usages industrie'!$P22)^(Q$4696-$D$4696)/1000</f>
        <v>0</v>
      </c>
      <c r="R4771" s="210">
        <f>R4720*'Usages industrie'!$O22*(1+'Usages industrie'!$P22)^(R$4696-$D$4696)/1000</f>
        <v>0</v>
      </c>
    </row>
    <row r="4772" spans="1:18" hidden="1" outlineLevel="2" x14ac:dyDescent="0.35">
      <c r="A4772" s="209" t="str">
        <f>'Usages industrie'!A23</f>
        <v>Usage industriel n°20</v>
      </c>
      <c r="B4772" s="209" t="s">
        <v>639</v>
      </c>
      <c r="C4772" s="209"/>
      <c r="D4772" s="210">
        <f>D4721*'Usages industrie'!$O23*(1+'Usages industrie'!$P23)^(D$4696-$D$4696)/1000</f>
        <v>0</v>
      </c>
      <c r="E4772" s="210">
        <f>E4721*'Usages industrie'!$O23*(1+'Usages industrie'!$P23)^(E$4696-$D$4696)/1000</f>
        <v>0</v>
      </c>
      <c r="F4772" s="210">
        <f>F4721*'Usages industrie'!$O23*(1+'Usages industrie'!$P23)^(F$4696-$D$4696)/1000</f>
        <v>0</v>
      </c>
      <c r="G4772" s="210">
        <f>G4721*'Usages industrie'!$O23*(1+'Usages industrie'!$P23)^(G$4696-$D$4696)/1000</f>
        <v>0</v>
      </c>
      <c r="H4772" s="210">
        <f>H4721*'Usages industrie'!$O23*(1+'Usages industrie'!$P23)^(H$4696-$D$4696)/1000</f>
        <v>0</v>
      </c>
      <c r="I4772" s="210">
        <f>I4721*'Usages industrie'!$O23*(1+'Usages industrie'!$P23)^(I$4696-$D$4696)/1000</f>
        <v>0</v>
      </c>
      <c r="J4772" s="210">
        <f>J4721*'Usages industrie'!$O23*(1+'Usages industrie'!$P23)^(J$4696-$D$4696)/1000</f>
        <v>0</v>
      </c>
      <c r="K4772" s="210">
        <f>K4721*'Usages industrie'!$O23*(1+'Usages industrie'!$P23)^(K$4696-$D$4696)/1000</f>
        <v>0</v>
      </c>
      <c r="L4772" s="210">
        <f>L4721*'Usages industrie'!$O23*(1+'Usages industrie'!$P23)^(L$4696-$D$4696)/1000</f>
        <v>0</v>
      </c>
      <c r="M4772" s="210">
        <f>M4721*'Usages industrie'!$O23*(1+'Usages industrie'!$P23)^(M$4696-$D$4696)/1000</f>
        <v>0</v>
      </c>
      <c r="N4772" s="210">
        <f>N4721*'Usages industrie'!$O23*(1+'Usages industrie'!$P23)^(N$4696-$D$4696)/1000</f>
        <v>0</v>
      </c>
      <c r="O4772" s="210">
        <f>O4721*'Usages industrie'!$O23*(1+'Usages industrie'!$P23)^(O$4696-$D$4696)/1000</f>
        <v>0</v>
      </c>
      <c r="P4772" s="210">
        <f>P4721*'Usages industrie'!$O23*(1+'Usages industrie'!$P23)^(P$4696-$D$4696)/1000</f>
        <v>0</v>
      </c>
      <c r="Q4772" s="210">
        <f>Q4721*'Usages industrie'!$O23*(1+'Usages industrie'!$P23)^(Q$4696-$D$4696)/1000</f>
        <v>0</v>
      </c>
      <c r="R4772" s="210">
        <f>R4721*'Usages industrie'!$O23*(1+'Usages industrie'!$P23)^(R$4696-$D$4696)/1000</f>
        <v>0</v>
      </c>
    </row>
    <row r="4773" spans="1:18" hidden="1" outlineLevel="2" x14ac:dyDescent="0.35">
      <c r="A4773" s="209" t="str">
        <f>'Usages industrie'!A24</f>
        <v>Usage industriel n°21</v>
      </c>
      <c r="B4773" s="209" t="s">
        <v>639</v>
      </c>
      <c r="C4773" s="209"/>
      <c r="D4773" s="210">
        <f>D4722*'Usages industrie'!$O24*(1+'Usages industrie'!$P24)^(D$4696-$D$4696)/1000</f>
        <v>0</v>
      </c>
      <c r="E4773" s="210">
        <f>E4722*'Usages industrie'!$O24*(1+'Usages industrie'!$P24)^(E$4696-$D$4696)/1000</f>
        <v>0</v>
      </c>
      <c r="F4773" s="210">
        <f>F4722*'Usages industrie'!$O24*(1+'Usages industrie'!$P24)^(F$4696-$D$4696)/1000</f>
        <v>0</v>
      </c>
      <c r="G4773" s="210">
        <f>G4722*'Usages industrie'!$O24*(1+'Usages industrie'!$P24)^(G$4696-$D$4696)/1000</f>
        <v>0</v>
      </c>
      <c r="H4773" s="210">
        <f>H4722*'Usages industrie'!$O24*(1+'Usages industrie'!$P24)^(H$4696-$D$4696)/1000</f>
        <v>0</v>
      </c>
      <c r="I4773" s="210">
        <f>I4722*'Usages industrie'!$O24*(1+'Usages industrie'!$P24)^(I$4696-$D$4696)/1000</f>
        <v>0</v>
      </c>
      <c r="J4773" s="210">
        <f>J4722*'Usages industrie'!$O24*(1+'Usages industrie'!$P24)^(J$4696-$D$4696)/1000</f>
        <v>0</v>
      </c>
      <c r="K4773" s="210">
        <f>K4722*'Usages industrie'!$O24*(1+'Usages industrie'!$P24)^(K$4696-$D$4696)/1000</f>
        <v>0</v>
      </c>
      <c r="L4773" s="210">
        <f>L4722*'Usages industrie'!$O24*(1+'Usages industrie'!$P24)^(L$4696-$D$4696)/1000</f>
        <v>0</v>
      </c>
      <c r="M4773" s="210">
        <f>M4722*'Usages industrie'!$O24*(1+'Usages industrie'!$P24)^(M$4696-$D$4696)/1000</f>
        <v>0</v>
      </c>
      <c r="N4773" s="210">
        <f>N4722*'Usages industrie'!$O24*(1+'Usages industrie'!$P24)^(N$4696-$D$4696)/1000</f>
        <v>0</v>
      </c>
      <c r="O4773" s="210">
        <f>O4722*'Usages industrie'!$O24*(1+'Usages industrie'!$P24)^(O$4696-$D$4696)/1000</f>
        <v>0</v>
      </c>
      <c r="P4773" s="210">
        <f>P4722*'Usages industrie'!$O24*(1+'Usages industrie'!$P24)^(P$4696-$D$4696)/1000</f>
        <v>0</v>
      </c>
      <c r="Q4773" s="210">
        <f>Q4722*'Usages industrie'!$O24*(1+'Usages industrie'!$P24)^(Q$4696-$D$4696)/1000</f>
        <v>0</v>
      </c>
      <c r="R4773" s="210">
        <f>R4722*'Usages industrie'!$O24*(1+'Usages industrie'!$P24)^(R$4696-$D$4696)/1000</f>
        <v>0</v>
      </c>
    </row>
    <row r="4774" spans="1:18" hidden="1" outlineLevel="2" x14ac:dyDescent="0.35">
      <c r="A4774" s="209" t="str">
        <f>'Usages industrie'!A25</f>
        <v>Usage industriel n°22</v>
      </c>
      <c r="B4774" s="209" t="s">
        <v>639</v>
      </c>
      <c r="C4774" s="209"/>
      <c r="D4774" s="210">
        <f>D4723*'Usages industrie'!$O25*(1+'Usages industrie'!$P25)^(D$4696-$D$4696)/1000</f>
        <v>0</v>
      </c>
      <c r="E4774" s="210">
        <f>E4723*'Usages industrie'!$O25*(1+'Usages industrie'!$P25)^(E$4696-$D$4696)/1000</f>
        <v>0</v>
      </c>
      <c r="F4774" s="210">
        <f>F4723*'Usages industrie'!$O25*(1+'Usages industrie'!$P25)^(F$4696-$D$4696)/1000</f>
        <v>0</v>
      </c>
      <c r="G4774" s="210">
        <f>G4723*'Usages industrie'!$O25*(1+'Usages industrie'!$P25)^(G$4696-$D$4696)/1000</f>
        <v>0</v>
      </c>
      <c r="H4774" s="210">
        <f>H4723*'Usages industrie'!$O25*(1+'Usages industrie'!$P25)^(H$4696-$D$4696)/1000</f>
        <v>0</v>
      </c>
      <c r="I4774" s="210">
        <f>I4723*'Usages industrie'!$O25*(1+'Usages industrie'!$P25)^(I$4696-$D$4696)/1000</f>
        <v>0</v>
      </c>
      <c r="J4774" s="210">
        <f>J4723*'Usages industrie'!$O25*(1+'Usages industrie'!$P25)^(J$4696-$D$4696)/1000</f>
        <v>0</v>
      </c>
      <c r="K4774" s="210">
        <f>K4723*'Usages industrie'!$O25*(1+'Usages industrie'!$P25)^(K$4696-$D$4696)/1000</f>
        <v>0</v>
      </c>
      <c r="L4774" s="210">
        <f>L4723*'Usages industrie'!$O25*(1+'Usages industrie'!$P25)^(L$4696-$D$4696)/1000</f>
        <v>0</v>
      </c>
      <c r="M4774" s="210">
        <f>M4723*'Usages industrie'!$O25*(1+'Usages industrie'!$P25)^(M$4696-$D$4696)/1000</f>
        <v>0</v>
      </c>
      <c r="N4774" s="210">
        <f>N4723*'Usages industrie'!$O25*(1+'Usages industrie'!$P25)^(N$4696-$D$4696)/1000</f>
        <v>0</v>
      </c>
      <c r="O4774" s="210">
        <f>O4723*'Usages industrie'!$O25*(1+'Usages industrie'!$P25)^(O$4696-$D$4696)/1000</f>
        <v>0</v>
      </c>
      <c r="P4774" s="210">
        <f>P4723*'Usages industrie'!$O25*(1+'Usages industrie'!$P25)^(P$4696-$D$4696)/1000</f>
        <v>0</v>
      </c>
      <c r="Q4774" s="210">
        <f>Q4723*'Usages industrie'!$O25*(1+'Usages industrie'!$P25)^(Q$4696-$D$4696)/1000</f>
        <v>0</v>
      </c>
      <c r="R4774" s="210">
        <f>R4723*'Usages industrie'!$O25*(1+'Usages industrie'!$P25)^(R$4696-$D$4696)/1000</f>
        <v>0</v>
      </c>
    </row>
    <row r="4775" spans="1:18" hidden="1" outlineLevel="2" x14ac:dyDescent="0.35">
      <c r="A4775" s="209" t="str">
        <f>'Usages industrie'!A26</f>
        <v>Usage industriel n°23</v>
      </c>
      <c r="B4775" s="209" t="s">
        <v>639</v>
      </c>
      <c r="C4775" s="209"/>
      <c r="D4775" s="210">
        <f>D4724*'Usages industrie'!$O26*(1+'Usages industrie'!$P26)^(D$4696-$D$4696)/1000</f>
        <v>0</v>
      </c>
      <c r="E4775" s="210">
        <f>E4724*'Usages industrie'!$O26*(1+'Usages industrie'!$P26)^(E$4696-$D$4696)/1000</f>
        <v>0</v>
      </c>
      <c r="F4775" s="210">
        <f>F4724*'Usages industrie'!$O26*(1+'Usages industrie'!$P26)^(F$4696-$D$4696)/1000</f>
        <v>0</v>
      </c>
      <c r="G4775" s="210">
        <f>G4724*'Usages industrie'!$O26*(1+'Usages industrie'!$P26)^(G$4696-$D$4696)/1000</f>
        <v>0</v>
      </c>
      <c r="H4775" s="210">
        <f>H4724*'Usages industrie'!$O26*(1+'Usages industrie'!$P26)^(H$4696-$D$4696)/1000</f>
        <v>0</v>
      </c>
      <c r="I4775" s="210">
        <f>I4724*'Usages industrie'!$O26*(1+'Usages industrie'!$P26)^(I$4696-$D$4696)/1000</f>
        <v>0</v>
      </c>
      <c r="J4775" s="210">
        <f>J4724*'Usages industrie'!$O26*(1+'Usages industrie'!$P26)^(J$4696-$D$4696)/1000</f>
        <v>0</v>
      </c>
      <c r="K4775" s="210">
        <f>K4724*'Usages industrie'!$O26*(1+'Usages industrie'!$P26)^(K$4696-$D$4696)/1000</f>
        <v>0</v>
      </c>
      <c r="L4775" s="210">
        <f>L4724*'Usages industrie'!$O26*(1+'Usages industrie'!$P26)^(L$4696-$D$4696)/1000</f>
        <v>0</v>
      </c>
      <c r="M4775" s="210">
        <f>M4724*'Usages industrie'!$O26*(1+'Usages industrie'!$P26)^(M$4696-$D$4696)/1000</f>
        <v>0</v>
      </c>
      <c r="N4775" s="210">
        <f>N4724*'Usages industrie'!$O26*(1+'Usages industrie'!$P26)^(N$4696-$D$4696)/1000</f>
        <v>0</v>
      </c>
      <c r="O4775" s="210">
        <f>O4724*'Usages industrie'!$O26*(1+'Usages industrie'!$P26)^(O$4696-$D$4696)/1000</f>
        <v>0</v>
      </c>
      <c r="P4775" s="210">
        <f>P4724*'Usages industrie'!$O26*(1+'Usages industrie'!$P26)^(P$4696-$D$4696)/1000</f>
        <v>0</v>
      </c>
      <c r="Q4775" s="210">
        <f>Q4724*'Usages industrie'!$O26*(1+'Usages industrie'!$P26)^(Q$4696-$D$4696)/1000</f>
        <v>0</v>
      </c>
      <c r="R4775" s="210">
        <f>R4724*'Usages industrie'!$O26*(1+'Usages industrie'!$P26)^(R$4696-$D$4696)/1000</f>
        <v>0</v>
      </c>
    </row>
    <row r="4776" spans="1:18" hidden="1" outlineLevel="2" x14ac:dyDescent="0.35">
      <c r="A4776" s="209" t="str">
        <f>'Usages industrie'!A27</f>
        <v>Usage industriel n°24</v>
      </c>
      <c r="B4776" s="209" t="s">
        <v>639</v>
      </c>
      <c r="C4776" s="209"/>
      <c r="D4776" s="210">
        <f>D4725*'Usages industrie'!$O27*(1+'Usages industrie'!$P27)^(D$4696-$D$4696)/1000</f>
        <v>0</v>
      </c>
      <c r="E4776" s="210">
        <f>E4725*'Usages industrie'!$O27*(1+'Usages industrie'!$P27)^(E$4696-$D$4696)/1000</f>
        <v>0</v>
      </c>
      <c r="F4776" s="210">
        <f>F4725*'Usages industrie'!$O27*(1+'Usages industrie'!$P27)^(F$4696-$D$4696)/1000</f>
        <v>0</v>
      </c>
      <c r="G4776" s="210">
        <f>G4725*'Usages industrie'!$O27*(1+'Usages industrie'!$P27)^(G$4696-$D$4696)/1000</f>
        <v>0</v>
      </c>
      <c r="H4776" s="210">
        <f>H4725*'Usages industrie'!$O27*(1+'Usages industrie'!$P27)^(H$4696-$D$4696)/1000</f>
        <v>0</v>
      </c>
      <c r="I4776" s="210">
        <f>I4725*'Usages industrie'!$O27*(1+'Usages industrie'!$P27)^(I$4696-$D$4696)/1000</f>
        <v>0</v>
      </c>
      <c r="J4776" s="210">
        <f>J4725*'Usages industrie'!$O27*(1+'Usages industrie'!$P27)^(J$4696-$D$4696)/1000</f>
        <v>0</v>
      </c>
      <c r="K4776" s="210">
        <f>K4725*'Usages industrie'!$O27*(1+'Usages industrie'!$P27)^(K$4696-$D$4696)/1000</f>
        <v>0</v>
      </c>
      <c r="L4776" s="210">
        <f>L4725*'Usages industrie'!$O27*(1+'Usages industrie'!$P27)^(L$4696-$D$4696)/1000</f>
        <v>0</v>
      </c>
      <c r="M4776" s="210">
        <f>M4725*'Usages industrie'!$O27*(1+'Usages industrie'!$P27)^(M$4696-$D$4696)/1000</f>
        <v>0</v>
      </c>
      <c r="N4776" s="210">
        <f>N4725*'Usages industrie'!$O27*(1+'Usages industrie'!$P27)^(N$4696-$D$4696)/1000</f>
        <v>0</v>
      </c>
      <c r="O4776" s="210">
        <f>O4725*'Usages industrie'!$O27*(1+'Usages industrie'!$P27)^(O$4696-$D$4696)/1000</f>
        <v>0</v>
      </c>
      <c r="P4776" s="210">
        <f>P4725*'Usages industrie'!$O27*(1+'Usages industrie'!$P27)^(P$4696-$D$4696)/1000</f>
        <v>0</v>
      </c>
      <c r="Q4776" s="210">
        <f>Q4725*'Usages industrie'!$O27*(1+'Usages industrie'!$P27)^(Q$4696-$D$4696)/1000</f>
        <v>0</v>
      </c>
      <c r="R4776" s="210">
        <f>R4725*'Usages industrie'!$O27*(1+'Usages industrie'!$P27)^(R$4696-$D$4696)/1000</f>
        <v>0</v>
      </c>
    </row>
    <row r="4777" spans="1:18" hidden="1" outlineLevel="2" x14ac:dyDescent="0.35">
      <c r="A4777" s="209" t="str">
        <f>'Usages industrie'!A28</f>
        <v>Usage industriel n°25</v>
      </c>
      <c r="B4777" s="209" t="s">
        <v>639</v>
      </c>
      <c r="C4777" s="209"/>
      <c r="D4777" s="210">
        <f>D4726*'Usages industrie'!$O28*(1+'Usages industrie'!$P28)^(D$4696-$D$4696)/1000</f>
        <v>0</v>
      </c>
      <c r="E4777" s="210">
        <f>E4726*'Usages industrie'!$O28*(1+'Usages industrie'!$P28)^(E$4696-$D$4696)/1000</f>
        <v>0</v>
      </c>
      <c r="F4777" s="210">
        <f>F4726*'Usages industrie'!$O28*(1+'Usages industrie'!$P28)^(F$4696-$D$4696)/1000</f>
        <v>0</v>
      </c>
      <c r="G4777" s="210">
        <f>G4726*'Usages industrie'!$O28*(1+'Usages industrie'!$P28)^(G$4696-$D$4696)/1000</f>
        <v>0</v>
      </c>
      <c r="H4777" s="210">
        <f>H4726*'Usages industrie'!$O28*(1+'Usages industrie'!$P28)^(H$4696-$D$4696)/1000</f>
        <v>0</v>
      </c>
      <c r="I4777" s="210">
        <f>I4726*'Usages industrie'!$O28*(1+'Usages industrie'!$P28)^(I$4696-$D$4696)/1000</f>
        <v>0</v>
      </c>
      <c r="J4777" s="210">
        <f>J4726*'Usages industrie'!$O28*(1+'Usages industrie'!$P28)^(J$4696-$D$4696)/1000</f>
        <v>0</v>
      </c>
      <c r="K4777" s="210">
        <f>K4726*'Usages industrie'!$O28*(1+'Usages industrie'!$P28)^(K$4696-$D$4696)/1000</f>
        <v>0</v>
      </c>
      <c r="L4777" s="210">
        <f>L4726*'Usages industrie'!$O28*(1+'Usages industrie'!$P28)^(L$4696-$D$4696)/1000</f>
        <v>0</v>
      </c>
      <c r="M4777" s="210">
        <f>M4726*'Usages industrie'!$O28*(1+'Usages industrie'!$P28)^(M$4696-$D$4696)/1000</f>
        <v>0</v>
      </c>
      <c r="N4777" s="210">
        <f>N4726*'Usages industrie'!$O28*(1+'Usages industrie'!$P28)^(N$4696-$D$4696)/1000</f>
        <v>0</v>
      </c>
      <c r="O4777" s="210">
        <f>O4726*'Usages industrie'!$O28*(1+'Usages industrie'!$P28)^(O$4696-$D$4696)/1000</f>
        <v>0</v>
      </c>
      <c r="P4777" s="210">
        <f>P4726*'Usages industrie'!$O28*(1+'Usages industrie'!$P28)^(P$4696-$D$4696)/1000</f>
        <v>0</v>
      </c>
      <c r="Q4777" s="210">
        <f>Q4726*'Usages industrie'!$O28*(1+'Usages industrie'!$P28)^(Q$4696-$D$4696)/1000</f>
        <v>0</v>
      </c>
      <c r="R4777" s="210">
        <f>R4726*'Usages industrie'!$O28*(1+'Usages industrie'!$P28)^(R$4696-$D$4696)/1000</f>
        <v>0</v>
      </c>
    </row>
    <row r="4778" spans="1:18" hidden="1" outlineLevel="2" x14ac:dyDescent="0.35">
      <c r="A4778" s="209" t="str">
        <f>'Usages industrie'!A29</f>
        <v>Usage industriel n°26</v>
      </c>
      <c r="B4778" s="209" t="s">
        <v>639</v>
      </c>
      <c r="C4778" s="209"/>
      <c r="D4778" s="210">
        <f>D4727*'Usages industrie'!$O29*(1+'Usages industrie'!$P29)^(D$4696-$D$4696)/1000</f>
        <v>0</v>
      </c>
      <c r="E4778" s="210">
        <f>E4727*'Usages industrie'!$O29*(1+'Usages industrie'!$P29)^(E$4696-$D$4696)/1000</f>
        <v>0</v>
      </c>
      <c r="F4778" s="210">
        <f>F4727*'Usages industrie'!$O29*(1+'Usages industrie'!$P29)^(F$4696-$D$4696)/1000</f>
        <v>0</v>
      </c>
      <c r="G4778" s="210">
        <f>G4727*'Usages industrie'!$O29*(1+'Usages industrie'!$P29)^(G$4696-$D$4696)/1000</f>
        <v>0</v>
      </c>
      <c r="H4778" s="210">
        <f>H4727*'Usages industrie'!$O29*(1+'Usages industrie'!$P29)^(H$4696-$D$4696)/1000</f>
        <v>0</v>
      </c>
      <c r="I4778" s="210">
        <f>I4727*'Usages industrie'!$O29*(1+'Usages industrie'!$P29)^(I$4696-$D$4696)/1000</f>
        <v>0</v>
      </c>
      <c r="J4778" s="210">
        <f>J4727*'Usages industrie'!$O29*(1+'Usages industrie'!$P29)^(J$4696-$D$4696)/1000</f>
        <v>0</v>
      </c>
      <c r="K4778" s="210">
        <f>K4727*'Usages industrie'!$O29*(1+'Usages industrie'!$P29)^(K$4696-$D$4696)/1000</f>
        <v>0</v>
      </c>
      <c r="L4778" s="210">
        <f>L4727*'Usages industrie'!$O29*(1+'Usages industrie'!$P29)^(L$4696-$D$4696)/1000</f>
        <v>0</v>
      </c>
      <c r="M4778" s="210">
        <f>M4727*'Usages industrie'!$O29*(1+'Usages industrie'!$P29)^(M$4696-$D$4696)/1000</f>
        <v>0</v>
      </c>
      <c r="N4778" s="210">
        <f>N4727*'Usages industrie'!$O29*(1+'Usages industrie'!$P29)^(N$4696-$D$4696)/1000</f>
        <v>0</v>
      </c>
      <c r="O4778" s="210">
        <f>O4727*'Usages industrie'!$O29*(1+'Usages industrie'!$P29)^(O$4696-$D$4696)/1000</f>
        <v>0</v>
      </c>
      <c r="P4778" s="210">
        <f>P4727*'Usages industrie'!$O29*(1+'Usages industrie'!$P29)^(P$4696-$D$4696)/1000</f>
        <v>0</v>
      </c>
      <c r="Q4778" s="210">
        <f>Q4727*'Usages industrie'!$O29*(1+'Usages industrie'!$P29)^(Q$4696-$D$4696)/1000</f>
        <v>0</v>
      </c>
      <c r="R4778" s="210">
        <f>R4727*'Usages industrie'!$O29*(1+'Usages industrie'!$P29)^(R$4696-$D$4696)/1000</f>
        <v>0</v>
      </c>
    </row>
    <row r="4779" spans="1:18" hidden="1" outlineLevel="2" x14ac:dyDescent="0.35">
      <c r="A4779" s="209" t="str">
        <f>'Usages industrie'!A30</f>
        <v>Usage industriel n°27</v>
      </c>
      <c r="B4779" s="209" t="s">
        <v>639</v>
      </c>
      <c r="C4779" s="209"/>
      <c r="D4779" s="210">
        <f>D4728*'Usages industrie'!$O30*(1+'Usages industrie'!$P30)^(D$4696-$D$4696)/1000</f>
        <v>0</v>
      </c>
      <c r="E4779" s="210">
        <f>E4728*'Usages industrie'!$O30*(1+'Usages industrie'!$P30)^(E$4696-$D$4696)/1000</f>
        <v>0</v>
      </c>
      <c r="F4779" s="210">
        <f>F4728*'Usages industrie'!$O30*(1+'Usages industrie'!$P30)^(F$4696-$D$4696)/1000</f>
        <v>0</v>
      </c>
      <c r="G4779" s="210">
        <f>G4728*'Usages industrie'!$O30*(1+'Usages industrie'!$P30)^(G$4696-$D$4696)/1000</f>
        <v>0</v>
      </c>
      <c r="H4779" s="210">
        <f>H4728*'Usages industrie'!$O30*(1+'Usages industrie'!$P30)^(H$4696-$D$4696)/1000</f>
        <v>0</v>
      </c>
      <c r="I4779" s="210">
        <f>I4728*'Usages industrie'!$O30*(1+'Usages industrie'!$P30)^(I$4696-$D$4696)/1000</f>
        <v>0</v>
      </c>
      <c r="J4779" s="210">
        <f>J4728*'Usages industrie'!$O30*(1+'Usages industrie'!$P30)^(J$4696-$D$4696)/1000</f>
        <v>0</v>
      </c>
      <c r="K4779" s="210">
        <f>K4728*'Usages industrie'!$O30*(1+'Usages industrie'!$P30)^(K$4696-$D$4696)/1000</f>
        <v>0</v>
      </c>
      <c r="L4779" s="210">
        <f>L4728*'Usages industrie'!$O30*(1+'Usages industrie'!$P30)^(L$4696-$D$4696)/1000</f>
        <v>0</v>
      </c>
      <c r="M4779" s="210">
        <f>M4728*'Usages industrie'!$O30*(1+'Usages industrie'!$P30)^(M$4696-$D$4696)/1000</f>
        <v>0</v>
      </c>
      <c r="N4779" s="210">
        <f>N4728*'Usages industrie'!$O30*(1+'Usages industrie'!$P30)^(N$4696-$D$4696)/1000</f>
        <v>0</v>
      </c>
      <c r="O4779" s="210">
        <f>O4728*'Usages industrie'!$O30*(1+'Usages industrie'!$P30)^(O$4696-$D$4696)/1000</f>
        <v>0</v>
      </c>
      <c r="P4779" s="210">
        <f>P4728*'Usages industrie'!$O30*(1+'Usages industrie'!$P30)^(P$4696-$D$4696)/1000</f>
        <v>0</v>
      </c>
      <c r="Q4779" s="210">
        <f>Q4728*'Usages industrie'!$O30*(1+'Usages industrie'!$P30)^(Q$4696-$D$4696)/1000</f>
        <v>0</v>
      </c>
      <c r="R4779" s="210">
        <f>R4728*'Usages industrie'!$O30*(1+'Usages industrie'!$P30)^(R$4696-$D$4696)/1000</f>
        <v>0</v>
      </c>
    </row>
    <row r="4780" spans="1:18" hidden="1" outlineLevel="2" x14ac:dyDescent="0.35">
      <c r="A4780" s="209" t="str">
        <f>'Usages industrie'!A31</f>
        <v>Usage industriel n°28</v>
      </c>
      <c r="B4780" s="209" t="s">
        <v>639</v>
      </c>
      <c r="C4780" s="209"/>
      <c r="D4780" s="210">
        <f>D4729*'Usages industrie'!$O31*(1+'Usages industrie'!$P31)^(D$4696-$D$4696)/1000</f>
        <v>0</v>
      </c>
      <c r="E4780" s="210">
        <f>E4729*'Usages industrie'!$O31*(1+'Usages industrie'!$P31)^(E$4696-$D$4696)/1000</f>
        <v>0</v>
      </c>
      <c r="F4780" s="210">
        <f>F4729*'Usages industrie'!$O31*(1+'Usages industrie'!$P31)^(F$4696-$D$4696)/1000</f>
        <v>0</v>
      </c>
      <c r="G4780" s="210">
        <f>G4729*'Usages industrie'!$O31*(1+'Usages industrie'!$P31)^(G$4696-$D$4696)/1000</f>
        <v>0</v>
      </c>
      <c r="H4780" s="210">
        <f>H4729*'Usages industrie'!$O31*(1+'Usages industrie'!$P31)^(H$4696-$D$4696)/1000</f>
        <v>0</v>
      </c>
      <c r="I4780" s="210">
        <f>I4729*'Usages industrie'!$O31*(1+'Usages industrie'!$P31)^(I$4696-$D$4696)/1000</f>
        <v>0</v>
      </c>
      <c r="J4780" s="210">
        <f>J4729*'Usages industrie'!$O31*(1+'Usages industrie'!$P31)^(J$4696-$D$4696)/1000</f>
        <v>0</v>
      </c>
      <c r="K4780" s="210">
        <f>K4729*'Usages industrie'!$O31*(1+'Usages industrie'!$P31)^(K$4696-$D$4696)/1000</f>
        <v>0</v>
      </c>
      <c r="L4780" s="210">
        <f>L4729*'Usages industrie'!$O31*(1+'Usages industrie'!$P31)^(L$4696-$D$4696)/1000</f>
        <v>0</v>
      </c>
      <c r="M4780" s="210">
        <f>M4729*'Usages industrie'!$O31*(1+'Usages industrie'!$P31)^(M$4696-$D$4696)/1000</f>
        <v>0</v>
      </c>
      <c r="N4780" s="210">
        <f>N4729*'Usages industrie'!$O31*(1+'Usages industrie'!$P31)^(N$4696-$D$4696)/1000</f>
        <v>0</v>
      </c>
      <c r="O4780" s="210">
        <f>O4729*'Usages industrie'!$O31*(1+'Usages industrie'!$P31)^(O$4696-$D$4696)/1000</f>
        <v>0</v>
      </c>
      <c r="P4780" s="210">
        <f>P4729*'Usages industrie'!$O31*(1+'Usages industrie'!$P31)^(P$4696-$D$4696)/1000</f>
        <v>0</v>
      </c>
      <c r="Q4780" s="210">
        <f>Q4729*'Usages industrie'!$O31*(1+'Usages industrie'!$P31)^(Q$4696-$D$4696)/1000</f>
        <v>0</v>
      </c>
      <c r="R4780" s="210">
        <f>R4729*'Usages industrie'!$O31*(1+'Usages industrie'!$P31)^(R$4696-$D$4696)/1000</f>
        <v>0</v>
      </c>
    </row>
    <row r="4781" spans="1:18" hidden="1" outlineLevel="2" x14ac:dyDescent="0.35">
      <c r="A4781" s="209" t="str">
        <f>'Usages industrie'!A32</f>
        <v>Usage industriel n°29</v>
      </c>
      <c r="B4781" s="209" t="s">
        <v>639</v>
      </c>
      <c r="C4781" s="209"/>
      <c r="D4781" s="210">
        <f>D4730*'Usages industrie'!$O32*(1+'Usages industrie'!$P32)^(D$4696-$D$4696)/1000</f>
        <v>0</v>
      </c>
      <c r="E4781" s="210">
        <f>E4730*'Usages industrie'!$O32*(1+'Usages industrie'!$P32)^(E$4696-$D$4696)/1000</f>
        <v>0</v>
      </c>
      <c r="F4781" s="210">
        <f>F4730*'Usages industrie'!$O32*(1+'Usages industrie'!$P32)^(F$4696-$D$4696)/1000</f>
        <v>0</v>
      </c>
      <c r="G4781" s="210">
        <f>G4730*'Usages industrie'!$O32*(1+'Usages industrie'!$P32)^(G$4696-$D$4696)/1000</f>
        <v>0</v>
      </c>
      <c r="H4781" s="210">
        <f>H4730*'Usages industrie'!$O32*(1+'Usages industrie'!$P32)^(H$4696-$D$4696)/1000</f>
        <v>0</v>
      </c>
      <c r="I4781" s="210">
        <f>I4730*'Usages industrie'!$O32*(1+'Usages industrie'!$P32)^(I$4696-$D$4696)/1000</f>
        <v>0</v>
      </c>
      <c r="J4781" s="210">
        <f>J4730*'Usages industrie'!$O32*(1+'Usages industrie'!$P32)^(J$4696-$D$4696)/1000</f>
        <v>0</v>
      </c>
      <c r="K4781" s="210">
        <f>K4730*'Usages industrie'!$O32*(1+'Usages industrie'!$P32)^(K$4696-$D$4696)/1000</f>
        <v>0</v>
      </c>
      <c r="L4781" s="210">
        <f>L4730*'Usages industrie'!$O32*(1+'Usages industrie'!$P32)^(L$4696-$D$4696)/1000</f>
        <v>0</v>
      </c>
      <c r="M4781" s="210">
        <f>M4730*'Usages industrie'!$O32*(1+'Usages industrie'!$P32)^(M$4696-$D$4696)/1000</f>
        <v>0</v>
      </c>
      <c r="N4781" s="210">
        <f>N4730*'Usages industrie'!$O32*(1+'Usages industrie'!$P32)^(N$4696-$D$4696)/1000</f>
        <v>0</v>
      </c>
      <c r="O4781" s="210">
        <f>O4730*'Usages industrie'!$O32*(1+'Usages industrie'!$P32)^(O$4696-$D$4696)/1000</f>
        <v>0</v>
      </c>
      <c r="P4781" s="210">
        <f>P4730*'Usages industrie'!$O32*(1+'Usages industrie'!$P32)^(P$4696-$D$4696)/1000</f>
        <v>0</v>
      </c>
      <c r="Q4781" s="210">
        <f>Q4730*'Usages industrie'!$O32*(1+'Usages industrie'!$P32)^(Q$4696-$D$4696)/1000</f>
        <v>0</v>
      </c>
      <c r="R4781" s="210">
        <f>R4730*'Usages industrie'!$O32*(1+'Usages industrie'!$P32)^(R$4696-$D$4696)/1000</f>
        <v>0</v>
      </c>
    </row>
    <row r="4782" spans="1:18" hidden="1" outlineLevel="2" x14ac:dyDescent="0.35">
      <c r="A4782" s="209" t="str">
        <f>'Usages industrie'!A33</f>
        <v>Usage industriel n°30</v>
      </c>
      <c r="B4782" s="209" t="s">
        <v>639</v>
      </c>
      <c r="C4782" s="209"/>
      <c r="D4782" s="210">
        <f>D4731*'Usages industrie'!$O33*(1+'Usages industrie'!$P33)^(D$4696-$D$4696)/1000</f>
        <v>0</v>
      </c>
      <c r="E4782" s="210">
        <f>E4731*'Usages industrie'!$O33*(1+'Usages industrie'!$P33)^(E$4696-$D$4696)/1000</f>
        <v>0</v>
      </c>
      <c r="F4782" s="210">
        <f>F4731*'Usages industrie'!$O33*(1+'Usages industrie'!$P33)^(F$4696-$D$4696)/1000</f>
        <v>0</v>
      </c>
      <c r="G4782" s="210">
        <f>G4731*'Usages industrie'!$O33*(1+'Usages industrie'!$P33)^(G$4696-$D$4696)/1000</f>
        <v>0</v>
      </c>
      <c r="H4782" s="210">
        <f>H4731*'Usages industrie'!$O33*(1+'Usages industrie'!$P33)^(H$4696-$D$4696)/1000</f>
        <v>0</v>
      </c>
      <c r="I4782" s="210">
        <f>I4731*'Usages industrie'!$O33*(1+'Usages industrie'!$P33)^(I$4696-$D$4696)/1000</f>
        <v>0</v>
      </c>
      <c r="J4782" s="210">
        <f>J4731*'Usages industrie'!$O33*(1+'Usages industrie'!$P33)^(J$4696-$D$4696)/1000</f>
        <v>0</v>
      </c>
      <c r="K4782" s="210">
        <f>K4731*'Usages industrie'!$O33*(1+'Usages industrie'!$P33)^(K$4696-$D$4696)/1000</f>
        <v>0</v>
      </c>
      <c r="L4782" s="210">
        <f>L4731*'Usages industrie'!$O33*(1+'Usages industrie'!$P33)^(L$4696-$D$4696)/1000</f>
        <v>0</v>
      </c>
      <c r="M4782" s="210">
        <f>M4731*'Usages industrie'!$O33*(1+'Usages industrie'!$P33)^(M$4696-$D$4696)/1000</f>
        <v>0</v>
      </c>
      <c r="N4782" s="210">
        <f>N4731*'Usages industrie'!$O33*(1+'Usages industrie'!$P33)^(N$4696-$D$4696)/1000</f>
        <v>0</v>
      </c>
      <c r="O4782" s="210">
        <f>O4731*'Usages industrie'!$O33*(1+'Usages industrie'!$P33)^(O$4696-$D$4696)/1000</f>
        <v>0</v>
      </c>
      <c r="P4782" s="210">
        <f>P4731*'Usages industrie'!$O33*(1+'Usages industrie'!$P33)^(P$4696-$D$4696)/1000</f>
        <v>0</v>
      </c>
      <c r="Q4782" s="210">
        <f>Q4731*'Usages industrie'!$O33*(1+'Usages industrie'!$P33)^(Q$4696-$D$4696)/1000</f>
        <v>0</v>
      </c>
      <c r="R4782" s="210">
        <f>R4731*'Usages industrie'!$O33*(1+'Usages industrie'!$P33)^(R$4696-$D$4696)/1000</f>
        <v>0</v>
      </c>
    </row>
    <row r="4783" spans="1:18" hidden="1" outlineLevel="2" x14ac:dyDescent="0.35">
      <c r="A4783" s="209" t="str">
        <f>'Usages industrie'!A34</f>
        <v>Usage industriel n°31</v>
      </c>
      <c r="B4783" s="209" t="s">
        <v>639</v>
      </c>
      <c r="C4783" s="209"/>
      <c r="D4783" s="210">
        <f>D4732*'Usages industrie'!$O34*(1+'Usages industrie'!$P34)^(D$4696-$D$4696)/1000</f>
        <v>0</v>
      </c>
      <c r="E4783" s="210">
        <f>E4732*'Usages industrie'!$O34*(1+'Usages industrie'!$P34)^(E$4696-$D$4696)/1000</f>
        <v>0</v>
      </c>
      <c r="F4783" s="210">
        <f>F4732*'Usages industrie'!$O34*(1+'Usages industrie'!$P34)^(F$4696-$D$4696)/1000</f>
        <v>0</v>
      </c>
      <c r="G4783" s="210">
        <f>G4732*'Usages industrie'!$O34*(1+'Usages industrie'!$P34)^(G$4696-$D$4696)/1000</f>
        <v>0</v>
      </c>
      <c r="H4783" s="210">
        <f>H4732*'Usages industrie'!$O34*(1+'Usages industrie'!$P34)^(H$4696-$D$4696)/1000</f>
        <v>0</v>
      </c>
      <c r="I4783" s="210">
        <f>I4732*'Usages industrie'!$O34*(1+'Usages industrie'!$P34)^(I$4696-$D$4696)/1000</f>
        <v>0</v>
      </c>
      <c r="J4783" s="210">
        <f>J4732*'Usages industrie'!$O34*(1+'Usages industrie'!$P34)^(J$4696-$D$4696)/1000</f>
        <v>0</v>
      </c>
      <c r="K4783" s="210">
        <f>K4732*'Usages industrie'!$O34*(1+'Usages industrie'!$P34)^(K$4696-$D$4696)/1000</f>
        <v>0</v>
      </c>
      <c r="L4783" s="210">
        <f>L4732*'Usages industrie'!$O34*(1+'Usages industrie'!$P34)^(L$4696-$D$4696)/1000</f>
        <v>0</v>
      </c>
      <c r="M4783" s="210">
        <f>M4732*'Usages industrie'!$O34*(1+'Usages industrie'!$P34)^(M$4696-$D$4696)/1000</f>
        <v>0</v>
      </c>
      <c r="N4783" s="210">
        <f>N4732*'Usages industrie'!$O34*(1+'Usages industrie'!$P34)^(N$4696-$D$4696)/1000</f>
        <v>0</v>
      </c>
      <c r="O4783" s="210">
        <f>O4732*'Usages industrie'!$O34*(1+'Usages industrie'!$P34)^(O$4696-$D$4696)/1000</f>
        <v>0</v>
      </c>
      <c r="P4783" s="210">
        <f>P4732*'Usages industrie'!$O34*(1+'Usages industrie'!$P34)^(P$4696-$D$4696)/1000</f>
        <v>0</v>
      </c>
      <c r="Q4783" s="210">
        <f>Q4732*'Usages industrie'!$O34*(1+'Usages industrie'!$P34)^(Q$4696-$D$4696)/1000</f>
        <v>0</v>
      </c>
      <c r="R4783" s="210">
        <f>R4732*'Usages industrie'!$O34*(1+'Usages industrie'!$P34)^(R$4696-$D$4696)/1000</f>
        <v>0</v>
      </c>
    </row>
    <row r="4784" spans="1:18" hidden="1" outlineLevel="2" x14ac:dyDescent="0.35">
      <c r="A4784" s="209" t="str">
        <f>'Usages industrie'!A35</f>
        <v>Usage industriel n°32</v>
      </c>
      <c r="B4784" s="209" t="s">
        <v>639</v>
      </c>
      <c r="C4784" s="209"/>
      <c r="D4784" s="210">
        <f>D4733*'Usages industrie'!$O35*(1+'Usages industrie'!$P35)^(D$4696-$D$4696)/1000</f>
        <v>0</v>
      </c>
      <c r="E4784" s="210">
        <f>E4733*'Usages industrie'!$O35*(1+'Usages industrie'!$P35)^(E$4696-$D$4696)/1000</f>
        <v>0</v>
      </c>
      <c r="F4784" s="210">
        <f>F4733*'Usages industrie'!$O35*(1+'Usages industrie'!$P35)^(F$4696-$D$4696)/1000</f>
        <v>0</v>
      </c>
      <c r="G4784" s="210">
        <f>G4733*'Usages industrie'!$O35*(1+'Usages industrie'!$P35)^(G$4696-$D$4696)/1000</f>
        <v>0</v>
      </c>
      <c r="H4784" s="210">
        <f>H4733*'Usages industrie'!$O35*(1+'Usages industrie'!$P35)^(H$4696-$D$4696)/1000</f>
        <v>0</v>
      </c>
      <c r="I4784" s="210">
        <f>I4733*'Usages industrie'!$O35*(1+'Usages industrie'!$P35)^(I$4696-$D$4696)/1000</f>
        <v>0</v>
      </c>
      <c r="J4784" s="210">
        <f>J4733*'Usages industrie'!$O35*(1+'Usages industrie'!$P35)^(J$4696-$D$4696)/1000</f>
        <v>0</v>
      </c>
      <c r="K4784" s="210">
        <f>K4733*'Usages industrie'!$O35*(1+'Usages industrie'!$P35)^(K$4696-$D$4696)/1000</f>
        <v>0</v>
      </c>
      <c r="L4784" s="210">
        <f>L4733*'Usages industrie'!$O35*(1+'Usages industrie'!$P35)^(L$4696-$D$4696)/1000</f>
        <v>0</v>
      </c>
      <c r="M4784" s="210">
        <f>M4733*'Usages industrie'!$O35*(1+'Usages industrie'!$P35)^(M$4696-$D$4696)/1000</f>
        <v>0</v>
      </c>
      <c r="N4784" s="210">
        <f>N4733*'Usages industrie'!$O35*(1+'Usages industrie'!$P35)^(N$4696-$D$4696)/1000</f>
        <v>0</v>
      </c>
      <c r="O4784" s="210">
        <f>O4733*'Usages industrie'!$O35*(1+'Usages industrie'!$P35)^(O$4696-$D$4696)/1000</f>
        <v>0</v>
      </c>
      <c r="P4784" s="210">
        <f>P4733*'Usages industrie'!$O35*(1+'Usages industrie'!$P35)^(P$4696-$D$4696)/1000</f>
        <v>0</v>
      </c>
      <c r="Q4784" s="210">
        <f>Q4733*'Usages industrie'!$O35*(1+'Usages industrie'!$P35)^(Q$4696-$D$4696)/1000</f>
        <v>0</v>
      </c>
      <c r="R4784" s="210">
        <f>R4733*'Usages industrie'!$O35*(1+'Usages industrie'!$P35)^(R$4696-$D$4696)/1000</f>
        <v>0</v>
      </c>
    </row>
    <row r="4785" spans="1:18" hidden="1" outlineLevel="2" x14ac:dyDescent="0.35">
      <c r="A4785" s="209" t="str">
        <f>'Usages industrie'!A36</f>
        <v>Usage industriel n°33</v>
      </c>
      <c r="B4785" s="209" t="s">
        <v>639</v>
      </c>
      <c r="C4785" s="209"/>
      <c r="D4785" s="210">
        <f>D4734*'Usages industrie'!$O36*(1+'Usages industrie'!$P36)^(D$4696-$D$4696)/1000</f>
        <v>0</v>
      </c>
      <c r="E4785" s="210">
        <f>E4734*'Usages industrie'!$O36*(1+'Usages industrie'!$P36)^(E$4696-$D$4696)/1000</f>
        <v>0</v>
      </c>
      <c r="F4785" s="210">
        <f>F4734*'Usages industrie'!$O36*(1+'Usages industrie'!$P36)^(F$4696-$D$4696)/1000</f>
        <v>0</v>
      </c>
      <c r="G4785" s="210">
        <f>G4734*'Usages industrie'!$O36*(1+'Usages industrie'!$P36)^(G$4696-$D$4696)/1000</f>
        <v>0</v>
      </c>
      <c r="H4785" s="210">
        <f>H4734*'Usages industrie'!$O36*(1+'Usages industrie'!$P36)^(H$4696-$D$4696)/1000</f>
        <v>0</v>
      </c>
      <c r="I4785" s="210">
        <f>I4734*'Usages industrie'!$O36*(1+'Usages industrie'!$P36)^(I$4696-$D$4696)/1000</f>
        <v>0</v>
      </c>
      <c r="J4785" s="210">
        <f>J4734*'Usages industrie'!$O36*(1+'Usages industrie'!$P36)^(J$4696-$D$4696)/1000</f>
        <v>0</v>
      </c>
      <c r="K4785" s="210">
        <f>K4734*'Usages industrie'!$O36*(1+'Usages industrie'!$P36)^(K$4696-$D$4696)/1000</f>
        <v>0</v>
      </c>
      <c r="L4785" s="210">
        <f>L4734*'Usages industrie'!$O36*(1+'Usages industrie'!$P36)^(L$4696-$D$4696)/1000</f>
        <v>0</v>
      </c>
      <c r="M4785" s="210">
        <f>M4734*'Usages industrie'!$O36*(1+'Usages industrie'!$P36)^(M$4696-$D$4696)/1000</f>
        <v>0</v>
      </c>
      <c r="N4785" s="210">
        <f>N4734*'Usages industrie'!$O36*(1+'Usages industrie'!$P36)^(N$4696-$D$4696)/1000</f>
        <v>0</v>
      </c>
      <c r="O4785" s="210">
        <f>O4734*'Usages industrie'!$O36*(1+'Usages industrie'!$P36)^(O$4696-$D$4696)/1000</f>
        <v>0</v>
      </c>
      <c r="P4785" s="210">
        <f>P4734*'Usages industrie'!$O36*(1+'Usages industrie'!$P36)^(P$4696-$D$4696)/1000</f>
        <v>0</v>
      </c>
      <c r="Q4785" s="210">
        <f>Q4734*'Usages industrie'!$O36*(1+'Usages industrie'!$P36)^(Q$4696-$D$4696)/1000</f>
        <v>0</v>
      </c>
      <c r="R4785" s="210">
        <f>R4734*'Usages industrie'!$O36*(1+'Usages industrie'!$P36)^(R$4696-$D$4696)/1000</f>
        <v>0</v>
      </c>
    </row>
    <row r="4786" spans="1:18" hidden="1" outlineLevel="2" x14ac:dyDescent="0.35">
      <c r="A4786" s="209" t="str">
        <f>'Usages industrie'!A37</f>
        <v>Usage industriel n°34</v>
      </c>
      <c r="B4786" s="209" t="s">
        <v>639</v>
      </c>
      <c r="C4786" s="209"/>
      <c r="D4786" s="210">
        <f>D4735*'Usages industrie'!$O37*(1+'Usages industrie'!$P37)^(D$4696-$D$4696)/1000</f>
        <v>0</v>
      </c>
      <c r="E4786" s="210">
        <f>E4735*'Usages industrie'!$O37*(1+'Usages industrie'!$P37)^(E$4696-$D$4696)/1000</f>
        <v>0</v>
      </c>
      <c r="F4786" s="210">
        <f>F4735*'Usages industrie'!$O37*(1+'Usages industrie'!$P37)^(F$4696-$D$4696)/1000</f>
        <v>0</v>
      </c>
      <c r="G4786" s="210">
        <f>G4735*'Usages industrie'!$O37*(1+'Usages industrie'!$P37)^(G$4696-$D$4696)/1000</f>
        <v>0</v>
      </c>
      <c r="H4786" s="210">
        <f>H4735*'Usages industrie'!$O37*(1+'Usages industrie'!$P37)^(H$4696-$D$4696)/1000</f>
        <v>0</v>
      </c>
      <c r="I4786" s="210">
        <f>I4735*'Usages industrie'!$O37*(1+'Usages industrie'!$P37)^(I$4696-$D$4696)/1000</f>
        <v>0</v>
      </c>
      <c r="J4786" s="210">
        <f>J4735*'Usages industrie'!$O37*(1+'Usages industrie'!$P37)^(J$4696-$D$4696)/1000</f>
        <v>0</v>
      </c>
      <c r="K4786" s="210">
        <f>K4735*'Usages industrie'!$O37*(1+'Usages industrie'!$P37)^(K$4696-$D$4696)/1000</f>
        <v>0</v>
      </c>
      <c r="L4786" s="210">
        <f>L4735*'Usages industrie'!$O37*(1+'Usages industrie'!$P37)^(L$4696-$D$4696)/1000</f>
        <v>0</v>
      </c>
      <c r="M4786" s="210">
        <f>M4735*'Usages industrie'!$O37*(1+'Usages industrie'!$P37)^(M$4696-$D$4696)/1000</f>
        <v>0</v>
      </c>
      <c r="N4786" s="210">
        <f>N4735*'Usages industrie'!$O37*(1+'Usages industrie'!$P37)^(N$4696-$D$4696)/1000</f>
        <v>0</v>
      </c>
      <c r="O4786" s="210">
        <f>O4735*'Usages industrie'!$O37*(1+'Usages industrie'!$P37)^(O$4696-$D$4696)/1000</f>
        <v>0</v>
      </c>
      <c r="P4786" s="210">
        <f>P4735*'Usages industrie'!$O37*(1+'Usages industrie'!$P37)^(P$4696-$D$4696)/1000</f>
        <v>0</v>
      </c>
      <c r="Q4786" s="210">
        <f>Q4735*'Usages industrie'!$O37*(1+'Usages industrie'!$P37)^(Q$4696-$D$4696)/1000</f>
        <v>0</v>
      </c>
      <c r="R4786" s="210">
        <f>R4735*'Usages industrie'!$O37*(1+'Usages industrie'!$P37)^(R$4696-$D$4696)/1000</f>
        <v>0</v>
      </c>
    </row>
    <row r="4787" spans="1:18" hidden="1" outlineLevel="2" x14ac:dyDescent="0.35">
      <c r="A4787" s="209" t="str">
        <f>'Usages industrie'!A38</f>
        <v>Usage industriel n°35</v>
      </c>
      <c r="B4787" s="209" t="s">
        <v>639</v>
      </c>
      <c r="C4787" s="209"/>
      <c r="D4787" s="210">
        <f>D4736*'Usages industrie'!$O38*(1+'Usages industrie'!$P38)^(D$4696-$D$4696)/1000</f>
        <v>0</v>
      </c>
      <c r="E4787" s="210">
        <f>E4736*'Usages industrie'!$O38*(1+'Usages industrie'!$P38)^(E$4696-$D$4696)/1000</f>
        <v>0</v>
      </c>
      <c r="F4787" s="210">
        <f>F4736*'Usages industrie'!$O38*(1+'Usages industrie'!$P38)^(F$4696-$D$4696)/1000</f>
        <v>0</v>
      </c>
      <c r="G4787" s="210">
        <f>G4736*'Usages industrie'!$O38*(1+'Usages industrie'!$P38)^(G$4696-$D$4696)/1000</f>
        <v>0</v>
      </c>
      <c r="H4787" s="210">
        <f>H4736*'Usages industrie'!$O38*(1+'Usages industrie'!$P38)^(H$4696-$D$4696)/1000</f>
        <v>0</v>
      </c>
      <c r="I4787" s="210">
        <f>I4736*'Usages industrie'!$O38*(1+'Usages industrie'!$P38)^(I$4696-$D$4696)/1000</f>
        <v>0</v>
      </c>
      <c r="J4787" s="210">
        <f>J4736*'Usages industrie'!$O38*(1+'Usages industrie'!$P38)^(J$4696-$D$4696)/1000</f>
        <v>0</v>
      </c>
      <c r="K4787" s="210">
        <f>K4736*'Usages industrie'!$O38*(1+'Usages industrie'!$P38)^(K$4696-$D$4696)/1000</f>
        <v>0</v>
      </c>
      <c r="L4787" s="210">
        <f>L4736*'Usages industrie'!$O38*(1+'Usages industrie'!$P38)^(L$4696-$D$4696)/1000</f>
        <v>0</v>
      </c>
      <c r="M4787" s="210">
        <f>M4736*'Usages industrie'!$O38*(1+'Usages industrie'!$P38)^(M$4696-$D$4696)/1000</f>
        <v>0</v>
      </c>
      <c r="N4787" s="210">
        <f>N4736*'Usages industrie'!$O38*(1+'Usages industrie'!$P38)^(N$4696-$D$4696)/1000</f>
        <v>0</v>
      </c>
      <c r="O4787" s="210">
        <f>O4736*'Usages industrie'!$O38*(1+'Usages industrie'!$P38)^(O$4696-$D$4696)/1000</f>
        <v>0</v>
      </c>
      <c r="P4787" s="210">
        <f>P4736*'Usages industrie'!$O38*(1+'Usages industrie'!$P38)^(P$4696-$D$4696)/1000</f>
        <v>0</v>
      </c>
      <c r="Q4787" s="210">
        <f>Q4736*'Usages industrie'!$O38*(1+'Usages industrie'!$P38)^(Q$4696-$D$4696)/1000</f>
        <v>0</v>
      </c>
      <c r="R4787" s="210">
        <f>R4736*'Usages industrie'!$O38*(1+'Usages industrie'!$P38)^(R$4696-$D$4696)/1000</f>
        <v>0</v>
      </c>
    </row>
    <row r="4788" spans="1:18" hidden="1" outlineLevel="2" x14ac:dyDescent="0.35">
      <c r="A4788" s="209" t="str">
        <f>'Usages industrie'!A39</f>
        <v>Usage industriel n°36</v>
      </c>
      <c r="B4788" s="209" t="s">
        <v>639</v>
      </c>
      <c r="C4788" s="209"/>
      <c r="D4788" s="210">
        <f>D4737*'Usages industrie'!$O39*(1+'Usages industrie'!$P39)^(D$4696-$D$4696)/1000</f>
        <v>0</v>
      </c>
      <c r="E4788" s="210">
        <f>E4737*'Usages industrie'!$O39*(1+'Usages industrie'!$P39)^(E$4696-$D$4696)/1000</f>
        <v>0</v>
      </c>
      <c r="F4788" s="210">
        <f>F4737*'Usages industrie'!$O39*(1+'Usages industrie'!$P39)^(F$4696-$D$4696)/1000</f>
        <v>0</v>
      </c>
      <c r="G4788" s="210">
        <f>G4737*'Usages industrie'!$O39*(1+'Usages industrie'!$P39)^(G$4696-$D$4696)/1000</f>
        <v>0</v>
      </c>
      <c r="H4788" s="210">
        <f>H4737*'Usages industrie'!$O39*(1+'Usages industrie'!$P39)^(H$4696-$D$4696)/1000</f>
        <v>0</v>
      </c>
      <c r="I4788" s="210">
        <f>I4737*'Usages industrie'!$O39*(1+'Usages industrie'!$P39)^(I$4696-$D$4696)/1000</f>
        <v>0</v>
      </c>
      <c r="J4788" s="210">
        <f>J4737*'Usages industrie'!$O39*(1+'Usages industrie'!$P39)^(J$4696-$D$4696)/1000</f>
        <v>0</v>
      </c>
      <c r="K4788" s="210">
        <f>K4737*'Usages industrie'!$O39*(1+'Usages industrie'!$P39)^(K$4696-$D$4696)/1000</f>
        <v>0</v>
      </c>
      <c r="L4788" s="210">
        <f>L4737*'Usages industrie'!$O39*(1+'Usages industrie'!$P39)^(L$4696-$D$4696)/1000</f>
        <v>0</v>
      </c>
      <c r="M4788" s="210">
        <f>M4737*'Usages industrie'!$O39*(1+'Usages industrie'!$P39)^(M$4696-$D$4696)/1000</f>
        <v>0</v>
      </c>
      <c r="N4788" s="210">
        <f>N4737*'Usages industrie'!$O39*(1+'Usages industrie'!$P39)^(N$4696-$D$4696)/1000</f>
        <v>0</v>
      </c>
      <c r="O4788" s="210">
        <f>O4737*'Usages industrie'!$O39*(1+'Usages industrie'!$P39)^(O$4696-$D$4696)/1000</f>
        <v>0</v>
      </c>
      <c r="P4788" s="210">
        <f>P4737*'Usages industrie'!$O39*(1+'Usages industrie'!$P39)^(P$4696-$D$4696)/1000</f>
        <v>0</v>
      </c>
      <c r="Q4788" s="210">
        <f>Q4737*'Usages industrie'!$O39*(1+'Usages industrie'!$P39)^(Q$4696-$D$4696)/1000</f>
        <v>0</v>
      </c>
      <c r="R4788" s="210">
        <f>R4737*'Usages industrie'!$O39*(1+'Usages industrie'!$P39)^(R$4696-$D$4696)/1000</f>
        <v>0</v>
      </c>
    </row>
    <row r="4789" spans="1:18" hidden="1" outlineLevel="2" x14ac:dyDescent="0.35">
      <c r="A4789" s="209" t="str">
        <f>'Usages industrie'!A40</f>
        <v>Usage industriel n°37</v>
      </c>
      <c r="B4789" s="209" t="s">
        <v>639</v>
      </c>
      <c r="C4789" s="209"/>
      <c r="D4789" s="210">
        <f>D4738*'Usages industrie'!$O40*(1+'Usages industrie'!$P40)^(D$4696-$D$4696)/1000</f>
        <v>0</v>
      </c>
      <c r="E4789" s="210">
        <f>E4738*'Usages industrie'!$O40*(1+'Usages industrie'!$P40)^(E$4696-$D$4696)/1000</f>
        <v>0</v>
      </c>
      <c r="F4789" s="210">
        <f>F4738*'Usages industrie'!$O40*(1+'Usages industrie'!$P40)^(F$4696-$D$4696)/1000</f>
        <v>0</v>
      </c>
      <c r="G4789" s="210">
        <f>G4738*'Usages industrie'!$O40*(1+'Usages industrie'!$P40)^(G$4696-$D$4696)/1000</f>
        <v>0</v>
      </c>
      <c r="H4789" s="210">
        <f>H4738*'Usages industrie'!$O40*(1+'Usages industrie'!$P40)^(H$4696-$D$4696)/1000</f>
        <v>0</v>
      </c>
      <c r="I4789" s="210">
        <f>I4738*'Usages industrie'!$O40*(1+'Usages industrie'!$P40)^(I$4696-$D$4696)/1000</f>
        <v>0</v>
      </c>
      <c r="J4789" s="210">
        <f>J4738*'Usages industrie'!$O40*(1+'Usages industrie'!$P40)^(J$4696-$D$4696)/1000</f>
        <v>0</v>
      </c>
      <c r="K4789" s="210">
        <f>K4738*'Usages industrie'!$O40*(1+'Usages industrie'!$P40)^(K$4696-$D$4696)/1000</f>
        <v>0</v>
      </c>
      <c r="L4789" s="210">
        <f>L4738*'Usages industrie'!$O40*(1+'Usages industrie'!$P40)^(L$4696-$D$4696)/1000</f>
        <v>0</v>
      </c>
      <c r="M4789" s="210">
        <f>M4738*'Usages industrie'!$O40*(1+'Usages industrie'!$P40)^(M$4696-$D$4696)/1000</f>
        <v>0</v>
      </c>
      <c r="N4789" s="210">
        <f>N4738*'Usages industrie'!$O40*(1+'Usages industrie'!$P40)^(N$4696-$D$4696)/1000</f>
        <v>0</v>
      </c>
      <c r="O4789" s="210">
        <f>O4738*'Usages industrie'!$O40*(1+'Usages industrie'!$P40)^(O$4696-$D$4696)/1000</f>
        <v>0</v>
      </c>
      <c r="P4789" s="210">
        <f>P4738*'Usages industrie'!$O40*(1+'Usages industrie'!$P40)^(P$4696-$D$4696)/1000</f>
        <v>0</v>
      </c>
      <c r="Q4789" s="210">
        <f>Q4738*'Usages industrie'!$O40*(1+'Usages industrie'!$P40)^(Q$4696-$D$4696)/1000</f>
        <v>0</v>
      </c>
      <c r="R4789" s="210">
        <f>R4738*'Usages industrie'!$O40*(1+'Usages industrie'!$P40)^(R$4696-$D$4696)/1000</f>
        <v>0</v>
      </c>
    </row>
    <row r="4790" spans="1:18" hidden="1" outlineLevel="2" x14ac:dyDescent="0.35">
      <c r="A4790" s="209" t="str">
        <f>'Usages industrie'!A41</f>
        <v>Usage industriel n°38</v>
      </c>
      <c r="B4790" s="209" t="s">
        <v>639</v>
      </c>
      <c r="C4790" s="209"/>
      <c r="D4790" s="210">
        <f>D4739*'Usages industrie'!$O41*(1+'Usages industrie'!$P41)^(D$4696-$D$4696)/1000</f>
        <v>0</v>
      </c>
      <c r="E4790" s="210">
        <f>E4739*'Usages industrie'!$O41*(1+'Usages industrie'!$P41)^(E$4696-$D$4696)/1000</f>
        <v>0</v>
      </c>
      <c r="F4790" s="210">
        <f>F4739*'Usages industrie'!$O41*(1+'Usages industrie'!$P41)^(F$4696-$D$4696)/1000</f>
        <v>0</v>
      </c>
      <c r="G4790" s="210">
        <f>G4739*'Usages industrie'!$O41*(1+'Usages industrie'!$P41)^(G$4696-$D$4696)/1000</f>
        <v>0</v>
      </c>
      <c r="H4790" s="210">
        <f>H4739*'Usages industrie'!$O41*(1+'Usages industrie'!$P41)^(H$4696-$D$4696)/1000</f>
        <v>0</v>
      </c>
      <c r="I4790" s="210">
        <f>I4739*'Usages industrie'!$O41*(1+'Usages industrie'!$P41)^(I$4696-$D$4696)/1000</f>
        <v>0</v>
      </c>
      <c r="J4790" s="210">
        <f>J4739*'Usages industrie'!$O41*(1+'Usages industrie'!$P41)^(J$4696-$D$4696)/1000</f>
        <v>0</v>
      </c>
      <c r="K4790" s="210">
        <f>K4739*'Usages industrie'!$O41*(1+'Usages industrie'!$P41)^(K$4696-$D$4696)/1000</f>
        <v>0</v>
      </c>
      <c r="L4790" s="210">
        <f>L4739*'Usages industrie'!$O41*(1+'Usages industrie'!$P41)^(L$4696-$D$4696)/1000</f>
        <v>0</v>
      </c>
      <c r="M4790" s="210">
        <f>M4739*'Usages industrie'!$O41*(1+'Usages industrie'!$P41)^(M$4696-$D$4696)/1000</f>
        <v>0</v>
      </c>
      <c r="N4790" s="210">
        <f>N4739*'Usages industrie'!$O41*(1+'Usages industrie'!$P41)^(N$4696-$D$4696)/1000</f>
        <v>0</v>
      </c>
      <c r="O4790" s="210">
        <f>O4739*'Usages industrie'!$O41*(1+'Usages industrie'!$P41)^(O$4696-$D$4696)/1000</f>
        <v>0</v>
      </c>
      <c r="P4790" s="210">
        <f>P4739*'Usages industrie'!$O41*(1+'Usages industrie'!$P41)^(P$4696-$D$4696)/1000</f>
        <v>0</v>
      </c>
      <c r="Q4790" s="210">
        <f>Q4739*'Usages industrie'!$O41*(1+'Usages industrie'!$P41)^(Q$4696-$D$4696)/1000</f>
        <v>0</v>
      </c>
      <c r="R4790" s="210">
        <f>R4739*'Usages industrie'!$O41*(1+'Usages industrie'!$P41)^(R$4696-$D$4696)/1000</f>
        <v>0</v>
      </c>
    </row>
    <row r="4791" spans="1:18" hidden="1" outlineLevel="2" x14ac:dyDescent="0.35">
      <c r="A4791" s="209" t="str">
        <f>'Usages industrie'!A42</f>
        <v>Usage industriel n°39</v>
      </c>
      <c r="B4791" s="209" t="s">
        <v>639</v>
      </c>
      <c r="C4791" s="209"/>
      <c r="D4791" s="210">
        <f>D4740*'Usages industrie'!$O42*(1+'Usages industrie'!$P42)^(D$4696-$D$4696)/1000</f>
        <v>0</v>
      </c>
      <c r="E4791" s="210">
        <f>E4740*'Usages industrie'!$O42*(1+'Usages industrie'!$P42)^(E$4696-$D$4696)/1000</f>
        <v>0</v>
      </c>
      <c r="F4791" s="210">
        <f>F4740*'Usages industrie'!$O42*(1+'Usages industrie'!$P42)^(F$4696-$D$4696)/1000</f>
        <v>0</v>
      </c>
      <c r="G4791" s="210">
        <f>G4740*'Usages industrie'!$O42*(1+'Usages industrie'!$P42)^(G$4696-$D$4696)/1000</f>
        <v>0</v>
      </c>
      <c r="H4791" s="210">
        <f>H4740*'Usages industrie'!$O42*(1+'Usages industrie'!$P42)^(H$4696-$D$4696)/1000</f>
        <v>0</v>
      </c>
      <c r="I4791" s="210">
        <f>I4740*'Usages industrie'!$O42*(1+'Usages industrie'!$P42)^(I$4696-$D$4696)/1000</f>
        <v>0</v>
      </c>
      <c r="J4791" s="210">
        <f>J4740*'Usages industrie'!$O42*(1+'Usages industrie'!$P42)^(J$4696-$D$4696)/1000</f>
        <v>0</v>
      </c>
      <c r="K4791" s="210">
        <f>K4740*'Usages industrie'!$O42*(1+'Usages industrie'!$P42)^(K$4696-$D$4696)/1000</f>
        <v>0</v>
      </c>
      <c r="L4791" s="210">
        <f>L4740*'Usages industrie'!$O42*(1+'Usages industrie'!$P42)^(L$4696-$D$4696)/1000</f>
        <v>0</v>
      </c>
      <c r="M4791" s="210">
        <f>M4740*'Usages industrie'!$O42*(1+'Usages industrie'!$P42)^(M$4696-$D$4696)/1000</f>
        <v>0</v>
      </c>
      <c r="N4791" s="210">
        <f>N4740*'Usages industrie'!$O42*(1+'Usages industrie'!$P42)^(N$4696-$D$4696)/1000</f>
        <v>0</v>
      </c>
      <c r="O4791" s="210">
        <f>O4740*'Usages industrie'!$O42*(1+'Usages industrie'!$P42)^(O$4696-$D$4696)/1000</f>
        <v>0</v>
      </c>
      <c r="P4791" s="210">
        <f>P4740*'Usages industrie'!$O42*(1+'Usages industrie'!$P42)^(P$4696-$D$4696)/1000</f>
        <v>0</v>
      </c>
      <c r="Q4791" s="210">
        <f>Q4740*'Usages industrie'!$O42*(1+'Usages industrie'!$P42)^(Q$4696-$D$4696)/1000</f>
        <v>0</v>
      </c>
      <c r="R4791" s="210">
        <f>R4740*'Usages industrie'!$O42*(1+'Usages industrie'!$P42)^(R$4696-$D$4696)/1000</f>
        <v>0</v>
      </c>
    </row>
    <row r="4792" spans="1:18" hidden="1" outlineLevel="2" x14ac:dyDescent="0.35">
      <c r="A4792" s="209" t="str">
        <f>'Usages industrie'!A43</f>
        <v>Usage industriel n°40</v>
      </c>
      <c r="B4792" s="209" t="s">
        <v>639</v>
      </c>
      <c r="C4792" s="209"/>
      <c r="D4792" s="210">
        <f>D4741*'Usages industrie'!$O43*(1+'Usages industrie'!$P43)^(D$4696-$D$4696)/1000</f>
        <v>0</v>
      </c>
      <c r="E4792" s="210">
        <f>E4741*'Usages industrie'!$O43*(1+'Usages industrie'!$P43)^(E$4696-$D$4696)/1000</f>
        <v>0</v>
      </c>
      <c r="F4792" s="210">
        <f>F4741*'Usages industrie'!$O43*(1+'Usages industrie'!$P43)^(F$4696-$D$4696)/1000</f>
        <v>0</v>
      </c>
      <c r="G4792" s="210">
        <f>G4741*'Usages industrie'!$O43*(1+'Usages industrie'!$P43)^(G$4696-$D$4696)/1000</f>
        <v>0</v>
      </c>
      <c r="H4792" s="210">
        <f>H4741*'Usages industrie'!$O43*(1+'Usages industrie'!$P43)^(H$4696-$D$4696)/1000</f>
        <v>0</v>
      </c>
      <c r="I4792" s="210">
        <f>I4741*'Usages industrie'!$O43*(1+'Usages industrie'!$P43)^(I$4696-$D$4696)/1000</f>
        <v>0</v>
      </c>
      <c r="J4792" s="210">
        <f>J4741*'Usages industrie'!$O43*(1+'Usages industrie'!$P43)^(J$4696-$D$4696)/1000</f>
        <v>0</v>
      </c>
      <c r="K4792" s="210">
        <f>K4741*'Usages industrie'!$O43*(1+'Usages industrie'!$P43)^(K$4696-$D$4696)/1000</f>
        <v>0</v>
      </c>
      <c r="L4792" s="210">
        <f>L4741*'Usages industrie'!$O43*(1+'Usages industrie'!$P43)^(L$4696-$D$4696)/1000</f>
        <v>0</v>
      </c>
      <c r="M4792" s="210">
        <f>M4741*'Usages industrie'!$O43*(1+'Usages industrie'!$P43)^(M$4696-$D$4696)/1000</f>
        <v>0</v>
      </c>
      <c r="N4792" s="210">
        <f>N4741*'Usages industrie'!$O43*(1+'Usages industrie'!$P43)^(N$4696-$D$4696)/1000</f>
        <v>0</v>
      </c>
      <c r="O4792" s="210">
        <f>O4741*'Usages industrie'!$O43*(1+'Usages industrie'!$P43)^(O$4696-$D$4696)/1000</f>
        <v>0</v>
      </c>
      <c r="P4792" s="210">
        <f>P4741*'Usages industrie'!$O43*(1+'Usages industrie'!$P43)^(P$4696-$D$4696)/1000</f>
        <v>0</v>
      </c>
      <c r="Q4792" s="210">
        <f>Q4741*'Usages industrie'!$O43*(1+'Usages industrie'!$P43)^(Q$4696-$D$4696)/1000</f>
        <v>0</v>
      </c>
      <c r="R4792" s="210">
        <f>R4741*'Usages industrie'!$O43*(1+'Usages industrie'!$P43)^(R$4696-$D$4696)/1000</f>
        <v>0</v>
      </c>
    </row>
    <row r="4793" spans="1:18" hidden="1" outlineLevel="2" x14ac:dyDescent="0.35">
      <c r="A4793" s="209" t="str">
        <f>'Usages industrie'!A44</f>
        <v>Usage industriel n°41</v>
      </c>
      <c r="B4793" s="209" t="s">
        <v>639</v>
      </c>
      <c r="C4793" s="209"/>
      <c r="D4793" s="210">
        <f>D4742*'Usages industrie'!$O44*(1+'Usages industrie'!$P44)^(D$4696-$D$4696)/1000</f>
        <v>0</v>
      </c>
      <c r="E4793" s="210">
        <f>E4742*'Usages industrie'!$O44*(1+'Usages industrie'!$P44)^(E$4696-$D$4696)/1000</f>
        <v>0</v>
      </c>
      <c r="F4793" s="210">
        <f>F4742*'Usages industrie'!$O44*(1+'Usages industrie'!$P44)^(F$4696-$D$4696)/1000</f>
        <v>0</v>
      </c>
      <c r="G4793" s="210">
        <f>G4742*'Usages industrie'!$O44*(1+'Usages industrie'!$P44)^(G$4696-$D$4696)/1000</f>
        <v>0</v>
      </c>
      <c r="H4793" s="210">
        <f>H4742*'Usages industrie'!$O44*(1+'Usages industrie'!$P44)^(H$4696-$D$4696)/1000</f>
        <v>0</v>
      </c>
      <c r="I4793" s="210">
        <f>I4742*'Usages industrie'!$O44*(1+'Usages industrie'!$P44)^(I$4696-$D$4696)/1000</f>
        <v>0</v>
      </c>
      <c r="J4793" s="210">
        <f>J4742*'Usages industrie'!$O44*(1+'Usages industrie'!$P44)^(J$4696-$D$4696)/1000</f>
        <v>0</v>
      </c>
      <c r="K4793" s="210">
        <f>K4742*'Usages industrie'!$O44*(1+'Usages industrie'!$P44)^(K$4696-$D$4696)/1000</f>
        <v>0</v>
      </c>
      <c r="L4793" s="210">
        <f>L4742*'Usages industrie'!$O44*(1+'Usages industrie'!$P44)^(L$4696-$D$4696)/1000</f>
        <v>0</v>
      </c>
      <c r="M4793" s="210">
        <f>M4742*'Usages industrie'!$O44*(1+'Usages industrie'!$P44)^(M$4696-$D$4696)/1000</f>
        <v>0</v>
      </c>
      <c r="N4793" s="210">
        <f>N4742*'Usages industrie'!$O44*(1+'Usages industrie'!$P44)^(N$4696-$D$4696)/1000</f>
        <v>0</v>
      </c>
      <c r="O4793" s="210">
        <f>O4742*'Usages industrie'!$O44*(1+'Usages industrie'!$P44)^(O$4696-$D$4696)/1000</f>
        <v>0</v>
      </c>
      <c r="P4793" s="210">
        <f>P4742*'Usages industrie'!$O44*(1+'Usages industrie'!$P44)^(P$4696-$D$4696)/1000</f>
        <v>0</v>
      </c>
      <c r="Q4793" s="210">
        <f>Q4742*'Usages industrie'!$O44*(1+'Usages industrie'!$P44)^(Q$4696-$D$4696)/1000</f>
        <v>0</v>
      </c>
      <c r="R4793" s="210">
        <f>R4742*'Usages industrie'!$O44*(1+'Usages industrie'!$P44)^(R$4696-$D$4696)/1000</f>
        <v>0</v>
      </c>
    </row>
    <row r="4794" spans="1:18" hidden="1" outlineLevel="2" x14ac:dyDescent="0.35">
      <c r="A4794" s="209" t="str">
        <f>'Usages industrie'!A45</f>
        <v>Usage industriel n°42</v>
      </c>
      <c r="B4794" s="209" t="s">
        <v>639</v>
      </c>
      <c r="C4794" s="209"/>
      <c r="D4794" s="210">
        <f>D4743*'Usages industrie'!$O45*(1+'Usages industrie'!$P45)^(D$4696-$D$4696)/1000</f>
        <v>0</v>
      </c>
      <c r="E4794" s="210">
        <f>E4743*'Usages industrie'!$O45*(1+'Usages industrie'!$P45)^(E$4696-$D$4696)/1000</f>
        <v>0</v>
      </c>
      <c r="F4794" s="210">
        <f>F4743*'Usages industrie'!$O45*(1+'Usages industrie'!$P45)^(F$4696-$D$4696)/1000</f>
        <v>0</v>
      </c>
      <c r="G4794" s="210">
        <f>G4743*'Usages industrie'!$O45*(1+'Usages industrie'!$P45)^(G$4696-$D$4696)/1000</f>
        <v>0</v>
      </c>
      <c r="H4794" s="210">
        <f>H4743*'Usages industrie'!$O45*(1+'Usages industrie'!$P45)^(H$4696-$D$4696)/1000</f>
        <v>0</v>
      </c>
      <c r="I4794" s="210">
        <f>I4743*'Usages industrie'!$O45*(1+'Usages industrie'!$P45)^(I$4696-$D$4696)/1000</f>
        <v>0</v>
      </c>
      <c r="J4794" s="210">
        <f>J4743*'Usages industrie'!$O45*(1+'Usages industrie'!$P45)^(J$4696-$D$4696)/1000</f>
        <v>0</v>
      </c>
      <c r="K4794" s="210">
        <f>K4743*'Usages industrie'!$O45*(1+'Usages industrie'!$P45)^(K$4696-$D$4696)/1000</f>
        <v>0</v>
      </c>
      <c r="L4794" s="210">
        <f>L4743*'Usages industrie'!$O45*(1+'Usages industrie'!$P45)^(L$4696-$D$4696)/1000</f>
        <v>0</v>
      </c>
      <c r="M4794" s="210">
        <f>M4743*'Usages industrie'!$O45*(1+'Usages industrie'!$P45)^(M$4696-$D$4696)/1000</f>
        <v>0</v>
      </c>
      <c r="N4794" s="210">
        <f>N4743*'Usages industrie'!$O45*(1+'Usages industrie'!$P45)^(N$4696-$D$4696)/1000</f>
        <v>0</v>
      </c>
      <c r="O4794" s="210">
        <f>O4743*'Usages industrie'!$O45*(1+'Usages industrie'!$P45)^(O$4696-$D$4696)/1000</f>
        <v>0</v>
      </c>
      <c r="P4794" s="210">
        <f>P4743*'Usages industrie'!$O45*(1+'Usages industrie'!$P45)^(P$4696-$D$4696)/1000</f>
        <v>0</v>
      </c>
      <c r="Q4794" s="210">
        <f>Q4743*'Usages industrie'!$O45*(1+'Usages industrie'!$P45)^(Q$4696-$D$4696)/1000</f>
        <v>0</v>
      </c>
      <c r="R4794" s="210">
        <f>R4743*'Usages industrie'!$O45*(1+'Usages industrie'!$P45)^(R$4696-$D$4696)/1000</f>
        <v>0</v>
      </c>
    </row>
    <row r="4795" spans="1:18" hidden="1" outlineLevel="2" x14ac:dyDescent="0.35">
      <c r="A4795" s="209" t="str">
        <f>'Usages industrie'!A46</f>
        <v>Usage industriel n°43</v>
      </c>
      <c r="B4795" s="209" t="s">
        <v>639</v>
      </c>
      <c r="C4795" s="209"/>
      <c r="D4795" s="210">
        <f>D4744*'Usages industrie'!$O46*(1+'Usages industrie'!$P46)^(D$4696-$D$4696)/1000</f>
        <v>0</v>
      </c>
      <c r="E4795" s="210">
        <f>E4744*'Usages industrie'!$O46*(1+'Usages industrie'!$P46)^(E$4696-$D$4696)/1000</f>
        <v>0</v>
      </c>
      <c r="F4795" s="210">
        <f>F4744*'Usages industrie'!$O46*(1+'Usages industrie'!$P46)^(F$4696-$D$4696)/1000</f>
        <v>0</v>
      </c>
      <c r="G4795" s="210">
        <f>G4744*'Usages industrie'!$O46*(1+'Usages industrie'!$P46)^(G$4696-$D$4696)/1000</f>
        <v>0</v>
      </c>
      <c r="H4795" s="210">
        <f>H4744*'Usages industrie'!$O46*(1+'Usages industrie'!$P46)^(H$4696-$D$4696)/1000</f>
        <v>0</v>
      </c>
      <c r="I4795" s="210">
        <f>I4744*'Usages industrie'!$O46*(1+'Usages industrie'!$P46)^(I$4696-$D$4696)/1000</f>
        <v>0</v>
      </c>
      <c r="J4795" s="210">
        <f>J4744*'Usages industrie'!$O46*(1+'Usages industrie'!$P46)^(J$4696-$D$4696)/1000</f>
        <v>0</v>
      </c>
      <c r="K4795" s="210">
        <f>K4744*'Usages industrie'!$O46*(1+'Usages industrie'!$P46)^(K$4696-$D$4696)/1000</f>
        <v>0</v>
      </c>
      <c r="L4795" s="210">
        <f>L4744*'Usages industrie'!$O46*(1+'Usages industrie'!$P46)^(L$4696-$D$4696)/1000</f>
        <v>0</v>
      </c>
      <c r="M4795" s="210">
        <f>M4744*'Usages industrie'!$O46*(1+'Usages industrie'!$P46)^(M$4696-$D$4696)/1000</f>
        <v>0</v>
      </c>
      <c r="N4795" s="210">
        <f>N4744*'Usages industrie'!$O46*(1+'Usages industrie'!$P46)^(N$4696-$D$4696)/1000</f>
        <v>0</v>
      </c>
      <c r="O4795" s="210">
        <f>O4744*'Usages industrie'!$O46*(1+'Usages industrie'!$P46)^(O$4696-$D$4696)/1000</f>
        <v>0</v>
      </c>
      <c r="P4795" s="210">
        <f>P4744*'Usages industrie'!$O46*(1+'Usages industrie'!$P46)^(P$4696-$D$4696)/1000</f>
        <v>0</v>
      </c>
      <c r="Q4795" s="210">
        <f>Q4744*'Usages industrie'!$O46*(1+'Usages industrie'!$P46)^(Q$4696-$D$4696)/1000</f>
        <v>0</v>
      </c>
      <c r="R4795" s="210">
        <f>R4744*'Usages industrie'!$O46*(1+'Usages industrie'!$P46)^(R$4696-$D$4696)/1000</f>
        <v>0</v>
      </c>
    </row>
    <row r="4796" spans="1:18" hidden="1" outlineLevel="2" x14ac:dyDescent="0.35">
      <c r="A4796" s="209" t="str">
        <f>'Usages industrie'!A47</f>
        <v>Usage industriel n°44</v>
      </c>
      <c r="B4796" s="209" t="s">
        <v>639</v>
      </c>
      <c r="C4796" s="209"/>
      <c r="D4796" s="210">
        <f>D4745*'Usages industrie'!$O47*(1+'Usages industrie'!$P47)^(D$4696-$D$4696)/1000</f>
        <v>0</v>
      </c>
      <c r="E4796" s="210">
        <f>E4745*'Usages industrie'!$O47*(1+'Usages industrie'!$P47)^(E$4696-$D$4696)/1000</f>
        <v>0</v>
      </c>
      <c r="F4796" s="210">
        <f>F4745*'Usages industrie'!$O47*(1+'Usages industrie'!$P47)^(F$4696-$D$4696)/1000</f>
        <v>0</v>
      </c>
      <c r="G4796" s="210">
        <f>G4745*'Usages industrie'!$O47*(1+'Usages industrie'!$P47)^(G$4696-$D$4696)/1000</f>
        <v>0</v>
      </c>
      <c r="H4796" s="210">
        <f>H4745*'Usages industrie'!$O47*(1+'Usages industrie'!$P47)^(H$4696-$D$4696)/1000</f>
        <v>0</v>
      </c>
      <c r="I4796" s="210">
        <f>I4745*'Usages industrie'!$O47*(1+'Usages industrie'!$P47)^(I$4696-$D$4696)/1000</f>
        <v>0</v>
      </c>
      <c r="J4796" s="210">
        <f>J4745*'Usages industrie'!$O47*(1+'Usages industrie'!$P47)^(J$4696-$D$4696)/1000</f>
        <v>0</v>
      </c>
      <c r="K4796" s="210">
        <f>K4745*'Usages industrie'!$O47*(1+'Usages industrie'!$P47)^(K$4696-$D$4696)/1000</f>
        <v>0</v>
      </c>
      <c r="L4796" s="210">
        <f>L4745*'Usages industrie'!$O47*(1+'Usages industrie'!$P47)^(L$4696-$D$4696)/1000</f>
        <v>0</v>
      </c>
      <c r="M4796" s="210">
        <f>M4745*'Usages industrie'!$O47*(1+'Usages industrie'!$P47)^(M$4696-$D$4696)/1000</f>
        <v>0</v>
      </c>
      <c r="N4796" s="210">
        <f>N4745*'Usages industrie'!$O47*(1+'Usages industrie'!$P47)^(N$4696-$D$4696)/1000</f>
        <v>0</v>
      </c>
      <c r="O4796" s="210">
        <f>O4745*'Usages industrie'!$O47*(1+'Usages industrie'!$P47)^(O$4696-$D$4696)/1000</f>
        <v>0</v>
      </c>
      <c r="P4796" s="210">
        <f>P4745*'Usages industrie'!$O47*(1+'Usages industrie'!$P47)^(P$4696-$D$4696)/1000</f>
        <v>0</v>
      </c>
      <c r="Q4796" s="210">
        <f>Q4745*'Usages industrie'!$O47*(1+'Usages industrie'!$P47)^(Q$4696-$D$4696)/1000</f>
        <v>0</v>
      </c>
      <c r="R4796" s="210">
        <f>R4745*'Usages industrie'!$O47*(1+'Usages industrie'!$P47)^(R$4696-$D$4696)/1000</f>
        <v>0</v>
      </c>
    </row>
    <row r="4797" spans="1:18" hidden="1" outlineLevel="2" x14ac:dyDescent="0.35">
      <c r="A4797" s="209" t="str">
        <f>'Usages industrie'!A48</f>
        <v>Usage industriel n°45</v>
      </c>
      <c r="B4797" s="209" t="s">
        <v>639</v>
      </c>
      <c r="C4797" s="209"/>
      <c r="D4797" s="210">
        <f>D4746*'Usages industrie'!$O48*(1+'Usages industrie'!$P48)^(D$4696-$D$4696)/1000</f>
        <v>0</v>
      </c>
      <c r="E4797" s="210">
        <f>E4746*'Usages industrie'!$O48*(1+'Usages industrie'!$P48)^(E$4696-$D$4696)/1000</f>
        <v>0</v>
      </c>
      <c r="F4797" s="210">
        <f>F4746*'Usages industrie'!$O48*(1+'Usages industrie'!$P48)^(F$4696-$D$4696)/1000</f>
        <v>0</v>
      </c>
      <c r="G4797" s="210">
        <f>G4746*'Usages industrie'!$O48*(1+'Usages industrie'!$P48)^(G$4696-$D$4696)/1000</f>
        <v>0</v>
      </c>
      <c r="H4797" s="210">
        <f>H4746*'Usages industrie'!$O48*(1+'Usages industrie'!$P48)^(H$4696-$D$4696)/1000</f>
        <v>0</v>
      </c>
      <c r="I4797" s="210">
        <f>I4746*'Usages industrie'!$O48*(1+'Usages industrie'!$P48)^(I$4696-$D$4696)/1000</f>
        <v>0</v>
      </c>
      <c r="J4797" s="210">
        <f>J4746*'Usages industrie'!$O48*(1+'Usages industrie'!$P48)^(J$4696-$D$4696)/1000</f>
        <v>0</v>
      </c>
      <c r="K4797" s="210">
        <f>K4746*'Usages industrie'!$O48*(1+'Usages industrie'!$P48)^(K$4696-$D$4696)/1000</f>
        <v>0</v>
      </c>
      <c r="L4797" s="210">
        <f>L4746*'Usages industrie'!$O48*(1+'Usages industrie'!$P48)^(L$4696-$D$4696)/1000</f>
        <v>0</v>
      </c>
      <c r="M4797" s="210">
        <f>M4746*'Usages industrie'!$O48*(1+'Usages industrie'!$P48)^(M$4696-$D$4696)/1000</f>
        <v>0</v>
      </c>
      <c r="N4797" s="210">
        <f>N4746*'Usages industrie'!$O48*(1+'Usages industrie'!$P48)^(N$4696-$D$4696)/1000</f>
        <v>0</v>
      </c>
      <c r="O4797" s="210">
        <f>O4746*'Usages industrie'!$O48*(1+'Usages industrie'!$P48)^(O$4696-$D$4696)/1000</f>
        <v>0</v>
      </c>
      <c r="P4797" s="210">
        <f>P4746*'Usages industrie'!$O48*(1+'Usages industrie'!$P48)^(P$4696-$D$4696)/1000</f>
        <v>0</v>
      </c>
      <c r="Q4797" s="210">
        <f>Q4746*'Usages industrie'!$O48*(1+'Usages industrie'!$P48)^(Q$4696-$D$4696)/1000</f>
        <v>0</v>
      </c>
      <c r="R4797" s="210">
        <f>R4746*'Usages industrie'!$O48*(1+'Usages industrie'!$P48)^(R$4696-$D$4696)/1000</f>
        <v>0</v>
      </c>
    </row>
    <row r="4798" spans="1:18" hidden="1" outlineLevel="2" x14ac:dyDescent="0.35">
      <c r="A4798" s="209" t="str">
        <f>'Usages industrie'!A49</f>
        <v>Usage industriel n°46</v>
      </c>
      <c r="B4798" s="209" t="s">
        <v>639</v>
      </c>
      <c r="C4798" s="209"/>
      <c r="D4798" s="210">
        <f>D4747*'Usages industrie'!$O49*(1+'Usages industrie'!$P49)^(D$4696-$D$4696)/1000</f>
        <v>0</v>
      </c>
      <c r="E4798" s="210">
        <f>E4747*'Usages industrie'!$O49*(1+'Usages industrie'!$P49)^(E$4696-$D$4696)/1000</f>
        <v>0</v>
      </c>
      <c r="F4798" s="210">
        <f>F4747*'Usages industrie'!$O49*(1+'Usages industrie'!$P49)^(F$4696-$D$4696)/1000</f>
        <v>0</v>
      </c>
      <c r="G4798" s="210">
        <f>G4747*'Usages industrie'!$O49*(1+'Usages industrie'!$P49)^(G$4696-$D$4696)/1000</f>
        <v>0</v>
      </c>
      <c r="H4798" s="210">
        <f>H4747*'Usages industrie'!$O49*(1+'Usages industrie'!$P49)^(H$4696-$D$4696)/1000</f>
        <v>0</v>
      </c>
      <c r="I4798" s="210">
        <f>I4747*'Usages industrie'!$O49*(1+'Usages industrie'!$P49)^(I$4696-$D$4696)/1000</f>
        <v>0</v>
      </c>
      <c r="J4798" s="210">
        <f>J4747*'Usages industrie'!$O49*(1+'Usages industrie'!$P49)^(J$4696-$D$4696)/1000</f>
        <v>0</v>
      </c>
      <c r="K4798" s="210">
        <f>K4747*'Usages industrie'!$O49*(1+'Usages industrie'!$P49)^(K$4696-$D$4696)/1000</f>
        <v>0</v>
      </c>
      <c r="L4798" s="210">
        <f>L4747*'Usages industrie'!$O49*(1+'Usages industrie'!$P49)^(L$4696-$D$4696)/1000</f>
        <v>0</v>
      </c>
      <c r="M4798" s="210">
        <f>M4747*'Usages industrie'!$O49*(1+'Usages industrie'!$P49)^(M$4696-$D$4696)/1000</f>
        <v>0</v>
      </c>
      <c r="N4798" s="210">
        <f>N4747*'Usages industrie'!$O49*(1+'Usages industrie'!$P49)^(N$4696-$D$4696)/1000</f>
        <v>0</v>
      </c>
      <c r="O4798" s="210">
        <f>O4747*'Usages industrie'!$O49*(1+'Usages industrie'!$P49)^(O$4696-$D$4696)/1000</f>
        <v>0</v>
      </c>
      <c r="P4798" s="210">
        <f>P4747*'Usages industrie'!$O49*(1+'Usages industrie'!$P49)^(P$4696-$D$4696)/1000</f>
        <v>0</v>
      </c>
      <c r="Q4798" s="210">
        <f>Q4747*'Usages industrie'!$O49*(1+'Usages industrie'!$P49)^(Q$4696-$D$4696)/1000</f>
        <v>0</v>
      </c>
      <c r="R4798" s="210">
        <f>R4747*'Usages industrie'!$O49*(1+'Usages industrie'!$P49)^(R$4696-$D$4696)/1000</f>
        <v>0</v>
      </c>
    </row>
    <row r="4799" spans="1:18" hidden="1" outlineLevel="2" x14ac:dyDescent="0.35">
      <c r="A4799" s="209" t="str">
        <f>'Usages industrie'!A50</f>
        <v>Usage industriel n°47</v>
      </c>
      <c r="B4799" s="209" t="s">
        <v>639</v>
      </c>
      <c r="C4799" s="209"/>
      <c r="D4799" s="210">
        <f>D4748*'Usages industrie'!$O50*(1+'Usages industrie'!$P50)^(D$4696-$D$4696)/1000</f>
        <v>0</v>
      </c>
      <c r="E4799" s="210">
        <f>E4748*'Usages industrie'!$O50*(1+'Usages industrie'!$P50)^(E$4696-$D$4696)/1000</f>
        <v>0</v>
      </c>
      <c r="F4799" s="210">
        <f>F4748*'Usages industrie'!$O50*(1+'Usages industrie'!$P50)^(F$4696-$D$4696)/1000</f>
        <v>0</v>
      </c>
      <c r="G4799" s="210">
        <f>G4748*'Usages industrie'!$O50*(1+'Usages industrie'!$P50)^(G$4696-$D$4696)/1000</f>
        <v>0</v>
      </c>
      <c r="H4799" s="210">
        <f>H4748*'Usages industrie'!$O50*(1+'Usages industrie'!$P50)^(H$4696-$D$4696)/1000</f>
        <v>0</v>
      </c>
      <c r="I4799" s="210">
        <f>I4748*'Usages industrie'!$O50*(1+'Usages industrie'!$P50)^(I$4696-$D$4696)/1000</f>
        <v>0</v>
      </c>
      <c r="J4799" s="210">
        <f>J4748*'Usages industrie'!$O50*(1+'Usages industrie'!$P50)^(J$4696-$D$4696)/1000</f>
        <v>0</v>
      </c>
      <c r="K4799" s="210">
        <f>K4748*'Usages industrie'!$O50*(1+'Usages industrie'!$P50)^(K$4696-$D$4696)/1000</f>
        <v>0</v>
      </c>
      <c r="L4799" s="210">
        <f>L4748*'Usages industrie'!$O50*(1+'Usages industrie'!$P50)^(L$4696-$D$4696)/1000</f>
        <v>0</v>
      </c>
      <c r="M4799" s="210">
        <f>M4748*'Usages industrie'!$O50*(1+'Usages industrie'!$P50)^(M$4696-$D$4696)/1000</f>
        <v>0</v>
      </c>
      <c r="N4799" s="210">
        <f>N4748*'Usages industrie'!$O50*(1+'Usages industrie'!$P50)^(N$4696-$D$4696)/1000</f>
        <v>0</v>
      </c>
      <c r="O4799" s="210">
        <f>O4748*'Usages industrie'!$O50*(1+'Usages industrie'!$P50)^(O$4696-$D$4696)/1000</f>
        <v>0</v>
      </c>
      <c r="P4799" s="210">
        <f>P4748*'Usages industrie'!$O50*(1+'Usages industrie'!$P50)^(P$4696-$D$4696)/1000</f>
        <v>0</v>
      </c>
      <c r="Q4799" s="210">
        <f>Q4748*'Usages industrie'!$O50*(1+'Usages industrie'!$P50)^(Q$4696-$D$4696)/1000</f>
        <v>0</v>
      </c>
      <c r="R4799" s="210">
        <f>R4748*'Usages industrie'!$O50*(1+'Usages industrie'!$P50)^(R$4696-$D$4696)/1000</f>
        <v>0</v>
      </c>
    </row>
    <row r="4800" spans="1:18" hidden="1" outlineLevel="2" x14ac:dyDescent="0.35">
      <c r="A4800" s="209" t="str">
        <f>'Usages industrie'!A51</f>
        <v>Usage industriel n°48</v>
      </c>
      <c r="B4800" s="209" t="s">
        <v>639</v>
      </c>
      <c r="C4800" s="209"/>
      <c r="D4800" s="210">
        <f>D4749*'Usages industrie'!$O51*(1+'Usages industrie'!$P51)^(D$4696-$D$4696)/1000</f>
        <v>0</v>
      </c>
      <c r="E4800" s="210">
        <f>E4749*'Usages industrie'!$O51*(1+'Usages industrie'!$P51)^(E$4696-$D$4696)/1000</f>
        <v>0</v>
      </c>
      <c r="F4800" s="210">
        <f>F4749*'Usages industrie'!$O51*(1+'Usages industrie'!$P51)^(F$4696-$D$4696)/1000</f>
        <v>0</v>
      </c>
      <c r="G4800" s="210">
        <f>G4749*'Usages industrie'!$O51*(1+'Usages industrie'!$P51)^(G$4696-$D$4696)/1000</f>
        <v>0</v>
      </c>
      <c r="H4800" s="210">
        <f>H4749*'Usages industrie'!$O51*(1+'Usages industrie'!$P51)^(H$4696-$D$4696)/1000</f>
        <v>0</v>
      </c>
      <c r="I4800" s="210">
        <f>I4749*'Usages industrie'!$O51*(1+'Usages industrie'!$P51)^(I$4696-$D$4696)/1000</f>
        <v>0</v>
      </c>
      <c r="J4800" s="210">
        <f>J4749*'Usages industrie'!$O51*(1+'Usages industrie'!$P51)^(J$4696-$D$4696)/1000</f>
        <v>0</v>
      </c>
      <c r="K4800" s="210">
        <f>K4749*'Usages industrie'!$O51*(1+'Usages industrie'!$P51)^(K$4696-$D$4696)/1000</f>
        <v>0</v>
      </c>
      <c r="L4800" s="210">
        <f>L4749*'Usages industrie'!$O51*(1+'Usages industrie'!$P51)^(L$4696-$D$4696)/1000</f>
        <v>0</v>
      </c>
      <c r="M4800" s="210">
        <f>M4749*'Usages industrie'!$O51*(1+'Usages industrie'!$P51)^(M$4696-$D$4696)/1000</f>
        <v>0</v>
      </c>
      <c r="N4800" s="210">
        <f>N4749*'Usages industrie'!$O51*(1+'Usages industrie'!$P51)^(N$4696-$D$4696)/1000</f>
        <v>0</v>
      </c>
      <c r="O4800" s="210">
        <f>O4749*'Usages industrie'!$O51*(1+'Usages industrie'!$P51)^(O$4696-$D$4696)/1000</f>
        <v>0</v>
      </c>
      <c r="P4800" s="210">
        <f>P4749*'Usages industrie'!$O51*(1+'Usages industrie'!$P51)^(P$4696-$D$4696)/1000</f>
        <v>0</v>
      </c>
      <c r="Q4800" s="210">
        <f>Q4749*'Usages industrie'!$O51*(1+'Usages industrie'!$P51)^(Q$4696-$D$4696)/1000</f>
        <v>0</v>
      </c>
      <c r="R4800" s="210">
        <f>R4749*'Usages industrie'!$O51*(1+'Usages industrie'!$P51)^(R$4696-$D$4696)/1000</f>
        <v>0</v>
      </c>
    </row>
    <row r="4801" spans="1:18" hidden="1" outlineLevel="2" x14ac:dyDescent="0.35">
      <c r="A4801" s="209" t="str">
        <f>'Usages industrie'!A52</f>
        <v>Usage industriel n°49</v>
      </c>
      <c r="B4801" s="209" t="s">
        <v>639</v>
      </c>
      <c r="C4801" s="209"/>
      <c r="D4801" s="210">
        <f>D4750*'Usages industrie'!$O52*(1+'Usages industrie'!$P52)^(D$4696-$D$4696)/1000</f>
        <v>0</v>
      </c>
      <c r="E4801" s="210">
        <f>E4750*'Usages industrie'!$O52*(1+'Usages industrie'!$P52)^(E$4696-$D$4696)/1000</f>
        <v>0</v>
      </c>
      <c r="F4801" s="210">
        <f>F4750*'Usages industrie'!$O52*(1+'Usages industrie'!$P52)^(F$4696-$D$4696)/1000</f>
        <v>0</v>
      </c>
      <c r="G4801" s="210">
        <f>G4750*'Usages industrie'!$O52*(1+'Usages industrie'!$P52)^(G$4696-$D$4696)/1000</f>
        <v>0</v>
      </c>
      <c r="H4801" s="210">
        <f>H4750*'Usages industrie'!$O52*(1+'Usages industrie'!$P52)^(H$4696-$D$4696)/1000</f>
        <v>0</v>
      </c>
      <c r="I4801" s="210">
        <f>I4750*'Usages industrie'!$O52*(1+'Usages industrie'!$P52)^(I$4696-$D$4696)/1000</f>
        <v>0</v>
      </c>
      <c r="J4801" s="210">
        <f>J4750*'Usages industrie'!$O52*(1+'Usages industrie'!$P52)^(J$4696-$D$4696)/1000</f>
        <v>0</v>
      </c>
      <c r="K4801" s="210">
        <f>K4750*'Usages industrie'!$O52*(1+'Usages industrie'!$P52)^(K$4696-$D$4696)/1000</f>
        <v>0</v>
      </c>
      <c r="L4801" s="210">
        <f>L4750*'Usages industrie'!$O52*(1+'Usages industrie'!$P52)^(L$4696-$D$4696)/1000</f>
        <v>0</v>
      </c>
      <c r="M4801" s="210">
        <f>M4750*'Usages industrie'!$O52*(1+'Usages industrie'!$P52)^(M$4696-$D$4696)/1000</f>
        <v>0</v>
      </c>
      <c r="N4801" s="210">
        <f>N4750*'Usages industrie'!$O52*(1+'Usages industrie'!$P52)^(N$4696-$D$4696)/1000</f>
        <v>0</v>
      </c>
      <c r="O4801" s="210">
        <f>O4750*'Usages industrie'!$O52*(1+'Usages industrie'!$P52)^(O$4696-$D$4696)/1000</f>
        <v>0</v>
      </c>
      <c r="P4801" s="210">
        <f>P4750*'Usages industrie'!$O52*(1+'Usages industrie'!$P52)^(P$4696-$D$4696)/1000</f>
        <v>0</v>
      </c>
      <c r="Q4801" s="210">
        <f>Q4750*'Usages industrie'!$O52*(1+'Usages industrie'!$P52)^(Q$4696-$D$4696)/1000</f>
        <v>0</v>
      </c>
      <c r="R4801" s="210">
        <f>R4750*'Usages industrie'!$O52*(1+'Usages industrie'!$P52)^(R$4696-$D$4696)/1000</f>
        <v>0</v>
      </c>
    </row>
    <row r="4802" spans="1:18" hidden="1" outlineLevel="2" x14ac:dyDescent="0.35">
      <c r="A4802" s="209" t="str">
        <f>'Usages industrie'!A53</f>
        <v>Usage industriel n°50</v>
      </c>
      <c r="B4802" s="209" t="s">
        <v>639</v>
      </c>
      <c r="C4802" s="209"/>
      <c r="D4802" s="210">
        <f>D4751*'Usages industrie'!$O53*(1+'Usages industrie'!$P53)^(D$4696-$D$4696)/1000</f>
        <v>0</v>
      </c>
      <c r="E4802" s="210">
        <f>E4751*'Usages industrie'!$O53*(1+'Usages industrie'!$P53)^(E$4696-$D$4696)/1000</f>
        <v>0</v>
      </c>
      <c r="F4802" s="210">
        <f>F4751*'Usages industrie'!$O53*(1+'Usages industrie'!$P53)^(F$4696-$D$4696)/1000</f>
        <v>0</v>
      </c>
      <c r="G4802" s="210">
        <f>G4751*'Usages industrie'!$O53*(1+'Usages industrie'!$P53)^(G$4696-$D$4696)/1000</f>
        <v>0</v>
      </c>
      <c r="H4802" s="210">
        <f>H4751*'Usages industrie'!$O53*(1+'Usages industrie'!$P53)^(H$4696-$D$4696)/1000</f>
        <v>0</v>
      </c>
      <c r="I4802" s="210">
        <f>I4751*'Usages industrie'!$O53*(1+'Usages industrie'!$P53)^(I$4696-$D$4696)/1000</f>
        <v>0</v>
      </c>
      <c r="J4802" s="210">
        <f>J4751*'Usages industrie'!$O53*(1+'Usages industrie'!$P53)^(J$4696-$D$4696)/1000</f>
        <v>0</v>
      </c>
      <c r="K4802" s="210">
        <f>K4751*'Usages industrie'!$O53*(1+'Usages industrie'!$P53)^(K$4696-$D$4696)/1000</f>
        <v>0</v>
      </c>
      <c r="L4802" s="210">
        <f>L4751*'Usages industrie'!$O53*(1+'Usages industrie'!$P53)^(L$4696-$D$4696)/1000</f>
        <v>0</v>
      </c>
      <c r="M4802" s="210">
        <f>M4751*'Usages industrie'!$O53*(1+'Usages industrie'!$P53)^(M$4696-$D$4696)/1000</f>
        <v>0</v>
      </c>
      <c r="N4802" s="210">
        <f>N4751*'Usages industrie'!$O53*(1+'Usages industrie'!$P53)^(N$4696-$D$4696)/1000</f>
        <v>0</v>
      </c>
      <c r="O4802" s="210">
        <f>O4751*'Usages industrie'!$O53*(1+'Usages industrie'!$P53)^(O$4696-$D$4696)/1000</f>
        <v>0</v>
      </c>
      <c r="P4802" s="210">
        <f>P4751*'Usages industrie'!$O53*(1+'Usages industrie'!$P53)^(P$4696-$D$4696)/1000</f>
        <v>0</v>
      </c>
      <c r="Q4802" s="210">
        <f>Q4751*'Usages industrie'!$O53*(1+'Usages industrie'!$P53)^(Q$4696-$D$4696)/1000</f>
        <v>0</v>
      </c>
      <c r="R4802" s="210">
        <f>R4751*'Usages industrie'!$O53*(1+'Usages industrie'!$P53)^(R$4696-$D$4696)/1000</f>
        <v>0</v>
      </c>
    </row>
    <row r="4803" spans="1:18" hidden="1" outlineLevel="1" collapsed="1" x14ac:dyDescent="0.35">
      <c r="A4803" s="209" t="s">
        <v>640</v>
      </c>
      <c r="B4803" s="209"/>
      <c r="C4803" s="209"/>
      <c r="D4803" s="210">
        <f t="shared" ref="D4803:R4803" si="420">SUM(D4753:D4802)</f>
        <v>0</v>
      </c>
      <c r="E4803" s="210">
        <f t="shared" si="420"/>
        <v>0</v>
      </c>
      <c r="F4803" s="210">
        <f t="shared" si="420"/>
        <v>0</v>
      </c>
      <c r="G4803" s="210">
        <f t="shared" si="420"/>
        <v>0</v>
      </c>
      <c r="H4803" s="210">
        <f t="shared" si="420"/>
        <v>0</v>
      </c>
      <c r="I4803" s="210">
        <f t="shared" si="420"/>
        <v>0</v>
      </c>
      <c r="J4803" s="210">
        <f t="shared" si="420"/>
        <v>0</v>
      </c>
      <c r="K4803" s="210">
        <f t="shared" si="420"/>
        <v>0</v>
      </c>
      <c r="L4803" s="210">
        <f t="shared" si="420"/>
        <v>0</v>
      </c>
      <c r="M4803" s="210">
        <f t="shared" si="420"/>
        <v>0</v>
      </c>
      <c r="N4803" s="210">
        <f t="shared" si="420"/>
        <v>0</v>
      </c>
      <c r="O4803" s="210">
        <f t="shared" si="420"/>
        <v>0</v>
      </c>
      <c r="P4803" s="210">
        <f t="shared" si="420"/>
        <v>0</v>
      </c>
      <c r="Q4803" s="210">
        <f t="shared" si="420"/>
        <v>0</v>
      </c>
      <c r="R4803" s="210">
        <f t="shared" si="420"/>
        <v>0</v>
      </c>
    </row>
    <row r="4804" spans="1:18" hidden="1" outlineLevel="1" x14ac:dyDescent="0.35">
      <c r="A4804" s="43" t="s">
        <v>641</v>
      </c>
      <c r="B4804" s="43"/>
      <c r="C4804" s="232"/>
      <c r="D4804" s="231"/>
      <c r="E4804" s="231"/>
      <c r="F4804" s="231"/>
      <c r="G4804" s="231"/>
      <c r="H4804" s="231"/>
      <c r="I4804" s="231"/>
      <c r="J4804" s="231"/>
      <c r="K4804" s="231"/>
      <c r="L4804" s="231"/>
      <c r="M4804" s="231"/>
      <c r="N4804" s="231"/>
      <c r="O4804" s="231"/>
      <c r="P4804" s="231"/>
      <c r="Q4804" s="231"/>
      <c r="R4804" s="231"/>
    </row>
    <row r="4805" spans="1:18" hidden="1" outlineLevel="1" x14ac:dyDescent="0.35">
      <c r="A4805" s="43" t="s">
        <v>642</v>
      </c>
      <c r="B4805" s="43"/>
      <c r="C4805" s="232"/>
      <c r="D4805" s="231"/>
      <c r="E4805" s="231"/>
      <c r="F4805" s="231"/>
      <c r="G4805" s="231"/>
      <c r="H4805" s="231"/>
      <c r="I4805" s="231"/>
      <c r="J4805" s="231"/>
      <c r="K4805" s="231"/>
      <c r="L4805" s="231"/>
      <c r="M4805" s="231"/>
      <c r="N4805" s="231"/>
      <c r="O4805" s="231"/>
      <c r="P4805" s="231"/>
      <c r="Q4805" s="231"/>
      <c r="R4805" s="231"/>
    </row>
    <row r="4806" spans="1:18" hidden="1" outlineLevel="2" x14ac:dyDescent="0.35">
      <c r="A4806" s="209" t="str">
        <f>'Usages mobilité'!A4</f>
        <v>Usage mobilité n°1</v>
      </c>
      <c r="B4806" s="209" t="s">
        <v>637</v>
      </c>
      <c r="C4806" s="209"/>
      <c r="D4806" s="210">
        <f>IF(B$4693&lt;&gt;"",IF(B$4693='Usages mobilité'!BF4,'Usages mobilité'!BD4,0),0)</f>
        <v>0</v>
      </c>
      <c r="E4806" s="210">
        <f t="shared" ref="E4806:R4815" si="421">$D4806</f>
        <v>0</v>
      </c>
      <c r="F4806" s="210">
        <f t="shared" si="421"/>
        <v>0</v>
      </c>
      <c r="G4806" s="210">
        <f t="shared" si="421"/>
        <v>0</v>
      </c>
      <c r="H4806" s="210">
        <f t="shared" si="421"/>
        <v>0</v>
      </c>
      <c r="I4806" s="210">
        <f t="shared" si="421"/>
        <v>0</v>
      </c>
      <c r="J4806" s="210">
        <f t="shared" si="421"/>
        <v>0</v>
      </c>
      <c r="K4806" s="210">
        <f t="shared" si="421"/>
        <v>0</v>
      </c>
      <c r="L4806" s="210">
        <f t="shared" si="421"/>
        <v>0</v>
      </c>
      <c r="M4806" s="210">
        <f t="shared" si="421"/>
        <v>0</v>
      </c>
      <c r="N4806" s="210">
        <f t="shared" si="421"/>
        <v>0</v>
      </c>
      <c r="O4806" s="210">
        <f t="shared" si="421"/>
        <v>0</v>
      </c>
      <c r="P4806" s="210">
        <f t="shared" si="421"/>
        <v>0</v>
      </c>
      <c r="Q4806" s="210">
        <f t="shared" si="421"/>
        <v>0</v>
      </c>
      <c r="R4806" s="210">
        <f t="shared" si="421"/>
        <v>0</v>
      </c>
    </row>
    <row r="4807" spans="1:18" hidden="1" outlineLevel="2" x14ac:dyDescent="0.35">
      <c r="A4807" s="209" t="str">
        <f>'Usages mobilité'!A5</f>
        <v>Usage mobilité n°2</v>
      </c>
      <c r="B4807" s="209" t="s">
        <v>637</v>
      </c>
      <c r="C4807" s="209"/>
      <c r="D4807" s="210">
        <f>IF(B$4693&lt;&gt;"",IF(B$4693='Usages mobilité'!BF5,'Usages mobilité'!BD5,0),0)</f>
        <v>0</v>
      </c>
      <c r="E4807" s="210">
        <f t="shared" si="421"/>
        <v>0</v>
      </c>
      <c r="F4807" s="210">
        <f t="shared" si="421"/>
        <v>0</v>
      </c>
      <c r="G4807" s="210">
        <f t="shared" si="421"/>
        <v>0</v>
      </c>
      <c r="H4807" s="210">
        <f t="shared" si="421"/>
        <v>0</v>
      </c>
      <c r="I4807" s="210">
        <f t="shared" si="421"/>
        <v>0</v>
      </c>
      <c r="J4807" s="210">
        <f t="shared" si="421"/>
        <v>0</v>
      </c>
      <c r="K4807" s="210">
        <f t="shared" si="421"/>
        <v>0</v>
      </c>
      <c r="L4807" s="210">
        <f t="shared" si="421"/>
        <v>0</v>
      </c>
      <c r="M4807" s="210">
        <f t="shared" si="421"/>
        <v>0</v>
      </c>
      <c r="N4807" s="210">
        <f t="shared" si="421"/>
        <v>0</v>
      </c>
      <c r="O4807" s="210">
        <f t="shared" si="421"/>
        <v>0</v>
      </c>
      <c r="P4807" s="210">
        <f t="shared" si="421"/>
        <v>0</v>
      </c>
      <c r="Q4807" s="210">
        <f t="shared" si="421"/>
        <v>0</v>
      </c>
      <c r="R4807" s="210">
        <f t="shared" si="421"/>
        <v>0</v>
      </c>
    </row>
    <row r="4808" spans="1:18" hidden="1" outlineLevel="2" x14ac:dyDescent="0.35">
      <c r="A4808" s="209" t="str">
        <f>'Usages mobilité'!A6</f>
        <v>Usage mobilité n°3</v>
      </c>
      <c r="B4808" s="209" t="s">
        <v>637</v>
      </c>
      <c r="C4808" s="209"/>
      <c r="D4808" s="210">
        <f>IF(B$4693&lt;&gt;"",IF(B$4693='Usages mobilité'!BF6,'Usages mobilité'!BD6,0),0)</f>
        <v>0</v>
      </c>
      <c r="E4808" s="210">
        <f t="shared" si="421"/>
        <v>0</v>
      </c>
      <c r="F4808" s="210">
        <f t="shared" si="421"/>
        <v>0</v>
      </c>
      <c r="G4808" s="210">
        <f t="shared" si="421"/>
        <v>0</v>
      </c>
      <c r="H4808" s="210">
        <f t="shared" si="421"/>
        <v>0</v>
      </c>
      <c r="I4808" s="210">
        <f t="shared" si="421"/>
        <v>0</v>
      </c>
      <c r="J4808" s="210">
        <f t="shared" si="421"/>
        <v>0</v>
      </c>
      <c r="K4808" s="210">
        <f t="shared" si="421"/>
        <v>0</v>
      </c>
      <c r="L4808" s="210">
        <f t="shared" si="421"/>
        <v>0</v>
      </c>
      <c r="M4808" s="210">
        <f t="shared" si="421"/>
        <v>0</v>
      </c>
      <c r="N4808" s="210">
        <f t="shared" si="421"/>
        <v>0</v>
      </c>
      <c r="O4808" s="210">
        <f t="shared" si="421"/>
        <v>0</v>
      </c>
      <c r="P4808" s="210">
        <f t="shared" si="421"/>
        <v>0</v>
      </c>
      <c r="Q4808" s="210">
        <f t="shared" si="421"/>
        <v>0</v>
      </c>
      <c r="R4808" s="210">
        <f t="shared" si="421"/>
        <v>0</v>
      </c>
    </row>
    <row r="4809" spans="1:18" hidden="1" outlineLevel="2" x14ac:dyDescent="0.35">
      <c r="A4809" s="209" t="str">
        <f>'Usages mobilité'!A7</f>
        <v>Usage mobilité n°4</v>
      </c>
      <c r="B4809" s="209" t="s">
        <v>637</v>
      </c>
      <c r="C4809" s="209"/>
      <c r="D4809" s="210">
        <f>IF(B$4693&lt;&gt;"",IF(B$4693='Usages mobilité'!BF7,'Usages mobilité'!BD7,0),0)</f>
        <v>0</v>
      </c>
      <c r="E4809" s="210">
        <f t="shared" si="421"/>
        <v>0</v>
      </c>
      <c r="F4809" s="210">
        <f t="shared" si="421"/>
        <v>0</v>
      </c>
      <c r="G4809" s="210">
        <f t="shared" si="421"/>
        <v>0</v>
      </c>
      <c r="H4809" s="210">
        <f t="shared" si="421"/>
        <v>0</v>
      </c>
      <c r="I4809" s="210">
        <f t="shared" si="421"/>
        <v>0</v>
      </c>
      <c r="J4809" s="210">
        <f t="shared" si="421"/>
        <v>0</v>
      </c>
      <c r="K4809" s="210">
        <f t="shared" si="421"/>
        <v>0</v>
      </c>
      <c r="L4809" s="210">
        <f t="shared" si="421"/>
        <v>0</v>
      </c>
      <c r="M4809" s="210">
        <f t="shared" si="421"/>
        <v>0</v>
      </c>
      <c r="N4809" s="210">
        <f t="shared" si="421"/>
        <v>0</v>
      </c>
      <c r="O4809" s="210">
        <f t="shared" si="421"/>
        <v>0</v>
      </c>
      <c r="P4809" s="210">
        <f t="shared" si="421"/>
        <v>0</v>
      </c>
      <c r="Q4809" s="210">
        <f t="shared" si="421"/>
        <v>0</v>
      </c>
      <c r="R4809" s="210">
        <f t="shared" si="421"/>
        <v>0</v>
      </c>
    </row>
    <row r="4810" spans="1:18" hidden="1" outlineLevel="2" x14ac:dyDescent="0.35">
      <c r="A4810" s="209" t="str">
        <f>'Usages mobilité'!A8</f>
        <v>Usage mobilité n°5</v>
      </c>
      <c r="B4810" s="209" t="s">
        <v>637</v>
      </c>
      <c r="C4810" s="209"/>
      <c r="D4810" s="210">
        <f>IF(B$4693&lt;&gt;"",IF(B$4693='Usages mobilité'!BF8,'Usages mobilité'!BD8,0),0)</f>
        <v>0</v>
      </c>
      <c r="E4810" s="210">
        <f t="shared" si="421"/>
        <v>0</v>
      </c>
      <c r="F4810" s="210">
        <f t="shared" si="421"/>
        <v>0</v>
      </c>
      <c r="G4810" s="210">
        <f t="shared" si="421"/>
        <v>0</v>
      </c>
      <c r="H4810" s="210">
        <f t="shared" si="421"/>
        <v>0</v>
      </c>
      <c r="I4810" s="210">
        <f t="shared" si="421"/>
        <v>0</v>
      </c>
      <c r="J4810" s="210">
        <f t="shared" si="421"/>
        <v>0</v>
      </c>
      <c r="K4810" s="210">
        <f t="shared" si="421"/>
        <v>0</v>
      </c>
      <c r="L4810" s="210">
        <f t="shared" si="421"/>
        <v>0</v>
      </c>
      <c r="M4810" s="210">
        <f t="shared" si="421"/>
        <v>0</v>
      </c>
      <c r="N4810" s="210">
        <f t="shared" si="421"/>
        <v>0</v>
      </c>
      <c r="O4810" s="210">
        <f t="shared" si="421"/>
        <v>0</v>
      </c>
      <c r="P4810" s="210">
        <f t="shared" si="421"/>
        <v>0</v>
      </c>
      <c r="Q4810" s="210">
        <f t="shared" si="421"/>
        <v>0</v>
      </c>
      <c r="R4810" s="210">
        <f t="shared" si="421"/>
        <v>0</v>
      </c>
    </row>
    <row r="4811" spans="1:18" hidden="1" outlineLevel="2" x14ac:dyDescent="0.35">
      <c r="A4811" s="209" t="str">
        <f>'Usages mobilité'!A9</f>
        <v>Usage mobilité n°6</v>
      </c>
      <c r="B4811" s="209" t="s">
        <v>637</v>
      </c>
      <c r="C4811" s="209"/>
      <c r="D4811" s="210">
        <f>IF(B$4693&lt;&gt;"",IF(B$4693='Usages mobilité'!BF9,'Usages mobilité'!BD9,0),0)</f>
        <v>0</v>
      </c>
      <c r="E4811" s="210">
        <f t="shared" si="421"/>
        <v>0</v>
      </c>
      <c r="F4811" s="210">
        <f t="shared" si="421"/>
        <v>0</v>
      </c>
      <c r="G4811" s="210">
        <f t="shared" si="421"/>
        <v>0</v>
      </c>
      <c r="H4811" s="210">
        <f t="shared" si="421"/>
        <v>0</v>
      </c>
      <c r="I4811" s="210">
        <f t="shared" si="421"/>
        <v>0</v>
      </c>
      <c r="J4811" s="210">
        <f t="shared" si="421"/>
        <v>0</v>
      </c>
      <c r="K4811" s="210">
        <f t="shared" si="421"/>
        <v>0</v>
      </c>
      <c r="L4811" s="210">
        <f t="shared" si="421"/>
        <v>0</v>
      </c>
      <c r="M4811" s="210">
        <f t="shared" si="421"/>
        <v>0</v>
      </c>
      <c r="N4811" s="210">
        <f t="shared" si="421"/>
        <v>0</v>
      </c>
      <c r="O4811" s="210">
        <f t="shared" si="421"/>
        <v>0</v>
      </c>
      <c r="P4811" s="210">
        <f t="shared" si="421"/>
        <v>0</v>
      </c>
      <c r="Q4811" s="210">
        <f t="shared" si="421"/>
        <v>0</v>
      </c>
      <c r="R4811" s="210">
        <f t="shared" si="421"/>
        <v>0</v>
      </c>
    </row>
    <row r="4812" spans="1:18" hidden="1" outlineLevel="2" x14ac:dyDescent="0.35">
      <c r="A4812" s="209" t="str">
        <f>'Usages mobilité'!A10</f>
        <v>Usage mobilité n°7</v>
      </c>
      <c r="B4812" s="209" t="s">
        <v>637</v>
      </c>
      <c r="C4812" s="209"/>
      <c r="D4812" s="210">
        <f>IF(B$4693&lt;&gt;"",IF(B$4693='Usages mobilité'!BF10,'Usages mobilité'!BD10,0),0)</f>
        <v>0</v>
      </c>
      <c r="E4812" s="210">
        <f t="shared" si="421"/>
        <v>0</v>
      </c>
      <c r="F4812" s="210">
        <f t="shared" si="421"/>
        <v>0</v>
      </c>
      <c r="G4812" s="210">
        <f t="shared" si="421"/>
        <v>0</v>
      </c>
      <c r="H4812" s="210">
        <f t="shared" si="421"/>
        <v>0</v>
      </c>
      <c r="I4812" s="210">
        <f t="shared" si="421"/>
        <v>0</v>
      </c>
      <c r="J4812" s="210">
        <f t="shared" si="421"/>
        <v>0</v>
      </c>
      <c r="K4812" s="210">
        <f t="shared" si="421"/>
        <v>0</v>
      </c>
      <c r="L4812" s="210">
        <f t="shared" si="421"/>
        <v>0</v>
      </c>
      <c r="M4812" s="210">
        <f t="shared" si="421"/>
        <v>0</v>
      </c>
      <c r="N4812" s="210">
        <f t="shared" si="421"/>
        <v>0</v>
      </c>
      <c r="O4812" s="210">
        <f t="shared" si="421"/>
        <v>0</v>
      </c>
      <c r="P4812" s="210">
        <f t="shared" si="421"/>
        <v>0</v>
      </c>
      <c r="Q4812" s="210">
        <f t="shared" si="421"/>
        <v>0</v>
      </c>
      <c r="R4812" s="210">
        <f t="shared" si="421"/>
        <v>0</v>
      </c>
    </row>
    <row r="4813" spans="1:18" hidden="1" outlineLevel="2" x14ac:dyDescent="0.35">
      <c r="A4813" s="209" t="str">
        <f>'Usages mobilité'!A11</f>
        <v>Usage mobilité n°8</v>
      </c>
      <c r="B4813" s="209" t="s">
        <v>637</v>
      </c>
      <c r="C4813" s="209"/>
      <c r="D4813" s="210">
        <f>IF(B$4693&lt;&gt;"",IF(B$4693='Usages mobilité'!BF11,'Usages mobilité'!BD11,0),0)</f>
        <v>0</v>
      </c>
      <c r="E4813" s="210">
        <f t="shared" si="421"/>
        <v>0</v>
      </c>
      <c r="F4813" s="210">
        <f t="shared" si="421"/>
        <v>0</v>
      </c>
      <c r="G4813" s="210">
        <f t="shared" si="421"/>
        <v>0</v>
      </c>
      <c r="H4813" s="210">
        <f t="shared" si="421"/>
        <v>0</v>
      </c>
      <c r="I4813" s="210">
        <f t="shared" si="421"/>
        <v>0</v>
      </c>
      <c r="J4813" s="210">
        <f t="shared" si="421"/>
        <v>0</v>
      </c>
      <c r="K4813" s="210">
        <f t="shared" si="421"/>
        <v>0</v>
      </c>
      <c r="L4813" s="210">
        <f t="shared" si="421"/>
        <v>0</v>
      </c>
      <c r="M4813" s="210">
        <f t="shared" si="421"/>
        <v>0</v>
      </c>
      <c r="N4813" s="210">
        <f t="shared" si="421"/>
        <v>0</v>
      </c>
      <c r="O4813" s="210">
        <f t="shared" si="421"/>
        <v>0</v>
      </c>
      <c r="P4813" s="210">
        <f t="shared" si="421"/>
        <v>0</v>
      </c>
      <c r="Q4813" s="210">
        <f t="shared" si="421"/>
        <v>0</v>
      </c>
      <c r="R4813" s="210">
        <f t="shared" si="421"/>
        <v>0</v>
      </c>
    </row>
    <row r="4814" spans="1:18" hidden="1" outlineLevel="2" x14ac:dyDescent="0.35">
      <c r="A4814" s="209" t="str">
        <f>'Usages mobilité'!A12</f>
        <v>Usage mobilité n°9</v>
      </c>
      <c r="B4814" s="209" t="s">
        <v>637</v>
      </c>
      <c r="C4814" s="209"/>
      <c r="D4814" s="210">
        <f>IF(B$4693&lt;&gt;"",IF(B$4693='Usages mobilité'!BF12,'Usages mobilité'!BD12,0),0)</f>
        <v>0</v>
      </c>
      <c r="E4814" s="210">
        <f t="shared" si="421"/>
        <v>0</v>
      </c>
      <c r="F4814" s="210">
        <f t="shared" si="421"/>
        <v>0</v>
      </c>
      <c r="G4814" s="210">
        <f t="shared" si="421"/>
        <v>0</v>
      </c>
      <c r="H4814" s="210">
        <f t="shared" si="421"/>
        <v>0</v>
      </c>
      <c r="I4814" s="210">
        <f t="shared" si="421"/>
        <v>0</v>
      </c>
      <c r="J4814" s="210">
        <f t="shared" si="421"/>
        <v>0</v>
      </c>
      <c r="K4814" s="210">
        <f t="shared" si="421"/>
        <v>0</v>
      </c>
      <c r="L4814" s="210">
        <f t="shared" si="421"/>
        <v>0</v>
      </c>
      <c r="M4814" s="210">
        <f t="shared" si="421"/>
        <v>0</v>
      </c>
      <c r="N4814" s="210">
        <f t="shared" si="421"/>
        <v>0</v>
      </c>
      <c r="O4814" s="210">
        <f t="shared" si="421"/>
        <v>0</v>
      </c>
      <c r="P4814" s="210">
        <f t="shared" si="421"/>
        <v>0</v>
      </c>
      <c r="Q4814" s="210">
        <f t="shared" si="421"/>
        <v>0</v>
      </c>
      <c r="R4814" s="210">
        <f t="shared" si="421"/>
        <v>0</v>
      </c>
    </row>
    <row r="4815" spans="1:18" hidden="1" outlineLevel="2" x14ac:dyDescent="0.35">
      <c r="A4815" s="209" t="str">
        <f>'Usages mobilité'!A13</f>
        <v>Usage mobilité n°10</v>
      </c>
      <c r="B4815" s="209" t="s">
        <v>637</v>
      </c>
      <c r="C4815" s="209"/>
      <c r="D4815" s="210">
        <f>IF(B$4693&lt;&gt;"",IF(B$4693='Usages mobilité'!BF13,'Usages mobilité'!BD13,0),0)</f>
        <v>0</v>
      </c>
      <c r="E4815" s="210">
        <f t="shared" si="421"/>
        <v>0</v>
      </c>
      <c r="F4815" s="210">
        <f t="shared" si="421"/>
        <v>0</v>
      </c>
      <c r="G4815" s="210">
        <f t="shared" si="421"/>
        <v>0</v>
      </c>
      <c r="H4815" s="210">
        <f t="shared" si="421"/>
        <v>0</v>
      </c>
      <c r="I4815" s="210">
        <f t="shared" si="421"/>
        <v>0</v>
      </c>
      <c r="J4815" s="210">
        <f t="shared" si="421"/>
        <v>0</v>
      </c>
      <c r="K4815" s="210">
        <f t="shared" si="421"/>
        <v>0</v>
      </c>
      <c r="L4815" s="210">
        <f t="shared" si="421"/>
        <v>0</v>
      </c>
      <c r="M4815" s="210">
        <f t="shared" si="421"/>
        <v>0</v>
      </c>
      <c r="N4815" s="210">
        <f t="shared" si="421"/>
        <v>0</v>
      </c>
      <c r="O4815" s="210">
        <f t="shared" si="421"/>
        <v>0</v>
      </c>
      <c r="P4815" s="210">
        <f t="shared" si="421"/>
        <v>0</v>
      </c>
      <c r="Q4815" s="210">
        <f t="shared" si="421"/>
        <v>0</v>
      </c>
      <c r="R4815" s="210">
        <f t="shared" si="421"/>
        <v>0</v>
      </c>
    </row>
    <row r="4816" spans="1:18" hidden="1" outlineLevel="2" x14ac:dyDescent="0.35">
      <c r="A4816" s="209" t="str">
        <f>'Usages mobilité'!A14</f>
        <v>Usage mobilité n°11</v>
      </c>
      <c r="B4816" s="209" t="s">
        <v>637</v>
      </c>
      <c r="C4816" s="209"/>
      <c r="D4816" s="210">
        <f>IF(B$4693&lt;&gt;"",IF(B$4693='Usages mobilité'!BF14,'Usages mobilité'!BD14,0),0)</f>
        <v>0</v>
      </c>
      <c r="E4816" s="210">
        <f t="shared" ref="E4816:R4825" si="422">$D4816</f>
        <v>0</v>
      </c>
      <c r="F4816" s="210">
        <f t="shared" si="422"/>
        <v>0</v>
      </c>
      <c r="G4816" s="210">
        <f t="shared" si="422"/>
        <v>0</v>
      </c>
      <c r="H4816" s="210">
        <f t="shared" si="422"/>
        <v>0</v>
      </c>
      <c r="I4816" s="210">
        <f t="shared" si="422"/>
        <v>0</v>
      </c>
      <c r="J4816" s="210">
        <f t="shared" si="422"/>
        <v>0</v>
      </c>
      <c r="K4816" s="210">
        <f t="shared" si="422"/>
        <v>0</v>
      </c>
      <c r="L4816" s="210">
        <f t="shared" si="422"/>
        <v>0</v>
      </c>
      <c r="M4816" s="210">
        <f t="shared" si="422"/>
        <v>0</v>
      </c>
      <c r="N4816" s="210">
        <f t="shared" si="422"/>
        <v>0</v>
      </c>
      <c r="O4816" s="210">
        <f t="shared" si="422"/>
        <v>0</v>
      </c>
      <c r="P4816" s="210">
        <f t="shared" si="422"/>
        <v>0</v>
      </c>
      <c r="Q4816" s="210">
        <f t="shared" si="422"/>
        <v>0</v>
      </c>
      <c r="R4816" s="210">
        <f t="shared" si="422"/>
        <v>0</v>
      </c>
    </row>
    <row r="4817" spans="1:18" hidden="1" outlineLevel="2" x14ac:dyDescent="0.35">
      <c r="A4817" s="209" t="str">
        <f>'Usages mobilité'!A15</f>
        <v>Usage mobilité n°12</v>
      </c>
      <c r="B4817" s="209" t="s">
        <v>637</v>
      </c>
      <c r="C4817" s="209"/>
      <c r="D4817" s="210">
        <f>IF(B$4693&lt;&gt;"",IF(B$4693='Usages mobilité'!BF15,'Usages mobilité'!BD15,0),0)</f>
        <v>0</v>
      </c>
      <c r="E4817" s="210">
        <f t="shared" si="422"/>
        <v>0</v>
      </c>
      <c r="F4817" s="210">
        <f t="shared" si="422"/>
        <v>0</v>
      </c>
      <c r="G4817" s="210">
        <f t="shared" si="422"/>
        <v>0</v>
      </c>
      <c r="H4817" s="210">
        <f t="shared" si="422"/>
        <v>0</v>
      </c>
      <c r="I4817" s="210">
        <f t="shared" si="422"/>
        <v>0</v>
      </c>
      <c r="J4817" s="210">
        <f t="shared" si="422"/>
        <v>0</v>
      </c>
      <c r="K4817" s="210">
        <f t="shared" si="422"/>
        <v>0</v>
      </c>
      <c r="L4817" s="210">
        <f t="shared" si="422"/>
        <v>0</v>
      </c>
      <c r="M4817" s="210">
        <f t="shared" si="422"/>
        <v>0</v>
      </c>
      <c r="N4817" s="210">
        <f t="shared" si="422"/>
        <v>0</v>
      </c>
      <c r="O4817" s="210">
        <f t="shared" si="422"/>
        <v>0</v>
      </c>
      <c r="P4817" s="210">
        <f t="shared" si="422"/>
        <v>0</v>
      </c>
      <c r="Q4817" s="210">
        <f t="shared" si="422"/>
        <v>0</v>
      </c>
      <c r="R4817" s="210">
        <f t="shared" si="422"/>
        <v>0</v>
      </c>
    </row>
    <row r="4818" spans="1:18" hidden="1" outlineLevel="2" x14ac:dyDescent="0.35">
      <c r="A4818" s="209" t="str">
        <f>'Usages mobilité'!A16</f>
        <v>Usage mobilité n°13</v>
      </c>
      <c r="B4818" s="209" t="s">
        <v>637</v>
      </c>
      <c r="C4818" s="209"/>
      <c r="D4818" s="210">
        <f>IF(B$4693&lt;&gt;"",IF(B$4693='Usages mobilité'!BF16,'Usages mobilité'!BD16,0),0)</f>
        <v>0</v>
      </c>
      <c r="E4818" s="210">
        <f t="shared" si="422"/>
        <v>0</v>
      </c>
      <c r="F4818" s="210">
        <f t="shared" si="422"/>
        <v>0</v>
      </c>
      <c r="G4818" s="210">
        <f t="shared" si="422"/>
        <v>0</v>
      </c>
      <c r="H4818" s="210">
        <f t="shared" si="422"/>
        <v>0</v>
      </c>
      <c r="I4818" s="210">
        <f t="shared" si="422"/>
        <v>0</v>
      </c>
      <c r="J4818" s="210">
        <f t="shared" si="422"/>
        <v>0</v>
      </c>
      <c r="K4818" s="210">
        <f t="shared" si="422"/>
        <v>0</v>
      </c>
      <c r="L4818" s="210">
        <f t="shared" si="422"/>
        <v>0</v>
      </c>
      <c r="M4818" s="210">
        <f t="shared" si="422"/>
        <v>0</v>
      </c>
      <c r="N4818" s="210">
        <f t="shared" si="422"/>
        <v>0</v>
      </c>
      <c r="O4818" s="210">
        <f t="shared" si="422"/>
        <v>0</v>
      </c>
      <c r="P4818" s="210">
        <f t="shared" si="422"/>
        <v>0</v>
      </c>
      <c r="Q4818" s="210">
        <f t="shared" si="422"/>
        <v>0</v>
      </c>
      <c r="R4818" s="210">
        <f t="shared" si="422"/>
        <v>0</v>
      </c>
    </row>
    <row r="4819" spans="1:18" hidden="1" outlineLevel="2" x14ac:dyDescent="0.35">
      <c r="A4819" s="209" t="str">
        <f>'Usages mobilité'!A17</f>
        <v>Usage mobilité n°14</v>
      </c>
      <c r="B4819" s="209" t="s">
        <v>637</v>
      </c>
      <c r="C4819" s="209"/>
      <c r="D4819" s="210">
        <f>IF(B$4693&lt;&gt;"",IF(B$4693='Usages mobilité'!BF17,'Usages mobilité'!BD17,0),0)</f>
        <v>0</v>
      </c>
      <c r="E4819" s="210">
        <f t="shared" si="422"/>
        <v>0</v>
      </c>
      <c r="F4819" s="210">
        <f t="shared" si="422"/>
        <v>0</v>
      </c>
      <c r="G4819" s="210">
        <f t="shared" si="422"/>
        <v>0</v>
      </c>
      <c r="H4819" s="210">
        <f t="shared" si="422"/>
        <v>0</v>
      </c>
      <c r="I4819" s="210">
        <f t="shared" si="422"/>
        <v>0</v>
      </c>
      <c r="J4819" s="210">
        <f t="shared" si="422"/>
        <v>0</v>
      </c>
      <c r="K4819" s="210">
        <f t="shared" si="422"/>
        <v>0</v>
      </c>
      <c r="L4819" s="210">
        <f t="shared" si="422"/>
        <v>0</v>
      </c>
      <c r="M4819" s="210">
        <f t="shared" si="422"/>
        <v>0</v>
      </c>
      <c r="N4819" s="210">
        <f t="shared" si="422"/>
        <v>0</v>
      </c>
      <c r="O4819" s="210">
        <f t="shared" si="422"/>
        <v>0</v>
      </c>
      <c r="P4819" s="210">
        <f t="shared" si="422"/>
        <v>0</v>
      </c>
      <c r="Q4819" s="210">
        <f t="shared" si="422"/>
        <v>0</v>
      </c>
      <c r="R4819" s="210">
        <f t="shared" si="422"/>
        <v>0</v>
      </c>
    </row>
    <row r="4820" spans="1:18" hidden="1" outlineLevel="2" x14ac:dyDescent="0.35">
      <c r="A4820" s="209" t="str">
        <f>'Usages mobilité'!A18</f>
        <v>Usage mobilité n°15</v>
      </c>
      <c r="B4820" s="209" t="s">
        <v>637</v>
      </c>
      <c r="C4820" s="209"/>
      <c r="D4820" s="210">
        <f>IF(B$4693&lt;&gt;"",IF(B$4693='Usages mobilité'!BF18,'Usages mobilité'!BD18,0),0)</f>
        <v>0</v>
      </c>
      <c r="E4820" s="210">
        <f t="shared" si="422"/>
        <v>0</v>
      </c>
      <c r="F4820" s="210">
        <f t="shared" si="422"/>
        <v>0</v>
      </c>
      <c r="G4820" s="210">
        <f t="shared" si="422"/>
        <v>0</v>
      </c>
      <c r="H4820" s="210">
        <f t="shared" si="422"/>
        <v>0</v>
      </c>
      <c r="I4820" s="210">
        <f t="shared" si="422"/>
        <v>0</v>
      </c>
      <c r="J4820" s="210">
        <f t="shared" si="422"/>
        <v>0</v>
      </c>
      <c r="K4820" s="210">
        <f t="shared" si="422"/>
        <v>0</v>
      </c>
      <c r="L4820" s="210">
        <f t="shared" si="422"/>
        <v>0</v>
      </c>
      <c r="M4820" s="210">
        <f t="shared" si="422"/>
        <v>0</v>
      </c>
      <c r="N4820" s="210">
        <f t="shared" si="422"/>
        <v>0</v>
      </c>
      <c r="O4820" s="210">
        <f t="shared" si="422"/>
        <v>0</v>
      </c>
      <c r="P4820" s="210">
        <f t="shared" si="422"/>
        <v>0</v>
      </c>
      <c r="Q4820" s="210">
        <f t="shared" si="422"/>
        <v>0</v>
      </c>
      <c r="R4820" s="210">
        <f t="shared" si="422"/>
        <v>0</v>
      </c>
    </row>
    <row r="4821" spans="1:18" hidden="1" outlineLevel="2" x14ac:dyDescent="0.35">
      <c r="A4821" s="209" t="str">
        <f>'Usages mobilité'!A19</f>
        <v>Usage mobilité n°16</v>
      </c>
      <c r="B4821" s="209" t="s">
        <v>637</v>
      </c>
      <c r="C4821" s="209"/>
      <c r="D4821" s="210">
        <f>IF(B$4693&lt;&gt;"",IF(B$4693='Usages mobilité'!BF19,'Usages mobilité'!BD19,0),0)</f>
        <v>0</v>
      </c>
      <c r="E4821" s="210">
        <f t="shared" si="422"/>
        <v>0</v>
      </c>
      <c r="F4821" s="210">
        <f t="shared" si="422"/>
        <v>0</v>
      </c>
      <c r="G4821" s="210">
        <f t="shared" si="422"/>
        <v>0</v>
      </c>
      <c r="H4821" s="210">
        <f t="shared" si="422"/>
        <v>0</v>
      </c>
      <c r="I4821" s="210">
        <f t="shared" si="422"/>
        <v>0</v>
      </c>
      <c r="J4821" s="210">
        <f t="shared" si="422"/>
        <v>0</v>
      </c>
      <c r="K4821" s="210">
        <f t="shared" si="422"/>
        <v>0</v>
      </c>
      <c r="L4821" s="210">
        <f t="shared" si="422"/>
        <v>0</v>
      </c>
      <c r="M4821" s="210">
        <f t="shared" si="422"/>
        <v>0</v>
      </c>
      <c r="N4821" s="210">
        <f t="shared" si="422"/>
        <v>0</v>
      </c>
      <c r="O4821" s="210">
        <f t="shared" si="422"/>
        <v>0</v>
      </c>
      <c r="P4821" s="210">
        <f t="shared" si="422"/>
        <v>0</v>
      </c>
      <c r="Q4821" s="210">
        <f t="shared" si="422"/>
        <v>0</v>
      </c>
      <c r="R4821" s="210">
        <f t="shared" si="422"/>
        <v>0</v>
      </c>
    </row>
    <row r="4822" spans="1:18" hidden="1" outlineLevel="2" x14ac:dyDescent="0.35">
      <c r="A4822" s="209" t="str">
        <f>'Usages mobilité'!A20</f>
        <v>Usage mobilité n°17</v>
      </c>
      <c r="B4822" s="209" t="s">
        <v>637</v>
      </c>
      <c r="C4822" s="209"/>
      <c r="D4822" s="210">
        <f>IF(B$4693&lt;&gt;"",IF(B$4693='Usages mobilité'!BF20,'Usages mobilité'!BD20,0),0)</f>
        <v>0</v>
      </c>
      <c r="E4822" s="210">
        <f t="shared" si="422"/>
        <v>0</v>
      </c>
      <c r="F4822" s="210">
        <f t="shared" si="422"/>
        <v>0</v>
      </c>
      <c r="G4822" s="210">
        <f t="shared" si="422"/>
        <v>0</v>
      </c>
      <c r="H4822" s="210">
        <f t="shared" si="422"/>
        <v>0</v>
      </c>
      <c r="I4822" s="210">
        <f t="shared" si="422"/>
        <v>0</v>
      </c>
      <c r="J4822" s="210">
        <f t="shared" si="422"/>
        <v>0</v>
      </c>
      <c r="K4822" s="210">
        <f t="shared" si="422"/>
        <v>0</v>
      </c>
      <c r="L4822" s="210">
        <f t="shared" si="422"/>
        <v>0</v>
      </c>
      <c r="M4822" s="210">
        <f t="shared" si="422"/>
        <v>0</v>
      </c>
      <c r="N4822" s="210">
        <f t="shared" si="422"/>
        <v>0</v>
      </c>
      <c r="O4822" s="210">
        <f t="shared" si="422"/>
        <v>0</v>
      </c>
      <c r="P4822" s="210">
        <f t="shared" si="422"/>
        <v>0</v>
      </c>
      <c r="Q4822" s="210">
        <f t="shared" si="422"/>
        <v>0</v>
      </c>
      <c r="R4822" s="210">
        <f t="shared" si="422"/>
        <v>0</v>
      </c>
    </row>
    <row r="4823" spans="1:18" hidden="1" outlineLevel="2" x14ac:dyDescent="0.35">
      <c r="A4823" s="209" t="str">
        <f>'Usages mobilité'!A21</f>
        <v>Usage mobilité n°18</v>
      </c>
      <c r="B4823" s="209" t="s">
        <v>637</v>
      </c>
      <c r="C4823" s="209"/>
      <c r="D4823" s="210">
        <f>IF(B$4693&lt;&gt;"",IF(B$4693='Usages mobilité'!BF21,'Usages mobilité'!BD21,0),0)</f>
        <v>0</v>
      </c>
      <c r="E4823" s="210">
        <f t="shared" si="422"/>
        <v>0</v>
      </c>
      <c r="F4823" s="210">
        <f t="shared" si="422"/>
        <v>0</v>
      </c>
      <c r="G4823" s="210">
        <f t="shared" si="422"/>
        <v>0</v>
      </c>
      <c r="H4823" s="210">
        <f t="shared" si="422"/>
        <v>0</v>
      </c>
      <c r="I4823" s="210">
        <f t="shared" si="422"/>
        <v>0</v>
      </c>
      <c r="J4823" s="210">
        <f t="shared" si="422"/>
        <v>0</v>
      </c>
      <c r="K4823" s="210">
        <f t="shared" si="422"/>
        <v>0</v>
      </c>
      <c r="L4823" s="210">
        <f t="shared" si="422"/>
        <v>0</v>
      </c>
      <c r="M4823" s="210">
        <f t="shared" si="422"/>
        <v>0</v>
      </c>
      <c r="N4823" s="210">
        <f t="shared" si="422"/>
        <v>0</v>
      </c>
      <c r="O4823" s="210">
        <f t="shared" si="422"/>
        <v>0</v>
      </c>
      <c r="P4823" s="210">
        <f t="shared" si="422"/>
        <v>0</v>
      </c>
      <c r="Q4823" s="210">
        <f t="shared" si="422"/>
        <v>0</v>
      </c>
      <c r="R4823" s="210">
        <f t="shared" si="422"/>
        <v>0</v>
      </c>
    </row>
    <row r="4824" spans="1:18" hidden="1" outlineLevel="2" x14ac:dyDescent="0.35">
      <c r="A4824" s="209" t="str">
        <f>'Usages mobilité'!A22</f>
        <v>Usage mobilité n°19</v>
      </c>
      <c r="B4824" s="209" t="s">
        <v>637</v>
      </c>
      <c r="C4824" s="209"/>
      <c r="D4824" s="210">
        <f>IF(B$4693&lt;&gt;"",IF(B$4693='Usages mobilité'!BF22,'Usages mobilité'!BD22,0),0)</f>
        <v>0</v>
      </c>
      <c r="E4824" s="210">
        <f t="shared" si="422"/>
        <v>0</v>
      </c>
      <c r="F4824" s="210">
        <f t="shared" si="422"/>
        <v>0</v>
      </c>
      <c r="G4824" s="210">
        <f t="shared" si="422"/>
        <v>0</v>
      </c>
      <c r="H4824" s="210">
        <f t="shared" si="422"/>
        <v>0</v>
      </c>
      <c r="I4824" s="210">
        <f t="shared" si="422"/>
        <v>0</v>
      </c>
      <c r="J4824" s="210">
        <f t="shared" si="422"/>
        <v>0</v>
      </c>
      <c r="K4824" s="210">
        <f t="shared" si="422"/>
        <v>0</v>
      </c>
      <c r="L4824" s="210">
        <f t="shared" si="422"/>
        <v>0</v>
      </c>
      <c r="M4824" s="210">
        <f t="shared" si="422"/>
        <v>0</v>
      </c>
      <c r="N4824" s="210">
        <f t="shared" si="422"/>
        <v>0</v>
      </c>
      <c r="O4824" s="210">
        <f t="shared" si="422"/>
        <v>0</v>
      </c>
      <c r="P4824" s="210">
        <f t="shared" si="422"/>
        <v>0</v>
      </c>
      <c r="Q4824" s="210">
        <f t="shared" si="422"/>
        <v>0</v>
      </c>
      <c r="R4824" s="210">
        <f t="shared" si="422"/>
        <v>0</v>
      </c>
    </row>
    <row r="4825" spans="1:18" hidden="1" outlineLevel="2" x14ac:dyDescent="0.35">
      <c r="A4825" s="209" t="str">
        <f>'Usages mobilité'!A23</f>
        <v>Usage mobilité n°20</v>
      </c>
      <c r="B4825" s="209" t="s">
        <v>637</v>
      </c>
      <c r="C4825" s="209"/>
      <c r="D4825" s="210">
        <f>IF(B$4693&lt;&gt;"",IF(B$4693='Usages mobilité'!BF23,'Usages mobilité'!BD23,0),0)</f>
        <v>0</v>
      </c>
      <c r="E4825" s="210">
        <f t="shared" si="422"/>
        <v>0</v>
      </c>
      <c r="F4825" s="210">
        <f t="shared" si="422"/>
        <v>0</v>
      </c>
      <c r="G4825" s="210">
        <f t="shared" si="422"/>
        <v>0</v>
      </c>
      <c r="H4825" s="210">
        <f t="shared" si="422"/>
        <v>0</v>
      </c>
      <c r="I4825" s="210">
        <f t="shared" si="422"/>
        <v>0</v>
      </c>
      <c r="J4825" s="210">
        <f t="shared" si="422"/>
        <v>0</v>
      </c>
      <c r="K4825" s="210">
        <f t="shared" si="422"/>
        <v>0</v>
      </c>
      <c r="L4825" s="210">
        <f t="shared" si="422"/>
        <v>0</v>
      </c>
      <c r="M4825" s="210">
        <f t="shared" si="422"/>
        <v>0</v>
      </c>
      <c r="N4825" s="210">
        <f t="shared" si="422"/>
        <v>0</v>
      </c>
      <c r="O4825" s="210">
        <f t="shared" si="422"/>
        <v>0</v>
      </c>
      <c r="P4825" s="210">
        <f t="shared" si="422"/>
        <v>0</v>
      </c>
      <c r="Q4825" s="210">
        <f t="shared" si="422"/>
        <v>0</v>
      </c>
      <c r="R4825" s="210">
        <f t="shared" si="422"/>
        <v>0</v>
      </c>
    </row>
    <row r="4826" spans="1:18" hidden="1" outlineLevel="2" x14ac:dyDescent="0.35">
      <c r="A4826" s="209" t="str">
        <f>'Usages mobilité'!A24</f>
        <v>Usage mobilité n°21</v>
      </c>
      <c r="B4826" s="209" t="s">
        <v>637</v>
      </c>
      <c r="C4826" s="209"/>
      <c r="D4826" s="210">
        <f>IF(B$4693&lt;&gt;"",IF(B$4693='Usages mobilité'!BF24,'Usages mobilité'!BD24,0),0)</f>
        <v>0</v>
      </c>
      <c r="E4826" s="210">
        <f t="shared" ref="E4826:R4835" si="423">$D4826</f>
        <v>0</v>
      </c>
      <c r="F4826" s="210">
        <f t="shared" si="423"/>
        <v>0</v>
      </c>
      <c r="G4826" s="210">
        <f t="shared" si="423"/>
        <v>0</v>
      </c>
      <c r="H4826" s="210">
        <f t="shared" si="423"/>
        <v>0</v>
      </c>
      <c r="I4826" s="210">
        <f t="shared" si="423"/>
        <v>0</v>
      </c>
      <c r="J4826" s="210">
        <f t="shared" si="423"/>
        <v>0</v>
      </c>
      <c r="K4826" s="210">
        <f t="shared" si="423"/>
        <v>0</v>
      </c>
      <c r="L4826" s="210">
        <f t="shared" si="423"/>
        <v>0</v>
      </c>
      <c r="M4826" s="210">
        <f t="shared" si="423"/>
        <v>0</v>
      </c>
      <c r="N4826" s="210">
        <f t="shared" si="423"/>
        <v>0</v>
      </c>
      <c r="O4826" s="210">
        <f t="shared" si="423"/>
        <v>0</v>
      </c>
      <c r="P4826" s="210">
        <f t="shared" si="423"/>
        <v>0</v>
      </c>
      <c r="Q4826" s="210">
        <f t="shared" si="423"/>
        <v>0</v>
      </c>
      <c r="R4826" s="210">
        <f t="shared" si="423"/>
        <v>0</v>
      </c>
    </row>
    <row r="4827" spans="1:18" hidden="1" outlineLevel="2" x14ac:dyDescent="0.35">
      <c r="A4827" s="209" t="str">
        <f>'Usages mobilité'!A25</f>
        <v>Usage mobilité n°22</v>
      </c>
      <c r="B4827" s="209" t="s">
        <v>637</v>
      </c>
      <c r="C4827" s="209"/>
      <c r="D4827" s="210">
        <f>IF(B$4693&lt;&gt;"",IF(B$4693='Usages mobilité'!BF25,'Usages mobilité'!BD25,0),0)</f>
        <v>0</v>
      </c>
      <c r="E4827" s="210">
        <f t="shared" si="423"/>
        <v>0</v>
      </c>
      <c r="F4827" s="210">
        <f t="shared" si="423"/>
        <v>0</v>
      </c>
      <c r="G4827" s="210">
        <f t="shared" si="423"/>
        <v>0</v>
      </c>
      <c r="H4827" s="210">
        <f t="shared" si="423"/>
        <v>0</v>
      </c>
      <c r="I4827" s="210">
        <f t="shared" si="423"/>
        <v>0</v>
      </c>
      <c r="J4827" s="210">
        <f t="shared" si="423"/>
        <v>0</v>
      </c>
      <c r="K4827" s="210">
        <f t="shared" si="423"/>
        <v>0</v>
      </c>
      <c r="L4827" s="210">
        <f t="shared" si="423"/>
        <v>0</v>
      </c>
      <c r="M4827" s="210">
        <f t="shared" si="423"/>
        <v>0</v>
      </c>
      <c r="N4827" s="210">
        <f t="shared" si="423"/>
        <v>0</v>
      </c>
      <c r="O4827" s="210">
        <f t="shared" si="423"/>
        <v>0</v>
      </c>
      <c r="P4827" s="210">
        <f t="shared" si="423"/>
        <v>0</v>
      </c>
      <c r="Q4827" s="210">
        <f t="shared" si="423"/>
        <v>0</v>
      </c>
      <c r="R4827" s="210">
        <f t="shared" si="423"/>
        <v>0</v>
      </c>
    </row>
    <row r="4828" spans="1:18" hidden="1" outlineLevel="2" x14ac:dyDescent="0.35">
      <c r="A4828" s="209" t="str">
        <f>'Usages mobilité'!A26</f>
        <v>Usage mobilité n°23</v>
      </c>
      <c r="B4828" s="209" t="s">
        <v>637</v>
      </c>
      <c r="C4828" s="209"/>
      <c r="D4828" s="210">
        <f>IF(B$4693&lt;&gt;"",IF(B$4693='Usages mobilité'!BF26,'Usages mobilité'!BD26,0),0)</f>
        <v>0</v>
      </c>
      <c r="E4828" s="210">
        <f t="shared" si="423"/>
        <v>0</v>
      </c>
      <c r="F4828" s="210">
        <f t="shared" si="423"/>
        <v>0</v>
      </c>
      <c r="G4828" s="210">
        <f t="shared" si="423"/>
        <v>0</v>
      </c>
      <c r="H4828" s="210">
        <f t="shared" si="423"/>
        <v>0</v>
      </c>
      <c r="I4828" s="210">
        <f t="shared" si="423"/>
        <v>0</v>
      </c>
      <c r="J4828" s="210">
        <f t="shared" si="423"/>
        <v>0</v>
      </c>
      <c r="K4828" s="210">
        <f t="shared" si="423"/>
        <v>0</v>
      </c>
      <c r="L4828" s="210">
        <f t="shared" si="423"/>
        <v>0</v>
      </c>
      <c r="M4828" s="210">
        <f t="shared" si="423"/>
        <v>0</v>
      </c>
      <c r="N4828" s="210">
        <f t="shared" si="423"/>
        <v>0</v>
      </c>
      <c r="O4828" s="210">
        <f t="shared" si="423"/>
        <v>0</v>
      </c>
      <c r="P4828" s="210">
        <f t="shared" si="423"/>
        <v>0</v>
      </c>
      <c r="Q4828" s="210">
        <f t="shared" si="423"/>
        <v>0</v>
      </c>
      <c r="R4828" s="210">
        <f t="shared" si="423"/>
        <v>0</v>
      </c>
    </row>
    <row r="4829" spans="1:18" hidden="1" outlineLevel="2" x14ac:dyDescent="0.35">
      <c r="A4829" s="209" t="str">
        <f>'Usages mobilité'!A27</f>
        <v>Usage mobilité n°24</v>
      </c>
      <c r="B4829" s="209" t="s">
        <v>637</v>
      </c>
      <c r="C4829" s="209"/>
      <c r="D4829" s="210">
        <f>IF(B$4693&lt;&gt;"",IF(B$4693='Usages mobilité'!BF27,'Usages mobilité'!BD27,0),0)</f>
        <v>0</v>
      </c>
      <c r="E4829" s="210">
        <f t="shared" si="423"/>
        <v>0</v>
      </c>
      <c r="F4829" s="210">
        <f t="shared" si="423"/>
        <v>0</v>
      </c>
      <c r="G4829" s="210">
        <f t="shared" si="423"/>
        <v>0</v>
      </c>
      <c r="H4829" s="210">
        <f t="shared" si="423"/>
        <v>0</v>
      </c>
      <c r="I4829" s="210">
        <f t="shared" si="423"/>
        <v>0</v>
      </c>
      <c r="J4829" s="210">
        <f t="shared" si="423"/>
        <v>0</v>
      </c>
      <c r="K4829" s="210">
        <f t="shared" si="423"/>
        <v>0</v>
      </c>
      <c r="L4829" s="210">
        <f t="shared" si="423"/>
        <v>0</v>
      </c>
      <c r="M4829" s="210">
        <f t="shared" si="423"/>
        <v>0</v>
      </c>
      <c r="N4829" s="210">
        <f t="shared" si="423"/>
        <v>0</v>
      </c>
      <c r="O4829" s="210">
        <f t="shared" si="423"/>
        <v>0</v>
      </c>
      <c r="P4829" s="210">
        <f t="shared" si="423"/>
        <v>0</v>
      </c>
      <c r="Q4829" s="210">
        <f t="shared" si="423"/>
        <v>0</v>
      </c>
      <c r="R4829" s="210">
        <f t="shared" si="423"/>
        <v>0</v>
      </c>
    </row>
    <row r="4830" spans="1:18" hidden="1" outlineLevel="2" x14ac:dyDescent="0.35">
      <c r="A4830" s="209" t="str">
        <f>'Usages mobilité'!A28</f>
        <v>Usage mobilité n°25</v>
      </c>
      <c r="B4830" s="209" t="s">
        <v>637</v>
      </c>
      <c r="C4830" s="209"/>
      <c r="D4830" s="210">
        <f>IF(B$4693&lt;&gt;"",IF(B$4693='Usages mobilité'!BF28,'Usages mobilité'!BD28,0),0)</f>
        <v>0</v>
      </c>
      <c r="E4830" s="210">
        <f t="shared" si="423"/>
        <v>0</v>
      </c>
      <c r="F4830" s="210">
        <f t="shared" si="423"/>
        <v>0</v>
      </c>
      <c r="G4830" s="210">
        <f t="shared" si="423"/>
        <v>0</v>
      </c>
      <c r="H4830" s="210">
        <f t="shared" si="423"/>
        <v>0</v>
      </c>
      <c r="I4830" s="210">
        <f t="shared" si="423"/>
        <v>0</v>
      </c>
      <c r="J4830" s="210">
        <f t="shared" si="423"/>
        <v>0</v>
      </c>
      <c r="K4830" s="210">
        <f t="shared" si="423"/>
        <v>0</v>
      </c>
      <c r="L4830" s="210">
        <f t="shared" si="423"/>
        <v>0</v>
      </c>
      <c r="M4830" s="210">
        <f t="shared" si="423"/>
        <v>0</v>
      </c>
      <c r="N4830" s="210">
        <f t="shared" si="423"/>
        <v>0</v>
      </c>
      <c r="O4830" s="210">
        <f t="shared" si="423"/>
        <v>0</v>
      </c>
      <c r="P4830" s="210">
        <f t="shared" si="423"/>
        <v>0</v>
      </c>
      <c r="Q4830" s="210">
        <f t="shared" si="423"/>
        <v>0</v>
      </c>
      <c r="R4830" s="210">
        <f t="shared" si="423"/>
        <v>0</v>
      </c>
    </row>
    <row r="4831" spans="1:18" hidden="1" outlineLevel="2" x14ac:dyDescent="0.35">
      <c r="A4831" s="209" t="str">
        <f>'Usages mobilité'!A29</f>
        <v>Usage mobilité n°26</v>
      </c>
      <c r="B4831" s="209" t="s">
        <v>637</v>
      </c>
      <c r="C4831" s="209"/>
      <c r="D4831" s="210">
        <f>IF(B$4693&lt;&gt;"",IF(B$4693='Usages mobilité'!BF29,'Usages mobilité'!BD29,0),0)</f>
        <v>0</v>
      </c>
      <c r="E4831" s="210">
        <f t="shared" si="423"/>
        <v>0</v>
      </c>
      <c r="F4831" s="210">
        <f t="shared" si="423"/>
        <v>0</v>
      </c>
      <c r="G4831" s="210">
        <f t="shared" si="423"/>
        <v>0</v>
      </c>
      <c r="H4831" s="210">
        <f t="shared" si="423"/>
        <v>0</v>
      </c>
      <c r="I4831" s="210">
        <f t="shared" si="423"/>
        <v>0</v>
      </c>
      <c r="J4831" s="210">
        <f t="shared" si="423"/>
        <v>0</v>
      </c>
      <c r="K4831" s="210">
        <f t="shared" si="423"/>
        <v>0</v>
      </c>
      <c r="L4831" s="210">
        <f t="shared" si="423"/>
        <v>0</v>
      </c>
      <c r="M4831" s="210">
        <f t="shared" si="423"/>
        <v>0</v>
      </c>
      <c r="N4831" s="210">
        <f t="shared" si="423"/>
        <v>0</v>
      </c>
      <c r="O4831" s="210">
        <f t="shared" si="423"/>
        <v>0</v>
      </c>
      <c r="P4831" s="210">
        <f t="shared" si="423"/>
        <v>0</v>
      </c>
      <c r="Q4831" s="210">
        <f t="shared" si="423"/>
        <v>0</v>
      </c>
      <c r="R4831" s="210">
        <f t="shared" si="423"/>
        <v>0</v>
      </c>
    </row>
    <row r="4832" spans="1:18" hidden="1" outlineLevel="2" x14ac:dyDescent="0.35">
      <c r="A4832" s="209" t="str">
        <f>'Usages mobilité'!A30</f>
        <v>Usage mobilité n°27</v>
      </c>
      <c r="B4832" s="209" t="s">
        <v>637</v>
      </c>
      <c r="C4832" s="209"/>
      <c r="D4832" s="210">
        <f>IF(B$4693&lt;&gt;"",IF(B$4693='Usages mobilité'!BF30,'Usages mobilité'!BD30,0),0)</f>
        <v>0</v>
      </c>
      <c r="E4832" s="210">
        <f t="shared" si="423"/>
        <v>0</v>
      </c>
      <c r="F4832" s="210">
        <f t="shared" si="423"/>
        <v>0</v>
      </c>
      <c r="G4832" s="210">
        <f t="shared" si="423"/>
        <v>0</v>
      </c>
      <c r="H4832" s="210">
        <f t="shared" si="423"/>
        <v>0</v>
      </c>
      <c r="I4832" s="210">
        <f t="shared" si="423"/>
        <v>0</v>
      </c>
      <c r="J4832" s="210">
        <f t="shared" si="423"/>
        <v>0</v>
      </c>
      <c r="K4832" s="210">
        <f t="shared" si="423"/>
        <v>0</v>
      </c>
      <c r="L4832" s="210">
        <f t="shared" si="423"/>
        <v>0</v>
      </c>
      <c r="M4832" s="210">
        <f t="shared" si="423"/>
        <v>0</v>
      </c>
      <c r="N4832" s="210">
        <f t="shared" si="423"/>
        <v>0</v>
      </c>
      <c r="O4832" s="210">
        <f t="shared" si="423"/>
        <v>0</v>
      </c>
      <c r="P4832" s="210">
        <f t="shared" si="423"/>
        <v>0</v>
      </c>
      <c r="Q4832" s="210">
        <f t="shared" si="423"/>
        <v>0</v>
      </c>
      <c r="R4832" s="210">
        <f t="shared" si="423"/>
        <v>0</v>
      </c>
    </row>
    <row r="4833" spans="1:18" hidden="1" outlineLevel="2" x14ac:dyDescent="0.35">
      <c r="A4833" s="209" t="str">
        <f>'Usages mobilité'!A31</f>
        <v>Usage mobilité n°28</v>
      </c>
      <c r="B4833" s="209" t="s">
        <v>637</v>
      </c>
      <c r="C4833" s="209"/>
      <c r="D4833" s="210">
        <f>IF(B$4693&lt;&gt;"",IF(B$4693='Usages mobilité'!BF31,'Usages mobilité'!BD31,0),0)</f>
        <v>0</v>
      </c>
      <c r="E4833" s="210">
        <f t="shared" si="423"/>
        <v>0</v>
      </c>
      <c r="F4833" s="210">
        <f t="shared" si="423"/>
        <v>0</v>
      </c>
      <c r="G4833" s="210">
        <f t="shared" si="423"/>
        <v>0</v>
      </c>
      <c r="H4833" s="210">
        <f t="shared" si="423"/>
        <v>0</v>
      </c>
      <c r="I4833" s="210">
        <f t="shared" si="423"/>
        <v>0</v>
      </c>
      <c r="J4833" s="210">
        <f t="shared" si="423"/>
        <v>0</v>
      </c>
      <c r="K4833" s="210">
        <f t="shared" si="423"/>
        <v>0</v>
      </c>
      <c r="L4833" s="210">
        <f t="shared" si="423"/>
        <v>0</v>
      </c>
      <c r="M4833" s="210">
        <f t="shared" si="423"/>
        <v>0</v>
      </c>
      <c r="N4833" s="210">
        <f t="shared" si="423"/>
        <v>0</v>
      </c>
      <c r="O4833" s="210">
        <f t="shared" si="423"/>
        <v>0</v>
      </c>
      <c r="P4833" s="210">
        <f t="shared" si="423"/>
        <v>0</v>
      </c>
      <c r="Q4833" s="210">
        <f t="shared" si="423"/>
        <v>0</v>
      </c>
      <c r="R4833" s="210">
        <f t="shared" si="423"/>
        <v>0</v>
      </c>
    </row>
    <row r="4834" spans="1:18" hidden="1" outlineLevel="2" x14ac:dyDescent="0.35">
      <c r="A4834" s="209" t="str">
        <f>'Usages mobilité'!A32</f>
        <v>Usage mobilité n°29</v>
      </c>
      <c r="B4834" s="209" t="s">
        <v>637</v>
      </c>
      <c r="C4834" s="209"/>
      <c r="D4834" s="210">
        <f>IF(B$4693&lt;&gt;"",IF(B$4693='Usages mobilité'!BF32,'Usages mobilité'!BD32,0),0)</f>
        <v>0</v>
      </c>
      <c r="E4834" s="210">
        <f t="shared" si="423"/>
        <v>0</v>
      </c>
      <c r="F4834" s="210">
        <f t="shared" si="423"/>
        <v>0</v>
      </c>
      <c r="G4834" s="210">
        <f t="shared" si="423"/>
        <v>0</v>
      </c>
      <c r="H4834" s="210">
        <f t="shared" si="423"/>
        <v>0</v>
      </c>
      <c r="I4834" s="210">
        <f t="shared" si="423"/>
        <v>0</v>
      </c>
      <c r="J4834" s="210">
        <f t="shared" si="423"/>
        <v>0</v>
      </c>
      <c r="K4834" s="210">
        <f t="shared" si="423"/>
        <v>0</v>
      </c>
      <c r="L4834" s="210">
        <f t="shared" si="423"/>
        <v>0</v>
      </c>
      <c r="M4834" s="210">
        <f t="shared" si="423"/>
        <v>0</v>
      </c>
      <c r="N4834" s="210">
        <f t="shared" si="423"/>
        <v>0</v>
      </c>
      <c r="O4834" s="210">
        <f t="shared" si="423"/>
        <v>0</v>
      </c>
      <c r="P4834" s="210">
        <f t="shared" si="423"/>
        <v>0</v>
      </c>
      <c r="Q4834" s="210">
        <f t="shared" si="423"/>
        <v>0</v>
      </c>
      <c r="R4834" s="210">
        <f t="shared" si="423"/>
        <v>0</v>
      </c>
    </row>
    <row r="4835" spans="1:18" hidden="1" outlineLevel="2" x14ac:dyDescent="0.35">
      <c r="A4835" s="209" t="str">
        <f>'Usages mobilité'!A33</f>
        <v>Usage mobilité n°30</v>
      </c>
      <c r="B4835" s="209" t="s">
        <v>637</v>
      </c>
      <c r="C4835" s="209"/>
      <c r="D4835" s="210">
        <f>IF(B$4693&lt;&gt;"",IF(B$4693='Usages mobilité'!BF33,'Usages mobilité'!BD33,0),0)</f>
        <v>0</v>
      </c>
      <c r="E4835" s="210">
        <f t="shared" si="423"/>
        <v>0</v>
      </c>
      <c r="F4835" s="210">
        <f t="shared" si="423"/>
        <v>0</v>
      </c>
      <c r="G4835" s="210">
        <f t="shared" si="423"/>
        <v>0</v>
      </c>
      <c r="H4835" s="210">
        <f t="shared" si="423"/>
        <v>0</v>
      </c>
      <c r="I4835" s="210">
        <f t="shared" si="423"/>
        <v>0</v>
      </c>
      <c r="J4835" s="210">
        <f t="shared" si="423"/>
        <v>0</v>
      </c>
      <c r="K4835" s="210">
        <f t="shared" si="423"/>
        <v>0</v>
      </c>
      <c r="L4835" s="210">
        <f t="shared" si="423"/>
        <v>0</v>
      </c>
      <c r="M4835" s="210">
        <f t="shared" si="423"/>
        <v>0</v>
      </c>
      <c r="N4835" s="210">
        <f t="shared" si="423"/>
        <v>0</v>
      </c>
      <c r="O4835" s="210">
        <f t="shared" si="423"/>
        <v>0</v>
      </c>
      <c r="P4835" s="210">
        <f t="shared" si="423"/>
        <v>0</v>
      </c>
      <c r="Q4835" s="210">
        <f t="shared" si="423"/>
        <v>0</v>
      </c>
      <c r="R4835" s="210">
        <f t="shared" si="423"/>
        <v>0</v>
      </c>
    </row>
    <row r="4836" spans="1:18" hidden="1" outlineLevel="2" x14ac:dyDescent="0.35">
      <c r="A4836" s="209" t="str">
        <f>'Usages mobilité'!A34</f>
        <v>Usage mobilité n°31</v>
      </c>
      <c r="B4836" s="209" t="s">
        <v>637</v>
      </c>
      <c r="C4836" s="209"/>
      <c r="D4836" s="210">
        <f>IF(B$4693&lt;&gt;"",IF(B$4693='Usages mobilité'!BF34,'Usages mobilité'!BD34,0),0)</f>
        <v>0</v>
      </c>
      <c r="E4836" s="210">
        <f t="shared" ref="E4836:R4845" si="424">$D4836</f>
        <v>0</v>
      </c>
      <c r="F4836" s="210">
        <f t="shared" si="424"/>
        <v>0</v>
      </c>
      <c r="G4836" s="210">
        <f t="shared" si="424"/>
        <v>0</v>
      </c>
      <c r="H4836" s="210">
        <f t="shared" si="424"/>
        <v>0</v>
      </c>
      <c r="I4836" s="210">
        <f t="shared" si="424"/>
        <v>0</v>
      </c>
      <c r="J4836" s="210">
        <f t="shared" si="424"/>
        <v>0</v>
      </c>
      <c r="K4836" s="210">
        <f t="shared" si="424"/>
        <v>0</v>
      </c>
      <c r="L4836" s="210">
        <f t="shared" si="424"/>
        <v>0</v>
      </c>
      <c r="M4836" s="210">
        <f t="shared" si="424"/>
        <v>0</v>
      </c>
      <c r="N4836" s="210">
        <f t="shared" si="424"/>
        <v>0</v>
      </c>
      <c r="O4836" s="210">
        <f t="shared" si="424"/>
        <v>0</v>
      </c>
      <c r="P4836" s="210">
        <f t="shared" si="424"/>
        <v>0</v>
      </c>
      <c r="Q4836" s="210">
        <f t="shared" si="424"/>
        <v>0</v>
      </c>
      <c r="R4836" s="210">
        <f t="shared" si="424"/>
        <v>0</v>
      </c>
    </row>
    <row r="4837" spans="1:18" hidden="1" outlineLevel="2" x14ac:dyDescent="0.35">
      <c r="A4837" s="209" t="str">
        <f>'Usages mobilité'!A35</f>
        <v>Usage mobilité n°32</v>
      </c>
      <c r="B4837" s="209" t="s">
        <v>637</v>
      </c>
      <c r="C4837" s="209"/>
      <c r="D4837" s="210">
        <f>IF(B$4693&lt;&gt;"",IF(B$4693='Usages mobilité'!BF35,'Usages mobilité'!BD35,0),0)</f>
        <v>0</v>
      </c>
      <c r="E4837" s="210">
        <f t="shared" si="424"/>
        <v>0</v>
      </c>
      <c r="F4837" s="210">
        <f t="shared" si="424"/>
        <v>0</v>
      </c>
      <c r="G4837" s="210">
        <f t="shared" si="424"/>
        <v>0</v>
      </c>
      <c r="H4837" s="210">
        <f t="shared" si="424"/>
        <v>0</v>
      </c>
      <c r="I4837" s="210">
        <f t="shared" si="424"/>
        <v>0</v>
      </c>
      <c r="J4837" s="210">
        <f t="shared" si="424"/>
        <v>0</v>
      </c>
      <c r="K4837" s="210">
        <f t="shared" si="424"/>
        <v>0</v>
      </c>
      <c r="L4837" s="210">
        <f t="shared" si="424"/>
        <v>0</v>
      </c>
      <c r="M4837" s="210">
        <f t="shared" si="424"/>
        <v>0</v>
      </c>
      <c r="N4837" s="210">
        <f t="shared" si="424"/>
        <v>0</v>
      </c>
      <c r="O4837" s="210">
        <f t="shared" si="424"/>
        <v>0</v>
      </c>
      <c r="P4837" s="210">
        <f t="shared" si="424"/>
        <v>0</v>
      </c>
      <c r="Q4837" s="210">
        <f t="shared" si="424"/>
        <v>0</v>
      </c>
      <c r="R4837" s="210">
        <f t="shared" si="424"/>
        <v>0</v>
      </c>
    </row>
    <row r="4838" spans="1:18" hidden="1" outlineLevel="2" x14ac:dyDescent="0.35">
      <c r="A4838" s="209" t="str">
        <f>'Usages mobilité'!A36</f>
        <v>Usage mobilité n°33</v>
      </c>
      <c r="B4838" s="209" t="s">
        <v>637</v>
      </c>
      <c r="C4838" s="209"/>
      <c r="D4838" s="210">
        <f>IF(B$4693&lt;&gt;"",IF(B$4693='Usages mobilité'!BF36,'Usages mobilité'!BD36,0),0)</f>
        <v>0</v>
      </c>
      <c r="E4838" s="210">
        <f t="shared" si="424"/>
        <v>0</v>
      </c>
      <c r="F4838" s="210">
        <f t="shared" si="424"/>
        <v>0</v>
      </c>
      <c r="G4838" s="210">
        <f t="shared" si="424"/>
        <v>0</v>
      </c>
      <c r="H4838" s="210">
        <f t="shared" si="424"/>
        <v>0</v>
      </c>
      <c r="I4838" s="210">
        <f t="shared" si="424"/>
        <v>0</v>
      </c>
      <c r="J4838" s="210">
        <f t="shared" si="424"/>
        <v>0</v>
      </c>
      <c r="K4838" s="210">
        <f t="shared" si="424"/>
        <v>0</v>
      </c>
      <c r="L4838" s="210">
        <f t="shared" si="424"/>
        <v>0</v>
      </c>
      <c r="M4838" s="210">
        <f t="shared" si="424"/>
        <v>0</v>
      </c>
      <c r="N4838" s="210">
        <f t="shared" si="424"/>
        <v>0</v>
      </c>
      <c r="O4838" s="210">
        <f t="shared" si="424"/>
        <v>0</v>
      </c>
      <c r="P4838" s="210">
        <f t="shared" si="424"/>
        <v>0</v>
      </c>
      <c r="Q4838" s="210">
        <f t="shared" si="424"/>
        <v>0</v>
      </c>
      <c r="R4838" s="210">
        <f t="shared" si="424"/>
        <v>0</v>
      </c>
    </row>
    <row r="4839" spans="1:18" hidden="1" outlineLevel="2" x14ac:dyDescent="0.35">
      <c r="A4839" s="209" t="str">
        <f>'Usages mobilité'!A37</f>
        <v>Usage mobilité n°34</v>
      </c>
      <c r="B4839" s="209" t="s">
        <v>637</v>
      </c>
      <c r="C4839" s="209"/>
      <c r="D4839" s="210">
        <f>IF(B$4693&lt;&gt;"",IF(B$4693='Usages mobilité'!BF37,'Usages mobilité'!BD37,0),0)</f>
        <v>0</v>
      </c>
      <c r="E4839" s="210">
        <f t="shared" si="424"/>
        <v>0</v>
      </c>
      <c r="F4839" s="210">
        <f t="shared" si="424"/>
        <v>0</v>
      </c>
      <c r="G4839" s="210">
        <f t="shared" si="424"/>
        <v>0</v>
      </c>
      <c r="H4839" s="210">
        <f t="shared" si="424"/>
        <v>0</v>
      </c>
      <c r="I4839" s="210">
        <f t="shared" si="424"/>
        <v>0</v>
      </c>
      <c r="J4839" s="210">
        <f t="shared" si="424"/>
        <v>0</v>
      </c>
      <c r="K4839" s="210">
        <f t="shared" si="424"/>
        <v>0</v>
      </c>
      <c r="L4839" s="210">
        <f t="shared" si="424"/>
        <v>0</v>
      </c>
      <c r="M4839" s="210">
        <f t="shared" si="424"/>
        <v>0</v>
      </c>
      <c r="N4839" s="210">
        <f t="shared" si="424"/>
        <v>0</v>
      </c>
      <c r="O4839" s="210">
        <f t="shared" si="424"/>
        <v>0</v>
      </c>
      <c r="P4839" s="210">
        <f t="shared" si="424"/>
        <v>0</v>
      </c>
      <c r="Q4839" s="210">
        <f t="shared" si="424"/>
        <v>0</v>
      </c>
      <c r="R4839" s="210">
        <f t="shared" si="424"/>
        <v>0</v>
      </c>
    </row>
    <row r="4840" spans="1:18" hidden="1" outlineLevel="2" x14ac:dyDescent="0.35">
      <c r="A4840" s="209" t="str">
        <f>'Usages mobilité'!A38</f>
        <v>Usage mobilité n°35</v>
      </c>
      <c r="B4840" s="209" t="s">
        <v>637</v>
      </c>
      <c r="C4840" s="209"/>
      <c r="D4840" s="210">
        <f>IF(B$4693&lt;&gt;"",IF(B$4693='Usages mobilité'!BF38,'Usages mobilité'!BD38,0),0)</f>
        <v>0</v>
      </c>
      <c r="E4840" s="210">
        <f t="shared" si="424"/>
        <v>0</v>
      </c>
      <c r="F4840" s="210">
        <f t="shared" si="424"/>
        <v>0</v>
      </c>
      <c r="G4840" s="210">
        <f t="shared" si="424"/>
        <v>0</v>
      </c>
      <c r="H4840" s="210">
        <f t="shared" si="424"/>
        <v>0</v>
      </c>
      <c r="I4840" s="210">
        <f t="shared" si="424"/>
        <v>0</v>
      </c>
      <c r="J4840" s="210">
        <f t="shared" si="424"/>
        <v>0</v>
      </c>
      <c r="K4840" s="210">
        <f t="shared" si="424"/>
        <v>0</v>
      </c>
      <c r="L4840" s="210">
        <f t="shared" si="424"/>
        <v>0</v>
      </c>
      <c r="M4840" s="210">
        <f t="shared" si="424"/>
        <v>0</v>
      </c>
      <c r="N4840" s="210">
        <f t="shared" si="424"/>
        <v>0</v>
      </c>
      <c r="O4840" s="210">
        <f t="shared" si="424"/>
        <v>0</v>
      </c>
      <c r="P4840" s="210">
        <f t="shared" si="424"/>
        <v>0</v>
      </c>
      <c r="Q4840" s="210">
        <f t="shared" si="424"/>
        <v>0</v>
      </c>
      <c r="R4840" s="210">
        <f t="shared" si="424"/>
        <v>0</v>
      </c>
    </row>
    <row r="4841" spans="1:18" hidden="1" outlineLevel="2" x14ac:dyDescent="0.35">
      <c r="A4841" s="209" t="str">
        <f>'Usages mobilité'!A39</f>
        <v>Usage mobilité n°36</v>
      </c>
      <c r="B4841" s="209" t="s">
        <v>637</v>
      </c>
      <c r="C4841" s="209"/>
      <c r="D4841" s="210">
        <f>IF(B$4693&lt;&gt;"",IF(B$4693='Usages mobilité'!BF39,'Usages mobilité'!BD39,0),0)</f>
        <v>0</v>
      </c>
      <c r="E4841" s="210">
        <f t="shared" si="424"/>
        <v>0</v>
      </c>
      <c r="F4841" s="210">
        <f t="shared" si="424"/>
        <v>0</v>
      </c>
      <c r="G4841" s="210">
        <f t="shared" si="424"/>
        <v>0</v>
      </c>
      <c r="H4841" s="210">
        <f t="shared" si="424"/>
        <v>0</v>
      </c>
      <c r="I4841" s="210">
        <f t="shared" si="424"/>
        <v>0</v>
      </c>
      <c r="J4841" s="210">
        <f t="shared" si="424"/>
        <v>0</v>
      </c>
      <c r="K4841" s="210">
        <f t="shared" si="424"/>
        <v>0</v>
      </c>
      <c r="L4841" s="210">
        <f t="shared" si="424"/>
        <v>0</v>
      </c>
      <c r="M4841" s="210">
        <f t="shared" si="424"/>
        <v>0</v>
      </c>
      <c r="N4841" s="210">
        <f t="shared" si="424"/>
        <v>0</v>
      </c>
      <c r="O4841" s="210">
        <f t="shared" si="424"/>
        <v>0</v>
      </c>
      <c r="P4841" s="210">
        <f t="shared" si="424"/>
        <v>0</v>
      </c>
      <c r="Q4841" s="210">
        <f t="shared" si="424"/>
        <v>0</v>
      </c>
      <c r="R4841" s="210">
        <f t="shared" si="424"/>
        <v>0</v>
      </c>
    </row>
    <row r="4842" spans="1:18" hidden="1" outlineLevel="2" x14ac:dyDescent="0.35">
      <c r="A4842" s="209" t="str">
        <f>'Usages mobilité'!A40</f>
        <v>Usage mobilité n°37</v>
      </c>
      <c r="B4842" s="209" t="s">
        <v>637</v>
      </c>
      <c r="C4842" s="209"/>
      <c r="D4842" s="210">
        <f>IF(B$4693&lt;&gt;"",IF(B$4693='Usages mobilité'!BF40,'Usages mobilité'!BD40,0),0)</f>
        <v>0</v>
      </c>
      <c r="E4842" s="210">
        <f t="shared" si="424"/>
        <v>0</v>
      </c>
      <c r="F4842" s="210">
        <f t="shared" si="424"/>
        <v>0</v>
      </c>
      <c r="G4842" s="210">
        <f t="shared" si="424"/>
        <v>0</v>
      </c>
      <c r="H4842" s="210">
        <f t="shared" si="424"/>
        <v>0</v>
      </c>
      <c r="I4842" s="210">
        <f t="shared" si="424"/>
        <v>0</v>
      </c>
      <c r="J4842" s="210">
        <f t="shared" si="424"/>
        <v>0</v>
      </c>
      <c r="K4842" s="210">
        <f t="shared" si="424"/>
        <v>0</v>
      </c>
      <c r="L4842" s="210">
        <f t="shared" si="424"/>
        <v>0</v>
      </c>
      <c r="M4842" s="210">
        <f t="shared" si="424"/>
        <v>0</v>
      </c>
      <c r="N4842" s="210">
        <f t="shared" si="424"/>
        <v>0</v>
      </c>
      <c r="O4842" s="210">
        <f t="shared" si="424"/>
        <v>0</v>
      </c>
      <c r="P4842" s="210">
        <f t="shared" si="424"/>
        <v>0</v>
      </c>
      <c r="Q4842" s="210">
        <f t="shared" si="424"/>
        <v>0</v>
      </c>
      <c r="R4842" s="210">
        <f t="shared" si="424"/>
        <v>0</v>
      </c>
    </row>
    <row r="4843" spans="1:18" hidden="1" outlineLevel="2" x14ac:dyDescent="0.35">
      <c r="A4843" s="209" t="str">
        <f>'Usages mobilité'!A41</f>
        <v>Usage mobilité n°38</v>
      </c>
      <c r="B4843" s="209" t="s">
        <v>637</v>
      </c>
      <c r="C4843" s="209"/>
      <c r="D4843" s="210">
        <f>IF(B$4693&lt;&gt;"",IF(B$4693='Usages mobilité'!BF41,'Usages mobilité'!BD41,0),0)</f>
        <v>0</v>
      </c>
      <c r="E4843" s="210">
        <f t="shared" si="424"/>
        <v>0</v>
      </c>
      <c r="F4843" s="210">
        <f t="shared" si="424"/>
        <v>0</v>
      </c>
      <c r="G4843" s="210">
        <f t="shared" si="424"/>
        <v>0</v>
      </c>
      <c r="H4843" s="210">
        <f t="shared" si="424"/>
        <v>0</v>
      </c>
      <c r="I4843" s="210">
        <f t="shared" si="424"/>
        <v>0</v>
      </c>
      <c r="J4843" s="210">
        <f t="shared" si="424"/>
        <v>0</v>
      </c>
      <c r="K4843" s="210">
        <f t="shared" si="424"/>
        <v>0</v>
      </c>
      <c r="L4843" s="210">
        <f t="shared" si="424"/>
        <v>0</v>
      </c>
      <c r="M4843" s="210">
        <f t="shared" si="424"/>
        <v>0</v>
      </c>
      <c r="N4843" s="210">
        <f t="shared" si="424"/>
        <v>0</v>
      </c>
      <c r="O4843" s="210">
        <f t="shared" si="424"/>
        <v>0</v>
      </c>
      <c r="P4843" s="210">
        <f t="shared" si="424"/>
        <v>0</v>
      </c>
      <c r="Q4843" s="210">
        <f t="shared" si="424"/>
        <v>0</v>
      </c>
      <c r="R4843" s="210">
        <f t="shared" si="424"/>
        <v>0</v>
      </c>
    </row>
    <row r="4844" spans="1:18" hidden="1" outlineLevel="2" x14ac:dyDescent="0.35">
      <c r="A4844" s="209" t="str">
        <f>'Usages mobilité'!A42</f>
        <v>Usage mobilité n°39</v>
      </c>
      <c r="B4844" s="209" t="s">
        <v>637</v>
      </c>
      <c r="C4844" s="209"/>
      <c r="D4844" s="210">
        <f>IF(B$4693&lt;&gt;"",IF(B$4693='Usages mobilité'!BF42,'Usages mobilité'!BD42,0),0)</f>
        <v>0</v>
      </c>
      <c r="E4844" s="210">
        <f t="shared" si="424"/>
        <v>0</v>
      </c>
      <c r="F4844" s="210">
        <f t="shared" si="424"/>
        <v>0</v>
      </c>
      <c r="G4844" s="210">
        <f t="shared" si="424"/>
        <v>0</v>
      </c>
      <c r="H4844" s="210">
        <f t="shared" si="424"/>
        <v>0</v>
      </c>
      <c r="I4844" s="210">
        <f t="shared" si="424"/>
        <v>0</v>
      </c>
      <c r="J4844" s="210">
        <f t="shared" si="424"/>
        <v>0</v>
      </c>
      <c r="K4844" s="210">
        <f t="shared" si="424"/>
        <v>0</v>
      </c>
      <c r="L4844" s="210">
        <f t="shared" si="424"/>
        <v>0</v>
      </c>
      <c r="M4844" s="210">
        <f t="shared" si="424"/>
        <v>0</v>
      </c>
      <c r="N4844" s="210">
        <f t="shared" si="424"/>
        <v>0</v>
      </c>
      <c r="O4844" s="210">
        <f t="shared" si="424"/>
        <v>0</v>
      </c>
      <c r="P4844" s="210">
        <f t="shared" si="424"/>
        <v>0</v>
      </c>
      <c r="Q4844" s="210">
        <f t="shared" si="424"/>
        <v>0</v>
      </c>
      <c r="R4844" s="210">
        <f t="shared" si="424"/>
        <v>0</v>
      </c>
    </row>
    <row r="4845" spans="1:18" hidden="1" outlineLevel="2" x14ac:dyDescent="0.35">
      <c r="A4845" s="209" t="str">
        <f>'Usages mobilité'!A43</f>
        <v>Usage mobilité n°40</v>
      </c>
      <c r="B4845" s="209" t="s">
        <v>637</v>
      </c>
      <c r="C4845" s="209"/>
      <c r="D4845" s="210">
        <f>IF(B$4693&lt;&gt;"",IF(B$4693='Usages mobilité'!BF43,'Usages mobilité'!BD43,0),0)</f>
        <v>0</v>
      </c>
      <c r="E4845" s="210">
        <f t="shared" si="424"/>
        <v>0</v>
      </c>
      <c r="F4845" s="210">
        <f t="shared" si="424"/>
        <v>0</v>
      </c>
      <c r="G4845" s="210">
        <f t="shared" si="424"/>
        <v>0</v>
      </c>
      <c r="H4845" s="210">
        <f t="shared" si="424"/>
        <v>0</v>
      </c>
      <c r="I4845" s="210">
        <f t="shared" si="424"/>
        <v>0</v>
      </c>
      <c r="J4845" s="210">
        <f t="shared" si="424"/>
        <v>0</v>
      </c>
      <c r="K4845" s="210">
        <f t="shared" si="424"/>
        <v>0</v>
      </c>
      <c r="L4845" s="210">
        <f t="shared" si="424"/>
        <v>0</v>
      </c>
      <c r="M4845" s="210">
        <f t="shared" si="424"/>
        <v>0</v>
      </c>
      <c r="N4845" s="210">
        <f t="shared" si="424"/>
        <v>0</v>
      </c>
      <c r="O4845" s="210">
        <f t="shared" si="424"/>
        <v>0</v>
      </c>
      <c r="P4845" s="210">
        <f t="shared" si="424"/>
        <v>0</v>
      </c>
      <c r="Q4845" s="210">
        <f t="shared" si="424"/>
        <v>0</v>
      </c>
      <c r="R4845" s="210">
        <f t="shared" si="424"/>
        <v>0</v>
      </c>
    </row>
    <row r="4846" spans="1:18" hidden="1" outlineLevel="2" x14ac:dyDescent="0.35">
      <c r="A4846" s="209" t="str">
        <f>'Usages mobilité'!A44</f>
        <v>Usage mobilité n°41</v>
      </c>
      <c r="B4846" s="209" t="s">
        <v>637</v>
      </c>
      <c r="C4846" s="209"/>
      <c r="D4846" s="210">
        <f>IF(B$4693&lt;&gt;"",IF(B$4693='Usages mobilité'!BF44,'Usages mobilité'!BD44,0),0)</f>
        <v>0</v>
      </c>
      <c r="E4846" s="210">
        <f t="shared" ref="E4846:R4855" si="425">$D4846</f>
        <v>0</v>
      </c>
      <c r="F4846" s="210">
        <f t="shared" si="425"/>
        <v>0</v>
      </c>
      <c r="G4846" s="210">
        <f t="shared" si="425"/>
        <v>0</v>
      </c>
      <c r="H4846" s="210">
        <f t="shared" si="425"/>
        <v>0</v>
      </c>
      <c r="I4846" s="210">
        <f t="shared" si="425"/>
        <v>0</v>
      </c>
      <c r="J4846" s="210">
        <f t="shared" si="425"/>
        <v>0</v>
      </c>
      <c r="K4846" s="210">
        <f t="shared" si="425"/>
        <v>0</v>
      </c>
      <c r="L4846" s="210">
        <f t="shared" si="425"/>
        <v>0</v>
      </c>
      <c r="M4846" s="210">
        <f t="shared" si="425"/>
        <v>0</v>
      </c>
      <c r="N4846" s="210">
        <f t="shared" si="425"/>
        <v>0</v>
      </c>
      <c r="O4846" s="210">
        <f t="shared" si="425"/>
        <v>0</v>
      </c>
      <c r="P4846" s="210">
        <f t="shared" si="425"/>
        <v>0</v>
      </c>
      <c r="Q4846" s="210">
        <f t="shared" si="425"/>
        <v>0</v>
      </c>
      <c r="R4846" s="210">
        <f t="shared" si="425"/>
        <v>0</v>
      </c>
    </row>
    <row r="4847" spans="1:18" hidden="1" outlineLevel="2" x14ac:dyDescent="0.35">
      <c r="A4847" s="209" t="str">
        <f>'Usages mobilité'!A45</f>
        <v>Usage mobilité n°42</v>
      </c>
      <c r="B4847" s="209" t="s">
        <v>637</v>
      </c>
      <c r="C4847" s="209"/>
      <c r="D4847" s="210">
        <f>IF(B$4693&lt;&gt;"",IF(B$4693='Usages mobilité'!BF45,'Usages mobilité'!BD45,0),0)</f>
        <v>0</v>
      </c>
      <c r="E4847" s="210">
        <f t="shared" si="425"/>
        <v>0</v>
      </c>
      <c r="F4847" s="210">
        <f t="shared" si="425"/>
        <v>0</v>
      </c>
      <c r="G4847" s="210">
        <f t="shared" si="425"/>
        <v>0</v>
      </c>
      <c r="H4847" s="210">
        <f t="shared" si="425"/>
        <v>0</v>
      </c>
      <c r="I4847" s="210">
        <f t="shared" si="425"/>
        <v>0</v>
      </c>
      <c r="J4847" s="210">
        <f t="shared" si="425"/>
        <v>0</v>
      </c>
      <c r="K4847" s="210">
        <f t="shared" si="425"/>
        <v>0</v>
      </c>
      <c r="L4847" s="210">
        <f t="shared" si="425"/>
        <v>0</v>
      </c>
      <c r="M4847" s="210">
        <f t="shared" si="425"/>
        <v>0</v>
      </c>
      <c r="N4847" s="210">
        <f t="shared" si="425"/>
        <v>0</v>
      </c>
      <c r="O4847" s="210">
        <f t="shared" si="425"/>
        <v>0</v>
      </c>
      <c r="P4847" s="210">
        <f t="shared" si="425"/>
        <v>0</v>
      </c>
      <c r="Q4847" s="210">
        <f t="shared" si="425"/>
        <v>0</v>
      </c>
      <c r="R4847" s="210">
        <f t="shared" si="425"/>
        <v>0</v>
      </c>
    </row>
    <row r="4848" spans="1:18" hidden="1" outlineLevel="2" x14ac:dyDescent="0.35">
      <c r="A4848" s="209" t="str">
        <f>'Usages mobilité'!A46</f>
        <v>Usage mobilité n°43</v>
      </c>
      <c r="B4848" s="209" t="s">
        <v>637</v>
      </c>
      <c r="C4848" s="209"/>
      <c r="D4848" s="210">
        <f>IF(B$4693&lt;&gt;"",IF(B$4693='Usages mobilité'!BF46,'Usages mobilité'!BD46,0),0)</f>
        <v>0</v>
      </c>
      <c r="E4848" s="210">
        <f t="shared" si="425"/>
        <v>0</v>
      </c>
      <c r="F4848" s="210">
        <f t="shared" si="425"/>
        <v>0</v>
      </c>
      <c r="G4848" s="210">
        <f t="shared" si="425"/>
        <v>0</v>
      </c>
      <c r="H4848" s="210">
        <f t="shared" si="425"/>
        <v>0</v>
      </c>
      <c r="I4848" s="210">
        <f t="shared" si="425"/>
        <v>0</v>
      </c>
      <c r="J4848" s="210">
        <f t="shared" si="425"/>
        <v>0</v>
      </c>
      <c r="K4848" s="210">
        <f t="shared" si="425"/>
        <v>0</v>
      </c>
      <c r="L4848" s="210">
        <f t="shared" si="425"/>
        <v>0</v>
      </c>
      <c r="M4848" s="210">
        <f t="shared" si="425"/>
        <v>0</v>
      </c>
      <c r="N4848" s="210">
        <f t="shared" si="425"/>
        <v>0</v>
      </c>
      <c r="O4848" s="210">
        <f t="shared" si="425"/>
        <v>0</v>
      </c>
      <c r="P4848" s="210">
        <f t="shared" si="425"/>
        <v>0</v>
      </c>
      <c r="Q4848" s="210">
        <f t="shared" si="425"/>
        <v>0</v>
      </c>
      <c r="R4848" s="210">
        <f t="shared" si="425"/>
        <v>0</v>
      </c>
    </row>
    <row r="4849" spans="1:18" hidden="1" outlineLevel="2" x14ac:dyDescent="0.35">
      <c r="A4849" s="209" t="str">
        <f>'Usages mobilité'!A47</f>
        <v>Usage mobilité n°44</v>
      </c>
      <c r="B4849" s="209" t="s">
        <v>637</v>
      </c>
      <c r="C4849" s="209"/>
      <c r="D4849" s="210">
        <f>IF(B$4693&lt;&gt;"",IF(B$4693='Usages mobilité'!BF47,'Usages mobilité'!BD47,0),0)</f>
        <v>0</v>
      </c>
      <c r="E4849" s="210">
        <f t="shared" si="425"/>
        <v>0</v>
      </c>
      <c r="F4849" s="210">
        <f t="shared" si="425"/>
        <v>0</v>
      </c>
      <c r="G4849" s="210">
        <f t="shared" si="425"/>
        <v>0</v>
      </c>
      <c r="H4849" s="210">
        <f t="shared" si="425"/>
        <v>0</v>
      </c>
      <c r="I4849" s="210">
        <f t="shared" si="425"/>
        <v>0</v>
      </c>
      <c r="J4849" s="210">
        <f t="shared" si="425"/>
        <v>0</v>
      </c>
      <c r="K4849" s="210">
        <f t="shared" si="425"/>
        <v>0</v>
      </c>
      <c r="L4849" s="210">
        <f t="shared" si="425"/>
        <v>0</v>
      </c>
      <c r="M4849" s="210">
        <f t="shared" si="425"/>
        <v>0</v>
      </c>
      <c r="N4849" s="210">
        <f t="shared" si="425"/>
        <v>0</v>
      </c>
      <c r="O4849" s="210">
        <f t="shared" si="425"/>
        <v>0</v>
      </c>
      <c r="P4849" s="210">
        <f t="shared" si="425"/>
        <v>0</v>
      </c>
      <c r="Q4849" s="210">
        <f t="shared" si="425"/>
        <v>0</v>
      </c>
      <c r="R4849" s="210">
        <f t="shared" si="425"/>
        <v>0</v>
      </c>
    </row>
    <row r="4850" spans="1:18" hidden="1" outlineLevel="2" x14ac:dyDescent="0.35">
      <c r="A4850" s="209" t="str">
        <f>'Usages mobilité'!A48</f>
        <v>Usage mobilité n°45</v>
      </c>
      <c r="B4850" s="209" t="s">
        <v>637</v>
      </c>
      <c r="C4850" s="209"/>
      <c r="D4850" s="210">
        <f>IF(B$4693&lt;&gt;"",IF(B$4693='Usages mobilité'!BF48,'Usages mobilité'!BD48,0),0)</f>
        <v>0</v>
      </c>
      <c r="E4850" s="210">
        <f t="shared" si="425"/>
        <v>0</v>
      </c>
      <c r="F4850" s="210">
        <f t="shared" si="425"/>
        <v>0</v>
      </c>
      <c r="G4850" s="210">
        <f t="shared" si="425"/>
        <v>0</v>
      </c>
      <c r="H4850" s="210">
        <f t="shared" si="425"/>
        <v>0</v>
      </c>
      <c r="I4850" s="210">
        <f t="shared" si="425"/>
        <v>0</v>
      </c>
      <c r="J4850" s="210">
        <f t="shared" si="425"/>
        <v>0</v>
      </c>
      <c r="K4850" s="210">
        <f t="shared" si="425"/>
        <v>0</v>
      </c>
      <c r="L4850" s="210">
        <f t="shared" si="425"/>
        <v>0</v>
      </c>
      <c r="M4850" s="210">
        <f t="shared" si="425"/>
        <v>0</v>
      </c>
      <c r="N4850" s="210">
        <f t="shared" si="425"/>
        <v>0</v>
      </c>
      <c r="O4850" s="210">
        <f t="shared" si="425"/>
        <v>0</v>
      </c>
      <c r="P4850" s="210">
        <f t="shared" si="425"/>
        <v>0</v>
      </c>
      <c r="Q4850" s="210">
        <f t="shared" si="425"/>
        <v>0</v>
      </c>
      <c r="R4850" s="210">
        <f t="shared" si="425"/>
        <v>0</v>
      </c>
    </row>
    <row r="4851" spans="1:18" hidden="1" outlineLevel="2" x14ac:dyDescent="0.35">
      <c r="A4851" s="209" t="str">
        <f>'Usages mobilité'!A49</f>
        <v>Usage mobilité n°46</v>
      </c>
      <c r="B4851" s="209" t="s">
        <v>637</v>
      </c>
      <c r="C4851" s="209"/>
      <c r="D4851" s="210">
        <f>IF(B$4693&lt;&gt;"",IF(B$4693='Usages mobilité'!BF49,'Usages mobilité'!BD49,0),0)</f>
        <v>0</v>
      </c>
      <c r="E4851" s="210">
        <f t="shared" si="425"/>
        <v>0</v>
      </c>
      <c r="F4851" s="210">
        <f t="shared" si="425"/>
        <v>0</v>
      </c>
      <c r="G4851" s="210">
        <f t="shared" si="425"/>
        <v>0</v>
      </c>
      <c r="H4851" s="210">
        <f t="shared" si="425"/>
        <v>0</v>
      </c>
      <c r="I4851" s="210">
        <f t="shared" si="425"/>
        <v>0</v>
      </c>
      <c r="J4851" s="210">
        <f t="shared" si="425"/>
        <v>0</v>
      </c>
      <c r="K4851" s="210">
        <f t="shared" si="425"/>
        <v>0</v>
      </c>
      <c r="L4851" s="210">
        <f t="shared" si="425"/>
        <v>0</v>
      </c>
      <c r="M4851" s="210">
        <f t="shared" si="425"/>
        <v>0</v>
      </c>
      <c r="N4851" s="210">
        <f t="shared" si="425"/>
        <v>0</v>
      </c>
      <c r="O4851" s="210">
        <f t="shared" si="425"/>
        <v>0</v>
      </c>
      <c r="P4851" s="210">
        <f t="shared" si="425"/>
        <v>0</v>
      </c>
      <c r="Q4851" s="210">
        <f t="shared" si="425"/>
        <v>0</v>
      </c>
      <c r="R4851" s="210">
        <f t="shared" si="425"/>
        <v>0</v>
      </c>
    </row>
    <row r="4852" spans="1:18" hidden="1" outlineLevel="2" x14ac:dyDescent="0.35">
      <c r="A4852" s="209" t="str">
        <f>'Usages mobilité'!A50</f>
        <v>Usage mobilité n°47</v>
      </c>
      <c r="B4852" s="209" t="s">
        <v>637</v>
      </c>
      <c r="C4852" s="209"/>
      <c r="D4852" s="210">
        <f>IF(B$4693&lt;&gt;"",IF(B$4693='Usages mobilité'!BF50,'Usages mobilité'!BD50,0),0)</f>
        <v>0</v>
      </c>
      <c r="E4852" s="210">
        <f t="shared" si="425"/>
        <v>0</v>
      </c>
      <c r="F4852" s="210">
        <f t="shared" si="425"/>
        <v>0</v>
      </c>
      <c r="G4852" s="210">
        <f t="shared" si="425"/>
        <v>0</v>
      </c>
      <c r="H4852" s="210">
        <f t="shared" si="425"/>
        <v>0</v>
      </c>
      <c r="I4852" s="210">
        <f t="shared" si="425"/>
        <v>0</v>
      </c>
      <c r="J4852" s="210">
        <f t="shared" si="425"/>
        <v>0</v>
      </c>
      <c r="K4852" s="210">
        <f t="shared" si="425"/>
        <v>0</v>
      </c>
      <c r="L4852" s="210">
        <f t="shared" si="425"/>
        <v>0</v>
      </c>
      <c r="M4852" s="210">
        <f t="shared" si="425"/>
        <v>0</v>
      </c>
      <c r="N4852" s="210">
        <f t="shared" si="425"/>
        <v>0</v>
      </c>
      <c r="O4852" s="210">
        <f t="shared" si="425"/>
        <v>0</v>
      </c>
      <c r="P4852" s="210">
        <f t="shared" si="425"/>
        <v>0</v>
      </c>
      <c r="Q4852" s="210">
        <f t="shared" si="425"/>
        <v>0</v>
      </c>
      <c r="R4852" s="210">
        <f t="shared" si="425"/>
        <v>0</v>
      </c>
    </row>
    <row r="4853" spans="1:18" hidden="1" outlineLevel="2" x14ac:dyDescent="0.35">
      <c r="A4853" s="209" t="str">
        <f>'Usages mobilité'!A51</f>
        <v>Usage mobilité n°48</v>
      </c>
      <c r="B4853" s="209" t="s">
        <v>637</v>
      </c>
      <c r="C4853" s="209"/>
      <c r="D4853" s="210">
        <f>IF(B$4693&lt;&gt;"",IF(B$4693='Usages mobilité'!BF51,'Usages mobilité'!BD51,0),0)</f>
        <v>0</v>
      </c>
      <c r="E4853" s="210">
        <f t="shared" si="425"/>
        <v>0</v>
      </c>
      <c r="F4853" s="210">
        <f t="shared" si="425"/>
        <v>0</v>
      </c>
      <c r="G4853" s="210">
        <f t="shared" si="425"/>
        <v>0</v>
      </c>
      <c r="H4853" s="210">
        <f t="shared" si="425"/>
        <v>0</v>
      </c>
      <c r="I4853" s="210">
        <f t="shared" si="425"/>
        <v>0</v>
      </c>
      <c r="J4853" s="210">
        <f t="shared" si="425"/>
        <v>0</v>
      </c>
      <c r="K4853" s="210">
        <f t="shared" si="425"/>
        <v>0</v>
      </c>
      <c r="L4853" s="210">
        <f t="shared" si="425"/>
        <v>0</v>
      </c>
      <c r="M4853" s="210">
        <f t="shared" si="425"/>
        <v>0</v>
      </c>
      <c r="N4853" s="210">
        <f t="shared" si="425"/>
        <v>0</v>
      </c>
      <c r="O4853" s="210">
        <f t="shared" si="425"/>
        <v>0</v>
      </c>
      <c r="P4853" s="210">
        <f t="shared" si="425"/>
        <v>0</v>
      </c>
      <c r="Q4853" s="210">
        <f t="shared" si="425"/>
        <v>0</v>
      </c>
      <c r="R4853" s="210">
        <f t="shared" si="425"/>
        <v>0</v>
      </c>
    </row>
    <row r="4854" spans="1:18" hidden="1" outlineLevel="2" x14ac:dyDescent="0.35">
      <c r="A4854" s="209" t="str">
        <f>'Usages mobilité'!A52</f>
        <v>Usage mobilité n°49</v>
      </c>
      <c r="B4854" s="209" t="s">
        <v>637</v>
      </c>
      <c r="C4854" s="209"/>
      <c r="D4854" s="210">
        <f>IF(B$4693&lt;&gt;"",IF(B$4693='Usages mobilité'!BF52,'Usages mobilité'!BD52,0),0)</f>
        <v>0</v>
      </c>
      <c r="E4854" s="210">
        <f t="shared" si="425"/>
        <v>0</v>
      </c>
      <c r="F4854" s="210">
        <f t="shared" si="425"/>
        <v>0</v>
      </c>
      <c r="G4854" s="210">
        <f t="shared" si="425"/>
        <v>0</v>
      </c>
      <c r="H4854" s="210">
        <f t="shared" si="425"/>
        <v>0</v>
      </c>
      <c r="I4854" s="210">
        <f t="shared" si="425"/>
        <v>0</v>
      </c>
      <c r="J4854" s="210">
        <f t="shared" si="425"/>
        <v>0</v>
      </c>
      <c r="K4854" s="210">
        <f t="shared" si="425"/>
        <v>0</v>
      </c>
      <c r="L4854" s="210">
        <f t="shared" si="425"/>
        <v>0</v>
      </c>
      <c r="M4854" s="210">
        <f t="shared" si="425"/>
        <v>0</v>
      </c>
      <c r="N4854" s="210">
        <f t="shared" si="425"/>
        <v>0</v>
      </c>
      <c r="O4854" s="210">
        <f t="shared" si="425"/>
        <v>0</v>
      </c>
      <c r="P4854" s="210">
        <f t="shared" si="425"/>
        <v>0</v>
      </c>
      <c r="Q4854" s="210">
        <f t="shared" si="425"/>
        <v>0</v>
      </c>
      <c r="R4854" s="210">
        <f t="shared" si="425"/>
        <v>0</v>
      </c>
    </row>
    <row r="4855" spans="1:18" hidden="1" outlineLevel="2" x14ac:dyDescent="0.35">
      <c r="A4855" s="209" t="str">
        <f>'Usages mobilité'!A53</f>
        <v>Usage mobilité n°50</v>
      </c>
      <c r="B4855" s="209" t="s">
        <v>637</v>
      </c>
      <c r="C4855" s="209"/>
      <c r="D4855" s="210">
        <f>IF(B$4693&lt;&gt;"",IF(B$4693='Usages mobilité'!BF53,'Usages mobilité'!BD53,0),0)</f>
        <v>0</v>
      </c>
      <c r="E4855" s="210">
        <f t="shared" si="425"/>
        <v>0</v>
      </c>
      <c r="F4855" s="210">
        <f t="shared" si="425"/>
        <v>0</v>
      </c>
      <c r="G4855" s="210">
        <f t="shared" si="425"/>
        <v>0</v>
      </c>
      <c r="H4855" s="210">
        <f t="shared" si="425"/>
        <v>0</v>
      </c>
      <c r="I4855" s="210">
        <f t="shared" si="425"/>
        <v>0</v>
      </c>
      <c r="J4855" s="210">
        <f t="shared" si="425"/>
        <v>0</v>
      </c>
      <c r="K4855" s="210">
        <f t="shared" si="425"/>
        <v>0</v>
      </c>
      <c r="L4855" s="210">
        <f t="shared" si="425"/>
        <v>0</v>
      </c>
      <c r="M4855" s="210">
        <f t="shared" si="425"/>
        <v>0</v>
      </c>
      <c r="N4855" s="210">
        <f t="shared" si="425"/>
        <v>0</v>
      </c>
      <c r="O4855" s="210">
        <f t="shared" si="425"/>
        <v>0</v>
      </c>
      <c r="P4855" s="210">
        <f t="shared" si="425"/>
        <v>0</v>
      </c>
      <c r="Q4855" s="210">
        <f t="shared" si="425"/>
        <v>0</v>
      </c>
      <c r="R4855" s="210">
        <f t="shared" si="425"/>
        <v>0</v>
      </c>
    </row>
    <row r="4856" spans="1:18" hidden="1" outlineLevel="1" collapsed="1" x14ac:dyDescent="0.35">
      <c r="A4856" s="209" t="s">
        <v>643</v>
      </c>
      <c r="B4856" s="209"/>
      <c r="C4856" s="209"/>
      <c r="D4856" s="210">
        <f t="shared" ref="D4856:R4856" si="426">SUM(D4806:D4855)</f>
        <v>0</v>
      </c>
      <c r="E4856" s="210">
        <f t="shared" si="426"/>
        <v>0</v>
      </c>
      <c r="F4856" s="210">
        <f t="shared" si="426"/>
        <v>0</v>
      </c>
      <c r="G4856" s="210">
        <f t="shared" si="426"/>
        <v>0</v>
      </c>
      <c r="H4856" s="210">
        <f t="shared" si="426"/>
        <v>0</v>
      </c>
      <c r="I4856" s="210">
        <f t="shared" si="426"/>
        <v>0</v>
      </c>
      <c r="J4856" s="210">
        <f t="shared" si="426"/>
        <v>0</v>
      </c>
      <c r="K4856" s="210">
        <f t="shared" si="426"/>
        <v>0</v>
      </c>
      <c r="L4856" s="210">
        <f t="shared" si="426"/>
        <v>0</v>
      </c>
      <c r="M4856" s="210">
        <f t="shared" si="426"/>
        <v>0</v>
      </c>
      <c r="N4856" s="210">
        <f t="shared" si="426"/>
        <v>0</v>
      </c>
      <c r="O4856" s="210">
        <f t="shared" si="426"/>
        <v>0</v>
      </c>
      <c r="P4856" s="210">
        <f t="shared" si="426"/>
        <v>0</v>
      </c>
      <c r="Q4856" s="210">
        <f t="shared" si="426"/>
        <v>0</v>
      </c>
      <c r="R4856" s="210">
        <f t="shared" si="426"/>
        <v>0</v>
      </c>
    </row>
    <row r="4857" spans="1:18" hidden="1" outlineLevel="2" x14ac:dyDescent="0.35">
      <c r="A4857" s="209" t="str">
        <f>'Usages mobilité'!A4</f>
        <v>Usage mobilité n°1</v>
      </c>
      <c r="B4857" s="209" t="s">
        <v>639</v>
      </c>
      <c r="C4857" s="209"/>
      <c r="D4857" s="210">
        <f>D4806*'Usages mobilité'!$BG4*(1+'Usages mobilité'!$BH4)^(D$4696-$D$4696)/1000</f>
        <v>0</v>
      </c>
      <c r="E4857" s="210">
        <f>E4806*'Usages mobilité'!$BG4*(1+'Usages mobilité'!$BH4)^(E$4696-$D$4696)/1000</f>
        <v>0</v>
      </c>
      <c r="F4857" s="210">
        <f>F4806*'Usages mobilité'!$BG4*(1+'Usages mobilité'!$BH4)^(F$4696-$D$4696)/1000</f>
        <v>0</v>
      </c>
      <c r="G4857" s="210">
        <f>G4806*'Usages mobilité'!$BG4*(1+'Usages mobilité'!$BH4)^(G$4696-$D$4696)/1000</f>
        <v>0</v>
      </c>
      <c r="H4857" s="210">
        <f>H4806*'Usages mobilité'!$BG4*(1+'Usages mobilité'!$BH4)^(H$4696-$D$4696)/1000</f>
        <v>0</v>
      </c>
      <c r="I4857" s="210">
        <f>I4806*'Usages mobilité'!$BG4*(1+'Usages mobilité'!$BH4)^(I$4696-$D$4696)/1000</f>
        <v>0</v>
      </c>
      <c r="J4857" s="210">
        <f>J4806*'Usages mobilité'!$BG4*(1+'Usages mobilité'!$BH4)^(J$4696-$D$4696)/1000</f>
        <v>0</v>
      </c>
      <c r="K4857" s="210">
        <f>K4806*'Usages mobilité'!$BG4*(1+'Usages mobilité'!$BH4)^(K$4696-$D$4696)/1000</f>
        <v>0</v>
      </c>
      <c r="L4857" s="210">
        <f>L4806*'Usages mobilité'!$BG4*(1+'Usages mobilité'!$BH4)^(L$4696-$D$4696)/1000</f>
        <v>0</v>
      </c>
      <c r="M4857" s="210">
        <f>M4806*'Usages mobilité'!$BG4*(1+'Usages mobilité'!$BH4)^(M$4696-$D$4696)/1000</f>
        <v>0</v>
      </c>
      <c r="N4857" s="210">
        <f>N4806*'Usages mobilité'!$BG4*(1+'Usages mobilité'!$BH4)^(N$4696-$D$4696)/1000</f>
        <v>0</v>
      </c>
      <c r="O4857" s="210">
        <f>O4806*'Usages mobilité'!$BG4*(1+'Usages mobilité'!$BH4)^(O$4696-$D$4696)/1000</f>
        <v>0</v>
      </c>
      <c r="P4857" s="210">
        <f>P4806*'Usages mobilité'!$BG4*(1+'Usages mobilité'!$BH4)^(P$4696-$D$4696)/1000</f>
        <v>0</v>
      </c>
      <c r="Q4857" s="210">
        <f>Q4806*'Usages mobilité'!$BG4*(1+'Usages mobilité'!$BH4)^(Q$4696-$D$4696)/1000</f>
        <v>0</v>
      </c>
      <c r="R4857" s="210">
        <f>R4806*'Usages mobilité'!$BG4*(1+'Usages mobilité'!$BH4)^(R$4696-$D$4696)/1000</f>
        <v>0</v>
      </c>
    </row>
    <row r="4858" spans="1:18" hidden="1" outlineLevel="2" x14ac:dyDescent="0.35">
      <c r="A4858" s="209" t="str">
        <f>'Usages mobilité'!A5</f>
        <v>Usage mobilité n°2</v>
      </c>
      <c r="B4858" s="209" t="s">
        <v>639</v>
      </c>
      <c r="C4858" s="209"/>
      <c r="D4858" s="210">
        <f>D4807*'Usages mobilité'!$BG5*(1+'Usages mobilité'!$BH5)^(D$4696-$D$4696)/1000</f>
        <v>0</v>
      </c>
      <c r="E4858" s="210">
        <f>E4807*'Usages mobilité'!$BG5*(1+'Usages mobilité'!$BH5)^(E$4696-$D$4696)/1000</f>
        <v>0</v>
      </c>
      <c r="F4858" s="210">
        <f>F4807*'Usages mobilité'!$BG5*(1+'Usages mobilité'!$BH5)^(F$4696-$D$4696)/1000</f>
        <v>0</v>
      </c>
      <c r="G4858" s="210">
        <f>G4807*'Usages mobilité'!$BG5*(1+'Usages mobilité'!$BH5)^(G$4696-$D$4696)/1000</f>
        <v>0</v>
      </c>
      <c r="H4858" s="210">
        <f>H4807*'Usages mobilité'!$BG5*(1+'Usages mobilité'!$BH5)^(H$4696-$D$4696)/1000</f>
        <v>0</v>
      </c>
      <c r="I4858" s="210">
        <f>I4807*'Usages mobilité'!$BG5*(1+'Usages mobilité'!$BH5)^(I$4696-$D$4696)/1000</f>
        <v>0</v>
      </c>
      <c r="J4858" s="210">
        <f>J4807*'Usages mobilité'!$BG5*(1+'Usages mobilité'!$BH5)^(J$4696-$D$4696)/1000</f>
        <v>0</v>
      </c>
      <c r="K4858" s="210">
        <f>K4807*'Usages mobilité'!$BG5*(1+'Usages mobilité'!$BH5)^(K$4696-$D$4696)/1000</f>
        <v>0</v>
      </c>
      <c r="L4858" s="210">
        <f>L4807*'Usages mobilité'!$BG5*(1+'Usages mobilité'!$BH5)^(L$4696-$D$4696)/1000</f>
        <v>0</v>
      </c>
      <c r="M4858" s="210">
        <f>M4807*'Usages mobilité'!$BG5*(1+'Usages mobilité'!$BH5)^(M$4696-$D$4696)/1000</f>
        <v>0</v>
      </c>
      <c r="N4858" s="210">
        <f>N4807*'Usages mobilité'!$BG5*(1+'Usages mobilité'!$BH5)^(N$4696-$D$4696)/1000</f>
        <v>0</v>
      </c>
      <c r="O4858" s="210">
        <f>O4807*'Usages mobilité'!$BG5*(1+'Usages mobilité'!$BH5)^(O$4696-$D$4696)/1000</f>
        <v>0</v>
      </c>
      <c r="P4858" s="210">
        <f>P4807*'Usages mobilité'!$BG5*(1+'Usages mobilité'!$BH5)^(P$4696-$D$4696)/1000</f>
        <v>0</v>
      </c>
      <c r="Q4858" s="210">
        <f>Q4807*'Usages mobilité'!$BG5*(1+'Usages mobilité'!$BH5)^(Q$4696-$D$4696)/1000</f>
        <v>0</v>
      </c>
      <c r="R4858" s="210">
        <f>R4807*'Usages mobilité'!$BG5*(1+'Usages mobilité'!$BH5)^(R$4696-$D$4696)/1000</f>
        <v>0</v>
      </c>
    </row>
    <row r="4859" spans="1:18" hidden="1" outlineLevel="2" x14ac:dyDescent="0.35">
      <c r="A4859" s="209" t="str">
        <f>'Usages mobilité'!A6</f>
        <v>Usage mobilité n°3</v>
      </c>
      <c r="B4859" s="209" t="s">
        <v>639</v>
      </c>
      <c r="C4859" s="209"/>
      <c r="D4859" s="210">
        <f>D4808*'Usages mobilité'!$BG6*(1+'Usages mobilité'!$BH6)^(D$4696-$D$4696)/1000</f>
        <v>0</v>
      </c>
      <c r="E4859" s="210">
        <f>E4808*'Usages mobilité'!$BG6*(1+'Usages mobilité'!$BH6)^(E$4696-$D$4696)/1000</f>
        <v>0</v>
      </c>
      <c r="F4859" s="210">
        <f>F4808*'Usages mobilité'!$BG6*(1+'Usages mobilité'!$BH6)^(F$4696-$D$4696)/1000</f>
        <v>0</v>
      </c>
      <c r="G4859" s="210">
        <f>G4808*'Usages mobilité'!$BG6*(1+'Usages mobilité'!$BH6)^(G$4696-$D$4696)/1000</f>
        <v>0</v>
      </c>
      <c r="H4859" s="210">
        <f>H4808*'Usages mobilité'!$BG6*(1+'Usages mobilité'!$BH6)^(H$4696-$D$4696)/1000</f>
        <v>0</v>
      </c>
      <c r="I4859" s="210">
        <f>I4808*'Usages mobilité'!$BG6*(1+'Usages mobilité'!$BH6)^(I$4696-$D$4696)/1000</f>
        <v>0</v>
      </c>
      <c r="J4859" s="210">
        <f>J4808*'Usages mobilité'!$BG6*(1+'Usages mobilité'!$BH6)^(J$4696-$D$4696)/1000</f>
        <v>0</v>
      </c>
      <c r="K4859" s="210">
        <f>K4808*'Usages mobilité'!$BG6*(1+'Usages mobilité'!$BH6)^(K$4696-$D$4696)/1000</f>
        <v>0</v>
      </c>
      <c r="L4859" s="210">
        <f>L4808*'Usages mobilité'!$BG6*(1+'Usages mobilité'!$BH6)^(L$4696-$D$4696)/1000</f>
        <v>0</v>
      </c>
      <c r="M4859" s="210">
        <f>M4808*'Usages mobilité'!$BG6*(1+'Usages mobilité'!$BH6)^(M$4696-$D$4696)/1000</f>
        <v>0</v>
      </c>
      <c r="N4859" s="210">
        <f>N4808*'Usages mobilité'!$BG6*(1+'Usages mobilité'!$BH6)^(N$4696-$D$4696)/1000</f>
        <v>0</v>
      </c>
      <c r="O4859" s="210">
        <f>O4808*'Usages mobilité'!$BG6*(1+'Usages mobilité'!$BH6)^(O$4696-$D$4696)/1000</f>
        <v>0</v>
      </c>
      <c r="P4859" s="210">
        <f>P4808*'Usages mobilité'!$BG6*(1+'Usages mobilité'!$BH6)^(P$4696-$D$4696)/1000</f>
        <v>0</v>
      </c>
      <c r="Q4859" s="210">
        <f>Q4808*'Usages mobilité'!$BG6*(1+'Usages mobilité'!$BH6)^(Q$4696-$D$4696)/1000</f>
        <v>0</v>
      </c>
      <c r="R4859" s="210">
        <f>R4808*'Usages mobilité'!$BG6*(1+'Usages mobilité'!$BH6)^(R$4696-$D$4696)/1000</f>
        <v>0</v>
      </c>
    </row>
    <row r="4860" spans="1:18" hidden="1" outlineLevel="2" x14ac:dyDescent="0.35">
      <c r="A4860" s="209" t="str">
        <f>'Usages mobilité'!A7</f>
        <v>Usage mobilité n°4</v>
      </c>
      <c r="B4860" s="209" t="s">
        <v>639</v>
      </c>
      <c r="C4860" s="209"/>
      <c r="D4860" s="210">
        <f>D4809*'Usages mobilité'!$BG7*(1+'Usages mobilité'!$BH7)^(D$4696-$D$4696)/1000</f>
        <v>0</v>
      </c>
      <c r="E4860" s="210">
        <f>E4809*'Usages mobilité'!$BG7*(1+'Usages mobilité'!$BH7)^(E$4696-$D$4696)/1000</f>
        <v>0</v>
      </c>
      <c r="F4860" s="210">
        <f>F4809*'Usages mobilité'!$BG7*(1+'Usages mobilité'!$BH7)^(F$4696-$D$4696)/1000</f>
        <v>0</v>
      </c>
      <c r="G4860" s="210">
        <f>G4809*'Usages mobilité'!$BG7*(1+'Usages mobilité'!$BH7)^(G$4696-$D$4696)/1000</f>
        <v>0</v>
      </c>
      <c r="H4860" s="210">
        <f>H4809*'Usages mobilité'!$BG7*(1+'Usages mobilité'!$BH7)^(H$4696-$D$4696)/1000</f>
        <v>0</v>
      </c>
      <c r="I4860" s="210">
        <f>I4809*'Usages mobilité'!$BG7*(1+'Usages mobilité'!$BH7)^(I$4696-$D$4696)/1000</f>
        <v>0</v>
      </c>
      <c r="J4860" s="210">
        <f>J4809*'Usages mobilité'!$BG7*(1+'Usages mobilité'!$BH7)^(J$4696-$D$4696)/1000</f>
        <v>0</v>
      </c>
      <c r="K4860" s="210">
        <f>K4809*'Usages mobilité'!$BG7*(1+'Usages mobilité'!$BH7)^(K$4696-$D$4696)/1000</f>
        <v>0</v>
      </c>
      <c r="L4860" s="210">
        <f>L4809*'Usages mobilité'!$BG7*(1+'Usages mobilité'!$BH7)^(L$4696-$D$4696)/1000</f>
        <v>0</v>
      </c>
      <c r="M4860" s="210">
        <f>M4809*'Usages mobilité'!$BG7*(1+'Usages mobilité'!$BH7)^(M$4696-$D$4696)/1000</f>
        <v>0</v>
      </c>
      <c r="N4860" s="210">
        <f>N4809*'Usages mobilité'!$BG7*(1+'Usages mobilité'!$BH7)^(N$4696-$D$4696)/1000</f>
        <v>0</v>
      </c>
      <c r="O4860" s="210">
        <f>O4809*'Usages mobilité'!$BG7*(1+'Usages mobilité'!$BH7)^(O$4696-$D$4696)/1000</f>
        <v>0</v>
      </c>
      <c r="P4860" s="210">
        <f>P4809*'Usages mobilité'!$BG7*(1+'Usages mobilité'!$BH7)^(P$4696-$D$4696)/1000</f>
        <v>0</v>
      </c>
      <c r="Q4860" s="210">
        <f>Q4809*'Usages mobilité'!$BG7*(1+'Usages mobilité'!$BH7)^(Q$4696-$D$4696)/1000</f>
        <v>0</v>
      </c>
      <c r="R4860" s="210">
        <f>R4809*'Usages mobilité'!$BG7*(1+'Usages mobilité'!$BH7)^(R$4696-$D$4696)/1000</f>
        <v>0</v>
      </c>
    </row>
    <row r="4861" spans="1:18" hidden="1" outlineLevel="2" x14ac:dyDescent="0.35">
      <c r="A4861" s="209" t="str">
        <f>'Usages mobilité'!A8</f>
        <v>Usage mobilité n°5</v>
      </c>
      <c r="B4861" s="209" t="s">
        <v>639</v>
      </c>
      <c r="C4861" s="209"/>
      <c r="D4861" s="210">
        <f>D4810*'Usages mobilité'!$BG8*(1+'Usages mobilité'!$BH8)^(D$4696-$D$4696)/1000</f>
        <v>0</v>
      </c>
      <c r="E4861" s="210">
        <f>E4810*'Usages mobilité'!$BG8*(1+'Usages mobilité'!$BH8)^(E$4696-$D$4696)/1000</f>
        <v>0</v>
      </c>
      <c r="F4861" s="210">
        <f>F4810*'Usages mobilité'!$BG8*(1+'Usages mobilité'!$BH8)^(F$4696-$D$4696)/1000</f>
        <v>0</v>
      </c>
      <c r="G4861" s="210">
        <f>G4810*'Usages mobilité'!$BG8*(1+'Usages mobilité'!$BH8)^(G$4696-$D$4696)/1000</f>
        <v>0</v>
      </c>
      <c r="H4861" s="210">
        <f>H4810*'Usages mobilité'!$BG8*(1+'Usages mobilité'!$BH8)^(H$4696-$D$4696)/1000</f>
        <v>0</v>
      </c>
      <c r="I4861" s="210">
        <f>I4810*'Usages mobilité'!$BG8*(1+'Usages mobilité'!$BH8)^(I$4696-$D$4696)/1000</f>
        <v>0</v>
      </c>
      <c r="J4861" s="210">
        <f>J4810*'Usages mobilité'!$BG8*(1+'Usages mobilité'!$BH8)^(J$4696-$D$4696)/1000</f>
        <v>0</v>
      </c>
      <c r="K4861" s="210">
        <f>K4810*'Usages mobilité'!$BG8*(1+'Usages mobilité'!$BH8)^(K$4696-$D$4696)/1000</f>
        <v>0</v>
      </c>
      <c r="L4861" s="210">
        <f>L4810*'Usages mobilité'!$BG8*(1+'Usages mobilité'!$BH8)^(L$4696-$D$4696)/1000</f>
        <v>0</v>
      </c>
      <c r="M4861" s="210">
        <f>M4810*'Usages mobilité'!$BG8*(1+'Usages mobilité'!$BH8)^(M$4696-$D$4696)/1000</f>
        <v>0</v>
      </c>
      <c r="N4861" s="210">
        <f>N4810*'Usages mobilité'!$BG8*(1+'Usages mobilité'!$BH8)^(N$4696-$D$4696)/1000</f>
        <v>0</v>
      </c>
      <c r="O4861" s="210">
        <f>O4810*'Usages mobilité'!$BG8*(1+'Usages mobilité'!$BH8)^(O$4696-$D$4696)/1000</f>
        <v>0</v>
      </c>
      <c r="P4861" s="210">
        <f>P4810*'Usages mobilité'!$BG8*(1+'Usages mobilité'!$BH8)^(P$4696-$D$4696)/1000</f>
        <v>0</v>
      </c>
      <c r="Q4861" s="210">
        <f>Q4810*'Usages mobilité'!$BG8*(1+'Usages mobilité'!$BH8)^(Q$4696-$D$4696)/1000</f>
        <v>0</v>
      </c>
      <c r="R4861" s="210">
        <f>R4810*'Usages mobilité'!$BG8*(1+'Usages mobilité'!$BH8)^(R$4696-$D$4696)/1000</f>
        <v>0</v>
      </c>
    </row>
    <row r="4862" spans="1:18" hidden="1" outlineLevel="2" x14ac:dyDescent="0.35">
      <c r="A4862" s="209" t="str">
        <f>'Usages mobilité'!A9</f>
        <v>Usage mobilité n°6</v>
      </c>
      <c r="B4862" s="209" t="s">
        <v>639</v>
      </c>
      <c r="C4862" s="209"/>
      <c r="D4862" s="210">
        <f>D4811*'Usages mobilité'!$BG9*(1+'Usages mobilité'!$BH9)^(D$4696-$D$4696)/1000</f>
        <v>0</v>
      </c>
      <c r="E4862" s="210">
        <f>E4811*'Usages mobilité'!$BG9*(1+'Usages mobilité'!$BH9)^(E$4696-$D$4696)/1000</f>
        <v>0</v>
      </c>
      <c r="F4862" s="210">
        <f>F4811*'Usages mobilité'!$BG9*(1+'Usages mobilité'!$BH9)^(F$4696-$D$4696)/1000</f>
        <v>0</v>
      </c>
      <c r="G4862" s="210">
        <f>G4811*'Usages mobilité'!$BG9*(1+'Usages mobilité'!$BH9)^(G$4696-$D$4696)/1000</f>
        <v>0</v>
      </c>
      <c r="H4862" s="210">
        <f>H4811*'Usages mobilité'!$BG9*(1+'Usages mobilité'!$BH9)^(H$4696-$D$4696)/1000</f>
        <v>0</v>
      </c>
      <c r="I4862" s="210">
        <f>I4811*'Usages mobilité'!$BG9*(1+'Usages mobilité'!$BH9)^(I$4696-$D$4696)/1000</f>
        <v>0</v>
      </c>
      <c r="J4862" s="210">
        <f>J4811*'Usages mobilité'!$BG9*(1+'Usages mobilité'!$BH9)^(J$4696-$D$4696)/1000</f>
        <v>0</v>
      </c>
      <c r="K4862" s="210">
        <f>K4811*'Usages mobilité'!$BG9*(1+'Usages mobilité'!$BH9)^(K$4696-$D$4696)/1000</f>
        <v>0</v>
      </c>
      <c r="L4862" s="210">
        <f>L4811*'Usages mobilité'!$BG9*(1+'Usages mobilité'!$BH9)^(L$4696-$D$4696)/1000</f>
        <v>0</v>
      </c>
      <c r="M4862" s="210">
        <f>M4811*'Usages mobilité'!$BG9*(1+'Usages mobilité'!$BH9)^(M$4696-$D$4696)/1000</f>
        <v>0</v>
      </c>
      <c r="N4862" s="210">
        <f>N4811*'Usages mobilité'!$BG9*(1+'Usages mobilité'!$BH9)^(N$4696-$D$4696)/1000</f>
        <v>0</v>
      </c>
      <c r="O4862" s="210">
        <f>O4811*'Usages mobilité'!$BG9*(1+'Usages mobilité'!$BH9)^(O$4696-$D$4696)/1000</f>
        <v>0</v>
      </c>
      <c r="P4862" s="210">
        <f>P4811*'Usages mobilité'!$BG9*(1+'Usages mobilité'!$BH9)^(P$4696-$D$4696)/1000</f>
        <v>0</v>
      </c>
      <c r="Q4862" s="210">
        <f>Q4811*'Usages mobilité'!$BG9*(1+'Usages mobilité'!$BH9)^(Q$4696-$D$4696)/1000</f>
        <v>0</v>
      </c>
      <c r="R4862" s="210">
        <f>R4811*'Usages mobilité'!$BG9*(1+'Usages mobilité'!$BH9)^(R$4696-$D$4696)/1000</f>
        <v>0</v>
      </c>
    </row>
    <row r="4863" spans="1:18" hidden="1" outlineLevel="2" x14ac:dyDescent="0.35">
      <c r="A4863" s="209" t="str">
        <f>'Usages mobilité'!A10</f>
        <v>Usage mobilité n°7</v>
      </c>
      <c r="B4863" s="209" t="s">
        <v>639</v>
      </c>
      <c r="C4863" s="209"/>
      <c r="D4863" s="210">
        <f>D4812*'Usages mobilité'!$BG10*(1+'Usages mobilité'!$BH10)^(D$4696-$D$4696)/1000</f>
        <v>0</v>
      </c>
      <c r="E4863" s="210">
        <f>E4812*'Usages mobilité'!$BG10*(1+'Usages mobilité'!$BH10)^(E$4696-$D$4696)/1000</f>
        <v>0</v>
      </c>
      <c r="F4863" s="210">
        <f>F4812*'Usages mobilité'!$BG10*(1+'Usages mobilité'!$BH10)^(F$4696-$D$4696)/1000</f>
        <v>0</v>
      </c>
      <c r="G4863" s="210">
        <f>G4812*'Usages mobilité'!$BG10*(1+'Usages mobilité'!$BH10)^(G$4696-$D$4696)/1000</f>
        <v>0</v>
      </c>
      <c r="H4863" s="210">
        <f>H4812*'Usages mobilité'!$BG10*(1+'Usages mobilité'!$BH10)^(H$4696-$D$4696)/1000</f>
        <v>0</v>
      </c>
      <c r="I4863" s="210">
        <f>I4812*'Usages mobilité'!$BG10*(1+'Usages mobilité'!$BH10)^(I$4696-$D$4696)/1000</f>
        <v>0</v>
      </c>
      <c r="J4863" s="210">
        <f>J4812*'Usages mobilité'!$BG10*(1+'Usages mobilité'!$BH10)^(J$4696-$D$4696)/1000</f>
        <v>0</v>
      </c>
      <c r="K4863" s="210">
        <f>K4812*'Usages mobilité'!$BG10*(1+'Usages mobilité'!$BH10)^(K$4696-$D$4696)/1000</f>
        <v>0</v>
      </c>
      <c r="L4863" s="210">
        <f>L4812*'Usages mobilité'!$BG10*(1+'Usages mobilité'!$BH10)^(L$4696-$D$4696)/1000</f>
        <v>0</v>
      </c>
      <c r="M4863" s="210">
        <f>M4812*'Usages mobilité'!$BG10*(1+'Usages mobilité'!$BH10)^(M$4696-$D$4696)/1000</f>
        <v>0</v>
      </c>
      <c r="N4863" s="210">
        <f>N4812*'Usages mobilité'!$BG10*(1+'Usages mobilité'!$BH10)^(N$4696-$D$4696)/1000</f>
        <v>0</v>
      </c>
      <c r="O4863" s="210">
        <f>O4812*'Usages mobilité'!$BG10*(1+'Usages mobilité'!$BH10)^(O$4696-$D$4696)/1000</f>
        <v>0</v>
      </c>
      <c r="P4863" s="210">
        <f>P4812*'Usages mobilité'!$BG10*(1+'Usages mobilité'!$BH10)^(P$4696-$D$4696)/1000</f>
        <v>0</v>
      </c>
      <c r="Q4863" s="210">
        <f>Q4812*'Usages mobilité'!$BG10*(1+'Usages mobilité'!$BH10)^(Q$4696-$D$4696)/1000</f>
        <v>0</v>
      </c>
      <c r="R4863" s="210">
        <f>R4812*'Usages mobilité'!$BG10*(1+'Usages mobilité'!$BH10)^(R$4696-$D$4696)/1000</f>
        <v>0</v>
      </c>
    </row>
    <row r="4864" spans="1:18" hidden="1" outlineLevel="2" x14ac:dyDescent="0.35">
      <c r="A4864" s="209" t="str">
        <f>'Usages mobilité'!A11</f>
        <v>Usage mobilité n°8</v>
      </c>
      <c r="B4864" s="209" t="s">
        <v>639</v>
      </c>
      <c r="C4864" s="209"/>
      <c r="D4864" s="210">
        <f>D4813*'Usages mobilité'!$BG11*(1+'Usages mobilité'!$BH11)^(D$4696-$D$4696)/1000</f>
        <v>0</v>
      </c>
      <c r="E4864" s="210">
        <f>E4813*'Usages mobilité'!$BG11*(1+'Usages mobilité'!$BH11)^(E$4696-$D$4696)/1000</f>
        <v>0</v>
      </c>
      <c r="F4864" s="210">
        <f>F4813*'Usages mobilité'!$BG11*(1+'Usages mobilité'!$BH11)^(F$4696-$D$4696)/1000</f>
        <v>0</v>
      </c>
      <c r="G4864" s="210">
        <f>G4813*'Usages mobilité'!$BG11*(1+'Usages mobilité'!$BH11)^(G$4696-$D$4696)/1000</f>
        <v>0</v>
      </c>
      <c r="H4864" s="210">
        <f>H4813*'Usages mobilité'!$BG11*(1+'Usages mobilité'!$BH11)^(H$4696-$D$4696)/1000</f>
        <v>0</v>
      </c>
      <c r="I4864" s="210">
        <f>I4813*'Usages mobilité'!$BG11*(1+'Usages mobilité'!$BH11)^(I$4696-$D$4696)/1000</f>
        <v>0</v>
      </c>
      <c r="J4864" s="210">
        <f>J4813*'Usages mobilité'!$BG11*(1+'Usages mobilité'!$BH11)^(J$4696-$D$4696)/1000</f>
        <v>0</v>
      </c>
      <c r="K4864" s="210">
        <f>K4813*'Usages mobilité'!$BG11*(1+'Usages mobilité'!$BH11)^(K$4696-$D$4696)/1000</f>
        <v>0</v>
      </c>
      <c r="L4864" s="210">
        <f>L4813*'Usages mobilité'!$BG11*(1+'Usages mobilité'!$BH11)^(L$4696-$D$4696)/1000</f>
        <v>0</v>
      </c>
      <c r="M4864" s="210">
        <f>M4813*'Usages mobilité'!$BG11*(1+'Usages mobilité'!$BH11)^(M$4696-$D$4696)/1000</f>
        <v>0</v>
      </c>
      <c r="N4864" s="210">
        <f>N4813*'Usages mobilité'!$BG11*(1+'Usages mobilité'!$BH11)^(N$4696-$D$4696)/1000</f>
        <v>0</v>
      </c>
      <c r="O4864" s="210">
        <f>O4813*'Usages mobilité'!$BG11*(1+'Usages mobilité'!$BH11)^(O$4696-$D$4696)/1000</f>
        <v>0</v>
      </c>
      <c r="P4864" s="210">
        <f>P4813*'Usages mobilité'!$BG11*(1+'Usages mobilité'!$BH11)^(P$4696-$D$4696)/1000</f>
        <v>0</v>
      </c>
      <c r="Q4864" s="210">
        <f>Q4813*'Usages mobilité'!$BG11*(1+'Usages mobilité'!$BH11)^(Q$4696-$D$4696)/1000</f>
        <v>0</v>
      </c>
      <c r="R4864" s="210">
        <f>R4813*'Usages mobilité'!$BG11*(1+'Usages mobilité'!$BH11)^(R$4696-$D$4696)/1000</f>
        <v>0</v>
      </c>
    </row>
    <row r="4865" spans="1:18" hidden="1" outlineLevel="2" x14ac:dyDescent="0.35">
      <c r="A4865" s="209" t="str">
        <f>'Usages mobilité'!A12</f>
        <v>Usage mobilité n°9</v>
      </c>
      <c r="B4865" s="209" t="s">
        <v>639</v>
      </c>
      <c r="C4865" s="209"/>
      <c r="D4865" s="210">
        <f>D4814*'Usages mobilité'!$BG12*(1+'Usages mobilité'!$BH12)^(D$4696-$D$4696)/1000</f>
        <v>0</v>
      </c>
      <c r="E4865" s="210">
        <f>E4814*'Usages mobilité'!$BG12*(1+'Usages mobilité'!$BH12)^(E$4696-$D$4696)/1000</f>
        <v>0</v>
      </c>
      <c r="F4865" s="210">
        <f>F4814*'Usages mobilité'!$BG12*(1+'Usages mobilité'!$BH12)^(F$4696-$D$4696)/1000</f>
        <v>0</v>
      </c>
      <c r="G4865" s="210">
        <f>G4814*'Usages mobilité'!$BG12*(1+'Usages mobilité'!$BH12)^(G$4696-$D$4696)/1000</f>
        <v>0</v>
      </c>
      <c r="H4865" s="210">
        <f>H4814*'Usages mobilité'!$BG12*(1+'Usages mobilité'!$BH12)^(H$4696-$D$4696)/1000</f>
        <v>0</v>
      </c>
      <c r="I4865" s="210">
        <f>I4814*'Usages mobilité'!$BG12*(1+'Usages mobilité'!$BH12)^(I$4696-$D$4696)/1000</f>
        <v>0</v>
      </c>
      <c r="J4865" s="210">
        <f>J4814*'Usages mobilité'!$BG12*(1+'Usages mobilité'!$BH12)^(J$4696-$D$4696)/1000</f>
        <v>0</v>
      </c>
      <c r="K4865" s="210">
        <f>K4814*'Usages mobilité'!$BG12*(1+'Usages mobilité'!$BH12)^(K$4696-$D$4696)/1000</f>
        <v>0</v>
      </c>
      <c r="L4865" s="210">
        <f>L4814*'Usages mobilité'!$BG12*(1+'Usages mobilité'!$BH12)^(L$4696-$D$4696)/1000</f>
        <v>0</v>
      </c>
      <c r="M4865" s="210">
        <f>M4814*'Usages mobilité'!$BG12*(1+'Usages mobilité'!$BH12)^(M$4696-$D$4696)/1000</f>
        <v>0</v>
      </c>
      <c r="N4865" s="210">
        <f>N4814*'Usages mobilité'!$BG12*(1+'Usages mobilité'!$BH12)^(N$4696-$D$4696)/1000</f>
        <v>0</v>
      </c>
      <c r="O4865" s="210">
        <f>O4814*'Usages mobilité'!$BG12*(1+'Usages mobilité'!$BH12)^(O$4696-$D$4696)/1000</f>
        <v>0</v>
      </c>
      <c r="P4865" s="210">
        <f>P4814*'Usages mobilité'!$BG12*(1+'Usages mobilité'!$BH12)^(P$4696-$D$4696)/1000</f>
        <v>0</v>
      </c>
      <c r="Q4865" s="210">
        <f>Q4814*'Usages mobilité'!$BG12*(1+'Usages mobilité'!$BH12)^(Q$4696-$D$4696)/1000</f>
        <v>0</v>
      </c>
      <c r="R4865" s="210">
        <f>R4814*'Usages mobilité'!$BG12*(1+'Usages mobilité'!$BH12)^(R$4696-$D$4696)/1000</f>
        <v>0</v>
      </c>
    </row>
    <row r="4866" spans="1:18" hidden="1" outlineLevel="2" x14ac:dyDescent="0.35">
      <c r="A4866" s="209" t="str">
        <f>'Usages mobilité'!A13</f>
        <v>Usage mobilité n°10</v>
      </c>
      <c r="B4866" s="209" t="s">
        <v>639</v>
      </c>
      <c r="C4866" s="209"/>
      <c r="D4866" s="210">
        <f>D4815*'Usages mobilité'!$BG13*(1+'Usages mobilité'!$BH13)^(D$4696-$D$4696)/1000</f>
        <v>0</v>
      </c>
      <c r="E4866" s="210">
        <f>E4815*'Usages mobilité'!$BG13*(1+'Usages mobilité'!$BH13)^(E$4696-$D$4696)/1000</f>
        <v>0</v>
      </c>
      <c r="F4866" s="210">
        <f>F4815*'Usages mobilité'!$BG13*(1+'Usages mobilité'!$BH13)^(F$4696-$D$4696)/1000</f>
        <v>0</v>
      </c>
      <c r="G4866" s="210">
        <f>G4815*'Usages mobilité'!$BG13*(1+'Usages mobilité'!$BH13)^(G$4696-$D$4696)/1000</f>
        <v>0</v>
      </c>
      <c r="H4866" s="210">
        <f>H4815*'Usages mobilité'!$BG13*(1+'Usages mobilité'!$BH13)^(H$4696-$D$4696)/1000</f>
        <v>0</v>
      </c>
      <c r="I4866" s="210">
        <f>I4815*'Usages mobilité'!$BG13*(1+'Usages mobilité'!$BH13)^(I$4696-$D$4696)/1000</f>
        <v>0</v>
      </c>
      <c r="J4866" s="210">
        <f>J4815*'Usages mobilité'!$BG13*(1+'Usages mobilité'!$BH13)^(J$4696-$D$4696)/1000</f>
        <v>0</v>
      </c>
      <c r="K4866" s="210">
        <f>K4815*'Usages mobilité'!$BG13*(1+'Usages mobilité'!$BH13)^(K$4696-$D$4696)/1000</f>
        <v>0</v>
      </c>
      <c r="L4866" s="210">
        <f>L4815*'Usages mobilité'!$BG13*(1+'Usages mobilité'!$BH13)^(L$4696-$D$4696)/1000</f>
        <v>0</v>
      </c>
      <c r="M4866" s="210">
        <f>M4815*'Usages mobilité'!$BG13*(1+'Usages mobilité'!$BH13)^(M$4696-$D$4696)/1000</f>
        <v>0</v>
      </c>
      <c r="N4866" s="210">
        <f>N4815*'Usages mobilité'!$BG13*(1+'Usages mobilité'!$BH13)^(N$4696-$D$4696)/1000</f>
        <v>0</v>
      </c>
      <c r="O4866" s="210">
        <f>O4815*'Usages mobilité'!$BG13*(1+'Usages mobilité'!$BH13)^(O$4696-$D$4696)/1000</f>
        <v>0</v>
      </c>
      <c r="P4866" s="210">
        <f>P4815*'Usages mobilité'!$BG13*(1+'Usages mobilité'!$BH13)^(P$4696-$D$4696)/1000</f>
        <v>0</v>
      </c>
      <c r="Q4866" s="210">
        <f>Q4815*'Usages mobilité'!$BG13*(1+'Usages mobilité'!$BH13)^(Q$4696-$D$4696)/1000</f>
        <v>0</v>
      </c>
      <c r="R4866" s="210">
        <f>R4815*'Usages mobilité'!$BG13*(1+'Usages mobilité'!$BH13)^(R$4696-$D$4696)/1000</f>
        <v>0</v>
      </c>
    </row>
    <row r="4867" spans="1:18" hidden="1" outlineLevel="2" x14ac:dyDescent="0.35">
      <c r="A4867" s="209" t="str">
        <f>'Usages mobilité'!A14</f>
        <v>Usage mobilité n°11</v>
      </c>
      <c r="B4867" s="209" t="s">
        <v>639</v>
      </c>
      <c r="C4867" s="209"/>
      <c r="D4867" s="210">
        <f>D4816*'Usages mobilité'!$BG14*(1+'Usages mobilité'!$BH14)^(D$4696-$D$4696)/1000</f>
        <v>0</v>
      </c>
      <c r="E4867" s="210">
        <f>E4816*'Usages mobilité'!$BG14*(1+'Usages mobilité'!$BH14)^(E$4696-$D$4696)/1000</f>
        <v>0</v>
      </c>
      <c r="F4867" s="210">
        <f>F4816*'Usages mobilité'!$BG14*(1+'Usages mobilité'!$BH14)^(F$4696-$D$4696)/1000</f>
        <v>0</v>
      </c>
      <c r="G4867" s="210">
        <f>G4816*'Usages mobilité'!$BG14*(1+'Usages mobilité'!$BH14)^(G$4696-$D$4696)/1000</f>
        <v>0</v>
      </c>
      <c r="H4867" s="210">
        <f>H4816*'Usages mobilité'!$BG14*(1+'Usages mobilité'!$BH14)^(H$4696-$D$4696)/1000</f>
        <v>0</v>
      </c>
      <c r="I4867" s="210">
        <f>I4816*'Usages mobilité'!$BG14*(1+'Usages mobilité'!$BH14)^(I$4696-$D$4696)/1000</f>
        <v>0</v>
      </c>
      <c r="J4867" s="210">
        <f>J4816*'Usages mobilité'!$BG14*(1+'Usages mobilité'!$BH14)^(J$4696-$D$4696)/1000</f>
        <v>0</v>
      </c>
      <c r="K4867" s="210">
        <f>K4816*'Usages mobilité'!$BG14*(1+'Usages mobilité'!$BH14)^(K$4696-$D$4696)/1000</f>
        <v>0</v>
      </c>
      <c r="L4867" s="210">
        <f>L4816*'Usages mobilité'!$BG14*(1+'Usages mobilité'!$BH14)^(L$4696-$D$4696)/1000</f>
        <v>0</v>
      </c>
      <c r="M4867" s="210">
        <f>M4816*'Usages mobilité'!$BG14*(1+'Usages mobilité'!$BH14)^(M$4696-$D$4696)/1000</f>
        <v>0</v>
      </c>
      <c r="N4867" s="210">
        <f>N4816*'Usages mobilité'!$BG14*(1+'Usages mobilité'!$BH14)^(N$4696-$D$4696)/1000</f>
        <v>0</v>
      </c>
      <c r="O4867" s="210">
        <f>O4816*'Usages mobilité'!$BG14*(1+'Usages mobilité'!$BH14)^(O$4696-$D$4696)/1000</f>
        <v>0</v>
      </c>
      <c r="P4867" s="210">
        <f>P4816*'Usages mobilité'!$BG14*(1+'Usages mobilité'!$BH14)^(P$4696-$D$4696)/1000</f>
        <v>0</v>
      </c>
      <c r="Q4867" s="210">
        <f>Q4816*'Usages mobilité'!$BG14*(1+'Usages mobilité'!$BH14)^(Q$4696-$D$4696)/1000</f>
        <v>0</v>
      </c>
      <c r="R4867" s="210">
        <f>R4816*'Usages mobilité'!$BG14*(1+'Usages mobilité'!$BH14)^(R$4696-$D$4696)/1000</f>
        <v>0</v>
      </c>
    </row>
    <row r="4868" spans="1:18" hidden="1" outlineLevel="2" x14ac:dyDescent="0.35">
      <c r="A4868" s="209" t="str">
        <f>'Usages mobilité'!A15</f>
        <v>Usage mobilité n°12</v>
      </c>
      <c r="B4868" s="209" t="s">
        <v>639</v>
      </c>
      <c r="C4868" s="209"/>
      <c r="D4868" s="210">
        <f>D4817*'Usages mobilité'!$BG15*(1+'Usages mobilité'!$BH15)^(D$4696-$D$4696)/1000</f>
        <v>0</v>
      </c>
      <c r="E4868" s="210">
        <f>E4817*'Usages mobilité'!$BG15*(1+'Usages mobilité'!$BH15)^(E$4696-$D$4696)/1000</f>
        <v>0</v>
      </c>
      <c r="F4868" s="210">
        <f>F4817*'Usages mobilité'!$BG15*(1+'Usages mobilité'!$BH15)^(F$4696-$D$4696)/1000</f>
        <v>0</v>
      </c>
      <c r="G4868" s="210">
        <f>G4817*'Usages mobilité'!$BG15*(1+'Usages mobilité'!$BH15)^(G$4696-$D$4696)/1000</f>
        <v>0</v>
      </c>
      <c r="H4868" s="210">
        <f>H4817*'Usages mobilité'!$BG15*(1+'Usages mobilité'!$BH15)^(H$4696-$D$4696)/1000</f>
        <v>0</v>
      </c>
      <c r="I4868" s="210">
        <f>I4817*'Usages mobilité'!$BG15*(1+'Usages mobilité'!$BH15)^(I$4696-$D$4696)/1000</f>
        <v>0</v>
      </c>
      <c r="J4868" s="210">
        <f>J4817*'Usages mobilité'!$BG15*(1+'Usages mobilité'!$BH15)^(J$4696-$D$4696)/1000</f>
        <v>0</v>
      </c>
      <c r="K4868" s="210">
        <f>K4817*'Usages mobilité'!$BG15*(1+'Usages mobilité'!$BH15)^(K$4696-$D$4696)/1000</f>
        <v>0</v>
      </c>
      <c r="L4868" s="210">
        <f>L4817*'Usages mobilité'!$BG15*(1+'Usages mobilité'!$BH15)^(L$4696-$D$4696)/1000</f>
        <v>0</v>
      </c>
      <c r="M4868" s="210">
        <f>M4817*'Usages mobilité'!$BG15*(1+'Usages mobilité'!$BH15)^(M$4696-$D$4696)/1000</f>
        <v>0</v>
      </c>
      <c r="N4868" s="210">
        <f>N4817*'Usages mobilité'!$BG15*(1+'Usages mobilité'!$BH15)^(N$4696-$D$4696)/1000</f>
        <v>0</v>
      </c>
      <c r="O4868" s="210">
        <f>O4817*'Usages mobilité'!$BG15*(1+'Usages mobilité'!$BH15)^(O$4696-$D$4696)/1000</f>
        <v>0</v>
      </c>
      <c r="P4868" s="210">
        <f>P4817*'Usages mobilité'!$BG15*(1+'Usages mobilité'!$BH15)^(P$4696-$D$4696)/1000</f>
        <v>0</v>
      </c>
      <c r="Q4868" s="210">
        <f>Q4817*'Usages mobilité'!$BG15*(1+'Usages mobilité'!$BH15)^(Q$4696-$D$4696)/1000</f>
        <v>0</v>
      </c>
      <c r="R4868" s="210">
        <f>R4817*'Usages mobilité'!$BG15*(1+'Usages mobilité'!$BH15)^(R$4696-$D$4696)/1000</f>
        <v>0</v>
      </c>
    </row>
    <row r="4869" spans="1:18" hidden="1" outlineLevel="2" x14ac:dyDescent="0.35">
      <c r="A4869" s="209" t="str">
        <f>'Usages mobilité'!A16</f>
        <v>Usage mobilité n°13</v>
      </c>
      <c r="B4869" s="209" t="s">
        <v>639</v>
      </c>
      <c r="C4869" s="209"/>
      <c r="D4869" s="210">
        <f>D4818*'Usages mobilité'!$BG16*(1+'Usages mobilité'!$BH16)^(D$4696-$D$4696)/1000</f>
        <v>0</v>
      </c>
      <c r="E4869" s="210">
        <f>E4818*'Usages mobilité'!$BG16*(1+'Usages mobilité'!$BH16)^(E$4696-$D$4696)/1000</f>
        <v>0</v>
      </c>
      <c r="F4869" s="210">
        <f>F4818*'Usages mobilité'!$BG16*(1+'Usages mobilité'!$BH16)^(F$4696-$D$4696)/1000</f>
        <v>0</v>
      </c>
      <c r="G4869" s="210">
        <f>G4818*'Usages mobilité'!$BG16*(1+'Usages mobilité'!$BH16)^(G$4696-$D$4696)/1000</f>
        <v>0</v>
      </c>
      <c r="H4869" s="210">
        <f>H4818*'Usages mobilité'!$BG16*(1+'Usages mobilité'!$BH16)^(H$4696-$D$4696)/1000</f>
        <v>0</v>
      </c>
      <c r="I4869" s="210">
        <f>I4818*'Usages mobilité'!$BG16*(1+'Usages mobilité'!$BH16)^(I$4696-$D$4696)/1000</f>
        <v>0</v>
      </c>
      <c r="J4869" s="210">
        <f>J4818*'Usages mobilité'!$BG16*(1+'Usages mobilité'!$BH16)^(J$4696-$D$4696)/1000</f>
        <v>0</v>
      </c>
      <c r="K4869" s="210">
        <f>K4818*'Usages mobilité'!$BG16*(1+'Usages mobilité'!$BH16)^(K$4696-$D$4696)/1000</f>
        <v>0</v>
      </c>
      <c r="L4869" s="210">
        <f>L4818*'Usages mobilité'!$BG16*(1+'Usages mobilité'!$BH16)^(L$4696-$D$4696)/1000</f>
        <v>0</v>
      </c>
      <c r="M4869" s="210">
        <f>M4818*'Usages mobilité'!$BG16*(1+'Usages mobilité'!$BH16)^(M$4696-$D$4696)/1000</f>
        <v>0</v>
      </c>
      <c r="N4869" s="210">
        <f>N4818*'Usages mobilité'!$BG16*(1+'Usages mobilité'!$BH16)^(N$4696-$D$4696)/1000</f>
        <v>0</v>
      </c>
      <c r="O4869" s="210">
        <f>O4818*'Usages mobilité'!$BG16*(1+'Usages mobilité'!$BH16)^(O$4696-$D$4696)/1000</f>
        <v>0</v>
      </c>
      <c r="P4869" s="210">
        <f>P4818*'Usages mobilité'!$BG16*(1+'Usages mobilité'!$BH16)^(P$4696-$D$4696)/1000</f>
        <v>0</v>
      </c>
      <c r="Q4869" s="210">
        <f>Q4818*'Usages mobilité'!$BG16*(1+'Usages mobilité'!$BH16)^(Q$4696-$D$4696)/1000</f>
        <v>0</v>
      </c>
      <c r="R4869" s="210">
        <f>R4818*'Usages mobilité'!$BG16*(1+'Usages mobilité'!$BH16)^(R$4696-$D$4696)/1000</f>
        <v>0</v>
      </c>
    </row>
    <row r="4870" spans="1:18" hidden="1" outlineLevel="2" x14ac:dyDescent="0.35">
      <c r="A4870" s="209" t="str">
        <f>'Usages mobilité'!A17</f>
        <v>Usage mobilité n°14</v>
      </c>
      <c r="B4870" s="209" t="s">
        <v>639</v>
      </c>
      <c r="C4870" s="209"/>
      <c r="D4870" s="210">
        <f>D4819*'Usages mobilité'!$BG17*(1+'Usages mobilité'!$BH17)^(D$4696-$D$4696)/1000</f>
        <v>0</v>
      </c>
      <c r="E4870" s="210">
        <f>E4819*'Usages mobilité'!$BG17*(1+'Usages mobilité'!$BH17)^(E$4696-$D$4696)/1000</f>
        <v>0</v>
      </c>
      <c r="F4870" s="210">
        <f>F4819*'Usages mobilité'!$BG17*(1+'Usages mobilité'!$BH17)^(F$4696-$D$4696)/1000</f>
        <v>0</v>
      </c>
      <c r="G4870" s="210">
        <f>G4819*'Usages mobilité'!$BG17*(1+'Usages mobilité'!$BH17)^(G$4696-$D$4696)/1000</f>
        <v>0</v>
      </c>
      <c r="H4870" s="210">
        <f>H4819*'Usages mobilité'!$BG17*(1+'Usages mobilité'!$BH17)^(H$4696-$D$4696)/1000</f>
        <v>0</v>
      </c>
      <c r="I4870" s="210">
        <f>I4819*'Usages mobilité'!$BG17*(1+'Usages mobilité'!$BH17)^(I$4696-$D$4696)/1000</f>
        <v>0</v>
      </c>
      <c r="J4870" s="210">
        <f>J4819*'Usages mobilité'!$BG17*(1+'Usages mobilité'!$BH17)^(J$4696-$D$4696)/1000</f>
        <v>0</v>
      </c>
      <c r="K4870" s="210">
        <f>K4819*'Usages mobilité'!$BG17*(1+'Usages mobilité'!$BH17)^(K$4696-$D$4696)/1000</f>
        <v>0</v>
      </c>
      <c r="L4870" s="210">
        <f>L4819*'Usages mobilité'!$BG17*(1+'Usages mobilité'!$BH17)^(L$4696-$D$4696)/1000</f>
        <v>0</v>
      </c>
      <c r="M4870" s="210">
        <f>M4819*'Usages mobilité'!$BG17*(1+'Usages mobilité'!$BH17)^(M$4696-$D$4696)/1000</f>
        <v>0</v>
      </c>
      <c r="N4870" s="210">
        <f>N4819*'Usages mobilité'!$BG17*(1+'Usages mobilité'!$BH17)^(N$4696-$D$4696)/1000</f>
        <v>0</v>
      </c>
      <c r="O4870" s="210">
        <f>O4819*'Usages mobilité'!$BG17*(1+'Usages mobilité'!$BH17)^(O$4696-$D$4696)/1000</f>
        <v>0</v>
      </c>
      <c r="P4870" s="210">
        <f>P4819*'Usages mobilité'!$BG17*(1+'Usages mobilité'!$BH17)^(P$4696-$D$4696)/1000</f>
        <v>0</v>
      </c>
      <c r="Q4870" s="210">
        <f>Q4819*'Usages mobilité'!$BG17*(1+'Usages mobilité'!$BH17)^(Q$4696-$D$4696)/1000</f>
        <v>0</v>
      </c>
      <c r="R4870" s="210">
        <f>R4819*'Usages mobilité'!$BG17*(1+'Usages mobilité'!$BH17)^(R$4696-$D$4696)/1000</f>
        <v>0</v>
      </c>
    </row>
    <row r="4871" spans="1:18" hidden="1" outlineLevel="2" x14ac:dyDescent="0.35">
      <c r="A4871" s="209" t="str">
        <f>'Usages mobilité'!A18</f>
        <v>Usage mobilité n°15</v>
      </c>
      <c r="B4871" s="209" t="s">
        <v>639</v>
      </c>
      <c r="C4871" s="209"/>
      <c r="D4871" s="210">
        <f>D4820*'Usages mobilité'!$BG18*(1+'Usages mobilité'!$BH18)^(D$4696-$D$4696)/1000</f>
        <v>0</v>
      </c>
      <c r="E4871" s="210">
        <f>E4820*'Usages mobilité'!$BG18*(1+'Usages mobilité'!$BH18)^(E$4696-$D$4696)/1000</f>
        <v>0</v>
      </c>
      <c r="F4871" s="210">
        <f>F4820*'Usages mobilité'!$BG18*(1+'Usages mobilité'!$BH18)^(F$4696-$D$4696)/1000</f>
        <v>0</v>
      </c>
      <c r="G4871" s="210">
        <f>G4820*'Usages mobilité'!$BG18*(1+'Usages mobilité'!$BH18)^(G$4696-$D$4696)/1000</f>
        <v>0</v>
      </c>
      <c r="H4871" s="210">
        <f>H4820*'Usages mobilité'!$BG18*(1+'Usages mobilité'!$BH18)^(H$4696-$D$4696)/1000</f>
        <v>0</v>
      </c>
      <c r="I4871" s="210">
        <f>I4820*'Usages mobilité'!$BG18*(1+'Usages mobilité'!$BH18)^(I$4696-$D$4696)/1000</f>
        <v>0</v>
      </c>
      <c r="J4871" s="210">
        <f>J4820*'Usages mobilité'!$BG18*(1+'Usages mobilité'!$BH18)^(J$4696-$D$4696)/1000</f>
        <v>0</v>
      </c>
      <c r="K4871" s="210">
        <f>K4820*'Usages mobilité'!$BG18*(1+'Usages mobilité'!$BH18)^(K$4696-$D$4696)/1000</f>
        <v>0</v>
      </c>
      <c r="L4871" s="210">
        <f>L4820*'Usages mobilité'!$BG18*(1+'Usages mobilité'!$BH18)^(L$4696-$D$4696)/1000</f>
        <v>0</v>
      </c>
      <c r="M4871" s="210">
        <f>M4820*'Usages mobilité'!$BG18*(1+'Usages mobilité'!$BH18)^(M$4696-$D$4696)/1000</f>
        <v>0</v>
      </c>
      <c r="N4871" s="210">
        <f>N4820*'Usages mobilité'!$BG18*(1+'Usages mobilité'!$BH18)^(N$4696-$D$4696)/1000</f>
        <v>0</v>
      </c>
      <c r="O4871" s="210">
        <f>O4820*'Usages mobilité'!$BG18*(1+'Usages mobilité'!$BH18)^(O$4696-$D$4696)/1000</f>
        <v>0</v>
      </c>
      <c r="P4871" s="210">
        <f>P4820*'Usages mobilité'!$BG18*(1+'Usages mobilité'!$BH18)^(P$4696-$D$4696)/1000</f>
        <v>0</v>
      </c>
      <c r="Q4871" s="210">
        <f>Q4820*'Usages mobilité'!$BG18*(1+'Usages mobilité'!$BH18)^(Q$4696-$D$4696)/1000</f>
        <v>0</v>
      </c>
      <c r="R4871" s="210">
        <f>R4820*'Usages mobilité'!$BG18*(1+'Usages mobilité'!$BH18)^(R$4696-$D$4696)/1000</f>
        <v>0</v>
      </c>
    </row>
    <row r="4872" spans="1:18" hidden="1" outlineLevel="2" x14ac:dyDescent="0.35">
      <c r="A4872" s="209" t="str">
        <f>'Usages mobilité'!A19</f>
        <v>Usage mobilité n°16</v>
      </c>
      <c r="B4872" s="209" t="s">
        <v>639</v>
      </c>
      <c r="C4872" s="209"/>
      <c r="D4872" s="210">
        <f>D4821*'Usages mobilité'!$BG19*(1+'Usages mobilité'!$BH19)^(D$4696-$D$4696)/1000</f>
        <v>0</v>
      </c>
      <c r="E4872" s="210">
        <f>E4821*'Usages mobilité'!$BG19*(1+'Usages mobilité'!$BH19)^(E$4696-$D$4696)/1000</f>
        <v>0</v>
      </c>
      <c r="F4872" s="210">
        <f>F4821*'Usages mobilité'!$BG19*(1+'Usages mobilité'!$BH19)^(F$4696-$D$4696)/1000</f>
        <v>0</v>
      </c>
      <c r="G4872" s="210">
        <f>G4821*'Usages mobilité'!$BG19*(1+'Usages mobilité'!$BH19)^(G$4696-$D$4696)/1000</f>
        <v>0</v>
      </c>
      <c r="H4872" s="210">
        <f>H4821*'Usages mobilité'!$BG19*(1+'Usages mobilité'!$BH19)^(H$4696-$D$4696)/1000</f>
        <v>0</v>
      </c>
      <c r="I4872" s="210">
        <f>I4821*'Usages mobilité'!$BG19*(1+'Usages mobilité'!$BH19)^(I$4696-$D$4696)/1000</f>
        <v>0</v>
      </c>
      <c r="J4872" s="210">
        <f>J4821*'Usages mobilité'!$BG19*(1+'Usages mobilité'!$BH19)^(J$4696-$D$4696)/1000</f>
        <v>0</v>
      </c>
      <c r="K4872" s="210">
        <f>K4821*'Usages mobilité'!$BG19*(1+'Usages mobilité'!$BH19)^(K$4696-$D$4696)/1000</f>
        <v>0</v>
      </c>
      <c r="L4872" s="210">
        <f>L4821*'Usages mobilité'!$BG19*(1+'Usages mobilité'!$BH19)^(L$4696-$D$4696)/1000</f>
        <v>0</v>
      </c>
      <c r="M4872" s="210">
        <f>M4821*'Usages mobilité'!$BG19*(1+'Usages mobilité'!$BH19)^(M$4696-$D$4696)/1000</f>
        <v>0</v>
      </c>
      <c r="N4872" s="210">
        <f>N4821*'Usages mobilité'!$BG19*(1+'Usages mobilité'!$BH19)^(N$4696-$D$4696)/1000</f>
        <v>0</v>
      </c>
      <c r="O4872" s="210">
        <f>O4821*'Usages mobilité'!$BG19*(1+'Usages mobilité'!$BH19)^(O$4696-$D$4696)/1000</f>
        <v>0</v>
      </c>
      <c r="P4872" s="210">
        <f>P4821*'Usages mobilité'!$BG19*(1+'Usages mobilité'!$BH19)^(P$4696-$D$4696)/1000</f>
        <v>0</v>
      </c>
      <c r="Q4872" s="210">
        <f>Q4821*'Usages mobilité'!$BG19*(1+'Usages mobilité'!$BH19)^(Q$4696-$D$4696)/1000</f>
        <v>0</v>
      </c>
      <c r="R4872" s="210">
        <f>R4821*'Usages mobilité'!$BG19*(1+'Usages mobilité'!$BH19)^(R$4696-$D$4696)/1000</f>
        <v>0</v>
      </c>
    </row>
    <row r="4873" spans="1:18" hidden="1" outlineLevel="2" x14ac:dyDescent="0.35">
      <c r="A4873" s="209" t="str">
        <f>'Usages mobilité'!A20</f>
        <v>Usage mobilité n°17</v>
      </c>
      <c r="B4873" s="209" t="s">
        <v>639</v>
      </c>
      <c r="C4873" s="209"/>
      <c r="D4873" s="210">
        <f>D4822*'Usages mobilité'!$BG20*(1+'Usages mobilité'!$BH20)^(D$4696-$D$4696)/1000</f>
        <v>0</v>
      </c>
      <c r="E4873" s="210">
        <f>E4822*'Usages mobilité'!$BG20*(1+'Usages mobilité'!$BH20)^(E$4696-$D$4696)/1000</f>
        <v>0</v>
      </c>
      <c r="F4873" s="210">
        <f>F4822*'Usages mobilité'!$BG20*(1+'Usages mobilité'!$BH20)^(F$4696-$D$4696)/1000</f>
        <v>0</v>
      </c>
      <c r="G4873" s="210">
        <f>G4822*'Usages mobilité'!$BG20*(1+'Usages mobilité'!$BH20)^(G$4696-$D$4696)/1000</f>
        <v>0</v>
      </c>
      <c r="H4873" s="210">
        <f>H4822*'Usages mobilité'!$BG20*(1+'Usages mobilité'!$BH20)^(H$4696-$D$4696)/1000</f>
        <v>0</v>
      </c>
      <c r="I4873" s="210">
        <f>I4822*'Usages mobilité'!$BG20*(1+'Usages mobilité'!$BH20)^(I$4696-$D$4696)/1000</f>
        <v>0</v>
      </c>
      <c r="J4873" s="210">
        <f>J4822*'Usages mobilité'!$BG20*(1+'Usages mobilité'!$BH20)^(J$4696-$D$4696)/1000</f>
        <v>0</v>
      </c>
      <c r="K4873" s="210">
        <f>K4822*'Usages mobilité'!$BG20*(1+'Usages mobilité'!$BH20)^(K$4696-$D$4696)/1000</f>
        <v>0</v>
      </c>
      <c r="L4873" s="210">
        <f>L4822*'Usages mobilité'!$BG20*(1+'Usages mobilité'!$BH20)^(L$4696-$D$4696)/1000</f>
        <v>0</v>
      </c>
      <c r="M4873" s="210">
        <f>M4822*'Usages mobilité'!$BG20*(1+'Usages mobilité'!$BH20)^(M$4696-$D$4696)/1000</f>
        <v>0</v>
      </c>
      <c r="N4873" s="210">
        <f>N4822*'Usages mobilité'!$BG20*(1+'Usages mobilité'!$BH20)^(N$4696-$D$4696)/1000</f>
        <v>0</v>
      </c>
      <c r="O4873" s="210">
        <f>O4822*'Usages mobilité'!$BG20*(1+'Usages mobilité'!$BH20)^(O$4696-$D$4696)/1000</f>
        <v>0</v>
      </c>
      <c r="P4873" s="210">
        <f>P4822*'Usages mobilité'!$BG20*(1+'Usages mobilité'!$BH20)^(P$4696-$D$4696)/1000</f>
        <v>0</v>
      </c>
      <c r="Q4873" s="210">
        <f>Q4822*'Usages mobilité'!$BG20*(1+'Usages mobilité'!$BH20)^(Q$4696-$D$4696)/1000</f>
        <v>0</v>
      </c>
      <c r="R4873" s="210">
        <f>R4822*'Usages mobilité'!$BG20*(1+'Usages mobilité'!$BH20)^(R$4696-$D$4696)/1000</f>
        <v>0</v>
      </c>
    </row>
    <row r="4874" spans="1:18" hidden="1" outlineLevel="2" x14ac:dyDescent="0.35">
      <c r="A4874" s="209" t="str">
        <f>'Usages mobilité'!A21</f>
        <v>Usage mobilité n°18</v>
      </c>
      <c r="B4874" s="209" t="s">
        <v>639</v>
      </c>
      <c r="C4874" s="209"/>
      <c r="D4874" s="210">
        <f>D4823*'Usages mobilité'!$BG21*(1+'Usages mobilité'!$BH21)^(D$4696-$D$4696)/1000</f>
        <v>0</v>
      </c>
      <c r="E4874" s="210">
        <f>E4823*'Usages mobilité'!$BG21*(1+'Usages mobilité'!$BH21)^(E$4696-$D$4696)/1000</f>
        <v>0</v>
      </c>
      <c r="F4874" s="210">
        <f>F4823*'Usages mobilité'!$BG21*(1+'Usages mobilité'!$BH21)^(F$4696-$D$4696)/1000</f>
        <v>0</v>
      </c>
      <c r="G4874" s="210">
        <f>G4823*'Usages mobilité'!$BG21*(1+'Usages mobilité'!$BH21)^(G$4696-$D$4696)/1000</f>
        <v>0</v>
      </c>
      <c r="H4874" s="210">
        <f>H4823*'Usages mobilité'!$BG21*(1+'Usages mobilité'!$BH21)^(H$4696-$D$4696)/1000</f>
        <v>0</v>
      </c>
      <c r="I4874" s="210">
        <f>I4823*'Usages mobilité'!$BG21*(1+'Usages mobilité'!$BH21)^(I$4696-$D$4696)/1000</f>
        <v>0</v>
      </c>
      <c r="J4874" s="210">
        <f>J4823*'Usages mobilité'!$BG21*(1+'Usages mobilité'!$BH21)^(J$4696-$D$4696)/1000</f>
        <v>0</v>
      </c>
      <c r="K4874" s="210">
        <f>K4823*'Usages mobilité'!$BG21*(1+'Usages mobilité'!$BH21)^(K$4696-$D$4696)/1000</f>
        <v>0</v>
      </c>
      <c r="L4874" s="210">
        <f>L4823*'Usages mobilité'!$BG21*(1+'Usages mobilité'!$BH21)^(L$4696-$D$4696)/1000</f>
        <v>0</v>
      </c>
      <c r="M4874" s="210">
        <f>M4823*'Usages mobilité'!$BG21*(1+'Usages mobilité'!$BH21)^(M$4696-$D$4696)/1000</f>
        <v>0</v>
      </c>
      <c r="N4874" s="210">
        <f>N4823*'Usages mobilité'!$BG21*(1+'Usages mobilité'!$BH21)^(N$4696-$D$4696)/1000</f>
        <v>0</v>
      </c>
      <c r="O4874" s="210">
        <f>O4823*'Usages mobilité'!$BG21*(1+'Usages mobilité'!$BH21)^(O$4696-$D$4696)/1000</f>
        <v>0</v>
      </c>
      <c r="P4874" s="210">
        <f>P4823*'Usages mobilité'!$BG21*(1+'Usages mobilité'!$BH21)^(P$4696-$D$4696)/1000</f>
        <v>0</v>
      </c>
      <c r="Q4874" s="210">
        <f>Q4823*'Usages mobilité'!$BG21*(1+'Usages mobilité'!$BH21)^(Q$4696-$D$4696)/1000</f>
        <v>0</v>
      </c>
      <c r="R4874" s="210">
        <f>R4823*'Usages mobilité'!$BG21*(1+'Usages mobilité'!$BH21)^(R$4696-$D$4696)/1000</f>
        <v>0</v>
      </c>
    </row>
    <row r="4875" spans="1:18" hidden="1" outlineLevel="2" x14ac:dyDescent="0.35">
      <c r="A4875" s="209" t="str">
        <f>'Usages mobilité'!A22</f>
        <v>Usage mobilité n°19</v>
      </c>
      <c r="B4875" s="209" t="s">
        <v>639</v>
      </c>
      <c r="C4875" s="209"/>
      <c r="D4875" s="210">
        <f>D4824*'Usages mobilité'!$BG22*(1+'Usages mobilité'!$BH22)^(D$4696-$D$4696)/1000</f>
        <v>0</v>
      </c>
      <c r="E4875" s="210">
        <f>E4824*'Usages mobilité'!$BG22*(1+'Usages mobilité'!$BH22)^(E$4696-$D$4696)/1000</f>
        <v>0</v>
      </c>
      <c r="F4875" s="210">
        <f>F4824*'Usages mobilité'!$BG22*(1+'Usages mobilité'!$BH22)^(F$4696-$D$4696)/1000</f>
        <v>0</v>
      </c>
      <c r="G4875" s="210">
        <f>G4824*'Usages mobilité'!$BG22*(1+'Usages mobilité'!$BH22)^(G$4696-$D$4696)/1000</f>
        <v>0</v>
      </c>
      <c r="H4875" s="210">
        <f>H4824*'Usages mobilité'!$BG22*(1+'Usages mobilité'!$BH22)^(H$4696-$D$4696)/1000</f>
        <v>0</v>
      </c>
      <c r="I4875" s="210">
        <f>I4824*'Usages mobilité'!$BG22*(1+'Usages mobilité'!$BH22)^(I$4696-$D$4696)/1000</f>
        <v>0</v>
      </c>
      <c r="J4875" s="210">
        <f>J4824*'Usages mobilité'!$BG22*(1+'Usages mobilité'!$BH22)^(J$4696-$D$4696)/1000</f>
        <v>0</v>
      </c>
      <c r="K4875" s="210">
        <f>K4824*'Usages mobilité'!$BG22*(1+'Usages mobilité'!$BH22)^(K$4696-$D$4696)/1000</f>
        <v>0</v>
      </c>
      <c r="L4875" s="210">
        <f>L4824*'Usages mobilité'!$BG22*(1+'Usages mobilité'!$BH22)^(L$4696-$D$4696)/1000</f>
        <v>0</v>
      </c>
      <c r="M4875" s="210">
        <f>M4824*'Usages mobilité'!$BG22*(1+'Usages mobilité'!$BH22)^(M$4696-$D$4696)/1000</f>
        <v>0</v>
      </c>
      <c r="N4875" s="210">
        <f>N4824*'Usages mobilité'!$BG22*(1+'Usages mobilité'!$BH22)^(N$4696-$D$4696)/1000</f>
        <v>0</v>
      </c>
      <c r="O4875" s="210">
        <f>O4824*'Usages mobilité'!$BG22*(1+'Usages mobilité'!$BH22)^(O$4696-$D$4696)/1000</f>
        <v>0</v>
      </c>
      <c r="P4875" s="210">
        <f>P4824*'Usages mobilité'!$BG22*(1+'Usages mobilité'!$BH22)^(P$4696-$D$4696)/1000</f>
        <v>0</v>
      </c>
      <c r="Q4875" s="210">
        <f>Q4824*'Usages mobilité'!$BG22*(1+'Usages mobilité'!$BH22)^(Q$4696-$D$4696)/1000</f>
        <v>0</v>
      </c>
      <c r="R4875" s="210">
        <f>R4824*'Usages mobilité'!$BG22*(1+'Usages mobilité'!$BH22)^(R$4696-$D$4696)/1000</f>
        <v>0</v>
      </c>
    </row>
    <row r="4876" spans="1:18" hidden="1" outlineLevel="2" x14ac:dyDescent="0.35">
      <c r="A4876" s="209" t="str">
        <f>'Usages mobilité'!A23</f>
        <v>Usage mobilité n°20</v>
      </c>
      <c r="B4876" s="209" t="s">
        <v>639</v>
      </c>
      <c r="C4876" s="209"/>
      <c r="D4876" s="210">
        <f>D4825*'Usages mobilité'!$BG23*(1+'Usages mobilité'!$BH23)^(D$4696-$D$4696)/1000</f>
        <v>0</v>
      </c>
      <c r="E4876" s="210">
        <f>E4825*'Usages mobilité'!$BG23*(1+'Usages mobilité'!$BH23)^(E$4696-$D$4696)/1000</f>
        <v>0</v>
      </c>
      <c r="F4876" s="210">
        <f>F4825*'Usages mobilité'!$BG23*(1+'Usages mobilité'!$BH23)^(F$4696-$D$4696)/1000</f>
        <v>0</v>
      </c>
      <c r="G4876" s="210">
        <f>G4825*'Usages mobilité'!$BG23*(1+'Usages mobilité'!$BH23)^(G$4696-$D$4696)/1000</f>
        <v>0</v>
      </c>
      <c r="H4876" s="210">
        <f>H4825*'Usages mobilité'!$BG23*(1+'Usages mobilité'!$BH23)^(H$4696-$D$4696)/1000</f>
        <v>0</v>
      </c>
      <c r="I4876" s="210">
        <f>I4825*'Usages mobilité'!$BG23*(1+'Usages mobilité'!$BH23)^(I$4696-$D$4696)/1000</f>
        <v>0</v>
      </c>
      <c r="J4876" s="210">
        <f>J4825*'Usages mobilité'!$BG23*(1+'Usages mobilité'!$BH23)^(J$4696-$D$4696)/1000</f>
        <v>0</v>
      </c>
      <c r="K4876" s="210">
        <f>K4825*'Usages mobilité'!$BG23*(1+'Usages mobilité'!$BH23)^(K$4696-$D$4696)/1000</f>
        <v>0</v>
      </c>
      <c r="L4876" s="210">
        <f>L4825*'Usages mobilité'!$BG23*(1+'Usages mobilité'!$BH23)^(L$4696-$D$4696)/1000</f>
        <v>0</v>
      </c>
      <c r="M4876" s="210">
        <f>M4825*'Usages mobilité'!$BG23*(1+'Usages mobilité'!$BH23)^(M$4696-$D$4696)/1000</f>
        <v>0</v>
      </c>
      <c r="N4876" s="210">
        <f>N4825*'Usages mobilité'!$BG23*(1+'Usages mobilité'!$BH23)^(N$4696-$D$4696)/1000</f>
        <v>0</v>
      </c>
      <c r="O4876" s="210">
        <f>O4825*'Usages mobilité'!$BG23*(1+'Usages mobilité'!$BH23)^(O$4696-$D$4696)/1000</f>
        <v>0</v>
      </c>
      <c r="P4876" s="210">
        <f>P4825*'Usages mobilité'!$BG23*(1+'Usages mobilité'!$BH23)^(P$4696-$D$4696)/1000</f>
        <v>0</v>
      </c>
      <c r="Q4876" s="210">
        <f>Q4825*'Usages mobilité'!$BG23*(1+'Usages mobilité'!$BH23)^(Q$4696-$D$4696)/1000</f>
        <v>0</v>
      </c>
      <c r="R4876" s="210">
        <f>R4825*'Usages mobilité'!$BG23*(1+'Usages mobilité'!$BH23)^(R$4696-$D$4696)/1000</f>
        <v>0</v>
      </c>
    </row>
    <row r="4877" spans="1:18" hidden="1" outlineLevel="2" x14ac:dyDescent="0.35">
      <c r="A4877" s="209" t="str">
        <f>'Usages mobilité'!A24</f>
        <v>Usage mobilité n°21</v>
      </c>
      <c r="B4877" s="209" t="s">
        <v>639</v>
      </c>
      <c r="C4877" s="209"/>
      <c r="D4877" s="210">
        <f>D4826*'Usages mobilité'!$BG24*(1+'Usages mobilité'!$BH24)^(D$4696-$D$4696)/1000</f>
        <v>0</v>
      </c>
      <c r="E4877" s="210">
        <f>E4826*'Usages mobilité'!$BG24*(1+'Usages mobilité'!$BH24)^(E$4696-$D$4696)/1000</f>
        <v>0</v>
      </c>
      <c r="F4877" s="210">
        <f>F4826*'Usages mobilité'!$BG24*(1+'Usages mobilité'!$BH24)^(F$4696-$D$4696)/1000</f>
        <v>0</v>
      </c>
      <c r="G4877" s="210">
        <f>G4826*'Usages mobilité'!$BG24*(1+'Usages mobilité'!$BH24)^(G$4696-$D$4696)/1000</f>
        <v>0</v>
      </c>
      <c r="H4877" s="210">
        <f>H4826*'Usages mobilité'!$BG24*(1+'Usages mobilité'!$BH24)^(H$4696-$D$4696)/1000</f>
        <v>0</v>
      </c>
      <c r="I4877" s="210">
        <f>I4826*'Usages mobilité'!$BG24*(1+'Usages mobilité'!$BH24)^(I$4696-$D$4696)/1000</f>
        <v>0</v>
      </c>
      <c r="J4877" s="210">
        <f>J4826*'Usages mobilité'!$BG24*(1+'Usages mobilité'!$BH24)^(J$4696-$D$4696)/1000</f>
        <v>0</v>
      </c>
      <c r="K4877" s="210">
        <f>K4826*'Usages mobilité'!$BG24*(1+'Usages mobilité'!$BH24)^(K$4696-$D$4696)/1000</f>
        <v>0</v>
      </c>
      <c r="L4877" s="210">
        <f>L4826*'Usages mobilité'!$BG24*(1+'Usages mobilité'!$BH24)^(L$4696-$D$4696)/1000</f>
        <v>0</v>
      </c>
      <c r="M4877" s="210">
        <f>M4826*'Usages mobilité'!$BG24*(1+'Usages mobilité'!$BH24)^(M$4696-$D$4696)/1000</f>
        <v>0</v>
      </c>
      <c r="N4877" s="210">
        <f>N4826*'Usages mobilité'!$BG24*(1+'Usages mobilité'!$BH24)^(N$4696-$D$4696)/1000</f>
        <v>0</v>
      </c>
      <c r="O4877" s="210">
        <f>O4826*'Usages mobilité'!$BG24*(1+'Usages mobilité'!$BH24)^(O$4696-$D$4696)/1000</f>
        <v>0</v>
      </c>
      <c r="P4877" s="210">
        <f>P4826*'Usages mobilité'!$BG24*(1+'Usages mobilité'!$BH24)^(P$4696-$D$4696)/1000</f>
        <v>0</v>
      </c>
      <c r="Q4877" s="210">
        <f>Q4826*'Usages mobilité'!$BG24*(1+'Usages mobilité'!$BH24)^(Q$4696-$D$4696)/1000</f>
        <v>0</v>
      </c>
      <c r="R4877" s="210">
        <f>R4826*'Usages mobilité'!$BG24*(1+'Usages mobilité'!$BH24)^(R$4696-$D$4696)/1000</f>
        <v>0</v>
      </c>
    </row>
    <row r="4878" spans="1:18" hidden="1" outlineLevel="2" x14ac:dyDescent="0.35">
      <c r="A4878" s="209" t="str">
        <f>'Usages mobilité'!A25</f>
        <v>Usage mobilité n°22</v>
      </c>
      <c r="B4878" s="209" t="s">
        <v>639</v>
      </c>
      <c r="C4878" s="209"/>
      <c r="D4878" s="210">
        <f>D4827*'Usages mobilité'!$BG25*(1+'Usages mobilité'!$BH25)^(D$4696-$D$4696)/1000</f>
        <v>0</v>
      </c>
      <c r="E4878" s="210">
        <f>E4827*'Usages mobilité'!$BG25*(1+'Usages mobilité'!$BH25)^(E$4696-$D$4696)/1000</f>
        <v>0</v>
      </c>
      <c r="F4878" s="210">
        <f>F4827*'Usages mobilité'!$BG25*(1+'Usages mobilité'!$BH25)^(F$4696-$D$4696)/1000</f>
        <v>0</v>
      </c>
      <c r="G4878" s="210">
        <f>G4827*'Usages mobilité'!$BG25*(1+'Usages mobilité'!$BH25)^(G$4696-$D$4696)/1000</f>
        <v>0</v>
      </c>
      <c r="H4878" s="210">
        <f>H4827*'Usages mobilité'!$BG25*(1+'Usages mobilité'!$BH25)^(H$4696-$D$4696)/1000</f>
        <v>0</v>
      </c>
      <c r="I4878" s="210">
        <f>I4827*'Usages mobilité'!$BG25*(1+'Usages mobilité'!$BH25)^(I$4696-$D$4696)/1000</f>
        <v>0</v>
      </c>
      <c r="J4878" s="210">
        <f>J4827*'Usages mobilité'!$BG25*(1+'Usages mobilité'!$BH25)^(J$4696-$D$4696)/1000</f>
        <v>0</v>
      </c>
      <c r="K4878" s="210">
        <f>K4827*'Usages mobilité'!$BG25*(1+'Usages mobilité'!$BH25)^(K$4696-$D$4696)/1000</f>
        <v>0</v>
      </c>
      <c r="L4878" s="210">
        <f>L4827*'Usages mobilité'!$BG25*(1+'Usages mobilité'!$BH25)^(L$4696-$D$4696)/1000</f>
        <v>0</v>
      </c>
      <c r="M4878" s="210">
        <f>M4827*'Usages mobilité'!$BG25*(1+'Usages mobilité'!$BH25)^(M$4696-$D$4696)/1000</f>
        <v>0</v>
      </c>
      <c r="N4878" s="210">
        <f>N4827*'Usages mobilité'!$BG25*(1+'Usages mobilité'!$BH25)^(N$4696-$D$4696)/1000</f>
        <v>0</v>
      </c>
      <c r="O4878" s="210">
        <f>O4827*'Usages mobilité'!$BG25*(1+'Usages mobilité'!$BH25)^(O$4696-$D$4696)/1000</f>
        <v>0</v>
      </c>
      <c r="P4878" s="210">
        <f>P4827*'Usages mobilité'!$BG25*(1+'Usages mobilité'!$BH25)^(P$4696-$D$4696)/1000</f>
        <v>0</v>
      </c>
      <c r="Q4878" s="210">
        <f>Q4827*'Usages mobilité'!$BG25*(1+'Usages mobilité'!$BH25)^(Q$4696-$D$4696)/1000</f>
        <v>0</v>
      </c>
      <c r="R4878" s="210">
        <f>R4827*'Usages mobilité'!$BG25*(1+'Usages mobilité'!$BH25)^(R$4696-$D$4696)/1000</f>
        <v>0</v>
      </c>
    </row>
    <row r="4879" spans="1:18" hidden="1" outlineLevel="2" x14ac:dyDescent="0.35">
      <c r="A4879" s="209" t="str">
        <f>'Usages mobilité'!A26</f>
        <v>Usage mobilité n°23</v>
      </c>
      <c r="B4879" s="209" t="s">
        <v>639</v>
      </c>
      <c r="C4879" s="209"/>
      <c r="D4879" s="210">
        <f>D4828*'Usages mobilité'!$BG26*(1+'Usages mobilité'!$BH26)^(D$4696-$D$4696)/1000</f>
        <v>0</v>
      </c>
      <c r="E4879" s="210">
        <f>E4828*'Usages mobilité'!$BG26*(1+'Usages mobilité'!$BH26)^(E$4696-$D$4696)/1000</f>
        <v>0</v>
      </c>
      <c r="F4879" s="210">
        <f>F4828*'Usages mobilité'!$BG26*(1+'Usages mobilité'!$BH26)^(F$4696-$D$4696)/1000</f>
        <v>0</v>
      </c>
      <c r="G4879" s="210">
        <f>G4828*'Usages mobilité'!$BG26*(1+'Usages mobilité'!$BH26)^(G$4696-$D$4696)/1000</f>
        <v>0</v>
      </c>
      <c r="H4879" s="210">
        <f>H4828*'Usages mobilité'!$BG26*(1+'Usages mobilité'!$BH26)^(H$4696-$D$4696)/1000</f>
        <v>0</v>
      </c>
      <c r="I4879" s="210">
        <f>I4828*'Usages mobilité'!$BG26*(1+'Usages mobilité'!$BH26)^(I$4696-$D$4696)/1000</f>
        <v>0</v>
      </c>
      <c r="J4879" s="210">
        <f>J4828*'Usages mobilité'!$BG26*(1+'Usages mobilité'!$BH26)^(J$4696-$D$4696)/1000</f>
        <v>0</v>
      </c>
      <c r="K4879" s="210">
        <f>K4828*'Usages mobilité'!$BG26*(1+'Usages mobilité'!$BH26)^(K$4696-$D$4696)/1000</f>
        <v>0</v>
      </c>
      <c r="L4879" s="210">
        <f>L4828*'Usages mobilité'!$BG26*(1+'Usages mobilité'!$BH26)^(L$4696-$D$4696)/1000</f>
        <v>0</v>
      </c>
      <c r="M4879" s="210">
        <f>M4828*'Usages mobilité'!$BG26*(1+'Usages mobilité'!$BH26)^(M$4696-$D$4696)/1000</f>
        <v>0</v>
      </c>
      <c r="N4879" s="210">
        <f>N4828*'Usages mobilité'!$BG26*(1+'Usages mobilité'!$BH26)^(N$4696-$D$4696)/1000</f>
        <v>0</v>
      </c>
      <c r="O4879" s="210">
        <f>O4828*'Usages mobilité'!$BG26*(1+'Usages mobilité'!$BH26)^(O$4696-$D$4696)/1000</f>
        <v>0</v>
      </c>
      <c r="P4879" s="210">
        <f>P4828*'Usages mobilité'!$BG26*(1+'Usages mobilité'!$BH26)^(P$4696-$D$4696)/1000</f>
        <v>0</v>
      </c>
      <c r="Q4879" s="210">
        <f>Q4828*'Usages mobilité'!$BG26*(1+'Usages mobilité'!$BH26)^(Q$4696-$D$4696)/1000</f>
        <v>0</v>
      </c>
      <c r="R4879" s="210">
        <f>R4828*'Usages mobilité'!$BG26*(1+'Usages mobilité'!$BH26)^(R$4696-$D$4696)/1000</f>
        <v>0</v>
      </c>
    </row>
    <row r="4880" spans="1:18" hidden="1" outlineLevel="2" x14ac:dyDescent="0.35">
      <c r="A4880" s="209" t="str">
        <f>'Usages mobilité'!A27</f>
        <v>Usage mobilité n°24</v>
      </c>
      <c r="B4880" s="209" t="s">
        <v>639</v>
      </c>
      <c r="C4880" s="209"/>
      <c r="D4880" s="210">
        <f>D4829*'Usages mobilité'!$BG27*(1+'Usages mobilité'!$BH27)^(D$4696-$D$4696)/1000</f>
        <v>0</v>
      </c>
      <c r="E4880" s="210">
        <f>E4829*'Usages mobilité'!$BG27*(1+'Usages mobilité'!$BH27)^(E$4696-$D$4696)/1000</f>
        <v>0</v>
      </c>
      <c r="F4880" s="210">
        <f>F4829*'Usages mobilité'!$BG27*(1+'Usages mobilité'!$BH27)^(F$4696-$D$4696)/1000</f>
        <v>0</v>
      </c>
      <c r="G4880" s="210">
        <f>G4829*'Usages mobilité'!$BG27*(1+'Usages mobilité'!$BH27)^(G$4696-$D$4696)/1000</f>
        <v>0</v>
      </c>
      <c r="H4880" s="210">
        <f>H4829*'Usages mobilité'!$BG27*(1+'Usages mobilité'!$BH27)^(H$4696-$D$4696)/1000</f>
        <v>0</v>
      </c>
      <c r="I4880" s="210">
        <f>I4829*'Usages mobilité'!$BG27*(1+'Usages mobilité'!$BH27)^(I$4696-$D$4696)/1000</f>
        <v>0</v>
      </c>
      <c r="J4880" s="210">
        <f>J4829*'Usages mobilité'!$BG27*(1+'Usages mobilité'!$BH27)^(J$4696-$D$4696)/1000</f>
        <v>0</v>
      </c>
      <c r="K4880" s="210">
        <f>K4829*'Usages mobilité'!$BG27*(1+'Usages mobilité'!$BH27)^(K$4696-$D$4696)/1000</f>
        <v>0</v>
      </c>
      <c r="L4880" s="210">
        <f>L4829*'Usages mobilité'!$BG27*(1+'Usages mobilité'!$BH27)^(L$4696-$D$4696)/1000</f>
        <v>0</v>
      </c>
      <c r="M4880" s="210">
        <f>M4829*'Usages mobilité'!$BG27*(1+'Usages mobilité'!$BH27)^(M$4696-$D$4696)/1000</f>
        <v>0</v>
      </c>
      <c r="N4880" s="210">
        <f>N4829*'Usages mobilité'!$BG27*(1+'Usages mobilité'!$BH27)^(N$4696-$D$4696)/1000</f>
        <v>0</v>
      </c>
      <c r="O4880" s="210">
        <f>O4829*'Usages mobilité'!$BG27*(1+'Usages mobilité'!$BH27)^(O$4696-$D$4696)/1000</f>
        <v>0</v>
      </c>
      <c r="P4880" s="210">
        <f>P4829*'Usages mobilité'!$BG27*(1+'Usages mobilité'!$BH27)^(P$4696-$D$4696)/1000</f>
        <v>0</v>
      </c>
      <c r="Q4880" s="210">
        <f>Q4829*'Usages mobilité'!$BG27*(1+'Usages mobilité'!$BH27)^(Q$4696-$D$4696)/1000</f>
        <v>0</v>
      </c>
      <c r="R4880" s="210">
        <f>R4829*'Usages mobilité'!$BG27*(1+'Usages mobilité'!$BH27)^(R$4696-$D$4696)/1000</f>
        <v>0</v>
      </c>
    </row>
    <row r="4881" spans="1:18" hidden="1" outlineLevel="2" x14ac:dyDescent="0.35">
      <c r="A4881" s="209" t="str">
        <f>'Usages mobilité'!A28</f>
        <v>Usage mobilité n°25</v>
      </c>
      <c r="B4881" s="209" t="s">
        <v>639</v>
      </c>
      <c r="C4881" s="209"/>
      <c r="D4881" s="210">
        <f>D4830*'Usages mobilité'!$BG28*(1+'Usages mobilité'!$BH28)^(D$4696-$D$4696)/1000</f>
        <v>0</v>
      </c>
      <c r="E4881" s="210">
        <f>E4830*'Usages mobilité'!$BG28*(1+'Usages mobilité'!$BH28)^(E$4696-$D$4696)/1000</f>
        <v>0</v>
      </c>
      <c r="F4881" s="210">
        <f>F4830*'Usages mobilité'!$BG28*(1+'Usages mobilité'!$BH28)^(F$4696-$D$4696)/1000</f>
        <v>0</v>
      </c>
      <c r="G4881" s="210">
        <f>G4830*'Usages mobilité'!$BG28*(1+'Usages mobilité'!$BH28)^(G$4696-$D$4696)/1000</f>
        <v>0</v>
      </c>
      <c r="H4881" s="210">
        <f>H4830*'Usages mobilité'!$BG28*(1+'Usages mobilité'!$BH28)^(H$4696-$D$4696)/1000</f>
        <v>0</v>
      </c>
      <c r="I4881" s="210">
        <f>I4830*'Usages mobilité'!$BG28*(1+'Usages mobilité'!$BH28)^(I$4696-$D$4696)/1000</f>
        <v>0</v>
      </c>
      <c r="J4881" s="210">
        <f>J4830*'Usages mobilité'!$BG28*(1+'Usages mobilité'!$BH28)^(J$4696-$D$4696)/1000</f>
        <v>0</v>
      </c>
      <c r="K4881" s="210">
        <f>K4830*'Usages mobilité'!$BG28*(1+'Usages mobilité'!$BH28)^(K$4696-$D$4696)/1000</f>
        <v>0</v>
      </c>
      <c r="L4881" s="210">
        <f>L4830*'Usages mobilité'!$BG28*(1+'Usages mobilité'!$BH28)^(L$4696-$D$4696)/1000</f>
        <v>0</v>
      </c>
      <c r="M4881" s="210">
        <f>M4830*'Usages mobilité'!$BG28*(1+'Usages mobilité'!$BH28)^(M$4696-$D$4696)/1000</f>
        <v>0</v>
      </c>
      <c r="N4881" s="210">
        <f>N4830*'Usages mobilité'!$BG28*(1+'Usages mobilité'!$BH28)^(N$4696-$D$4696)/1000</f>
        <v>0</v>
      </c>
      <c r="O4881" s="210">
        <f>O4830*'Usages mobilité'!$BG28*(1+'Usages mobilité'!$BH28)^(O$4696-$D$4696)/1000</f>
        <v>0</v>
      </c>
      <c r="P4881" s="210">
        <f>P4830*'Usages mobilité'!$BG28*(1+'Usages mobilité'!$BH28)^(P$4696-$D$4696)/1000</f>
        <v>0</v>
      </c>
      <c r="Q4881" s="210">
        <f>Q4830*'Usages mobilité'!$BG28*(1+'Usages mobilité'!$BH28)^(Q$4696-$D$4696)/1000</f>
        <v>0</v>
      </c>
      <c r="R4881" s="210">
        <f>R4830*'Usages mobilité'!$BG28*(1+'Usages mobilité'!$BH28)^(R$4696-$D$4696)/1000</f>
        <v>0</v>
      </c>
    </row>
    <row r="4882" spans="1:18" hidden="1" outlineLevel="2" x14ac:dyDescent="0.35">
      <c r="A4882" s="209" t="str">
        <f>'Usages mobilité'!A29</f>
        <v>Usage mobilité n°26</v>
      </c>
      <c r="B4882" s="209" t="s">
        <v>639</v>
      </c>
      <c r="C4882" s="209"/>
      <c r="D4882" s="210">
        <f>D4831*'Usages mobilité'!$BG29*(1+'Usages mobilité'!$BH29)^(D$4696-$D$4696)/1000</f>
        <v>0</v>
      </c>
      <c r="E4882" s="210">
        <f>E4831*'Usages mobilité'!$BG29*(1+'Usages mobilité'!$BH29)^(E$4696-$D$4696)/1000</f>
        <v>0</v>
      </c>
      <c r="F4882" s="210">
        <f>F4831*'Usages mobilité'!$BG29*(1+'Usages mobilité'!$BH29)^(F$4696-$D$4696)/1000</f>
        <v>0</v>
      </c>
      <c r="G4882" s="210">
        <f>G4831*'Usages mobilité'!$BG29*(1+'Usages mobilité'!$BH29)^(G$4696-$D$4696)/1000</f>
        <v>0</v>
      </c>
      <c r="H4882" s="210">
        <f>H4831*'Usages mobilité'!$BG29*(1+'Usages mobilité'!$BH29)^(H$4696-$D$4696)/1000</f>
        <v>0</v>
      </c>
      <c r="I4882" s="210">
        <f>I4831*'Usages mobilité'!$BG29*(1+'Usages mobilité'!$BH29)^(I$4696-$D$4696)/1000</f>
        <v>0</v>
      </c>
      <c r="J4882" s="210">
        <f>J4831*'Usages mobilité'!$BG29*(1+'Usages mobilité'!$BH29)^(J$4696-$D$4696)/1000</f>
        <v>0</v>
      </c>
      <c r="K4882" s="210">
        <f>K4831*'Usages mobilité'!$BG29*(1+'Usages mobilité'!$BH29)^(K$4696-$D$4696)/1000</f>
        <v>0</v>
      </c>
      <c r="L4882" s="210">
        <f>L4831*'Usages mobilité'!$BG29*(1+'Usages mobilité'!$BH29)^(L$4696-$D$4696)/1000</f>
        <v>0</v>
      </c>
      <c r="M4882" s="210">
        <f>M4831*'Usages mobilité'!$BG29*(1+'Usages mobilité'!$BH29)^(M$4696-$D$4696)/1000</f>
        <v>0</v>
      </c>
      <c r="N4882" s="210">
        <f>N4831*'Usages mobilité'!$BG29*(1+'Usages mobilité'!$BH29)^(N$4696-$D$4696)/1000</f>
        <v>0</v>
      </c>
      <c r="O4882" s="210">
        <f>O4831*'Usages mobilité'!$BG29*(1+'Usages mobilité'!$BH29)^(O$4696-$D$4696)/1000</f>
        <v>0</v>
      </c>
      <c r="P4882" s="210">
        <f>P4831*'Usages mobilité'!$BG29*(1+'Usages mobilité'!$BH29)^(P$4696-$D$4696)/1000</f>
        <v>0</v>
      </c>
      <c r="Q4882" s="210">
        <f>Q4831*'Usages mobilité'!$BG29*(1+'Usages mobilité'!$BH29)^(Q$4696-$D$4696)/1000</f>
        <v>0</v>
      </c>
      <c r="R4882" s="210">
        <f>R4831*'Usages mobilité'!$BG29*(1+'Usages mobilité'!$BH29)^(R$4696-$D$4696)/1000</f>
        <v>0</v>
      </c>
    </row>
    <row r="4883" spans="1:18" hidden="1" outlineLevel="2" x14ac:dyDescent="0.35">
      <c r="A4883" s="209" t="str">
        <f>'Usages mobilité'!A30</f>
        <v>Usage mobilité n°27</v>
      </c>
      <c r="B4883" s="209" t="s">
        <v>639</v>
      </c>
      <c r="C4883" s="209"/>
      <c r="D4883" s="210">
        <f>D4832*'Usages mobilité'!$BG30*(1+'Usages mobilité'!$BH30)^(D$4696-$D$4696)/1000</f>
        <v>0</v>
      </c>
      <c r="E4883" s="210">
        <f>E4832*'Usages mobilité'!$BG30*(1+'Usages mobilité'!$BH30)^(E$4696-$D$4696)/1000</f>
        <v>0</v>
      </c>
      <c r="F4883" s="210">
        <f>F4832*'Usages mobilité'!$BG30*(1+'Usages mobilité'!$BH30)^(F$4696-$D$4696)/1000</f>
        <v>0</v>
      </c>
      <c r="G4883" s="210">
        <f>G4832*'Usages mobilité'!$BG30*(1+'Usages mobilité'!$BH30)^(G$4696-$D$4696)/1000</f>
        <v>0</v>
      </c>
      <c r="H4883" s="210">
        <f>H4832*'Usages mobilité'!$BG30*(1+'Usages mobilité'!$BH30)^(H$4696-$D$4696)/1000</f>
        <v>0</v>
      </c>
      <c r="I4883" s="210">
        <f>I4832*'Usages mobilité'!$BG30*(1+'Usages mobilité'!$BH30)^(I$4696-$D$4696)/1000</f>
        <v>0</v>
      </c>
      <c r="J4883" s="210">
        <f>J4832*'Usages mobilité'!$BG30*(1+'Usages mobilité'!$BH30)^(J$4696-$D$4696)/1000</f>
        <v>0</v>
      </c>
      <c r="K4883" s="210">
        <f>K4832*'Usages mobilité'!$BG30*(1+'Usages mobilité'!$BH30)^(K$4696-$D$4696)/1000</f>
        <v>0</v>
      </c>
      <c r="L4883" s="210">
        <f>L4832*'Usages mobilité'!$BG30*(1+'Usages mobilité'!$BH30)^(L$4696-$D$4696)/1000</f>
        <v>0</v>
      </c>
      <c r="M4883" s="210">
        <f>M4832*'Usages mobilité'!$BG30*(1+'Usages mobilité'!$BH30)^(M$4696-$D$4696)/1000</f>
        <v>0</v>
      </c>
      <c r="N4883" s="210">
        <f>N4832*'Usages mobilité'!$BG30*(1+'Usages mobilité'!$BH30)^(N$4696-$D$4696)/1000</f>
        <v>0</v>
      </c>
      <c r="O4883" s="210">
        <f>O4832*'Usages mobilité'!$BG30*(1+'Usages mobilité'!$BH30)^(O$4696-$D$4696)/1000</f>
        <v>0</v>
      </c>
      <c r="P4883" s="210">
        <f>P4832*'Usages mobilité'!$BG30*(1+'Usages mobilité'!$BH30)^(P$4696-$D$4696)/1000</f>
        <v>0</v>
      </c>
      <c r="Q4883" s="210">
        <f>Q4832*'Usages mobilité'!$BG30*(1+'Usages mobilité'!$BH30)^(Q$4696-$D$4696)/1000</f>
        <v>0</v>
      </c>
      <c r="R4883" s="210">
        <f>R4832*'Usages mobilité'!$BG30*(1+'Usages mobilité'!$BH30)^(R$4696-$D$4696)/1000</f>
        <v>0</v>
      </c>
    </row>
    <row r="4884" spans="1:18" hidden="1" outlineLevel="2" x14ac:dyDescent="0.35">
      <c r="A4884" s="209" t="str">
        <f>'Usages mobilité'!A31</f>
        <v>Usage mobilité n°28</v>
      </c>
      <c r="B4884" s="209" t="s">
        <v>639</v>
      </c>
      <c r="C4884" s="209"/>
      <c r="D4884" s="210">
        <f>D4833*'Usages mobilité'!$BG31*(1+'Usages mobilité'!$BH31)^(D$4696-$D$4696)/1000</f>
        <v>0</v>
      </c>
      <c r="E4884" s="210">
        <f>E4833*'Usages mobilité'!$BG31*(1+'Usages mobilité'!$BH31)^(E$4696-$D$4696)/1000</f>
        <v>0</v>
      </c>
      <c r="F4884" s="210">
        <f>F4833*'Usages mobilité'!$BG31*(1+'Usages mobilité'!$BH31)^(F$4696-$D$4696)/1000</f>
        <v>0</v>
      </c>
      <c r="G4884" s="210">
        <f>G4833*'Usages mobilité'!$BG31*(1+'Usages mobilité'!$BH31)^(G$4696-$D$4696)/1000</f>
        <v>0</v>
      </c>
      <c r="H4884" s="210">
        <f>H4833*'Usages mobilité'!$BG31*(1+'Usages mobilité'!$BH31)^(H$4696-$D$4696)/1000</f>
        <v>0</v>
      </c>
      <c r="I4884" s="210">
        <f>I4833*'Usages mobilité'!$BG31*(1+'Usages mobilité'!$BH31)^(I$4696-$D$4696)/1000</f>
        <v>0</v>
      </c>
      <c r="J4884" s="210">
        <f>J4833*'Usages mobilité'!$BG31*(1+'Usages mobilité'!$BH31)^(J$4696-$D$4696)/1000</f>
        <v>0</v>
      </c>
      <c r="K4884" s="210">
        <f>K4833*'Usages mobilité'!$BG31*(1+'Usages mobilité'!$BH31)^(K$4696-$D$4696)/1000</f>
        <v>0</v>
      </c>
      <c r="L4884" s="210">
        <f>L4833*'Usages mobilité'!$BG31*(1+'Usages mobilité'!$BH31)^(L$4696-$D$4696)/1000</f>
        <v>0</v>
      </c>
      <c r="M4884" s="210">
        <f>M4833*'Usages mobilité'!$BG31*(1+'Usages mobilité'!$BH31)^(M$4696-$D$4696)/1000</f>
        <v>0</v>
      </c>
      <c r="N4884" s="210">
        <f>N4833*'Usages mobilité'!$BG31*(1+'Usages mobilité'!$BH31)^(N$4696-$D$4696)/1000</f>
        <v>0</v>
      </c>
      <c r="O4884" s="210">
        <f>O4833*'Usages mobilité'!$BG31*(1+'Usages mobilité'!$BH31)^(O$4696-$D$4696)/1000</f>
        <v>0</v>
      </c>
      <c r="P4884" s="210">
        <f>P4833*'Usages mobilité'!$BG31*(1+'Usages mobilité'!$BH31)^(P$4696-$D$4696)/1000</f>
        <v>0</v>
      </c>
      <c r="Q4884" s="210">
        <f>Q4833*'Usages mobilité'!$BG31*(1+'Usages mobilité'!$BH31)^(Q$4696-$D$4696)/1000</f>
        <v>0</v>
      </c>
      <c r="R4884" s="210">
        <f>R4833*'Usages mobilité'!$BG31*(1+'Usages mobilité'!$BH31)^(R$4696-$D$4696)/1000</f>
        <v>0</v>
      </c>
    </row>
    <row r="4885" spans="1:18" hidden="1" outlineLevel="2" x14ac:dyDescent="0.35">
      <c r="A4885" s="209" t="str">
        <f>'Usages mobilité'!A32</f>
        <v>Usage mobilité n°29</v>
      </c>
      <c r="B4885" s="209" t="s">
        <v>639</v>
      </c>
      <c r="C4885" s="209"/>
      <c r="D4885" s="210">
        <f>D4834*'Usages mobilité'!$BG32*(1+'Usages mobilité'!$BH32)^(D$4696-$D$4696)/1000</f>
        <v>0</v>
      </c>
      <c r="E4885" s="210">
        <f>E4834*'Usages mobilité'!$BG32*(1+'Usages mobilité'!$BH32)^(E$4696-$D$4696)/1000</f>
        <v>0</v>
      </c>
      <c r="F4885" s="210">
        <f>F4834*'Usages mobilité'!$BG32*(1+'Usages mobilité'!$BH32)^(F$4696-$D$4696)/1000</f>
        <v>0</v>
      </c>
      <c r="G4885" s="210">
        <f>G4834*'Usages mobilité'!$BG32*(1+'Usages mobilité'!$BH32)^(G$4696-$D$4696)/1000</f>
        <v>0</v>
      </c>
      <c r="H4885" s="210">
        <f>H4834*'Usages mobilité'!$BG32*(1+'Usages mobilité'!$BH32)^(H$4696-$D$4696)/1000</f>
        <v>0</v>
      </c>
      <c r="I4885" s="210">
        <f>I4834*'Usages mobilité'!$BG32*(1+'Usages mobilité'!$BH32)^(I$4696-$D$4696)/1000</f>
        <v>0</v>
      </c>
      <c r="J4885" s="210">
        <f>J4834*'Usages mobilité'!$BG32*(1+'Usages mobilité'!$BH32)^(J$4696-$D$4696)/1000</f>
        <v>0</v>
      </c>
      <c r="K4885" s="210">
        <f>K4834*'Usages mobilité'!$BG32*(1+'Usages mobilité'!$BH32)^(K$4696-$D$4696)/1000</f>
        <v>0</v>
      </c>
      <c r="L4885" s="210">
        <f>L4834*'Usages mobilité'!$BG32*(1+'Usages mobilité'!$BH32)^(L$4696-$D$4696)/1000</f>
        <v>0</v>
      </c>
      <c r="M4885" s="210">
        <f>M4834*'Usages mobilité'!$BG32*(1+'Usages mobilité'!$BH32)^(M$4696-$D$4696)/1000</f>
        <v>0</v>
      </c>
      <c r="N4885" s="210">
        <f>N4834*'Usages mobilité'!$BG32*(1+'Usages mobilité'!$BH32)^(N$4696-$D$4696)/1000</f>
        <v>0</v>
      </c>
      <c r="O4885" s="210">
        <f>O4834*'Usages mobilité'!$BG32*(1+'Usages mobilité'!$BH32)^(O$4696-$D$4696)/1000</f>
        <v>0</v>
      </c>
      <c r="P4885" s="210">
        <f>P4834*'Usages mobilité'!$BG32*(1+'Usages mobilité'!$BH32)^(P$4696-$D$4696)/1000</f>
        <v>0</v>
      </c>
      <c r="Q4885" s="210">
        <f>Q4834*'Usages mobilité'!$BG32*(1+'Usages mobilité'!$BH32)^(Q$4696-$D$4696)/1000</f>
        <v>0</v>
      </c>
      <c r="R4885" s="210">
        <f>R4834*'Usages mobilité'!$BG32*(1+'Usages mobilité'!$BH32)^(R$4696-$D$4696)/1000</f>
        <v>0</v>
      </c>
    </row>
    <row r="4886" spans="1:18" hidden="1" outlineLevel="2" x14ac:dyDescent="0.35">
      <c r="A4886" s="209" t="str">
        <f>'Usages mobilité'!A33</f>
        <v>Usage mobilité n°30</v>
      </c>
      <c r="B4886" s="209" t="s">
        <v>639</v>
      </c>
      <c r="C4886" s="209"/>
      <c r="D4886" s="210">
        <f>D4835*'Usages mobilité'!$BG33*(1+'Usages mobilité'!$BH33)^(D$4696-$D$4696)/1000</f>
        <v>0</v>
      </c>
      <c r="E4886" s="210">
        <f>E4835*'Usages mobilité'!$BG33*(1+'Usages mobilité'!$BH33)^(E$4696-$D$4696)/1000</f>
        <v>0</v>
      </c>
      <c r="F4886" s="210">
        <f>F4835*'Usages mobilité'!$BG33*(1+'Usages mobilité'!$BH33)^(F$4696-$D$4696)/1000</f>
        <v>0</v>
      </c>
      <c r="G4886" s="210">
        <f>G4835*'Usages mobilité'!$BG33*(1+'Usages mobilité'!$BH33)^(G$4696-$D$4696)/1000</f>
        <v>0</v>
      </c>
      <c r="H4886" s="210">
        <f>H4835*'Usages mobilité'!$BG33*(1+'Usages mobilité'!$BH33)^(H$4696-$D$4696)/1000</f>
        <v>0</v>
      </c>
      <c r="I4886" s="210">
        <f>I4835*'Usages mobilité'!$BG33*(1+'Usages mobilité'!$BH33)^(I$4696-$D$4696)/1000</f>
        <v>0</v>
      </c>
      <c r="J4886" s="210">
        <f>J4835*'Usages mobilité'!$BG33*(1+'Usages mobilité'!$BH33)^(J$4696-$D$4696)/1000</f>
        <v>0</v>
      </c>
      <c r="K4886" s="210">
        <f>K4835*'Usages mobilité'!$BG33*(1+'Usages mobilité'!$BH33)^(K$4696-$D$4696)/1000</f>
        <v>0</v>
      </c>
      <c r="L4886" s="210">
        <f>L4835*'Usages mobilité'!$BG33*(1+'Usages mobilité'!$BH33)^(L$4696-$D$4696)/1000</f>
        <v>0</v>
      </c>
      <c r="M4886" s="210">
        <f>M4835*'Usages mobilité'!$BG33*(1+'Usages mobilité'!$BH33)^(M$4696-$D$4696)/1000</f>
        <v>0</v>
      </c>
      <c r="N4886" s="210">
        <f>N4835*'Usages mobilité'!$BG33*(1+'Usages mobilité'!$BH33)^(N$4696-$D$4696)/1000</f>
        <v>0</v>
      </c>
      <c r="O4886" s="210">
        <f>O4835*'Usages mobilité'!$BG33*(1+'Usages mobilité'!$BH33)^(O$4696-$D$4696)/1000</f>
        <v>0</v>
      </c>
      <c r="P4886" s="210">
        <f>P4835*'Usages mobilité'!$BG33*(1+'Usages mobilité'!$BH33)^(P$4696-$D$4696)/1000</f>
        <v>0</v>
      </c>
      <c r="Q4886" s="210">
        <f>Q4835*'Usages mobilité'!$BG33*(1+'Usages mobilité'!$BH33)^(Q$4696-$D$4696)/1000</f>
        <v>0</v>
      </c>
      <c r="R4886" s="210">
        <f>R4835*'Usages mobilité'!$BG33*(1+'Usages mobilité'!$BH33)^(R$4696-$D$4696)/1000</f>
        <v>0</v>
      </c>
    </row>
    <row r="4887" spans="1:18" hidden="1" outlineLevel="2" x14ac:dyDescent="0.35">
      <c r="A4887" s="209" t="str">
        <f>'Usages mobilité'!A34</f>
        <v>Usage mobilité n°31</v>
      </c>
      <c r="B4887" s="209" t="s">
        <v>639</v>
      </c>
      <c r="C4887" s="209"/>
      <c r="D4887" s="210">
        <f>D4836*'Usages mobilité'!$BG34*(1+'Usages mobilité'!$BH34)^(D$4696-$D$4696)/1000</f>
        <v>0</v>
      </c>
      <c r="E4887" s="210">
        <f>E4836*'Usages mobilité'!$BG34*(1+'Usages mobilité'!$BH34)^(E$4696-$D$4696)/1000</f>
        <v>0</v>
      </c>
      <c r="F4887" s="210">
        <f>F4836*'Usages mobilité'!$BG34*(1+'Usages mobilité'!$BH34)^(F$4696-$D$4696)/1000</f>
        <v>0</v>
      </c>
      <c r="G4887" s="210">
        <f>G4836*'Usages mobilité'!$BG34*(1+'Usages mobilité'!$BH34)^(G$4696-$D$4696)/1000</f>
        <v>0</v>
      </c>
      <c r="H4887" s="210">
        <f>H4836*'Usages mobilité'!$BG34*(1+'Usages mobilité'!$BH34)^(H$4696-$D$4696)/1000</f>
        <v>0</v>
      </c>
      <c r="I4887" s="210">
        <f>I4836*'Usages mobilité'!$BG34*(1+'Usages mobilité'!$BH34)^(I$4696-$D$4696)/1000</f>
        <v>0</v>
      </c>
      <c r="J4887" s="210">
        <f>J4836*'Usages mobilité'!$BG34*(1+'Usages mobilité'!$BH34)^(J$4696-$D$4696)/1000</f>
        <v>0</v>
      </c>
      <c r="K4887" s="210">
        <f>K4836*'Usages mobilité'!$BG34*(1+'Usages mobilité'!$BH34)^(K$4696-$D$4696)/1000</f>
        <v>0</v>
      </c>
      <c r="L4887" s="210">
        <f>L4836*'Usages mobilité'!$BG34*(1+'Usages mobilité'!$BH34)^(L$4696-$D$4696)/1000</f>
        <v>0</v>
      </c>
      <c r="M4887" s="210">
        <f>M4836*'Usages mobilité'!$BG34*(1+'Usages mobilité'!$BH34)^(M$4696-$D$4696)/1000</f>
        <v>0</v>
      </c>
      <c r="N4887" s="210">
        <f>N4836*'Usages mobilité'!$BG34*(1+'Usages mobilité'!$BH34)^(N$4696-$D$4696)/1000</f>
        <v>0</v>
      </c>
      <c r="O4887" s="210">
        <f>O4836*'Usages mobilité'!$BG34*(1+'Usages mobilité'!$BH34)^(O$4696-$D$4696)/1000</f>
        <v>0</v>
      </c>
      <c r="P4887" s="210">
        <f>P4836*'Usages mobilité'!$BG34*(1+'Usages mobilité'!$BH34)^(P$4696-$D$4696)/1000</f>
        <v>0</v>
      </c>
      <c r="Q4887" s="210">
        <f>Q4836*'Usages mobilité'!$BG34*(1+'Usages mobilité'!$BH34)^(Q$4696-$D$4696)/1000</f>
        <v>0</v>
      </c>
      <c r="R4887" s="210">
        <f>R4836*'Usages mobilité'!$BG34*(1+'Usages mobilité'!$BH34)^(R$4696-$D$4696)/1000</f>
        <v>0</v>
      </c>
    </row>
    <row r="4888" spans="1:18" hidden="1" outlineLevel="2" x14ac:dyDescent="0.35">
      <c r="A4888" s="209" t="str">
        <f>'Usages mobilité'!A35</f>
        <v>Usage mobilité n°32</v>
      </c>
      <c r="B4888" s="209" t="s">
        <v>639</v>
      </c>
      <c r="C4888" s="209"/>
      <c r="D4888" s="210">
        <f>D4837*'Usages mobilité'!$BG35*(1+'Usages mobilité'!$BH35)^(D$4696-$D$4696)/1000</f>
        <v>0</v>
      </c>
      <c r="E4888" s="210">
        <f>E4837*'Usages mobilité'!$BG35*(1+'Usages mobilité'!$BH35)^(E$4696-$D$4696)/1000</f>
        <v>0</v>
      </c>
      <c r="F4888" s="210">
        <f>F4837*'Usages mobilité'!$BG35*(1+'Usages mobilité'!$BH35)^(F$4696-$D$4696)/1000</f>
        <v>0</v>
      </c>
      <c r="G4888" s="210">
        <f>G4837*'Usages mobilité'!$BG35*(1+'Usages mobilité'!$BH35)^(G$4696-$D$4696)/1000</f>
        <v>0</v>
      </c>
      <c r="H4888" s="210">
        <f>H4837*'Usages mobilité'!$BG35*(1+'Usages mobilité'!$BH35)^(H$4696-$D$4696)/1000</f>
        <v>0</v>
      </c>
      <c r="I4888" s="210">
        <f>I4837*'Usages mobilité'!$BG35*(1+'Usages mobilité'!$BH35)^(I$4696-$D$4696)/1000</f>
        <v>0</v>
      </c>
      <c r="J4888" s="210">
        <f>J4837*'Usages mobilité'!$BG35*(1+'Usages mobilité'!$BH35)^(J$4696-$D$4696)/1000</f>
        <v>0</v>
      </c>
      <c r="K4888" s="210">
        <f>K4837*'Usages mobilité'!$BG35*(1+'Usages mobilité'!$BH35)^(K$4696-$D$4696)/1000</f>
        <v>0</v>
      </c>
      <c r="L4888" s="210">
        <f>L4837*'Usages mobilité'!$BG35*(1+'Usages mobilité'!$BH35)^(L$4696-$D$4696)/1000</f>
        <v>0</v>
      </c>
      <c r="M4888" s="210">
        <f>M4837*'Usages mobilité'!$BG35*(1+'Usages mobilité'!$BH35)^(M$4696-$D$4696)/1000</f>
        <v>0</v>
      </c>
      <c r="N4888" s="210">
        <f>N4837*'Usages mobilité'!$BG35*(1+'Usages mobilité'!$BH35)^(N$4696-$D$4696)/1000</f>
        <v>0</v>
      </c>
      <c r="O4888" s="210">
        <f>O4837*'Usages mobilité'!$BG35*(1+'Usages mobilité'!$BH35)^(O$4696-$D$4696)/1000</f>
        <v>0</v>
      </c>
      <c r="P4888" s="210">
        <f>P4837*'Usages mobilité'!$BG35*(1+'Usages mobilité'!$BH35)^(P$4696-$D$4696)/1000</f>
        <v>0</v>
      </c>
      <c r="Q4888" s="210">
        <f>Q4837*'Usages mobilité'!$BG35*(1+'Usages mobilité'!$BH35)^(Q$4696-$D$4696)/1000</f>
        <v>0</v>
      </c>
      <c r="R4888" s="210">
        <f>R4837*'Usages mobilité'!$BG35*(1+'Usages mobilité'!$BH35)^(R$4696-$D$4696)/1000</f>
        <v>0</v>
      </c>
    </row>
    <row r="4889" spans="1:18" hidden="1" outlineLevel="2" x14ac:dyDescent="0.35">
      <c r="A4889" s="209" t="str">
        <f>'Usages mobilité'!A36</f>
        <v>Usage mobilité n°33</v>
      </c>
      <c r="B4889" s="209" t="s">
        <v>639</v>
      </c>
      <c r="C4889" s="209"/>
      <c r="D4889" s="210">
        <f>D4838*'Usages mobilité'!$BG36*(1+'Usages mobilité'!$BH36)^(D$4696-$D$4696)/1000</f>
        <v>0</v>
      </c>
      <c r="E4889" s="210">
        <f>E4838*'Usages mobilité'!$BG36*(1+'Usages mobilité'!$BH36)^(E$4696-$D$4696)/1000</f>
        <v>0</v>
      </c>
      <c r="F4889" s="210">
        <f>F4838*'Usages mobilité'!$BG36*(1+'Usages mobilité'!$BH36)^(F$4696-$D$4696)/1000</f>
        <v>0</v>
      </c>
      <c r="G4889" s="210">
        <f>G4838*'Usages mobilité'!$BG36*(1+'Usages mobilité'!$BH36)^(G$4696-$D$4696)/1000</f>
        <v>0</v>
      </c>
      <c r="H4889" s="210">
        <f>H4838*'Usages mobilité'!$BG36*(1+'Usages mobilité'!$BH36)^(H$4696-$D$4696)/1000</f>
        <v>0</v>
      </c>
      <c r="I4889" s="210">
        <f>I4838*'Usages mobilité'!$BG36*(1+'Usages mobilité'!$BH36)^(I$4696-$D$4696)/1000</f>
        <v>0</v>
      </c>
      <c r="J4889" s="210">
        <f>J4838*'Usages mobilité'!$BG36*(1+'Usages mobilité'!$BH36)^(J$4696-$D$4696)/1000</f>
        <v>0</v>
      </c>
      <c r="K4889" s="210">
        <f>K4838*'Usages mobilité'!$BG36*(1+'Usages mobilité'!$BH36)^(K$4696-$D$4696)/1000</f>
        <v>0</v>
      </c>
      <c r="L4889" s="210">
        <f>L4838*'Usages mobilité'!$BG36*(1+'Usages mobilité'!$BH36)^(L$4696-$D$4696)/1000</f>
        <v>0</v>
      </c>
      <c r="M4889" s="210">
        <f>M4838*'Usages mobilité'!$BG36*(1+'Usages mobilité'!$BH36)^(M$4696-$D$4696)/1000</f>
        <v>0</v>
      </c>
      <c r="N4889" s="210">
        <f>N4838*'Usages mobilité'!$BG36*(1+'Usages mobilité'!$BH36)^(N$4696-$D$4696)/1000</f>
        <v>0</v>
      </c>
      <c r="O4889" s="210">
        <f>O4838*'Usages mobilité'!$BG36*(1+'Usages mobilité'!$BH36)^(O$4696-$D$4696)/1000</f>
        <v>0</v>
      </c>
      <c r="P4889" s="210">
        <f>P4838*'Usages mobilité'!$BG36*(1+'Usages mobilité'!$BH36)^(P$4696-$D$4696)/1000</f>
        <v>0</v>
      </c>
      <c r="Q4889" s="210">
        <f>Q4838*'Usages mobilité'!$BG36*(1+'Usages mobilité'!$BH36)^(Q$4696-$D$4696)/1000</f>
        <v>0</v>
      </c>
      <c r="R4889" s="210">
        <f>R4838*'Usages mobilité'!$BG36*(1+'Usages mobilité'!$BH36)^(R$4696-$D$4696)/1000</f>
        <v>0</v>
      </c>
    </row>
    <row r="4890" spans="1:18" hidden="1" outlineLevel="2" x14ac:dyDescent="0.35">
      <c r="A4890" s="209" t="str">
        <f>'Usages mobilité'!A37</f>
        <v>Usage mobilité n°34</v>
      </c>
      <c r="B4890" s="209" t="s">
        <v>639</v>
      </c>
      <c r="C4890" s="209"/>
      <c r="D4890" s="210">
        <f>D4839*'Usages mobilité'!$BG37*(1+'Usages mobilité'!$BH37)^(D$4696-$D$4696)/1000</f>
        <v>0</v>
      </c>
      <c r="E4890" s="210">
        <f>E4839*'Usages mobilité'!$BG37*(1+'Usages mobilité'!$BH37)^(E$4696-$D$4696)/1000</f>
        <v>0</v>
      </c>
      <c r="F4890" s="210">
        <f>F4839*'Usages mobilité'!$BG37*(1+'Usages mobilité'!$BH37)^(F$4696-$D$4696)/1000</f>
        <v>0</v>
      </c>
      <c r="G4890" s="210">
        <f>G4839*'Usages mobilité'!$BG37*(1+'Usages mobilité'!$BH37)^(G$4696-$D$4696)/1000</f>
        <v>0</v>
      </c>
      <c r="H4890" s="210">
        <f>H4839*'Usages mobilité'!$BG37*(1+'Usages mobilité'!$BH37)^(H$4696-$D$4696)/1000</f>
        <v>0</v>
      </c>
      <c r="I4890" s="210">
        <f>I4839*'Usages mobilité'!$BG37*(1+'Usages mobilité'!$BH37)^(I$4696-$D$4696)/1000</f>
        <v>0</v>
      </c>
      <c r="J4890" s="210">
        <f>J4839*'Usages mobilité'!$BG37*(1+'Usages mobilité'!$BH37)^(J$4696-$D$4696)/1000</f>
        <v>0</v>
      </c>
      <c r="K4890" s="210">
        <f>K4839*'Usages mobilité'!$BG37*(1+'Usages mobilité'!$BH37)^(K$4696-$D$4696)/1000</f>
        <v>0</v>
      </c>
      <c r="L4890" s="210">
        <f>L4839*'Usages mobilité'!$BG37*(1+'Usages mobilité'!$BH37)^(L$4696-$D$4696)/1000</f>
        <v>0</v>
      </c>
      <c r="M4890" s="210">
        <f>M4839*'Usages mobilité'!$BG37*(1+'Usages mobilité'!$BH37)^(M$4696-$D$4696)/1000</f>
        <v>0</v>
      </c>
      <c r="N4890" s="210">
        <f>N4839*'Usages mobilité'!$BG37*(1+'Usages mobilité'!$BH37)^(N$4696-$D$4696)/1000</f>
        <v>0</v>
      </c>
      <c r="O4890" s="210">
        <f>O4839*'Usages mobilité'!$BG37*(1+'Usages mobilité'!$BH37)^(O$4696-$D$4696)/1000</f>
        <v>0</v>
      </c>
      <c r="P4890" s="210">
        <f>P4839*'Usages mobilité'!$BG37*(1+'Usages mobilité'!$BH37)^(P$4696-$D$4696)/1000</f>
        <v>0</v>
      </c>
      <c r="Q4890" s="210">
        <f>Q4839*'Usages mobilité'!$BG37*(1+'Usages mobilité'!$BH37)^(Q$4696-$D$4696)/1000</f>
        <v>0</v>
      </c>
      <c r="R4890" s="210">
        <f>R4839*'Usages mobilité'!$BG37*(1+'Usages mobilité'!$BH37)^(R$4696-$D$4696)/1000</f>
        <v>0</v>
      </c>
    </row>
    <row r="4891" spans="1:18" hidden="1" outlineLevel="2" x14ac:dyDescent="0.35">
      <c r="A4891" s="209" t="str">
        <f>'Usages mobilité'!A38</f>
        <v>Usage mobilité n°35</v>
      </c>
      <c r="B4891" s="209" t="s">
        <v>639</v>
      </c>
      <c r="C4891" s="209"/>
      <c r="D4891" s="210">
        <f>D4840*'Usages mobilité'!$BG38*(1+'Usages mobilité'!$BH38)^(D$4696-$D$4696)/1000</f>
        <v>0</v>
      </c>
      <c r="E4891" s="210">
        <f>E4840*'Usages mobilité'!$BG38*(1+'Usages mobilité'!$BH38)^(E$4696-$D$4696)/1000</f>
        <v>0</v>
      </c>
      <c r="F4891" s="210">
        <f>F4840*'Usages mobilité'!$BG38*(1+'Usages mobilité'!$BH38)^(F$4696-$D$4696)/1000</f>
        <v>0</v>
      </c>
      <c r="G4891" s="210">
        <f>G4840*'Usages mobilité'!$BG38*(1+'Usages mobilité'!$BH38)^(G$4696-$D$4696)/1000</f>
        <v>0</v>
      </c>
      <c r="H4891" s="210">
        <f>H4840*'Usages mobilité'!$BG38*(1+'Usages mobilité'!$BH38)^(H$4696-$D$4696)/1000</f>
        <v>0</v>
      </c>
      <c r="I4891" s="210">
        <f>I4840*'Usages mobilité'!$BG38*(1+'Usages mobilité'!$BH38)^(I$4696-$D$4696)/1000</f>
        <v>0</v>
      </c>
      <c r="J4891" s="210">
        <f>J4840*'Usages mobilité'!$BG38*(1+'Usages mobilité'!$BH38)^(J$4696-$D$4696)/1000</f>
        <v>0</v>
      </c>
      <c r="K4891" s="210">
        <f>K4840*'Usages mobilité'!$BG38*(1+'Usages mobilité'!$BH38)^(K$4696-$D$4696)/1000</f>
        <v>0</v>
      </c>
      <c r="L4891" s="210">
        <f>L4840*'Usages mobilité'!$BG38*(1+'Usages mobilité'!$BH38)^(L$4696-$D$4696)/1000</f>
        <v>0</v>
      </c>
      <c r="M4891" s="210">
        <f>M4840*'Usages mobilité'!$BG38*(1+'Usages mobilité'!$BH38)^(M$4696-$D$4696)/1000</f>
        <v>0</v>
      </c>
      <c r="N4891" s="210">
        <f>N4840*'Usages mobilité'!$BG38*(1+'Usages mobilité'!$BH38)^(N$4696-$D$4696)/1000</f>
        <v>0</v>
      </c>
      <c r="O4891" s="210">
        <f>O4840*'Usages mobilité'!$BG38*(1+'Usages mobilité'!$BH38)^(O$4696-$D$4696)/1000</f>
        <v>0</v>
      </c>
      <c r="P4891" s="210">
        <f>P4840*'Usages mobilité'!$BG38*(1+'Usages mobilité'!$BH38)^(P$4696-$D$4696)/1000</f>
        <v>0</v>
      </c>
      <c r="Q4891" s="210">
        <f>Q4840*'Usages mobilité'!$BG38*(1+'Usages mobilité'!$BH38)^(Q$4696-$D$4696)/1000</f>
        <v>0</v>
      </c>
      <c r="R4891" s="210">
        <f>R4840*'Usages mobilité'!$BG38*(1+'Usages mobilité'!$BH38)^(R$4696-$D$4696)/1000</f>
        <v>0</v>
      </c>
    </row>
    <row r="4892" spans="1:18" hidden="1" outlineLevel="2" x14ac:dyDescent="0.35">
      <c r="A4892" s="209" t="str">
        <f>'Usages mobilité'!A39</f>
        <v>Usage mobilité n°36</v>
      </c>
      <c r="B4892" s="209" t="s">
        <v>639</v>
      </c>
      <c r="C4892" s="209"/>
      <c r="D4892" s="210">
        <f>D4841*'Usages mobilité'!$BG39*(1+'Usages mobilité'!$BH39)^(D$4696-$D$4696)/1000</f>
        <v>0</v>
      </c>
      <c r="E4892" s="210">
        <f>E4841*'Usages mobilité'!$BG39*(1+'Usages mobilité'!$BH39)^(E$4696-$D$4696)/1000</f>
        <v>0</v>
      </c>
      <c r="F4892" s="210">
        <f>F4841*'Usages mobilité'!$BG39*(1+'Usages mobilité'!$BH39)^(F$4696-$D$4696)/1000</f>
        <v>0</v>
      </c>
      <c r="G4892" s="210">
        <f>G4841*'Usages mobilité'!$BG39*(1+'Usages mobilité'!$BH39)^(G$4696-$D$4696)/1000</f>
        <v>0</v>
      </c>
      <c r="H4892" s="210">
        <f>H4841*'Usages mobilité'!$BG39*(1+'Usages mobilité'!$BH39)^(H$4696-$D$4696)/1000</f>
        <v>0</v>
      </c>
      <c r="I4892" s="210">
        <f>I4841*'Usages mobilité'!$BG39*(1+'Usages mobilité'!$BH39)^(I$4696-$D$4696)/1000</f>
        <v>0</v>
      </c>
      <c r="J4892" s="210">
        <f>J4841*'Usages mobilité'!$BG39*(1+'Usages mobilité'!$BH39)^(J$4696-$D$4696)/1000</f>
        <v>0</v>
      </c>
      <c r="K4892" s="210">
        <f>K4841*'Usages mobilité'!$BG39*(1+'Usages mobilité'!$BH39)^(K$4696-$D$4696)/1000</f>
        <v>0</v>
      </c>
      <c r="L4892" s="210">
        <f>L4841*'Usages mobilité'!$BG39*(1+'Usages mobilité'!$BH39)^(L$4696-$D$4696)/1000</f>
        <v>0</v>
      </c>
      <c r="M4892" s="210">
        <f>M4841*'Usages mobilité'!$BG39*(1+'Usages mobilité'!$BH39)^(M$4696-$D$4696)/1000</f>
        <v>0</v>
      </c>
      <c r="N4892" s="210">
        <f>N4841*'Usages mobilité'!$BG39*(1+'Usages mobilité'!$BH39)^(N$4696-$D$4696)/1000</f>
        <v>0</v>
      </c>
      <c r="O4892" s="210">
        <f>O4841*'Usages mobilité'!$BG39*(1+'Usages mobilité'!$BH39)^(O$4696-$D$4696)/1000</f>
        <v>0</v>
      </c>
      <c r="P4892" s="210">
        <f>P4841*'Usages mobilité'!$BG39*(1+'Usages mobilité'!$BH39)^(P$4696-$D$4696)/1000</f>
        <v>0</v>
      </c>
      <c r="Q4892" s="210">
        <f>Q4841*'Usages mobilité'!$BG39*(1+'Usages mobilité'!$BH39)^(Q$4696-$D$4696)/1000</f>
        <v>0</v>
      </c>
      <c r="R4892" s="210">
        <f>R4841*'Usages mobilité'!$BG39*(1+'Usages mobilité'!$BH39)^(R$4696-$D$4696)/1000</f>
        <v>0</v>
      </c>
    </row>
    <row r="4893" spans="1:18" hidden="1" outlineLevel="2" x14ac:dyDescent="0.35">
      <c r="A4893" s="209" t="str">
        <f>'Usages mobilité'!A40</f>
        <v>Usage mobilité n°37</v>
      </c>
      <c r="B4893" s="209" t="s">
        <v>639</v>
      </c>
      <c r="C4893" s="209"/>
      <c r="D4893" s="210">
        <f>D4842*'Usages mobilité'!$BG40*(1+'Usages mobilité'!$BH40)^(D$4696-$D$4696)/1000</f>
        <v>0</v>
      </c>
      <c r="E4893" s="210">
        <f>E4842*'Usages mobilité'!$BG40*(1+'Usages mobilité'!$BH40)^(E$4696-$D$4696)/1000</f>
        <v>0</v>
      </c>
      <c r="F4893" s="210">
        <f>F4842*'Usages mobilité'!$BG40*(1+'Usages mobilité'!$BH40)^(F$4696-$D$4696)/1000</f>
        <v>0</v>
      </c>
      <c r="G4893" s="210">
        <f>G4842*'Usages mobilité'!$BG40*(1+'Usages mobilité'!$BH40)^(G$4696-$D$4696)/1000</f>
        <v>0</v>
      </c>
      <c r="H4893" s="210">
        <f>H4842*'Usages mobilité'!$BG40*(1+'Usages mobilité'!$BH40)^(H$4696-$D$4696)/1000</f>
        <v>0</v>
      </c>
      <c r="I4893" s="210">
        <f>I4842*'Usages mobilité'!$BG40*(1+'Usages mobilité'!$BH40)^(I$4696-$D$4696)/1000</f>
        <v>0</v>
      </c>
      <c r="J4893" s="210">
        <f>J4842*'Usages mobilité'!$BG40*(1+'Usages mobilité'!$BH40)^(J$4696-$D$4696)/1000</f>
        <v>0</v>
      </c>
      <c r="K4893" s="210">
        <f>K4842*'Usages mobilité'!$BG40*(1+'Usages mobilité'!$BH40)^(K$4696-$D$4696)/1000</f>
        <v>0</v>
      </c>
      <c r="L4893" s="210">
        <f>L4842*'Usages mobilité'!$BG40*(1+'Usages mobilité'!$BH40)^(L$4696-$D$4696)/1000</f>
        <v>0</v>
      </c>
      <c r="M4893" s="210">
        <f>M4842*'Usages mobilité'!$BG40*(1+'Usages mobilité'!$BH40)^(M$4696-$D$4696)/1000</f>
        <v>0</v>
      </c>
      <c r="N4893" s="210">
        <f>N4842*'Usages mobilité'!$BG40*(1+'Usages mobilité'!$BH40)^(N$4696-$D$4696)/1000</f>
        <v>0</v>
      </c>
      <c r="O4893" s="210">
        <f>O4842*'Usages mobilité'!$BG40*(1+'Usages mobilité'!$BH40)^(O$4696-$D$4696)/1000</f>
        <v>0</v>
      </c>
      <c r="P4893" s="210">
        <f>P4842*'Usages mobilité'!$BG40*(1+'Usages mobilité'!$BH40)^(P$4696-$D$4696)/1000</f>
        <v>0</v>
      </c>
      <c r="Q4893" s="210">
        <f>Q4842*'Usages mobilité'!$BG40*(1+'Usages mobilité'!$BH40)^(Q$4696-$D$4696)/1000</f>
        <v>0</v>
      </c>
      <c r="R4893" s="210">
        <f>R4842*'Usages mobilité'!$BG40*(1+'Usages mobilité'!$BH40)^(R$4696-$D$4696)/1000</f>
        <v>0</v>
      </c>
    </row>
    <row r="4894" spans="1:18" hidden="1" outlineLevel="2" x14ac:dyDescent="0.35">
      <c r="A4894" s="209" t="str">
        <f>'Usages mobilité'!A41</f>
        <v>Usage mobilité n°38</v>
      </c>
      <c r="B4894" s="209" t="s">
        <v>639</v>
      </c>
      <c r="C4894" s="209"/>
      <c r="D4894" s="210">
        <f>D4843*'Usages mobilité'!$BG41*(1+'Usages mobilité'!$BH41)^(D$4696-$D$4696)/1000</f>
        <v>0</v>
      </c>
      <c r="E4894" s="210">
        <f>E4843*'Usages mobilité'!$BG41*(1+'Usages mobilité'!$BH41)^(E$4696-$D$4696)/1000</f>
        <v>0</v>
      </c>
      <c r="F4894" s="210">
        <f>F4843*'Usages mobilité'!$BG41*(1+'Usages mobilité'!$BH41)^(F$4696-$D$4696)/1000</f>
        <v>0</v>
      </c>
      <c r="G4894" s="210">
        <f>G4843*'Usages mobilité'!$BG41*(1+'Usages mobilité'!$BH41)^(G$4696-$D$4696)/1000</f>
        <v>0</v>
      </c>
      <c r="H4894" s="210">
        <f>H4843*'Usages mobilité'!$BG41*(1+'Usages mobilité'!$BH41)^(H$4696-$D$4696)/1000</f>
        <v>0</v>
      </c>
      <c r="I4894" s="210">
        <f>I4843*'Usages mobilité'!$BG41*(1+'Usages mobilité'!$BH41)^(I$4696-$D$4696)/1000</f>
        <v>0</v>
      </c>
      <c r="J4894" s="210">
        <f>J4843*'Usages mobilité'!$BG41*(1+'Usages mobilité'!$BH41)^(J$4696-$D$4696)/1000</f>
        <v>0</v>
      </c>
      <c r="K4894" s="210">
        <f>K4843*'Usages mobilité'!$BG41*(1+'Usages mobilité'!$BH41)^(K$4696-$D$4696)/1000</f>
        <v>0</v>
      </c>
      <c r="L4894" s="210">
        <f>L4843*'Usages mobilité'!$BG41*(1+'Usages mobilité'!$BH41)^(L$4696-$D$4696)/1000</f>
        <v>0</v>
      </c>
      <c r="M4894" s="210">
        <f>M4843*'Usages mobilité'!$BG41*(1+'Usages mobilité'!$BH41)^(M$4696-$D$4696)/1000</f>
        <v>0</v>
      </c>
      <c r="N4894" s="210">
        <f>N4843*'Usages mobilité'!$BG41*(1+'Usages mobilité'!$BH41)^(N$4696-$D$4696)/1000</f>
        <v>0</v>
      </c>
      <c r="O4894" s="210">
        <f>O4843*'Usages mobilité'!$BG41*(1+'Usages mobilité'!$BH41)^(O$4696-$D$4696)/1000</f>
        <v>0</v>
      </c>
      <c r="P4894" s="210">
        <f>P4843*'Usages mobilité'!$BG41*(1+'Usages mobilité'!$BH41)^(P$4696-$D$4696)/1000</f>
        <v>0</v>
      </c>
      <c r="Q4894" s="210">
        <f>Q4843*'Usages mobilité'!$BG41*(1+'Usages mobilité'!$BH41)^(Q$4696-$D$4696)/1000</f>
        <v>0</v>
      </c>
      <c r="R4894" s="210">
        <f>R4843*'Usages mobilité'!$BG41*(1+'Usages mobilité'!$BH41)^(R$4696-$D$4696)/1000</f>
        <v>0</v>
      </c>
    </row>
    <row r="4895" spans="1:18" hidden="1" outlineLevel="2" x14ac:dyDescent="0.35">
      <c r="A4895" s="209" t="str">
        <f>'Usages mobilité'!A42</f>
        <v>Usage mobilité n°39</v>
      </c>
      <c r="B4895" s="209" t="s">
        <v>639</v>
      </c>
      <c r="C4895" s="209"/>
      <c r="D4895" s="210">
        <f>D4844*'Usages mobilité'!$BG42*(1+'Usages mobilité'!$BH42)^(D$4696-$D$4696)/1000</f>
        <v>0</v>
      </c>
      <c r="E4895" s="210">
        <f>E4844*'Usages mobilité'!$BG42*(1+'Usages mobilité'!$BH42)^(E$4696-$D$4696)/1000</f>
        <v>0</v>
      </c>
      <c r="F4895" s="210">
        <f>F4844*'Usages mobilité'!$BG42*(1+'Usages mobilité'!$BH42)^(F$4696-$D$4696)/1000</f>
        <v>0</v>
      </c>
      <c r="G4895" s="210">
        <f>G4844*'Usages mobilité'!$BG42*(1+'Usages mobilité'!$BH42)^(G$4696-$D$4696)/1000</f>
        <v>0</v>
      </c>
      <c r="H4895" s="210">
        <f>H4844*'Usages mobilité'!$BG42*(1+'Usages mobilité'!$BH42)^(H$4696-$D$4696)/1000</f>
        <v>0</v>
      </c>
      <c r="I4895" s="210">
        <f>I4844*'Usages mobilité'!$BG42*(1+'Usages mobilité'!$BH42)^(I$4696-$D$4696)/1000</f>
        <v>0</v>
      </c>
      <c r="J4895" s="210">
        <f>J4844*'Usages mobilité'!$BG42*(1+'Usages mobilité'!$BH42)^(J$4696-$D$4696)/1000</f>
        <v>0</v>
      </c>
      <c r="K4895" s="210">
        <f>K4844*'Usages mobilité'!$BG42*(1+'Usages mobilité'!$BH42)^(K$4696-$D$4696)/1000</f>
        <v>0</v>
      </c>
      <c r="L4895" s="210">
        <f>L4844*'Usages mobilité'!$BG42*(1+'Usages mobilité'!$BH42)^(L$4696-$D$4696)/1000</f>
        <v>0</v>
      </c>
      <c r="M4895" s="210">
        <f>M4844*'Usages mobilité'!$BG42*(1+'Usages mobilité'!$BH42)^(M$4696-$D$4696)/1000</f>
        <v>0</v>
      </c>
      <c r="N4895" s="210">
        <f>N4844*'Usages mobilité'!$BG42*(1+'Usages mobilité'!$BH42)^(N$4696-$D$4696)/1000</f>
        <v>0</v>
      </c>
      <c r="O4895" s="210">
        <f>O4844*'Usages mobilité'!$BG42*(1+'Usages mobilité'!$BH42)^(O$4696-$D$4696)/1000</f>
        <v>0</v>
      </c>
      <c r="P4895" s="210">
        <f>P4844*'Usages mobilité'!$BG42*(1+'Usages mobilité'!$BH42)^(P$4696-$D$4696)/1000</f>
        <v>0</v>
      </c>
      <c r="Q4895" s="210">
        <f>Q4844*'Usages mobilité'!$BG42*(1+'Usages mobilité'!$BH42)^(Q$4696-$D$4696)/1000</f>
        <v>0</v>
      </c>
      <c r="R4895" s="210">
        <f>R4844*'Usages mobilité'!$BG42*(1+'Usages mobilité'!$BH42)^(R$4696-$D$4696)/1000</f>
        <v>0</v>
      </c>
    </row>
    <row r="4896" spans="1:18" hidden="1" outlineLevel="2" x14ac:dyDescent="0.35">
      <c r="A4896" s="209" t="str">
        <f>'Usages mobilité'!A43</f>
        <v>Usage mobilité n°40</v>
      </c>
      <c r="B4896" s="209" t="s">
        <v>639</v>
      </c>
      <c r="C4896" s="209"/>
      <c r="D4896" s="210">
        <f>D4845*'Usages mobilité'!$BG43*(1+'Usages mobilité'!$BH43)^(D$4696-$D$4696)/1000</f>
        <v>0</v>
      </c>
      <c r="E4896" s="210">
        <f>E4845*'Usages mobilité'!$BG43*(1+'Usages mobilité'!$BH43)^(E$4696-$D$4696)/1000</f>
        <v>0</v>
      </c>
      <c r="F4896" s="210">
        <f>F4845*'Usages mobilité'!$BG43*(1+'Usages mobilité'!$BH43)^(F$4696-$D$4696)/1000</f>
        <v>0</v>
      </c>
      <c r="G4896" s="210">
        <f>G4845*'Usages mobilité'!$BG43*(1+'Usages mobilité'!$BH43)^(G$4696-$D$4696)/1000</f>
        <v>0</v>
      </c>
      <c r="H4896" s="210">
        <f>H4845*'Usages mobilité'!$BG43*(1+'Usages mobilité'!$BH43)^(H$4696-$D$4696)/1000</f>
        <v>0</v>
      </c>
      <c r="I4896" s="210">
        <f>I4845*'Usages mobilité'!$BG43*(1+'Usages mobilité'!$BH43)^(I$4696-$D$4696)/1000</f>
        <v>0</v>
      </c>
      <c r="J4896" s="210">
        <f>J4845*'Usages mobilité'!$BG43*(1+'Usages mobilité'!$BH43)^(J$4696-$D$4696)/1000</f>
        <v>0</v>
      </c>
      <c r="K4896" s="210">
        <f>K4845*'Usages mobilité'!$BG43*(1+'Usages mobilité'!$BH43)^(K$4696-$D$4696)/1000</f>
        <v>0</v>
      </c>
      <c r="L4896" s="210">
        <f>L4845*'Usages mobilité'!$BG43*(1+'Usages mobilité'!$BH43)^(L$4696-$D$4696)/1000</f>
        <v>0</v>
      </c>
      <c r="M4896" s="210">
        <f>M4845*'Usages mobilité'!$BG43*(1+'Usages mobilité'!$BH43)^(M$4696-$D$4696)/1000</f>
        <v>0</v>
      </c>
      <c r="N4896" s="210">
        <f>N4845*'Usages mobilité'!$BG43*(1+'Usages mobilité'!$BH43)^(N$4696-$D$4696)/1000</f>
        <v>0</v>
      </c>
      <c r="O4896" s="210">
        <f>O4845*'Usages mobilité'!$BG43*(1+'Usages mobilité'!$BH43)^(O$4696-$D$4696)/1000</f>
        <v>0</v>
      </c>
      <c r="P4896" s="210">
        <f>P4845*'Usages mobilité'!$BG43*(1+'Usages mobilité'!$BH43)^(P$4696-$D$4696)/1000</f>
        <v>0</v>
      </c>
      <c r="Q4896" s="210">
        <f>Q4845*'Usages mobilité'!$BG43*(1+'Usages mobilité'!$BH43)^(Q$4696-$D$4696)/1000</f>
        <v>0</v>
      </c>
      <c r="R4896" s="210">
        <f>R4845*'Usages mobilité'!$BG43*(1+'Usages mobilité'!$BH43)^(R$4696-$D$4696)/1000</f>
        <v>0</v>
      </c>
    </row>
    <row r="4897" spans="1:18" hidden="1" outlineLevel="2" x14ac:dyDescent="0.35">
      <c r="A4897" s="209" t="str">
        <f>'Usages mobilité'!A44</f>
        <v>Usage mobilité n°41</v>
      </c>
      <c r="B4897" s="209" t="s">
        <v>639</v>
      </c>
      <c r="C4897" s="209"/>
      <c r="D4897" s="210">
        <f>D4846*'Usages mobilité'!$BG44*(1+'Usages mobilité'!$BH44)^(D$4696-$D$4696)/1000</f>
        <v>0</v>
      </c>
      <c r="E4897" s="210">
        <f>E4846*'Usages mobilité'!$BG44*(1+'Usages mobilité'!$BH44)^(E$4696-$D$4696)/1000</f>
        <v>0</v>
      </c>
      <c r="F4897" s="210">
        <f>F4846*'Usages mobilité'!$BG44*(1+'Usages mobilité'!$BH44)^(F$4696-$D$4696)/1000</f>
        <v>0</v>
      </c>
      <c r="G4897" s="210">
        <f>G4846*'Usages mobilité'!$BG44*(1+'Usages mobilité'!$BH44)^(G$4696-$D$4696)/1000</f>
        <v>0</v>
      </c>
      <c r="H4897" s="210">
        <f>H4846*'Usages mobilité'!$BG44*(1+'Usages mobilité'!$BH44)^(H$4696-$D$4696)/1000</f>
        <v>0</v>
      </c>
      <c r="I4897" s="210">
        <f>I4846*'Usages mobilité'!$BG44*(1+'Usages mobilité'!$BH44)^(I$4696-$D$4696)/1000</f>
        <v>0</v>
      </c>
      <c r="J4897" s="210">
        <f>J4846*'Usages mobilité'!$BG44*(1+'Usages mobilité'!$BH44)^(J$4696-$D$4696)/1000</f>
        <v>0</v>
      </c>
      <c r="K4897" s="210">
        <f>K4846*'Usages mobilité'!$BG44*(1+'Usages mobilité'!$BH44)^(K$4696-$D$4696)/1000</f>
        <v>0</v>
      </c>
      <c r="L4897" s="210">
        <f>L4846*'Usages mobilité'!$BG44*(1+'Usages mobilité'!$BH44)^(L$4696-$D$4696)/1000</f>
        <v>0</v>
      </c>
      <c r="M4897" s="210">
        <f>M4846*'Usages mobilité'!$BG44*(1+'Usages mobilité'!$BH44)^(M$4696-$D$4696)/1000</f>
        <v>0</v>
      </c>
      <c r="N4897" s="210">
        <f>N4846*'Usages mobilité'!$BG44*(1+'Usages mobilité'!$BH44)^(N$4696-$D$4696)/1000</f>
        <v>0</v>
      </c>
      <c r="O4897" s="210">
        <f>O4846*'Usages mobilité'!$BG44*(1+'Usages mobilité'!$BH44)^(O$4696-$D$4696)/1000</f>
        <v>0</v>
      </c>
      <c r="P4897" s="210">
        <f>P4846*'Usages mobilité'!$BG44*(1+'Usages mobilité'!$BH44)^(P$4696-$D$4696)/1000</f>
        <v>0</v>
      </c>
      <c r="Q4897" s="210">
        <f>Q4846*'Usages mobilité'!$BG44*(1+'Usages mobilité'!$BH44)^(Q$4696-$D$4696)/1000</f>
        <v>0</v>
      </c>
      <c r="R4897" s="210">
        <f>R4846*'Usages mobilité'!$BG44*(1+'Usages mobilité'!$BH44)^(R$4696-$D$4696)/1000</f>
        <v>0</v>
      </c>
    </row>
    <row r="4898" spans="1:18" hidden="1" outlineLevel="2" x14ac:dyDescent="0.35">
      <c r="A4898" s="209" t="str">
        <f>'Usages mobilité'!A45</f>
        <v>Usage mobilité n°42</v>
      </c>
      <c r="B4898" s="209" t="s">
        <v>639</v>
      </c>
      <c r="C4898" s="209"/>
      <c r="D4898" s="210">
        <f>D4847*'Usages mobilité'!$BG45*(1+'Usages mobilité'!$BH45)^(D$4696-$D$4696)/1000</f>
        <v>0</v>
      </c>
      <c r="E4898" s="210">
        <f>E4847*'Usages mobilité'!$BG45*(1+'Usages mobilité'!$BH45)^(E$4696-$D$4696)/1000</f>
        <v>0</v>
      </c>
      <c r="F4898" s="210">
        <f>F4847*'Usages mobilité'!$BG45*(1+'Usages mobilité'!$BH45)^(F$4696-$D$4696)/1000</f>
        <v>0</v>
      </c>
      <c r="G4898" s="210">
        <f>G4847*'Usages mobilité'!$BG45*(1+'Usages mobilité'!$BH45)^(G$4696-$D$4696)/1000</f>
        <v>0</v>
      </c>
      <c r="H4898" s="210">
        <f>H4847*'Usages mobilité'!$BG45*(1+'Usages mobilité'!$BH45)^(H$4696-$D$4696)/1000</f>
        <v>0</v>
      </c>
      <c r="I4898" s="210">
        <f>I4847*'Usages mobilité'!$BG45*(1+'Usages mobilité'!$BH45)^(I$4696-$D$4696)/1000</f>
        <v>0</v>
      </c>
      <c r="J4898" s="210">
        <f>J4847*'Usages mobilité'!$BG45*(1+'Usages mobilité'!$BH45)^(J$4696-$D$4696)/1000</f>
        <v>0</v>
      </c>
      <c r="K4898" s="210">
        <f>K4847*'Usages mobilité'!$BG45*(1+'Usages mobilité'!$BH45)^(K$4696-$D$4696)/1000</f>
        <v>0</v>
      </c>
      <c r="L4898" s="210">
        <f>L4847*'Usages mobilité'!$BG45*(1+'Usages mobilité'!$BH45)^(L$4696-$D$4696)/1000</f>
        <v>0</v>
      </c>
      <c r="M4898" s="210">
        <f>M4847*'Usages mobilité'!$BG45*(1+'Usages mobilité'!$BH45)^(M$4696-$D$4696)/1000</f>
        <v>0</v>
      </c>
      <c r="N4898" s="210">
        <f>N4847*'Usages mobilité'!$BG45*(1+'Usages mobilité'!$BH45)^(N$4696-$D$4696)/1000</f>
        <v>0</v>
      </c>
      <c r="O4898" s="210">
        <f>O4847*'Usages mobilité'!$BG45*(1+'Usages mobilité'!$BH45)^(O$4696-$D$4696)/1000</f>
        <v>0</v>
      </c>
      <c r="P4898" s="210">
        <f>P4847*'Usages mobilité'!$BG45*(1+'Usages mobilité'!$BH45)^(P$4696-$D$4696)/1000</f>
        <v>0</v>
      </c>
      <c r="Q4898" s="210">
        <f>Q4847*'Usages mobilité'!$BG45*(1+'Usages mobilité'!$BH45)^(Q$4696-$D$4696)/1000</f>
        <v>0</v>
      </c>
      <c r="R4898" s="210">
        <f>R4847*'Usages mobilité'!$BG45*(1+'Usages mobilité'!$BH45)^(R$4696-$D$4696)/1000</f>
        <v>0</v>
      </c>
    </row>
    <row r="4899" spans="1:18" hidden="1" outlineLevel="2" x14ac:dyDescent="0.35">
      <c r="A4899" s="209" t="str">
        <f>'Usages mobilité'!A46</f>
        <v>Usage mobilité n°43</v>
      </c>
      <c r="B4899" s="209" t="s">
        <v>639</v>
      </c>
      <c r="C4899" s="209"/>
      <c r="D4899" s="210">
        <f>D4848*'Usages mobilité'!$BG46*(1+'Usages mobilité'!$BH46)^(D$4696-$D$4696)/1000</f>
        <v>0</v>
      </c>
      <c r="E4899" s="210">
        <f>E4848*'Usages mobilité'!$BG46*(1+'Usages mobilité'!$BH46)^(E$4696-$D$4696)/1000</f>
        <v>0</v>
      </c>
      <c r="F4899" s="210">
        <f>F4848*'Usages mobilité'!$BG46*(1+'Usages mobilité'!$BH46)^(F$4696-$D$4696)/1000</f>
        <v>0</v>
      </c>
      <c r="G4899" s="210">
        <f>G4848*'Usages mobilité'!$BG46*(1+'Usages mobilité'!$BH46)^(G$4696-$D$4696)/1000</f>
        <v>0</v>
      </c>
      <c r="H4899" s="210">
        <f>H4848*'Usages mobilité'!$BG46*(1+'Usages mobilité'!$BH46)^(H$4696-$D$4696)/1000</f>
        <v>0</v>
      </c>
      <c r="I4899" s="210">
        <f>I4848*'Usages mobilité'!$BG46*(1+'Usages mobilité'!$BH46)^(I$4696-$D$4696)/1000</f>
        <v>0</v>
      </c>
      <c r="J4899" s="210">
        <f>J4848*'Usages mobilité'!$BG46*(1+'Usages mobilité'!$BH46)^(J$4696-$D$4696)/1000</f>
        <v>0</v>
      </c>
      <c r="K4899" s="210">
        <f>K4848*'Usages mobilité'!$BG46*(1+'Usages mobilité'!$BH46)^(K$4696-$D$4696)/1000</f>
        <v>0</v>
      </c>
      <c r="L4899" s="210">
        <f>L4848*'Usages mobilité'!$BG46*(1+'Usages mobilité'!$BH46)^(L$4696-$D$4696)/1000</f>
        <v>0</v>
      </c>
      <c r="M4899" s="210">
        <f>M4848*'Usages mobilité'!$BG46*(1+'Usages mobilité'!$BH46)^(M$4696-$D$4696)/1000</f>
        <v>0</v>
      </c>
      <c r="N4899" s="210">
        <f>N4848*'Usages mobilité'!$BG46*(1+'Usages mobilité'!$BH46)^(N$4696-$D$4696)/1000</f>
        <v>0</v>
      </c>
      <c r="O4899" s="210">
        <f>O4848*'Usages mobilité'!$BG46*(1+'Usages mobilité'!$BH46)^(O$4696-$D$4696)/1000</f>
        <v>0</v>
      </c>
      <c r="P4899" s="210">
        <f>P4848*'Usages mobilité'!$BG46*(1+'Usages mobilité'!$BH46)^(P$4696-$D$4696)/1000</f>
        <v>0</v>
      </c>
      <c r="Q4899" s="210">
        <f>Q4848*'Usages mobilité'!$BG46*(1+'Usages mobilité'!$BH46)^(Q$4696-$D$4696)/1000</f>
        <v>0</v>
      </c>
      <c r="R4899" s="210">
        <f>R4848*'Usages mobilité'!$BG46*(1+'Usages mobilité'!$BH46)^(R$4696-$D$4696)/1000</f>
        <v>0</v>
      </c>
    </row>
    <row r="4900" spans="1:18" hidden="1" outlineLevel="2" x14ac:dyDescent="0.35">
      <c r="A4900" s="209" t="str">
        <f>'Usages mobilité'!A47</f>
        <v>Usage mobilité n°44</v>
      </c>
      <c r="B4900" s="209" t="s">
        <v>639</v>
      </c>
      <c r="C4900" s="209"/>
      <c r="D4900" s="210">
        <f>D4849*'Usages mobilité'!$BG47*(1+'Usages mobilité'!$BH47)^(D$4696-$D$4696)/1000</f>
        <v>0</v>
      </c>
      <c r="E4900" s="210">
        <f>E4849*'Usages mobilité'!$BG47*(1+'Usages mobilité'!$BH47)^(E$4696-$D$4696)/1000</f>
        <v>0</v>
      </c>
      <c r="F4900" s="210">
        <f>F4849*'Usages mobilité'!$BG47*(1+'Usages mobilité'!$BH47)^(F$4696-$D$4696)/1000</f>
        <v>0</v>
      </c>
      <c r="G4900" s="210">
        <f>G4849*'Usages mobilité'!$BG47*(1+'Usages mobilité'!$BH47)^(G$4696-$D$4696)/1000</f>
        <v>0</v>
      </c>
      <c r="H4900" s="210">
        <f>H4849*'Usages mobilité'!$BG47*(1+'Usages mobilité'!$BH47)^(H$4696-$D$4696)/1000</f>
        <v>0</v>
      </c>
      <c r="I4900" s="210">
        <f>I4849*'Usages mobilité'!$BG47*(1+'Usages mobilité'!$BH47)^(I$4696-$D$4696)/1000</f>
        <v>0</v>
      </c>
      <c r="J4900" s="210">
        <f>J4849*'Usages mobilité'!$BG47*(1+'Usages mobilité'!$BH47)^(J$4696-$D$4696)/1000</f>
        <v>0</v>
      </c>
      <c r="K4900" s="210">
        <f>K4849*'Usages mobilité'!$BG47*(1+'Usages mobilité'!$BH47)^(K$4696-$D$4696)/1000</f>
        <v>0</v>
      </c>
      <c r="L4900" s="210">
        <f>L4849*'Usages mobilité'!$BG47*(1+'Usages mobilité'!$BH47)^(L$4696-$D$4696)/1000</f>
        <v>0</v>
      </c>
      <c r="M4900" s="210">
        <f>M4849*'Usages mobilité'!$BG47*(1+'Usages mobilité'!$BH47)^(M$4696-$D$4696)/1000</f>
        <v>0</v>
      </c>
      <c r="N4900" s="210">
        <f>N4849*'Usages mobilité'!$BG47*(1+'Usages mobilité'!$BH47)^(N$4696-$D$4696)/1000</f>
        <v>0</v>
      </c>
      <c r="O4900" s="210">
        <f>O4849*'Usages mobilité'!$BG47*(1+'Usages mobilité'!$BH47)^(O$4696-$D$4696)/1000</f>
        <v>0</v>
      </c>
      <c r="P4900" s="210">
        <f>P4849*'Usages mobilité'!$BG47*(1+'Usages mobilité'!$BH47)^(P$4696-$D$4696)/1000</f>
        <v>0</v>
      </c>
      <c r="Q4900" s="210">
        <f>Q4849*'Usages mobilité'!$BG47*(1+'Usages mobilité'!$BH47)^(Q$4696-$D$4696)/1000</f>
        <v>0</v>
      </c>
      <c r="R4900" s="210">
        <f>R4849*'Usages mobilité'!$BG47*(1+'Usages mobilité'!$BH47)^(R$4696-$D$4696)/1000</f>
        <v>0</v>
      </c>
    </row>
    <row r="4901" spans="1:18" hidden="1" outlineLevel="2" x14ac:dyDescent="0.35">
      <c r="A4901" s="209" t="str">
        <f>'Usages mobilité'!A48</f>
        <v>Usage mobilité n°45</v>
      </c>
      <c r="B4901" s="209" t="s">
        <v>639</v>
      </c>
      <c r="C4901" s="209"/>
      <c r="D4901" s="210">
        <f>D4850*'Usages mobilité'!$BG48*(1+'Usages mobilité'!$BH48)^(D$4696-$D$4696)/1000</f>
        <v>0</v>
      </c>
      <c r="E4901" s="210">
        <f>E4850*'Usages mobilité'!$BG48*(1+'Usages mobilité'!$BH48)^(E$4696-$D$4696)/1000</f>
        <v>0</v>
      </c>
      <c r="F4901" s="210">
        <f>F4850*'Usages mobilité'!$BG48*(1+'Usages mobilité'!$BH48)^(F$4696-$D$4696)/1000</f>
        <v>0</v>
      </c>
      <c r="G4901" s="210">
        <f>G4850*'Usages mobilité'!$BG48*(1+'Usages mobilité'!$BH48)^(G$4696-$D$4696)/1000</f>
        <v>0</v>
      </c>
      <c r="H4901" s="210">
        <f>H4850*'Usages mobilité'!$BG48*(1+'Usages mobilité'!$BH48)^(H$4696-$D$4696)/1000</f>
        <v>0</v>
      </c>
      <c r="I4901" s="210">
        <f>I4850*'Usages mobilité'!$BG48*(1+'Usages mobilité'!$BH48)^(I$4696-$D$4696)/1000</f>
        <v>0</v>
      </c>
      <c r="J4901" s="210">
        <f>J4850*'Usages mobilité'!$BG48*(1+'Usages mobilité'!$BH48)^(J$4696-$D$4696)/1000</f>
        <v>0</v>
      </c>
      <c r="K4901" s="210">
        <f>K4850*'Usages mobilité'!$BG48*(1+'Usages mobilité'!$BH48)^(K$4696-$D$4696)/1000</f>
        <v>0</v>
      </c>
      <c r="L4901" s="210">
        <f>L4850*'Usages mobilité'!$BG48*(1+'Usages mobilité'!$BH48)^(L$4696-$D$4696)/1000</f>
        <v>0</v>
      </c>
      <c r="M4901" s="210">
        <f>M4850*'Usages mobilité'!$BG48*(1+'Usages mobilité'!$BH48)^(M$4696-$D$4696)/1000</f>
        <v>0</v>
      </c>
      <c r="N4901" s="210">
        <f>N4850*'Usages mobilité'!$BG48*(1+'Usages mobilité'!$BH48)^(N$4696-$D$4696)/1000</f>
        <v>0</v>
      </c>
      <c r="O4901" s="210">
        <f>O4850*'Usages mobilité'!$BG48*(1+'Usages mobilité'!$BH48)^(O$4696-$D$4696)/1000</f>
        <v>0</v>
      </c>
      <c r="P4901" s="210">
        <f>P4850*'Usages mobilité'!$BG48*(1+'Usages mobilité'!$BH48)^(P$4696-$D$4696)/1000</f>
        <v>0</v>
      </c>
      <c r="Q4901" s="210">
        <f>Q4850*'Usages mobilité'!$BG48*(1+'Usages mobilité'!$BH48)^(Q$4696-$D$4696)/1000</f>
        <v>0</v>
      </c>
      <c r="R4901" s="210">
        <f>R4850*'Usages mobilité'!$BG48*(1+'Usages mobilité'!$BH48)^(R$4696-$D$4696)/1000</f>
        <v>0</v>
      </c>
    </row>
    <row r="4902" spans="1:18" hidden="1" outlineLevel="2" x14ac:dyDescent="0.35">
      <c r="A4902" s="209" t="str">
        <f>'Usages mobilité'!A49</f>
        <v>Usage mobilité n°46</v>
      </c>
      <c r="B4902" s="209" t="s">
        <v>639</v>
      </c>
      <c r="C4902" s="209"/>
      <c r="D4902" s="210">
        <f>D4851*'Usages mobilité'!$BG49*(1+'Usages mobilité'!$BH49)^(D$4696-$D$4696)/1000</f>
        <v>0</v>
      </c>
      <c r="E4902" s="210">
        <f>E4851*'Usages mobilité'!$BG49*(1+'Usages mobilité'!$BH49)^(E$4696-$D$4696)/1000</f>
        <v>0</v>
      </c>
      <c r="F4902" s="210">
        <f>F4851*'Usages mobilité'!$BG49*(1+'Usages mobilité'!$BH49)^(F$4696-$D$4696)/1000</f>
        <v>0</v>
      </c>
      <c r="G4902" s="210">
        <f>G4851*'Usages mobilité'!$BG49*(1+'Usages mobilité'!$BH49)^(G$4696-$D$4696)/1000</f>
        <v>0</v>
      </c>
      <c r="H4902" s="210">
        <f>H4851*'Usages mobilité'!$BG49*(1+'Usages mobilité'!$BH49)^(H$4696-$D$4696)/1000</f>
        <v>0</v>
      </c>
      <c r="I4902" s="210">
        <f>I4851*'Usages mobilité'!$BG49*(1+'Usages mobilité'!$BH49)^(I$4696-$D$4696)/1000</f>
        <v>0</v>
      </c>
      <c r="J4902" s="210">
        <f>J4851*'Usages mobilité'!$BG49*(1+'Usages mobilité'!$BH49)^(J$4696-$D$4696)/1000</f>
        <v>0</v>
      </c>
      <c r="K4902" s="210">
        <f>K4851*'Usages mobilité'!$BG49*(1+'Usages mobilité'!$BH49)^(K$4696-$D$4696)/1000</f>
        <v>0</v>
      </c>
      <c r="L4902" s="210">
        <f>L4851*'Usages mobilité'!$BG49*(1+'Usages mobilité'!$BH49)^(L$4696-$D$4696)/1000</f>
        <v>0</v>
      </c>
      <c r="M4902" s="210">
        <f>M4851*'Usages mobilité'!$BG49*(1+'Usages mobilité'!$BH49)^(M$4696-$D$4696)/1000</f>
        <v>0</v>
      </c>
      <c r="N4902" s="210">
        <f>N4851*'Usages mobilité'!$BG49*(1+'Usages mobilité'!$BH49)^(N$4696-$D$4696)/1000</f>
        <v>0</v>
      </c>
      <c r="O4902" s="210">
        <f>O4851*'Usages mobilité'!$BG49*(1+'Usages mobilité'!$BH49)^(O$4696-$D$4696)/1000</f>
        <v>0</v>
      </c>
      <c r="P4902" s="210">
        <f>P4851*'Usages mobilité'!$BG49*(1+'Usages mobilité'!$BH49)^(P$4696-$D$4696)/1000</f>
        <v>0</v>
      </c>
      <c r="Q4902" s="210">
        <f>Q4851*'Usages mobilité'!$BG49*(1+'Usages mobilité'!$BH49)^(Q$4696-$D$4696)/1000</f>
        <v>0</v>
      </c>
      <c r="R4902" s="210">
        <f>R4851*'Usages mobilité'!$BG49*(1+'Usages mobilité'!$BH49)^(R$4696-$D$4696)/1000</f>
        <v>0</v>
      </c>
    </row>
    <row r="4903" spans="1:18" hidden="1" outlineLevel="2" x14ac:dyDescent="0.35">
      <c r="A4903" s="209" t="str">
        <f>'Usages mobilité'!A50</f>
        <v>Usage mobilité n°47</v>
      </c>
      <c r="B4903" s="209" t="s">
        <v>639</v>
      </c>
      <c r="C4903" s="209"/>
      <c r="D4903" s="210">
        <f>D4852*'Usages mobilité'!$BG50*(1+'Usages mobilité'!$BH50)^(D$4696-$D$4696)/1000</f>
        <v>0</v>
      </c>
      <c r="E4903" s="210">
        <f>E4852*'Usages mobilité'!$BG50*(1+'Usages mobilité'!$BH50)^(E$4696-$D$4696)/1000</f>
        <v>0</v>
      </c>
      <c r="F4903" s="210">
        <f>F4852*'Usages mobilité'!$BG50*(1+'Usages mobilité'!$BH50)^(F$4696-$D$4696)/1000</f>
        <v>0</v>
      </c>
      <c r="G4903" s="210">
        <f>G4852*'Usages mobilité'!$BG50*(1+'Usages mobilité'!$BH50)^(G$4696-$D$4696)/1000</f>
        <v>0</v>
      </c>
      <c r="H4903" s="210">
        <f>H4852*'Usages mobilité'!$BG50*(1+'Usages mobilité'!$BH50)^(H$4696-$D$4696)/1000</f>
        <v>0</v>
      </c>
      <c r="I4903" s="210">
        <f>I4852*'Usages mobilité'!$BG50*(1+'Usages mobilité'!$BH50)^(I$4696-$D$4696)/1000</f>
        <v>0</v>
      </c>
      <c r="J4903" s="210">
        <f>J4852*'Usages mobilité'!$BG50*(1+'Usages mobilité'!$BH50)^(J$4696-$D$4696)/1000</f>
        <v>0</v>
      </c>
      <c r="K4903" s="210">
        <f>K4852*'Usages mobilité'!$BG50*(1+'Usages mobilité'!$BH50)^(K$4696-$D$4696)/1000</f>
        <v>0</v>
      </c>
      <c r="L4903" s="210">
        <f>L4852*'Usages mobilité'!$BG50*(1+'Usages mobilité'!$BH50)^(L$4696-$D$4696)/1000</f>
        <v>0</v>
      </c>
      <c r="M4903" s="210">
        <f>M4852*'Usages mobilité'!$BG50*(1+'Usages mobilité'!$BH50)^(M$4696-$D$4696)/1000</f>
        <v>0</v>
      </c>
      <c r="N4903" s="210">
        <f>N4852*'Usages mobilité'!$BG50*(1+'Usages mobilité'!$BH50)^(N$4696-$D$4696)/1000</f>
        <v>0</v>
      </c>
      <c r="O4903" s="210">
        <f>O4852*'Usages mobilité'!$BG50*(1+'Usages mobilité'!$BH50)^(O$4696-$D$4696)/1000</f>
        <v>0</v>
      </c>
      <c r="P4903" s="210">
        <f>P4852*'Usages mobilité'!$BG50*(1+'Usages mobilité'!$BH50)^(P$4696-$D$4696)/1000</f>
        <v>0</v>
      </c>
      <c r="Q4903" s="210">
        <f>Q4852*'Usages mobilité'!$BG50*(1+'Usages mobilité'!$BH50)^(Q$4696-$D$4696)/1000</f>
        <v>0</v>
      </c>
      <c r="R4903" s="210">
        <f>R4852*'Usages mobilité'!$BG50*(1+'Usages mobilité'!$BH50)^(R$4696-$D$4696)/1000</f>
        <v>0</v>
      </c>
    </row>
    <row r="4904" spans="1:18" hidden="1" outlineLevel="2" x14ac:dyDescent="0.35">
      <c r="A4904" s="209" t="str">
        <f>'Usages mobilité'!A51</f>
        <v>Usage mobilité n°48</v>
      </c>
      <c r="B4904" s="209" t="s">
        <v>639</v>
      </c>
      <c r="C4904" s="209"/>
      <c r="D4904" s="210">
        <f>D4853*'Usages mobilité'!$BG51*(1+'Usages mobilité'!$BH51)^(D$4696-$D$4696)/1000</f>
        <v>0</v>
      </c>
      <c r="E4904" s="210">
        <f>E4853*'Usages mobilité'!$BG51*(1+'Usages mobilité'!$BH51)^(E$4696-$D$4696)/1000</f>
        <v>0</v>
      </c>
      <c r="F4904" s="210">
        <f>F4853*'Usages mobilité'!$BG51*(1+'Usages mobilité'!$BH51)^(F$4696-$D$4696)/1000</f>
        <v>0</v>
      </c>
      <c r="G4904" s="210">
        <f>G4853*'Usages mobilité'!$BG51*(1+'Usages mobilité'!$BH51)^(G$4696-$D$4696)/1000</f>
        <v>0</v>
      </c>
      <c r="H4904" s="210">
        <f>H4853*'Usages mobilité'!$BG51*(1+'Usages mobilité'!$BH51)^(H$4696-$D$4696)/1000</f>
        <v>0</v>
      </c>
      <c r="I4904" s="210">
        <f>I4853*'Usages mobilité'!$BG51*(1+'Usages mobilité'!$BH51)^(I$4696-$D$4696)/1000</f>
        <v>0</v>
      </c>
      <c r="J4904" s="210">
        <f>J4853*'Usages mobilité'!$BG51*(1+'Usages mobilité'!$BH51)^(J$4696-$D$4696)/1000</f>
        <v>0</v>
      </c>
      <c r="K4904" s="210">
        <f>K4853*'Usages mobilité'!$BG51*(1+'Usages mobilité'!$BH51)^(K$4696-$D$4696)/1000</f>
        <v>0</v>
      </c>
      <c r="L4904" s="210">
        <f>L4853*'Usages mobilité'!$BG51*(1+'Usages mobilité'!$BH51)^(L$4696-$D$4696)/1000</f>
        <v>0</v>
      </c>
      <c r="M4904" s="210">
        <f>M4853*'Usages mobilité'!$BG51*(1+'Usages mobilité'!$BH51)^(M$4696-$D$4696)/1000</f>
        <v>0</v>
      </c>
      <c r="N4904" s="210">
        <f>N4853*'Usages mobilité'!$BG51*(1+'Usages mobilité'!$BH51)^(N$4696-$D$4696)/1000</f>
        <v>0</v>
      </c>
      <c r="O4904" s="210">
        <f>O4853*'Usages mobilité'!$BG51*(1+'Usages mobilité'!$BH51)^(O$4696-$D$4696)/1000</f>
        <v>0</v>
      </c>
      <c r="P4904" s="210">
        <f>P4853*'Usages mobilité'!$BG51*(1+'Usages mobilité'!$BH51)^(P$4696-$D$4696)/1000</f>
        <v>0</v>
      </c>
      <c r="Q4904" s="210">
        <f>Q4853*'Usages mobilité'!$BG51*(1+'Usages mobilité'!$BH51)^(Q$4696-$D$4696)/1000</f>
        <v>0</v>
      </c>
      <c r="R4904" s="210">
        <f>R4853*'Usages mobilité'!$BG51*(1+'Usages mobilité'!$BH51)^(R$4696-$D$4696)/1000</f>
        <v>0</v>
      </c>
    </row>
    <row r="4905" spans="1:18" hidden="1" outlineLevel="2" x14ac:dyDescent="0.35">
      <c r="A4905" s="209" t="str">
        <f>'Usages mobilité'!A52</f>
        <v>Usage mobilité n°49</v>
      </c>
      <c r="B4905" s="209" t="s">
        <v>639</v>
      </c>
      <c r="C4905" s="209"/>
      <c r="D4905" s="210">
        <f>D4854*'Usages mobilité'!$BG52*(1+'Usages mobilité'!$BH52)^(D$4696-$D$4696)/1000</f>
        <v>0</v>
      </c>
      <c r="E4905" s="210">
        <f>E4854*'Usages mobilité'!$BG52*(1+'Usages mobilité'!$BH52)^(E$4696-$D$4696)/1000</f>
        <v>0</v>
      </c>
      <c r="F4905" s="210">
        <f>F4854*'Usages mobilité'!$BG52*(1+'Usages mobilité'!$BH52)^(F$4696-$D$4696)/1000</f>
        <v>0</v>
      </c>
      <c r="G4905" s="210">
        <f>G4854*'Usages mobilité'!$BG52*(1+'Usages mobilité'!$BH52)^(G$4696-$D$4696)/1000</f>
        <v>0</v>
      </c>
      <c r="H4905" s="210">
        <f>H4854*'Usages mobilité'!$BG52*(1+'Usages mobilité'!$BH52)^(H$4696-$D$4696)/1000</f>
        <v>0</v>
      </c>
      <c r="I4905" s="210">
        <f>I4854*'Usages mobilité'!$BG52*(1+'Usages mobilité'!$BH52)^(I$4696-$D$4696)/1000</f>
        <v>0</v>
      </c>
      <c r="J4905" s="210">
        <f>J4854*'Usages mobilité'!$BG52*(1+'Usages mobilité'!$BH52)^(J$4696-$D$4696)/1000</f>
        <v>0</v>
      </c>
      <c r="K4905" s="210">
        <f>K4854*'Usages mobilité'!$BG52*(1+'Usages mobilité'!$BH52)^(K$4696-$D$4696)/1000</f>
        <v>0</v>
      </c>
      <c r="L4905" s="210">
        <f>L4854*'Usages mobilité'!$BG52*(1+'Usages mobilité'!$BH52)^(L$4696-$D$4696)/1000</f>
        <v>0</v>
      </c>
      <c r="M4905" s="210">
        <f>M4854*'Usages mobilité'!$BG52*(1+'Usages mobilité'!$BH52)^(M$4696-$D$4696)/1000</f>
        <v>0</v>
      </c>
      <c r="N4905" s="210">
        <f>N4854*'Usages mobilité'!$BG52*(1+'Usages mobilité'!$BH52)^(N$4696-$D$4696)/1000</f>
        <v>0</v>
      </c>
      <c r="O4905" s="210">
        <f>O4854*'Usages mobilité'!$BG52*(1+'Usages mobilité'!$BH52)^(O$4696-$D$4696)/1000</f>
        <v>0</v>
      </c>
      <c r="P4905" s="210">
        <f>P4854*'Usages mobilité'!$BG52*(1+'Usages mobilité'!$BH52)^(P$4696-$D$4696)/1000</f>
        <v>0</v>
      </c>
      <c r="Q4905" s="210">
        <f>Q4854*'Usages mobilité'!$BG52*(1+'Usages mobilité'!$BH52)^(Q$4696-$D$4696)/1000</f>
        <v>0</v>
      </c>
      <c r="R4905" s="210">
        <f>R4854*'Usages mobilité'!$BG52*(1+'Usages mobilité'!$BH52)^(R$4696-$D$4696)/1000</f>
        <v>0</v>
      </c>
    </row>
    <row r="4906" spans="1:18" hidden="1" outlineLevel="2" x14ac:dyDescent="0.35">
      <c r="A4906" s="209" t="str">
        <f>'Usages mobilité'!A53</f>
        <v>Usage mobilité n°50</v>
      </c>
      <c r="B4906" s="209" t="s">
        <v>639</v>
      </c>
      <c r="C4906" s="209"/>
      <c r="D4906" s="210">
        <f>D4855*'Usages mobilité'!$BG53*(1+'Usages mobilité'!$BH53)^(D$4696-$D$4696)/1000</f>
        <v>0</v>
      </c>
      <c r="E4906" s="210">
        <f>E4855*'Usages mobilité'!$BG53*(1+'Usages mobilité'!$BH53)^(E$4696-$D$4696)/1000</f>
        <v>0</v>
      </c>
      <c r="F4906" s="210">
        <f>F4855*'Usages mobilité'!$BG53*(1+'Usages mobilité'!$BH53)^(F$4696-$D$4696)/1000</f>
        <v>0</v>
      </c>
      <c r="G4906" s="210">
        <f>G4855*'Usages mobilité'!$BG53*(1+'Usages mobilité'!$BH53)^(G$4696-$D$4696)/1000</f>
        <v>0</v>
      </c>
      <c r="H4906" s="210">
        <f>H4855*'Usages mobilité'!$BG53*(1+'Usages mobilité'!$BH53)^(H$4696-$D$4696)/1000</f>
        <v>0</v>
      </c>
      <c r="I4906" s="210">
        <f>I4855*'Usages mobilité'!$BG53*(1+'Usages mobilité'!$BH53)^(I$4696-$D$4696)/1000</f>
        <v>0</v>
      </c>
      <c r="J4906" s="210">
        <f>J4855*'Usages mobilité'!$BG53*(1+'Usages mobilité'!$BH53)^(J$4696-$D$4696)/1000</f>
        <v>0</v>
      </c>
      <c r="K4906" s="210">
        <f>K4855*'Usages mobilité'!$BG53*(1+'Usages mobilité'!$BH53)^(K$4696-$D$4696)/1000</f>
        <v>0</v>
      </c>
      <c r="L4906" s="210">
        <f>L4855*'Usages mobilité'!$BG53*(1+'Usages mobilité'!$BH53)^(L$4696-$D$4696)/1000</f>
        <v>0</v>
      </c>
      <c r="M4906" s="210">
        <f>M4855*'Usages mobilité'!$BG53*(1+'Usages mobilité'!$BH53)^(M$4696-$D$4696)/1000</f>
        <v>0</v>
      </c>
      <c r="N4906" s="210">
        <f>N4855*'Usages mobilité'!$BG53*(1+'Usages mobilité'!$BH53)^(N$4696-$D$4696)/1000</f>
        <v>0</v>
      </c>
      <c r="O4906" s="210">
        <f>O4855*'Usages mobilité'!$BG53*(1+'Usages mobilité'!$BH53)^(O$4696-$D$4696)/1000</f>
        <v>0</v>
      </c>
      <c r="P4906" s="210">
        <f>P4855*'Usages mobilité'!$BG53*(1+'Usages mobilité'!$BH53)^(P$4696-$D$4696)/1000</f>
        <v>0</v>
      </c>
      <c r="Q4906" s="210">
        <f>Q4855*'Usages mobilité'!$BG53*(1+'Usages mobilité'!$BH53)^(Q$4696-$D$4696)/1000</f>
        <v>0</v>
      </c>
      <c r="R4906" s="210">
        <f>R4855*'Usages mobilité'!$BG53*(1+'Usages mobilité'!$BH53)^(R$4696-$D$4696)/1000</f>
        <v>0</v>
      </c>
    </row>
    <row r="4907" spans="1:18" hidden="1" outlineLevel="1" collapsed="1" x14ac:dyDescent="0.35">
      <c r="A4907" s="209" t="s">
        <v>644</v>
      </c>
      <c r="B4907" s="209"/>
      <c r="C4907" s="209"/>
      <c r="D4907" s="210">
        <f t="shared" ref="D4907:R4907" si="427">SUM(D4857:D4906)</f>
        <v>0</v>
      </c>
      <c r="E4907" s="210">
        <f t="shared" si="427"/>
        <v>0</v>
      </c>
      <c r="F4907" s="210">
        <f t="shared" si="427"/>
        <v>0</v>
      </c>
      <c r="G4907" s="210">
        <f t="shared" si="427"/>
        <v>0</v>
      </c>
      <c r="H4907" s="210">
        <f t="shared" si="427"/>
        <v>0</v>
      </c>
      <c r="I4907" s="210">
        <f t="shared" si="427"/>
        <v>0</v>
      </c>
      <c r="J4907" s="210">
        <f t="shared" si="427"/>
        <v>0</v>
      </c>
      <c r="K4907" s="210">
        <f t="shared" si="427"/>
        <v>0</v>
      </c>
      <c r="L4907" s="210">
        <f t="shared" si="427"/>
        <v>0</v>
      </c>
      <c r="M4907" s="210">
        <f t="shared" si="427"/>
        <v>0</v>
      </c>
      <c r="N4907" s="210">
        <f t="shared" si="427"/>
        <v>0</v>
      </c>
      <c r="O4907" s="210">
        <f t="shared" si="427"/>
        <v>0</v>
      </c>
      <c r="P4907" s="210">
        <f t="shared" si="427"/>
        <v>0</v>
      </c>
      <c r="Q4907" s="210">
        <f t="shared" si="427"/>
        <v>0</v>
      </c>
      <c r="R4907" s="210">
        <f t="shared" si="427"/>
        <v>0</v>
      </c>
    </row>
    <row r="4908" spans="1:18" hidden="1" outlineLevel="1" x14ac:dyDescent="0.35">
      <c r="A4908" s="43" t="s">
        <v>645</v>
      </c>
      <c r="B4908" s="43"/>
      <c r="C4908" s="43"/>
      <c r="D4908" s="231"/>
      <c r="E4908" s="231"/>
      <c r="F4908" s="231"/>
      <c r="G4908" s="231"/>
      <c r="H4908" s="231"/>
      <c r="I4908" s="231"/>
      <c r="J4908" s="231"/>
      <c r="K4908" s="231"/>
      <c r="L4908" s="231"/>
      <c r="M4908" s="231"/>
      <c r="N4908" s="231"/>
      <c r="O4908" s="231"/>
      <c r="P4908" s="231"/>
      <c r="Q4908" s="231"/>
      <c r="R4908" s="231"/>
    </row>
    <row r="4909" spans="1:18" hidden="1" outlineLevel="1" x14ac:dyDescent="0.35">
      <c r="A4909" s="43" t="s">
        <v>646</v>
      </c>
      <c r="B4909" s="43"/>
      <c r="C4909" s="43"/>
      <c r="D4909" s="231"/>
      <c r="E4909" s="231"/>
      <c r="F4909" s="231"/>
      <c r="G4909" s="231"/>
      <c r="H4909" s="231"/>
      <c r="I4909" s="231"/>
      <c r="J4909" s="231"/>
      <c r="K4909" s="231"/>
      <c r="L4909" s="231"/>
      <c r="M4909" s="231"/>
      <c r="N4909" s="231"/>
      <c r="O4909" s="231"/>
      <c r="P4909" s="231"/>
      <c r="Q4909" s="231"/>
      <c r="R4909" s="231"/>
    </row>
    <row r="4910" spans="1:18" hidden="1" outlineLevel="1" x14ac:dyDescent="0.35">
      <c r="A4910" s="211" t="s">
        <v>647</v>
      </c>
      <c r="B4910" s="209"/>
      <c r="C4910" s="209"/>
      <c r="D4910" s="210">
        <f t="shared" ref="D4910:R4910" si="428">D4803+D4805+D4907+D4909</f>
        <v>0</v>
      </c>
      <c r="E4910" s="210">
        <f t="shared" si="428"/>
        <v>0</v>
      </c>
      <c r="F4910" s="210">
        <f t="shared" si="428"/>
        <v>0</v>
      </c>
      <c r="G4910" s="210">
        <f t="shared" si="428"/>
        <v>0</v>
      </c>
      <c r="H4910" s="210">
        <f t="shared" si="428"/>
        <v>0</v>
      </c>
      <c r="I4910" s="210">
        <f t="shared" si="428"/>
        <v>0</v>
      </c>
      <c r="J4910" s="210">
        <f t="shared" si="428"/>
        <v>0</v>
      </c>
      <c r="K4910" s="210">
        <f t="shared" si="428"/>
        <v>0</v>
      </c>
      <c r="L4910" s="210">
        <f t="shared" si="428"/>
        <v>0</v>
      </c>
      <c r="M4910" s="210">
        <f t="shared" si="428"/>
        <v>0</v>
      </c>
      <c r="N4910" s="210">
        <f t="shared" si="428"/>
        <v>0</v>
      </c>
      <c r="O4910" s="210">
        <f t="shared" si="428"/>
        <v>0</v>
      </c>
      <c r="P4910" s="210">
        <f t="shared" si="428"/>
        <v>0</v>
      </c>
      <c r="Q4910" s="210">
        <f t="shared" si="428"/>
        <v>0</v>
      </c>
      <c r="R4910" s="210">
        <f t="shared" si="428"/>
        <v>0</v>
      </c>
    </row>
    <row r="4911" spans="1:18" s="23" customFormat="1" hidden="1" outlineLevel="1" x14ac:dyDescent="0.35"/>
    <row r="4912" spans="1:18" hidden="1" outlineLevel="1" x14ac:dyDescent="0.35">
      <c r="A4912" s="273" t="s">
        <v>648</v>
      </c>
      <c r="B4912" s="212" t="s">
        <v>649</v>
      </c>
      <c r="C4912" s="43"/>
      <c r="D4912" s="231">
        <v>10000</v>
      </c>
      <c r="E4912" s="231">
        <v>10000</v>
      </c>
      <c r="F4912" s="231">
        <v>10000</v>
      </c>
      <c r="G4912" s="231"/>
      <c r="H4912" s="231"/>
      <c r="I4912" s="231"/>
      <c r="J4912" s="231"/>
      <c r="K4912" s="231"/>
      <c r="L4912" s="231"/>
      <c r="M4912" s="231"/>
      <c r="N4912" s="231"/>
      <c r="O4912" s="231"/>
      <c r="P4912" s="231"/>
      <c r="Q4912" s="231"/>
      <c r="R4912" s="231"/>
    </row>
    <row r="4913" spans="1:18" hidden="1" outlineLevel="1" x14ac:dyDescent="0.35">
      <c r="A4913" s="273"/>
      <c r="B4913" s="213" t="s">
        <v>650</v>
      </c>
      <c r="C4913" s="209"/>
      <c r="D4913" s="210">
        <f>IF(AND($B4692&lt;&gt;"",$B4693&lt;&gt;""),D4912*(VLOOKUP($B4692,Production!$G4:$P53,10)*(1+VLOOKUP($B4692,Production!$G4:$Q53,11))^(D4696-$D4696))/1000,0)</f>
        <v>0</v>
      </c>
      <c r="E4913" s="210">
        <f>IF(AND($B4692&lt;&gt;"",$B4693&lt;&gt;""),E4912*(VLOOKUP($B4692,Production!$G4:$P53,10)*(1+VLOOKUP($B4692,Production!$G4:$Q53,11))^(E4696-$D4696))/1000,0)</f>
        <v>0</v>
      </c>
      <c r="F4913" s="210">
        <f>IF(AND($B4692&lt;&gt;"",$B4693&lt;&gt;""),F4912*(VLOOKUP($B4692,Production!$G4:$P53,10)*(1+VLOOKUP($B4692,Production!$G4:$Q53,11))^(F4696-$D4696))/1000,0)</f>
        <v>0</v>
      </c>
      <c r="G4913" s="210">
        <f>IF(AND($B4692&lt;&gt;"",$B4693&lt;&gt;""),G4912*(VLOOKUP($B4692,Production!$G4:$P53,10)*(1+VLOOKUP($B4692,Production!$G4:$Q53,11))^(G4696-$D4696))/1000,0)</f>
        <v>0</v>
      </c>
      <c r="H4913" s="210">
        <f>IF(AND($B4692&lt;&gt;"",$B4693&lt;&gt;""),H4912*(VLOOKUP($B4692,Production!$G4:$P53,10)*(1+VLOOKUP($B4692,Production!$G4:$Q53,11))^(H4696-$D4696))/1000,0)</f>
        <v>0</v>
      </c>
      <c r="I4913" s="210">
        <f>IF(AND($B4692&lt;&gt;"",$B4693&lt;&gt;""),I4912*(VLOOKUP($B4692,Production!$G4:$P53,10)*(1+VLOOKUP($B4692,Production!$G4:$Q53,11))^(I4696-$D4696))/1000,0)</f>
        <v>0</v>
      </c>
      <c r="J4913" s="210">
        <f>IF(AND($B4692&lt;&gt;"",$B4693&lt;&gt;""),J4912*(VLOOKUP($B4692,Production!$G4:$P53,10)*(1+VLOOKUP($B4692,Production!$G4:$Q53,11))^(J4696-$D4696))/1000,0)</f>
        <v>0</v>
      </c>
      <c r="K4913" s="210">
        <f>IF(AND($B4692&lt;&gt;"",$B4693&lt;&gt;""),K4912*(VLOOKUP($B4692,Production!$G4:$P53,10)*(1+VLOOKUP($B4692,Production!$G4:$Q53,11))^(K4696-$D4696))/1000,0)</f>
        <v>0</v>
      </c>
      <c r="L4913" s="210">
        <f>IF(AND($B4692&lt;&gt;"",$B4693&lt;&gt;""),L4912*(VLOOKUP($B4692,Production!$G4:$P53,10)*(1+VLOOKUP($B4692,Production!$G4:$Q53,11))^(L4696-$D4696))/1000,0)</f>
        <v>0</v>
      </c>
      <c r="M4913" s="210">
        <f>IF(AND($B4692&lt;&gt;"",$B4693&lt;&gt;""),M4912*(VLOOKUP($B4692,Production!$G4:$P53,10)*(1+VLOOKUP($B4692,Production!$G4:$Q53,11))^(M4696-$D4696))/1000,0)</f>
        <v>0</v>
      </c>
      <c r="N4913" s="210">
        <f>IF(AND($B4692&lt;&gt;"",$B4693&lt;&gt;""),N4912*(VLOOKUP($B4692,Production!$G4:$P53,10)*(1+VLOOKUP($B4692,Production!$G4:$Q53,11))^(N4696-$D4696))/1000,0)</f>
        <v>0</v>
      </c>
      <c r="O4913" s="210">
        <f>IF(AND($B4692&lt;&gt;"",$B4693&lt;&gt;""),O4912*(VLOOKUP($B4692,Production!$G4:$P53,10)*(1+VLOOKUP($B4692,Production!$G4:$Q53,11))^(O4696-$D4696))/1000,0)</f>
        <v>0</v>
      </c>
      <c r="P4913" s="210">
        <f>IF(AND($B4692&lt;&gt;"",$B4693&lt;&gt;""),P4912*(VLOOKUP($B4692,Production!$G4:$P53,10)*(1+VLOOKUP($B4692,Production!$G4:$Q53,11))^(P4696-$D4696))/1000,0)</f>
        <v>0</v>
      </c>
      <c r="Q4913" s="210">
        <f>IF(AND($B4692&lt;&gt;"",$B4693&lt;&gt;""),Q4912*(VLOOKUP($B4692,Production!$G4:$P53,10)*(1+VLOOKUP($B4692,Production!$G4:$Q53,11))^(Q4696-$D4696))/1000,0)</f>
        <v>0</v>
      </c>
      <c r="R4913" s="210">
        <f>IF(AND($B4692&lt;&gt;"",$B4693&lt;&gt;""),R4912*(VLOOKUP($B4692,Production!$G4:$P53,10)*(1+VLOOKUP($B4692,Production!$G4:$Q53,11))^(R4696-$D4696))/1000,0)</f>
        <v>0</v>
      </c>
    </row>
    <row r="4914" spans="1:18" hidden="1" outlineLevel="1" x14ac:dyDescent="0.35">
      <c r="A4914" s="273" t="s">
        <v>651</v>
      </c>
      <c r="B4914" s="212" t="s">
        <v>652</v>
      </c>
      <c r="C4914" s="43"/>
      <c r="D4914" s="231"/>
      <c r="E4914" s="231"/>
      <c r="F4914" s="231"/>
      <c r="G4914" s="231"/>
      <c r="H4914" s="231"/>
      <c r="I4914" s="231"/>
      <c r="J4914" s="231"/>
      <c r="K4914" s="231"/>
      <c r="L4914" s="231"/>
      <c r="M4914" s="231"/>
      <c r="N4914" s="231"/>
      <c r="O4914" s="231"/>
      <c r="P4914" s="231"/>
      <c r="Q4914" s="231"/>
      <c r="R4914" s="231"/>
    </row>
    <row r="4915" spans="1:18" hidden="1" outlineLevel="1" x14ac:dyDescent="0.35">
      <c r="A4915" s="273"/>
      <c r="B4915" s="213" t="s">
        <v>650</v>
      </c>
      <c r="C4915" s="209"/>
      <c r="D4915" s="210">
        <f>IF($B4692&lt;&gt;"",D4914*(VLOOKUP($B4692,Production!$G4:$R53,12)*(1+VLOOKUP($B4692,Production!$G4:$S53,13))^(D4696-$D4696))/1000,0)</f>
        <v>0</v>
      </c>
      <c r="E4915" s="210">
        <f>IF($B4692&lt;&gt;"",E4914*(VLOOKUP($B4692,Production!$G4:$R53,12)*(1+VLOOKUP($B4692,Production!$G4:$S53,13))^(E4696-$D4696))/1000,0)</f>
        <v>0</v>
      </c>
      <c r="F4915" s="210">
        <f>IF($B4692&lt;&gt;"",F4914*(VLOOKUP($B4692,Production!$G4:$R53,12)*(1+VLOOKUP($B4692,Production!$G4:$S53,13))^(F4696-$D4696))/1000,0)</f>
        <v>0</v>
      </c>
      <c r="G4915" s="210">
        <f>IF($B4692&lt;&gt;"",G4914*(VLOOKUP($B4692,Production!$G4:$R53,12)*(1+VLOOKUP($B4692,Production!$G4:$S53,13))^(G4696-$D4696))/1000,0)</f>
        <v>0</v>
      </c>
      <c r="H4915" s="210">
        <f>IF($B4692&lt;&gt;"",H4914*(VLOOKUP($B4692,Production!$G4:$R53,12)*(1+VLOOKUP($B4692,Production!$G4:$S53,13))^(H4696-$D4696))/1000,0)</f>
        <v>0</v>
      </c>
      <c r="I4915" s="210">
        <f>IF($B4692&lt;&gt;"",I4914*(VLOOKUP($B4692,Production!$G4:$R53,12)*(1+VLOOKUP($B4692,Production!$G4:$S53,13))^(I4696-$D4696))/1000,0)</f>
        <v>0</v>
      </c>
      <c r="J4915" s="210">
        <f>IF($B4692&lt;&gt;"",J4914*(VLOOKUP($B4692,Production!$G4:$R53,12)*(1+VLOOKUP($B4692,Production!$G4:$S53,13))^(J4696-$D4696))/1000,0)</f>
        <v>0</v>
      </c>
      <c r="K4915" s="210">
        <f>IF($B4692&lt;&gt;"",K4914*(VLOOKUP($B4692,Production!$G4:$R53,12)*(1+VLOOKUP($B4692,Production!$G4:$S53,13))^(K4696-$D4696))/1000,0)</f>
        <v>0</v>
      </c>
      <c r="L4915" s="210">
        <f>IF($B4692&lt;&gt;"",L4914*(VLOOKUP($B4692,Production!$G4:$R53,12)*(1+VLOOKUP($B4692,Production!$G4:$S53,13))^(L4696-$D4696))/1000,0)</f>
        <v>0</v>
      </c>
      <c r="M4915" s="210">
        <f>IF($B4692&lt;&gt;"",M4914*(VLOOKUP($B4692,Production!$G4:$R53,12)*(1+VLOOKUP($B4692,Production!$G4:$S53,13))^(M4696-$D4696))/1000,0)</f>
        <v>0</v>
      </c>
      <c r="N4915" s="210">
        <f>IF($B4692&lt;&gt;"",N4914*(VLOOKUP($B4692,Production!$G4:$R53,12)*(1+VLOOKUP($B4692,Production!$G4:$S53,13))^(N4696-$D4696))/1000,0)</f>
        <v>0</v>
      </c>
      <c r="O4915" s="210">
        <f>IF($B4692&lt;&gt;"",O4914*(VLOOKUP($B4692,Production!$G4:$R53,12)*(1+VLOOKUP($B4692,Production!$G4:$S53,13))^(O4696-$D4696))/1000,0)</f>
        <v>0</v>
      </c>
      <c r="P4915" s="210">
        <f>IF($B4692&lt;&gt;"",P4914*(VLOOKUP($B4692,Production!$G4:$R53,12)*(1+VLOOKUP($B4692,Production!$G4:$S53,13))^(P4696-$D4696))/1000,0)</f>
        <v>0</v>
      </c>
      <c r="Q4915" s="210">
        <f>IF($B4692&lt;&gt;"",Q4914*(VLOOKUP($B4692,Production!$G4:$R53,12)*(1+VLOOKUP($B4692,Production!$G4:$S53,13))^(Q4696-$D4696))/1000,0)</f>
        <v>0</v>
      </c>
      <c r="R4915" s="210">
        <f>IF($B4692&lt;&gt;"",R4914*(VLOOKUP($B4692,Production!$G4:$R53,12)*(1+VLOOKUP($B4692,Production!$G4:$S53,13))^(R4696-$D4696))/1000,0)</f>
        <v>0</v>
      </c>
    </row>
    <row r="4916" spans="1:18" hidden="1" outlineLevel="1" x14ac:dyDescent="0.35">
      <c r="A4916" s="212" t="s">
        <v>653</v>
      </c>
      <c r="B4916" s="212"/>
      <c r="C4916" s="43"/>
      <c r="D4916" s="231"/>
      <c r="E4916" s="231"/>
      <c r="F4916" s="231"/>
      <c r="G4916" s="231"/>
      <c r="H4916" s="231"/>
      <c r="I4916" s="231"/>
      <c r="J4916" s="231"/>
      <c r="K4916" s="231"/>
      <c r="L4916" s="231"/>
      <c r="M4916" s="231"/>
      <c r="N4916" s="231"/>
      <c r="O4916" s="231"/>
      <c r="P4916" s="231"/>
      <c r="Q4916" s="231"/>
      <c r="R4916" s="231"/>
    </row>
    <row r="4917" spans="1:18" hidden="1" outlineLevel="1" x14ac:dyDescent="0.35">
      <c r="A4917" s="212" t="s">
        <v>654</v>
      </c>
      <c r="B4917" s="212"/>
      <c r="C4917" s="43"/>
      <c r="D4917" s="231"/>
      <c r="E4917" s="231"/>
      <c r="F4917" s="231"/>
      <c r="G4917" s="231"/>
      <c r="H4917" s="231"/>
      <c r="I4917" s="231"/>
      <c r="J4917" s="231"/>
      <c r="K4917" s="231"/>
      <c r="L4917" s="231"/>
      <c r="M4917" s="231"/>
      <c r="N4917" s="231"/>
      <c r="O4917" s="231"/>
      <c r="P4917" s="231"/>
      <c r="Q4917" s="231"/>
      <c r="R4917" s="231"/>
    </row>
    <row r="4918" spans="1:18" hidden="1" outlineLevel="1" x14ac:dyDescent="0.35">
      <c r="A4918" s="211" t="s">
        <v>655</v>
      </c>
      <c r="B4918" s="209"/>
      <c r="C4918" s="209"/>
      <c r="D4918" s="210">
        <f t="shared" ref="D4918:R4918" si="429">D4913+D4915+D4916+D4917</f>
        <v>0</v>
      </c>
      <c r="E4918" s="210">
        <f t="shared" si="429"/>
        <v>0</v>
      </c>
      <c r="F4918" s="210">
        <f t="shared" si="429"/>
        <v>0</v>
      </c>
      <c r="G4918" s="210">
        <f t="shared" si="429"/>
        <v>0</v>
      </c>
      <c r="H4918" s="210">
        <f t="shared" si="429"/>
        <v>0</v>
      </c>
      <c r="I4918" s="210">
        <f t="shared" si="429"/>
        <v>0</v>
      </c>
      <c r="J4918" s="210">
        <f t="shared" si="429"/>
        <v>0</v>
      </c>
      <c r="K4918" s="210">
        <f t="shared" si="429"/>
        <v>0</v>
      </c>
      <c r="L4918" s="210">
        <f t="shared" si="429"/>
        <v>0</v>
      </c>
      <c r="M4918" s="210">
        <f t="shared" si="429"/>
        <v>0</v>
      </c>
      <c r="N4918" s="210">
        <f t="shared" si="429"/>
        <v>0</v>
      </c>
      <c r="O4918" s="210">
        <f t="shared" si="429"/>
        <v>0</v>
      </c>
      <c r="P4918" s="210">
        <f t="shared" si="429"/>
        <v>0</v>
      </c>
      <c r="Q4918" s="210">
        <f t="shared" si="429"/>
        <v>0</v>
      </c>
      <c r="R4918" s="210">
        <f t="shared" si="429"/>
        <v>0</v>
      </c>
    </row>
    <row r="4919" spans="1:18" s="23" customFormat="1" hidden="1" outlineLevel="1" x14ac:dyDescent="0.35"/>
    <row r="4920" spans="1:18" hidden="1" outlineLevel="1" x14ac:dyDescent="0.35">
      <c r="A4920" s="209" t="s">
        <v>656</v>
      </c>
      <c r="B4920" s="209"/>
      <c r="C4920" s="209"/>
      <c r="D4920" s="210">
        <f t="shared" ref="D4920:R4920" si="430">D4910-D4918</f>
        <v>0</v>
      </c>
      <c r="E4920" s="210">
        <f t="shared" si="430"/>
        <v>0</v>
      </c>
      <c r="F4920" s="210">
        <f t="shared" si="430"/>
        <v>0</v>
      </c>
      <c r="G4920" s="210">
        <f t="shared" si="430"/>
        <v>0</v>
      </c>
      <c r="H4920" s="210">
        <f t="shared" si="430"/>
        <v>0</v>
      </c>
      <c r="I4920" s="210">
        <f t="shared" si="430"/>
        <v>0</v>
      </c>
      <c r="J4920" s="210">
        <f t="shared" si="430"/>
        <v>0</v>
      </c>
      <c r="K4920" s="210">
        <f t="shared" si="430"/>
        <v>0</v>
      </c>
      <c r="L4920" s="210">
        <f t="shared" si="430"/>
        <v>0</v>
      </c>
      <c r="M4920" s="210">
        <f t="shared" si="430"/>
        <v>0</v>
      </c>
      <c r="N4920" s="210">
        <f t="shared" si="430"/>
        <v>0</v>
      </c>
      <c r="O4920" s="210">
        <f t="shared" si="430"/>
        <v>0</v>
      </c>
      <c r="P4920" s="210">
        <f t="shared" si="430"/>
        <v>0</v>
      </c>
      <c r="Q4920" s="210">
        <f t="shared" si="430"/>
        <v>0</v>
      </c>
      <c r="R4920" s="210">
        <f t="shared" si="430"/>
        <v>0</v>
      </c>
    </row>
    <row r="4921" spans="1:18" hidden="1" outlineLevel="1" x14ac:dyDescent="0.35"/>
    <row r="4922" spans="1:18" hidden="1" outlineLevel="1" x14ac:dyDescent="0.35">
      <c r="A4922" s="43" t="s">
        <v>657</v>
      </c>
      <c r="B4922" s="43"/>
      <c r="C4922" s="43"/>
      <c r="D4922" s="231"/>
      <c r="E4922" s="231"/>
      <c r="F4922" s="231"/>
      <c r="G4922" s="231"/>
      <c r="H4922" s="231"/>
      <c r="I4922" s="231"/>
      <c r="J4922" s="231"/>
      <c r="K4922" s="231"/>
      <c r="L4922" s="231"/>
      <c r="M4922" s="231"/>
      <c r="N4922" s="231"/>
      <c r="O4922" s="231"/>
      <c r="P4922" s="231"/>
      <c r="Q4922" s="231"/>
      <c r="R4922" s="231"/>
    </row>
    <row r="4923" spans="1:18" hidden="1" outlineLevel="1" x14ac:dyDescent="0.35"/>
    <row r="4924" spans="1:18" hidden="1" outlineLevel="1" x14ac:dyDescent="0.35">
      <c r="A4924" s="209" t="s">
        <v>658</v>
      </c>
      <c r="B4924" s="209"/>
      <c r="C4924" s="209"/>
      <c r="D4924" s="210">
        <f t="shared" ref="D4924:R4924" si="431">D4920-D4922</f>
        <v>0</v>
      </c>
      <c r="E4924" s="210">
        <f t="shared" si="431"/>
        <v>0</v>
      </c>
      <c r="F4924" s="210">
        <f t="shared" si="431"/>
        <v>0</v>
      </c>
      <c r="G4924" s="210">
        <f t="shared" si="431"/>
        <v>0</v>
      </c>
      <c r="H4924" s="210">
        <f t="shared" si="431"/>
        <v>0</v>
      </c>
      <c r="I4924" s="210">
        <f t="shared" si="431"/>
        <v>0</v>
      </c>
      <c r="J4924" s="210">
        <f t="shared" si="431"/>
        <v>0</v>
      </c>
      <c r="K4924" s="210">
        <f t="shared" si="431"/>
        <v>0</v>
      </c>
      <c r="L4924" s="210">
        <f t="shared" si="431"/>
        <v>0</v>
      </c>
      <c r="M4924" s="210">
        <f t="shared" si="431"/>
        <v>0</v>
      </c>
      <c r="N4924" s="210">
        <f t="shared" si="431"/>
        <v>0</v>
      </c>
      <c r="O4924" s="210">
        <f t="shared" si="431"/>
        <v>0</v>
      </c>
      <c r="P4924" s="210">
        <f t="shared" si="431"/>
        <v>0</v>
      </c>
      <c r="Q4924" s="210">
        <f t="shared" si="431"/>
        <v>0</v>
      </c>
      <c r="R4924" s="210">
        <f t="shared" si="431"/>
        <v>0</v>
      </c>
    </row>
    <row r="4925" spans="1:18" hidden="1" outlineLevel="1" x14ac:dyDescent="0.35">
      <c r="A4925" s="209" t="s">
        <v>659</v>
      </c>
      <c r="B4925" s="209"/>
      <c r="C4925" s="209"/>
      <c r="D4925" s="210">
        <f t="shared" ref="D4925:R4925" si="432">$B4694*D4924</f>
        <v>0</v>
      </c>
      <c r="E4925" s="210">
        <f t="shared" si="432"/>
        <v>0</v>
      </c>
      <c r="F4925" s="210">
        <f t="shared" si="432"/>
        <v>0</v>
      </c>
      <c r="G4925" s="210">
        <f t="shared" si="432"/>
        <v>0</v>
      </c>
      <c r="H4925" s="210">
        <f t="shared" si="432"/>
        <v>0</v>
      </c>
      <c r="I4925" s="210">
        <f t="shared" si="432"/>
        <v>0</v>
      </c>
      <c r="J4925" s="210">
        <f t="shared" si="432"/>
        <v>0</v>
      </c>
      <c r="K4925" s="210">
        <f t="shared" si="432"/>
        <v>0</v>
      </c>
      <c r="L4925" s="210">
        <f t="shared" si="432"/>
        <v>0</v>
      </c>
      <c r="M4925" s="210">
        <f t="shared" si="432"/>
        <v>0</v>
      </c>
      <c r="N4925" s="210">
        <f t="shared" si="432"/>
        <v>0</v>
      </c>
      <c r="O4925" s="210">
        <f t="shared" si="432"/>
        <v>0</v>
      </c>
      <c r="P4925" s="210">
        <f t="shared" si="432"/>
        <v>0</v>
      </c>
      <c r="Q4925" s="210">
        <f t="shared" si="432"/>
        <v>0</v>
      </c>
      <c r="R4925" s="210">
        <f t="shared" si="432"/>
        <v>0</v>
      </c>
    </row>
    <row r="4926" spans="1:18" hidden="1" outlineLevel="1" x14ac:dyDescent="0.35"/>
    <row r="4927" spans="1:18" hidden="1" outlineLevel="1" x14ac:dyDescent="0.35">
      <c r="A4927" s="211" t="s">
        <v>660</v>
      </c>
      <c r="B4927" s="209"/>
      <c r="C4927" s="209"/>
      <c r="D4927" s="210">
        <f t="shared" ref="D4927:R4927" si="433">D4924-D4925</f>
        <v>0</v>
      </c>
      <c r="E4927" s="210">
        <f t="shared" si="433"/>
        <v>0</v>
      </c>
      <c r="F4927" s="210">
        <f t="shared" si="433"/>
        <v>0</v>
      </c>
      <c r="G4927" s="210">
        <f t="shared" si="433"/>
        <v>0</v>
      </c>
      <c r="H4927" s="210">
        <f t="shared" si="433"/>
        <v>0</v>
      </c>
      <c r="I4927" s="210">
        <f t="shared" si="433"/>
        <v>0</v>
      </c>
      <c r="J4927" s="210">
        <f t="shared" si="433"/>
        <v>0</v>
      </c>
      <c r="K4927" s="210">
        <f t="shared" si="433"/>
        <v>0</v>
      </c>
      <c r="L4927" s="210">
        <f t="shared" si="433"/>
        <v>0</v>
      </c>
      <c r="M4927" s="210">
        <f t="shared" si="433"/>
        <v>0</v>
      </c>
      <c r="N4927" s="210">
        <f t="shared" si="433"/>
        <v>0</v>
      </c>
      <c r="O4927" s="210">
        <f t="shared" si="433"/>
        <v>0</v>
      </c>
      <c r="P4927" s="210">
        <f t="shared" si="433"/>
        <v>0</v>
      </c>
      <c r="Q4927" s="210">
        <f t="shared" si="433"/>
        <v>0</v>
      </c>
      <c r="R4927" s="210">
        <f t="shared" si="433"/>
        <v>0</v>
      </c>
    </row>
    <row r="4928" spans="1:18" hidden="1" outlineLevel="1" x14ac:dyDescent="0.35"/>
    <row r="4929" spans="1:18" hidden="1" outlineLevel="1" x14ac:dyDescent="0.35">
      <c r="A4929" s="211" t="s">
        <v>661</v>
      </c>
      <c r="B4929" s="209"/>
      <c r="C4929" s="209"/>
      <c r="D4929" s="214" t="e">
        <f>IRR(D4927:R4927)</f>
        <v>#NUM!</v>
      </c>
    </row>
    <row r="4930" spans="1:18" collapsed="1" x14ac:dyDescent="0.35"/>
    <row r="4932" spans="1:18" s="156" customFormat="1" x14ac:dyDescent="0.35">
      <c r="A4932" s="156" t="s">
        <v>691</v>
      </c>
    </row>
    <row r="4933" spans="1:18" hidden="1" outlineLevel="1" x14ac:dyDescent="0.35"/>
    <row r="4934" spans="1:18" hidden="1" outlineLevel="1" x14ac:dyDescent="0.35">
      <c r="A4934" s="204" t="s">
        <v>596</v>
      </c>
      <c r="B4934" s="195"/>
    </row>
    <row r="4935" spans="1:18" ht="15" hidden="1" outlineLevel="1" thickBot="1" x14ac:dyDescent="0.4">
      <c r="A4935" s="206" t="s">
        <v>632</v>
      </c>
      <c r="B4935" s="230"/>
    </row>
    <row r="4936" spans="1:18" hidden="1" outlineLevel="1" x14ac:dyDescent="0.35"/>
    <row r="4937" spans="1:18" hidden="1" outlineLevel="1" x14ac:dyDescent="0.35">
      <c r="A4937" s="43" t="s">
        <v>633</v>
      </c>
      <c r="B4937" s="43"/>
      <c r="C4937" s="210">
        <v>0</v>
      </c>
      <c r="D4937" s="210">
        <v>1</v>
      </c>
      <c r="E4937" s="210">
        <v>2</v>
      </c>
      <c r="F4937" s="210">
        <v>3</v>
      </c>
      <c r="G4937" s="210">
        <v>4</v>
      </c>
      <c r="H4937" s="210">
        <v>5</v>
      </c>
      <c r="I4937" s="210">
        <v>6</v>
      </c>
      <c r="J4937" s="210">
        <v>7</v>
      </c>
      <c r="K4937" s="210">
        <v>8</v>
      </c>
      <c r="L4937" s="210">
        <v>9</v>
      </c>
      <c r="M4937" s="210">
        <v>10</v>
      </c>
      <c r="N4937" s="210">
        <v>11</v>
      </c>
      <c r="O4937" s="210">
        <v>12</v>
      </c>
      <c r="P4937" s="210">
        <v>13</v>
      </c>
      <c r="Q4937" s="210">
        <v>14</v>
      </c>
      <c r="R4937" s="210">
        <v>15</v>
      </c>
    </row>
    <row r="4938" spans="1:18" hidden="1" outlineLevel="1" x14ac:dyDescent="0.35"/>
    <row r="4939" spans="1:18" hidden="1" outlineLevel="1" x14ac:dyDescent="0.35">
      <c r="A4939" s="43" t="s">
        <v>634</v>
      </c>
      <c r="B4939" s="43"/>
      <c r="C4939" s="231"/>
      <c r="D4939" s="231"/>
      <c r="E4939" s="231"/>
      <c r="F4939" s="231"/>
      <c r="G4939" s="231"/>
      <c r="H4939" s="231"/>
      <c r="I4939" s="231"/>
      <c r="J4939" s="231"/>
      <c r="K4939" s="231"/>
      <c r="L4939" s="231"/>
      <c r="M4939" s="231"/>
      <c r="N4939" s="231"/>
      <c r="O4939" s="231"/>
      <c r="P4939" s="231"/>
      <c r="Q4939" s="231"/>
      <c r="R4939" s="231"/>
    </row>
    <row r="4940" spans="1:18" hidden="1" outlineLevel="1" x14ac:dyDescent="0.35">
      <c r="A4940" s="43" t="s">
        <v>635</v>
      </c>
      <c r="B4940" s="43"/>
      <c r="C4940" s="231"/>
      <c r="D4940" s="231"/>
      <c r="E4940" s="231"/>
      <c r="F4940" s="231"/>
      <c r="G4940" s="231"/>
      <c r="H4940" s="231"/>
      <c r="I4940" s="231"/>
      <c r="J4940" s="231"/>
      <c r="K4940" s="231"/>
      <c r="L4940" s="231"/>
      <c r="M4940" s="231"/>
      <c r="N4940" s="231"/>
      <c r="O4940" s="231"/>
      <c r="P4940" s="231"/>
      <c r="Q4940" s="231"/>
      <c r="R4940" s="231"/>
    </row>
    <row r="4941" spans="1:18" hidden="1" outlineLevel="1" x14ac:dyDescent="0.35">
      <c r="A4941" s="43" t="s">
        <v>636</v>
      </c>
      <c r="B4941" s="43"/>
      <c r="C4941" s="231"/>
      <c r="D4941" s="231"/>
      <c r="E4941" s="231"/>
      <c r="F4941" s="231"/>
      <c r="G4941" s="231"/>
      <c r="H4941" s="231"/>
      <c r="I4941" s="231"/>
      <c r="J4941" s="231"/>
      <c r="K4941" s="231"/>
      <c r="L4941" s="231"/>
      <c r="M4941" s="231"/>
      <c r="N4941" s="231"/>
      <c r="O4941" s="231"/>
      <c r="P4941" s="231"/>
      <c r="Q4941" s="231"/>
      <c r="R4941" s="231"/>
    </row>
    <row r="4942" spans="1:18" hidden="1" outlineLevel="1" x14ac:dyDescent="0.35"/>
    <row r="4943" spans="1:18" hidden="1" outlineLevel="2" x14ac:dyDescent="0.35">
      <c r="A4943" s="209" t="str">
        <f>'Usages industrie'!A4</f>
        <v>Usage industriel n°1</v>
      </c>
      <c r="B4943" s="209" t="s">
        <v>637</v>
      </c>
      <c r="C4943" s="209"/>
      <c r="D4943" s="210">
        <f>IF(B$4934&lt;&gt;"",IF(B$4934='Usages industrie'!$K4,'Usages industrie'!J4,0),0)</f>
        <v>0</v>
      </c>
      <c r="E4943" s="210">
        <f t="shared" ref="E4943:R4952" si="434">$D4943</f>
        <v>0</v>
      </c>
      <c r="F4943" s="210">
        <f t="shared" si="434"/>
        <v>0</v>
      </c>
      <c r="G4943" s="210">
        <f t="shared" si="434"/>
        <v>0</v>
      </c>
      <c r="H4943" s="210">
        <f t="shared" si="434"/>
        <v>0</v>
      </c>
      <c r="I4943" s="210">
        <f t="shared" si="434"/>
        <v>0</v>
      </c>
      <c r="J4943" s="210">
        <f t="shared" si="434"/>
        <v>0</v>
      </c>
      <c r="K4943" s="210">
        <f t="shared" si="434"/>
        <v>0</v>
      </c>
      <c r="L4943" s="210">
        <f t="shared" si="434"/>
        <v>0</v>
      </c>
      <c r="M4943" s="210">
        <f t="shared" si="434"/>
        <v>0</v>
      </c>
      <c r="N4943" s="210">
        <f t="shared" si="434"/>
        <v>0</v>
      </c>
      <c r="O4943" s="210">
        <f t="shared" si="434"/>
        <v>0</v>
      </c>
      <c r="P4943" s="210">
        <f t="shared" si="434"/>
        <v>0</v>
      </c>
      <c r="Q4943" s="210">
        <f t="shared" si="434"/>
        <v>0</v>
      </c>
      <c r="R4943" s="210">
        <f t="shared" si="434"/>
        <v>0</v>
      </c>
    </row>
    <row r="4944" spans="1:18" hidden="1" outlineLevel="2" x14ac:dyDescent="0.35">
      <c r="A4944" s="209" t="str">
        <f>'Usages industrie'!A5</f>
        <v>Usage industriel n°2</v>
      </c>
      <c r="B4944" s="209" t="s">
        <v>637</v>
      </c>
      <c r="C4944" s="209"/>
      <c r="D4944" s="210">
        <f>IF(B$4934&lt;&gt;"",IF(B$4934='Usages industrie'!$K5,'Usages industrie'!J5,0),0)</f>
        <v>0</v>
      </c>
      <c r="E4944" s="210">
        <f t="shared" si="434"/>
        <v>0</v>
      </c>
      <c r="F4944" s="210">
        <f t="shared" si="434"/>
        <v>0</v>
      </c>
      <c r="G4944" s="210">
        <f t="shared" si="434"/>
        <v>0</v>
      </c>
      <c r="H4944" s="210">
        <f t="shared" si="434"/>
        <v>0</v>
      </c>
      <c r="I4944" s="210">
        <f t="shared" si="434"/>
        <v>0</v>
      </c>
      <c r="J4944" s="210">
        <f t="shared" si="434"/>
        <v>0</v>
      </c>
      <c r="K4944" s="210">
        <f t="shared" si="434"/>
        <v>0</v>
      </c>
      <c r="L4944" s="210">
        <f t="shared" si="434"/>
        <v>0</v>
      </c>
      <c r="M4944" s="210">
        <f t="shared" si="434"/>
        <v>0</v>
      </c>
      <c r="N4944" s="210">
        <f t="shared" si="434"/>
        <v>0</v>
      </c>
      <c r="O4944" s="210">
        <f t="shared" si="434"/>
        <v>0</v>
      </c>
      <c r="P4944" s="210">
        <f t="shared" si="434"/>
        <v>0</v>
      </c>
      <c r="Q4944" s="210">
        <f t="shared" si="434"/>
        <v>0</v>
      </c>
      <c r="R4944" s="210">
        <f t="shared" si="434"/>
        <v>0</v>
      </c>
    </row>
    <row r="4945" spans="1:18" hidden="1" outlineLevel="2" x14ac:dyDescent="0.35">
      <c r="A4945" s="209" t="str">
        <f>'Usages industrie'!A6</f>
        <v>Usage industriel n°3</v>
      </c>
      <c r="B4945" s="209" t="s">
        <v>637</v>
      </c>
      <c r="C4945" s="209"/>
      <c r="D4945" s="210">
        <f>IF(B$4934&lt;&gt;"",IF(B$4934='Usages industrie'!$K6,'Usages industrie'!J6,0),0)</f>
        <v>0</v>
      </c>
      <c r="E4945" s="210">
        <f t="shared" si="434"/>
        <v>0</v>
      </c>
      <c r="F4945" s="210">
        <f t="shared" si="434"/>
        <v>0</v>
      </c>
      <c r="G4945" s="210">
        <f t="shared" si="434"/>
        <v>0</v>
      </c>
      <c r="H4945" s="210">
        <f t="shared" si="434"/>
        <v>0</v>
      </c>
      <c r="I4945" s="210">
        <f t="shared" si="434"/>
        <v>0</v>
      </c>
      <c r="J4945" s="210">
        <f t="shared" si="434"/>
        <v>0</v>
      </c>
      <c r="K4945" s="210">
        <f t="shared" si="434"/>
        <v>0</v>
      </c>
      <c r="L4945" s="210">
        <f t="shared" si="434"/>
        <v>0</v>
      </c>
      <c r="M4945" s="210">
        <f t="shared" si="434"/>
        <v>0</v>
      </c>
      <c r="N4945" s="210">
        <f t="shared" si="434"/>
        <v>0</v>
      </c>
      <c r="O4945" s="210">
        <f t="shared" si="434"/>
        <v>0</v>
      </c>
      <c r="P4945" s="210">
        <f t="shared" si="434"/>
        <v>0</v>
      </c>
      <c r="Q4945" s="210">
        <f t="shared" si="434"/>
        <v>0</v>
      </c>
      <c r="R4945" s="210">
        <f t="shared" si="434"/>
        <v>0</v>
      </c>
    </row>
    <row r="4946" spans="1:18" hidden="1" outlineLevel="2" x14ac:dyDescent="0.35">
      <c r="A4946" s="209" t="str">
        <f>'Usages industrie'!A7</f>
        <v>Usage industriel n°4</v>
      </c>
      <c r="B4946" s="209" t="s">
        <v>637</v>
      </c>
      <c r="C4946" s="209"/>
      <c r="D4946" s="210">
        <f>IF(B$4934&lt;&gt;"",IF(B$4934='Usages industrie'!$K7,'Usages industrie'!J7,0),0)</f>
        <v>0</v>
      </c>
      <c r="E4946" s="210">
        <f t="shared" si="434"/>
        <v>0</v>
      </c>
      <c r="F4946" s="210">
        <f t="shared" si="434"/>
        <v>0</v>
      </c>
      <c r="G4946" s="210">
        <f t="shared" si="434"/>
        <v>0</v>
      </c>
      <c r="H4946" s="210">
        <f t="shared" si="434"/>
        <v>0</v>
      </c>
      <c r="I4946" s="210">
        <f t="shared" si="434"/>
        <v>0</v>
      </c>
      <c r="J4946" s="210">
        <f t="shared" si="434"/>
        <v>0</v>
      </c>
      <c r="K4946" s="210">
        <f t="shared" si="434"/>
        <v>0</v>
      </c>
      <c r="L4946" s="210">
        <f t="shared" si="434"/>
        <v>0</v>
      </c>
      <c r="M4946" s="210">
        <f t="shared" si="434"/>
        <v>0</v>
      </c>
      <c r="N4946" s="210">
        <f t="shared" si="434"/>
        <v>0</v>
      </c>
      <c r="O4946" s="210">
        <f t="shared" si="434"/>
        <v>0</v>
      </c>
      <c r="P4946" s="210">
        <f t="shared" si="434"/>
        <v>0</v>
      </c>
      <c r="Q4946" s="210">
        <f t="shared" si="434"/>
        <v>0</v>
      </c>
      <c r="R4946" s="210">
        <f t="shared" si="434"/>
        <v>0</v>
      </c>
    </row>
    <row r="4947" spans="1:18" hidden="1" outlineLevel="2" x14ac:dyDescent="0.35">
      <c r="A4947" s="209" t="str">
        <f>'Usages industrie'!A8</f>
        <v>Usage industriel n°5</v>
      </c>
      <c r="B4947" s="209" t="s">
        <v>637</v>
      </c>
      <c r="C4947" s="209"/>
      <c r="D4947" s="210">
        <f>IF(B$4934&lt;&gt;"",IF(B$4934='Usages industrie'!$K8,'Usages industrie'!J8,0),0)</f>
        <v>0</v>
      </c>
      <c r="E4947" s="210">
        <f t="shared" si="434"/>
        <v>0</v>
      </c>
      <c r="F4947" s="210">
        <f t="shared" si="434"/>
        <v>0</v>
      </c>
      <c r="G4947" s="210">
        <f t="shared" si="434"/>
        <v>0</v>
      </c>
      <c r="H4947" s="210">
        <f t="shared" si="434"/>
        <v>0</v>
      </c>
      <c r="I4947" s="210">
        <f t="shared" si="434"/>
        <v>0</v>
      </c>
      <c r="J4947" s="210">
        <f t="shared" si="434"/>
        <v>0</v>
      </c>
      <c r="K4947" s="210">
        <f t="shared" si="434"/>
        <v>0</v>
      </c>
      <c r="L4947" s="210">
        <f t="shared" si="434"/>
        <v>0</v>
      </c>
      <c r="M4947" s="210">
        <f t="shared" si="434"/>
        <v>0</v>
      </c>
      <c r="N4947" s="210">
        <f t="shared" si="434"/>
        <v>0</v>
      </c>
      <c r="O4947" s="210">
        <f t="shared" si="434"/>
        <v>0</v>
      </c>
      <c r="P4947" s="210">
        <f t="shared" si="434"/>
        <v>0</v>
      </c>
      <c r="Q4947" s="210">
        <f t="shared" si="434"/>
        <v>0</v>
      </c>
      <c r="R4947" s="210">
        <f t="shared" si="434"/>
        <v>0</v>
      </c>
    </row>
    <row r="4948" spans="1:18" hidden="1" outlineLevel="2" x14ac:dyDescent="0.35">
      <c r="A4948" s="209" t="str">
        <f>'Usages industrie'!A9</f>
        <v>Usage industriel n°6</v>
      </c>
      <c r="B4948" s="209" t="s">
        <v>637</v>
      </c>
      <c r="C4948" s="209"/>
      <c r="D4948" s="210">
        <f>IF(B$4934&lt;&gt;"",IF(B$4934='Usages industrie'!$K9,'Usages industrie'!J9,0),0)</f>
        <v>0</v>
      </c>
      <c r="E4948" s="210">
        <f t="shared" si="434"/>
        <v>0</v>
      </c>
      <c r="F4948" s="210">
        <f t="shared" si="434"/>
        <v>0</v>
      </c>
      <c r="G4948" s="210">
        <f t="shared" si="434"/>
        <v>0</v>
      </c>
      <c r="H4948" s="210">
        <f t="shared" si="434"/>
        <v>0</v>
      </c>
      <c r="I4948" s="210">
        <f t="shared" si="434"/>
        <v>0</v>
      </c>
      <c r="J4948" s="210">
        <f t="shared" si="434"/>
        <v>0</v>
      </c>
      <c r="K4948" s="210">
        <f t="shared" si="434"/>
        <v>0</v>
      </c>
      <c r="L4948" s="210">
        <f t="shared" si="434"/>
        <v>0</v>
      </c>
      <c r="M4948" s="210">
        <f t="shared" si="434"/>
        <v>0</v>
      </c>
      <c r="N4948" s="210">
        <f t="shared" si="434"/>
        <v>0</v>
      </c>
      <c r="O4948" s="210">
        <f t="shared" si="434"/>
        <v>0</v>
      </c>
      <c r="P4948" s="210">
        <f t="shared" si="434"/>
        <v>0</v>
      </c>
      <c r="Q4948" s="210">
        <f t="shared" si="434"/>
        <v>0</v>
      </c>
      <c r="R4948" s="210">
        <f t="shared" si="434"/>
        <v>0</v>
      </c>
    </row>
    <row r="4949" spans="1:18" hidden="1" outlineLevel="2" x14ac:dyDescent="0.35">
      <c r="A4949" s="209" t="str">
        <f>'Usages industrie'!A10</f>
        <v>Usage industriel n°7</v>
      </c>
      <c r="B4949" s="209" t="s">
        <v>637</v>
      </c>
      <c r="C4949" s="209"/>
      <c r="D4949" s="210">
        <f>IF(B$4934&lt;&gt;"",IF(B$4934='Usages industrie'!$K10,'Usages industrie'!J10,0),0)</f>
        <v>0</v>
      </c>
      <c r="E4949" s="210">
        <f t="shared" si="434"/>
        <v>0</v>
      </c>
      <c r="F4949" s="210">
        <f t="shared" si="434"/>
        <v>0</v>
      </c>
      <c r="G4949" s="210">
        <f t="shared" si="434"/>
        <v>0</v>
      </c>
      <c r="H4949" s="210">
        <f t="shared" si="434"/>
        <v>0</v>
      </c>
      <c r="I4949" s="210">
        <f t="shared" si="434"/>
        <v>0</v>
      </c>
      <c r="J4949" s="210">
        <f t="shared" si="434"/>
        <v>0</v>
      </c>
      <c r="K4949" s="210">
        <f t="shared" si="434"/>
        <v>0</v>
      </c>
      <c r="L4949" s="210">
        <f t="shared" si="434"/>
        <v>0</v>
      </c>
      <c r="M4949" s="210">
        <f t="shared" si="434"/>
        <v>0</v>
      </c>
      <c r="N4949" s="210">
        <f t="shared" si="434"/>
        <v>0</v>
      </c>
      <c r="O4949" s="210">
        <f t="shared" si="434"/>
        <v>0</v>
      </c>
      <c r="P4949" s="210">
        <f t="shared" si="434"/>
        <v>0</v>
      </c>
      <c r="Q4949" s="210">
        <f t="shared" si="434"/>
        <v>0</v>
      </c>
      <c r="R4949" s="210">
        <f t="shared" si="434"/>
        <v>0</v>
      </c>
    </row>
    <row r="4950" spans="1:18" hidden="1" outlineLevel="2" x14ac:dyDescent="0.35">
      <c r="A4950" s="209" t="str">
        <f>'Usages industrie'!A11</f>
        <v>Usage industriel n°8</v>
      </c>
      <c r="B4950" s="209" t="s">
        <v>637</v>
      </c>
      <c r="C4950" s="209"/>
      <c r="D4950" s="210">
        <f>IF(B$4934&lt;&gt;"",IF(B$4934='Usages industrie'!$K11,'Usages industrie'!J11,0),0)</f>
        <v>0</v>
      </c>
      <c r="E4950" s="210">
        <f t="shared" si="434"/>
        <v>0</v>
      </c>
      <c r="F4950" s="210">
        <f t="shared" si="434"/>
        <v>0</v>
      </c>
      <c r="G4950" s="210">
        <f t="shared" si="434"/>
        <v>0</v>
      </c>
      <c r="H4950" s="210">
        <f t="shared" si="434"/>
        <v>0</v>
      </c>
      <c r="I4950" s="210">
        <f t="shared" si="434"/>
        <v>0</v>
      </c>
      <c r="J4950" s="210">
        <f t="shared" si="434"/>
        <v>0</v>
      </c>
      <c r="K4950" s="210">
        <f t="shared" si="434"/>
        <v>0</v>
      </c>
      <c r="L4950" s="210">
        <f t="shared" si="434"/>
        <v>0</v>
      </c>
      <c r="M4950" s="210">
        <f t="shared" si="434"/>
        <v>0</v>
      </c>
      <c r="N4950" s="210">
        <f t="shared" si="434"/>
        <v>0</v>
      </c>
      <c r="O4950" s="210">
        <f t="shared" si="434"/>
        <v>0</v>
      </c>
      <c r="P4950" s="210">
        <f t="shared" si="434"/>
        <v>0</v>
      </c>
      <c r="Q4950" s="210">
        <f t="shared" si="434"/>
        <v>0</v>
      </c>
      <c r="R4950" s="210">
        <f t="shared" si="434"/>
        <v>0</v>
      </c>
    </row>
    <row r="4951" spans="1:18" hidden="1" outlineLevel="2" x14ac:dyDescent="0.35">
      <c r="A4951" s="209" t="str">
        <f>'Usages industrie'!A12</f>
        <v>Usage industriel n°9</v>
      </c>
      <c r="B4951" s="209" t="s">
        <v>637</v>
      </c>
      <c r="C4951" s="209"/>
      <c r="D4951" s="210">
        <f>IF(B$4934&lt;&gt;"",IF(B$4934='Usages industrie'!$K12,'Usages industrie'!J12,0),0)</f>
        <v>0</v>
      </c>
      <c r="E4951" s="210">
        <f t="shared" si="434"/>
        <v>0</v>
      </c>
      <c r="F4951" s="210">
        <f t="shared" si="434"/>
        <v>0</v>
      </c>
      <c r="G4951" s="210">
        <f t="shared" si="434"/>
        <v>0</v>
      </c>
      <c r="H4951" s="210">
        <f t="shared" si="434"/>
        <v>0</v>
      </c>
      <c r="I4951" s="210">
        <f t="shared" si="434"/>
        <v>0</v>
      </c>
      <c r="J4951" s="210">
        <f t="shared" si="434"/>
        <v>0</v>
      </c>
      <c r="K4951" s="210">
        <f t="shared" si="434"/>
        <v>0</v>
      </c>
      <c r="L4951" s="210">
        <f t="shared" si="434"/>
        <v>0</v>
      </c>
      <c r="M4951" s="210">
        <f t="shared" si="434"/>
        <v>0</v>
      </c>
      <c r="N4951" s="210">
        <f t="shared" si="434"/>
        <v>0</v>
      </c>
      <c r="O4951" s="210">
        <f t="shared" si="434"/>
        <v>0</v>
      </c>
      <c r="P4951" s="210">
        <f t="shared" si="434"/>
        <v>0</v>
      </c>
      <c r="Q4951" s="210">
        <f t="shared" si="434"/>
        <v>0</v>
      </c>
      <c r="R4951" s="210">
        <f t="shared" si="434"/>
        <v>0</v>
      </c>
    </row>
    <row r="4952" spans="1:18" hidden="1" outlineLevel="2" x14ac:dyDescent="0.35">
      <c r="A4952" s="209" t="str">
        <f>'Usages industrie'!A13</f>
        <v>Usage industriel n°10</v>
      </c>
      <c r="B4952" s="209" t="s">
        <v>637</v>
      </c>
      <c r="C4952" s="209"/>
      <c r="D4952" s="210">
        <f>IF(B$4934&lt;&gt;"",IF(B$4934='Usages industrie'!$K13,'Usages industrie'!J13,0),0)</f>
        <v>0</v>
      </c>
      <c r="E4952" s="210">
        <f t="shared" si="434"/>
        <v>0</v>
      </c>
      <c r="F4952" s="210">
        <f t="shared" si="434"/>
        <v>0</v>
      </c>
      <c r="G4952" s="210">
        <f t="shared" si="434"/>
        <v>0</v>
      </c>
      <c r="H4952" s="210">
        <f t="shared" si="434"/>
        <v>0</v>
      </c>
      <c r="I4952" s="210">
        <f t="shared" si="434"/>
        <v>0</v>
      </c>
      <c r="J4952" s="210">
        <f t="shared" si="434"/>
        <v>0</v>
      </c>
      <c r="K4952" s="210">
        <f t="shared" si="434"/>
        <v>0</v>
      </c>
      <c r="L4952" s="210">
        <f t="shared" si="434"/>
        <v>0</v>
      </c>
      <c r="M4952" s="210">
        <f t="shared" si="434"/>
        <v>0</v>
      </c>
      <c r="N4952" s="210">
        <f t="shared" si="434"/>
        <v>0</v>
      </c>
      <c r="O4952" s="210">
        <f t="shared" si="434"/>
        <v>0</v>
      </c>
      <c r="P4952" s="210">
        <f t="shared" si="434"/>
        <v>0</v>
      </c>
      <c r="Q4952" s="210">
        <f t="shared" si="434"/>
        <v>0</v>
      </c>
      <c r="R4952" s="210">
        <f t="shared" si="434"/>
        <v>0</v>
      </c>
    </row>
    <row r="4953" spans="1:18" hidden="1" outlineLevel="2" x14ac:dyDescent="0.35">
      <c r="A4953" s="209" t="str">
        <f>'Usages industrie'!A14</f>
        <v>Usage industriel n°11</v>
      </c>
      <c r="B4953" s="209" t="s">
        <v>637</v>
      </c>
      <c r="C4953" s="209"/>
      <c r="D4953" s="210">
        <f>IF(B$4934&lt;&gt;"",IF(B$4934='Usages industrie'!$K14,'Usages industrie'!J14,0),0)</f>
        <v>0</v>
      </c>
      <c r="E4953" s="210">
        <f t="shared" ref="E4953:R4962" si="435">$D4953</f>
        <v>0</v>
      </c>
      <c r="F4953" s="210">
        <f t="shared" si="435"/>
        <v>0</v>
      </c>
      <c r="G4953" s="210">
        <f t="shared" si="435"/>
        <v>0</v>
      </c>
      <c r="H4953" s="210">
        <f t="shared" si="435"/>
        <v>0</v>
      </c>
      <c r="I4953" s="210">
        <f t="shared" si="435"/>
        <v>0</v>
      </c>
      <c r="J4953" s="210">
        <f t="shared" si="435"/>
        <v>0</v>
      </c>
      <c r="K4953" s="210">
        <f t="shared" si="435"/>
        <v>0</v>
      </c>
      <c r="L4953" s="210">
        <f t="shared" si="435"/>
        <v>0</v>
      </c>
      <c r="M4953" s="210">
        <f t="shared" si="435"/>
        <v>0</v>
      </c>
      <c r="N4953" s="210">
        <f t="shared" si="435"/>
        <v>0</v>
      </c>
      <c r="O4953" s="210">
        <f t="shared" si="435"/>
        <v>0</v>
      </c>
      <c r="P4953" s="210">
        <f t="shared" si="435"/>
        <v>0</v>
      </c>
      <c r="Q4953" s="210">
        <f t="shared" si="435"/>
        <v>0</v>
      </c>
      <c r="R4953" s="210">
        <f t="shared" si="435"/>
        <v>0</v>
      </c>
    </row>
    <row r="4954" spans="1:18" hidden="1" outlineLevel="2" x14ac:dyDescent="0.35">
      <c r="A4954" s="209" t="str">
        <f>'Usages industrie'!A15</f>
        <v>Usage industriel n°12</v>
      </c>
      <c r="B4954" s="209" t="s">
        <v>637</v>
      </c>
      <c r="C4954" s="209"/>
      <c r="D4954" s="210">
        <f>IF(B$4934&lt;&gt;"",IF(B$4934='Usages industrie'!$K15,'Usages industrie'!J15,0),0)</f>
        <v>0</v>
      </c>
      <c r="E4954" s="210">
        <f t="shared" si="435"/>
        <v>0</v>
      </c>
      <c r="F4954" s="210">
        <f t="shared" si="435"/>
        <v>0</v>
      </c>
      <c r="G4954" s="210">
        <f t="shared" si="435"/>
        <v>0</v>
      </c>
      <c r="H4954" s="210">
        <f t="shared" si="435"/>
        <v>0</v>
      </c>
      <c r="I4954" s="210">
        <f t="shared" si="435"/>
        <v>0</v>
      </c>
      <c r="J4954" s="210">
        <f t="shared" si="435"/>
        <v>0</v>
      </c>
      <c r="K4954" s="210">
        <f t="shared" si="435"/>
        <v>0</v>
      </c>
      <c r="L4954" s="210">
        <f t="shared" si="435"/>
        <v>0</v>
      </c>
      <c r="M4954" s="210">
        <f t="shared" si="435"/>
        <v>0</v>
      </c>
      <c r="N4954" s="210">
        <f t="shared" si="435"/>
        <v>0</v>
      </c>
      <c r="O4954" s="210">
        <f t="shared" si="435"/>
        <v>0</v>
      </c>
      <c r="P4954" s="210">
        <f t="shared" si="435"/>
        <v>0</v>
      </c>
      <c r="Q4954" s="210">
        <f t="shared" si="435"/>
        <v>0</v>
      </c>
      <c r="R4954" s="210">
        <f t="shared" si="435"/>
        <v>0</v>
      </c>
    </row>
    <row r="4955" spans="1:18" hidden="1" outlineLevel="2" x14ac:dyDescent="0.35">
      <c r="A4955" s="209" t="str">
        <f>'Usages industrie'!A16</f>
        <v>Usage industriel n°13</v>
      </c>
      <c r="B4955" s="209" t="s">
        <v>637</v>
      </c>
      <c r="C4955" s="209"/>
      <c r="D4955" s="210">
        <f>IF(B$4934&lt;&gt;"",IF(B$4934='Usages industrie'!$K16,'Usages industrie'!J16,0),0)</f>
        <v>0</v>
      </c>
      <c r="E4955" s="210">
        <f t="shared" si="435"/>
        <v>0</v>
      </c>
      <c r="F4955" s="210">
        <f t="shared" si="435"/>
        <v>0</v>
      </c>
      <c r="G4955" s="210">
        <f t="shared" si="435"/>
        <v>0</v>
      </c>
      <c r="H4955" s="210">
        <f t="shared" si="435"/>
        <v>0</v>
      </c>
      <c r="I4955" s="210">
        <f t="shared" si="435"/>
        <v>0</v>
      </c>
      <c r="J4955" s="210">
        <f t="shared" si="435"/>
        <v>0</v>
      </c>
      <c r="K4955" s="210">
        <f t="shared" si="435"/>
        <v>0</v>
      </c>
      <c r="L4955" s="210">
        <f t="shared" si="435"/>
        <v>0</v>
      </c>
      <c r="M4955" s="210">
        <f t="shared" si="435"/>
        <v>0</v>
      </c>
      <c r="N4955" s="210">
        <f t="shared" si="435"/>
        <v>0</v>
      </c>
      <c r="O4955" s="210">
        <f t="shared" si="435"/>
        <v>0</v>
      </c>
      <c r="P4955" s="210">
        <f t="shared" si="435"/>
        <v>0</v>
      </c>
      <c r="Q4955" s="210">
        <f t="shared" si="435"/>
        <v>0</v>
      </c>
      <c r="R4955" s="210">
        <f t="shared" si="435"/>
        <v>0</v>
      </c>
    </row>
    <row r="4956" spans="1:18" hidden="1" outlineLevel="2" x14ac:dyDescent="0.35">
      <c r="A4956" s="209" t="str">
        <f>'Usages industrie'!A17</f>
        <v>Usage industriel n°14</v>
      </c>
      <c r="B4956" s="209" t="s">
        <v>637</v>
      </c>
      <c r="C4956" s="209"/>
      <c r="D4956" s="210">
        <f>IF(B$4934&lt;&gt;"",IF(B$4934='Usages industrie'!$K17,'Usages industrie'!J17,0),0)</f>
        <v>0</v>
      </c>
      <c r="E4956" s="210">
        <f t="shared" si="435"/>
        <v>0</v>
      </c>
      <c r="F4956" s="210">
        <f t="shared" si="435"/>
        <v>0</v>
      </c>
      <c r="G4956" s="210">
        <f t="shared" si="435"/>
        <v>0</v>
      </c>
      <c r="H4956" s="210">
        <f t="shared" si="435"/>
        <v>0</v>
      </c>
      <c r="I4956" s="210">
        <f t="shared" si="435"/>
        <v>0</v>
      </c>
      <c r="J4956" s="210">
        <f t="shared" si="435"/>
        <v>0</v>
      </c>
      <c r="K4956" s="210">
        <f t="shared" si="435"/>
        <v>0</v>
      </c>
      <c r="L4956" s="210">
        <f t="shared" si="435"/>
        <v>0</v>
      </c>
      <c r="M4956" s="210">
        <f t="shared" si="435"/>
        <v>0</v>
      </c>
      <c r="N4956" s="210">
        <f t="shared" si="435"/>
        <v>0</v>
      </c>
      <c r="O4956" s="210">
        <f t="shared" si="435"/>
        <v>0</v>
      </c>
      <c r="P4956" s="210">
        <f t="shared" si="435"/>
        <v>0</v>
      </c>
      <c r="Q4956" s="210">
        <f t="shared" si="435"/>
        <v>0</v>
      </c>
      <c r="R4956" s="210">
        <f t="shared" si="435"/>
        <v>0</v>
      </c>
    </row>
    <row r="4957" spans="1:18" hidden="1" outlineLevel="2" x14ac:dyDescent="0.35">
      <c r="A4957" s="209" t="str">
        <f>'Usages industrie'!A18</f>
        <v>Usage industriel n°15</v>
      </c>
      <c r="B4957" s="209" t="s">
        <v>637</v>
      </c>
      <c r="C4957" s="209"/>
      <c r="D4957" s="210">
        <f>IF(B$4934&lt;&gt;"",IF(B$4934='Usages industrie'!$K18,'Usages industrie'!J18,0),0)</f>
        <v>0</v>
      </c>
      <c r="E4957" s="210">
        <f t="shared" si="435"/>
        <v>0</v>
      </c>
      <c r="F4957" s="210">
        <f t="shared" si="435"/>
        <v>0</v>
      </c>
      <c r="G4957" s="210">
        <f t="shared" si="435"/>
        <v>0</v>
      </c>
      <c r="H4957" s="210">
        <f t="shared" si="435"/>
        <v>0</v>
      </c>
      <c r="I4957" s="210">
        <f t="shared" si="435"/>
        <v>0</v>
      </c>
      <c r="J4957" s="210">
        <f t="shared" si="435"/>
        <v>0</v>
      </c>
      <c r="K4957" s="210">
        <f t="shared" si="435"/>
        <v>0</v>
      </c>
      <c r="L4957" s="210">
        <f t="shared" si="435"/>
        <v>0</v>
      </c>
      <c r="M4957" s="210">
        <f t="shared" si="435"/>
        <v>0</v>
      </c>
      <c r="N4957" s="210">
        <f t="shared" si="435"/>
        <v>0</v>
      </c>
      <c r="O4957" s="210">
        <f t="shared" si="435"/>
        <v>0</v>
      </c>
      <c r="P4957" s="210">
        <f t="shared" si="435"/>
        <v>0</v>
      </c>
      <c r="Q4957" s="210">
        <f t="shared" si="435"/>
        <v>0</v>
      </c>
      <c r="R4957" s="210">
        <f t="shared" si="435"/>
        <v>0</v>
      </c>
    </row>
    <row r="4958" spans="1:18" hidden="1" outlineLevel="2" x14ac:dyDescent="0.35">
      <c r="A4958" s="209" t="str">
        <f>'Usages industrie'!A19</f>
        <v>Usage industriel n°16</v>
      </c>
      <c r="B4958" s="209" t="s">
        <v>637</v>
      </c>
      <c r="C4958" s="209"/>
      <c r="D4958" s="210">
        <f>IF(B$4934&lt;&gt;"",IF(B$4934='Usages industrie'!$K19,'Usages industrie'!J19,0),0)</f>
        <v>0</v>
      </c>
      <c r="E4958" s="210">
        <f t="shared" si="435"/>
        <v>0</v>
      </c>
      <c r="F4958" s="210">
        <f t="shared" si="435"/>
        <v>0</v>
      </c>
      <c r="G4958" s="210">
        <f t="shared" si="435"/>
        <v>0</v>
      </c>
      <c r="H4958" s="210">
        <f t="shared" si="435"/>
        <v>0</v>
      </c>
      <c r="I4958" s="210">
        <f t="shared" si="435"/>
        <v>0</v>
      </c>
      <c r="J4958" s="210">
        <f t="shared" si="435"/>
        <v>0</v>
      </c>
      <c r="K4958" s="210">
        <f t="shared" si="435"/>
        <v>0</v>
      </c>
      <c r="L4958" s="210">
        <f t="shared" si="435"/>
        <v>0</v>
      </c>
      <c r="M4958" s="210">
        <f t="shared" si="435"/>
        <v>0</v>
      </c>
      <c r="N4958" s="210">
        <f t="shared" si="435"/>
        <v>0</v>
      </c>
      <c r="O4958" s="210">
        <f t="shared" si="435"/>
        <v>0</v>
      </c>
      <c r="P4958" s="210">
        <f t="shared" si="435"/>
        <v>0</v>
      </c>
      <c r="Q4958" s="210">
        <f t="shared" si="435"/>
        <v>0</v>
      </c>
      <c r="R4958" s="210">
        <f t="shared" si="435"/>
        <v>0</v>
      </c>
    </row>
    <row r="4959" spans="1:18" hidden="1" outlineLevel="2" x14ac:dyDescent="0.35">
      <c r="A4959" s="209" t="str">
        <f>'Usages industrie'!A20</f>
        <v>Usage industriel n°17</v>
      </c>
      <c r="B4959" s="209" t="s">
        <v>637</v>
      </c>
      <c r="C4959" s="209"/>
      <c r="D4959" s="210">
        <f>IF(B$4934&lt;&gt;"",IF(B$4934='Usages industrie'!$K20,'Usages industrie'!J20,0),0)</f>
        <v>0</v>
      </c>
      <c r="E4959" s="210">
        <f t="shared" si="435"/>
        <v>0</v>
      </c>
      <c r="F4959" s="210">
        <f t="shared" si="435"/>
        <v>0</v>
      </c>
      <c r="G4959" s="210">
        <f t="shared" si="435"/>
        <v>0</v>
      </c>
      <c r="H4959" s="210">
        <f t="shared" si="435"/>
        <v>0</v>
      </c>
      <c r="I4959" s="210">
        <f t="shared" si="435"/>
        <v>0</v>
      </c>
      <c r="J4959" s="210">
        <f t="shared" si="435"/>
        <v>0</v>
      </c>
      <c r="K4959" s="210">
        <f t="shared" si="435"/>
        <v>0</v>
      </c>
      <c r="L4959" s="210">
        <f t="shared" si="435"/>
        <v>0</v>
      </c>
      <c r="M4959" s="210">
        <f t="shared" si="435"/>
        <v>0</v>
      </c>
      <c r="N4959" s="210">
        <f t="shared" si="435"/>
        <v>0</v>
      </c>
      <c r="O4959" s="210">
        <f t="shared" si="435"/>
        <v>0</v>
      </c>
      <c r="P4959" s="210">
        <f t="shared" si="435"/>
        <v>0</v>
      </c>
      <c r="Q4959" s="210">
        <f t="shared" si="435"/>
        <v>0</v>
      </c>
      <c r="R4959" s="210">
        <f t="shared" si="435"/>
        <v>0</v>
      </c>
    </row>
    <row r="4960" spans="1:18" hidden="1" outlineLevel="2" x14ac:dyDescent="0.35">
      <c r="A4960" s="209" t="str">
        <f>'Usages industrie'!A21</f>
        <v>Usage industriel n°18</v>
      </c>
      <c r="B4960" s="209" t="s">
        <v>637</v>
      </c>
      <c r="C4960" s="209"/>
      <c r="D4960" s="210">
        <f>IF(B$4934&lt;&gt;"",IF(B$4934='Usages industrie'!$K21,'Usages industrie'!J21,0),0)</f>
        <v>0</v>
      </c>
      <c r="E4960" s="210">
        <f t="shared" si="435"/>
        <v>0</v>
      </c>
      <c r="F4960" s="210">
        <f t="shared" si="435"/>
        <v>0</v>
      </c>
      <c r="G4960" s="210">
        <f t="shared" si="435"/>
        <v>0</v>
      </c>
      <c r="H4960" s="210">
        <f t="shared" si="435"/>
        <v>0</v>
      </c>
      <c r="I4960" s="210">
        <f t="shared" si="435"/>
        <v>0</v>
      </c>
      <c r="J4960" s="210">
        <f t="shared" si="435"/>
        <v>0</v>
      </c>
      <c r="K4960" s="210">
        <f t="shared" si="435"/>
        <v>0</v>
      </c>
      <c r="L4960" s="210">
        <f t="shared" si="435"/>
        <v>0</v>
      </c>
      <c r="M4960" s="210">
        <f t="shared" si="435"/>
        <v>0</v>
      </c>
      <c r="N4960" s="210">
        <f t="shared" si="435"/>
        <v>0</v>
      </c>
      <c r="O4960" s="210">
        <f t="shared" si="435"/>
        <v>0</v>
      </c>
      <c r="P4960" s="210">
        <f t="shared" si="435"/>
        <v>0</v>
      </c>
      <c r="Q4960" s="210">
        <f t="shared" si="435"/>
        <v>0</v>
      </c>
      <c r="R4960" s="210">
        <f t="shared" si="435"/>
        <v>0</v>
      </c>
    </row>
    <row r="4961" spans="1:18" hidden="1" outlineLevel="2" x14ac:dyDescent="0.35">
      <c r="A4961" s="209" t="str">
        <f>'Usages industrie'!A22</f>
        <v>Usage industriel n°19</v>
      </c>
      <c r="B4961" s="209" t="s">
        <v>637</v>
      </c>
      <c r="C4961" s="209"/>
      <c r="D4961" s="210">
        <f>IF(B$4934&lt;&gt;"",IF(B$4934='Usages industrie'!$K22,'Usages industrie'!J22,0),0)</f>
        <v>0</v>
      </c>
      <c r="E4961" s="210">
        <f t="shared" si="435"/>
        <v>0</v>
      </c>
      <c r="F4961" s="210">
        <f t="shared" si="435"/>
        <v>0</v>
      </c>
      <c r="G4961" s="210">
        <f t="shared" si="435"/>
        <v>0</v>
      </c>
      <c r="H4961" s="210">
        <f t="shared" si="435"/>
        <v>0</v>
      </c>
      <c r="I4961" s="210">
        <f t="shared" si="435"/>
        <v>0</v>
      </c>
      <c r="J4961" s="210">
        <f t="shared" si="435"/>
        <v>0</v>
      </c>
      <c r="K4961" s="210">
        <f t="shared" si="435"/>
        <v>0</v>
      </c>
      <c r="L4961" s="210">
        <f t="shared" si="435"/>
        <v>0</v>
      </c>
      <c r="M4961" s="210">
        <f t="shared" si="435"/>
        <v>0</v>
      </c>
      <c r="N4961" s="210">
        <f t="shared" si="435"/>
        <v>0</v>
      </c>
      <c r="O4961" s="210">
        <f t="shared" si="435"/>
        <v>0</v>
      </c>
      <c r="P4961" s="210">
        <f t="shared" si="435"/>
        <v>0</v>
      </c>
      <c r="Q4961" s="210">
        <f t="shared" si="435"/>
        <v>0</v>
      </c>
      <c r="R4961" s="210">
        <f t="shared" si="435"/>
        <v>0</v>
      </c>
    </row>
    <row r="4962" spans="1:18" hidden="1" outlineLevel="2" x14ac:dyDescent="0.35">
      <c r="A4962" s="209" t="str">
        <f>'Usages industrie'!A23</f>
        <v>Usage industriel n°20</v>
      </c>
      <c r="B4962" s="209" t="s">
        <v>637</v>
      </c>
      <c r="C4962" s="209"/>
      <c r="D4962" s="210">
        <f>IF(B$4934&lt;&gt;"",IF(B$4934='Usages industrie'!$K23,'Usages industrie'!J23,0),0)</f>
        <v>0</v>
      </c>
      <c r="E4962" s="210">
        <f t="shared" si="435"/>
        <v>0</v>
      </c>
      <c r="F4962" s="210">
        <f t="shared" si="435"/>
        <v>0</v>
      </c>
      <c r="G4962" s="210">
        <f t="shared" si="435"/>
        <v>0</v>
      </c>
      <c r="H4962" s="210">
        <f t="shared" si="435"/>
        <v>0</v>
      </c>
      <c r="I4962" s="210">
        <f t="shared" si="435"/>
        <v>0</v>
      </c>
      <c r="J4962" s="210">
        <f t="shared" si="435"/>
        <v>0</v>
      </c>
      <c r="K4962" s="210">
        <f t="shared" si="435"/>
        <v>0</v>
      </c>
      <c r="L4962" s="210">
        <f t="shared" si="435"/>
        <v>0</v>
      </c>
      <c r="M4962" s="210">
        <f t="shared" si="435"/>
        <v>0</v>
      </c>
      <c r="N4962" s="210">
        <f t="shared" si="435"/>
        <v>0</v>
      </c>
      <c r="O4962" s="210">
        <f t="shared" si="435"/>
        <v>0</v>
      </c>
      <c r="P4962" s="210">
        <f t="shared" si="435"/>
        <v>0</v>
      </c>
      <c r="Q4962" s="210">
        <f t="shared" si="435"/>
        <v>0</v>
      </c>
      <c r="R4962" s="210">
        <f t="shared" si="435"/>
        <v>0</v>
      </c>
    </row>
    <row r="4963" spans="1:18" hidden="1" outlineLevel="2" x14ac:dyDescent="0.35">
      <c r="A4963" s="209" t="str">
        <f>'Usages industrie'!A24</f>
        <v>Usage industriel n°21</v>
      </c>
      <c r="B4963" s="209" t="s">
        <v>637</v>
      </c>
      <c r="C4963" s="209"/>
      <c r="D4963" s="210">
        <f>IF(B$4934&lt;&gt;"",IF(B$4934='Usages industrie'!$K24,'Usages industrie'!J24,0),0)</f>
        <v>0</v>
      </c>
      <c r="E4963" s="210">
        <f t="shared" ref="E4963:R4972" si="436">$D4963</f>
        <v>0</v>
      </c>
      <c r="F4963" s="210">
        <f t="shared" si="436"/>
        <v>0</v>
      </c>
      <c r="G4963" s="210">
        <f t="shared" si="436"/>
        <v>0</v>
      </c>
      <c r="H4963" s="210">
        <f t="shared" si="436"/>
        <v>0</v>
      </c>
      <c r="I4963" s="210">
        <f t="shared" si="436"/>
        <v>0</v>
      </c>
      <c r="J4963" s="210">
        <f t="shared" si="436"/>
        <v>0</v>
      </c>
      <c r="K4963" s="210">
        <f t="shared" si="436"/>
        <v>0</v>
      </c>
      <c r="L4963" s="210">
        <f t="shared" si="436"/>
        <v>0</v>
      </c>
      <c r="M4963" s="210">
        <f t="shared" si="436"/>
        <v>0</v>
      </c>
      <c r="N4963" s="210">
        <f t="shared" si="436"/>
        <v>0</v>
      </c>
      <c r="O4963" s="210">
        <f t="shared" si="436"/>
        <v>0</v>
      </c>
      <c r="P4963" s="210">
        <f t="shared" si="436"/>
        <v>0</v>
      </c>
      <c r="Q4963" s="210">
        <f t="shared" si="436"/>
        <v>0</v>
      </c>
      <c r="R4963" s="210">
        <f t="shared" si="436"/>
        <v>0</v>
      </c>
    </row>
    <row r="4964" spans="1:18" hidden="1" outlineLevel="2" x14ac:dyDescent="0.35">
      <c r="A4964" s="209" t="str">
        <f>'Usages industrie'!A25</f>
        <v>Usage industriel n°22</v>
      </c>
      <c r="B4964" s="209" t="s">
        <v>637</v>
      </c>
      <c r="C4964" s="209"/>
      <c r="D4964" s="210">
        <f>IF(B$4934&lt;&gt;"",IF(B$4934='Usages industrie'!$K25,'Usages industrie'!J25,0),0)</f>
        <v>0</v>
      </c>
      <c r="E4964" s="210">
        <f t="shared" si="436"/>
        <v>0</v>
      </c>
      <c r="F4964" s="210">
        <f t="shared" si="436"/>
        <v>0</v>
      </c>
      <c r="G4964" s="210">
        <f t="shared" si="436"/>
        <v>0</v>
      </c>
      <c r="H4964" s="210">
        <f t="shared" si="436"/>
        <v>0</v>
      </c>
      <c r="I4964" s="210">
        <f t="shared" si="436"/>
        <v>0</v>
      </c>
      <c r="J4964" s="210">
        <f t="shared" si="436"/>
        <v>0</v>
      </c>
      <c r="K4964" s="210">
        <f t="shared" si="436"/>
        <v>0</v>
      </c>
      <c r="L4964" s="210">
        <f t="shared" si="436"/>
        <v>0</v>
      </c>
      <c r="M4964" s="210">
        <f t="shared" si="436"/>
        <v>0</v>
      </c>
      <c r="N4964" s="210">
        <f t="shared" si="436"/>
        <v>0</v>
      </c>
      <c r="O4964" s="210">
        <f t="shared" si="436"/>
        <v>0</v>
      </c>
      <c r="P4964" s="210">
        <f t="shared" si="436"/>
        <v>0</v>
      </c>
      <c r="Q4964" s="210">
        <f t="shared" si="436"/>
        <v>0</v>
      </c>
      <c r="R4964" s="210">
        <f t="shared" si="436"/>
        <v>0</v>
      </c>
    </row>
    <row r="4965" spans="1:18" hidden="1" outlineLevel="2" x14ac:dyDescent="0.35">
      <c r="A4965" s="209" t="str">
        <f>'Usages industrie'!A26</f>
        <v>Usage industriel n°23</v>
      </c>
      <c r="B4965" s="209" t="s">
        <v>637</v>
      </c>
      <c r="C4965" s="209"/>
      <c r="D4965" s="210">
        <f>IF(B$4934&lt;&gt;"",IF(B$4934='Usages industrie'!$K26,'Usages industrie'!J26,0),0)</f>
        <v>0</v>
      </c>
      <c r="E4965" s="210">
        <f t="shared" si="436"/>
        <v>0</v>
      </c>
      <c r="F4965" s="210">
        <f t="shared" si="436"/>
        <v>0</v>
      </c>
      <c r="G4965" s="210">
        <f t="shared" si="436"/>
        <v>0</v>
      </c>
      <c r="H4965" s="210">
        <f t="shared" si="436"/>
        <v>0</v>
      </c>
      <c r="I4965" s="210">
        <f t="shared" si="436"/>
        <v>0</v>
      </c>
      <c r="J4965" s="210">
        <f t="shared" si="436"/>
        <v>0</v>
      </c>
      <c r="K4965" s="210">
        <f t="shared" si="436"/>
        <v>0</v>
      </c>
      <c r="L4965" s="210">
        <f t="shared" si="436"/>
        <v>0</v>
      </c>
      <c r="M4965" s="210">
        <f t="shared" si="436"/>
        <v>0</v>
      </c>
      <c r="N4965" s="210">
        <f t="shared" si="436"/>
        <v>0</v>
      </c>
      <c r="O4965" s="210">
        <f t="shared" si="436"/>
        <v>0</v>
      </c>
      <c r="P4965" s="210">
        <f t="shared" si="436"/>
        <v>0</v>
      </c>
      <c r="Q4965" s="210">
        <f t="shared" si="436"/>
        <v>0</v>
      </c>
      <c r="R4965" s="210">
        <f t="shared" si="436"/>
        <v>0</v>
      </c>
    </row>
    <row r="4966" spans="1:18" hidden="1" outlineLevel="2" x14ac:dyDescent="0.35">
      <c r="A4966" s="209" t="str">
        <f>'Usages industrie'!A27</f>
        <v>Usage industriel n°24</v>
      </c>
      <c r="B4966" s="209" t="s">
        <v>637</v>
      </c>
      <c r="C4966" s="209"/>
      <c r="D4966" s="210">
        <f>IF(B$4934&lt;&gt;"",IF(B$4934='Usages industrie'!$K27,'Usages industrie'!J27,0),0)</f>
        <v>0</v>
      </c>
      <c r="E4966" s="210">
        <f t="shared" si="436"/>
        <v>0</v>
      </c>
      <c r="F4966" s="210">
        <f t="shared" si="436"/>
        <v>0</v>
      </c>
      <c r="G4966" s="210">
        <f t="shared" si="436"/>
        <v>0</v>
      </c>
      <c r="H4966" s="210">
        <f t="shared" si="436"/>
        <v>0</v>
      </c>
      <c r="I4966" s="210">
        <f t="shared" si="436"/>
        <v>0</v>
      </c>
      <c r="J4966" s="210">
        <f t="shared" si="436"/>
        <v>0</v>
      </c>
      <c r="K4966" s="210">
        <f t="shared" si="436"/>
        <v>0</v>
      </c>
      <c r="L4966" s="210">
        <f t="shared" si="436"/>
        <v>0</v>
      </c>
      <c r="M4966" s="210">
        <f t="shared" si="436"/>
        <v>0</v>
      </c>
      <c r="N4966" s="210">
        <f t="shared" si="436"/>
        <v>0</v>
      </c>
      <c r="O4966" s="210">
        <f t="shared" si="436"/>
        <v>0</v>
      </c>
      <c r="P4966" s="210">
        <f t="shared" si="436"/>
        <v>0</v>
      </c>
      <c r="Q4966" s="210">
        <f t="shared" si="436"/>
        <v>0</v>
      </c>
      <c r="R4966" s="210">
        <f t="shared" si="436"/>
        <v>0</v>
      </c>
    </row>
    <row r="4967" spans="1:18" hidden="1" outlineLevel="2" x14ac:dyDescent="0.35">
      <c r="A4967" s="209" t="str">
        <f>'Usages industrie'!A28</f>
        <v>Usage industriel n°25</v>
      </c>
      <c r="B4967" s="209" t="s">
        <v>637</v>
      </c>
      <c r="C4967" s="209"/>
      <c r="D4967" s="210">
        <f>IF(B$4934&lt;&gt;"",IF(B$4934='Usages industrie'!$K28,'Usages industrie'!J28,0),0)</f>
        <v>0</v>
      </c>
      <c r="E4967" s="210">
        <f t="shared" si="436"/>
        <v>0</v>
      </c>
      <c r="F4967" s="210">
        <f t="shared" si="436"/>
        <v>0</v>
      </c>
      <c r="G4967" s="210">
        <f t="shared" si="436"/>
        <v>0</v>
      </c>
      <c r="H4967" s="210">
        <f t="shared" si="436"/>
        <v>0</v>
      </c>
      <c r="I4967" s="210">
        <f t="shared" si="436"/>
        <v>0</v>
      </c>
      <c r="J4967" s="210">
        <f t="shared" si="436"/>
        <v>0</v>
      </c>
      <c r="K4967" s="210">
        <f t="shared" si="436"/>
        <v>0</v>
      </c>
      <c r="L4967" s="210">
        <f t="shared" si="436"/>
        <v>0</v>
      </c>
      <c r="M4967" s="210">
        <f t="shared" si="436"/>
        <v>0</v>
      </c>
      <c r="N4967" s="210">
        <f t="shared" si="436"/>
        <v>0</v>
      </c>
      <c r="O4967" s="210">
        <f t="shared" si="436"/>
        <v>0</v>
      </c>
      <c r="P4967" s="210">
        <f t="shared" si="436"/>
        <v>0</v>
      </c>
      <c r="Q4967" s="210">
        <f t="shared" si="436"/>
        <v>0</v>
      </c>
      <c r="R4967" s="210">
        <f t="shared" si="436"/>
        <v>0</v>
      </c>
    </row>
    <row r="4968" spans="1:18" hidden="1" outlineLevel="2" x14ac:dyDescent="0.35">
      <c r="A4968" s="209" t="str">
        <f>'Usages industrie'!A29</f>
        <v>Usage industriel n°26</v>
      </c>
      <c r="B4968" s="209" t="s">
        <v>637</v>
      </c>
      <c r="C4968" s="209"/>
      <c r="D4968" s="210">
        <f>IF(B$4934&lt;&gt;"",IF(B$4934='Usages industrie'!$K29,'Usages industrie'!J29,0),0)</f>
        <v>0</v>
      </c>
      <c r="E4968" s="210">
        <f t="shared" si="436"/>
        <v>0</v>
      </c>
      <c r="F4968" s="210">
        <f t="shared" si="436"/>
        <v>0</v>
      </c>
      <c r="G4968" s="210">
        <f t="shared" si="436"/>
        <v>0</v>
      </c>
      <c r="H4968" s="210">
        <f t="shared" si="436"/>
        <v>0</v>
      </c>
      <c r="I4968" s="210">
        <f t="shared" si="436"/>
        <v>0</v>
      </c>
      <c r="J4968" s="210">
        <f t="shared" si="436"/>
        <v>0</v>
      </c>
      <c r="K4968" s="210">
        <f t="shared" si="436"/>
        <v>0</v>
      </c>
      <c r="L4968" s="210">
        <f t="shared" si="436"/>
        <v>0</v>
      </c>
      <c r="M4968" s="210">
        <f t="shared" si="436"/>
        <v>0</v>
      </c>
      <c r="N4968" s="210">
        <f t="shared" si="436"/>
        <v>0</v>
      </c>
      <c r="O4968" s="210">
        <f t="shared" si="436"/>
        <v>0</v>
      </c>
      <c r="P4968" s="210">
        <f t="shared" si="436"/>
        <v>0</v>
      </c>
      <c r="Q4968" s="210">
        <f t="shared" si="436"/>
        <v>0</v>
      </c>
      <c r="R4968" s="210">
        <f t="shared" si="436"/>
        <v>0</v>
      </c>
    </row>
    <row r="4969" spans="1:18" hidden="1" outlineLevel="2" x14ac:dyDescent="0.35">
      <c r="A4969" s="209" t="str">
        <f>'Usages industrie'!A30</f>
        <v>Usage industriel n°27</v>
      </c>
      <c r="B4969" s="209" t="s">
        <v>637</v>
      </c>
      <c r="C4969" s="209"/>
      <c r="D4969" s="210">
        <f>IF(B$4934&lt;&gt;"",IF(B$4934='Usages industrie'!$K30,'Usages industrie'!J30,0),0)</f>
        <v>0</v>
      </c>
      <c r="E4969" s="210">
        <f t="shared" si="436"/>
        <v>0</v>
      </c>
      <c r="F4969" s="210">
        <f t="shared" si="436"/>
        <v>0</v>
      </c>
      <c r="G4969" s="210">
        <f t="shared" si="436"/>
        <v>0</v>
      </c>
      <c r="H4969" s="210">
        <f t="shared" si="436"/>
        <v>0</v>
      </c>
      <c r="I4969" s="210">
        <f t="shared" si="436"/>
        <v>0</v>
      </c>
      <c r="J4969" s="210">
        <f t="shared" si="436"/>
        <v>0</v>
      </c>
      <c r="K4969" s="210">
        <f t="shared" si="436"/>
        <v>0</v>
      </c>
      <c r="L4969" s="210">
        <f t="shared" si="436"/>
        <v>0</v>
      </c>
      <c r="M4969" s="210">
        <f t="shared" si="436"/>
        <v>0</v>
      </c>
      <c r="N4969" s="210">
        <f t="shared" si="436"/>
        <v>0</v>
      </c>
      <c r="O4969" s="210">
        <f t="shared" si="436"/>
        <v>0</v>
      </c>
      <c r="P4969" s="210">
        <f t="shared" si="436"/>
        <v>0</v>
      </c>
      <c r="Q4969" s="210">
        <f t="shared" si="436"/>
        <v>0</v>
      </c>
      <c r="R4969" s="210">
        <f t="shared" si="436"/>
        <v>0</v>
      </c>
    </row>
    <row r="4970" spans="1:18" hidden="1" outlineLevel="2" x14ac:dyDescent="0.35">
      <c r="A4970" s="209" t="str">
        <f>'Usages industrie'!A31</f>
        <v>Usage industriel n°28</v>
      </c>
      <c r="B4970" s="209" t="s">
        <v>637</v>
      </c>
      <c r="C4970" s="209"/>
      <c r="D4970" s="210">
        <f>IF(B$4934&lt;&gt;"",IF(B$4934='Usages industrie'!$K31,'Usages industrie'!J31,0),0)</f>
        <v>0</v>
      </c>
      <c r="E4970" s="210">
        <f t="shared" si="436"/>
        <v>0</v>
      </c>
      <c r="F4970" s="210">
        <f t="shared" si="436"/>
        <v>0</v>
      </c>
      <c r="G4970" s="210">
        <f t="shared" si="436"/>
        <v>0</v>
      </c>
      <c r="H4970" s="210">
        <f t="shared" si="436"/>
        <v>0</v>
      </c>
      <c r="I4970" s="210">
        <f t="shared" si="436"/>
        <v>0</v>
      </c>
      <c r="J4970" s="210">
        <f t="shared" si="436"/>
        <v>0</v>
      </c>
      <c r="K4970" s="210">
        <f t="shared" si="436"/>
        <v>0</v>
      </c>
      <c r="L4970" s="210">
        <f t="shared" si="436"/>
        <v>0</v>
      </c>
      <c r="M4970" s="210">
        <f t="shared" si="436"/>
        <v>0</v>
      </c>
      <c r="N4970" s="210">
        <f t="shared" si="436"/>
        <v>0</v>
      </c>
      <c r="O4970" s="210">
        <f t="shared" si="436"/>
        <v>0</v>
      </c>
      <c r="P4970" s="210">
        <f t="shared" si="436"/>
        <v>0</v>
      </c>
      <c r="Q4970" s="210">
        <f t="shared" si="436"/>
        <v>0</v>
      </c>
      <c r="R4970" s="210">
        <f t="shared" si="436"/>
        <v>0</v>
      </c>
    </row>
    <row r="4971" spans="1:18" hidden="1" outlineLevel="2" x14ac:dyDescent="0.35">
      <c r="A4971" s="209" t="str">
        <f>'Usages industrie'!A32</f>
        <v>Usage industriel n°29</v>
      </c>
      <c r="B4971" s="209" t="s">
        <v>637</v>
      </c>
      <c r="C4971" s="209"/>
      <c r="D4971" s="210">
        <f>IF(B$4934&lt;&gt;"",IF(B$4934='Usages industrie'!$K32,'Usages industrie'!J32,0),0)</f>
        <v>0</v>
      </c>
      <c r="E4971" s="210">
        <f t="shared" si="436"/>
        <v>0</v>
      </c>
      <c r="F4971" s="210">
        <f t="shared" si="436"/>
        <v>0</v>
      </c>
      <c r="G4971" s="210">
        <f t="shared" si="436"/>
        <v>0</v>
      </c>
      <c r="H4971" s="210">
        <f t="shared" si="436"/>
        <v>0</v>
      </c>
      <c r="I4971" s="210">
        <f t="shared" si="436"/>
        <v>0</v>
      </c>
      <c r="J4971" s="210">
        <f t="shared" si="436"/>
        <v>0</v>
      </c>
      <c r="K4971" s="210">
        <f t="shared" si="436"/>
        <v>0</v>
      </c>
      <c r="L4971" s="210">
        <f t="shared" si="436"/>
        <v>0</v>
      </c>
      <c r="M4971" s="210">
        <f t="shared" si="436"/>
        <v>0</v>
      </c>
      <c r="N4971" s="210">
        <f t="shared" si="436"/>
        <v>0</v>
      </c>
      <c r="O4971" s="210">
        <f t="shared" si="436"/>
        <v>0</v>
      </c>
      <c r="P4971" s="210">
        <f t="shared" si="436"/>
        <v>0</v>
      </c>
      <c r="Q4971" s="210">
        <f t="shared" si="436"/>
        <v>0</v>
      </c>
      <c r="R4971" s="210">
        <f t="shared" si="436"/>
        <v>0</v>
      </c>
    </row>
    <row r="4972" spans="1:18" hidden="1" outlineLevel="2" x14ac:dyDescent="0.35">
      <c r="A4972" s="209" t="str">
        <f>'Usages industrie'!A33</f>
        <v>Usage industriel n°30</v>
      </c>
      <c r="B4972" s="209" t="s">
        <v>637</v>
      </c>
      <c r="C4972" s="209"/>
      <c r="D4972" s="210">
        <f>IF(B$4934&lt;&gt;"",IF(B$4934='Usages industrie'!$K33,'Usages industrie'!J33,0),0)</f>
        <v>0</v>
      </c>
      <c r="E4972" s="210">
        <f t="shared" si="436"/>
        <v>0</v>
      </c>
      <c r="F4972" s="210">
        <f t="shared" si="436"/>
        <v>0</v>
      </c>
      <c r="G4972" s="210">
        <f t="shared" si="436"/>
        <v>0</v>
      </c>
      <c r="H4972" s="210">
        <f t="shared" si="436"/>
        <v>0</v>
      </c>
      <c r="I4972" s="210">
        <f t="shared" si="436"/>
        <v>0</v>
      </c>
      <c r="J4972" s="210">
        <f t="shared" si="436"/>
        <v>0</v>
      </c>
      <c r="K4972" s="210">
        <f t="shared" si="436"/>
        <v>0</v>
      </c>
      <c r="L4972" s="210">
        <f t="shared" si="436"/>
        <v>0</v>
      </c>
      <c r="M4972" s="210">
        <f t="shared" si="436"/>
        <v>0</v>
      </c>
      <c r="N4972" s="210">
        <f t="shared" si="436"/>
        <v>0</v>
      </c>
      <c r="O4972" s="210">
        <f t="shared" si="436"/>
        <v>0</v>
      </c>
      <c r="P4972" s="210">
        <f t="shared" si="436"/>
        <v>0</v>
      </c>
      <c r="Q4972" s="210">
        <f t="shared" si="436"/>
        <v>0</v>
      </c>
      <c r="R4972" s="210">
        <f t="shared" si="436"/>
        <v>0</v>
      </c>
    </row>
    <row r="4973" spans="1:18" hidden="1" outlineLevel="2" x14ac:dyDescent="0.35">
      <c r="A4973" s="209" t="str">
        <f>'Usages industrie'!A34</f>
        <v>Usage industriel n°31</v>
      </c>
      <c r="B4973" s="209" t="s">
        <v>637</v>
      </c>
      <c r="C4973" s="209"/>
      <c r="D4973" s="210">
        <f>IF(B$4934&lt;&gt;"",IF(B$4934='Usages industrie'!$K34,'Usages industrie'!J34,0),0)</f>
        <v>0</v>
      </c>
      <c r="E4973" s="210">
        <f t="shared" ref="E4973:R4982" si="437">$D4973</f>
        <v>0</v>
      </c>
      <c r="F4973" s="210">
        <f t="shared" si="437"/>
        <v>0</v>
      </c>
      <c r="G4973" s="210">
        <f t="shared" si="437"/>
        <v>0</v>
      </c>
      <c r="H4973" s="210">
        <f t="shared" si="437"/>
        <v>0</v>
      </c>
      <c r="I4973" s="210">
        <f t="shared" si="437"/>
        <v>0</v>
      </c>
      <c r="J4973" s="210">
        <f t="shared" si="437"/>
        <v>0</v>
      </c>
      <c r="K4973" s="210">
        <f t="shared" si="437"/>
        <v>0</v>
      </c>
      <c r="L4973" s="210">
        <f t="shared" si="437"/>
        <v>0</v>
      </c>
      <c r="M4973" s="210">
        <f t="shared" si="437"/>
        <v>0</v>
      </c>
      <c r="N4973" s="210">
        <f t="shared" si="437"/>
        <v>0</v>
      </c>
      <c r="O4973" s="210">
        <f t="shared" si="437"/>
        <v>0</v>
      </c>
      <c r="P4973" s="210">
        <f t="shared" si="437"/>
        <v>0</v>
      </c>
      <c r="Q4973" s="210">
        <f t="shared" si="437"/>
        <v>0</v>
      </c>
      <c r="R4973" s="210">
        <f t="shared" si="437"/>
        <v>0</v>
      </c>
    </row>
    <row r="4974" spans="1:18" hidden="1" outlineLevel="2" x14ac:dyDescent="0.35">
      <c r="A4974" s="209" t="str">
        <f>'Usages industrie'!A35</f>
        <v>Usage industriel n°32</v>
      </c>
      <c r="B4974" s="209" t="s">
        <v>637</v>
      </c>
      <c r="C4974" s="209"/>
      <c r="D4974" s="210">
        <f>IF(B$4934&lt;&gt;"",IF(B$4934='Usages industrie'!$K35,'Usages industrie'!J35,0),0)</f>
        <v>0</v>
      </c>
      <c r="E4974" s="210">
        <f t="shared" si="437"/>
        <v>0</v>
      </c>
      <c r="F4974" s="210">
        <f t="shared" si="437"/>
        <v>0</v>
      </c>
      <c r="G4974" s="210">
        <f t="shared" si="437"/>
        <v>0</v>
      </c>
      <c r="H4974" s="210">
        <f t="shared" si="437"/>
        <v>0</v>
      </c>
      <c r="I4974" s="210">
        <f t="shared" si="437"/>
        <v>0</v>
      </c>
      <c r="J4974" s="210">
        <f t="shared" si="437"/>
        <v>0</v>
      </c>
      <c r="K4974" s="210">
        <f t="shared" si="437"/>
        <v>0</v>
      </c>
      <c r="L4974" s="210">
        <f t="shared" si="437"/>
        <v>0</v>
      </c>
      <c r="M4974" s="210">
        <f t="shared" si="437"/>
        <v>0</v>
      </c>
      <c r="N4974" s="210">
        <f t="shared" si="437"/>
        <v>0</v>
      </c>
      <c r="O4974" s="210">
        <f t="shared" si="437"/>
        <v>0</v>
      </c>
      <c r="P4974" s="210">
        <f t="shared" si="437"/>
        <v>0</v>
      </c>
      <c r="Q4974" s="210">
        <f t="shared" si="437"/>
        <v>0</v>
      </c>
      <c r="R4974" s="210">
        <f t="shared" si="437"/>
        <v>0</v>
      </c>
    </row>
    <row r="4975" spans="1:18" hidden="1" outlineLevel="2" x14ac:dyDescent="0.35">
      <c r="A4975" s="209" t="str">
        <f>'Usages industrie'!A36</f>
        <v>Usage industriel n°33</v>
      </c>
      <c r="B4975" s="209" t="s">
        <v>637</v>
      </c>
      <c r="C4975" s="209"/>
      <c r="D4975" s="210">
        <f>IF(B$4934&lt;&gt;"",IF(B$4934='Usages industrie'!$K36,'Usages industrie'!J36,0),0)</f>
        <v>0</v>
      </c>
      <c r="E4975" s="210">
        <f t="shared" si="437"/>
        <v>0</v>
      </c>
      <c r="F4975" s="210">
        <f t="shared" si="437"/>
        <v>0</v>
      </c>
      <c r="G4975" s="210">
        <f t="shared" si="437"/>
        <v>0</v>
      </c>
      <c r="H4975" s="210">
        <f t="shared" si="437"/>
        <v>0</v>
      </c>
      <c r="I4975" s="210">
        <f t="shared" si="437"/>
        <v>0</v>
      </c>
      <c r="J4975" s="210">
        <f t="shared" si="437"/>
        <v>0</v>
      </c>
      <c r="K4975" s="210">
        <f t="shared" si="437"/>
        <v>0</v>
      </c>
      <c r="L4975" s="210">
        <f t="shared" si="437"/>
        <v>0</v>
      </c>
      <c r="M4975" s="210">
        <f t="shared" si="437"/>
        <v>0</v>
      </c>
      <c r="N4975" s="210">
        <f t="shared" si="437"/>
        <v>0</v>
      </c>
      <c r="O4975" s="210">
        <f t="shared" si="437"/>
        <v>0</v>
      </c>
      <c r="P4975" s="210">
        <f t="shared" si="437"/>
        <v>0</v>
      </c>
      <c r="Q4975" s="210">
        <f t="shared" si="437"/>
        <v>0</v>
      </c>
      <c r="R4975" s="210">
        <f t="shared" si="437"/>
        <v>0</v>
      </c>
    </row>
    <row r="4976" spans="1:18" hidden="1" outlineLevel="2" x14ac:dyDescent="0.35">
      <c r="A4976" s="209" t="str">
        <f>'Usages industrie'!A37</f>
        <v>Usage industriel n°34</v>
      </c>
      <c r="B4976" s="209" t="s">
        <v>637</v>
      </c>
      <c r="C4976" s="209"/>
      <c r="D4976" s="210">
        <f>IF(B$4934&lt;&gt;"",IF(B$4934='Usages industrie'!$K37,'Usages industrie'!J37,0),0)</f>
        <v>0</v>
      </c>
      <c r="E4976" s="210">
        <f t="shared" si="437"/>
        <v>0</v>
      </c>
      <c r="F4976" s="210">
        <f t="shared" si="437"/>
        <v>0</v>
      </c>
      <c r="G4976" s="210">
        <f t="shared" si="437"/>
        <v>0</v>
      </c>
      <c r="H4976" s="210">
        <f t="shared" si="437"/>
        <v>0</v>
      </c>
      <c r="I4976" s="210">
        <f t="shared" si="437"/>
        <v>0</v>
      </c>
      <c r="J4976" s="210">
        <f t="shared" si="437"/>
        <v>0</v>
      </c>
      <c r="K4976" s="210">
        <f t="shared" si="437"/>
        <v>0</v>
      </c>
      <c r="L4976" s="210">
        <f t="shared" si="437"/>
        <v>0</v>
      </c>
      <c r="M4976" s="210">
        <f t="shared" si="437"/>
        <v>0</v>
      </c>
      <c r="N4976" s="210">
        <f t="shared" si="437"/>
        <v>0</v>
      </c>
      <c r="O4976" s="210">
        <f t="shared" si="437"/>
        <v>0</v>
      </c>
      <c r="P4976" s="210">
        <f t="shared" si="437"/>
        <v>0</v>
      </c>
      <c r="Q4976" s="210">
        <f t="shared" si="437"/>
        <v>0</v>
      </c>
      <c r="R4976" s="210">
        <f t="shared" si="437"/>
        <v>0</v>
      </c>
    </row>
    <row r="4977" spans="1:18" hidden="1" outlineLevel="2" x14ac:dyDescent="0.35">
      <c r="A4977" s="209" t="str">
        <f>'Usages industrie'!A38</f>
        <v>Usage industriel n°35</v>
      </c>
      <c r="B4977" s="209" t="s">
        <v>637</v>
      </c>
      <c r="C4977" s="209"/>
      <c r="D4977" s="210">
        <f>IF(B$4934&lt;&gt;"",IF(B$4934='Usages industrie'!$K38,'Usages industrie'!J38,0),0)</f>
        <v>0</v>
      </c>
      <c r="E4977" s="210">
        <f t="shared" si="437"/>
        <v>0</v>
      </c>
      <c r="F4977" s="210">
        <f t="shared" si="437"/>
        <v>0</v>
      </c>
      <c r="G4977" s="210">
        <f t="shared" si="437"/>
        <v>0</v>
      </c>
      <c r="H4977" s="210">
        <f t="shared" si="437"/>
        <v>0</v>
      </c>
      <c r="I4977" s="210">
        <f t="shared" si="437"/>
        <v>0</v>
      </c>
      <c r="J4977" s="210">
        <f t="shared" si="437"/>
        <v>0</v>
      </c>
      <c r="K4977" s="210">
        <f t="shared" si="437"/>
        <v>0</v>
      </c>
      <c r="L4977" s="210">
        <f t="shared" si="437"/>
        <v>0</v>
      </c>
      <c r="M4977" s="210">
        <f t="shared" si="437"/>
        <v>0</v>
      </c>
      <c r="N4977" s="210">
        <f t="shared" si="437"/>
        <v>0</v>
      </c>
      <c r="O4977" s="210">
        <f t="shared" si="437"/>
        <v>0</v>
      </c>
      <c r="P4977" s="210">
        <f t="shared" si="437"/>
        <v>0</v>
      </c>
      <c r="Q4977" s="210">
        <f t="shared" si="437"/>
        <v>0</v>
      </c>
      <c r="R4977" s="210">
        <f t="shared" si="437"/>
        <v>0</v>
      </c>
    </row>
    <row r="4978" spans="1:18" hidden="1" outlineLevel="2" x14ac:dyDescent="0.35">
      <c r="A4978" s="209" t="str">
        <f>'Usages industrie'!A39</f>
        <v>Usage industriel n°36</v>
      </c>
      <c r="B4978" s="209" t="s">
        <v>637</v>
      </c>
      <c r="C4978" s="209"/>
      <c r="D4978" s="210">
        <f>IF(B$4934&lt;&gt;"",IF(B$4934='Usages industrie'!$K39,'Usages industrie'!J39,0),0)</f>
        <v>0</v>
      </c>
      <c r="E4978" s="210">
        <f t="shared" si="437"/>
        <v>0</v>
      </c>
      <c r="F4978" s="210">
        <f t="shared" si="437"/>
        <v>0</v>
      </c>
      <c r="G4978" s="210">
        <f t="shared" si="437"/>
        <v>0</v>
      </c>
      <c r="H4978" s="210">
        <f t="shared" si="437"/>
        <v>0</v>
      </c>
      <c r="I4978" s="210">
        <f t="shared" si="437"/>
        <v>0</v>
      </c>
      <c r="J4978" s="210">
        <f t="shared" si="437"/>
        <v>0</v>
      </c>
      <c r="K4978" s="210">
        <f t="shared" si="437"/>
        <v>0</v>
      </c>
      <c r="L4978" s="210">
        <f t="shared" si="437"/>
        <v>0</v>
      </c>
      <c r="M4978" s="210">
        <f t="shared" si="437"/>
        <v>0</v>
      </c>
      <c r="N4978" s="210">
        <f t="shared" si="437"/>
        <v>0</v>
      </c>
      <c r="O4978" s="210">
        <f t="shared" si="437"/>
        <v>0</v>
      </c>
      <c r="P4978" s="210">
        <f t="shared" si="437"/>
        <v>0</v>
      </c>
      <c r="Q4978" s="210">
        <f t="shared" si="437"/>
        <v>0</v>
      </c>
      <c r="R4978" s="210">
        <f t="shared" si="437"/>
        <v>0</v>
      </c>
    </row>
    <row r="4979" spans="1:18" hidden="1" outlineLevel="2" x14ac:dyDescent="0.35">
      <c r="A4979" s="209" t="str">
        <f>'Usages industrie'!A40</f>
        <v>Usage industriel n°37</v>
      </c>
      <c r="B4979" s="209" t="s">
        <v>637</v>
      </c>
      <c r="C4979" s="209"/>
      <c r="D4979" s="210">
        <f>IF(B$4934&lt;&gt;"",IF(B$4934='Usages industrie'!$K40,'Usages industrie'!J40,0),0)</f>
        <v>0</v>
      </c>
      <c r="E4979" s="210">
        <f t="shared" si="437"/>
        <v>0</v>
      </c>
      <c r="F4979" s="210">
        <f t="shared" si="437"/>
        <v>0</v>
      </c>
      <c r="G4979" s="210">
        <f t="shared" si="437"/>
        <v>0</v>
      </c>
      <c r="H4979" s="210">
        <f t="shared" si="437"/>
        <v>0</v>
      </c>
      <c r="I4979" s="210">
        <f t="shared" si="437"/>
        <v>0</v>
      </c>
      <c r="J4979" s="210">
        <f t="shared" si="437"/>
        <v>0</v>
      </c>
      <c r="K4979" s="210">
        <f t="shared" si="437"/>
        <v>0</v>
      </c>
      <c r="L4979" s="210">
        <f t="shared" si="437"/>
        <v>0</v>
      </c>
      <c r="M4979" s="210">
        <f t="shared" si="437"/>
        <v>0</v>
      </c>
      <c r="N4979" s="210">
        <f t="shared" si="437"/>
        <v>0</v>
      </c>
      <c r="O4979" s="210">
        <f t="shared" si="437"/>
        <v>0</v>
      </c>
      <c r="P4979" s="210">
        <f t="shared" si="437"/>
        <v>0</v>
      </c>
      <c r="Q4979" s="210">
        <f t="shared" si="437"/>
        <v>0</v>
      </c>
      <c r="R4979" s="210">
        <f t="shared" si="437"/>
        <v>0</v>
      </c>
    </row>
    <row r="4980" spans="1:18" hidden="1" outlineLevel="2" x14ac:dyDescent="0.35">
      <c r="A4980" s="209" t="str">
        <f>'Usages industrie'!A41</f>
        <v>Usage industriel n°38</v>
      </c>
      <c r="B4980" s="209" t="s">
        <v>637</v>
      </c>
      <c r="C4980" s="209"/>
      <c r="D4980" s="210">
        <f>IF(B$4934&lt;&gt;"",IF(B$4934='Usages industrie'!$K41,'Usages industrie'!J41,0),0)</f>
        <v>0</v>
      </c>
      <c r="E4980" s="210">
        <f t="shared" si="437"/>
        <v>0</v>
      </c>
      <c r="F4980" s="210">
        <f t="shared" si="437"/>
        <v>0</v>
      </c>
      <c r="G4980" s="210">
        <f t="shared" si="437"/>
        <v>0</v>
      </c>
      <c r="H4980" s="210">
        <f t="shared" si="437"/>
        <v>0</v>
      </c>
      <c r="I4980" s="210">
        <f t="shared" si="437"/>
        <v>0</v>
      </c>
      <c r="J4980" s="210">
        <f t="shared" si="437"/>
        <v>0</v>
      </c>
      <c r="K4980" s="210">
        <f t="shared" si="437"/>
        <v>0</v>
      </c>
      <c r="L4980" s="210">
        <f t="shared" si="437"/>
        <v>0</v>
      </c>
      <c r="M4980" s="210">
        <f t="shared" si="437"/>
        <v>0</v>
      </c>
      <c r="N4980" s="210">
        <f t="shared" si="437"/>
        <v>0</v>
      </c>
      <c r="O4980" s="210">
        <f t="shared" si="437"/>
        <v>0</v>
      </c>
      <c r="P4980" s="210">
        <f t="shared" si="437"/>
        <v>0</v>
      </c>
      <c r="Q4980" s="210">
        <f t="shared" si="437"/>
        <v>0</v>
      </c>
      <c r="R4980" s="210">
        <f t="shared" si="437"/>
        <v>0</v>
      </c>
    </row>
    <row r="4981" spans="1:18" hidden="1" outlineLevel="2" x14ac:dyDescent="0.35">
      <c r="A4981" s="209" t="str">
        <f>'Usages industrie'!A42</f>
        <v>Usage industriel n°39</v>
      </c>
      <c r="B4981" s="209" t="s">
        <v>637</v>
      </c>
      <c r="C4981" s="209"/>
      <c r="D4981" s="210">
        <f>IF(B$4934&lt;&gt;"",IF(B$4934='Usages industrie'!$K42,'Usages industrie'!J42,0),0)</f>
        <v>0</v>
      </c>
      <c r="E4981" s="210">
        <f t="shared" si="437"/>
        <v>0</v>
      </c>
      <c r="F4981" s="210">
        <f t="shared" si="437"/>
        <v>0</v>
      </c>
      <c r="G4981" s="210">
        <f t="shared" si="437"/>
        <v>0</v>
      </c>
      <c r="H4981" s="210">
        <f t="shared" si="437"/>
        <v>0</v>
      </c>
      <c r="I4981" s="210">
        <f t="shared" si="437"/>
        <v>0</v>
      </c>
      <c r="J4981" s="210">
        <f t="shared" si="437"/>
        <v>0</v>
      </c>
      <c r="K4981" s="210">
        <f t="shared" si="437"/>
        <v>0</v>
      </c>
      <c r="L4981" s="210">
        <f t="shared" si="437"/>
        <v>0</v>
      </c>
      <c r="M4981" s="210">
        <f t="shared" si="437"/>
        <v>0</v>
      </c>
      <c r="N4981" s="210">
        <f t="shared" si="437"/>
        <v>0</v>
      </c>
      <c r="O4981" s="210">
        <f t="shared" si="437"/>
        <v>0</v>
      </c>
      <c r="P4981" s="210">
        <f t="shared" si="437"/>
        <v>0</v>
      </c>
      <c r="Q4981" s="210">
        <f t="shared" si="437"/>
        <v>0</v>
      </c>
      <c r="R4981" s="210">
        <f t="shared" si="437"/>
        <v>0</v>
      </c>
    </row>
    <row r="4982" spans="1:18" hidden="1" outlineLevel="2" x14ac:dyDescent="0.35">
      <c r="A4982" s="209" t="str">
        <f>'Usages industrie'!A43</f>
        <v>Usage industriel n°40</v>
      </c>
      <c r="B4982" s="209" t="s">
        <v>637</v>
      </c>
      <c r="C4982" s="209"/>
      <c r="D4982" s="210">
        <f>IF(B$4934&lt;&gt;"",IF(B$4934='Usages industrie'!$K43,'Usages industrie'!J43,0),0)</f>
        <v>0</v>
      </c>
      <c r="E4982" s="210">
        <f t="shared" si="437"/>
        <v>0</v>
      </c>
      <c r="F4982" s="210">
        <f t="shared" si="437"/>
        <v>0</v>
      </c>
      <c r="G4982" s="210">
        <f t="shared" si="437"/>
        <v>0</v>
      </c>
      <c r="H4982" s="210">
        <f t="shared" si="437"/>
        <v>0</v>
      </c>
      <c r="I4982" s="210">
        <f t="shared" si="437"/>
        <v>0</v>
      </c>
      <c r="J4982" s="210">
        <f t="shared" si="437"/>
        <v>0</v>
      </c>
      <c r="K4982" s="210">
        <f t="shared" si="437"/>
        <v>0</v>
      </c>
      <c r="L4982" s="210">
        <f t="shared" si="437"/>
        <v>0</v>
      </c>
      <c r="M4982" s="210">
        <f t="shared" si="437"/>
        <v>0</v>
      </c>
      <c r="N4982" s="210">
        <f t="shared" si="437"/>
        <v>0</v>
      </c>
      <c r="O4982" s="210">
        <f t="shared" si="437"/>
        <v>0</v>
      </c>
      <c r="P4982" s="210">
        <f t="shared" si="437"/>
        <v>0</v>
      </c>
      <c r="Q4982" s="210">
        <f t="shared" si="437"/>
        <v>0</v>
      </c>
      <c r="R4982" s="210">
        <f t="shared" si="437"/>
        <v>0</v>
      </c>
    </row>
    <row r="4983" spans="1:18" hidden="1" outlineLevel="2" x14ac:dyDescent="0.35">
      <c r="A4983" s="209" t="str">
        <f>'Usages industrie'!A44</f>
        <v>Usage industriel n°41</v>
      </c>
      <c r="B4983" s="209" t="s">
        <v>637</v>
      </c>
      <c r="C4983" s="209"/>
      <c r="D4983" s="210">
        <f>IF(B$4934&lt;&gt;"",IF(B$4934='Usages industrie'!$K44,'Usages industrie'!J44,0),0)</f>
        <v>0</v>
      </c>
      <c r="E4983" s="210">
        <f t="shared" ref="E4983:R4992" si="438">$D4983</f>
        <v>0</v>
      </c>
      <c r="F4983" s="210">
        <f t="shared" si="438"/>
        <v>0</v>
      </c>
      <c r="G4983" s="210">
        <f t="shared" si="438"/>
        <v>0</v>
      </c>
      <c r="H4983" s="210">
        <f t="shared" si="438"/>
        <v>0</v>
      </c>
      <c r="I4983" s="210">
        <f t="shared" si="438"/>
        <v>0</v>
      </c>
      <c r="J4983" s="210">
        <f t="shared" si="438"/>
        <v>0</v>
      </c>
      <c r="K4983" s="210">
        <f t="shared" si="438"/>
        <v>0</v>
      </c>
      <c r="L4983" s="210">
        <f t="shared" si="438"/>
        <v>0</v>
      </c>
      <c r="M4983" s="210">
        <f t="shared" si="438"/>
        <v>0</v>
      </c>
      <c r="N4983" s="210">
        <f t="shared" si="438"/>
        <v>0</v>
      </c>
      <c r="O4983" s="210">
        <f t="shared" si="438"/>
        <v>0</v>
      </c>
      <c r="P4983" s="210">
        <f t="shared" si="438"/>
        <v>0</v>
      </c>
      <c r="Q4983" s="210">
        <f t="shared" si="438"/>
        <v>0</v>
      </c>
      <c r="R4983" s="210">
        <f t="shared" si="438"/>
        <v>0</v>
      </c>
    </row>
    <row r="4984" spans="1:18" hidden="1" outlineLevel="2" x14ac:dyDescent="0.35">
      <c r="A4984" s="209" t="str">
        <f>'Usages industrie'!A45</f>
        <v>Usage industriel n°42</v>
      </c>
      <c r="B4984" s="209" t="s">
        <v>637</v>
      </c>
      <c r="C4984" s="209"/>
      <c r="D4984" s="210">
        <f>IF(B$4934&lt;&gt;"",IF(B$4934='Usages industrie'!$K45,'Usages industrie'!J45,0),0)</f>
        <v>0</v>
      </c>
      <c r="E4984" s="210">
        <f t="shared" si="438"/>
        <v>0</v>
      </c>
      <c r="F4984" s="210">
        <f t="shared" si="438"/>
        <v>0</v>
      </c>
      <c r="G4984" s="210">
        <f t="shared" si="438"/>
        <v>0</v>
      </c>
      <c r="H4984" s="210">
        <f t="shared" si="438"/>
        <v>0</v>
      </c>
      <c r="I4984" s="210">
        <f t="shared" si="438"/>
        <v>0</v>
      </c>
      <c r="J4984" s="210">
        <f t="shared" si="438"/>
        <v>0</v>
      </c>
      <c r="K4984" s="210">
        <f t="shared" si="438"/>
        <v>0</v>
      </c>
      <c r="L4984" s="210">
        <f t="shared" si="438"/>
        <v>0</v>
      </c>
      <c r="M4984" s="210">
        <f t="shared" si="438"/>
        <v>0</v>
      </c>
      <c r="N4984" s="210">
        <f t="shared" si="438"/>
        <v>0</v>
      </c>
      <c r="O4984" s="210">
        <f t="shared" si="438"/>
        <v>0</v>
      </c>
      <c r="P4984" s="210">
        <f t="shared" si="438"/>
        <v>0</v>
      </c>
      <c r="Q4984" s="210">
        <f t="shared" si="438"/>
        <v>0</v>
      </c>
      <c r="R4984" s="210">
        <f t="shared" si="438"/>
        <v>0</v>
      </c>
    </row>
    <row r="4985" spans="1:18" hidden="1" outlineLevel="2" x14ac:dyDescent="0.35">
      <c r="A4985" s="209" t="str">
        <f>'Usages industrie'!A46</f>
        <v>Usage industriel n°43</v>
      </c>
      <c r="B4985" s="209" t="s">
        <v>637</v>
      </c>
      <c r="C4985" s="209"/>
      <c r="D4985" s="210">
        <f>IF(B$4934&lt;&gt;"",IF(B$4934='Usages industrie'!$K46,'Usages industrie'!J46,0),0)</f>
        <v>0</v>
      </c>
      <c r="E4985" s="210">
        <f t="shared" si="438"/>
        <v>0</v>
      </c>
      <c r="F4985" s="210">
        <f t="shared" si="438"/>
        <v>0</v>
      </c>
      <c r="G4985" s="210">
        <f t="shared" si="438"/>
        <v>0</v>
      </c>
      <c r="H4985" s="210">
        <f t="shared" si="438"/>
        <v>0</v>
      </c>
      <c r="I4985" s="210">
        <f t="shared" si="438"/>
        <v>0</v>
      </c>
      <c r="J4985" s="210">
        <f t="shared" si="438"/>
        <v>0</v>
      </c>
      <c r="K4985" s="210">
        <f t="shared" si="438"/>
        <v>0</v>
      </c>
      <c r="L4985" s="210">
        <f t="shared" si="438"/>
        <v>0</v>
      </c>
      <c r="M4985" s="210">
        <f t="shared" si="438"/>
        <v>0</v>
      </c>
      <c r="N4985" s="210">
        <f t="shared" si="438"/>
        <v>0</v>
      </c>
      <c r="O4985" s="210">
        <f t="shared" si="438"/>
        <v>0</v>
      </c>
      <c r="P4985" s="210">
        <f t="shared" si="438"/>
        <v>0</v>
      </c>
      <c r="Q4985" s="210">
        <f t="shared" si="438"/>
        <v>0</v>
      </c>
      <c r="R4985" s="210">
        <f t="shared" si="438"/>
        <v>0</v>
      </c>
    </row>
    <row r="4986" spans="1:18" hidden="1" outlineLevel="2" x14ac:dyDescent="0.35">
      <c r="A4986" s="209" t="str">
        <f>'Usages industrie'!A47</f>
        <v>Usage industriel n°44</v>
      </c>
      <c r="B4986" s="209" t="s">
        <v>637</v>
      </c>
      <c r="C4986" s="209"/>
      <c r="D4986" s="210">
        <f>IF(B$4934&lt;&gt;"",IF(B$4934='Usages industrie'!$K47,'Usages industrie'!J47,0),0)</f>
        <v>0</v>
      </c>
      <c r="E4986" s="210">
        <f t="shared" si="438"/>
        <v>0</v>
      </c>
      <c r="F4986" s="210">
        <f t="shared" si="438"/>
        <v>0</v>
      </c>
      <c r="G4986" s="210">
        <f t="shared" si="438"/>
        <v>0</v>
      </c>
      <c r="H4986" s="210">
        <f t="shared" si="438"/>
        <v>0</v>
      </c>
      <c r="I4986" s="210">
        <f t="shared" si="438"/>
        <v>0</v>
      </c>
      <c r="J4986" s="210">
        <f t="shared" si="438"/>
        <v>0</v>
      </c>
      <c r="K4986" s="210">
        <f t="shared" si="438"/>
        <v>0</v>
      </c>
      <c r="L4986" s="210">
        <f t="shared" si="438"/>
        <v>0</v>
      </c>
      <c r="M4986" s="210">
        <f t="shared" si="438"/>
        <v>0</v>
      </c>
      <c r="N4986" s="210">
        <f t="shared" si="438"/>
        <v>0</v>
      </c>
      <c r="O4986" s="210">
        <f t="shared" si="438"/>
        <v>0</v>
      </c>
      <c r="P4986" s="210">
        <f t="shared" si="438"/>
        <v>0</v>
      </c>
      <c r="Q4986" s="210">
        <f t="shared" si="438"/>
        <v>0</v>
      </c>
      <c r="R4986" s="210">
        <f t="shared" si="438"/>
        <v>0</v>
      </c>
    </row>
    <row r="4987" spans="1:18" hidden="1" outlineLevel="2" x14ac:dyDescent="0.35">
      <c r="A4987" s="209" t="str">
        <f>'Usages industrie'!A48</f>
        <v>Usage industriel n°45</v>
      </c>
      <c r="B4987" s="209" t="s">
        <v>637</v>
      </c>
      <c r="C4987" s="209"/>
      <c r="D4987" s="210">
        <f>IF(B$4934&lt;&gt;"",IF(B$4934='Usages industrie'!$K48,'Usages industrie'!J48,0),0)</f>
        <v>0</v>
      </c>
      <c r="E4987" s="210">
        <f t="shared" si="438"/>
        <v>0</v>
      </c>
      <c r="F4987" s="210">
        <f t="shared" si="438"/>
        <v>0</v>
      </c>
      <c r="G4987" s="210">
        <f t="shared" si="438"/>
        <v>0</v>
      </c>
      <c r="H4987" s="210">
        <f t="shared" si="438"/>
        <v>0</v>
      </c>
      <c r="I4987" s="210">
        <f t="shared" si="438"/>
        <v>0</v>
      </c>
      <c r="J4987" s="210">
        <f t="shared" si="438"/>
        <v>0</v>
      </c>
      <c r="K4987" s="210">
        <f t="shared" si="438"/>
        <v>0</v>
      </c>
      <c r="L4987" s="210">
        <f t="shared" si="438"/>
        <v>0</v>
      </c>
      <c r="M4987" s="210">
        <f t="shared" si="438"/>
        <v>0</v>
      </c>
      <c r="N4987" s="210">
        <f t="shared" si="438"/>
        <v>0</v>
      </c>
      <c r="O4987" s="210">
        <f t="shared" si="438"/>
        <v>0</v>
      </c>
      <c r="P4987" s="210">
        <f t="shared" si="438"/>
        <v>0</v>
      </c>
      <c r="Q4987" s="210">
        <f t="shared" si="438"/>
        <v>0</v>
      </c>
      <c r="R4987" s="210">
        <f t="shared" si="438"/>
        <v>0</v>
      </c>
    </row>
    <row r="4988" spans="1:18" hidden="1" outlineLevel="2" x14ac:dyDescent="0.35">
      <c r="A4988" s="209" t="str">
        <f>'Usages industrie'!A49</f>
        <v>Usage industriel n°46</v>
      </c>
      <c r="B4988" s="209" t="s">
        <v>637</v>
      </c>
      <c r="C4988" s="209"/>
      <c r="D4988" s="210">
        <f>IF(B$4934&lt;&gt;"",IF(B$4934='Usages industrie'!$K49,'Usages industrie'!J49,0),0)</f>
        <v>0</v>
      </c>
      <c r="E4988" s="210">
        <f t="shared" si="438"/>
        <v>0</v>
      </c>
      <c r="F4988" s="210">
        <f t="shared" si="438"/>
        <v>0</v>
      </c>
      <c r="G4988" s="210">
        <f t="shared" si="438"/>
        <v>0</v>
      </c>
      <c r="H4988" s="210">
        <f t="shared" si="438"/>
        <v>0</v>
      </c>
      <c r="I4988" s="210">
        <f t="shared" si="438"/>
        <v>0</v>
      </c>
      <c r="J4988" s="210">
        <f t="shared" si="438"/>
        <v>0</v>
      </c>
      <c r="K4988" s="210">
        <f t="shared" si="438"/>
        <v>0</v>
      </c>
      <c r="L4988" s="210">
        <f t="shared" si="438"/>
        <v>0</v>
      </c>
      <c r="M4988" s="210">
        <f t="shared" si="438"/>
        <v>0</v>
      </c>
      <c r="N4988" s="210">
        <f t="shared" si="438"/>
        <v>0</v>
      </c>
      <c r="O4988" s="210">
        <f t="shared" si="438"/>
        <v>0</v>
      </c>
      <c r="P4988" s="210">
        <f t="shared" si="438"/>
        <v>0</v>
      </c>
      <c r="Q4988" s="210">
        <f t="shared" si="438"/>
        <v>0</v>
      </c>
      <c r="R4988" s="210">
        <f t="shared" si="438"/>
        <v>0</v>
      </c>
    </row>
    <row r="4989" spans="1:18" hidden="1" outlineLevel="2" x14ac:dyDescent="0.35">
      <c r="A4989" s="209" t="str">
        <f>'Usages industrie'!A50</f>
        <v>Usage industriel n°47</v>
      </c>
      <c r="B4989" s="209" t="s">
        <v>637</v>
      </c>
      <c r="C4989" s="209"/>
      <c r="D4989" s="210">
        <f>IF(B$4934&lt;&gt;"",IF(B$4934='Usages industrie'!$K50,'Usages industrie'!J50,0),0)</f>
        <v>0</v>
      </c>
      <c r="E4989" s="210">
        <f t="shared" si="438"/>
        <v>0</v>
      </c>
      <c r="F4989" s="210">
        <f t="shared" si="438"/>
        <v>0</v>
      </c>
      <c r="G4989" s="210">
        <f t="shared" si="438"/>
        <v>0</v>
      </c>
      <c r="H4989" s="210">
        <f t="shared" si="438"/>
        <v>0</v>
      </c>
      <c r="I4989" s="210">
        <f t="shared" si="438"/>
        <v>0</v>
      </c>
      <c r="J4989" s="210">
        <f t="shared" si="438"/>
        <v>0</v>
      </c>
      <c r="K4989" s="210">
        <f t="shared" si="438"/>
        <v>0</v>
      </c>
      <c r="L4989" s="210">
        <f t="shared" si="438"/>
        <v>0</v>
      </c>
      <c r="M4989" s="210">
        <f t="shared" si="438"/>
        <v>0</v>
      </c>
      <c r="N4989" s="210">
        <f t="shared" si="438"/>
        <v>0</v>
      </c>
      <c r="O4989" s="210">
        <f t="shared" si="438"/>
        <v>0</v>
      </c>
      <c r="P4989" s="210">
        <f t="shared" si="438"/>
        <v>0</v>
      </c>
      <c r="Q4989" s="210">
        <f t="shared" si="438"/>
        <v>0</v>
      </c>
      <c r="R4989" s="210">
        <f t="shared" si="438"/>
        <v>0</v>
      </c>
    </row>
    <row r="4990" spans="1:18" hidden="1" outlineLevel="2" x14ac:dyDescent="0.35">
      <c r="A4990" s="209" t="str">
        <f>'Usages industrie'!A51</f>
        <v>Usage industriel n°48</v>
      </c>
      <c r="B4990" s="209" t="s">
        <v>637</v>
      </c>
      <c r="C4990" s="209"/>
      <c r="D4990" s="210">
        <f>IF(B$4934&lt;&gt;"",IF(B$4934='Usages industrie'!$K51,'Usages industrie'!J51,0),0)</f>
        <v>0</v>
      </c>
      <c r="E4990" s="210">
        <f t="shared" si="438"/>
        <v>0</v>
      </c>
      <c r="F4990" s="210">
        <f t="shared" si="438"/>
        <v>0</v>
      </c>
      <c r="G4990" s="210">
        <f t="shared" si="438"/>
        <v>0</v>
      </c>
      <c r="H4990" s="210">
        <f t="shared" si="438"/>
        <v>0</v>
      </c>
      <c r="I4990" s="210">
        <f t="shared" si="438"/>
        <v>0</v>
      </c>
      <c r="J4990" s="210">
        <f t="shared" si="438"/>
        <v>0</v>
      </c>
      <c r="K4990" s="210">
        <f t="shared" si="438"/>
        <v>0</v>
      </c>
      <c r="L4990" s="210">
        <f t="shared" si="438"/>
        <v>0</v>
      </c>
      <c r="M4990" s="210">
        <f t="shared" si="438"/>
        <v>0</v>
      </c>
      <c r="N4990" s="210">
        <f t="shared" si="438"/>
        <v>0</v>
      </c>
      <c r="O4990" s="210">
        <f t="shared" si="438"/>
        <v>0</v>
      </c>
      <c r="P4990" s="210">
        <f t="shared" si="438"/>
        <v>0</v>
      </c>
      <c r="Q4990" s="210">
        <f t="shared" si="438"/>
        <v>0</v>
      </c>
      <c r="R4990" s="210">
        <f t="shared" si="438"/>
        <v>0</v>
      </c>
    </row>
    <row r="4991" spans="1:18" hidden="1" outlineLevel="2" x14ac:dyDescent="0.35">
      <c r="A4991" s="209" t="str">
        <f>'Usages industrie'!A52</f>
        <v>Usage industriel n°49</v>
      </c>
      <c r="B4991" s="209" t="s">
        <v>637</v>
      </c>
      <c r="C4991" s="209"/>
      <c r="D4991" s="210">
        <f>IF(B$4934&lt;&gt;"",IF(B$4934='Usages industrie'!$K52,'Usages industrie'!J52,0),0)</f>
        <v>0</v>
      </c>
      <c r="E4991" s="210">
        <f t="shared" si="438"/>
        <v>0</v>
      </c>
      <c r="F4991" s="210">
        <f t="shared" si="438"/>
        <v>0</v>
      </c>
      <c r="G4991" s="210">
        <f t="shared" si="438"/>
        <v>0</v>
      </c>
      <c r="H4991" s="210">
        <f t="shared" si="438"/>
        <v>0</v>
      </c>
      <c r="I4991" s="210">
        <f t="shared" si="438"/>
        <v>0</v>
      </c>
      <c r="J4991" s="210">
        <f t="shared" si="438"/>
        <v>0</v>
      </c>
      <c r="K4991" s="210">
        <f t="shared" si="438"/>
        <v>0</v>
      </c>
      <c r="L4991" s="210">
        <f t="shared" si="438"/>
        <v>0</v>
      </c>
      <c r="M4991" s="210">
        <f t="shared" si="438"/>
        <v>0</v>
      </c>
      <c r="N4991" s="210">
        <f t="shared" si="438"/>
        <v>0</v>
      </c>
      <c r="O4991" s="210">
        <f t="shared" si="438"/>
        <v>0</v>
      </c>
      <c r="P4991" s="210">
        <f t="shared" si="438"/>
        <v>0</v>
      </c>
      <c r="Q4991" s="210">
        <f t="shared" si="438"/>
        <v>0</v>
      </c>
      <c r="R4991" s="210">
        <f t="shared" si="438"/>
        <v>0</v>
      </c>
    </row>
    <row r="4992" spans="1:18" hidden="1" outlineLevel="2" x14ac:dyDescent="0.35">
      <c r="A4992" s="209" t="str">
        <f>'Usages industrie'!A53</f>
        <v>Usage industriel n°50</v>
      </c>
      <c r="B4992" s="209" t="s">
        <v>637</v>
      </c>
      <c r="C4992" s="209"/>
      <c r="D4992" s="210">
        <f>IF(B$4934&lt;&gt;"",IF(B$4934='Usages industrie'!$K53,'Usages industrie'!J53,0),0)</f>
        <v>0</v>
      </c>
      <c r="E4992" s="210">
        <f t="shared" si="438"/>
        <v>0</v>
      </c>
      <c r="F4992" s="210">
        <f t="shared" si="438"/>
        <v>0</v>
      </c>
      <c r="G4992" s="210">
        <f t="shared" si="438"/>
        <v>0</v>
      </c>
      <c r="H4992" s="210">
        <f t="shared" si="438"/>
        <v>0</v>
      </c>
      <c r="I4992" s="210">
        <f t="shared" si="438"/>
        <v>0</v>
      </c>
      <c r="J4992" s="210">
        <f t="shared" si="438"/>
        <v>0</v>
      </c>
      <c r="K4992" s="210">
        <f t="shared" si="438"/>
        <v>0</v>
      </c>
      <c r="L4992" s="210">
        <f t="shared" si="438"/>
        <v>0</v>
      </c>
      <c r="M4992" s="210">
        <f t="shared" si="438"/>
        <v>0</v>
      </c>
      <c r="N4992" s="210">
        <f t="shared" si="438"/>
        <v>0</v>
      </c>
      <c r="O4992" s="210">
        <f t="shared" si="438"/>
        <v>0</v>
      </c>
      <c r="P4992" s="210">
        <f t="shared" si="438"/>
        <v>0</v>
      </c>
      <c r="Q4992" s="210">
        <f t="shared" si="438"/>
        <v>0</v>
      </c>
      <c r="R4992" s="210">
        <f t="shared" si="438"/>
        <v>0</v>
      </c>
    </row>
    <row r="4993" spans="1:18" hidden="1" outlineLevel="1" collapsed="1" x14ac:dyDescent="0.35">
      <c r="A4993" s="209" t="s">
        <v>638</v>
      </c>
      <c r="B4993" s="209"/>
      <c r="C4993" s="209"/>
      <c r="D4993" s="210">
        <f t="shared" ref="D4993:R4993" si="439">SUM(D4943:D4992)</f>
        <v>0</v>
      </c>
      <c r="E4993" s="210">
        <f t="shared" si="439"/>
        <v>0</v>
      </c>
      <c r="F4993" s="210">
        <f t="shared" si="439"/>
        <v>0</v>
      </c>
      <c r="G4993" s="210">
        <f t="shared" si="439"/>
        <v>0</v>
      </c>
      <c r="H4993" s="210">
        <f t="shared" si="439"/>
        <v>0</v>
      </c>
      <c r="I4993" s="210">
        <f t="shared" si="439"/>
        <v>0</v>
      </c>
      <c r="J4993" s="210">
        <f t="shared" si="439"/>
        <v>0</v>
      </c>
      <c r="K4993" s="210">
        <f t="shared" si="439"/>
        <v>0</v>
      </c>
      <c r="L4993" s="210">
        <f t="shared" si="439"/>
        <v>0</v>
      </c>
      <c r="M4993" s="210">
        <f t="shared" si="439"/>
        <v>0</v>
      </c>
      <c r="N4993" s="210">
        <f t="shared" si="439"/>
        <v>0</v>
      </c>
      <c r="O4993" s="210">
        <f t="shared" si="439"/>
        <v>0</v>
      </c>
      <c r="P4993" s="210">
        <f t="shared" si="439"/>
        <v>0</v>
      </c>
      <c r="Q4993" s="210">
        <f t="shared" si="439"/>
        <v>0</v>
      </c>
      <c r="R4993" s="210">
        <f t="shared" si="439"/>
        <v>0</v>
      </c>
    </row>
    <row r="4994" spans="1:18" hidden="1" outlineLevel="2" x14ac:dyDescent="0.35">
      <c r="A4994" s="209" t="str">
        <f>'Usages industrie'!A4</f>
        <v>Usage industriel n°1</v>
      </c>
      <c r="B4994" s="209" t="s">
        <v>639</v>
      </c>
      <c r="C4994" s="209"/>
      <c r="D4994" s="210">
        <f>D4943*'Usages industrie'!$O4*(1+'Usages industrie'!$P4)^(D$4937-$D$4937)/1000</f>
        <v>0</v>
      </c>
      <c r="E4994" s="210">
        <f>E4943*'Usages industrie'!$O4*(1+'Usages industrie'!$P4)^(E$4937-$D$4937)/1000</f>
        <v>0</v>
      </c>
      <c r="F4994" s="210">
        <f>F4943*'Usages industrie'!$O4*(1+'Usages industrie'!$P4)^(F$4937-$D$4937)/1000</f>
        <v>0</v>
      </c>
      <c r="G4994" s="210">
        <f>G4943*'Usages industrie'!$O4*(1+'Usages industrie'!$P4)^(G$4937-$D$4937)/1000</f>
        <v>0</v>
      </c>
      <c r="H4994" s="210">
        <f>H4943*'Usages industrie'!$O4*(1+'Usages industrie'!$P4)^(H$4937-$D$4937)/1000</f>
        <v>0</v>
      </c>
      <c r="I4994" s="210">
        <f>I4943*'Usages industrie'!$O4*(1+'Usages industrie'!$P4)^(I$4937-$D$4937)/1000</f>
        <v>0</v>
      </c>
      <c r="J4994" s="210">
        <f>J4943*'Usages industrie'!$O4*(1+'Usages industrie'!$P4)^(J$4937-$D$4937)/1000</f>
        <v>0</v>
      </c>
      <c r="K4994" s="210">
        <f>K4943*'Usages industrie'!$O4*(1+'Usages industrie'!$P4)^(K$4937-$D$4937)/1000</f>
        <v>0</v>
      </c>
      <c r="L4994" s="210">
        <f>L4943*'Usages industrie'!$O4*(1+'Usages industrie'!$P4)^(L$4937-$D$4937)/1000</f>
        <v>0</v>
      </c>
      <c r="M4994" s="210">
        <f>M4943*'Usages industrie'!$O4*(1+'Usages industrie'!$P4)^(M$4937-$D$4937)/1000</f>
        <v>0</v>
      </c>
      <c r="N4994" s="210">
        <f>N4943*'Usages industrie'!$O4*(1+'Usages industrie'!$P4)^(N$4937-$D$4937)/1000</f>
        <v>0</v>
      </c>
      <c r="O4994" s="210">
        <f>O4943*'Usages industrie'!$O4*(1+'Usages industrie'!$P4)^(O$4937-$D$4937)/1000</f>
        <v>0</v>
      </c>
      <c r="P4994" s="210">
        <f>P4943*'Usages industrie'!$O4*(1+'Usages industrie'!$P4)^(P$4937-$D$4937)/1000</f>
        <v>0</v>
      </c>
      <c r="Q4994" s="210">
        <f>Q4943*'Usages industrie'!$O4*(1+'Usages industrie'!$P4)^(Q$4937-$D$4937)/1000</f>
        <v>0</v>
      </c>
      <c r="R4994" s="210">
        <f>R4943*'Usages industrie'!$O4*(1+'Usages industrie'!$P4)^(R$4937-$D$4937)/1000</f>
        <v>0</v>
      </c>
    </row>
    <row r="4995" spans="1:18" hidden="1" outlineLevel="2" x14ac:dyDescent="0.35">
      <c r="A4995" s="209" t="str">
        <f>'Usages industrie'!A5</f>
        <v>Usage industriel n°2</v>
      </c>
      <c r="B4995" s="209" t="s">
        <v>639</v>
      </c>
      <c r="C4995" s="209"/>
      <c r="D4995" s="210">
        <f>D4944*'Usages industrie'!$O5*(1+'Usages industrie'!$P5)^(D$4937-$D$4937)/1000</f>
        <v>0</v>
      </c>
      <c r="E4995" s="210">
        <f>E4944*'Usages industrie'!$O5*(1+'Usages industrie'!$P5)^(E$4937-$D$4937)/1000</f>
        <v>0</v>
      </c>
      <c r="F4995" s="210">
        <f>F4944*'Usages industrie'!$O5*(1+'Usages industrie'!$P5)^(F$4937-$D$4937)/1000</f>
        <v>0</v>
      </c>
      <c r="G4995" s="210">
        <f>G4944*'Usages industrie'!$O5*(1+'Usages industrie'!$P5)^(G$4937-$D$4937)/1000</f>
        <v>0</v>
      </c>
      <c r="H4995" s="210">
        <f>H4944*'Usages industrie'!$O5*(1+'Usages industrie'!$P5)^(H$4937-$D$4937)/1000</f>
        <v>0</v>
      </c>
      <c r="I4995" s="210">
        <f>I4944*'Usages industrie'!$O5*(1+'Usages industrie'!$P5)^(I$4937-$D$4937)/1000</f>
        <v>0</v>
      </c>
      <c r="J4995" s="210">
        <f>J4944*'Usages industrie'!$O5*(1+'Usages industrie'!$P5)^(J$4937-$D$4937)/1000</f>
        <v>0</v>
      </c>
      <c r="K4995" s="210">
        <f>K4944*'Usages industrie'!$O5*(1+'Usages industrie'!$P5)^(K$4937-$D$4937)/1000</f>
        <v>0</v>
      </c>
      <c r="L4995" s="210">
        <f>L4944*'Usages industrie'!$O5*(1+'Usages industrie'!$P5)^(L$4937-$D$4937)/1000</f>
        <v>0</v>
      </c>
      <c r="M4995" s="210">
        <f>M4944*'Usages industrie'!$O5*(1+'Usages industrie'!$P5)^(M$4937-$D$4937)/1000</f>
        <v>0</v>
      </c>
      <c r="N4995" s="210">
        <f>N4944*'Usages industrie'!$O5*(1+'Usages industrie'!$P5)^(N$4937-$D$4937)/1000</f>
        <v>0</v>
      </c>
      <c r="O4995" s="210">
        <f>O4944*'Usages industrie'!$O5*(1+'Usages industrie'!$P5)^(O$4937-$D$4937)/1000</f>
        <v>0</v>
      </c>
      <c r="P4995" s="210">
        <f>P4944*'Usages industrie'!$O5*(1+'Usages industrie'!$P5)^(P$4937-$D$4937)/1000</f>
        <v>0</v>
      </c>
      <c r="Q4995" s="210">
        <f>Q4944*'Usages industrie'!$O5*(1+'Usages industrie'!$P5)^(Q$4937-$D$4937)/1000</f>
        <v>0</v>
      </c>
      <c r="R4995" s="210">
        <f>R4944*'Usages industrie'!$O5*(1+'Usages industrie'!$P5)^(R$4937-$D$4937)/1000</f>
        <v>0</v>
      </c>
    </row>
    <row r="4996" spans="1:18" hidden="1" outlineLevel="2" x14ac:dyDescent="0.35">
      <c r="A4996" s="209" t="str">
        <f>'Usages industrie'!A6</f>
        <v>Usage industriel n°3</v>
      </c>
      <c r="B4996" s="209" t="s">
        <v>639</v>
      </c>
      <c r="C4996" s="209"/>
      <c r="D4996" s="210">
        <f>D4945*'Usages industrie'!$O6*(1+'Usages industrie'!$P6)^(D$4937-$D$4937)/1000</f>
        <v>0</v>
      </c>
      <c r="E4996" s="210">
        <f>E4945*'Usages industrie'!$O6*(1+'Usages industrie'!$P6)^(E$4937-$D$4937)/1000</f>
        <v>0</v>
      </c>
      <c r="F4996" s="210">
        <f>F4945*'Usages industrie'!$O6*(1+'Usages industrie'!$P6)^(F$4937-$D$4937)/1000</f>
        <v>0</v>
      </c>
      <c r="G4996" s="210">
        <f>G4945*'Usages industrie'!$O6*(1+'Usages industrie'!$P6)^(G$4937-$D$4937)/1000</f>
        <v>0</v>
      </c>
      <c r="H4996" s="210">
        <f>H4945*'Usages industrie'!$O6*(1+'Usages industrie'!$P6)^(H$4937-$D$4937)/1000</f>
        <v>0</v>
      </c>
      <c r="I4996" s="210">
        <f>I4945*'Usages industrie'!$O6*(1+'Usages industrie'!$P6)^(I$4937-$D$4937)/1000</f>
        <v>0</v>
      </c>
      <c r="J4996" s="210">
        <f>J4945*'Usages industrie'!$O6*(1+'Usages industrie'!$P6)^(J$4937-$D$4937)/1000</f>
        <v>0</v>
      </c>
      <c r="K4996" s="210">
        <f>K4945*'Usages industrie'!$O6*(1+'Usages industrie'!$P6)^(K$4937-$D$4937)/1000</f>
        <v>0</v>
      </c>
      <c r="L4996" s="210">
        <f>L4945*'Usages industrie'!$O6*(1+'Usages industrie'!$P6)^(L$4937-$D$4937)/1000</f>
        <v>0</v>
      </c>
      <c r="M4996" s="210">
        <f>M4945*'Usages industrie'!$O6*(1+'Usages industrie'!$P6)^(M$4937-$D$4937)/1000</f>
        <v>0</v>
      </c>
      <c r="N4996" s="210">
        <f>N4945*'Usages industrie'!$O6*(1+'Usages industrie'!$P6)^(N$4937-$D$4937)/1000</f>
        <v>0</v>
      </c>
      <c r="O4996" s="210">
        <f>O4945*'Usages industrie'!$O6*(1+'Usages industrie'!$P6)^(O$4937-$D$4937)/1000</f>
        <v>0</v>
      </c>
      <c r="P4996" s="210">
        <f>P4945*'Usages industrie'!$O6*(1+'Usages industrie'!$P6)^(P$4937-$D$4937)/1000</f>
        <v>0</v>
      </c>
      <c r="Q4996" s="210">
        <f>Q4945*'Usages industrie'!$O6*(1+'Usages industrie'!$P6)^(Q$4937-$D$4937)/1000</f>
        <v>0</v>
      </c>
      <c r="R4996" s="210">
        <f>R4945*'Usages industrie'!$O6*(1+'Usages industrie'!$P6)^(R$4937-$D$4937)/1000</f>
        <v>0</v>
      </c>
    </row>
    <row r="4997" spans="1:18" hidden="1" outlineLevel="2" x14ac:dyDescent="0.35">
      <c r="A4997" s="209" t="str">
        <f>'Usages industrie'!A7</f>
        <v>Usage industriel n°4</v>
      </c>
      <c r="B4997" s="209" t="s">
        <v>639</v>
      </c>
      <c r="C4997" s="209"/>
      <c r="D4997" s="210">
        <f>D4946*'Usages industrie'!$O7*(1+'Usages industrie'!$P7)^(D$4937-$D$4937)/1000</f>
        <v>0</v>
      </c>
      <c r="E4997" s="210">
        <f>E4946*'Usages industrie'!$O7*(1+'Usages industrie'!$P7)^(E$4937-$D$4937)/1000</f>
        <v>0</v>
      </c>
      <c r="F4997" s="210">
        <f>F4946*'Usages industrie'!$O7*(1+'Usages industrie'!$P7)^(F$4937-$D$4937)/1000</f>
        <v>0</v>
      </c>
      <c r="G4997" s="210">
        <f>G4946*'Usages industrie'!$O7*(1+'Usages industrie'!$P7)^(G$4937-$D$4937)/1000</f>
        <v>0</v>
      </c>
      <c r="H4997" s="210">
        <f>H4946*'Usages industrie'!$O7*(1+'Usages industrie'!$P7)^(H$4937-$D$4937)/1000</f>
        <v>0</v>
      </c>
      <c r="I4997" s="210">
        <f>I4946*'Usages industrie'!$O7*(1+'Usages industrie'!$P7)^(I$4937-$D$4937)/1000</f>
        <v>0</v>
      </c>
      <c r="J4997" s="210">
        <f>J4946*'Usages industrie'!$O7*(1+'Usages industrie'!$P7)^(J$4937-$D$4937)/1000</f>
        <v>0</v>
      </c>
      <c r="K4997" s="210">
        <f>K4946*'Usages industrie'!$O7*(1+'Usages industrie'!$P7)^(K$4937-$D$4937)/1000</f>
        <v>0</v>
      </c>
      <c r="L4997" s="210">
        <f>L4946*'Usages industrie'!$O7*(1+'Usages industrie'!$P7)^(L$4937-$D$4937)/1000</f>
        <v>0</v>
      </c>
      <c r="M4997" s="210">
        <f>M4946*'Usages industrie'!$O7*(1+'Usages industrie'!$P7)^(M$4937-$D$4937)/1000</f>
        <v>0</v>
      </c>
      <c r="N4997" s="210">
        <f>N4946*'Usages industrie'!$O7*(1+'Usages industrie'!$P7)^(N$4937-$D$4937)/1000</f>
        <v>0</v>
      </c>
      <c r="O4997" s="210">
        <f>O4946*'Usages industrie'!$O7*(1+'Usages industrie'!$P7)^(O$4937-$D$4937)/1000</f>
        <v>0</v>
      </c>
      <c r="P4997" s="210">
        <f>P4946*'Usages industrie'!$O7*(1+'Usages industrie'!$P7)^(P$4937-$D$4937)/1000</f>
        <v>0</v>
      </c>
      <c r="Q4997" s="210">
        <f>Q4946*'Usages industrie'!$O7*(1+'Usages industrie'!$P7)^(Q$4937-$D$4937)/1000</f>
        <v>0</v>
      </c>
      <c r="R4997" s="210">
        <f>R4946*'Usages industrie'!$O7*(1+'Usages industrie'!$P7)^(R$4937-$D$4937)/1000</f>
        <v>0</v>
      </c>
    </row>
    <row r="4998" spans="1:18" hidden="1" outlineLevel="2" x14ac:dyDescent="0.35">
      <c r="A4998" s="209" t="str">
        <f>'Usages industrie'!A8</f>
        <v>Usage industriel n°5</v>
      </c>
      <c r="B4998" s="209" t="s">
        <v>639</v>
      </c>
      <c r="C4998" s="209"/>
      <c r="D4998" s="210">
        <f>D4947*'Usages industrie'!$O8*(1+'Usages industrie'!$P8)^(D$4937-$D$4937)/1000</f>
        <v>0</v>
      </c>
      <c r="E4998" s="210">
        <f>E4947*'Usages industrie'!$O8*(1+'Usages industrie'!$P8)^(E$4937-$D$4937)/1000</f>
        <v>0</v>
      </c>
      <c r="F4998" s="210">
        <f>F4947*'Usages industrie'!$O8*(1+'Usages industrie'!$P8)^(F$4937-$D$4937)/1000</f>
        <v>0</v>
      </c>
      <c r="G4998" s="210">
        <f>G4947*'Usages industrie'!$O8*(1+'Usages industrie'!$P8)^(G$4937-$D$4937)/1000</f>
        <v>0</v>
      </c>
      <c r="H4998" s="210">
        <f>H4947*'Usages industrie'!$O8*(1+'Usages industrie'!$P8)^(H$4937-$D$4937)/1000</f>
        <v>0</v>
      </c>
      <c r="I4998" s="210">
        <f>I4947*'Usages industrie'!$O8*(1+'Usages industrie'!$P8)^(I$4937-$D$4937)/1000</f>
        <v>0</v>
      </c>
      <c r="J4998" s="210">
        <f>J4947*'Usages industrie'!$O8*(1+'Usages industrie'!$P8)^(J$4937-$D$4937)/1000</f>
        <v>0</v>
      </c>
      <c r="K4998" s="210">
        <f>K4947*'Usages industrie'!$O8*(1+'Usages industrie'!$P8)^(K$4937-$D$4937)/1000</f>
        <v>0</v>
      </c>
      <c r="L4998" s="210">
        <f>L4947*'Usages industrie'!$O8*(1+'Usages industrie'!$P8)^(L$4937-$D$4937)/1000</f>
        <v>0</v>
      </c>
      <c r="M4998" s="210">
        <f>M4947*'Usages industrie'!$O8*(1+'Usages industrie'!$P8)^(M$4937-$D$4937)/1000</f>
        <v>0</v>
      </c>
      <c r="N4998" s="210">
        <f>N4947*'Usages industrie'!$O8*(1+'Usages industrie'!$P8)^(N$4937-$D$4937)/1000</f>
        <v>0</v>
      </c>
      <c r="O4998" s="210">
        <f>O4947*'Usages industrie'!$O8*(1+'Usages industrie'!$P8)^(O$4937-$D$4937)/1000</f>
        <v>0</v>
      </c>
      <c r="P4998" s="210">
        <f>P4947*'Usages industrie'!$O8*(1+'Usages industrie'!$P8)^(P$4937-$D$4937)/1000</f>
        <v>0</v>
      </c>
      <c r="Q4998" s="210">
        <f>Q4947*'Usages industrie'!$O8*(1+'Usages industrie'!$P8)^(Q$4937-$D$4937)/1000</f>
        <v>0</v>
      </c>
      <c r="R4998" s="210">
        <f>R4947*'Usages industrie'!$O8*(1+'Usages industrie'!$P8)^(R$4937-$D$4937)/1000</f>
        <v>0</v>
      </c>
    </row>
    <row r="4999" spans="1:18" hidden="1" outlineLevel="2" x14ac:dyDescent="0.35">
      <c r="A4999" s="209" t="str">
        <f>'Usages industrie'!A9</f>
        <v>Usage industriel n°6</v>
      </c>
      <c r="B4999" s="209" t="s">
        <v>639</v>
      </c>
      <c r="C4999" s="209"/>
      <c r="D4999" s="210">
        <f>D4948*'Usages industrie'!$O9*(1+'Usages industrie'!$P9)^(D$4937-$D$4937)/1000</f>
        <v>0</v>
      </c>
      <c r="E4999" s="210">
        <f>E4948*'Usages industrie'!$O9*(1+'Usages industrie'!$P9)^(E$4937-$D$4937)/1000</f>
        <v>0</v>
      </c>
      <c r="F4999" s="210">
        <f>F4948*'Usages industrie'!$O9*(1+'Usages industrie'!$P9)^(F$4937-$D$4937)/1000</f>
        <v>0</v>
      </c>
      <c r="G4999" s="210">
        <f>G4948*'Usages industrie'!$O9*(1+'Usages industrie'!$P9)^(G$4937-$D$4937)/1000</f>
        <v>0</v>
      </c>
      <c r="H4999" s="210">
        <f>H4948*'Usages industrie'!$O9*(1+'Usages industrie'!$P9)^(H$4937-$D$4937)/1000</f>
        <v>0</v>
      </c>
      <c r="I4999" s="210">
        <f>I4948*'Usages industrie'!$O9*(1+'Usages industrie'!$P9)^(I$4937-$D$4937)/1000</f>
        <v>0</v>
      </c>
      <c r="J4999" s="210">
        <f>J4948*'Usages industrie'!$O9*(1+'Usages industrie'!$P9)^(J$4937-$D$4937)/1000</f>
        <v>0</v>
      </c>
      <c r="K4999" s="210">
        <f>K4948*'Usages industrie'!$O9*(1+'Usages industrie'!$P9)^(K$4937-$D$4937)/1000</f>
        <v>0</v>
      </c>
      <c r="L4999" s="210">
        <f>L4948*'Usages industrie'!$O9*(1+'Usages industrie'!$P9)^(L$4937-$D$4937)/1000</f>
        <v>0</v>
      </c>
      <c r="M4999" s="210">
        <f>M4948*'Usages industrie'!$O9*(1+'Usages industrie'!$P9)^(M$4937-$D$4937)/1000</f>
        <v>0</v>
      </c>
      <c r="N4999" s="210">
        <f>N4948*'Usages industrie'!$O9*(1+'Usages industrie'!$P9)^(N$4937-$D$4937)/1000</f>
        <v>0</v>
      </c>
      <c r="O4999" s="210">
        <f>O4948*'Usages industrie'!$O9*(1+'Usages industrie'!$P9)^(O$4937-$D$4937)/1000</f>
        <v>0</v>
      </c>
      <c r="P4999" s="210">
        <f>P4948*'Usages industrie'!$O9*(1+'Usages industrie'!$P9)^(P$4937-$D$4937)/1000</f>
        <v>0</v>
      </c>
      <c r="Q4999" s="210">
        <f>Q4948*'Usages industrie'!$O9*(1+'Usages industrie'!$P9)^(Q$4937-$D$4937)/1000</f>
        <v>0</v>
      </c>
      <c r="R4999" s="210">
        <f>R4948*'Usages industrie'!$O9*(1+'Usages industrie'!$P9)^(R$4937-$D$4937)/1000</f>
        <v>0</v>
      </c>
    </row>
    <row r="5000" spans="1:18" hidden="1" outlineLevel="2" x14ac:dyDescent="0.35">
      <c r="A5000" s="209" t="str">
        <f>'Usages industrie'!A10</f>
        <v>Usage industriel n°7</v>
      </c>
      <c r="B5000" s="209" t="s">
        <v>639</v>
      </c>
      <c r="C5000" s="209"/>
      <c r="D5000" s="210">
        <f>D4949*'Usages industrie'!$O10*(1+'Usages industrie'!$P10)^(D$4937-$D$4937)/1000</f>
        <v>0</v>
      </c>
      <c r="E5000" s="210">
        <f>E4949*'Usages industrie'!$O10*(1+'Usages industrie'!$P10)^(E$4937-$D$4937)/1000</f>
        <v>0</v>
      </c>
      <c r="F5000" s="210">
        <f>F4949*'Usages industrie'!$O10*(1+'Usages industrie'!$P10)^(F$4937-$D$4937)/1000</f>
        <v>0</v>
      </c>
      <c r="G5000" s="210">
        <f>G4949*'Usages industrie'!$O10*(1+'Usages industrie'!$P10)^(G$4937-$D$4937)/1000</f>
        <v>0</v>
      </c>
      <c r="H5000" s="210">
        <f>H4949*'Usages industrie'!$O10*(1+'Usages industrie'!$P10)^(H$4937-$D$4937)/1000</f>
        <v>0</v>
      </c>
      <c r="I5000" s="210">
        <f>I4949*'Usages industrie'!$O10*(1+'Usages industrie'!$P10)^(I$4937-$D$4937)/1000</f>
        <v>0</v>
      </c>
      <c r="J5000" s="210">
        <f>J4949*'Usages industrie'!$O10*(1+'Usages industrie'!$P10)^(J$4937-$D$4937)/1000</f>
        <v>0</v>
      </c>
      <c r="K5000" s="210">
        <f>K4949*'Usages industrie'!$O10*(1+'Usages industrie'!$P10)^(K$4937-$D$4937)/1000</f>
        <v>0</v>
      </c>
      <c r="L5000" s="210">
        <f>L4949*'Usages industrie'!$O10*(1+'Usages industrie'!$P10)^(L$4937-$D$4937)/1000</f>
        <v>0</v>
      </c>
      <c r="M5000" s="210">
        <f>M4949*'Usages industrie'!$O10*(1+'Usages industrie'!$P10)^(M$4937-$D$4937)/1000</f>
        <v>0</v>
      </c>
      <c r="N5000" s="210">
        <f>N4949*'Usages industrie'!$O10*(1+'Usages industrie'!$P10)^(N$4937-$D$4937)/1000</f>
        <v>0</v>
      </c>
      <c r="O5000" s="210">
        <f>O4949*'Usages industrie'!$O10*(1+'Usages industrie'!$P10)^(O$4937-$D$4937)/1000</f>
        <v>0</v>
      </c>
      <c r="P5000" s="210">
        <f>P4949*'Usages industrie'!$O10*(1+'Usages industrie'!$P10)^(P$4937-$D$4937)/1000</f>
        <v>0</v>
      </c>
      <c r="Q5000" s="210">
        <f>Q4949*'Usages industrie'!$O10*(1+'Usages industrie'!$P10)^(Q$4937-$D$4937)/1000</f>
        <v>0</v>
      </c>
      <c r="R5000" s="210">
        <f>R4949*'Usages industrie'!$O10*(1+'Usages industrie'!$P10)^(R$4937-$D$4937)/1000</f>
        <v>0</v>
      </c>
    </row>
    <row r="5001" spans="1:18" hidden="1" outlineLevel="2" x14ac:dyDescent="0.35">
      <c r="A5001" s="209" t="str">
        <f>'Usages industrie'!A11</f>
        <v>Usage industriel n°8</v>
      </c>
      <c r="B5001" s="209" t="s">
        <v>639</v>
      </c>
      <c r="C5001" s="209"/>
      <c r="D5001" s="210">
        <f>D4950*'Usages industrie'!$O11*(1+'Usages industrie'!$P11)^(D$4937-$D$4937)/1000</f>
        <v>0</v>
      </c>
      <c r="E5001" s="210">
        <f>E4950*'Usages industrie'!$O11*(1+'Usages industrie'!$P11)^(E$4937-$D$4937)/1000</f>
        <v>0</v>
      </c>
      <c r="F5001" s="210">
        <f>F4950*'Usages industrie'!$O11*(1+'Usages industrie'!$P11)^(F$4937-$D$4937)/1000</f>
        <v>0</v>
      </c>
      <c r="G5001" s="210">
        <f>G4950*'Usages industrie'!$O11*(1+'Usages industrie'!$P11)^(G$4937-$D$4937)/1000</f>
        <v>0</v>
      </c>
      <c r="H5001" s="210">
        <f>H4950*'Usages industrie'!$O11*(1+'Usages industrie'!$P11)^(H$4937-$D$4937)/1000</f>
        <v>0</v>
      </c>
      <c r="I5001" s="210">
        <f>I4950*'Usages industrie'!$O11*(1+'Usages industrie'!$P11)^(I$4937-$D$4937)/1000</f>
        <v>0</v>
      </c>
      <c r="J5001" s="210">
        <f>J4950*'Usages industrie'!$O11*(1+'Usages industrie'!$P11)^(J$4937-$D$4937)/1000</f>
        <v>0</v>
      </c>
      <c r="K5001" s="210">
        <f>K4950*'Usages industrie'!$O11*(1+'Usages industrie'!$P11)^(K$4937-$D$4937)/1000</f>
        <v>0</v>
      </c>
      <c r="L5001" s="210">
        <f>L4950*'Usages industrie'!$O11*(1+'Usages industrie'!$P11)^(L$4937-$D$4937)/1000</f>
        <v>0</v>
      </c>
      <c r="M5001" s="210">
        <f>M4950*'Usages industrie'!$O11*(1+'Usages industrie'!$P11)^(M$4937-$D$4937)/1000</f>
        <v>0</v>
      </c>
      <c r="N5001" s="210">
        <f>N4950*'Usages industrie'!$O11*(1+'Usages industrie'!$P11)^(N$4937-$D$4937)/1000</f>
        <v>0</v>
      </c>
      <c r="O5001" s="210">
        <f>O4950*'Usages industrie'!$O11*(1+'Usages industrie'!$P11)^(O$4937-$D$4937)/1000</f>
        <v>0</v>
      </c>
      <c r="P5001" s="210">
        <f>P4950*'Usages industrie'!$O11*(1+'Usages industrie'!$P11)^(P$4937-$D$4937)/1000</f>
        <v>0</v>
      </c>
      <c r="Q5001" s="210">
        <f>Q4950*'Usages industrie'!$O11*(1+'Usages industrie'!$P11)^(Q$4937-$D$4937)/1000</f>
        <v>0</v>
      </c>
      <c r="R5001" s="210">
        <f>R4950*'Usages industrie'!$O11*(1+'Usages industrie'!$P11)^(R$4937-$D$4937)/1000</f>
        <v>0</v>
      </c>
    </row>
    <row r="5002" spans="1:18" hidden="1" outlineLevel="2" x14ac:dyDescent="0.35">
      <c r="A5002" s="209" t="str">
        <f>'Usages industrie'!A12</f>
        <v>Usage industriel n°9</v>
      </c>
      <c r="B5002" s="209" t="s">
        <v>639</v>
      </c>
      <c r="C5002" s="209"/>
      <c r="D5002" s="210">
        <f>D4951*'Usages industrie'!$O12*(1+'Usages industrie'!$P12)^(D$4937-$D$4937)/1000</f>
        <v>0</v>
      </c>
      <c r="E5002" s="210">
        <f>E4951*'Usages industrie'!$O12*(1+'Usages industrie'!$P12)^(E$4937-$D$4937)/1000</f>
        <v>0</v>
      </c>
      <c r="F5002" s="210">
        <f>F4951*'Usages industrie'!$O12*(1+'Usages industrie'!$P12)^(F$4937-$D$4937)/1000</f>
        <v>0</v>
      </c>
      <c r="G5002" s="210">
        <f>G4951*'Usages industrie'!$O12*(1+'Usages industrie'!$P12)^(G$4937-$D$4937)/1000</f>
        <v>0</v>
      </c>
      <c r="H5002" s="210">
        <f>H4951*'Usages industrie'!$O12*(1+'Usages industrie'!$P12)^(H$4937-$D$4937)/1000</f>
        <v>0</v>
      </c>
      <c r="I5002" s="210">
        <f>I4951*'Usages industrie'!$O12*(1+'Usages industrie'!$P12)^(I$4937-$D$4937)/1000</f>
        <v>0</v>
      </c>
      <c r="J5002" s="210">
        <f>J4951*'Usages industrie'!$O12*(1+'Usages industrie'!$P12)^(J$4937-$D$4937)/1000</f>
        <v>0</v>
      </c>
      <c r="K5002" s="210">
        <f>K4951*'Usages industrie'!$O12*(1+'Usages industrie'!$P12)^(K$4937-$D$4937)/1000</f>
        <v>0</v>
      </c>
      <c r="L5002" s="210">
        <f>L4951*'Usages industrie'!$O12*(1+'Usages industrie'!$P12)^(L$4937-$D$4937)/1000</f>
        <v>0</v>
      </c>
      <c r="M5002" s="210">
        <f>M4951*'Usages industrie'!$O12*(1+'Usages industrie'!$P12)^(M$4937-$D$4937)/1000</f>
        <v>0</v>
      </c>
      <c r="N5002" s="210">
        <f>N4951*'Usages industrie'!$O12*(1+'Usages industrie'!$P12)^(N$4937-$D$4937)/1000</f>
        <v>0</v>
      </c>
      <c r="O5002" s="210">
        <f>O4951*'Usages industrie'!$O12*(1+'Usages industrie'!$P12)^(O$4937-$D$4937)/1000</f>
        <v>0</v>
      </c>
      <c r="P5002" s="210">
        <f>P4951*'Usages industrie'!$O12*(1+'Usages industrie'!$P12)^(P$4937-$D$4937)/1000</f>
        <v>0</v>
      </c>
      <c r="Q5002" s="210">
        <f>Q4951*'Usages industrie'!$O12*(1+'Usages industrie'!$P12)^(Q$4937-$D$4937)/1000</f>
        <v>0</v>
      </c>
      <c r="R5002" s="210">
        <f>R4951*'Usages industrie'!$O12*(1+'Usages industrie'!$P12)^(R$4937-$D$4937)/1000</f>
        <v>0</v>
      </c>
    </row>
    <row r="5003" spans="1:18" hidden="1" outlineLevel="2" x14ac:dyDescent="0.35">
      <c r="A5003" s="209" t="str">
        <f>'Usages industrie'!A13</f>
        <v>Usage industriel n°10</v>
      </c>
      <c r="B5003" s="209" t="s">
        <v>639</v>
      </c>
      <c r="C5003" s="209"/>
      <c r="D5003" s="210">
        <f>D4952*'Usages industrie'!$O13*(1+'Usages industrie'!$P13)^(D$4937-$D$4937)/1000</f>
        <v>0</v>
      </c>
      <c r="E5003" s="210">
        <f>E4952*'Usages industrie'!$O13*(1+'Usages industrie'!$P13)^(E$4937-$D$4937)/1000</f>
        <v>0</v>
      </c>
      <c r="F5003" s="210">
        <f>F4952*'Usages industrie'!$O13*(1+'Usages industrie'!$P13)^(F$4937-$D$4937)/1000</f>
        <v>0</v>
      </c>
      <c r="G5003" s="210">
        <f>G4952*'Usages industrie'!$O13*(1+'Usages industrie'!$P13)^(G$4937-$D$4937)/1000</f>
        <v>0</v>
      </c>
      <c r="H5003" s="210">
        <f>H4952*'Usages industrie'!$O13*(1+'Usages industrie'!$P13)^(H$4937-$D$4937)/1000</f>
        <v>0</v>
      </c>
      <c r="I5003" s="210">
        <f>I4952*'Usages industrie'!$O13*(1+'Usages industrie'!$P13)^(I$4937-$D$4937)/1000</f>
        <v>0</v>
      </c>
      <c r="J5003" s="210">
        <f>J4952*'Usages industrie'!$O13*(1+'Usages industrie'!$P13)^(J$4937-$D$4937)/1000</f>
        <v>0</v>
      </c>
      <c r="K5003" s="210">
        <f>K4952*'Usages industrie'!$O13*(1+'Usages industrie'!$P13)^(K$4937-$D$4937)/1000</f>
        <v>0</v>
      </c>
      <c r="L5003" s="210">
        <f>L4952*'Usages industrie'!$O13*(1+'Usages industrie'!$P13)^(L$4937-$D$4937)/1000</f>
        <v>0</v>
      </c>
      <c r="M5003" s="210">
        <f>M4952*'Usages industrie'!$O13*(1+'Usages industrie'!$P13)^(M$4937-$D$4937)/1000</f>
        <v>0</v>
      </c>
      <c r="N5003" s="210">
        <f>N4952*'Usages industrie'!$O13*(1+'Usages industrie'!$P13)^(N$4937-$D$4937)/1000</f>
        <v>0</v>
      </c>
      <c r="O5003" s="210">
        <f>O4952*'Usages industrie'!$O13*(1+'Usages industrie'!$P13)^(O$4937-$D$4937)/1000</f>
        <v>0</v>
      </c>
      <c r="P5003" s="210">
        <f>P4952*'Usages industrie'!$O13*(1+'Usages industrie'!$P13)^(P$4937-$D$4937)/1000</f>
        <v>0</v>
      </c>
      <c r="Q5003" s="210">
        <f>Q4952*'Usages industrie'!$O13*(1+'Usages industrie'!$P13)^(Q$4937-$D$4937)/1000</f>
        <v>0</v>
      </c>
      <c r="R5003" s="210">
        <f>R4952*'Usages industrie'!$O13*(1+'Usages industrie'!$P13)^(R$4937-$D$4937)/1000</f>
        <v>0</v>
      </c>
    </row>
    <row r="5004" spans="1:18" hidden="1" outlineLevel="2" x14ac:dyDescent="0.35">
      <c r="A5004" s="209" t="str">
        <f>'Usages industrie'!A14</f>
        <v>Usage industriel n°11</v>
      </c>
      <c r="B5004" s="209" t="s">
        <v>639</v>
      </c>
      <c r="C5004" s="209"/>
      <c r="D5004" s="210">
        <f>D4953*'Usages industrie'!$O14*(1+'Usages industrie'!$P14)^(D$4937-$D$4937)/1000</f>
        <v>0</v>
      </c>
      <c r="E5004" s="210">
        <f>E4953*'Usages industrie'!$O14*(1+'Usages industrie'!$P14)^(E$4937-$D$4937)/1000</f>
        <v>0</v>
      </c>
      <c r="F5004" s="210">
        <f>F4953*'Usages industrie'!$O14*(1+'Usages industrie'!$P14)^(F$4937-$D$4937)/1000</f>
        <v>0</v>
      </c>
      <c r="G5004" s="210">
        <f>G4953*'Usages industrie'!$O14*(1+'Usages industrie'!$P14)^(G$4937-$D$4937)/1000</f>
        <v>0</v>
      </c>
      <c r="H5004" s="210">
        <f>H4953*'Usages industrie'!$O14*(1+'Usages industrie'!$P14)^(H$4937-$D$4937)/1000</f>
        <v>0</v>
      </c>
      <c r="I5004" s="210">
        <f>I4953*'Usages industrie'!$O14*(1+'Usages industrie'!$P14)^(I$4937-$D$4937)/1000</f>
        <v>0</v>
      </c>
      <c r="J5004" s="210">
        <f>J4953*'Usages industrie'!$O14*(1+'Usages industrie'!$P14)^(J$4937-$D$4937)/1000</f>
        <v>0</v>
      </c>
      <c r="K5004" s="210">
        <f>K4953*'Usages industrie'!$O14*(1+'Usages industrie'!$P14)^(K$4937-$D$4937)/1000</f>
        <v>0</v>
      </c>
      <c r="L5004" s="210">
        <f>L4953*'Usages industrie'!$O14*(1+'Usages industrie'!$P14)^(L$4937-$D$4937)/1000</f>
        <v>0</v>
      </c>
      <c r="M5004" s="210">
        <f>M4953*'Usages industrie'!$O14*(1+'Usages industrie'!$P14)^(M$4937-$D$4937)/1000</f>
        <v>0</v>
      </c>
      <c r="N5004" s="210">
        <f>N4953*'Usages industrie'!$O14*(1+'Usages industrie'!$P14)^(N$4937-$D$4937)/1000</f>
        <v>0</v>
      </c>
      <c r="O5004" s="210">
        <f>O4953*'Usages industrie'!$O14*(1+'Usages industrie'!$P14)^(O$4937-$D$4937)/1000</f>
        <v>0</v>
      </c>
      <c r="P5004" s="210">
        <f>P4953*'Usages industrie'!$O14*(1+'Usages industrie'!$P14)^(P$4937-$D$4937)/1000</f>
        <v>0</v>
      </c>
      <c r="Q5004" s="210">
        <f>Q4953*'Usages industrie'!$O14*(1+'Usages industrie'!$P14)^(Q$4937-$D$4937)/1000</f>
        <v>0</v>
      </c>
      <c r="R5004" s="210">
        <f>R4953*'Usages industrie'!$O14*(1+'Usages industrie'!$P14)^(R$4937-$D$4937)/1000</f>
        <v>0</v>
      </c>
    </row>
    <row r="5005" spans="1:18" hidden="1" outlineLevel="2" x14ac:dyDescent="0.35">
      <c r="A5005" s="209" t="str">
        <f>'Usages industrie'!A15</f>
        <v>Usage industriel n°12</v>
      </c>
      <c r="B5005" s="209" t="s">
        <v>639</v>
      </c>
      <c r="C5005" s="209"/>
      <c r="D5005" s="210">
        <f>D4954*'Usages industrie'!$O15*(1+'Usages industrie'!$P15)^(D$4937-$D$4937)/1000</f>
        <v>0</v>
      </c>
      <c r="E5005" s="210">
        <f>E4954*'Usages industrie'!$O15*(1+'Usages industrie'!$P15)^(E$4937-$D$4937)/1000</f>
        <v>0</v>
      </c>
      <c r="F5005" s="210">
        <f>F4954*'Usages industrie'!$O15*(1+'Usages industrie'!$P15)^(F$4937-$D$4937)/1000</f>
        <v>0</v>
      </c>
      <c r="G5005" s="210">
        <f>G4954*'Usages industrie'!$O15*(1+'Usages industrie'!$P15)^(G$4937-$D$4937)/1000</f>
        <v>0</v>
      </c>
      <c r="H5005" s="210">
        <f>H4954*'Usages industrie'!$O15*(1+'Usages industrie'!$P15)^(H$4937-$D$4937)/1000</f>
        <v>0</v>
      </c>
      <c r="I5005" s="210">
        <f>I4954*'Usages industrie'!$O15*(1+'Usages industrie'!$P15)^(I$4937-$D$4937)/1000</f>
        <v>0</v>
      </c>
      <c r="J5005" s="210">
        <f>J4954*'Usages industrie'!$O15*(1+'Usages industrie'!$P15)^(J$4937-$D$4937)/1000</f>
        <v>0</v>
      </c>
      <c r="K5005" s="210">
        <f>K4954*'Usages industrie'!$O15*(1+'Usages industrie'!$P15)^(K$4937-$D$4937)/1000</f>
        <v>0</v>
      </c>
      <c r="L5005" s="210">
        <f>L4954*'Usages industrie'!$O15*(1+'Usages industrie'!$P15)^(L$4937-$D$4937)/1000</f>
        <v>0</v>
      </c>
      <c r="M5005" s="210">
        <f>M4954*'Usages industrie'!$O15*(1+'Usages industrie'!$P15)^(M$4937-$D$4937)/1000</f>
        <v>0</v>
      </c>
      <c r="N5005" s="210">
        <f>N4954*'Usages industrie'!$O15*(1+'Usages industrie'!$P15)^(N$4937-$D$4937)/1000</f>
        <v>0</v>
      </c>
      <c r="O5005" s="210">
        <f>O4954*'Usages industrie'!$O15*(1+'Usages industrie'!$P15)^(O$4937-$D$4937)/1000</f>
        <v>0</v>
      </c>
      <c r="P5005" s="210">
        <f>P4954*'Usages industrie'!$O15*(1+'Usages industrie'!$P15)^(P$4937-$D$4937)/1000</f>
        <v>0</v>
      </c>
      <c r="Q5005" s="210">
        <f>Q4954*'Usages industrie'!$O15*(1+'Usages industrie'!$P15)^(Q$4937-$D$4937)/1000</f>
        <v>0</v>
      </c>
      <c r="R5005" s="210">
        <f>R4954*'Usages industrie'!$O15*(1+'Usages industrie'!$P15)^(R$4937-$D$4937)/1000</f>
        <v>0</v>
      </c>
    </row>
    <row r="5006" spans="1:18" hidden="1" outlineLevel="2" x14ac:dyDescent="0.35">
      <c r="A5006" s="209" t="str">
        <f>'Usages industrie'!A16</f>
        <v>Usage industriel n°13</v>
      </c>
      <c r="B5006" s="209" t="s">
        <v>639</v>
      </c>
      <c r="C5006" s="209"/>
      <c r="D5006" s="210">
        <f>D4955*'Usages industrie'!$O16*(1+'Usages industrie'!$P16)^(D$4937-$D$4937)/1000</f>
        <v>0</v>
      </c>
      <c r="E5006" s="210">
        <f>E4955*'Usages industrie'!$O16*(1+'Usages industrie'!$P16)^(E$4937-$D$4937)/1000</f>
        <v>0</v>
      </c>
      <c r="F5006" s="210">
        <f>F4955*'Usages industrie'!$O16*(1+'Usages industrie'!$P16)^(F$4937-$D$4937)/1000</f>
        <v>0</v>
      </c>
      <c r="G5006" s="210">
        <f>G4955*'Usages industrie'!$O16*(1+'Usages industrie'!$P16)^(G$4937-$D$4937)/1000</f>
        <v>0</v>
      </c>
      <c r="H5006" s="210">
        <f>H4955*'Usages industrie'!$O16*(1+'Usages industrie'!$P16)^(H$4937-$D$4937)/1000</f>
        <v>0</v>
      </c>
      <c r="I5006" s="210">
        <f>I4955*'Usages industrie'!$O16*(1+'Usages industrie'!$P16)^(I$4937-$D$4937)/1000</f>
        <v>0</v>
      </c>
      <c r="J5006" s="210">
        <f>J4955*'Usages industrie'!$O16*(1+'Usages industrie'!$P16)^(J$4937-$D$4937)/1000</f>
        <v>0</v>
      </c>
      <c r="K5006" s="210">
        <f>K4955*'Usages industrie'!$O16*(1+'Usages industrie'!$P16)^(K$4937-$D$4937)/1000</f>
        <v>0</v>
      </c>
      <c r="L5006" s="210">
        <f>L4955*'Usages industrie'!$O16*(1+'Usages industrie'!$P16)^(L$4937-$D$4937)/1000</f>
        <v>0</v>
      </c>
      <c r="M5006" s="210">
        <f>M4955*'Usages industrie'!$O16*(1+'Usages industrie'!$P16)^(M$4937-$D$4937)/1000</f>
        <v>0</v>
      </c>
      <c r="N5006" s="210">
        <f>N4955*'Usages industrie'!$O16*(1+'Usages industrie'!$P16)^(N$4937-$D$4937)/1000</f>
        <v>0</v>
      </c>
      <c r="O5006" s="210">
        <f>O4955*'Usages industrie'!$O16*(1+'Usages industrie'!$P16)^(O$4937-$D$4937)/1000</f>
        <v>0</v>
      </c>
      <c r="P5006" s="210">
        <f>P4955*'Usages industrie'!$O16*(1+'Usages industrie'!$P16)^(P$4937-$D$4937)/1000</f>
        <v>0</v>
      </c>
      <c r="Q5006" s="210">
        <f>Q4955*'Usages industrie'!$O16*(1+'Usages industrie'!$P16)^(Q$4937-$D$4937)/1000</f>
        <v>0</v>
      </c>
      <c r="R5006" s="210">
        <f>R4955*'Usages industrie'!$O16*(1+'Usages industrie'!$P16)^(R$4937-$D$4937)/1000</f>
        <v>0</v>
      </c>
    </row>
    <row r="5007" spans="1:18" hidden="1" outlineLevel="2" x14ac:dyDescent="0.35">
      <c r="A5007" s="209" t="str">
        <f>'Usages industrie'!A17</f>
        <v>Usage industriel n°14</v>
      </c>
      <c r="B5007" s="209" t="s">
        <v>639</v>
      </c>
      <c r="C5007" s="209"/>
      <c r="D5007" s="210">
        <f>D4956*'Usages industrie'!$O17*(1+'Usages industrie'!$P17)^(D$4937-$D$4937)/1000</f>
        <v>0</v>
      </c>
      <c r="E5007" s="210">
        <f>E4956*'Usages industrie'!$O17*(1+'Usages industrie'!$P17)^(E$4937-$D$4937)/1000</f>
        <v>0</v>
      </c>
      <c r="F5007" s="210">
        <f>F4956*'Usages industrie'!$O17*(1+'Usages industrie'!$P17)^(F$4937-$D$4937)/1000</f>
        <v>0</v>
      </c>
      <c r="G5007" s="210">
        <f>G4956*'Usages industrie'!$O17*(1+'Usages industrie'!$P17)^(G$4937-$D$4937)/1000</f>
        <v>0</v>
      </c>
      <c r="H5007" s="210">
        <f>H4956*'Usages industrie'!$O17*(1+'Usages industrie'!$P17)^(H$4937-$D$4937)/1000</f>
        <v>0</v>
      </c>
      <c r="I5007" s="210">
        <f>I4956*'Usages industrie'!$O17*(1+'Usages industrie'!$P17)^(I$4937-$D$4937)/1000</f>
        <v>0</v>
      </c>
      <c r="J5007" s="210">
        <f>J4956*'Usages industrie'!$O17*(1+'Usages industrie'!$P17)^(J$4937-$D$4937)/1000</f>
        <v>0</v>
      </c>
      <c r="K5007" s="210">
        <f>K4956*'Usages industrie'!$O17*(1+'Usages industrie'!$P17)^(K$4937-$D$4937)/1000</f>
        <v>0</v>
      </c>
      <c r="L5007" s="210">
        <f>L4956*'Usages industrie'!$O17*(1+'Usages industrie'!$P17)^(L$4937-$D$4937)/1000</f>
        <v>0</v>
      </c>
      <c r="M5007" s="210">
        <f>M4956*'Usages industrie'!$O17*(1+'Usages industrie'!$P17)^(M$4937-$D$4937)/1000</f>
        <v>0</v>
      </c>
      <c r="N5007" s="210">
        <f>N4956*'Usages industrie'!$O17*(1+'Usages industrie'!$P17)^(N$4937-$D$4937)/1000</f>
        <v>0</v>
      </c>
      <c r="O5007" s="210">
        <f>O4956*'Usages industrie'!$O17*(1+'Usages industrie'!$P17)^(O$4937-$D$4937)/1000</f>
        <v>0</v>
      </c>
      <c r="P5007" s="210">
        <f>P4956*'Usages industrie'!$O17*(1+'Usages industrie'!$P17)^(P$4937-$D$4937)/1000</f>
        <v>0</v>
      </c>
      <c r="Q5007" s="210">
        <f>Q4956*'Usages industrie'!$O17*(1+'Usages industrie'!$P17)^(Q$4937-$D$4937)/1000</f>
        <v>0</v>
      </c>
      <c r="R5007" s="210">
        <f>R4956*'Usages industrie'!$O17*(1+'Usages industrie'!$P17)^(R$4937-$D$4937)/1000</f>
        <v>0</v>
      </c>
    </row>
    <row r="5008" spans="1:18" hidden="1" outlineLevel="2" x14ac:dyDescent="0.35">
      <c r="A5008" s="209" t="str">
        <f>'Usages industrie'!A18</f>
        <v>Usage industriel n°15</v>
      </c>
      <c r="B5008" s="209" t="s">
        <v>639</v>
      </c>
      <c r="C5008" s="209"/>
      <c r="D5008" s="210">
        <f>D4957*'Usages industrie'!$O18*(1+'Usages industrie'!$P18)^(D$4937-$D$4937)/1000</f>
        <v>0</v>
      </c>
      <c r="E5008" s="210">
        <f>E4957*'Usages industrie'!$O18*(1+'Usages industrie'!$P18)^(E$4937-$D$4937)/1000</f>
        <v>0</v>
      </c>
      <c r="F5008" s="210">
        <f>F4957*'Usages industrie'!$O18*(1+'Usages industrie'!$P18)^(F$4937-$D$4937)/1000</f>
        <v>0</v>
      </c>
      <c r="G5008" s="210">
        <f>G4957*'Usages industrie'!$O18*(1+'Usages industrie'!$P18)^(G$4937-$D$4937)/1000</f>
        <v>0</v>
      </c>
      <c r="H5008" s="210">
        <f>H4957*'Usages industrie'!$O18*(1+'Usages industrie'!$P18)^(H$4937-$D$4937)/1000</f>
        <v>0</v>
      </c>
      <c r="I5008" s="210">
        <f>I4957*'Usages industrie'!$O18*(1+'Usages industrie'!$P18)^(I$4937-$D$4937)/1000</f>
        <v>0</v>
      </c>
      <c r="J5008" s="210">
        <f>J4957*'Usages industrie'!$O18*(1+'Usages industrie'!$P18)^(J$4937-$D$4937)/1000</f>
        <v>0</v>
      </c>
      <c r="K5008" s="210">
        <f>K4957*'Usages industrie'!$O18*(1+'Usages industrie'!$P18)^(K$4937-$D$4937)/1000</f>
        <v>0</v>
      </c>
      <c r="L5008" s="210">
        <f>L4957*'Usages industrie'!$O18*(1+'Usages industrie'!$P18)^(L$4937-$D$4937)/1000</f>
        <v>0</v>
      </c>
      <c r="M5008" s="210">
        <f>M4957*'Usages industrie'!$O18*(1+'Usages industrie'!$P18)^(M$4937-$D$4937)/1000</f>
        <v>0</v>
      </c>
      <c r="N5008" s="210">
        <f>N4957*'Usages industrie'!$O18*(1+'Usages industrie'!$P18)^(N$4937-$D$4937)/1000</f>
        <v>0</v>
      </c>
      <c r="O5008" s="210">
        <f>O4957*'Usages industrie'!$O18*(1+'Usages industrie'!$P18)^(O$4937-$D$4937)/1000</f>
        <v>0</v>
      </c>
      <c r="P5008" s="210">
        <f>P4957*'Usages industrie'!$O18*(1+'Usages industrie'!$P18)^(P$4937-$D$4937)/1000</f>
        <v>0</v>
      </c>
      <c r="Q5008" s="210">
        <f>Q4957*'Usages industrie'!$O18*(1+'Usages industrie'!$P18)^(Q$4937-$D$4937)/1000</f>
        <v>0</v>
      </c>
      <c r="R5008" s="210">
        <f>R4957*'Usages industrie'!$O18*(1+'Usages industrie'!$P18)^(R$4937-$D$4937)/1000</f>
        <v>0</v>
      </c>
    </row>
    <row r="5009" spans="1:18" hidden="1" outlineLevel="2" x14ac:dyDescent="0.35">
      <c r="A5009" s="209" t="str">
        <f>'Usages industrie'!A19</f>
        <v>Usage industriel n°16</v>
      </c>
      <c r="B5009" s="209" t="s">
        <v>639</v>
      </c>
      <c r="C5009" s="209"/>
      <c r="D5009" s="210">
        <f>D4958*'Usages industrie'!$O19*(1+'Usages industrie'!$P19)^(D$4937-$D$4937)/1000</f>
        <v>0</v>
      </c>
      <c r="E5009" s="210">
        <f>E4958*'Usages industrie'!$O19*(1+'Usages industrie'!$P19)^(E$4937-$D$4937)/1000</f>
        <v>0</v>
      </c>
      <c r="F5009" s="210">
        <f>F4958*'Usages industrie'!$O19*(1+'Usages industrie'!$P19)^(F$4937-$D$4937)/1000</f>
        <v>0</v>
      </c>
      <c r="G5009" s="210">
        <f>G4958*'Usages industrie'!$O19*(1+'Usages industrie'!$P19)^(G$4937-$D$4937)/1000</f>
        <v>0</v>
      </c>
      <c r="H5009" s="210">
        <f>H4958*'Usages industrie'!$O19*(1+'Usages industrie'!$P19)^(H$4937-$D$4937)/1000</f>
        <v>0</v>
      </c>
      <c r="I5009" s="210">
        <f>I4958*'Usages industrie'!$O19*(1+'Usages industrie'!$P19)^(I$4937-$D$4937)/1000</f>
        <v>0</v>
      </c>
      <c r="J5009" s="210">
        <f>J4958*'Usages industrie'!$O19*(1+'Usages industrie'!$P19)^(J$4937-$D$4937)/1000</f>
        <v>0</v>
      </c>
      <c r="K5009" s="210">
        <f>K4958*'Usages industrie'!$O19*(1+'Usages industrie'!$P19)^(K$4937-$D$4937)/1000</f>
        <v>0</v>
      </c>
      <c r="L5009" s="210">
        <f>L4958*'Usages industrie'!$O19*(1+'Usages industrie'!$P19)^(L$4937-$D$4937)/1000</f>
        <v>0</v>
      </c>
      <c r="M5009" s="210">
        <f>M4958*'Usages industrie'!$O19*(1+'Usages industrie'!$P19)^(M$4937-$D$4937)/1000</f>
        <v>0</v>
      </c>
      <c r="N5009" s="210">
        <f>N4958*'Usages industrie'!$O19*(1+'Usages industrie'!$P19)^(N$4937-$D$4937)/1000</f>
        <v>0</v>
      </c>
      <c r="O5009" s="210">
        <f>O4958*'Usages industrie'!$O19*(1+'Usages industrie'!$P19)^(O$4937-$D$4937)/1000</f>
        <v>0</v>
      </c>
      <c r="P5009" s="210">
        <f>P4958*'Usages industrie'!$O19*(1+'Usages industrie'!$P19)^(P$4937-$D$4937)/1000</f>
        <v>0</v>
      </c>
      <c r="Q5009" s="210">
        <f>Q4958*'Usages industrie'!$O19*(1+'Usages industrie'!$P19)^(Q$4937-$D$4937)/1000</f>
        <v>0</v>
      </c>
      <c r="R5009" s="210">
        <f>R4958*'Usages industrie'!$O19*(1+'Usages industrie'!$P19)^(R$4937-$D$4937)/1000</f>
        <v>0</v>
      </c>
    </row>
    <row r="5010" spans="1:18" hidden="1" outlineLevel="2" x14ac:dyDescent="0.35">
      <c r="A5010" s="209" t="str">
        <f>'Usages industrie'!A20</f>
        <v>Usage industriel n°17</v>
      </c>
      <c r="B5010" s="209" t="s">
        <v>639</v>
      </c>
      <c r="C5010" s="209"/>
      <c r="D5010" s="210">
        <f>D4959*'Usages industrie'!$O20*(1+'Usages industrie'!$P20)^(D$4937-$D$4937)/1000</f>
        <v>0</v>
      </c>
      <c r="E5010" s="210">
        <f>E4959*'Usages industrie'!$O20*(1+'Usages industrie'!$P20)^(E$4937-$D$4937)/1000</f>
        <v>0</v>
      </c>
      <c r="F5010" s="210">
        <f>F4959*'Usages industrie'!$O20*(1+'Usages industrie'!$P20)^(F$4937-$D$4937)/1000</f>
        <v>0</v>
      </c>
      <c r="G5010" s="210">
        <f>G4959*'Usages industrie'!$O20*(1+'Usages industrie'!$P20)^(G$4937-$D$4937)/1000</f>
        <v>0</v>
      </c>
      <c r="H5010" s="210">
        <f>H4959*'Usages industrie'!$O20*(1+'Usages industrie'!$P20)^(H$4937-$D$4937)/1000</f>
        <v>0</v>
      </c>
      <c r="I5010" s="210">
        <f>I4959*'Usages industrie'!$O20*(1+'Usages industrie'!$P20)^(I$4937-$D$4937)/1000</f>
        <v>0</v>
      </c>
      <c r="J5010" s="210">
        <f>J4959*'Usages industrie'!$O20*(1+'Usages industrie'!$P20)^(J$4937-$D$4937)/1000</f>
        <v>0</v>
      </c>
      <c r="K5010" s="210">
        <f>K4959*'Usages industrie'!$O20*(1+'Usages industrie'!$P20)^(K$4937-$D$4937)/1000</f>
        <v>0</v>
      </c>
      <c r="L5010" s="210">
        <f>L4959*'Usages industrie'!$O20*(1+'Usages industrie'!$P20)^(L$4937-$D$4937)/1000</f>
        <v>0</v>
      </c>
      <c r="M5010" s="210">
        <f>M4959*'Usages industrie'!$O20*(1+'Usages industrie'!$P20)^(M$4937-$D$4937)/1000</f>
        <v>0</v>
      </c>
      <c r="N5010" s="210">
        <f>N4959*'Usages industrie'!$O20*(1+'Usages industrie'!$P20)^(N$4937-$D$4937)/1000</f>
        <v>0</v>
      </c>
      <c r="O5010" s="210">
        <f>O4959*'Usages industrie'!$O20*(1+'Usages industrie'!$P20)^(O$4937-$D$4937)/1000</f>
        <v>0</v>
      </c>
      <c r="P5010" s="210">
        <f>P4959*'Usages industrie'!$O20*(1+'Usages industrie'!$P20)^(P$4937-$D$4937)/1000</f>
        <v>0</v>
      </c>
      <c r="Q5010" s="210">
        <f>Q4959*'Usages industrie'!$O20*(1+'Usages industrie'!$P20)^(Q$4937-$D$4937)/1000</f>
        <v>0</v>
      </c>
      <c r="R5010" s="210">
        <f>R4959*'Usages industrie'!$O20*(1+'Usages industrie'!$P20)^(R$4937-$D$4937)/1000</f>
        <v>0</v>
      </c>
    </row>
    <row r="5011" spans="1:18" hidden="1" outlineLevel="2" x14ac:dyDescent="0.35">
      <c r="A5011" s="209" t="str">
        <f>'Usages industrie'!A21</f>
        <v>Usage industriel n°18</v>
      </c>
      <c r="B5011" s="209" t="s">
        <v>639</v>
      </c>
      <c r="C5011" s="209"/>
      <c r="D5011" s="210">
        <f>D4960*'Usages industrie'!$O21*(1+'Usages industrie'!$P21)^(D$4937-$D$4937)/1000</f>
        <v>0</v>
      </c>
      <c r="E5011" s="210">
        <f>E4960*'Usages industrie'!$O21*(1+'Usages industrie'!$P21)^(E$4937-$D$4937)/1000</f>
        <v>0</v>
      </c>
      <c r="F5011" s="210">
        <f>F4960*'Usages industrie'!$O21*(1+'Usages industrie'!$P21)^(F$4937-$D$4937)/1000</f>
        <v>0</v>
      </c>
      <c r="G5011" s="210">
        <f>G4960*'Usages industrie'!$O21*(1+'Usages industrie'!$P21)^(G$4937-$D$4937)/1000</f>
        <v>0</v>
      </c>
      <c r="H5011" s="210">
        <f>H4960*'Usages industrie'!$O21*(1+'Usages industrie'!$P21)^(H$4937-$D$4937)/1000</f>
        <v>0</v>
      </c>
      <c r="I5011" s="210">
        <f>I4960*'Usages industrie'!$O21*(1+'Usages industrie'!$P21)^(I$4937-$D$4937)/1000</f>
        <v>0</v>
      </c>
      <c r="J5011" s="210">
        <f>J4960*'Usages industrie'!$O21*(1+'Usages industrie'!$P21)^(J$4937-$D$4937)/1000</f>
        <v>0</v>
      </c>
      <c r="K5011" s="210">
        <f>K4960*'Usages industrie'!$O21*(1+'Usages industrie'!$P21)^(K$4937-$D$4937)/1000</f>
        <v>0</v>
      </c>
      <c r="L5011" s="210">
        <f>L4960*'Usages industrie'!$O21*(1+'Usages industrie'!$P21)^(L$4937-$D$4937)/1000</f>
        <v>0</v>
      </c>
      <c r="M5011" s="210">
        <f>M4960*'Usages industrie'!$O21*(1+'Usages industrie'!$P21)^(M$4937-$D$4937)/1000</f>
        <v>0</v>
      </c>
      <c r="N5011" s="210">
        <f>N4960*'Usages industrie'!$O21*(1+'Usages industrie'!$P21)^(N$4937-$D$4937)/1000</f>
        <v>0</v>
      </c>
      <c r="O5011" s="210">
        <f>O4960*'Usages industrie'!$O21*(1+'Usages industrie'!$P21)^(O$4937-$D$4937)/1000</f>
        <v>0</v>
      </c>
      <c r="P5011" s="210">
        <f>P4960*'Usages industrie'!$O21*(1+'Usages industrie'!$P21)^(P$4937-$D$4937)/1000</f>
        <v>0</v>
      </c>
      <c r="Q5011" s="210">
        <f>Q4960*'Usages industrie'!$O21*(1+'Usages industrie'!$P21)^(Q$4937-$D$4937)/1000</f>
        <v>0</v>
      </c>
      <c r="R5011" s="210">
        <f>R4960*'Usages industrie'!$O21*(1+'Usages industrie'!$P21)^(R$4937-$D$4937)/1000</f>
        <v>0</v>
      </c>
    </row>
    <row r="5012" spans="1:18" hidden="1" outlineLevel="2" x14ac:dyDescent="0.35">
      <c r="A5012" s="209" t="str">
        <f>'Usages industrie'!A22</f>
        <v>Usage industriel n°19</v>
      </c>
      <c r="B5012" s="209" t="s">
        <v>639</v>
      </c>
      <c r="C5012" s="209"/>
      <c r="D5012" s="210">
        <f>D4961*'Usages industrie'!$O22*(1+'Usages industrie'!$P22)^(D$4937-$D$4937)/1000</f>
        <v>0</v>
      </c>
      <c r="E5012" s="210">
        <f>E4961*'Usages industrie'!$O22*(1+'Usages industrie'!$P22)^(E$4937-$D$4937)/1000</f>
        <v>0</v>
      </c>
      <c r="F5012" s="210">
        <f>F4961*'Usages industrie'!$O22*(1+'Usages industrie'!$P22)^(F$4937-$D$4937)/1000</f>
        <v>0</v>
      </c>
      <c r="G5012" s="210">
        <f>G4961*'Usages industrie'!$O22*(1+'Usages industrie'!$P22)^(G$4937-$D$4937)/1000</f>
        <v>0</v>
      </c>
      <c r="H5012" s="210">
        <f>H4961*'Usages industrie'!$O22*(1+'Usages industrie'!$P22)^(H$4937-$D$4937)/1000</f>
        <v>0</v>
      </c>
      <c r="I5012" s="210">
        <f>I4961*'Usages industrie'!$O22*(1+'Usages industrie'!$P22)^(I$4937-$D$4937)/1000</f>
        <v>0</v>
      </c>
      <c r="J5012" s="210">
        <f>J4961*'Usages industrie'!$O22*(1+'Usages industrie'!$P22)^(J$4937-$D$4937)/1000</f>
        <v>0</v>
      </c>
      <c r="K5012" s="210">
        <f>K4961*'Usages industrie'!$O22*(1+'Usages industrie'!$P22)^(K$4937-$D$4937)/1000</f>
        <v>0</v>
      </c>
      <c r="L5012" s="210">
        <f>L4961*'Usages industrie'!$O22*(1+'Usages industrie'!$P22)^(L$4937-$D$4937)/1000</f>
        <v>0</v>
      </c>
      <c r="M5012" s="210">
        <f>M4961*'Usages industrie'!$O22*(1+'Usages industrie'!$P22)^(M$4937-$D$4937)/1000</f>
        <v>0</v>
      </c>
      <c r="N5012" s="210">
        <f>N4961*'Usages industrie'!$O22*(1+'Usages industrie'!$P22)^(N$4937-$D$4937)/1000</f>
        <v>0</v>
      </c>
      <c r="O5012" s="210">
        <f>O4961*'Usages industrie'!$O22*(1+'Usages industrie'!$P22)^(O$4937-$D$4937)/1000</f>
        <v>0</v>
      </c>
      <c r="P5012" s="210">
        <f>P4961*'Usages industrie'!$O22*(1+'Usages industrie'!$P22)^(P$4937-$D$4937)/1000</f>
        <v>0</v>
      </c>
      <c r="Q5012" s="210">
        <f>Q4961*'Usages industrie'!$O22*(1+'Usages industrie'!$P22)^(Q$4937-$D$4937)/1000</f>
        <v>0</v>
      </c>
      <c r="R5012" s="210">
        <f>R4961*'Usages industrie'!$O22*(1+'Usages industrie'!$P22)^(R$4937-$D$4937)/1000</f>
        <v>0</v>
      </c>
    </row>
    <row r="5013" spans="1:18" hidden="1" outlineLevel="2" x14ac:dyDescent="0.35">
      <c r="A5013" s="209" t="str">
        <f>'Usages industrie'!A23</f>
        <v>Usage industriel n°20</v>
      </c>
      <c r="B5013" s="209" t="s">
        <v>639</v>
      </c>
      <c r="C5013" s="209"/>
      <c r="D5013" s="210">
        <f>D4962*'Usages industrie'!$O23*(1+'Usages industrie'!$P23)^(D$4937-$D$4937)/1000</f>
        <v>0</v>
      </c>
      <c r="E5013" s="210">
        <f>E4962*'Usages industrie'!$O23*(1+'Usages industrie'!$P23)^(E$4937-$D$4937)/1000</f>
        <v>0</v>
      </c>
      <c r="F5013" s="210">
        <f>F4962*'Usages industrie'!$O23*(1+'Usages industrie'!$P23)^(F$4937-$D$4937)/1000</f>
        <v>0</v>
      </c>
      <c r="G5013" s="210">
        <f>G4962*'Usages industrie'!$O23*(1+'Usages industrie'!$P23)^(G$4937-$D$4937)/1000</f>
        <v>0</v>
      </c>
      <c r="H5013" s="210">
        <f>H4962*'Usages industrie'!$O23*(1+'Usages industrie'!$P23)^(H$4937-$D$4937)/1000</f>
        <v>0</v>
      </c>
      <c r="I5013" s="210">
        <f>I4962*'Usages industrie'!$O23*(1+'Usages industrie'!$P23)^(I$4937-$D$4937)/1000</f>
        <v>0</v>
      </c>
      <c r="J5013" s="210">
        <f>J4962*'Usages industrie'!$O23*(1+'Usages industrie'!$P23)^(J$4937-$D$4937)/1000</f>
        <v>0</v>
      </c>
      <c r="K5013" s="210">
        <f>K4962*'Usages industrie'!$O23*(1+'Usages industrie'!$P23)^(K$4937-$D$4937)/1000</f>
        <v>0</v>
      </c>
      <c r="L5013" s="210">
        <f>L4962*'Usages industrie'!$O23*(1+'Usages industrie'!$P23)^(L$4937-$D$4937)/1000</f>
        <v>0</v>
      </c>
      <c r="M5013" s="210">
        <f>M4962*'Usages industrie'!$O23*(1+'Usages industrie'!$P23)^(M$4937-$D$4937)/1000</f>
        <v>0</v>
      </c>
      <c r="N5013" s="210">
        <f>N4962*'Usages industrie'!$O23*(1+'Usages industrie'!$P23)^(N$4937-$D$4937)/1000</f>
        <v>0</v>
      </c>
      <c r="O5013" s="210">
        <f>O4962*'Usages industrie'!$O23*(1+'Usages industrie'!$P23)^(O$4937-$D$4937)/1000</f>
        <v>0</v>
      </c>
      <c r="P5013" s="210">
        <f>P4962*'Usages industrie'!$O23*(1+'Usages industrie'!$P23)^(P$4937-$D$4937)/1000</f>
        <v>0</v>
      </c>
      <c r="Q5013" s="210">
        <f>Q4962*'Usages industrie'!$O23*(1+'Usages industrie'!$P23)^(Q$4937-$D$4937)/1000</f>
        <v>0</v>
      </c>
      <c r="R5013" s="210">
        <f>R4962*'Usages industrie'!$O23*(1+'Usages industrie'!$P23)^(R$4937-$D$4937)/1000</f>
        <v>0</v>
      </c>
    </row>
    <row r="5014" spans="1:18" hidden="1" outlineLevel="2" x14ac:dyDescent="0.35">
      <c r="A5014" s="209" t="str">
        <f>'Usages industrie'!A24</f>
        <v>Usage industriel n°21</v>
      </c>
      <c r="B5014" s="209" t="s">
        <v>639</v>
      </c>
      <c r="C5014" s="209"/>
      <c r="D5014" s="210">
        <f>D4963*'Usages industrie'!$O24*(1+'Usages industrie'!$P24)^(D$4937-$D$4937)/1000</f>
        <v>0</v>
      </c>
      <c r="E5014" s="210">
        <f>E4963*'Usages industrie'!$O24*(1+'Usages industrie'!$P24)^(E$4937-$D$4937)/1000</f>
        <v>0</v>
      </c>
      <c r="F5014" s="210">
        <f>F4963*'Usages industrie'!$O24*(1+'Usages industrie'!$P24)^(F$4937-$D$4937)/1000</f>
        <v>0</v>
      </c>
      <c r="G5014" s="210">
        <f>G4963*'Usages industrie'!$O24*(1+'Usages industrie'!$P24)^(G$4937-$D$4937)/1000</f>
        <v>0</v>
      </c>
      <c r="H5014" s="210">
        <f>H4963*'Usages industrie'!$O24*(1+'Usages industrie'!$P24)^(H$4937-$D$4937)/1000</f>
        <v>0</v>
      </c>
      <c r="I5014" s="210">
        <f>I4963*'Usages industrie'!$O24*(1+'Usages industrie'!$P24)^(I$4937-$D$4937)/1000</f>
        <v>0</v>
      </c>
      <c r="J5014" s="210">
        <f>J4963*'Usages industrie'!$O24*(1+'Usages industrie'!$P24)^(J$4937-$D$4937)/1000</f>
        <v>0</v>
      </c>
      <c r="K5014" s="210">
        <f>K4963*'Usages industrie'!$O24*(1+'Usages industrie'!$P24)^(K$4937-$D$4937)/1000</f>
        <v>0</v>
      </c>
      <c r="L5014" s="210">
        <f>L4963*'Usages industrie'!$O24*(1+'Usages industrie'!$P24)^(L$4937-$D$4937)/1000</f>
        <v>0</v>
      </c>
      <c r="M5014" s="210">
        <f>M4963*'Usages industrie'!$O24*(1+'Usages industrie'!$P24)^(M$4937-$D$4937)/1000</f>
        <v>0</v>
      </c>
      <c r="N5014" s="210">
        <f>N4963*'Usages industrie'!$O24*(1+'Usages industrie'!$P24)^(N$4937-$D$4937)/1000</f>
        <v>0</v>
      </c>
      <c r="O5014" s="210">
        <f>O4963*'Usages industrie'!$O24*(1+'Usages industrie'!$P24)^(O$4937-$D$4937)/1000</f>
        <v>0</v>
      </c>
      <c r="P5014" s="210">
        <f>P4963*'Usages industrie'!$O24*(1+'Usages industrie'!$P24)^(P$4937-$D$4937)/1000</f>
        <v>0</v>
      </c>
      <c r="Q5014" s="210">
        <f>Q4963*'Usages industrie'!$O24*(1+'Usages industrie'!$P24)^(Q$4937-$D$4937)/1000</f>
        <v>0</v>
      </c>
      <c r="R5014" s="210">
        <f>R4963*'Usages industrie'!$O24*(1+'Usages industrie'!$P24)^(R$4937-$D$4937)/1000</f>
        <v>0</v>
      </c>
    </row>
    <row r="5015" spans="1:18" hidden="1" outlineLevel="2" x14ac:dyDescent="0.35">
      <c r="A5015" s="209" t="str">
        <f>'Usages industrie'!A25</f>
        <v>Usage industriel n°22</v>
      </c>
      <c r="B5015" s="209" t="s">
        <v>639</v>
      </c>
      <c r="C5015" s="209"/>
      <c r="D5015" s="210">
        <f>D4964*'Usages industrie'!$O25*(1+'Usages industrie'!$P25)^(D$4937-$D$4937)/1000</f>
        <v>0</v>
      </c>
      <c r="E5015" s="210">
        <f>E4964*'Usages industrie'!$O25*(1+'Usages industrie'!$P25)^(E$4937-$D$4937)/1000</f>
        <v>0</v>
      </c>
      <c r="F5015" s="210">
        <f>F4964*'Usages industrie'!$O25*(1+'Usages industrie'!$P25)^(F$4937-$D$4937)/1000</f>
        <v>0</v>
      </c>
      <c r="G5015" s="210">
        <f>G4964*'Usages industrie'!$O25*(1+'Usages industrie'!$P25)^(G$4937-$D$4937)/1000</f>
        <v>0</v>
      </c>
      <c r="H5015" s="210">
        <f>H4964*'Usages industrie'!$O25*(1+'Usages industrie'!$P25)^(H$4937-$D$4937)/1000</f>
        <v>0</v>
      </c>
      <c r="I5015" s="210">
        <f>I4964*'Usages industrie'!$O25*(1+'Usages industrie'!$P25)^(I$4937-$D$4937)/1000</f>
        <v>0</v>
      </c>
      <c r="J5015" s="210">
        <f>J4964*'Usages industrie'!$O25*(1+'Usages industrie'!$P25)^(J$4937-$D$4937)/1000</f>
        <v>0</v>
      </c>
      <c r="K5015" s="210">
        <f>K4964*'Usages industrie'!$O25*(1+'Usages industrie'!$P25)^(K$4937-$D$4937)/1000</f>
        <v>0</v>
      </c>
      <c r="L5015" s="210">
        <f>L4964*'Usages industrie'!$O25*(1+'Usages industrie'!$P25)^(L$4937-$D$4937)/1000</f>
        <v>0</v>
      </c>
      <c r="M5015" s="210">
        <f>M4964*'Usages industrie'!$O25*(1+'Usages industrie'!$P25)^(M$4937-$D$4937)/1000</f>
        <v>0</v>
      </c>
      <c r="N5015" s="210">
        <f>N4964*'Usages industrie'!$O25*(1+'Usages industrie'!$P25)^(N$4937-$D$4937)/1000</f>
        <v>0</v>
      </c>
      <c r="O5015" s="210">
        <f>O4964*'Usages industrie'!$O25*(1+'Usages industrie'!$P25)^(O$4937-$D$4937)/1000</f>
        <v>0</v>
      </c>
      <c r="P5015" s="210">
        <f>P4964*'Usages industrie'!$O25*(1+'Usages industrie'!$P25)^(P$4937-$D$4937)/1000</f>
        <v>0</v>
      </c>
      <c r="Q5015" s="210">
        <f>Q4964*'Usages industrie'!$O25*(1+'Usages industrie'!$P25)^(Q$4937-$D$4937)/1000</f>
        <v>0</v>
      </c>
      <c r="R5015" s="210">
        <f>R4964*'Usages industrie'!$O25*(1+'Usages industrie'!$P25)^(R$4937-$D$4937)/1000</f>
        <v>0</v>
      </c>
    </row>
    <row r="5016" spans="1:18" hidden="1" outlineLevel="2" x14ac:dyDescent="0.35">
      <c r="A5016" s="209" t="str">
        <f>'Usages industrie'!A26</f>
        <v>Usage industriel n°23</v>
      </c>
      <c r="B5016" s="209" t="s">
        <v>639</v>
      </c>
      <c r="C5016" s="209"/>
      <c r="D5016" s="210">
        <f>D4965*'Usages industrie'!$O26*(1+'Usages industrie'!$P26)^(D$4937-$D$4937)/1000</f>
        <v>0</v>
      </c>
      <c r="E5016" s="210">
        <f>E4965*'Usages industrie'!$O26*(1+'Usages industrie'!$P26)^(E$4937-$D$4937)/1000</f>
        <v>0</v>
      </c>
      <c r="F5016" s="210">
        <f>F4965*'Usages industrie'!$O26*(1+'Usages industrie'!$P26)^(F$4937-$D$4937)/1000</f>
        <v>0</v>
      </c>
      <c r="G5016" s="210">
        <f>G4965*'Usages industrie'!$O26*(1+'Usages industrie'!$P26)^(G$4937-$D$4937)/1000</f>
        <v>0</v>
      </c>
      <c r="H5016" s="210">
        <f>H4965*'Usages industrie'!$O26*(1+'Usages industrie'!$P26)^(H$4937-$D$4937)/1000</f>
        <v>0</v>
      </c>
      <c r="I5016" s="210">
        <f>I4965*'Usages industrie'!$O26*(1+'Usages industrie'!$P26)^(I$4937-$D$4937)/1000</f>
        <v>0</v>
      </c>
      <c r="J5016" s="210">
        <f>J4965*'Usages industrie'!$O26*(1+'Usages industrie'!$P26)^(J$4937-$D$4937)/1000</f>
        <v>0</v>
      </c>
      <c r="K5016" s="210">
        <f>K4965*'Usages industrie'!$O26*(1+'Usages industrie'!$P26)^(K$4937-$D$4937)/1000</f>
        <v>0</v>
      </c>
      <c r="L5016" s="210">
        <f>L4965*'Usages industrie'!$O26*(1+'Usages industrie'!$P26)^(L$4937-$D$4937)/1000</f>
        <v>0</v>
      </c>
      <c r="M5016" s="210">
        <f>M4965*'Usages industrie'!$O26*(1+'Usages industrie'!$P26)^(M$4937-$D$4937)/1000</f>
        <v>0</v>
      </c>
      <c r="N5016" s="210">
        <f>N4965*'Usages industrie'!$O26*(1+'Usages industrie'!$P26)^(N$4937-$D$4937)/1000</f>
        <v>0</v>
      </c>
      <c r="O5016" s="210">
        <f>O4965*'Usages industrie'!$O26*(1+'Usages industrie'!$P26)^(O$4937-$D$4937)/1000</f>
        <v>0</v>
      </c>
      <c r="P5016" s="210">
        <f>P4965*'Usages industrie'!$O26*(1+'Usages industrie'!$P26)^(P$4937-$D$4937)/1000</f>
        <v>0</v>
      </c>
      <c r="Q5016" s="210">
        <f>Q4965*'Usages industrie'!$O26*(1+'Usages industrie'!$P26)^(Q$4937-$D$4937)/1000</f>
        <v>0</v>
      </c>
      <c r="R5016" s="210">
        <f>R4965*'Usages industrie'!$O26*(1+'Usages industrie'!$P26)^(R$4937-$D$4937)/1000</f>
        <v>0</v>
      </c>
    </row>
    <row r="5017" spans="1:18" hidden="1" outlineLevel="2" x14ac:dyDescent="0.35">
      <c r="A5017" s="209" t="str">
        <f>'Usages industrie'!A27</f>
        <v>Usage industriel n°24</v>
      </c>
      <c r="B5017" s="209" t="s">
        <v>639</v>
      </c>
      <c r="C5017" s="209"/>
      <c r="D5017" s="210">
        <f>D4966*'Usages industrie'!$O27*(1+'Usages industrie'!$P27)^(D$4937-$D$4937)/1000</f>
        <v>0</v>
      </c>
      <c r="E5017" s="210">
        <f>E4966*'Usages industrie'!$O27*(1+'Usages industrie'!$P27)^(E$4937-$D$4937)/1000</f>
        <v>0</v>
      </c>
      <c r="F5017" s="210">
        <f>F4966*'Usages industrie'!$O27*(1+'Usages industrie'!$P27)^(F$4937-$D$4937)/1000</f>
        <v>0</v>
      </c>
      <c r="G5017" s="210">
        <f>G4966*'Usages industrie'!$O27*(1+'Usages industrie'!$P27)^(G$4937-$D$4937)/1000</f>
        <v>0</v>
      </c>
      <c r="H5017" s="210">
        <f>H4966*'Usages industrie'!$O27*(1+'Usages industrie'!$P27)^(H$4937-$D$4937)/1000</f>
        <v>0</v>
      </c>
      <c r="I5017" s="210">
        <f>I4966*'Usages industrie'!$O27*(1+'Usages industrie'!$P27)^(I$4937-$D$4937)/1000</f>
        <v>0</v>
      </c>
      <c r="J5017" s="210">
        <f>J4966*'Usages industrie'!$O27*(1+'Usages industrie'!$P27)^(J$4937-$D$4937)/1000</f>
        <v>0</v>
      </c>
      <c r="K5017" s="210">
        <f>K4966*'Usages industrie'!$O27*(1+'Usages industrie'!$P27)^(K$4937-$D$4937)/1000</f>
        <v>0</v>
      </c>
      <c r="L5017" s="210">
        <f>L4966*'Usages industrie'!$O27*(1+'Usages industrie'!$P27)^(L$4937-$D$4937)/1000</f>
        <v>0</v>
      </c>
      <c r="M5017" s="210">
        <f>M4966*'Usages industrie'!$O27*(1+'Usages industrie'!$P27)^(M$4937-$D$4937)/1000</f>
        <v>0</v>
      </c>
      <c r="N5017" s="210">
        <f>N4966*'Usages industrie'!$O27*(1+'Usages industrie'!$P27)^(N$4937-$D$4937)/1000</f>
        <v>0</v>
      </c>
      <c r="O5017" s="210">
        <f>O4966*'Usages industrie'!$O27*(1+'Usages industrie'!$P27)^(O$4937-$D$4937)/1000</f>
        <v>0</v>
      </c>
      <c r="P5017" s="210">
        <f>P4966*'Usages industrie'!$O27*(1+'Usages industrie'!$P27)^(P$4937-$D$4937)/1000</f>
        <v>0</v>
      </c>
      <c r="Q5017" s="210">
        <f>Q4966*'Usages industrie'!$O27*(1+'Usages industrie'!$P27)^(Q$4937-$D$4937)/1000</f>
        <v>0</v>
      </c>
      <c r="R5017" s="210">
        <f>R4966*'Usages industrie'!$O27*(1+'Usages industrie'!$P27)^(R$4937-$D$4937)/1000</f>
        <v>0</v>
      </c>
    </row>
    <row r="5018" spans="1:18" hidden="1" outlineLevel="2" x14ac:dyDescent="0.35">
      <c r="A5018" s="209" t="str">
        <f>'Usages industrie'!A28</f>
        <v>Usage industriel n°25</v>
      </c>
      <c r="B5018" s="209" t="s">
        <v>639</v>
      </c>
      <c r="C5018" s="209"/>
      <c r="D5018" s="210">
        <f>D4967*'Usages industrie'!$O28*(1+'Usages industrie'!$P28)^(D$4937-$D$4937)/1000</f>
        <v>0</v>
      </c>
      <c r="E5018" s="210">
        <f>E4967*'Usages industrie'!$O28*(1+'Usages industrie'!$P28)^(E$4937-$D$4937)/1000</f>
        <v>0</v>
      </c>
      <c r="F5018" s="210">
        <f>F4967*'Usages industrie'!$O28*(1+'Usages industrie'!$P28)^(F$4937-$D$4937)/1000</f>
        <v>0</v>
      </c>
      <c r="G5018" s="210">
        <f>G4967*'Usages industrie'!$O28*(1+'Usages industrie'!$P28)^(G$4937-$D$4937)/1000</f>
        <v>0</v>
      </c>
      <c r="H5018" s="210">
        <f>H4967*'Usages industrie'!$O28*(1+'Usages industrie'!$P28)^(H$4937-$D$4937)/1000</f>
        <v>0</v>
      </c>
      <c r="I5018" s="210">
        <f>I4967*'Usages industrie'!$O28*(1+'Usages industrie'!$P28)^(I$4937-$D$4937)/1000</f>
        <v>0</v>
      </c>
      <c r="J5018" s="210">
        <f>J4967*'Usages industrie'!$O28*(1+'Usages industrie'!$P28)^(J$4937-$D$4937)/1000</f>
        <v>0</v>
      </c>
      <c r="K5018" s="210">
        <f>K4967*'Usages industrie'!$O28*(1+'Usages industrie'!$P28)^(K$4937-$D$4937)/1000</f>
        <v>0</v>
      </c>
      <c r="L5018" s="210">
        <f>L4967*'Usages industrie'!$O28*(1+'Usages industrie'!$P28)^(L$4937-$D$4937)/1000</f>
        <v>0</v>
      </c>
      <c r="M5018" s="210">
        <f>M4967*'Usages industrie'!$O28*(1+'Usages industrie'!$P28)^(M$4937-$D$4937)/1000</f>
        <v>0</v>
      </c>
      <c r="N5018" s="210">
        <f>N4967*'Usages industrie'!$O28*(1+'Usages industrie'!$P28)^(N$4937-$D$4937)/1000</f>
        <v>0</v>
      </c>
      <c r="O5018" s="210">
        <f>O4967*'Usages industrie'!$O28*(1+'Usages industrie'!$P28)^(O$4937-$D$4937)/1000</f>
        <v>0</v>
      </c>
      <c r="P5018" s="210">
        <f>P4967*'Usages industrie'!$O28*(1+'Usages industrie'!$P28)^(P$4937-$D$4937)/1000</f>
        <v>0</v>
      </c>
      <c r="Q5018" s="210">
        <f>Q4967*'Usages industrie'!$O28*(1+'Usages industrie'!$P28)^(Q$4937-$D$4937)/1000</f>
        <v>0</v>
      </c>
      <c r="R5018" s="210">
        <f>R4967*'Usages industrie'!$O28*(1+'Usages industrie'!$P28)^(R$4937-$D$4937)/1000</f>
        <v>0</v>
      </c>
    </row>
    <row r="5019" spans="1:18" hidden="1" outlineLevel="2" x14ac:dyDescent="0.35">
      <c r="A5019" s="209" t="str">
        <f>'Usages industrie'!A29</f>
        <v>Usage industriel n°26</v>
      </c>
      <c r="B5019" s="209" t="s">
        <v>639</v>
      </c>
      <c r="C5019" s="209"/>
      <c r="D5019" s="210">
        <f>D4968*'Usages industrie'!$O29*(1+'Usages industrie'!$P29)^(D$4937-$D$4937)/1000</f>
        <v>0</v>
      </c>
      <c r="E5019" s="210">
        <f>E4968*'Usages industrie'!$O29*(1+'Usages industrie'!$P29)^(E$4937-$D$4937)/1000</f>
        <v>0</v>
      </c>
      <c r="F5019" s="210">
        <f>F4968*'Usages industrie'!$O29*(1+'Usages industrie'!$P29)^(F$4937-$D$4937)/1000</f>
        <v>0</v>
      </c>
      <c r="G5019" s="210">
        <f>G4968*'Usages industrie'!$O29*(1+'Usages industrie'!$P29)^(G$4937-$D$4937)/1000</f>
        <v>0</v>
      </c>
      <c r="H5019" s="210">
        <f>H4968*'Usages industrie'!$O29*(1+'Usages industrie'!$P29)^(H$4937-$D$4937)/1000</f>
        <v>0</v>
      </c>
      <c r="I5019" s="210">
        <f>I4968*'Usages industrie'!$O29*(1+'Usages industrie'!$P29)^(I$4937-$D$4937)/1000</f>
        <v>0</v>
      </c>
      <c r="J5019" s="210">
        <f>J4968*'Usages industrie'!$O29*(1+'Usages industrie'!$P29)^(J$4937-$D$4937)/1000</f>
        <v>0</v>
      </c>
      <c r="K5019" s="210">
        <f>K4968*'Usages industrie'!$O29*(1+'Usages industrie'!$P29)^(K$4937-$D$4937)/1000</f>
        <v>0</v>
      </c>
      <c r="L5019" s="210">
        <f>L4968*'Usages industrie'!$O29*(1+'Usages industrie'!$P29)^(L$4937-$D$4937)/1000</f>
        <v>0</v>
      </c>
      <c r="M5019" s="210">
        <f>M4968*'Usages industrie'!$O29*(1+'Usages industrie'!$P29)^(M$4937-$D$4937)/1000</f>
        <v>0</v>
      </c>
      <c r="N5019" s="210">
        <f>N4968*'Usages industrie'!$O29*(1+'Usages industrie'!$P29)^(N$4937-$D$4937)/1000</f>
        <v>0</v>
      </c>
      <c r="O5019" s="210">
        <f>O4968*'Usages industrie'!$O29*(1+'Usages industrie'!$P29)^(O$4937-$D$4937)/1000</f>
        <v>0</v>
      </c>
      <c r="P5019" s="210">
        <f>P4968*'Usages industrie'!$O29*(1+'Usages industrie'!$P29)^(P$4937-$D$4937)/1000</f>
        <v>0</v>
      </c>
      <c r="Q5019" s="210">
        <f>Q4968*'Usages industrie'!$O29*(1+'Usages industrie'!$P29)^(Q$4937-$D$4937)/1000</f>
        <v>0</v>
      </c>
      <c r="R5019" s="210">
        <f>R4968*'Usages industrie'!$O29*(1+'Usages industrie'!$P29)^(R$4937-$D$4937)/1000</f>
        <v>0</v>
      </c>
    </row>
    <row r="5020" spans="1:18" hidden="1" outlineLevel="2" x14ac:dyDescent="0.35">
      <c r="A5020" s="209" t="str">
        <f>'Usages industrie'!A30</f>
        <v>Usage industriel n°27</v>
      </c>
      <c r="B5020" s="209" t="s">
        <v>639</v>
      </c>
      <c r="C5020" s="209"/>
      <c r="D5020" s="210">
        <f>D4969*'Usages industrie'!$O30*(1+'Usages industrie'!$P30)^(D$4937-$D$4937)/1000</f>
        <v>0</v>
      </c>
      <c r="E5020" s="210">
        <f>E4969*'Usages industrie'!$O30*(1+'Usages industrie'!$P30)^(E$4937-$D$4937)/1000</f>
        <v>0</v>
      </c>
      <c r="F5020" s="210">
        <f>F4969*'Usages industrie'!$O30*(1+'Usages industrie'!$P30)^(F$4937-$D$4937)/1000</f>
        <v>0</v>
      </c>
      <c r="G5020" s="210">
        <f>G4969*'Usages industrie'!$O30*(1+'Usages industrie'!$P30)^(G$4937-$D$4937)/1000</f>
        <v>0</v>
      </c>
      <c r="H5020" s="210">
        <f>H4969*'Usages industrie'!$O30*(1+'Usages industrie'!$P30)^(H$4937-$D$4937)/1000</f>
        <v>0</v>
      </c>
      <c r="I5020" s="210">
        <f>I4969*'Usages industrie'!$O30*(1+'Usages industrie'!$P30)^(I$4937-$D$4937)/1000</f>
        <v>0</v>
      </c>
      <c r="J5020" s="210">
        <f>J4969*'Usages industrie'!$O30*(1+'Usages industrie'!$P30)^(J$4937-$D$4937)/1000</f>
        <v>0</v>
      </c>
      <c r="K5020" s="210">
        <f>K4969*'Usages industrie'!$O30*(1+'Usages industrie'!$P30)^(K$4937-$D$4937)/1000</f>
        <v>0</v>
      </c>
      <c r="L5020" s="210">
        <f>L4969*'Usages industrie'!$O30*(1+'Usages industrie'!$P30)^(L$4937-$D$4937)/1000</f>
        <v>0</v>
      </c>
      <c r="M5020" s="210">
        <f>M4969*'Usages industrie'!$O30*(1+'Usages industrie'!$P30)^(M$4937-$D$4937)/1000</f>
        <v>0</v>
      </c>
      <c r="N5020" s="210">
        <f>N4969*'Usages industrie'!$O30*(1+'Usages industrie'!$P30)^(N$4937-$D$4937)/1000</f>
        <v>0</v>
      </c>
      <c r="O5020" s="210">
        <f>O4969*'Usages industrie'!$O30*(1+'Usages industrie'!$P30)^(O$4937-$D$4937)/1000</f>
        <v>0</v>
      </c>
      <c r="P5020" s="210">
        <f>P4969*'Usages industrie'!$O30*(1+'Usages industrie'!$P30)^(P$4937-$D$4937)/1000</f>
        <v>0</v>
      </c>
      <c r="Q5020" s="210">
        <f>Q4969*'Usages industrie'!$O30*(1+'Usages industrie'!$P30)^(Q$4937-$D$4937)/1000</f>
        <v>0</v>
      </c>
      <c r="R5020" s="210">
        <f>R4969*'Usages industrie'!$O30*(1+'Usages industrie'!$P30)^(R$4937-$D$4937)/1000</f>
        <v>0</v>
      </c>
    </row>
    <row r="5021" spans="1:18" hidden="1" outlineLevel="2" x14ac:dyDescent="0.35">
      <c r="A5021" s="209" t="str">
        <f>'Usages industrie'!A31</f>
        <v>Usage industriel n°28</v>
      </c>
      <c r="B5021" s="209" t="s">
        <v>639</v>
      </c>
      <c r="C5021" s="209"/>
      <c r="D5021" s="210">
        <f>D4970*'Usages industrie'!$O31*(1+'Usages industrie'!$P31)^(D$4937-$D$4937)/1000</f>
        <v>0</v>
      </c>
      <c r="E5021" s="210">
        <f>E4970*'Usages industrie'!$O31*(1+'Usages industrie'!$P31)^(E$4937-$D$4937)/1000</f>
        <v>0</v>
      </c>
      <c r="F5021" s="210">
        <f>F4970*'Usages industrie'!$O31*(1+'Usages industrie'!$P31)^(F$4937-$D$4937)/1000</f>
        <v>0</v>
      </c>
      <c r="G5021" s="210">
        <f>G4970*'Usages industrie'!$O31*(1+'Usages industrie'!$P31)^(G$4937-$D$4937)/1000</f>
        <v>0</v>
      </c>
      <c r="H5021" s="210">
        <f>H4970*'Usages industrie'!$O31*(1+'Usages industrie'!$P31)^(H$4937-$D$4937)/1000</f>
        <v>0</v>
      </c>
      <c r="I5021" s="210">
        <f>I4970*'Usages industrie'!$O31*(1+'Usages industrie'!$P31)^(I$4937-$D$4937)/1000</f>
        <v>0</v>
      </c>
      <c r="J5021" s="210">
        <f>J4970*'Usages industrie'!$O31*(1+'Usages industrie'!$P31)^(J$4937-$D$4937)/1000</f>
        <v>0</v>
      </c>
      <c r="K5021" s="210">
        <f>K4970*'Usages industrie'!$O31*(1+'Usages industrie'!$P31)^(K$4937-$D$4937)/1000</f>
        <v>0</v>
      </c>
      <c r="L5021" s="210">
        <f>L4970*'Usages industrie'!$O31*(1+'Usages industrie'!$P31)^(L$4937-$D$4937)/1000</f>
        <v>0</v>
      </c>
      <c r="M5021" s="210">
        <f>M4970*'Usages industrie'!$O31*(1+'Usages industrie'!$P31)^(M$4937-$D$4937)/1000</f>
        <v>0</v>
      </c>
      <c r="N5021" s="210">
        <f>N4970*'Usages industrie'!$O31*(1+'Usages industrie'!$P31)^(N$4937-$D$4937)/1000</f>
        <v>0</v>
      </c>
      <c r="O5021" s="210">
        <f>O4970*'Usages industrie'!$O31*(1+'Usages industrie'!$P31)^(O$4937-$D$4937)/1000</f>
        <v>0</v>
      </c>
      <c r="P5021" s="210">
        <f>P4970*'Usages industrie'!$O31*(1+'Usages industrie'!$P31)^(P$4937-$D$4937)/1000</f>
        <v>0</v>
      </c>
      <c r="Q5021" s="210">
        <f>Q4970*'Usages industrie'!$O31*(1+'Usages industrie'!$P31)^(Q$4937-$D$4937)/1000</f>
        <v>0</v>
      </c>
      <c r="R5021" s="210">
        <f>R4970*'Usages industrie'!$O31*(1+'Usages industrie'!$P31)^(R$4937-$D$4937)/1000</f>
        <v>0</v>
      </c>
    </row>
    <row r="5022" spans="1:18" hidden="1" outlineLevel="2" x14ac:dyDescent="0.35">
      <c r="A5022" s="209" t="str">
        <f>'Usages industrie'!A32</f>
        <v>Usage industriel n°29</v>
      </c>
      <c r="B5022" s="209" t="s">
        <v>639</v>
      </c>
      <c r="C5022" s="209"/>
      <c r="D5022" s="210">
        <f>D4971*'Usages industrie'!$O32*(1+'Usages industrie'!$P32)^(D$4937-$D$4937)/1000</f>
        <v>0</v>
      </c>
      <c r="E5022" s="210">
        <f>E4971*'Usages industrie'!$O32*(1+'Usages industrie'!$P32)^(E$4937-$D$4937)/1000</f>
        <v>0</v>
      </c>
      <c r="F5022" s="210">
        <f>F4971*'Usages industrie'!$O32*(1+'Usages industrie'!$P32)^(F$4937-$D$4937)/1000</f>
        <v>0</v>
      </c>
      <c r="G5022" s="210">
        <f>G4971*'Usages industrie'!$O32*(1+'Usages industrie'!$P32)^(G$4937-$D$4937)/1000</f>
        <v>0</v>
      </c>
      <c r="H5022" s="210">
        <f>H4971*'Usages industrie'!$O32*(1+'Usages industrie'!$P32)^(H$4937-$D$4937)/1000</f>
        <v>0</v>
      </c>
      <c r="I5022" s="210">
        <f>I4971*'Usages industrie'!$O32*(1+'Usages industrie'!$P32)^(I$4937-$D$4937)/1000</f>
        <v>0</v>
      </c>
      <c r="J5022" s="210">
        <f>J4971*'Usages industrie'!$O32*(1+'Usages industrie'!$P32)^(J$4937-$D$4937)/1000</f>
        <v>0</v>
      </c>
      <c r="K5022" s="210">
        <f>K4971*'Usages industrie'!$O32*(1+'Usages industrie'!$P32)^(K$4937-$D$4937)/1000</f>
        <v>0</v>
      </c>
      <c r="L5022" s="210">
        <f>L4971*'Usages industrie'!$O32*(1+'Usages industrie'!$P32)^(L$4937-$D$4937)/1000</f>
        <v>0</v>
      </c>
      <c r="M5022" s="210">
        <f>M4971*'Usages industrie'!$O32*(1+'Usages industrie'!$P32)^(M$4937-$D$4937)/1000</f>
        <v>0</v>
      </c>
      <c r="N5022" s="210">
        <f>N4971*'Usages industrie'!$O32*(1+'Usages industrie'!$P32)^(N$4937-$D$4937)/1000</f>
        <v>0</v>
      </c>
      <c r="O5022" s="210">
        <f>O4971*'Usages industrie'!$O32*(1+'Usages industrie'!$P32)^(O$4937-$D$4937)/1000</f>
        <v>0</v>
      </c>
      <c r="P5022" s="210">
        <f>P4971*'Usages industrie'!$O32*(1+'Usages industrie'!$P32)^(P$4937-$D$4937)/1000</f>
        <v>0</v>
      </c>
      <c r="Q5022" s="210">
        <f>Q4971*'Usages industrie'!$O32*(1+'Usages industrie'!$P32)^(Q$4937-$D$4937)/1000</f>
        <v>0</v>
      </c>
      <c r="R5022" s="210">
        <f>R4971*'Usages industrie'!$O32*(1+'Usages industrie'!$P32)^(R$4937-$D$4937)/1000</f>
        <v>0</v>
      </c>
    </row>
    <row r="5023" spans="1:18" hidden="1" outlineLevel="2" x14ac:dyDescent="0.35">
      <c r="A5023" s="209" t="str">
        <f>'Usages industrie'!A33</f>
        <v>Usage industriel n°30</v>
      </c>
      <c r="B5023" s="209" t="s">
        <v>639</v>
      </c>
      <c r="C5023" s="209"/>
      <c r="D5023" s="210">
        <f>D4972*'Usages industrie'!$O33*(1+'Usages industrie'!$P33)^(D$4937-$D$4937)/1000</f>
        <v>0</v>
      </c>
      <c r="E5023" s="210">
        <f>E4972*'Usages industrie'!$O33*(1+'Usages industrie'!$P33)^(E$4937-$D$4937)/1000</f>
        <v>0</v>
      </c>
      <c r="F5023" s="210">
        <f>F4972*'Usages industrie'!$O33*(1+'Usages industrie'!$P33)^(F$4937-$D$4937)/1000</f>
        <v>0</v>
      </c>
      <c r="G5023" s="210">
        <f>G4972*'Usages industrie'!$O33*(1+'Usages industrie'!$P33)^(G$4937-$D$4937)/1000</f>
        <v>0</v>
      </c>
      <c r="H5023" s="210">
        <f>H4972*'Usages industrie'!$O33*(1+'Usages industrie'!$P33)^(H$4937-$D$4937)/1000</f>
        <v>0</v>
      </c>
      <c r="I5023" s="210">
        <f>I4972*'Usages industrie'!$O33*(1+'Usages industrie'!$P33)^(I$4937-$D$4937)/1000</f>
        <v>0</v>
      </c>
      <c r="J5023" s="210">
        <f>J4972*'Usages industrie'!$O33*(1+'Usages industrie'!$P33)^(J$4937-$D$4937)/1000</f>
        <v>0</v>
      </c>
      <c r="K5023" s="210">
        <f>K4972*'Usages industrie'!$O33*(1+'Usages industrie'!$P33)^(K$4937-$D$4937)/1000</f>
        <v>0</v>
      </c>
      <c r="L5023" s="210">
        <f>L4972*'Usages industrie'!$O33*(1+'Usages industrie'!$P33)^(L$4937-$D$4937)/1000</f>
        <v>0</v>
      </c>
      <c r="M5023" s="210">
        <f>M4972*'Usages industrie'!$O33*(1+'Usages industrie'!$P33)^(M$4937-$D$4937)/1000</f>
        <v>0</v>
      </c>
      <c r="N5023" s="210">
        <f>N4972*'Usages industrie'!$O33*(1+'Usages industrie'!$P33)^(N$4937-$D$4937)/1000</f>
        <v>0</v>
      </c>
      <c r="O5023" s="210">
        <f>O4972*'Usages industrie'!$O33*(1+'Usages industrie'!$P33)^(O$4937-$D$4937)/1000</f>
        <v>0</v>
      </c>
      <c r="P5023" s="210">
        <f>P4972*'Usages industrie'!$O33*(1+'Usages industrie'!$P33)^(P$4937-$D$4937)/1000</f>
        <v>0</v>
      </c>
      <c r="Q5023" s="210">
        <f>Q4972*'Usages industrie'!$O33*(1+'Usages industrie'!$P33)^(Q$4937-$D$4937)/1000</f>
        <v>0</v>
      </c>
      <c r="R5023" s="210">
        <f>R4972*'Usages industrie'!$O33*(1+'Usages industrie'!$P33)^(R$4937-$D$4937)/1000</f>
        <v>0</v>
      </c>
    </row>
    <row r="5024" spans="1:18" hidden="1" outlineLevel="2" x14ac:dyDescent="0.35">
      <c r="A5024" s="209" t="str">
        <f>'Usages industrie'!A34</f>
        <v>Usage industriel n°31</v>
      </c>
      <c r="B5024" s="209" t="s">
        <v>639</v>
      </c>
      <c r="C5024" s="209"/>
      <c r="D5024" s="210">
        <f>D4973*'Usages industrie'!$O34*(1+'Usages industrie'!$P34)^(D$4937-$D$4937)/1000</f>
        <v>0</v>
      </c>
      <c r="E5024" s="210">
        <f>E4973*'Usages industrie'!$O34*(1+'Usages industrie'!$P34)^(E$4937-$D$4937)/1000</f>
        <v>0</v>
      </c>
      <c r="F5024" s="210">
        <f>F4973*'Usages industrie'!$O34*(1+'Usages industrie'!$P34)^(F$4937-$D$4937)/1000</f>
        <v>0</v>
      </c>
      <c r="G5024" s="210">
        <f>G4973*'Usages industrie'!$O34*(1+'Usages industrie'!$P34)^(G$4937-$D$4937)/1000</f>
        <v>0</v>
      </c>
      <c r="H5024" s="210">
        <f>H4973*'Usages industrie'!$O34*(1+'Usages industrie'!$P34)^(H$4937-$D$4937)/1000</f>
        <v>0</v>
      </c>
      <c r="I5024" s="210">
        <f>I4973*'Usages industrie'!$O34*(1+'Usages industrie'!$P34)^(I$4937-$D$4937)/1000</f>
        <v>0</v>
      </c>
      <c r="J5024" s="210">
        <f>J4973*'Usages industrie'!$O34*(1+'Usages industrie'!$P34)^(J$4937-$D$4937)/1000</f>
        <v>0</v>
      </c>
      <c r="K5024" s="210">
        <f>K4973*'Usages industrie'!$O34*(1+'Usages industrie'!$P34)^(K$4937-$D$4937)/1000</f>
        <v>0</v>
      </c>
      <c r="L5024" s="210">
        <f>L4973*'Usages industrie'!$O34*(1+'Usages industrie'!$P34)^(L$4937-$D$4937)/1000</f>
        <v>0</v>
      </c>
      <c r="M5024" s="210">
        <f>M4973*'Usages industrie'!$O34*(1+'Usages industrie'!$P34)^(M$4937-$D$4937)/1000</f>
        <v>0</v>
      </c>
      <c r="N5024" s="210">
        <f>N4973*'Usages industrie'!$O34*(1+'Usages industrie'!$P34)^(N$4937-$D$4937)/1000</f>
        <v>0</v>
      </c>
      <c r="O5024" s="210">
        <f>O4973*'Usages industrie'!$O34*(1+'Usages industrie'!$P34)^(O$4937-$D$4937)/1000</f>
        <v>0</v>
      </c>
      <c r="P5024" s="210">
        <f>P4973*'Usages industrie'!$O34*(1+'Usages industrie'!$P34)^(P$4937-$D$4937)/1000</f>
        <v>0</v>
      </c>
      <c r="Q5024" s="210">
        <f>Q4973*'Usages industrie'!$O34*(1+'Usages industrie'!$P34)^(Q$4937-$D$4937)/1000</f>
        <v>0</v>
      </c>
      <c r="R5024" s="210">
        <f>R4973*'Usages industrie'!$O34*(1+'Usages industrie'!$P34)^(R$4937-$D$4937)/1000</f>
        <v>0</v>
      </c>
    </row>
    <row r="5025" spans="1:18" hidden="1" outlineLevel="2" x14ac:dyDescent="0.35">
      <c r="A5025" s="209" t="str">
        <f>'Usages industrie'!A35</f>
        <v>Usage industriel n°32</v>
      </c>
      <c r="B5025" s="209" t="s">
        <v>639</v>
      </c>
      <c r="C5025" s="209"/>
      <c r="D5025" s="210">
        <f>D4974*'Usages industrie'!$O35*(1+'Usages industrie'!$P35)^(D$4937-$D$4937)/1000</f>
        <v>0</v>
      </c>
      <c r="E5025" s="210">
        <f>E4974*'Usages industrie'!$O35*(1+'Usages industrie'!$P35)^(E$4937-$D$4937)/1000</f>
        <v>0</v>
      </c>
      <c r="F5025" s="210">
        <f>F4974*'Usages industrie'!$O35*(1+'Usages industrie'!$P35)^(F$4937-$D$4937)/1000</f>
        <v>0</v>
      </c>
      <c r="G5025" s="210">
        <f>G4974*'Usages industrie'!$O35*(1+'Usages industrie'!$P35)^(G$4937-$D$4937)/1000</f>
        <v>0</v>
      </c>
      <c r="H5025" s="210">
        <f>H4974*'Usages industrie'!$O35*(1+'Usages industrie'!$P35)^(H$4937-$D$4937)/1000</f>
        <v>0</v>
      </c>
      <c r="I5025" s="210">
        <f>I4974*'Usages industrie'!$O35*(1+'Usages industrie'!$P35)^(I$4937-$D$4937)/1000</f>
        <v>0</v>
      </c>
      <c r="J5025" s="210">
        <f>J4974*'Usages industrie'!$O35*(1+'Usages industrie'!$P35)^(J$4937-$D$4937)/1000</f>
        <v>0</v>
      </c>
      <c r="K5025" s="210">
        <f>K4974*'Usages industrie'!$O35*(1+'Usages industrie'!$P35)^(K$4937-$D$4937)/1000</f>
        <v>0</v>
      </c>
      <c r="L5025" s="210">
        <f>L4974*'Usages industrie'!$O35*(1+'Usages industrie'!$P35)^(L$4937-$D$4937)/1000</f>
        <v>0</v>
      </c>
      <c r="M5025" s="210">
        <f>M4974*'Usages industrie'!$O35*(1+'Usages industrie'!$P35)^(M$4937-$D$4937)/1000</f>
        <v>0</v>
      </c>
      <c r="N5025" s="210">
        <f>N4974*'Usages industrie'!$O35*(1+'Usages industrie'!$P35)^(N$4937-$D$4937)/1000</f>
        <v>0</v>
      </c>
      <c r="O5025" s="210">
        <f>O4974*'Usages industrie'!$O35*(1+'Usages industrie'!$P35)^(O$4937-$D$4937)/1000</f>
        <v>0</v>
      </c>
      <c r="P5025" s="210">
        <f>P4974*'Usages industrie'!$O35*(1+'Usages industrie'!$P35)^(P$4937-$D$4937)/1000</f>
        <v>0</v>
      </c>
      <c r="Q5025" s="210">
        <f>Q4974*'Usages industrie'!$O35*(1+'Usages industrie'!$P35)^(Q$4937-$D$4937)/1000</f>
        <v>0</v>
      </c>
      <c r="R5025" s="210">
        <f>R4974*'Usages industrie'!$O35*(1+'Usages industrie'!$P35)^(R$4937-$D$4937)/1000</f>
        <v>0</v>
      </c>
    </row>
    <row r="5026" spans="1:18" hidden="1" outlineLevel="2" x14ac:dyDescent="0.35">
      <c r="A5026" s="209" t="str">
        <f>'Usages industrie'!A36</f>
        <v>Usage industriel n°33</v>
      </c>
      <c r="B5026" s="209" t="s">
        <v>639</v>
      </c>
      <c r="C5026" s="209"/>
      <c r="D5026" s="210">
        <f>D4975*'Usages industrie'!$O36*(1+'Usages industrie'!$P36)^(D$4937-$D$4937)/1000</f>
        <v>0</v>
      </c>
      <c r="E5026" s="210">
        <f>E4975*'Usages industrie'!$O36*(1+'Usages industrie'!$P36)^(E$4937-$D$4937)/1000</f>
        <v>0</v>
      </c>
      <c r="F5026" s="210">
        <f>F4975*'Usages industrie'!$O36*(1+'Usages industrie'!$P36)^(F$4937-$D$4937)/1000</f>
        <v>0</v>
      </c>
      <c r="G5026" s="210">
        <f>G4975*'Usages industrie'!$O36*(1+'Usages industrie'!$P36)^(G$4937-$D$4937)/1000</f>
        <v>0</v>
      </c>
      <c r="H5026" s="210">
        <f>H4975*'Usages industrie'!$O36*(1+'Usages industrie'!$P36)^(H$4937-$D$4937)/1000</f>
        <v>0</v>
      </c>
      <c r="I5026" s="210">
        <f>I4975*'Usages industrie'!$O36*(1+'Usages industrie'!$P36)^(I$4937-$D$4937)/1000</f>
        <v>0</v>
      </c>
      <c r="J5026" s="210">
        <f>J4975*'Usages industrie'!$O36*(1+'Usages industrie'!$P36)^(J$4937-$D$4937)/1000</f>
        <v>0</v>
      </c>
      <c r="K5026" s="210">
        <f>K4975*'Usages industrie'!$O36*(1+'Usages industrie'!$P36)^(K$4937-$D$4937)/1000</f>
        <v>0</v>
      </c>
      <c r="L5026" s="210">
        <f>L4975*'Usages industrie'!$O36*(1+'Usages industrie'!$P36)^(L$4937-$D$4937)/1000</f>
        <v>0</v>
      </c>
      <c r="M5026" s="210">
        <f>M4975*'Usages industrie'!$O36*(1+'Usages industrie'!$P36)^(M$4937-$D$4937)/1000</f>
        <v>0</v>
      </c>
      <c r="N5026" s="210">
        <f>N4975*'Usages industrie'!$O36*(1+'Usages industrie'!$P36)^(N$4937-$D$4937)/1000</f>
        <v>0</v>
      </c>
      <c r="O5026" s="210">
        <f>O4975*'Usages industrie'!$O36*(1+'Usages industrie'!$P36)^(O$4937-$D$4937)/1000</f>
        <v>0</v>
      </c>
      <c r="P5026" s="210">
        <f>P4975*'Usages industrie'!$O36*(1+'Usages industrie'!$P36)^(P$4937-$D$4937)/1000</f>
        <v>0</v>
      </c>
      <c r="Q5026" s="210">
        <f>Q4975*'Usages industrie'!$O36*(1+'Usages industrie'!$P36)^(Q$4937-$D$4937)/1000</f>
        <v>0</v>
      </c>
      <c r="R5026" s="210">
        <f>R4975*'Usages industrie'!$O36*(1+'Usages industrie'!$P36)^(R$4937-$D$4937)/1000</f>
        <v>0</v>
      </c>
    </row>
    <row r="5027" spans="1:18" hidden="1" outlineLevel="2" x14ac:dyDescent="0.35">
      <c r="A5027" s="209" t="str">
        <f>'Usages industrie'!A37</f>
        <v>Usage industriel n°34</v>
      </c>
      <c r="B5027" s="209" t="s">
        <v>639</v>
      </c>
      <c r="C5027" s="209"/>
      <c r="D5027" s="210">
        <f>D4976*'Usages industrie'!$O37*(1+'Usages industrie'!$P37)^(D$4937-$D$4937)/1000</f>
        <v>0</v>
      </c>
      <c r="E5027" s="210">
        <f>E4976*'Usages industrie'!$O37*(1+'Usages industrie'!$P37)^(E$4937-$D$4937)/1000</f>
        <v>0</v>
      </c>
      <c r="F5027" s="210">
        <f>F4976*'Usages industrie'!$O37*(1+'Usages industrie'!$P37)^(F$4937-$D$4937)/1000</f>
        <v>0</v>
      </c>
      <c r="G5027" s="210">
        <f>G4976*'Usages industrie'!$O37*(1+'Usages industrie'!$P37)^(G$4937-$D$4937)/1000</f>
        <v>0</v>
      </c>
      <c r="H5027" s="210">
        <f>H4976*'Usages industrie'!$O37*(1+'Usages industrie'!$P37)^(H$4937-$D$4937)/1000</f>
        <v>0</v>
      </c>
      <c r="I5027" s="210">
        <f>I4976*'Usages industrie'!$O37*(1+'Usages industrie'!$P37)^(I$4937-$D$4937)/1000</f>
        <v>0</v>
      </c>
      <c r="J5027" s="210">
        <f>J4976*'Usages industrie'!$O37*(1+'Usages industrie'!$P37)^(J$4937-$D$4937)/1000</f>
        <v>0</v>
      </c>
      <c r="K5027" s="210">
        <f>K4976*'Usages industrie'!$O37*(1+'Usages industrie'!$P37)^(K$4937-$D$4937)/1000</f>
        <v>0</v>
      </c>
      <c r="L5027" s="210">
        <f>L4976*'Usages industrie'!$O37*(1+'Usages industrie'!$P37)^(L$4937-$D$4937)/1000</f>
        <v>0</v>
      </c>
      <c r="M5027" s="210">
        <f>M4976*'Usages industrie'!$O37*(1+'Usages industrie'!$P37)^(M$4937-$D$4937)/1000</f>
        <v>0</v>
      </c>
      <c r="N5027" s="210">
        <f>N4976*'Usages industrie'!$O37*(1+'Usages industrie'!$P37)^(N$4937-$D$4937)/1000</f>
        <v>0</v>
      </c>
      <c r="O5027" s="210">
        <f>O4976*'Usages industrie'!$O37*(1+'Usages industrie'!$P37)^(O$4937-$D$4937)/1000</f>
        <v>0</v>
      </c>
      <c r="P5027" s="210">
        <f>P4976*'Usages industrie'!$O37*(1+'Usages industrie'!$P37)^(P$4937-$D$4937)/1000</f>
        <v>0</v>
      </c>
      <c r="Q5027" s="210">
        <f>Q4976*'Usages industrie'!$O37*(1+'Usages industrie'!$P37)^(Q$4937-$D$4937)/1000</f>
        <v>0</v>
      </c>
      <c r="R5027" s="210">
        <f>R4976*'Usages industrie'!$O37*(1+'Usages industrie'!$P37)^(R$4937-$D$4937)/1000</f>
        <v>0</v>
      </c>
    </row>
    <row r="5028" spans="1:18" hidden="1" outlineLevel="2" x14ac:dyDescent="0.35">
      <c r="A5028" s="209" t="str">
        <f>'Usages industrie'!A38</f>
        <v>Usage industriel n°35</v>
      </c>
      <c r="B5028" s="209" t="s">
        <v>639</v>
      </c>
      <c r="C5028" s="209"/>
      <c r="D5028" s="210">
        <f>D4977*'Usages industrie'!$O38*(1+'Usages industrie'!$P38)^(D$4937-$D$4937)/1000</f>
        <v>0</v>
      </c>
      <c r="E5028" s="210">
        <f>E4977*'Usages industrie'!$O38*(1+'Usages industrie'!$P38)^(E$4937-$D$4937)/1000</f>
        <v>0</v>
      </c>
      <c r="F5028" s="210">
        <f>F4977*'Usages industrie'!$O38*(1+'Usages industrie'!$P38)^(F$4937-$D$4937)/1000</f>
        <v>0</v>
      </c>
      <c r="G5028" s="210">
        <f>G4977*'Usages industrie'!$O38*(1+'Usages industrie'!$P38)^(G$4937-$D$4937)/1000</f>
        <v>0</v>
      </c>
      <c r="H5028" s="210">
        <f>H4977*'Usages industrie'!$O38*(1+'Usages industrie'!$P38)^(H$4937-$D$4937)/1000</f>
        <v>0</v>
      </c>
      <c r="I5028" s="210">
        <f>I4977*'Usages industrie'!$O38*(1+'Usages industrie'!$P38)^(I$4937-$D$4937)/1000</f>
        <v>0</v>
      </c>
      <c r="J5028" s="210">
        <f>J4977*'Usages industrie'!$O38*(1+'Usages industrie'!$P38)^(J$4937-$D$4937)/1000</f>
        <v>0</v>
      </c>
      <c r="K5028" s="210">
        <f>K4977*'Usages industrie'!$O38*(1+'Usages industrie'!$P38)^(K$4937-$D$4937)/1000</f>
        <v>0</v>
      </c>
      <c r="L5028" s="210">
        <f>L4977*'Usages industrie'!$O38*(1+'Usages industrie'!$P38)^(L$4937-$D$4937)/1000</f>
        <v>0</v>
      </c>
      <c r="M5028" s="210">
        <f>M4977*'Usages industrie'!$O38*(1+'Usages industrie'!$P38)^(M$4937-$D$4937)/1000</f>
        <v>0</v>
      </c>
      <c r="N5028" s="210">
        <f>N4977*'Usages industrie'!$O38*(1+'Usages industrie'!$P38)^(N$4937-$D$4937)/1000</f>
        <v>0</v>
      </c>
      <c r="O5028" s="210">
        <f>O4977*'Usages industrie'!$O38*(1+'Usages industrie'!$P38)^(O$4937-$D$4937)/1000</f>
        <v>0</v>
      </c>
      <c r="P5028" s="210">
        <f>P4977*'Usages industrie'!$O38*(1+'Usages industrie'!$P38)^(P$4937-$D$4937)/1000</f>
        <v>0</v>
      </c>
      <c r="Q5028" s="210">
        <f>Q4977*'Usages industrie'!$O38*(1+'Usages industrie'!$P38)^(Q$4937-$D$4937)/1000</f>
        <v>0</v>
      </c>
      <c r="R5028" s="210">
        <f>R4977*'Usages industrie'!$O38*(1+'Usages industrie'!$P38)^(R$4937-$D$4937)/1000</f>
        <v>0</v>
      </c>
    </row>
    <row r="5029" spans="1:18" hidden="1" outlineLevel="2" x14ac:dyDescent="0.35">
      <c r="A5029" s="209" t="str">
        <f>'Usages industrie'!A39</f>
        <v>Usage industriel n°36</v>
      </c>
      <c r="B5029" s="209" t="s">
        <v>639</v>
      </c>
      <c r="C5029" s="209"/>
      <c r="D5029" s="210">
        <f>D4978*'Usages industrie'!$O39*(1+'Usages industrie'!$P39)^(D$4937-$D$4937)/1000</f>
        <v>0</v>
      </c>
      <c r="E5029" s="210">
        <f>E4978*'Usages industrie'!$O39*(1+'Usages industrie'!$P39)^(E$4937-$D$4937)/1000</f>
        <v>0</v>
      </c>
      <c r="F5029" s="210">
        <f>F4978*'Usages industrie'!$O39*(1+'Usages industrie'!$P39)^(F$4937-$D$4937)/1000</f>
        <v>0</v>
      </c>
      <c r="G5029" s="210">
        <f>G4978*'Usages industrie'!$O39*(1+'Usages industrie'!$P39)^(G$4937-$D$4937)/1000</f>
        <v>0</v>
      </c>
      <c r="H5029" s="210">
        <f>H4978*'Usages industrie'!$O39*(1+'Usages industrie'!$P39)^(H$4937-$D$4937)/1000</f>
        <v>0</v>
      </c>
      <c r="I5029" s="210">
        <f>I4978*'Usages industrie'!$O39*(1+'Usages industrie'!$P39)^(I$4937-$D$4937)/1000</f>
        <v>0</v>
      </c>
      <c r="J5029" s="210">
        <f>J4978*'Usages industrie'!$O39*(1+'Usages industrie'!$P39)^(J$4937-$D$4937)/1000</f>
        <v>0</v>
      </c>
      <c r="K5029" s="210">
        <f>K4978*'Usages industrie'!$O39*(1+'Usages industrie'!$P39)^(K$4937-$D$4937)/1000</f>
        <v>0</v>
      </c>
      <c r="L5029" s="210">
        <f>L4978*'Usages industrie'!$O39*(1+'Usages industrie'!$P39)^(L$4937-$D$4937)/1000</f>
        <v>0</v>
      </c>
      <c r="M5029" s="210">
        <f>M4978*'Usages industrie'!$O39*(1+'Usages industrie'!$P39)^(M$4937-$D$4937)/1000</f>
        <v>0</v>
      </c>
      <c r="N5029" s="210">
        <f>N4978*'Usages industrie'!$O39*(1+'Usages industrie'!$P39)^(N$4937-$D$4937)/1000</f>
        <v>0</v>
      </c>
      <c r="O5029" s="210">
        <f>O4978*'Usages industrie'!$O39*(1+'Usages industrie'!$P39)^(O$4937-$D$4937)/1000</f>
        <v>0</v>
      </c>
      <c r="P5029" s="210">
        <f>P4978*'Usages industrie'!$O39*(1+'Usages industrie'!$P39)^(P$4937-$D$4937)/1000</f>
        <v>0</v>
      </c>
      <c r="Q5029" s="210">
        <f>Q4978*'Usages industrie'!$O39*(1+'Usages industrie'!$P39)^(Q$4937-$D$4937)/1000</f>
        <v>0</v>
      </c>
      <c r="R5029" s="210">
        <f>R4978*'Usages industrie'!$O39*(1+'Usages industrie'!$P39)^(R$4937-$D$4937)/1000</f>
        <v>0</v>
      </c>
    </row>
    <row r="5030" spans="1:18" hidden="1" outlineLevel="2" x14ac:dyDescent="0.35">
      <c r="A5030" s="209" t="str">
        <f>'Usages industrie'!A40</f>
        <v>Usage industriel n°37</v>
      </c>
      <c r="B5030" s="209" t="s">
        <v>639</v>
      </c>
      <c r="C5030" s="209"/>
      <c r="D5030" s="210">
        <f>D4979*'Usages industrie'!$O40*(1+'Usages industrie'!$P40)^(D$4937-$D$4937)/1000</f>
        <v>0</v>
      </c>
      <c r="E5030" s="210">
        <f>E4979*'Usages industrie'!$O40*(1+'Usages industrie'!$P40)^(E$4937-$D$4937)/1000</f>
        <v>0</v>
      </c>
      <c r="F5030" s="210">
        <f>F4979*'Usages industrie'!$O40*(1+'Usages industrie'!$P40)^(F$4937-$D$4937)/1000</f>
        <v>0</v>
      </c>
      <c r="G5030" s="210">
        <f>G4979*'Usages industrie'!$O40*(1+'Usages industrie'!$P40)^(G$4937-$D$4937)/1000</f>
        <v>0</v>
      </c>
      <c r="H5030" s="210">
        <f>H4979*'Usages industrie'!$O40*(1+'Usages industrie'!$P40)^(H$4937-$D$4937)/1000</f>
        <v>0</v>
      </c>
      <c r="I5030" s="210">
        <f>I4979*'Usages industrie'!$O40*(1+'Usages industrie'!$P40)^(I$4937-$D$4937)/1000</f>
        <v>0</v>
      </c>
      <c r="J5030" s="210">
        <f>J4979*'Usages industrie'!$O40*(1+'Usages industrie'!$P40)^(J$4937-$D$4937)/1000</f>
        <v>0</v>
      </c>
      <c r="K5030" s="210">
        <f>K4979*'Usages industrie'!$O40*(1+'Usages industrie'!$P40)^(K$4937-$D$4937)/1000</f>
        <v>0</v>
      </c>
      <c r="L5030" s="210">
        <f>L4979*'Usages industrie'!$O40*(1+'Usages industrie'!$P40)^(L$4937-$D$4937)/1000</f>
        <v>0</v>
      </c>
      <c r="M5030" s="210">
        <f>M4979*'Usages industrie'!$O40*(1+'Usages industrie'!$P40)^(M$4937-$D$4937)/1000</f>
        <v>0</v>
      </c>
      <c r="N5030" s="210">
        <f>N4979*'Usages industrie'!$O40*(1+'Usages industrie'!$P40)^(N$4937-$D$4937)/1000</f>
        <v>0</v>
      </c>
      <c r="O5030" s="210">
        <f>O4979*'Usages industrie'!$O40*(1+'Usages industrie'!$P40)^(O$4937-$D$4937)/1000</f>
        <v>0</v>
      </c>
      <c r="P5030" s="210">
        <f>P4979*'Usages industrie'!$O40*(1+'Usages industrie'!$P40)^(P$4937-$D$4937)/1000</f>
        <v>0</v>
      </c>
      <c r="Q5030" s="210">
        <f>Q4979*'Usages industrie'!$O40*(1+'Usages industrie'!$P40)^(Q$4937-$D$4937)/1000</f>
        <v>0</v>
      </c>
      <c r="R5030" s="210">
        <f>R4979*'Usages industrie'!$O40*(1+'Usages industrie'!$P40)^(R$4937-$D$4937)/1000</f>
        <v>0</v>
      </c>
    </row>
    <row r="5031" spans="1:18" hidden="1" outlineLevel="2" x14ac:dyDescent="0.35">
      <c r="A5031" s="209" t="str">
        <f>'Usages industrie'!A41</f>
        <v>Usage industriel n°38</v>
      </c>
      <c r="B5031" s="209" t="s">
        <v>639</v>
      </c>
      <c r="C5031" s="209"/>
      <c r="D5031" s="210">
        <f>D4980*'Usages industrie'!$O41*(1+'Usages industrie'!$P41)^(D$4937-$D$4937)/1000</f>
        <v>0</v>
      </c>
      <c r="E5031" s="210">
        <f>E4980*'Usages industrie'!$O41*(1+'Usages industrie'!$P41)^(E$4937-$D$4937)/1000</f>
        <v>0</v>
      </c>
      <c r="F5031" s="210">
        <f>F4980*'Usages industrie'!$O41*(1+'Usages industrie'!$P41)^(F$4937-$D$4937)/1000</f>
        <v>0</v>
      </c>
      <c r="G5031" s="210">
        <f>G4980*'Usages industrie'!$O41*(1+'Usages industrie'!$P41)^(G$4937-$D$4937)/1000</f>
        <v>0</v>
      </c>
      <c r="H5031" s="210">
        <f>H4980*'Usages industrie'!$O41*(1+'Usages industrie'!$P41)^(H$4937-$D$4937)/1000</f>
        <v>0</v>
      </c>
      <c r="I5031" s="210">
        <f>I4980*'Usages industrie'!$O41*(1+'Usages industrie'!$P41)^(I$4937-$D$4937)/1000</f>
        <v>0</v>
      </c>
      <c r="J5031" s="210">
        <f>J4980*'Usages industrie'!$O41*(1+'Usages industrie'!$P41)^(J$4937-$D$4937)/1000</f>
        <v>0</v>
      </c>
      <c r="K5031" s="210">
        <f>K4980*'Usages industrie'!$O41*(1+'Usages industrie'!$P41)^(K$4937-$D$4937)/1000</f>
        <v>0</v>
      </c>
      <c r="L5031" s="210">
        <f>L4980*'Usages industrie'!$O41*(1+'Usages industrie'!$P41)^(L$4937-$D$4937)/1000</f>
        <v>0</v>
      </c>
      <c r="M5031" s="210">
        <f>M4980*'Usages industrie'!$O41*(1+'Usages industrie'!$P41)^(M$4937-$D$4937)/1000</f>
        <v>0</v>
      </c>
      <c r="N5031" s="210">
        <f>N4980*'Usages industrie'!$O41*(1+'Usages industrie'!$P41)^(N$4937-$D$4937)/1000</f>
        <v>0</v>
      </c>
      <c r="O5031" s="210">
        <f>O4980*'Usages industrie'!$O41*(1+'Usages industrie'!$P41)^(O$4937-$D$4937)/1000</f>
        <v>0</v>
      </c>
      <c r="P5031" s="210">
        <f>P4980*'Usages industrie'!$O41*(1+'Usages industrie'!$P41)^(P$4937-$D$4937)/1000</f>
        <v>0</v>
      </c>
      <c r="Q5031" s="210">
        <f>Q4980*'Usages industrie'!$O41*(1+'Usages industrie'!$P41)^(Q$4937-$D$4937)/1000</f>
        <v>0</v>
      </c>
      <c r="R5031" s="210">
        <f>R4980*'Usages industrie'!$O41*(1+'Usages industrie'!$P41)^(R$4937-$D$4937)/1000</f>
        <v>0</v>
      </c>
    </row>
    <row r="5032" spans="1:18" hidden="1" outlineLevel="2" x14ac:dyDescent="0.35">
      <c r="A5032" s="209" t="str">
        <f>'Usages industrie'!A42</f>
        <v>Usage industriel n°39</v>
      </c>
      <c r="B5032" s="209" t="s">
        <v>639</v>
      </c>
      <c r="C5032" s="209"/>
      <c r="D5032" s="210">
        <f>D4981*'Usages industrie'!$O42*(1+'Usages industrie'!$P42)^(D$4937-$D$4937)/1000</f>
        <v>0</v>
      </c>
      <c r="E5032" s="210">
        <f>E4981*'Usages industrie'!$O42*(1+'Usages industrie'!$P42)^(E$4937-$D$4937)/1000</f>
        <v>0</v>
      </c>
      <c r="F5032" s="210">
        <f>F4981*'Usages industrie'!$O42*(1+'Usages industrie'!$P42)^(F$4937-$D$4937)/1000</f>
        <v>0</v>
      </c>
      <c r="G5032" s="210">
        <f>G4981*'Usages industrie'!$O42*(1+'Usages industrie'!$P42)^(G$4937-$D$4937)/1000</f>
        <v>0</v>
      </c>
      <c r="H5032" s="210">
        <f>H4981*'Usages industrie'!$O42*(1+'Usages industrie'!$P42)^(H$4937-$D$4937)/1000</f>
        <v>0</v>
      </c>
      <c r="I5032" s="210">
        <f>I4981*'Usages industrie'!$O42*(1+'Usages industrie'!$P42)^(I$4937-$D$4937)/1000</f>
        <v>0</v>
      </c>
      <c r="J5032" s="210">
        <f>J4981*'Usages industrie'!$O42*(1+'Usages industrie'!$P42)^(J$4937-$D$4937)/1000</f>
        <v>0</v>
      </c>
      <c r="K5032" s="210">
        <f>K4981*'Usages industrie'!$O42*(1+'Usages industrie'!$P42)^(K$4937-$D$4937)/1000</f>
        <v>0</v>
      </c>
      <c r="L5032" s="210">
        <f>L4981*'Usages industrie'!$O42*(1+'Usages industrie'!$P42)^(L$4937-$D$4937)/1000</f>
        <v>0</v>
      </c>
      <c r="M5032" s="210">
        <f>M4981*'Usages industrie'!$O42*(1+'Usages industrie'!$P42)^(M$4937-$D$4937)/1000</f>
        <v>0</v>
      </c>
      <c r="N5032" s="210">
        <f>N4981*'Usages industrie'!$O42*(1+'Usages industrie'!$P42)^(N$4937-$D$4937)/1000</f>
        <v>0</v>
      </c>
      <c r="O5032" s="210">
        <f>O4981*'Usages industrie'!$O42*(1+'Usages industrie'!$P42)^(O$4937-$D$4937)/1000</f>
        <v>0</v>
      </c>
      <c r="P5032" s="210">
        <f>P4981*'Usages industrie'!$O42*(1+'Usages industrie'!$P42)^(P$4937-$D$4937)/1000</f>
        <v>0</v>
      </c>
      <c r="Q5032" s="210">
        <f>Q4981*'Usages industrie'!$O42*(1+'Usages industrie'!$P42)^(Q$4937-$D$4937)/1000</f>
        <v>0</v>
      </c>
      <c r="R5032" s="210">
        <f>R4981*'Usages industrie'!$O42*(1+'Usages industrie'!$P42)^(R$4937-$D$4937)/1000</f>
        <v>0</v>
      </c>
    </row>
    <row r="5033" spans="1:18" hidden="1" outlineLevel="2" x14ac:dyDescent="0.35">
      <c r="A5033" s="209" t="str">
        <f>'Usages industrie'!A43</f>
        <v>Usage industriel n°40</v>
      </c>
      <c r="B5033" s="209" t="s">
        <v>639</v>
      </c>
      <c r="C5033" s="209"/>
      <c r="D5033" s="210">
        <f>D4982*'Usages industrie'!$O43*(1+'Usages industrie'!$P43)^(D$4937-$D$4937)/1000</f>
        <v>0</v>
      </c>
      <c r="E5033" s="210">
        <f>E4982*'Usages industrie'!$O43*(1+'Usages industrie'!$P43)^(E$4937-$D$4937)/1000</f>
        <v>0</v>
      </c>
      <c r="F5033" s="210">
        <f>F4982*'Usages industrie'!$O43*(1+'Usages industrie'!$P43)^(F$4937-$D$4937)/1000</f>
        <v>0</v>
      </c>
      <c r="G5033" s="210">
        <f>G4982*'Usages industrie'!$O43*(1+'Usages industrie'!$P43)^(G$4937-$D$4937)/1000</f>
        <v>0</v>
      </c>
      <c r="H5033" s="210">
        <f>H4982*'Usages industrie'!$O43*(1+'Usages industrie'!$P43)^(H$4937-$D$4937)/1000</f>
        <v>0</v>
      </c>
      <c r="I5033" s="210">
        <f>I4982*'Usages industrie'!$O43*(1+'Usages industrie'!$P43)^(I$4937-$D$4937)/1000</f>
        <v>0</v>
      </c>
      <c r="J5033" s="210">
        <f>J4982*'Usages industrie'!$O43*(1+'Usages industrie'!$P43)^(J$4937-$D$4937)/1000</f>
        <v>0</v>
      </c>
      <c r="K5033" s="210">
        <f>K4982*'Usages industrie'!$O43*(1+'Usages industrie'!$P43)^(K$4937-$D$4937)/1000</f>
        <v>0</v>
      </c>
      <c r="L5033" s="210">
        <f>L4982*'Usages industrie'!$O43*(1+'Usages industrie'!$P43)^(L$4937-$D$4937)/1000</f>
        <v>0</v>
      </c>
      <c r="M5033" s="210">
        <f>M4982*'Usages industrie'!$O43*(1+'Usages industrie'!$P43)^(M$4937-$D$4937)/1000</f>
        <v>0</v>
      </c>
      <c r="N5033" s="210">
        <f>N4982*'Usages industrie'!$O43*(1+'Usages industrie'!$P43)^(N$4937-$D$4937)/1000</f>
        <v>0</v>
      </c>
      <c r="O5033" s="210">
        <f>O4982*'Usages industrie'!$O43*(1+'Usages industrie'!$P43)^(O$4937-$D$4937)/1000</f>
        <v>0</v>
      </c>
      <c r="P5033" s="210">
        <f>P4982*'Usages industrie'!$O43*(1+'Usages industrie'!$P43)^(P$4937-$D$4937)/1000</f>
        <v>0</v>
      </c>
      <c r="Q5033" s="210">
        <f>Q4982*'Usages industrie'!$O43*(1+'Usages industrie'!$P43)^(Q$4937-$D$4937)/1000</f>
        <v>0</v>
      </c>
      <c r="R5033" s="210">
        <f>R4982*'Usages industrie'!$O43*(1+'Usages industrie'!$P43)^(R$4937-$D$4937)/1000</f>
        <v>0</v>
      </c>
    </row>
    <row r="5034" spans="1:18" hidden="1" outlineLevel="2" x14ac:dyDescent="0.35">
      <c r="A5034" s="209" t="str">
        <f>'Usages industrie'!A44</f>
        <v>Usage industriel n°41</v>
      </c>
      <c r="B5034" s="209" t="s">
        <v>639</v>
      </c>
      <c r="C5034" s="209"/>
      <c r="D5034" s="210">
        <f>D4983*'Usages industrie'!$O44*(1+'Usages industrie'!$P44)^(D$4937-$D$4937)/1000</f>
        <v>0</v>
      </c>
      <c r="E5034" s="210">
        <f>E4983*'Usages industrie'!$O44*(1+'Usages industrie'!$P44)^(E$4937-$D$4937)/1000</f>
        <v>0</v>
      </c>
      <c r="F5034" s="210">
        <f>F4983*'Usages industrie'!$O44*(1+'Usages industrie'!$P44)^(F$4937-$D$4937)/1000</f>
        <v>0</v>
      </c>
      <c r="G5034" s="210">
        <f>G4983*'Usages industrie'!$O44*(1+'Usages industrie'!$P44)^(G$4937-$D$4937)/1000</f>
        <v>0</v>
      </c>
      <c r="H5034" s="210">
        <f>H4983*'Usages industrie'!$O44*(1+'Usages industrie'!$P44)^(H$4937-$D$4937)/1000</f>
        <v>0</v>
      </c>
      <c r="I5034" s="210">
        <f>I4983*'Usages industrie'!$O44*(1+'Usages industrie'!$P44)^(I$4937-$D$4937)/1000</f>
        <v>0</v>
      </c>
      <c r="J5034" s="210">
        <f>J4983*'Usages industrie'!$O44*(1+'Usages industrie'!$P44)^(J$4937-$D$4937)/1000</f>
        <v>0</v>
      </c>
      <c r="K5034" s="210">
        <f>K4983*'Usages industrie'!$O44*(1+'Usages industrie'!$P44)^(K$4937-$D$4937)/1000</f>
        <v>0</v>
      </c>
      <c r="L5034" s="210">
        <f>L4983*'Usages industrie'!$O44*(1+'Usages industrie'!$P44)^(L$4937-$D$4937)/1000</f>
        <v>0</v>
      </c>
      <c r="M5034" s="210">
        <f>M4983*'Usages industrie'!$O44*(1+'Usages industrie'!$P44)^(M$4937-$D$4937)/1000</f>
        <v>0</v>
      </c>
      <c r="N5034" s="210">
        <f>N4983*'Usages industrie'!$O44*(1+'Usages industrie'!$P44)^(N$4937-$D$4937)/1000</f>
        <v>0</v>
      </c>
      <c r="O5034" s="210">
        <f>O4983*'Usages industrie'!$O44*(1+'Usages industrie'!$P44)^(O$4937-$D$4937)/1000</f>
        <v>0</v>
      </c>
      <c r="P5034" s="210">
        <f>P4983*'Usages industrie'!$O44*(1+'Usages industrie'!$P44)^(P$4937-$D$4937)/1000</f>
        <v>0</v>
      </c>
      <c r="Q5034" s="210">
        <f>Q4983*'Usages industrie'!$O44*(1+'Usages industrie'!$P44)^(Q$4937-$D$4937)/1000</f>
        <v>0</v>
      </c>
      <c r="R5034" s="210">
        <f>R4983*'Usages industrie'!$O44*(1+'Usages industrie'!$P44)^(R$4937-$D$4937)/1000</f>
        <v>0</v>
      </c>
    </row>
    <row r="5035" spans="1:18" hidden="1" outlineLevel="2" x14ac:dyDescent="0.35">
      <c r="A5035" s="209" t="str">
        <f>'Usages industrie'!A45</f>
        <v>Usage industriel n°42</v>
      </c>
      <c r="B5035" s="209" t="s">
        <v>639</v>
      </c>
      <c r="C5035" s="209"/>
      <c r="D5035" s="210">
        <f>D4984*'Usages industrie'!$O45*(1+'Usages industrie'!$P45)^(D$4937-$D$4937)/1000</f>
        <v>0</v>
      </c>
      <c r="E5035" s="210">
        <f>E4984*'Usages industrie'!$O45*(1+'Usages industrie'!$P45)^(E$4937-$D$4937)/1000</f>
        <v>0</v>
      </c>
      <c r="F5035" s="210">
        <f>F4984*'Usages industrie'!$O45*(1+'Usages industrie'!$P45)^(F$4937-$D$4937)/1000</f>
        <v>0</v>
      </c>
      <c r="G5035" s="210">
        <f>G4984*'Usages industrie'!$O45*(1+'Usages industrie'!$P45)^(G$4937-$D$4937)/1000</f>
        <v>0</v>
      </c>
      <c r="H5035" s="210">
        <f>H4984*'Usages industrie'!$O45*(1+'Usages industrie'!$P45)^(H$4937-$D$4937)/1000</f>
        <v>0</v>
      </c>
      <c r="I5035" s="210">
        <f>I4984*'Usages industrie'!$O45*(1+'Usages industrie'!$P45)^(I$4937-$D$4937)/1000</f>
        <v>0</v>
      </c>
      <c r="J5035" s="210">
        <f>J4984*'Usages industrie'!$O45*(1+'Usages industrie'!$P45)^(J$4937-$D$4937)/1000</f>
        <v>0</v>
      </c>
      <c r="K5035" s="210">
        <f>K4984*'Usages industrie'!$O45*(1+'Usages industrie'!$P45)^(K$4937-$D$4937)/1000</f>
        <v>0</v>
      </c>
      <c r="L5035" s="210">
        <f>L4984*'Usages industrie'!$O45*(1+'Usages industrie'!$P45)^(L$4937-$D$4937)/1000</f>
        <v>0</v>
      </c>
      <c r="M5035" s="210">
        <f>M4984*'Usages industrie'!$O45*(1+'Usages industrie'!$P45)^(M$4937-$D$4937)/1000</f>
        <v>0</v>
      </c>
      <c r="N5035" s="210">
        <f>N4984*'Usages industrie'!$O45*(1+'Usages industrie'!$P45)^(N$4937-$D$4937)/1000</f>
        <v>0</v>
      </c>
      <c r="O5035" s="210">
        <f>O4984*'Usages industrie'!$O45*(1+'Usages industrie'!$P45)^(O$4937-$D$4937)/1000</f>
        <v>0</v>
      </c>
      <c r="P5035" s="210">
        <f>P4984*'Usages industrie'!$O45*(1+'Usages industrie'!$P45)^(P$4937-$D$4937)/1000</f>
        <v>0</v>
      </c>
      <c r="Q5035" s="210">
        <f>Q4984*'Usages industrie'!$O45*(1+'Usages industrie'!$P45)^(Q$4937-$D$4937)/1000</f>
        <v>0</v>
      </c>
      <c r="R5035" s="210">
        <f>R4984*'Usages industrie'!$O45*(1+'Usages industrie'!$P45)^(R$4937-$D$4937)/1000</f>
        <v>0</v>
      </c>
    </row>
    <row r="5036" spans="1:18" hidden="1" outlineLevel="2" x14ac:dyDescent="0.35">
      <c r="A5036" s="209" t="str">
        <f>'Usages industrie'!A46</f>
        <v>Usage industriel n°43</v>
      </c>
      <c r="B5036" s="209" t="s">
        <v>639</v>
      </c>
      <c r="C5036" s="209"/>
      <c r="D5036" s="210">
        <f>D4985*'Usages industrie'!$O46*(1+'Usages industrie'!$P46)^(D$4937-$D$4937)/1000</f>
        <v>0</v>
      </c>
      <c r="E5036" s="210">
        <f>E4985*'Usages industrie'!$O46*(1+'Usages industrie'!$P46)^(E$4937-$D$4937)/1000</f>
        <v>0</v>
      </c>
      <c r="F5036" s="210">
        <f>F4985*'Usages industrie'!$O46*(1+'Usages industrie'!$P46)^(F$4937-$D$4937)/1000</f>
        <v>0</v>
      </c>
      <c r="G5036" s="210">
        <f>G4985*'Usages industrie'!$O46*(1+'Usages industrie'!$P46)^(G$4937-$D$4937)/1000</f>
        <v>0</v>
      </c>
      <c r="H5036" s="210">
        <f>H4985*'Usages industrie'!$O46*(1+'Usages industrie'!$P46)^(H$4937-$D$4937)/1000</f>
        <v>0</v>
      </c>
      <c r="I5036" s="210">
        <f>I4985*'Usages industrie'!$O46*(1+'Usages industrie'!$P46)^(I$4937-$D$4937)/1000</f>
        <v>0</v>
      </c>
      <c r="J5036" s="210">
        <f>J4985*'Usages industrie'!$O46*(1+'Usages industrie'!$P46)^(J$4937-$D$4937)/1000</f>
        <v>0</v>
      </c>
      <c r="K5036" s="210">
        <f>K4985*'Usages industrie'!$O46*(1+'Usages industrie'!$P46)^(K$4937-$D$4937)/1000</f>
        <v>0</v>
      </c>
      <c r="L5036" s="210">
        <f>L4985*'Usages industrie'!$O46*(1+'Usages industrie'!$P46)^(L$4937-$D$4937)/1000</f>
        <v>0</v>
      </c>
      <c r="M5036" s="210">
        <f>M4985*'Usages industrie'!$O46*(1+'Usages industrie'!$P46)^(M$4937-$D$4937)/1000</f>
        <v>0</v>
      </c>
      <c r="N5036" s="210">
        <f>N4985*'Usages industrie'!$O46*(1+'Usages industrie'!$P46)^(N$4937-$D$4937)/1000</f>
        <v>0</v>
      </c>
      <c r="O5036" s="210">
        <f>O4985*'Usages industrie'!$O46*(1+'Usages industrie'!$P46)^(O$4937-$D$4937)/1000</f>
        <v>0</v>
      </c>
      <c r="P5036" s="210">
        <f>P4985*'Usages industrie'!$O46*(1+'Usages industrie'!$P46)^(P$4937-$D$4937)/1000</f>
        <v>0</v>
      </c>
      <c r="Q5036" s="210">
        <f>Q4985*'Usages industrie'!$O46*(1+'Usages industrie'!$P46)^(Q$4937-$D$4937)/1000</f>
        <v>0</v>
      </c>
      <c r="R5036" s="210">
        <f>R4985*'Usages industrie'!$O46*(1+'Usages industrie'!$P46)^(R$4937-$D$4937)/1000</f>
        <v>0</v>
      </c>
    </row>
    <row r="5037" spans="1:18" hidden="1" outlineLevel="2" x14ac:dyDescent="0.35">
      <c r="A5037" s="209" t="str">
        <f>'Usages industrie'!A47</f>
        <v>Usage industriel n°44</v>
      </c>
      <c r="B5037" s="209" t="s">
        <v>639</v>
      </c>
      <c r="C5037" s="209"/>
      <c r="D5037" s="210">
        <f>D4986*'Usages industrie'!$O47*(1+'Usages industrie'!$P47)^(D$4937-$D$4937)/1000</f>
        <v>0</v>
      </c>
      <c r="E5037" s="210">
        <f>E4986*'Usages industrie'!$O47*(1+'Usages industrie'!$P47)^(E$4937-$D$4937)/1000</f>
        <v>0</v>
      </c>
      <c r="F5037" s="210">
        <f>F4986*'Usages industrie'!$O47*(1+'Usages industrie'!$P47)^(F$4937-$D$4937)/1000</f>
        <v>0</v>
      </c>
      <c r="G5037" s="210">
        <f>G4986*'Usages industrie'!$O47*(1+'Usages industrie'!$P47)^(G$4937-$D$4937)/1000</f>
        <v>0</v>
      </c>
      <c r="H5037" s="210">
        <f>H4986*'Usages industrie'!$O47*(1+'Usages industrie'!$P47)^(H$4937-$D$4937)/1000</f>
        <v>0</v>
      </c>
      <c r="I5037" s="210">
        <f>I4986*'Usages industrie'!$O47*(1+'Usages industrie'!$P47)^(I$4937-$D$4937)/1000</f>
        <v>0</v>
      </c>
      <c r="J5037" s="210">
        <f>J4986*'Usages industrie'!$O47*(1+'Usages industrie'!$P47)^(J$4937-$D$4937)/1000</f>
        <v>0</v>
      </c>
      <c r="K5037" s="210">
        <f>K4986*'Usages industrie'!$O47*(1+'Usages industrie'!$P47)^(K$4937-$D$4937)/1000</f>
        <v>0</v>
      </c>
      <c r="L5037" s="210">
        <f>L4986*'Usages industrie'!$O47*(1+'Usages industrie'!$P47)^(L$4937-$D$4937)/1000</f>
        <v>0</v>
      </c>
      <c r="M5037" s="210">
        <f>M4986*'Usages industrie'!$O47*(1+'Usages industrie'!$P47)^(M$4937-$D$4937)/1000</f>
        <v>0</v>
      </c>
      <c r="N5037" s="210">
        <f>N4986*'Usages industrie'!$O47*(1+'Usages industrie'!$P47)^(N$4937-$D$4937)/1000</f>
        <v>0</v>
      </c>
      <c r="O5037" s="210">
        <f>O4986*'Usages industrie'!$O47*(1+'Usages industrie'!$P47)^(O$4937-$D$4937)/1000</f>
        <v>0</v>
      </c>
      <c r="P5037" s="210">
        <f>P4986*'Usages industrie'!$O47*(1+'Usages industrie'!$P47)^(P$4937-$D$4937)/1000</f>
        <v>0</v>
      </c>
      <c r="Q5037" s="210">
        <f>Q4986*'Usages industrie'!$O47*(1+'Usages industrie'!$P47)^(Q$4937-$D$4937)/1000</f>
        <v>0</v>
      </c>
      <c r="R5037" s="210">
        <f>R4986*'Usages industrie'!$O47*(1+'Usages industrie'!$P47)^(R$4937-$D$4937)/1000</f>
        <v>0</v>
      </c>
    </row>
    <row r="5038" spans="1:18" hidden="1" outlineLevel="2" x14ac:dyDescent="0.35">
      <c r="A5038" s="209" t="str">
        <f>'Usages industrie'!A48</f>
        <v>Usage industriel n°45</v>
      </c>
      <c r="B5038" s="209" t="s">
        <v>639</v>
      </c>
      <c r="C5038" s="209"/>
      <c r="D5038" s="210">
        <f>D4987*'Usages industrie'!$O48*(1+'Usages industrie'!$P48)^(D$4937-$D$4937)/1000</f>
        <v>0</v>
      </c>
      <c r="E5038" s="210">
        <f>E4987*'Usages industrie'!$O48*(1+'Usages industrie'!$P48)^(E$4937-$D$4937)/1000</f>
        <v>0</v>
      </c>
      <c r="F5038" s="210">
        <f>F4987*'Usages industrie'!$O48*(1+'Usages industrie'!$P48)^(F$4937-$D$4937)/1000</f>
        <v>0</v>
      </c>
      <c r="G5038" s="210">
        <f>G4987*'Usages industrie'!$O48*(1+'Usages industrie'!$P48)^(G$4937-$D$4937)/1000</f>
        <v>0</v>
      </c>
      <c r="H5038" s="210">
        <f>H4987*'Usages industrie'!$O48*(1+'Usages industrie'!$P48)^(H$4937-$D$4937)/1000</f>
        <v>0</v>
      </c>
      <c r="I5038" s="210">
        <f>I4987*'Usages industrie'!$O48*(1+'Usages industrie'!$P48)^(I$4937-$D$4937)/1000</f>
        <v>0</v>
      </c>
      <c r="J5038" s="210">
        <f>J4987*'Usages industrie'!$O48*(1+'Usages industrie'!$P48)^(J$4937-$D$4937)/1000</f>
        <v>0</v>
      </c>
      <c r="K5038" s="210">
        <f>K4987*'Usages industrie'!$O48*(1+'Usages industrie'!$P48)^(K$4937-$D$4937)/1000</f>
        <v>0</v>
      </c>
      <c r="L5038" s="210">
        <f>L4987*'Usages industrie'!$O48*(1+'Usages industrie'!$P48)^(L$4937-$D$4937)/1000</f>
        <v>0</v>
      </c>
      <c r="M5038" s="210">
        <f>M4987*'Usages industrie'!$O48*(1+'Usages industrie'!$P48)^(M$4937-$D$4937)/1000</f>
        <v>0</v>
      </c>
      <c r="N5038" s="210">
        <f>N4987*'Usages industrie'!$O48*(1+'Usages industrie'!$P48)^(N$4937-$D$4937)/1000</f>
        <v>0</v>
      </c>
      <c r="O5038" s="210">
        <f>O4987*'Usages industrie'!$O48*(1+'Usages industrie'!$P48)^(O$4937-$D$4937)/1000</f>
        <v>0</v>
      </c>
      <c r="P5038" s="210">
        <f>P4987*'Usages industrie'!$O48*(1+'Usages industrie'!$P48)^(P$4937-$D$4937)/1000</f>
        <v>0</v>
      </c>
      <c r="Q5038" s="210">
        <f>Q4987*'Usages industrie'!$O48*(1+'Usages industrie'!$P48)^(Q$4937-$D$4937)/1000</f>
        <v>0</v>
      </c>
      <c r="R5038" s="210">
        <f>R4987*'Usages industrie'!$O48*(1+'Usages industrie'!$P48)^(R$4937-$D$4937)/1000</f>
        <v>0</v>
      </c>
    </row>
    <row r="5039" spans="1:18" hidden="1" outlineLevel="2" x14ac:dyDescent="0.35">
      <c r="A5039" s="209" t="str">
        <f>'Usages industrie'!A49</f>
        <v>Usage industriel n°46</v>
      </c>
      <c r="B5039" s="209" t="s">
        <v>639</v>
      </c>
      <c r="C5039" s="209"/>
      <c r="D5039" s="210">
        <f>D4988*'Usages industrie'!$O49*(1+'Usages industrie'!$P49)^(D$4937-$D$4937)/1000</f>
        <v>0</v>
      </c>
      <c r="E5039" s="210">
        <f>E4988*'Usages industrie'!$O49*(1+'Usages industrie'!$P49)^(E$4937-$D$4937)/1000</f>
        <v>0</v>
      </c>
      <c r="F5039" s="210">
        <f>F4988*'Usages industrie'!$O49*(1+'Usages industrie'!$P49)^(F$4937-$D$4937)/1000</f>
        <v>0</v>
      </c>
      <c r="G5039" s="210">
        <f>G4988*'Usages industrie'!$O49*(1+'Usages industrie'!$P49)^(G$4937-$D$4937)/1000</f>
        <v>0</v>
      </c>
      <c r="H5039" s="210">
        <f>H4988*'Usages industrie'!$O49*(1+'Usages industrie'!$P49)^(H$4937-$D$4937)/1000</f>
        <v>0</v>
      </c>
      <c r="I5039" s="210">
        <f>I4988*'Usages industrie'!$O49*(1+'Usages industrie'!$P49)^(I$4937-$D$4937)/1000</f>
        <v>0</v>
      </c>
      <c r="J5039" s="210">
        <f>J4988*'Usages industrie'!$O49*(1+'Usages industrie'!$P49)^(J$4937-$D$4937)/1000</f>
        <v>0</v>
      </c>
      <c r="K5039" s="210">
        <f>K4988*'Usages industrie'!$O49*(1+'Usages industrie'!$P49)^(K$4937-$D$4937)/1000</f>
        <v>0</v>
      </c>
      <c r="L5039" s="210">
        <f>L4988*'Usages industrie'!$O49*(1+'Usages industrie'!$P49)^(L$4937-$D$4937)/1000</f>
        <v>0</v>
      </c>
      <c r="M5039" s="210">
        <f>M4988*'Usages industrie'!$O49*(1+'Usages industrie'!$P49)^(M$4937-$D$4937)/1000</f>
        <v>0</v>
      </c>
      <c r="N5039" s="210">
        <f>N4988*'Usages industrie'!$O49*(1+'Usages industrie'!$P49)^(N$4937-$D$4937)/1000</f>
        <v>0</v>
      </c>
      <c r="O5039" s="210">
        <f>O4988*'Usages industrie'!$O49*(1+'Usages industrie'!$P49)^(O$4937-$D$4937)/1000</f>
        <v>0</v>
      </c>
      <c r="P5039" s="210">
        <f>P4988*'Usages industrie'!$O49*(1+'Usages industrie'!$P49)^(P$4937-$D$4937)/1000</f>
        <v>0</v>
      </c>
      <c r="Q5039" s="210">
        <f>Q4988*'Usages industrie'!$O49*(1+'Usages industrie'!$P49)^(Q$4937-$D$4937)/1000</f>
        <v>0</v>
      </c>
      <c r="R5039" s="210">
        <f>R4988*'Usages industrie'!$O49*(1+'Usages industrie'!$P49)^(R$4937-$D$4937)/1000</f>
        <v>0</v>
      </c>
    </row>
    <row r="5040" spans="1:18" hidden="1" outlineLevel="2" x14ac:dyDescent="0.35">
      <c r="A5040" s="209" t="str">
        <f>'Usages industrie'!A50</f>
        <v>Usage industriel n°47</v>
      </c>
      <c r="B5040" s="209" t="s">
        <v>639</v>
      </c>
      <c r="C5040" s="209"/>
      <c r="D5040" s="210">
        <f>D4989*'Usages industrie'!$O50*(1+'Usages industrie'!$P50)^(D$4937-$D$4937)/1000</f>
        <v>0</v>
      </c>
      <c r="E5040" s="210">
        <f>E4989*'Usages industrie'!$O50*(1+'Usages industrie'!$P50)^(E$4937-$D$4937)/1000</f>
        <v>0</v>
      </c>
      <c r="F5040" s="210">
        <f>F4989*'Usages industrie'!$O50*(1+'Usages industrie'!$P50)^(F$4937-$D$4937)/1000</f>
        <v>0</v>
      </c>
      <c r="G5040" s="210">
        <f>G4989*'Usages industrie'!$O50*(1+'Usages industrie'!$P50)^(G$4937-$D$4937)/1000</f>
        <v>0</v>
      </c>
      <c r="H5040" s="210">
        <f>H4989*'Usages industrie'!$O50*(1+'Usages industrie'!$P50)^(H$4937-$D$4937)/1000</f>
        <v>0</v>
      </c>
      <c r="I5040" s="210">
        <f>I4989*'Usages industrie'!$O50*(1+'Usages industrie'!$P50)^(I$4937-$D$4937)/1000</f>
        <v>0</v>
      </c>
      <c r="J5040" s="210">
        <f>J4989*'Usages industrie'!$O50*(1+'Usages industrie'!$P50)^(J$4937-$D$4937)/1000</f>
        <v>0</v>
      </c>
      <c r="K5040" s="210">
        <f>K4989*'Usages industrie'!$O50*(1+'Usages industrie'!$P50)^(K$4937-$D$4937)/1000</f>
        <v>0</v>
      </c>
      <c r="L5040" s="210">
        <f>L4989*'Usages industrie'!$O50*(1+'Usages industrie'!$P50)^(L$4937-$D$4937)/1000</f>
        <v>0</v>
      </c>
      <c r="M5040" s="210">
        <f>M4989*'Usages industrie'!$O50*(1+'Usages industrie'!$P50)^(M$4937-$D$4937)/1000</f>
        <v>0</v>
      </c>
      <c r="N5040" s="210">
        <f>N4989*'Usages industrie'!$O50*(1+'Usages industrie'!$P50)^(N$4937-$D$4937)/1000</f>
        <v>0</v>
      </c>
      <c r="O5040" s="210">
        <f>O4989*'Usages industrie'!$O50*(1+'Usages industrie'!$P50)^(O$4937-$D$4937)/1000</f>
        <v>0</v>
      </c>
      <c r="P5040" s="210">
        <f>P4989*'Usages industrie'!$O50*(1+'Usages industrie'!$P50)^(P$4937-$D$4937)/1000</f>
        <v>0</v>
      </c>
      <c r="Q5040" s="210">
        <f>Q4989*'Usages industrie'!$O50*(1+'Usages industrie'!$P50)^(Q$4937-$D$4937)/1000</f>
        <v>0</v>
      </c>
      <c r="R5040" s="210">
        <f>R4989*'Usages industrie'!$O50*(1+'Usages industrie'!$P50)^(R$4937-$D$4937)/1000</f>
        <v>0</v>
      </c>
    </row>
    <row r="5041" spans="1:18" hidden="1" outlineLevel="2" x14ac:dyDescent="0.35">
      <c r="A5041" s="209" t="str">
        <f>'Usages industrie'!A51</f>
        <v>Usage industriel n°48</v>
      </c>
      <c r="B5041" s="209" t="s">
        <v>639</v>
      </c>
      <c r="C5041" s="209"/>
      <c r="D5041" s="210">
        <f>D4990*'Usages industrie'!$O51*(1+'Usages industrie'!$P51)^(D$4937-$D$4937)/1000</f>
        <v>0</v>
      </c>
      <c r="E5041" s="210">
        <f>E4990*'Usages industrie'!$O51*(1+'Usages industrie'!$P51)^(E$4937-$D$4937)/1000</f>
        <v>0</v>
      </c>
      <c r="F5041" s="210">
        <f>F4990*'Usages industrie'!$O51*(1+'Usages industrie'!$P51)^(F$4937-$D$4937)/1000</f>
        <v>0</v>
      </c>
      <c r="G5041" s="210">
        <f>G4990*'Usages industrie'!$O51*(1+'Usages industrie'!$P51)^(G$4937-$D$4937)/1000</f>
        <v>0</v>
      </c>
      <c r="H5041" s="210">
        <f>H4990*'Usages industrie'!$O51*(1+'Usages industrie'!$P51)^(H$4937-$D$4937)/1000</f>
        <v>0</v>
      </c>
      <c r="I5041" s="210">
        <f>I4990*'Usages industrie'!$O51*(1+'Usages industrie'!$P51)^(I$4937-$D$4937)/1000</f>
        <v>0</v>
      </c>
      <c r="J5041" s="210">
        <f>J4990*'Usages industrie'!$O51*(1+'Usages industrie'!$P51)^(J$4937-$D$4937)/1000</f>
        <v>0</v>
      </c>
      <c r="K5041" s="210">
        <f>K4990*'Usages industrie'!$O51*(1+'Usages industrie'!$P51)^(K$4937-$D$4937)/1000</f>
        <v>0</v>
      </c>
      <c r="L5041" s="210">
        <f>L4990*'Usages industrie'!$O51*(1+'Usages industrie'!$P51)^(L$4937-$D$4937)/1000</f>
        <v>0</v>
      </c>
      <c r="M5041" s="210">
        <f>M4990*'Usages industrie'!$O51*(1+'Usages industrie'!$P51)^(M$4937-$D$4937)/1000</f>
        <v>0</v>
      </c>
      <c r="N5041" s="210">
        <f>N4990*'Usages industrie'!$O51*(1+'Usages industrie'!$P51)^(N$4937-$D$4937)/1000</f>
        <v>0</v>
      </c>
      <c r="O5041" s="210">
        <f>O4990*'Usages industrie'!$O51*(1+'Usages industrie'!$P51)^(O$4937-$D$4937)/1000</f>
        <v>0</v>
      </c>
      <c r="P5041" s="210">
        <f>P4990*'Usages industrie'!$O51*(1+'Usages industrie'!$P51)^(P$4937-$D$4937)/1000</f>
        <v>0</v>
      </c>
      <c r="Q5041" s="210">
        <f>Q4990*'Usages industrie'!$O51*(1+'Usages industrie'!$P51)^(Q$4937-$D$4937)/1000</f>
        <v>0</v>
      </c>
      <c r="R5041" s="210">
        <f>R4990*'Usages industrie'!$O51*(1+'Usages industrie'!$P51)^(R$4937-$D$4937)/1000</f>
        <v>0</v>
      </c>
    </row>
    <row r="5042" spans="1:18" hidden="1" outlineLevel="2" x14ac:dyDescent="0.35">
      <c r="A5042" s="209" t="str">
        <f>'Usages industrie'!A52</f>
        <v>Usage industriel n°49</v>
      </c>
      <c r="B5042" s="209" t="s">
        <v>639</v>
      </c>
      <c r="C5042" s="209"/>
      <c r="D5042" s="210">
        <f>D4991*'Usages industrie'!$O52*(1+'Usages industrie'!$P52)^(D$4937-$D$4937)/1000</f>
        <v>0</v>
      </c>
      <c r="E5042" s="210">
        <f>E4991*'Usages industrie'!$O52*(1+'Usages industrie'!$P52)^(E$4937-$D$4937)/1000</f>
        <v>0</v>
      </c>
      <c r="F5042" s="210">
        <f>F4991*'Usages industrie'!$O52*(1+'Usages industrie'!$P52)^(F$4937-$D$4937)/1000</f>
        <v>0</v>
      </c>
      <c r="G5042" s="210">
        <f>G4991*'Usages industrie'!$O52*(1+'Usages industrie'!$P52)^(G$4937-$D$4937)/1000</f>
        <v>0</v>
      </c>
      <c r="H5042" s="210">
        <f>H4991*'Usages industrie'!$O52*(1+'Usages industrie'!$P52)^(H$4937-$D$4937)/1000</f>
        <v>0</v>
      </c>
      <c r="I5042" s="210">
        <f>I4991*'Usages industrie'!$O52*(1+'Usages industrie'!$P52)^(I$4937-$D$4937)/1000</f>
        <v>0</v>
      </c>
      <c r="J5042" s="210">
        <f>J4991*'Usages industrie'!$O52*(1+'Usages industrie'!$P52)^(J$4937-$D$4937)/1000</f>
        <v>0</v>
      </c>
      <c r="K5042" s="210">
        <f>K4991*'Usages industrie'!$O52*(1+'Usages industrie'!$P52)^(K$4937-$D$4937)/1000</f>
        <v>0</v>
      </c>
      <c r="L5042" s="210">
        <f>L4991*'Usages industrie'!$O52*(1+'Usages industrie'!$P52)^(L$4937-$D$4937)/1000</f>
        <v>0</v>
      </c>
      <c r="M5042" s="210">
        <f>M4991*'Usages industrie'!$O52*(1+'Usages industrie'!$P52)^(M$4937-$D$4937)/1000</f>
        <v>0</v>
      </c>
      <c r="N5042" s="210">
        <f>N4991*'Usages industrie'!$O52*(1+'Usages industrie'!$P52)^(N$4937-$D$4937)/1000</f>
        <v>0</v>
      </c>
      <c r="O5042" s="210">
        <f>O4991*'Usages industrie'!$O52*(1+'Usages industrie'!$P52)^(O$4937-$D$4937)/1000</f>
        <v>0</v>
      </c>
      <c r="P5042" s="210">
        <f>P4991*'Usages industrie'!$O52*(1+'Usages industrie'!$P52)^(P$4937-$D$4937)/1000</f>
        <v>0</v>
      </c>
      <c r="Q5042" s="210">
        <f>Q4991*'Usages industrie'!$O52*(1+'Usages industrie'!$P52)^(Q$4937-$D$4937)/1000</f>
        <v>0</v>
      </c>
      <c r="R5042" s="210">
        <f>R4991*'Usages industrie'!$O52*(1+'Usages industrie'!$P52)^(R$4937-$D$4937)/1000</f>
        <v>0</v>
      </c>
    </row>
    <row r="5043" spans="1:18" hidden="1" outlineLevel="2" x14ac:dyDescent="0.35">
      <c r="A5043" s="209" t="str">
        <f>'Usages industrie'!A53</f>
        <v>Usage industriel n°50</v>
      </c>
      <c r="B5043" s="209" t="s">
        <v>639</v>
      </c>
      <c r="C5043" s="209"/>
      <c r="D5043" s="210">
        <f>D4992*'Usages industrie'!$O53*(1+'Usages industrie'!$P53)^(D$4937-$D$4937)/1000</f>
        <v>0</v>
      </c>
      <c r="E5043" s="210">
        <f>E4992*'Usages industrie'!$O53*(1+'Usages industrie'!$P53)^(E$4937-$D$4937)/1000</f>
        <v>0</v>
      </c>
      <c r="F5043" s="210">
        <f>F4992*'Usages industrie'!$O53*(1+'Usages industrie'!$P53)^(F$4937-$D$4937)/1000</f>
        <v>0</v>
      </c>
      <c r="G5043" s="210">
        <f>G4992*'Usages industrie'!$O53*(1+'Usages industrie'!$P53)^(G$4937-$D$4937)/1000</f>
        <v>0</v>
      </c>
      <c r="H5043" s="210">
        <f>H4992*'Usages industrie'!$O53*(1+'Usages industrie'!$P53)^(H$4937-$D$4937)/1000</f>
        <v>0</v>
      </c>
      <c r="I5043" s="210">
        <f>I4992*'Usages industrie'!$O53*(1+'Usages industrie'!$P53)^(I$4937-$D$4937)/1000</f>
        <v>0</v>
      </c>
      <c r="J5043" s="210">
        <f>J4992*'Usages industrie'!$O53*(1+'Usages industrie'!$P53)^(J$4937-$D$4937)/1000</f>
        <v>0</v>
      </c>
      <c r="K5043" s="210">
        <f>K4992*'Usages industrie'!$O53*(1+'Usages industrie'!$P53)^(K$4937-$D$4937)/1000</f>
        <v>0</v>
      </c>
      <c r="L5043" s="210">
        <f>L4992*'Usages industrie'!$O53*(1+'Usages industrie'!$P53)^(L$4937-$D$4937)/1000</f>
        <v>0</v>
      </c>
      <c r="M5043" s="210">
        <f>M4992*'Usages industrie'!$O53*(1+'Usages industrie'!$P53)^(M$4937-$D$4937)/1000</f>
        <v>0</v>
      </c>
      <c r="N5043" s="210">
        <f>N4992*'Usages industrie'!$O53*(1+'Usages industrie'!$P53)^(N$4937-$D$4937)/1000</f>
        <v>0</v>
      </c>
      <c r="O5043" s="210">
        <f>O4992*'Usages industrie'!$O53*(1+'Usages industrie'!$P53)^(O$4937-$D$4937)/1000</f>
        <v>0</v>
      </c>
      <c r="P5043" s="210">
        <f>P4992*'Usages industrie'!$O53*(1+'Usages industrie'!$P53)^(P$4937-$D$4937)/1000</f>
        <v>0</v>
      </c>
      <c r="Q5043" s="210">
        <f>Q4992*'Usages industrie'!$O53*(1+'Usages industrie'!$P53)^(Q$4937-$D$4937)/1000</f>
        <v>0</v>
      </c>
      <c r="R5043" s="210">
        <f>R4992*'Usages industrie'!$O53*(1+'Usages industrie'!$P53)^(R$4937-$D$4937)/1000</f>
        <v>0</v>
      </c>
    </row>
    <row r="5044" spans="1:18" hidden="1" outlineLevel="1" collapsed="1" x14ac:dyDescent="0.35">
      <c r="A5044" s="209" t="s">
        <v>640</v>
      </c>
      <c r="B5044" s="209"/>
      <c r="C5044" s="209"/>
      <c r="D5044" s="210">
        <f t="shared" ref="D5044:R5044" si="440">SUM(D4994:D5043)</f>
        <v>0</v>
      </c>
      <c r="E5044" s="210">
        <f t="shared" si="440"/>
        <v>0</v>
      </c>
      <c r="F5044" s="210">
        <f t="shared" si="440"/>
        <v>0</v>
      </c>
      <c r="G5044" s="210">
        <f t="shared" si="440"/>
        <v>0</v>
      </c>
      <c r="H5044" s="210">
        <f t="shared" si="440"/>
        <v>0</v>
      </c>
      <c r="I5044" s="210">
        <f t="shared" si="440"/>
        <v>0</v>
      </c>
      <c r="J5044" s="210">
        <f t="shared" si="440"/>
        <v>0</v>
      </c>
      <c r="K5044" s="210">
        <f t="shared" si="440"/>
        <v>0</v>
      </c>
      <c r="L5044" s="210">
        <f t="shared" si="440"/>
        <v>0</v>
      </c>
      <c r="M5044" s="210">
        <f t="shared" si="440"/>
        <v>0</v>
      </c>
      <c r="N5044" s="210">
        <f t="shared" si="440"/>
        <v>0</v>
      </c>
      <c r="O5044" s="210">
        <f t="shared" si="440"/>
        <v>0</v>
      </c>
      <c r="P5044" s="210">
        <f t="shared" si="440"/>
        <v>0</v>
      </c>
      <c r="Q5044" s="210">
        <f t="shared" si="440"/>
        <v>0</v>
      </c>
      <c r="R5044" s="210">
        <f t="shared" si="440"/>
        <v>0</v>
      </c>
    </row>
    <row r="5045" spans="1:18" hidden="1" outlineLevel="1" x14ac:dyDescent="0.35">
      <c r="A5045" s="43" t="s">
        <v>641</v>
      </c>
      <c r="B5045" s="43"/>
      <c r="C5045" s="43"/>
      <c r="D5045" s="231"/>
      <c r="E5045" s="231"/>
      <c r="F5045" s="231"/>
      <c r="G5045" s="231"/>
      <c r="H5045" s="231"/>
      <c r="I5045" s="231"/>
      <c r="J5045" s="231"/>
      <c r="K5045" s="231"/>
      <c r="L5045" s="231"/>
      <c r="M5045" s="231"/>
      <c r="N5045" s="231"/>
      <c r="O5045" s="231"/>
      <c r="P5045" s="231"/>
      <c r="Q5045" s="231"/>
      <c r="R5045" s="231"/>
    </row>
    <row r="5046" spans="1:18" hidden="1" outlineLevel="1" x14ac:dyDescent="0.35">
      <c r="A5046" s="43" t="s">
        <v>642</v>
      </c>
      <c r="B5046" s="43"/>
      <c r="C5046" s="43"/>
      <c r="D5046" s="231"/>
      <c r="E5046" s="231"/>
      <c r="F5046" s="231"/>
      <c r="G5046" s="231"/>
      <c r="H5046" s="231"/>
      <c r="I5046" s="231"/>
      <c r="J5046" s="231"/>
      <c r="K5046" s="231"/>
      <c r="L5046" s="231"/>
      <c r="M5046" s="231"/>
      <c r="N5046" s="231"/>
      <c r="O5046" s="231"/>
      <c r="P5046" s="231"/>
      <c r="Q5046" s="231"/>
      <c r="R5046" s="231"/>
    </row>
    <row r="5047" spans="1:18" hidden="1" outlineLevel="1" x14ac:dyDescent="0.35">
      <c r="A5047" s="43" t="s">
        <v>643</v>
      </c>
      <c r="B5047" s="43"/>
      <c r="C5047" s="43"/>
      <c r="D5047" s="231"/>
      <c r="E5047" s="231"/>
      <c r="F5047" s="231"/>
      <c r="G5047" s="231"/>
      <c r="H5047" s="231"/>
      <c r="I5047" s="231"/>
      <c r="J5047" s="231"/>
      <c r="K5047" s="231"/>
      <c r="L5047" s="231"/>
      <c r="M5047" s="231"/>
      <c r="N5047" s="231"/>
      <c r="O5047" s="231"/>
      <c r="P5047" s="231"/>
      <c r="Q5047" s="231"/>
      <c r="R5047" s="231"/>
    </row>
    <row r="5048" spans="1:18" hidden="1" outlineLevel="1" x14ac:dyDescent="0.35">
      <c r="A5048" s="43" t="s">
        <v>644</v>
      </c>
      <c r="B5048" s="43"/>
      <c r="C5048" s="43"/>
      <c r="D5048" s="231"/>
      <c r="E5048" s="231"/>
      <c r="F5048" s="231"/>
      <c r="G5048" s="231"/>
      <c r="H5048" s="231"/>
      <c r="I5048" s="231"/>
      <c r="J5048" s="231"/>
      <c r="K5048" s="231"/>
      <c r="L5048" s="231"/>
      <c r="M5048" s="231"/>
      <c r="N5048" s="231"/>
      <c r="O5048" s="231"/>
      <c r="P5048" s="231"/>
      <c r="Q5048" s="231"/>
      <c r="R5048" s="231"/>
    </row>
    <row r="5049" spans="1:18" hidden="1" outlineLevel="1" x14ac:dyDescent="0.35">
      <c r="A5049" s="43" t="s">
        <v>645</v>
      </c>
      <c r="B5049" s="43"/>
      <c r="C5049" s="43"/>
      <c r="D5049" s="231"/>
      <c r="E5049" s="231"/>
      <c r="F5049" s="231"/>
      <c r="G5049" s="231"/>
      <c r="H5049" s="231"/>
      <c r="I5049" s="231"/>
      <c r="J5049" s="231"/>
      <c r="K5049" s="231"/>
      <c r="L5049" s="231"/>
      <c r="M5049" s="231"/>
      <c r="N5049" s="231"/>
      <c r="O5049" s="231"/>
      <c r="P5049" s="231"/>
      <c r="Q5049" s="231"/>
      <c r="R5049" s="231"/>
    </row>
    <row r="5050" spans="1:18" hidden="1" outlineLevel="1" x14ac:dyDescent="0.35">
      <c r="A5050" s="43" t="s">
        <v>646</v>
      </c>
      <c r="B5050" s="43"/>
      <c r="C5050" s="43"/>
      <c r="D5050" s="231"/>
      <c r="E5050" s="231"/>
      <c r="F5050" s="231"/>
      <c r="G5050" s="231"/>
      <c r="H5050" s="231"/>
      <c r="I5050" s="231"/>
      <c r="J5050" s="231"/>
      <c r="K5050" s="231"/>
      <c r="L5050" s="231"/>
      <c r="M5050" s="231"/>
      <c r="N5050" s="231"/>
      <c r="O5050" s="231"/>
      <c r="P5050" s="231"/>
      <c r="Q5050" s="231"/>
      <c r="R5050" s="231"/>
    </row>
    <row r="5051" spans="1:18" hidden="1" outlineLevel="1" x14ac:dyDescent="0.35">
      <c r="A5051" s="211" t="s">
        <v>647</v>
      </c>
      <c r="B5051" s="211"/>
      <c r="C5051" s="209"/>
      <c r="D5051" s="210">
        <f t="shared" ref="D5051:R5051" si="441">D5044+D5046+D5048+D5050</f>
        <v>0</v>
      </c>
      <c r="E5051" s="210">
        <f t="shared" si="441"/>
        <v>0</v>
      </c>
      <c r="F5051" s="210">
        <f t="shared" si="441"/>
        <v>0</v>
      </c>
      <c r="G5051" s="210">
        <f t="shared" si="441"/>
        <v>0</v>
      </c>
      <c r="H5051" s="210">
        <f t="shared" si="441"/>
        <v>0</v>
      </c>
      <c r="I5051" s="210">
        <f t="shared" si="441"/>
        <v>0</v>
      </c>
      <c r="J5051" s="210">
        <f t="shared" si="441"/>
        <v>0</v>
      </c>
      <c r="K5051" s="210">
        <f t="shared" si="441"/>
        <v>0</v>
      </c>
      <c r="L5051" s="210">
        <f t="shared" si="441"/>
        <v>0</v>
      </c>
      <c r="M5051" s="210">
        <f t="shared" si="441"/>
        <v>0</v>
      </c>
      <c r="N5051" s="210">
        <f t="shared" si="441"/>
        <v>0</v>
      </c>
      <c r="O5051" s="210">
        <f t="shared" si="441"/>
        <v>0</v>
      </c>
      <c r="P5051" s="210">
        <f t="shared" si="441"/>
        <v>0</v>
      </c>
      <c r="Q5051" s="210">
        <f t="shared" si="441"/>
        <v>0</v>
      </c>
      <c r="R5051" s="210">
        <f t="shared" si="441"/>
        <v>0</v>
      </c>
    </row>
    <row r="5052" spans="1:18" hidden="1" outlineLevel="1" x14ac:dyDescent="0.35"/>
    <row r="5053" spans="1:18" hidden="1" outlineLevel="1" x14ac:dyDescent="0.35">
      <c r="A5053" s="273" t="s">
        <v>648</v>
      </c>
      <c r="B5053" s="212" t="s">
        <v>649</v>
      </c>
      <c r="C5053" s="43"/>
      <c r="D5053" s="231">
        <v>10000</v>
      </c>
      <c r="E5053" s="231">
        <v>10000</v>
      </c>
      <c r="F5053" s="231"/>
      <c r="G5053" s="231"/>
      <c r="H5053" s="231"/>
      <c r="I5053" s="231"/>
      <c r="J5053" s="231"/>
      <c r="K5053" s="231"/>
      <c r="L5053" s="231"/>
      <c r="M5053" s="231"/>
      <c r="N5053" s="231"/>
      <c r="O5053" s="231"/>
      <c r="P5053" s="231"/>
      <c r="Q5053" s="231"/>
      <c r="R5053" s="231"/>
    </row>
    <row r="5054" spans="1:18" hidden="1" outlineLevel="1" x14ac:dyDescent="0.35">
      <c r="A5054" s="273"/>
      <c r="B5054" s="213" t="s">
        <v>650</v>
      </c>
      <c r="C5054" s="209"/>
      <c r="D5054" s="210">
        <f>IF($B4934&lt;&gt;"",D5053*(VLOOKUP($B4934,Production!$G4:$P53,10)*(1+VLOOKUP($B4934,Production!$G4:$Q53,11))^(D4937-$D4937))/1000,0)</f>
        <v>0</v>
      </c>
      <c r="E5054" s="210">
        <f>IF($B4934&lt;&gt;"",E5053*(VLOOKUP($B4934,Production!$G4:$P53,10)*(1+VLOOKUP($B4934,Production!$G4:$Q53,11))^(E4937-$D4937))/1000,0)</f>
        <v>0</v>
      </c>
      <c r="F5054" s="210">
        <f>IF($B4934&lt;&gt;"",F5053*(VLOOKUP($B4934,Production!$G4:$P53,10)*(1+VLOOKUP($B4934,Production!$G4:$Q53,11))^(F4937-$D4937))/1000,0)</f>
        <v>0</v>
      </c>
      <c r="G5054" s="210">
        <f>IF($B4934&lt;&gt;"",G5053*(VLOOKUP($B4934,Production!$G4:$P53,10)*(1+VLOOKUP($B4934,Production!$G4:$Q53,11))^(G4937-$D4937))/1000,0)</f>
        <v>0</v>
      </c>
      <c r="H5054" s="210">
        <f>IF($B4934&lt;&gt;"",H5053*(VLOOKUP($B4934,Production!$G4:$P53,10)*(1+VLOOKUP($B4934,Production!$G4:$Q53,11))^(H4937-$D4937))/1000,0)</f>
        <v>0</v>
      </c>
      <c r="I5054" s="210">
        <f>IF($B4934&lt;&gt;"",I5053*(VLOOKUP($B4934,Production!$G4:$P53,10)*(1+VLOOKUP($B4934,Production!$G4:$Q53,11))^(I4937-$D4937))/1000,0)</f>
        <v>0</v>
      </c>
      <c r="J5054" s="210">
        <f>IF($B4934&lt;&gt;"",J5053*(VLOOKUP($B4934,Production!$G4:$P53,10)*(1+VLOOKUP($B4934,Production!$G4:$Q53,11))^(J4937-$D4937))/1000,0)</f>
        <v>0</v>
      </c>
      <c r="K5054" s="210">
        <f>IF($B4934&lt;&gt;"",K5053*(VLOOKUP($B4934,Production!$G4:$P53,10)*(1+VLOOKUP($B4934,Production!$G4:$Q53,11))^(K4937-$D4937))/1000,0)</f>
        <v>0</v>
      </c>
      <c r="L5054" s="210">
        <f>IF($B4934&lt;&gt;"",L5053*(VLOOKUP($B4934,Production!$G4:$P53,10)*(1+VLOOKUP($B4934,Production!$G4:$Q53,11))^(L4937-$D4937))/1000,0)</f>
        <v>0</v>
      </c>
      <c r="M5054" s="210">
        <f>IF($B4934&lt;&gt;"",M5053*(VLOOKUP($B4934,Production!$G4:$P53,10)*(1+VLOOKUP($B4934,Production!$G4:$Q53,11))^(M4937-$D4937))/1000,0)</f>
        <v>0</v>
      </c>
      <c r="N5054" s="210">
        <f>IF($B4934&lt;&gt;"",N5053*(VLOOKUP($B4934,Production!$G4:$P53,10)*(1+VLOOKUP($B4934,Production!$G4:$Q53,11))^(N4937-$D4937))/1000,0)</f>
        <v>0</v>
      </c>
      <c r="O5054" s="210">
        <f>IF($B4934&lt;&gt;"",O5053*(VLOOKUP($B4934,Production!$G4:$P53,10)*(1+VLOOKUP($B4934,Production!$G4:$Q53,11))^(O4937-$D4937))/1000,0)</f>
        <v>0</v>
      </c>
      <c r="P5054" s="210">
        <f>IF($B4934&lt;&gt;"",P5053*(VLOOKUP($B4934,Production!$G4:$P53,10)*(1+VLOOKUP($B4934,Production!$G4:$Q53,11))^(P4937-$D4937))/1000,0)</f>
        <v>0</v>
      </c>
      <c r="Q5054" s="210">
        <f>IF($B4934&lt;&gt;"",Q5053*(VLOOKUP($B4934,Production!$G4:$P53,10)*(1+VLOOKUP($B4934,Production!$G4:$Q53,11))^(Q4937-$D4937))/1000,0)</f>
        <v>0</v>
      </c>
      <c r="R5054" s="210">
        <f>IF($B4934&lt;&gt;"",R5053*(VLOOKUP($B4934,Production!$G4:$P53,10)*(1+VLOOKUP($B4934,Production!$G4:$Q53,11))^(R4937-$D4937))/1000,0)</f>
        <v>0</v>
      </c>
    </row>
    <row r="5055" spans="1:18" hidden="1" outlineLevel="1" x14ac:dyDescent="0.35">
      <c r="A5055" s="273" t="s">
        <v>651</v>
      </c>
      <c r="B5055" s="212" t="s">
        <v>652</v>
      </c>
      <c r="C5055" s="43"/>
      <c r="D5055" s="231">
        <v>10000</v>
      </c>
      <c r="E5055" s="231">
        <v>10000</v>
      </c>
      <c r="F5055" s="231"/>
      <c r="G5055" s="231"/>
      <c r="H5055" s="231"/>
      <c r="I5055" s="231"/>
      <c r="J5055" s="231"/>
      <c r="K5055" s="231"/>
      <c r="L5055" s="231"/>
      <c r="M5055" s="231"/>
      <c r="N5055" s="231"/>
      <c r="O5055" s="231"/>
      <c r="P5055" s="231"/>
      <c r="Q5055" s="231"/>
      <c r="R5055" s="231"/>
    </row>
    <row r="5056" spans="1:18" hidden="1" outlineLevel="1" x14ac:dyDescent="0.35">
      <c r="A5056" s="273"/>
      <c r="B5056" s="213" t="s">
        <v>650</v>
      </c>
      <c r="C5056" s="209"/>
      <c r="D5056" s="210">
        <f>IF($B4934&lt;&gt;"",D5055*(VLOOKUP($B4934,Production!$G4:$R53,10)*(1+VLOOKUP($B4934,Production!$G4:$S53,11))^(D4937-$D4937))/1000,0)</f>
        <v>0</v>
      </c>
      <c r="E5056" s="210">
        <f>IF($B4934&lt;&gt;"",E5055*(VLOOKUP($B4934,Production!$G4:$R53,10)*(1+VLOOKUP($B4934,Production!$G4:$S53,11))^(E4937-$D4937))/1000,0)</f>
        <v>0</v>
      </c>
      <c r="F5056" s="210">
        <f>IF($B4934&lt;&gt;"",F5055*(VLOOKUP($B4934,Production!$G4:$R53,10)*(1+VLOOKUP($B4934,Production!$G4:$S53,11))^(F4937-$D4937))/1000,0)</f>
        <v>0</v>
      </c>
      <c r="G5056" s="210">
        <f>IF($B4934&lt;&gt;"",G5055*(VLOOKUP($B4934,Production!$G4:$R53,10)*(1+VLOOKUP($B4934,Production!$G4:$S53,11))^(G4937-$D4937))/1000,0)</f>
        <v>0</v>
      </c>
      <c r="H5056" s="210">
        <f>IF($B4934&lt;&gt;"",H5055*(VLOOKUP($B4934,Production!$G4:$R53,10)*(1+VLOOKUP($B4934,Production!$G4:$S53,11))^(H4937-$D4937))/1000,0)</f>
        <v>0</v>
      </c>
      <c r="I5056" s="210">
        <f>IF($B4934&lt;&gt;"",I5055*(VLOOKUP($B4934,Production!$G4:$R53,10)*(1+VLOOKUP($B4934,Production!$G4:$S53,11))^(I4937-$D4937))/1000,0)</f>
        <v>0</v>
      </c>
      <c r="J5056" s="210">
        <f>IF($B4934&lt;&gt;"",J5055*(VLOOKUP($B4934,Production!$G4:$R53,10)*(1+VLOOKUP($B4934,Production!$G4:$S53,11))^(J4937-$D4937))/1000,0)</f>
        <v>0</v>
      </c>
      <c r="K5056" s="210">
        <f>IF($B4934&lt;&gt;"",K5055*(VLOOKUP($B4934,Production!$G4:$R53,10)*(1+VLOOKUP($B4934,Production!$G4:$S53,11))^(K4937-$D4937))/1000,0)</f>
        <v>0</v>
      </c>
      <c r="L5056" s="210">
        <f>IF($B4934&lt;&gt;"",L5055*(VLOOKUP($B4934,Production!$G4:$R53,10)*(1+VLOOKUP($B4934,Production!$G4:$S53,11))^(L4937-$D4937))/1000,0)</f>
        <v>0</v>
      </c>
      <c r="M5056" s="210">
        <f>IF($B4934&lt;&gt;"",M5055*(VLOOKUP($B4934,Production!$G4:$R53,10)*(1+VLOOKUP($B4934,Production!$G4:$S53,11))^(M4937-$D4937))/1000,0)</f>
        <v>0</v>
      </c>
      <c r="N5056" s="210">
        <f>IF($B4934&lt;&gt;"",N5055*(VLOOKUP($B4934,Production!$G4:$R53,10)*(1+VLOOKUP($B4934,Production!$G4:$S53,11))^(N4937-$D4937))/1000,0)</f>
        <v>0</v>
      </c>
      <c r="O5056" s="210">
        <f>IF($B4934&lt;&gt;"",O5055*(VLOOKUP($B4934,Production!$G4:$R53,10)*(1+VLOOKUP($B4934,Production!$G4:$S53,11))^(O4937-$D4937))/1000,0)</f>
        <v>0</v>
      </c>
      <c r="P5056" s="210">
        <f>IF($B4934&lt;&gt;"",P5055*(VLOOKUP($B4934,Production!$G4:$R53,10)*(1+VLOOKUP($B4934,Production!$G4:$S53,11))^(P4937-$D4937))/1000,0)</f>
        <v>0</v>
      </c>
      <c r="Q5056" s="210">
        <f>IF($B4934&lt;&gt;"",Q5055*(VLOOKUP($B4934,Production!$G4:$R53,10)*(1+VLOOKUP($B4934,Production!$G4:$S53,11))^(Q4937-$D4937))/1000,0)</f>
        <v>0</v>
      </c>
      <c r="R5056" s="210">
        <f>IF($B4934&lt;&gt;"",R5055*(VLOOKUP($B4934,Production!$G4:$R53,10)*(1+VLOOKUP($B4934,Production!$G4:$S53,11))^(R4937-$D4937))/1000,0)</f>
        <v>0</v>
      </c>
    </row>
    <row r="5057" spans="1:18" hidden="1" outlineLevel="1" x14ac:dyDescent="0.35">
      <c r="A5057" s="212" t="s">
        <v>653</v>
      </c>
      <c r="B5057" s="212"/>
      <c r="C5057" s="43"/>
      <c r="D5057" s="231"/>
      <c r="E5057" s="231"/>
      <c r="F5057" s="231"/>
      <c r="G5057" s="231"/>
      <c r="H5057" s="231"/>
      <c r="I5057" s="231"/>
      <c r="J5057" s="231"/>
      <c r="K5057" s="231"/>
      <c r="L5057" s="231"/>
      <c r="M5057" s="231"/>
      <c r="N5057" s="231"/>
      <c r="O5057" s="231"/>
      <c r="P5057" s="231"/>
      <c r="Q5057" s="231"/>
      <c r="R5057" s="231"/>
    </row>
    <row r="5058" spans="1:18" hidden="1" outlineLevel="1" x14ac:dyDescent="0.35">
      <c r="A5058" s="212" t="s">
        <v>654</v>
      </c>
      <c r="B5058" s="212"/>
      <c r="C5058" s="43"/>
      <c r="D5058" s="231"/>
      <c r="E5058" s="231"/>
      <c r="F5058" s="231"/>
      <c r="G5058" s="231"/>
      <c r="H5058" s="231"/>
      <c r="I5058" s="231"/>
      <c r="J5058" s="231"/>
      <c r="K5058" s="231"/>
      <c r="L5058" s="231"/>
      <c r="M5058" s="231"/>
      <c r="N5058" s="231"/>
      <c r="O5058" s="231"/>
      <c r="P5058" s="231"/>
      <c r="Q5058" s="231"/>
      <c r="R5058" s="231"/>
    </row>
    <row r="5059" spans="1:18" hidden="1" outlineLevel="1" x14ac:dyDescent="0.35">
      <c r="A5059" s="211" t="s">
        <v>655</v>
      </c>
      <c r="B5059" s="209"/>
      <c r="C5059" s="209"/>
      <c r="D5059" s="210">
        <f t="shared" ref="D5059:R5059" si="442">D5054+D5056+D5057+D5058</f>
        <v>0</v>
      </c>
      <c r="E5059" s="210">
        <f t="shared" si="442"/>
        <v>0</v>
      </c>
      <c r="F5059" s="210">
        <f t="shared" si="442"/>
        <v>0</v>
      </c>
      <c r="G5059" s="210">
        <f t="shared" si="442"/>
        <v>0</v>
      </c>
      <c r="H5059" s="210">
        <f t="shared" si="442"/>
        <v>0</v>
      </c>
      <c r="I5059" s="210">
        <f t="shared" si="442"/>
        <v>0</v>
      </c>
      <c r="J5059" s="210">
        <f t="shared" si="442"/>
        <v>0</v>
      </c>
      <c r="K5059" s="210">
        <f t="shared" si="442"/>
        <v>0</v>
      </c>
      <c r="L5059" s="210">
        <f t="shared" si="442"/>
        <v>0</v>
      </c>
      <c r="M5059" s="210">
        <f t="shared" si="442"/>
        <v>0</v>
      </c>
      <c r="N5059" s="210">
        <f t="shared" si="442"/>
        <v>0</v>
      </c>
      <c r="O5059" s="210">
        <f t="shared" si="442"/>
        <v>0</v>
      </c>
      <c r="P5059" s="210">
        <f t="shared" si="442"/>
        <v>0</v>
      </c>
      <c r="Q5059" s="210">
        <f t="shared" si="442"/>
        <v>0</v>
      </c>
      <c r="R5059" s="210">
        <f t="shared" si="442"/>
        <v>0</v>
      </c>
    </row>
    <row r="5060" spans="1:18" hidden="1" outlineLevel="1" x14ac:dyDescent="0.35"/>
    <row r="5061" spans="1:18" hidden="1" outlineLevel="1" x14ac:dyDescent="0.35">
      <c r="A5061" s="209" t="s">
        <v>656</v>
      </c>
      <c r="B5061" s="209"/>
      <c r="C5061" s="209"/>
      <c r="D5061" s="210">
        <f t="shared" ref="D5061:R5061" si="443">D5051-D5059</f>
        <v>0</v>
      </c>
      <c r="E5061" s="210">
        <f t="shared" si="443"/>
        <v>0</v>
      </c>
      <c r="F5061" s="210">
        <f t="shared" si="443"/>
        <v>0</v>
      </c>
      <c r="G5061" s="210">
        <f t="shared" si="443"/>
        <v>0</v>
      </c>
      <c r="H5061" s="210">
        <f t="shared" si="443"/>
        <v>0</v>
      </c>
      <c r="I5061" s="210">
        <f t="shared" si="443"/>
        <v>0</v>
      </c>
      <c r="J5061" s="210">
        <f t="shared" si="443"/>
        <v>0</v>
      </c>
      <c r="K5061" s="210">
        <f t="shared" si="443"/>
        <v>0</v>
      </c>
      <c r="L5061" s="210">
        <f t="shared" si="443"/>
        <v>0</v>
      </c>
      <c r="M5061" s="210">
        <f t="shared" si="443"/>
        <v>0</v>
      </c>
      <c r="N5061" s="210">
        <f t="shared" si="443"/>
        <v>0</v>
      </c>
      <c r="O5061" s="210">
        <f t="shared" si="443"/>
        <v>0</v>
      </c>
      <c r="P5061" s="210">
        <f t="shared" si="443"/>
        <v>0</v>
      </c>
      <c r="Q5061" s="210">
        <f t="shared" si="443"/>
        <v>0</v>
      </c>
      <c r="R5061" s="210">
        <f t="shared" si="443"/>
        <v>0</v>
      </c>
    </row>
    <row r="5062" spans="1:18" hidden="1" outlineLevel="1" x14ac:dyDescent="0.35"/>
    <row r="5063" spans="1:18" hidden="1" outlineLevel="1" x14ac:dyDescent="0.35">
      <c r="A5063" s="43" t="s">
        <v>657</v>
      </c>
      <c r="B5063" s="43"/>
      <c r="C5063" s="43"/>
      <c r="D5063" s="231"/>
      <c r="E5063" s="231"/>
      <c r="F5063" s="231"/>
      <c r="G5063" s="231"/>
      <c r="H5063" s="231"/>
      <c r="I5063" s="231"/>
      <c r="J5063" s="231"/>
      <c r="K5063" s="231"/>
      <c r="L5063" s="231"/>
      <c r="M5063" s="231"/>
      <c r="N5063" s="231"/>
      <c r="O5063" s="231"/>
      <c r="P5063" s="231"/>
      <c r="Q5063" s="231"/>
      <c r="R5063" s="231"/>
    </row>
    <row r="5064" spans="1:18" hidden="1" outlineLevel="1" x14ac:dyDescent="0.35"/>
    <row r="5065" spans="1:18" hidden="1" outlineLevel="1" x14ac:dyDescent="0.35">
      <c r="A5065" s="209" t="s">
        <v>658</v>
      </c>
      <c r="B5065" s="209"/>
      <c r="C5065" s="209"/>
      <c r="D5065" s="210">
        <f t="shared" ref="D5065:R5065" si="444">D5061-D5063</f>
        <v>0</v>
      </c>
      <c r="E5065" s="210">
        <f t="shared" si="444"/>
        <v>0</v>
      </c>
      <c r="F5065" s="210">
        <f t="shared" si="444"/>
        <v>0</v>
      </c>
      <c r="G5065" s="210">
        <f t="shared" si="444"/>
        <v>0</v>
      </c>
      <c r="H5065" s="210">
        <f t="shared" si="444"/>
        <v>0</v>
      </c>
      <c r="I5065" s="210">
        <f t="shared" si="444"/>
        <v>0</v>
      </c>
      <c r="J5065" s="210">
        <f t="shared" si="444"/>
        <v>0</v>
      </c>
      <c r="K5065" s="210">
        <f t="shared" si="444"/>
        <v>0</v>
      </c>
      <c r="L5065" s="210">
        <f t="shared" si="444"/>
        <v>0</v>
      </c>
      <c r="M5065" s="210">
        <f t="shared" si="444"/>
        <v>0</v>
      </c>
      <c r="N5065" s="210">
        <f t="shared" si="444"/>
        <v>0</v>
      </c>
      <c r="O5065" s="210">
        <f t="shared" si="444"/>
        <v>0</v>
      </c>
      <c r="P5065" s="210">
        <f t="shared" si="444"/>
        <v>0</v>
      </c>
      <c r="Q5065" s="210">
        <f t="shared" si="444"/>
        <v>0</v>
      </c>
      <c r="R5065" s="210">
        <f t="shared" si="444"/>
        <v>0</v>
      </c>
    </row>
    <row r="5066" spans="1:18" hidden="1" outlineLevel="1" x14ac:dyDescent="0.35">
      <c r="A5066" s="209" t="s">
        <v>659</v>
      </c>
      <c r="B5066" s="209"/>
      <c r="C5066" s="209"/>
      <c r="D5066" s="210">
        <f t="shared" ref="D5066:R5066" si="445">$B4935*D5065</f>
        <v>0</v>
      </c>
      <c r="E5066" s="210">
        <f t="shared" si="445"/>
        <v>0</v>
      </c>
      <c r="F5066" s="210">
        <f t="shared" si="445"/>
        <v>0</v>
      </c>
      <c r="G5066" s="210">
        <f t="shared" si="445"/>
        <v>0</v>
      </c>
      <c r="H5066" s="210">
        <f t="shared" si="445"/>
        <v>0</v>
      </c>
      <c r="I5066" s="210">
        <f t="shared" si="445"/>
        <v>0</v>
      </c>
      <c r="J5066" s="210">
        <f t="shared" si="445"/>
        <v>0</v>
      </c>
      <c r="K5066" s="210">
        <f t="shared" si="445"/>
        <v>0</v>
      </c>
      <c r="L5066" s="210">
        <f t="shared" si="445"/>
        <v>0</v>
      </c>
      <c r="M5066" s="210">
        <f t="shared" si="445"/>
        <v>0</v>
      </c>
      <c r="N5066" s="210">
        <f t="shared" si="445"/>
        <v>0</v>
      </c>
      <c r="O5066" s="210">
        <f t="shared" si="445"/>
        <v>0</v>
      </c>
      <c r="P5066" s="210">
        <f t="shared" si="445"/>
        <v>0</v>
      </c>
      <c r="Q5066" s="210">
        <f t="shared" si="445"/>
        <v>0</v>
      </c>
      <c r="R5066" s="210">
        <f t="shared" si="445"/>
        <v>0</v>
      </c>
    </row>
    <row r="5067" spans="1:18" hidden="1" outlineLevel="1" x14ac:dyDescent="0.35"/>
    <row r="5068" spans="1:18" hidden="1" outlineLevel="1" x14ac:dyDescent="0.35">
      <c r="A5068" s="209" t="s">
        <v>660</v>
      </c>
      <c r="B5068" s="209"/>
      <c r="C5068" s="209"/>
      <c r="D5068" s="210">
        <f t="shared" ref="D5068:R5068" si="446">D5065-D5066</f>
        <v>0</v>
      </c>
      <c r="E5068" s="210">
        <f t="shared" si="446"/>
        <v>0</v>
      </c>
      <c r="F5068" s="210">
        <f t="shared" si="446"/>
        <v>0</v>
      </c>
      <c r="G5068" s="210">
        <f t="shared" si="446"/>
        <v>0</v>
      </c>
      <c r="H5068" s="210">
        <f t="shared" si="446"/>
        <v>0</v>
      </c>
      <c r="I5068" s="210">
        <f t="shared" si="446"/>
        <v>0</v>
      </c>
      <c r="J5068" s="210">
        <f t="shared" si="446"/>
        <v>0</v>
      </c>
      <c r="K5068" s="210">
        <f t="shared" si="446"/>
        <v>0</v>
      </c>
      <c r="L5068" s="210">
        <f t="shared" si="446"/>
        <v>0</v>
      </c>
      <c r="M5068" s="210">
        <f t="shared" si="446"/>
        <v>0</v>
      </c>
      <c r="N5068" s="210">
        <f t="shared" si="446"/>
        <v>0</v>
      </c>
      <c r="O5068" s="210">
        <f t="shared" si="446"/>
        <v>0</v>
      </c>
      <c r="P5068" s="210">
        <f t="shared" si="446"/>
        <v>0</v>
      </c>
      <c r="Q5068" s="210">
        <f t="shared" si="446"/>
        <v>0</v>
      </c>
      <c r="R5068" s="210">
        <f t="shared" si="446"/>
        <v>0</v>
      </c>
    </row>
    <row r="5069" spans="1:18" hidden="1" outlineLevel="1" x14ac:dyDescent="0.35"/>
    <row r="5070" spans="1:18" hidden="1" outlineLevel="1" x14ac:dyDescent="0.35">
      <c r="A5070" s="208" t="s">
        <v>661</v>
      </c>
      <c r="B5070" s="208"/>
      <c r="C5070" s="207"/>
      <c r="D5070" s="202" t="e">
        <f>IRR(D5068:R5068)</f>
        <v>#NUM!</v>
      </c>
    </row>
    <row r="5071" spans="1:18" collapsed="1" x14ac:dyDescent="0.35"/>
    <row r="5073" spans="1:18" s="156" customFormat="1" x14ac:dyDescent="0.35">
      <c r="A5073" s="156" t="s">
        <v>692</v>
      </c>
    </row>
    <row r="5074" spans="1:18" hidden="1" outlineLevel="1" x14ac:dyDescent="0.35"/>
    <row r="5075" spans="1:18" hidden="1" outlineLevel="1" x14ac:dyDescent="0.35">
      <c r="A5075" s="204" t="s">
        <v>631</v>
      </c>
      <c r="B5075" s="195"/>
    </row>
    <row r="5076" spans="1:18" ht="15" hidden="1" outlineLevel="1" thickBot="1" x14ac:dyDescent="0.4">
      <c r="A5076" s="206" t="s">
        <v>632</v>
      </c>
      <c r="B5076" s="230"/>
    </row>
    <row r="5077" spans="1:18" hidden="1" outlineLevel="1" x14ac:dyDescent="0.35"/>
    <row r="5078" spans="1:18" hidden="1" outlineLevel="1" x14ac:dyDescent="0.35">
      <c r="A5078" s="43" t="s">
        <v>633</v>
      </c>
      <c r="B5078" s="43"/>
      <c r="C5078" s="210">
        <v>0</v>
      </c>
      <c r="D5078" s="210">
        <v>1</v>
      </c>
      <c r="E5078" s="210">
        <v>2</v>
      </c>
      <c r="F5078" s="210">
        <v>3</v>
      </c>
      <c r="G5078" s="210">
        <v>4</v>
      </c>
      <c r="H5078" s="210">
        <v>5</v>
      </c>
      <c r="I5078" s="210">
        <v>6</v>
      </c>
      <c r="J5078" s="210">
        <v>7</v>
      </c>
      <c r="K5078" s="210">
        <v>8</v>
      </c>
      <c r="L5078" s="210">
        <v>9</v>
      </c>
      <c r="M5078" s="210">
        <v>10</v>
      </c>
      <c r="N5078" s="210">
        <v>11</v>
      </c>
      <c r="O5078" s="210">
        <v>12</v>
      </c>
      <c r="P5078" s="210">
        <v>13</v>
      </c>
      <c r="Q5078" s="210">
        <v>14</v>
      </c>
      <c r="R5078" s="210">
        <v>15</v>
      </c>
    </row>
    <row r="5079" spans="1:18" hidden="1" outlineLevel="1" x14ac:dyDescent="0.35"/>
    <row r="5080" spans="1:18" hidden="1" outlineLevel="1" x14ac:dyDescent="0.35">
      <c r="A5080" s="43" t="s">
        <v>634</v>
      </c>
      <c r="B5080" s="43"/>
      <c r="C5080" s="231"/>
      <c r="D5080" s="231"/>
      <c r="E5080" s="231"/>
      <c r="F5080" s="231"/>
      <c r="G5080" s="231"/>
      <c r="H5080" s="231"/>
      <c r="I5080" s="231"/>
      <c r="J5080" s="231"/>
      <c r="K5080" s="231"/>
      <c r="L5080" s="231"/>
      <c r="M5080" s="231"/>
      <c r="N5080" s="231"/>
      <c r="O5080" s="231"/>
      <c r="P5080" s="231"/>
      <c r="Q5080" s="231"/>
      <c r="R5080" s="231"/>
    </row>
    <row r="5081" spans="1:18" hidden="1" outlineLevel="1" x14ac:dyDescent="0.35">
      <c r="A5081" s="43" t="s">
        <v>635</v>
      </c>
      <c r="B5081" s="43"/>
      <c r="C5081" s="231"/>
      <c r="D5081" s="231"/>
      <c r="E5081" s="231"/>
      <c r="F5081" s="231"/>
      <c r="G5081" s="231"/>
      <c r="H5081" s="231"/>
      <c r="I5081" s="231"/>
      <c r="J5081" s="231"/>
      <c r="K5081" s="231"/>
      <c r="L5081" s="231"/>
      <c r="M5081" s="231"/>
      <c r="N5081" s="231"/>
      <c r="O5081" s="231"/>
      <c r="P5081" s="231"/>
      <c r="Q5081" s="231"/>
      <c r="R5081" s="231"/>
    </row>
    <row r="5082" spans="1:18" hidden="1" outlineLevel="1" x14ac:dyDescent="0.35">
      <c r="A5082" s="43" t="s">
        <v>636</v>
      </c>
      <c r="B5082" s="43"/>
      <c r="C5082" s="231"/>
      <c r="D5082" s="231"/>
      <c r="E5082" s="231"/>
      <c r="F5082" s="231"/>
      <c r="G5082" s="231"/>
      <c r="H5082" s="231"/>
      <c r="I5082" s="231"/>
      <c r="J5082" s="231"/>
      <c r="K5082" s="231"/>
      <c r="L5082" s="231"/>
      <c r="M5082" s="231"/>
      <c r="N5082" s="231"/>
      <c r="O5082" s="231"/>
      <c r="P5082" s="231"/>
      <c r="Q5082" s="231"/>
      <c r="R5082" s="231"/>
    </row>
    <row r="5083" spans="1:18" hidden="1" outlineLevel="1" x14ac:dyDescent="0.35"/>
    <row r="5084" spans="1:18" hidden="1" outlineLevel="2" x14ac:dyDescent="0.35">
      <c r="A5084" s="209" t="str">
        <f>'Usages mobilité'!A4</f>
        <v>Usage mobilité n°1</v>
      </c>
      <c r="B5084" s="209" t="s">
        <v>637</v>
      </c>
      <c r="C5084" s="209"/>
      <c r="D5084" s="210">
        <f>IF(B$5075&lt;&gt;"",IF(B$5075='Usages mobilité'!BF4,'Usages mobilité'!BD4,0),0)</f>
        <v>0</v>
      </c>
      <c r="E5084" s="210">
        <f t="shared" ref="E5084:R5093" si="447">$D5084</f>
        <v>0</v>
      </c>
      <c r="F5084" s="210">
        <f t="shared" si="447"/>
        <v>0</v>
      </c>
      <c r="G5084" s="210">
        <f t="shared" si="447"/>
        <v>0</v>
      </c>
      <c r="H5084" s="210">
        <f t="shared" si="447"/>
        <v>0</v>
      </c>
      <c r="I5084" s="210">
        <f t="shared" si="447"/>
        <v>0</v>
      </c>
      <c r="J5084" s="210">
        <f t="shared" si="447"/>
        <v>0</v>
      </c>
      <c r="K5084" s="210">
        <f t="shared" si="447"/>
        <v>0</v>
      </c>
      <c r="L5084" s="210">
        <f t="shared" si="447"/>
        <v>0</v>
      </c>
      <c r="M5084" s="210">
        <f t="shared" si="447"/>
        <v>0</v>
      </c>
      <c r="N5084" s="210">
        <f t="shared" si="447"/>
        <v>0</v>
      </c>
      <c r="O5084" s="210">
        <f t="shared" si="447"/>
        <v>0</v>
      </c>
      <c r="P5084" s="210">
        <f t="shared" si="447"/>
        <v>0</v>
      </c>
      <c r="Q5084" s="210">
        <f t="shared" si="447"/>
        <v>0</v>
      </c>
      <c r="R5084" s="210">
        <f t="shared" si="447"/>
        <v>0</v>
      </c>
    </row>
    <row r="5085" spans="1:18" hidden="1" outlineLevel="2" x14ac:dyDescent="0.35">
      <c r="A5085" s="209" t="str">
        <f>'Usages mobilité'!A5</f>
        <v>Usage mobilité n°2</v>
      </c>
      <c r="B5085" s="209" t="s">
        <v>637</v>
      </c>
      <c r="C5085" s="209"/>
      <c r="D5085" s="210">
        <f>IF(B$5075&lt;&gt;"",IF(B$5075='Usages mobilité'!BF5,'Usages mobilité'!BD5,0),0)</f>
        <v>0</v>
      </c>
      <c r="E5085" s="210">
        <f t="shared" si="447"/>
        <v>0</v>
      </c>
      <c r="F5085" s="210">
        <f t="shared" si="447"/>
        <v>0</v>
      </c>
      <c r="G5085" s="210">
        <f t="shared" si="447"/>
        <v>0</v>
      </c>
      <c r="H5085" s="210">
        <f t="shared" si="447"/>
        <v>0</v>
      </c>
      <c r="I5085" s="210">
        <f t="shared" si="447"/>
        <v>0</v>
      </c>
      <c r="J5085" s="210">
        <f t="shared" si="447"/>
        <v>0</v>
      </c>
      <c r="K5085" s="210">
        <f t="shared" si="447"/>
        <v>0</v>
      </c>
      <c r="L5085" s="210">
        <f t="shared" si="447"/>
        <v>0</v>
      </c>
      <c r="M5085" s="210">
        <f t="shared" si="447"/>
        <v>0</v>
      </c>
      <c r="N5085" s="210">
        <f t="shared" si="447"/>
        <v>0</v>
      </c>
      <c r="O5085" s="210">
        <f t="shared" si="447"/>
        <v>0</v>
      </c>
      <c r="P5085" s="210">
        <f t="shared" si="447"/>
        <v>0</v>
      </c>
      <c r="Q5085" s="210">
        <f t="shared" si="447"/>
        <v>0</v>
      </c>
      <c r="R5085" s="210">
        <f t="shared" si="447"/>
        <v>0</v>
      </c>
    </row>
    <row r="5086" spans="1:18" hidden="1" outlineLevel="2" x14ac:dyDescent="0.35">
      <c r="A5086" s="209" t="str">
        <f>'Usages mobilité'!A6</f>
        <v>Usage mobilité n°3</v>
      </c>
      <c r="B5086" s="209" t="s">
        <v>637</v>
      </c>
      <c r="C5086" s="209"/>
      <c r="D5086" s="210">
        <f>IF(B$5075&lt;&gt;"",IF(B$5075='Usages mobilité'!BF6,'Usages mobilité'!BD6,0),0)</f>
        <v>0</v>
      </c>
      <c r="E5086" s="210">
        <f t="shared" si="447"/>
        <v>0</v>
      </c>
      <c r="F5086" s="210">
        <f t="shared" si="447"/>
        <v>0</v>
      </c>
      <c r="G5086" s="210">
        <f t="shared" si="447"/>
        <v>0</v>
      </c>
      <c r="H5086" s="210">
        <f t="shared" si="447"/>
        <v>0</v>
      </c>
      <c r="I5086" s="210">
        <f t="shared" si="447"/>
        <v>0</v>
      </c>
      <c r="J5086" s="210">
        <f t="shared" si="447"/>
        <v>0</v>
      </c>
      <c r="K5086" s="210">
        <f t="shared" si="447"/>
        <v>0</v>
      </c>
      <c r="L5086" s="210">
        <f t="shared" si="447"/>
        <v>0</v>
      </c>
      <c r="M5086" s="210">
        <f t="shared" si="447"/>
        <v>0</v>
      </c>
      <c r="N5086" s="210">
        <f t="shared" si="447"/>
        <v>0</v>
      </c>
      <c r="O5086" s="210">
        <f t="shared" si="447"/>
        <v>0</v>
      </c>
      <c r="P5086" s="210">
        <f t="shared" si="447"/>
        <v>0</v>
      </c>
      <c r="Q5086" s="210">
        <f t="shared" si="447"/>
        <v>0</v>
      </c>
      <c r="R5086" s="210">
        <f t="shared" si="447"/>
        <v>0</v>
      </c>
    </row>
    <row r="5087" spans="1:18" hidden="1" outlineLevel="2" x14ac:dyDescent="0.35">
      <c r="A5087" s="209" t="str">
        <f>'Usages mobilité'!A7</f>
        <v>Usage mobilité n°4</v>
      </c>
      <c r="B5087" s="209" t="s">
        <v>637</v>
      </c>
      <c r="C5087" s="209"/>
      <c r="D5087" s="210">
        <f>IF(B$5075&lt;&gt;"",IF(B$5075='Usages mobilité'!BF7,'Usages mobilité'!BD7,0),0)</f>
        <v>0</v>
      </c>
      <c r="E5087" s="210">
        <f t="shared" si="447"/>
        <v>0</v>
      </c>
      <c r="F5087" s="210">
        <f t="shared" si="447"/>
        <v>0</v>
      </c>
      <c r="G5087" s="210">
        <f t="shared" si="447"/>
        <v>0</v>
      </c>
      <c r="H5087" s="210">
        <f t="shared" si="447"/>
        <v>0</v>
      </c>
      <c r="I5087" s="210">
        <f t="shared" si="447"/>
        <v>0</v>
      </c>
      <c r="J5087" s="210">
        <f t="shared" si="447"/>
        <v>0</v>
      </c>
      <c r="K5087" s="210">
        <f t="shared" si="447"/>
        <v>0</v>
      </c>
      <c r="L5087" s="210">
        <f t="shared" si="447"/>
        <v>0</v>
      </c>
      <c r="M5087" s="210">
        <f t="shared" si="447"/>
        <v>0</v>
      </c>
      <c r="N5087" s="210">
        <f t="shared" si="447"/>
        <v>0</v>
      </c>
      <c r="O5087" s="210">
        <f t="shared" si="447"/>
        <v>0</v>
      </c>
      <c r="P5087" s="210">
        <f t="shared" si="447"/>
        <v>0</v>
      </c>
      <c r="Q5087" s="210">
        <f t="shared" si="447"/>
        <v>0</v>
      </c>
      <c r="R5087" s="210">
        <f t="shared" si="447"/>
        <v>0</v>
      </c>
    </row>
    <row r="5088" spans="1:18" hidden="1" outlineLevel="2" x14ac:dyDescent="0.35">
      <c r="A5088" s="209" t="str">
        <f>'Usages mobilité'!A8</f>
        <v>Usage mobilité n°5</v>
      </c>
      <c r="B5088" s="209" t="s">
        <v>637</v>
      </c>
      <c r="C5088" s="209"/>
      <c r="D5088" s="210">
        <f>IF(B$5075&lt;&gt;"",IF(B$5075='Usages mobilité'!BF8,'Usages mobilité'!BD8,0),0)</f>
        <v>0</v>
      </c>
      <c r="E5088" s="210">
        <f t="shared" si="447"/>
        <v>0</v>
      </c>
      <c r="F5088" s="210">
        <f t="shared" si="447"/>
        <v>0</v>
      </c>
      <c r="G5088" s="210">
        <f t="shared" si="447"/>
        <v>0</v>
      </c>
      <c r="H5088" s="210">
        <f t="shared" si="447"/>
        <v>0</v>
      </c>
      <c r="I5088" s="210">
        <f t="shared" si="447"/>
        <v>0</v>
      </c>
      <c r="J5088" s="210">
        <f t="shared" si="447"/>
        <v>0</v>
      </c>
      <c r="K5088" s="210">
        <f t="shared" si="447"/>
        <v>0</v>
      </c>
      <c r="L5088" s="210">
        <f t="shared" si="447"/>
        <v>0</v>
      </c>
      <c r="M5088" s="210">
        <f t="shared" si="447"/>
        <v>0</v>
      </c>
      <c r="N5088" s="210">
        <f t="shared" si="447"/>
        <v>0</v>
      </c>
      <c r="O5088" s="210">
        <f t="shared" si="447"/>
        <v>0</v>
      </c>
      <c r="P5088" s="210">
        <f t="shared" si="447"/>
        <v>0</v>
      </c>
      <c r="Q5088" s="210">
        <f t="shared" si="447"/>
        <v>0</v>
      </c>
      <c r="R5088" s="210">
        <f t="shared" si="447"/>
        <v>0</v>
      </c>
    </row>
    <row r="5089" spans="1:18" hidden="1" outlineLevel="2" x14ac:dyDescent="0.35">
      <c r="A5089" s="209" t="str">
        <f>'Usages mobilité'!A9</f>
        <v>Usage mobilité n°6</v>
      </c>
      <c r="B5089" s="209" t="s">
        <v>637</v>
      </c>
      <c r="C5089" s="209"/>
      <c r="D5089" s="210">
        <f>IF(B$5075&lt;&gt;"",IF(B$5075='Usages mobilité'!BF9,'Usages mobilité'!BD9,0),0)</f>
        <v>0</v>
      </c>
      <c r="E5089" s="210">
        <f t="shared" si="447"/>
        <v>0</v>
      </c>
      <c r="F5089" s="210">
        <f t="shared" si="447"/>
        <v>0</v>
      </c>
      <c r="G5089" s="210">
        <f t="shared" si="447"/>
        <v>0</v>
      </c>
      <c r="H5089" s="210">
        <f t="shared" si="447"/>
        <v>0</v>
      </c>
      <c r="I5089" s="210">
        <f t="shared" si="447"/>
        <v>0</v>
      </c>
      <c r="J5089" s="210">
        <f t="shared" si="447"/>
        <v>0</v>
      </c>
      <c r="K5089" s="210">
        <f t="shared" si="447"/>
        <v>0</v>
      </c>
      <c r="L5089" s="210">
        <f t="shared" si="447"/>
        <v>0</v>
      </c>
      <c r="M5089" s="210">
        <f t="shared" si="447"/>
        <v>0</v>
      </c>
      <c r="N5089" s="210">
        <f t="shared" si="447"/>
        <v>0</v>
      </c>
      <c r="O5089" s="210">
        <f t="shared" si="447"/>
        <v>0</v>
      </c>
      <c r="P5089" s="210">
        <f t="shared" si="447"/>
        <v>0</v>
      </c>
      <c r="Q5089" s="210">
        <f t="shared" si="447"/>
        <v>0</v>
      </c>
      <c r="R5089" s="210">
        <f t="shared" si="447"/>
        <v>0</v>
      </c>
    </row>
    <row r="5090" spans="1:18" hidden="1" outlineLevel="2" x14ac:dyDescent="0.35">
      <c r="A5090" s="209" t="str">
        <f>'Usages mobilité'!A10</f>
        <v>Usage mobilité n°7</v>
      </c>
      <c r="B5090" s="209" t="s">
        <v>637</v>
      </c>
      <c r="C5090" s="209"/>
      <c r="D5090" s="210">
        <f>IF(B$5075&lt;&gt;"",IF(B$5075='Usages mobilité'!BF10,'Usages mobilité'!BD10,0),0)</f>
        <v>0</v>
      </c>
      <c r="E5090" s="210">
        <f t="shared" si="447"/>
        <v>0</v>
      </c>
      <c r="F5090" s="210">
        <f t="shared" si="447"/>
        <v>0</v>
      </c>
      <c r="G5090" s="210">
        <f t="shared" si="447"/>
        <v>0</v>
      </c>
      <c r="H5090" s="210">
        <f t="shared" si="447"/>
        <v>0</v>
      </c>
      <c r="I5090" s="210">
        <f t="shared" si="447"/>
        <v>0</v>
      </c>
      <c r="J5090" s="210">
        <f t="shared" si="447"/>
        <v>0</v>
      </c>
      <c r="K5090" s="210">
        <f t="shared" si="447"/>
        <v>0</v>
      </c>
      <c r="L5090" s="210">
        <f t="shared" si="447"/>
        <v>0</v>
      </c>
      <c r="M5090" s="210">
        <f t="shared" si="447"/>
        <v>0</v>
      </c>
      <c r="N5090" s="210">
        <f t="shared" si="447"/>
        <v>0</v>
      </c>
      <c r="O5090" s="210">
        <f t="shared" si="447"/>
        <v>0</v>
      </c>
      <c r="P5090" s="210">
        <f t="shared" si="447"/>
        <v>0</v>
      </c>
      <c r="Q5090" s="210">
        <f t="shared" si="447"/>
        <v>0</v>
      </c>
      <c r="R5090" s="210">
        <f t="shared" si="447"/>
        <v>0</v>
      </c>
    </row>
    <row r="5091" spans="1:18" hidden="1" outlineLevel="2" x14ac:dyDescent="0.35">
      <c r="A5091" s="209" t="str">
        <f>'Usages mobilité'!A11</f>
        <v>Usage mobilité n°8</v>
      </c>
      <c r="B5091" s="209" t="s">
        <v>637</v>
      </c>
      <c r="C5091" s="209"/>
      <c r="D5091" s="210">
        <f>IF(B$5075&lt;&gt;"",IF(B$5075='Usages mobilité'!BF11,'Usages mobilité'!BD11,0),0)</f>
        <v>0</v>
      </c>
      <c r="E5091" s="210">
        <f t="shared" si="447"/>
        <v>0</v>
      </c>
      <c r="F5091" s="210">
        <f t="shared" si="447"/>
        <v>0</v>
      </c>
      <c r="G5091" s="210">
        <f t="shared" si="447"/>
        <v>0</v>
      </c>
      <c r="H5091" s="210">
        <f t="shared" si="447"/>
        <v>0</v>
      </c>
      <c r="I5091" s="210">
        <f t="shared" si="447"/>
        <v>0</v>
      </c>
      <c r="J5091" s="210">
        <f t="shared" si="447"/>
        <v>0</v>
      </c>
      <c r="K5091" s="210">
        <f t="shared" si="447"/>
        <v>0</v>
      </c>
      <c r="L5091" s="210">
        <f t="shared" si="447"/>
        <v>0</v>
      </c>
      <c r="M5091" s="210">
        <f t="shared" si="447"/>
        <v>0</v>
      </c>
      <c r="N5091" s="210">
        <f t="shared" si="447"/>
        <v>0</v>
      </c>
      <c r="O5091" s="210">
        <f t="shared" si="447"/>
        <v>0</v>
      </c>
      <c r="P5091" s="210">
        <f t="shared" si="447"/>
        <v>0</v>
      </c>
      <c r="Q5091" s="210">
        <f t="shared" si="447"/>
        <v>0</v>
      </c>
      <c r="R5091" s="210">
        <f t="shared" si="447"/>
        <v>0</v>
      </c>
    </row>
    <row r="5092" spans="1:18" hidden="1" outlineLevel="2" x14ac:dyDescent="0.35">
      <c r="A5092" s="209" t="str">
        <f>'Usages mobilité'!A12</f>
        <v>Usage mobilité n°9</v>
      </c>
      <c r="B5092" s="209" t="s">
        <v>637</v>
      </c>
      <c r="C5092" s="209"/>
      <c r="D5092" s="210">
        <f>IF(B$5075&lt;&gt;"",IF(B$5075='Usages mobilité'!BF12,'Usages mobilité'!BD12,0),0)</f>
        <v>0</v>
      </c>
      <c r="E5092" s="210">
        <f t="shared" si="447"/>
        <v>0</v>
      </c>
      <c r="F5092" s="210">
        <f t="shared" si="447"/>
        <v>0</v>
      </c>
      <c r="G5092" s="210">
        <f t="shared" si="447"/>
        <v>0</v>
      </c>
      <c r="H5092" s="210">
        <f t="shared" si="447"/>
        <v>0</v>
      </c>
      <c r="I5092" s="210">
        <f t="shared" si="447"/>
        <v>0</v>
      </c>
      <c r="J5092" s="210">
        <f t="shared" si="447"/>
        <v>0</v>
      </c>
      <c r="K5092" s="210">
        <f t="shared" si="447"/>
        <v>0</v>
      </c>
      <c r="L5092" s="210">
        <f t="shared" si="447"/>
        <v>0</v>
      </c>
      <c r="M5092" s="210">
        <f t="shared" si="447"/>
        <v>0</v>
      </c>
      <c r="N5092" s="210">
        <f t="shared" si="447"/>
        <v>0</v>
      </c>
      <c r="O5092" s="210">
        <f t="shared" si="447"/>
        <v>0</v>
      </c>
      <c r="P5092" s="210">
        <f t="shared" si="447"/>
        <v>0</v>
      </c>
      <c r="Q5092" s="210">
        <f t="shared" si="447"/>
        <v>0</v>
      </c>
      <c r="R5092" s="210">
        <f t="shared" si="447"/>
        <v>0</v>
      </c>
    </row>
    <row r="5093" spans="1:18" hidden="1" outlineLevel="2" x14ac:dyDescent="0.35">
      <c r="A5093" s="209" t="str">
        <f>'Usages mobilité'!A13</f>
        <v>Usage mobilité n°10</v>
      </c>
      <c r="B5093" s="209" t="s">
        <v>637</v>
      </c>
      <c r="C5093" s="209"/>
      <c r="D5093" s="210">
        <f>IF(B$5075&lt;&gt;"",IF(B$5075='Usages mobilité'!BF13,'Usages mobilité'!BD13,0),0)</f>
        <v>0</v>
      </c>
      <c r="E5093" s="210">
        <f t="shared" si="447"/>
        <v>0</v>
      </c>
      <c r="F5093" s="210">
        <f t="shared" si="447"/>
        <v>0</v>
      </c>
      <c r="G5093" s="210">
        <f t="shared" si="447"/>
        <v>0</v>
      </c>
      <c r="H5093" s="210">
        <f t="shared" si="447"/>
        <v>0</v>
      </c>
      <c r="I5093" s="210">
        <f t="shared" si="447"/>
        <v>0</v>
      </c>
      <c r="J5093" s="210">
        <f t="shared" si="447"/>
        <v>0</v>
      </c>
      <c r="K5093" s="210">
        <f t="shared" si="447"/>
        <v>0</v>
      </c>
      <c r="L5093" s="210">
        <f t="shared" si="447"/>
        <v>0</v>
      </c>
      <c r="M5093" s="210">
        <f t="shared" si="447"/>
        <v>0</v>
      </c>
      <c r="N5093" s="210">
        <f t="shared" si="447"/>
        <v>0</v>
      </c>
      <c r="O5093" s="210">
        <f t="shared" si="447"/>
        <v>0</v>
      </c>
      <c r="P5093" s="210">
        <f t="shared" si="447"/>
        <v>0</v>
      </c>
      <c r="Q5093" s="210">
        <f t="shared" si="447"/>
        <v>0</v>
      </c>
      <c r="R5093" s="210">
        <f t="shared" si="447"/>
        <v>0</v>
      </c>
    </row>
    <row r="5094" spans="1:18" hidden="1" outlineLevel="2" x14ac:dyDescent="0.35">
      <c r="A5094" s="209" t="str">
        <f>'Usages mobilité'!A14</f>
        <v>Usage mobilité n°11</v>
      </c>
      <c r="B5094" s="209" t="s">
        <v>637</v>
      </c>
      <c r="C5094" s="209"/>
      <c r="D5094" s="210">
        <f>IF(B$5075&lt;&gt;"",IF(B$5075='Usages mobilité'!BF14,'Usages mobilité'!BD14,0),0)</f>
        <v>0</v>
      </c>
      <c r="E5094" s="210">
        <f t="shared" ref="E5094:R5103" si="448">$D5094</f>
        <v>0</v>
      </c>
      <c r="F5094" s="210">
        <f t="shared" si="448"/>
        <v>0</v>
      </c>
      <c r="G5094" s="210">
        <f t="shared" si="448"/>
        <v>0</v>
      </c>
      <c r="H5094" s="210">
        <f t="shared" si="448"/>
        <v>0</v>
      </c>
      <c r="I5094" s="210">
        <f t="shared" si="448"/>
        <v>0</v>
      </c>
      <c r="J5094" s="210">
        <f t="shared" si="448"/>
        <v>0</v>
      </c>
      <c r="K5094" s="210">
        <f t="shared" si="448"/>
        <v>0</v>
      </c>
      <c r="L5094" s="210">
        <f t="shared" si="448"/>
        <v>0</v>
      </c>
      <c r="M5094" s="210">
        <f t="shared" si="448"/>
        <v>0</v>
      </c>
      <c r="N5094" s="210">
        <f t="shared" si="448"/>
        <v>0</v>
      </c>
      <c r="O5094" s="210">
        <f t="shared" si="448"/>
        <v>0</v>
      </c>
      <c r="P5094" s="210">
        <f t="shared" si="448"/>
        <v>0</v>
      </c>
      <c r="Q5094" s="210">
        <f t="shared" si="448"/>
        <v>0</v>
      </c>
      <c r="R5094" s="210">
        <f t="shared" si="448"/>
        <v>0</v>
      </c>
    </row>
    <row r="5095" spans="1:18" hidden="1" outlineLevel="2" x14ac:dyDescent="0.35">
      <c r="A5095" s="209" t="str">
        <f>'Usages mobilité'!A15</f>
        <v>Usage mobilité n°12</v>
      </c>
      <c r="B5095" s="209" t="s">
        <v>637</v>
      </c>
      <c r="C5095" s="209"/>
      <c r="D5095" s="210">
        <f>IF(B$5075&lt;&gt;"",IF(B$5075='Usages mobilité'!BF15,'Usages mobilité'!BD15,0),0)</f>
        <v>0</v>
      </c>
      <c r="E5095" s="210">
        <f t="shared" si="448"/>
        <v>0</v>
      </c>
      <c r="F5095" s="210">
        <f t="shared" si="448"/>
        <v>0</v>
      </c>
      <c r="G5095" s="210">
        <f t="shared" si="448"/>
        <v>0</v>
      </c>
      <c r="H5095" s="210">
        <f t="shared" si="448"/>
        <v>0</v>
      </c>
      <c r="I5095" s="210">
        <f t="shared" si="448"/>
        <v>0</v>
      </c>
      <c r="J5095" s="210">
        <f t="shared" si="448"/>
        <v>0</v>
      </c>
      <c r="K5095" s="210">
        <f t="shared" si="448"/>
        <v>0</v>
      </c>
      <c r="L5095" s="210">
        <f t="shared" si="448"/>
        <v>0</v>
      </c>
      <c r="M5095" s="210">
        <f t="shared" si="448"/>
        <v>0</v>
      </c>
      <c r="N5095" s="210">
        <f t="shared" si="448"/>
        <v>0</v>
      </c>
      <c r="O5095" s="210">
        <f t="shared" si="448"/>
        <v>0</v>
      </c>
      <c r="P5095" s="210">
        <f t="shared" si="448"/>
        <v>0</v>
      </c>
      <c r="Q5095" s="210">
        <f t="shared" si="448"/>
        <v>0</v>
      </c>
      <c r="R5095" s="210">
        <f t="shared" si="448"/>
        <v>0</v>
      </c>
    </row>
    <row r="5096" spans="1:18" hidden="1" outlineLevel="2" x14ac:dyDescent="0.35">
      <c r="A5096" s="209" t="str">
        <f>'Usages mobilité'!A16</f>
        <v>Usage mobilité n°13</v>
      </c>
      <c r="B5096" s="209" t="s">
        <v>637</v>
      </c>
      <c r="C5096" s="209"/>
      <c r="D5096" s="210">
        <f>IF(B$5075&lt;&gt;"",IF(B$5075='Usages mobilité'!BF16,'Usages mobilité'!BD16,0),0)</f>
        <v>0</v>
      </c>
      <c r="E5096" s="210">
        <f t="shared" si="448"/>
        <v>0</v>
      </c>
      <c r="F5096" s="210">
        <f t="shared" si="448"/>
        <v>0</v>
      </c>
      <c r="G5096" s="210">
        <f t="shared" si="448"/>
        <v>0</v>
      </c>
      <c r="H5096" s="210">
        <f t="shared" si="448"/>
        <v>0</v>
      </c>
      <c r="I5096" s="210">
        <f t="shared" si="448"/>
        <v>0</v>
      </c>
      <c r="J5096" s="210">
        <f t="shared" si="448"/>
        <v>0</v>
      </c>
      <c r="K5096" s="210">
        <f t="shared" si="448"/>
        <v>0</v>
      </c>
      <c r="L5096" s="210">
        <f t="shared" si="448"/>
        <v>0</v>
      </c>
      <c r="M5096" s="210">
        <f t="shared" si="448"/>
        <v>0</v>
      </c>
      <c r="N5096" s="210">
        <f t="shared" si="448"/>
        <v>0</v>
      </c>
      <c r="O5096" s="210">
        <f t="shared" si="448"/>
        <v>0</v>
      </c>
      <c r="P5096" s="210">
        <f t="shared" si="448"/>
        <v>0</v>
      </c>
      <c r="Q5096" s="210">
        <f t="shared" si="448"/>
        <v>0</v>
      </c>
      <c r="R5096" s="210">
        <f t="shared" si="448"/>
        <v>0</v>
      </c>
    </row>
    <row r="5097" spans="1:18" hidden="1" outlineLevel="2" x14ac:dyDescent="0.35">
      <c r="A5097" s="209" t="str">
        <f>'Usages mobilité'!A17</f>
        <v>Usage mobilité n°14</v>
      </c>
      <c r="B5097" s="209" t="s">
        <v>637</v>
      </c>
      <c r="C5097" s="209"/>
      <c r="D5097" s="210">
        <f>IF(B$5075&lt;&gt;"",IF(B$5075='Usages mobilité'!BF17,'Usages mobilité'!BD17,0),0)</f>
        <v>0</v>
      </c>
      <c r="E5097" s="210">
        <f t="shared" si="448"/>
        <v>0</v>
      </c>
      <c r="F5097" s="210">
        <f t="shared" si="448"/>
        <v>0</v>
      </c>
      <c r="G5097" s="210">
        <f t="shared" si="448"/>
        <v>0</v>
      </c>
      <c r="H5097" s="210">
        <f t="shared" si="448"/>
        <v>0</v>
      </c>
      <c r="I5097" s="210">
        <f t="shared" si="448"/>
        <v>0</v>
      </c>
      <c r="J5097" s="210">
        <f t="shared" si="448"/>
        <v>0</v>
      </c>
      <c r="K5097" s="210">
        <f t="shared" si="448"/>
        <v>0</v>
      </c>
      <c r="L5097" s="210">
        <f t="shared" si="448"/>
        <v>0</v>
      </c>
      <c r="M5097" s="210">
        <f t="shared" si="448"/>
        <v>0</v>
      </c>
      <c r="N5097" s="210">
        <f t="shared" si="448"/>
        <v>0</v>
      </c>
      <c r="O5097" s="210">
        <f t="shared" si="448"/>
        <v>0</v>
      </c>
      <c r="P5097" s="210">
        <f t="shared" si="448"/>
        <v>0</v>
      </c>
      <c r="Q5097" s="210">
        <f t="shared" si="448"/>
        <v>0</v>
      </c>
      <c r="R5097" s="210">
        <f t="shared" si="448"/>
        <v>0</v>
      </c>
    </row>
    <row r="5098" spans="1:18" hidden="1" outlineLevel="2" x14ac:dyDescent="0.35">
      <c r="A5098" s="209" t="str">
        <f>'Usages mobilité'!A18</f>
        <v>Usage mobilité n°15</v>
      </c>
      <c r="B5098" s="209" t="s">
        <v>637</v>
      </c>
      <c r="C5098" s="209"/>
      <c r="D5098" s="210">
        <f>IF(B$5075&lt;&gt;"",IF(B$5075='Usages mobilité'!BF18,'Usages mobilité'!BD18,0),0)</f>
        <v>0</v>
      </c>
      <c r="E5098" s="210">
        <f t="shared" si="448"/>
        <v>0</v>
      </c>
      <c r="F5098" s="210">
        <f t="shared" si="448"/>
        <v>0</v>
      </c>
      <c r="G5098" s="210">
        <f t="shared" si="448"/>
        <v>0</v>
      </c>
      <c r="H5098" s="210">
        <f t="shared" si="448"/>
        <v>0</v>
      </c>
      <c r="I5098" s="210">
        <f t="shared" si="448"/>
        <v>0</v>
      </c>
      <c r="J5098" s="210">
        <f t="shared" si="448"/>
        <v>0</v>
      </c>
      <c r="K5098" s="210">
        <f t="shared" si="448"/>
        <v>0</v>
      </c>
      <c r="L5098" s="210">
        <f t="shared" si="448"/>
        <v>0</v>
      </c>
      <c r="M5098" s="210">
        <f t="shared" si="448"/>
        <v>0</v>
      </c>
      <c r="N5098" s="210">
        <f t="shared" si="448"/>
        <v>0</v>
      </c>
      <c r="O5098" s="210">
        <f t="shared" si="448"/>
        <v>0</v>
      </c>
      <c r="P5098" s="210">
        <f t="shared" si="448"/>
        <v>0</v>
      </c>
      <c r="Q5098" s="210">
        <f t="shared" si="448"/>
        <v>0</v>
      </c>
      <c r="R5098" s="210">
        <f t="shared" si="448"/>
        <v>0</v>
      </c>
    </row>
    <row r="5099" spans="1:18" hidden="1" outlineLevel="2" x14ac:dyDescent="0.35">
      <c r="A5099" s="209" t="str">
        <f>'Usages mobilité'!A19</f>
        <v>Usage mobilité n°16</v>
      </c>
      <c r="B5099" s="209" t="s">
        <v>637</v>
      </c>
      <c r="C5099" s="209"/>
      <c r="D5099" s="210">
        <f>IF(B$5075&lt;&gt;"",IF(B$5075='Usages mobilité'!BF19,'Usages mobilité'!BD19,0),0)</f>
        <v>0</v>
      </c>
      <c r="E5099" s="210">
        <f t="shared" si="448"/>
        <v>0</v>
      </c>
      <c r="F5099" s="210">
        <f t="shared" si="448"/>
        <v>0</v>
      </c>
      <c r="G5099" s="210">
        <f t="shared" si="448"/>
        <v>0</v>
      </c>
      <c r="H5099" s="210">
        <f t="shared" si="448"/>
        <v>0</v>
      </c>
      <c r="I5099" s="210">
        <f t="shared" si="448"/>
        <v>0</v>
      </c>
      <c r="J5099" s="210">
        <f t="shared" si="448"/>
        <v>0</v>
      </c>
      <c r="K5099" s="210">
        <f t="shared" si="448"/>
        <v>0</v>
      </c>
      <c r="L5099" s="210">
        <f t="shared" si="448"/>
        <v>0</v>
      </c>
      <c r="M5099" s="210">
        <f t="shared" si="448"/>
        <v>0</v>
      </c>
      <c r="N5099" s="210">
        <f t="shared" si="448"/>
        <v>0</v>
      </c>
      <c r="O5099" s="210">
        <f t="shared" si="448"/>
        <v>0</v>
      </c>
      <c r="P5099" s="210">
        <f t="shared" si="448"/>
        <v>0</v>
      </c>
      <c r="Q5099" s="210">
        <f t="shared" si="448"/>
        <v>0</v>
      </c>
      <c r="R5099" s="210">
        <f t="shared" si="448"/>
        <v>0</v>
      </c>
    </row>
    <row r="5100" spans="1:18" hidden="1" outlineLevel="2" x14ac:dyDescent="0.35">
      <c r="A5100" s="209" t="str">
        <f>'Usages mobilité'!A20</f>
        <v>Usage mobilité n°17</v>
      </c>
      <c r="B5100" s="209" t="s">
        <v>637</v>
      </c>
      <c r="C5100" s="209"/>
      <c r="D5100" s="210">
        <f>IF(B$5075&lt;&gt;"",IF(B$5075='Usages mobilité'!BF20,'Usages mobilité'!BD20,0),0)</f>
        <v>0</v>
      </c>
      <c r="E5100" s="210">
        <f t="shared" si="448"/>
        <v>0</v>
      </c>
      <c r="F5100" s="210">
        <f t="shared" si="448"/>
        <v>0</v>
      </c>
      <c r="G5100" s="210">
        <f t="shared" si="448"/>
        <v>0</v>
      </c>
      <c r="H5100" s="210">
        <f t="shared" si="448"/>
        <v>0</v>
      </c>
      <c r="I5100" s="210">
        <f t="shared" si="448"/>
        <v>0</v>
      </c>
      <c r="J5100" s="210">
        <f t="shared" si="448"/>
        <v>0</v>
      </c>
      <c r="K5100" s="210">
        <f t="shared" si="448"/>
        <v>0</v>
      </c>
      <c r="L5100" s="210">
        <f t="shared" si="448"/>
        <v>0</v>
      </c>
      <c r="M5100" s="210">
        <f t="shared" si="448"/>
        <v>0</v>
      </c>
      <c r="N5100" s="210">
        <f t="shared" si="448"/>
        <v>0</v>
      </c>
      <c r="O5100" s="210">
        <f t="shared" si="448"/>
        <v>0</v>
      </c>
      <c r="P5100" s="210">
        <f t="shared" si="448"/>
        <v>0</v>
      </c>
      <c r="Q5100" s="210">
        <f t="shared" si="448"/>
        <v>0</v>
      </c>
      <c r="R5100" s="210">
        <f t="shared" si="448"/>
        <v>0</v>
      </c>
    </row>
    <row r="5101" spans="1:18" hidden="1" outlineLevel="2" x14ac:dyDescent="0.35">
      <c r="A5101" s="209" t="str">
        <f>'Usages mobilité'!A21</f>
        <v>Usage mobilité n°18</v>
      </c>
      <c r="B5101" s="209" t="s">
        <v>637</v>
      </c>
      <c r="C5101" s="209"/>
      <c r="D5101" s="210">
        <f>IF(B$5075&lt;&gt;"",IF(B$5075='Usages mobilité'!BF21,'Usages mobilité'!BD21,0),0)</f>
        <v>0</v>
      </c>
      <c r="E5101" s="210">
        <f t="shared" si="448"/>
        <v>0</v>
      </c>
      <c r="F5101" s="210">
        <f t="shared" si="448"/>
        <v>0</v>
      </c>
      <c r="G5101" s="210">
        <f t="shared" si="448"/>
        <v>0</v>
      </c>
      <c r="H5101" s="210">
        <f t="shared" si="448"/>
        <v>0</v>
      </c>
      <c r="I5101" s="210">
        <f t="shared" si="448"/>
        <v>0</v>
      </c>
      <c r="J5101" s="210">
        <f t="shared" si="448"/>
        <v>0</v>
      </c>
      <c r="K5101" s="210">
        <f t="shared" si="448"/>
        <v>0</v>
      </c>
      <c r="L5101" s="210">
        <f t="shared" si="448"/>
        <v>0</v>
      </c>
      <c r="M5101" s="210">
        <f t="shared" si="448"/>
        <v>0</v>
      </c>
      <c r="N5101" s="210">
        <f t="shared" si="448"/>
        <v>0</v>
      </c>
      <c r="O5101" s="210">
        <f t="shared" si="448"/>
        <v>0</v>
      </c>
      <c r="P5101" s="210">
        <f t="shared" si="448"/>
        <v>0</v>
      </c>
      <c r="Q5101" s="210">
        <f t="shared" si="448"/>
        <v>0</v>
      </c>
      <c r="R5101" s="210">
        <f t="shared" si="448"/>
        <v>0</v>
      </c>
    </row>
    <row r="5102" spans="1:18" hidden="1" outlineLevel="2" x14ac:dyDescent="0.35">
      <c r="A5102" s="209" t="str">
        <f>'Usages mobilité'!A22</f>
        <v>Usage mobilité n°19</v>
      </c>
      <c r="B5102" s="209" t="s">
        <v>637</v>
      </c>
      <c r="C5102" s="209"/>
      <c r="D5102" s="210">
        <f>IF(B$5075&lt;&gt;"",IF(B$5075='Usages mobilité'!BF22,'Usages mobilité'!BD22,0),0)</f>
        <v>0</v>
      </c>
      <c r="E5102" s="210">
        <f t="shared" si="448"/>
        <v>0</v>
      </c>
      <c r="F5102" s="210">
        <f t="shared" si="448"/>
        <v>0</v>
      </c>
      <c r="G5102" s="210">
        <f t="shared" si="448"/>
        <v>0</v>
      </c>
      <c r="H5102" s="210">
        <f t="shared" si="448"/>
        <v>0</v>
      </c>
      <c r="I5102" s="210">
        <f t="shared" si="448"/>
        <v>0</v>
      </c>
      <c r="J5102" s="210">
        <f t="shared" si="448"/>
        <v>0</v>
      </c>
      <c r="K5102" s="210">
        <f t="shared" si="448"/>
        <v>0</v>
      </c>
      <c r="L5102" s="210">
        <f t="shared" si="448"/>
        <v>0</v>
      </c>
      <c r="M5102" s="210">
        <f t="shared" si="448"/>
        <v>0</v>
      </c>
      <c r="N5102" s="210">
        <f t="shared" si="448"/>
        <v>0</v>
      </c>
      <c r="O5102" s="210">
        <f t="shared" si="448"/>
        <v>0</v>
      </c>
      <c r="P5102" s="210">
        <f t="shared" si="448"/>
        <v>0</v>
      </c>
      <c r="Q5102" s="210">
        <f t="shared" si="448"/>
        <v>0</v>
      </c>
      <c r="R5102" s="210">
        <f t="shared" si="448"/>
        <v>0</v>
      </c>
    </row>
    <row r="5103" spans="1:18" hidden="1" outlineLevel="2" x14ac:dyDescent="0.35">
      <c r="A5103" s="209" t="str">
        <f>'Usages mobilité'!A23</f>
        <v>Usage mobilité n°20</v>
      </c>
      <c r="B5103" s="209" t="s">
        <v>637</v>
      </c>
      <c r="C5103" s="209"/>
      <c r="D5103" s="210">
        <f>IF(B$5075&lt;&gt;"",IF(B$5075='Usages mobilité'!BF23,'Usages mobilité'!BD23,0),0)</f>
        <v>0</v>
      </c>
      <c r="E5103" s="210">
        <f t="shared" si="448"/>
        <v>0</v>
      </c>
      <c r="F5103" s="210">
        <f t="shared" si="448"/>
        <v>0</v>
      </c>
      <c r="G5103" s="210">
        <f t="shared" si="448"/>
        <v>0</v>
      </c>
      <c r="H5103" s="210">
        <f t="shared" si="448"/>
        <v>0</v>
      </c>
      <c r="I5103" s="210">
        <f t="shared" si="448"/>
        <v>0</v>
      </c>
      <c r="J5103" s="210">
        <f t="shared" si="448"/>
        <v>0</v>
      </c>
      <c r="K5103" s="210">
        <f t="shared" si="448"/>
        <v>0</v>
      </c>
      <c r="L5103" s="210">
        <f t="shared" si="448"/>
        <v>0</v>
      </c>
      <c r="M5103" s="210">
        <f t="shared" si="448"/>
        <v>0</v>
      </c>
      <c r="N5103" s="210">
        <f t="shared" si="448"/>
        <v>0</v>
      </c>
      <c r="O5103" s="210">
        <f t="shared" si="448"/>
        <v>0</v>
      </c>
      <c r="P5103" s="210">
        <f t="shared" si="448"/>
        <v>0</v>
      </c>
      <c r="Q5103" s="210">
        <f t="shared" si="448"/>
        <v>0</v>
      </c>
      <c r="R5103" s="210">
        <f t="shared" si="448"/>
        <v>0</v>
      </c>
    </row>
    <row r="5104" spans="1:18" hidden="1" outlineLevel="2" x14ac:dyDescent="0.35">
      <c r="A5104" s="209" t="str">
        <f>'Usages mobilité'!A24</f>
        <v>Usage mobilité n°21</v>
      </c>
      <c r="B5104" s="209" t="s">
        <v>637</v>
      </c>
      <c r="C5104" s="209"/>
      <c r="D5104" s="210">
        <f>IF(B$5075&lt;&gt;"",IF(B$5075='Usages mobilité'!BF24,'Usages mobilité'!BD24,0),0)</f>
        <v>0</v>
      </c>
      <c r="E5104" s="210">
        <f t="shared" ref="E5104:R5113" si="449">$D5104</f>
        <v>0</v>
      </c>
      <c r="F5104" s="210">
        <f t="shared" si="449"/>
        <v>0</v>
      </c>
      <c r="G5104" s="210">
        <f t="shared" si="449"/>
        <v>0</v>
      </c>
      <c r="H5104" s="210">
        <f t="shared" si="449"/>
        <v>0</v>
      </c>
      <c r="I5104" s="210">
        <f t="shared" si="449"/>
        <v>0</v>
      </c>
      <c r="J5104" s="210">
        <f t="shared" si="449"/>
        <v>0</v>
      </c>
      <c r="K5104" s="210">
        <f t="shared" si="449"/>
        <v>0</v>
      </c>
      <c r="L5104" s="210">
        <f t="shared" si="449"/>
        <v>0</v>
      </c>
      <c r="M5104" s="210">
        <f t="shared" si="449"/>
        <v>0</v>
      </c>
      <c r="N5104" s="210">
        <f t="shared" si="449"/>
        <v>0</v>
      </c>
      <c r="O5104" s="210">
        <f t="shared" si="449"/>
        <v>0</v>
      </c>
      <c r="P5104" s="210">
        <f t="shared" si="449"/>
        <v>0</v>
      </c>
      <c r="Q5104" s="210">
        <f t="shared" si="449"/>
        <v>0</v>
      </c>
      <c r="R5104" s="210">
        <f t="shared" si="449"/>
        <v>0</v>
      </c>
    </row>
    <row r="5105" spans="1:18" hidden="1" outlineLevel="2" x14ac:dyDescent="0.35">
      <c r="A5105" s="209" t="str">
        <f>'Usages mobilité'!A25</f>
        <v>Usage mobilité n°22</v>
      </c>
      <c r="B5105" s="209" t="s">
        <v>637</v>
      </c>
      <c r="C5105" s="209"/>
      <c r="D5105" s="210">
        <f>IF(B$5075&lt;&gt;"",IF(B$5075='Usages mobilité'!BF25,'Usages mobilité'!BD25,0),0)</f>
        <v>0</v>
      </c>
      <c r="E5105" s="210">
        <f t="shared" si="449"/>
        <v>0</v>
      </c>
      <c r="F5105" s="210">
        <f t="shared" si="449"/>
        <v>0</v>
      </c>
      <c r="G5105" s="210">
        <f t="shared" si="449"/>
        <v>0</v>
      </c>
      <c r="H5105" s="210">
        <f t="shared" si="449"/>
        <v>0</v>
      </c>
      <c r="I5105" s="210">
        <f t="shared" si="449"/>
        <v>0</v>
      </c>
      <c r="J5105" s="210">
        <f t="shared" si="449"/>
        <v>0</v>
      </c>
      <c r="K5105" s="210">
        <f t="shared" si="449"/>
        <v>0</v>
      </c>
      <c r="L5105" s="210">
        <f t="shared" si="449"/>
        <v>0</v>
      </c>
      <c r="M5105" s="210">
        <f t="shared" si="449"/>
        <v>0</v>
      </c>
      <c r="N5105" s="210">
        <f t="shared" si="449"/>
        <v>0</v>
      </c>
      <c r="O5105" s="210">
        <f t="shared" si="449"/>
        <v>0</v>
      </c>
      <c r="P5105" s="210">
        <f t="shared" si="449"/>
        <v>0</v>
      </c>
      <c r="Q5105" s="210">
        <f t="shared" si="449"/>
        <v>0</v>
      </c>
      <c r="R5105" s="210">
        <f t="shared" si="449"/>
        <v>0</v>
      </c>
    </row>
    <row r="5106" spans="1:18" hidden="1" outlineLevel="2" x14ac:dyDescent="0.35">
      <c r="A5106" s="209" t="str">
        <f>'Usages mobilité'!A26</f>
        <v>Usage mobilité n°23</v>
      </c>
      <c r="B5106" s="209" t="s">
        <v>637</v>
      </c>
      <c r="C5106" s="209"/>
      <c r="D5106" s="210">
        <f>IF(B$5075&lt;&gt;"",IF(B$5075='Usages mobilité'!BF26,'Usages mobilité'!BD26,0),0)</f>
        <v>0</v>
      </c>
      <c r="E5106" s="210">
        <f t="shared" si="449"/>
        <v>0</v>
      </c>
      <c r="F5106" s="210">
        <f t="shared" si="449"/>
        <v>0</v>
      </c>
      <c r="G5106" s="210">
        <f t="shared" si="449"/>
        <v>0</v>
      </c>
      <c r="H5106" s="210">
        <f t="shared" si="449"/>
        <v>0</v>
      </c>
      <c r="I5106" s="210">
        <f t="shared" si="449"/>
        <v>0</v>
      </c>
      <c r="J5106" s="210">
        <f t="shared" si="449"/>
        <v>0</v>
      </c>
      <c r="K5106" s="210">
        <f t="shared" si="449"/>
        <v>0</v>
      </c>
      <c r="L5106" s="210">
        <f t="shared" si="449"/>
        <v>0</v>
      </c>
      <c r="M5106" s="210">
        <f t="shared" si="449"/>
        <v>0</v>
      </c>
      <c r="N5106" s="210">
        <f t="shared" si="449"/>
        <v>0</v>
      </c>
      <c r="O5106" s="210">
        <f t="shared" si="449"/>
        <v>0</v>
      </c>
      <c r="P5106" s="210">
        <f t="shared" si="449"/>
        <v>0</v>
      </c>
      <c r="Q5106" s="210">
        <f t="shared" si="449"/>
        <v>0</v>
      </c>
      <c r="R5106" s="210">
        <f t="shared" si="449"/>
        <v>0</v>
      </c>
    </row>
    <row r="5107" spans="1:18" hidden="1" outlineLevel="2" x14ac:dyDescent="0.35">
      <c r="A5107" s="209" t="str">
        <f>'Usages mobilité'!A27</f>
        <v>Usage mobilité n°24</v>
      </c>
      <c r="B5107" s="209" t="s">
        <v>637</v>
      </c>
      <c r="C5107" s="209"/>
      <c r="D5107" s="210">
        <f>IF(B$5075&lt;&gt;"",IF(B$5075='Usages mobilité'!BF27,'Usages mobilité'!BD27,0),0)</f>
        <v>0</v>
      </c>
      <c r="E5107" s="210">
        <f t="shared" si="449"/>
        <v>0</v>
      </c>
      <c r="F5107" s="210">
        <f t="shared" si="449"/>
        <v>0</v>
      </c>
      <c r="G5107" s="210">
        <f t="shared" si="449"/>
        <v>0</v>
      </c>
      <c r="H5107" s="210">
        <f t="shared" si="449"/>
        <v>0</v>
      </c>
      <c r="I5107" s="210">
        <f t="shared" si="449"/>
        <v>0</v>
      </c>
      <c r="J5107" s="210">
        <f t="shared" si="449"/>
        <v>0</v>
      </c>
      <c r="K5107" s="210">
        <f t="shared" si="449"/>
        <v>0</v>
      </c>
      <c r="L5107" s="210">
        <f t="shared" si="449"/>
        <v>0</v>
      </c>
      <c r="M5107" s="210">
        <f t="shared" si="449"/>
        <v>0</v>
      </c>
      <c r="N5107" s="210">
        <f t="shared" si="449"/>
        <v>0</v>
      </c>
      <c r="O5107" s="210">
        <f t="shared" si="449"/>
        <v>0</v>
      </c>
      <c r="P5107" s="210">
        <f t="shared" si="449"/>
        <v>0</v>
      </c>
      <c r="Q5107" s="210">
        <f t="shared" si="449"/>
        <v>0</v>
      </c>
      <c r="R5107" s="210">
        <f t="shared" si="449"/>
        <v>0</v>
      </c>
    </row>
    <row r="5108" spans="1:18" hidden="1" outlineLevel="2" x14ac:dyDescent="0.35">
      <c r="A5108" s="209" t="str">
        <f>'Usages mobilité'!A28</f>
        <v>Usage mobilité n°25</v>
      </c>
      <c r="B5108" s="209" t="s">
        <v>637</v>
      </c>
      <c r="C5108" s="209"/>
      <c r="D5108" s="210">
        <f>IF(B$5075&lt;&gt;"",IF(B$5075='Usages mobilité'!BF28,'Usages mobilité'!BD28,0),0)</f>
        <v>0</v>
      </c>
      <c r="E5108" s="210">
        <f t="shared" si="449"/>
        <v>0</v>
      </c>
      <c r="F5108" s="210">
        <f t="shared" si="449"/>
        <v>0</v>
      </c>
      <c r="G5108" s="210">
        <f t="shared" si="449"/>
        <v>0</v>
      </c>
      <c r="H5108" s="210">
        <f t="shared" si="449"/>
        <v>0</v>
      </c>
      <c r="I5108" s="210">
        <f t="shared" si="449"/>
        <v>0</v>
      </c>
      <c r="J5108" s="210">
        <f t="shared" si="449"/>
        <v>0</v>
      </c>
      <c r="K5108" s="210">
        <f t="shared" si="449"/>
        <v>0</v>
      </c>
      <c r="L5108" s="210">
        <f t="shared" si="449"/>
        <v>0</v>
      </c>
      <c r="M5108" s="210">
        <f t="shared" si="449"/>
        <v>0</v>
      </c>
      <c r="N5108" s="210">
        <f t="shared" si="449"/>
        <v>0</v>
      </c>
      <c r="O5108" s="210">
        <f t="shared" si="449"/>
        <v>0</v>
      </c>
      <c r="P5108" s="210">
        <f t="shared" si="449"/>
        <v>0</v>
      </c>
      <c r="Q5108" s="210">
        <f t="shared" si="449"/>
        <v>0</v>
      </c>
      <c r="R5108" s="210">
        <f t="shared" si="449"/>
        <v>0</v>
      </c>
    </row>
    <row r="5109" spans="1:18" hidden="1" outlineLevel="2" x14ac:dyDescent="0.35">
      <c r="A5109" s="209" t="str">
        <f>'Usages mobilité'!A29</f>
        <v>Usage mobilité n°26</v>
      </c>
      <c r="B5109" s="209" t="s">
        <v>637</v>
      </c>
      <c r="C5109" s="209"/>
      <c r="D5109" s="210">
        <f>IF(B$5075&lt;&gt;"",IF(B$5075='Usages mobilité'!BF29,'Usages mobilité'!BD29,0),0)</f>
        <v>0</v>
      </c>
      <c r="E5109" s="210">
        <f t="shared" si="449"/>
        <v>0</v>
      </c>
      <c r="F5109" s="210">
        <f t="shared" si="449"/>
        <v>0</v>
      </c>
      <c r="G5109" s="210">
        <f t="shared" si="449"/>
        <v>0</v>
      </c>
      <c r="H5109" s="210">
        <f t="shared" si="449"/>
        <v>0</v>
      </c>
      <c r="I5109" s="210">
        <f t="shared" si="449"/>
        <v>0</v>
      </c>
      <c r="J5109" s="210">
        <f t="shared" si="449"/>
        <v>0</v>
      </c>
      <c r="K5109" s="210">
        <f t="shared" si="449"/>
        <v>0</v>
      </c>
      <c r="L5109" s="210">
        <f t="shared" si="449"/>
        <v>0</v>
      </c>
      <c r="M5109" s="210">
        <f t="shared" si="449"/>
        <v>0</v>
      </c>
      <c r="N5109" s="210">
        <f t="shared" si="449"/>
        <v>0</v>
      </c>
      <c r="O5109" s="210">
        <f t="shared" si="449"/>
        <v>0</v>
      </c>
      <c r="P5109" s="210">
        <f t="shared" si="449"/>
        <v>0</v>
      </c>
      <c r="Q5109" s="210">
        <f t="shared" si="449"/>
        <v>0</v>
      </c>
      <c r="R5109" s="210">
        <f t="shared" si="449"/>
        <v>0</v>
      </c>
    </row>
    <row r="5110" spans="1:18" hidden="1" outlineLevel="2" x14ac:dyDescent="0.35">
      <c r="A5110" s="209" t="str">
        <f>'Usages mobilité'!A30</f>
        <v>Usage mobilité n°27</v>
      </c>
      <c r="B5110" s="209" t="s">
        <v>637</v>
      </c>
      <c r="C5110" s="209"/>
      <c r="D5110" s="210">
        <f>IF(B$5075&lt;&gt;"",IF(B$5075='Usages mobilité'!BF30,'Usages mobilité'!BD30,0),0)</f>
        <v>0</v>
      </c>
      <c r="E5110" s="210">
        <f t="shared" si="449"/>
        <v>0</v>
      </c>
      <c r="F5110" s="210">
        <f t="shared" si="449"/>
        <v>0</v>
      </c>
      <c r="G5110" s="210">
        <f t="shared" si="449"/>
        <v>0</v>
      </c>
      <c r="H5110" s="210">
        <f t="shared" si="449"/>
        <v>0</v>
      </c>
      <c r="I5110" s="210">
        <f t="shared" si="449"/>
        <v>0</v>
      </c>
      <c r="J5110" s="210">
        <f t="shared" si="449"/>
        <v>0</v>
      </c>
      <c r="K5110" s="210">
        <f t="shared" si="449"/>
        <v>0</v>
      </c>
      <c r="L5110" s="210">
        <f t="shared" si="449"/>
        <v>0</v>
      </c>
      <c r="M5110" s="210">
        <f t="shared" si="449"/>
        <v>0</v>
      </c>
      <c r="N5110" s="210">
        <f t="shared" si="449"/>
        <v>0</v>
      </c>
      <c r="O5110" s="210">
        <f t="shared" si="449"/>
        <v>0</v>
      </c>
      <c r="P5110" s="210">
        <f t="shared" si="449"/>
        <v>0</v>
      </c>
      <c r="Q5110" s="210">
        <f t="shared" si="449"/>
        <v>0</v>
      </c>
      <c r="R5110" s="210">
        <f t="shared" si="449"/>
        <v>0</v>
      </c>
    </row>
    <row r="5111" spans="1:18" hidden="1" outlineLevel="2" x14ac:dyDescent="0.35">
      <c r="A5111" s="209" t="str">
        <f>'Usages mobilité'!A31</f>
        <v>Usage mobilité n°28</v>
      </c>
      <c r="B5111" s="209" t="s">
        <v>637</v>
      </c>
      <c r="C5111" s="209"/>
      <c r="D5111" s="210">
        <f>IF(B$5075&lt;&gt;"",IF(B$5075='Usages mobilité'!BF31,'Usages mobilité'!BD31,0),0)</f>
        <v>0</v>
      </c>
      <c r="E5111" s="210">
        <f t="shared" si="449"/>
        <v>0</v>
      </c>
      <c r="F5111" s="210">
        <f t="shared" si="449"/>
        <v>0</v>
      </c>
      <c r="G5111" s="210">
        <f t="shared" si="449"/>
        <v>0</v>
      </c>
      <c r="H5111" s="210">
        <f t="shared" si="449"/>
        <v>0</v>
      </c>
      <c r="I5111" s="210">
        <f t="shared" si="449"/>
        <v>0</v>
      </c>
      <c r="J5111" s="210">
        <f t="shared" si="449"/>
        <v>0</v>
      </c>
      <c r="K5111" s="210">
        <f t="shared" si="449"/>
        <v>0</v>
      </c>
      <c r="L5111" s="210">
        <f t="shared" si="449"/>
        <v>0</v>
      </c>
      <c r="M5111" s="210">
        <f t="shared" si="449"/>
        <v>0</v>
      </c>
      <c r="N5111" s="210">
        <f t="shared" si="449"/>
        <v>0</v>
      </c>
      <c r="O5111" s="210">
        <f t="shared" si="449"/>
        <v>0</v>
      </c>
      <c r="P5111" s="210">
        <f t="shared" si="449"/>
        <v>0</v>
      </c>
      <c r="Q5111" s="210">
        <f t="shared" si="449"/>
        <v>0</v>
      </c>
      <c r="R5111" s="210">
        <f t="shared" si="449"/>
        <v>0</v>
      </c>
    </row>
    <row r="5112" spans="1:18" hidden="1" outlineLevel="2" x14ac:dyDescent="0.35">
      <c r="A5112" s="209" t="str">
        <f>'Usages mobilité'!A32</f>
        <v>Usage mobilité n°29</v>
      </c>
      <c r="B5112" s="209" t="s">
        <v>637</v>
      </c>
      <c r="C5112" s="209"/>
      <c r="D5112" s="210">
        <f>IF(B$5075&lt;&gt;"",IF(B$5075='Usages mobilité'!BF32,'Usages mobilité'!BD32,0),0)</f>
        <v>0</v>
      </c>
      <c r="E5112" s="210">
        <f t="shared" si="449"/>
        <v>0</v>
      </c>
      <c r="F5112" s="210">
        <f t="shared" si="449"/>
        <v>0</v>
      </c>
      <c r="G5112" s="210">
        <f t="shared" si="449"/>
        <v>0</v>
      </c>
      <c r="H5112" s="210">
        <f t="shared" si="449"/>
        <v>0</v>
      </c>
      <c r="I5112" s="210">
        <f t="shared" si="449"/>
        <v>0</v>
      </c>
      <c r="J5112" s="210">
        <f t="shared" si="449"/>
        <v>0</v>
      </c>
      <c r="K5112" s="210">
        <f t="shared" si="449"/>
        <v>0</v>
      </c>
      <c r="L5112" s="210">
        <f t="shared" si="449"/>
        <v>0</v>
      </c>
      <c r="M5112" s="210">
        <f t="shared" si="449"/>
        <v>0</v>
      </c>
      <c r="N5112" s="210">
        <f t="shared" si="449"/>
        <v>0</v>
      </c>
      <c r="O5112" s="210">
        <f t="shared" si="449"/>
        <v>0</v>
      </c>
      <c r="P5112" s="210">
        <f t="shared" si="449"/>
        <v>0</v>
      </c>
      <c r="Q5112" s="210">
        <f t="shared" si="449"/>
        <v>0</v>
      </c>
      <c r="R5112" s="210">
        <f t="shared" si="449"/>
        <v>0</v>
      </c>
    </row>
    <row r="5113" spans="1:18" hidden="1" outlineLevel="2" x14ac:dyDescent="0.35">
      <c r="A5113" s="209" t="str">
        <f>'Usages mobilité'!A33</f>
        <v>Usage mobilité n°30</v>
      </c>
      <c r="B5113" s="209" t="s">
        <v>637</v>
      </c>
      <c r="C5113" s="209"/>
      <c r="D5113" s="210">
        <f>IF(B$5075&lt;&gt;"",IF(B$5075='Usages mobilité'!BF33,'Usages mobilité'!BD33,0),0)</f>
        <v>0</v>
      </c>
      <c r="E5113" s="210">
        <f t="shared" si="449"/>
        <v>0</v>
      </c>
      <c r="F5113" s="210">
        <f t="shared" si="449"/>
        <v>0</v>
      </c>
      <c r="G5113" s="210">
        <f t="shared" si="449"/>
        <v>0</v>
      </c>
      <c r="H5113" s="210">
        <f t="shared" si="449"/>
        <v>0</v>
      </c>
      <c r="I5113" s="210">
        <f t="shared" si="449"/>
        <v>0</v>
      </c>
      <c r="J5113" s="210">
        <f t="shared" si="449"/>
        <v>0</v>
      </c>
      <c r="K5113" s="210">
        <f t="shared" si="449"/>
        <v>0</v>
      </c>
      <c r="L5113" s="210">
        <f t="shared" si="449"/>
        <v>0</v>
      </c>
      <c r="M5113" s="210">
        <f t="shared" si="449"/>
        <v>0</v>
      </c>
      <c r="N5113" s="210">
        <f t="shared" si="449"/>
        <v>0</v>
      </c>
      <c r="O5113" s="210">
        <f t="shared" si="449"/>
        <v>0</v>
      </c>
      <c r="P5113" s="210">
        <f t="shared" si="449"/>
        <v>0</v>
      </c>
      <c r="Q5113" s="210">
        <f t="shared" si="449"/>
        <v>0</v>
      </c>
      <c r="R5113" s="210">
        <f t="shared" si="449"/>
        <v>0</v>
      </c>
    </row>
    <row r="5114" spans="1:18" hidden="1" outlineLevel="2" x14ac:dyDescent="0.35">
      <c r="A5114" s="209" t="str">
        <f>'Usages mobilité'!A34</f>
        <v>Usage mobilité n°31</v>
      </c>
      <c r="B5114" s="209" t="s">
        <v>637</v>
      </c>
      <c r="C5114" s="209"/>
      <c r="D5114" s="210">
        <f>IF(B$5075&lt;&gt;"",IF(B$5075='Usages mobilité'!BF34,'Usages mobilité'!BD34,0),0)</f>
        <v>0</v>
      </c>
      <c r="E5114" s="210">
        <f t="shared" ref="E5114:R5123" si="450">$D5114</f>
        <v>0</v>
      </c>
      <c r="F5114" s="210">
        <f t="shared" si="450"/>
        <v>0</v>
      </c>
      <c r="G5114" s="210">
        <f t="shared" si="450"/>
        <v>0</v>
      </c>
      <c r="H5114" s="210">
        <f t="shared" si="450"/>
        <v>0</v>
      </c>
      <c r="I5114" s="210">
        <f t="shared" si="450"/>
        <v>0</v>
      </c>
      <c r="J5114" s="210">
        <f t="shared" si="450"/>
        <v>0</v>
      </c>
      <c r="K5114" s="210">
        <f t="shared" si="450"/>
        <v>0</v>
      </c>
      <c r="L5114" s="210">
        <f t="shared" si="450"/>
        <v>0</v>
      </c>
      <c r="M5114" s="210">
        <f t="shared" si="450"/>
        <v>0</v>
      </c>
      <c r="N5114" s="210">
        <f t="shared" si="450"/>
        <v>0</v>
      </c>
      <c r="O5114" s="210">
        <f t="shared" si="450"/>
        <v>0</v>
      </c>
      <c r="P5114" s="210">
        <f t="shared" si="450"/>
        <v>0</v>
      </c>
      <c r="Q5114" s="210">
        <f t="shared" si="450"/>
        <v>0</v>
      </c>
      <c r="R5114" s="210">
        <f t="shared" si="450"/>
        <v>0</v>
      </c>
    </row>
    <row r="5115" spans="1:18" hidden="1" outlineLevel="2" x14ac:dyDescent="0.35">
      <c r="A5115" s="209" t="str">
        <f>'Usages mobilité'!A35</f>
        <v>Usage mobilité n°32</v>
      </c>
      <c r="B5115" s="209" t="s">
        <v>637</v>
      </c>
      <c r="C5115" s="209"/>
      <c r="D5115" s="210">
        <f>IF(B$5075&lt;&gt;"",IF(B$5075='Usages mobilité'!BF35,'Usages mobilité'!BD35,0),0)</f>
        <v>0</v>
      </c>
      <c r="E5115" s="210">
        <f t="shared" si="450"/>
        <v>0</v>
      </c>
      <c r="F5115" s="210">
        <f t="shared" si="450"/>
        <v>0</v>
      </c>
      <c r="G5115" s="210">
        <f t="shared" si="450"/>
        <v>0</v>
      </c>
      <c r="H5115" s="210">
        <f t="shared" si="450"/>
        <v>0</v>
      </c>
      <c r="I5115" s="210">
        <f t="shared" si="450"/>
        <v>0</v>
      </c>
      <c r="J5115" s="210">
        <f t="shared" si="450"/>
        <v>0</v>
      </c>
      <c r="K5115" s="210">
        <f t="shared" si="450"/>
        <v>0</v>
      </c>
      <c r="L5115" s="210">
        <f t="shared" si="450"/>
        <v>0</v>
      </c>
      <c r="M5115" s="210">
        <f t="shared" si="450"/>
        <v>0</v>
      </c>
      <c r="N5115" s="210">
        <f t="shared" si="450"/>
        <v>0</v>
      </c>
      <c r="O5115" s="210">
        <f t="shared" si="450"/>
        <v>0</v>
      </c>
      <c r="P5115" s="210">
        <f t="shared" si="450"/>
        <v>0</v>
      </c>
      <c r="Q5115" s="210">
        <f t="shared" si="450"/>
        <v>0</v>
      </c>
      <c r="R5115" s="210">
        <f t="shared" si="450"/>
        <v>0</v>
      </c>
    </row>
    <row r="5116" spans="1:18" hidden="1" outlineLevel="2" x14ac:dyDescent="0.35">
      <c r="A5116" s="209" t="str">
        <f>'Usages mobilité'!A36</f>
        <v>Usage mobilité n°33</v>
      </c>
      <c r="B5116" s="209" t="s">
        <v>637</v>
      </c>
      <c r="C5116" s="209"/>
      <c r="D5116" s="210">
        <f>IF(B$5075&lt;&gt;"",IF(B$5075='Usages mobilité'!BF36,'Usages mobilité'!BD36,0),0)</f>
        <v>0</v>
      </c>
      <c r="E5116" s="210">
        <f t="shared" si="450"/>
        <v>0</v>
      </c>
      <c r="F5116" s="210">
        <f t="shared" si="450"/>
        <v>0</v>
      </c>
      <c r="G5116" s="210">
        <f t="shared" si="450"/>
        <v>0</v>
      </c>
      <c r="H5116" s="210">
        <f t="shared" si="450"/>
        <v>0</v>
      </c>
      <c r="I5116" s="210">
        <f t="shared" si="450"/>
        <v>0</v>
      </c>
      <c r="J5116" s="210">
        <f t="shared" si="450"/>
        <v>0</v>
      </c>
      <c r="K5116" s="210">
        <f t="shared" si="450"/>
        <v>0</v>
      </c>
      <c r="L5116" s="210">
        <f t="shared" si="450"/>
        <v>0</v>
      </c>
      <c r="M5116" s="210">
        <f t="shared" si="450"/>
        <v>0</v>
      </c>
      <c r="N5116" s="210">
        <f t="shared" si="450"/>
        <v>0</v>
      </c>
      <c r="O5116" s="210">
        <f t="shared" si="450"/>
        <v>0</v>
      </c>
      <c r="P5116" s="210">
        <f t="shared" si="450"/>
        <v>0</v>
      </c>
      <c r="Q5116" s="210">
        <f t="shared" si="450"/>
        <v>0</v>
      </c>
      <c r="R5116" s="210">
        <f t="shared" si="450"/>
        <v>0</v>
      </c>
    </row>
    <row r="5117" spans="1:18" hidden="1" outlineLevel="2" x14ac:dyDescent="0.35">
      <c r="A5117" s="209" t="str">
        <f>'Usages mobilité'!A37</f>
        <v>Usage mobilité n°34</v>
      </c>
      <c r="B5117" s="209" t="s">
        <v>637</v>
      </c>
      <c r="C5117" s="209"/>
      <c r="D5117" s="210">
        <f>IF(B$5075&lt;&gt;"",IF(B$5075='Usages mobilité'!BF37,'Usages mobilité'!BD37,0),0)</f>
        <v>0</v>
      </c>
      <c r="E5117" s="210">
        <f t="shared" si="450"/>
        <v>0</v>
      </c>
      <c r="F5117" s="210">
        <f t="shared" si="450"/>
        <v>0</v>
      </c>
      <c r="G5117" s="210">
        <f t="shared" si="450"/>
        <v>0</v>
      </c>
      <c r="H5117" s="210">
        <f t="shared" si="450"/>
        <v>0</v>
      </c>
      <c r="I5117" s="210">
        <f t="shared" si="450"/>
        <v>0</v>
      </c>
      <c r="J5117" s="210">
        <f t="shared" si="450"/>
        <v>0</v>
      </c>
      <c r="K5117" s="210">
        <f t="shared" si="450"/>
        <v>0</v>
      </c>
      <c r="L5117" s="210">
        <f t="shared" si="450"/>
        <v>0</v>
      </c>
      <c r="M5117" s="210">
        <f t="shared" si="450"/>
        <v>0</v>
      </c>
      <c r="N5117" s="210">
        <f t="shared" si="450"/>
        <v>0</v>
      </c>
      <c r="O5117" s="210">
        <f t="shared" si="450"/>
        <v>0</v>
      </c>
      <c r="P5117" s="210">
        <f t="shared" si="450"/>
        <v>0</v>
      </c>
      <c r="Q5117" s="210">
        <f t="shared" si="450"/>
        <v>0</v>
      </c>
      <c r="R5117" s="210">
        <f t="shared" si="450"/>
        <v>0</v>
      </c>
    </row>
    <row r="5118" spans="1:18" hidden="1" outlineLevel="2" x14ac:dyDescent="0.35">
      <c r="A5118" s="209" t="str">
        <f>'Usages mobilité'!A38</f>
        <v>Usage mobilité n°35</v>
      </c>
      <c r="B5118" s="209" t="s">
        <v>637</v>
      </c>
      <c r="C5118" s="209"/>
      <c r="D5118" s="210">
        <f>IF(B$5075&lt;&gt;"",IF(B$5075='Usages mobilité'!BF38,'Usages mobilité'!BD38,0),0)</f>
        <v>0</v>
      </c>
      <c r="E5118" s="210">
        <f t="shared" si="450"/>
        <v>0</v>
      </c>
      <c r="F5118" s="210">
        <f t="shared" si="450"/>
        <v>0</v>
      </c>
      <c r="G5118" s="210">
        <f t="shared" si="450"/>
        <v>0</v>
      </c>
      <c r="H5118" s="210">
        <f t="shared" si="450"/>
        <v>0</v>
      </c>
      <c r="I5118" s="210">
        <f t="shared" si="450"/>
        <v>0</v>
      </c>
      <c r="J5118" s="210">
        <f t="shared" si="450"/>
        <v>0</v>
      </c>
      <c r="K5118" s="210">
        <f t="shared" si="450"/>
        <v>0</v>
      </c>
      <c r="L5118" s="210">
        <f t="shared" si="450"/>
        <v>0</v>
      </c>
      <c r="M5118" s="210">
        <f t="shared" si="450"/>
        <v>0</v>
      </c>
      <c r="N5118" s="210">
        <f t="shared" si="450"/>
        <v>0</v>
      </c>
      <c r="O5118" s="210">
        <f t="shared" si="450"/>
        <v>0</v>
      </c>
      <c r="P5118" s="210">
        <f t="shared" si="450"/>
        <v>0</v>
      </c>
      <c r="Q5118" s="210">
        <f t="shared" si="450"/>
        <v>0</v>
      </c>
      <c r="R5118" s="210">
        <f t="shared" si="450"/>
        <v>0</v>
      </c>
    </row>
    <row r="5119" spans="1:18" hidden="1" outlineLevel="2" x14ac:dyDescent="0.35">
      <c r="A5119" s="209" t="str">
        <f>'Usages mobilité'!A39</f>
        <v>Usage mobilité n°36</v>
      </c>
      <c r="B5119" s="209" t="s">
        <v>637</v>
      </c>
      <c r="C5119" s="209"/>
      <c r="D5119" s="210">
        <f>IF(B$5075&lt;&gt;"",IF(B$5075='Usages mobilité'!BF39,'Usages mobilité'!BD39,0),0)</f>
        <v>0</v>
      </c>
      <c r="E5119" s="210">
        <f t="shared" si="450"/>
        <v>0</v>
      </c>
      <c r="F5119" s="210">
        <f t="shared" si="450"/>
        <v>0</v>
      </c>
      <c r="G5119" s="210">
        <f t="shared" si="450"/>
        <v>0</v>
      </c>
      <c r="H5119" s="210">
        <f t="shared" si="450"/>
        <v>0</v>
      </c>
      <c r="I5119" s="210">
        <f t="shared" si="450"/>
        <v>0</v>
      </c>
      <c r="J5119" s="210">
        <f t="shared" si="450"/>
        <v>0</v>
      </c>
      <c r="K5119" s="210">
        <f t="shared" si="450"/>
        <v>0</v>
      </c>
      <c r="L5119" s="210">
        <f t="shared" si="450"/>
        <v>0</v>
      </c>
      <c r="M5119" s="210">
        <f t="shared" si="450"/>
        <v>0</v>
      </c>
      <c r="N5119" s="210">
        <f t="shared" si="450"/>
        <v>0</v>
      </c>
      <c r="O5119" s="210">
        <f t="shared" si="450"/>
        <v>0</v>
      </c>
      <c r="P5119" s="210">
        <f t="shared" si="450"/>
        <v>0</v>
      </c>
      <c r="Q5119" s="210">
        <f t="shared" si="450"/>
        <v>0</v>
      </c>
      <c r="R5119" s="210">
        <f t="shared" si="450"/>
        <v>0</v>
      </c>
    </row>
    <row r="5120" spans="1:18" hidden="1" outlineLevel="2" x14ac:dyDescent="0.35">
      <c r="A5120" s="209" t="str">
        <f>'Usages mobilité'!A40</f>
        <v>Usage mobilité n°37</v>
      </c>
      <c r="B5120" s="209" t="s">
        <v>637</v>
      </c>
      <c r="C5120" s="209"/>
      <c r="D5120" s="210">
        <f>IF(B$5075&lt;&gt;"",IF(B$5075='Usages mobilité'!BF40,'Usages mobilité'!BD40,0),0)</f>
        <v>0</v>
      </c>
      <c r="E5120" s="210">
        <f t="shared" si="450"/>
        <v>0</v>
      </c>
      <c r="F5120" s="210">
        <f t="shared" si="450"/>
        <v>0</v>
      </c>
      <c r="G5120" s="210">
        <f t="shared" si="450"/>
        <v>0</v>
      </c>
      <c r="H5120" s="210">
        <f t="shared" si="450"/>
        <v>0</v>
      </c>
      <c r="I5120" s="210">
        <f t="shared" si="450"/>
        <v>0</v>
      </c>
      <c r="J5120" s="210">
        <f t="shared" si="450"/>
        <v>0</v>
      </c>
      <c r="K5120" s="210">
        <f t="shared" si="450"/>
        <v>0</v>
      </c>
      <c r="L5120" s="210">
        <f t="shared" si="450"/>
        <v>0</v>
      </c>
      <c r="M5120" s="210">
        <f t="shared" si="450"/>
        <v>0</v>
      </c>
      <c r="N5120" s="210">
        <f t="shared" si="450"/>
        <v>0</v>
      </c>
      <c r="O5120" s="210">
        <f t="shared" si="450"/>
        <v>0</v>
      </c>
      <c r="P5120" s="210">
        <f t="shared" si="450"/>
        <v>0</v>
      </c>
      <c r="Q5120" s="210">
        <f t="shared" si="450"/>
        <v>0</v>
      </c>
      <c r="R5120" s="210">
        <f t="shared" si="450"/>
        <v>0</v>
      </c>
    </row>
    <row r="5121" spans="1:18" hidden="1" outlineLevel="2" x14ac:dyDescent="0.35">
      <c r="A5121" s="209" t="str">
        <f>'Usages mobilité'!A41</f>
        <v>Usage mobilité n°38</v>
      </c>
      <c r="B5121" s="209" t="s">
        <v>637</v>
      </c>
      <c r="C5121" s="209"/>
      <c r="D5121" s="210">
        <f>IF(B$5075&lt;&gt;"",IF(B$5075='Usages mobilité'!BF41,'Usages mobilité'!BD41,0),0)</f>
        <v>0</v>
      </c>
      <c r="E5121" s="210">
        <f t="shared" si="450"/>
        <v>0</v>
      </c>
      <c r="F5121" s="210">
        <f t="shared" si="450"/>
        <v>0</v>
      </c>
      <c r="G5121" s="210">
        <f t="shared" si="450"/>
        <v>0</v>
      </c>
      <c r="H5121" s="210">
        <f t="shared" si="450"/>
        <v>0</v>
      </c>
      <c r="I5121" s="210">
        <f t="shared" si="450"/>
        <v>0</v>
      </c>
      <c r="J5121" s="210">
        <f t="shared" si="450"/>
        <v>0</v>
      </c>
      <c r="K5121" s="210">
        <f t="shared" si="450"/>
        <v>0</v>
      </c>
      <c r="L5121" s="210">
        <f t="shared" si="450"/>
        <v>0</v>
      </c>
      <c r="M5121" s="210">
        <f t="shared" si="450"/>
        <v>0</v>
      </c>
      <c r="N5121" s="210">
        <f t="shared" si="450"/>
        <v>0</v>
      </c>
      <c r="O5121" s="210">
        <f t="shared" si="450"/>
        <v>0</v>
      </c>
      <c r="P5121" s="210">
        <f t="shared" si="450"/>
        <v>0</v>
      </c>
      <c r="Q5121" s="210">
        <f t="shared" si="450"/>
        <v>0</v>
      </c>
      <c r="R5121" s="210">
        <f t="shared" si="450"/>
        <v>0</v>
      </c>
    </row>
    <row r="5122" spans="1:18" hidden="1" outlineLevel="2" x14ac:dyDescent="0.35">
      <c r="A5122" s="209" t="str">
        <f>'Usages mobilité'!A42</f>
        <v>Usage mobilité n°39</v>
      </c>
      <c r="B5122" s="209" t="s">
        <v>637</v>
      </c>
      <c r="C5122" s="209"/>
      <c r="D5122" s="210">
        <f>IF(B$5075&lt;&gt;"",IF(B$5075='Usages mobilité'!BF42,'Usages mobilité'!BD42,0),0)</f>
        <v>0</v>
      </c>
      <c r="E5122" s="210">
        <f t="shared" si="450"/>
        <v>0</v>
      </c>
      <c r="F5122" s="210">
        <f t="shared" si="450"/>
        <v>0</v>
      </c>
      <c r="G5122" s="210">
        <f t="shared" si="450"/>
        <v>0</v>
      </c>
      <c r="H5122" s="210">
        <f t="shared" si="450"/>
        <v>0</v>
      </c>
      <c r="I5122" s="210">
        <f t="shared" si="450"/>
        <v>0</v>
      </c>
      <c r="J5122" s="210">
        <f t="shared" si="450"/>
        <v>0</v>
      </c>
      <c r="K5122" s="210">
        <f t="shared" si="450"/>
        <v>0</v>
      </c>
      <c r="L5122" s="210">
        <f t="shared" si="450"/>
        <v>0</v>
      </c>
      <c r="M5122" s="210">
        <f t="shared" si="450"/>
        <v>0</v>
      </c>
      <c r="N5122" s="210">
        <f t="shared" si="450"/>
        <v>0</v>
      </c>
      <c r="O5122" s="210">
        <f t="shared" si="450"/>
        <v>0</v>
      </c>
      <c r="P5122" s="210">
        <f t="shared" si="450"/>
        <v>0</v>
      </c>
      <c r="Q5122" s="210">
        <f t="shared" si="450"/>
        <v>0</v>
      </c>
      <c r="R5122" s="210">
        <f t="shared" si="450"/>
        <v>0</v>
      </c>
    </row>
    <row r="5123" spans="1:18" hidden="1" outlineLevel="2" x14ac:dyDescent="0.35">
      <c r="A5123" s="209" t="str">
        <f>'Usages mobilité'!A43</f>
        <v>Usage mobilité n°40</v>
      </c>
      <c r="B5123" s="209" t="s">
        <v>637</v>
      </c>
      <c r="C5123" s="209"/>
      <c r="D5123" s="210">
        <f>IF(B$5075&lt;&gt;"",IF(B$5075='Usages mobilité'!BF43,'Usages mobilité'!BD43,0),0)</f>
        <v>0</v>
      </c>
      <c r="E5123" s="210">
        <f t="shared" si="450"/>
        <v>0</v>
      </c>
      <c r="F5123" s="210">
        <f t="shared" si="450"/>
        <v>0</v>
      </c>
      <c r="G5123" s="210">
        <f t="shared" si="450"/>
        <v>0</v>
      </c>
      <c r="H5123" s="210">
        <f t="shared" si="450"/>
        <v>0</v>
      </c>
      <c r="I5123" s="210">
        <f t="shared" si="450"/>
        <v>0</v>
      </c>
      <c r="J5123" s="210">
        <f t="shared" si="450"/>
        <v>0</v>
      </c>
      <c r="K5123" s="210">
        <f t="shared" si="450"/>
        <v>0</v>
      </c>
      <c r="L5123" s="210">
        <f t="shared" si="450"/>
        <v>0</v>
      </c>
      <c r="M5123" s="210">
        <f t="shared" si="450"/>
        <v>0</v>
      </c>
      <c r="N5123" s="210">
        <f t="shared" si="450"/>
        <v>0</v>
      </c>
      <c r="O5123" s="210">
        <f t="shared" si="450"/>
        <v>0</v>
      </c>
      <c r="P5123" s="210">
        <f t="shared" si="450"/>
        <v>0</v>
      </c>
      <c r="Q5123" s="210">
        <f t="shared" si="450"/>
        <v>0</v>
      </c>
      <c r="R5123" s="210">
        <f t="shared" si="450"/>
        <v>0</v>
      </c>
    </row>
    <row r="5124" spans="1:18" hidden="1" outlineLevel="2" x14ac:dyDescent="0.35">
      <c r="A5124" s="209" t="str">
        <f>'Usages mobilité'!A44</f>
        <v>Usage mobilité n°41</v>
      </c>
      <c r="B5124" s="209" t="s">
        <v>637</v>
      </c>
      <c r="C5124" s="209"/>
      <c r="D5124" s="210">
        <f>IF(B$5075&lt;&gt;"",IF(B$5075='Usages mobilité'!BF44,'Usages mobilité'!BD44,0),0)</f>
        <v>0</v>
      </c>
      <c r="E5124" s="210">
        <f t="shared" ref="E5124:R5133" si="451">$D5124</f>
        <v>0</v>
      </c>
      <c r="F5124" s="210">
        <f t="shared" si="451"/>
        <v>0</v>
      </c>
      <c r="G5124" s="210">
        <f t="shared" si="451"/>
        <v>0</v>
      </c>
      <c r="H5124" s="210">
        <f t="shared" si="451"/>
        <v>0</v>
      </c>
      <c r="I5124" s="210">
        <f t="shared" si="451"/>
        <v>0</v>
      </c>
      <c r="J5124" s="210">
        <f t="shared" si="451"/>
        <v>0</v>
      </c>
      <c r="K5124" s="210">
        <f t="shared" si="451"/>
        <v>0</v>
      </c>
      <c r="L5124" s="210">
        <f t="shared" si="451"/>
        <v>0</v>
      </c>
      <c r="M5124" s="210">
        <f t="shared" si="451"/>
        <v>0</v>
      </c>
      <c r="N5124" s="210">
        <f t="shared" si="451"/>
        <v>0</v>
      </c>
      <c r="O5124" s="210">
        <f t="shared" si="451"/>
        <v>0</v>
      </c>
      <c r="P5124" s="210">
        <f t="shared" si="451"/>
        <v>0</v>
      </c>
      <c r="Q5124" s="210">
        <f t="shared" si="451"/>
        <v>0</v>
      </c>
      <c r="R5124" s="210">
        <f t="shared" si="451"/>
        <v>0</v>
      </c>
    </row>
    <row r="5125" spans="1:18" hidden="1" outlineLevel="2" x14ac:dyDescent="0.35">
      <c r="A5125" s="209" t="str">
        <f>'Usages mobilité'!A45</f>
        <v>Usage mobilité n°42</v>
      </c>
      <c r="B5125" s="209" t="s">
        <v>637</v>
      </c>
      <c r="C5125" s="209"/>
      <c r="D5125" s="210">
        <f>IF(B$5075&lt;&gt;"",IF(B$5075='Usages mobilité'!BF45,'Usages mobilité'!BD45,0),0)</f>
        <v>0</v>
      </c>
      <c r="E5125" s="210">
        <f t="shared" si="451"/>
        <v>0</v>
      </c>
      <c r="F5125" s="210">
        <f t="shared" si="451"/>
        <v>0</v>
      </c>
      <c r="G5125" s="210">
        <f t="shared" si="451"/>
        <v>0</v>
      </c>
      <c r="H5125" s="210">
        <f t="shared" si="451"/>
        <v>0</v>
      </c>
      <c r="I5125" s="210">
        <f t="shared" si="451"/>
        <v>0</v>
      </c>
      <c r="J5125" s="210">
        <f t="shared" si="451"/>
        <v>0</v>
      </c>
      <c r="K5125" s="210">
        <f t="shared" si="451"/>
        <v>0</v>
      </c>
      <c r="L5125" s="210">
        <f t="shared" si="451"/>
        <v>0</v>
      </c>
      <c r="M5125" s="210">
        <f t="shared" si="451"/>
        <v>0</v>
      </c>
      <c r="N5125" s="210">
        <f t="shared" si="451"/>
        <v>0</v>
      </c>
      <c r="O5125" s="210">
        <f t="shared" si="451"/>
        <v>0</v>
      </c>
      <c r="P5125" s="210">
        <f t="shared" si="451"/>
        <v>0</v>
      </c>
      <c r="Q5125" s="210">
        <f t="shared" si="451"/>
        <v>0</v>
      </c>
      <c r="R5125" s="210">
        <f t="shared" si="451"/>
        <v>0</v>
      </c>
    </row>
    <row r="5126" spans="1:18" hidden="1" outlineLevel="2" x14ac:dyDescent="0.35">
      <c r="A5126" s="209" t="str">
        <f>'Usages mobilité'!A46</f>
        <v>Usage mobilité n°43</v>
      </c>
      <c r="B5126" s="209" t="s">
        <v>637</v>
      </c>
      <c r="C5126" s="209"/>
      <c r="D5126" s="210">
        <f>IF(B$5075&lt;&gt;"",IF(B$5075='Usages mobilité'!BF46,'Usages mobilité'!BD46,0),0)</f>
        <v>0</v>
      </c>
      <c r="E5126" s="210">
        <f t="shared" si="451"/>
        <v>0</v>
      </c>
      <c r="F5126" s="210">
        <f t="shared" si="451"/>
        <v>0</v>
      </c>
      <c r="G5126" s="210">
        <f t="shared" si="451"/>
        <v>0</v>
      </c>
      <c r="H5126" s="210">
        <f t="shared" si="451"/>
        <v>0</v>
      </c>
      <c r="I5126" s="210">
        <f t="shared" si="451"/>
        <v>0</v>
      </c>
      <c r="J5126" s="210">
        <f t="shared" si="451"/>
        <v>0</v>
      </c>
      <c r="K5126" s="210">
        <f t="shared" si="451"/>
        <v>0</v>
      </c>
      <c r="L5126" s="210">
        <f t="shared" si="451"/>
        <v>0</v>
      </c>
      <c r="M5126" s="210">
        <f t="shared" si="451"/>
        <v>0</v>
      </c>
      <c r="N5126" s="210">
        <f t="shared" si="451"/>
        <v>0</v>
      </c>
      <c r="O5126" s="210">
        <f t="shared" si="451"/>
        <v>0</v>
      </c>
      <c r="P5126" s="210">
        <f t="shared" si="451"/>
        <v>0</v>
      </c>
      <c r="Q5126" s="210">
        <f t="shared" si="451"/>
        <v>0</v>
      </c>
      <c r="R5126" s="210">
        <f t="shared" si="451"/>
        <v>0</v>
      </c>
    </row>
    <row r="5127" spans="1:18" hidden="1" outlineLevel="2" x14ac:dyDescent="0.35">
      <c r="A5127" s="209" t="str">
        <f>'Usages mobilité'!A47</f>
        <v>Usage mobilité n°44</v>
      </c>
      <c r="B5127" s="209" t="s">
        <v>637</v>
      </c>
      <c r="C5127" s="209"/>
      <c r="D5127" s="210">
        <f>IF(B$5075&lt;&gt;"",IF(B$5075='Usages mobilité'!BF47,'Usages mobilité'!BD47,0),0)</f>
        <v>0</v>
      </c>
      <c r="E5127" s="210">
        <f t="shared" si="451"/>
        <v>0</v>
      </c>
      <c r="F5127" s="210">
        <f t="shared" si="451"/>
        <v>0</v>
      </c>
      <c r="G5127" s="210">
        <f t="shared" si="451"/>
        <v>0</v>
      </c>
      <c r="H5127" s="210">
        <f t="shared" si="451"/>
        <v>0</v>
      </c>
      <c r="I5127" s="210">
        <f t="shared" si="451"/>
        <v>0</v>
      </c>
      <c r="J5127" s="210">
        <f t="shared" si="451"/>
        <v>0</v>
      </c>
      <c r="K5127" s="210">
        <f t="shared" si="451"/>
        <v>0</v>
      </c>
      <c r="L5127" s="210">
        <f t="shared" si="451"/>
        <v>0</v>
      </c>
      <c r="M5127" s="210">
        <f t="shared" si="451"/>
        <v>0</v>
      </c>
      <c r="N5127" s="210">
        <f t="shared" si="451"/>
        <v>0</v>
      </c>
      <c r="O5127" s="210">
        <f t="shared" si="451"/>
        <v>0</v>
      </c>
      <c r="P5127" s="210">
        <f t="shared" si="451"/>
        <v>0</v>
      </c>
      <c r="Q5127" s="210">
        <f t="shared" si="451"/>
        <v>0</v>
      </c>
      <c r="R5127" s="210">
        <f t="shared" si="451"/>
        <v>0</v>
      </c>
    </row>
    <row r="5128" spans="1:18" hidden="1" outlineLevel="2" x14ac:dyDescent="0.35">
      <c r="A5128" s="209" t="str">
        <f>'Usages mobilité'!A48</f>
        <v>Usage mobilité n°45</v>
      </c>
      <c r="B5128" s="209" t="s">
        <v>637</v>
      </c>
      <c r="C5128" s="209"/>
      <c r="D5128" s="210">
        <f>IF(B$5075&lt;&gt;"",IF(B$5075='Usages mobilité'!BF48,'Usages mobilité'!BD48,0),0)</f>
        <v>0</v>
      </c>
      <c r="E5128" s="210">
        <f t="shared" si="451"/>
        <v>0</v>
      </c>
      <c r="F5128" s="210">
        <f t="shared" si="451"/>
        <v>0</v>
      </c>
      <c r="G5128" s="210">
        <f t="shared" si="451"/>
        <v>0</v>
      </c>
      <c r="H5128" s="210">
        <f t="shared" si="451"/>
        <v>0</v>
      </c>
      <c r="I5128" s="210">
        <f t="shared" si="451"/>
        <v>0</v>
      </c>
      <c r="J5128" s="210">
        <f t="shared" si="451"/>
        <v>0</v>
      </c>
      <c r="K5128" s="210">
        <f t="shared" si="451"/>
        <v>0</v>
      </c>
      <c r="L5128" s="210">
        <f t="shared" si="451"/>
        <v>0</v>
      </c>
      <c r="M5128" s="210">
        <f t="shared" si="451"/>
        <v>0</v>
      </c>
      <c r="N5128" s="210">
        <f t="shared" si="451"/>
        <v>0</v>
      </c>
      <c r="O5128" s="210">
        <f t="shared" si="451"/>
        <v>0</v>
      </c>
      <c r="P5128" s="210">
        <f t="shared" si="451"/>
        <v>0</v>
      </c>
      <c r="Q5128" s="210">
        <f t="shared" si="451"/>
        <v>0</v>
      </c>
      <c r="R5128" s="210">
        <f t="shared" si="451"/>
        <v>0</v>
      </c>
    </row>
    <row r="5129" spans="1:18" hidden="1" outlineLevel="2" x14ac:dyDescent="0.35">
      <c r="A5129" s="209" t="str">
        <f>'Usages mobilité'!A49</f>
        <v>Usage mobilité n°46</v>
      </c>
      <c r="B5129" s="209" t="s">
        <v>637</v>
      </c>
      <c r="C5129" s="209"/>
      <c r="D5129" s="210">
        <f>IF(B$5075&lt;&gt;"",IF(B$5075='Usages mobilité'!BF49,'Usages mobilité'!BD49,0),0)</f>
        <v>0</v>
      </c>
      <c r="E5129" s="210">
        <f t="shared" si="451"/>
        <v>0</v>
      </c>
      <c r="F5129" s="210">
        <f t="shared" si="451"/>
        <v>0</v>
      </c>
      <c r="G5129" s="210">
        <f t="shared" si="451"/>
        <v>0</v>
      </c>
      <c r="H5129" s="210">
        <f t="shared" si="451"/>
        <v>0</v>
      </c>
      <c r="I5129" s="210">
        <f t="shared" si="451"/>
        <v>0</v>
      </c>
      <c r="J5129" s="210">
        <f t="shared" si="451"/>
        <v>0</v>
      </c>
      <c r="K5129" s="210">
        <f t="shared" si="451"/>
        <v>0</v>
      </c>
      <c r="L5129" s="210">
        <f t="shared" si="451"/>
        <v>0</v>
      </c>
      <c r="M5129" s="210">
        <f t="shared" si="451"/>
        <v>0</v>
      </c>
      <c r="N5129" s="210">
        <f t="shared" si="451"/>
        <v>0</v>
      </c>
      <c r="O5129" s="210">
        <f t="shared" si="451"/>
        <v>0</v>
      </c>
      <c r="P5129" s="210">
        <f t="shared" si="451"/>
        <v>0</v>
      </c>
      <c r="Q5129" s="210">
        <f t="shared" si="451"/>
        <v>0</v>
      </c>
      <c r="R5129" s="210">
        <f t="shared" si="451"/>
        <v>0</v>
      </c>
    </row>
    <row r="5130" spans="1:18" hidden="1" outlineLevel="2" x14ac:dyDescent="0.35">
      <c r="A5130" s="209" t="str">
        <f>'Usages mobilité'!A50</f>
        <v>Usage mobilité n°47</v>
      </c>
      <c r="B5130" s="209" t="s">
        <v>637</v>
      </c>
      <c r="C5130" s="209"/>
      <c r="D5130" s="210">
        <f>IF(B$5075&lt;&gt;"",IF(B$5075='Usages mobilité'!BF50,'Usages mobilité'!BD50,0),0)</f>
        <v>0</v>
      </c>
      <c r="E5130" s="210">
        <f t="shared" si="451"/>
        <v>0</v>
      </c>
      <c r="F5130" s="210">
        <f t="shared" si="451"/>
        <v>0</v>
      </c>
      <c r="G5130" s="210">
        <f t="shared" si="451"/>
        <v>0</v>
      </c>
      <c r="H5130" s="210">
        <f t="shared" si="451"/>
        <v>0</v>
      </c>
      <c r="I5130" s="210">
        <f t="shared" si="451"/>
        <v>0</v>
      </c>
      <c r="J5130" s="210">
        <f t="shared" si="451"/>
        <v>0</v>
      </c>
      <c r="K5130" s="210">
        <f t="shared" si="451"/>
        <v>0</v>
      </c>
      <c r="L5130" s="210">
        <f t="shared" si="451"/>
        <v>0</v>
      </c>
      <c r="M5130" s="210">
        <f t="shared" si="451"/>
        <v>0</v>
      </c>
      <c r="N5130" s="210">
        <f t="shared" si="451"/>
        <v>0</v>
      </c>
      <c r="O5130" s="210">
        <f t="shared" si="451"/>
        <v>0</v>
      </c>
      <c r="P5130" s="210">
        <f t="shared" si="451"/>
        <v>0</v>
      </c>
      <c r="Q5130" s="210">
        <f t="shared" si="451"/>
        <v>0</v>
      </c>
      <c r="R5130" s="210">
        <f t="shared" si="451"/>
        <v>0</v>
      </c>
    </row>
    <row r="5131" spans="1:18" hidden="1" outlineLevel="2" x14ac:dyDescent="0.35">
      <c r="A5131" s="209" t="str">
        <f>'Usages mobilité'!A51</f>
        <v>Usage mobilité n°48</v>
      </c>
      <c r="B5131" s="209" t="s">
        <v>637</v>
      </c>
      <c r="C5131" s="209"/>
      <c r="D5131" s="210">
        <f>IF(B$5075&lt;&gt;"",IF(B$5075='Usages mobilité'!BF51,'Usages mobilité'!BD51,0),0)</f>
        <v>0</v>
      </c>
      <c r="E5131" s="210">
        <f t="shared" si="451"/>
        <v>0</v>
      </c>
      <c r="F5131" s="210">
        <f t="shared" si="451"/>
        <v>0</v>
      </c>
      <c r="G5131" s="210">
        <f t="shared" si="451"/>
        <v>0</v>
      </c>
      <c r="H5131" s="210">
        <f t="shared" si="451"/>
        <v>0</v>
      </c>
      <c r="I5131" s="210">
        <f t="shared" si="451"/>
        <v>0</v>
      </c>
      <c r="J5131" s="210">
        <f t="shared" si="451"/>
        <v>0</v>
      </c>
      <c r="K5131" s="210">
        <f t="shared" si="451"/>
        <v>0</v>
      </c>
      <c r="L5131" s="210">
        <f t="shared" si="451"/>
        <v>0</v>
      </c>
      <c r="M5131" s="210">
        <f t="shared" si="451"/>
        <v>0</v>
      </c>
      <c r="N5131" s="210">
        <f t="shared" si="451"/>
        <v>0</v>
      </c>
      <c r="O5131" s="210">
        <f t="shared" si="451"/>
        <v>0</v>
      </c>
      <c r="P5131" s="210">
        <f t="shared" si="451"/>
        <v>0</v>
      </c>
      <c r="Q5131" s="210">
        <f t="shared" si="451"/>
        <v>0</v>
      </c>
      <c r="R5131" s="210">
        <f t="shared" si="451"/>
        <v>0</v>
      </c>
    </row>
    <row r="5132" spans="1:18" hidden="1" outlineLevel="2" x14ac:dyDescent="0.35">
      <c r="A5132" s="209" t="str">
        <f>'Usages mobilité'!A52</f>
        <v>Usage mobilité n°49</v>
      </c>
      <c r="B5132" s="209" t="s">
        <v>637</v>
      </c>
      <c r="C5132" s="209"/>
      <c r="D5132" s="210">
        <f>IF(B$5075&lt;&gt;"",IF(B$5075='Usages mobilité'!BF52,'Usages mobilité'!BD52,0),0)</f>
        <v>0</v>
      </c>
      <c r="E5132" s="210">
        <f t="shared" si="451"/>
        <v>0</v>
      </c>
      <c r="F5132" s="210">
        <f t="shared" si="451"/>
        <v>0</v>
      </c>
      <c r="G5132" s="210">
        <f t="shared" si="451"/>
        <v>0</v>
      </c>
      <c r="H5132" s="210">
        <f t="shared" si="451"/>
        <v>0</v>
      </c>
      <c r="I5132" s="210">
        <f t="shared" si="451"/>
        <v>0</v>
      </c>
      <c r="J5132" s="210">
        <f t="shared" si="451"/>
        <v>0</v>
      </c>
      <c r="K5132" s="210">
        <f t="shared" si="451"/>
        <v>0</v>
      </c>
      <c r="L5132" s="210">
        <f t="shared" si="451"/>
        <v>0</v>
      </c>
      <c r="M5132" s="210">
        <f t="shared" si="451"/>
        <v>0</v>
      </c>
      <c r="N5132" s="210">
        <f t="shared" si="451"/>
        <v>0</v>
      </c>
      <c r="O5132" s="210">
        <f t="shared" si="451"/>
        <v>0</v>
      </c>
      <c r="P5132" s="210">
        <f t="shared" si="451"/>
        <v>0</v>
      </c>
      <c r="Q5132" s="210">
        <f t="shared" si="451"/>
        <v>0</v>
      </c>
      <c r="R5132" s="210">
        <f t="shared" si="451"/>
        <v>0</v>
      </c>
    </row>
    <row r="5133" spans="1:18" hidden="1" outlineLevel="2" x14ac:dyDescent="0.35">
      <c r="A5133" s="209" t="str">
        <f>'Usages mobilité'!A53</f>
        <v>Usage mobilité n°50</v>
      </c>
      <c r="B5133" s="209" t="s">
        <v>637</v>
      </c>
      <c r="C5133" s="209"/>
      <c r="D5133" s="210">
        <f>IF(B$5075&lt;&gt;"",IF(B$5075='Usages mobilité'!BF53,'Usages mobilité'!BD53,0),0)</f>
        <v>0</v>
      </c>
      <c r="E5133" s="210">
        <f t="shared" si="451"/>
        <v>0</v>
      </c>
      <c r="F5133" s="210">
        <f t="shared" si="451"/>
        <v>0</v>
      </c>
      <c r="G5133" s="210">
        <f t="shared" si="451"/>
        <v>0</v>
      </c>
      <c r="H5133" s="210">
        <f t="shared" si="451"/>
        <v>0</v>
      </c>
      <c r="I5133" s="210">
        <f t="shared" si="451"/>
        <v>0</v>
      </c>
      <c r="J5133" s="210">
        <f t="shared" si="451"/>
        <v>0</v>
      </c>
      <c r="K5133" s="210">
        <f t="shared" si="451"/>
        <v>0</v>
      </c>
      <c r="L5133" s="210">
        <f t="shared" si="451"/>
        <v>0</v>
      </c>
      <c r="M5133" s="210">
        <f t="shared" si="451"/>
        <v>0</v>
      </c>
      <c r="N5133" s="210">
        <f t="shared" si="451"/>
        <v>0</v>
      </c>
      <c r="O5133" s="210">
        <f t="shared" si="451"/>
        <v>0</v>
      </c>
      <c r="P5133" s="210">
        <f t="shared" si="451"/>
        <v>0</v>
      </c>
      <c r="Q5133" s="210">
        <f t="shared" si="451"/>
        <v>0</v>
      </c>
      <c r="R5133" s="210">
        <f t="shared" si="451"/>
        <v>0</v>
      </c>
    </row>
    <row r="5134" spans="1:18" hidden="1" outlineLevel="1" collapsed="1" x14ac:dyDescent="0.35">
      <c r="A5134" s="209" t="s">
        <v>643</v>
      </c>
      <c r="B5134" s="209"/>
      <c r="C5134" s="209"/>
      <c r="D5134" s="210">
        <f t="shared" ref="D5134:R5134" si="452">SUM(D5084:D5133)</f>
        <v>0</v>
      </c>
      <c r="E5134" s="210">
        <f t="shared" si="452"/>
        <v>0</v>
      </c>
      <c r="F5134" s="210">
        <f t="shared" si="452"/>
        <v>0</v>
      </c>
      <c r="G5134" s="210">
        <f t="shared" si="452"/>
        <v>0</v>
      </c>
      <c r="H5134" s="210">
        <f t="shared" si="452"/>
        <v>0</v>
      </c>
      <c r="I5134" s="210">
        <f t="shared" si="452"/>
        <v>0</v>
      </c>
      <c r="J5134" s="210">
        <f t="shared" si="452"/>
        <v>0</v>
      </c>
      <c r="K5134" s="210">
        <f t="shared" si="452"/>
        <v>0</v>
      </c>
      <c r="L5134" s="210">
        <f t="shared" si="452"/>
        <v>0</v>
      </c>
      <c r="M5134" s="210">
        <f t="shared" si="452"/>
        <v>0</v>
      </c>
      <c r="N5134" s="210">
        <f t="shared" si="452"/>
        <v>0</v>
      </c>
      <c r="O5134" s="210">
        <f t="shared" si="452"/>
        <v>0</v>
      </c>
      <c r="P5134" s="210">
        <f t="shared" si="452"/>
        <v>0</v>
      </c>
      <c r="Q5134" s="210">
        <f t="shared" si="452"/>
        <v>0</v>
      </c>
      <c r="R5134" s="210">
        <f t="shared" si="452"/>
        <v>0</v>
      </c>
    </row>
    <row r="5135" spans="1:18" hidden="1" outlineLevel="2" x14ac:dyDescent="0.35">
      <c r="A5135" s="209" t="str">
        <f>'Usages mobilité'!A4</f>
        <v>Usage mobilité n°1</v>
      </c>
      <c r="B5135" s="209" t="s">
        <v>639</v>
      </c>
      <c r="C5135" s="209"/>
      <c r="D5135" s="210">
        <f>D5084*'Usages mobilité'!$BG4*(1+'Usages mobilité'!$BH4)^(D$5078-$D$5078)/1000</f>
        <v>0</v>
      </c>
      <c r="E5135" s="210">
        <f>E5084*'Usages mobilité'!$BG4*(1+'Usages mobilité'!$BH4)^(E$5078-$D$5078)/1000</f>
        <v>0</v>
      </c>
      <c r="F5135" s="210">
        <f>F5084*'Usages mobilité'!$BG4*(1+'Usages mobilité'!$BH4)^(F$5078-$D$5078)/1000</f>
        <v>0</v>
      </c>
      <c r="G5135" s="210">
        <f>G5084*'Usages mobilité'!$BG4*(1+'Usages mobilité'!$BH4)^(G$5078-$D$5078)/1000</f>
        <v>0</v>
      </c>
      <c r="H5135" s="210">
        <f>H5084*'Usages mobilité'!$BG4*(1+'Usages mobilité'!$BH4)^(H$5078-$D$5078)/1000</f>
        <v>0</v>
      </c>
      <c r="I5135" s="210">
        <f>I5084*'Usages mobilité'!$BG4*(1+'Usages mobilité'!$BH4)^(I$5078-$D$5078)/1000</f>
        <v>0</v>
      </c>
      <c r="J5135" s="210">
        <f>J5084*'Usages mobilité'!$BG4*(1+'Usages mobilité'!$BH4)^(J$5078-$D$5078)/1000</f>
        <v>0</v>
      </c>
      <c r="K5135" s="210">
        <f>K5084*'Usages mobilité'!$BG4*(1+'Usages mobilité'!$BH4)^(K$5078-$D$5078)/1000</f>
        <v>0</v>
      </c>
      <c r="L5135" s="210">
        <f>L5084*'Usages mobilité'!$BG4*(1+'Usages mobilité'!$BH4)^(L$5078-$D$5078)/1000</f>
        <v>0</v>
      </c>
      <c r="M5135" s="210">
        <f>M5084*'Usages mobilité'!$BG4*(1+'Usages mobilité'!$BH4)^(M$5078-$D$5078)/1000</f>
        <v>0</v>
      </c>
      <c r="N5135" s="210">
        <f>N5084*'Usages mobilité'!$BG4*(1+'Usages mobilité'!$BH4)^(N$5078-$D$5078)/1000</f>
        <v>0</v>
      </c>
      <c r="O5135" s="210">
        <f>O5084*'Usages mobilité'!$BG4*(1+'Usages mobilité'!$BH4)^(O$5078-$D$5078)/1000</f>
        <v>0</v>
      </c>
      <c r="P5135" s="210">
        <f>P5084*'Usages mobilité'!$BG4*(1+'Usages mobilité'!$BH4)^(P$5078-$D$5078)/1000</f>
        <v>0</v>
      </c>
      <c r="Q5135" s="210">
        <f>Q5084*'Usages mobilité'!$BG4*(1+'Usages mobilité'!$BH4)^(Q$5078-$D$5078)/1000</f>
        <v>0</v>
      </c>
      <c r="R5135" s="210">
        <f>R5084*'Usages mobilité'!$BG4*(1+'Usages mobilité'!$BH4)^(R$5078-$D$5078)/1000</f>
        <v>0</v>
      </c>
    </row>
    <row r="5136" spans="1:18" hidden="1" outlineLevel="2" x14ac:dyDescent="0.35">
      <c r="A5136" s="209" t="str">
        <f>'Usages mobilité'!A5</f>
        <v>Usage mobilité n°2</v>
      </c>
      <c r="B5136" s="209" t="s">
        <v>639</v>
      </c>
      <c r="C5136" s="209"/>
      <c r="D5136" s="210">
        <f>D5085*'Usages mobilité'!$BG5*(1+'Usages mobilité'!$BH5)^(D$5078-$D$5078)/1000</f>
        <v>0</v>
      </c>
      <c r="E5136" s="210">
        <f>E5085*'Usages mobilité'!$BG5*(1+'Usages mobilité'!$BH5)^(E$5078-$D$5078)/1000</f>
        <v>0</v>
      </c>
      <c r="F5136" s="210">
        <f>F5085*'Usages mobilité'!$BG5*(1+'Usages mobilité'!$BH5)^(F$5078-$D$5078)/1000</f>
        <v>0</v>
      </c>
      <c r="G5136" s="210">
        <f>G5085*'Usages mobilité'!$BG5*(1+'Usages mobilité'!$BH5)^(G$5078-$D$5078)/1000</f>
        <v>0</v>
      </c>
      <c r="H5136" s="210">
        <f>H5085*'Usages mobilité'!$BG5*(1+'Usages mobilité'!$BH5)^(H$5078-$D$5078)/1000</f>
        <v>0</v>
      </c>
      <c r="I5136" s="210">
        <f>I5085*'Usages mobilité'!$BG5*(1+'Usages mobilité'!$BH5)^(I$5078-$D$5078)/1000</f>
        <v>0</v>
      </c>
      <c r="J5136" s="210">
        <f>J5085*'Usages mobilité'!$BG5*(1+'Usages mobilité'!$BH5)^(J$5078-$D$5078)/1000</f>
        <v>0</v>
      </c>
      <c r="K5136" s="210">
        <f>K5085*'Usages mobilité'!$BG5*(1+'Usages mobilité'!$BH5)^(K$5078-$D$5078)/1000</f>
        <v>0</v>
      </c>
      <c r="L5136" s="210">
        <f>L5085*'Usages mobilité'!$BG5*(1+'Usages mobilité'!$BH5)^(L$5078-$D$5078)/1000</f>
        <v>0</v>
      </c>
      <c r="M5136" s="210">
        <f>M5085*'Usages mobilité'!$BG5*(1+'Usages mobilité'!$BH5)^(M$5078-$D$5078)/1000</f>
        <v>0</v>
      </c>
      <c r="N5136" s="210">
        <f>N5085*'Usages mobilité'!$BG5*(1+'Usages mobilité'!$BH5)^(N$5078-$D$5078)/1000</f>
        <v>0</v>
      </c>
      <c r="O5136" s="210">
        <f>O5085*'Usages mobilité'!$BG5*(1+'Usages mobilité'!$BH5)^(O$5078-$D$5078)/1000</f>
        <v>0</v>
      </c>
      <c r="P5136" s="210">
        <f>P5085*'Usages mobilité'!$BG5*(1+'Usages mobilité'!$BH5)^(P$5078-$D$5078)/1000</f>
        <v>0</v>
      </c>
      <c r="Q5136" s="210">
        <f>Q5085*'Usages mobilité'!$BG5*(1+'Usages mobilité'!$BH5)^(Q$5078-$D$5078)/1000</f>
        <v>0</v>
      </c>
      <c r="R5136" s="210">
        <f>R5085*'Usages mobilité'!$BG5*(1+'Usages mobilité'!$BH5)^(R$5078-$D$5078)/1000</f>
        <v>0</v>
      </c>
    </row>
    <row r="5137" spans="1:18" hidden="1" outlineLevel="2" x14ac:dyDescent="0.35">
      <c r="A5137" s="209" t="str">
        <f>'Usages mobilité'!A6</f>
        <v>Usage mobilité n°3</v>
      </c>
      <c r="B5137" s="209" t="s">
        <v>639</v>
      </c>
      <c r="C5137" s="209"/>
      <c r="D5137" s="210">
        <f>D5086*'Usages mobilité'!$BG6*(1+'Usages mobilité'!$BH6)^(D$5078-$D$5078)/1000</f>
        <v>0</v>
      </c>
      <c r="E5137" s="210">
        <f>E5086*'Usages mobilité'!$BG6*(1+'Usages mobilité'!$BH6)^(E$5078-$D$5078)/1000</f>
        <v>0</v>
      </c>
      <c r="F5137" s="210">
        <f>F5086*'Usages mobilité'!$BG6*(1+'Usages mobilité'!$BH6)^(F$5078-$D$5078)/1000</f>
        <v>0</v>
      </c>
      <c r="G5137" s="210">
        <f>G5086*'Usages mobilité'!$BG6*(1+'Usages mobilité'!$BH6)^(G$5078-$D$5078)/1000</f>
        <v>0</v>
      </c>
      <c r="H5137" s="210">
        <f>H5086*'Usages mobilité'!$BG6*(1+'Usages mobilité'!$BH6)^(H$5078-$D$5078)/1000</f>
        <v>0</v>
      </c>
      <c r="I5137" s="210">
        <f>I5086*'Usages mobilité'!$BG6*(1+'Usages mobilité'!$BH6)^(I$5078-$D$5078)/1000</f>
        <v>0</v>
      </c>
      <c r="J5137" s="210">
        <f>J5086*'Usages mobilité'!$BG6*(1+'Usages mobilité'!$BH6)^(J$5078-$D$5078)/1000</f>
        <v>0</v>
      </c>
      <c r="K5137" s="210">
        <f>K5086*'Usages mobilité'!$BG6*(1+'Usages mobilité'!$BH6)^(K$5078-$D$5078)/1000</f>
        <v>0</v>
      </c>
      <c r="L5137" s="210">
        <f>L5086*'Usages mobilité'!$BG6*(1+'Usages mobilité'!$BH6)^(L$5078-$D$5078)/1000</f>
        <v>0</v>
      </c>
      <c r="M5137" s="210">
        <f>M5086*'Usages mobilité'!$BG6*(1+'Usages mobilité'!$BH6)^(M$5078-$D$5078)/1000</f>
        <v>0</v>
      </c>
      <c r="N5137" s="210">
        <f>N5086*'Usages mobilité'!$BG6*(1+'Usages mobilité'!$BH6)^(N$5078-$D$5078)/1000</f>
        <v>0</v>
      </c>
      <c r="O5137" s="210">
        <f>O5086*'Usages mobilité'!$BG6*(1+'Usages mobilité'!$BH6)^(O$5078-$D$5078)/1000</f>
        <v>0</v>
      </c>
      <c r="P5137" s="210">
        <f>P5086*'Usages mobilité'!$BG6*(1+'Usages mobilité'!$BH6)^(P$5078-$D$5078)/1000</f>
        <v>0</v>
      </c>
      <c r="Q5137" s="210">
        <f>Q5086*'Usages mobilité'!$BG6*(1+'Usages mobilité'!$BH6)^(Q$5078-$D$5078)/1000</f>
        <v>0</v>
      </c>
      <c r="R5137" s="210">
        <f>R5086*'Usages mobilité'!$BG6*(1+'Usages mobilité'!$BH6)^(R$5078-$D$5078)/1000</f>
        <v>0</v>
      </c>
    </row>
    <row r="5138" spans="1:18" hidden="1" outlineLevel="2" x14ac:dyDescent="0.35">
      <c r="A5138" s="209" t="str">
        <f>'Usages mobilité'!A7</f>
        <v>Usage mobilité n°4</v>
      </c>
      <c r="B5138" s="209" t="s">
        <v>639</v>
      </c>
      <c r="C5138" s="209"/>
      <c r="D5138" s="210">
        <f>D5087*'Usages mobilité'!$BG7*(1+'Usages mobilité'!$BH7)^(D$5078-$D$5078)/1000</f>
        <v>0</v>
      </c>
      <c r="E5138" s="210">
        <f>E5087*'Usages mobilité'!$BG7*(1+'Usages mobilité'!$BH7)^(E$5078-$D$5078)/1000</f>
        <v>0</v>
      </c>
      <c r="F5138" s="210">
        <f>F5087*'Usages mobilité'!$BG7*(1+'Usages mobilité'!$BH7)^(F$5078-$D$5078)/1000</f>
        <v>0</v>
      </c>
      <c r="G5138" s="210">
        <f>G5087*'Usages mobilité'!$BG7*(1+'Usages mobilité'!$BH7)^(G$5078-$D$5078)/1000</f>
        <v>0</v>
      </c>
      <c r="H5138" s="210">
        <f>H5087*'Usages mobilité'!$BG7*(1+'Usages mobilité'!$BH7)^(H$5078-$D$5078)/1000</f>
        <v>0</v>
      </c>
      <c r="I5138" s="210">
        <f>I5087*'Usages mobilité'!$BG7*(1+'Usages mobilité'!$BH7)^(I$5078-$D$5078)/1000</f>
        <v>0</v>
      </c>
      <c r="J5138" s="210">
        <f>J5087*'Usages mobilité'!$BG7*(1+'Usages mobilité'!$BH7)^(J$5078-$D$5078)/1000</f>
        <v>0</v>
      </c>
      <c r="K5138" s="210">
        <f>K5087*'Usages mobilité'!$BG7*(1+'Usages mobilité'!$BH7)^(K$5078-$D$5078)/1000</f>
        <v>0</v>
      </c>
      <c r="L5138" s="210">
        <f>L5087*'Usages mobilité'!$BG7*(1+'Usages mobilité'!$BH7)^(L$5078-$D$5078)/1000</f>
        <v>0</v>
      </c>
      <c r="M5138" s="210">
        <f>M5087*'Usages mobilité'!$BG7*(1+'Usages mobilité'!$BH7)^(M$5078-$D$5078)/1000</f>
        <v>0</v>
      </c>
      <c r="N5138" s="210">
        <f>N5087*'Usages mobilité'!$BG7*(1+'Usages mobilité'!$BH7)^(N$5078-$D$5078)/1000</f>
        <v>0</v>
      </c>
      <c r="O5138" s="210">
        <f>O5087*'Usages mobilité'!$BG7*(1+'Usages mobilité'!$BH7)^(O$5078-$D$5078)/1000</f>
        <v>0</v>
      </c>
      <c r="P5138" s="210">
        <f>P5087*'Usages mobilité'!$BG7*(1+'Usages mobilité'!$BH7)^(P$5078-$D$5078)/1000</f>
        <v>0</v>
      </c>
      <c r="Q5138" s="210">
        <f>Q5087*'Usages mobilité'!$BG7*(1+'Usages mobilité'!$BH7)^(Q$5078-$D$5078)/1000</f>
        <v>0</v>
      </c>
      <c r="R5138" s="210">
        <f>R5087*'Usages mobilité'!$BG7*(1+'Usages mobilité'!$BH7)^(R$5078-$D$5078)/1000</f>
        <v>0</v>
      </c>
    </row>
    <row r="5139" spans="1:18" hidden="1" outlineLevel="2" x14ac:dyDescent="0.35">
      <c r="A5139" s="209" t="str">
        <f>'Usages mobilité'!A8</f>
        <v>Usage mobilité n°5</v>
      </c>
      <c r="B5139" s="209" t="s">
        <v>639</v>
      </c>
      <c r="C5139" s="209"/>
      <c r="D5139" s="210">
        <f>D5088*'Usages mobilité'!$BG8*(1+'Usages mobilité'!$BH8)^(D$5078-$D$5078)/1000</f>
        <v>0</v>
      </c>
      <c r="E5139" s="210">
        <f>E5088*'Usages mobilité'!$BG8*(1+'Usages mobilité'!$BH8)^(E$5078-$D$5078)/1000</f>
        <v>0</v>
      </c>
      <c r="F5139" s="210">
        <f>F5088*'Usages mobilité'!$BG8*(1+'Usages mobilité'!$BH8)^(F$5078-$D$5078)/1000</f>
        <v>0</v>
      </c>
      <c r="G5139" s="210">
        <f>G5088*'Usages mobilité'!$BG8*(1+'Usages mobilité'!$BH8)^(G$5078-$D$5078)/1000</f>
        <v>0</v>
      </c>
      <c r="H5139" s="210">
        <f>H5088*'Usages mobilité'!$BG8*(1+'Usages mobilité'!$BH8)^(H$5078-$D$5078)/1000</f>
        <v>0</v>
      </c>
      <c r="I5139" s="210">
        <f>I5088*'Usages mobilité'!$BG8*(1+'Usages mobilité'!$BH8)^(I$5078-$D$5078)/1000</f>
        <v>0</v>
      </c>
      <c r="J5139" s="210">
        <f>J5088*'Usages mobilité'!$BG8*(1+'Usages mobilité'!$BH8)^(J$5078-$D$5078)/1000</f>
        <v>0</v>
      </c>
      <c r="K5139" s="210">
        <f>K5088*'Usages mobilité'!$BG8*(1+'Usages mobilité'!$BH8)^(K$5078-$D$5078)/1000</f>
        <v>0</v>
      </c>
      <c r="L5139" s="210">
        <f>L5088*'Usages mobilité'!$BG8*(1+'Usages mobilité'!$BH8)^(L$5078-$D$5078)/1000</f>
        <v>0</v>
      </c>
      <c r="M5139" s="210">
        <f>M5088*'Usages mobilité'!$BG8*(1+'Usages mobilité'!$BH8)^(M$5078-$D$5078)/1000</f>
        <v>0</v>
      </c>
      <c r="N5139" s="210">
        <f>N5088*'Usages mobilité'!$BG8*(1+'Usages mobilité'!$BH8)^(N$5078-$D$5078)/1000</f>
        <v>0</v>
      </c>
      <c r="O5139" s="210">
        <f>O5088*'Usages mobilité'!$BG8*(1+'Usages mobilité'!$BH8)^(O$5078-$D$5078)/1000</f>
        <v>0</v>
      </c>
      <c r="P5139" s="210">
        <f>P5088*'Usages mobilité'!$BG8*(1+'Usages mobilité'!$BH8)^(P$5078-$D$5078)/1000</f>
        <v>0</v>
      </c>
      <c r="Q5139" s="210">
        <f>Q5088*'Usages mobilité'!$BG8*(1+'Usages mobilité'!$BH8)^(Q$5078-$D$5078)/1000</f>
        <v>0</v>
      </c>
      <c r="R5139" s="210">
        <f>R5088*'Usages mobilité'!$BG8*(1+'Usages mobilité'!$BH8)^(R$5078-$D$5078)/1000</f>
        <v>0</v>
      </c>
    </row>
    <row r="5140" spans="1:18" hidden="1" outlineLevel="2" x14ac:dyDescent="0.35">
      <c r="A5140" s="209" t="str">
        <f>'Usages mobilité'!A9</f>
        <v>Usage mobilité n°6</v>
      </c>
      <c r="B5140" s="209" t="s">
        <v>639</v>
      </c>
      <c r="C5140" s="209"/>
      <c r="D5140" s="210">
        <f>D5089*'Usages mobilité'!$BG9*(1+'Usages mobilité'!$BH9)^(D$5078-$D$5078)/1000</f>
        <v>0</v>
      </c>
      <c r="E5140" s="210">
        <f>E5089*'Usages mobilité'!$BG9*(1+'Usages mobilité'!$BH9)^(E$5078-$D$5078)/1000</f>
        <v>0</v>
      </c>
      <c r="F5140" s="210">
        <f>F5089*'Usages mobilité'!$BG9*(1+'Usages mobilité'!$BH9)^(F$5078-$D$5078)/1000</f>
        <v>0</v>
      </c>
      <c r="G5140" s="210">
        <f>G5089*'Usages mobilité'!$BG9*(1+'Usages mobilité'!$BH9)^(G$5078-$D$5078)/1000</f>
        <v>0</v>
      </c>
      <c r="H5140" s="210">
        <f>H5089*'Usages mobilité'!$BG9*(1+'Usages mobilité'!$BH9)^(H$5078-$D$5078)/1000</f>
        <v>0</v>
      </c>
      <c r="I5140" s="210">
        <f>I5089*'Usages mobilité'!$BG9*(1+'Usages mobilité'!$BH9)^(I$5078-$D$5078)/1000</f>
        <v>0</v>
      </c>
      <c r="J5140" s="210">
        <f>J5089*'Usages mobilité'!$BG9*(1+'Usages mobilité'!$BH9)^(J$5078-$D$5078)/1000</f>
        <v>0</v>
      </c>
      <c r="K5140" s="210">
        <f>K5089*'Usages mobilité'!$BG9*(1+'Usages mobilité'!$BH9)^(K$5078-$D$5078)/1000</f>
        <v>0</v>
      </c>
      <c r="L5140" s="210">
        <f>L5089*'Usages mobilité'!$BG9*(1+'Usages mobilité'!$BH9)^(L$5078-$D$5078)/1000</f>
        <v>0</v>
      </c>
      <c r="M5140" s="210">
        <f>M5089*'Usages mobilité'!$BG9*(1+'Usages mobilité'!$BH9)^(M$5078-$D$5078)/1000</f>
        <v>0</v>
      </c>
      <c r="N5140" s="210">
        <f>N5089*'Usages mobilité'!$BG9*(1+'Usages mobilité'!$BH9)^(N$5078-$D$5078)/1000</f>
        <v>0</v>
      </c>
      <c r="O5140" s="210">
        <f>O5089*'Usages mobilité'!$BG9*(1+'Usages mobilité'!$BH9)^(O$5078-$D$5078)/1000</f>
        <v>0</v>
      </c>
      <c r="P5140" s="210">
        <f>P5089*'Usages mobilité'!$BG9*(1+'Usages mobilité'!$BH9)^(P$5078-$D$5078)/1000</f>
        <v>0</v>
      </c>
      <c r="Q5140" s="210">
        <f>Q5089*'Usages mobilité'!$BG9*(1+'Usages mobilité'!$BH9)^(Q$5078-$D$5078)/1000</f>
        <v>0</v>
      </c>
      <c r="R5140" s="210">
        <f>R5089*'Usages mobilité'!$BG9*(1+'Usages mobilité'!$BH9)^(R$5078-$D$5078)/1000</f>
        <v>0</v>
      </c>
    </row>
    <row r="5141" spans="1:18" hidden="1" outlineLevel="2" x14ac:dyDescent="0.35">
      <c r="A5141" s="209" t="str">
        <f>'Usages mobilité'!A10</f>
        <v>Usage mobilité n°7</v>
      </c>
      <c r="B5141" s="209" t="s">
        <v>639</v>
      </c>
      <c r="C5141" s="209"/>
      <c r="D5141" s="210">
        <f>D5090*'Usages mobilité'!$BG10*(1+'Usages mobilité'!$BH10)^(D$5078-$D$5078)/1000</f>
        <v>0</v>
      </c>
      <c r="E5141" s="210">
        <f>E5090*'Usages mobilité'!$BG10*(1+'Usages mobilité'!$BH10)^(E$5078-$D$5078)/1000</f>
        <v>0</v>
      </c>
      <c r="F5141" s="210">
        <f>F5090*'Usages mobilité'!$BG10*(1+'Usages mobilité'!$BH10)^(F$5078-$D$5078)/1000</f>
        <v>0</v>
      </c>
      <c r="G5141" s="210">
        <f>G5090*'Usages mobilité'!$BG10*(1+'Usages mobilité'!$BH10)^(G$5078-$D$5078)/1000</f>
        <v>0</v>
      </c>
      <c r="H5141" s="210">
        <f>H5090*'Usages mobilité'!$BG10*(1+'Usages mobilité'!$BH10)^(H$5078-$D$5078)/1000</f>
        <v>0</v>
      </c>
      <c r="I5141" s="210">
        <f>I5090*'Usages mobilité'!$BG10*(1+'Usages mobilité'!$BH10)^(I$5078-$D$5078)/1000</f>
        <v>0</v>
      </c>
      <c r="J5141" s="210">
        <f>J5090*'Usages mobilité'!$BG10*(1+'Usages mobilité'!$BH10)^(J$5078-$D$5078)/1000</f>
        <v>0</v>
      </c>
      <c r="K5141" s="210">
        <f>K5090*'Usages mobilité'!$BG10*(1+'Usages mobilité'!$BH10)^(K$5078-$D$5078)/1000</f>
        <v>0</v>
      </c>
      <c r="L5141" s="210">
        <f>L5090*'Usages mobilité'!$BG10*(1+'Usages mobilité'!$BH10)^(L$5078-$D$5078)/1000</f>
        <v>0</v>
      </c>
      <c r="M5141" s="210">
        <f>M5090*'Usages mobilité'!$BG10*(1+'Usages mobilité'!$BH10)^(M$5078-$D$5078)/1000</f>
        <v>0</v>
      </c>
      <c r="N5141" s="210">
        <f>N5090*'Usages mobilité'!$BG10*(1+'Usages mobilité'!$BH10)^(N$5078-$D$5078)/1000</f>
        <v>0</v>
      </c>
      <c r="O5141" s="210">
        <f>O5090*'Usages mobilité'!$BG10*(1+'Usages mobilité'!$BH10)^(O$5078-$D$5078)/1000</f>
        <v>0</v>
      </c>
      <c r="P5141" s="210">
        <f>P5090*'Usages mobilité'!$BG10*(1+'Usages mobilité'!$BH10)^(P$5078-$D$5078)/1000</f>
        <v>0</v>
      </c>
      <c r="Q5141" s="210">
        <f>Q5090*'Usages mobilité'!$BG10*(1+'Usages mobilité'!$BH10)^(Q$5078-$D$5078)/1000</f>
        <v>0</v>
      </c>
      <c r="R5141" s="210">
        <f>R5090*'Usages mobilité'!$BG10*(1+'Usages mobilité'!$BH10)^(R$5078-$D$5078)/1000</f>
        <v>0</v>
      </c>
    </row>
    <row r="5142" spans="1:18" hidden="1" outlineLevel="2" x14ac:dyDescent="0.35">
      <c r="A5142" s="209" t="str">
        <f>'Usages mobilité'!A11</f>
        <v>Usage mobilité n°8</v>
      </c>
      <c r="B5142" s="209" t="s">
        <v>639</v>
      </c>
      <c r="C5142" s="209"/>
      <c r="D5142" s="210">
        <f>D5091*'Usages mobilité'!$BG11*(1+'Usages mobilité'!$BH11)^(D$5078-$D$5078)/1000</f>
        <v>0</v>
      </c>
      <c r="E5142" s="210">
        <f>E5091*'Usages mobilité'!$BG11*(1+'Usages mobilité'!$BH11)^(E$5078-$D$5078)/1000</f>
        <v>0</v>
      </c>
      <c r="F5142" s="210">
        <f>F5091*'Usages mobilité'!$BG11*(1+'Usages mobilité'!$BH11)^(F$5078-$D$5078)/1000</f>
        <v>0</v>
      </c>
      <c r="G5142" s="210">
        <f>G5091*'Usages mobilité'!$BG11*(1+'Usages mobilité'!$BH11)^(G$5078-$D$5078)/1000</f>
        <v>0</v>
      </c>
      <c r="H5142" s="210">
        <f>H5091*'Usages mobilité'!$BG11*(1+'Usages mobilité'!$BH11)^(H$5078-$D$5078)/1000</f>
        <v>0</v>
      </c>
      <c r="I5142" s="210">
        <f>I5091*'Usages mobilité'!$BG11*(1+'Usages mobilité'!$BH11)^(I$5078-$D$5078)/1000</f>
        <v>0</v>
      </c>
      <c r="J5142" s="210">
        <f>J5091*'Usages mobilité'!$BG11*(1+'Usages mobilité'!$BH11)^(J$5078-$D$5078)/1000</f>
        <v>0</v>
      </c>
      <c r="K5142" s="210">
        <f>K5091*'Usages mobilité'!$BG11*(1+'Usages mobilité'!$BH11)^(K$5078-$D$5078)/1000</f>
        <v>0</v>
      </c>
      <c r="L5142" s="210">
        <f>L5091*'Usages mobilité'!$BG11*(1+'Usages mobilité'!$BH11)^(L$5078-$D$5078)/1000</f>
        <v>0</v>
      </c>
      <c r="M5142" s="210">
        <f>M5091*'Usages mobilité'!$BG11*(1+'Usages mobilité'!$BH11)^(M$5078-$D$5078)/1000</f>
        <v>0</v>
      </c>
      <c r="N5142" s="210">
        <f>N5091*'Usages mobilité'!$BG11*(1+'Usages mobilité'!$BH11)^(N$5078-$D$5078)/1000</f>
        <v>0</v>
      </c>
      <c r="O5142" s="210">
        <f>O5091*'Usages mobilité'!$BG11*(1+'Usages mobilité'!$BH11)^(O$5078-$D$5078)/1000</f>
        <v>0</v>
      </c>
      <c r="P5142" s="210">
        <f>P5091*'Usages mobilité'!$BG11*(1+'Usages mobilité'!$BH11)^(P$5078-$D$5078)/1000</f>
        <v>0</v>
      </c>
      <c r="Q5142" s="210">
        <f>Q5091*'Usages mobilité'!$BG11*(1+'Usages mobilité'!$BH11)^(Q$5078-$D$5078)/1000</f>
        <v>0</v>
      </c>
      <c r="R5142" s="210">
        <f>R5091*'Usages mobilité'!$BG11*(1+'Usages mobilité'!$BH11)^(R$5078-$D$5078)/1000</f>
        <v>0</v>
      </c>
    </row>
    <row r="5143" spans="1:18" hidden="1" outlineLevel="2" x14ac:dyDescent="0.35">
      <c r="A5143" s="209" t="str">
        <f>'Usages mobilité'!A12</f>
        <v>Usage mobilité n°9</v>
      </c>
      <c r="B5143" s="209" t="s">
        <v>639</v>
      </c>
      <c r="C5143" s="209"/>
      <c r="D5143" s="210">
        <f>D5092*'Usages mobilité'!$BG12*(1+'Usages mobilité'!$BH12)^(D$5078-$D$5078)/1000</f>
        <v>0</v>
      </c>
      <c r="E5143" s="210">
        <f>E5092*'Usages mobilité'!$BG12*(1+'Usages mobilité'!$BH12)^(E$5078-$D$5078)/1000</f>
        <v>0</v>
      </c>
      <c r="F5143" s="210">
        <f>F5092*'Usages mobilité'!$BG12*(1+'Usages mobilité'!$BH12)^(F$5078-$D$5078)/1000</f>
        <v>0</v>
      </c>
      <c r="G5143" s="210">
        <f>G5092*'Usages mobilité'!$BG12*(1+'Usages mobilité'!$BH12)^(G$5078-$D$5078)/1000</f>
        <v>0</v>
      </c>
      <c r="H5143" s="210">
        <f>H5092*'Usages mobilité'!$BG12*(1+'Usages mobilité'!$BH12)^(H$5078-$D$5078)/1000</f>
        <v>0</v>
      </c>
      <c r="I5143" s="210">
        <f>I5092*'Usages mobilité'!$BG12*(1+'Usages mobilité'!$BH12)^(I$5078-$D$5078)/1000</f>
        <v>0</v>
      </c>
      <c r="J5143" s="210">
        <f>J5092*'Usages mobilité'!$BG12*(1+'Usages mobilité'!$BH12)^(J$5078-$D$5078)/1000</f>
        <v>0</v>
      </c>
      <c r="K5143" s="210">
        <f>K5092*'Usages mobilité'!$BG12*(1+'Usages mobilité'!$BH12)^(K$5078-$D$5078)/1000</f>
        <v>0</v>
      </c>
      <c r="L5143" s="210">
        <f>L5092*'Usages mobilité'!$BG12*(1+'Usages mobilité'!$BH12)^(L$5078-$D$5078)/1000</f>
        <v>0</v>
      </c>
      <c r="M5143" s="210">
        <f>M5092*'Usages mobilité'!$BG12*(1+'Usages mobilité'!$BH12)^(M$5078-$D$5078)/1000</f>
        <v>0</v>
      </c>
      <c r="N5143" s="210">
        <f>N5092*'Usages mobilité'!$BG12*(1+'Usages mobilité'!$BH12)^(N$5078-$D$5078)/1000</f>
        <v>0</v>
      </c>
      <c r="O5143" s="210">
        <f>O5092*'Usages mobilité'!$BG12*(1+'Usages mobilité'!$BH12)^(O$5078-$D$5078)/1000</f>
        <v>0</v>
      </c>
      <c r="P5143" s="210">
        <f>P5092*'Usages mobilité'!$BG12*(1+'Usages mobilité'!$BH12)^(P$5078-$D$5078)/1000</f>
        <v>0</v>
      </c>
      <c r="Q5143" s="210">
        <f>Q5092*'Usages mobilité'!$BG12*(1+'Usages mobilité'!$BH12)^(Q$5078-$D$5078)/1000</f>
        <v>0</v>
      </c>
      <c r="R5143" s="210">
        <f>R5092*'Usages mobilité'!$BG12*(1+'Usages mobilité'!$BH12)^(R$5078-$D$5078)/1000</f>
        <v>0</v>
      </c>
    </row>
    <row r="5144" spans="1:18" hidden="1" outlineLevel="2" x14ac:dyDescent="0.35">
      <c r="A5144" s="209" t="str">
        <f>'Usages mobilité'!A13</f>
        <v>Usage mobilité n°10</v>
      </c>
      <c r="B5144" s="209" t="s">
        <v>639</v>
      </c>
      <c r="C5144" s="209"/>
      <c r="D5144" s="210">
        <f>D5093*'Usages mobilité'!$BG13*(1+'Usages mobilité'!$BH13)^(D$5078-$D$5078)/1000</f>
        <v>0</v>
      </c>
      <c r="E5144" s="210">
        <f>E5093*'Usages mobilité'!$BG13*(1+'Usages mobilité'!$BH13)^(E$5078-$D$5078)/1000</f>
        <v>0</v>
      </c>
      <c r="F5144" s="210">
        <f>F5093*'Usages mobilité'!$BG13*(1+'Usages mobilité'!$BH13)^(F$5078-$D$5078)/1000</f>
        <v>0</v>
      </c>
      <c r="G5144" s="210">
        <f>G5093*'Usages mobilité'!$BG13*(1+'Usages mobilité'!$BH13)^(G$5078-$D$5078)/1000</f>
        <v>0</v>
      </c>
      <c r="H5144" s="210">
        <f>H5093*'Usages mobilité'!$BG13*(1+'Usages mobilité'!$BH13)^(H$5078-$D$5078)/1000</f>
        <v>0</v>
      </c>
      <c r="I5144" s="210">
        <f>I5093*'Usages mobilité'!$BG13*(1+'Usages mobilité'!$BH13)^(I$5078-$D$5078)/1000</f>
        <v>0</v>
      </c>
      <c r="J5144" s="210">
        <f>J5093*'Usages mobilité'!$BG13*(1+'Usages mobilité'!$BH13)^(J$5078-$D$5078)/1000</f>
        <v>0</v>
      </c>
      <c r="K5144" s="210">
        <f>K5093*'Usages mobilité'!$BG13*(1+'Usages mobilité'!$BH13)^(K$5078-$D$5078)/1000</f>
        <v>0</v>
      </c>
      <c r="L5144" s="210">
        <f>L5093*'Usages mobilité'!$BG13*(1+'Usages mobilité'!$BH13)^(L$5078-$D$5078)/1000</f>
        <v>0</v>
      </c>
      <c r="M5144" s="210">
        <f>M5093*'Usages mobilité'!$BG13*(1+'Usages mobilité'!$BH13)^(M$5078-$D$5078)/1000</f>
        <v>0</v>
      </c>
      <c r="N5144" s="210">
        <f>N5093*'Usages mobilité'!$BG13*(1+'Usages mobilité'!$BH13)^(N$5078-$D$5078)/1000</f>
        <v>0</v>
      </c>
      <c r="O5144" s="210">
        <f>O5093*'Usages mobilité'!$BG13*(1+'Usages mobilité'!$BH13)^(O$5078-$D$5078)/1000</f>
        <v>0</v>
      </c>
      <c r="P5144" s="210">
        <f>P5093*'Usages mobilité'!$BG13*(1+'Usages mobilité'!$BH13)^(P$5078-$D$5078)/1000</f>
        <v>0</v>
      </c>
      <c r="Q5144" s="210">
        <f>Q5093*'Usages mobilité'!$BG13*(1+'Usages mobilité'!$BH13)^(Q$5078-$D$5078)/1000</f>
        <v>0</v>
      </c>
      <c r="R5144" s="210">
        <f>R5093*'Usages mobilité'!$BG13*(1+'Usages mobilité'!$BH13)^(R$5078-$D$5078)/1000</f>
        <v>0</v>
      </c>
    </row>
    <row r="5145" spans="1:18" hidden="1" outlineLevel="2" x14ac:dyDescent="0.35">
      <c r="A5145" s="209" t="str">
        <f>'Usages mobilité'!A14</f>
        <v>Usage mobilité n°11</v>
      </c>
      <c r="B5145" s="209" t="s">
        <v>639</v>
      </c>
      <c r="C5145" s="209"/>
      <c r="D5145" s="210">
        <f>D5094*'Usages mobilité'!$BG14*(1+'Usages mobilité'!$BH14)^(D$5078-$D$5078)/1000</f>
        <v>0</v>
      </c>
      <c r="E5145" s="210">
        <f>E5094*'Usages mobilité'!$BG14*(1+'Usages mobilité'!$BH14)^(E$5078-$D$5078)/1000</f>
        <v>0</v>
      </c>
      <c r="F5145" s="210">
        <f>F5094*'Usages mobilité'!$BG14*(1+'Usages mobilité'!$BH14)^(F$5078-$D$5078)/1000</f>
        <v>0</v>
      </c>
      <c r="G5145" s="210">
        <f>G5094*'Usages mobilité'!$BG14*(1+'Usages mobilité'!$BH14)^(G$5078-$D$5078)/1000</f>
        <v>0</v>
      </c>
      <c r="H5145" s="210">
        <f>H5094*'Usages mobilité'!$BG14*(1+'Usages mobilité'!$BH14)^(H$5078-$D$5078)/1000</f>
        <v>0</v>
      </c>
      <c r="I5145" s="210">
        <f>I5094*'Usages mobilité'!$BG14*(1+'Usages mobilité'!$BH14)^(I$5078-$D$5078)/1000</f>
        <v>0</v>
      </c>
      <c r="J5145" s="210">
        <f>J5094*'Usages mobilité'!$BG14*(1+'Usages mobilité'!$BH14)^(J$5078-$D$5078)/1000</f>
        <v>0</v>
      </c>
      <c r="K5145" s="210">
        <f>K5094*'Usages mobilité'!$BG14*(1+'Usages mobilité'!$BH14)^(K$5078-$D$5078)/1000</f>
        <v>0</v>
      </c>
      <c r="L5145" s="210">
        <f>L5094*'Usages mobilité'!$BG14*(1+'Usages mobilité'!$BH14)^(L$5078-$D$5078)/1000</f>
        <v>0</v>
      </c>
      <c r="M5145" s="210">
        <f>M5094*'Usages mobilité'!$BG14*(1+'Usages mobilité'!$BH14)^(M$5078-$D$5078)/1000</f>
        <v>0</v>
      </c>
      <c r="N5145" s="210">
        <f>N5094*'Usages mobilité'!$BG14*(1+'Usages mobilité'!$BH14)^(N$5078-$D$5078)/1000</f>
        <v>0</v>
      </c>
      <c r="O5145" s="210">
        <f>O5094*'Usages mobilité'!$BG14*(1+'Usages mobilité'!$BH14)^(O$5078-$D$5078)/1000</f>
        <v>0</v>
      </c>
      <c r="P5145" s="210">
        <f>P5094*'Usages mobilité'!$BG14*(1+'Usages mobilité'!$BH14)^(P$5078-$D$5078)/1000</f>
        <v>0</v>
      </c>
      <c r="Q5145" s="210">
        <f>Q5094*'Usages mobilité'!$BG14*(1+'Usages mobilité'!$BH14)^(Q$5078-$D$5078)/1000</f>
        <v>0</v>
      </c>
      <c r="R5145" s="210">
        <f>R5094*'Usages mobilité'!$BG14*(1+'Usages mobilité'!$BH14)^(R$5078-$D$5078)/1000</f>
        <v>0</v>
      </c>
    </row>
    <row r="5146" spans="1:18" hidden="1" outlineLevel="2" x14ac:dyDescent="0.35">
      <c r="A5146" s="209" t="str">
        <f>'Usages mobilité'!A15</f>
        <v>Usage mobilité n°12</v>
      </c>
      <c r="B5146" s="209" t="s">
        <v>639</v>
      </c>
      <c r="C5146" s="209"/>
      <c r="D5146" s="210">
        <f>D5095*'Usages mobilité'!$BG15*(1+'Usages mobilité'!$BH15)^(D$5078-$D$5078)/1000</f>
        <v>0</v>
      </c>
      <c r="E5146" s="210">
        <f>E5095*'Usages mobilité'!$BG15*(1+'Usages mobilité'!$BH15)^(E$5078-$D$5078)/1000</f>
        <v>0</v>
      </c>
      <c r="F5146" s="210">
        <f>F5095*'Usages mobilité'!$BG15*(1+'Usages mobilité'!$BH15)^(F$5078-$D$5078)/1000</f>
        <v>0</v>
      </c>
      <c r="G5146" s="210">
        <f>G5095*'Usages mobilité'!$BG15*(1+'Usages mobilité'!$BH15)^(G$5078-$D$5078)/1000</f>
        <v>0</v>
      </c>
      <c r="H5146" s="210">
        <f>H5095*'Usages mobilité'!$BG15*(1+'Usages mobilité'!$BH15)^(H$5078-$D$5078)/1000</f>
        <v>0</v>
      </c>
      <c r="I5146" s="210">
        <f>I5095*'Usages mobilité'!$BG15*(1+'Usages mobilité'!$BH15)^(I$5078-$D$5078)/1000</f>
        <v>0</v>
      </c>
      <c r="J5146" s="210">
        <f>J5095*'Usages mobilité'!$BG15*(1+'Usages mobilité'!$BH15)^(J$5078-$D$5078)/1000</f>
        <v>0</v>
      </c>
      <c r="K5146" s="210">
        <f>K5095*'Usages mobilité'!$BG15*(1+'Usages mobilité'!$BH15)^(K$5078-$D$5078)/1000</f>
        <v>0</v>
      </c>
      <c r="L5146" s="210">
        <f>L5095*'Usages mobilité'!$BG15*(1+'Usages mobilité'!$BH15)^(L$5078-$D$5078)/1000</f>
        <v>0</v>
      </c>
      <c r="M5146" s="210">
        <f>M5095*'Usages mobilité'!$BG15*(1+'Usages mobilité'!$BH15)^(M$5078-$D$5078)/1000</f>
        <v>0</v>
      </c>
      <c r="N5146" s="210">
        <f>N5095*'Usages mobilité'!$BG15*(1+'Usages mobilité'!$BH15)^(N$5078-$D$5078)/1000</f>
        <v>0</v>
      </c>
      <c r="O5146" s="210">
        <f>O5095*'Usages mobilité'!$BG15*(1+'Usages mobilité'!$BH15)^(O$5078-$D$5078)/1000</f>
        <v>0</v>
      </c>
      <c r="P5146" s="210">
        <f>P5095*'Usages mobilité'!$BG15*(1+'Usages mobilité'!$BH15)^(P$5078-$D$5078)/1000</f>
        <v>0</v>
      </c>
      <c r="Q5146" s="210">
        <f>Q5095*'Usages mobilité'!$BG15*(1+'Usages mobilité'!$BH15)^(Q$5078-$D$5078)/1000</f>
        <v>0</v>
      </c>
      <c r="R5146" s="210">
        <f>R5095*'Usages mobilité'!$BG15*(1+'Usages mobilité'!$BH15)^(R$5078-$D$5078)/1000</f>
        <v>0</v>
      </c>
    </row>
    <row r="5147" spans="1:18" hidden="1" outlineLevel="2" x14ac:dyDescent="0.35">
      <c r="A5147" s="209" t="str">
        <f>'Usages mobilité'!A16</f>
        <v>Usage mobilité n°13</v>
      </c>
      <c r="B5147" s="209" t="s">
        <v>639</v>
      </c>
      <c r="C5147" s="209"/>
      <c r="D5147" s="210">
        <f>D5096*'Usages mobilité'!$BG16*(1+'Usages mobilité'!$BH16)^(D$5078-$D$5078)/1000</f>
        <v>0</v>
      </c>
      <c r="E5147" s="210">
        <f>E5096*'Usages mobilité'!$BG16*(1+'Usages mobilité'!$BH16)^(E$5078-$D$5078)/1000</f>
        <v>0</v>
      </c>
      <c r="F5147" s="210">
        <f>F5096*'Usages mobilité'!$BG16*(1+'Usages mobilité'!$BH16)^(F$5078-$D$5078)/1000</f>
        <v>0</v>
      </c>
      <c r="G5147" s="210">
        <f>G5096*'Usages mobilité'!$BG16*(1+'Usages mobilité'!$BH16)^(G$5078-$D$5078)/1000</f>
        <v>0</v>
      </c>
      <c r="H5147" s="210">
        <f>H5096*'Usages mobilité'!$BG16*(1+'Usages mobilité'!$BH16)^(H$5078-$D$5078)/1000</f>
        <v>0</v>
      </c>
      <c r="I5147" s="210">
        <f>I5096*'Usages mobilité'!$BG16*(1+'Usages mobilité'!$BH16)^(I$5078-$D$5078)/1000</f>
        <v>0</v>
      </c>
      <c r="J5147" s="210">
        <f>J5096*'Usages mobilité'!$BG16*(1+'Usages mobilité'!$BH16)^(J$5078-$D$5078)/1000</f>
        <v>0</v>
      </c>
      <c r="K5147" s="210">
        <f>K5096*'Usages mobilité'!$BG16*(1+'Usages mobilité'!$BH16)^(K$5078-$D$5078)/1000</f>
        <v>0</v>
      </c>
      <c r="L5147" s="210">
        <f>L5096*'Usages mobilité'!$BG16*(1+'Usages mobilité'!$BH16)^(L$5078-$D$5078)/1000</f>
        <v>0</v>
      </c>
      <c r="M5147" s="210">
        <f>M5096*'Usages mobilité'!$BG16*(1+'Usages mobilité'!$BH16)^(M$5078-$D$5078)/1000</f>
        <v>0</v>
      </c>
      <c r="N5147" s="210">
        <f>N5096*'Usages mobilité'!$BG16*(1+'Usages mobilité'!$BH16)^(N$5078-$D$5078)/1000</f>
        <v>0</v>
      </c>
      <c r="O5147" s="210">
        <f>O5096*'Usages mobilité'!$BG16*(1+'Usages mobilité'!$BH16)^(O$5078-$D$5078)/1000</f>
        <v>0</v>
      </c>
      <c r="P5147" s="210">
        <f>P5096*'Usages mobilité'!$BG16*(1+'Usages mobilité'!$BH16)^(P$5078-$D$5078)/1000</f>
        <v>0</v>
      </c>
      <c r="Q5147" s="210">
        <f>Q5096*'Usages mobilité'!$BG16*(1+'Usages mobilité'!$BH16)^(Q$5078-$D$5078)/1000</f>
        <v>0</v>
      </c>
      <c r="R5147" s="210">
        <f>R5096*'Usages mobilité'!$BG16*(1+'Usages mobilité'!$BH16)^(R$5078-$D$5078)/1000</f>
        <v>0</v>
      </c>
    </row>
    <row r="5148" spans="1:18" hidden="1" outlineLevel="2" x14ac:dyDescent="0.35">
      <c r="A5148" s="209" t="str">
        <f>'Usages mobilité'!A17</f>
        <v>Usage mobilité n°14</v>
      </c>
      <c r="B5148" s="209" t="s">
        <v>639</v>
      </c>
      <c r="C5148" s="209"/>
      <c r="D5148" s="210">
        <f>D5097*'Usages mobilité'!$BG17*(1+'Usages mobilité'!$BH17)^(D$5078-$D$5078)/1000</f>
        <v>0</v>
      </c>
      <c r="E5148" s="210">
        <f>E5097*'Usages mobilité'!$BG17*(1+'Usages mobilité'!$BH17)^(E$5078-$D$5078)/1000</f>
        <v>0</v>
      </c>
      <c r="F5148" s="210">
        <f>F5097*'Usages mobilité'!$BG17*(1+'Usages mobilité'!$BH17)^(F$5078-$D$5078)/1000</f>
        <v>0</v>
      </c>
      <c r="G5148" s="210">
        <f>G5097*'Usages mobilité'!$BG17*(1+'Usages mobilité'!$BH17)^(G$5078-$D$5078)/1000</f>
        <v>0</v>
      </c>
      <c r="H5148" s="210">
        <f>H5097*'Usages mobilité'!$BG17*(1+'Usages mobilité'!$BH17)^(H$5078-$D$5078)/1000</f>
        <v>0</v>
      </c>
      <c r="I5148" s="210">
        <f>I5097*'Usages mobilité'!$BG17*(1+'Usages mobilité'!$BH17)^(I$5078-$D$5078)/1000</f>
        <v>0</v>
      </c>
      <c r="J5148" s="210">
        <f>J5097*'Usages mobilité'!$BG17*(1+'Usages mobilité'!$BH17)^(J$5078-$D$5078)/1000</f>
        <v>0</v>
      </c>
      <c r="K5148" s="210">
        <f>K5097*'Usages mobilité'!$BG17*(1+'Usages mobilité'!$BH17)^(K$5078-$D$5078)/1000</f>
        <v>0</v>
      </c>
      <c r="L5148" s="210">
        <f>L5097*'Usages mobilité'!$BG17*(1+'Usages mobilité'!$BH17)^(L$5078-$D$5078)/1000</f>
        <v>0</v>
      </c>
      <c r="M5148" s="210">
        <f>M5097*'Usages mobilité'!$BG17*(1+'Usages mobilité'!$BH17)^(M$5078-$D$5078)/1000</f>
        <v>0</v>
      </c>
      <c r="N5148" s="210">
        <f>N5097*'Usages mobilité'!$BG17*(1+'Usages mobilité'!$BH17)^(N$5078-$D$5078)/1000</f>
        <v>0</v>
      </c>
      <c r="O5148" s="210">
        <f>O5097*'Usages mobilité'!$BG17*(1+'Usages mobilité'!$BH17)^(O$5078-$D$5078)/1000</f>
        <v>0</v>
      </c>
      <c r="P5148" s="210">
        <f>P5097*'Usages mobilité'!$BG17*(1+'Usages mobilité'!$BH17)^(P$5078-$D$5078)/1000</f>
        <v>0</v>
      </c>
      <c r="Q5148" s="210">
        <f>Q5097*'Usages mobilité'!$BG17*(1+'Usages mobilité'!$BH17)^(Q$5078-$D$5078)/1000</f>
        <v>0</v>
      </c>
      <c r="R5148" s="210">
        <f>R5097*'Usages mobilité'!$BG17*(1+'Usages mobilité'!$BH17)^(R$5078-$D$5078)/1000</f>
        <v>0</v>
      </c>
    </row>
    <row r="5149" spans="1:18" hidden="1" outlineLevel="2" x14ac:dyDescent="0.35">
      <c r="A5149" s="209" t="str">
        <f>'Usages mobilité'!A18</f>
        <v>Usage mobilité n°15</v>
      </c>
      <c r="B5149" s="209" t="s">
        <v>639</v>
      </c>
      <c r="C5149" s="209"/>
      <c r="D5149" s="210">
        <f>D5098*'Usages mobilité'!$BG18*(1+'Usages mobilité'!$BH18)^(D$5078-$D$5078)/1000</f>
        <v>0</v>
      </c>
      <c r="E5149" s="210">
        <f>E5098*'Usages mobilité'!$BG18*(1+'Usages mobilité'!$BH18)^(E$5078-$D$5078)/1000</f>
        <v>0</v>
      </c>
      <c r="F5149" s="210">
        <f>F5098*'Usages mobilité'!$BG18*(1+'Usages mobilité'!$BH18)^(F$5078-$D$5078)/1000</f>
        <v>0</v>
      </c>
      <c r="G5149" s="210">
        <f>G5098*'Usages mobilité'!$BG18*(1+'Usages mobilité'!$BH18)^(G$5078-$D$5078)/1000</f>
        <v>0</v>
      </c>
      <c r="H5149" s="210">
        <f>H5098*'Usages mobilité'!$BG18*(1+'Usages mobilité'!$BH18)^(H$5078-$D$5078)/1000</f>
        <v>0</v>
      </c>
      <c r="I5149" s="210">
        <f>I5098*'Usages mobilité'!$BG18*(1+'Usages mobilité'!$BH18)^(I$5078-$D$5078)/1000</f>
        <v>0</v>
      </c>
      <c r="J5149" s="210">
        <f>J5098*'Usages mobilité'!$BG18*(1+'Usages mobilité'!$BH18)^(J$5078-$D$5078)/1000</f>
        <v>0</v>
      </c>
      <c r="K5149" s="210">
        <f>K5098*'Usages mobilité'!$BG18*(1+'Usages mobilité'!$BH18)^(K$5078-$D$5078)/1000</f>
        <v>0</v>
      </c>
      <c r="L5149" s="210">
        <f>L5098*'Usages mobilité'!$BG18*(1+'Usages mobilité'!$BH18)^(L$5078-$D$5078)/1000</f>
        <v>0</v>
      </c>
      <c r="M5149" s="210">
        <f>M5098*'Usages mobilité'!$BG18*(1+'Usages mobilité'!$BH18)^(M$5078-$D$5078)/1000</f>
        <v>0</v>
      </c>
      <c r="N5149" s="210">
        <f>N5098*'Usages mobilité'!$BG18*(1+'Usages mobilité'!$BH18)^(N$5078-$D$5078)/1000</f>
        <v>0</v>
      </c>
      <c r="O5149" s="210">
        <f>O5098*'Usages mobilité'!$BG18*(1+'Usages mobilité'!$BH18)^(O$5078-$D$5078)/1000</f>
        <v>0</v>
      </c>
      <c r="P5149" s="210">
        <f>P5098*'Usages mobilité'!$BG18*(1+'Usages mobilité'!$BH18)^(P$5078-$D$5078)/1000</f>
        <v>0</v>
      </c>
      <c r="Q5149" s="210">
        <f>Q5098*'Usages mobilité'!$BG18*(1+'Usages mobilité'!$BH18)^(Q$5078-$D$5078)/1000</f>
        <v>0</v>
      </c>
      <c r="R5149" s="210">
        <f>R5098*'Usages mobilité'!$BG18*(1+'Usages mobilité'!$BH18)^(R$5078-$D$5078)/1000</f>
        <v>0</v>
      </c>
    </row>
    <row r="5150" spans="1:18" hidden="1" outlineLevel="2" x14ac:dyDescent="0.35">
      <c r="A5150" s="209" t="str">
        <f>'Usages mobilité'!A19</f>
        <v>Usage mobilité n°16</v>
      </c>
      <c r="B5150" s="209" t="s">
        <v>639</v>
      </c>
      <c r="C5150" s="209"/>
      <c r="D5150" s="210">
        <f>D5099*'Usages mobilité'!$BG19*(1+'Usages mobilité'!$BH19)^(D$5078-$D$5078)/1000</f>
        <v>0</v>
      </c>
      <c r="E5150" s="210">
        <f>E5099*'Usages mobilité'!$BG19*(1+'Usages mobilité'!$BH19)^(E$5078-$D$5078)/1000</f>
        <v>0</v>
      </c>
      <c r="F5150" s="210">
        <f>F5099*'Usages mobilité'!$BG19*(1+'Usages mobilité'!$BH19)^(F$5078-$D$5078)/1000</f>
        <v>0</v>
      </c>
      <c r="G5150" s="210">
        <f>G5099*'Usages mobilité'!$BG19*(1+'Usages mobilité'!$BH19)^(G$5078-$D$5078)/1000</f>
        <v>0</v>
      </c>
      <c r="H5150" s="210">
        <f>H5099*'Usages mobilité'!$BG19*(1+'Usages mobilité'!$BH19)^(H$5078-$D$5078)/1000</f>
        <v>0</v>
      </c>
      <c r="I5150" s="210">
        <f>I5099*'Usages mobilité'!$BG19*(1+'Usages mobilité'!$BH19)^(I$5078-$D$5078)/1000</f>
        <v>0</v>
      </c>
      <c r="J5150" s="210">
        <f>J5099*'Usages mobilité'!$BG19*(1+'Usages mobilité'!$BH19)^(J$5078-$D$5078)/1000</f>
        <v>0</v>
      </c>
      <c r="K5150" s="210">
        <f>K5099*'Usages mobilité'!$BG19*(1+'Usages mobilité'!$BH19)^(K$5078-$D$5078)/1000</f>
        <v>0</v>
      </c>
      <c r="L5150" s="210">
        <f>L5099*'Usages mobilité'!$BG19*(1+'Usages mobilité'!$BH19)^(L$5078-$D$5078)/1000</f>
        <v>0</v>
      </c>
      <c r="M5150" s="210">
        <f>M5099*'Usages mobilité'!$BG19*(1+'Usages mobilité'!$BH19)^(M$5078-$D$5078)/1000</f>
        <v>0</v>
      </c>
      <c r="N5150" s="210">
        <f>N5099*'Usages mobilité'!$BG19*(1+'Usages mobilité'!$BH19)^(N$5078-$D$5078)/1000</f>
        <v>0</v>
      </c>
      <c r="O5150" s="210">
        <f>O5099*'Usages mobilité'!$BG19*(1+'Usages mobilité'!$BH19)^(O$5078-$D$5078)/1000</f>
        <v>0</v>
      </c>
      <c r="P5150" s="210">
        <f>P5099*'Usages mobilité'!$BG19*(1+'Usages mobilité'!$BH19)^(P$5078-$D$5078)/1000</f>
        <v>0</v>
      </c>
      <c r="Q5150" s="210">
        <f>Q5099*'Usages mobilité'!$BG19*(1+'Usages mobilité'!$BH19)^(Q$5078-$D$5078)/1000</f>
        <v>0</v>
      </c>
      <c r="R5150" s="210">
        <f>R5099*'Usages mobilité'!$BG19*(1+'Usages mobilité'!$BH19)^(R$5078-$D$5078)/1000</f>
        <v>0</v>
      </c>
    </row>
    <row r="5151" spans="1:18" hidden="1" outlineLevel="2" x14ac:dyDescent="0.35">
      <c r="A5151" s="209" t="str">
        <f>'Usages mobilité'!A20</f>
        <v>Usage mobilité n°17</v>
      </c>
      <c r="B5151" s="209" t="s">
        <v>639</v>
      </c>
      <c r="C5151" s="209"/>
      <c r="D5151" s="210">
        <f>D5100*'Usages mobilité'!$BG20*(1+'Usages mobilité'!$BH20)^(D$5078-$D$5078)/1000</f>
        <v>0</v>
      </c>
      <c r="E5151" s="210">
        <f>E5100*'Usages mobilité'!$BG20*(1+'Usages mobilité'!$BH20)^(E$5078-$D$5078)/1000</f>
        <v>0</v>
      </c>
      <c r="F5151" s="210">
        <f>F5100*'Usages mobilité'!$BG20*(1+'Usages mobilité'!$BH20)^(F$5078-$D$5078)/1000</f>
        <v>0</v>
      </c>
      <c r="G5151" s="210">
        <f>G5100*'Usages mobilité'!$BG20*(1+'Usages mobilité'!$BH20)^(G$5078-$D$5078)/1000</f>
        <v>0</v>
      </c>
      <c r="H5151" s="210">
        <f>H5100*'Usages mobilité'!$BG20*(1+'Usages mobilité'!$BH20)^(H$5078-$D$5078)/1000</f>
        <v>0</v>
      </c>
      <c r="I5151" s="210">
        <f>I5100*'Usages mobilité'!$BG20*(1+'Usages mobilité'!$BH20)^(I$5078-$D$5078)/1000</f>
        <v>0</v>
      </c>
      <c r="J5151" s="210">
        <f>J5100*'Usages mobilité'!$BG20*(1+'Usages mobilité'!$BH20)^(J$5078-$D$5078)/1000</f>
        <v>0</v>
      </c>
      <c r="K5151" s="210">
        <f>K5100*'Usages mobilité'!$BG20*(1+'Usages mobilité'!$BH20)^(K$5078-$D$5078)/1000</f>
        <v>0</v>
      </c>
      <c r="L5151" s="210">
        <f>L5100*'Usages mobilité'!$BG20*(1+'Usages mobilité'!$BH20)^(L$5078-$D$5078)/1000</f>
        <v>0</v>
      </c>
      <c r="M5151" s="210">
        <f>M5100*'Usages mobilité'!$BG20*(1+'Usages mobilité'!$BH20)^(M$5078-$D$5078)/1000</f>
        <v>0</v>
      </c>
      <c r="N5151" s="210">
        <f>N5100*'Usages mobilité'!$BG20*(1+'Usages mobilité'!$BH20)^(N$5078-$D$5078)/1000</f>
        <v>0</v>
      </c>
      <c r="O5151" s="210">
        <f>O5100*'Usages mobilité'!$BG20*(1+'Usages mobilité'!$BH20)^(O$5078-$D$5078)/1000</f>
        <v>0</v>
      </c>
      <c r="P5151" s="210">
        <f>P5100*'Usages mobilité'!$BG20*(1+'Usages mobilité'!$BH20)^(P$5078-$D$5078)/1000</f>
        <v>0</v>
      </c>
      <c r="Q5151" s="210">
        <f>Q5100*'Usages mobilité'!$BG20*(1+'Usages mobilité'!$BH20)^(Q$5078-$D$5078)/1000</f>
        <v>0</v>
      </c>
      <c r="R5151" s="210">
        <f>R5100*'Usages mobilité'!$BG20*(1+'Usages mobilité'!$BH20)^(R$5078-$D$5078)/1000</f>
        <v>0</v>
      </c>
    </row>
    <row r="5152" spans="1:18" hidden="1" outlineLevel="2" x14ac:dyDescent="0.35">
      <c r="A5152" s="209" t="str">
        <f>'Usages mobilité'!A21</f>
        <v>Usage mobilité n°18</v>
      </c>
      <c r="B5152" s="209" t="s">
        <v>639</v>
      </c>
      <c r="C5152" s="209"/>
      <c r="D5152" s="210">
        <f>D5101*'Usages mobilité'!$BG21*(1+'Usages mobilité'!$BH21)^(D$5078-$D$5078)/1000</f>
        <v>0</v>
      </c>
      <c r="E5152" s="210">
        <f>E5101*'Usages mobilité'!$BG21*(1+'Usages mobilité'!$BH21)^(E$5078-$D$5078)/1000</f>
        <v>0</v>
      </c>
      <c r="F5152" s="210">
        <f>F5101*'Usages mobilité'!$BG21*(1+'Usages mobilité'!$BH21)^(F$5078-$D$5078)/1000</f>
        <v>0</v>
      </c>
      <c r="G5152" s="210">
        <f>G5101*'Usages mobilité'!$BG21*(1+'Usages mobilité'!$BH21)^(G$5078-$D$5078)/1000</f>
        <v>0</v>
      </c>
      <c r="H5152" s="210">
        <f>H5101*'Usages mobilité'!$BG21*(1+'Usages mobilité'!$BH21)^(H$5078-$D$5078)/1000</f>
        <v>0</v>
      </c>
      <c r="I5152" s="210">
        <f>I5101*'Usages mobilité'!$BG21*(1+'Usages mobilité'!$BH21)^(I$5078-$D$5078)/1000</f>
        <v>0</v>
      </c>
      <c r="J5152" s="210">
        <f>J5101*'Usages mobilité'!$BG21*(1+'Usages mobilité'!$BH21)^(J$5078-$D$5078)/1000</f>
        <v>0</v>
      </c>
      <c r="K5152" s="210">
        <f>K5101*'Usages mobilité'!$BG21*(1+'Usages mobilité'!$BH21)^(K$5078-$D$5078)/1000</f>
        <v>0</v>
      </c>
      <c r="L5152" s="210">
        <f>L5101*'Usages mobilité'!$BG21*(1+'Usages mobilité'!$BH21)^(L$5078-$D$5078)/1000</f>
        <v>0</v>
      </c>
      <c r="M5152" s="210">
        <f>M5101*'Usages mobilité'!$BG21*(1+'Usages mobilité'!$BH21)^(M$5078-$D$5078)/1000</f>
        <v>0</v>
      </c>
      <c r="N5152" s="210">
        <f>N5101*'Usages mobilité'!$BG21*(1+'Usages mobilité'!$BH21)^(N$5078-$D$5078)/1000</f>
        <v>0</v>
      </c>
      <c r="O5152" s="210">
        <f>O5101*'Usages mobilité'!$BG21*(1+'Usages mobilité'!$BH21)^(O$5078-$D$5078)/1000</f>
        <v>0</v>
      </c>
      <c r="P5152" s="210">
        <f>P5101*'Usages mobilité'!$BG21*(1+'Usages mobilité'!$BH21)^(P$5078-$D$5078)/1000</f>
        <v>0</v>
      </c>
      <c r="Q5152" s="210">
        <f>Q5101*'Usages mobilité'!$BG21*(1+'Usages mobilité'!$BH21)^(Q$5078-$D$5078)/1000</f>
        <v>0</v>
      </c>
      <c r="R5152" s="210">
        <f>R5101*'Usages mobilité'!$BG21*(1+'Usages mobilité'!$BH21)^(R$5078-$D$5078)/1000</f>
        <v>0</v>
      </c>
    </row>
    <row r="5153" spans="1:18" hidden="1" outlineLevel="2" x14ac:dyDescent="0.35">
      <c r="A5153" s="209" t="str">
        <f>'Usages mobilité'!A22</f>
        <v>Usage mobilité n°19</v>
      </c>
      <c r="B5153" s="209" t="s">
        <v>639</v>
      </c>
      <c r="C5153" s="209"/>
      <c r="D5153" s="210">
        <f>D5102*'Usages mobilité'!$BG22*(1+'Usages mobilité'!$BH22)^(D$5078-$D$5078)/1000</f>
        <v>0</v>
      </c>
      <c r="E5153" s="210">
        <f>E5102*'Usages mobilité'!$BG22*(1+'Usages mobilité'!$BH22)^(E$5078-$D$5078)/1000</f>
        <v>0</v>
      </c>
      <c r="F5153" s="210">
        <f>F5102*'Usages mobilité'!$BG22*(1+'Usages mobilité'!$BH22)^(F$5078-$D$5078)/1000</f>
        <v>0</v>
      </c>
      <c r="G5153" s="210">
        <f>G5102*'Usages mobilité'!$BG22*(1+'Usages mobilité'!$BH22)^(G$5078-$D$5078)/1000</f>
        <v>0</v>
      </c>
      <c r="H5153" s="210">
        <f>H5102*'Usages mobilité'!$BG22*(1+'Usages mobilité'!$BH22)^(H$5078-$D$5078)/1000</f>
        <v>0</v>
      </c>
      <c r="I5153" s="210">
        <f>I5102*'Usages mobilité'!$BG22*(1+'Usages mobilité'!$BH22)^(I$5078-$D$5078)/1000</f>
        <v>0</v>
      </c>
      <c r="J5153" s="210">
        <f>J5102*'Usages mobilité'!$BG22*(1+'Usages mobilité'!$BH22)^(J$5078-$D$5078)/1000</f>
        <v>0</v>
      </c>
      <c r="K5153" s="210">
        <f>K5102*'Usages mobilité'!$BG22*(1+'Usages mobilité'!$BH22)^(K$5078-$D$5078)/1000</f>
        <v>0</v>
      </c>
      <c r="L5153" s="210">
        <f>L5102*'Usages mobilité'!$BG22*(1+'Usages mobilité'!$BH22)^(L$5078-$D$5078)/1000</f>
        <v>0</v>
      </c>
      <c r="M5153" s="210">
        <f>M5102*'Usages mobilité'!$BG22*(1+'Usages mobilité'!$BH22)^(M$5078-$D$5078)/1000</f>
        <v>0</v>
      </c>
      <c r="N5153" s="210">
        <f>N5102*'Usages mobilité'!$BG22*(1+'Usages mobilité'!$BH22)^(N$5078-$D$5078)/1000</f>
        <v>0</v>
      </c>
      <c r="O5153" s="210">
        <f>O5102*'Usages mobilité'!$BG22*(1+'Usages mobilité'!$BH22)^(O$5078-$D$5078)/1000</f>
        <v>0</v>
      </c>
      <c r="P5153" s="210">
        <f>P5102*'Usages mobilité'!$BG22*(1+'Usages mobilité'!$BH22)^(P$5078-$D$5078)/1000</f>
        <v>0</v>
      </c>
      <c r="Q5153" s="210">
        <f>Q5102*'Usages mobilité'!$BG22*(1+'Usages mobilité'!$BH22)^(Q$5078-$D$5078)/1000</f>
        <v>0</v>
      </c>
      <c r="R5153" s="210">
        <f>R5102*'Usages mobilité'!$BG22*(1+'Usages mobilité'!$BH22)^(R$5078-$D$5078)/1000</f>
        <v>0</v>
      </c>
    </row>
    <row r="5154" spans="1:18" hidden="1" outlineLevel="2" x14ac:dyDescent="0.35">
      <c r="A5154" s="209" t="str">
        <f>'Usages mobilité'!A23</f>
        <v>Usage mobilité n°20</v>
      </c>
      <c r="B5154" s="209" t="s">
        <v>639</v>
      </c>
      <c r="C5154" s="209"/>
      <c r="D5154" s="210">
        <f>D5103*'Usages mobilité'!$BG23*(1+'Usages mobilité'!$BH23)^(D$5078-$D$5078)/1000</f>
        <v>0</v>
      </c>
      <c r="E5154" s="210">
        <f>E5103*'Usages mobilité'!$BG23*(1+'Usages mobilité'!$BH23)^(E$5078-$D$5078)/1000</f>
        <v>0</v>
      </c>
      <c r="F5154" s="210">
        <f>F5103*'Usages mobilité'!$BG23*(1+'Usages mobilité'!$BH23)^(F$5078-$D$5078)/1000</f>
        <v>0</v>
      </c>
      <c r="G5154" s="210">
        <f>G5103*'Usages mobilité'!$BG23*(1+'Usages mobilité'!$BH23)^(G$5078-$D$5078)/1000</f>
        <v>0</v>
      </c>
      <c r="H5154" s="210">
        <f>H5103*'Usages mobilité'!$BG23*(1+'Usages mobilité'!$BH23)^(H$5078-$D$5078)/1000</f>
        <v>0</v>
      </c>
      <c r="I5154" s="210">
        <f>I5103*'Usages mobilité'!$BG23*(1+'Usages mobilité'!$BH23)^(I$5078-$D$5078)/1000</f>
        <v>0</v>
      </c>
      <c r="J5154" s="210">
        <f>J5103*'Usages mobilité'!$BG23*(1+'Usages mobilité'!$BH23)^(J$5078-$D$5078)/1000</f>
        <v>0</v>
      </c>
      <c r="K5154" s="210">
        <f>K5103*'Usages mobilité'!$BG23*(1+'Usages mobilité'!$BH23)^(K$5078-$D$5078)/1000</f>
        <v>0</v>
      </c>
      <c r="L5154" s="210">
        <f>L5103*'Usages mobilité'!$BG23*(1+'Usages mobilité'!$BH23)^(L$5078-$D$5078)/1000</f>
        <v>0</v>
      </c>
      <c r="M5154" s="210">
        <f>M5103*'Usages mobilité'!$BG23*(1+'Usages mobilité'!$BH23)^(M$5078-$D$5078)/1000</f>
        <v>0</v>
      </c>
      <c r="N5154" s="210">
        <f>N5103*'Usages mobilité'!$BG23*(1+'Usages mobilité'!$BH23)^(N$5078-$D$5078)/1000</f>
        <v>0</v>
      </c>
      <c r="O5154" s="210">
        <f>O5103*'Usages mobilité'!$BG23*(1+'Usages mobilité'!$BH23)^(O$5078-$D$5078)/1000</f>
        <v>0</v>
      </c>
      <c r="P5154" s="210">
        <f>P5103*'Usages mobilité'!$BG23*(1+'Usages mobilité'!$BH23)^(P$5078-$D$5078)/1000</f>
        <v>0</v>
      </c>
      <c r="Q5154" s="210">
        <f>Q5103*'Usages mobilité'!$BG23*(1+'Usages mobilité'!$BH23)^(Q$5078-$D$5078)/1000</f>
        <v>0</v>
      </c>
      <c r="R5154" s="210">
        <f>R5103*'Usages mobilité'!$BG23*(1+'Usages mobilité'!$BH23)^(R$5078-$D$5078)/1000</f>
        <v>0</v>
      </c>
    </row>
    <row r="5155" spans="1:18" hidden="1" outlineLevel="2" x14ac:dyDescent="0.35">
      <c r="A5155" s="209" t="str">
        <f>'Usages mobilité'!A24</f>
        <v>Usage mobilité n°21</v>
      </c>
      <c r="B5155" s="209" t="s">
        <v>639</v>
      </c>
      <c r="C5155" s="209"/>
      <c r="D5155" s="210">
        <f>D5104*'Usages mobilité'!$BG24*(1+'Usages mobilité'!$BH24)^(D$5078-$D$5078)/1000</f>
        <v>0</v>
      </c>
      <c r="E5155" s="210">
        <f>E5104*'Usages mobilité'!$BG24*(1+'Usages mobilité'!$BH24)^(E$5078-$D$5078)/1000</f>
        <v>0</v>
      </c>
      <c r="F5155" s="210">
        <f>F5104*'Usages mobilité'!$BG24*(1+'Usages mobilité'!$BH24)^(F$5078-$D$5078)/1000</f>
        <v>0</v>
      </c>
      <c r="G5155" s="210">
        <f>G5104*'Usages mobilité'!$BG24*(1+'Usages mobilité'!$BH24)^(G$5078-$D$5078)/1000</f>
        <v>0</v>
      </c>
      <c r="H5155" s="210">
        <f>H5104*'Usages mobilité'!$BG24*(1+'Usages mobilité'!$BH24)^(H$5078-$D$5078)/1000</f>
        <v>0</v>
      </c>
      <c r="I5155" s="210">
        <f>I5104*'Usages mobilité'!$BG24*(1+'Usages mobilité'!$BH24)^(I$5078-$D$5078)/1000</f>
        <v>0</v>
      </c>
      <c r="J5155" s="210">
        <f>J5104*'Usages mobilité'!$BG24*(1+'Usages mobilité'!$BH24)^(J$5078-$D$5078)/1000</f>
        <v>0</v>
      </c>
      <c r="K5155" s="210">
        <f>K5104*'Usages mobilité'!$BG24*(1+'Usages mobilité'!$BH24)^(K$5078-$D$5078)/1000</f>
        <v>0</v>
      </c>
      <c r="L5155" s="210">
        <f>L5104*'Usages mobilité'!$BG24*(1+'Usages mobilité'!$BH24)^(L$5078-$D$5078)/1000</f>
        <v>0</v>
      </c>
      <c r="M5155" s="210">
        <f>M5104*'Usages mobilité'!$BG24*(1+'Usages mobilité'!$BH24)^(M$5078-$D$5078)/1000</f>
        <v>0</v>
      </c>
      <c r="N5155" s="210">
        <f>N5104*'Usages mobilité'!$BG24*(1+'Usages mobilité'!$BH24)^(N$5078-$D$5078)/1000</f>
        <v>0</v>
      </c>
      <c r="O5155" s="210">
        <f>O5104*'Usages mobilité'!$BG24*(1+'Usages mobilité'!$BH24)^(O$5078-$D$5078)/1000</f>
        <v>0</v>
      </c>
      <c r="P5155" s="210">
        <f>P5104*'Usages mobilité'!$BG24*(1+'Usages mobilité'!$BH24)^(P$5078-$D$5078)/1000</f>
        <v>0</v>
      </c>
      <c r="Q5155" s="210">
        <f>Q5104*'Usages mobilité'!$BG24*(1+'Usages mobilité'!$BH24)^(Q$5078-$D$5078)/1000</f>
        <v>0</v>
      </c>
      <c r="R5155" s="210">
        <f>R5104*'Usages mobilité'!$BG24*(1+'Usages mobilité'!$BH24)^(R$5078-$D$5078)/1000</f>
        <v>0</v>
      </c>
    </row>
    <row r="5156" spans="1:18" hidden="1" outlineLevel="2" x14ac:dyDescent="0.35">
      <c r="A5156" s="209" t="str">
        <f>'Usages mobilité'!A25</f>
        <v>Usage mobilité n°22</v>
      </c>
      <c r="B5156" s="209" t="s">
        <v>639</v>
      </c>
      <c r="C5156" s="209"/>
      <c r="D5156" s="210">
        <f>D5105*'Usages mobilité'!$BG25*(1+'Usages mobilité'!$BH25)^(D$5078-$D$5078)/1000</f>
        <v>0</v>
      </c>
      <c r="E5156" s="210">
        <f>E5105*'Usages mobilité'!$BG25*(1+'Usages mobilité'!$BH25)^(E$5078-$D$5078)/1000</f>
        <v>0</v>
      </c>
      <c r="F5156" s="210">
        <f>F5105*'Usages mobilité'!$BG25*(1+'Usages mobilité'!$BH25)^(F$5078-$D$5078)/1000</f>
        <v>0</v>
      </c>
      <c r="G5156" s="210">
        <f>G5105*'Usages mobilité'!$BG25*(1+'Usages mobilité'!$BH25)^(G$5078-$D$5078)/1000</f>
        <v>0</v>
      </c>
      <c r="H5156" s="210">
        <f>H5105*'Usages mobilité'!$BG25*(1+'Usages mobilité'!$BH25)^(H$5078-$D$5078)/1000</f>
        <v>0</v>
      </c>
      <c r="I5156" s="210">
        <f>I5105*'Usages mobilité'!$BG25*(1+'Usages mobilité'!$BH25)^(I$5078-$D$5078)/1000</f>
        <v>0</v>
      </c>
      <c r="J5156" s="210">
        <f>J5105*'Usages mobilité'!$BG25*(1+'Usages mobilité'!$BH25)^(J$5078-$D$5078)/1000</f>
        <v>0</v>
      </c>
      <c r="K5156" s="210">
        <f>K5105*'Usages mobilité'!$BG25*(1+'Usages mobilité'!$BH25)^(K$5078-$D$5078)/1000</f>
        <v>0</v>
      </c>
      <c r="L5156" s="210">
        <f>L5105*'Usages mobilité'!$BG25*(1+'Usages mobilité'!$BH25)^(L$5078-$D$5078)/1000</f>
        <v>0</v>
      </c>
      <c r="M5156" s="210">
        <f>M5105*'Usages mobilité'!$BG25*(1+'Usages mobilité'!$BH25)^(M$5078-$D$5078)/1000</f>
        <v>0</v>
      </c>
      <c r="N5156" s="210">
        <f>N5105*'Usages mobilité'!$BG25*(1+'Usages mobilité'!$BH25)^(N$5078-$D$5078)/1000</f>
        <v>0</v>
      </c>
      <c r="O5156" s="210">
        <f>O5105*'Usages mobilité'!$BG25*(1+'Usages mobilité'!$BH25)^(O$5078-$D$5078)/1000</f>
        <v>0</v>
      </c>
      <c r="P5156" s="210">
        <f>P5105*'Usages mobilité'!$BG25*(1+'Usages mobilité'!$BH25)^(P$5078-$D$5078)/1000</f>
        <v>0</v>
      </c>
      <c r="Q5156" s="210">
        <f>Q5105*'Usages mobilité'!$BG25*(1+'Usages mobilité'!$BH25)^(Q$5078-$D$5078)/1000</f>
        <v>0</v>
      </c>
      <c r="R5156" s="210">
        <f>R5105*'Usages mobilité'!$BG25*(1+'Usages mobilité'!$BH25)^(R$5078-$D$5078)/1000</f>
        <v>0</v>
      </c>
    </row>
    <row r="5157" spans="1:18" hidden="1" outlineLevel="2" x14ac:dyDescent="0.35">
      <c r="A5157" s="209" t="str">
        <f>'Usages mobilité'!A26</f>
        <v>Usage mobilité n°23</v>
      </c>
      <c r="B5157" s="209" t="s">
        <v>639</v>
      </c>
      <c r="C5157" s="209"/>
      <c r="D5157" s="210">
        <f>D5106*'Usages mobilité'!$BG26*(1+'Usages mobilité'!$BH26)^(D$5078-$D$5078)/1000</f>
        <v>0</v>
      </c>
      <c r="E5157" s="210">
        <f>E5106*'Usages mobilité'!$BG26*(1+'Usages mobilité'!$BH26)^(E$5078-$D$5078)/1000</f>
        <v>0</v>
      </c>
      <c r="F5157" s="210">
        <f>F5106*'Usages mobilité'!$BG26*(1+'Usages mobilité'!$BH26)^(F$5078-$D$5078)/1000</f>
        <v>0</v>
      </c>
      <c r="G5157" s="210">
        <f>G5106*'Usages mobilité'!$BG26*(1+'Usages mobilité'!$BH26)^(G$5078-$D$5078)/1000</f>
        <v>0</v>
      </c>
      <c r="H5157" s="210">
        <f>H5106*'Usages mobilité'!$BG26*(1+'Usages mobilité'!$BH26)^(H$5078-$D$5078)/1000</f>
        <v>0</v>
      </c>
      <c r="I5157" s="210">
        <f>I5106*'Usages mobilité'!$BG26*(1+'Usages mobilité'!$BH26)^(I$5078-$D$5078)/1000</f>
        <v>0</v>
      </c>
      <c r="J5157" s="210">
        <f>J5106*'Usages mobilité'!$BG26*(1+'Usages mobilité'!$BH26)^(J$5078-$D$5078)/1000</f>
        <v>0</v>
      </c>
      <c r="K5157" s="210">
        <f>K5106*'Usages mobilité'!$BG26*(1+'Usages mobilité'!$BH26)^(K$5078-$D$5078)/1000</f>
        <v>0</v>
      </c>
      <c r="L5157" s="210">
        <f>L5106*'Usages mobilité'!$BG26*(1+'Usages mobilité'!$BH26)^(L$5078-$D$5078)/1000</f>
        <v>0</v>
      </c>
      <c r="M5157" s="210">
        <f>M5106*'Usages mobilité'!$BG26*(1+'Usages mobilité'!$BH26)^(M$5078-$D$5078)/1000</f>
        <v>0</v>
      </c>
      <c r="N5157" s="210">
        <f>N5106*'Usages mobilité'!$BG26*(1+'Usages mobilité'!$BH26)^(N$5078-$D$5078)/1000</f>
        <v>0</v>
      </c>
      <c r="O5157" s="210">
        <f>O5106*'Usages mobilité'!$BG26*(1+'Usages mobilité'!$BH26)^(O$5078-$D$5078)/1000</f>
        <v>0</v>
      </c>
      <c r="P5157" s="210">
        <f>P5106*'Usages mobilité'!$BG26*(1+'Usages mobilité'!$BH26)^(P$5078-$D$5078)/1000</f>
        <v>0</v>
      </c>
      <c r="Q5157" s="210">
        <f>Q5106*'Usages mobilité'!$BG26*(1+'Usages mobilité'!$BH26)^(Q$5078-$D$5078)/1000</f>
        <v>0</v>
      </c>
      <c r="R5157" s="210">
        <f>R5106*'Usages mobilité'!$BG26*(1+'Usages mobilité'!$BH26)^(R$5078-$D$5078)/1000</f>
        <v>0</v>
      </c>
    </row>
    <row r="5158" spans="1:18" hidden="1" outlineLevel="2" x14ac:dyDescent="0.35">
      <c r="A5158" s="209" t="str">
        <f>'Usages mobilité'!A27</f>
        <v>Usage mobilité n°24</v>
      </c>
      <c r="B5158" s="209" t="s">
        <v>639</v>
      </c>
      <c r="C5158" s="209"/>
      <c r="D5158" s="210">
        <f>D5107*'Usages mobilité'!$BG27*(1+'Usages mobilité'!$BH27)^(D$5078-$D$5078)/1000</f>
        <v>0</v>
      </c>
      <c r="E5158" s="210">
        <f>E5107*'Usages mobilité'!$BG27*(1+'Usages mobilité'!$BH27)^(E$5078-$D$5078)/1000</f>
        <v>0</v>
      </c>
      <c r="F5158" s="210">
        <f>F5107*'Usages mobilité'!$BG27*(1+'Usages mobilité'!$BH27)^(F$5078-$D$5078)/1000</f>
        <v>0</v>
      </c>
      <c r="G5158" s="210">
        <f>G5107*'Usages mobilité'!$BG27*(1+'Usages mobilité'!$BH27)^(G$5078-$D$5078)/1000</f>
        <v>0</v>
      </c>
      <c r="H5158" s="210">
        <f>H5107*'Usages mobilité'!$BG27*(1+'Usages mobilité'!$BH27)^(H$5078-$D$5078)/1000</f>
        <v>0</v>
      </c>
      <c r="I5158" s="210">
        <f>I5107*'Usages mobilité'!$BG27*(1+'Usages mobilité'!$BH27)^(I$5078-$D$5078)/1000</f>
        <v>0</v>
      </c>
      <c r="J5158" s="210">
        <f>J5107*'Usages mobilité'!$BG27*(1+'Usages mobilité'!$BH27)^(J$5078-$D$5078)/1000</f>
        <v>0</v>
      </c>
      <c r="K5158" s="210">
        <f>K5107*'Usages mobilité'!$BG27*(1+'Usages mobilité'!$BH27)^(K$5078-$D$5078)/1000</f>
        <v>0</v>
      </c>
      <c r="L5158" s="210">
        <f>L5107*'Usages mobilité'!$BG27*(1+'Usages mobilité'!$BH27)^(L$5078-$D$5078)/1000</f>
        <v>0</v>
      </c>
      <c r="M5158" s="210">
        <f>M5107*'Usages mobilité'!$BG27*(1+'Usages mobilité'!$BH27)^(M$5078-$D$5078)/1000</f>
        <v>0</v>
      </c>
      <c r="N5158" s="210">
        <f>N5107*'Usages mobilité'!$BG27*(1+'Usages mobilité'!$BH27)^(N$5078-$D$5078)/1000</f>
        <v>0</v>
      </c>
      <c r="O5158" s="210">
        <f>O5107*'Usages mobilité'!$BG27*(1+'Usages mobilité'!$BH27)^(O$5078-$D$5078)/1000</f>
        <v>0</v>
      </c>
      <c r="P5158" s="210">
        <f>P5107*'Usages mobilité'!$BG27*(1+'Usages mobilité'!$BH27)^(P$5078-$D$5078)/1000</f>
        <v>0</v>
      </c>
      <c r="Q5158" s="210">
        <f>Q5107*'Usages mobilité'!$BG27*(1+'Usages mobilité'!$BH27)^(Q$5078-$D$5078)/1000</f>
        <v>0</v>
      </c>
      <c r="R5158" s="210">
        <f>R5107*'Usages mobilité'!$BG27*(1+'Usages mobilité'!$BH27)^(R$5078-$D$5078)/1000</f>
        <v>0</v>
      </c>
    </row>
    <row r="5159" spans="1:18" hidden="1" outlineLevel="2" x14ac:dyDescent="0.35">
      <c r="A5159" s="209" t="str">
        <f>'Usages mobilité'!A28</f>
        <v>Usage mobilité n°25</v>
      </c>
      <c r="B5159" s="209" t="s">
        <v>639</v>
      </c>
      <c r="C5159" s="209"/>
      <c r="D5159" s="210">
        <f>D5108*'Usages mobilité'!$BG28*(1+'Usages mobilité'!$BH28)^(D$5078-$D$5078)/1000</f>
        <v>0</v>
      </c>
      <c r="E5159" s="210">
        <f>E5108*'Usages mobilité'!$BG28*(1+'Usages mobilité'!$BH28)^(E$5078-$D$5078)/1000</f>
        <v>0</v>
      </c>
      <c r="F5159" s="210">
        <f>F5108*'Usages mobilité'!$BG28*(1+'Usages mobilité'!$BH28)^(F$5078-$D$5078)/1000</f>
        <v>0</v>
      </c>
      <c r="G5159" s="210">
        <f>G5108*'Usages mobilité'!$BG28*(1+'Usages mobilité'!$BH28)^(G$5078-$D$5078)/1000</f>
        <v>0</v>
      </c>
      <c r="H5159" s="210">
        <f>H5108*'Usages mobilité'!$BG28*(1+'Usages mobilité'!$BH28)^(H$5078-$D$5078)/1000</f>
        <v>0</v>
      </c>
      <c r="I5159" s="210">
        <f>I5108*'Usages mobilité'!$BG28*(1+'Usages mobilité'!$BH28)^(I$5078-$D$5078)/1000</f>
        <v>0</v>
      </c>
      <c r="J5159" s="210">
        <f>J5108*'Usages mobilité'!$BG28*(1+'Usages mobilité'!$BH28)^(J$5078-$D$5078)/1000</f>
        <v>0</v>
      </c>
      <c r="K5159" s="210">
        <f>K5108*'Usages mobilité'!$BG28*(1+'Usages mobilité'!$BH28)^(K$5078-$D$5078)/1000</f>
        <v>0</v>
      </c>
      <c r="L5159" s="210">
        <f>L5108*'Usages mobilité'!$BG28*(1+'Usages mobilité'!$BH28)^(L$5078-$D$5078)/1000</f>
        <v>0</v>
      </c>
      <c r="M5159" s="210">
        <f>M5108*'Usages mobilité'!$BG28*(1+'Usages mobilité'!$BH28)^(M$5078-$D$5078)/1000</f>
        <v>0</v>
      </c>
      <c r="N5159" s="210">
        <f>N5108*'Usages mobilité'!$BG28*(1+'Usages mobilité'!$BH28)^(N$5078-$D$5078)/1000</f>
        <v>0</v>
      </c>
      <c r="O5159" s="210">
        <f>O5108*'Usages mobilité'!$BG28*(1+'Usages mobilité'!$BH28)^(O$5078-$D$5078)/1000</f>
        <v>0</v>
      </c>
      <c r="P5159" s="210">
        <f>P5108*'Usages mobilité'!$BG28*(1+'Usages mobilité'!$BH28)^(P$5078-$D$5078)/1000</f>
        <v>0</v>
      </c>
      <c r="Q5159" s="210">
        <f>Q5108*'Usages mobilité'!$BG28*(1+'Usages mobilité'!$BH28)^(Q$5078-$D$5078)/1000</f>
        <v>0</v>
      </c>
      <c r="R5159" s="210">
        <f>R5108*'Usages mobilité'!$BG28*(1+'Usages mobilité'!$BH28)^(R$5078-$D$5078)/1000</f>
        <v>0</v>
      </c>
    </row>
    <row r="5160" spans="1:18" hidden="1" outlineLevel="2" x14ac:dyDescent="0.35">
      <c r="A5160" s="209" t="str">
        <f>'Usages mobilité'!A29</f>
        <v>Usage mobilité n°26</v>
      </c>
      <c r="B5160" s="209" t="s">
        <v>639</v>
      </c>
      <c r="C5160" s="209"/>
      <c r="D5160" s="210">
        <f>D5109*'Usages mobilité'!$BG29*(1+'Usages mobilité'!$BH29)^(D$5078-$D$5078)/1000</f>
        <v>0</v>
      </c>
      <c r="E5160" s="210">
        <f>E5109*'Usages mobilité'!$BG29*(1+'Usages mobilité'!$BH29)^(E$5078-$D$5078)/1000</f>
        <v>0</v>
      </c>
      <c r="F5160" s="210">
        <f>F5109*'Usages mobilité'!$BG29*(1+'Usages mobilité'!$BH29)^(F$5078-$D$5078)/1000</f>
        <v>0</v>
      </c>
      <c r="G5160" s="210">
        <f>G5109*'Usages mobilité'!$BG29*(1+'Usages mobilité'!$BH29)^(G$5078-$D$5078)/1000</f>
        <v>0</v>
      </c>
      <c r="H5160" s="210">
        <f>H5109*'Usages mobilité'!$BG29*(1+'Usages mobilité'!$BH29)^(H$5078-$D$5078)/1000</f>
        <v>0</v>
      </c>
      <c r="I5160" s="210">
        <f>I5109*'Usages mobilité'!$BG29*(1+'Usages mobilité'!$BH29)^(I$5078-$D$5078)/1000</f>
        <v>0</v>
      </c>
      <c r="J5160" s="210">
        <f>J5109*'Usages mobilité'!$BG29*(1+'Usages mobilité'!$BH29)^(J$5078-$D$5078)/1000</f>
        <v>0</v>
      </c>
      <c r="K5160" s="210">
        <f>K5109*'Usages mobilité'!$BG29*(1+'Usages mobilité'!$BH29)^(K$5078-$D$5078)/1000</f>
        <v>0</v>
      </c>
      <c r="L5160" s="210">
        <f>L5109*'Usages mobilité'!$BG29*(1+'Usages mobilité'!$BH29)^(L$5078-$D$5078)/1000</f>
        <v>0</v>
      </c>
      <c r="M5160" s="210">
        <f>M5109*'Usages mobilité'!$BG29*(1+'Usages mobilité'!$BH29)^(M$5078-$D$5078)/1000</f>
        <v>0</v>
      </c>
      <c r="N5160" s="210">
        <f>N5109*'Usages mobilité'!$BG29*(1+'Usages mobilité'!$BH29)^(N$5078-$D$5078)/1000</f>
        <v>0</v>
      </c>
      <c r="O5160" s="210">
        <f>O5109*'Usages mobilité'!$BG29*(1+'Usages mobilité'!$BH29)^(O$5078-$D$5078)/1000</f>
        <v>0</v>
      </c>
      <c r="P5160" s="210">
        <f>P5109*'Usages mobilité'!$BG29*(1+'Usages mobilité'!$BH29)^(P$5078-$D$5078)/1000</f>
        <v>0</v>
      </c>
      <c r="Q5160" s="210">
        <f>Q5109*'Usages mobilité'!$BG29*(1+'Usages mobilité'!$BH29)^(Q$5078-$D$5078)/1000</f>
        <v>0</v>
      </c>
      <c r="R5160" s="210">
        <f>R5109*'Usages mobilité'!$BG29*(1+'Usages mobilité'!$BH29)^(R$5078-$D$5078)/1000</f>
        <v>0</v>
      </c>
    </row>
    <row r="5161" spans="1:18" hidden="1" outlineLevel="2" x14ac:dyDescent="0.35">
      <c r="A5161" s="209" t="str">
        <f>'Usages mobilité'!A30</f>
        <v>Usage mobilité n°27</v>
      </c>
      <c r="B5161" s="209" t="s">
        <v>639</v>
      </c>
      <c r="C5161" s="209"/>
      <c r="D5161" s="210">
        <f>D5110*'Usages mobilité'!$BG30*(1+'Usages mobilité'!$BH30)^(D$5078-$D$5078)/1000</f>
        <v>0</v>
      </c>
      <c r="E5161" s="210">
        <f>E5110*'Usages mobilité'!$BG30*(1+'Usages mobilité'!$BH30)^(E$5078-$D$5078)/1000</f>
        <v>0</v>
      </c>
      <c r="F5161" s="210">
        <f>F5110*'Usages mobilité'!$BG30*(1+'Usages mobilité'!$BH30)^(F$5078-$D$5078)/1000</f>
        <v>0</v>
      </c>
      <c r="G5161" s="210">
        <f>G5110*'Usages mobilité'!$BG30*(1+'Usages mobilité'!$BH30)^(G$5078-$D$5078)/1000</f>
        <v>0</v>
      </c>
      <c r="H5161" s="210">
        <f>H5110*'Usages mobilité'!$BG30*(1+'Usages mobilité'!$BH30)^(H$5078-$D$5078)/1000</f>
        <v>0</v>
      </c>
      <c r="I5161" s="210">
        <f>I5110*'Usages mobilité'!$BG30*(1+'Usages mobilité'!$BH30)^(I$5078-$D$5078)/1000</f>
        <v>0</v>
      </c>
      <c r="J5161" s="210">
        <f>J5110*'Usages mobilité'!$BG30*(1+'Usages mobilité'!$BH30)^(J$5078-$D$5078)/1000</f>
        <v>0</v>
      </c>
      <c r="K5161" s="210">
        <f>K5110*'Usages mobilité'!$BG30*(1+'Usages mobilité'!$BH30)^(K$5078-$D$5078)/1000</f>
        <v>0</v>
      </c>
      <c r="L5161" s="210">
        <f>L5110*'Usages mobilité'!$BG30*(1+'Usages mobilité'!$BH30)^(L$5078-$D$5078)/1000</f>
        <v>0</v>
      </c>
      <c r="M5161" s="210">
        <f>M5110*'Usages mobilité'!$BG30*(1+'Usages mobilité'!$BH30)^(M$5078-$D$5078)/1000</f>
        <v>0</v>
      </c>
      <c r="N5161" s="210">
        <f>N5110*'Usages mobilité'!$BG30*(1+'Usages mobilité'!$BH30)^(N$5078-$D$5078)/1000</f>
        <v>0</v>
      </c>
      <c r="O5161" s="210">
        <f>O5110*'Usages mobilité'!$BG30*(1+'Usages mobilité'!$BH30)^(O$5078-$D$5078)/1000</f>
        <v>0</v>
      </c>
      <c r="P5161" s="210">
        <f>P5110*'Usages mobilité'!$BG30*(1+'Usages mobilité'!$BH30)^(P$5078-$D$5078)/1000</f>
        <v>0</v>
      </c>
      <c r="Q5161" s="210">
        <f>Q5110*'Usages mobilité'!$BG30*(1+'Usages mobilité'!$BH30)^(Q$5078-$D$5078)/1000</f>
        <v>0</v>
      </c>
      <c r="R5161" s="210">
        <f>R5110*'Usages mobilité'!$BG30*(1+'Usages mobilité'!$BH30)^(R$5078-$D$5078)/1000</f>
        <v>0</v>
      </c>
    </row>
    <row r="5162" spans="1:18" hidden="1" outlineLevel="2" x14ac:dyDescent="0.35">
      <c r="A5162" s="209" t="str">
        <f>'Usages mobilité'!A31</f>
        <v>Usage mobilité n°28</v>
      </c>
      <c r="B5162" s="209" t="s">
        <v>639</v>
      </c>
      <c r="C5162" s="209"/>
      <c r="D5162" s="210">
        <f>D5111*'Usages mobilité'!$BG31*(1+'Usages mobilité'!$BH31)^(D$5078-$D$5078)/1000</f>
        <v>0</v>
      </c>
      <c r="E5162" s="210">
        <f>E5111*'Usages mobilité'!$BG31*(1+'Usages mobilité'!$BH31)^(E$5078-$D$5078)/1000</f>
        <v>0</v>
      </c>
      <c r="F5162" s="210">
        <f>F5111*'Usages mobilité'!$BG31*(1+'Usages mobilité'!$BH31)^(F$5078-$D$5078)/1000</f>
        <v>0</v>
      </c>
      <c r="G5162" s="210">
        <f>G5111*'Usages mobilité'!$BG31*(1+'Usages mobilité'!$BH31)^(G$5078-$D$5078)/1000</f>
        <v>0</v>
      </c>
      <c r="H5162" s="210">
        <f>H5111*'Usages mobilité'!$BG31*(1+'Usages mobilité'!$BH31)^(H$5078-$D$5078)/1000</f>
        <v>0</v>
      </c>
      <c r="I5162" s="210">
        <f>I5111*'Usages mobilité'!$BG31*(1+'Usages mobilité'!$BH31)^(I$5078-$D$5078)/1000</f>
        <v>0</v>
      </c>
      <c r="J5162" s="210">
        <f>J5111*'Usages mobilité'!$BG31*(1+'Usages mobilité'!$BH31)^(J$5078-$D$5078)/1000</f>
        <v>0</v>
      </c>
      <c r="K5162" s="210">
        <f>K5111*'Usages mobilité'!$BG31*(1+'Usages mobilité'!$BH31)^(K$5078-$D$5078)/1000</f>
        <v>0</v>
      </c>
      <c r="L5162" s="210">
        <f>L5111*'Usages mobilité'!$BG31*(1+'Usages mobilité'!$BH31)^(L$5078-$D$5078)/1000</f>
        <v>0</v>
      </c>
      <c r="M5162" s="210">
        <f>M5111*'Usages mobilité'!$BG31*(1+'Usages mobilité'!$BH31)^(M$5078-$D$5078)/1000</f>
        <v>0</v>
      </c>
      <c r="N5162" s="210">
        <f>N5111*'Usages mobilité'!$BG31*(1+'Usages mobilité'!$BH31)^(N$5078-$D$5078)/1000</f>
        <v>0</v>
      </c>
      <c r="O5162" s="210">
        <f>O5111*'Usages mobilité'!$BG31*(1+'Usages mobilité'!$BH31)^(O$5078-$D$5078)/1000</f>
        <v>0</v>
      </c>
      <c r="P5162" s="210">
        <f>P5111*'Usages mobilité'!$BG31*(1+'Usages mobilité'!$BH31)^(P$5078-$D$5078)/1000</f>
        <v>0</v>
      </c>
      <c r="Q5162" s="210">
        <f>Q5111*'Usages mobilité'!$BG31*(1+'Usages mobilité'!$BH31)^(Q$5078-$D$5078)/1000</f>
        <v>0</v>
      </c>
      <c r="R5162" s="210">
        <f>R5111*'Usages mobilité'!$BG31*(1+'Usages mobilité'!$BH31)^(R$5078-$D$5078)/1000</f>
        <v>0</v>
      </c>
    </row>
    <row r="5163" spans="1:18" hidden="1" outlineLevel="2" x14ac:dyDescent="0.35">
      <c r="A5163" s="209" t="str">
        <f>'Usages mobilité'!A32</f>
        <v>Usage mobilité n°29</v>
      </c>
      <c r="B5163" s="209" t="s">
        <v>639</v>
      </c>
      <c r="C5163" s="209"/>
      <c r="D5163" s="210">
        <f>D5112*'Usages mobilité'!$BG32*(1+'Usages mobilité'!$BH32)^(D$5078-$D$5078)/1000</f>
        <v>0</v>
      </c>
      <c r="E5163" s="210">
        <f>E5112*'Usages mobilité'!$BG32*(1+'Usages mobilité'!$BH32)^(E$5078-$D$5078)/1000</f>
        <v>0</v>
      </c>
      <c r="F5163" s="210">
        <f>F5112*'Usages mobilité'!$BG32*(1+'Usages mobilité'!$BH32)^(F$5078-$D$5078)/1000</f>
        <v>0</v>
      </c>
      <c r="G5163" s="210">
        <f>G5112*'Usages mobilité'!$BG32*(1+'Usages mobilité'!$BH32)^(G$5078-$D$5078)/1000</f>
        <v>0</v>
      </c>
      <c r="H5163" s="210">
        <f>H5112*'Usages mobilité'!$BG32*(1+'Usages mobilité'!$BH32)^(H$5078-$D$5078)/1000</f>
        <v>0</v>
      </c>
      <c r="I5163" s="210">
        <f>I5112*'Usages mobilité'!$BG32*(1+'Usages mobilité'!$BH32)^(I$5078-$D$5078)/1000</f>
        <v>0</v>
      </c>
      <c r="J5163" s="210">
        <f>J5112*'Usages mobilité'!$BG32*(1+'Usages mobilité'!$BH32)^(J$5078-$D$5078)/1000</f>
        <v>0</v>
      </c>
      <c r="K5163" s="210">
        <f>K5112*'Usages mobilité'!$BG32*(1+'Usages mobilité'!$BH32)^(K$5078-$D$5078)/1000</f>
        <v>0</v>
      </c>
      <c r="L5163" s="210">
        <f>L5112*'Usages mobilité'!$BG32*(1+'Usages mobilité'!$BH32)^(L$5078-$D$5078)/1000</f>
        <v>0</v>
      </c>
      <c r="M5163" s="210">
        <f>M5112*'Usages mobilité'!$BG32*(1+'Usages mobilité'!$BH32)^(M$5078-$D$5078)/1000</f>
        <v>0</v>
      </c>
      <c r="N5163" s="210">
        <f>N5112*'Usages mobilité'!$BG32*(1+'Usages mobilité'!$BH32)^(N$5078-$D$5078)/1000</f>
        <v>0</v>
      </c>
      <c r="O5163" s="210">
        <f>O5112*'Usages mobilité'!$BG32*(1+'Usages mobilité'!$BH32)^(O$5078-$D$5078)/1000</f>
        <v>0</v>
      </c>
      <c r="P5163" s="210">
        <f>P5112*'Usages mobilité'!$BG32*(1+'Usages mobilité'!$BH32)^(P$5078-$D$5078)/1000</f>
        <v>0</v>
      </c>
      <c r="Q5163" s="210">
        <f>Q5112*'Usages mobilité'!$BG32*(1+'Usages mobilité'!$BH32)^(Q$5078-$D$5078)/1000</f>
        <v>0</v>
      </c>
      <c r="R5163" s="210">
        <f>R5112*'Usages mobilité'!$BG32*(1+'Usages mobilité'!$BH32)^(R$5078-$D$5078)/1000</f>
        <v>0</v>
      </c>
    </row>
    <row r="5164" spans="1:18" hidden="1" outlineLevel="2" x14ac:dyDescent="0.35">
      <c r="A5164" s="209" t="str">
        <f>'Usages mobilité'!A33</f>
        <v>Usage mobilité n°30</v>
      </c>
      <c r="B5164" s="209" t="s">
        <v>639</v>
      </c>
      <c r="C5164" s="209"/>
      <c r="D5164" s="210">
        <f>D5113*'Usages mobilité'!$BG33*(1+'Usages mobilité'!$BH33)^(D$5078-$D$5078)/1000</f>
        <v>0</v>
      </c>
      <c r="E5164" s="210">
        <f>E5113*'Usages mobilité'!$BG33*(1+'Usages mobilité'!$BH33)^(E$5078-$D$5078)/1000</f>
        <v>0</v>
      </c>
      <c r="F5164" s="210">
        <f>F5113*'Usages mobilité'!$BG33*(1+'Usages mobilité'!$BH33)^(F$5078-$D$5078)/1000</f>
        <v>0</v>
      </c>
      <c r="G5164" s="210">
        <f>G5113*'Usages mobilité'!$BG33*(1+'Usages mobilité'!$BH33)^(G$5078-$D$5078)/1000</f>
        <v>0</v>
      </c>
      <c r="H5164" s="210">
        <f>H5113*'Usages mobilité'!$BG33*(1+'Usages mobilité'!$BH33)^(H$5078-$D$5078)/1000</f>
        <v>0</v>
      </c>
      <c r="I5164" s="210">
        <f>I5113*'Usages mobilité'!$BG33*(1+'Usages mobilité'!$BH33)^(I$5078-$D$5078)/1000</f>
        <v>0</v>
      </c>
      <c r="J5164" s="210">
        <f>J5113*'Usages mobilité'!$BG33*(1+'Usages mobilité'!$BH33)^(J$5078-$D$5078)/1000</f>
        <v>0</v>
      </c>
      <c r="K5164" s="210">
        <f>K5113*'Usages mobilité'!$BG33*(1+'Usages mobilité'!$BH33)^(K$5078-$D$5078)/1000</f>
        <v>0</v>
      </c>
      <c r="L5164" s="210">
        <f>L5113*'Usages mobilité'!$BG33*(1+'Usages mobilité'!$BH33)^(L$5078-$D$5078)/1000</f>
        <v>0</v>
      </c>
      <c r="M5164" s="210">
        <f>M5113*'Usages mobilité'!$BG33*(1+'Usages mobilité'!$BH33)^(M$5078-$D$5078)/1000</f>
        <v>0</v>
      </c>
      <c r="N5164" s="210">
        <f>N5113*'Usages mobilité'!$BG33*(1+'Usages mobilité'!$BH33)^(N$5078-$D$5078)/1000</f>
        <v>0</v>
      </c>
      <c r="O5164" s="210">
        <f>O5113*'Usages mobilité'!$BG33*(1+'Usages mobilité'!$BH33)^(O$5078-$D$5078)/1000</f>
        <v>0</v>
      </c>
      <c r="P5164" s="210">
        <f>P5113*'Usages mobilité'!$BG33*(1+'Usages mobilité'!$BH33)^(P$5078-$D$5078)/1000</f>
        <v>0</v>
      </c>
      <c r="Q5164" s="210">
        <f>Q5113*'Usages mobilité'!$BG33*(1+'Usages mobilité'!$BH33)^(Q$5078-$D$5078)/1000</f>
        <v>0</v>
      </c>
      <c r="R5164" s="210">
        <f>R5113*'Usages mobilité'!$BG33*(1+'Usages mobilité'!$BH33)^(R$5078-$D$5078)/1000</f>
        <v>0</v>
      </c>
    </row>
    <row r="5165" spans="1:18" hidden="1" outlineLevel="2" x14ac:dyDescent="0.35">
      <c r="A5165" s="209" t="str">
        <f>'Usages mobilité'!A34</f>
        <v>Usage mobilité n°31</v>
      </c>
      <c r="B5165" s="209" t="s">
        <v>639</v>
      </c>
      <c r="C5165" s="209"/>
      <c r="D5165" s="210">
        <f>D5114*'Usages mobilité'!$BG34*(1+'Usages mobilité'!$BH34)^(D$5078-$D$5078)/1000</f>
        <v>0</v>
      </c>
      <c r="E5165" s="210">
        <f>E5114*'Usages mobilité'!$BG34*(1+'Usages mobilité'!$BH34)^(E$5078-$D$5078)/1000</f>
        <v>0</v>
      </c>
      <c r="F5165" s="210">
        <f>F5114*'Usages mobilité'!$BG34*(1+'Usages mobilité'!$BH34)^(F$5078-$D$5078)/1000</f>
        <v>0</v>
      </c>
      <c r="G5165" s="210">
        <f>G5114*'Usages mobilité'!$BG34*(1+'Usages mobilité'!$BH34)^(G$5078-$D$5078)/1000</f>
        <v>0</v>
      </c>
      <c r="H5165" s="210">
        <f>H5114*'Usages mobilité'!$BG34*(1+'Usages mobilité'!$BH34)^(H$5078-$D$5078)/1000</f>
        <v>0</v>
      </c>
      <c r="I5165" s="210">
        <f>I5114*'Usages mobilité'!$BG34*(1+'Usages mobilité'!$BH34)^(I$5078-$D$5078)/1000</f>
        <v>0</v>
      </c>
      <c r="J5165" s="210">
        <f>J5114*'Usages mobilité'!$BG34*(1+'Usages mobilité'!$BH34)^(J$5078-$D$5078)/1000</f>
        <v>0</v>
      </c>
      <c r="K5165" s="210">
        <f>K5114*'Usages mobilité'!$BG34*(1+'Usages mobilité'!$BH34)^(K$5078-$D$5078)/1000</f>
        <v>0</v>
      </c>
      <c r="L5165" s="210">
        <f>L5114*'Usages mobilité'!$BG34*(1+'Usages mobilité'!$BH34)^(L$5078-$D$5078)/1000</f>
        <v>0</v>
      </c>
      <c r="M5165" s="210">
        <f>M5114*'Usages mobilité'!$BG34*(1+'Usages mobilité'!$BH34)^(M$5078-$D$5078)/1000</f>
        <v>0</v>
      </c>
      <c r="N5165" s="210">
        <f>N5114*'Usages mobilité'!$BG34*(1+'Usages mobilité'!$BH34)^(N$5078-$D$5078)/1000</f>
        <v>0</v>
      </c>
      <c r="O5165" s="210">
        <f>O5114*'Usages mobilité'!$BG34*(1+'Usages mobilité'!$BH34)^(O$5078-$D$5078)/1000</f>
        <v>0</v>
      </c>
      <c r="P5165" s="210">
        <f>P5114*'Usages mobilité'!$BG34*(1+'Usages mobilité'!$BH34)^(P$5078-$D$5078)/1000</f>
        <v>0</v>
      </c>
      <c r="Q5165" s="210">
        <f>Q5114*'Usages mobilité'!$BG34*(1+'Usages mobilité'!$BH34)^(Q$5078-$D$5078)/1000</f>
        <v>0</v>
      </c>
      <c r="R5165" s="210">
        <f>R5114*'Usages mobilité'!$BG34*(1+'Usages mobilité'!$BH34)^(R$5078-$D$5078)/1000</f>
        <v>0</v>
      </c>
    </row>
    <row r="5166" spans="1:18" hidden="1" outlineLevel="2" x14ac:dyDescent="0.35">
      <c r="A5166" s="209" t="str">
        <f>'Usages mobilité'!A35</f>
        <v>Usage mobilité n°32</v>
      </c>
      <c r="B5166" s="209" t="s">
        <v>639</v>
      </c>
      <c r="C5166" s="209"/>
      <c r="D5166" s="210">
        <f>D5115*'Usages mobilité'!$BG35*(1+'Usages mobilité'!$BH35)^(D$5078-$D$5078)/1000</f>
        <v>0</v>
      </c>
      <c r="E5166" s="210">
        <f>E5115*'Usages mobilité'!$BG35*(1+'Usages mobilité'!$BH35)^(E$5078-$D$5078)/1000</f>
        <v>0</v>
      </c>
      <c r="F5166" s="210">
        <f>F5115*'Usages mobilité'!$BG35*(1+'Usages mobilité'!$BH35)^(F$5078-$D$5078)/1000</f>
        <v>0</v>
      </c>
      <c r="G5166" s="210">
        <f>G5115*'Usages mobilité'!$BG35*(1+'Usages mobilité'!$BH35)^(G$5078-$D$5078)/1000</f>
        <v>0</v>
      </c>
      <c r="H5166" s="210">
        <f>H5115*'Usages mobilité'!$BG35*(1+'Usages mobilité'!$BH35)^(H$5078-$D$5078)/1000</f>
        <v>0</v>
      </c>
      <c r="I5166" s="210">
        <f>I5115*'Usages mobilité'!$BG35*(1+'Usages mobilité'!$BH35)^(I$5078-$D$5078)/1000</f>
        <v>0</v>
      </c>
      <c r="J5166" s="210">
        <f>J5115*'Usages mobilité'!$BG35*(1+'Usages mobilité'!$BH35)^(J$5078-$D$5078)/1000</f>
        <v>0</v>
      </c>
      <c r="K5166" s="210">
        <f>K5115*'Usages mobilité'!$BG35*(1+'Usages mobilité'!$BH35)^(K$5078-$D$5078)/1000</f>
        <v>0</v>
      </c>
      <c r="L5166" s="210">
        <f>L5115*'Usages mobilité'!$BG35*(1+'Usages mobilité'!$BH35)^(L$5078-$D$5078)/1000</f>
        <v>0</v>
      </c>
      <c r="M5166" s="210">
        <f>M5115*'Usages mobilité'!$BG35*(1+'Usages mobilité'!$BH35)^(M$5078-$D$5078)/1000</f>
        <v>0</v>
      </c>
      <c r="N5166" s="210">
        <f>N5115*'Usages mobilité'!$BG35*(1+'Usages mobilité'!$BH35)^(N$5078-$D$5078)/1000</f>
        <v>0</v>
      </c>
      <c r="O5166" s="210">
        <f>O5115*'Usages mobilité'!$BG35*(1+'Usages mobilité'!$BH35)^(O$5078-$D$5078)/1000</f>
        <v>0</v>
      </c>
      <c r="P5166" s="210">
        <f>P5115*'Usages mobilité'!$BG35*(1+'Usages mobilité'!$BH35)^(P$5078-$D$5078)/1000</f>
        <v>0</v>
      </c>
      <c r="Q5166" s="210">
        <f>Q5115*'Usages mobilité'!$BG35*(1+'Usages mobilité'!$BH35)^(Q$5078-$D$5078)/1000</f>
        <v>0</v>
      </c>
      <c r="R5166" s="210">
        <f>R5115*'Usages mobilité'!$BG35*(1+'Usages mobilité'!$BH35)^(R$5078-$D$5078)/1000</f>
        <v>0</v>
      </c>
    </row>
    <row r="5167" spans="1:18" hidden="1" outlineLevel="2" x14ac:dyDescent="0.35">
      <c r="A5167" s="209" t="str">
        <f>'Usages mobilité'!A36</f>
        <v>Usage mobilité n°33</v>
      </c>
      <c r="B5167" s="209" t="s">
        <v>639</v>
      </c>
      <c r="C5167" s="209"/>
      <c r="D5167" s="210">
        <f>D5116*'Usages mobilité'!$BG36*(1+'Usages mobilité'!$BH36)^(D$5078-$D$5078)/1000</f>
        <v>0</v>
      </c>
      <c r="E5167" s="210">
        <f>E5116*'Usages mobilité'!$BG36*(1+'Usages mobilité'!$BH36)^(E$5078-$D$5078)/1000</f>
        <v>0</v>
      </c>
      <c r="F5167" s="210">
        <f>F5116*'Usages mobilité'!$BG36*(1+'Usages mobilité'!$BH36)^(F$5078-$D$5078)/1000</f>
        <v>0</v>
      </c>
      <c r="G5167" s="210">
        <f>G5116*'Usages mobilité'!$BG36*(1+'Usages mobilité'!$BH36)^(G$5078-$D$5078)/1000</f>
        <v>0</v>
      </c>
      <c r="H5167" s="210">
        <f>H5116*'Usages mobilité'!$BG36*(1+'Usages mobilité'!$BH36)^(H$5078-$D$5078)/1000</f>
        <v>0</v>
      </c>
      <c r="I5167" s="210">
        <f>I5116*'Usages mobilité'!$BG36*(1+'Usages mobilité'!$BH36)^(I$5078-$D$5078)/1000</f>
        <v>0</v>
      </c>
      <c r="J5167" s="210">
        <f>J5116*'Usages mobilité'!$BG36*(1+'Usages mobilité'!$BH36)^(J$5078-$D$5078)/1000</f>
        <v>0</v>
      </c>
      <c r="K5167" s="210">
        <f>K5116*'Usages mobilité'!$BG36*(1+'Usages mobilité'!$BH36)^(K$5078-$D$5078)/1000</f>
        <v>0</v>
      </c>
      <c r="L5167" s="210">
        <f>L5116*'Usages mobilité'!$BG36*(1+'Usages mobilité'!$BH36)^(L$5078-$D$5078)/1000</f>
        <v>0</v>
      </c>
      <c r="M5167" s="210">
        <f>M5116*'Usages mobilité'!$BG36*(1+'Usages mobilité'!$BH36)^(M$5078-$D$5078)/1000</f>
        <v>0</v>
      </c>
      <c r="N5167" s="210">
        <f>N5116*'Usages mobilité'!$BG36*(1+'Usages mobilité'!$BH36)^(N$5078-$D$5078)/1000</f>
        <v>0</v>
      </c>
      <c r="O5167" s="210">
        <f>O5116*'Usages mobilité'!$BG36*(1+'Usages mobilité'!$BH36)^(O$5078-$D$5078)/1000</f>
        <v>0</v>
      </c>
      <c r="P5167" s="210">
        <f>P5116*'Usages mobilité'!$BG36*(1+'Usages mobilité'!$BH36)^(P$5078-$D$5078)/1000</f>
        <v>0</v>
      </c>
      <c r="Q5167" s="210">
        <f>Q5116*'Usages mobilité'!$BG36*(1+'Usages mobilité'!$BH36)^(Q$5078-$D$5078)/1000</f>
        <v>0</v>
      </c>
      <c r="R5167" s="210">
        <f>R5116*'Usages mobilité'!$BG36*(1+'Usages mobilité'!$BH36)^(R$5078-$D$5078)/1000</f>
        <v>0</v>
      </c>
    </row>
    <row r="5168" spans="1:18" hidden="1" outlineLevel="2" x14ac:dyDescent="0.35">
      <c r="A5168" s="209" t="str">
        <f>'Usages mobilité'!A37</f>
        <v>Usage mobilité n°34</v>
      </c>
      <c r="B5168" s="209" t="s">
        <v>639</v>
      </c>
      <c r="C5168" s="209"/>
      <c r="D5168" s="210">
        <f>D5117*'Usages mobilité'!$BG37*(1+'Usages mobilité'!$BH37)^(D$5078-$D$5078)/1000</f>
        <v>0</v>
      </c>
      <c r="E5168" s="210">
        <f>E5117*'Usages mobilité'!$BG37*(1+'Usages mobilité'!$BH37)^(E$5078-$D$5078)/1000</f>
        <v>0</v>
      </c>
      <c r="F5168" s="210">
        <f>F5117*'Usages mobilité'!$BG37*(1+'Usages mobilité'!$BH37)^(F$5078-$D$5078)/1000</f>
        <v>0</v>
      </c>
      <c r="G5168" s="210">
        <f>G5117*'Usages mobilité'!$BG37*(1+'Usages mobilité'!$BH37)^(G$5078-$D$5078)/1000</f>
        <v>0</v>
      </c>
      <c r="H5168" s="210">
        <f>H5117*'Usages mobilité'!$BG37*(1+'Usages mobilité'!$BH37)^(H$5078-$D$5078)/1000</f>
        <v>0</v>
      </c>
      <c r="I5168" s="210">
        <f>I5117*'Usages mobilité'!$BG37*(1+'Usages mobilité'!$BH37)^(I$5078-$D$5078)/1000</f>
        <v>0</v>
      </c>
      <c r="J5168" s="210">
        <f>J5117*'Usages mobilité'!$BG37*(1+'Usages mobilité'!$BH37)^(J$5078-$D$5078)/1000</f>
        <v>0</v>
      </c>
      <c r="K5168" s="210">
        <f>K5117*'Usages mobilité'!$BG37*(1+'Usages mobilité'!$BH37)^(K$5078-$D$5078)/1000</f>
        <v>0</v>
      </c>
      <c r="L5168" s="210">
        <f>L5117*'Usages mobilité'!$BG37*(1+'Usages mobilité'!$BH37)^(L$5078-$D$5078)/1000</f>
        <v>0</v>
      </c>
      <c r="M5168" s="210">
        <f>M5117*'Usages mobilité'!$BG37*(1+'Usages mobilité'!$BH37)^(M$5078-$D$5078)/1000</f>
        <v>0</v>
      </c>
      <c r="N5168" s="210">
        <f>N5117*'Usages mobilité'!$BG37*(1+'Usages mobilité'!$BH37)^(N$5078-$D$5078)/1000</f>
        <v>0</v>
      </c>
      <c r="O5168" s="210">
        <f>O5117*'Usages mobilité'!$BG37*(1+'Usages mobilité'!$BH37)^(O$5078-$D$5078)/1000</f>
        <v>0</v>
      </c>
      <c r="P5168" s="210">
        <f>P5117*'Usages mobilité'!$BG37*(1+'Usages mobilité'!$BH37)^(P$5078-$D$5078)/1000</f>
        <v>0</v>
      </c>
      <c r="Q5168" s="210">
        <f>Q5117*'Usages mobilité'!$BG37*(1+'Usages mobilité'!$BH37)^(Q$5078-$D$5078)/1000</f>
        <v>0</v>
      </c>
      <c r="R5168" s="210">
        <f>R5117*'Usages mobilité'!$BG37*(1+'Usages mobilité'!$BH37)^(R$5078-$D$5078)/1000</f>
        <v>0</v>
      </c>
    </row>
    <row r="5169" spans="1:18" hidden="1" outlineLevel="2" x14ac:dyDescent="0.35">
      <c r="A5169" s="209" t="str">
        <f>'Usages mobilité'!A38</f>
        <v>Usage mobilité n°35</v>
      </c>
      <c r="B5169" s="209" t="s">
        <v>639</v>
      </c>
      <c r="C5169" s="209"/>
      <c r="D5169" s="210">
        <f>D5118*'Usages mobilité'!$BG38*(1+'Usages mobilité'!$BH38)^(D$5078-$D$5078)/1000</f>
        <v>0</v>
      </c>
      <c r="E5169" s="210">
        <f>E5118*'Usages mobilité'!$BG38*(1+'Usages mobilité'!$BH38)^(E$5078-$D$5078)/1000</f>
        <v>0</v>
      </c>
      <c r="F5169" s="210">
        <f>F5118*'Usages mobilité'!$BG38*(1+'Usages mobilité'!$BH38)^(F$5078-$D$5078)/1000</f>
        <v>0</v>
      </c>
      <c r="G5169" s="210">
        <f>G5118*'Usages mobilité'!$BG38*(1+'Usages mobilité'!$BH38)^(G$5078-$D$5078)/1000</f>
        <v>0</v>
      </c>
      <c r="H5169" s="210">
        <f>H5118*'Usages mobilité'!$BG38*(1+'Usages mobilité'!$BH38)^(H$5078-$D$5078)/1000</f>
        <v>0</v>
      </c>
      <c r="I5169" s="210">
        <f>I5118*'Usages mobilité'!$BG38*(1+'Usages mobilité'!$BH38)^(I$5078-$D$5078)/1000</f>
        <v>0</v>
      </c>
      <c r="J5169" s="210">
        <f>J5118*'Usages mobilité'!$BG38*(1+'Usages mobilité'!$BH38)^(J$5078-$D$5078)/1000</f>
        <v>0</v>
      </c>
      <c r="K5169" s="210">
        <f>K5118*'Usages mobilité'!$BG38*(1+'Usages mobilité'!$BH38)^(K$5078-$D$5078)/1000</f>
        <v>0</v>
      </c>
      <c r="L5169" s="210">
        <f>L5118*'Usages mobilité'!$BG38*(1+'Usages mobilité'!$BH38)^(L$5078-$D$5078)/1000</f>
        <v>0</v>
      </c>
      <c r="M5169" s="210">
        <f>M5118*'Usages mobilité'!$BG38*(1+'Usages mobilité'!$BH38)^(M$5078-$D$5078)/1000</f>
        <v>0</v>
      </c>
      <c r="N5169" s="210">
        <f>N5118*'Usages mobilité'!$BG38*(1+'Usages mobilité'!$BH38)^(N$5078-$D$5078)/1000</f>
        <v>0</v>
      </c>
      <c r="O5169" s="210">
        <f>O5118*'Usages mobilité'!$BG38*(1+'Usages mobilité'!$BH38)^(O$5078-$D$5078)/1000</f>
        <v>0</v>
      </c>
      <c r="P5169" s="210">
        <f>P5118*'Usages mobilité'!$BG38*(1+'Usages mobilité'!$BH38)^(P$5078-$D$5078)/1000</f>
        <v>0</v>
      </c>
      <c r="Q5169" s="210">
        <f>Q5118*'Usages mobilité'!$BG38*(1+'Usages mobilité'!$BH38)^(Q$5078-$D$5078)/1000</f>
        <v>0</v>
      </c>
      <c r="R5169" s="210">
        <f>R5118*'Usages mobilité'!$BG38*(1+'Usages mobilité'!$BH38)^(R$5078-$D$5078)/1000</f>
        <v>0</v>
      </c>
    </row>
    <row r="5170" spans="1:18" hidden="1" outlineLevel="2" x14ac:dyDescent="0.35">
      <c r="A5170" s="209" t="str">
        <f>'Usages mobilité'!A39</f>
        <v>Usage mobilité n°36</v>
      </c>
      <c r="B5170" s="209" t="s">
        <v>639</v>
      </c>
      <c r="C5170" s="209"/>
      <c r="D5170" s="210">
        <f>D5119*'Usages mobilité'!$BG39*(1+'Usages mobilité'!$BH39)^(D$5078-$D$5078)/1000</f>
        <v>0</v>
      </c>
      <c r="E5170" s="210">
        <f>E5119*'Usages mobilité'!$BG39*(1+'Usages mobilité'!$BH39)^(E$5078-$D$5078)/1000</f>
        <v>0</v>
      </c>
      <c r="F5170" s="210">
        <f>F5119*'Usages mobilité'!$BG39*(1+'Usages mobilité'!$BH39)^(F$5078-$D$5078)/1000</f>
        <v>0</v>
      </c>
      <c r="G5170" s="210">
        <f>G5119*'Usages mobilité'!$BG39*(1+'Usages mobilité'!$BH39)^(G$5078-$D$5078)/1000</f>
        <v>0</v>
      </c>
      <c r="H5170" s="210">
        <f>H5119*'Usages mobilité'!$BG39*(1+'Usages mobilité'!$BH39)^(H$5078-$D$5078)/1000</f>
        <v>0</v>
      </c>
      <c r="I5170" s="210">
        <f>I5119*'Usages mobilité'!$BG39*(1+'Usages mobilité'!$BH39)^(I$5078-$D$5078)/1000</f>
        <v>0</v>
      </c>
      <c r="J5170" s="210">
        <f>J5119*'Usages mobilité'!$BG39*(1+'Usages mobilité'!$BH39)^(J$5078-$D$5078)/1000</f>
        <v>0</v>
      </c>
      <c r="K5170" s="210">
        <f>K5119*'Usages mobilité'!$BG39*(1+'Usages mobilité'!$BH39)^(K$5078-$D$5078)/1000</f>
        <v>0</v>
      </c>
      <c r="L5170" s="210">
        <f>L5119*'Usages mobilité'!$BG39*(1+'Usages mobilité'!$BH39)^(L$5078-$D$5078)/1000</f>
        <v>0</v>
      </c>
      <c r="M5170" s="210">
        <f>M5119*'Usages mobilité'!$BG39*(1+'Usages mobilité'!$BH39)^(M$5078-$D$5078)/1000</f>
        <v>0</v>
      </c>
      <c r="N5170" s="210">
        <f>N5119*'Usages mobilité'!$BG39*(1+'Usages mobilité'!$BH39)^(N$5078-$D$5078)/1000</f>
        <v>0</v>
      </c>
      <c r="O5170" s="210">
        <f>O5119*'Usages mobilité'!$BG39*(1+'Usages mobilité'!$BH39)^(O$5078-$D$5078)/1000</f>
        <v>0</v>
      </c>
      <c r="P5170" s="210">
        <f>P5119*'Usages mobilité'!$BG39*(1+'Usages mobilité'!$BH39)^(P$5078-$D$5078)/1000</f>
        <v>0</v>
      </c>
      <c r="Q5170" s="210">
        <f>Q5119*'Usages mobilité'!$BG39*(1+'Usages mobilité'!$BH39)^(Q$5078-$D$5078)/1000</f>
        <v>0</v>
      </c>
      <c r="R5170" s="210">
        <f>R5119*'Usages mobilité'!$BG39*(1+'Usages mobilité'!$BH39)^(R$5078-$D$5078)/1000</f>
        <v>0</v>
      </c>
    </row>
    <row r="5171" spans="1:18" hidden="1" outlineLevel="2" x14ac:dyDescent="0.35">
      <c r="A5171" s="209" t="str">
        <f>'Usages mobilité'!A40</f>
        <v>Usage mobilité n°37</v>
      </c>
      <c r="B5171" s="209" t="s">
        <v>639</v>
      </c>
      <c r="C5171" s="209"/>
      <c r="D5171" s="210">
        <f>D5120*'Usages mobilité'!$BG40*(1+'Usages mobilité'!$BH40)^(D$5078-$D$5078)/1000</f>
        <v>0</v>
      </c>
      <c r="E5171" s="210">
        <f>E5120*'Usages mobilité'!$BG40*(1+'Usages mobilité'!$BH40)^(E$5078-$D$5078)/1000</f>
        <v>0</v>
      </c>
      <c r="F5171" s="210">
        <f>F5120*'Usages mobilité'!$BG40*(1+'Usages mobilité'!$BH40)^(F$5078-$D$5078)/1000</f>
        <v>0</v>
      </c>
      <c r="G5171" s="210">
        <f>G5120*'Usages mobilité'!$BG40*(1+'Usages mobilité'!$BH40)^(G$5078-$D$5078)/1000</f>
        <v>0</v>
      </c>
      <c r="H5171" s="210">
        <f>H5120*'Usages mobilité'!$BG40*(1+'Usages mobilité'!$BH40)^(H$5078-$D$5078)/1000</f>
        <v>0</v>
      </c>
      <c r="I5171" s="210">
        <f>I5120*'Usages mobilité'!$BG40*(1+'Usages mobilité'!$BH40)^(I$5078-$D$5078)/1000</f>
        <v>0</v>
      </c>
      <c r="J5171" s="210">
        <f>J5120*'Usages mobilité'!$BG40*(1+'Usages mobilité'!$BH40)^(J$5078-$D$5078)/1000</f>
        <v>0</v>
      </c>
      <c r="K5171" s="210">
        <f>K5120*'Usages mobilité'!$BG40*(1+'Usages mobilité'!$BH40)^(K$5078-$D$5078)/1000</f>
        <v>0</v>
      </c>
      <c r="L5171" s="210">
        <f>L5120*'Usages mobilité'!$BG40*(1+'Usages mobilité'!$BH40)^(L$5078-$D$5078)/1000</f>
        <v>0</v>
      </c>
      <c r="M5171" s="210">
        <f>M5120*'Usages mobilité'!$BG40*(1+'Usages mobilité'!$BH40)^(M$5078-$D$5078)/1000</f>
        <v>0</v>
      </c>
      <c r="N5171" s="210">
        <f>N5120*'Usages mobilité'!$BG40*(1+'Usages mobilité'!$BH40)^(N$5078-$D$5078)/1000</f>
        <v>0</v>
      </c>
      <c r="O5171" s="210">
        <f>O5120*'Usages mobilité'!$BG40*(1+'Usages mobilité'!$BH40)^(O$5078-$D$5078)/1000</f>
        <v>0</v>
      </c>
      <c r="P5171" s="210">
        <f>P5120*'Usages mobilité'!$BG40*(1+'Usages mobilité'!$BH40)^(P$5078-$D$5078)/1000</f>
        <v>0</v>
      </c>
      <c r="Q5171" s="210">
        <f>Q5120*'Usages mobilité'!$BG40*(1+'Usages mobilité'!$BH40)^(Q$5078-$D$5078)/1000</f>
        <v>0</v>
      </c>
      <c r="R5171" s="210">
        <f>R5120*'Usages mobilité'!$BG40*(1+'Usages mobilité'!$BH40)^(R$5078-$D$5078)/1000</f>
        <v>0</v>
      </c>
    </row>
    <row r="5172" spans="1:18" hidden="1" outlineLevel="2" x14ac:dyDescent="0.35">
      <c r="A5172" s="209" t="str">
        <f>'Usages mobilité'!A41</f>
        <v>Usage mobilité n°38</v>
      </c>
      <c r="B5172" s="209" t="s">
        <v>639</v>
      </c>
      <c r="C5172" s="209"/>
      <c r="D5172" s="210">
        <f>D5121*'Usages mobilité'!$BG41*(1+'Usages mobilité'!$BH41)^(D$5078-$D$5078)/1000</f>
        <v>0</v>
      </c>
      <c r="E5172" s="210">
        <f>E5121*'Usages mobilité'!$BG41*(1+'Usages mobilité'!$BH41)^(E$5078-$D$5078)/1000</f>
        <v>0</v>
      </c>
      <c r="F5172" s="210">
        <f>F5121*'Usages mobilité'!$BG41*(1+'Usages mobilité'!$BH41)^(F$5078-$D$5078)/1000</f>
        <v>0</v>
      </c>
      <c r="G5172" s="210">
        <f>G5121*'Usages mobilité'!$BG41*(1+'Usages mobilité'!$BH41)^(G$5078-$D$5078)/1000</f>
        <v>0</v>
      </c>
      <c r="H5172" s="210">
        <f>H5121*'Usages mobilité'!$BG41*(1+'Usages mobilité'!$BH41)^(H$5078-$D$5078)/1000</f>
        <v>0</v>
      </c>
      <c r="I5172" s="210">
        <f>I5121*'Usages mobilité'!$BG41*(1+'Usages mobilité'!$BH41)^(I$5078-$D$5078)/1000</f>
        <v>0</v>
      </c>
      <c r="J5172" s="210">
        <f>J5121*'Usages mobilité'!$BG41*(1+'Usages mobilité'!$BH41)^(J$5078-$D$5078)/1000</f>
        <v>0</v>
      </c>
      <c r="K5172" s="210">
        <f>K5121*'Usages mobilité'!$BG41*(1+'Usages mobilité'!$BH41)^(K$5078-$D$5078)/1000</f>
        <v>0</v>
      </c>
      <c r="L5172" s="210">
        <f>L5121*'Usages mobilité'!$BG41*(1+'Usages mobilité'!$BH41)^(L$5078-$D$5078)/1000</f>
        <v>0</v>
      </c>
      <c r="M5172" s="210">
        <f>M5121*'Usages mobilité'!$BG41*(1+'Usages mobilité'!$BH41)^(M$5078-$D$5078)/1000</f>
        <v>0</v>
      </c>
      <c r="N5172" s="210">
        <f>N5121*'Usages mobilité'!$BG41*(1+'Usages mobilité'!$BH41)^(N$5078-$D$5078)/1000</f>
        <v>0</v>
      </c>
      <c r="O5172" s="210">
        <f>O5121*'Usages mobilité'!$BG41*(1+'Usages mobilité'!$BH41)^(O$5078-$D$5078)/1000</f>
        <v>0</v>
      </c>
      <c r="P5172" s="210">
        <f>P5121*'Usages mobilité'!$BG41*(1+'Usages mobilité'!$BH41)^(P$5078-$D$5078)/1000</f>
        <v>0</v>
      </c>
      <c r="Q5172" s="210">
        <f>Q5121*'Usages mobilité'!$BG41*(1+'Usages mobilité'!$BH41)^(Q$5078-$D$5078)/1000</f>
        <v>0</v>
      </c>
      <c r="R5172" s="210">
        <f>R5121*'Usages mobilité'!$BG41*(1+'Usages mobilité'!$BH41)^(R$5078-$D$5078)/1000</f>
        <v>0</v>
      </c>
    </row>
    <row r="5173" spans="1:18" hidden="1" outlineLevel="2" x14ac:dyDescent="0.35">
      <c r="A5173" s="209" t="str">
        <f>'Usages mobilité'!A42</f>
        <v>Usage mobilité n°39</v>
      </c>
      <c r="B5173" s="209" t="s">
        <v>639</v>
      </c>
      <c r="C5173" s="209"/>
      <c r="D5173" s="210">
        <f>D5122*'Usages mobilité'!$BG42*(1+'Usages mobilité'!$BH42)^(D$5078-$D$5078)/1000</f>
        <v>0</v>
      </c>
      <c r="E5173" s="210">
        <f>E5122*'Usages mobilité'!$BG42*(1+'Usages mobilité'!$BH42)^(E$5078-$D$5078)/1000</f>
        <v>0</v>
      </c>
      <c r="F5173" s="210">
        <f>F5122*'Usages mobilité'!$BG42*(1+'Usages mobilité'!$BH42)^(F$5078-$D$5078)/1000</f>
        <v>0</v>
      </c>
      <c r="G5173" s="210">
        <f>G5122*'Usages mobilité'!$BG42*(1+'Usages mobilité'!$BH42)^(G$5078-$D$5078)/1000</f>
        <v>0</v>
      </c>
      <c r="H5173" s="210">
        <f>H5122*'Usages mobilité'!$BG42*(1+'Usages mobilité'!$BH42)^(H$5078-$D$5078)/1000</f>
        <v>0</v>
      </c>
      <c r="I5173" s="210">
        <f>I5122*'Usages mobilité'!$BG42*(1+'Usages mobilité'!$BH42)^(I$5078-$D$5078)/1000</f>
        <v>0</v>
      </c>
      <c r="J5173" s="210">
        <f>J5122*'Usages mobilité'!$BG42*(1+'Usages mobilité'!$BH42)^(J$5078-$D$5078)/1000</f>
        <v>0</v>
      </c>
      <c r="K5173" s="210">
        <f>K5122*'Usages mobilité'!$BG42*(1+'Usages mobilité'!$BH42)^(K$5078-$D$5078)/1000</f>
        <v>0</v>
      </c>
      <c r="L5173" s="210">
        <f>L5122*'Usages mobilité'!$BG42*(1+'Usages mobilité'!$BH42)^(L$5078-$D$5078)/1000</f>
        <v>0</v>
      </c>
      <c r="M5173" s="210">
        <f>M5122*'Usages mobilité'!$BG42*(1+'Usages mobilité'!$BH42)^(M$5078-$D$5078)/1000</f>
        <v>0</v>
      </c>
      <c r="N5173" s="210">
        <f>N5122*'Usages mobilité'!$BG42*(1+'Usages mobilité'!$BH42)^(N$5078-$D$5078)/1000</f>
        <v>0</v>
      </c>
      <c r="O5173" s="210">
        <f>O5122*'Usages mobilité'!$BG42*(1+'Usages mobilité'!$BH42)^(O$5078-$D$5078)/1000</f>
        <v>0</v>
      </c>
      <c r="P5173" s="210">
        <f>P5122*'Usages mobilité'!$BG42*(1+'Usages mobilité'!$BH42)^(P$5078-$D$5078)/1000</f>
        <v>0</v>
      </c>
      <c r="Q5173" s="210">
        <f>Q5122*'Usages mobilité'!$BG42*(1+'Usages mobilité'!$BH42)^(Q$5078-$D$5078)/1000</f>
        <v>0</v>
      </c>
      <c r="R5173" s="210">
        <f>R5122*'Usages mobilité'!$BG42*(1+'Usages mobilité'!$BH42)^(R$5078-$D$5078)/1000</f>
        <v>0</v>
      </c>
    </row>
    <row r="5174" spans="1:18" hidden="1" outlineLevel="2" x14ac:dyDescent="0.35">
      <c r="A5174" s="209" t="str">
        <f>'Usages mobilité'!A43</f>
        <v>Usage mobilité n°40</v>
      </c>
      <c r="B5174" s="209" t="s">
        <v>639</v>
      </c>
      <c r="C5174" s="209"/>
      <c r="D5174" s="210">
        <f>D5123*'Usages mobilité'!$BG43*(1+'Usages mobilité'!$BH43)^(D$5078-$D$5078)/1000</f>
        <v>0</v>
      </c>
      <c r="E5174" s="210">
        <f>E5123*'Usages mobilité'!$BG43*(1+'Usages mobilité'!$BH43)^(E$5078-$D$5078)/1000</f>
        <v>0</v>
      </c>
      <c r="F5174" s="210">
        <f>F5123*'Usages mobilité'!$BG43*(1+'Usages mobilité'!$BH43)^(F$5078-$D$5078)/1000</f>
        <v>0</v>
      </c>
      <c r="G5174" s="210">
        <f>G5123*'Usages mobilité'!$BG43*(1+'Usages mobilité'!$BH43)^(G$5078-$D$5078)/1000</f>
        <v>0</v>
      </c>
      <c r="H5174" s="210">
        <f>H5123*'Usages mobilité'!$BG43*(1+'Usages mobilité'!$BH43)^(H$5078-$D$5078)/1000</f>
        <v>0</v>
      </c>
      <c r="I5174" s="210">
        <f>I5123*'Usages mobilité'!$BG43*(1+'Usages mobilité'!$BH43)^(I$5078-$D$5078)/1000</f>
        <v>0</v>
      </c>
      <c r="J5174" s="210">
        <f>J5123*'Usages mobilité'!$BG43*(1+'Usages mobilité'!$BH43)^(J$5078-$D$5078)/1000</f>
        <v>0</v>
      </c>
      <c r="K5174" s="210">
        <f>K5123*'Usages mobilité'!$BG43*(1+'Usages mobilité'!$BH43)^(K$5078-$D$5078)/1000</f>
        <v>0</v>
      </c>
      <c r="L5174" s="210">
        <f>L5123*'Usages mobilité'!$BG43*(1+'Usages mobilité'!$BH43)^(L$5078-$D$5078)/1000</f>
        <v>0</v>
      </c>
      <c r="M5174" s="210">
        <f>M5123*'Usages mobilité'!$BG43*(1+'Usages mobilité'!$BH43)^(M$5078-$D$5078)/1000</f>
        <v>0</v>
      </c>
      <c r="N5174" s="210">
        <f>N5123*'Usages mobilité'!$BG43*(1+'Usages mobilité'!$BH43)^(N$5078-$D$5078)/1000</f>
        <v>0</v>
      </c>
      <c r="O5174" s="210">
        <f>O5123*'Usages mobilité'!$BG43*(1+'Usages mobilité'!$BH43)^(O$5078-$D$5078)/1000</f>
        <v>0</v>
      </c>
      <c r="P5174" s="210">
        <f>P5123*'Usages mobilité'!$BG43*(1+'Usages mobilité'!$BH43)^(P$5078-$D$5078)/1000</f>
        <v>0</v>
      </c>
      <c r="Q5174" s="210">
        <f>Q5123*'Usages mobilité'!$BG43*(1+'Usages mobilité'!$BH43)^(Q$5078-$D$5078)/1000</f>
        <v>0</v>
      </c>
      <c r="R5174" s="210">
        <f>R5123*'Usages mobilité'!$BG43*(1+'Usages mobilité'!$BH43)^(R$5078-$D$5078)/1000</f>
        <v>0</v>
      </c>
    </row>
    <row r="5175" spans="1:18" hidden="1" outlineLevel="2" x14ac:dyDescent="0.35">
      <c r="A5175" s="209" t="str">
        <f>'Usages mobilité'!A44</f>
        <v>Usage mobilité n°41</v>
      </c>
      <c r="B5175" s="209" t="s">
        <v>639</v>
      </c>
      <c r="C5175" s="209"/>
      <c r="D5175" s="210">
        <f>D5124*'Usages mobilité'!$BG44*(1+'Usages mobilité'!$BH44)^(D$5078-$D$5078)/1000</f>
        <v>0</v>
      </c>
      <c r="E5175" s="210">
        <f>E5124*'Usages mobilité'!$BG44*(1+'Usages mobilité'!$BH44)^(E$5078-$D$5078)/1000</f>
        <v>0</v>
      </c>
      <c r="F5175" s="210">
        <f>F5124*'Usages mobilité'!$BG44*(1+'Usages mobilité'!$BH44)^(F$5078-$D$5078)/1000</f>
        <v>0</v>
      </c>
      <c r="G5175" s="210">
        <f>G5124*'Usages mobilité'!$BG44*(1+'Usages mobilité'!$BH44)^(G$5078-$D$5078)/1000</f>
        <v>0</v>
      </c>
      <c r="H5175" s="210">
        <f>H5124*'Usages mobilité'!$BG44*(1+'Usages mobilité'!$BH44)^(H$5078-$D$5078)/1000</f>
        <v>0</v>
      </c>
      <c r="I5175" s="210">
        <f>I5124*'Usages mobilité'!$BG44*(1+'Usages mobilité'!$BH44)^(I$5078-$D$5078)/1000</f>
        <v>0</v>
      </c>
      <c r="J5175" s="210">
        <f>J5124*'Usages mobilité'!$BG44*(1+'Usages mobilité'!$BH44)^(J$5078-$D$5078)/1000</f>
        <v>0</v>
      </c>
      <c r="K5175" s="210">
        <f>K5124*'Usages mobilité'!$BG44*(1+'Usages mobilité'!$BH44)^(K$5078-$D$5078)/1000</f>
        <v>0</v>
      </c>
      <c r="L5175" s="210">
        <f>L5124*'Usages mobilité'!$BG44*(1+'Usages mobilité'!$BH44)^(L$5078-$D$5078)/1000</f>
        <v>0</v>
      </c>
      <c r="M5175" s="210">
        <f>M5124*'Usages mobilité'!$BG44*(1+'Usages mobilité'!$BH44)^(M$5078-$D$5078)/1000</f>
        <v>0</v>
      </c>
      <c r="N5175" s="210">
        <f>N5124*'Usages mobilité'!$BG44*(1+'Usages mobilité'!$BH44)^(N$5078-$D$5078)/1000</f>
        <v>0</v>
      </c>
      <c r="O5175" s="210">
        <f>O5124*'Usages mobilité'!$BG44*(1+'Usages mobilité'!$BH44)^(O$5078-$D$5078)/1000</f>
        <v>0</v>
      </c>
      <c r="P5175" s="210">
        <f>P5124*'Usages mobilité'!$BG44*(1+'Usages mobilité'!$BH44)^(P$5078-$D$5078)/1000</f>
        <v>0</v>
      </c>
      <c r="Q5175" s="210">
        <f>Q5124*'Usages mobilité'!$BG44*(1+'Usages mobilité'!$BH44)^(Q$5078-$D$5078)/1000</f>
        <v>0</v>
      </c>
      <c r="R5175" s="210">
        <f>R5124*'Usages mobilité'!$BG44*(1+'Usages mobilité'!$BH44)^(R$5078-$D$5078)/1000</f>
        <v>0</v>
      </c>
    </row>
    <row r="5176" spans="1:18" hidden="1" outlineLevel="2" x14ac:dyDescent="0.35">
      <c r="A5176" s="209" t="str">
        <f>'Usages mobilité'!A45</f>
        <v>Usage mobilité n°42</v>
      </c>
      <c r="B5176" s="209" t="s">
        <v>639</v>
      </c>
      <c r="C5176" s="209"/>
      <c r="D5176" s="210">
        <f>D5125*'Usages mobilité'!$BG45*(1+'Usages mobilité'!$BH45)^(D$5078-$D$5078)/1000</f>
        <v>0</v>
      </c>
      <c r="E5176" s="210">
        <f>E5125*'Usages mobilité'!$BG45*(1+'Usages mobilité'!$BH45)^(E$5078-$D$5078)/1000</f>
        <v>0</v>
      </c>
      <c r="F5176" s="210">
        <f>F5125*'Usages mobilité'!$BG45*(1+'Usages mobilité'!$BH45)^(F$5078-$D$5078)/1000</f>
        <v>0</v>
      </c>
      <c r="G5176" s="210">
        <f>G5125*'Usages mobilité'!$BG45*(1+'Usages mobilité'!$BH45)^(G$5078-$D$5078)/1000</f>
        <v>0</v>
      </c>
      <c r="H5176" s="210">
        <f>H5125*'Usages mobilité'!$BG45*(1+'Usages mobilité'!$BH45)^(H$5078-$D$5078)/1000</f>
        <v>0</v>
      </c>
      <c r="I5176" s="210">
        <f>I5125*'Usages mobilité'!$BG45*(1+'Usages mobilité'!$BH45)^(I$5078-$D$5078)/1000</f>
        <v>0</v>
      </c>
      <c r="J5176" s="210">
        <f>J5125*'Usages mobilité'!$BG45*(1+'Usages mobilité'!$BH45)^(J$5078-$D$5078)/1000</f>
        <v>0</v>
      </c>
      <c r="K5176" s="210">
        <f>K5125*'Usages mobilité'!$BG45*(1+'Usages mobilité'!$BH45)^(K$5078-$D$5078)/1000</f>
        <v>0</v>
      </c>
      <c r="L5176" s="210">
        <f>L5125*'Usages mobilité'!$BG45*(1+'Usages mobilité'!$BH45)^(L$5078-$D$5078)/1000</f>
        <v>0</v>
      </c>
      <c r="M5176" s="210">
        <f>M5125*'Usages mobilité'!$BG45*(1+'Usages mobilité'!$BH45)^(M$5078-$D$5078)/1000</f>
        <v>0</v>
      </c>
      <c r="N5176" s="210">
        <f>N5125*'Usages mobilité'!$BG45*(1+'Usages mobilité'!$BH45)^(N$5078-$D$5078)/1000</f>
        <v>0</v>
      </c>
      <c r="O5176" s="210">
        <f>O5125*'Usages mobilité'!$BG45*(1+'Usages mobilité'!$BH45)^(O$5078-$D$5078)/1000</f>
        <v>0</v>
      </c>
      <c r="P5176" s="210">
        <f>P5125*'Usages mobilité'!$BG45*(1+'Usages mobilité'!$BH45)^(P$5078-$D$5078)/1000</f>
        <v>0</v>
      </c>
      <c r="Q5176" s="210">
        <f>Q5125*'Usages mobilité'!$BG45*(1+'Usages mobilité'!$BH45)^(Q$5078-$D$5078)/1000</f>
        <v>0</v>
      </c>
      <c r="R5176" s="210">
        <f>R5125*'Usages mobilité'!$BG45*(1+'Usages mobilité'!$BH45)^(R$5078-$D$5078)/1000</f>
        <v>0</v>
      </c>
    </row>
    <row r="5177" spans="1:18" hidden="1" outlineLevel="2" x14ac:dyDescent="0.35">
      <c r="A5177" s="209" t="str">
        <f>'Usages mobilité'!A46</f>
        <v>Usage mobilité n°43</v>
      </c>
      <c r="B5177" s="209" t="s">
        <v>639</v>
      </c>
      <c r="C5177" s="209"/>
      <c r="D5177" s="210">
        <f>D5126*'Usages mobilité'!$BG46*(1+'Usages mobilité'!$BH46)^(D$5078-$D$5078)/1000</f>
        <v>0</v>
      </c>
      <c r="E5177" s="210">
        <f>E5126*'Usages mobilité'!$BG46*(1+'Usages mobilité'!$BH46)^(E$5078-$D$5078)/1000</f>
        <v>0</v>
      </c>
      <c r="F5177" s="210">
        <f>F5126*'Usages mobilité'!$BG46*(1+'Usages mobilité'!$BH46)^(F$5078-$D$5078)/1000</f>
        <v>0</v>
      </c>
      <c r="G5177" s="210">
        <f>G5126*'Usages mobilité'!$BG46*(1+'Usages mobilité'!$BH46)^(G$5078-$D$5078)/1000</f>
        <v>0</v>
      </c>
      <c r="H5177" s="210">
        <f>H5126*'Usages mobilité'!$BG46*(1+'Usages mobilité'!$BH46)^(H$5078-$D$5078)/1000</f>
        <v>0</v>
      </c>
      <c r="I5177" s="210">
        <f>I5126*'Usages mobilité'!$BG46*(1+'Usages mobilité'!$BH46)^(I$5078-$D$5078)/1000</f>
        <v>0</v>
      </c>
      <c r="J5177" s="210">
        <f>J5126*'Usages mobilité'!$BG46*(1+'Usages mobilité'!$BH46)^(J$5078-$D$5078)/1000</f>
        <v>0</v>
      </c>
      <c r="K5177" s="210">
        <f>K5126*'Usages mobilité'!$BG46*(1+'Usages mobilité'!$BH46)^(K$5078-$D$5078)/1000</f>
        <v>0</v>
      </c>
      <c r="L5177" s="210">
        <f>L5126*'Usages mobilité'!$BG46*(1+'Usages mobilité'!$BH46)^(L$5078-$D$5078)/1000</f>
        <v>0</v>
      </c>
      <c r="M5177" s="210">
        <f>M5126*'Usages mobilité'!$BG46*(1+'Usages mobilité'!$BH46)^(M$5078-$D$5078)/1000</f>
        <v>0</v>
      </c>
      <c r="N5177" s="210">
        <f>N5126*'Usages mobilité'!$BG46*(1+'Usages mobilité'!$BH46)^(N$5078-$D$5078)/1000</f>
        <v>0</v>
      </c>
      <c r="O5177" s="210">
        <f>O5126*'Usages mobilité'!$BG46*(1+'Usages mobilité'!$BH46)^(O$5078-$D$5078)/1000</f>
        <v>0</v>
      </c>
      <c r="P5177" s="210">
        <f>P5126*'Usages mobilité'!$BG46*(1+'Usages mobilité'!$BH46)^(P$5078-$D$5078)/1000</f>
        <v>0</v>
      </c>
      <c r="Q5177" s="210">
        <f>Q5126*'Usages mobilité'!$BG46*(1+'Usages mobilité'!$BH46)^(Q$5078-$D$5078)/1000</f>
        <v>0</v>
      </c>
      <c r="R5177" s="210">
        <f>R5126*'Usages mobilité'!$BG46*(1+'Usages mobilité'!$BH46)^(R$5078-$D$5078)/1000</f>
        <v>0</v>
      </c>
    </row>
    <row r="5178" spans="1:18" hidden="1" outlineLevel="2" x14ac:dyDescent="0.35">
      <c r="A5178" s="209" t="str">
        <f>'Usages mobilité'!A47</f>
        <v>Usage mobilité n°44</v>
      </c>
      <c r="B5178" s="209" t="s">
        <v>639</v>
      </c>
      <c r="C5178" s="209"/>
      <c r="D5178" s="210">
        <f>D5127*'Usages mobilité'!$BG47*(1+'Usages mobilité'!$BH47)^(D$5078-$D$5078)/1000</f>
        <v>0</v>
      </c>
      <c r="E5178" s="210">
        <f>E5127*'Usages mobilité'!$BG47*(1+'Usages mobilité'!$BH47)^(E$5078-$D$5078)/1000</f>
        <v>0</v>
      </c>
      <c r="F5178" s="210">
        <f>F5127*'Usages mobilité'!$BG47*(1+'Usages mobilité'!$BH47)^(F$5078-$D$5078)/1000</f>
        <v>0</v>
      </c>
      <c r="G5178" s="210">
        <f>G5127*'Usages mobilité'!$BG47*(1+'Usages mobilité'!$BH47)^(G$5078-$D$5078)/1000</f>
        <v>0</v>
      </c>
      <c r="H5178" s="210">
        <f>H5127*'Usages mobilité'!$BG47*(1+'Usages mobilité'!$BH47)^(H$5078-$D$5078)/1000</f>
        <v>0</v>
      </c>
      <c r="I5178" s="210">
        <f>I5127*'Usages mobilité'!$BG47*(1+'Usages mobilité'!$BH47)^(I$5078-$D$5078)/1000</f>
        <v>0</v>
      </c>
      <c r="J5178" s="210">
        <f>J5127*'Usages mobilité'!$BG47*(1+'Usages mobilité'!$BH47)^(J$5078-$D$5078)/1000</f>
        <v>0</v>
      </c>
      <c r="K5178" s="210">
        <f>K5127*'Usages mobilité'!$BG47*(1+'Usages mobilité'!$BH47)^(K$5078-$D$5078)/1000</f>
        <v>0</v>
      </c>
      <c r="L5178" s="210">
        <f>L5127*'Usages mobilité'!$BG47*(1+'Usages mobilité'!$BH47)^(L$5078-$D$5078)/1000</f>
        <v>0</v>
      </c>
      <c r="M5178" s="210">
        <f>M5127*'Usages mobilité'!$BG47*(1+'Usages mobilité'!$BH47)^(M$5078-$D$5078)/1000</f>
        <v>0</v>
      </c>
      <c r="N5178" s="210">
        <f>N5127*'Usages mobilité'!$BG47*(1+'Usages mobilité'!$BH47)^(N$5078-$D$5078)/1000</f>
        <v>0</v>
      </c>
      <c r="O5178" s="210">
        <f>O5127*'Usages mobilité'!$BG47*(1+'Usages mobilité'!$BH47)^(O$5078-$D$5078)/1000</f>
        <v>0</v>
      </c>
      <c r="P5178" s="210">
        <f>P5127*'Usages mobilité'!$BG47*(1+'Usages mobilité'!$BH47)^(P$5078-$D$5078)/1000</f>
        <v>0</v>
      </c>
      <c r="Q5178" s="210">
        <f>Q5127*'Usages mobilité'!$BG47*(1+'Usages mobilité'!$BH47)^(Q$5078-$D$5078)/1000</f>
        <v>0</v>
      </c>
      <c r="R5178" s="210">
        <f>R5127*'Usages mobilité'!$BG47*(1+'Usages mobilité'!$BH47)^(R$5078-$D$5078)/1000</f>
        <v>0</v>
      </c>
    </row>
    <row r="5179" spans="1:18" hidden="1" outlineLevel="2" x14ac:dyDescent="0.35">
      <c r="A5179" s="209" t="str">
        <f>'Usages mobilité'!A48</f>
        <v>Usage mobilité n°45</v>
      </c>
      <c r="B5179" s="209" t="s">
        <v>639</v>
      </c>
      <c r="C5179" s="209"/>
      <c r="D5179" s="210">
        <f>D5128*'Usages mobilité'!$BG48*(1+'Usages mobilité'!$BH48)^(D$5078-$D$5078)/1000</f>
        <v>0</v>
      </c>
      <c r="E5179" s="210">
        <f>E5128*'Usages mobilité'!$BG48*(1+'Usages mobilité'!$BH48)^(E$5078-$D$5078)/1000</f>
        <v>0</v>
      </c>
      <c r="F5179" s="210">
        <f>F5128*'Usages mobilité'!$BG48*(1+'Usages mobilité'!$BH48)^(F$5078-$D$5078)/1000</f>
        <v>0</v>
      </c>
      <c r="G5179" s="210">
        <f>G5128*'Usages mobilité'!$BG48*(1+'Usages mobilité'!$BH48)^(G$5078-$D$5078)/1000</f>
        <v>0</v>
      </c>
      <c r="H5179" s="210">
        <f>H5128*'Usages mobilité'!$BG48*(1+'Usages mobilité'!$BH48)^(H$5078-$D$5078)/1000</f>
        <v>0</v>
      </c>
      <c r="I5179" s="210">
        <f>I5128*'Usages mobilité'!$BG48*(1+'Usages mobilité'!$BH48)^(I$5078-$D$5078)/1000</f>
        <v>0</v>
      </c>
      <c r="J5179" s="210">
        <f>J5128*'Usages mobilité'!$BG48*(1+'Usages mobilité'!$BH48)^(J$5078-$D$5078)/1000</f>
        <v>0</v>
      </c>
      <c r="K5179" s="210">
        <f>K5128*'Usages mobilité'!$BG48*(1+'Usages mobilité'!$BH48)^(K$5078-$D$5078)/1000</f>
        <v>0</v>
      </c>
      <c r="L5179" s="210">
        <f>L5128*'Usages mobilité'!$BG48*(1+'Usages mobilité'!$BH48)^(L$5078-$D$5078)/1000</f>
        <v>0</v>
      </c>
      <c r="M5179" s="210">
        <f>M5128*'Usages mobilité'!$BG48*(1+'Usages mobilité'!$BH48)^(M$5078-$D$5078)/1000</f>
        <v>0</v>
      </c>
      <c r="N5179" s="210">
        <f>N5128*'Usages mobilité'!$BG48*(1+'Usages mobilité'!$BH48)^(N$5078-$D$5078)/1000</f>
        <v>0</v>
      </c>
      <c r="O5179" s="210">
        <f>O5128*'Usages mobilité'!$BG48*(1+'Usages mobilité'!$BH48)^(O$5078-$D$5078)/1000</f>
        <v>0</v>
      </c>
      <c r="P5179" s="210">
        <f>P5128*'Usages mobilité'!$BG48*(1+'Usages mobilité'!$BH48)^(P$5078-$D$5078)/1000</f>
        <v>0</v>
      </c>
      <c r="Q5179" s="210">
        <f>Q5128*'Usages mobilité'!$BG48*(1+'Usages mobilité'!$BH48)^(Q$5078-$D$5078)/1000</f>
        <v>0</v>
      </c>
      <c r="R5179" s="210">
        <f>R5128*'Usages mobilité'!$BG48*(1+'Usages mobilité'!$BH48)^(R$5078-$D$5078)/1000</f>
        <v>0</v>
      </c>
    </row>
    <row r="5180" spans="1:18" hidden="1" outlineLevel="2" x14ac:dyDescent="0.35">
      <c r="A5180" s="209" t="str">
        <f>'Usages mobilité'!A49</f>
        <v>Usage mobilité n°46</v>
      </c>
      <c r="B5180" s="209" t="s">
        <v>639</v>
      </c>
      <c r="C5180" s="209"/>
      <c r="D5180" s="210">
        <f>D5129*'Usages mobilité'!$BG49*(1+'Usages mobilité'!$BH49)^(D$5078-$D$5078)/1000</f>
        <v>0</v>
      </c>
      <c r="E5180" s="210">
        <f>E5129*'Usages mobilité'!$BG49*(1+'Usages mobilité'!$BH49)^(E$5078-$D$5078)/1000</f>
        <v>0</v>
      </c>
      <c r="F5180" s="210">
        <f>F5129*'Usages mobilité'!$BG49*(1+'Usages mobilité'!$BH49)^(F$5078-$D$5078)/1000</f>
        <v>0</v>
      </c>
      <c r="G5180" s="210">
        <f>G5129*'Usages mobilité'!$BG49*(1+'Usages mobilité'!$BH49)^(G$5078-$D$5078)/1000</f>
        <v>0</v>
      </c>
      <c r="H5180" s="210">
        <f>H5129*'Usages mobilité'!$BG49*(1+'Usages mobilité'!$BH49)^(H$5078-$D$5078)/1000</f>
        <v>0</v>
      </c>
      <c r="I5180" s="210">
        <f>I5129*'Usages mobilité'!$BG49*(1+'Usages mobilité'!$BH49)^(I$5078-$D$5078)/1000</f>
        <v>0</v>
      </c>
      <c r="J5180" s="210">
        <f>J5129*'Usages mobilité'!$BG49*(1+'Usages mobilité'!$BH49)^(J$5078-$D$5078)/1000</f>
        <v>0</v>
      </c>
      <c r="K5180" s="210">
        <f>K5129*'Usages mobilité'!$BG49*(1+'Usages mobilité'!$BH49)^(K$5078-$D$5078)/1000</f>
        <v>0</v>
      </c>
      <c r="L5180" s="210">
        <f>L5129*'Usages mobilité'!$BG49*(1+'Usages mobilité'!$BH49)^(L$5078-$D$5078)/1000</f>
        <v>0</v>
      </c>
      <c r="M5180" s="210">
        <f>M5129*'Usages mobilité'!$BG49*(1+'Usages mobilité'!$BH49)^(M$5078-$D$5078)/1000</f>
        <v>0</v>
      </c>
      <c r="N5180" s="210">
        <f>N5129*'Usages mobilité'!$BG49*(1+'Usages mobilité'!$BH49)^(N$5078-$D$5078)/1000</f>
        <v>0</v>
      </c>
      <c r="O5180" s="210">
        <f>O5129*'Usages mobilité'!$BG49*(1+'Usages mobilité'!$BH49)^(O$5078-$D$5078)/1000</f>
        <v>0</v>
      </c>
      <c r="P5180" s="210">
        <f>P5129*'Usages mobilité'!$BG49*(1+'Usages mobilité'!$BH49)^(P$5078-$D$5078)/1000</f>
        <v>0</v>
      </c>
      <c r="Q5180" s="210">
        <f>Q5129*'Usages mobilité'!$BG49*(1+'Usages mobilité'!$BH49)^(Q$5078-$D$5078)/1000</f>
        <v>0</v>
      </c>
      <c r="R5180" s="210">
        <f>R5129*'Usages mobilité'!$BG49*(1+'Usages mobilité'!$BH49)^(R$5078-$D$5078)/1000</f>
        <v>0</v>
      </c>
    </row>
    <row r="5181" spans="1:18" hidden="1" outlineLevel="2" x14ac:dyDescent="0.35">
      <c r="A5181" s="209" t="str">
        <f>'Usages mobilité'!A50</f>
        <v>Usage mobilité n°47</v>
      </c>
      <c r="B5181" s="209" t="s">
        <v>639</v>
      </c>
      <c r="C5181" s="209"/>
      <c r="D5181" s="210">
        <f>D5130*'Usages mobilité'!$BG50*(1+'Usages mobilité'!$BH50)^(D$5078-$D$5078)/1000</f>
        <v>0</v>
      </c>
      <c r="E5181" s="210">
        <f>E5130*'Usages mobilité'!$BG50*(1+'Usages mobilité'!$BH50)^(E$5078-$D$5078)/1000</f>
        <v>0</v>
      </c>
      <c r="F5181" s="210">
        <f>F5130*'Usages mobilité'!$BG50*(1+'Usages mobilité'!$BH50)^(F$5078-$D$5078)/1000</f>
        <v>0</v>
      </c>
      <c r="G5181" s="210">
        <f>G5130*'Usages mobilité'!$BG50*(1+'Usages mobilité'!$BH50)^(G$5078-$D$5078)/1000</f>
        <v>0</v>
      </c>
      <c r="H5181" s="210">
        <f>H5130*'Usages mobilité'!$BG50*(1+'Usages mobilité'!$BH50)^(H$5078-$D$5078)/1000</f>
        <v>0</v>
      </c>
      <c r="I5181" s="210">
        <f>I5130*'Usages mobilité'!$BG50*(1+'Usages mobilité'!$BH50)^(I$5078-$D$5078)/1000</f>
        <v>0</v>
      </c>
      <c r="J5181" s="210">
        <f>J5130*'Usages mobilité'!$BG50*(1+'Usages mobilité'!$BH50)^(J$5078-$D$5078)/1000</f>
        <v>0</v>
      </c>
      <c r="K5181" s="210">
        <f>K5130*'Usages mobilité'!$BG50*(1+'Usages mobilité'!$BH50)^(K$5078-$D$5078)/1000</f>
        <v>0</v>
      </c>
      <c r="L5181" s="210">
        <f>L5130*'Usages mobilité'!$BG50*(1+'Usages mobilité'!$BH50)^(L$5078-$D$5078)/1000</f>
        <v>0</v>
      </c>
      <c r="M5181" s="210">
        <f>M5130*'Usages mobilité'!$BG50*(1+'Usages mobilité'!$BH50)^(M$5078-$D$5078)/1000</f>
        <v>0</v>
      </c>
      <c r="N5181" s="210">
        <f>N5130*'Usages mobilité'!$BG50*(1+'Usages mobilité'!$BH50)^(N$5078-$D$5078)/1000</f>
        <v>0</v>
      </c>
      <c r="O5181" s="210">
        <f>O5130*'Usages mobilité'!$BG50*(1+'Usages mobilité'!$BH50)^(O$5078-$D$5078)/1000</f>
        <v>0</v>
      </c>
      <c r="P5181" s="210">
        <f>P5130*'Usages mobilité'!$BG50*(1+'Usages mobilité'!$BH50)^(P$5078-$D$5078)/1000</f>
        <v>0</v>
      </c>
      <c r="Q5181" s="210">
        <f>Q5130*'Usages mobilité'!$BG50*(1+'Usages mobilité'!$BH50)^(Q$5078-$D$5078)/1000</f>
        <v>0</v>
      </c>
      <c r="R5181" s="210">
        <f>R5130*'Usages mobilité'!$BG50*(1+'Usages mobilité'!$BH50)^(R$5078-$D$5078)/1000</f>
        <v>0</v>
      </c>
    </row>
    <row r="5182" spans="1:18" hidden="1" outlineLevel="2" x14ac:dyDescent="0.35">
      <c r="A5182" s="209" t="str">
        <f>'Usages mobilité'!A51</f>
        <v>Usage mobilité n°48</v>
      </c>
      <c r="B5182" s="209" t="s">
        <v>639</v>
      </c>
      <c r="C5182" s="209"/>
      <c r="D5182" s="210">
        <f>D5131*'Usages mobilité'!$BG51*(1+'Usages mobilité'!$BH51)^(D$5078-$D$5078)/1000</f>
        <v>0</v>
      </c>
      <c r="E5182" s="210">
        <f>E5131*'Usages mobilité'!$BG51*(1+'Usages mobilité'!$BH51)^(E$5078-$D$5078)/1000</f>
        <v>0</v>
      </c>
      <c r="F5182" s="210">
        <f>F5131*'Usages mobilité'!$BG51*(1+'Usages mobilité'!$BH51)^(F$5078-$D$5078)/1000</f>
        <v>0</v>
      </c>
      <c r="G5182" s="210">
        <f>G5131*'Usages mobilité'!$BG51*(1+'Usages mobilité'!$BH51)^(G$5078-$D$5078)/1000</f>
        <v>0</v>
      </c>
      <c r="H5182" s="210">
        <f>H5131*'Usages mobilité'!$BG51*(1+'Usages mobilité'!$BH51)^(H$5078-$D$5078)/1000</f>
        <v>0</v>
      </c>
      <c r="I5182" s="210">
        <f>I5131*'Usages mobilité'!$BG51*(1+'Usages mobilité'!$BH51)^(I$5078-$D$5078)/1000</f>
        <v>0</v>
      </c>
      <c r="J5182" s="210">
        <f>J5131*'Usages mobilité'!$BG51*(1+'Usages mobilité'!$BH51)^(J$5078-$D$5078)/1000</f>
        <v>0</v>
      </c>
      <c r="K5182" s="210">
        <f>K5131*'Usages mobilité'!$BG51*(1+'Usages mobilité'!$BH51)^(K$5078-$D$5078)/1000</f>
        <v>0</v>
      </c>
      <c r="L5182" s="210">
        <f>L5131*'Usages mobilité'!$BG51*(1+'Usages mobilité'!$BH51)^(L$5078-$D$5078)/1000</f>
        <v>0</v>
      </c>
      <c r="M5182" s="210">
        <f>M5131*'Usages mobilité'!$BG51*(1+'Usages mobilité'!$BH51)^(M$5078-$D$5078)/1000</f>
        <v>0</v>
      </c>
      <c r="N5182" s="210">
        <f>N5131*'Usages mobilité'!$BG51*(1+'Usages mobilité'!$BH51)^(N$5078-$D$5078)/1000</f>
        <v>0</v>
      </c>
      <c r="O5182" s="210">
        <f>O5131*'Usages mobilité'!$BG51*(1+'Usages mobilité'!$BH51)^(O$5078-$D$5078)/1000</f>
        <v>0</v>
      </c>
      <c r="P5182" s="210">
        <f>P5131*'Usages mobilité'!$BG51*(1+'Usages mobilité'!$BH51)^(P$5078-$D$5078)/1000</f>
        <v>0</v>
      </c>
      <c r="Q5182" s="210">
        <f>Q5131*'Usages mobilité'!$BG51*(1+'Usages mobilité'!$BH51)^(Q$5078-$D$5078)/1000</f>
        <v>0</v>
      </c>
      <c r="R5182" s="210">
        <f>R5131*'Usages mobilité'!$BG51*(1+'Usages mobilité'!$BH51)^(R$5078-$D$5078)/1000</f>
        <v>0</v>
      </c>
    </row>
    <row r="5183" spans="1:18" hidden="1" outlineLevel="2" x14ac:dyDescent="0.35">
      <c r="A5183" s="209" t="str">
        <f>'Usages mobilité'!A52</f>
        <v>Usage mobilité n°49</v>
      </c>
      <c r="B5183" s="209" t="s">
        <v>639</v>
      </c>
      <c r="C5183" s="209"/>
      <c r="D5183" s="210">
        <f>D5132*'Usages mobilité'!$BG52*(1+'Usages mobilité'!$BH52)^(D$5078-$D$5078)/1000</f>
        <v>0</v>
      </c>
      <c r="E5183" s="210">
        <f>E5132*'Usages mobilité'!$BG52*(1+'Usages mobilité'!$BH52)^(E$5078-$D$5078)/1000</f>
        <v>0</v>
      </c>
      <c r="F5183" s="210">
        <f>F5132*'Usages mobilité'!$BG52*(1+'Usages mobilité'!$BH52)^(F$5078-$D$5078)/1000</f>
        <v>0</v>
      </c>
      <c r="G5183" s="210">
        <f>G5132*'Usages mobilité'!$BG52*(1+'Usages mobilité'!$BH52)^(G$5078-$D$5078)/1000</f>
        <v>0</v>
      </c>
      <c r="H5183" s="210">
        <f>H5132*'Usages mobilité'!$BG52*(1+'Usages mobilité'!$BH52)^(H$5078-$D$5078)/1000</f>
        <v>0</v>
      </c>
      <c r="I5183" s="210">
        <f>I5132*'Usages mobilité'!$BG52*(1+'Usages mobilité'!$BH52)^(I$5078-$D$5078)/1000</f>
        <v>0</v>
      </c>
      <c r="J5183" s="210">
        <f>J5132*'Usages mobilité'!$BG52*(1+'Usages mobilité'!$BH52)^(J$5078-$D$5078)/1000</f>
        <v>0</v>
      </c>
      <c r="K5183" s="210">
        <f>K5132*'Usages mobilité'!$BG52*(1+'Usages mobilité'!$BH52)^(K$5078-$D$5078)/1000</f>
        <v>0</v>
      </c>
      <c r="L5183" s="210">
        <f>L5132*'Usages mobilité'!$BG52*(1+'Usages mobilité'!$BH52)^(L$5078-$D$5078)/1000</f>
        <v>0</v>
      </c>
      <c r="M5183" s="210">
        <f>M5132*'Usages mobilité'!$BG52*(1+'Usages mobilité'!$BH52)^(M$5078-$D$5078)/1000</f>
        <v>0</v>
      </c>
      <c r="N5183" s="210">
        <f>N5132*'Usages mobilité'!$BG52*(1+'Usages mobilité'!$BH52)^(N$5078-$D$5078)/1000</f>
        <v>0</v>
      </c>
      <c r="O5183" s="210">
        <f>O5132*'Usages mobilité'!$BG52*(1+'Usages mobilité'!$BH52)^(O$5078-$D$5078)/1000</f>
        <v>0</v>
      </c>
      <c r="P5183" s="210">
        <f>P5132*'Usages mobilité'!$BG52*(1+'Usages mobilité'!$BH52)^(P$5078-$D$5078)/1000</f>
        <v>0</v>
      </c>
      <c r="Q5183" s="210">
        <f>Q5132*'Usages mobilité'!$BG52*(1+'Usages mobilité'!$BH52)^(Q$5078-$D$5078)/1000</f>
        <v>0</v>
      </c>
      <c r="R5183" s="210">
        <f>R5132*'Usages mobilité'!$BG52*(1+'Usages mobilité'!$BH52)^(R$5078-$D$5078)/1000</f>
        <v>0</v>
      </c>
    </row>
    <row r="5184" spans="1:18" hidden="1" outlineLevel="2" x14ac:dyDescent="0.35">
      <c r="A5184" s="209" t="str">
        <f>'Usages mobilité'!A53</f>
        <v>Usage mobilité n°50</v>
      </c>
      <c r="B5184" s="209" t="s">
        <v>639</v>
      </c>
      <c r="C5184" s="209"/>
      <c r="D5184" s="210">
        <f>D5133*'Usages mobilité'!$BG53*(1+'Usages mobilité'!$BH53)^(D$5078-$D$5078)/1000</f>
        <v>0</v>
      </c>
      <c r="E5184" s="210">
        <f>E5133*'Usages mobilité'!$BG53*(1+'Usages mobilité'!$BH53)^(E$5078-$D$5078)/1000</f>
        <v>0</v>
      </c>
      <c r="F5184" s="210">
        <f>F5133*'Usages mobilité'!$BG53*(1+'Usages mobilité'!$BH53)^(F$5078-$D$5078)/1000</f>
        <v>0</v>
      </c>
      <c r="G5184" s="210">
        <f>G5133*'Usages mobilité'!$BG53*(1+'Usages mobilité'!$BH53)^(G$5078-$D$5078)/1000</f>
        <v>0</v>
      </c>
      <c r="H5184" s="210">
        <f>H5133*'Usages mobilité'!$BG53*(1+'Usages mobilité'!$BH53)^(H$5078-$D$5078)/1000</f>
        <v>0</v>
      </c>
      <c r="I5184" s="210">
        <f>I5133*'Usages mobilité'!$BG53*(1+'Usages mobilité'!$BH53)^(I$5078-$D$5078)/1000</f>
        <v>0</v>
      </c>
      <c r="J5184" s="210">
        <f>J5133*'Usages mobilité'!$BG53*(1+'Usages mobilité'!$BH53)^(J$5078-$D$5078)/1000</f>
        <v>0</v>
      </c>
      <c r="K5184" s="210">
        <f>K5133*'Usages mobilité'!$BG53*(1+'Usages mobilité'!$BH53)^(K$5078-$D$5078)/1000</f>
        <v>0</v>
      </c>
      <c r="L5184" s="210">
        <f>L5133*'Usages mobilité'!$BG53*(1+'Usages mobilité'!$BH53)^(L$5078-$D$5078)/1000</f>
        <v>0</v>
      </c>
      <c r="M5184" s="210">
        <f>M5133*'Usages mobilité'!$BG53*(1+'Usages mobilité'!$BH53)^(M$5078-$D$5078)/1000</f>
        <v>0</v>
      </c>
      <c r="N5184" s="210">
        <f>N5133*'Usages mobilité'!$BG53*(1+'Usages mobilité'!$BH53)^(N$5078-$D$5078)/1000</f>
        <v>0</v>
      </c>
      <c r="O5184" s="210">
        <f>O5133*'Usages mobilité'!$BG53*(1+'Usages mobilité'!$BH53)^(O$5078-$D$5078)/1000</f>
        <v>0</v>
      </c>
      <c r="P5184" s="210">
        <f>P5133*'Usages mobilité'!$BG53*(1+'Usages mobilité'!$BH53)^(P$5078-$D$5078)/1000</f>
        <v>0</v>
      </c>
      <c r="Q5184" s="210">
        <f>Q5133*'Usages mobilité'!$BG53*(1+'Usages mobilité'!$BH53)^(Q$5078-$D$5078)/1000</f>
        <v>0</v>
      </c>
      <c r="R5184" s="210">
        <f>R5133*'Usages mobilité'!$BG53*(1+'Usages mobilité'!$BH53)^(R$5078-$D$5078)/1000</f>
        <v>0</v>
      </c>
    </row>
    <row r="5185" spans="1:18" hidden="1" outlineLevel="1" collapsed="1" x14ac:dyDescent="0.35">
      <c r="A5185" s="209" t="s">
        <v>644</v>
      </c>
      <c r="B5185" s="209"/>
      <c r="C5185" s="209"/>
      <c r="D5185" s="210">
        <f t="shared" ref="D5185:R5185" si="453">SUM(D5135:D5184)</f>
        <v>0</v>
      </c>
      <c r="E5185" s="210">
        <f t="shared" si="453"/>
        <v>0</v>
      </c>
      <c r="F5185" s="210">
        <f t="shared" si="453"/>
        <v>0</v>
      </c>
      <c r="G5185" s="210">
        <f t="shared" si="453"/>
        <v>0</v>
      </c>
      <c r="H5185" s="210">
        <f t="shared" si="453"/>
        <v>0</v>
      </c>
      <c r="I5185" s="210">
        <f t="shared" si="453"/>
        <v>0</v>
      </c>
      <c r="J5185" s="210">
        <f t="shared" si="453"/>
        <v>0</v>
      </c>
      <c r="K5185" s="210">
        <f t="shared" si="453"/>
        <v>0</v>
      </c>
      <c r="L5185" s="210">
        <f t="shared" si="453"/>
        <v>0</v>
      </c>
      <c r="M5185" s="210">
        <f t="shared" si="453"/>
        <v>0</v>
      </c>
      <c r="N5185" s="210">
        <f t="shared" si="453"/>
        <v>0</v>
      </c>
      <c r="O5185" s="210">
        <f t="shared" si="453"/>
        <v>0</v>
      </c>
      <c r="P5185" s="210">
        <f t="shared" si="453"/>
        <v>0</v>
      </c>
      <c r="Q5185" s="210">
        <f t="shared" si="453"/>
        <v>0</v>
      </c>
      <c r="R5185" s="210">
        <f t="shared" si="453"/>
        <v>0</v>
      </c>
    </row>
    <row r="5186" spans="1:18" hidden="1" outlineLevel="1" x14ac:dyDescent="0.35">
      <c r="A5186" s="43" t="s">
        <v>645</v>
      </c>
      <c r="B5186" s="43"/>
      <c r="C5186" s="43"/>
      <c r="D5186" s="231"/>
      <c r="E5186" s="231"/>
      <c r="F5186" s="231"/>
      <c r="G5186" s="231"/>
      <c r="H5186" s="231"/>
      <c r="I5186" s="231"/>
      <c r="J5186" s="231"/>
      <c r="K5186" s="231"/>
      <c r="L5186" s="231"/>
      <c r="M5186" s="231"/>
      <c r="N5186" s="231"/>
      <c r="O5186" s="231"/>
      <c r="P5186" s="231"/>
      <c r="Q5186" s="231"/>
      <c r="R5186" s="231"/>
    </row>
    <row r="5187" spans="1:18" hidden="1" outlineLevel="1" x14ac:dyDescent="0.35">
      <c r="A5187" s="43" t="s">
        <v>646</v>
      </c>
      <c r="B5187" s="43"/>
      <c r="C5187" s="43"/>
      <c r="D5187" s="231"/>
      <c r="E5187" s="231"/>
      <c r="F5187" s="231"/>
      <c r="G5187" s="231"/>
      <c r="H5187" s="231"/>
      <c r="I5187" s="231"/>
      <c r="J5187" s="231"/>
      <c r="K5187" s="231"/>
      <c r="L5187" s="231"/>
      <c r="M5187" s="231"/>
      <c r="N5187" s="231"/>
      <c r="O5187" s="231"/>
      <c r="P5187" s="231"/>
      <c r="Q5187" s="231"/>
      <c r="R5187" s="231"/>
    </row>
    <row r="5188" spans="1:18" hidden="1" outlineLevel="1" x14ac:dyDescent="0.35">
      <c r="A5188" s="43" t="s">
        <v>647</v>
      </c>
      <c r="B5188" s="43"/>
      <c r="C5188" s="43"/>
      <c r="D5188" s="210">
        <f t="shared" ref="D5188:R5188" si="454">D5185+D5187</f>
        <v>0</v>
      </c>
      <c r="E5188" s="210">
        <f t="shared" si="454"/>
        <v>0</v>
      </c>
      <c r="F5188" s="210">
        <f t="shared" si="454"/>
        <v>0</v>
      </c>
      <c r="G5188" s="210">
        <f t="shared" si="454"/>
        <v>0</v>
      </c>
      <c r="H5188" s="210">
        <f t="shared" si="454"/>
        <v>0</v>
      </c>
      <c r="I5188" s="210">
        <f t="shared" si="454"/>
        <v>0</v>
      </c>
      <c r="J5188" s="210">
        <f t="shared" si="454"/>
        <v>0</v>
      </c>
      <c r="K5188" s="210">
        <f t="shared" si="454"/>
        <v>0</v>
      </c>
      <c r="L5188" s="210">
        <f t="shared" si="454"/>
        <v>0</v>
      </c>
      <c r="M5188" s="210">
        <f t="shared" si="454"/>
        <v>0</v>
      </c>
      <c r="N5188" s="210">
        <f t="shared" si="454"/>
        <v>0</v>
      </c>
      <c r="O5188" s="210">
        <f t="shared" si="454"/>
        <v>0</v>
      </c>
      <c r="P5188" s="210">
        <f t="shared" si="454"/>
        <v>0</v>
      </c>
      <c r="Q5188" s="210">
        <f t="shared" si="454"/>
        <v>0</v>
      </c>
      <c r="R5188" s="210">
        <f t="shared" si="454"/>
        <v>0</v>
      </c>
    </row>
    <row r="5189" spans="1:18" hidden="1" outlineLevel="1" x14ac:dyDescent="0.35"/>
    <row r="5190" spans="1:18" hidden="1" outlineLevel="1" x14ac:dyDescent="0.35">
      <c r="A5190" s="273" t="s">
        <v>648</v>
      </c>
      <c r="B5190" s="212" t="s">
        <v>649</v>
      </c>
      <c r="C5190" s="43"/>
      <c r="D5190" s="231">
        <v>10000</v>
      </c>
      <c r="E5190" s="231"/>
      <c r="F5190" s="231"/>
      <c r="G5190" s="231"/>
      <c r="H5190" s="231"/>
      <c r="I5190" s="231"/>
      <c r="J5190" s="231"/>
      <c r="K5190" s="231"/>
      <c r="L5190" s="231"/>
      <c r="M5190" s="231"/>
      <c r="N5190" s="231"/>
      <c r="O5190" s="231"/>
      <c r="P5190" s="231"/>
      <c r="Q5190" s="231"/>
      <c r="R5190" s="231"/>
    </row>
    <row r="5191" spans="1:18" hidden="1" outlineLevel="1" x14ac:dyDescent="0.35">
      <c r="A5191" s="273"/>
      <c r="B5191" s="213" t="s">
        <v>650</v>
      </c>
      <c r="C5191" s="209"/>
      <c r="D5191" s="210">
        <f>IF($B5075&lt;&gt;"",D5190*(VLOOKUP($B5075,Distribution!$H4:$Y53,18)*(1+VLOOKUP($B5075,Distribution!$H4:$Z53,19))^(D5078-$D5078))/1000,0)</f>
        <v>0</v>
      </c>
      <c r="E5191" s="210">
        <f>IF($B5075&lt;&gt;"",E5190*(VLOOKUP($B5075,Distribution!$H4:$Y53,18)*(1+VLOOKUP($B5075,Distribution!$H4:$Z53,19))^(E5078-$D5078))/1000,0)</f>
        <v>0</v>
      </c>
      <c r="F5191" s="210">
        <f>IF($B5075&lt;&gt;"",F5190*(VLOOKUP($B5075,Distribution!$H4:$Y53,18)*(1+VLOOKUP($B5075,Distribution!$H4:$Z53,19))^(F5078-$D5078))/1000,0)</f>
        <v>0</v>
      </c>
      <c r="G5191" s="210">
        <f>IF($B5075&lt;&gt;"",G5190*(VLOOKUP($B5075,Distribution!$H4:$Y53,18)*(1+VLOOKUP($B5075,Distribution!$H4:$Z53,19))^(G5078-$D5078))/1000,0)</f>
        <v>0</v>
      </c>
      <c r="H5191" s="210">
        <f>IF($B5075&lt;&gt;"",H5190*(VLOOKUP($B5075,Distribution!$H4:$Y53,18)*(1+VLOOKUP($B5075,Distribution!$H4:$Z53,19))^(H5078-$D5078))/1000,0)</f>
        <v>0</v>
      </c>
      <c r="I5191" s="210">
        <f>IF($B5075&lt;&gt;"",I5190*(VLOOKUP($B5075,Distribution!$H4:$Y53,18)*(1+VLOOKUP($B5075,Distribution!$H4:$Z53,19))^(I5078-$D5078))/1000,0)</f>
        <v>0</v>
      </c>
      <c r="J5191" s="210">
        <f>IF($B5075&lt;&gt;"",J5190*(VLOOKUP($B5075,Distribution!$H4:$Y53,18)*(1+VLOOKUP($B5075,Distribution!$H4:$Z53,19))^(J5078-$D5078))/1000,0)</f>
        <v>0</v>
      </c>
      <c r="K5191" s="210">
        <f>IF($B5075&lt;&gt;"",K5190*(VLOOKUP($B5075,Distribution!$H4:$Y53,18)*(1+VLOOKUP($B5075,Distribution!$H4:$Z53,19))^(K5078-$D5078))/1000,0)</f>
        <v>0</v>
      </c>
      <c r="L5191" s="210">
        <f>IF($B5075&lt;&gt;"",L5190*(VLOOKUP($B5075,Distribution!$H4:$Y53,18)*(1+VLOOKUP($B5075,Distribution!$H4:$Z53,19))^(L5078-$D5078))/1000,0)</f>
        <v>0</v>
      </c>
      <c r="M5191" s="210">
        <f>IF($B5075&lt;&gt;"",M5190*(VLOOKUP($B5075,Distribution!$H4:$Y53,18)*(1+VLOOKUP($B5075,Distribution!$H4:$Z53,19))^(M5078-$D5078))/1000,0)</f>
        <v>0</v>
      </c>
      <c r="N5191" s="210">
        <f>IF($B5075&lt;&gt;"",N5190*(VLOOKUP($B5075,Distribution!$H4:$Y53,18)*(1+VLOOKUP($B5075,Distribution!$H4:$Z53,19))^(N5078-$D5078))/1000,0)</f>
        <v>0</v>
      </c>
      <c r="O5191" s="210">
        <f>IF($B5075&lt;&gt;"",O5190*(VLOOKUP($B5075,Distribution!$H4:$Y53,18)*(1+VLOOKUP($B5075,Distribution!$H4:$Z53,19))^(O5078-$D5078))/1000,0)</f>
        <v>0</v>
      </c>
      <c r="P5191" s="210">
        <f>IF($B5075&lt;&gt;"",P5190*(VLOOKUP($B5075,Distribution!$H4:$Y53,18)*(1+VLOOKUP($B5075,Distribution!$H4:$Z53,19))^(P5078-$D5078))/1000,0)</f>
        <v>0</v>
      </c>
      <c r="Q5191" s="210">
        <f>IF($B5075&lt;&gt;"",Q5190*(VLOOKUP($B5075,Distribution!$H4:$Y53,18)*(1+VLOOKUP($B5075,Distribution!$H4:$Z53,19))^(Q5078-$D5078))/1000,0)</f>
        <v>0</v>
      </c>
      <c r="R5191" s="210">
        <f>IF($B5075&lt;&gt;"",R5190*(VLOOKUP($B5075,Distribution!$H4:$Y53,18)*(1+VLOOKUP($B5075,Distribution!$H4:$Z53,19))^(R5078-$D5078))/1000,0)</f>
        <v>0</v>
      </c>
    </row>
    <row r="5192" spans="1:18" hidden="1" outlineLevel="1" x14ac:dyDescent="0.35">
      <c r="A5192" s="273" t="s">
        <v>664</v>
      </c>
      <c r="B5192" s="212" t="s">
        <v>665</v>
      </c>
      <c r="C5192" s="43"/>
      <c r="D5192" s="231"/>
      <c r="E5192" s="231"/>
      <c r="F5192" s="231"/>
      <c r="G5192" s="231"/>
      <c r="H5192" s="231"/>
      <c r="I5192" s="231"/>
      <c r="J5192" s="231"/>
      <c r="K5192" s="231"/>
      <c r="L5192" s="231"/>
      <c r="M5192" s="231"/>
      <c r="N5192" s="231"/>
      <c r="O5192" s="231"/>
      <c r="P5192" s="231"/>
      <c r="Q5192" s="231"/>
      <c r="R5192" s="231"/>
    </row>
    <row r="5193" spans="1:18" hidden="1" outlineLevel="1" x14ac:dyDescent="0.35">
      <c r="A5193" s="273"/>
      <c r="B5193" s="212" t="s">
        <v>650</v>
      </c>
      <c r="C5193" s="43"/>
      <c r="D5193" s="231"/>
      <c r="E5193" s="231"/>
      <c r="F5193" s="231"/>
      <c r="G5193" s="231"/>
      <c r="H5193" s="231"/>
      <c r="I5193" s="231"/>
      <c r="J5193" s="231"/>
      <c r="K5193" s="231"/>
      <c r="L5193" s="231"/>
      <c r="M5193" s="231"/>
      <c r="N5193" s="231"/>
      <c r="O5193" s="231"/>
      <c r="P5193" s="231"/>
      <c r="Q5193" s="231"/>
      <c r="R5193" s="231"/>
    </row>
    <row r="5194" spans="1:18" hidden="1" outlineLevel="1" x14ac:dyDescent="0.35">
      <c r="A5194" s="212" t="s">
        <v>653</v>
      </c>
      <c r="B5194" s="212"/>
      <c r="C5194" s="43"/>
      <c r="D5194" s="231"/>
      <c r="E5194" s="231"/>
      <c r="F5194" s="231"/>
      <c r="G5194" s="231"/>
      <c r="H5194" s="231"/>
      <c r="I5194" s="231"/>
      <c r="J5194" s="231"/>
      <c r="K5194" s="231"/>
      <c r="L5194" s="231"/>
      <c r="M5194" s="231"/>
      <c r="N5194" s="231"/>
      <c r="O5194" s="231"/>
      <c r="P5194" s="231"/>
      <c r="Q5194" s="231"/>
      <c r="R5194" s="231"/>
    </row>
    <row r="5195" spans="1:18" hidden="1" outlineLevel="1" x14ac:dyDescent="0.35">
      <c r="A5195" s="212" t="s">
        <v>654</v>
      </c>
      <c r="B5195" s="212"/>
      <c r="C5195" s="43"/>
      <c r="D5195" s="231"/>
      <c r="E5195" s="231"/>
      <c r="F5195" s="231"/>
      <c r="G5195" s="231"/>
      <c r="H5195" s="231"/>
      <c r="I5195" s="231"/>
      <c r="J5195" s="231"/>
      <c r="K5195" s="231"/>
      <c r="L5195" s="231"/>
      <c r="M5195" s="231"/>
      <c r="N5195" s="231"/>
      <c r="O5195" s="231"/>
      <c r="P5195" s="231"/>
      <c r="Q5195" s="231"/>
      <c r="R5195" s="231"/>
    </row>
    <row r="5196" spans="1:18" hidden="1" outlineLevel="1" x14ac:dyDescent="0.35">
      <c r="A5196" s="211" t="s">
        <v>655</v>
      </c>
      <c r="B5196" s="211"/>
      <c r="C5196" s="209"/>
      <c r="D5196" s="210">
        <f t="shared" ref="D5196:R5196" si="455">D5191+D5193+D5194+D5195</f>
        <v>0</v>
      </c>
      <c r="E5196" s="210">
        <f t="shared" si="455"/>
        <v>0</v>
      </c>
      <c r="F5196" s="210">
        <f t="shared" si="455"/>
        <v>0</v>
      </c>
      <c r="G5196" s="210">
        <f t="shared" si="455"/>
        <v>0</v>
      </c>
      <c r="H5196" s="210">
        <f t="shared" si="455"/>
        <v>0</v>
      </c>
      <c r="I5196" s="210">
        <f t="shared" si="455"/>
        <v>0</v>
      </c>
      <c r="J5196" s="210">
        <f t="shared" si="455"/>
        <v>0</v>
      </c>
      <c r="K5196" s="210">
        <f t="shared" si="455"/>
        <v>0</v>
      </c>
      <c r="L5196" s="210">
        <f t="shared" si="455"/>
        <v>0</v>
      </c>
      <c r="M5196" s="210">
        <f t="shared" si="455"/>
        <v>0</v>
      </c>
      <c r="N5196" s="210">
        <f t="shared" si="455"/>
        <v>0</v>
      </c>
      <c r="O5196" s="210">
        <f t="shared" si="455"/>
        <v>0</v>
      </c>
      <c r="P5196" s="210">
        <f t="shared" si="455"/>
        <v>0</v>
      </c>
      <c r="Q5196" s="210">
        <f t="shared" si="455"/>
        <v>0</v>
      </c>
      <c r="R5196" s="210">
        <f t="shared" si="455"/>
        <v>0</v>
      </c>
    </row>
    <row r="5197" spans="1:18" hidden="1" outlineLevel="1" x14ac:dyDescent="0.35"/>
    <row r="5198" spans="1:18" hidden="1" outlineLevel="1" x14ac:dyDescent="0.35">
      <c r="A5198" s="209" t="s">
        <v>656</v>
      </c>
      <c r="B5198" s="209"/>
      <c r="C5198" s="209"/>
      <c r="D5198" s="210">
        <f t="shared" ref="D5198:R5198" si="456">D5188-D5196</f>
        <v>0</v>
      </c>
      <c r="E5198" s="210">
        <f t="shared" si="456"/>
        <v>0</v>
      </c>
      <c r="F5198" s="210">
        <f t="shared" si="456"/>
        <v>0</v>
      </c>
      <c r="G5198" s="210">
        <f t="shared" si="456"/>
        <v>0</v>
      </c>
      <c r="H5198" s="210">
        <f t="shared" si="456"/>
        <v>0</v>
      </c>
      <c r="I5198" s="210">
        <f t="shared" si="456"/>
        <v>0</v>
      </c>
      <c r="J5198" s="210">
        <f t="shared" si="456"/>
        <v>0</v>
      </c>
      <c r="K5198" s="210">
        <f t="shared" si="456"/>
        <v>0</v>
      </c>
      <c r="L5198" s="210">
        <f t="shared" si="456"/>
        <v>0</v>
      </c>
      <c r="M5198" s="210">
        <f t="shared" si="456"/>
        <v>0</v>
      </c>
      <c r="N5198" s="210">
        <f t="shared" si="456"/>
        <v>0</v>
      </c>
      <c r="O5198" s="210">
        <f t="shared" si="456"/>
        <v>0</v>
      </c>
      <c r="P5198" s="210">
        <f t="shared" si="456"/>
        <v>0</v>
      </c>
      <c r="Q5198" s="210">
        <f t="shared" si="456"/>
        <v>0</v>
      </c>
      <c r="R5198" s="210">
        <f t="shared" si="456"/>
        <v>0</v>
      </c>
    </row>
    <row r="5199" spans="1:18" hidden="1" outlineLevel="1" x14ac:dyDescent="0.35"/>
    <row r="5200" spans="1:18" hidden="1" outlineLevel="1" x14ac:dyDescent="0.35">
      <c r="A5200" s="43" t="s">
        <v>657</v>
      </c>
      <c r="B5200" s="43"/>
      <c r="C5200" s="43"/>
      <c r="D5200" s="231"/>
      <c r="E5200" s="231"/>
      <c r="F5200" s="231"/>
      <c r="G5200" s="231"/>
      <c r="H5200" s="231"/>
      <c r="I5200" s="231"/>
      <c r="J5200" s="231"/>
      <c r="K5200" s="231"/>
      <c r="L5200" s="231"/>
      <c r="M5200" s="231"/>
      <c r="N5200" s="231"/>
      <c r="O5200" s="231"/>
      <c r="P5200" s="231"/>
      <c r="Q5200" s="231"/>
      <c r="R5200" s="231"/>
    </row>
    <row r="5201" spans="1:18" hidden="1" outlineLevel="1" x14ac:dyDescent="0.35"/>
    <row r="5202" spans="1:18" hidden="1" outlineLevel="1" x14ac:dyDescent="0.35">
      <c r="A5202" s="209" t="s">
        <v>658</v>
      </c>
      <c r="B5202" s="209"/>
      <c r="C5202" s="209"/>
      <c r="D5202" s="210">
        <f t="shared" ref="D5202:R5202" si="457">D5198-D5200</f>
        <v>0</v>
      </c>
      <c r="E5202" s="210">
        <f t="shared" si="457"/>
        <v>0</v>
      </c>
      <c r="F5202" s="210">
        <f t="shared" si="457"/>
        <v>0</v>
      </c>
      <c r="G5202" s="210">
        <f t="shared" si="457"/>
        <v>0</v>
      </c>
      <c r="H5202" s="210">
        <f t="shared" si="457"/>
        <v>0</v>
      </c>
      <c r="I5202" s="210">
        <f t="shared" si="457"/>
        <v>0</v>
      </c>
      <c r="J5202" s="210">
        <f t="shared" si="457"/>
        <v>0</v>
      </c>
      <c r="K5202" s="210">
        <f t="shared" si="457"/>
        <v>0</v>
      </c>
      <c r="L5202" s="210">
        <f t="shared" si="457"/>
        <v>0</v>
      </c>
      <c r="M5202" s="210">
        <f t="shared" si="457"/>
        <v>0</v>
      </c>
      <c r="N5202" s="210">
        <f t="shared" si="457"/>
        <v>0</v>
      </c>
      <c r="O5202" s="210">
        <f t="shared" si="457"/>
        <v>0</v>
      </c>
      <c r="P5202" s="210">
        <f t="shared" si="457"/>
        <v>0</v>
      </c>
      <c r="Q5202" s="210">
        <f t="shared" si="457"/>
        <v>0</v>
      </c>
      <c r="R5202" s="210">
        <f t="shared" si="457"/>
        <v>0</v>
      </c>
    </row>
    <row r="5203" spans="1:18" hidden="1" outlineLevel="1" x14ac:dyDescent="0.35">
      <c r="A5203" s="209" t="s">
        <v>659</v>
      </c>
      <c r="B5203" s="209"/>
      <c r="C5203" s="209"/>
      <c r="D5203" s="210">
        <f t="shared" ref="D5203:R5203" si="458">$B5076*D5202</f>
        <v>0</v>
      </c>
      <c r="E5203" s="210">
        <f t="shared" si="458"/>
        <v>0</v>
      </c>
      <c r="F5203" s="210">
        <f t="shared" si="458"/>
        <v>0</v>
      </c>
      <c r="G5203" s="210">
        <f t="shared" si="458"/>
        <v>0</v>
      </c>
      <c r="H5203" s="210">
        <f t="shared" si="458"/>
        <v>0</v>
      </c>
      <c r="I5203" s="210">
        <f t="shared" si="458"/>
        <v>0</v>
      </c>
      <c r="J5203" s="210">
        <f t="shared" si="458"/>
        <v>0</v>
      </c>
      <c r="K5203" s="210">
        <f t="shared" si="458"/>
        <v>0</v>
      </c>
      <c r="L5203" s="210">
        <f t="shared" si="458"/>
        <v>0</v>
      </c>
      <c r="M5203" s="210">
        <f t="shared" si="458"/>
        <v>0</v>
      </c>
      <c r="N5203" s="210">
        <f t="shared" si="458"/>
        <v>0</v>
      </c>
      <c r="O5203" s="210">
        <f t="shared" si="458"/>
        <v>0</v>
      </c>
      <c r="P5203" s="210">
        <f t="shared" si="458"/>
        <v>0</v>
      </c>
      <c r="Q5203" s="210">
        <f t="shared" si="458"/>
        <v>0</v>
      </c>
      <c r="R5203" s="210">
        <f t="shared" si="458"/>
        <v>0</v>
      </c>
    </row>
    <row r="5204" spans="1:18" hidden="1" outlineLevel="1" x14ac:dyDescent="0.35"/>
    <row r="5205" spans="1:18" hidden="1" outlineLevel="1" x14ac:dyDescent="0.35">
      <c r="A5205" s="209" t="s">
        <v>660</v>
      </c>
      <c r="B5205" s="209"/>
      <c r="C5205" s="209"/>
      <c r="D5205" s="210">
        <f t="shared" ref="D5205:R5205" si="459">D5202-D5203</f>
        <v>0</v>
      </c>
      <c r="E5205" s="210">
        <f t="shared" si="459"/>
        <v>0</v>
      </c>
      <c r="F5205" s="210">
        <f t="shared" si="459"/>
        <v>0</v>
      </c>
      <c r="G5205" s="210">
        <f t="shared" si="459"/>
        <v>0</v>
      </c>
      <c r="H5205" s="210">
        <f t="shared" si="459"/>
        <v>0</v>
      </c>
      <c r="I5205" s="210">
        <f t="shared" si="459"/>
        <v>0</v>
      </c>
      <c r="J5205" s="210">
        <f t="shared" si="459"/>
        <v>0</v>
      </c>
      <c r="K5205" s="210">
        <f t="shared" si="459"/>
        <v>0</v>
      </c>
      <c r="L5205" s="210">
        <f t="shared" si="459"/>
        <v>0</v>
      </c>
      <c r="M5205" s="210">
        <f t="shared" si="459"/>
        <v>0</v>
      </c>
      <c r="N5205" s="210">
        <f t="shared" si="459"/>
        <v>0</v>
      </c>
      <c r="O5205" s="210">
        <f t="shared" si="459"/>
        <v>0</v>
      </c>
      <c r="P5205" s="210">
        <f t="shared" si="459"/>
        <v>0</v>
      </c>
      <c r="Q5205" s="210">
        <f t="shared" si="459"/>
        <v>0</v>
      </c>
      <c r="R5205" s="210">
        <f t="shared" si="459"/>
        <v>0</v>
      </c>
    </row>
    <row r="5206" spans="1:18" hidden="1" outlineLevel="1" x14ac:dyDescent="0.35"/>
    <row r="5207" spans="1:18" hidden="1" outlineLevel="1" x14ac:dyDescent="0.35">
      <c r="A5207" s="211" t="s">
        <v>661</v>
      </c>
      <c r="B5207" s="209"/>
      <c r="C5207" s="209"/>
      <c r="D5207" s="214" t="e">
        <f>IRR(D5205:R5205)</f>
        <v>#NUM!</v>
      </c>
    </row>
    <row r="5208" spans="1:18" collapsed="1" x14ac:dyDescent="0.35"/>
    <row r="5211" spans="1:18" s="156" customFormat="1" x14ac:dyDescent="0.35">
      <c r="A5211" s="156" t="s">
        <v>693</v>
      </c>
    </row>
    <row r="5212" spans="1:18" hidden="1" outlineLevel="1" x14ac:dyDescent="0.35"/>
    <row r="5213" spans="1:18" hidden="1" outlineLevel="1" x14ac:dyDescent="0.35">
      <c r="A5213" s="204" t="s">
        <v>596</v>
      </c>
      <c r="B5213" s="195"/>
    </row>
    <row r="5214" spans="1:18" hidden="1" outlineLevel="1" x14ac:dyDescent="0.35">
      <c r="A5214" s="205" t="s">
        <v>631</v>
      </c>
      <c r="B5214" s="196"/>
    </row>
    <row r="5215" spans="1:18" ht="15" hidden="1" outlineLevel="1" thickBot="1" x14ac:dyDescent="0.4">
      <c r="A5215" s="206" t="s">
        <v>632</v>
      </c>
      <c r="B5215" s="230"/>
    </row>
    <row r="5216" spans="1:18" hidden="1" outlineLevel="1" x14ac:dyDescent="0.35"/>
    <row r="5217" spans="1:18" hidden="1" outlineLevel="1" x14ac:dyDescent="0.35">
      <c r="A5217" s="43" t="s">
        <v>633</v>
      </c>
      <c r="B5217" s="43"/>
      <c r="C5217" s="210">
        <v>0</v>
      </c>
      <c r="D5217" s="210">
        <v>1</v>
      </c>
      <c r="E5217" s="210">
        <v>2</v>
      </c>
      <c r="F5217" s="210">
        <v>3</v>
      </c>
      <c r="G5217" s="210">
        <v>4</v>
      </c>
      <c r="H5217" s="210">
        <v>5</v>
      </c>
      <c r="I5217" s="210">
        <v>6</v>
      </c>
      <c r="J5217" s="210">
        <v>7</v>
      </c>
      <c r="K5217" s="210">
        <v>8</v>
      </c>
      <c r="L5217" s="210">
        <v>9</v>
      </c>
      <c r="M5217" s="210">
        <v>10</v>
      </c>
      <c r="N5217" s="210">
        <v>11</v>
      </c>
      <c r="O5217" s="210">
        <v>12</v>
      </c>
      <c r="P5217" s="210">
        <v>13</v>
      </c>
      <c r="Q5217" s="210">
        <v>14</v>
      </c>
      <c r="R5217" s="210">
        <v>15</v>
      </c>
    </row>
    <row r="5218" spans="1:18" hidden="1" outlineLevel="1" x14ac:dyDescent="0.35"/>
    <row r="5219" spans="1:18" hidden="1" outlineLevel="1" x14ac:dyDescent="0.35">
      <c r="A5219" s="43" t="s">
        <v>634</v>
      </c>
      <c r="B5219" s="43"/>
      <c r="C5219" s="231"/>
      <c r="D5219" s="231"/>
      <c r="E5219" s="231"/>
      <c r="F5219" s="231"/>
      <c r="G5219" s="231"/>
      <c r="H5219" s="231"/>
      <c r="I5219" s="231"/>
      <c r="J5219" s="231"/>
      <c r="K5219" s="231"/>
      <c r="L5219" s="231"/>
      <c r="M5219" s="231"/>
      <c r="N5219" s="231"/>
      <c r="O5219" s="231"/>
      <c r="P5219" s="231"/>
      <c r="Q5219" s="231"/>
      <c r="R5219" s="231"/>
    </row>
    <row r="5220" spans="1:18" hidden="1" outlineLevel="1" x14ac:dyDescent="0.35">
      <c r="A5220" s="43" t="s">
        <v>635</v>
      </c>
      <c r="B5220" s="43"/>
      <c r="C5220" s="231"/>
      <c r="D5220" s="231"/>
      <c r="E5220" s="231"/>
      <c r="F5220" s="231"/>
      <c r="G5220" s="231"/>
      <c r="H5220" s="231"/>
      <c r="I5220" s="231"/>
      <c r="J5220" s="231"/>
      <c r="K5220" s="231"/>
      <c r="L5220" s="231"/>
      <c r="M5220" s="231"/>
      <c r="N5220" s="231"/>
      <c r="O5220" s="231"/>
      <c r="P5220" s="231"/>
      <c r="Q5220" s="231"/>
      <c r="R5220" s="231"/>
    </row>
    <row r="5221" spans="1:18" hidden="1" outlineLevel="1" x14ac:dyDescent="0.35">
      <c r="A5221" s="43" t="s">
        <v>636</v>
      </c>
      <c r="B5221" s="43"/>
      <c r="C5221" s="231"/>
      <c r="D5221" s="231"/>
      <c r="E5221" s="231"/>
      <c r="F5221" s="231"/>
      <c r="G5221" s="231"/>
      <c r="H5221" s="231"/>
      <c r="I5221" s="231"/>
      <c r="J5221" s="231"/>
      <c r="K5221" s="231"/>
      <c r="L5221" s="231"/>
      <c r="M5221" s="231"/>
      <c r="N5221" s="231"/>
      <c r="O5221" s="231"/>
      <c r="P5221" s="231"/>
      <c r="Q5221" s="231"/>
      <c r="R5221" s="231"/>
    </row>
    <row r="5222" spans="1:18" hidden="1" outlineLevel="1" x14ac:dyDescent="0.35"/>
    <row r="5223" spans="1:18" hidden="1" outlineLevel="2" x14ac:dyDescent="0.35">
      <c r="A5223" s="209" t="str">
        <f>'Usages industrie'!A4</f>
        <v>Usage industriel n°1</v>
      </c>
      <c r="B5223" s="209" t="s">
        <v>637</v>
      </c>
      <c r="C5223" s="209"/>
      <c r="D5223" s="210">
        <f>IF(B$5213&lt;&gt;"",IF(B$5213='Usages industrie'!$K4,'Usages industrie'!J4,0),0)</f>
        <v>0</v>
      </c>
      <c r="E5223" s="210">
        <f t="shared" ref="E5223:R5232" si="460">$D5223</f>
        <v>0</v>
      </c>
      <c r="F5223" s="210">
        <f t="shared" si="460"/>
        <v>0</v>
      </c>
      <c r="G5223" s="210">
        <f t="shared" si="460"/>
        <v>0</v>
      </c>
      <c r="H5223" s="210">
        <f t="shared" si="460"/>
        <v>0</v>
      </c>
      <c r="I5223" s="210">
        <f t="shared" si="460"/>
        <v>0</v>
      </c>
      <c r="J5223" s="210">
        <f t="shared" si="460"/>
        <v>0</v>
      </c>
      <c r="K5223" s="210">
        <f t="shared" si="460"/>
        <v>0</v>
      </c>
      <c r="L5223" s="210">
        <f t="shared" si="460"/>
        <v>0</v>
      </c>
      <c r="M5223" s="210">
        <f t="shared" si="460"/>
        <v>0</v>
      </c>
      <c r="N5223" s="210">
        <f t="shared" si="460"/>
        <v>0</v>
      </c>
      <c r="O5223" s="210">
        <f t="shared" si="460"/>
        <v>0</v>
      </c>
      <c r="P5223" s="210">
        <f t="shared" si="460"/>
        <v>0</v>
      </c>
      <c r="Q5223" s="210">
        <f t="shared" si="460"/>
        <v>0</v>
      </c>
      <c r="R5223" s="210">
        <f t="shared" si="460"/>
        <v>0</v>
      </c>
    </row>
    <row r="5224" spans="1:18" hidden="1" outlineLevel="2" x14ac:dyDescent="0.35">
      <c r="A5224" s="209" t="str">
        <f>'Usages industrie'!A5</f>
        <v>Usage industriel n°2</v>
      </c>
      <c r="B5224" s="209" t="s">
        <v>637</v>
      </c>
      <c r="C5224" s="209"/>
      <c r="D5224" s="210">
        <f>IF(B$5213&lt;&gt;"",IF(B$5213='Usages industrie'!$K5,'Usages industrie'!J5,0),0)</f>
        <v>0</v>
      </c>
      <c r="E5224" s="210">
        <f t="shared" si="460"/>
        <v>0</v>
      </c>
      <c r="F5224" s="210">
        <f t="shared" si="460"/>
        <v>0</v>
      </c>
      <c r="G5224" s="210">
        <f t="shared" si="460"/>
        <v>0</v>
      </c>
      <c r="H5224" s="210">
        <f t="shared" si="460"/>
        <v>0</v>
      </c>
      <c r="I5224" s="210">
        <f t="shared" si="460"/>
        <v>0</v>
      </c>
      <c r="J5224" s="210">
        <f t="shared" si="460"/>
        <v>0</v>
      </c>
      <c r="K5224" s="210">
        <f t="shared" si="460"/>
        <v>0</v>
      </c>
      <c r="L5224" s="210">
        <f t="shared" si="460"/>
        <v>0</v>
      </c>
      <c r="M5224" s="210">
        <f t="shared" si="460"/>
        <v>0</v>
      </c>
      <c r="N5224" s="210">
        <f t="shared" si="460"/>
        <v>0</v>
      </c>
      <c r="O5224" s="210">
        <f t="shared" si="460"/>
        <v>0</v>
      </c>
      <c r="P5224" s="210">
        <f t="shared" si="460"/>
        <v>0</v>
      </c>
      <c r="Q5224" s="210">
        <f t="shared" si="460"/>
        <v>0</v>
      </c>
      <c r="R5224" s="210">
        <f t="shared" si="460"/>
        <v>0</v>
      </c>
    </row>
    <row r="5225" spans="1:18" hidden="1" outlineLevel="2" x14ac:dyDescent="0.35">
      <c r="A5225" s="209" t="str">
        <f>'Usages industrie'!A6</f>
        <v>Usage industriel n°3</v>
      </c>
      <c r="B5225" s="209" t="s">
        <v>637</v>
      </c>
      <c r="C5225" s="209"/>
      <c r="D5225" s="210">
        <f>IF(B$5213&lt;&gt;"",IF(B$5213='Usages industrie'!$K6,'Usages industrie'!J6,0),0)</f>
        <v>0</v>
      </c>
      <c r="E5225" s="210">
        <f t="shared" si="460"/>
        <v>0</v>
      </c>
      <c r="F5225" s="210">
        <f t="shared" si="460"/>
        <v>0</v>
      </c>
      <c r="G5225" s="210">
        <f t="shared" si="460"/>
        <v>0</v>
      </c>
      <c r="H5225" s="210">
        <f t="shared" si="460"/>
        <v>0</v>
      </c>
      <c r="I5225" s="210">
        <f t="shared" si="460"/>
        <v>0</v>
      </c>
      <c r="J5225" s="210">
        <f t="shared" si="460"/>
        <v>0</v>
      </c>
      <c r="K5225" s="210">
        <f t="shared" si="460"/>
        <v>0</v>
      </c>
      <c r="L5225" s="210">
        <f t="shared" si="460"/>
        <v>0</v>
      </c>
      <c r="M5225" s="210">
        <f t="shared" si="460"/>
        <v>0</v>
      </c>
      <c r="N5225" s="210">
        <f t="shared" si="460"/>
        <v>0</v>
      </c>
      <c r="O5225" s="210">
        <f t="shared" si="460"/>
        <v>0</v>
      </c>
      <c r="P5225" s="210">
        <f t="shared" si="460"/>
        <v>0</v>
      </c>
      <c r="Q5225" s="210">
        <f t="shared" si="460"/>
        <v>0</v>
      </c>
      <c r="R5225" s="210">
        <f t="shared" si="460"/>
        <v>0</v>
      </c>
    </row>
    <row r="5226" spans="1:18" hidden="1" outlineLevel="2" x14ac:dyDescent="0.35">
      <c r="A5226" s="209" t="str">
        <f>'Usages industrie'!A7</f>
        <v>Usage industriel n°4</v>
      </c>
      <c r="B5226" s="209" t="s">
        <v>637</v>
      </c>
      <c r="C5226" s="209"/>
      <c r="D5226" s="210">
        <f>IF(B$5213&lt;&gt;"",IF(B$5213='Usages industrie'!$K7,'Usages industrie'!J7,0),0)</f>
        <v>0</v>
      </c>
      <c r="E5226" s="210">
        <f t="shared" si="460"/>
        <v>0</v>
      </c>
      <c r="F5226" s="210">
        <f t="shared" si="460"/>
        <v>0</v>
      </c>
      <c r="G5226" s="210">
        <f t="shared" si="460"/>
        <v>0</v>
      </c>
      <c r="H5226" s="210">
        <f t="shared" si="460"/>
        <v>0</v>
      </c>
      <c r="I5226" s="210">
        <f t="shared" si="460"/>
        <v>0</v>
      </c>
      <c r="J5226" s="210">
        <f t="shared" si="460"/>
        <v>0</v>
      </c>
      <c r="K5226" s="210">
        <f t="shared" si="460"/>
        <v>0</v>
      </c>
      <c r="L5226" s="210">
        <f t="shared" si="460"/>
        <v>0</v>
      </c>
      <c r="M5226" s="210">
        <f t="shared" si="460"/>
        <v>0</v>
      </c>
      <c r="N5226" s="210">
        <f t="shared" si="460"/>
        <v>0</v>
      </c>
      <c r="O5226" s="210">
        <f t="shared" si="460"/>
        <v>0</v>
      </c>
      <c r="P5226" s="210">
        <f t="shared" si="460"/>
        <v>0</v>
      </c>
      <c r="Q5226" s="210">
        <f t="shared" si="460"/>
        <v>0</v>
      </c>
      <c r="R5226" s="210">
        <f t="shared" si="460"/>
        <v>0</v>
      </c>
    </row>
    <row r="5227" spans="1:18" hidden="1" outlineLevel="2" x14ac:dyDescent="0.35">
      <c r="A5227" s="209" t="str">
        <f>'Usages industrie'!A8</f>
        <v>Usage industriel n°5</v>
      </c>
      <c r="B5227" s="209" t="s">
        <v>637</v>
      </c>
      <c r="C5227" s="209"/>
      <c r="D5227" s="210">
        <f>IF(B$5213&lt;&gt;"",IF(B$5213='Usages industrie'!$K8,'Usages industrie'!J8,0),0)</f>
        <v>0</v>
      </c>
      <c r="E5227" s="210">
        <f t="shared" si="460"/>
        <v>0</v>
      </c>
      <c r="F5227" s="210">
        <f t="shared" si="460"/>
        <v>0</v>
      </c>
      <c r="G5227" s="210">
        <f t="shared" si="460"/>
        <v>0</v>
      </c>
      <c r="H5227" s="210">
        <f t="shared" si="460"/>
        <v>0</v>
      </c>
      <c r="I5227" s="210">
        <f t="shared" si="460"/>
        <v>0</v>
      </c>
      <c r="J5227" s="210">
        <f t="shared" si="460"/>
        <v>0</v>
      </c>
      <c r="K5227" s="210">
        <f t="shared" si="460"/>
        <v>0</v>
      </c>
      <c r="L5227" s="210">
        <f t="shared" si="460"/>
        <v>0</v>
      </c>
      <c r="M5227" s="210">
        <f t="shared" si="460"/>
        <v>0</v>
      </c>
      <c r="N5227" s="210">
        <f t="shared" si="460"/>
        <v>0</v>
      </c>
      <c r="O5227" s="210">
        <f t="shared" si="460"/>
        <v>0</v>
      </c>
      <c r="P5227" s="210">
        <f t="shared" si="460"/>
        <v>0</v>
      </c>
      <c r="Q5227" s="210">
        <f t="shared" si="460"/>
        <v>0</v>
      </c>
      <c r="R5227" s="210">
        <f t="shared" si="460"/>
        <v>0</v>
      </c>
    </row>
    <row r="5228" spans="1:18" hidden="1" outlineLevel="2" x14ac:dyDescent="0.35">
      <c r="A5228" s="209" t="str">
        <f>'Usages industrie'!A9</f>
        <v>Usage industriel n°6</v>
      </c>
      <c r="B5228" s="209" t="s">
        <v>637</v>
      </c>
      <c r="C5228" s="209"/>
      <c r="D5228" s="210">
        <f>IF(B$5213&lt;&gt;"",IF(B$5213='Usages industrie'!$K9,'Usages industrie'!J9,0),0)</f>
        <v>0</v>
      </c>
      <c r="E5228" s="210">
        <f t="shared" si="460"/>
        <v>0</v>
      </c>
      <c r="F5228" s="210">
        <f t="shared" si="460"/>
        <v>0</v>
      </c>
      <c r="G5228" s="210">
        <f t="shared" si="460"/>
        <v>0</v>
      </c>
      <c r="H5228" s="210">
        <f t="shared" si="460"/>
        <v>0</v>
      </c>
      <c r="I5228" s="210">
        <f t="shared" si="460"/>
        <v>0</v>
      </c>
      <c r="J5228" s="210">
        <f t="shared" si="460"/>
        <v>0</v>
      </c>
      <c r="K5228" s="210">
        <f t="shared" si="460"/>
        <v>0</v>
      </c>
      <c r="L5228" s="210">
        <f t="shared" si="460"/>
        <v>0</v>
      </c>
      <c r="M5228" s="210">
        <f t="shared" si="460"/>
        <v>0</v>
      </c>
      <c r="N5228" s="210">
        <f t="shared" si="460"/>
        <v>0</v>
      </c>
      <c r="O5228" s="210">
        <f t="shared" si="460"/>
        <v>0</v>
      </c>
      <c r="P5228" s="210">
        <f t="shared" si="460"/>
        <v>0</v>
      </c>
      <c r="Q5228" s="210">
        <f t="shared" si="460"/>
        <v>0</v>
      </c>
      <c r="R5228" s="210">
        <f t="shared" si="460"/>
        <v>0</v>
      </c>
    </row>
    <row r="5229" spans="1:18" hidden="1" outlineLevel="2" x14ac:dyDescent="0.35">
      <c r="A5229" s="209" t="str">
        <f>'Usages industrie'!A10</f>
        <v>Usage industriel n°7</v>
      </c>
      <c r="B5229" s="209" t="s">
        <v>637</v>
      </c>
      <c r="C5229" s="209"/>
      <c r="D5229" s="210">
        <f>IF(B$5213&lt;&gt;"",IF(B$5213='Usages industrie'!$K10,'Usages industrie'!J10,0),0)</f>
        <v>0</v>
      </c>
      <c r="E5229" s="210">
        <f t="shared" si="460"/>
        <v>0</v>
      </c>
      <c r="F5229" s="210">
        <f t="shared" si="460"/>
        <v>0</v>
      </c>
      <c r="G5229" s="210">
        <f t="shared" si="460"/>
        <v>0</v>
      </c>
      <c r="H5229" s="210">
        <f t="shared" si="460"/>
        <v>0</v>
      </c>
      <c r="I5229" s="210">
        <f t="shared" si="460"/>
        <v>0</v>
      </c>
      <c r="J5229" s="210">
        <f t="shared" si="460"/>
        <v>0</v>
      </c>
      <c r="K5229" s="210">
        <f t="shared" si="460"/>
        <v>0</v>
      </c>
      <c r="L5229" s="210">
        <f t="shared" si="460"/>
        <v>0</v>
      </c>
      <c r="M5229" s="210">
        <f t="shared" si="460"/>
        <v>0</v>
      </c>
      <c r="N5229" s="210">
        <f t="shared" si="460"/>
        <v>0</v>
      </c>
      <c r="O5229" s="210">
        <f t="shared" si="460"/>
        <v>0</v>
      </c>
      <c r="P5229" s="210">
        <f t="shared" si="460"/>
        <v>0</v>
      </c>
      <c r="Q5229" s="210">
        <f t="shared" si="460"/>
        <v>0</v>
      </c>
      <c r="R5229" s="210">
        <f t="shared" si="460"/>
        <v>0</v>
      </c>
    </row>
    <row r="5230" spans="1:18" hidden="1" outlineLevel="2" x14ac:dyDescent="0.35">
      <c r="A5230" s="209" t="str">
        <f>'Usages industrie'!A11</f>
        <v>Usage industriel n°8</v>
      </c>
      <c r="B5230" s="209" t="s">
        <v>637</v>
      </c>
      <c r="C5230" s="209"/>
      <c r="D5230" s="210">
        <f>IF(B$5213&lt;&gt;"",IF(B$5213='Usages industrie'!$K11,'Usages industrie'!J11,0),0)</f>
        <v>0</v>
      </c>
      <c r="E5230" s="210">
        <f t="shared" si="460"/>
        <v>0</v>
      </c>
      <c r="F5230" s="210">
        <f t="shared" si="460"/>
        <v>0</v>
      </c>
      <c r="G5230" s="210">
        <f t="shared" si="460"/>
        <v>0</v>
      </c>
      <c r="H5230" s="210">
        <f t="shared" si="460"/>
        <v>0</v>
      </c>
      <c r="I5230" s="210">
        <f t="shared" si="460"/>
        <v>0</v>
      </c>
      <c r="J5230" s="210">
        <f t="shared" si="460"/>
        <v>0</v>
      </c>
      <c r="K5230" s="210">
        <f t="shared" si="460"/>
        <v>0</v>
      </c>
      <c r="L5230" s="210">
        <f t="shared" si="460"/>
        <v>0</v>
      </c>
      <c r="M5230" s="210">
        <f t="shared" si="460"/>
        <v>0</v>
      </c>
      <c r="N5230" s="210">
        <f t="shared" si="460"/>
        <v>0</v>
      </c>
      <c r="O5230" s="210">
        <f t="shared" si="460"/>
        <v>0</v>
      </c>
      <c r="P5230" s="210">
        <f t="shared" si="460"/>
        <v>0</v>
      </c>
      <c r="Q5230" s="210">
        <f t="shared" si="460"/>
        <v>0</v>
      </c>
      <c r="R5230" s="210">
        <f t="shared" si="460"/>
        <v>0</v>
      </c>
    </row>
    <row r="5231" spans="1:18" hidden="1" outlineLevel="2" x14ac:dyDescent="0.35">
      <c r="A5231" s="209" t="str">
        <f>'Usages industrie'!A12</f>
        <v>Usage industriel n°9</v>
      </c>
      <c r="B5231" s="209" t="s">
        <v>637</v>
      </c>
      <c r="C5231" s="209"/>
      <c r="D5231" s="210">
        <f>IF(B$5213&lt;&gt;"",IF(B$5213='Usages industrie'!$K12,'Usages industrie'!J12,0),0)</f>
        <v>0</v>
      </c>
      <c r="E5231" s="210">
        <f t="shared" si="460"/>
        <v>0</v>
      </c>
      <c r="F5231" s="210">
        <f t="shared" si="460"/>
        <v>0</v>
      </c>
      <c r="G5231" s="210">
        <f t="shared" si="460"/>
        <v>0</v>
      </c>
      <c r="H5231" s="210">
        <f t="shared" si="460"/>
        <v>0</v>
      </c>
      <c r="I5231" s="210">
        <f t="shared" si="460"/>
        <v>0</v>
      </c>
      <c r="J5231" s="210">
        <f t="shared" si="460"/>
        <v>0</v>
      </c>
      <c r="K5231" s="210">
        <f t="shared" si="460"/>
        <v>0</v>
      </c>
      <c r="L5231" s="210">
        <f t="shared" si="460"/>
        <v>0</v>
      </c>
      <c r="M5231" s="210">
        <f t="shared" si="460"/>
        <v>0</v>
      </c>
      <c r="N5231" s="210">
        <f t="shared" si="460"/>
        <v>0</v>
      </c>
      <c r="O5231" s="210">
        <f t="shared" si="460"/>
        <v>0</v>
      </c>
      <c r="P5231" s="210">
        <f t="shared" si="460"/>
        <v>0</v>
      </c>
      <c r="Q5231" s="210">
        <f t="shared" si="460"/>
        <v>0</v>
      </c>
      <c r="R5231" s="210">
        <f t="shared" si="460"/>
        <v>0</v>
      </c>
    </row>
    <row r="5232" spans="1:18" hidden="1" outlineLevel="2" x14ac:dyDescent="0.35">
      <c r="A5232" s="209" t="str">
        <f>'Usages industrie'!A13</f>
        <v>Usage industriel n°10</v>
      </c>
      <c r="B5232" s="209" t="s">
        <v>637</v>
      </c>
      <c r="C5232" s="209"/>
      <c r="D5232" s="210">
        <f>IF(B$5213&lt;&gt;"",IF(B$5213='Usages industrie'!$K13,'Usages industrie'!J13,0),0)</f>
        <v>0</v>
      </c>
      <c r="E5232" s="210">
        <f t="shared" si="460"/>
        <v>0</v>
      </c>
      <c r="F5232" s="210">
        <f t="shared" si="460"/>
        <v>0</v>
      </c>
      <c r="G5232" s="210">
        <f t="shared" si="460"/>
        <v>0</v>
      </c>
      <c r="H5232" s="210">
        <f t="shared" si="460"/>
        <v>0</v>
      </c>
      <c r="I5232" s="210">
        <f t="shared" si="460"/>
        <v>0</v>
      </c>
      <c r="J5232" s="210">
        <f t="shared" si="460"/>
        <v>0</v>
      </c>
      <c r="K5232" s="210">
        <f t="shared" si="460"/>
        <v>0</v>
      </c>
      <c r="L5232" s="210">
        <f t="shared" si="460"/>
        <v>0</v>
      </c>
      <c r="M5232" s="210">
        <f t="shared" si="460"/>
        <v>0</v>
      </c>
      <c r="N5232" s="210">
        <f t="shared" si="460"/>
        <v>0</v>
      </c>
      <c r="O5232" s="210">
        <f t="shared" si="460"/>
        <v>0</v>
      </c>
      <c r="P5232" s="210">
        <f t="shared" si="460"/>
        <v>0</v>
      </c>
      <c r="Q5232" s="210">
        <f t="shared" si="460"/>
        <v>0</v>
      </c>
      <c r="R5232" s="210">
        <f t="shared" si="460"/>
        <v>0</v>
      </c>
    </row>
    <row r="5233" spans="1:18" hidden="1" outlineLevel="2" x14ac:dyDescent="0.35">
      <c r="A5233" s="209" t="str">
        <f>'Usages industrie'!A14</f>
        <v>Usage industriel n°11</v>
      </c>
      <c r="B5233" s="209" t="s">
        <v>637</v>
      </c>
      <c r="C5233" s="209"/>
      <c r="D5233" s="210">
        <f>IF(B$5213&lt;&gt;"",IF(B$5213='Usages industrie'!$K14,'Usages industrie'!J14,0),0)</f>
        <v>0</v>
      </c>
      <c r="E5233" s="210">
        <f t="shared" ref="E5233:R5242" si="461">$D5233</f>
        <v>0</v>
      </c>
      <c r="F5233" s="210">
        <f t="shared" si="461"/>
        <v>0</v>
      </c>
      <c r="G5233" s="210">
        <f t="shared" si="461"/>
        <v>0</v>
      </c>
      <c r="H5233" s="210">
        <f t="shared" si="461"/>
        <v>0</v>
      </c>
      <c r="I5233" s="210">
        <f t="shared" si="461"/>
        <v>0</v>
      </c>
      <c r="J5233" s="210">
        <f t="shared" si="461"/>
        <v>0</v>
      </c>
      <c r="K5233" s="210">
        <f t="shared" si="461"/>
        <v>0</v>
      </c>
      <c r="L5233" s="210">
        <f t="shared" si="461"/>
        <v>0</v>
      </c>
      <c r="M5233" s="210">
        <f t="shared" si="461"/>
        <v>0</v>
      </c>
      <c r="N5233" s="210">
        <f t="shared" si="461"/>
        <v>0</v>
      </c>
      <c r="O5233" s="210">
        <f t="shared" si="461"/>
        <v>0</v>
      </c>
      <c r="P5233" s="210">
        <f t="shared" si="461"/>
        <v>0</v>
      </c>
      <c r="Q5233" s="210">
        <f t="shared" si="461"/>
        <v>0</v>
      </c>
      <c r="R5233" s="210">
        <f t="shared" si="461"/>
        <v>0</v>
      </c>
    </row>
    <row r="5234" spans="1:18" hidden="1" outlineLevel="2" x14ac:dyDescent="0.35">
      <c r="A5234" s="209" t="str">
        <f>'Usages industrie'!A15</f>
        <v>Usage industriel n°12</v>
      </c>
      <c r="B5234" s="209" t="s">
        <v>637</v>
      </c>
      <c r="C5234" s="209"/>
      <c r="D5234" s="210">
        <f>IF(B$5213&lt;&gt;"",IF(B$5213='Usages industrie'!$K15,'Usages industrie'!J15,0),0)</f>
        <v>0</v>
      </c>
      <c r="E5234" s="210">
        <f t="shared" si="461"/>
        <v>0</v>
      </c>
      <c r="F5234" s="210">
        <f t="shared" si="461"/>
        <v>0</v>
      </c>
      <c r="G5234" s="210">
        <f t="shared" si="461"/>
        <v>0</v>
      </c>
      <c r="H5234" s="210">
        <f t="shared" si="461"/>
        <v>0</v>
      </c>
      <c r="I5234" s="210">
        <f t="shared" si="461"/>
        <v>0</v>
      </c>
      <c r="J5234" s="210">
        <f t="shared" si="461"/>
        <v>0</v>
      </c>
      <c r="K5234" s="210">
        <f t="shared" si="461"/>
        <v>0</v>
      </c>
      <c r="L5234" s="210">
        <f t="shared" si="461"/>
        <v>0</v>
      </c>
      <c r="M5234" s="210">
        <f t="shared" si="461"/>
        <v>0</v>
      </c>
      <c r="N5234" s="210">
        <f t="shared" si="461"/>
        <v>0</v>
      </c>
      <c r="O5234" s="210">
        <f t="shared" si="461"/>
        <v>0</v>
      </c>
      <c r="P5234" s="210">
        <f t="shared" si="461"/>
        <v>0</v>
      </c>
      <c r="Q5234" s="210">
        <f t="shared" si="461"/>
        <v>0</v>
      </c>
      <c r="R5234" s="210">
        <f t="shared" si="461"/>
        <v>0</v>
      </c>
    </row>
    <row r="5235" spans="1:18" hidden="1" outlineLevel="2" x14ac:dyDescent="0.35">
      <c r="A5235" s="209" t="str">
        <f>'Usages industrie'!A16</f>
        <v>Usage industriel n°13</v>
      </c>
      <c r="B5235" s="209" t="s">
        <v>637</v>
      </c>
      <c r="C5235" s="209"/>
      <c r="D5235" s="210">
        <f>IF(B$5213&lt;&gt;"",IF(B$5213='Usages industrie'!$K16,'Usages industrie'!J16,0),0)</f>
        <v>0</v>
      </c>
      <c r="E5235" s="210">
        <f t="shared" si="461"/>
        <v>0</v>
      </c>
      <c r="F5235" s="210">
        <f t="shared" si="461"/>
        <v>0</v>
      </c>
      <c r="G5235" s="210">
        <f t="shared" si="461"/>
        <v>0</v>
      </c>
      <c r="H5235" s="210">
        <f t="shared" si="461"/>
        <v>0</v>
      </c>
      <c r="I5235" s="210">
        <f t="shared" si="461"/>
        <v>0</v>
      </c>
      <c r="J5235" s="210">
        <f t="shared" si="461"/>
        <v>0</v>
      </c>
      <c r="K5235" s="210">
        <f t="shared" si="461"/>
        <v>0</v>
      </c>
      <c r="L5235" s="210">
        <f t="shared" si="461"/>
        <v>0</v>
      </c>
      <c r="M5235" s="210">
        <f t="shared" si="461"/>
        <v>0</v>
      </c>
      <c r="N5235" s="210">
        <f t="shared" si="461"/>
        <v>0</v>
      </c>
      <c r="O5235" s="210">
        <f t="shared" si="461"/>
        <v>0</v>
      </c>
      <c r="P5235" s="210">
        <f t="shared" si="461"/>
        <v>0</v>
      </c>
      <c r="Q5235" s="210">
        <f t="shared" si="461"/>
        <v>0</v>
      </c>
      <c r="R5235" s="210">
        <f t="shared" si="461"/>
        <v>0</v>
      </c>
    </row>
    <row r="5236" spans="1:18" hidden="1" outlineLevel="2" x14ac:dyDescent="0.35">
      <c r="A5236" s="209" t="str">
        <f>'Usages industrie'!A17</f>
        <v>Usage industriel n°14</v>
      </c>
      <c r="B5236" s="209" t="s">
        <v>637</v>
      </c>
      <c r="C5236" s="209"/>
      <c r="D5236" s="210">
        <f>IF(B$5213&lt;&gt;"",IF(B$5213='Usages industrie'!$K17,'Usages industrie'!J17,0),0)</f>
        <v>0</v>
      </c>
      <c r="E5236" s="210">
        <f t="shared" si="461"/>
        <v>0</v>
      </c>
      <c r="F5236" s="210">
        <f t="shared" si="461"/>
        <v>0</v>
      </c>
      <c r="G5236" s="210">
        <f t="shared" si="461"/>
        <v>0</v>
      </c>
      <c r="H5236" s="210">
        <f t="shared" si="461"/>
        <v>0</v>
      </c>
      <c r="I5236" s="210">
        <f t="shared" si="461"/>
        <v>0</v>
      </c>
      <c r="J5236" s="210">
        <f t="shared" si="461"/>
        <v>0</v>
      </c>
      <c r="K5236" s="210">
        <f t="shared" si="461"/>
        <v>0</v>
      </c>
      <c r="L5236" s="210">
        <f t="shared" si="461"/>
        <v>0</v>
      </c>
      <c r="M5236" s="210">
        <f t="shared" si="461"/>
        <v>0</v>
      </c>
      <c r="N5236" s="210">
        <f t="shared" si="461"/>
        <v>0</v>
      </c>
      <c r="O5236" s="210">
        <f t="shared" si="461"/>
        <v>0</v>
      </c>
      <c r="P5236" s="210">
        <f t="shared" si="461"/>
        <v>0</v>
      </c>
      <c r="Q5236" s="210">
        <f t="shared" si="461"/>
        <v>0</v>
      </c>
      <c r="R5236" s="210">
        <f t="shared" si="461"/>
        <v>0</v>
      </c>
    </row>
    <row r="5237" spans="1:18" hidden="1" outlineLevel="2" x14ac:dyDescent="0.35">
      <c r="A5237" s="209" t="str">
        <f>'Usages industrie'!A18</f>
        <v>Usage industriel n°15</v>
      </c>
      <c r="B5237" s="209" t="s">
        <v>637</v>
      </c>
      <c r="C5237" s="209"/>
      <c r="D5237" s="210">
        <f>IF(B$5213&lt;&gt;"",IF(B$5213='Usages industrie'!$K18,'Usages industrie'!J18,0),0)</f>
        <v>0</v>
      </c>
      <c r="E5237" s="210">
        <f t="shared" si="461"/>
        <v>0</v>
      </c>
      <c r="F5237" s="210">
        <f t="shared" si="461"/>
        <v>0</v>
      </c>
      <c r="G5237" s="210">
        <f t="shared" si="461"/>
        <v>0</v>
      </c>
      <c r="H5237" s="210">
        <f t="shared" si="461"/>
        <v>0</v>
      </c>
      <c r="I5237" s="210">
        <f t="shared" si="461"/>
        <v>0</v>
      </c>
      <c r="J5237" s="210">
        <f t="shared" si="461"/>
        <v>0</v>
      </c>
      <c r="K5237" s="210">
        <f t="shared" si="461"/>
        <v>0</v>
      </c>
      <c r="L5237" s="210">
        <f t="shared" si="461"/>
        <v>0</v>
      </c>
      <c r="M5237" s="210">
        <f t="shared" si="461"/>
        <v>0</v>
      </c>
      <c r="N5237" s="210">
        <f t="shared" si="461"/>
        <v>0</v>
      </c>
      <c r="O5237" s="210">
        <f t="shared" si="461"/>
        <v>0</v>
      </c>
      <c r="P5237" s="210">
        <f t="shared" si="461"/>
        <v>0</v>
      </c>
      <c r="Q5237" s="210">
        <f t="shared" si="461"/>
        <v>0</v>
      </c>
      <c r="R5237" s="210">
        <f t="shared" si="461"/>
        <v>0</v>
      </c>
    </row>
    <row r="5238" spans="1:18" hidden="1" outlineLevel="2" x14ac:dyDescent="0.35">
      <c r="A5238" s="209" t="str">
        <f>'Usages industrie'!A19</f>
        <v>Usage industriel n°16</v>
      </c>
      <c r="B5238" s="209" t="s">
        <v>637</v>
      </c>
      <c r="C5238" s="209"/>
      <c r="D5238" s="210">
        <f>IF(B$5213&lt;&gt;"",IF(B$5213='Usages industrie'!$K19,'Usages industrie'!J19,0),0)</f>
        <v>0</v>
      </c>
      <c r="E5238" s="210">
        <f t="shared" si="461"/>
        <v>0</v>
      </c>
      <c r="F5238" s="210">
        <f t="shared" si="461"/>
        <v>0</v>
      </c>
      <c r="G5238" s="210">
        <f t="shared" si="461"/>
        <v>0</v>
      </c>
      <c r="H5238" s="210">
        <f t="shared" si="461"/>
        <v>0</v>
      </c>
      <c r="I5238" s="210">
        <f t="shared" si="461"/>
        <v>0</v>
      </c>
      <c r="J5238" s="210">
        <f t="shared" si="461"/>
        <v>0</v>
      </c>
      <c r="K5238" s="210">
        <f t="shared" si="461"/>
        <v>0</v>
      </c>
      <c r="L5238" s="210">
        <f t="shared" si="461"/>
        <v>0</v>
      </c>
      <c r="M5238" s="210">
        <f t="shared" si="461"/>
        <v>0</v>
      </c>
      <c r="N5238" s="210">
        <f t="shared" si="461"/>
        <v>0</v>
      </c>
      <c r="O5238" s="210">
        <f t="shared" si="461"/>
        <v>0</v>
      </c>
      <c r="P5238" s="210">
        <f t="shared" si="461"/>
        <v>0</v>
      </c>
      <c r="Q5238" s="210">
        <f t="shared" si="461"/>
        <v>0</v>
      </c>
      <c r="R5238" s="210">
        <f t="shared" si="461"/>
        <v>0</v>
      </c>
    </row>
    <row r="5239" spans="1:18" hidden="1" outlineLevel="2" x14ac:dyDescent="0.35">
      <c r="A5239" s="209" t="str">
        <f>'Usages industrie'!A20</f>
        <v>Usage industriel n°17</v>
      </c>
      <c r="B5239" s="209" t="s">
        <v>637</v>
      </c>
      <c r="C5239" s="209"/>
      <c r="D5239" s="210">
        <f>IF(B$5213&lt;&gt;"",IF(B$5213='Usages industrie'!$K20,'Usages industrie'!J20,0),0)</f>
        <v>0</v>
      </c>
      <c r="E5239" s="210">
        <f t="shared" si="461"/>
        <v>0</v>
      </c>
      <c r="F5239" s="210">
        <f t="shared" si="461"/>
        <v>0</v>
      </c>
      <c r="G5239" s="210">
        <f t="shared" si="461"/>
        <v>0</v>
      </c>
      <c r="H5239" s="210">
        <f t="shared" si="461"/>
        <v>0</v>
      </c>
      <c r="I5239" s="210">
        <f t="shared" si="461"/>
        <v>0</v>
      </c>
      <c r="J5239" s="210">
        <f t="shared" si="461"/>
        <v>0</v>
      </c>
      <c r="K5239" s="210">
        <f t="shared" si="461"/>
        <v>0</v>
      </c>
      <c r="L5239" s="210">
        <f t="shared" si="461"/>
        <v>0</v>
      </c>
      <c r="M5239" s="210">
        <f t="shared" si="461"/>
        <v>0</v>
      </c>
      <c r="N5239" s="210">
        <f t="shared" si="461"/>
        <v>0</v>
      </c>
      <c r="O5239" s="210">
        <f t="shared" si="461"/>
        <v>0</v>
      </c>
      <c r="P5239" s="210">
        <f t="shared" si="461"/>
        <v>0</v>
      </c>
      <c r="Q5239" s="210">
        <f t="shared" si="461"/>
        <v>0</v>
      </c>
      <c r="R5239" s="210">
        <f t="shared" si="461"/>
        <v>0</v>
      </c>
    </row>
    <row r="5240" spans="1:18" hidden="1" outlineLevel="2" x14ac:dyDescent="0.35">
      <c r="A5240" s="209" t="str">
        <f>'Usages industrie'!A21</f>
        <v>Usage industriel n°18</v>
      </c>
      <c r="B5240" s="209" t="s">
        <v>637</v>
      </c>
      <c r="C5240" s="209"/>
      <c r="D5240" s="210">
        <f>IF(B$5213&lt;&gt;"",IF(B$5213='Usages industrie'!$K21,'Usages industrie'!J21,0),0)</f>
        <v>0</v>
      </c>
      <c r="E5240" s="210">
        <f t="shared" si="461"/>
        <v>0</v>
      </c>
      <c r="F5240" s="210">
        <f t="shared" si="461"/>
        <v>0</v>
      </c>
      <c r="G5240" s="210">
        <f t="shared" si="461"/>
        <v>0</v>
      </c>
      <c r="H5240" s="210">
        <f t="shared" si="461"/>
        <v>0</v>
      </c>
      <c r="I5240" s="210">
        <f t="shared" si="461"/>
        <v>0</v>
      </c>
      <c r="J5240" s="210">
        <f t="shared" si="461"/>
        <v>0</v>
      </c>
      <c r="K5240" s="210">
        <f t="shared" si="461"/>
        <v>0</v>
      </c>
      <c r="L5240" s="210">
        <f t="shared" si="461"/>
        <v>0</v>
      </c>
      <c r="M5240" s="210">
        <f t="shared" si="461"/>
        <v>0</v>
      </c>
      <c r="N5240" s="210">
        <f t="shared" si="461"/>
        <v>0</v>
      </c>
      <c r="O5240" s="210">
        <f t="shared" si="461"/>
        <v>0</v>
      </c>
      <c r="P5240" s="210">
        <f t="shared" si="461"/>
        <v>0</v>
      </c>
      <c r="Q5240" s="210">
        <f t="shared" si="461"/>
        <v>0</v>
      </c>
      <c r="R5240" s="210">
        <f t="shared" si="461"/>
        <v>0</v>
      </c>
    </row>
    <row r="5241" spans="1:18" hidden="1" outlineLevel="2" x14ac:dyDescent="0.35">
      <c r="A5241" s="209" t="str">
        <f>'Usages industrie'!A22</f>
        <v>Usage industriel n°19</v>
      </c>
      <c r="B5241" s="209" t="s">
        <v>637</v>
      </c>
      <c r="C5241" s="209"/>
      <c r="D5241" s="210">
        <f>IF(B$5213&lt;&gt;"",IF(B$5213='Usages industrie'!$K22,'Usages industrie'!J22,0),0)</f>
        <v>0</v>
      </c>
      <c r="E5241" s="210">
        <f t="shared" si="461"/>
        <v>0</v>
      </c>
      <c r="F5241" s="210">
        <f t="shared" si="461"/>
        <v>0</v>
      </c>
      <c r="G5241" s="210">
        <f t="shared" si="461"/>
        <v>0</v>
      </c>
      <c r="H5241" s="210">
        <f t="shared" si="461"/>
        <v>0</v>
      </c>
      <c r="I5241" s="210">
        <f t="shared" si="461"/>
        <v>0</v>
      </c>
      <c r="J5241" s="210">
        <f t="shared" si="461"/>
        <v>0</v>
      </c>
      <c r="K5241" s="210">
        <f t="shared" si="461"/>
        <v>0</v>
      </c>
      <c r="L5241" s="210">
        <f t="shared" si="461"/>
        <v>0</v>
      </c>
      <c r="M5241" s="210">
        <f t="shared" si="461"/>
        <v>0</v>
      </c>
      <c r="N5241" s="210">
        <f t="shared" si="461"/>
        <v>0</v>
      </c>
      <c r="O5241" s="210">
        <f t="shared" si="461"/>
        <v>0</v>
      </c>
      <c r="P5241" s="210">
        <f t="shared" si="461"/>
        <v>0</v>
      </c>
      <c r="Q5241" s="210">
        <f t="shared" si="461"/>
        <v>0</v>
      </c>
      <c r="R5241" s="210">
        <f t="shared" si="461"/>
        <v>0</v>
      </c>
    </row>
    <row r="5242" spans="1:18" hidden="1" outlineLevel="2" x14ac:dyDescent="0.35">
      <c r="A5242" s="209" t="str">
        <f>'Usages industrie'!A23</f>
        <v>Usage industriel n°20</v>
      </c>
      <c r="B5242" s="209" t="s">
        <v>637</v>
      </c>
      <c r="C5242" s="209"/>
      <c r="D5242" s="210">
        <f>IF(B$5213&lt;&gt;"",IF(B$5213='Usages industrie'!$K23,'Usages industrie'!J23,0),0)</f>
        <v>0</v>
      </c>
      <c r="E5242" s="210">
        <f t="shared" si="461"/>
        <v>0</v>
      </c>
      <c r="F5242" s="210">
        <f t="shared" si="461"/>
        <v>0</v>
      </c>
      <c r="G5242" s="210">
        <f t="shared" si="461"/>
        <v>0</v>
      </c>
      <c r="H5242" s="210">
        <f t="shared" si="461"/>
        <v>0</v>
      </c>
      <c r="I5242" s="210">
        <f t="shared" si="461"/>
        <v>0</v>
      </c>
      <c r="J5242" s="210">
        <f t="shared" si="461"/>
        <v>0</v>
      </c>
      <c r="K5242" s="210">
        <f t="shared" si="461"/>
        <v>0</v>
      </c>
      <c r="L5242" s="210">
        <f t="shared" si="461"/>
        <v>0</v>
      </c>
      <c r="M5242" s="210">
        <f t="shared" si="461"/>
        <v>0</v>
      </c>
      <c r="N5242" s="210">
        <f t="shared" si="461"/>
        <v>0</v>
      </c>
      <c r="O5242" s="210">
        <f t="shared" si="461"/>
        <v>0</v>
      </c>
      <c r="P5242" s="210">
        <f t="shared" si="461"/>
        <v>0</v>
      </c>
      <c r="Q5242" s="210">
        <f t="shared" si="461"/>
        <v>0</v>
      </c>
      <c r="R5242" s="210">
        <f t="shared" si="461"/>
        <v>0</v>
      </c>
    </row>
    <row r="5243" spans="1:18" hidden="1" outlineLevel="2" x14ac:dyDescent="0.35">
      <c r="A5243" s="209" t="str">
        <f>'Usages industrie'!A24</f>
        <v>Usage industriel n°21</v>
      </c>
      <c r="B5243" s="209" t="s">
        <v>637</v>
      </c>
      <c r="C5243" s="209"/>
      <c r="D5243" s="210">
        <f>IF(B$5213&lt;&gt;"",IF(B$5213='Usages industrie'!$K24,'Usages industrie'!J24,0),0)</f>
        <v>0</v>
      </c>
      <c r="E5243" s="210">
        <f t="shared" ref="E5243:R5252" si="462">$D5243</f>
        <v>0</v>
      </c>
      <c r="F5243" s="210">
        <f t="shared" si="462"/>
        <v>0</v>
      </c>
      <c r="G5243" s="210">
        <f t="shared" si="462"/>
        <v>0</v>
      </c>
      <c r="H5243" s="210">
        <f t="shared" si="462"/>
        <v>0</v>
      </c>
      <c r="I5243" s="210">
        <f t="shared" si="462"/>
        <v>0</v>
      </c>
      <c r="J5243" s="210">
        <f t="shared" si="462"/>
        <v>0</v>
      </c>
      <c r="K5243" s="210">
        <f t="shared" si="462"/>
        <v>0</v>
      </c>
      <c r="L5243" s="210">
        <f t="shared" si="462"/>
        <v>0</v>
      </c>
      <c r="M5243" s="210">
        <f t="shared" si="462"/>
        <v>0</v>
      </c>
      <c r="N5243" s="210">
        <f t="shared" si="462"/>
        <v>0</v>
      </c>
      <c r="O5243" s="210">
        <f t="shared" si="462"/>
        <v>0</v>
      </c>
      <c r="P5243" s="210">
        <f t="shared" si="462"/>
        <v>0</v>
      </c>
      <c r="Q5243" s="210">
        <f t="shared" si="462"/>
        <v>0</v>
      </c>
      <c r="R5243" s="210">
        <f t="shared" si="462"/>
        <v>0</v>
      </c>
    </row>
    <row r="5244" spans="1:18" hidden="1" outlineLevel="2" x14ac:dyDescent="0.35">
      <c r="A5244" s="209" t="str">
        <f>'Usages industrie'!A25</f>
        <v>Usage industriel n°22</v>
      </c>
      <c r="B5244" s="209" t="s">
        <v>637</v>
      </c>
      <c r="C5244" s="209"/>
      <c r="D5244" s="210">
        <f>IF(B$5213&lt;&gt;"",IF(B$5213='Usages industrie'!$K25,'Usages industrie'!J25,0),0)</f>
        <v>0</v>
      </c>
      <c r="E5244" s="210">
        <f t="shared" si="462"/>
        <v>0</v>
      </c>
      <c r="F5244" s="210">
        <f t="shared" si="462"/>
        <v>0</v>
      </c>
      <c r="G5244" s="210">
        <f t="shared" si="462"/>
        <v>0</v>
      </c>
      <c r="H5244" s="210">
        <f t="shared" si="462"/>
        <v>0</v>
      </c>
      <c r="I5244" s="210">
        <f t="shared" si="462"/>
        <v>0</v>
      </c>
      <c r="J5244" s="210">
        <f t="shared" si="462"/>
        <v>0</v>
      </c>
      <c r="K5244" s="210">
        <f t="shared" si="462"/>
        <v>0</v>
      </c>
      <c r="L5244" s="210">
        <f t="shared" si="462"/>
        <v>0</v>
      </c>
      <c r="M5244" s="210">
        <f t="shared" si="462"/>
        <v>0</v>
      </c>
      <c r="N5244" s="210">
        <f t="shared" si="462"/>
        <v>0</v>
      </c>
      <c r="O5244" s="210">
        <f t="shared" si="462"/>
        <v>0</v>
      </c>
      <c r="P5244" s="210">
        <f t="shared" si="462"/>
        <v>0</v>
      </c>
      <c r="Q5244" s="210">
        <f t="shared" si="462"/>
        <v>0</v>
      </c>
      <c r="R5244" s="210">
        <f t="shared" si="462"/>
        <v>0</v>
      </c>
    </row>
    <row r="5245" spans="1:18" hidden="1" outlineLevel="2" x14ac:dyDescent="0.35">
      <c r="A5245" s="209" t="str">
        <f>'Usages industrie'!A26</f>
        <v>Usage industriel n°23</v>
      </c>
      <c r="B5245" s="209" t="s">
        <v>637</v>
      </c>
      <c r="C5245" s="209"/>
      <c r="D5245" s="210">
        <f>IF(B$5213&lt;&gt;"",IF(B$5213='Usages industrie'!$K26,'Usages industrie'!J26,0),0)</f>
        <v>0</v>
      </c>
      <c r="E5245" s="210">
        <f t="shared" si="462"/>
        <v>0</v>
      </c>
      <c r="F5245" s="210">
        <f t="shared" si="462"/>
        <v>0</v>
      </c>
      <c r="G5245" s="210">
        <f t="shared" si="462"/>
        <v>0</v>
      </c>
      <c r="H5245" s="210">
        <f t="shared" si="462"/>
        <v>0</v>
      </c>
      <c r="I5245" s="210">
        <f t="shared" si="462"/>
        <v>0</v>
      </c>
      <c r="J5245" s="210">
        <f t="shared" si="462"/>
        <v>0</v>
      </c>
      <c r="K5245" s="210">
        <f t="shared" si="462"/>
        <v>0</v>
      </c>
      <c r="L5245" s="210">
        <f t="shared" si="462"/>
        <v>0</v>
      </c>
      <c r="M5245" s="210">
        <f t="shared" si="462"/>
        <v>0</v>
      </c>
      <c r="N5245" s="210">
        <f t="shared" si="462"/>
        <v>0</v>
      </c>
      <c r="O5245" s="210">
        <f t="shared" si="462"/>
        <v>0</v>
      </c>
      <c r="P5245" s="210">
        <f t="shared" si="462"/>
        <v>0</v>
      </c>
      <c r="Q5245" s="210">
        <f t="shared" si="462"/>
        <v>0</v>
      </c>
      <c r="R5245" s="210">
        <f t="shared" si="462"/>
        <v>0</v>
      </c>
    </row>
    <row r="5246" spans="1:18" hidden="1" outlineLevel="2" x14ac:dyDescent="0.35">
      <c r="A5246" s="209" t="str">
        <f>'Usages industrie'!A27</f>
        <v>Usage industriel n°24</v>
      </c>
      <c r="B5246" s="209" t="s">
        <v>637</v>
      </c>
      <c r="C5246" s="209"/>
      <c r="D5246" s="210">
        <f>IF(B$5213&lt;&gt;"",IF(B$5213='Usages industrie'!$K27,'Usages industrie'!J27,0),0)</f>
        <v>0</v>
      </c>
      <c r="E5246" s="210">
        <f t="shared" si="462"/>
        <v>0</v>
      </c>
      <c r="F5246" s="210">
        <f t="shared" si="462"/>
        <v>0</v>
      </c>
      <c r="G5246" s="210">
        <f t="shared" si="462"/>
        <v>0</v>
      </c>
      <c r="H5246" s="210">
        <f t="shared" si="462"/>
        <v>0</v>
      </c>
      <c r="I5246" s="210">
        <f t="shared" si="462"/>
        <v>0</v>
      </c>
      <c r="J5246" s="210">
        <f t="shared" si="462"/>
        <v>0</v>
      </c>
      <c r="K5246" s="210">
        <f t="shared" si="462"/>
        <v>0</v>
      </c>
      <c r="L5246" s="210">
        <f t="shared" si="462"/>
        <v>0</v>
      </c>
      <c r="M5246" s="210">
        <f t="shared" si="462"/>
        <v>0</v>
      </c>
      <c r="N5246" s="210">
        <f t="shared" si="462"/>
        <v>0</v>
      </c>
      <c r="O5246" s="210">
        <f t="shared" si="462"/>
        <v>0</v>
      </c>
      <c r="P5246" s="210">
        <f t="shared" si="462"/>
        <v>0</v>
      </c>
      <c r="Q5246" s="210">
        <f t="shared" si="462"/>
        <v>0</v>
      </c>
      <c r="R5246" s="210">
        <f t="shared" si="462"/>
        <v>0</v>
      </c>
    </row>
    <row r="5247" spans="1:18" hidden="1" outlineLevel="2" x14ac:dyDescent="0.35">
      <c r="A5247" s="209" t="str">
        <f>'Usages industrie'!A28</f>
        <v>Usage industriel n°25</v>
      </c>
      <c r="B5247" s="209" t="s">
        <v>637</v>
      </c>
      <c r="C5247" s="209"/>
      <c r="D5247" s="210">
        <f>IF(B$5213&lt;&gt;"",IF(B$5213='Usages industrie'!$K28,'Usages industrie'!J28,0),0)</f>
        <v>0</v>
      </c>
      <c r="E5247" s="210">
        <f t="shared" si="462"/>
        <v>0</v>
      </c>
      <c r="F5247" s="210">
        <f t="shared" si="462"/>
        <v>0</v>
      </c>
      <c r="G5247" s="210">
        <f t="shared" si="462"/>
        <v>0</v>
      </c>
      <c r="H5247" s="210">
        <f t="shared" si="462"/>
        <v>0</v>
      </c>
      <c r="I5247" s="210">
        <f t="shared" si="462"/>
        <v>0</v>
      </c>
      <c r="J5247" s="210">
        <f t="shared" si="462"/>
        <v>0</v>
      </c>
      <c r="K5247" s="210">
        <f t="shared" si="462"/>
        <v>0</v>
      </c>
      <c r="L5247" s="210">
        <f t="shared" si="462"/>
        <v>0</v>
      </c>
      <c r="M5247" s="210">
        <f t="shared" si="462"/>
        <v>0</v>
      </c>
      <c r="N5247" s="210">
        <f t="shared" si="462"/>
        <v>0</v>
      </c>
      <c r="O5247" s="210">
        <f t="shared" si="462"/>
        <v>0</v>
      </c>
      <c r="P5247" s="210">
        <f t="shared" si="462"/>
        <v>0</v>
      </c>
      <c r="Q5247" s="210">
        <f t="shared" si="462"/>
        <v>0</v>
      </c>
      <c r="R5247" s="210">
        <f t="shared" si="462"/>
        <v>0</v>
      </c>
    </row>
    <row r="5248" spans="1:18" hidden="1" outlineLevel="2" x14ac:dyDescent="0.35">
      <c r="A5248" s="209" t="str">
        <f>'Usages industrie'!A29</f>
        <v>Usage industriel n°26</v>
      </c>
      <c r="B5248" s="209" t="s">
        <v>637</v>
      </c>
      <c r="C5248" s="209"/>
      <c r="D5248" s="210">
        <f>IF(B$5213&lt;&gt;"",IF(B$5213='Usages industrie'!$K29,'Usages industrie'!J29,0),0)</f>
        <v>0</v>
      </c>
      <c r="E5248" s="210">
        <f t="shared" si="462"/>
        <v>0</v>
      </c>
      <c r="F5248" s="210">
        <f t="shared" si="462"/>
        <v>0</v>
      </c>
      <c r="G5248" s="210">
        <f t="shared" si="462"/>
        <v>0</v>
      </c>
      <c r="H5248" s="210">
        <f t="shared" si="462"/>
        <v>0</v>
      </c>
      <c r="I5248" s="210">
        <f t="shared" si="462"/>
        <v>0</v>
      </c>
      <c r="J5248" s="210">
        <f t="shared" si="462"/>
        <v>0</v>
      </c>
      <c r="K5248" s="210">
        <f t="shared" si="462"/>
        <v>0</v>
      </c>
      <c r="L5248" s="210">
        <f t="shared" si="462"/>
        <v>0</v>
      </c>
      <c r="M5248" s="210">
        <f t="shared" si="462"/>
        <v>0</v>
      </c>
      <c r="N5248" s="210">
        <f t="shared" si="462"/>
        <v>0</v>
      </c>
      <c r="O5248" s="210">
        <f t="shared" si="462"/>
        <v>0</v>
      </c>
      <c r="P5248" s="210">
        <f t="shared" si="462"/>
        <v>0</v>
      </c>
      <c r="Q5248" s="210">
        <f t="shared" si="462"/>
        <v>0</v>
      </c>
      <c r="R5248" s="210">
        <f t="shared" si="462"/>
        <v>0</v>
      </c>
    </row>
    <row r="5249" spans="1:18" hidden="1" outlineLevel="2" x14ac:dyDescent="0.35">
      <c r="A5249" s="209" t="str">
        <f>'Usages industrie'!A30</f>
        <v>Usage industriel n°27</v>
      </c>
      <c r="B5249" s="209" t="s">
        <v>637</v>
      </c>
      <c r="C5249" s="209"/>
      <c r="D5249" s="210">
        <f>IF(B$5213&lt;&gt;"",IF(B$5213='Usages industrie'!$K30,'Usages industrie'!J30,0),0)</f>
        <v>0</v>
      </c>
      <c r="E5249" s="210">
        <f t="shared" si="462"/>
        <v>0</v>
      </c>
      <c r="F5249" s="210">
        <f t="shared" si="462"/>
        <v>0</v>
      </c>
      <c r="G5249" s="210">
        <f t="shared" si="462"/>
        <v>0</v>
      </c>
      <c r="H5249" s="210">
        <f t="shared" si="462"/>
        <v>0</v>
      </c>
      <c r="I5249" s="210">
        <f t="shared" si="462"/>
        <v>0</v>
      </c>
      <c r="J5249" s="210">
        <f t="shared" si="462"/>
        <v>0</v>
      </c>
      <c r="K5249" s="210">
        <f t="shared" si="462"/>
        <v>0</v>
      </c>
      <c r="L5249" s="210">
        <f t="shared" si="462"/>
        <v>0</v>
      </c>
      <c r="M5249" s="210">
        <f t="shared" si="462"/>
        <v>0</v>
      </c>
      <c r="N5249" s="210">
        <f t="shared" si="462"/>
        <v>0</v>
      </c>
      <c r="O5249" s="210">
        <f t="shared" si="462"/>
        <v>0</v>
      </c>
      <c r="P5249" s="210">
        <f t="shared" si="462"/>
        <v>0</v>
      </c>
      <c r="Q5249" s="210">
        <f t="shared" si="462"/>
        <v>0</v>
      </c>
      <c r="R5249" s="210">
        <f t="shared" si="462"/>
        <v>0</v>
      </c>
    </row>
    <row r="5250" spans="1:18" hidden="1" outlineLevel="2" x14ac:dyDescent="0.35">
      <c r="A5250" s="209" t="str">
        <f>'Usages industrie'!A31</f>
        <v>Usage industriel n°28</v>
      </c>
      <c r="B5250" s="209" t="s">
        <v>637</v>
      </c>
      <c r="C5250" s="209"/>
      <c r="D5250" s="210">
        <f>IF(B$5213&lt;&gt;"",IF(B$5213='Usages industrie'!$K31,'Usages industrie'!J31,0),0)</f>
        <v>0</v>
      </c>
      <c r="E5250" s="210">
        <f t="shared" si="462"/>
        <v>0</v>
      </c>
      <c r="F5250" s="210">
        <f t="shared" si="462"/>
        <v>0</v>
      </c>
      <c r="G5250" s="210">
        <f t="shared" si="462"/>
        <v>0</v>
      </c>
      <c r="H5250" s="210">
        <f t="shared" si="462"/>
        <v>0</v>
      </c>
      <c r="I5250" s="210">
        <f t="shared" si="462"/>
        <v>0</v>
      </c>
      <c r="J5250" s="210">
        <f t="shared" si="462"/>
        <v>0</v>
      </c>
      <c r="K5250" s="210">
        <f t="shared" si="462"/>
        <v>0</v>
      </c>
      <c r="L5250" s="210">
        <f t="shared" si="462"/>
        <v>0</v>
      </c>
      <c r="M5250" s="210">
        <f t="shared" si="462"/>
        <v>0</v>
      </c>
      <c r="N5250" s="210">
        <f t="shared" si="462"/>
        <v>0</v>
      </c>
      <c r="O5250" s="210">
        <f t="shared" si="462"/>
        <v>0</v>
      </c>
      <c r="P5250" s="210">
        <f t="shared" si="462"/>
        <v>0</v>
      </c>
      <c r="Q5250" s="210">
        <f t="shared" si="462"/>
        <v>0</v>
      </c>
      <c r="R5250" s="210">
        <f t="shared" si="462"/>
        <v>0</v>
      </c>
    </row>
    <row r="5251" spans="1:18" hidden="1" outlineLevel="2" x14ac:dyDescent="0.35">
      <c r="A5251" s="209" t="str">
        <f>'Usages industrie'!A32</f>
        <v>Usage industriel n°29</v>
      </c>
      <c r="B5251" s="209" t="s">
        <v>637</v>
      </c>
      <c r="C5251" s="209"/>
      <c r="D5251" s="210">
        <f>IF(B$5213&lt;&gt;"",IF(B$5213='Usages industrie'!$K32,'Usages industrie'!J32,0),0)</f>
        <v>0</v>
      </c>
      <c r="E5251" s="210">
        <f t="shared" si="462"/>
        <v>0</v>
      </c>
      <c r="F5251" s="210">
        <f t="shared" si="462"/>
        <v>0</v>
      </c>
      <c r="G5251" s="210">
        <f t="shared" si="462"/>
        <v>0</v>
      </c>
      <c r="H5251" s="210">
        <f t="shared" si="462"/>
        <v>0</v>
      </c>
      <c r="I5251" s="210">
        <f t="shared" si="462"/>
        <v>0</v>
      </c>
      <c r="J5251" s="210">
        <f t="shared" si="462"/>
        <v>0</v>
      </c>
      <c r="K5251" s="210">
        <f t="shared" si="462"/>
        <v>0</v>
      </c>
      <c r="L5251" s="210">
        <f t="shared" si="462"/>
        <v>0</v>
      </c>
      <c r="M5251" s="210">
        <f t="shared" si="462"/>
        <v>0</v>
      </c>
      <c r="N5251" s="210">
        <f t="shared" si="462"/>
        <v>0</v>
      </c>
      <c r="O5251" s="210">
        <f t="shared" si="462"/>
        <v>0</v>
      </c>
      <c r="P5251" s="210">
        <f t="shared" si="462"/>
        <v>0</v>
      </c>
      <c r="Q5251" s="210">
        <f t="shared" si="462"/>
        <v>0</v>
      </c>
      <c r="R5251" s="210">
        <f t="shared" si="462"/>
        <v>0</v>
      </c>
    </row>
    <row r="5252" spans="1:18" hidden="1" outlineLevel="2" x14ac:dyDescent="0.35">
      <c r="A5252" s="209" t="str">
        <f>'Usages industrie'!A33</f>
        <v>Usage industriel n°30</v>
      </c>
      <c r="B5252" s="209" t="s">
        <v>637</v>
      </c>
      <c r="C5252" s="209"/>
      <c r="D5252" s="210">
        <f>IF(B$5213&lt;&gt;"",IF(B$5213='Usages industrie'!$K33,'Usages industrie'!J33,0),0)</f>
        <v>0</v>
      </c>
      <c r="E5252" s="210">
        <f t="shared" si="462"/>
        <v>0</v>
      </c>
      <c r="F5252" s="210">
        <f t="shared" si="462"/>
        <v>0</v>
      </c>
      <c r="G5252" s="210">
        <f t="shared" si="462"/>
        <v>0</v>
      </c>
      <c r="H5252" s="210">
        <f t="shared" si="462"/>
        <v>0</v>
      </c>
      <c r="I5252" s="210">
        <f t="shared" si="462"/>
        <v>0</v>
      </c>
      <c r="J5252" s="210">
        <f t="shared" si="462"/>
        <v>0</v>
      </c>
      <c r="K5252" s="210">
        <f t="shared" si="462"/>
        <v>0</v>
      </c>
      <c r="L5252" s="210">
        <f t="shared" si="462"/>
        <v>0</v>
      </c>
      <c r="M5252" s="210">
        <f t="shared" si="462"/>
        <v>0</v>
      </c>
      <c r="N5252" s="210">
        <f t="shared" si="462"/>
        <v>0</v>
      </c>
      <c r="O5252" s="210">
        <f t="shared" si="462"/>
        <v>0</v>
      </c>
      <c r="P5252" s="210">
        <f t="shared" si="462"/>
        <v>0</v>
      </c>
      <c r="Q5252" s="210">
        <f t="shared" si="462"/>
        <v>0</v>
      </c>
      <c r="R5252" s="210">
        <f t="shared" si="462"/>
        <v>0</v>
      </c>
    </row>
    <row r="5253" spans="1:18" hidden="1" outlineLevel="2" x14ac:dyDescent="0.35">
      <c r="A5253" s="209" t="str">
        <f>'Usages industrie'!A34</f>
        <v>Usage industriel n°31</v>
      </c>
      <c r="B5253" s="209" t="s">
        <v>637</v>
      </c>
      <c r="C5253" s="209"/>
      <c r="D5253" s="210">
        <f>IF(B$5213&lt;&gt;"",IF(B$5213='Usages industrie'!$K34,'Usages industrie'!J34,0),0)</f>
        <v>0</v>
      </c>
      <c r="E5253" s="210">
        <f t="shared" ref="E5253:R5262" si="463">$D5253</f>
        <v>0</v>
      </c>
      <c r="F5253" s="210">
        <f t="shared" si="463"/>
        <v>0</v>
      </c>
      <c r="G5253" s="210">
        <f t="shared" si="463"/>
        <v>0</v>
      </c>
      <c r="H5253" s="210">
        <f t="shared" si="463"/>
        <v>0</v>
      </c>
      <c r="I5253" s="210">
        <f t="shared" si="463"/>
        <v>0</v>
      </c>
      <c r="J5253" s="210">
        <f t="shared" si="463"/>
        <v>0</v>
      </c>
      <c r="K5253" s="210">
        <f t="shared" si="463"/>
        <v>0</v>
      </c>
      <c r="L5253" s="210">
        <f t="shared" si="463"/>
        <v>0</v>
      </c>
      <c r="M5253" s="210">
        <f t="shared" si="463"/>
        <v>0</v>
      </c>
      <c r="N5253" s="210">
        <f t="shared" si="463"/>
        <v>0</v>
      </c>
      <c r="O5253" s="210">
        <f t="shared" si="463"/>
        <v>0</v>
      </c>
      <c r="P5253" s="210">
        <f t="shared" si="463"/>
        <v>0</v>
      </c>
      <c r="Q5253" s="210">
        <f t="shared" si="463"/>
        <v>0</v>
      </c>
      <c r="R5253" s="210">
        <f t="shared" si="463"/>
        <v>0</v>
      </c>
    </row>
    <row r="5254" spans="1:18" hidden="1" outlineLevel="2" x14ac:dyDescent="0.35">
      <c r="A5254" s="209" t="str">
        <f>'Usages industrie'!A35</f>
        <v>Usage industriel n°32</v>
      </c>
      <c r="B5254" s="209" t="s">
        <v>637</v>
      </c>
      <c r="C5254" s="209"/>
      <c r="D5254" s="210">
        <f>IF(B$5213&lt;&gt;"",IF(B$5213='Usages industrie'!$K35,'Usages industrie'!J35,0),0)</f>
        <v>0</v>
      </c>
      <c r="E5254" s="210">
        <f t="shared" si="463"/>
        <v>0</v>
      </c>
      <c r="F5254" s="210">
        <f t="shared" si="463"/>
        <v>0</v>
      </c>
      <c r="G5254" s="210">
        <f t="shared" si="463"/>
        <v>0</v>
      </c>
      <c r="H5254" s="210">
        <f t="shared" si="463"/>
        <v>0</v>
      </c>
      <c r="I5254" s="210">
        <f t="shared" si="463"/>
        <v>0</v>
      </c>
      <c r="J5254" s="210">
        <f t="shared" si="463"/>
        <v>0</v>
      </c>
      <c r="K5254" s="210">
        <f t="shared" si="463"/>
        <v>0</v>
      </c>
      <c r="L5254" s="210">
        <f t="shared" si="463"/>
        <v>0</v>
      </c>
      <c r="M5254" s="210">
        <f t="shared" si="463"/>
        <v>0</v>
      </c>
      <c r="N5254" s="210">
        <f t="shared" si="463"/>
        <v>0</v>
      </c>
      <c r="O5254" s="210">
        <f t="shared" si="463"/>
        <v>0</v>
      </c>
      <c r="P5254" s="210">
        <f t="shared" si="463"/>
        <v>0</v>
      </c>
      <c r="Q5254" s="210">
        <f t="shared" si="463"/>
        <v>0</v>
      </c>
      <c r="R5254" s="210">
        <f t="shared" si="463"/>
        <v>0</v>
      </c>
    </row>
    <row r="5255" spans="1:18" hidden="1" outlineLevel="2" x14ac:dyDescent="0.35">
      <c r="A5255" s="209" t="str">
        <f>'Usages industrie'!A36</f>
        <v>Usage industriel n°33</v>
      </c>
      <c r="B5255" s="209" t="s">
        <v>637</v>
      </c>
      <c r="C5255" s="209"/>
      <c r="D5255" s="210">
        <f>IF(B$5213&lt;&gt;"",IF(B$5213='Usages industrie'!$K36,'Usages industrie'!J36,0),0)</f>
        <v>0</v>
      </c>
      <c r="E5255" s="210">
        <f t="shared" si="463"/>
        <v>0</v>
      </c>
      <c r="F5255" s="210">
        <f t="shared" si="463"/>
        <v>0</v>
      </c>
      <c r="G5255" s="210">
        <f t="shared" si="463"/>
        <v>0</v>
      </c>
      <c r="H5255" s="210">
        <f t="shared" si="463"/>
        <v>0</v>
      </c>
      <c r="I5255" s="210">
        <f t="shared" si="463"/>
        <v>0</v>
      </c>
      <c r="J5255" s="210">
        <f t="shared" si="463"/>
        <v>0</v>
      </c>
      <c r="K5255" s="210">
        <f t="shared" si="463"/>
        <v>0</v>
      </c>
      <c r="L5255" s="210">
        <f t="shared" si="463"/>
        <v>0</v>
      </c>
      <c r="M5255" s="210">
        <f t="shared" si="463"/>
        <v>0</v>
      </c>
      <c r="N5255" s="210">
        <f t="shared" si="463"/>
        <v>0</v>
      </c>
      <c r="O5255" s="210">
        <f t="shared" si="463"/>
        <v>0</v>
      </c>
      <c r="P5255" s="210">
        <f t="shared" si="463"/>
        <v>0</v>
      </c>
      <c r="Q5255" s="210">
        <f t="shared" si="463"/>
        <v>0</v>
      </c>
      <c r="R5255" s="210">
        <f t="shared" si="463"/>
        <v>0</v>
      </c>
    </row>
    <row r="5256" spans="1:18" hidden="1" outlineLevel="2" x14ac:dyDescent="0.35">
      <c r="A5256" s="209" t="str">
        <f>'Usages industrie'!A37</f>
        <v>Usage industriel n°34</v>
      </c>
      <c r="B5256" s="209" t="s">
        <v>637</v>
      </c>
      <c r="C5256" s="209"/>
      <c r="D5256" s="210">
        <f>IF(B$5213&lt;&gt;"",IF(B$5213='Usages industrie'!$K37,'Usages industrie'!J37,0),0)</f>
        <v>0</v>
      </c>
      <c r="E5256" s="210">
        <f t="shared" si="463"/>
        <v>0</v>
      </c>
      <c r="F5256" s="210">
        <f t="shared" si="463"/>
        <v>0</v>
      </c>
      <c r="G5256" s="210">
        <f t="shared" si="463"/>
        <v>0</v>
      </c>
      <c r="H5256" s="210">
        <f t="shared" si="463"/>
        <v>0</v>
      </c>
      <c r="I5256" s="210">
        <f t="shared" si="463"/>
        <v>0</v>
      </c>
      <c r="J5256" s="210">
        <f t="shared" si="463"/>
        <v>0</v>
      </c>
      <c r="K5256" s="210">
        <f t="shared" si="463"/>
        <v>0</v>
      </c>
      <c r="L5256" s="210">
        <f t="shared" si="463"/>
        <v>0</v>
      </c>
      <c r="M5256" s="210">
        <f t="shared" si="463"/>
        <v>0</v>
      </c>
      <c r="N5256" s="210">
        <f t="shared" si="463"/>
        <v>0</v>
      </c>
      <c r="O5256" s="210">
        <f t="shared" si="463"/>
        <v>0</v>
      </c>
      <c r="P5256" s="210">
        <f t="shared" si="463"/>
        <v>0</v>
      </c>
      <c r="Q5256" s="210">
        <f t="shared" si="463"/>
        <v>0</v>
      </c>
      <c r="R5256" s="210">
        <f t="shared" si="463"/>
        <v>0</v>
      </c>
    </row>
    <row r="5257" spans="1:18" hidden="1" outlineLevel="2" x14ac:dyDescent="0.35">
      <c r="A5257" s="209" t="str">
        <f>'Usages industrie'!A38</f>
        <v>Usage industriel n°35</v>
      </c>
      <c r="B5257" s="209" t="s">
        <v>637</v>
      </c>
      <c r="C5257" s="209"/>
      <c r="D5257" s="210">
        <f>IF(B$5213&lt;&gt;"",IF(B$5213='Usages industrie'!$K38,'Usages industrie'!J38,0),0)</f>
        <v>0</v>
      </c>
      <c r="E5257" s="210">
        <f t="shared" si="463"/>
        <v>0</v>
      </c>
      <c r="F5257" s="210">
        <f t="shared" si="463"/>
        <v>0</v>
      </c>
      <c r="G5257" s="210">
        <f t="shared" si="463"/>
        <v>0</v>
      </c>
      <c r="H5257" s="210">
        <f t="shared" si="463"/>
        <v>0</v>
      </c>
      <c r="I5257" s="210">
        <f t="shared" si="463"/>
        <v>0</v>
      </c>
      <c r="J5257" s="210">
        <f t="shared" si="463"/>
        <v>0</v>
      </c>
      <c r="K5257" s="210">
        <f t="shared" si="463"/>
        <v>0</v>
      </c>
      <c r="L5257" s="210">
        <f t="shared" si="463"/>
        <v>0</v>
      </c>
      <c r="M5257" s="210">
        <f t="shared" si="463"/>
        <v>0</v>
      </c>
      <c r="N5257" s="210">
        <f t="shared" si="463"/>
        <v>0</v>
      </c>
      <c r="O5257" s="210">
        <f t="shared" si="463"/>
        <v>0</v>
      </c>
      <c r="P5257" s="210">
        <f t="shared" si="463"/>
        <v>0</v>
      </c>
      <c r="Q5257" s="210">
        <f t="shared" si="463"/>
        <v>0</v>
      </c>
      <c r="R5257" s="210">
        <f t="shared" si="463"/>
        <v>0</v>
      </c>
    </row>
    <row r="5258" spans="1:18" hidden="1" outlineLevel="2" x14ac:dyDescent="0.35">
      <c r="A5258" s="209" t="str">
        <f>'Usages industrie'!A39</f>
        <v>Usage industriel n°36</v>
      </c>
      <c r="B5258" s="209" t="s">
        <v>637</v>
      </c>
      <c r="C5258" s="209"/>
      <c r="D5258" s="210">
        <f>IF(B$5213&lt;&gt;"",IF(B$5213='Usages industrie'!$K39,'Usages industrie'!J39,0),0)</f>
        <v>0</v>
      </c>
      <c r="E5258" s="210">
        <f t="shared" si="463"/>
        <v>0</v>
      </c>
      <c r="F5258" s="210">
        <f t="shared" si="463"/>
        <v>0</v>
      </c>
      <c r="G5258" s="210">
        <f t="shared" si="463"/>
        <v>0</v>
      </c>
      <c r="H5258" s="210">
        <f t="shared" si="463"/>
        <v>0</v>
      </c>
      <c r="I5258" s="210">
        <f t="shared" si="463"/>
        <v>0</v>
      </c>
      <c r="J5258" s="210">
        <f t="shared" si="463"/>
        <v>0</v>
      </c>
      <c r="K5258" s="210">
        <f t="shared" si="463"/>
        <v>0</v>
      </c>
      <c r="L5258" s="210">
        <f t="shared" si="463"/>
        <v>0</v>
      </c>
      <c r="M5258" s="210">
        <f t="shared" si="463"/>
        <v>0</v>
      </c>
      <c r="N5258" s="210">
        <f t="shared" si="463"/>
        <v>0</v>
      </c>
      <c r="O5258" s="210">
        <f t="shared" si="463"/>
        <v>0</v>
      </c>
      <c r="P5258" s="210">
        <f t="shared" si="463"/>
        <v>0</v>
      </c>
      <c r="Q5258" s="210">
        <f t="shared" si="463"/>
        <v>0</v>
      </c>
      <c r="R5258" s="210">
        <f t="shared" si="463"/>
        <v>0</v>
      </c>
    </row>
    <row r="5259" spans="1:18" hidden="1" outlineLevel="2" x14ac:dyDescent="0.35">
      <c r="A5259" s="209" t="str">
        <f>'Usages industrie'!A40</f>
        <v>Usage industriel n°37</v>
      </c>
      <c r="B5259" s="209" t="s">
        <v>637</v>
      </c>
      <c r="C5259" s="209"/>
      <c r="D5259" s="210">
        <f>IF(B$5213&lt;&gt;"",IF(B$5213='Usages industrie'!$K40,'Usages industrie'!J40,0),0)</f>
        <v>0</v>
      </c>
      <c r="E5259" s="210">
        <f t="shared" si="463"/>
        <v>0</v>
      </c>
      <c r="F5259" s="210">
        <f t="shared" si="463"/>
        <v>0</v>
      </c>
      <c r="G5259" s="210">
        <f t="shared" si="463"/>
        <v>0</v>
      </c>
      <c r="H5259" s="210">
        <f t="shared" si="463"/>
        <v>0</v>
      </c>
      <c r="I5259" s="210">
        <f t="shared" si="463"/>
        <v>0</v>
      </c>
      <c r="J5259" s="210">
        <f t="shared" si="463"/>
        <v>0</v>
      </c>
      <c r="K5259" s="210">
        <f t="shared" si="463"/>
        <v>0</v>
      </c>
      <c r="L5259" s="210">
        <f t="shared" si="463"/>
        <v>0</v>
      </c>
      <c r="M5259" s="210">
        <f t="shared" si="463"/>
        <v>0</v>
      </c>
      <c r="N5259" s="210">
        <f t="shared" si="463"/>
        <v>0</v>
      </c>
      <c r="O5259" s="210">
        <f t="shared" si="463"/>
        <v>0</v>
      </c>
      <c r="P5259" s="210">
        <f t="shared" si="463"/>
        <v>0</v>
      </c>
      <c r="Q5259" s="210">
        <f t="shared" si="463"/>
        <v>0</v>
      </c>
      <c r="R5259" s="210">
        <f t="shared" si="463"/>
        <v>0</v>
      </c>
    </row>
    <row r="5260" spans="1:18" hidden="1" outlineLevel="2" x14ac:dyDescent="0.35">
      <c r="A5260" s="209" t="str">
        <f>'Usages industrie'!A41</f>
        <v>Usage industriel n°38</v>
      </c>
      <c r="B5260" s="209" t="s">
        <v>637</v>
      </c>
      <c r="C5260" s="209"/>
      <c r="D5260" s="210">
        <f>IF(B$5213&lt;&gt;"",IF(B$5213='Usages industrie'!$K41,'Usages industrie'!J41,0),0)</f>
        <v>0</v>
      </c>
      <c r="E5260" s="210">
        <f t="shared" si="463"/>
        <v>0</v>
      </c>
      <c r="F5260" s="210">
        <f t="shared" si="463"/>
        <v>0</v>
      </c>
      <c r="G5260" s="210">
        <f t="shared" si="463"/>
        <v>0</v>
      </c>
      <c r="H5260" s="210">
        <f t="shared" si="463"/>
        <v>0</v>
      </c>
      <c r="I5260" s="210">
        <f t="shared" si="463"/>
        <v>0</v>
      </c>
      <c r="J5260" s="210">
        <f t="shared" si="463"/>
        <v>0</v>
      </c>
      <c r="K5260" s="210">
        <f t="shared" si="463"/>
        <v>0</v>
      </c>
      <c r="L5260" s="210">
        <f t="shared" si="463"/>
        <v>0</v>
      </c>
      <c r="M5260" s="210">
        <f t="shared" si="463"/>
        <v>0</v>
      </c>
      <c r="N5260" s="210">
        <f t="shared" si="463"/>
        <v>0</v>
      </c>
      <c r="O5260" s="210">
        <f t="shared" si="463"/>
        <v>0</v>
      </c>
      <c r="P5260" s="210">
        <f t="shared" si="463"/>
        <v>0</v>
      </c>
      <c r="Q5260" s="210">
        <f t="shared" si="463"/>
        <v>0</v>
      </c>
      <c r="R5260" s="210">
        <f t="shared" si="463"/>
        <v>0</v>
      </c>
    </row>
    <row r="5261" spans="1:18" hidden="1" outlineLevel="2" x14ac:dyDescent="0.35">
      <c r="A5261" s="209" t="str">
        <f>'Usages industrie'!A42</f>
        <v>Usage industriel n°39</v>
      </c>
      <c r="B5261" s="209" t="s">
        <v>637</v>
      </c>
      <c r="C5261" s="209"/>
      <c r="D5261" s="210">
        <f>IF(B$5213&lt;&gt;"",IF(B$5213='Usages industrie'!$K42,'Usages industrie'!J42,0),0)</f>
        <v>0</v>
      </c>
      <c r="E5261" s="210">
        <f t="shared" si="463"/>
        <v>0</v>
      </c>
      <c r="F5261" s="210">
        <f t="shared" si="463"/>
        <v>0</v>
      </c>
      <c r="G5261" s="210">
        <f t="shared" si="463"/>
        <v>0</v>
      </c>
      <c r="H5261" s="210">
        <f t="shared" si="463"/>
        <v>0</v>
      </c>
      <c r="I5261" s="210">
        <f t="shared" si="463"/>
        <v>0</v>
      </c>
      <c r="J5261" s="210">
        <f t="shared" si="463"/>
        <v>0</v>
      </c>
      <c r="K5261" s="210">
        <f t="shared" si="463"/>
        <v>0</v>
      </c>
      <c r="L5261" s="210">
        <f t="shared" si="463"/>
        <v>0</v>
      </c>
      <c r="M5261" s="210">
        <f t="shared" si="463"/>
        <v>0</v>
      </c>
      <c r="N5261" s="210">
        <f t="shared" si="463"/>
        <v>0</v>
      </c>
      <c r="O5261" s="210">
        <f t="shared" si="463"/>
        <v>0</v>
      </c>
      <c r="P5261" s="210">
        <f t="shared" si="463"/>
        <v>0</v>
      </c>
      <c r="Q5261" s="210">
        <f t="shared" si="463"/>
        <v>0</v>
      </c>
      <c r="R5261" s="210">
        <f t="shared" si="463"/>
        <v>0</v>
      </c>
    </row>
    <row r="5262" spans="1:18" hidden="1" outlineLevel="2" x14ac:dyDescent="0.35">
      <c r="A5262" s="209" t="str">
        <f>'Usages industrie'!A43</f>
        <v>Usage industriel n°40</v>
      </c>
      <c r="B5262" s="209" t="s">
        <v>637</v>
      </c>
      <c r="C5262" s="209"/>
      <c r="D5262" s="210">
        <f>IF(B$5213&lt;&gt;"",IF(B$5213='Usages industrie'!$K43,'Usages industrie'!J43,0),0)</f>
        <v>0</v>
      </c>
      <c r="E5262" s="210">
        <f t="shared" si="463"/>
        <v>0</v>
      </c>
      <c r="F5262" s="210">
        <f t="shared" si="463"/>
        <v>0</v>
      </c>
      <c r="G5262" s="210">
        <f t="shared" si="463"/>
        <v>0</v>
      </c>
      <c r="H5262" s="210">
        <f t="shared" si="463"/>
        <v>0</v>
      </c>
      <c r="I5262" s="210">
        <f t="shared" si="463"/>
        <v>0</v>
      </c>
      <c r="J5262" s="210">
        <f t="shared" si="463"/>
        <v>0</v>
      </c>
      <c r="K5262" s="210">
        <f t="shared" si="463"/>
        <v>0</v>
      </c>
      <c r="L5262" s="210">
        <f t="shared" si="463"/>
        <v>0</v>
      </c>
      <c r="M5262" s="210">
        <f t="shared" si="463"/>
        <v>0</v>
      </c>
      <c r="N5262" s="210">
        <f t="shared" si="463"/>
        <v>0</v>
      </c>
      <c r="O5262" s="210">
        <f t="shared" si="463"/>
        <v>0</v>
      </c>
      <c r="P5262" s="210">
        <f t="shared" si="463"/>
        <v>0</v>
      </c>
      <c r="Q5262" s="210">
        <f t="shared" si="463"/>
        <v>0</v>
      </c>
      <c r="R5262" s="210">
        <f t="shared" si="463"/>
        <v>0</v>
      </c>
    </row>
    <row r="5263" spans="1:18" hidden="1" outlineLevel="2" x14ac:dyDescent="0.35">
      <c r="A5263" s="209" t="str">
        <f>'Usages industrie'!A44</f>
        <v>Usage industriel n°41</v>
      </c>
      <c r="B5263" s="209" t="s">
        <v>637</v>
      </c>
      <c r="C5263" s="209"/>
      <c r="D5263" s="210">
        <f>IF(B$5213&lt;&gt;"",IF(B$5213='Usages industrie'!$K44,'Usages industrie'!J44,0),0)</f>
        <v>0</v>
      </c>
      <c r="E5263" s="210">
        <f t="shared" ref="E5263:R5272" si="464">$D5263</f>
        <v>0</v>
      </c>
      <c r="F5263" s="210">
        <f t="shared" si="464"/>
        <v>0</v>
      </c>
      <c r="G5263" s="210">
        <f t="shared" si="464"/>
        <v>0</v>
      </c>
      <c r="H5263" s="210">
        <f t="shared" si="464"/>
        <v>0</v>
      </c>
      <c r="I5263" s="210">
        <f t="shared" si="464"/>
        <v>0</v>
      </c>
      <c r="J5263" s="210">
        <f t="shared" si="464"/>
        <v>0</v>
      </c>
      <c r="K5263" s="210">
        <f t="shared" si="464"/>
        <v>0</v>
      </c>
      <c r="L5263" s="210">
        <f t="shared" si="464"/>
        <v>0</v>
      </c>
      <c r="M5263" s="210">
        <f t="shared" si="464"/>
        <v>0</v>
      </c>
      <c r="N5263" s="210">
        <f t="shared" si="464"/>
        <v>0</v>
      </c>
      <c r="O5263" s="210">
        <f t="shared" si="464"/>
        <v>0</v>
      </c>
      <c r="P5263" s="210">
        <f t="shared" si="464"/>
        <v>0</v>
      </c>
      <c r="Q5263" s="210">
        <f t="shared" si="464"/>
        <v>0</v>
      </c>
      <c r="R5263" s="210">
        <f t="shared" si="464"/>
        <v>0</v>
      </c>
    </row>
    <row r="5264" spans="1:18" hidden="1" outlineLevel="2" x14ac:dyDescent="0.35">
      <c r="A5264" s="209" t="str">
        <f>'Usages industrie'!A45</f>
        <v>Usage industriel n°42</v>
      </c>
      <c r="B5264" s="209" t="s">
        <v>637</v>
      </c>
      <c r="C5264" s="209"/>
      <c r="D5264" s="210">
        <f>IF(B$5213&lt;&gt;"",IF(B$5213='Usages industrie'!$K45,'Usages industrie'!J45,0),0)</f>
        <v>0</v>
      </c>
      <c r="E5264" s="210">
        <f t="shared" si="464"/>
        <v>0</v>
      </c>
      <c r="F5264" s="210">
        <f t="shared" si="464"/>
        <v>0</v>
      </c>
      <c r="G5264" s="210">
        <f t="shared" si="464"/>
        <v>0</v>
      </c>
      <c r="H5264" s="210">
        <f t="shared" si="464"/>
        <v>0</v>
      </c>
      <c r="I5264" s="210">
        <f t="shared" si="464"/>
        <v>0</v>
      </c>
      <c r="J5264" s="210">
        <f t="shared" si="464"/>
        <v>0</v>
      </c>
      <c r="K5264" s="210">
        <f t="shared" si="464"/>
        <v>0</v>
      </c>
      <c r="L5264" s="210">
        <f t="shared" si="464"/>
        <v>0</v>
      </c>
      <c r="M5264" s="210">
        <f t="shared" si="464"/>
        <v>0</v>
      </c>
      <c r="N5264" s="210">
        <f t="shared" si="464"/>
        <v>0</v>
      </c>
      <c r="O5264" s="210">
        <f t="shared" si="464"/>
        <v>0</v>
      </c>
      <c r="P5264" s="210">
        <f t="shared" si="464"/>
        <v>0</v>
      </c>
      <c r="Q5264" s="210">
        <f t="shared" si="464"/>
        <v>0</v>
      </c>
      <c r="R5264" s="210">
        <f t="shared" si="464"/>
        <v>0</v>
      </c>
    </row>
    <row r="5265" spans="1:18" hidden="1" outlineLevel="2" x14ac:dyDescent="0.35">
      <c r="A5265" s="209" t="str">
        <f>'Usages industrie'!A46</f>
        <v>Usage industriel n°43</v>
      </c>
      <c r="B5265" s="209" t="s">
        <v>637</v>
      </c>
      <c r="C5265" s="209"/>
      <c r="D5265" s="210">
        <f>IF(B$5213&lt;&gt;"",IF(B$5213='Usages industrie'!$K46,'Usages industrie'!J46,0),0)</f>
        <v>0</v>
      </c>
      <c r="E5265" s="210">
        <f t="shared" si="464"/>
        <v>0</v>
      </c>
      <c r="F5265" s="210">
        <f t="shared" si="464"/>
        <v>0</v>
      </c>
      <c r="G5265" s="210">
        <f t="shared" si="464"/>
        <v>0</v>
      </c>
      <c r="H5265" s="210">
        <f t="shared" si="464"/>
        <v>0</v>
      </c>
      <c r="I5265" s="210">
        <f t="shared" si="464"/>
        <v>0</v>
      </c>
      <c r="J5265" s="210">
        <f t="shared" si="464"/>
        <v>0</v>
      </c>
      <c r="K5265" s="210">
        <f t="shared" si="464"/>
        <v>0</v>
      </c>
      <c r="L5265" s="210">
        <f t="shared" si="464"/>
        <v>0</v>
      </c>
      <c r="M5265" s="210">
        <f t="shared" si="464"/>
        <v>0</v>
      </c>
      <c r="N5265" s="210">
        <f t="shared" si="464"/>
        <v>0</v>
      </c>
      <c r="O5265" s="210">
        <f t="shared" si="464"/>
        <v>0</v>
      </c>
      <c r="P5265" s="210">
        <f t="shared" si="464"/>
        <v>0</v>
      </c>
      <c r="Q5265" s="210">
        <f t="shared" si="464"/>
        <v>0</v>
      </c>
      <c r="R5265" s="210">
        <f t="shared" si="464"/>
        <v>0</v>
      </c>
    </row>
    <row r="5266" spans="1:18" hidden="1" outlineLevel="2" x14ac:dyDescent="0.35">
      <c r="A5266" s="209" t="str">
        <f>'Usages industrie'!A47</f>
        <v>Usage industriel n°44</v>
      </c>
      <c r="B5266" s="209" t="s">
        <v>637</v>
      </c>
      <c r="C5266" s="209"/>
      <c r="D5266" s="210">
        <f>IF(B$5213&lt;&gt;"",IF(B$5213='Usages industrie'!$K47,'Usages industrie'!J47,0),0)</f>
        <v>0</v>
      </c>
      <c r="E5266" s="210">
        <f t="shared" si="464"/>
        <v>0</v>
      </c>
      <c r="F5266" s="210">
        <f t="shared" si="464"/>
        <v>0</v>
      </c>
      <c r="G5266" s="210">
        <f t="shared" si="464"/>
        <v>0</v>
      </c>
      <c r="H5266" s="210">
        <f t="shared" si="464"/>
        <v>0</v>
      </c>
      <c r="I5266" s="210">
        <f t="shared" si="464"/>
        <v>0</v>
      </c>
      <c r="J5266" s="210">
        <f t="shared" si="464"/>
        <v>0</v>
      </c>
      <c r="K5266" s="210">
        <f t="shared" si="464"/>
        <v>0</v>
      </c>
      <c r="L5266" s="210">
        <f t="shared" si="464"/>
        <v>0</v>
      </c>
      <c r="M5266" s="210">
        <f t="shared" si="464"/>
        <v>0</v>
      </c>
      <c r="N5266" s="210">
        <f t="shared" si="464"/>
        <v>0</v>
      </c>
      <c r="O5266" s="210">
        <f t="shared" si="464"/>
        <v>0</v>
      </c>
      <c r="P5266" s="210">
        <f t="shared" si="464"/>
        <v>0</v>
      </c>
      <c r="Q5266" s="210">
        <f t="shared" si="464"/>
        <v>0</v>
      </c>
      <c r="R5266" s="210">
        <f t="shared" si="464"/>
        <v>0</v>
      </c>
    </row>
    <row r="5267" spans="1:18" hidden="1" outlineLevel="2" x14ac:dyDescent="0.35">
      <c r="A5267" s="209" t="str">
        <f>'Usages industrie'!A48</f>
        <v>Usage industriel n°45</v>
      </c>
      <c r="B5267" s="209" t="s">
        <v>637</v>
      </c>
      <c r="C5267" s="209"/>
      <c r="D5267" s="210">
        <f>IF(B$5213&lt;&gt;"",IF(B$5213='Usages industrie'!$K48,'Usages industrie'!J48,0),0)</f>
        <v>0</v>
      </c>
      <c r="E5267" s="210">
        <f t="shared" si="464"/>
        <v>0</v>
      </c>
      <c r="F5267" s="210">
        <f t="shared" si="464"/>
        <v>0</v>
      </c>
      <c r="G5267" s="210">
        <f t="shared" si="464"/>
        <v>0</v>
      </c>
      <c r="H5267" s="210">
        <f t="shared" si="464"/>
        <v>0</v>
      </c>
      <c r="I5267" s="210">
        <f t="shared" si="464"/>
        <v>0</v>
      </c>
      <c r="J5267" s="210">
        <f t="shared" si="464"/>
        <v>0</v>
      </c>
      <c r="K5267" s="210">
        <f t="shared" si="464"/>
        <v>0</v>
      </c>
      <c r="L5267" s="210">
        <f t="shared" si="464"/>
        <v>0</v>
      </c>
      <c r="M5267" s="210">
        <f t="shared" si="464"/>
        <v>0</v>
      </c>
      <c r="N5267" s="210">
        <f t="shared" si="464"/>
        <v>0</v>
      </c>
      <c r="O5267" s="210">
        <f t="shared" si="464"/>
        <v>0</v>
      </c>
      <c r="P5267" s="210">
        <f t="shared" si="464"/>
        <v>0</v>
      </c>
      <c r="Q5267" s="210">
        <f t="shared" si="464"/>
        <v>0</v>
      </c>
      <c r="R5267" s="210">
        <f t="shared" si="464"/>
        <v>0</v>
      </c>
    </row>
    <row r="5268" spans="1:18" hidden="1" outlineLevel="2" x14ac:dyDescent="0.35">
      <c r="A5268" s="209" t="str">
        <f>'Usages industrie'!A49</f>
        <v>Usage industriel n°46</v>
      </c>
      <c r="B5268" s="209" t="s">
        <v>637</v>
      </c>
      <c r="C5268" s="209"/>
      <c r="D5268" s="210">
        <f>IF(B$5213&lt;&gt;"",IF(B$5213='Usages industrie'!$K49,'Usages industrie'!J49,0),0)</f>
        <v>0</v>
      </c>
      <c r="E5268" s="210">
        <f t="shared" si="464"/>
        <v>0</v>
      </c>
      <c r="F5268" s="210">
        <f t="shared" si="464"/>
        <v>0</v>
      </c>
      <c r="G5268" s="210">
        <f t="shared" si="464"/>
        <v>0</v>
      </c>
      <c r="H5268" s="210">
        <f t="shared" si="464"/>
        <v>0</v>
      </c>
      <c r="I5268" s="210">
        <f t="shared" si="464"/>
        <v>0</v>
      </c>
      <c r="J5268" s="210">
        <f t="shared" si="464"/>
        <v>0</v>
      </c>
      <c r="K5268" s="210">
        <f t="shared" si="464"/>
        <v>0</v>
      </c>
      <c r="L5268" s="210">
        <f t="shared" si="464"/>
        <v>0</v>
      </c>
      <c r="M5268" s="210">
        <f t="shared" si="464"/>
        <v>0</v>
      </c>
      <c r="N5268" s="210">
        <f t="shared" si="464"/>
        <v>0</v>
      </c>
      <c r="O5268" s="210">
        <f t="shared" si="464"/>
        <v>0</v>
      </c>
      <c r="P5268" s="210">
        <f t="shared" si="464"/>
        <v>0</v>
      </c>
      <c r="Q5268" s="210">
        <f t="shared" si="464"/>
        <v>0</v>
      </c>
      <c r="R5268" s="210">
        <f t="shared" si="464"/>
        <v>0</v>
      </c>
    </row>
    <row r="5269" spans="1:18" hidden="1" outlineLevel="2" x14ac:dyDescent="0.35">
      <c r="A5269" s="209" t="str">
        <f>'Usages industrie'!A50</f>
        <v>Usage industriel n°47</v>
      </c>
      <c r="B5269" s="209" t="s">
        <v>637</v>
      </c>
      <c r="C5269" s="209"/>
      <c r="D5269" s="210">
        <f>IF(B$5213&lt;&gt;"",IF(B$5213='Usages industrie'!$K50,'Usages industrie'!J50,0),0)</f>
        <v>0</v>
      </c>
      <c r="E5269" s="210">
        <f t="shared" si="464"/>
        <v>0</v>
      </c>
      <c r="F5269" s="210">
        <f t="shared" si="464"/>
        <v>0</v>
      </c>
      <c r="G5269" s="210">
        <f t="shared" si="464"/>
        <v>0</v>
      </c>
      <c r="H5269" s="210">
        <f t="shared" si="464"/>
        <v>0</v>
      </c>
      <c r="I5269" s="210">
        <f t="shared" si="464"/>
        <v>0</v>
      </c>
      <c r="J5269" s="210">
        <f t="shared" si="464"/>
        <v>0</v>
      </c>
      <c r="K5269" s="210">
        <f t="shared" si="464"/>
        <v>0</v>
      </c>
      <c r="L5269" s="210">
        <f t="shared" si="464"/>
        <v>0</v>
      </c>
      <c r="M5269" s="210">
        <f t="shared" si="464"/>
        <v>0</v>
      </c>
      <c r="N5269" s="210">
        <f t="shared" si="464"/>
        <v>0</v>
      </c>
      <c r="O5269" s="210">
        <f t="shared" si="464"/>
        <v>0</v>
      </c>
      <c r="P5269" s="210">
        <f t="shared" si="464"/>
        <v>0</v>
      </c>
      <c r="Q5269" s="210">
        <f t="shared" si="464"/>
        <v>0</v>
      </c>
      <c r="R5269" s="210">
        <f t="shared" si="464"/>
        <v>0</v>
      </c>
    </row>
    <row r="5270" spans="1:18" hidden="1" outlineLevel="2" x14ac:dyDescent="0.35">
      <c r="A5270" s="209" t="str">
        <f>'Usages industrie'!A51</f>
        <v>Usage industriel n°48</v>
      </c>
      <c r="B5270" s="209" t="s">
        <v>637</v>
      </c>
      <c r="C5270" s="209"/>
      <c r="D5270" s="210">
        <f>IF(B$5213&lt;&gt;"",IF(B$5213='Usages industrie'!$K51,'Usages industrie'!J51,0),0)</f>
        <v>0</v>
      </c>
      <c r="E5270" s="210">
        <f t="shared" si="464"/>
        <v>0</v>
      </c>
      <c r="F5270" s="210">
        <f t="shared" si="464"/>
        <v>0</v>
      </c>
      <c r="G5270" s="210">
        <f t="shared" si="464"/>
        <v>0</v>
      </c>
      <c r="H5270" s="210">
        <f t="shared" si="464"/>
        <v>0</v>
      </c>
      <c r="I5270" s="210">
        <f t="shared" si="464"/>
        <v>0</v>
      </c>
      <c r="J5270" s="210">
        <f t="shared" si="464"/>
        <v>0</v>
      </c>
      <c r="K5270" s="210">
        <f t="shared" si="464"/>
        <v>0</v>
      </c>
      <c r="L5270" s="210">
        <f t="shared" si="464"/>
        <v>0</v>
      </c>
      <c r="M5270" s="210">
        <f t="shared" si="464"/>
        <v>0</v>
      </c>
      <c r="N5270" s="210">
        <f t="shared" si="464"/>
        <v>0</v>
      </c>
      <c r="O5270" s="210">
        <f t="shared" si="464"/>
        <v>0</v>
      </c>
      <c r="P5270" s="210">
        <f t="shared" si="464"/>
        <v>0</v>
      </c>
      <c r="Q5270" s="210">
        <f t="shared" si="464"/>
        <v>0</v>
      </c>
      <c r="R5270" s="210">
        <f t="shared" si="464"/>
        <v>0</v>
      </c>
    </row>
    <row r="5271" spans="1:18" hidden="1" outlineLevel="2" x14ac:dyDescent="0.35">
      <c r="A5271" s="209" t="str">
        <f>'Usages industrie'!A52</f>
        <v>Usage industriel n°49</v>
      </c>
      <c r="B5271" s="209" t="s">
        <v>637</v>
      </c>
      <c r="C5271" s="209"/>
      <c r="D5271" s="210">
        <f>IF(B$5213&lt;&gt;"",IF(B$5213='Usages industrie'!$K52,'Usages industrie'!J52,0),0)</f>
        <v>0</v>
      </c>
      <c r="E5271" s="210">
        <f t="shared" si="464"/>
        <v>0</v>
      </c>
      <c r="F5271" s="210">
        <f t="shared" si="464"/>
        <v>0</v>
      </c>
      <c r="G5271" s="210">
        <f t="shared" si="464"/>
        <v>0</v>
      </c>
      <c r="H5271" s="210">
        <f t="shared" si="464"/>
        <v>0</v>
      </c>
      <c r="I5271" s="210">
        <f t="shared" si="464"/>
        <v>0</v>
      </c>
      <c r="J5271" s="210">
        <f t="shared" si="464"/>
        <v>0</v>
      </c>
      <c r="K5271" s="210">
        <f t="shared" si="464"/>
        <v>0</v>
      </c>
      <c r="L5271" s="210">
        <f t="shared" si="464"/>
        <v>0</v>
      </c>
      <c r="M5271" s="210">
        <f t="shared" si="464"/>
        <v>0</v>
      </c>
      <c r="N5271" s="210">
        <f t="shared" si="464"/>
        <v>0</v>
      </c>
      <c r="O5271" s="210">
        <f t="shared" si="464"/>
        <v>0</v>
      </c>
      <c r="P5271" s="210">
        <f t="shared" si="464"/>
        <v>0</v>
      </c>
      <c r="Q5271" s="210">
        <f t="shared" si="464"/>
        <v>0</v>
      </c>
      <c r="R5271" s="210">
        <f t="shared" si="464"/>
        <v>0</v>
      </c>
    </row>
    <row r="5272" spans="1:18" hidden="1" outlineLevel="2" x14ac:dyDescent="0.35">
      <c r="A5272" s="209" t="str">
        <f>'Usages industrie'!A53</f>
        <v>Usage industriel n°50</v>
      </c>
      <c r="B5272" s="209" t="s">
        <v>637</v>
      </c>
      <c r="C5272" s="209"/>
      <c r="D5272" s="210">
        <f>IF(B$5213&lt;&gt;"",IF(B$5213='Usages industrie'!$K53,'Usages industrie'!J53,0),0)</f>
        <v>0</v>
      </c>
      <c r="E5272" s="210">
        <f t="shared" si="464"/>
        <v>0</v>
      </c>
      <c r="F5272" s="210">
        <f t="shared" si="464"/>
        <v>0</v>
      </c>
      <c r="G5272" s="210">
        <f t="shared" si="464"/>
        <v>0</v>
      </c>
      <c r="H5272" s="210">
        <f t="shared" si="464"/>
        <v>0</v>
      </c>
      <c r="I5272" s="210">
        <f t="shared" si="464"/>
        <v>0</v>
      </c>
      <c r="J5272" s="210">
        <f t="shared" si="464"/>
        <v>0</v>
      </c>
      <c r="K5272" s="210">
        <f t="shared" si="464"/>
        <v>0</v>
      </c>
      <c r="L5272" s="210">
        <f t="shared" si="464"/>
        <v>0</v>
      </c>
      <c r="M5272" s="210">
        <f t="shared" si="464"/>
        <v>0</v>
      </c>
      <c r="N5272" s="210">
        <f t="shared" si="464"/>
        <v>0</v>
      </c>
      <c r="O5272" s="210">
        <f t="shared" si="464"/>
        <v>0</v>
      </c>
      <c r="P5272" s="210">
        <f t="shared" si="464"/>
        <v>0</v>
      </c>
      <c r="Q5272" s="210">
        <f t="shared" si="464"/>
        <v>0</v>
      </c>
      <c r="R5272" s="210">
        <f t="shared" si="464"/>
        <v>0</v>
      </c>
    </row>
    <row r="5273" spans="1:18" hidden="1" outlineLevel="1" collapsed="1" x14ac:dyDescent="0.35">
      <c r="A5273" s="209" t="s">
        <v>638</v>
      </c>
      <c r="B5273" s="209"/>
      <c r="C5273" s="209"/>
      <c r="D5273" s="210">
        <f t="shared" ref="D5273:R5273" si="465">SUM(D5223:D5272)</f>
        <v>0</v>
      </c>
      <c r="E5273" s="210">
        <f t="shared" si="465"/>
        <v>0</v>
      </c>
      <c r="F5273" s="210">
        <f t="shared" si="465"/>
        <v>0</v>
      </c>
      <c r="G5273" s="210">
        <f t="shared" si="465"/>
        <v>0</v>
      </c>
      <c r="H5273" s="210">
        <f t="shared" si="465"/>
        <v>0</v>
      </c>
      <c r="I5273" s="210">
        <f t="shared" si="465"/>
        <v>0</v>
      </c>
      <c r="J5273" s="210">
        <f t="shared" si="465"/>
        <v>0</v>
      </c>
      <c r="K5273" s="210">
        <f t="shared" si="465"/>
        <v>0</v>
      </c>
      <c r="L5273" s="210">
        <f t="shared" si="465"/>
        <v>0</v>
      </c>
      <c r="M5273" s="210">
        <f t="shared" si="465"/>
        <v>0</v>
      </c>
      <c r="N5273" s="210">
        <f t="shared" si="465"/>
        <v>0</v>
      </c>
      <c r="O5273" s="210">
        <f t="shared" si="465"/>
        <v>0</v>
      </c>
      <c r="P5273" s="210">
        <f t="shared" si="465"/>
        <v>0</v>
      </c>
      <c r="Q5273" s="210">
        <f t="shared" si="465"/>
        <v>0</v>
      </c>
      <c r="R5273" s="210">
        <f t="shared" si="465"/>
        <v>0</v>
      </c>
    </row>
    <row r="5274" spans="1:18" hidden="1" outlineLevel="2" x14ac:dyDescent="0.35">
      <c r="A5274" s="209" t="str">
        <f>'Usages industrie'!A4</f>
        <v>Usage industriel n°1</v>
      </c>
      <c r="B5274" s="209" t="s">
        <v>639</v>
      </c>
      <c r="C5274" s="209"/>
      <c r="D5274" s="210">
        <f>D5223*'Usages industrie'!$O4*(1+'Usages industrie'!$P4)^(D$5217-$D$5217)/1000</f>
        <v>0</v>
      </c>
      <c r="E5274" s="210">
        <f>E5223*'Usages industrie'!$O4*(1+'Usages industrie'!$P4)^(E$5217-$D$5217)/1000</f>
        <v>0</v>
      </c>
      <c r="F5274" s="210">
        <f>F5223*'Usages industrie'!$O4*(1+'Usages industrie'!$P4)^(F$5217-$D$5217)/1000</f>
        <v>0</v>
      </c>
      <c r="G5274" s="210">
        <f>G5223*'Usages industrie'!$O4*(1+'Usages industrie'!$P4)^(G$5217-$D$5217)/1000</f>
        <v>0</v>
      </c>
      <c r="H5274" s="210">
        <f>H5223*'Usages industrie'!$O4*(1+'Usages industrie'!$P4)^(H$5217-$D$5217)/1000</f>
        <v>0</v>
      </c>
      <c r="I5274" s="210">
        <f>I5223*'Usages industrie'!$O4*(1+'Usages industrie'!$P4)^(I$5217-$D$5217)/1000</f>
        <v>0</v>
      </c>
      <c r="J5274" s="210">
        <f>J5223*'Usages industrie'!$O4*(1+'Usages industrie'!$P4)^(J$5217-$D$5217)/1000</f>
        <v>0</v>
      </c>
      <c r="K5274" s="210">
        <f>K5223*'Usages industrie'!$O4*(1+'Usages industrie'!$P4)^(K$5217-$D$5217)/1000</f>
        <v>0</v>
      </c>
      <c r="L5274" s="210">
        <f>L5223*'Usages industrie'!$O4*(1+'Usages industrie'!$P4)^(L$5217-$D$5217)/1000</f>
        <v>0</v>
      </c>
      <c r="M5274" s="210">
        <f>M5223*'Usages industrie'!$O4*(1+'Usages industrie'!$P4)^(M$5217-$D$5217)/1000</f>
        <v>0</v>
      </c>
      <c r="N5274" s="210">
        <f>N5223*'Usages industrie'!$O4*(1+'Usages industrie'!$P4)^(N$5217-$D$5217)/1000</f>
        <v>0</v>
      </c>
      <c r="O5274" s="210">
        <f>O5223*'Usages industrie'!$O4*(1+'Usages industrie'!$P4)^(O$5217-$D$5217)/1000</f>
        <v>0</v>
      </c>
      <c r="P5274" s="210">
        <f>P5223*'Usages industrie'!$O4*(1+'Usages industrie'!$P4)^(P$5217-$D$5217)/1000</f>
        <v>0</v>
      </c>
      <c r="Q5274" s="210">
        <f>Q5223*'Usages industrie'!$O4*(1+'Usages industrie'!$P4)^(Q$5217-$D$5217)/1000</f>
        <v>0</v>
      </c>
      <c r="R5274" s="210">
        <f>R5223*'Usages industrie'!$O4*(1+'Usages industrie'!$P4)^(R$5217-$D$5217)/1000</f>
        <v>0</v>
      </c>
    </row>
    <row r="5275" spans="1:18" hidden="1" outlineLevel="2" x14ac:dyDescent="0.35">
      <c r="A5275" s="209" t="str">
        <f>'Usages industrie'!A5</f>
        <v>Usage industriel n°2</v>
      </c>
      <c r="B5275" s="209" t="s">
        <v>639</v>
      </c>
      <c r="C5275" s="209"/>
      <c r="D5275" s="210">
        <f>D5224*'Usages industrie'!$O5*(1+'Usages industrie'!$P5)^(D$5217-$D$5217)/1000</f>
        <v>0</v>
      </c>
      <c r="E5275" s="210">
        <f>E5224*'Usages industrie'!$O5*(1+'Usages industrie'!$P5)^(E$5217-$D$5217)/1000</f>
        <v>0</v>
      </c>
      <c r="F5275" s="210">
        <f>F5224*'Usages industrie'!$O5*(1+'Usages industrie'!$P5)^(F$5217-$D$5217)/1000</f>
        <v>0</v>
      </c>
      <c r="G5275" s="210">
        <f>G5224*'Usages industrie'!$O5*(1+'Usages industrie'!$P5)^(G$5217-$D$5217)/1000</f>
        <v>0</v>
      </c>
      <c r="H5275" s="210">
        <f>H5224*'Usages industrie'!$O5*(1+'Usages industrie'!$P5)^(H$5217-$D$5217)/1000</f>
        <v>0</v>
      </c>
      <c r="I5275" s="210">
        <f>I5224*'Usages industrie'!$O5*(1+'Usages industrie'!$P5)^(I$5217-$D$5217)/1000</f>
        <v>0</v>
      </c>
      <c r="J5275" s="210">
        <f>J5224*'Usages industrie'!$O5*(1+'Usages industrie'!$P5)^(J$5217-$D$5217)/1000</f>
        <v>0</v>
      </c>
      <c r="K5275" s="210">
        <f>K5224*'Usages industrie'!$O5*(1+'Usages industrie'!$P5)^(K$5217-$D$5217)/1000</f>
        <v>0</v>
      </c>
      <c r="L5275" s="210">
        <f>L5224*'Usages industrie'!$O5*(1+'Usages industrie'!$P5)^(L$5217-$D$5217)/1000</f>
        <v>0</v>
      </c>
      <c r="M5275" s="210">
        <f>M5224*'Usages industrie'!$O5*(1+'Usages industrie'!$P5)^(M$5217-$D$5217)/1000</f>
        <v>0</v>
      </c>
      <c r="N5275" s="210">
        <f>N5224*'Usages industrie'!$O5*(1+'Usages industrie'!$P5)^(N$5217-$D$5217)/1000</f>
        <v>0</v>
      </c>
      <c r="O5275" s="210">
        <f>O5224*'Usages industrie'!$O5*(1+'Usages industrie'!$P5)^(O$5217-$D$5217)/1000</f>
        <v>0</v>
      </c>
      <c r="P5275" s="210">
        <f>P5224*'Usages industrie'!$O5*(1+'Usages industrie'!$P5)^(P$5217-$D$5217)/1000</f>
        <v>0</v>
      </c>
      <c r="Q5275" s="210">
        <f>Q5224*'Usages industrie'!$O5*(1+'Usages industrie'!$P5)^(Q$5217-$D$5217)/1000</f>
        <v>0</v>
      </c>
      <c r="R5275" s="210">
        <f>R5224*'Usages industrie'!$O5*(1+'Usages industrie'!$P5)^(R$5217-$D$5217)/1000</f>
        <v>0</v>
      </c>
    </row>
    <row r="5276" spans="1:18" hidden="1" outlineLevel="2" x14ac:dyDescent="0.35">
      <c r="A5276" s="209" t="str">
        <f>'Usages industrie'!A6</f>
        <v>Usage industriel n°3</v>
      </c>
      <c r="B5276" s="209" t="s">
        <v>639</v>
      </c>
      <c r="C5276" s="209"/>
      <c r="D5276" s="210">
        <f>D5225*'Usages industrie'!$O6*(1+'Usages industrie'!$P6)^(D$5217-$D$5217)/1000</f>
        <v>0</v>
      </c>
      <c r="E5276" s="210">
        <f>E5225*'Usages industrie'!$O6*(1+'Usages industrie'!$P6)^(E$5217-$D$5217)/1000</f>
        <v>0</v>
      </c>
      <c r="F5276" s="210">
        <f>F5225*'Usages industrie'!$O6*(1+'Usages industrie'!$P6)^(F$5217-$D$5217)/1000</f>
        <v>0</v>
      </c>
      <c r="G5276" s="210">
        <f>G5225*'Usages industrie'!$O6*(1+'Usages industrie'!$P6)^(G$5217-$D$5217)/1000</f>
        <v>0</v>
      </c>
      <c r="H5276" s="210">
        <f>H5225*'Usages industrie'!$O6*(1+'Usages industrie'!$P6)^(H$5217-$D$5217)/1000</f>
        <v>0</v>
      </c>
      <c r="I5276" s="210">
        <f>I5225*'Usages industrie'!$O6*(1+'Usages industrie'!$P6)^(I$5217-$D$5217)/1000</f>
        <v>0</v>
      </c>
      <c r="J5276" s="210">
        <f>J5225*'Usages industrie'!$O6*(1+'Usages industrie'!$P6)^(J$5217-$D$5217)/1000</f>
        <v>0</v>
      </c>
      <c r="K5276" s="210">
        <f>K5225*'Usages industrie'!$O6*(1+'Usages industrie'!$P6)^(K$5217-$D$5217)/1000</f>
        <v>0</v>
      </c>
      <c r="L5276" s="210">
        <f>L5225*'Usages industrie'!$O6*(1+'Usages industrie'!$P6)^(L$5217-$D$5217)/1000</f>
        <v>0</v>
      </c>
      <c r="M5276" s="210">
        <f>M5225*'Usages industrie'!$O6*(1+'Usages industrie'!$P6)^(M$5217-$D$5217)/1000</f>
        <v>0</v>
      </c>
      <c r="N5276" s="210">
        <f>N5225*'Usages industrie'!$O6*(1+'Usages industrie'!$P6)^(N$5217-$D$5217)/1000</f>
        <v>0</v>
      </c>
      <c r="O5276" s="210">
        <f>O5225*'Usages industrie'!$O6*(1+'Usages industrie'!$P6)^(O$5217-$D$5217)/1000</f>
        <v>0</v>
      </c>
      <c r="P5276" s="210">
        <f>P5225*'Usages industrie'!$O6*(1+'Usages industrie'!$P6)^(P$5217-$D$5217)/1000</f>
        <v>0</v>
      </c>
      <c r="Q5276" s="210">
        <f>Q5225*'Usages industrie'!$O6*(1+'Usages industrie'!$P6)^(Q$5217-$D$5217)/1000</f>
        <v>0</v>
      </c>
      <c r="R5276" s="210">
        <f>R5225*'Usages industrie'!$O6*(1+'Usages industrie'!$P6)^(R$5217-$D$5217)/1000</f>
        <v>0</v>
      </c>
    </row>
    <row r="5277" spans="1:18" hidden="1" outlineLevel="2" x14ac:dyDescent="0.35">
      <c r="A5277" s="209" t="str">
        <f>'Usages industrie'!A7</f>
        <v>Usage industriel n°4</v>
      </c>
      <c r="B5277" s="209" t="s">
        <v>639</v>
      </c>
      <c r="C5277" s="209"/>
      <c r="D5277" s="210">
        <f>D5226*'Usages industrie'!$O7*(1+'Usages industrie'!$P7)^(D$5217-$D$5217)/1000</f>
        <v>0</v>
      </c>
      <c r="E5277" s="210">
        <f>E5226*'Usages industrie'!$O7*(1+'Usages industrie'!$P7)^(E$5217-$D$5217)/1000</f>
        <v>0</v>
      </c>
      <c r="F5277" s="210">
        <f>F5226*'Usages industrie'!$O7*(1+'Usages industrie'!$P7)^(F$5217-$D$5217)/1000</f>
        <v>0</v>
      </c>
      <c r="G5277" s="210">
        <f>G5226*'Usages industrie'!$O7*(1+'Usages industrie'!$P7)^(G$5217-$D$5217)/1000</f>
        <v>0</v>
      </c>
      <c r="H5277" s="210">
        <f>H5226*'Usages industrie'!$O7*(1+'Usages industrie'!$P7)^(H$5217-$D$5217)/1000</f>
        <v>0</v>
      </c>
      <c r="I5277" s="210">
        <f>I5226*'Usages industrie'!$O7*(1+'Usages industrie'!$P7)^(I$5217-$D$5217)/1000</f>
        <v>0</v>
      </c>
      <c r="J5277" s="210">
        <f>J5226*'Usages industrie'!$O7*(1+'Usages industrie'!$P7)^(J$5217-$D$5217)/1000</f>
        <v>0</v>
      </c>
      <c r="K5277" s="210">
        <f>K5226*'Usages industrie'!$O7*(1+'Usages industrie'!$P7)^(K$5217-$D$5217)/1000</f>
        <v>0</v>
      </c>
      <c r="L5277" s="210">
        <f>L5226*'Usages industrie'!$O7*(1+'Usages industrie'!$P7)^(L$5217-$D$5217)/1000</f>
        <v>0</v>
      </c>
      <c r="M5277" s="210">
        <f>M5226*'Usages industrie'!$O7*(1+'Usages industrie'!$P7)^(M$5217-$D$5217)/1000</f>
        <v>0</v>
      </c>
      <c r="N5277" s="210">
        <f>N5226*'Usages industrie'!$O7*(1+'Usages industrie'!$P7)^(N$5217-$D$5217)/1000</f>
        <v>0</v>
      </c>
      <c r="O5277" s="210">
        <f>O5226*'Usages industrie'!$O7*(1+'Usages industrie'!$P7)^(O$5217-$D$5217)/1000</f>
        <v>0</v>
      </c>
      <c r="P5277" s="210">
        <f>P5226*'Usages industrie'!$O7*(1+'Usages industrie'!$P7)^(P$5217-$D$5217)/1000</f>
        <v>0</v>
      </c>
      <c r="Q5277" s="210">
        <f>Q5226*'Usages industrie'!$O7*(1+'Usages industrie'!$P7)^(Q$5217-$D$5217)/1000</f>
        <v>0</v>
      </c>
      <c r="R5277" s="210">
        <f>R5226*'Usages industrie'!$O7*(1+'Usages industrie'!$P7)^(R$5217-$D$5217)/1000</f>
        <v>0</v>
      </c>
    </row>
    <row r="5278" spans="1:18" hidden="1" outlineLevel="2" x14ac:dyDescent="0.35">
      <c r="A5278" s="209" t="str">
        <f>'Usages industrie'!A8</f>
        <v>Usage industriel n°5</v>
      </c>
      <c r="B5278" s="209" t="s">
        <v>639</v>
      </c>
      <c r="C5278" s="209"/>
      <c r="D5278" s="210">
        <f>D5227*'Usages industrie'!$O8*(1+'Usages industrie'!$P8)^(D$5217-$D$5217)/1000</f>
        <v>0</v>
      </c>
      <c r="E5278" s="210">
        <f>E5227*'Usages industrie'!$O8*(1+'Usages industrie'!$P8)^(E$5217-$D$5217)/1000</f>
        <v>0</v>
      </c>
      <c r="F5278" s="210">
        <f>F5227*'Usages industrie'!$O8*(1+'Usages industrie'!$P8)^(F$5217-$D$5217)/1000</f>
        <v>0</v>
      </c>
      <c r="G5278" s="210">
        <f>G5227*'Usages industrie'!$O8*(1+'Usages industrie'!$P8)^(G$5217-$D$5217)/1000</f>
        <v>0</v>
      </c>
      <c r="H5278" s="210">
        <f>H5227*'Usages industrie'!$O8*(1+'Usages industrie'!$P8)^(H$5217-$D$5217)/1000</f>
        <v>0</v>
      </c>
      <c r="I5278" s="210">
        <f>I5227*'Usages industrie'!$O8*(1+'Usages industrie'!$P8)^(I$5217-$D$5217)/1000</f>
        <v>0</v>
      </c>
      <c r="J5278" s="210">
        <f>J5227*'Usages industrie'!$O8*(1+'Usages industrie'!$P8)^(J$5217-$D$5217)/1000</f>
        <v>0</v>
      </c>
      <c r="K5278" s="210">
        <f>K5227*'Usages industrie'!$O8*(1+'Usages industrie'!$P8)^(K$5217-$D$5217)/1000</f>
        <v>0</v>
      </c>
      <c r="L5278" s="210">
        <f>L5227*'Usages industrie'!$O8*(1+'Usages industrie'!$P8)^(L$5217-$D$5217)/1000</f>
        <v>0</v>
      </c>
      <c r="M5278" s="210">
        <f>M5227*'Usages industrie'!$O8*(1+'Usages industrie'!$P8)^(M$5217-$D$5217)/1000</f>
        <v>0</v>
      </c>
      <c r="N5278" s="210">
        <f>N5227*'Usages industrie'!$O8*(1+'Usages industrie'!$P8)^(N$5217-$D$5217)/1000</f>
        <v>0</v>
      </c>
      <c r="O5278" s="210">
        <f>O5227*'Usages industrie'!$O8*(1+'Usages industrie'!$P8)^(O$5217-$D$5217)/1000</f>
        <v>0</v>
      </c>
      <c r="P5278" s="210">
        <f>P5227*'Usages industrie'!$O8*(1+'Usages industrie'!$P8)^(P$5217-$D$5217)/1000</f>
        <v>0</v>
      </c>
      <c r="Q5278" s="210">
        <f>Q5227*'Usages industrie'!$O8*(1+'Usages industrie'!$P8)^(Q$5217-$D$5217)/1000</f>
        <v>0</v>
      </c>
      <c r="R5278" s="210">
        <f>R5227*'Usages industrie'!$O8*(1+'Usages industrie'!$P8)^(R$5217-$D$5217)/1000</f>
        <v>0</v>
      </c>
    </row>
    <row r="5279" spans="1:18" hidden="1" outlineLevel="2" x14ac:dyDescent="0.35">
      <c r="A5279" s="209" t="str">
        <f>'Usages industrie'!A9</f>
        <v>Usage industriel n°6</v>
      </c>
      <c r="B5279" s="209" t="s">
        <v>639</v>
      </c>
      <c r="C5279" s="209"/>
      <c r="D5279" s="210">
        <f>D5228*'Usages industrie'!$O9*(1+'Usages industrie'!$P9)^(D$5217-$D$5217)/1000</f>
        <v>0</v>
      </c>
      <c r="E5279" s="210">
        <f>E5228*'Usages industrie'!$O9*(1+'Usages industrie'!$P9)^(E$5217-$D$5217)/1000</f>
        <v>0</v>
      </c>
      <c r="F5279" s="210">
        <f>F5228*'Usages industrie'!$O9*(1+'Usages industrie'!$P9)^(F$5217-$D$5217)/1000</f>
        <v>0</v>
      </c>
      <c r="G5279" s="210">
        <f>G5228*'Usages industrie'!$O9*(1+'Usages industrie'!$P9)^(G$5217-$D$5217)/1000</f>
        <v>0</v>
      </c>
      <c r="H5279" s="210">
        <f>H5228*'Usages industrie'!$O9*(1+'Usages industrie'!$P9)^(H$5217-$D$5217)/1000</f>
        <v>0</v>
      </c>
      <c r="I5279" s="210">
        <f>I5228*'Usages industrie'!$O9*(1+'Usages industrie'!$P9)^(I$5217-$D$5217)/1000</f>
        <v>0</v>
      </c>
      <c r="J5279" s="210">
        <f>J5228*'Usages industrie'!$O9*(1+'Usages industrie'!$P9)^(J$5217-$D$5217)/1000</f>
        <v>0</v>
      </c>
      <c r="K5279" s="210">
        <f>K5228*'Usages industrie'!$O9*(1+'Usages industrie'!$P9)^(K$5217-$D$5217)/1000</f>
        <v>0</v>
      </c>
      <c r="L5279" s="210">
        <f>L5228*'Usages industrie'!$O9*(1+'Usages industrie'!$P9)^(L$5217-$D$5217)/1000</f>
        <v>0</v>
      </c>
      <c r="M5279" s="210">
        <f>M5228*'Usages industrie'!$O9*(1+'Usages industrie'!$P9)^(M$5217-$D$5217)/1000</f>
        <v>0</v>
      </c>
      <c r="N5279" s="210">
        <f>N5228*'Usages industrie'!$O9*(1+'Usages industrie'!$P9)^(N$5217-$D$5217)/1000</f>
        <v>0</v>
      </c>
      <c r="O5279" s="210">
        <f>O5228*'Usages industrie'!$O9*(1+'Usages industrie'!$P9)^(O$5217-$D$5217)/1000</f>
        <v>0</v>
      </c>
      <c r="P5279" s="210">
        <f>P5228*'Usages industrie'!$O9*(1+'Usages industrie'!$P9)^(P$5217-$D$5217)/1000</f>
        <v>0</v>
      </c>
      <c r="Q5279" s="210">
        <f>Q5228*'Usages industrie'!$O9*(1+'Usages industrie'!$P9)^(Q$5217-$D$5217)/1000</f>
        <v>0</v>
      </c>
      <c r="R5279" s="210">
        <f>R5228*'Usages industrie'!$O9*(1+'Usages industrie'!$P9)^(R$5217-$D$5217)/1000</f>
        <v>0</v>
      </c>
    </row>
    <row r="5280" spans="1:18" hidden="1" outlineLevel="2" x14ac:dyDescent="0.35">
      <c r="A5280" s="209" t="str">
        <f>'Usages industrie'!A10</f>
        <v>Usage industriel n°7</v>
      </c>
      <c r="B5280" s="209" t="s">
        <v>639</v>
      </c>
      <c r="C5280" s="209"/>
      <c r="D5280" s="210">
        <f>D5229*'Usages industrie'!$O10*(1+'Usages industrie'!$P10)^(D$5217-$D$5217)/1000</f>
        <v>0</v>
      </c>
      <c r="E5280" s="210">
        <f>E5229*'Usages industrie'!$O10*(1+'Usages industrie'!$P10)^(E$5217-$D$5217)/1000</f>
        <v>0</v>
      </c>
      <c r="F5280" s="210">
        <f>F5229*'Usages industrie'!$O10*(1+'Usages industrie'!$P10)^(F$5217-$D$5217)/1000</f>
        <v>0</v>
      </c>
      <c r="G5280" s="210">
        <f>G5229*'Usages industrie'!$O10*(1+'Usages industrie'!$P10)^(G$5217-$D$5217)/1000</f>
        <v>0</v>
      </c>
      <c r="H5280" s="210">
        <f>H5229*'Usages industrie'!$O10*(1+'Usages industrie'!$P10)^(H$5217-$D$5217)/1000</f>
        <v>0</v>
      </c>
      <c r="I5280" s="210">
        <f>I5229*'Usages industrie'!$O10*(1+'Usages industrie'!$P10)^(I$5217-$D$5217)/1000</f>
        <v>0</v>
      </c>
      <c r="J5280" s="210">
        <f>J5229*'Usages industrie'!$O10*(1+'Usages industrie'!$P10)^(J$5217-$D$5217)/1000</f>
        <v>0</v>
      </c>
      <c r="K5280" s="210">
        <f>K5229*'Usages industrie'!$O10*(1+'Usages industrie'!$P10)^(K$5217-$D$5217)/1000</f>
        <v>0</v>
      </c>
      <c r="L5280" s="210">
        <f>L5229*'Usages industrie'!$O10*(1+'Usages industrie'!$P10)^(L$5217-$D$5217)/1000</f>
        <v>0</v>
      </c>
      <c r="M5280" s="210">
        <f>M5229*'Usages industrie'!$O10*(1+'Usages industrie'!$P10)^(M$5217-$D$5217)/1000</f>
        <v>0</v>
      </c>
      <c r="N5280" s="210">
        <f>N5229*'Usages industrie'!$O10*(1+'Usages industrie'!$P10)^(N$5217-$D$5217)/1000</f>
        <v>0</v>
      </c>
      <c r="O5280" s="210">
        <f>O5229*'Usages industrie'!$O10*(1+'Usages industrie'!$P10)^(O$5217-$D$5217)/1000</f>
        <v>0</v>
      </c>
      <c r="P5280" s="210">
        <f>P5229*'Usages industrie'!$O10*(1+'Usages industrie'!$P10)^(P$5217-$D$5217)/1000</f>
        <v>0</v>
      </c>
      <c r="Q5280" s="210">
        <f>Q5229*'Usages industrie'!$O10*(1+'Usages industrie'!$P10)^(Q$5217-$D$5217)/1000</f>
        <v>0</v>
      </c>
      <c r="R5280" s="210">
        <f>R5229*'Usages industrie'!$O10*(1+'Usages industrie'!$P10)^(R$5217-$D$5217)/1000</f>
        <v>0</v>
      </c>
    </row>
    <row r="5281" spans="1:18" hidden="1" outlineLevel="2" x14ac:dyDescent="0.35">
      <c r="A5281" s="209" t="str">
        <f>'Usages industrie'!A11</f>
        <v>Usage industriel n°8</v>
      </c>
      <c r="B5281" s="209" t="s">
        <v>639</v>
      </c>
      <c r="C5281" s="209"/>
      <c r="D5281" s="210">
        <f>D5230*'Usages industrie'!$O11*(1+'Usages industrie'!$P11)^(D$5217-$D$5217)/1000</f>
        <v>0</v>
      </c>
      <c r="E5281" s="210">
        <f>E5230*'Usages industrie'!$O11*(1+'Usages industrie'!$P11)^(E$5217-$D$5217)/1000</f>
        <v>0</v>
      </c>
      <c r="F5281" s="210">
        <f>F5230*'Usages industrie'!$O11*(1+'Usages industrie'!$P11)^(F$5217-$D$5217)/1000</f>
        <v>0</v>
      </c>
      <c r="G5281" s="210">
        <f>G5230*'Usages industrie'!$O11*(1+'Usages industrie'!$P11)^(G$5217-$D$5217)/1000</f>
        <v>0</v>
      </c>
      <c r="H5281" s="210">
        <f>H5230*'Usages industrie'!$O11*(1+'Usages industrie'!$P11)^(H$5217-$D$5217)/1000</f>
        <v>0</v>
      </c>
      <c r="I5281" s="210">
        <f>I5230*'Usages industrie'!$O11*(1+'Usages industrie'!$P11)^(I$5217-$D$5217)/1000</f>
        <v>0</v>
      </c>
      <c r="J5281" s="210">
        <f>J5230*'Usages industrie'!$O11*(1+'Usages industrie'!$P11)^(J$5217-$D$5217)/1000</f>
        <v>0</v>
      </c>
      <c r="K5281" s="210">
        <f>K5230*'Usages industrie'!$O11*(1+'Usages industrie'!$P11)^(K$5217-$D$5217)/1000</f>
        <v>0</v>
      </c>
      <c r="L5281" s="210">
        <f>L5230*'Usages industrie'!$O11*(1+'Usages industrie'!$P11)^(L$5217-$D$5217)/1000</f>
        <v>0</v>
      </c>
      <c r="M5281" s="210">
        <f>M5230*'Usages industrie'!$O11*(1+'Usages industrie'!$P11)^(M$5217-$D$5217)/1000</f>
        <v>0</v>
      </c>
      <c r="N5281" s="210">
        <f>N5230*'Usages industrie'!$O11*(1+'Usages industrie'!$P11)^(N$5217-$D$5217)/1000</f>
        <v>0</v>
      </c>
      <c r="O5281" s="210">
        <f>O5230*'Usages industrie'!$O11*(1+'Usages industrie'!$P11)^(O$5217-$D$5217)/1000</f>
        <v>0</v>
      </c>
      <c r="P5281" s="210">
        <f>P5230*'Usages industrie'!$O11*(1+'Usages industrie'!$P11)^(P$5217-$D$5217)/1000</f>
        <v>0</v>
      </c>
      <c r="Q5281" s="210">
        <f>Q5230*'Usages industrie'!$O11*(1+'Usages industrie'!$P11)^(Q$5217-$D$5217)/1000</f>
        <v>0</v>
      </c>
      <c r="R5281" s="210">
        <f>R5230*'Usages industrie'!$O11*(1+'Usages industrie'!$P11)^(R$5217-$D$5217)/1000</f>
        <v>0</v>
      </c>
    </row>
    <row r="5282" spans="1:18" hidden="1" outlineLevel="2" x14ac:dyDescent="0.35">
      <c r="A5282" s="209" t="str">
        <f>'Usages industrie'!A12</f>
        <v>Usage industriel n°9</v>
      </c>
      <c r="B5282" s="209" t="s">
        <v>639</v>
      </c>
      <c r="C5282" s="209"/>
      <c r="D5282" s="210">
        <f>D5231*'Usages industrie'!$O12*(1+'Usages industrie'!$P12)^(D$5217-$D$5217)/1000</f>
        <v>0</v>
      </c>
      <c r="E5282" s="210">
        <f>E5231*'Usages industrie'!$O12*(1+'Usages industrie'!$P12)^(E$5217-$D$5217)/1000</f>
        <v>0</v>
      </c>
      <c r="F5282" s="210">
        <f>F5231*'Usages industrie'!$O12*(1+'Usages industrie'!$P12)^(F$5217-$D$5217)/1000</f>
        <v>0</v>
      </c>
      <c r="G5282" s="210">
        <f>G5231*'Usages industrie'!$O12*(1+'Usages industrie'!$P12)^(G$5217-$D$5217)/1000</f>
        <v>0</v>
      </c>
      <c r="H5282" s="210">
        <f>H5231*'Usages industrie'!$O12*(1+'Usages industrie'!$P12)^(H$5217-$D$5217)/1000</f>
        <v>0</v>
      </c>
      <c r="I5282" s="210">
        <f>I5231*'Usages industrie'!$O12*(1+'Usages industrie'!$P12)^(I$5217-$D$5217)/1000</f>
        <v>0</v>
      </c>
      <c r="J5282" s="210">
        <f>J5231*'Usages industrie'!$O12*(1+'Usages industrie'!$P12)^(J$5217-$D$5217)/1000</f>
        <v>0</v>
      </c>
      <c r="K5282" s="210">
        <f>K5231*'Usages industrie'!$O12*(1+'Usages industrie'!$P12)^(K$5217-$D$5217)/1000</f>
        <v>0</v>
      </c>
      <c r="L5282" s="210">
        <f>L5231*'Usages industrie'!$O12*(1+'Usages industrie'!$P12)^(L$5217-$D$5217)/1000</f>
        <v>0</v>
      </c>
      <c r="M5282" s="210">
        <f>M5231*'Usages industrie'!$O12*(1+'Usages industrie'!$P12)^(M$5217-$D$5217)/1000</f>
        <v>0</v>
      </c>
      <c r="N5282" s="210">
        <f>N5231*'Usages industrie'!$O12*(1+'Usages industrie'!$P12)^(N$5217-$D$5217)/1000</f>
        <v>0</v>
      </c>
      <c r="O5282" s="210">
        <f>O5231*'Usages industrie'!$O12*(1+'Usages industrie'!$P12)^(O$5217-$D$5217)/1000</f>
        <v>0</v>
      </c>
      <c r="P5282" s="210">
        <f>P5231*'Usages industrie'!$O12*(1+'Usages industrie'!$P12)^(P$5217-$D$5217)/1000</f>
        <v>0</v>
      </c>
      <c r="Q5282" s="210">
        <f>Q5231*'Usages industrie'!$O12*(1+'Usages industrie'!$P12)^(Q$5217-$D$5217)/1000</f>
        <v>0</v>
      </c>
      <c r="R5282" s="210">
        <f>R5231*'Usages industrie'!$O12*(1+'Usages industrie'!$P12)^(R$5217-$D$5217)/1000</f>
        <v>0</v>
      </c>
    </row>
    <row r="5283" spans="1:18" hidden="1" outlineLevel="2" x14ac:dyDescent="0.35">
      <c r="A5283" s="209" t="str">
        <f>'Usages industrie'!A13</f>
        <v>Usage industriel n°10</v>
      </c>
      <c r="B5283" s="209" t="s">
        <v>639</v>
      </c>
      <c r="C5283" s="209"/>
      <c r="D5283" s="210">
        <f>D5232*'Usages industrie'!$O13*(1+'Usages industrie'!$P13)^(D$5217-$D$5217)/1000</f>
        <v>0</v>
      </c>
      <c r="E5283" s="210">
        <f>E5232*'Usages industrie'!$O13*(1+'Usages industrie'!$P13)^(E$5217-$D$5217)/1000</f>
        <v>0</v>
      </c>
      <c r="F5283" s="210">
        <f>F5232*'Usages industrie'!$O13*(1+'Usages industrie'!$P13)^(F$5217-$D$5217)/1000</f>
        <v>0</v>
      </c>
      <c r="G5283" s="210">
        <f>G5232*'Usages industrie'!$O13*(1+'Usages industrie'!$P13)^(G$5217-$D$5217)/1000</f>
        <v>0</v>
      </c>
      <c r="H5283" s="210">
        <f>H5232*'Usages industrie'!$O13*(1+'Usages industrie'!$P13)^(H$5217-$D$5217)/1000</f>
        <v>0</v>
      </c>
      <c r="I5283" s="210">
        <f>I5232*'Usages industrie'!$O13*(1+'Usages industrie'!$P13)^(I$5217-$D$5217)/1000</f>
        <v>0</v>
      </c>
      <c r="J5283" s="210">
        <f>J5232*'Usages industrie'!$O13*(1+'Usages industrie'!$P13)^(J$5217-$D$5217)/1000</f>
        <v>0</v>
      </c>
      <c r="K5283" s="210">
        <f>K5232*'Usages industrie'!$O13*(1+'Usages industrie'!$P13)^(K$5217-$D$5217)/1000</f>
        <v>0</v>
      </c>
      <c r="L5283" s="210">
        <f>L5232*'Usages industrie'!$O13*(1+'Usages industrie'!$P13)^(L$5217-$D$5217)/1000</f>
        <v>0</v>
      </c>
      <c r="M5283" s="210">
        <f>M5232*'Usages industrie'!$O13*(1+'Usages industrie'!$P13)^(M$5217-$D$5217)/1000</f>
        <v>0</v>
      </c>
      <c r="N5283" s="210">
        <f>N5232*'Usages industrie'!$O13*(1+'Usages industrie'!$P13)^(N$5217-$D$5217)/1000</f>
        <v>0</v>
      </c>
      <c r="O5283" s="210">
        <f>O5232*'Usages industrie'!$O13*(1+'Usages industrie'!$P13)^(O$5217-$D$5217)/1000</f>
        <v>0</v>
      </c>
      <c r="P5283" s="210">
        <f>P5232*'Usages industrie'!$O13*(1+'Usages industrie'!$P13)^(P$5217-$D$5217)/1000</f>
        <v>0</v>
      </c>
      <c r="Q5283" s="210">
        <f>Q5232*'Usages industrie'!$O13*(1+'Usages industrie'!$P13)^(Q$5217-$D$5217)/1000</f>
        <v>0</v>
      </c>
      <c r="R5283" s="210">
        <f>R5232*'Usages industrie'!$O13*(1+'Usages industrie'!$P13)^(R$5217-$D$5217)/1000</f>
        <v>0</v>
      </c>
    </row>
    <row r="5284" spans="1:18" hidden="1" outlineLevel="2" x14ac:dyDescent="0.35">
      <c r="A5284" s="209" t="str">
        <f>'Usages industrie'!A14</f>
        <v>Usage industriel n°11</v>
      </c>
      <c r="B5284" s="209" t="s">
        <v>639</v>
      </c>
      <c r="C5284" s="209"/>
      <c r="D5284" s="210">
        <f>D5233*'Usages industrie'!$O14*(1+'Usages industrie'!$P14)^(D$5217-$D$5217)/1000</f>
        <v>0</v>
      </c>
      <c r="E5284" s="210">
        <f>E5233*'Usages industrie'!$O14*(1+'Usages industrie'!$P14)^(E$5217-$D$5217)/1000</f>
        <v>0</v>
      </c>
      <c r="F5284" s="210">
        <f>F5233*'Usages industrie'!$O14*(1+'Usages industrie'!$P14)^(F$5217-$D$5217)/1000</f>
        <v>0</v>
      </c>
      <c r="G5284" s="210">
        <f>G5233*'Usages industrie'!$O14*(1+'Usages industrie'!$P14)^(G$5217-$D$5217)/1000</f>
        <v>0</v>
      </c>
      <c r="H5284" s="210">
        <f>H5233*'Usages industrie'!$O14*(1+'Usages industrie'!$P14)^(H$5217-$D$5217)/1000</f>
        <v>0</v>
      </c>
      <c r="I5284" s="210">
        <f>I5233*'Usages industrie'!$O14*(1+'Usages industrie'!$P14)^(I$5217-$D$5217)/1000</f>
        <v>0</v>
      </c>
      <c r="J5284" s="210">
        <f>J5233*'Usages industrie'!$O14*(1+'Usages industrie'!$P14)^(J$5217-$D$5217)/1000</f>
        <v>0</v>
      </c>
      <c r="K5284" s="210">
        <f>K5233*'Usages industrie'!$O14*(1+'Usages industrie'!$P14)^(K$5217-$D$5217)/1000</f>
        <v>0</v>
      </c>
      <c r="L5284" s="210">
        <f>L5233*'Usages industrie'!$O14*(1+'Usages industrie'!$P14)^(L$5217-$D$5217)/1000</f>
        <v>0</v>
      </c>
      <c r="M5284" s="210">
        <f>M5233*'Usages industrie'!$O14*(1+'Usages industrie'!$P14)^(M$5217-$D$5217)/1000</f>
        <v>0</v>
      </c>
      <c r="N5284" s="210">
        <f>N5233*'Usages industrie'!$O14*(1+'Usages industrie'!$P14)^(N$5217-$D$5217)/1000</f>
        <v>0</v>
      </c>
      <c r="O5284" s="210">
        <f>O5233*'Usages industrie'!$O14*(1+'Usages industrie'!$P14)^(O$5217-$D$5217)/1000</f>
        <v>0</v>
      </c>
      <c r="P5284" s="210">
        <f>P5233*'Usages industrie'!$O14*(1+'Usages industrie'!$P14)^(P$5217-$D$5217)/1000</f>
        <v>0</v>
      </c>
      <c r="Q5284" s="210">
        <f>Q5233*'Usages industrie'!$O14*(1+'Usages industrie'!$P14)^(Q$5217-$D$5217)/1000</f>
        <v>0</v>
      </c>
      <c r="R5284" s="210">
        <f>R5233*'Usages industrie'!$O14*(1+'Usages industrie'!$P14)^(R$5217-$D$5217)/1000</f>
        <v>0</v>
      </c>
    </row>
    <row r="5285" spans="1:18" hidden="1" outlineLevel="2" x14ac:dyDescent="0.35">
      <c r="A5285" s="209" t="str">
        <f>'Usages industrie'!A15</f>
        <v>Usage industriel n°12</v>
      </c>
      <c r="B5285" s="209" t="s">
        <v>639</v>
      </c>
      <c r="C5285" s="209"/>
      <c r="D5285" s="210">
        <f>D5234*'Usages industrie'!$O15*(1+'Usages industrie'!$P15)^(D$5217-$D$5217)/1000</f>
        <v>0</v>
      </c>
      <c r="E5285" s="210">
        <f>E5234*'Usages industrie'!$O15*(1+'Usages industrie'!$P15)^(E$5217-$D$5217)/1000</f>
        <v>0</v>
      </c>
      <c r="F5285" s="210">
        <f>F5234*'Usages industrie'!$O15*(1+'Usages industrie'!$P15)^(F$5217-$D$5217)/1000</f>
        <v>0</v>
      </c>
      <c r="G5285" s="210">
        <f>G5234*'Usages industrie'!$O15*(1+'Usages industrie'!$P15)^(G$5217-$D$5217)/1000</f>
        <v>0</v>
      </c>
      <c r="H5285" s="210">
        <f>H5234*'Usages industrie'!$O15*(1+'Usages industrie'!$P15)^(H$5217-$D$5217)/1000</f>
        <v>0</v>
      </c>
      <c r="I5285" s="210">
        <f>I5234*'Usages industrie'!$O15*(1+'Usages industrie'!$P15)^(I$5217-$D$5217)/1000</f>
        <v>0</v>
      </c>
      <c r="J5285" s="210">
        <f>J5234*'Usages industrie'!$O15*(1+'Usages industrie'!$P15)^(J$5217-$D$5217)/1000</f>
        <v>0</v>
      </c>
      <c r="K5285" s="210">
        <f>K5234*'Usages industrie'!$O15*(1+'Usages industrie'!$P15)^(K$5217-$D$5217)/1000</f>
        <v>0</v>
      </c>
      <c r="L5285" s="210">
        <f>L5234*'Usages industrie'!$O15*(1+'Usages industrie'!$P15)^(L$5217-$D$5217)/1000</f>
        <v>0</v>
      </c>
      <c r="M5285" s="210">
        <f>M5234*'Usages industrie'!$O15*(1+'Usages industrie'!$P15)^(M$5217-$D$5217)/1000</f>
        <v>0</v>
      </c>
      <c r="N5285" s="210">
        <f>N5234*'Usages industrie'!$O15*(1+'Usages industrie'!$P15)^(N$5217-$D$5217)/1000</f>
        <v>0</v>
      </c>
      <c r="O5285" s="210">
        <f>O5234*'Usages industrie'!$O15*(1+'Usages industrie'!$P15)^(O$5217-$D$5217)/1000</f>
        <v>0</v>
      </c>
      <c r="P5285" s="210">
        <f>P5234*'Usages industrie'!$O15*(1+'Usages industrie'!$P15)^(P$5217-$D$5217)/1000</f>
        <v>0</v>
      </c>
      <c r="Q5285" s="210">
        <f>Q5234*'Usages industrie'!$O15*(1+'Usages industrie'!$P15)^(Q$5217-$D$5217)/1000</f>
        <v>0</v>
      </c>
      <c r="R5285" s="210">
        <f>R5234*'Usages industrie'!$O15*(1+'Usages industrie'!$P15)^(R$5217-$D$5217)/1000</f>
        <v>0</v>
      </c>
    </row>
    <row r="5286" spans="1:18" hidden="1" outlineLevel="2" x14ac:dyDescent="0.35">
      <c r="A5286" s="209" t="str">
        <f>'Usages industrie'!A16</f>
        <v>Usage industriel n°13</v>
      </c>
      <c r="B5286" s="209" t="s">
        <v>639</v>
      </c>
      <c r="C5286" s="209"/>
      <c r="D5286" s="210">
        <f>D5235*'Usages industrie'!$O16*(1+'Usages industrie'!$P16)^(D$5217-$D$5217)/1000</f>
        <v>0</v>
      </c>
      <c r="E5286" s="210">
        <f>E5235*'Usages industrie'!$O16*(1+'Usages industrie'!$P16)^(E$5217-$D$5217)/1000</f>
        <v>0</v>
      </c>
      <c r="F5286" s="210">
        <f>F5235*'Usages industrie'!$O16*(1+'Usages industrie'!$P16)^(F$5217-$D$5217)/1000</f>
        <v>0</v>
      </c>
      <c r="G5286" s="210">
        <f>G5235*'Usages industrie'!$O16*(1+'Usages industrie'!$P16)^(G$5217-$D$5217)/1000</f>
        <v>0</v>
      </c>
      <c r="H5286" s="210">
        <f>H5235*'Usages industrie'!$O16*(1+'Usages industrie'!$P16)^(H$5217-$D$5217)/1000</f>
        <v>0</v>
      </c>
      <c r="I5286" s="210">
        <f>I5235*'Usages industrie'!$O16*(1+'Usages industrie'!$P16)^(I$5217-$D$5217)/1000</f>
        <v>0</v>
      </c>
      <c r="J5286" s="210">
        <f>J5235*'Usages industrie'!$O16*(1+'Usages industrie'!$P16)^(J$5217-$D$5217)/1000</f>
        <v>0</v>
      </c>
      <c r="K5286" s="210">
        <f>K5235*'Usages industrie'!$O16*(1+'Usages industrie'!$P16)^(K$5217-$D$5217)/1000</f>
        <v>0</v>
      </c>
      <c r="L5286" s="210">
        <f>L5235*'Usages industrie'!$O16*(1+'Usages industrie'!$P16)^(L$5217-$D$5217)/1000</f>
        <v>0</v>
      </c>
      <c r="M5286" s="210">
        <f>M5235*'Usages industrie'!$O16*(1+'Usages industrie'!$P16)^(M$5217-$D$5217)/1000</f>
        <v>0</v>
      </c>
      <c r="N5286" s="210">
        <f>N5235*'Usages industrie'!$O16*(1+'Usages industrie'!$P16)^(N$5217-$D$5217)/1000</f>
        <v>0</v>
      </c>
      <c r="O5286" s="210">
        <f>O5235*'Usages industrie'!$O16*(1+'Usages industrie'!$P16)^(O$5217-$D$5217)/1000</f>
        <v>0</v>
      </c>
      <c r="P5286" s="210">
        <f>P5235*'Usages industrie'!$O16*(1+'Usages industrie'!$P16)^(P$5217-$D$5217)/1000</f>
        <v>0</v>
      </c>
      <c r="Q5286" s="210">
        <f>Q5235*'Usages industrie'!$O16*(1+'Usages industrie'!$P16)^(Q$5217-$D$5217)/1000</f>
        <v>0</v>
      </c>
      <c r="R5286" s="210">
        <f>R5235*'Usages industrie'!$O16*(1+'Usages industrie'!$P16)^(R$5217-$D$5217)/1000</f>
        <v>0</v>
      </c>
    </row>
    <row r="5287" spans="1:18" hidden="1" outlineLevel="2" x14ac:dyDescent="0.35">
      <c r="A5287" s="209" t="str">
        <f>'Usages industrie'!A17</f>
        <v>Usage industriel n°14</v>
      </c>
      <c r="B5287" s="209" t="s">
        <v>639</v>
      </c>
      <c r="C5287" s="209"/>
      <c r="D5287" s="210">
        <f>D5236*'Usages industrie'!$O17*(1+'Usages industrie'!$P17)^(D$5217-$D$5217)/1000</f>
        <v>0</v>
      </c>
      <c r="E5287" s="210">
        <f>E5236*'Usages industrie'!$O17*(1+'Usages industrie'!$P17)^(E$5217-$D$5217)/1000</f>
        <v>0</v>
      </c>
      <c r="F5287" s="210">
        <f>F5236*'Usages industrie'!$O17*(1+'Usages industrie'!$P17)^(F$5217-$D$5217)/1000</f>
        <v>0</v>
      </c>
      <c r="G5287" s="210">
        <f>G5236*'Usages industrie'!$O17*(1+'Usages industrie'!$P17)^(G$5217-$D$5217)/1000</f>
        <v>0</v>
      </c>
      <c r="H5287" s="210">
        <f>H5236*'Usages industrie'!$O17*(1+'Usages industrie'!$P17)^(H$5217-$D$5217)/1000</f>
        <v>0</v>
      </c>
      <c r="I5287" s="210">
        <f>I5236*'Usages industrie'!$O17*(1+'Usages industrie'!$P17)^(I$5217-$D$5217)/1000</f>
        <v>0</v>
      </c>
      <c r="J5287" s="210">
        <f>J5236*'Usages industrie'!$O17*(1+'Usages industrie'!$P17)^(J$5217-$D$5217)/1000</f>
        <v>0</v>
      </c>
      <c r="K5287" s="210">
        <f>K5236*'Usages industrie'!$O17*(1+'Usages industrie'!$P17)^(K$5217-$D$5217)/1000</f>
        <v>0</v>
      </c>
      <c r="L5287" s="210">
        <f>L5236*'Usages industrie'!$O17*(1+'Usages industrie'!$P17)^(L$5217-$D$5217)/1000</f>
        <v>0</v>
      </c>
      <c r="M5287" s="210">
        <f>M5236*'Usages industrie'!$O17*(1+'Usages industrie'!$P17)^(M$5217-$D$5217)/1000</f>
        <v>0</v>
      </c>
      <c r="N5287" s="210">
        <f>N5236*'Usages industrie'!$O17*(1+'Usages industrie'!$P17)^(N$5217-$D$5217)/1000</f>
        <v>0</v>
      </c>
      <c r="O5287" s="210">
        <f>O5236*'Usages industrie'!$O17*(1+'Usages industrie'!$P17)^(O$5217-$D$5217)/1000</f>
        <v>0</v>
      </c>
      <c r="P5287" s="210">
        <f>P5236*'Usages industrie'!$O17*(1+'Usages industrie'!$P17)^(P$5217-$D$5217)/1000</f>
        <v>0</v>
      </c>
      <c r="Q5287" s="210">
        <f>Q5236*'Usages industrie'!$O17*(1+'Usages industrie'!$P17)^(Q$5217-$D$5217)/1000</f>
        <v>0</v>
      </c>
      <c r="R5287" s="210">
        <f>R5236*'Usages industrie'!$O17*(1+'Usages industrie'!$P17)^(R$5217-$D$5217)/1000</f>
        <v>0</v>
      </c>
    </row>
    <row r="5288" spans="1:18" hidden="1" outlineLevel="2" x14ac:dyDescent="0.35">
      <c r="A5288" s="209" t="str">
        <f>'Usages industrie'!A18</f>
        <v>Usage industriel n°15</v>
      </c>
      <c r="B5288" s="209" t="s">
        <v>639</v>
      </c>
      <c r="C5288" s="209"/>
      <c r="D5288" s="210">
        <f>D5237*'Usages industrie'!$O18*(1+'Usages industrie'!$P18)^(D$5217-$D$5217)/1000</f>
        <v>0</v>
      </c>
      <c r="E5288" s="210">
        <f>E5237*'Usages industrie'!$O18*(1+'Usages industrie'!$P18)^(E$5217-$D$5217)/1000</f>
        <v>0</v>
      </c>
      <c r="F5288" s="210">
        <f>F5237*'Usages industrie'!$O18*(1+'Usages industrie'!$P18)^(F$5217-$D$5217)/1000</f>
        <v>0</v>
      </c>
      <c r="G5288" s="210">
        <f>G5237*'Usages industrie'!$O18*(1+'Usages industrie'!$P18)^(G$5217-$D$5217)/1000</f>
        <v>0</v>
      </c>
      <c r="H5288" s="210">
        <f>H5237*'Usages industrie'!$O18*(1+'Usages industrie'!$P18)^(H$5217-$D$5217)/1000</f>
        <v>0</v>
      </c>
      <c r="I5288" s="210">
        <f>I5237*'Usages industrie'!$O18*(1+'Usages industrie'!$P18)^(I$5217-$D$5217)/1000</f>
        <v>0</v>
      </c>
      <c r="J5288" s="210">
        <f>J5237*'Usages industrie'!$O18*(1+'Usages industrie'!$P18)^(J$5217-$D$5217)/1000</f>
        <v>0</v>
      </c>
      <c r="K5288" s="210">
        <f>K5237*'Usages industrie'!$O18*(1+'Usages industrie'!$P18)^(K$5217-$D$5217)/1000</f>
        <v>0</v>
      </c>
      <c r="L5288" s="210">
        <f>L5237*'Usages industrie'!$O18*(1+'Usages industrie'!$P18)^(L$5217-$D$5217)/1000</f>
        <v>0</v>
      </c>
      <c r="M5288" s="210">
        <f>M5237*'Usages industrie'!$O18*(1+'Usages industrie'!$P18)^(M$5217-$D$5217)/1000</f>
        <v>0</v>
      </c>
      <c r="N5288" s="210">
        <f>N5237*'Usages industrie'!$O18*(1+'Usages industrie'!$P18)^(N$5217-$D$5217)/1000</f>
        <v>0</v>
      </c>
      <c r="O5288" s="210">
        <f>O5237*'Usages industrie'!$O18*(1+'Usages industrie'!$P18)^(O$5217-$D$5217)/1000</f>
        <v>0</v>
      </c>
      <c r="P5288" s="210">
        <f>P5237*'Usages industrie'!$O18*(1+'Usages industrie'!$P18)^(P$5217-$D$5217)/1000</f>
        <v>0</v>
      </c>
      <c r="Q5288" s="210">
        <f>Q5237*'Usages industrie'!$O18*(1+'Usages industrie'!$P18)^(Q$5217-$D$5217)/1000</f>
        <v>0</v>
      </c>
      <c r="R5288" s="210">
        <f>R5237*'Usages industrie'!$O18*(1+'Usages industrie'!$P18)^(R$5217-$D$5217)/1000</f>
        <v>0</v>
      </c>
    </row>
    <row r="5289" spans="1:18" hidden="1" outlineLevel="2" x14ac:dyDescent="0.35">
      <c r="A5289" s="209" t="str">
        <f>'Usages industrie'!A19</f>
        <v>Usage industriel n°16</v>
      </c>
      <c r="B5289" s="209" t="s">
        <v>639</v>
      </c>
      <c r="C5289" s="209"/>
      <c r="D5289" s="210">
        <f>D5238*'Usages industrie'!$O19*(1+'Usages industrie'!$P19)^(D$5217-$D$5217)/1000</f>
        <v>0</v>
      </c>
      <c r="E5289" s="210">
        <f>E5238*'Usages industrie'!$O19*(1+'Usages industrie'!$P19)^(E$5217-$D$5217)/1000</f>
        <v>0</v>
      </c>
      <c r="F5289" s="210">
        <f>F5238*'Usages industrie'!$O19*(1+'Usages industrie'!$P19)^(F$5217-$D$5217)/1000</f>
        <v>0</v>
      </c>
      <c r="G5289" s="210">
        <f>G5238*'Usages industrie'!$O19*(1+'Usages industrie'!$P19)^(G$5217-$D$5217)/1000</f>
        <v>0</v>
      </c>
      <c r="H5289" s="210">
        <f>H5238*'Usages industrie'!$O19*(1+'Usages industrie'!$P19)^(H$5217-$D$5217)/1000</f>
        <v>0</v>
      </c>
      <c r="I5289" s="210">
        <f>I5238*'Usages industrie'!$O19*(1+'Usages industrie'!$P19)^(I$5217-$D$5217)/1000</f>
        <v>0</v>
      </c>
      <c r="J5289" s="210">
        <f>J5238*'Usages industrie'!$O19*(1+'Usages industrie'!$P19)^(J$5217-$D$5217)/1000</f>
        <v>0</v>
      </c>
      <c r="K5289" s="210">
        <f>K5238*'Usages industrie'!$O19*(1+'Usages industrie'!$P19)^(K$5217-$D$5217)/1000</f>
        <v>0</v>
      </c>
      <c r="L5289" s="210">
        <f>L5238*'Usages industrie'!$O19*(1+'Usages industrie'!$P19)^(L$5217-$D$5217)/1000</f>
        <v>0</v>
      </c>
      <c r="M5289" s="210">
        <f>M5238*'Usages industrie'!$O19*(1+'Usages industrie'!$P19)^(M$5217-$D$5217)/1000</f>
        <v>0</v>
      </c>
      <c r="N5289" s="210">
        <f>N5238*'Usages industrie'!$O19*(1+'Usages industrie'!$P19)^(N$5217-$D$5217)/1000</f>
        <v>0</v>
      </c>
      <c r="O5289" s="210">
        <f>O5238*'Usages industrie'!$O19*(1+'Usages industrie'!$P19)^(O$5217-$D$5217)/1000</f>
        <v>0</v>
      </c>
      <c r="P5289" s="210">
        <f>P5238*'Usages industrie'!$O19*(1+'Usages industrie'!$P19)^(P$5217-$D$5217)/1000</f>
        <v>0</v>
      </c>
      <c r="Q5289" s="210">
        <f>Q5238*'Usages industrie'!$O19*(1+'Usages industrie'!$P19)^(Q$5217-$D$5217)/1000</f>
        <v>0</v>
      </c>
      <c r="R5289" s="210">
        <f>R5238*'Usages industrie'!$O19*(1+'Usages industrie'!$P19)^(R$5217-$D$5217)/1000</f>
        <v>0</v>
      </c>
    </row>
    <row r="5290" spans="1:18" hidden="1" outlineLevel="2" x14ac:dyDescent="0.35">
      <c r="A5290" s="209" t="str">
        <f>'Usages industrie'!A20</f>
        <v>Usage industriel n°17</v>
      </c>
      <c r="B5290" s="209" t="s">
        <v>639</v>
      </c>
      <c r="C5290" s="209"/>
      <c r="D5290" s="210">
        <f>D5239*'Usages industrie'!$O20*(1+'Usages industrie'!$P20)^(D$5217-$D$5217)/1000</f>
        <v>0</v>
      </c>
      <c r="E5290" s="210">
        <f>E5239*'Usages industrie'!$O20*(1+'Usages industrie'!$P20)^(E$5217-$D$5217)/1000</f>
        <v>0</v>
      </c>
      <c r="F5290" s="210">
        <f>F5239*'Usages industrie'!$O20*(1+'Usages industrie'!$P20)^(F$5217-$D$5217)/1000</f>
        <v>0</v>
      </c>
      <c r="G5290" s="210">
        <f>G5239*'Usages industrie'!$O20*(1+'Usages industrie'!$P20)^(G$5217-$D$5217)/1000</f>
        <v>0</v>
      </c>
      <c r="H5290" s="210">
        <f>H5239*'Usages industrie'!$O20*(1+'Usages industrie'!$P20)^(H$5217-$D$5217)/1000</f>
        <v>0</v>
      </c>
      <c r="I5290" s="210">
        <f>I5239*'Usages industrie'!$O20*(1+'Usages industrie'!$P20)^(I$5217-$D$5217)/1000</f>
        <v>0</v>
      </c>
      <c r="J5290" s="210">
        <f>J5239*'Usages industrie'!$O20*(1+'Usages industrie'!$P20)^(J$5217-$D$5217)/1000</f>
        <v>0</v>
      </c>
      <c r="K5290" s="210">
        <f>K5239*'Usages industrie'!$O20*(1+'Usages industrie'!$P20)^(K$5217-$D$5217)/1000</f>
        <v>0</v>
      </c>
      <c r="L5290" s="210">
        <f>L5239*'Usages industrie'!$O20*(1+'Usages industrie'!$P20)^(L$5217-$D$5217)/1000</f>
        <v>0</v>
      </c>
      <c r="M5290" s="210">
        <f>M5239*'Usages industrie'!$O20*(1+'Usages industrie'!$P20)^(M$5217-$D$5217)/1000</f>
        <v>0</v>
      </c>
      <c r="N5290" s="210">
        <f>N5239*'Usages industrie'!$O20*(1+'Usages industrie'!$P20)^(N$5217-$D$5217)/1000</f>
        <v>0</v>
      </c>
      <c r="O5290" s="210">
        <f>O5239*'Usages industrie'!$O20*(1+'Usages industrie'!$P20)^(O$5217-$D$5217)/1000</f>
        <v>0</v>
      </c>
      <c r="P5290" s="210">
        <f>P5239*'Usages industrie'!$O20*(1+'Usages industrie'!$P20)^(P$5217-$D$5217)/1000</f>
        <v>0</v>
      </c>
      <c r="Q5290" s="210">
        <f>Q5239*'Usages industrie'!$O20*(1+'Usages industrie'!$P20)^(Q$5217-$D$5217)/1000</f>
        <v>0</v>
      </c>
      <c r="R5290" s="210">
        <f>R5239*'Usages industrie'!$O20*(1+'Usages industrie'!$P20)^(R$5217-$D$5217)/1000</f>
        <v>0</v>
      </c>
    </row>
    <row r="5291" spans="1:18" hidden="1" outlineLevel="2" x14ac:dyDescent="0.35">
      <c r="A5291" s="209" t="str">
        <f>'Usages industrie'!A21</f>
        <v>Usage industriel n°18</v>
      </c>
      <c r="B5291" s="209" t="s">
        <v>639</v>
      </c>
      <c r="C5291" s="209"/>
      <c r="D5291" s="210">
        <f>D5240*'Usages industrie'!$O21*(1+'Usages industrie'!$P21)^(D$5217-$D$5217)/1000</f>
        <v>0</v>
      </c>
      <c r="E5291" s="210">
        <f>E5240*'Usages industrie'!$O21*(1+'Usages industrie'!$P21)^(E$5217-$D$5217)/1000</f>
        <v>0</v>
      </c>
      <c r="F5291" s="210">
        <f>F5240*'Usages industrie'!$O21*(1+'Usages industrie'!$P21)^(F$5217-$D$5217)/1000</f>
        <v>0</v>
      </c>
      <c r="G5291" s="210">
        <f>G5240*'Usages industrie'!$O21*(1+'Usages industrie'!$P21)^(G$5217-$D$5217)/1000</f>
        <v>0</v>
      </c>
      <c r="H5291" s="210">
        <f>H5240*'Usages industrie'!$O21*(1+'Usages industrie'!$P21)^(H$5217-$D$5217)/1000</f>
        <v>0</v>
      </c>
      <c r="I5291" s="210">
        <f>I5240*'Usages industrie'!$O21*(1+'Usages industrie'!$P21)^(I$5217-$D$5217)/1000</f>
        <v>0</v>
      </c>
      <c r="J5291" s="210">
        <f>J5240*'Usages industrie'!$O21*(1+'Usages industrie'!$P21)^(J$5217-$D$5217)/1000</f>
        <v>0</v>
      </c>
      <c r="K5291" s="210">
        <f>K5240*'Usages industrie'!$O21*(1+'Usages industrie'!$P21)^(K$5217-$D$5217)/1000</f>
        <v>0</v>
      </c>
      <c r="L5291" s="210">
        <f>L5240*'Usages industrie'!$O21*(1+'Usages industrie'!$P21)^(L$5217-$D$5217)/1000</f>
        <v>0</v>
      </c>
      <c r="M5291" s="210">
        <f>M5240*'Usages industrie'!$O21*(1+'Usages industrie'!$P21)^(M$5217-$D$5217)/1000</f>
        <v>0</v>
      </c>
      <c r="N5291" s="210">
        <f>N5240*'Usages industrie'!$O21*(1+'Usages industrie'!$P21)^(N$5217-$D$5217)/1000</f>
        <v>0</v>
      </c>
      <c r="O5291" s="210">
        <f>O5240*'Usages industrie'!$O21*(1+'Usages industrie'!$P21)^(O$5217-$D$5217)/1000</f>
        <v>0</v>
      </c>
      <c r="P5291" s="210">
        <f>P5240*'Usages industrie'!$O21*(1+'Usages industrie'!$P21)^(P$5217-$D$5217)/1000</f>
        <v>0</v>
      </c>
      <c r="Q5291" s="210">
        <f>Q5240*'Usages industrie'!$O21*(1+'Usages industrie'!$P21)^(Q$5217-$D$5217)/1000</f>
        <v>0</v>
      </c>
      <c r="R5291" s="210">
        <f>R5240*'Usages industrie'!$O21*(1+'Usages industrie'!$P21)^(R$5217-$D$5217)/1000</f>
        <v>0</v>
      </c>
    </row>
    <row r="5292" spans="1:18" hidden="1" outlineLevel="2" x14ac:dyDescent="0.35">
      <c r="A5292" s="209" t="str">
        <f>'Usages industrie'!A22</f>
        <v>Usage industriel n°19</v>
      </c>
      <c r="B5292" s="209" t="s">
        <v>639</v>
      </c>
      <c r="C5292" s="209"/>
      <c r="D5292" s="210">
        <f>D5241*'Usages industrie'!$O22*(1+'Usages industrie'!$P22)^(D$5217-$D$5217)/1000</f>
        <v>0</v>
      </c>
      <c r="E5292" s="210">
        <f>E5241*'Usages industrie'!$O22*(1+'Usages industrie'!$P22)^(E$5217-$D$5217)/1000</f>
        <v>0</v>
      </c>
      <c r="F5292" s="210">
        <f>F5241*'Usages industrie'!$O22*(1+'Usages industrie'!$P22)^(F$5217-$D$5217)/1000</f>
        <v>0</v>
      </c>
      <c r="G5292" s="210">
        <f>G5241*'Usages industrie'!$O22*(1+'Usages industrie'!$P22)^(G$5217-$D$5217)/1000</f>
        <v>0</v>
      </c>
      <c r="H5292" s="210">
        <f>H5241*'Usages industrie'!$O22*(1+'Usages industrie'!$P22)^(H$5217-$D$5217)/1000</f>
        <v>0</v>
      </c>
      <c r="I5292" s="210">
        <f>I5241*'Usages industrie'!$O22*(1+'Usages industrie'!$P22)^(I$5217-$D$5217)/1000</f>
        <v>0</v>
      </c>
      <c r="J5292" s="210">
        <f>J5241*'Usages industrie'!$O22*(1+'Usages industrie'!$P22)^(J$5217-$D$5217)/1000</f>
        <v>0</v>
      </c>
      <c r="K5292" s="210">
        <f>K5241*'Usages industrie'!$O22*(1+'Usages industrie'!$P22)^(K$5217-$D$5217)/1000</f>
        <v>0</v>
      </c>
      <c r="L5292" s="210">
        <f>L5241*'Usages industrie'!$O22*(1+'Usages industrie'!$P22)^(L$5217-$D$5217)/1000</f>
        <v>0</v>
      </c>
      <c r="M5292" s="210">
        <f>M5241*'Usages industrie'!$O22*(1+'Usages industrie'!$P22)^(M$5217-$D$5217)/1000</f>
        <v>0</v>
      </c>
      <c r="N5292" s="210">
        <f>N5241*'Usages industrie'!$O22*(1+'Usages industrie'!$P22)^(N$5217-$D$5217)/1000</f>
        <v>0</v>
      </c>
      <c r="O5292" s="210">
        <f>O5241*'Usages industrie'!$O22*(1+'Usages industrie'!$P22)^(O$5217-$D$5217)/1000</f>
        <v>0</v>
      </c>
      <c r="P5292" s="210">
        <f>P5241*'Usages industrie'!$O22*(1+'Usages industrie'!$P22)^(P$5217-$D$5217)/1000</f>
        <v>0</v>
      </c>
      <c r="Q5292" s="210">
        <f>Q5241*'Usages industrie'!$O22*(1+'Usages industrie'!$P22)^(Q$5217-$D$5217)/1000</f>
        <v>0</v>
      </c>
      <c r="R5292" s="210">
        <f>R5241*'Usages industrie'!$O22*(1+'Usages industrie'!$P22)^(R$5217-$D$5217)/1000</f>
        <v>0</v>
      </c>
    </row>
    <row r="5293" spans="1:18" hidden="1" outlineLevel="2" x14ac:dyDescent="0.35">
      <c r="A5293" s="209" t="str">
        <f>'Usages industrie'!A23</f>
        <v>Usage industriel n°20</v>
      </c>
      <c r="B5293" s="209" t="s">
        <v>639</v>
      </c>
      <c r="C5293" s="209"/>
      <c r="D5293" s="210">
        <f>D5242*'Usages industrie'!$O23*(1+'Usages industrie'!$P23)^(D$5217-$D$5217)/1000</f>
        <v>0</v>
      </c>
      <c r="E5293" s="210">
        <f>E5242*'Usages industrie'!$O23*(1+'Usages industrie'!$P23)^(E$5217-$D$5217)/1000</f>
        <v>0</v>
      </c>
      <c r="F5293" s="210">
        <f>F5242*'Usages industrie'!$O23*(1+'Usages industrie'!$P23)^(F$5217-$D$5217)/1000</f>
        <v>0</v>
      </c>
      <c r="G5293" s="210">
        <f>G5242*'Usages industrie'!$O23*(1+'Usages industrie'!$P23)^(G$5217-$D$5217)/1000</f>
        <v>0</v>
      </c>
      <c r="H5293" s="210">
        <f>H5242*'Usages industrie'!$O23*(1+'Usages industrie'!$P23)^(H$5217-$D$5217)/1000</f>
        <v>0</v>
      </c>
      <c r="I5293" s="210">
        <f>I5242*'Usages industrie'!$O23*(1+'Usages industrie'!$P23)^(I$5217-$D$5217)/1000</f>
        <v>0</v>
      </c>
      <c r="J5293" s="210">
        <f>J5242*'Usages industrie'!$O23*(1+'Usages industrie'!$P23)^(J$5217-$D$5217)/1000</f>
        <v>0</v>
      </c>
      <c r="K5293" s="210">
        <f>K5242*'Usages industrie'!$O23*(1+'Usages industrie'!$P23)^(K$5217-$D$5217)/1000</f>
        <v>0</v>
      </c>
      <c r="L5293" s="210">
        <f>L5242*'Usages industrie'!$O23*(1+'Usages industrie'!$P23)^(L$5217-$D$5217)/1000</f>
        <v>0</v>
      </c>
      <c r="M5293" s="210">
        <f>M5242*'Usages industrie'!$O23*(1+'Usages industrie'!$P23)^(M$5217-$D$5217)/1000</f>
        <v>0</v>
      </c>
      <c r="N5293" s="210">
        <f>N5242*'Usages industrie'!$O23*(1+'Usages industrie'!$P23)^(N$5217-$D$5217)/1000</f>
        <v>0</v>
      </c>
      <c r="O5293" s="210">
        <f>O5242*'Usages industrie'!$O23*(1+'Usages industrie'!$P23)^(O$5217-$D$5217)/1000</f>
        <v>0</v>
      </c>
      <c r="P5293" s="210">
        <f>P5242*'Usages industrie'!$O23*(1+'Usages industrie'!$P23)^(P$5217-$D$5217)/1000</f>
        <v>0</v>
      </c>
      <c r="Q5293" s="210">
        <f>Q5242*'Usages industrie'!$O23*(1+'Usages industrie'!$P23)^(Q$5217-$D$5217)/1000</f>
        <v>0</v>
      </c>
      <c r="R5293" s="210">
        <f>R5242*'Usages industrie'!$O23*(1+'Usages industrie'!$P23)^(R$5217-$D$5217)/1000</f>
        <v>0</v>
      </c>
    </row>
    <row r="5294" spans="1:18" hidden="1" outlineLevel="2" x14ac:dyDescent="0.35">
      <c r="A5294" s="209" t="str">
        <f>'Usages industrie'!A24</f>
        <v>Usage industriel n°21</v>
      </c>
      <c r="B5294" s="209" t="s">
        <v>639</v>
      </c>
      <c r="C5294" s="209"/>
      <c r="D5294" s="210">
        <f>D5243*'Usages industrie'!$O24*(1+'Usages industrie'!$P24)^(D$5217-$D$5217)/1000</f>
        <v>0</v>
      </c>
      <c r="E5294" s="210">
        <f>E5243*'Usages industrie'!$O24*(1+'Usages industrie'!$P24)^(E$5217-$D$5217)/1000</f>
        <v>0</v>
      </c>
      <c r="F5294" s="210">
        <f>F5243*'Usages industrie'!$O24*(1+'Usages industrie'!$P24)^(F$5217-$D$5217)/1000</f>
        <v>0</v>
      </c>
      <c r="G5294" s="210">
        <f>G5243*'Usages industrie'!$O24*(1+'Usages industrie'!$P24)^(G$5217-$D$5217)/1000</f>
        <v>0</v>
      </c>
      <c r="H5294" s="210">
        <f>H5243*'Usages industrie'!$O24*(1+'Usages industrie'!$P24)^(H$5217-$D$5217)/1000</f>
        <v>0</v>
      </c>
      <c r="I5294" s="210">
        <f>I5243*'Usages industrie'!$O24*(1+'Usages industrie'!$P24)^(I$5217-$D$5217)/1000</f>
        <v>0</v>
      </c>
      <c r="J5294" s="210">
        <f>J5243*'Usages industrie'!$O24*(1+'Usages industrie'!$P24)^(J$5217-$D$5217)/1000</f>
        <v>0</v>
      </c>
      <c r="K5294" s="210">
        <f>K5243*'Usages industrie'!$O24*(1+'Usages industrie'!$P24)^(K$5217-$D$5217)/1000</f>
        <v>0</v>
      </c>
      <c r="L5294" s="210">
        <f>L5243*'Usages industrie'!$O24*(1+'Usages industrie'!$P24)^(L$5217-$D$5217)/1000</f>
        <v>0</v>
      </c>
      <c r="M5294" s="210">
        <f>M5243*'Usages industrie'!$O24*(1+'Usages industrie'!$P24)^(M$5217-$D$5217)/1000</f>
        <v>0</v>
      </c>
      <c r="N5294" s="210">
        <f>N5243*'Usages industrie'!$O24*(1+'Usages industrie'!$P24)^(N$5217-$D$5217)/1000</f>
        <v>0</v>
      </c>
      <c r="O5294" s="210">
        <f>O5243*'Usages industrie'!$O24*(1+'Usages industrie'!$P24)^(O$5217-$D$5217)/1000</f>
        <v>0</v>
      </c>
      <c r="P5294" s="210">
        <f>P5243*'Usages industrie'!$O24*(1+'Usages industrie'!$P24)^(P$5217-$D$5217)/1000</f>
        <v>0</v>
      </c>
      <c r="Q5294" s="210">
        <f>Q5243*'Usages industrie'!$O24*(1+'Usages industrie'!$P24)^(Q$5217-$D$5217)/1000</f>
        <v>0</v>
      </c>
      <c r="R5294" s="210">
        <f>R5243*'Usages industrie'!$O24*(1+'Usages industrie'!$P24)^(R$5217-$D$5217)/1000</f>
        <v>0</v>
      </c>
    </row>
    <row r="5295" spans="1:18" hidden="1" outlineLevel="2" x14ac:dyDescent="0.35">
      <c r="A5295" s="209" t="str">
        <f>'Usages industrie'!A25</f>
        <v>Usage industriel n°22</v>
      </c>
      <c r="B5295" s="209" t="s">
        <v>639</v>
      </c>
      <c r="C5295" s="209"/>
      <c r="D5295" s="210">
        <f>D5244*'Usages industrie'!$O25*(1+'Usages industrie'!$P25)^(D$5217-$D$5217)/1000</f>
        <v>0</v>
      </c>
      <c r="E5295" s="210">
        <f>E5244*'Usages industrie'!$O25*(1+'Usages industrie'!$P25)^(E$5217-$D$5217)/1000</f>
        <v>0</v>
      </c>
      <c r="F5295" s="210">
        <f>F5244*'Usages industrie'!$O25*(1+'Usages industrie'!$P25)^(F$5217-$D$5217)/1000</f>
        <v>0</v>
      </c>
      <c r="G5295" s="210">
        <f>G5244*'Usages industrie'!$O25*(1+'Usages industrie'!$P25)^(G$5217-$D$5217)/1000</f>
        <v>0</v>
      </c>
      <c r="H5295" s="210">
        <f>H5244*'Usages industrie'!$O25*(1+'Usages industrie'!$P25)^(H$5217-$D$5217)/1000</f>
        <v>0</v>
      </c>
      <c r="I5295" s="210">
        <f>I5244*'Usages industrie'!$O25*(1+'Usages industrie'!$P25)^(I$5217-$D$5217)/1000</f>
        <v>0</v>
      </c>
      <c r="J5295" s="210">
        <f>J5244*'Usages industrie'!$O25*(1+'Usages industrie'!$P25)^(J$5217-$D$5217)/1000</f>
        <v>0</v>
      </c>
      <c r="K5295" s="210">
        <f>K5244*'Usages industrie'!$O25*(1+'Usages industrie'!$P25)^(K$5217-$D$5217)/1000</f>
        <v>0</v>
      </c>
      <c r="L5295" s="210">
        <f>L5244*'Usages industrie'!$O25*(1+'Usages industrie'!$P25)^(L$5217-$D$5217)/1000</f>
        <v>0</v>
      </c>
      <c r="M5295" s="210">
        <f>M5244*'Usages industrie'!$O25*(1+'Usages industrie'!$P25)^(M$5217-$D$5217)/1000</f>
        <v>0</v>
      </c>
      <c r="N5295" s="210">
        <f>N5244*'Usages industrie'!$O25*(1+'Usages industrie'!$P25)^(N$5217-$D$5217)/1000</f>
        <v>0</v>
      </c>
      <c r="O5295" s="210">
        <f>O5244*'Usages industrie'!$O25*(1+'Usages industrie'!$P25)^(O$5217-$D$5217)/1000</f>
        <v>0</v>
      </c>
      <c r="P5295" s="210">
        <f>P5244*'Usages industrie'!$O25*(1+'Usages industrie'!$P25)^(P$5217-$D$5217)/1000</f>
        <v>0</v>
      </c>
      <c r="Q5295" s="210">
        <f>Q5244*'Usages industrie'!$O25*(1+'Usages industrie'!$P25)^(Q$5217-$D$5217)/1000</f>
        <v>0</v>
      </c>
      <c r="R5295" s="210">
        <f>R5244*'Usages industrie'!$O25*(1+'Usages industrie'!$P25)^(R$5217-$D$5217)/1000</f>
        <v>0</v>
      </c>
    </row>
    <row r="5296" spans="1:18" hidden="1" outlineLevel="2" x14ac:dyDescent="0.35">
      <c r="A5296" s="209" t="str">
        <f>'Usages industrie'!A26</f>
        <v>Usage industriel n°23</v>
      </c>
      <c r="B5296" s="209" t="s">
        <v>639</v>
      </c>
      <c r="C5296" s="209"/>
      <c r="D5296" s="210">
        <f>D5245*'Usages industrie'!$O26*(1+'Usages industrie'!$P26)^(D$5217-$D$5217)/1000</f>
        <v>0</v>
      </c>
      <c r="E5296" s="210">
        <f>E5245*'Usages industrie'!$O26*(1+'Usages industrie'!$P26)^(E$5217-$D$5217)/1000</f>
        <v>0</v>
      </c>
      <c r="F5296" s="210">
        <f>F5245*'Usages industrie'!$O26*(1+'Usages industrie'!$P26)^(F$5217-$D$5217)/1000</f>
        <v>0</v>
      </c>
      <c r="G5296" s="210">
        <f>G5245*'Usages industrie'!$O26*(1+'Usages industrie'!$P26)^(G$5217-$D$5217)/1000</f>
        <v>0</v>
      </c>
      <c r="H5296" s="210">
        <f>H5245*'Usages industrie'!$O26*(1+'Usages industrie'!$P26)^(H$5217-$D$5217)/1000</f>
        <v>0</v>
      </c>
      <c r="I5296" s="210">
        <f>I5245*'Usages industrie'!$O26*(1+'Usages industrie'!$P26)^(I$5217-$D$5217)/1000</f>
        <v>0</v>
      </c>
      <c r="J5296" s="210">
        <f>J5245*'Usages industrie'!$O26*(1+'Usages industrie'!$P26)^(J$5217-$D$5217)/1000</f>
        <v>0</v>
      </c>
      <c r="K5296" s="210">
        <f>K5245*'Usages industrie'!$O26*(1+'Usages industrie'!$P26)^(K$5217-$D$5217)/1000</f>
        <v>0</v>
      </c>
      <c r="L5296" s="210">
        <f>L5245*'Usages industrie'!$O26*(1+'Usages industrie'!$P26)^(L$5217-$D$5217)/1000</f>
        <v>0</v>
      </c>
      <c r="M5296" s="210">
        <f>M5245*'Usages industrie'!$O26*(1+'Usages industrie'!$P26)^(M$5217-$D$5217)/1000</f>
        <v>0</v>
      </c>
      <c r="N5296" s="210">
        <f>N5245*'Usages industrie'!$O26*(1+'Usages industrie'!$P26)^(N$5217-$D$5217)/1000</f>
        <v>0</v>
      </c>
      <c r="O5296" s="210">
        <f>O5245*'Usages industrie'!$O26*(1+'Usages industrie'!$P26)^(O$5217-$D$5217)/1000</f>
        <v>0</v>
      </c>
      <c r="P5296" s="210">
        <f>P5245*'Usages industrie'!$O26*(1+'Usages industrie'!$P26)^(P$5217-$D$5217)/1000</f>
        <v>0</v>
      </c>
      <c r="Q5296" s="210">
        <f>Q5245*'Usages industrie'!$O26*(1+'Usages industrie'!$P26)^(Q$5217-$D$5217)/1000</f>
        <v>0</v>
      </c>
      <c r="R5296" s="210">
        <f>R5245*'Usages industrie'!$O26*(1+'Usages industrie'!$P26)^(R$5217-$D$5217)/1000</f>
        <v>0</v>
      </c>
    </row>
    <row r="5297" spans="1:18" hidden="1" outlineLevel="2" x14ac:dyDescent="0.35">
      <c r="A5297" s="209" t="str">
        <f>'Usages industrie'!A27</f>
        <v>Usage industriel n°24</v>
      </c>
      <c r="B5297" s="209" t="s">
        <v>639</v>
      </c>
      <c r="C5297" s="209"/>
      <c r="D5297" s="210">
        <f>D5246*'Usages industrie'!$O27*(1+'Usages industrie'!$P27)^(D$5217-$D$5217)/1000</f>
        <v>0</v>
      </c>
      <c r="E5297" s="210">
        <f>E5246*'Usages industrie'!$O27*(1+'Usages industrie'!$P27)^(E$5217-$D$5217)/1000</f>
        <v>0</v>
      </c>
      <c r="F5297" s="210">
        <f>F5246*'Usages industrie'!$O27*(1+'Usages industrie'!$P27)^(F$5217-$D$5217)/1000</f>
        <v>0</v>
      </c>
      <c r="G5297" s="210">
        <f>G5246*'Usages industrie'!$O27*(1+'Usages industrie'!$P27)^(G$5217-$D$5217)/1000</f>
        <v>0</v>
      </c>
      <c r="H5297" s="210">
        <f>H5246*'Usages industrie'!$O27*(1+'Usages industrie'!$P27)^(H$5217-$D$5217)/1000</f>
        <v>0</v>
      </c>
      <c r="I5297" s="210">
        <f>I5246*'Usages industrie'!$O27*(1+'Usages industrie'!$P27)^(I$5217-$D$5217)/1000</f>
        <v>0</v>
      </c>
      <c r="J5297" s="210">
        <f>J5246*'Usages industrie'!$O27*(1+'Usages industrie'!$P27)^(J$5217-$D$5217)/1000</f>
        <v>0</v>
      </c>
      <c r="K5297" s="210">
        <f>K5246*'Usages industrie'!$O27*(1+'Usages industrie'!$P27)^(K$5217-$D$5217)/1000</f>
        <v>0</v>
      </c>
      <c r="L5297" s="210">
        <f>L5246*'Usages industrie'!$O27*(1+'Usages industrie'!$P27)^(L$5217-$D$5217)/1000</f>
        <v>0</v>
      </c>
      <c r="M5297" s="210">
        <f>M5246*'Usages industrie'!$O27*(1+'Usages industrie'!$P27)^(M$5217-$D$5217)/1000</f>
        <v>0</v>
      </c>
      <c r="N5297" s="210">
        <f>N5246*'Usages industrie'!$O27*(1+'Usages industrie'!$P27)^(N$5217-$D$5217)/1000</f>
        <v>0</v>
      </c>
      <c r="O5297" s="210">
        <f>O5246*'Usages industrie'!$O27*(1+'Usages industrie'!$P27)^(O$5217-$D$5217)/1000</f>
        <v>0</v>
      </c>
      <c r="P5297" s="210">
        <f>P5246*'Usages industrie'!$O27*(1+'Usages industrie'!$P27)^(P$5217-$D$5217)/1000</f>
        <v>0</v>
      </c>
      <c r="Q5297" s="210">
        <f>Q5246*'Usages industrie'!$O27*(1+'Usages industrie'!$P27)^(Q$5217-$D$5217)/1000</f>
        <v>0</v>
      </c>
      <c r="R5297" s="210">
        <f>R5246*'Usages industrie'!$O27*(1+'Usages industrie'!$P27)^(R$5217-$D$5217)/1000</f>
        <v>0</v>
      </c>
    </row>
    <row r="5298" spans="1:18" hidden="1" outlineLevel="2" x14ac:dyDescent="0.35">
      <c r="A5298" s="209" t="str">
        <f>'Usages industrie'!A28</f>
        <v>Usage industriel n°25</v>
      </c>
      <c r="B5298" s="209" t="s">
        <v>639</v>
      </c>
      <c r="C5298" s="209"/>
      <c r="D5298" s="210">
        <f>D5247*'Usages industrie'!$O28*(1+'Usages industrie'!$P28)^(D$5217-$D$5217)/1000</f>
        <v>0</v>
      </c>
      <c r="E5298" s="210">
        <f>E5247*'Usages industrie'!$O28*(1+'Usages industrie'!$P28)^(E$5217-$D$5217)/1000</f>
        <v>0</v>
      </c>
      <c r="F5298" s="210">
        <f>F5247*'Usages industrie'!$O28*(1+'Usages industrie'!$P28)^(F$5217-$D$5217)/1000</f>
        <v>0</v>
      </c>
      <c r="G5298" s="210">
        <f>G5247*'Usages industrie'!$O28*(1+'Usages industrie'!$P28)^(G$5217-$D$5217)/1000</f>
        <v>0</v>
      </c>
      <c r="H5298" s="210">
        <f>H5247*'Usages industrie'!$O28*(1+'Usages industrie'!$P28)^(H$5217-$D$5217)/1000</f>
        <v>0</v>
      </c>
      <c r="I5298" s="210">
        <f>I5247*'Usages industrie'!$O28*(1+'Usages industrie'!$P28)^(I$5217-$D$5217)/1000</f>
        <v>0</v>
      </c>
      <c r="J5298" s="210">
        <f>J5247*'Usages industrie'!$O28*(1+'Usages industrie'!$P28)^(J$5217-$D$5217)/1000</f>
        <v>0</v>
      </c>
      <c r="K5298" s="210">
        <f>K5247*'Usages industrie'!$O28*(1+'Usages industrie'!$P28)^(K$5217-$D$5217)/1000</f>
        <v>0</v>
      </c>
      <c r="L5298" s="210">
        <f>L5247*'Usages industrie'!$O28*(1+'Usages industrie'!$P28)^(L$5217-$D$5217)/1000</f>
        <v>0</v>
      </c>
      <c r="M5298" s="210">
        <f>M5247*'Usages industrie'!$O28*(1+'Usages industrie'!$P28)^(M$5217-$D$5217)/1000</f>
        <v>0</v>
      </c>
      <c r="N5298" s="210">
        <f>N5247*'Usages industrie'!$O28*(1+'Usages industrie'!$P28)^(N$5217-$D$5217)/1000</f>
        <v>0</v>
      </c>
      <c r="O5298" s="210">
        <f>O5247*'Usages industrie'!$O28*(1+'Usages industrie'!$P28)^(O$5217-$D$5217)/1000</f>
        <v>0</v>
      </c>
      <c r="P5298" s="210">
        <f>P5247*'Usages industrie'!$O28*(1+'Usages industrie'!$P28)^(P$5217-$D$5217)/1000</f>
        <v>0</v>
      </c>
      <c r="Q5298" s="210">
        <f>Q5247*'Usages industrie'!$O28*(1+'Usages industrie'!$P28)^(Q$5217-$D$5217)/1000</f>
        <v>0</v>
      </c>
      <c r="R5298" s="210">
        <f>R5247*'Usages industrie'!$O28*(1+'Usages industrie'!$P28)^(R$5217-$D$5217)/1000</f>
        <v>0</v>
      </c>
    </row>
    <row r="5299" spans="1:18" hidden="1" outlineLevel="2" x14ac:dyDescent="0.35">
      <c r="A5299" s="209" t="str">
        <f>'Usages industrie'!A29</f>
        <v>Usage industriel n°26</v>
      </c>
      <c r="B5299" s="209" t="s">
        <v>639</v>
      </c>
      <c r="C5299" s="209"/>
      <c r="D5299" s="210">
        <f>D5248*'Usages industrie'!$O29*(1+'Usages industrie'!$P29)^(D$5217-$D$5217)/1000</f>
        <v>0</v>
      </c>
      <c r="E5299" s="210">
        <f>E5248*'Usages industrie'!$O29*(1+'Usages industrie'!$P29)^(E$5217-$D$5217)/1000</f>
        <v>0</v>
      </c>
      <c r="F5299" s="210">
        <f>F5248*'Usages industrie'!$O29*(1+'Usages industrie'!$P29)^(F$5217-$D$5217)/1000</f>
        <v>0</v>
      </c>
      <c r="G5299" s="210">
        <f>G5248*'Usages industrie'!$O29*(1+'Usages industrie'!$P29)^(G$5217-$D$5217)/1000</f>
        <v>0</v>
      </c>
      <c r="H5299" s="210">
        <f>H5248*'Usages industrie'!$O29*(1+'Usages industrie'!$P29)^(H$5217-$D$5217)/1000</f>
        <v>0</v>
      </c>
      <c r="I5299" s="210">
        <f>I5248*'Usages industrie'!$O29*(1+'Usages industrie'!$P29)^(I$5217-$D$5217)/1000</f>
        <v>0</v>
      </c>
      <c r="J5299" s="210">
        <f>J5248*'Usages industrie'!$O29*(1+'Usages industrie'!$P29)^(J$5217-$D$5217)/1000</f>
        <v>0</v>
      </c>
      <c r="K5299" s="210">
        <f>K5248*'Usages industrie'!$O29*(1+'Usages industrie'!$P29)^(K$5217-$D$5217)/1000</f>
        <v>0</v>
      </c>
      <c r="L5299" s="210">
        <f>L5248*'Usages industrie'!$O29*(1+'Usages industrie'!$P29)^(L$5217-$D$5217)/1000</f>
        <v>0</v>
      </c>
      <c r="M5299" s="210">
        <f>M5248*'Usages industrie'!$O29*(1+'Usages industrie'!$P29)^(M$5217-$D$5217)/1000</f>
        <v>0</v>
      </c>
      <c r="N5299" s="210">
        <f>N5248*'Usages industrie'!$O29*(1+'Usages industrie'!$P29)^(N$5217-$D$5217)/1000</f>
        <v>0</v>
      </c>
      <c r="O5299" s="210">
        <f>O5248*'Usages industrie'!$O29*(1+'Usages industrie'!$P29)^(O$5217-$D$5217)/1000</f>
        <v>0</v>
      </c>
      <c r="P5299" s="210">
        <f>P5248*'Usages industrie'!$O29*(1+'Usages industrie'!$P29)^(P$5217-$D$5217)/1000</f>
        <v>0</v>
      </c>
      <c r="Q5299" s="210">
        <f>Q5248*'Usages industrie'!$O29*(1+'Usages industrie'!$P29)^(Q$5217-$D$5217)/1000</f>
        <v>0</v>
      </c>
      <c r="R5299" s="210">
        <f>R5248*'Usages industrie'!$O29*(1+'Usages industrie'!$P29)^(R$5217-$D$5217)/1000</f>
        <v>0</v>
      </c>
    </row>
    <row r="5300" spans="1:18" hidden="1" outlineLevel="2" x14ac:dyDescent="0.35">
      <c r="A5300" s="209" t="str">
        <f>'Usages industrie'!A30</f>
        <v>Usage industriel n°27</v>
      </c>
      <c r="B5300" s="209" t="s">
        <v>639</v>
      </c>
      <c r="C5300" s="209"/>
      <c r="D5300" s="210">
        <f>D5249*'Usages industrie'!$O30*(1+'Usages industrie'!$P30)^(D$5217-$D$5217)/1000</f>
        <v>0</v>
      </c>
      <c r="E5300" s="210">
        <f>E5249*'Usages industrie'!$O30*(1+'Usages industrie'!$P30)^(E$5217-$D$5217)/1000</f>
        <v>0</v>
      </c>
      <c r="F5300" s="210">
        <f>F5249*'Usages industrie'!$O30*(1+'Usages industrie'!$P30)^(F$5217-$D$5217)/1000</f>
        <v>0</v>
      </c>
      <c r="G5300" s="210">
        <f>G5249*'Usages industrie'!$O30*(1+'Usages industrie'!$P30)^(G$5217-$D$5217)/1000</f>
        <v>0</v>
      </c>
      <c r="H5300" s="210">
        <f>H5249*'Usages industrie'!$O30*(1+'Usages industrie'!$P30)^(H$5217-$D$5217)/1000</f>
        <v>0</v>
      </c>
      <c r="I5300" s="210">
        <f>I5249*'Usages industrie'!$O30*(1+'Usages industrie'!$P30)^(I$5217-$D$5217)/1000</f>
        <v>0</v>
      </c>
      <c r="J5300" s="210">
        <f>J5249*'Usages industrie'!$O30*(1+'Usages industrie'!$P30)^(J$5217-$D$5217)/1000</f>
        <v>0</v>
      </c>
      <c r="K5300" s="210">
        <f>K5249*'Usages industrie'!$O30*(1+'Usages industrie'!$P30)^(K$5217-$D$5217)/1000</f>
        <v>0</v>
      </c>
      <c r="L5300" s="210">
        <f>L5249*'Usages industrie'!$O30*(1+'Usages industrie'!$P30)^(L$5217-$D$5217)/1000</f>
        <v>0</v>
      </c>
      <c r="M5300" s="210">
        <f>M5249*'Usages industrie'!$O30*(1+'Usages industrie'!$P30)^(M$5217-$D$5217)/1000</f>
        <v>0</v>
      </c>
      <c r="N5300" s="210">
        <f>N5249*'Usages industrie'!$O30*(1+'Usages industrie'!$P30)^(N$5217-$D$5217)/1000</f>
        <v>0</v>
      </c>
      <c r="O5300" s="210">
        <f>O5249*'Usages industrie'!$O30*(1+'Usages industrie'!$P30)^(O$5217-$D$5217)/1000</f>
        <v>0</v>
      </c>
      <c r="P5300" s="210">
        <f>P5249*'Usages industrie'!$O30*(1+'Usages industrie'!$P30)^(P$5217-$D$5217)/1000</f>
        <v>0</v>
      </c>
      <c r="Q5300" s="210">
        <f>Q5249*'Usages industrie'!$O30*(1+'Usages industrie'!$P30)^(Q$5217-$D$5217)/1000</f>
        <v>0</v>
      </c>
      <c r="R5300" s="210">
        <f>R5249*'Usages industrie'!$O30*(1+'Usages industrie'!$P30)^(R$5217-$D$5217)/1000</f>
        <v>0</v>
      </c>
    </row>
    <row r="5301" spans="1:18" hidden="1" outlineLevel="2" x14ac:dyDescent="0.35">
      <c r="A5301" s="209" t="str">
        <f>'Usages industrie'!A31</f>
        <v>Usage industriel n°28</v>
      </c>
      <c r="B5301" s="209" t="s">
        <v>639</v>
      </c>
      <c r="C5301" s="209"/>
      <c r="D5301" s="210">
        <f>D5250*'Usages industrie'!$O31*(1+'Usages industrie'!$P31)^(D$5217-$D$5217)/1000</f>
        <v>0</v>
      </c>
      <c r="E5301" s="210">
        <f>E5250*'Usages industrie'!$O31*(1+'Usages industrie'!$P31)^(E$5217-$D$5217)/1000</f>
        <v>0</v>
      </c>
      <c r="F5301" s="210">
        <f>F5250*'Usages industrie'!$O31*(1+'Usages industrie'!$P31)^(F$5217-$D$5217)/1000</f>
        <v>0</v>
      </c>
      <c r="G5301" s="210">
        <f>G5250*'Usages industrie'!$O31*(1+'Usages industrie'!$P31)^(G$5217-$D$5217)/1000</f>
        <v>0</v>
      </c>
      <c r="H5301" s="210">
        <f>H5250*'Usages industrie'!$O31*(1+'Usages industrie'!$P31)^(H$5217-$D$5217)/1000</f>
        <v>0</v>
      </c>
      <c r="I5301" s="210">
        <f>I5250*'Usages industrie'!$O31*(1+'Usages industrie'!$P31)^(I$5217-$D$5217)/1000</f>
        <v>0</v>
      </c>
      <c r="J5301" s="210">
        <f>J5250*'Usages industrie'!$O31*(1+'Usages industrie'!$P31)^(J$5217-$D$5217)/1000</f>
        <v>0</v>
      </c>
      <c r="K5301" s="210">
        <f>K5250*'Usages industrie'!$O31*(1+'Usages industrie'!$P31)^(K$5217-$D$5217)/1000</f>
        <v>0</v>
      </c>
      <c r="L5301" s="210">
        <f>L5250*'Usages industrie'!$O31*(1+'Usages industrie'!$P31)^(L$5217-$D$5217)/1000</f>
        <v>0</v>
      </c>
      <c r="M5301" s="210">
        <f>M5250*'Usages industrie'!$O31*(1+'Usages industrie'!$P31)^(M$5217-$D$5217)/1000</f>
        <v>0</v>
      </c>
      <c r="N5301" s="210">
        <f>N5250*'Usages industrie'!$O31*(1+'Usages industrie'!$P31)^(N$5217-$D$5217)/1000</f>
        <v>0</v>
      </c>
      <c r="O5301" s="210">
        <f>O5250*'Usages industrie'!$O31*(1+'Usages industrie'!$P31)^(O$5217-$D$5217)/1000</f>
        <v>0</v>
      </c>
      <c r="P5301" s="210">
        <f>P5250*'Usages industrie'!$O31*(1+'Usages industrie'!$P31)^(P$5217-$D$5217)/1000</f>
        <v>0</v>
      </c>
      <c r="Q5301" s="210">
        <f>Q5250*'Usages industrie'!$O31*(1+'Usages industrie'!$P31)^(Q$5217-$D$5217)/1000</f>
        <v>0</v>
      </c>
      <c r="R5301" s="210">
        <f>R5250*'Usages industrie'!$O31*(1+'Usages industrie'!$P31)^(R$5217-$D$5217)/1000</f>
        <v>0</v>
      </c>
    </row>
    <row r="5302" spans="1:18" hidden="1" outlineLevel="2" x14ac:dyDescent="0.35">
      <c r="A5302" s="209" t="str">
        <f>'Usages industrie'!A32</f>
        <v>Usage industriel n°29</v>
      </c>
      <c r="B5302" s="209" t="s">
        <v>639</v>
      </c>
      <c r="C5302" s="209"/>
      <c r="D5302" s="210">
        <f>D5251*'Usages industrie'!$O32*(1+'Usages industrie'!$P32)^(D$5217-$D$5217)/1000</f>
        <v>0</v>
      </c>
      <c r="E5302" s="210">
        <f>E5251*'Usages industrie'!$O32*(1+'Usages industrie'!$P32)^(E$5217-$D$5217)/1000</f>
        <v>0</v>
      </c>
      <c r="F5302" s="210">
        <f>F5251*'Usages industrie'!$O32*(1+'Usages industrie'!$P32)^(F$5217-$D$5217)/1000</f>
        <v>0</v>
      </c>
      <c r="G5302" s="210">
        <f>G5251*'Usages industrie'!$O32*(1+'Usages industrie'!$P32)^(G$5217-$D$5217)/1000</f>
        <v>0</v>
      </c>
      <c r="H5302" s="210">
        <f>H5251*'Usages industrie'!$O32*(1+'Usages industrie'!$P32)^(H$5217-$D$5217)/1000</f>
        <v>0</v>
      </c>
      <c r="I5302" s="210">
        <f>I5251*'Usages industrie'!$O32*(1+'Usages industrie'!$P32)^(I$5217-$D$5217)/1000</f>
        <v>0</v>
      </c>
      <c r="J5302" s="210">
        <f>J5251*'Usages industrie'!$O32*(1+'Usages industrie'!$P32)^(J$5217-$D$5217)/1000</f>
        <v>0</v>
      </c>
      <c r="K5302" s="210">
        <f>K5251*'Usages industrie'!$O32*(1+'Usages industrie'!$P32)^(K$5217-$D$5217)/1000</f>
        <v>0</v>
      </c>
      <c r="L5302" s="210">
        <f>L5251*'Usages industrie'!$O32*(1+'Usages industrie'!$P32)^(L$5217-$D$5217)/1000</f>
        <v>0</v>
      </c>
      <c r="M5302" s="210">
        <f>M5251*'Usages industrie'!$O32*(1+'Usages industrie'!$P32)^(M$5217-$D$5217)/1000</f>
        <v>0</v>
      </c>
      <c r="N5302" s="210">
        <f>N5251*'Usages industrie'!$O32*(1+'Usages industrie'!$P32)^(N$5217-$D$5217)/1000</f>
        <v>0</v>
      </c>
      <c r="O5302" s="210">
        <f>O5251*'Usages industrie'!$O32*(1+'Usages industrie'!$P32)^(O$5217-$D$5217)/1000</f>
        <v>0</v>
      </c>
      <c r="P5302" s="210">
        <f>P5251*'Usages industrie'!$O32*(1+'Usages industrie'!$P32)^(P$5217-$D$5217)/1000</f>
        <v>0</v>
      </c>
      <c r="Q5302" s="210">
        <f>Q5251*'Usages industrie'!$O32*(1+'Usages industrie'!$P32)^(Q$5217-$D$5217)/1000</f>
        <v>0</v>
      </c>
      <c r="R5302" s="210">
        <f>R5251*'Usages industrie'!$O32*(1+'Usages industrie'!$P32)^(R$5217-$D$5217)/1000</f>
        <v>0</v>
      </c>
    </row>
    <row r="5303" spans="1:18" hidden="1" outlineLevel="2" x14ac:dyDescent="0.35">
      <c r="A5303" s="209" t="str">
        <f>'Usages industrie'!A33</f>
        <v>Usage industriel n°30</v>
      </c>
      <c r="B5303" s="209" t="s">
        <v>639</v>
      </c>
      <c r="C5303" s="209"/>
      <c r="D5303" s="210">
        <f>D5252*'Usages industrie'!$O33*(1+'Usages industrie'!$P33)^(D$5217-$D$5217)/1000</f>
        <v>0</v>
      </c>
      <c r="E5303" s="210">
        <f>E5252*'Usages industrie'!$O33*(1+'Usages industrie'!$P33)^(E$5217-$D$5217)/1000</f>
        <v>0</v>
      </c>
      <c r="F5303" s="210">
        <f>F5252*'Usages industrie'!$O33*(1+'Usages industrie'!$P33)^(F$5217-$D$5217)/1000</f>
        <v>0</v>
      </c>
      <c r="G5303" s="210">
        <f>G5252*'Usages industrie'!$O33*(1+'Usages industrie'!$P33)^(G$5217-$D$5217)/1000</f>
        <v>0</v>
      </c>
      <c r="H5303" s="210">
        <f>H5252*'Usages industrie'!$O33*(1+'Usages industrie'!$P33)^(H$5217-$D$5217)/1000</f>
        <v>0</v>
      </c>
      <c r="I5303" s="210">
        <f>I5252*'Usages industrie'!$O33*(1+'Usages industrie'!$P33)^(I$5217-$D$5217)/1000</f>
        <v>0</v>
      </c>
      <c r="J5303" s="210">
        <f>J5252*'Usages industrie'!$O33*(1+'Usages industrie'!$P33)^(J$5217-$D$5217)/1000</f>
        <v>0</v>
      </c>
      <c r="K5303" s="210">
        <f>K5252*'Usages industrie'!$O33*(1+'Usages industrie'!$P33)^(K$5217-$D$5217)/1000</f>
        <v>0</v>
      </c>
      <c r="L5303" s="210">
        <f>L5252*'Usages industrie'!$O33*(1+'Usages industrie'!$P33)^(L$5217-$D$5217)/1000</f>
        <v>0</v>
      </c>
      <c r="M5303" s="210">
        <f>M5252*'Usages industrie'!$O33*(1+'Usages industrie'!$P33)^(M$5217-$D$5217)/1000</f>
        <v>0</v>
      </c>
      <c r="N5303" s="210">
        <f>N5252*'Usages industrie'!$O33*(1+'Usages industrie'!$P33)^(N$5217-$D$5217)/1000</f>
        <v>0</v>
      </c>
      <c r="O5303" s="210">
        <f>O5252*'Usages industrie'!$O33*(1+'Usages industrie'!$P33)^(O$5217-$D$5217)/1000</f>
        <v>0</v>
      </c>
      <c r="P5303" s="210">
        <f>P5252*'Usages industrie'!$O33*(1+'Usages industrie'!$P33)^(P$5217-$D$5217)/1000</f>
        <v>0</v>
      </c>
      <c r="Q5303" s="210">
        <f>Q5252*'Usages industrie'!$O33*(1+'Usages industrie'!$P33)^(Q$5217-$D$5217)/1000</f>
        <v>0</v>
      </c>
      <c r="R5303" s="210">
        <f>R5252*'Usages industrie'!$O33*(1+'Usages industrie'!$P33)^(R$5217-$D$5217)/1000</f>
        <v>0</v>
      </c>
    </row>
    <row r="5304" spans="1:18" hidden="1" outlineLevel="2" x14ac:dyDescent="0.35">
      <c r="A5304" s="209" t="str">
        <f>'Usages industrie'!A34</f>
        <v>Usage industriel n°31</v>
      </c>
      <c r="B5304" s="209" t="s">
        <v>639</v>
      </c>
      <c r="C5304" s="209"/>
      <c r="D5304" s="210">
        <f>D5253*'Usages industrie'!$O34*(1+'Usages industrie'!$P34)^(D$5217-$D$5217)/1000</f>
        <v>0</v>
      </c>
      <c r="E5304" s="210">
        <f>E5253*'Usages industrie'!$O34*(1+'Usages industrie'!$P34)^(E$5217-$D$5217)/1000</f>
        <v>0</v>
      </c>
      <c r="F5304" s="210">
        <f>F5253*'Usages industrie'!$O34*(1+'Usages industrie'!$P34)^(F$5217-$D$5217)/1000</f>
        <v>0</v>
      </c>
      <c r="G5304" s="210">
        <f>G5253*'Usages industrie'!$O34*(1+'Usages industrie'!$P34)^(G$5217-$D$5217)/1000</f>
        <v>0</v>
      </c>
      <c r="H5304" s="210">
        <f>H5253*'Usages industrie'!$O34*(1+'Usages industrie'!$P34)^(H$5217-$D$5217)/1000</f>
        <v>0</v>
      </c>
      <c r="I5304" s="210">
        <f>I5253*'Usages industrie'!$O34*(1+'Usages industrie'!$P34)^(I$5217-$D$5217)/1000</f>
        <v>0</v>
      </c>
      <c r="J5304" s="210">
        <f>J5253*'Usages industrie'!$O34*(1+'Usages industrie'!$P34)^(J$5217-$D$5217)/1000</f>
        <v>0</v>
      </c>
      <c r="K5304" s="210">
        <f>K5253*'Usages industrie'!$O34*(1+'Usages industrie'!$P34)^(K$5217-$D$5217)/1000</f>
        <v>0</v>
      </c>
      <c r="L5304" s="210">
        <f>L5253*'Usages industrie'!$O34*(1+'Usages industrie'!$P34)^(L$5217-$D$5217)/1000</f>
        <v>0</v>
      </c>
      <c r="M5304" s="210">
        <f>M5253*'Usages industrie'!$O34*(1+'Usages industrie'!$P34)^(M$5217-$D$5217)/1000</f>
        <v>0</v>
      </c>
      <c r="N5304" s="210">
        <f>N5253*'Usages industrie'!$O34*(1+'Usages industrie'!$P34)^(N$5217-$D$5217)/1000</f>
        <v>0</v>
      </c>
      <c r="O5304" s="210">
        <f>O5253*'Usages industrie'!$O34*(1+'Usages industrie'!$P34)^(O$5217-$D$5217)/1000</f>
        <v>0</v>
      </c>
      <c r="P5304" s="210">
        <f>P5253*'Usages industrie'!$O34*(1+'Usages industrie'!$P34)^(P$5217-$D$5217)/1000</f>
        <v>0</v>
      </c>
      <c r="Q5304" s="210">
        <f>Q5253*'Usages industrie'!$O34*(1+'Usages industrie'!$P34)^(Q$5217-$D$5217)/1000</f>
        <v>0</v>
      </c>
      <c r="R5304" s="210">
        <f>R5253*'Usages industrie'!$O34*(1+'Usages industrie'!$P34)^(R$5217-$D$5217)/1000</f>
        <v>0</v>
      </c>
    </row>
    <row r="5305" spans="1:18" hidden="1" outlineLevel="2" x14ac:dyDescent="0.35">
      <c r="A5305" s="209" t="str">
        <f>'Usages industrie'!A35</f>
        <v>Usage industriel n°32</v>
      </c>
      <c r="B5305" s="209" t="s">
        <v>639</v>
      </c>
      <c r="C5305" s="209"/>
      <c r="D5305" s="210">
        <f>D5254*'Usages industrie'!$O35*(1+'Usages industrie'!$P35)^(D$5217-$D$5217)/1000</f>
        <v>0</v>
      </c>
      <c r="E5305" s="210">
        <f>E5254*'Usages industrie'!$O35*(1+'Usages industrie'!$P35)^(E$5217-$D$5217)/1000</f>
        <v>0</v>
      </c>
      <c r="F5305" s="210">
        <f>F5254*'Usages industrie'!$O35*(1+'Usages industrie'!$P35)^(F$5217-$D$5217)/1000</f>
        <v>0</v>
      </c>
      <c r="G5305" s="210">
        <f>G5254*'Usages industrie'!$O35*(1+'Usages industrie'!$P35)^(G$5217-$D$5217)/1000</f>
        <v>0</v>
      </c>
      <c r="H5305" s="210">
        <f>H5254*'Usages industrie'!$O35*(1+'Usages industrie'!$P35)^(H$5217-$D$5217)/1000</f>
        <v>0</v>
      </c>
      <c r="I5305" s="210">
        <f>I5254*'Usages industrie'!$O35*(1+'Usages industrie'!$P35)^(I$5217-$D$5217)/1000</f>
        <v>0</v>
      </c>
      <c r="J5305" s="210">
        <f>J5254*'Usages industrie'!$O35*(1+'Usages industrie'!$P35)^(J$5217-$D$5217)/1000</f>
        <v>0</v>
      </c>
      <c r="K5305" s="210">
        <f>K5254*'Usages industrie'!$O35*(1+'Usages industrie'!$P35)^(K$5217-$D$5217)/1000</f>
        <v>0</v>
      </c>
      <c r="L5305" s="210">
        <f>L5254*'Usages industrie'!$O35*(1+'Usages industrie'!$P35)^(L$5217-$D$5217)/1000</f>
        <v>0</v>
      </c>
      <c r="M5305" s="210">
        <f>M5254*'Usages industrie'!$O35*(1+'Usages industrie'!$P35)^(M$5217-$D$5217)/1000</f>
        <v>0</v>
      </c>
      <c r="N5305" s="210">
        <f>N5254*'Usages industrie'!$O35*(1+'Usages industrie'!$P35)^(N$5217-$D$5217)/1000</f>
        <v>0</v>
      </c>
      <c r="O5305" s="210">
        <f>O5254*'Usages industrie'!$O35*(1+'Usages industrie'!$P35)^(O$5217-$D$5217)/1000</f>
        <v>0</v>
      </c>
      <c r="P5305" s="210">
        <f>P5254*'Usages industrie'!$O35*(1+'Usages industrie'!$P35)^(P$5217-$D$5217)/1000</f>
        <v>0</v>
      </c>
      <c r="Q5305" s="210">
        <f>Q5254*'Usages industrie'!$O35*(1+'Usages industrie'!$P35)^(Q$5217-$D$5217)/1000</f>
        <v>0</v>
      </c>
      <c r="R5305" s="210">
        <f>R5254*'Usages industrie'!$O35*(1+'Usages industrie'!$P35)^(R$5217-$D$5217)/1000</f>
        <v>0</v>
      </c>
    </row>
    <row r="5306" spans="1:18" hidden="1" outlineLevel="2" x14ac:dyDescent="0.35">
      <c r="A5306" s="209" t="str">
        <f>'Usages industrie'!A36</f>
        <v>Usage industriel n°33</v>
      </c>
      <c r="B5306" s="209" t="s">
        <v>639</v>
      </c>
      <c r="C5306" s="209"/>
      <c r="D5306" s="210">
        <f>D5255*'Usages industrie'!$O36*(1+'Usages industrie'!$P36)^(D$5217-$D$5217)/1000</f>
        <v>0</v>
      </c>
      <c r="E5306" s="210">
        <f>E5255*'Usages industrie'!$O36*(1+'Usages industrie'!$P36)^(E$5217-$D$5217)/1000</f>
        <v>0</v>
      </c>
      <c r="F5306" s="210">
        <f>F5255*'Usages industrie'!$O36*(1+'Usages industrie'!$P36)^(F$5217-$D$5217)/1000</f>
        <v>0</v>
      </c>
      <c r="G5306" s="210">
        <f>G5255*'Usages industrie'!$O36*(1+'Usages industrie'!$P36)^(G$5217-$D$5217)/1000</f>
        <v>0</v>
      </c>
      <c r="H5306" s="210">
        <f>H5255*'Usages industrie'!$O36*(1+'Usages industrie'!$P36)^(H$5217-$D$5217)/1000</f>
        <v>0</v>
      </c>
      <c r="I5306" s="210">
        <f>I5255*'Usages industrie'!$O36*(1+'Usages industrie'!$P36)^(I$5217-$D$5217)/1000</f>
        <v>0</v>
      </c>
      <c r="J5306" s="210">
        <f>J5255*'Usages industrie'!$O36*(1+'Usages industrie'!$P36)^(J$5217-$D$5217)/1000</f>
        <v>0</v>
      </c>
      <c r="K5306" s="210">
        <f>K5255*'Usages industrie'!$O36*(1+'Usages industrie'!$P36)^(K$5217-$D$5217)/1000</f>
        <v>0</v>
      </c>
      <c r="L5306" s="210">
        <f>L5255*'Usages industrie'!$O36*(1+'Usages industrie'!$P36)^(L$5217-$D$5217)/1000</f>
        <v>0</v>
      </c>
      <c r="M5306" s="210">
        <f>M5255*'Usages industrie'!$O36*(1+'Usages industrie'!$P36)^(M$5217-$D$5217)/1000</f>
        <v>0</v>
      </c>
      <c r="N5306" s="210">
        <f>N5255*'Usages industrie'!$O36*(1+'Usages industrie'!$P36)^(N$5217-$D$5217)/1000</f>
        <v>0</v>
      </c>
      <c r="O5306" s="210">
        <f>O5255*'Usages industrie'!$O36*(1+'Usages industrie'!$P36)^(O$5217-$D$5217)/1000</f>
        <v>0</v>
      </c>
      <c r="P5306" s="210">
        <f>P5255*'Usages industrie'!$O36*(1+'Usages industrie'!$P36)^(P$5217-$D$5217)/1000</f>
        <v>0</v>
      </c>
      <c r="Q5306" s="210">
        <f>Q5255*'Usages industrie'!$O36*(1+'Usages industrie'!$P36)^(Q$5217-$D$5217)/1000</f>
        <v>0</v>
      </c>
      <c r="R5306" s="210">
        <f>R5255*'Usages industrie'!$O36*(1+'Usages industrie'!$P36)^(R$5217-$D$5217)/1000</f>
        <v>0</v>
      </c>
    </row>
    <row r="5307" spans="1:18" hidden="1" outlineLevel="2" x14ac:dyDescent="0.35">
      <c r="A5307" s="209" t="str">
        <f>'Usages industrie'!A37</f>
        <v>Usage industriel n°34</v>
      </c>
      <c r="B5307" s="209" t="s">
        <v>639</v>
      </c>
      <c r="C5307" s="209"/>
      <c r="D5307" s="210">
        <f>D5256*'Usages industrie'!$O37*(1+'Usages industrie'!$P37)^(D$5217-$D$5217)/1000</f>
        <v>0</v>
      </c>
      <c r="E5307" s="210">
        <f>E5256*'Usages industrie'!$O37*(1+'Usages industrie'!$P37)^(E$5217-$D$5217)/1000</f>
        <v>0</v>
      </c>
      <c r="F5307" s="210">
        <f>F5256*'Usages industrie'!$O37*(1+'Usages industrie'!$P37)^(F$5217-$D$5217)/1000</f>
        <v>0</v>
      </c>
      <c r="G5307" s="210">
        <f>G5256*'Usages industrie'!$O37*(1+'Usages industrie'!$P37)^(G$5217-$D$5217)/1000</f>
        <v>0</v>
      </c>
      <c r="H5307" s="210">
        <f>H5256*'Usages industrie'!$O37*(1+'Usages industrie'!$P37)^(H$5217-$D$5217)/1000</f>
        <v>0</v>
      </c>
      <c r="I5307" s="210">
        <f>I5256*'Usages industrie'!$O37*(1+'Usages industrie'!$P37)^(I$5217-$D$5217)/1000</f>
        <v>0</v>
      </c>
      <c r="J5307" s="210">
        <f>J5256*'Usages industrie'!$O37*(1+'Usages industrie'!$P37)^(J$5217-$D$5217)/1000</f>
        <v>0</v>
      </c>
      <c r="K5307" s="210">
        <f>K5256*'Usages industrie'!$O37*(1+'Usages industrie'!$P37)^(K$5217-$D$5217)/1000</f>
        <v>0</v>
      </c>
      <c r="L5307" s="210">
        <f>L5256*'Usages industrie'!$O37*(1+'Usages industrie'!$P37)^(L$5217-$D$5217)/1000</f>
        <v>0</v>
      </c>
      <c r="M5307" s="210">
        <f>M5256*'Usages industrie'!$O37*(1+'Usages industrie'!$P37)^(M$5217-$D$5217)/1000</f>
        <v>0</v>
      </c>
      <c r="N5307" s="210">
        <f>N5256*'Usages industrie'!$O37*(1+'Usages industrie'!$P37)^(N$5217-$D$5217)/1000</f>
        <v>0</v>
      </c>
      <c r="O5307" s="210">
        <f>O5256*'Usages industrie'!$O37*(1+'Usages industrie'!$P37)^(O$5217-$D$5217)/1000</f>
        <v>0</v>
      </c>
      <c r="P5307" s="210">
        <f>P5256*'Usages industrie'!$O37*(1+'Usages industrie'!$P37)^(P$5217-$D$5217)/1000</f>
        <v>0</v>
      </c>
      <c r="Q5307" s="210">
        <f>Q5256*'Usages industrie'!$O37*(1+'Usages industrie'!$P37)^(Q$5217-$D$5217)/1000</f>
        <v>0</v>
      </c>
      <c r="R5307" s="210">
        <f>R5256*'Usages industrie'!$O37*(1+'Usages industrie'!$P37)^(R$5217-$D$5217)/1000</f>
        <v>0</v>
      </c>
    </row>
    <row r="5308" spans="1:18" hidden="1" outlineLevel="2" x14ac:dyDescent="0.35">
      <c r="A5308" s="209" t="str">
        <f>'Usages industrie'!A38</f>
        <v>Usage industriel n°35</v>
      </c>
      <c r="B5308" s="209" t="s">
        <v>639</v>
      </c>
      <c r="C5308" s="209"/>
      <c r="D5308" s="210">
        <f>D5257*'Usages industrie'!$O38*(1+'Usages industrie'!$P38)^(D$5217-$D$5217)/1000</f>
        <v>0</v>
      </c>
      <c r="E5308" s="210">
        <f>E5257*'Usages industrie'!$O38*(1+'Usages industrie'!$P38)^(E$5217-$D$5217)/1000</f>
        <v>0</v>
      </c>
      <c r="F5308" s="210">
        <f>F5257*'Usages industrie'!$O38*(1+'Usages industrie'!$P38)^(F$5217-$D$5217)/1000</f>
        <v>0</v>
      </c>
      <c r="G5308" s="210">
        <f>G5257*'Usages industrie'!$O38*(1+'Usages industrie'!$P38)^(G$5217-$D$5217)/1000</f>
        <v>0</v>
      </c>
      <c r="H5308" s="210">
        <f>H5257*'Usages industrie'!$O38*(1+'Usages industrie'!$P38)^(H$5217-$D$5217)/1000</f>
        <v>0</v>
      </c>
      <c r="I5308" s="210">
        <f>I5257*'Usages industrie'!$O38*(1+'Usages industrie'!$P38)^(I$5217-$D$5217)/1000</f>
        <v>0</v>
      </c>
      <c r="J5308" s="210">
        <f>J5257*'Usages industrie'!$O38*(1+'Usages industrie'!$P38)^(J$5217-$D$5217)/1000</f>
        <v>0</v>
      </c>
      <c r="K5308" s="210">
        <f>K5257*'Usages industrie'!$O38*(1+'Usages industrie'!$P38)^(K$5217-$D$5217)/1000</f>
        <v>0</v>
      </c>
      <c r="L5308" s="210">
        <f>L5257*'Usages industrie'!$O38*(1+'Usages industrie'!$P38)^(L$5217-$D$5217)/1000</f>
        <v>0</v>
      </c>
      <c r="M5308" s="210">
        <f>M5257*'Usages industrie'!$O38*(1+'Usages industrie'!$P38)^(M$5217-$D$5217)/1000</f>
        <v>0</v>
      </c>
      <c r="N5308" s="210">
        <f>N5257*'Usages industrie'!$O38*(1+'Usages industrie'!$P38)^(N$5217-$D$5217)/1000</f>
        <v>0</v>
      </c>
      <c r="O5308" s="210">
        <f>O5257*'Usages industrie'!$O38*(1+'Usages industrie'!$P38)^(O$5217-$D$5217)/1000</f>
        <v>0</v>
      </c>
      <c r="P5308" s="210">
        <f>P5257*'Usages industrie'!$O38*(1+'Usages industrie'!$P38)^(P$5217-$D$5217)/1000</f>
        <v>0</v>
      </c>
      <c r="Q5308" s="210">
        <f>Q5257*'Usages industrie'!$O38*(1+'Usages industrie'!$P38)^(Q$5217-$D$5217)/1000</f>
        <v>0</v>
      </c>
      <c r="R5308" s="210">
        <f>R5257*'Usages industrie'!$O38*(1+'Usages industrie'!$P38)^(R$5217-$D$5217)/1000</f>
        <v>0</v>
      </c>
    </row>
    <row r="5309" spans="1:18" hidden="1" outlineLevel="2" x14ac:dyDescent="0.35">
      <c r="A5309" s="209" t="str">
        <f>'Usages industrie'!A39</f>
        <v>Usage industriel n°36</v>
      </c>
      <c r="B5309" s="209" t="s">
        <v>639</v>
      </c>
      <c r="C5309" s="209"/>
      <c r="D5309" s="210">
        <f>D5258*'Usages industrie'!$O39*(1+'Usages industrie'!$P39)^(D$5217-$D$5217)/1000</f>
        <v>0</v>
      </c>
      <c r="E5309" s="210">
        <f>E5258*'Usages industrie'!$O39*(1+'Usages industrie'!$P39)^(E$5217-$D$5217)/1000</f>
        <v>0</v>
      </c>
      <c r="F5309" s="210">
        <f>F5258*'Usages industrie'!$O39*(1+'Usages industrie'!$P39)^(F$5217-$D$5217)/1000</f>
        <v>0</v>
      </c>
      <c r="G5309" s="210">
        <f>G5258*'Usages industrie'!$O39*(1+'Usages industrie'!$P39)^(G$5217-$D$5217)/1000</f>
        <v>0</v>
      </c>
      <c r="H5309" s="210">
        <f>H5258*'Usages industrie'!$O39*(1+'Usages industrie'!$P39)^(H$5217-$D$5217)/1000</f>
        <v>0</v>
      </c>
      <c r="I5309" s="210">
        <f>I5258*'Usages industrie'!$O39*(1+'Usages industrie'!$P39)^(I$5217-$D$5217)/1000</f>
        <v>0</v>
      </c>
      <c r="J5309" s="210">
        <f>J5258*'Usages industrie'!$O39*(1+'Usages industrie'!$P39)^(J$5217-$D$5217)/1000</f>
        <v>0</v>
      </c>
      <c r="K5309" s="210">
        <f>K5258*'Usages industrie'!$O39*(1+'Usages industrie'!$P39)^(K$5217-$D$5217)/1000</f>
        <v>0</v>
      </c>
      <c r="L5309" s="210">
        <f>L5258*'Usages industrie'!$O39*(1+'Usages industrie'!$P39)^(L$5217-$D$5217)/1000</f>
        <v>0</v>
      </c>
      <c r="M5309" s="210">
        <f>M5258*'Usages industrie'!$O39*(1+'Usages industrie'!$P39)^(M$5217-$D$5217)/1000</f>
        <v>0</v>
      </c>
      <c r="N5309" s="210">
        <f>N5258*'Usages industrie'!$O39*(1+'Usages industrie'!$P39)^(N$5217-$D$5217)/1000</f>
        <v>0</v>
      </c>
      <c r="O5309" s="210">
        <f>O5258*'Usages industrie'!$O39*(1+'Usages industrie'!$P39)^(O$5217-$D$5217)/1000</f>
        <v>0</v>
      </c>
      <c r="P5309" s="210">
        <f>P5258*'Usages industrie'!$O39*(1+'Usages industrie'!$P39)^(P$5217-$D$5217)/1000</f>
        <v>0</v>
      </c>
      <c r="Q5309" s="210">
        <f>Q5258*'Usages industrie'!$O39*(1+'Usages industrie'!$P39)^(Q$5217-$D$5217)/1000</f>
        <v>0</v>
      </c>
      <c r="R5309" s="210">
        <f>R5258*'Usages industrie'!$O39*(1+'Usages industrie'!$P39)^(R$5217-$D$5217)/1000</f>
        <v>0</v>
      </c>
    </row>
    <row r="5310" spans="1:18" hidden="1" outlineLevel="2" x14ac:dyDescent="0.35">
      <c r="A5310" s="209" t="str">
        <f>'Usages industrie'!A40</f>
        <v>Usage industriel n°37</v>
      </c>
      <c r="B5310" s="209" t="s">
        <v>639</v>
      </c>
      <c r="C5310" s="209"/>
      <c r="D5310" s="210">
        <f>D5259*'Usages industrie'!$O40*(1+'Usages industrie'!$P40)^(D$5217-$D$5217)/1000</f>
        <v>0</v>
      </c>
      <c r="E5310" s="210">
        <f>E5259*'Usages industrie'!$O40*(1+'Usages industrie'!$P40)^(E$5217-$D$5217)/1000</f>
        <v>0</v>
      </c>
      <c r="F5310" s="210">
        <f>F5259*'Usages industrie'!$O40*(1+'Usages industrie'!$P40)^(F$5217-$D$5217)/1000</f>
        <v>0</v>
      </c>
      <c r="G5310" s="210">
        <f>G5259*'Usages industrie'!$O40*(1+'Usages industrie'!$P40)^(G$5217-$D$5217)/1000</f>
        <v>0</v>
      </c>
      <c r="H5310" s="210">
        <f>H5259*'Usages industrie'!$O40*(1+'Usages industrie'!$P40)^(H$5217-$D$5217)/1000</f>
        <v>0</v>
      </c>
      <c r="I5310" s="210">
        <f>I5259*'Usages industrie'!$O40*(1+'Usages industrie'!$P40)^(I$5217-$D$5217)/1000</f>
        <v>0</v>
      </c>
      <c r="J5310" s="210">
        <f>J5259*'Usages industrie'!$O40*(1+'Usages industrie'!$P40)^(J$5217-$D$5217)/1000</f>
        <v>0</v>
      </c>
      <c r="K5310" s="210">
        <f>K5259*'Usages industrie'!$O40*(1+'Usages industrie'!$P40)^(K$5217-$D$5217)/1000</f>
        <v>0</v>
      </c>
      <c r="L5310" s="210">
        <f>L5259*'Usages industrie'!$O40*(1+'Usages industrie'!$P40)^(L$5217-$D$5217)/1000</f>
        <v>0</v>
      </c>
      <c r="M5310" s="210">
        <f>M5259*'Usages industrie'!$O40*(1+'Usages industrie'!$P40)^(M$5217-$D$5217)/1000</f>
        <v>0</v>
      </c>
      <c r="N5310" s="210">
        <f>N5259*'Usages industrie'!$O40*(1+'Usages industrie'!$P40)^(N$5217-$D$5217)/1000</f>
        <v>0</v>
      </c>
      <c r="O5310" s="210">
        <f>O5259*'Usages industrie'!$O40*(1+'Usages industrie'!$P40)^(O$5217-$D$5217)/1000</f>
        <v>0</v>
      </c>
      <c r="P5310" s="210">
        <f>P5259*'Usages industrie'!$O40*(1+'Usages industrie'!$P40)^(P$5217-$D$5217)/1000</f>
        <v>0</v>
      </c>
      <c r="Q5310" s="210">
        <f>Q5259*'Usages industrie'!$O40*(1+'Usages industrie'!$P40)^(Q$5217-$D$5217)/1000</f>
        <v>0</v>
      </c>
      <c r="R5310" s="210">
        <f>R5259*'Usages industrie'!$O40*(1+'Usages industrie'!$P40)^(R$5217-$D$5217)/1000</f>
        <v>0</v>
      </c>
    </row>
    <row r="5311" spans="1:18" hidden="1" outlineLevel="2" x14ac:dyDescent="0.35">
      <c r="A5311" s="209" t="str">
        <f>'Usages industrie'!A41</f>
        <v>Usage industriel n°38</v>
      </c>
      <c r="B5311" s="209" t="s">
        <v>639</v>
      </c>
      <c r="C5311" s="209"/>
      <c r="D5311" s="210">
        <f>D5260*'Usages industrie'!$O41*(1+'Usages industrie'!$P41)^(D$5217-$D$5217)/1000</f>
        <v>0</v>
      </c>
      <c r="E5311" s="210">
        <f>E5260*'Usages industrie'!$O41*(1+'Usages industrie'!$P41)^(E$5217-$D$5217)/1000</f>
        <v>0</v>
      </c>
      <c r="F5311" s="210">
        <f>F5260*'Usages industrie'!$O41*(1+'Usages industrie'!$P41)^(F$5217-$D$5217)/1000</f>
        <v>0</v>
      </c>
      <c r="G5311" s="210">
        <f>G5260*'Usages industrie'!$O41*(1+'Usages industrie'!$P41)^(G$5217-$D$5217)/1000</f>
        <v>0</v>
      </c>
      <c r="H5311" s="210">
        <f>H5260*'Usages industrie'!$O41*(1+'Usages industrie'!$P41)^(H$5217-$D$5217)/1000</f>
        <v>0</v>
      </c>
      <c r="I5311" s="210">
        <f>I5260*'Usages industrie'!$O41*(1+'Usages industrie'!$P41)^(I$5217-$D$5217)/1000</f>
        <v>0</v>
      </c>
      <c r="J5311" s="210">
        <f>J5260*'Usages industrie'!$O41*(1+'Usages industrie'!$P41)^(J$5217-$D$5217)/1000</f>
        <v>0</v>
      </c>
      <c r="K5311" s="210">
        <f>K5260*'Usages industrie'!$O41*(1+'Usages industrie'!$P41)^(K$5217-$D$5217)/1000</f>
        <v>0</v>
      </c>
      <c r="L5311" s="210">
        <f>L5260*'Usages industrie'!$O41*(1+'Usages industrie'!$P41)^(L$5217-$D$5217)/1000</f>
        <v>0</v>
      </c>
      <c r="M5311" s="210">
        <f>M5260*'Usages industrie'!$O41*(1+'Usages industrie'!$P41)^(M$5217-$D$5217)/1000</f>
        <v>0</v>
      </c>
      <c r="N5311" s="210">
        <f>N5260*'Usages industrie'!$O41*(1+'Usages industrie'!$P41)^(N$5217-$D$5217)/1000</f>
        <v>0</v>
      </c>
      <c r="O5311" s="210">
        <f>O5260*'Usages industrie'!$O41*(1+'Usages industrie'!$P41)^(O$5217-$D$5217)/1000</f>
        <v>0</v>
      </c>
      <c r="P5311" s="210">
        <f>P5260*'Usages industrie'!$O41*(1+'Usages industrie'!$P41)^(P$5217-$D$5217)/1000</f>
        <v>0</v>
      </c>
      <c r="Q5311" s="210">
        <f>Q5260*'Usages industrie'!$O41*(1+'Usages industrie'!$P41)^(Q$5217-$D$5217)/1000</f>
        <v>0</v>
      </c>
      <c r="R5311" s="210">
        <f>R5260*'Usages industrie'!$O41*(1+'Usages industrie'!$P41)^(R$5217-$D$5217)/1000</f>
        <v>0</v>
      </c>
    </row>
    <row r="5312" spans="1:18" hidden="1" outlineLevel="2" x14ac:dyDescent="0.35">
      <c r="A5312" s="209" t="str">
        <f>'Usages industrie'!A42</f>
        <v>Usage industriel n°39</v>
      </c>
      <c r="B5312" s="209" t="s">
        <v>639</v>
      </c>
      <c r="C5312" s="209"/>
      <c r="D5312" s="210">
        <f>D5261*'Usages industrie'!$O42*(1+'Usages industrie'!$P42)^(D$5217-$D$5217)/1000</f>
        <v>0</v>
      </c>
      <c r="E5312" s="210">
        <f>E5261*'Usages industrie'!$O42*(1+'Usages industrie'!$P42)^(E$5217-$D$5217)/1000</f>
        <v>0</v>
      </c>
      <c r="F5312" s="210">
        <f>F5261*'Usages industrie'!$O42*(1+'Usages industrie'!$P42)^(F$5217-$D$5217)/1000</f>
        <v>0</v>
      </c>
      <c r="G5312" s="210">
        <f>G5261*'Usages industrie'!$O42*(1+'Usages industrie'!$P42)^(G$5217-$D$5217)/1000</f>
        <v>0</v>
      </c>
      <c r="H5312" s="210">
        <f>H5261*'Usages industrie'!$O42*(1+'Usages industrie'!$P42)^(H$5217-$D$5217)/1000</f>
        <v>0</v>
      </c>
      <c r="I5312" s="210">
        <f>I5261*'Usages industrie'!$O42*(1+'Usages industrie'!$P42)^(I$5217-$D$5217)/1000</f>
        <v>0</v>
      </c>
      <c r="J5312" s="210">
        <f>J5261*'Usages industrie'!$O42*(1+'Usages industrie'!$P42)^(J$5217-$D$5217)/1000</f>
        <v>0</v>
      </c>
      <c r="K5312" s="210">
        <f>K5261*'Usages industrie'!$O42*(1+'Usages industrie'!$P42)^(K$5217-$D$5217)/1000</f>
        <v>0</v>
      </c>
      <c r="L5312" s="210">
        <f>L5261*'Usages industrie'!$O42*(1+'Usages industrie'!$P42)^(L$5217-$D$5217)/1000</f>
        <v>0</v>
      </c>
      <c r="M5312" s="210">
        <f>M5261*'Usages industrie'!$O42*(1+'Usages industrie'!$P42)^(M$5217-$D$5217)/1000</f>
        <v>0</v>
      </c>
      <c r="N5312" s="210">
        <f>N5261*'Usages industrie'!$O42*(1+'Usages industrie'!$P42)^(N$5217-$D$5217)/1000</f>
        <v>0</v>
      </c>
      <c r="O5312" s="210">
        <f>O5261*'Usages industrie'!$O42*(1+'Usages industrie'!$P42)^(O$5217-$D$5217)/1000</f>
        <v>0</v>
      </c>
      <c r="P5312" s="210">
        <f>P5261*'Usages industrie'!$O42*(1+'Usages industrie'!$P42)^(P$5217-$D$5217)/1000</f>
        <v>0</v>
      </c>
      <c r="Q5312" s="210">
        <f>Q5261*'Usages industrie'!$O42*(1+'Usages industrie'!$P42)^(Q$5217-$D$5217)/1000</f>
        <v>0</v>
      </c>
      <c r="R5312" s="210">
        <f>R5261*'Usages industrie'!$O42*(1+'Usages industrie'!$P42)^(R$5217-$D$5217)/1000</f>
        <v>0</v>
      </c>
    </row>
    <row r="5313" spans="1:18" hidden="1" outlineLevel="2" x14ac:dyDescent="0.35">
      <c r="A5313" s="209" t="str">
        <f>'Usages industrie'!A43</f>
        <v>Usage industriel n°40</v>
      </c>
      <c r="B5313" s="209" t="s">
        <v>639</v>
      </c>
      <c r="C5313" s="209"/>
      <c r="D5313" s="210">
        <f>D5262*'Usages industrie'!$O43*(1+'Usages industrie'!$P43)^(D$5217-$D$5217)/1000</f>
        <v>0</v>
      </c>
      <c r="E5313" s="210">
        <f>E5262*'Usages industrie'!$O43*(1+'Usages industrie'!$P43)^(E$5217-$D$5217)/1000</f>
        <v>0</v>
      </c>
      <c r="F5313" s="210">
        <f>F5262*'Usages industrie'!$O43*(1+'Usages industrie'!$P43)^(F$5217-$D$5217)/1000</f>
        <v>0</v>
      </c>
      <c r="G5313" s="210">
        <f>G5262*'Usages industrie'!$O43*(1+'Usages industrie'!$P43)^(G$5217-$D$5217)/1000</f>
        <v>0</v>
      </c>
      <c r="H5313" s="210">
        <f>H5262*'Usages industrie'!$O43*(1+'Usages industrie'!$P43)^(H$5217-$D$5217)/1000</f>
        <v>0</v>
      </c>
      <c r="I5313" s="210">
        <f>I5262*'Usages industrie'!$O43*(1+'Usages industrie'!$P43)^(I$5217-$D$5217)/1000</f>
        <v>0</v>
      </c>
      <c r="J5313" s="210">
        <f>J5262*'Usages industrie'!$O43*(1+'Usages industrie'!$P43)^(J$5217-$D$5217)/1000</f>
        <v>0</v>
      </c>
      <c r="K5313" s="210">
        <f>K5262*'Usages industrie'!$O43*(1+'Usages industrie'!$P43)^(K$5217-$D$5217)/1000</f>
        <v>0</v>
      </c>
      <c r="L5313" s="210">
        <f>L5262*'Usages industrie'!$O43*(1+'Usages industrie'!$P43)^(L$5217-$D$5217)/1000</f>
        <v>0</v>
      </c>
      <c r="M5313" s="210">
        <f>M5262*'Usages industrie'!$O43*(1+'Usages industrie'!$P43)^(M$5217-$D$5217)/1000</f>
        <v>0</v>
      </c>
      <c r="N5313" s="210">
        <f>N5262*'Usages industrie'!$O43*(1+'Usages industrie'!$P43)^(N$5217-$D$5217)/1000</f>
        <v>0</v>
      </c>
      <c r="O5313" s="210">
        <f>O5262*'Usages industrie'!$O43*(1+'Usages industrie'!$P43)^(O$5217-$D$5217)/1000</f>
        <v>0</v>
      </c>
      <c r="P5313" s="210">
        <f>P5262*'Usages industrie'!$O43*(1+'Usages industrie'!$P43)^(P$5217-$D$5217)/1000</f>
        <v>0</v>
      </c>
      <c r="Q5313" s="210">
        <f>Q5262*'Usages industrie'!$O43*(1+'Usages industrie'!$P43)^(Q$5217-$D$5217)/1000</f>
        <v>0</v>
      </c>
      <c r="R5313" s="210">
        <f>R5262*'Usages industrie'!$O43*(1+'Usages industrie'!$P43)^(R$5217-$D$5217)/1000</f>
        <v>0</v>
      </c>
    </row>
    <row r="5314" spans="1:18" hidden="1" outlineLevel="2" x14ac:dyDescent="0.35">
      <c r="A5314" s="209" t="str">
        <f>'Usages industrie'!A44</f>
        <v>Usage industriel n°41</v>
      </c>
      <c r="B5314" s="209" t="s">
        <v>639</v>
      </c>
      <c r="C5314" s="209"/>
      <c r="D5314" s="210">
        <f>D5263*'Usages industrie'!$O44*(1+'Usages industrie'!$P44)^(D$5217-$D$5217)/1000</f>
        <v>0</v>
      </c>
      <c r="E5314" s="210">
        <f>E5263*'Usages industrie'!$O44*(1+'Usages industrie'!$P44)^(E$5217-$D$5217)/1000</f>
        <v>0</v>
      </c>
      <c r="F5314" s="210">
        <f>F5263*'Usages industrie'!$O44*(1+'Usages industrie'!$P44)^(F$5217-$D$5217)/1000</f>
        <v>0</v>
      </c>
      <c r="G5314" s="210">
        <f>G5263*'Usages industrie'!$O44*(1+'Usages industrie'!$P44)^(G$5217-$D$5217)/1000</f>
        <v>0</v>
      </c>
      <c r="H5314" s="210">
        <f>H5263*'Usages industrie'!$O44*(1+'Usages industrie'!$P44)^(H$5217-$D$5217)/1000</f>
        <v>0</v>
      </c>
      <c r="I5314" s="210">
        <f>I5263*'Usages industrie'!$O44*(1+'Usages industrie'!$P44)^(I$5217-$D$5217)/1000</f>
        <v>0</v>
      </c>
      <c r="J5314" s="210">
        <f>J5263*'Usages industrie'!$O44*(1+'Usages industrie'!$P44)^(J$5217-$D$5217)/1000</f>
        <v>0</v>
      </c>
      <c r="K5314" s="210">
        <f>K5263*'Usages industrie'!$O44*(1+'Usages industrie'!$P44)^(K$5217-$D$5217)/1000</f>
        <v>0</v>
      </c>
      <c r="L5314" s="210">
        <f>L5263*'Usages industrie'!$O44*(1+'Usages industrie'!$P44)^(L$5217-$D$5217)/1000</f>
        <v>0</v>
      </c>
      <c r="M5314" s="210">
        <f>M5263*'Usages industrie'!$O44*(1+'Usages industrie'!$P44)^(M$5217-$D$5217)/1000</f>
        <v>0</v>
      </c>
      <c r="N5314" s="210">
        <f>N5263*'Usages industrie'!$O44*(1+'Usages industrie'!$P44)^(N$5217-$D$5217)/1000</f>
        <v>0</v>
      </c>
      <c r="O5314" s="210">
        <f>O5263*'Usages industrie'!$O44*(1+'Usages industrie'!$P44)^(O$5217-$D$5217)/1000</f>
        <v>0</v>
      </c>
      <c r="P5314" s="210">
        <f>P5263*'Usages industrie'!$O44*(1+'Usages industrie'!$P44)^(P$5217-$D$5217)/1000</f>
        <v>0</v>
      </c>
      <c r="Q5314" s="210">
        <f>Q5263*'Usages industrie'!$O44*(1+'Usages industrie'!$P44)^(Q$5217-$D$5217)/1000</f>
        <v>0</v>
      </c>
      <c r="R5314" s="210">
        <f>R5263*'Usages industrie'!$O44*(1+'Usages industrie'!$P44)^(R$5217-$D$5217)/1000</f>
        <v>0</v>
      </c>
    </row>
    <row r="5315" spans="1:18" hidden="1" outlineLevel="2" x14ac:dyDescent="0.35">
      <c r="A5315" s="209" t="str">
        <f>'Usages industrie'!A45</f>
        <v>Usage industriel n°42</v>
      </c>
      <c r="B5315" s="209" t="s">
        <v>639</v>
      </c>
      <c r="C5315" s="209"/>
      <c r="D5315" s="210">
        <f>D5264*'Usages industrie'!$O45*(1+'Usages industrie'!$P45)^(D$5217-$D$5217)/1000</f>
        <v>0</v>
      </c>
      <c r="E5315" s="210">
        <f>E5264*'Usages industrie'!$O45*(1+'Usages industrie'!$P45)^(E$5217-$D$5217)/1000</f>
        <v>0</v>
      </c>
      <c r="F5315" s="210">
        <f>F5264*'Usages industrie'!$O45*(1+'Usages industrie'!$P45)^(F$5217-$D$5217)/1000</f>
        <v>0</v>
      </c>
      <c r="G5315" s="210">
        <f>G5264*'Usages industrie'!$O45*(1+'Usages industrie'!$P45)^(G$5217-$D$5217)/1000</f>
        <v>0</v>
      </c>
      <c r="H5315" s="210">
        <f>H5264*'Usages industrie'!$O45*(1+'Usages industrie'!$P45)^(H$5217-$D$5217)/1000</f>
        <v>0</v>
      </c>
      <c r="I5315" s="210">
        <f>I5264*'Usages industrie'!$O45*(1+'Usages industrie'!$P45)^(I$5217-$D$5217)/1000</f>
        <v>0</v>
      </c>
      <c r="J5315" s="210">
        <f>J5264*'Usages industrie'!$O45*(1+'Usages industrie'!$P45)^(J$5217-$D$5217)/1000</f>
        <v>0</v>
      </c>
      <c r="K5315" s="210">
        <f>K5264*'Usages industrie'!$O45*(1+'Usages industrie'!$P45)^(K$5217-$D$5217)/1000</f>
        <v>0</v>
      </c>
      <c r="L5315" s="210">
        <f>L5264*'Usages industrie'!$O45*(1+'Usages industrie'!$P45)^(L$5217-$D$5217)/1000</f>
        <v>0</v>
      </c>
      <c r="M5315" s="210">
        <f>M5264*'Usages industrie'!$O45*(1+'Usages industrie'!$P45)^(M$5217-$D$5217)/1000</f>
        <v>0</v>
      </c>
      <c r="N5315" s="210">
        <f>N5264*'Usages industrie'!$O45*(1+'Usages industrie'!$P45)^(N$5217-$D$5217)/1000</f>
        <v>0</v>
      </c>
      <c r="O5315" s="210">
        <f>O5264*'Usages industrie'!$O45*(1+'Usages industrie'!$P45)^(O$5217-$D$5217)/1000</f>
        <v>0</v>
      </c>
      <c r="P5315" s="210">
        <f>P5264*'Usages industrie'!$O45*(1+'Usages industrie'!$P45)^(P$5217-$D$5217)/1000</f>
        <v>0</v>
      </c>
      <c r="Q5315" s="210">
        <f>Q5264*'Usages industrie'!$O45*(1+'Usages industrie'!$P45)^(Q$5217-$D$5217)/1000</f>
        <v>0</v>
      </c>
      <c r="R5315" s="210">
        <f>R5264*'Usages industrie'!$O45*(1+'Usages industrie'!$P45)^(R$5217-$D$5217)/1000</f>
        <v>0</v>
      </c>
    </row>
    <row r="5316" spans="1:18" hidden="1" outlineLevel="2" x14ac:dyDescent="0.35">
      <c r="A5316" s="209" t="str">
        <f>'Usages industrie'!A46</f>
        <v>Usage industriel n°43</v>
      </c>
      <c r="B5316" s="209" t="s">
        <v>639</v>
      </c>
      <c r="C5316" s="209"/>
      <c r="D5316" s="210">
        <f>D5265*'Usages industrie'!$O46*(1+'Usages industrie'!$P46)^(D$5217-$D$5217)/1000</f>
        <v>0</v>
      </c>
      <c r="E5316" s="210">
        <f>E5265*'Usages industrie'!$O46*(1+'Usages industrie'!$P46)^(E$5217-$D$5217)/1000</f>
        <v>0</v>
      </c>
      <c r="F5316" s="210">
        <f>F5265*'Usages industrie'!$O46*(1+'Usages industrie'!$P46)^(F$5217-$D$5217)/1000</f>
        <v>0</v>
      </c>
      <c r="G5316" s="210">
        <f>G5265*'Usages industrie'!$O46*(1+'Usages industrie'!$P46)^(G$5217-$D$5217)/1000</f>
        <v>0</v>
      </c>
      <c r="H5316" s="210">
        <f>H5265*'Usages industrie'!$O46*(1+'Usages industrie'!$P46)^(H$5217-$D$5217)/1000</f>
        <v>0</v>
      </c>
      <c r="I5316" s="210">
        <f>I5265*'Usages industrie'!$O46*(1+'Usages industrie'!$P46)^(I$5217-$D$5217)/1000</f>
        <v>0</v>
      </c>
      <c r="J5316" s="210">
        <f>J5265*'Usages industrie'!$O46*(1+'Usages industrie'!$P46)^(J$5217-$D$5217)/1000</f>
        <v>0</v>
      </c>
      <c r="K5316" s="210">
        <f>K5265*'Usages industrie'!$O46*(1+'Usages industrie'!$P46)^(K$5217-$D$5217)/1000</f>
        <v>0</v>
      </c>
      <c r="L5316" s="210">
        <f>L5265*'Usages industrie'!$O46*(1+'Usages industrie'!$P46)^(L$5217-$D$5217)/1000</f>
        <v>0</v>
      </c>
      <c r="M5316" s="210">
        <f>M5265*'Usages industrie'!$O46*(1+'Usages industrie'!$P46)^(M$5217-$D$5217)/1000</f>
        <v>0</v>
      </c>
      <c r="N5316" s="210">
        <f>N5265*'Usages industrie'!$O46*(1+'Usages industrie'!$P46)^(N$5217-$D$5217)/1000</f>
        <v>0</v>
      </c>
      <c r="O5316" s="210">
        <f>O5265*'Usages industrie'!$O46*(1+'Usages industrie'!$P46)^(O$5217-$D$5217)/1000</f>
        <v>0</v>
      </c>
      <c r="P5316" s="210">
        <f>P5265*'Usages industrie'!$O46*(1+'Usages industrie'!$P46)^(P$5217-$D$5217)/1000</f>
        <v>0</v>
      </c>
      <c r="Q5316" s="210">
        <f>Q5265*'Usages industrie'!$O46*(1+'Usages industrie'!$P46)^(Q$5217-$D$5217)/1000</f>
        <v>0</v>
      </c>
      <c r="R5316" s="210">
        <f>R5265*'Usages industrie'!$O46*(1+'Usages industrie'!$P46)^(R$5217-$D$5217)/1000</f>
        <v>0</v>
      </c>
    </row>
    <row r="5317" spans="1:18" hidden="1" outlineLevel="2" x14ac:dyDescent="0.35">
      <c r="A5317" s="209" t="str">
        <f>'Usages industrie'!A47</f>
        <v>Usage industriel n°44</v>
      </c>
      <c r="B5317" s="209" t="s">
        <v>639</v>
      </c>
      <c r="C5317" s="209"/>
      <c r="D5317" s="210">
        <f>D5266*'Usages industrie'!$O47*(1+'Usages industrie'!$P47)^(D$5217-$D$5217)/1000</f>
        <v>0</v>
      </c>
      <c r="E5317" s="210">
        <f>E5266*'Usages industrie'!$O47*(1+'Usages industrie'!$P47)^(E$5217-$D$5217)/1000</f>
        <v>0</v>
      </c>
      <c r="F5317" s="210">
        <f>F5266*'Usages industrie'!$O47*(1+'Usages industrie'!$P47)^(F$5217-$D$5217)/1000</f>
        <v>0</v>
      </c>
      <c r="G5317" s="210">
        <f>G5266*'Usages industrie'!$O47*(1+'Usages industrie'!$P47)^(G$5217-$D$5217)/1000</f>
        <v>0</v>
      </c>
      <c r="H5317" s="210">
        <f>H5266*'Usages industrie'!$O47*(1+'Usages industrie'!$P47)^(H$5217-$D$5217)/1000</f>
        <v>0</v>
      </c>
      <c r="I5317" s="210">
        <f>I5266*'Usages industrie'!$O47*(1+'Usages industrie'!$P47)^(I$5217-$D$5217)/1000</f>
        <v>0</v>
      </c>
      <c r="J5317" s="210">
        <f>J5266*'Usages industrie'!$O47*(1+'Usages industrie'!$P47)^(J$5217-$D$5217)/1000</f>
        <v>0</v>
      </c>
      <c r="K5317" s="210">
        <f>K5266*'Usages industrie'!$O47*(1+'Usages industrie'!$P47)^(K$5217-$D$5217)/1000</f>
        <v>0</v>
      </c>
      <c r="L5317" s="210">
        <f>L5266*'Usages industrie'!$O47*(1+'Usages industrie'!$P47)^(L$5217-$D$5217)/1000</f>
        <v>0</v>
      </c>
      <c r="M5317" s="210">
        <f>M5266*'Usages industrie'!$O47*(1+'Usages industrie'!$P47)^(M$5217-$D$5217)/1000</f>
        <v>0</v>
      </c>
      <c r="N5317" s="210">
        <f>N5266*'Usages industrie'!$O47*(1+'Usages industrie'!$P47)^(N$5217-$D$5217)/1000</f>
        <v>0</v>
      </c>
      <c r="O5317" s="210">
        <f>O5266*'Usages industrie'!$O47*(1+'Usages industrie'!$P47)^(O$5217-$D$5217)/1000</f>
        <v>0</v>
      </c>
      <c r="P5317" s="210">
        <f>P5266*'Usages industrie'!$O47*(1+'Usages industrie'!$P47)^(P$5217-$D$5217)/1000</f>
        <v>0</v>
      </c>
      <c r="Q5317" s="210">
        <f>Q5266*'Usages industrie'!$O47*(1+'Usages industrie'!$P47)^(Q$5217-$D$5217)/1000</f>
        <v>0</v>
      </c>
      <c r="R5317" s="210">
        <f>R5266*'Usages industrie'!$O47*(1+'Usages industrie'!$P47)^(R$5217-$D$5217)/1000</f>
        <v>0</v>
      </c>
    </row>
    <row r="5318" spans="1:18" hidden="1" outlineLevel="2" x14ac:dyDescent="0.35">
      <c r="A5318" s="209" t="str">
        <f>'Usages industrie'!A48</f>
        <v>Usage industriel n°45</v>
      </c>
      <c r="B5318" s="209" t="s">
        <v>639</v>
      </c>
      <c r="C5318" s="209"/>
      <c r="D5318" s="210">
        <f>D5267*'Usages industrie'!$O48*(1+'Usages industrie'!$P48)^(D$5217-$D$5217)/1000</f>
        <v>0</v>
      </c>
      <c r="E5318" s="210">
        <f>E5267*'Usages industrie'!$O48*(1+'Usages industrie'!$P48)^(E$5217-$D$5217)/1000</f>
        <v>0</v>
      </c>
      <c r="F5318" s="210">
        <f>F5267*'Usages industrie'!$O48*(1+'Usages industrie'!$P48)^(F$5217-$D$5217)/1000</f>
        <v>0</v>
      </c>
      <c r="G5318" s="210">
        <f>G5267*'Usages industrie'!$O48*(1+'Usages industrie'!$P48)^(G$5217-$D$5217)/1000</f>
        <v>0</v>
      </c>
      <c r="H5318" s="210">
        <f>H5267*'Usages industrie'!$O48*(1+'Usages industrie'!$P48)^(H$5217-$D$5217)/1000</f>
        <v>0</v>
      </c>
      <c r="I5318" s="210">
        <f>I5267*'Usages industrie'!$O48*(1+'Usages industrie'!$P48)^(I$5217-$D$5217)/1000</f>
        <v>0</v>
      </c>
      <c r="J5318" s="210">
        <f>J5267*'Usages industrie'!$O48*(1+'Usages industrie'!$P48)^(J$5217-$D$5217)/1000</f>
        <v>0</v>
      </c>
      <c r="K5318" s="210">
        <f>K5267*'Usages industrie'!$O48*(1+'Usages industrie'!$P48)^(K$5217-$D$5217)/1000</f>
        <v>0</v>
      </c>
      <c r="L5318" s="210">
        <f>L5267*'Usages industrie'!$O48*(1+'Usages industrie'!$P48)^(L$5217-$D$5217)/1000</f>
        <v>0</v>
      </c>
      <c r="M5318" s="210">
        <f>M5267*'Usages industrie'!$O48*(1+'Usages industrie'!$P48)^(M$5217-$D$5217)/1000</f>
        <v>0</v>
      </c>
      <c r="N5318" s="210">
        <f>N5267*'Usages industrie'!$O48*(1+'Usages industrie'!$P48)^(N$5217-$D$5217)/1000</f>
        <v>0</v>
      </c>
      <c r="O5318" s="210">
        <f>O5267*'Usages industrie'!$O48*(1+'Usages industrie'!$P48)^(O$5217-$D$5217)/1000</f>
        <v>0</v>
      </c>
      <c r="P5318" s="210">
        <f>P5267*'Usages industrie'!$O48*(1+'Usages industrie'!$P48)^(P$5217-$D$5217)/1000</f>
        <v>0</v>
      </c>
      <c r="Q5318" s="210">
        <f>Q5267*'Usages industrie'!$O48*(1+'Usages industrie'!$P48)^(Q$5217-$D$5217)/1000</f>
        <v>0</v>
      </c>
      <c r="R5318" s="210">
        <f>R5267*'Usages industrie'!$O48*(1+'Usages industrie'!$P48)^(R$5217-$D$5217)/1000</f>
        <v>0</v>
      </c>
    </row>
    <row r="5319" spans="1:18" hidden="1" outlineLevel="2" x14ac:dyDescent="0.35">
      <c r="A5319" s="209" t="str">
        <f>'Usages industrie'!A49</f>
        <v>Usage industriel n°46</v>
      </c>
      <c r="B5319" s="209" t="s">
        <v>639</v>
      </c>
      <c r="C5319" s="209"/>
      <c r="D5319" s="210">
        <f>D5268*'Usages industrie'!$O49*(1+'Usages industrie'!$P49)^(D$5217-$D$5217)/1000</f>
        <v>0</v>
      </c>
      <c r="E5319" s="210">
        <f>E5268*'Usages industrie'!$O49*(1+'Usages industrie'!$P49)^(E$5217-$D$5217)/1000</f>
        <v>0</v>
      </c>
      <c r="F5319" s="210">
        <f>F5268*'Usages industrie'!$O49*(1+'Usages industrie'!$P49)^(F$5217-$D$5217)/1000</f>
        <v>0</v>
      </c>
      <c r="G5319" s="210">
        <f>G5268*'Usages industrie'!$O49*(1+'Usages industrie'!$P49)^(G$5217-$D$5217)/1000</f>
        <v>0</v>
      </c>
      <c r="H5319" s="210">
        <f>H5268*'Usages industrie'!$O49*(1+'Usages industrie'!$P49)^(H$5217-$D$5217)/1000</f>
        <v>0</v>
      </c>
      <c r="I5319" s="210">
        <f>I5268*'Usages industrie'!$O49*(1+'Usages industrie'!$P49)^(I$5217-$D$5217)/1000</f>
        <v>0</v>
      </c>
      <c r="J5319" s="210">
        <f>J5268*'Usages industrie'!$O49*(1+'Usages industrie'!$P49)^(J$5217-$D$5217)/1000</f>
        <v>0</v>
      </c>
      <c r="K5319" s="210">
        <f>K5268*'Usages industrie'!$O49*(1+'Usages industrie'!$P49)^(K$5217-$D$5217)/1000</f>
        <v>0</v>
      </c>
      <c r="L5319" s="210">
        <f>L5268*'Usages industrie'!$O49*(1+'Usages industrie'!$P49)^(L$5217-$D$5217)/1000</f>
        <v>0</v>
      </c>
      <c r="M5319" s="210">
        <f>M5268*'Usages industrie'!$O49*(1+'Usages industrie'!$P49)^(M$5217-$D$5217)/1000</f>
        <v>0</v>
      </c>
      <c r="N5319" s="210">
        <f>N5268*'Usages industrie'!$O49*(1+'Usages industrie'!$P49)^(N$5217-$D$5217)/1000</f>
        <v>0</v>
      </c>
      <c r="O5319" s="210">
        <f>O5268*'Usages industrie'!$O49*(1+'Usages industrie'!$P49)^(O$5217-$D$5217)/1000</f>
        <v>0</v>
      </c>
      <c r="P5319" s="210">
        <f>P5268*'Usages industrie'!$O49*(1+'Usages industrie'!$P49)^(P$5217-$D$5217)/1000</f>
        <v>0</v>
      </c>
      <c r="Q5319" s="210">
        <f>Q5268*'Usages industrie'!$O49*(1+'Usages industrie'!$P49)^(Q$5217-$D$5217)/1000</f>
        <v>0</v>
      </c>
      <c r="R5319" s="210">
        <f>R5268*'Usages industrie'!$O49*(1+'Usages industrie'!$P49)^(R$5217-$D$5217)/1000</f>
        <v>0</v>
      </c>
    </row>
    <row r="5320" spans="1:18" hidden="1" outlineLevel="2" x14ac:dyDescent="0.35">
      <c r="A5320" s="209" t="str">
        <f>'Usages industrie'!A50</f>
        <v>Usage industriel n°47</v>
      </c>
      <c r="B5320" s="209" t="s">
        <v>639</v>
      </c>
      <c r="C5320" s="209"/>
      <c r="D5320" s="210">
        <f>D5269*'Usages industrie'!$O50*(1+'Usages industrie'!$P50)^(D$5217-$D$5217)/1000</f>
        <v>0</v>
      </c>
      <c r="E5320" s="210">
        <f>E5269*'Usages industrie'!$O50*(1+'Usages industrie'!$P50)^(E$5217-$D$5217)/1000</f>
        <v>0</v>
      </c>
      <c r="F5320" s="210">
        <f>F5269*'Usages industrie'!$O50*(1+'Usages industrie'!$P50)^(F$5217-$D$5217)/1000</f>
        <v>0</v>
      </c>
      <c r="G5320" s="210">
        <f>G5269*'Usages industrie'!$O50*(1+'Usages industrie'!$P50)^(G$5217-$D$5217)/1000</f>
        <v>0</v>
      </c>
      <c r="H5320" s="210">
        <f>H5269*'Usages industrie'!$O50*(1+'Usages industrie'!$P50)^(H$5217-$D$5217)/1000</f>
        <v>0</v>
      </c>
      <c r="I5320" s="210">
        <f>I5269*'Usages industrie'!$O50*(1+'Usages industrie'!$P50)^(I$5217-$D$5217)/1000</f>
        <v>0</v>
      </c>
      <c r="J5320" s="210">
        <f>J5269*'Usages industrie'!$O50*(1+'Usages industrie'!$P50)^(J$5217-$D$5217)/1000</f>
        <v>0</v>
      </c>
      <c r="K5320" s="210">
        <f>K5269*'Usages industrie'!$O50*(1+'Usages industrie'!$P50)^(K$5217-$D$5217)/1000</f>
        <v>0</v>
      </c>
      <c r="L5320" s="210">
        <f>L5269*'Usages industrie'!$O50*(1+'Usages industrie'!$P50)^(L$5217-$D$5217)/1000</f>
        <v>0</v>
      </c>
      <c r="M5320" s="210">
        <f>M5269*'Usages industrie'!$O50*(1+'Usages industrie'!$P50)^(M$5217-$D$5217)/1000</f>
        <v>0</v>
      </c>
      <c r="N5320" s="210">
        <f>N5269*'Usages industrie'!$O50*(1+'Usages industrie'!$P50)^(N$5217-$D$5217)/1000</f>
        <v>0</v>
      </c>
      <c r="O5320" s="210">
        <f>O5269*'Usages industrie'!$O50*(1+'Usages industrie'!$P50)^(O$5217-$D$5217)/1000</f>
        <v>0</v>
      </c>
      <c r="P5320" s="210">
        <f>P5269*'Usages industrie'!$O50*(1+'Usages industrie'!$P50)^(P$5217-$D$5217)/1000</f>
        <v>0</v>
      </c>
      <c r="Q5320" s="210">
        <f>Q5269*'Usages industrie'!$O50*(1+'Usages industrie'!$P50)^(Q$5217-$D$5217)/1000</f>
        <v>0</v>
      </c>
      <c r="R5320" s="210">
        <f>R5269*'Usages industrie'!$O50*(1+'Usages industrie'!$P50)^(R$5217-$D$5217)/1000</f>
        <v>0</v>
      </c>
    </row>
    <row r="5321" spans="1:18" hidden="1" outlineLevel="2" x14ac:dyDescent="0.35">
      <c r="A5321" s="209" t="str">
        <f>'Usages industrie'!A51</f>
        <v>Usage industriel n°48</v>
      </c>
      <c r="B5321" s="209" t="s">
        <v>639</v>
      </c>
      <c r="C5321" s="209"/>
      <c r="D5321" s="210">
        <f>D5270*'Usages industrie'!$O51*(1+'Usages industrie'!$P51)^(D$5217-$D$5217)/1000</f>
        <v>0</v>
      </c>
      <c r="E5321" s="210">
        <f>E5270*'Usages industrie'!$O51*(1+'Usages industrie'!$P51)^(E$5217-$D$5217)/1000</f>
        <v>0</v>
      </c>
      <c r="F5321" s="210">
        <f>F5270*'Usages industrie'!$O51*(1+'Usages industrie'!$P51)^(F$5217-$D$5217)/1000</f>
        <v>0</v>
      </c>
      <c r="G5321" s="210">
        <f>G5270*'Usages industrie'!$O51*(1+'Usages industrie'!$P51)^(G$5217-$D$5217)/1000</f>
        <v>0</v>
      </c>
      <c r="H5321" s="210">
        <f>H5270*'Usages industrie'!$O51*(1+'Usages industrie'!$P51)^(H$5217-$D$5217)/1000</f>
        <v>0</v>
      </c>
      <c r="I5321" s="210">
        <f>I5270*'Usages industrie'!$O51*(1+'Usages industrie'!$P51)^(I$5217-$D$5217)/1000</f>
        <v>0</v>
      </c>
      <c r="J5321" s="210">
        <f>J5270*'Usages industrie'!$O51*(1+'Usages industrie'!$P51)^(J$5217-$D$5217)/1000</f>
        <v>0</v>
      </c>
      <c r="K5321" s="210">
        <f>K5270*'Usages industrie'!$O51*(1+'Usages industrie'!$P51)^(K$5217-$D$5217)/1000</f>
        <v>0</v>
      </c>
      <c r="L5321" s="210">
        <f>L5270*'Usages industrie'!$O51*(1+'Usages industrie'!$P51)^(L$5217-$D$5217)/1000</f>
        <v>0</v>
      </c>
      <c r="M5321" s="210">
        <f>M5270*'Usages industrie'!$O51*(1+'Usages industrie'!$P51)^(M$5217-$D$5217)/1000</f>
        <v>0</v>
      </c>
      <c r="N5321" s="210">
        <f>N5270*'Usages industrie'!$O51*(1+'Usages industrie'!$P51)^(N$5217-$D$5217)/1000</f>
        <v>0</v>
      </c>
      <c r="O5321" s="210">
        <f>O5270*'Usages industrie'!$O51*(1+'Usages industrie'!$P51)^(O$5217-$D$5217)/1000</f>
        <v>0</v>
      </c>
      <c r="P5321" s="210">
        <f>P5270*'Usages industrie'!$O51*(1+'Usages industrie'!$P51)^(P$5217-$D$5217)/1000</f>
        <v>0</v>
      </c>
      <c r="Q5321" s="210">
        <f>Q5270*'Usages industrie'!$O51*(1+'Usages industrie'!$P51)^(Q$5217-$D$5217)/1000</f>
        <v>0</v>
      </c>
      <c r="R5321" s="210">
        <f>R5270*'Usages industrie'!$O51*(1+'Usages industrie'!$P51)^(R$5217-$D$5217)/1000</f>
        <v>0</v>
      </c>
    </row>
    <row r="5322" spans="1:18" hidden="1" outlineLevel="2" x14ac:dyDescent="0.35">
      <c r="A5322" s="209" t="str">
        <f>'Usages industrie'!A52</f>
        <v>Usage industriel n°49</v>
      </c>
      <c r="B5322" s="209" t="s">
        <v>639</v>
      </c>
      <c r="C5322" s="209"/>
      <c r="D5322" s="210">
        <f>D5271*'Usages industrie'!$O52*(1+'Usages industrie'!$P52)^(D$5217-$D$5217)/1000</f>
        <v>0</v>
      </c>
      <c r="E5322" s="210">
        <f>E5271*'Usages industrie'!$O52*(1+'Usages industrie'!$P52)^(E$5217-$D$5217)/1000</f>
        <v>0</v>
      </c>
      <c r="F5322" s="210">
        <f>F5271*'Usages industrie'!$O52*(1+'Usages industrie'!$P52)^(F$5217-$D$5217)/1000</f>
        <v>0</v>
      </c>
      <c r="G5322" s="210">
        <f>G5271*'Usages industrie'!$O52*(1+'Usages industrie'!$P52)^(G$5217-$D$5217)/1000</f>
        <v>0</v>
      </c>
      <c r="H5322" s="210">
        <f>H5271*'Usages industrie'!$O52*(1+'Usages industrie'!$P52)^(H$5217-$D$5217)/1000</f>
        <v>0</v>
      </c>
      <c r="I5322" s="210">
        <f>I5271*'Usages industrie'!$O52*(1+'Usages industrie'!$P52)^(I$5217-$D$5217)/1000</f>
        <v>0</v>
      </c>
      <c r="J5322" s="210">
        <f>J5271*'Usages industrie'!$O52*(1+'Usages industrie'!$P52)^(J$5217-$D$5217)/1000</f>
        <v>0</v>
      </c>
      <c r="K5322" s="210">
        <f>K5271*'Usages industrie'!$O52*(1+'Usages industrie'!$P52)^(K$5217-$D$5217)/1000</f>
        <v>0</v>
      </c>
      <c r="L5322" s="210">
        <f>L5271*'Usages industrie'!$O52*(1+'Usages industrie'!$P52)^(L$5217-$D$5217)/1000</f>
        <v>0</v>
      </c>
      <c r="M5322" s="210">
        <f>M5271*'Usages industrie'!$O52*(1+'Usages industrie'!$P52)^(M$5217-$D$5217)/1000</f>
        <v>0</v>
      </c>
      <c r="N5322" s="210">
        <f>N5271*'Usages industrie'!$O52*(1+'Usages industrie'!$P52)^(N$5217-$D$5217)/1000</f>
        <v>0</v>
      </c>
      <c r="O5322" s="210">
        <f>O5271*'Usages industrie'!$O52*(1+'Usages industrie'!$P52)^(O$5217-$D$5217)/1000</f>
        <v>0</v>
      </c>
      <c r="P5322" s="210">
        <f>P5271*'Usages industrie'!$O52*(1+'Usages industrie'!$P52)^(P$5217-$D$5217)/1000</f>
        <v>0</v>
      </c>
      <c r="Q5322" s="210">
        <f>Q5271*'Usages industrie'!$O52*(1+'Usages industrie'!$P52)^(Q$5217-$D$5217)/1000</f>
        <v>0</v>
      </c>
      <c r="R5322" s="210">
        <f>R5271*'Usages industrie'!$O52*(1+'Usages industrie'!$P52)^(R$5217-$D$5217)/1000</f>
        <v>0</v>
      </c>
    </row>
    <row r="5323" spans="1:18" hidden="1" outlineLevel="2" x14ac:dyDescent="0.35">
      <c r="A5323" s="209" t="str">
        <f>'Usages industrie'!A53</f>
        <v>Usage industriel n°50</v>
      </c>
      <c r="B5323" s="209" t="s">
        <v>639</v>
      </c>
      <c r="C5323" s="209"/>
      <c r="D5323" s="210">
        <f>D5272*'Usages industrie'!$O53*(1+'Usages industrie'!$P53)^(D$5217-$D$5217)/1000</f>
        <v>0</v>
      </c>
      <c r="E5323" s="210">
        <f>E5272*'Usages industrie'!$O53*(1+'Usages industrie'!$P53)^(E$5217-$D$5217)/1000</f>
        <v>0</v>
      </c>
      <c r="F5323" s="210">
        <f>F5272*'Usages industrie'!$O53*(1+'Usages industrie'!$P53)^(F$5217-$D$5217)/1000</f>
        <v>0</v>
      </c>
      <c r="G5323" s="210">
        <f>G5272*'Usages industrie'!$O53*(1+'Usages industrie'!$P53)^(G$5217-$D$5217)/1000</f>
        <v>0</v>
      </c>
      <c r="H5323" s="210">
        <f>H5272*'Usages industrie'!$O53*(1+'Usages industrie'!$P53)^(H$5217-$D$5217)/1000</f>
        <v>0</v>
      </c>
      <c r="I5323" s="210">
        <f>I5272*'Usages industrie'!$O53*(1+'Usages industrie'!$P53)^(I$5217-$D$5217)/1000</f>
        <v>0</v>
      </c>
      <c r="J5323" s="210">
        <f>J5272*'Usages industrie'!$O53*(1+'Usages industrie'!$P53)^(J$5217-$D$5217)/1000</f>
        <v>0</v>
      </c>
      <c r="K5323" s="210">
        <f>K5272*'Usages industrie'!$O53*(1+'Usages industrie'!$P53)^(K$5217-$D$5217)/1000</f>
        <v>0</v>
      </c>
      <c r="L5323" s="210">
        <f>L5272*'Usages industrie'!$O53*(1+'Usages industrie'!$P53)^(L$5217-$D$5217)/1000</f>
        <v>0</v>
      </c>
      <c r="M5323" s="210">
        <f>M5272*'Usages industrie'!$O53*(1+'Usages industrie'!$P53)^(M$5217-$D$5217)/1000</f>
        <v>0</v>
      </c>
      <c r="N5323" s="210">
        <f>N5272*'Usages industrie'!$O53*(1+'Usages industrie'!$P53)^(N$5217-$D$5217)/1000</f>
        <v>0</v>
      </c>
      <c r="O5323" s="210">
        <f>O5272*'Usages industrie'!$O53*(1+'Usages industrie'!$P53)^(O$5217-$D$5217)/1000</f>
        <v>0</v>
      </c>
      <c r="P5323" s="210">
        <f>P5272*'Usages industrie'!$O53*(1+'Usages industrie'!$P53)^(P$5217-$D$5217)/1000</f>
        <v>0</v>
      </c>
      <c r="Q5323" s="210">
        <f>Q5272*'Usages industrie'!$O53*(1+'Usages industrie'!$P53)^(Q$5217-$D$5217)/1000</f>
        <v>0</v>
      </c>
      <c r="R5323" s="210">
        <f>R5272*'Usages industrie'!$O53*(1+'Usages industrie'!$P53)^(R$5217-$D$5217)/1000</f>
        <v>0</v>
      </c>
    </row>
    <row r="5324" spans="1:18" hidden="1" outlineLevel="1" collapsed="1" x14ac:dyDescent="0.35">
      <c r="A5324" s="209" t="s">
        <v>640</v>
      </c>
      <c r="B5324" s="209"/>
      <c r="C5324" s="209"/>
      <c r="D5324" s="210">
        <f t="shared" ref="D5324:R5324" si="466">SUM(D5274:D5323)</f>
        <v>0</v>
      </c>
      <c r="E5324" s="210">
        <f t="shared" si="466"/>
        <v>0</v>
      </c>
      <c r="F5324" s="210">
        <f t="shared" si="466"/>
        <v>0</v>
      </c>
      <c r="G5324" s="210">
        <f t="shared" si="466"/>
        <v>0</v>
      </c>
      <c r="H5324" s="210">
        <f t="shared" si="466"/>
        <v>0</v>
      </c>
      <c r="I5324" s="210">
        <f t="shared" si="466"/>
        <v>0</v>
      </c>
      <c r="J5324" s="210">
        <f t="shared" si="466"/>
        <v>0</v>
      </c>
      <c r="K5324" s="210">
        <f t="shared" si="466"/>
        <v>0</v>
      </c>
      <c r="L5324" s="210">
        <f t="shared" si="466"/>
        <v>0</v>
      </c>
      <c r="M5324" s="210">
        <f t="shared" si="466"/>
        <v>0</v>
      </c>
      <c r="N5324" s="210">
        <f t="shared" si="466"/>
        <v>0</v>
      </c>
      <c r="O5324" s="210">
        <f t="shared" si="466"/>
        <v>0</v>
      </c>
      <c r="P5324" s="210">
        <f t="shared" si="466"/>
        <v>0</v>
      </c>
      <c r="Q5324" s="210">
        <f t="shared" si="466"/>
        <v>0</v>
      </c>
      <c r="R5324" s="210">
        <f t="shared" si="466"/>
        <v>0</v>
      </c>
    </row>
    <row r="5325" spans="1:18" hidden="1" outlineLevel="1" x14ac:dyDescent="0.35">
      <c r="A5325" s="43" t="s">
        <v>641</v>
      </c>
      <c r="B5325" s="43"/>
      <c r="C5325" s="232"/>
      <c r="D5325" s="231"/>
      <c r="E5325" s="231"/>
      <c r="F5325" s="231"/>
      <c r="G5325" s="231"/>
      <c r="H5325" s="231"/>
      <c r="I5325" s="231"/>
      <c r="J5325" s="231"/>
      <c r="K5325" s="231"/>
      <c r="L5325" s="231"/>
      <c r="M5325" s="231"/>
      <c r="N5325" s="231"/>
      <c r="O5325" s="231"/>
      <c r="P5325" s="231"/>
      <c r="Q5325" s="231"/>
      <c r="R5325" s="231"/>
    </row>
    <row r="5326" spans="1:18" hidden="1" outlineLevel="1" x14ac:dyDescent="0.35">
      <c r="A5326" s="43" t="s">
        <v>642</v>
      </c>
      <c r="B5326" s="43"/>
      <c r="C5326" s="232"/>
      <c r="D5326" s="231"/>
      <c r="E5326" s="231"/>
      <c r="F5326" s="231"/>
      <c r="G5326" s="231"/>
      <c r="H5326" s="231"/>
      <c r="I5326" s="231"/>
      <c r="J5326" s="231"/>
      <c r="K5326" s="231"/>
      <c r="L5326" s="231"/>
      <c r="M5326" s="231"/>
      <c r="N5326" s="231"/>
      <c r="O5326" s="231"/>
      <c r="P5326" s="231"/>
      <c r="Q5326" s="231"/>
      <c r="R5326" s="231"/>
    </row>
    <row r="5327" spans="1:18" hidden="1" outlineLevel="2" x14ac:dyDescent="0.35">
      <c r="A5327" s="209" t="str">
        <f>'Usages mobilité'!A4</f>
        <v>Usage mobilité n°1</v>
      </c>
      <c r="B5327" s="209" t="s">
        <v>637</v>
      </c>
      <c r="C5327" s="209"/>
      <c r="D5327" s="210">
        <f>IF(B$5214&lt;&gt;"",IF(B$5214='Usages mobilité'!BF4,'Usages mobilité'!BD4,0),0)</f>
        <v>0</v>
      </c>
      <c r="E5327" s="210">
        <f t="shared" ref="E5327:R5336" si="467">$D5327</f>
        <v>0</v>
      </c>
      <c r="F5327" s="210">
        <f t="shared" si="467"/>
        <v>0</v>
      </c>
      <c r="G5327" s="210">
        <f t="shared" si="467"/>
        <v>0</v>
      </c>
      <c r="H5327" s="210">
        <f t="shared" si="467"/>
        <v>0</v>
      </c>
      <c r="I5327" s="210">
        <f t="shared" si="467"/>
        <v>0</v>
      </c>
      <c r="J5327" s="210">
        <f t="shared" si="467"/>
        <v>0</v>
      </c>
      <c r="K5327" s="210">
        <f t="shared" si="467"/>
        <v>0</v>
      </c>
      <c r="L5327" s="210">
        <f t="shared" si="467"/>
        <v>0</v>
      </c>
      <c r="M5327" s="210">
        <f t="shared" si="467"/>
        <v>0</v>
      </c>
      <c r="N5327" s="210">
        <f t="shared" si="467"/>
        <v>0</v>
      </c>
      <c r="O5327" s="210">
        <f t="shared" si="467"/>
        <v>0</v>
      </c>
      <c r="P5327" s="210">
        <f t="shared" si="467"/>
        <v>0</v>
      </c>
      <c r="Q5327" s="210">
        <f t="shared" si="467"/>
        <v>0</v>
      </c>
      <c r="R5327" s="210">
        <f t="shared" si="467"/>
        <v>0</v>
      </c>
    </row>
    <row r="5328" spans="1:18" hidden="1" outlineLevel="2" x14ac:dyDescent="0.35">
      <c r="A5328" s="209" t="str">
        <f>'Usages mobilité'!A5</f>
        <v>Usage mobilité n°2</v>
      </c>
      <c r="B5328" s="209" t="s">
        <v>637</v>
      </c>
      <c r="C5328" s="209"/>
      <c r="D5328" s="210">
        <f>IF(B$5214&lt;&gt;"",IF(B$5214='Usages mobilité'!BF5,'Usages mobilité'!BD5,0),0)</f>
        <v>0</v>
      </c>
      <c r="E5328" s="210">
        <f t="shared" si="467"/>
        <v>0</v>
      </c>
      <c r="F5328" s="210">
        <f t="shared" si="467"/>
        <v>0</v>
      </c>
      <c r="G5328" s="210">
        <f t="shared" si="467"/>
        <v>0</v>
      </c>
      <c r="H5328" s="210">
        <f t="shared" si="467"/>
        <v>0</v>
      </c>
      <c r="I5328" s="210">
        <f t="shared" si="467"/>
        <v>0</v>
      </c>
      <c r="J5328" s="210">
        <f t="shared" si="467"/>
        <v>0</v>
      </c>
      <c r="K5328" s="210">
        <f t="shared" si="467"/>
        <v>0</v>
      </c>
      <c r="L5328" s="210">
        <f t="shared" si="467"/>
        <v>0</v>
      </c>
      <c r="M5328" s="210">
        <f t="shared" si="467"/>
        <v>0</v>
      </c>
      <c r="N5328" s="210">
        <f t="shared" si="467"/>
        <v>0</v>
      </c>
      <c r="O5328" s="210">
        <f t="shared" si="467"/>
        <v>0</v>
      </c>
      <c r="P5328" s="210">
        <f t="shared" si="467"/>
        <v>0</v>
      </c>
      <c r="Q5328" s="210">
        <f t="shared" si="467"/>
        <v>0</v>
      </c>
      <c r="R5328" s="210">
        <f t="shared" si="467"/>
        <v>0</v>
      </c>
    </row>
    <row r="5329" spans="1:18" hidden="1" outlineLevel="2" x14ac:dyDescent="0.35">
      <c r="A5329" s="209" t="str">
        <f>'Usages mobilité'!A6</f>
        <v>Usage mobilité n°3</v>
      </c>
      <c r="B5329" s="209" t="s">
        <v>637</v>
      </c>
      <c r="C5329" s="209"/>
      <c r="D5329" s="210">
        <f>IF(B$5214&lt;&gt;"",IF(B$5214='Usages mobilité'!BF6,'Usages mobilité'!BD6,0),0)</f>
        <v>0</v>
      </c>
      <c r="E5329" s="210">
        <f t="shared" si="467"/>
        <v>0</v>
      </c>
      <c r="F5329" s="210">
        <f t="shared" si="467"/>
        <v>0</v>
      </c>
      <c r="G5329" s="210">
        <f t="shared" si="467"/>
        <v>0</v>
      </c>
      <c r="H5329" s="210">
        <f t="shared" si="467"/>
        <v>0</v>
      </c>
      <c r="I5329" s="210">
        <f t="shared" si="467"/>
        <v>0</v>
      </c>
      <c r="J5329" s="210">
        <f t="shared" si="467"/>
        <v>0</v>
      </c>
      <c r="K5329" s="210">
        <f t="shared" si="467"/>
        <v>0</v>
      </c>
      <c r="L5329" s="210">
        <f t="shared" si="467"/>
        <v>0</v>
      </c>
      <c r="M5329" s="210">
        <f t="shared" si="467"/>
        <v>0</v>
      </c>
      <c r="N5329" s="210">
        <f t="shared" si="467"/>
        <v>0</v>
      </c>
      <c r="O5329" s="210">
        <f t="shared" si="467"/>
        <v>0</v>
      </c>
      <c r="P5329" s="210">
        <f t="shared" si="467"/>
        <v>0</v>
      </c>
      <c r="Q5329" s="210">
        <f t="shared" si="467"/>
        <v>0</v>
      </c>
      <c r="R5329" s="210">
        <f t="shared" si="467"/>
        <v>0</v>
      </c>
    </row>
    <row r="5330" spans="1:18" hidden="1" outlineLevel="2" x14ac:dyDescent="0.35">
      <c r="A5330" s="209" t="str">
        <f>'Usages mobilité'!A7</f>
        <v>Usage mobilité n°4</v>
      </c>
      <c r="B5330" s="209" t="s">
        <v>637</v>
      </c>
      <c r="C5330" s="209"/>
      <c r="D5330" s="210">
        <f>IF(B$5214&lt;&gt;"",IF(B$5214='Usages mobilité'!BF7,'Usages mobilité'!BD7,0),0)</f>
        <v>0</v>
      </c>
      <c r="E5330" s="210">
        <f t="shared" si="467"/>
        <v>0</v>
      </c>
      <c r="F5330" s="210">
        <f t="shared" si="467"/>
        <v>0</v>
      </c>
      <c r="G5330" s="210">
        <f t="shared" si="467"/>
        <v>0</v>
      </c>
      <c r="H5330" s="210">
        <f t="shared" si="467"/>
        <v>0</v>
      </c>
      <c r="I5330" s="210">
        <f t="shared" si="467"/>
        <v>0</v>
      </c>
      <c r="J5330" s="210">
        <f t="shared" si="467"/>
        <v>0</v>
      </c>
      <c r="K5330" s="210">
        <f t="shared" si="467"/>
        <v>0</v>
      </c>
      <c r="L5330" s="210">
        <f t="shared" si="467"/>
        <v>0</v>
      </c>
      <c r="M5330" s="210">
        <f t="shared" si="467"/>
        <v>0</v>
      </c>
      <c r="N5330" s="210">
        <f t="shared" si="467"/>
        <v>0</v>
      </c>
      <c r="O5330" s="210">
        <f t="shared" si="467"/>
        <v>0</v>
      </c>
      <c r="P5330" s="210">
        <f t="shared" si="467"/>
        <v>0</v>
      </c>
      <c r="Q5330" s="210">
        <f t="shared" si="467"/>
        <v>0</v>
      </c>
      <c r="R5330" s="210">
        <f t="shared" si="467"/>
        <v>0</v>
      </c>
    </row>
    <row r="5331" spans="1:18" hidden="1" outlineLevel="2" x14ac:dyDescent="0.35">
      <c r="A5331" s="209" t="str">
        <f>'Usages mobilité'!A8</f>
        <v>Usage mobilité n°5</v>
      </c>
      <c r="B5331" s="209" t="s">
        <v>637</v>
      </c>
      <c r="C5331" s="209"/>
      <c r="D5331" s="210">
        <f>IF(B$5214&lt;&gt;"",IF(B$5214='Usages mobilité'!BF8,'Usages mobilité'!BD8,0),0)</f>
        <v>0</v>
      </c>
      <c r="E5331" s="210">
        <f t="shared" si="467"/>
        <v>0</v>
      </c>
      <c r="F5331" s="210">
        <f t="shared" si="467"/>
        <v>0</v>
      </c>
      <c r="G5331" s="210">
        <f t="shared" si="467"/>
        <v>0</v>
      </c>
      <c r="H5331" s="210">
        <f t="shared" si="467"/>
        <v>0</v>
      </c>
      <c r="I5331" s="210">
        <f t="shared" si="467"/>
        <v>0</v>
      </c>
      <c r="J5331" s="210">
        <f t="shared" si="467"/>
        <v>0</v>
      </c>
      <c r="K5331" s="210">
        <f t="shared" si="467"/>
        <v>0</v>
      </c>
      <c r="L5331" s="210">
        <f t="shared" si="467"/>
        <v>0</v>
      </c>
      <c r="M5331" s="210">
        <f t="shared" si="467"/>
        <v>0</v>
      </c>
      <c r="N5331" s="210">
        <f t="shared" si="467"/>
        <v>0</v>
      </c>
      <c r="O5331" s="210">
        <f t="shared" si="467"/>
        <v>0</v>
      </c>
      <c r="P5331" s="210">
        <f t="shared" si="467"/>
        <v>0</v>
      </c>
      <c r="Q5331" s="210">
        <f t="shared" si="467"/>
        <v>0</v>
      </c>
      <c r="R5331" s="210">
        <f t="shared" si="467"/>
        <v>0</v>
      </c>
    </row>
    <row r="5332" spans="1:18" hidden="1" outlineLevel="2" x14ac:dyDescent="0.35">
      <c r="A5332" s="209" t="str">
        <f>'Usages mobilité'!A9</f>
        <v>Usage mobilité n°6</v>
      </c>
      <c r="B5332" s="209" t="s">
        <v>637</v>
      </c>
      <c r="C5332" s="209"/>
      <c r="D5332" s="210">
        <f>IF(B$5214&lt;&gt;"",IF(B$5214='Usages mobilité'!BF9,'Usages mobilité'!BD9,0),0)</f>
        <v>0</v>
      </c>
      <c r="E5332" s="210">
        <f t="shared" si="467"/>
        <v>0</v>
      </c>
      <c r="F5332" s="210">
        <f t="shared" si="467"/>
        <v>0</v>
      </c>
      <c r="G5332" s="210">
        <f t="shared" si="467"/>
        <v>0</v>
      </c>
      <c r="H5332" s="210">
        <f t="shared" si="467"/>
        <v>0</v>
      </c>
      <c r="I5332" s="210">
        <f t="shared" si="467"/>
        <v>0</v>
      </c>
      <c r="J5332" s="210">
        <f t="shared" si="467"/>
        <v>0</v>
      </c>
      <c r="K5332" s="210">
        <f t="shared" si="467"/>
        <v>0</v>
      </c>
      <c r="L5332" s="210">
        <f t="shared" si="467"/>
        <v>0</v>
      </c>
      <c r="M5332" s="210">
        <f t="shared" si="467"/>
        <v>0</v>
      </c>
      <c r="N5332" s="210">
        <f t="shared" si="467"/>
        <v>0</v>
      </c>
      <c r="O5332" s="210">
        <f t="shared" si="467"/>
        <v>0</v>
      </c>
      <c r="P5332" s="210">
        <f t="shared" si="467"/>
        <v>0</v>
      </c>
      <c r="Q5332" s="210">
        <f t="shared" si="467"/>
        <v>0</v>
      </c>
      <c r="R5332" s="210">
        <f t="shared" si="467"/>
        <v>0</v>
      </c>
    </row>
    <row r="5333" spans="1:18" hidden="1" outlineLevel="2" x14ac:dyDescent="0.35">
      <c r="A5333" s="209" t="str">
        <f>'Usages mobilité'!A10</f>
        <v>Usage mobilité n°7</v>
      </c>
      <c r="B5333" s="209" t="s">
        <v>637</v>
      </c>
      <c r="C5333" s="209"/>
      <c r="D5333" s="210">
        <f>IF(B$5214&lt;&gt;"",IF(B$5214='Usages mobilité'!BF10,'Usages mobilité'!BD10,0),0)</f>
        <v>0</v>
      </c>
      <c r="E5333" s="210">
        <f t="shared" si="467"/>
        <v>0</v>
      </c>
      <c r="F5333" s="210">
        <f t="shared" si="467"/>
        <v>0</v>
      </c>
      <c r="G5333" s="210">
        <f t="shared" si="467"/>
        <v>0</v>
      </c>
      <c r="H5333" s="210">
        <f t="shared" si="467"/>
        <v>0</v>
      </c>
      <c r="I5333" s="210">
        <f t="shared" si="467"/>
        <v>0</v>
      </c>
      <c r="J5333" s="210">
        <f t="shared" si="467"/>
        <v>0</v>
      </c>
      <c r="K5333" s="210">
        <f t="shared" si="467"/>
        <v>0</v>
      </c>
      <c r="L5333" s="210">
        <f t="shared" si="467"/>
        <v>0</v>
      </c>
      <c r="M5333" s="210">
        <f t="shared" si="467"/>
        <v>0</v>
      </c>
      <c r="N5333" s="210">
        <f t="shared" si="467"/>
        <v>0</v>
      </c>
      <c r="O5333" s="210">
        <f t="shared" si="467"/>
        <v>0</v>
      </c>
      <c r="P5333" s="210">
        <f t="shared" si="467"/>
        <v>0</v>
      </c>
      <c r="Q5333" s="210">
        <f t="shared" si="467"/>
        <v>0</v>
      </c>
      <c r="R5333" s="210">
        <f t="shared" si="467"/>
        <v>0</v>
      </c>
    </row>
    <row r="5334" spans="1:18" hidden="1" outlineLevel="2" x14ac:dyDescent="0.35">
      <c r="A5334" s="209" t="str">
        <f>'Usages mobilité'!A11</f>
        <v>Usage mobilité n°8</v>
      </c>
      <c r="B5334" s="209" t="s">
        <v>637</v>
      </c>
      <c r="C5334" s="209"/>
      <c r="D5334" s="210">
        <f>IF(B$5214&lt;&gt;"",IF(B$5214='Usages mobilité'!BF11,'Usages mobilité'!BD11,0),0)</f>
        <v>0</v>
      </c>
      <c r="E5334" s="210">
        <f t="shared" si="467"/>
        <v>0</v>
      </c>
      <c r="F5334" s="210">
        <f t="shared" si="467"/>
        <v>0</v>
      </c>
      <c r="G5334" s="210">
        <f t="shared" si="467"/>
        <v>0</v>
      </c>
      <c r="H5334" s="210">
        <f t="shared" si="467"/>
        <v>0</v>
      </c>
      <c r="I5334" s="210">
        <f t="shared" si="467"/>
        <v>0</v>
      </c>
      <c r="J5334" s="210">
        <f t="shared" si="467"/>
        <v>0</v>
      </c>
      <c r="K5334" s="210">
        <f t="shared" si="467"/>
        <v>0</v>
      </c>
      <c r="L5334" s="210">
        <f t="shared" si="467"/>
        <v>0</v>
      </c>
      <c r="M5334" s="210">
        <f t="shared" si="467"/>
        <v>0</v>
      </c>
      <c r="N5334" s="210">
        <f t="shared" si="467"/>
        <v>0</v>
      </c>
      <c r="O5334" s="210">
        <f t="shared" si="467"/>
        <v>0</v>
      </c>
      <c r="P5334" s="210">
        <f t="shared" si="467"/>
        <v>0</v>
      </c>
      <c r="Q5334" s="210">
        <f t="shared" si="467"/>
        <v>0</v>
      </c>
      <c r="R5334" s="210">
        <f t="shared" si="467"/>
        <v>0</v>
      </c>
    </row>
    <row r="5335" spans="1:18" hidden="1" outlineLevel="2" x14ac:dyDescent="0.35">
      <c r="A5335" s="209" t="str">
        <f>'Usages mobilité'!A12</f>
        <v>Usage mobilité n°9</v>
      </c>
      <c r="B5335" s="209" t="s">
        <v>637</v>
      </c>
      <c r="C5335" s="209"/>
      <c r="D5335" s="210">
        <f>IF(B$5214&lt;&gt;"",IF(B$5214='Usages mobilité'!BF12,'Usages mobilité'!BD12,0),0)</f>
        <v>0</v>
      </c>
      <c r="E5335" s="210">
        <f t="shared" si="467"/>
        <v>0</v>
      </c>
      <c r="F5335" s="210">
        <f t="shared" si="467"/>
        <v>0</v>
      </c>
      <c r="G5335" s="210">
        <f t="shared" si="467"/>
        <v>0</v>
      </c>
      <c r="H5335" s="210">
        <f t="shared" si="467"/>
        <v>0</v>
      </c>
      <c r="I5335" s="210">
        <f t="shared" si="467"/>
        <v>0</v>
      </c>
      <c r="J5335" s="210">
        <f t="shared" si="467"/>
        <v>0</v>
      </c>
      <c r="K5335" s="210">
        <f t="shared" si="467"/>
        <v>0</v>
      </c>
      <c r="L5335" s="210">
        <f t="shared" si="467"/>
        <v>0</v>
      </c>
      <c r="M5335" s="210">
        <f t="shared" si="467"/>
        <v>0</v>
      </c>
      <c r="N5335" s="210">
        <f t="shared" si="467"/>
        <v>0</v>
      </c>
      <c r="O5335" s="210">
        <f t="shared" si="467"/>
        <v>0</v>
      </c>
      <c r="P5335" s="210">
        <f t="shared" si="467"/>
        <v>0</v>
      </c>
      <c r="Q5335" s="210">
        <f t="shared" si="467"/>
        <v>0</v>
      </c>
      <c r="R5335" s="210">
        <f t="shared" si="467"/>
        <v>0</v>
      </c>
    </row>
    <row r="5336" spans="1:18" hidden="1" outlineLevel="2" x14ac:dyDescent="0.35">
      <c r="A5336" s="209" t="str">
        <f>'Usages mobilité'!A13</f>
        <v>Usage mobilité n°10</v>
      </c>
      <c r="B5336" s="209" t="s">
        <v>637</v>
      </c>
      <c r="C5336" s="209"/>
      <c r="D5336" s="210">
        <f>IF(B$5214&lt;&gt;"",IF(B$5214='Usages mobilité'!BF13,'Usages mobilité'!BD13,0),0)</f>
        <v>0</v>
      </c>
      <c r="E5336" s="210">
        <f t="shared" si="467"/>
        <v>0</v>
      </c>
      <c r="F5336" s="210">
        <f t="shared" si="467"/>
        <v>0</v>
      </c>
      <c r="G5336" s="210">
        <f t="shared" si="467"/>
        <v>0</v>
      </c>
      <c r="H5336" s="210">
        <f t="shared" si="467"/>
        <v>0</v>
      </c>
      <c r="I5336" s="210">
        <f t="shared" si="467"/>
        <v>0</v>
      </c>
      <c r="J5336" s="210">
        <f t="shared" si="467"/>
        <v>0</v>
      </c>
      <c r="K5336" s="210">
        <f t="shared" si="467"/>
        <v>0</v>
      </c>
      <c r="L5336" s="210">
        <f t="shared" si="467"/>
        <v>0</v>
      </c>
      <c r="M5336" s="210">
        <f t="shared" si="467"/>
        <v>0</v>
      </c>
      <c r="N5336" s="210">
        <f t="shared" si="467"/>
        <v>0</v>
      </c>
      <c r="O5336" s="210">
        <f t="shared" si="467"/>
        <v>0</v>
      </c>
      <c r="P5336" s="210">
        <f t="shared" si="467"/>
        <v>0</v>
      </c>
      <c r="Q5336" s="210">
        <f t="shared" si="467"/>
        <v>0</v>
      </c>
      <c r="R5336" s="210">
        <f t="shared" si="467"/>
        <v>0</v>
      </c>
    </row>
    <row r="5337" spans="1:18" hidden="1" outlineLevel="2" x14ac:dyDescent="0.35">
      <c r="A5337" s="209" t="str">
        <f>'Usages mobilité'!A14</f>
        <v>Usage mobilité n°11</v>
      </c>
      <c r="B5337" s="209" t="s">
        <v>637</v>
      </c>
      <c r="C5337" s="209"/>
      <c r="D5337" s="210">
        <f>IF(B$5214&lt;&gt;"",IF(B$5214='Usages mobilité'!BF14,'Usages mobilité'!BD14,0),0)</f>
        <v>0</v>
      </c>
      <c r="E5337" s="210">
        <f t="shared" ref="E5337:R5346" si="468">$D5337</f>
        <v>0</v>
      </c>
      <c r="F5337" s="210">
        <f t="shared" si="468"/>
        <v>0</v>
      </c>
      <c r="G5337" s="210">
        <f t="shared" si="468"/>
        <v>0</v>
      </c>
      <c r="H5337" s="210">
        <f t="shared" si="468"/>
        <v>0</v>
      </c>
      <c r="I5337" s="210">
        <f t="shared" si="468"/>
        <v>0</v>
      </c>
      <c r="J5337" s="210">
        <f t="shared" si="468"/>
        <v>0</v>
      </c>
      <c r="K5337" s="210">
        <f t="shared" si="468"/>
        <v>0</v>
      </c>
      <c r="L5337" s="210">
        <f t="shared" si="468"/>
        <v>0</v>
      </c>
      <c r="M5337" s="210">
        <f t="shared" si="468"/>
        <v>0</v>
      </c>
      <c r="N5337" s="210">
        <f t="shared" si="468"/>
        <v>0</v>
      </c>
      <c r="O5337" s="210">
        <f t="shared" si="468"/>
        <v>0</v>
      </c>
      <c r="P5337" s="210">
        <f t="shared" si="468"/>
        <v>0</v>
      </c>
      <c r="Q5337" s="210">
        <f t="shared" si="468"/>
        <v>0</v>
      </c>
      <c r="R5337" s="210">
        <f t="shared" si="468"/>
        <v>0</v>
      </c>
    </row>
    <row r="5338" spans="1:18" hidden="1" outlineLevel="2" x14ac:dyDescent="0.35">
      <c r="A5338" s="209" t="str">
        <f>'Usages mobilité'!A15</f>
        <v>Usage mobilité n°12</v>
      </c>
      <c r="B5338" s="209" t="s">
        <v>637</v>
      </c>
      <c r="C5338" s="209"/>
      <c r="D5338" s="210">
        <f>IF(B$5214&lt;&gt;"",IF(B$5214='Usages mobilité'!BF15,'Usages mobilité'!BD15,0),0)</f>
        <v>0</v>
      </c>
      <c r="E5338" s="210">
        <f t="shared" si="468"/>
        <v>0</v>
      </c>
      <c r="F5338" s="210">
        <f t="shared" si="468"/>
        <v>0</v>
      </c>
      <c r="G5338" s="210">
        <f t="shared" si="468"/>
        <v>0</v>
      </c>
      <c r="H5338" s="210">
        <f t="shared" si="468"/>
        <v>0</v>
      </c>
      <c r="I5338" s="210">
        <f t="shared" si="468"/>
        <v>0</v>
      </c>
      <c r="J5338" s="210">
        <f t="shared" si="468"/>
        <v>0</v>
      </c>
      <c r="K5338" s="210">
        <f t="shared" si="468"/>
        <v>0</v>
      </c>
      <c r="L5338" s="210">
        <f t="shared" si="468"/>
        <v>0</v>
      </c>
      <c r="M5338" s="210">
        <f t="shared" si="468"/>
        <v>0</v>
      </c>
      <c r="N5338" s="210">
        <f t="shared" si="468"/>
        <v>0</v>
      </c>
      <c r="O5338" s="210">
        <f t="shared" si="468"/>
        <v>0</v>
      </c>
      <c r="P5338" s="210">
        <f t="shared" si="468"/>
        <v>0</v>
      </c>
      <c r="Q5338" s="210">
        <f t="shared" si="468"/>
        <v>0</v>
      </c>
      <c r="R5338" s="210">
        <f t="shared" si="468"/>
        <v>0</v>
      </c>
    </row>
    <row r="5339" spans="1:18" hidden="1" outlineLevel="2" x14ac:dyDescent="0.35">
      <c r="A5339" s="209" t="str">
        <f>'Usages mobilité'!A16</f>
        <v>Usage mobilité n°13</v>
      </c>
      <c r="B5339" s="209" t="s">
        <v>637</v>
      </c>
      <c r="C5339" s="209"/>
      <c r="D5339" s="210">
        <f>IF(B$5214&lt;&gt;"",IF(B$5214='Usages mobilité'!BF16,'Usages mobilité'!BD16,0),0)</f>
        <v>0</v>
      </c>
      <c r="E5339" s="210">
        <f t="shared" si="468"/>
        <v>0</v>
      </c>
      <c r="F5339" s="210">
        <f t="shared" si="468"/>
        <v>0</v>
      </c>
      <c r="G5339" s="210">
        <f t="shared" si="468"/>
        <v>0</v>
      </c>
      <c r="H5339" s="210">
        <f t="shared" si="468"/>
        <v>0</v>
      </c>
      <c r="I5339" s="210">
        <f t="shared" si="468"/>
        <v>0</v>
      </c>
      <c r="J5339" s="210">
        <f t="shared" si="468"/>
        <v>0</v>
      </c>
      <c r="K5339" s="210">
        <f t="shared" si="468"/>
        <v>0</v>
      </c>
      <c r="L5339" s="210">
        <f t="shared" si="468"/>
        <v>0</v>
      </c>
      <c r="M5339" s="210">
        <f t="shared" si="468"/>
        <v>0</v>
      </c>
      <c r="N5339" s="210">
        <f t="shared" si="468"/>
        <v>0</v>
      </c>
      <c r="O5339" s="210">
        <f t="shared" si="468"/>
        <v>0</v>
      </c>
      <c r="P5339" s="210">
        <f t="shared" si="468"/>
        <v>0</v>
      </c>
      <c r="Q5339" s="210">
        <f t="shared" si="468"/>
        <v>0</v>
      </c>
      <c r="R5339" s="210">
        <f t="shared" si="468"/>
        <v>0</v>
      </c>
    </row>
    <row r="5340" spans="1:18" hidden="1" outlineLevel="2" x14ac:dyDescent="0.35">
      <c r="A5340" s="209" t="str">
        <f>'Usages mobilité'!A17</f>
        <v>Usage mobilité n°14</v>
      </c>
      <c r="B5340" s="209" t="s">
        <v>637</v>
      </c>
      <c r="C5340" s="209"/>
      <c r="D5340" s="210">
        <f>IF(B$5214&lt;&gt;"",IF(B$5214='Usages mobilité'!BF17,'Usages mobilité'!BD17,0),0)</f>
        <v>0</v>
      </c>
      <c r="E5340" s="210">
        <f t="shared" si="468"/>
        <v>0</v>
      </c>
      <c r="F5340" s="210">
        <f t="shared" si="468"/>
        <v>0</v>
      </c>
      <c r="G5340" s="210">
        <f t="shared" si="468"/>
        <v>0</v>
      </c>
      <c r="H5340" s="210">
        <f t="shared" si="468"/>
        <v>0</v>
      </c>
      <c r="I5340" s="210">
        <f t="shared" si="468"/>
        <v>0</v>
      </c>
      <c r="J5340" s="210">
        <f t="shared" si="468"/>
        <v>0</v>
      </c>
      <c r="K5340" s="210">
        <f t="shared" si="468"/>
        <v>0</v>
      </c>
      <c r="L5340" s="210">
        <f t="shared" si="468"/>
        <v>0</v>
      </c>
      <c r="M5340" s="210">
        <f t="shared" si="468"/>
        <v>0</v>
      </c>
      <c r="N5340" s="210">
        <f t="shared" si="468"/>
        <v>0</v>
      </c>
      <c r="O5340" s="210">
        <f t="shared" si="468"/>
        <v>0</v>
      </c>
      <c r="P5340" s="210">
        <f t="shared" si="468"/>
        <v>0</v>
      </c>
      <c r="Q5340" s="210">
        <f t="shared" si="468"/>
        <v>0</v>
      </c>
      <c r="R5340" s="210">
        <f t="shared" si="468"/>
        <v>0</v>
      </c>
    </row>
    <row r="5341" spans="1:18" hidden="1" outlineLevel="2" x14ac:dyDescent="0.35">
      <c r="A5341" s="209" t="str">
        <f>'Usages mobilité'!A18</f>
        <v>Usage mobilité n°15</v>
      </c>
      <c r="B5341" s="209" t="s">
        <v>637</v>
      </c>
      <c r="C5341" s="209"/>
      <c r="D5341" s="210">
        <f>IF(B$5214&lt;&gt;"",IF(B$5214='Usages mobilité'!BF18,'Usages mobilité'!BD18,0),0)</f>
        <v>0</v>
      </c>
      <c r="E5341" s="210">
        <f t="shared" si="468"/>
        <v>0</v>
      </c>
      <c r="F5341" s="210">
        <f t="shared" si="468"/>
        <v>0</v>
      </c>
      <c r="G5341" s="210">
        <f t="shared" si="468"/>
        <v>0</v>
      </c>
      <c r="H5341" s="210">
        <f t="shared" si="468"/>
        <v>0</v>
      </c>
      <c r="I5341" s="210">
        <f t="shared" si="468"/>
        <v>0</v>
      </c>
      <c r="J5341" s="210">
        <f t="shared" si="468"/>
        <v>0</v>
      </c>
      <c r="K5341" s="210">
        <f t="shared" si="468"/>
        <v>0</v>
      </c>
      <c r="L5341" s="210">
        <f t="shared" si="468"/>
        <v>0</v>
      </c>
      <c r="M5341" s="210">
        <f t="shared" si="468"/>
        <v>0</v>
      </c>
      <c r="N5341" s="210">
        <f t="shared" si="468"/>
        <v>0</v>
      </c>
      <c r="O5341" s="210">
        <f t="shared" si="468"/>
        <v>0</v>
      </c>
      <c r="P5341" s="210">
        <f t="shared" si="468"/>
        <v>0</v>
      </c>
      <c r="Q5341" s="210">
        <f t="shared" si="468"/>
        <v>0</v>
      </c>
      <c r="R5341" s="210">
        <f t="shared" si="468"/>
        <v>0</v>
      </c>
    </row>
    <row r="5342" spans="1:18" hidden="1" outlineLevel="2" x14ac:dyDescent="0.35">
      <c r="A5342" s="209" t="str">
        <f>'Usages mobilité'!A19</f>
        <v>Usage mobilité n°16</v>
      </c>
      <c r="B5342" s="209" t="s">
        <v>637</v>
      </c>
      <c r="C5342" s="209"/>
      <c r="D5342" s="210">
        <f>IF(B$5214&lt;&gt;"",IF(B$5214='Usages mobilité'!BF19,'Usages mobilité'!BD19,0),0)</f>
        <v>0</v>
      </c>
      <c r="E5342" s="210">
        <f t="shared" si="468"/>
        <v>0</v>
      </c>
      <c r="F5342" s="210">
        <f t="shared" si="468"/>
        <v>0</v>
      </c>
      <c r="G5342" s="210">
        <f t="shared" si="468"/>
        <v>0</v>
      </c>
      <c r="H5342" s="210">
        <f t="shared" si="468"/>
        <v>0</v>
      </c>
      <c r="I5342" s="210">
        <f t="shared" si="468"/>
        <v>0</v>
      </c>
      <c r="J5342" s="210">
        <f t="shared" si="468"/>
        <v>0</v>
      </c>
      <c r="K5342" s="210">
        <f t="shared" si="468"/>
        <v>0</v>
      </c>
      <c r="L5342" s="210">
        <f t="shared" si="468"/>
        <v>0</v>
      </c>
      <c r="M5342" s="210">
        <f t="shared" si="468"/>
        <v>0</v>
      </c>
      <c r="N5342" s="210">
        <f t="shared" si="468"/>
        <v>0</v>
      </c>
      <c r="O5342" s="210">
        <f t="shared" si="468"/>
        <v>0</v>
      </c>
      <c r="P5342" s="210">
        <f t="shared" si="468"/>
        <v>0</v>
      </c>
      <c r="Q5342" s="210">
        <f t="shared" si="468"/>
        <v>0</v>
      </c>
      <c r="R5342" s="210">
        <f t="shared" si="468"/>
        <v>0</v>
      </c>
    </row>
    <row r="5343" spans="1:18" hidden="1" outlineLevel="2" x14ac:dyDescent="0.35">
      <c r="A5343" s="209" t="str">
        <f>'Usages mobilité'!A20</f>
        <v>Usage mobilité n°17</v>
      </c>
      <c r="B5343" s="209" t="s">
        <v>637</v>
      </c>
      <c r="C5343" s="209"/>
      <c r="D5343" s="210">
        <f>IF(B$5214&lt;&gt;"",IF(B$5214='Usages mobilité'!BF20,'Usages mobilité'!BD20,0),0)</f>
        <v>0</v>
      </c>
      <c r="E5343" s="210">
        <f t="shared" si="468"/>
        <v>0</v>
      </c>
      <c r="F5343" s="210">
        <f t="shared" si="468"/>
        <v>0</v>
      </c>
      <c r="G5343" s="210">
        <f t="shared" si="468"/>
        <v>0</v>
      </c>
      <c r="H5343" s="210">
        <f t="shared" si="468"/>
        <v>0</v>
      </c>
      <c r="I5343" s="210">
        <f t="shared" si="468"/>
        <v>0</v>
      </c>
      <c r="J5343" s="210">
        <f t="shared" si="468"/>
        <v>0</v>
      </c>
      <c r="K5343" s="210">
        <f t="shared" si="468"/>
        <v>0</v>
      </c>
      <c r="L5343" s="210">
        <f t="shared" si="468"/>
        <v>0</v>
      </c>
      <c r="M5343" s="210">
        <f t="shared" si="468"/>
        <v>0</v>
      </c>
      <c r="N5343" s="210">
        <f t="shared" si="468"/>
        <v>0</v>
      </c>
      <c r="O5343" s="210">
        <f t="shared" si="468"/>
        <v>0</v>
      </c>
      <c r="P5343" s="210">
        <f t="shared" si="468"/>
        <v>0</v>
      </c>
      <c r="Q5343" s="210">
        <f t="shared" si="468"/>
        <v>0</v>
      </c>
      <c r="R5343" s="210">
        <f t="shared" si="468"/>
        <v>0</v>
      </c>
    </row>
    <row r="5344" spans="1:18" hidden="1" outlineLevel="2" x14ac:dyDescent="0.35">
      <c r="A5344" s="209" t="str">
        <f>'Usages mobilité'!A21</f>
        <v>Usage mobilité n°18</v>
      </c>
      <c r="B5344" s="209" t="s">
        <v>637</v>
      </c>
      <c r="C5344" s="209"/>
      <c r="D5344" s="210">
        <f>IF(B$5214&lt;&gt;"",IF(B$5214='Usages mobilité'!BF21,'Usages mobilité'!BD21,0),0)</f>
        <v>0</v>
      </c>
      <c r="E5344" s="210">
        <f t="shared" si="468"/>
        <v>0</v>
      </c>
      <c r="F5344" s="210">
        <f t="shared" si="468"/>
        <v>0</v>
      </c>
      <c r="G5344" s="210">
        <f t="shared" si="468"/>
        <v>0</v>
      </c>
      <c r="H5344" s="210">
        <f t="shared" si="468"/>
        <v>0</v>
      </c>
      <c r="I5344" s="210">
        <f t="shared" si="468"/>
        <v>0</v>
      </c>
      <c r="J5344" s="210">
        <f t="shared" si="468"/>
        <v>0</v>
      </c>
      <c r="K5344" s="210">
        <f t="shared" si="468"/>
        <v>0</v>
      </c>
      <c r="L5344" s="210">
        <f t="shared" si="468"/>
        <v>0</v>
      </c>
      <c r="M5344" s="210">
        <f t="shared" si="468"/>
        <v>0</v>
      </c>
      <c r="N5344" s="210">
        <f t="shared" si="468"/>
        <v>0</v>
      </c>
      <c r="O5344" s="210">
        <f t="shared" si="468"/>
        <v>0</v>
      </c>
      <c r="P5344" s="210">
        <f t="shared" si="468"/>
        <v>0</v>
      </c>
      <c r="Q5344" s="210">
        <f t="shared" si="468"/>
        <v>0</v>
      </c>
      <c r="R5344" s="210">
        <f t="shared" si="468"/>
        <v>0</v>
      </c>
    </row>
    <row r="5345" spans="1:18" hidden="1" outlineLevel="2" x14ac:dyDescent="0.35">
      <c r="A5345" s="209" t="str">
        <f>'Usages mobilité'!A22</f>
        <v>Usage mobilité n°19</v>
      </c>
      <c r="B5345" s="209" t="s">
        <v>637</v>
      </c>
      <c r="C5345" s="209"/>
      <c r="D5345" s="210">
        <f>IF(B$5214&lt;&gt;"",IF(B$5214='Usages mobilité'!BF22,'Usages mobilité'!BD22,0),0)</f>
        <v>0</v>
      </c>
      <c r="E5345" s="210">
        <f t="shared" si="468"/>
        <v>0</v>
      </c>
      <c r="F5345" s="210">
        <f t="shared" si="468"/>
        <v>0</v>
      </c>
      <c r="G5345" s="210">
        <f t="shared" si="468"/>
        <v>0</v>
      </c>
      <c r="H5345" s="210">
        <f t="shared" si="468"/>
        <v>0</v>
      </c>
      <c r="I5345" s="210">
        <f t="shared" si="468"/>
        <v>0</v>
      </c>
      <c r="J5345" s="210">
        <f t="shared" si="468"/>
        <v>0</v>
      </c>
      <c r="K5345" s="210">
        <f t="shared" si="468"/>
        <v>0</v>
      </c>
      <c r="L5345" s="210">
        <f t="shared" si="468"/>
        <v>0</v>
      </c>
      <c r="M5345" s="210">
        <f t="shared" si="468"/>
        <v>0</v>
      </c>
      <c r="N5345" s="210">
        <f t="shared" si="468"/>
        <v>0</v>
      </c>
      <c r="O5345" s="210">
        <f t="shared" si="468"/>
        <v>0</v>
      </c>
      <c r="P5345" s="210">
        <f t="shared" si="468"/>
        <v>0</v>
      </c>
      <c r="Q5345" s="210">
        <f t="shared" si="468"/>
        <v>0</v>
      </c>
      <c r="R5345" s="210">
        <f t="shared" si="468"/>
        <v>0</v>
      </c>
    </row>
    <row r="5346" spans="1:18" hidden="1" outlineLevel="2" x14ac:dyDescent="0.35">
      <c r="A5346" s="209" t="str">
        <f>'Usages mobilité'!A23</f>
        <v>Usage mobilité n°20</v>
      </c>
      <c r="B5346" s="209" t="s">
        <v>637</v>
      </c>
      <c r="C5346" s="209"/>
      <c r="D5346" s="210">
        <f>IF(B$5214&lt;&gt;"",IF(B$5214='Usages mobilité'!BF23,'Usages mobilité'!BD23,0),0)</f>
        <v>0</v>
      </c>
      <c r="E5346" s="210">
        <f t="shared" si="468"/>
        <v>0</v>
      </c>
      <c r="F5346" s="210">
        <f t="shared" si="468"/>
        <v>0</v>
      </c>
      <c r="G5346" s="210">
        <f t="shared" si="468"/>
        <v>0</v>
      </c>
      <c r="H5346" s="210">
        <f t="shared" si="468"/>
        <v>0</v>
      </c>
      <c r="I5346" s="210">
        <f t="shared" si="468"/>
        <v>0</v>
      </c>
      <c r="J5346" s="210">
        <f t="shared" si="468"/>
        <v>0</v>
      </c>
      <c r="K5346" s="210">
        <f t="shared" si="468"/>
        <v>0</v>
      </c>
      <c r="L5346" s="210">
        <f t="shared" si="468"/>
        <v>0</v>
      </c>
      <c r="M5346" s="210">
        <f t="shared" si="468"/>
        <v>0</v>
      </c>
      <c r="N5346" s="210">
        <f t="shared" si="468"/>
        <v>0</v>
      </c>
      <c r="O5346" s="210">
        <f t="shared" si="468"/>
        <v>0</v>
      </c>
      <c r="P5346" s="210">
        <f t="shared" si="468"/>
        <v>0</v>
      </c>
      <c r="Q5346" s="210">
        <f t="shared" si="468"/>
        <v>0</v>
      </c>
      <c r="R5346" s="210">
        <f t="shared" si="468"/>
        <v>0</v>
      </c>
    </row>
    <row r="5347" spans="1:18" hidden="1" outlineLevel="2" x14ac:dyDescent="0.35">
      <c r="A5347" s="209" t="str">
        <f>'Usages mobilité'!A24</f>
        <v>Usage mobilité n°21</v>
      </c>
      <c r="B5347" s="209" t="s">
        <v>637</v>
      </c>
      <c r="C5347" s="209"/>
      <c r="D5347" s="210">
        <f>IF(B$5214&lt;&gt;"",IF(B$5214='Usages mobilité'!BF24,'Usages mobilité'!BD24,0),0)</f>
        <v>0</v>
      </c>
      <c r="E5347" s="210">
        <f t="shared" ref="E5347:R5356" si="469">$D5347</f>
        <v>0</v>
      </c>
      <c r="F5347" s="210">
        <f t="shared" si="469"/>
        <v>0</v>
      </c>
      <c r="G5347" s="210">
        <f t="shared" si="469"/>
        <v>0</v>
      </c>
      <c r="H5347" s="210">
        <f t="shared" si="469"/>
        <v>0</v>
      </c>
      <c r="I5347" s="210">
        <f t="shared" si="469"/>
        <v>0</v>
      </c>
      <c r="J5347" s="210">
        <f t="shared" si="469"/>
        <v>0</v>
      </c>
      <c r="K5347" s="210">
        <f t="shared" si="469"/>
        <v>0</v>
      </c>
      <c r="L5347" s="210">
        <f t="shared" si="469"/>
        <v>0</v>
      </c>
      <c r="M5347" s="210">
        <f t="shared" si="469"/>
        <v>0</v>
      </c>
      <c r="N5347" s="210">
        <f t="shared" si="469"/>
        <v>0</v>
      </c>
      <c r="O5347" s="210">
        <f t="shared" si="469"/>
        <v>0</v>
      </c>
      <c r="P5347" s="210">
        <f t="shared" si="469"/>
        <v>0</v>
      </c>
      <c r="Q5347" s="210">
        <f t="shared" si="469"/>
        <v>0</v>
      </c>
      <c r="R5347" s="210">
        <f t="shared" si="469"/>
        <v>0</v>
      </c>
    </row>
    <row r="5348" spans="1:18" hidden="1" outlineLevel="2" x14ac:dyDescent="0.35">
      <c r="A5348" s="209" t="str">
        <f>'Usages mobilité'!A25</f>
        <v>Usage mobilité n°22</v>
      </c>
      <c r="B5348" s="209" t="s">
        <v>637</v>
      </c>
      <c r="C5348" s="209"/>
      <c r="D5348" s="210">
        <f>IF(B$5214&lt;&gt;"",IF(B$5214='Usages mobilité'!BF25,'Usages mobilité'!BD25,0),0)</f>
        <v>0</v>
      </c>
      <c r="E5348" s="210">
        <f t="shared" si="469"/>
        <v>0</v>
      </c>
      <c r="F5348" s="210">
        <f t="shared" si="469"/>
        <v>0</v>
      </c>
      <c r="G5348" s="210">
        <f t="shared" si="469"/>
        <v>0</v>
      </c>
      <c r="H5348" s="210">
        <f t="shared" si="469"/>
        <v>0</v>
      </c>
      <c r="I5348" s="210">
        <f t="shared" si="469"/>
        <v>0</v>
      </c>
      <c r="J5348" s="210">
        <f t="shared" si="469"/>
        <v>0</v>
      </c>
      <c r="K5348" s="210">
        <f t="shared" si="469"/>
        <v>0</v>
      </c>
      <c r="L5348" s="210">
        <f t="shared" si="469"/>
        <v>0</v>
      </c>
      <c r="M5348" s="210">
        <f t="shared" si="469"/>
        <v>0</v>
      </c>
      <c r="N5348" s="210">
        <f t="shared" si="469"/>
        <v>0</v>
      </c>
      <c r="O5348" s="210">
        <f t="shared" si="469"/>
        <v>0</v>
      </c>
      <c r="P5348" s="210">
        <f t="shared" si="469"/>
        <v>0</v>
      </c>
      <c r="Q5348" s="210">
        <f t="shared" si="469"/>
        <v>0</v>
      </c>
      <c r="R5348" s="210">
        <f t="shared" si="469"/>
        <v>0</v>
      </c>
    </row>
    <row r="5349" spans="1:18" hidden="1" outlineLevel="2" x14ac:dyDescent="0.35">
      <c r="A5349" s="209" t="str">
        <f>'Usages mobilité'!A26</f>
        <v>Usage mobilité n°23</v>
      </c>
      <c r="B5349" s="209" t="s">
        <v>637</v>
      </c>
      <c r="C5349" s="209"/>
      <c r="D5349" s="210">
        <f>IF(B$5214&lt;&gt;"",IF(B$5214='Usages mobilité'!BF26,'Usages mobilité'!BD26,0),0)</f>
        <v>0</v>
      </c>
      <c r="E5349" s="210">
        <f t="shared" si="469"/>
        <v>0</v>
      </c>
      <c r="F5349" s="210">
        <f t="shared" si="469"/>
        <v>0</v>
      </c>
      <c r="G5349" s="210">
        <f t="shared" si="469"/>
        <v>0</v>
      </c>
      <c r="H5349" s="210">
        <f t="shared" si="469"/>
        <v>0</v>
      </c>
      <c r="I5349" s="210">
        <f t="shared" si="469"/>
        <v>0</v>
      </c>
      <c r="J5349" s="210">
        <f t="shared" si="469"/>
        <v>0</v>
      </c>
      <c r="K5349" s="210">
        <f t="shared" si="469"/>
        <v>0</v>
      </c>
      <c r="L5349" s="210">
        <f t="shared" si="469"/>
        <v>0</v>
      </c>
      <c r="M5349" s="210">
        <f t="shared" si="469"/>
        <v>0</v>
      </c>
      <c r="N5349" s="210">
        <f t="shared" si="469"/>
        <v>0</v>
      </c>
      <c r="O5349" s="210">
        <f t="shared" si="469"/>
        <v>0</v>
      </c>
      <c r="P5349" s="210">
        <f t="shared" si="469"/>
        <v>0</v>
      </c>
      <c r="Q5349" s="210">
        <f t="shared" si="469"/>
        <v>0</v>
      </c>
      <c r="R5349" s="210">
        <f t="shared" si="469"/>
        <v>0</v>
      </c>
    </row>
    <row r="5350" spans="1:18" hidden="1" outlineLevel="2" x14ac:dyDescent="0.35">
      <c r="A5350" s="209" t="str">
        <f>'Usages mobilité'!A27</f>
        <v>Usage mobilité n°24</v>
      </c>
      <c r="B5350" s="209" t="s">
        <v>637</v>
      </c>
      <c r="C5350" s="209"/>
      <c r="D5350" s="210">
        <f>IF(B$5214&lt;&gt;"",IF(B$5214='Usages mobilité'!BF27,'Usages mobilité'!BD27,0),0)</f>
        <v>0</v>
      </c>
      <c r="E5350" s="210">
        <f t="shared" si="469"/>
        <v>0</v>
      </c>
      <c r="F5350" s="210">
        <f t="shared" si="469"/>
        <v>0</v>
      </c>
      <c r="G5350" s="210">
        <f t="shared" si="469"/>
        <v>0</v>
      </c>
      <c r="H5350" s="210">
        <f t="shared" si="469"/>
        <v>0</v>
      </c>
      <c r="I5350" s="210">
        <f t="shared" si="469"/>
        <v>0</v>
      </c>
      <c r="J5350" s="210">
        <f t="shared" si="469"/>
        <v>0</v>
      </c>
      <c r="K5350" s="210">
        <f t="shared" si="469"/>
        <v>0</v>
      </c>
      <c r="L5350" s="210">
        <f t="shared" si="469"/>
        <v>0</v>
      </c>
      <c r="M5350" s="210">
        <f t="shared" si="469"/>
        <v>0</v>
      </c>
      <c r="N5350" s="210">
        <f t="shared" si="469"/>
        <v>0</v>
      </c>
      <c r="O5350" s="210">
        <f t="shared" si="469"/>
        <v>0</v>
      </c>
      <c r="P5350" s="210">
        <f t="shared" si="469"/>
        <v>0</v>
      </c>
      <c r="Q5350" s="210">
        <f t="shared" si="469"/>
        <v>0</v>
      </c>
      <c r="R5350" s="210">
        <f t="shared" si="469"/>
        <v>0</v>
      </c>
    </row>
    <row r="5351" spans="1:18" hidden="1" outlineLevel="2" x14ac:dyDescent="0.35">
      <c r="A5351" s="209" t="str">
        <f>'Usages mobilité'!A28</f>
        <v>Usage mobilité n°25</v>
      </c>
      <c r="B5351" s="209" t="s">
        <v>637</v>
      </c>
      <c r="C5351" s="209"/>
      <c r="D5351" s="210">
        <f>IF(B$5214&lt;&gt;"",IF(B$5214='Usages mobilité'!BF28,'Usages mobilité'!BD28,0),0)</f>
        <v>0</v>
      </c>
      <c r="E5351" s="210">
        <f t="shared" si="469"/>
        <v>0</v>
      </c>
      <c r="F5351" s="210">
        <f t="shared" si="469"/>
        <v>0</v>
      </c>
      <c r="G5351" s="210">
        <f t="shared" si="469"/>
        <v>0</v>
      </c>
      <c r="H5351" s="210">
        <f t="shared" si="469"/>
        <v>0</v>
      </c>
      <c r="I5351" s="210">
        <f t="shared" si="469"/>
        <v>0</v>
      </c>
      <c r="J5351" s="210">
        <f t="shared" si="469"/>
        <v>0</v>
      </c>
      <c r="K5351" s="210">
        <f t="shared" si="469"/>
        <v>0</v>
      </c>
      <c r="L5351" s="210">
        <f t="shared" si="469"/>
        <v>0</v>
      </c>
      <c r="M5351" s="210">
        <f t="shared" si="469"/>
        <v>0</v>
      </c>
      <c r="N5351" s="210">
        <f t="shared" si="469"/>
        <v>0</v>
      </c>
      <c r="O5351" s="210">
        <f t="shared" si="469"/>
        <v>0</v>
      </c>
      <c r="P5351" s="210">
        <f t="shared" si="469"/>
        <v>0</v>
      </c>
      <c r="Q5351" s="210">
        <f t="shared" si="469"/>
        <v>0</v>
      </c>
      <c r="R5351" s="210">
        <f t="shared" si="469"/>
        <v>0</v>
      </c>
    </row>
    <row r="5352" spans="1:18" hidden="1" outlineLevel="2" x14ac:dyDescent="0.35">
      <c r="A5352" s="209" t="str">
        <f>'Usages mobilité'!A29</f>
        <v>Usage mobilité n°26</v>
      </c>
      <c r="B5352" s="209" t="s">
        <v>637</v>
      </c>
      <c r="C5352" s="209"/>
      <c r="D5352" s="210">
        <f>IF(B$5214&lt;&gt;"",IF(B$5214='Usages mobilité'!BF29,'Usages mobilité'!BD29,0),0)</f>
        <v>0</v>
      </c>
      <c r="E5352" s="210">
        <f t="shared" si="469"/>
        <v>0</v>
      </c>
      <c r="F5352" s="210">
        <f t="shared" si="469"/>
        <v>0</v>
      </c>
      <c r="G5352" s="210">
        <f t="shared" si="469"/>
        <v>0</v>
      </c>
      <c r="H5352" s="210">
        <f t="shared" si="469"/>
        <v>0</v>
      </c>
      <c r="I5352" s="210">
        <f t="shared" si="469"/>
        <v>0</v>
      </c>
      <c r="J5352" s="210">
        <f t="shared" si="469"/>
        <v>0</v>
      </c>
      <c r="K5352" s="210">
        <f t="shared" si="469"/>
        <v>0</v>
      </c>
      <c r="L5352" s="210">
        <f t="shared" si="469"/>
        <v>0</v>
      </c>
      <c r="M5352" s="210">
        <f t="shared" si="469"/>
        <v>0</v>
      </c>
      <c r="N5352" s="210">
        <f t="shared" si="469"/>
        <v>0</v>
      </c>
      <c r="O5352" s="210">
        <f t="shared" si="469"/>
        <v>0</v>
      </c>
      <c r="P5352" s="210">
        <f t="shared" si="469"/>
        <v>0</v>
      </c>
      <c r="Q5352" s="210">
        <f t="shared" si="469"/>
        <v>0</v>
      </c>
      <c r="R5352" s="210">
        <f t="shared" si="469"/>
        <v>0</v>
      </c>
    </row>
    <row r="5353" spans="1:18" hidden="1" outlineLevel="2" x14ac:dyDescent="0.35">
      <c r="A5353" s="209" t="str">
        <f>'Usages mobilité'!A30</f>
        <v>Usage mobilité n°27</v>
      </c>
      <c r="B5353" s="209" t="s">
        <v>637</v>
      </c>
      <c r="C5353" s="209"/>
      <c r="D5353" s="210">
        <f>IF(B$5214&lt;&gt;"",IF(B$5214='Usages mobilité'!BF30,'Usages mobilité'!BD30,0),0)</f>
        <v>0</v>
      </c>
      <c r="E5353" s="210">
        <f t="shared" si="469"/>
        <v>0</v>
      </c>
      <c r="F5353" s="210">
        <f t="shared" si="469"/>
        <v>0</v>
      </c>
      <c r="G5353" s="210">
        <f t="shared" si="469"/>
        <v>0</v>
      </c>
      <c r="H5353" s="210">
        <f t="shared" si="469"/>
        <v>0</v>
      </c>
      <c r="I5353" s="210">
        <f t="shared" si="469"/>
        <v>0</v>
      </c>
      <c r="J5353" s="210">
        <f t="shared" si="469"/>
        <v>0</v>
      </c>
      <c r="K5353" s="210">
        <f t="shared" si="469"/>
        <v>0</v>
      </c>
      <c r="L5353" s="210">
        <f t="shared" si="469"/>
        <v>0</v>
      </c>
      <c r="M5353" s="210">
        <f t="shared" si="469"/>
        <v>0</v>
      </c>
      <c r="N5353" s="210">
        <f t="shared" si="469"/>
        <v>0</v>
      </c>
      <c r="O5353" s="210">
        <f t="shared" si="469"/>
        <v>0</v>
      </c>
      <c r="P5353" s="210">
        <f t="shared" si="469"/>
        <v>0</v>
      </c>
      <c r="Q5353" s="210">
        <f t="shared" si="469"/>
        <v>0</v>
      </c>
      <c r="R5353" s="210">
        <f t="shared" si="469"/>
        <v>0</v>
      </c>
    </row>
    <row r="5354" spans="1:18" hidden="1" outlineLevel="2" x14ac:dyDescent="0.35">
      <c r="A5354" s="209" t="str">
        <f>'Usages mobilité'!A31</f>
        <v>Usage mobilité n°28</v>
      </c>
      <c r="B5354" s="209" t="s">
        <v>637</v>
      </c>
      <c r="C5354" s="209"/>
      <c r="D5354" s="210">
        <f>IF(B$5214&lt;&gt;"",IF(B$5214='Usages mobilité'!BF31,'Usages mobilité'!BD31,0),0)</f>
        <v>0</v>
      </c>
      <c r="E5354" s="210">
        <f t="shared" si="469"/>
        <v>0</v>
      </c>
      <c r="F5354" s="210">
        <f t="shared" si="469"/>
        <v>0</v>
      </c>
      <c r="G5354" s="210">
        <f t="shared" si="469"/>
        <v>0</v>
      </c>
      <c r="H5354" s="210">
        <f t="shared" si="469"/>
        <v>0</v>
      </c>
      <c r="I5354" s="210">
        <f t="shared" si="469"/>
        <v>0</v>
      </c>
      <c r="J5354" s="210">
        <f t="shared" si="469"/>
        <v>0</v>
      </c>
      <c r="K5354" s="210">
        <f t="shared" si="469"/>
        <v>0</v>
      </c>
      <c r="L5354" s="210">
        <f t="shared" si="469"/>
        <v>0</v>
      </c>
      <c r="M5354" s="210">
        <f t="shared" si="469"/>
        <v>0</v>
      </c>
      <c r="N5354" s="210">
        <f t="shared" si="469"/>
        <v>0</v>
      </c>
      <c r="O5354" s="210">
        <f t="shared" si="469"/>
        <v>0</v>
      </c>
      <c r="P5354" s="210">
        <f t="shared" si="469"/>
        <v>0</v>
      </c>
      <c r="Q5354" s="210">
        <f t="shared" si="469"/>
        <v>0</v>
      </c>
      <c r="R5354" s="210">
        <f t="shared" si="469"/>
        <v>0</v>
      </c>
    </row>
    <row r="5355" spans="1:18" hidden="1" outlineLevel="2" x14ac:dyDescent="0.35">
      <c r="A5355" s="209" t="str">
        <f>'Usages mobilité'!A32</f>
        <v>Usage mobilité n°29</v>
      </c>
      <c r="B5355" s="209" t="s">
        <v>637</v>
      </c>
      <c r="C5355" s="209"/>
      <c r="D5355" s="210">
        <f>IF(B$5214&lt;&gt;"",IF(B$5214='Usages mobilité'!BF32,'Usages mobilité'!BD32,0),0)</f>
        <v>0</v>
      </c>
      <c r="E5355" s="210">
        <f t="shared" si="469"/>
        <v>0</v>
      </c>
      <c r="F5355" s="210">
        <f t="shared" si="469"/>
        <v>0</v>
      </c>
      <c r="G5355" s="210">
        <f t="shared" si="469"/>
        <v>0</v>
      </c>
      <c r="H5355" s="210">
        <f t="shared" si="469"/>
        <v>0</v>
      </c>
      <c r="I5355" s="210">
        <f t="shared" si="469"/>
        <v>0</v>
      </c>
      <c r="J5355" s="210">
        <f t="shared" si="469"/>
        <v>0</v>
      </c>
      <c r="K5355" s="210">
        <f t="shared" si="469"/>
        <v>0</v>
      </c>
      <c r="L5355" s="210">
        <f t="shared" si="469"/>
        <v>0</v>
      </c>
      <c r="M5355" s="210">
        <f t="shared" si="469"/>
        <v>0</v>
      </c>
      <c r="N5355" s="210">
        <f t="shared" si="469"/>
        <v>0</v>
      </c>
      <c r="O5355" s="210">
        <f t="shared" si="469"/>
        <v>0</v>
      </c>
      <c r="P5355" s="210">
        <f t="shared" si="469"/>
        <v>0</v>
      </c>
      <c r="Q5355" s="210">
        <f t="shared" si="469"/>
        <v>0</v>
      </c>
      <c r="R5355" s="210">
        <f t="shared" si="469"/>
        <v>0</v>
      </c>
    </row>
    <row r="5356" spans="1:18" hidden="1" outlineLevel="2" x14ac:dyDescent="0.35">
      <c r="A5356" s="209" t="str">
        <f>'Usages mobilité'!A33</f>
        <v>Usage mobilité n°30</v>
      </c>
      <c r="B5356" s="209" t="s">
        <v>637</v>
      </c>
      <c r="C5356" s="209"/>
      <c r="D5356" s="210">
        <f>IF(B$5214&lt;&gt;"",IF(B$5214='Usages mobilité'!BF33,'Usages mobilité'!BD33,0),0)</f>
        <v>0</v>
      </c>
      <c r="E5356" s="210">
        <f t="shared" si="469"/>
        <v>0</v>
      </c>
      <c r="F5356" s="210">
        <f t="shared" si="469"/>
        <v>0</v>
      </c>
      <c r="G5356" s="210">
        <f t="shared" si="469"/>
        <v>0</v>
      </c>
      <c r="H5356" s="210">
        <f t="shared" si="469"/>
        <v>0</v>
      </c>
      <c r="I5356" s="210">
        <f t="shared" si="469"/>
        <v>0</v>
      </c>
      <c r="J5356" s="210">
        <f t="shared" si="469"/>
        <v>0</v>
      </c>
      <c r="K5356" s="210">
        <f t="shared" si="469"/>
        <v>0</v>
      </c>
      <c r="L5356" s="210">
        <f t="shared" si="469"/>
        <v>0</v>
      </c>
      <c r="M5356" s="210">
        <f t="shared" si="469"/>
        <v>0</v>
      </c>
      <c r="N5356" s="210">
        <f t="shared" si="469"/>
        <v>0</v>
      </c>
      <c r="O5356" s="210">
        <f t="shared" si="469"/>
        <v>0</v>
      </c>
      <c r="P5356" s="210">
        <f t="shared" si="469"/>
        <v>0</v>
      </c>
      <c r="Q5356" s="210">
        <f t="shared" si="469"/>
        <v>0</v>
      </c>
      <c r="R5356" s="210">
        <f t="shared" si="469"/>
        <v>0</v>
      </c>
    </row>
    <row r="5357" spans="1:18" hidden="1" outlineLevel="2" x14ac:dyDescent="0.35">
      <c r="A5357" s="209" t="str">
        <f>'Usages mobilité'!A34</f>
        <v>Usage mobilité n°31</v>
      </c>
      <c r="B5357" s="209" t="s">
        <v>637</v>
      </c>
      <c r="C5357" s="209"/>
      <c r="D5357" s="210">
        <f>IF(B$5214&lt;&gt;"",IF(B$5214='Usages mobilité'!BF34,'Usages mobilité'!BD34,0),0)</f>
        <v>0</v>
      </c>
      <c r="E5357" s="210">
        <f t="shared" ref="E5357:R5366" si="470">$D5357</f>
        <v>0</v>
      </c>
      <c r="F5357" s="210">
        <f t="shared" si="470"/>
        <v>0</v>
      </c>
      <c r="G5357" s="210">
        <f t="shared" si="470"/>
        <v>0</v>
      </c>
      <c r="H5357" s="210">
        <f t="shared" si="470"/>
        <v>0</v>
      </c>
      <c r="I5357" s="210">
        <f t="shared" si="470"/>
        <v>0</v>
      </c>
      <c r="J5357" s="210">
        <f t="shared" si="470"/>
        <v>0</v>
      </c>
      <c r="K5357" s="210">
        <f t="shared" si="470"/>
        <v>0</v>
      </c>
      <c r="L5357" s="210">
        <f t="shared" si="470"/>
        <v>0</v>
      </c>
      <c r="M5357" s="210">
        <f t="shared" si="470"/>
        <v>0</v>
      </c>
      <c r="N5357" s="210">
        <f t="shared" si="470"/>
        <v>0</v>
      </c>
      <c r="O5357" s="210">
        <f t="shared" si="470"/>
        <v>0</v>
      </c>
      <c r="P5357" s="210">
        <f t="shared" si="470"/>
        <v>0</v>
      </c>
      <c r="Q5357" s="210">
        <f t="shared" si="470"/>
        <v>0</v>
      </c>
      <c r="R5357" s="210">
        <f t="shared" si="470"/>
        <v>0</v>
      </c>
    </row>
    <row r="5358" spans="1:18" hidden="1" outlineLevel="2" x14ac:dyDescent="0.35">
      <c r="A5358" s="209" t="str">
        <f>'Usages mobilité'!A35</f>
        <v>Usage mobilité n°32</v>
      </c>
      <c r="B5358" s="209" t="s">
        <v>637</v>
      </c>
      <c r="C5358" s="209"/>
      <c r="D5358" s="210">
        <f>IF(B$5214&lt;&gt;"",IF(B$5214='Usages mobilité'!BF35,'Usages mobilité'!BD35,0),0)</f>
        <v>0</v>
      </c>
      <c r="E5358" s="210">
        <f t="shared" si="470"/>
        <v>0</v>
      </c>
      <c r="F5358" s="210">
        <f t="shared" si="470"/>
        <v>0</v>
      </c>
      <c r="G5358" s="210">
        <f t="shared" si="470"/>
        <v>0</v>
      </c>
      <c r="H5358" s="210">
        <f t="shared" si="470"/>
        <v>0</v>
      </c>
      <c r="I5358" s="210">
        <f t="shared" si="470"/>
        <v>0</v>
      </c>
      <c r="J5358" s="210">
        <f t="shared" si="470"/>
        <v>0</v>
      </c>
      <c r="K5358" s="210">
        <f t="shared" si="470"/>
        <v>0</v>
      </c>
      <c r="L5358" s="210">
        <f t="shared" si="470"/>
        <v>0</v>
      </c>
      <c r="M5358" s="210">
        <f t="shared" si="470"/>
        <v>0</v>
      </c>
      <c r="N5358" s="210">
        <f t="shared" si="470"/>
        <v>0</v>
      </c>
      <c r="O5358" s="210">
        <f t="shared" si="470"/>
        <v>0</v>
      </c>
      <c r="P5358" s="210">
        <f t="shared" si="470"/>
        <v>0</v>
      </c>
      <c r="Q5358" s="210">
        <f t="shared" si="470"/>
        <v>0</v>
      </c>
      <c r="R5358" s="210">
        <f t="shared" si="470"/>
        <v>0</v>
      </c>
    </row>
    <row r="5359" spans="1:18" hidden="1" outlineLevel="2" x14ac:dyDescent="0.35">
      <c r="A5359" s="209" t="str">
        <f>'Usages mobilité'!A36</f>
        <v>Usage mobilité n°33</v>
      </c>
      <c r="B5359" s="209" t="s">
        <v>637</v>
      </c>
      <c r="C5359" s="209"/>
      <c r="D5359" s="210">
        <f>IF(B$5214&lt;&gt;"",IF(B$5214='Usages mobilité'!BF36,'Usages mobilité'!BD36,0),0)</f>
        <v>0</v>
      </c>
      <c r="E5359" s="210">
        <f t="shared" si="470"/>
        <v>0</v>
      </c>
      <c r="F5359" s="210">
        <f t="shared" si="470"/>
        <v>0</v>
      </c>
      <c r="G5359" s="210">
        <f t="shared" si="470"/>
        <v>0</v>
      </c>
      <c r="H5359" s="210">
        <f t="shared" si="470"/>
        <v>0</v>
      </c>
      <c r="I5359" s="210">
        <f t="shared" si="470"/>
        <v>0</v>
      </c>
      <c r="J5359" s="210">
        <f t="shared" si="470"/>
        <v>0</v>
      </c>
      <c r="K5359" s="210">
        <f t="shared" si="470"/>
        <v>0</v>
      </c>
      <c r="L5359" s="210">
        <f t="shared" si="470"/>
        <v>0</v>
      </c>
      <c r="M5359" s="210">
        <f t="shared" si="470"/>
        <v>0</v>
      </c>
      <c r="N5359" s="210">
        <f t="shared" si="470"/>
        <v>0</v>
      </c>
      <c r="O5359" s="210">
        <f t="shared" si="470"/>
        <v>0</v>
      </c>
      <c r="P5359" s="210">
        <f t="shared" si="470"/>
        <v>0</v>
      </c>
      <c r="Q5359" s="210">
        <f t="shared" si="470"/>
        <v>0</v>
      </c>
      <c r="R5359" s="210">
        <f t="shared" si="470"/>
        <v>0</v>
      </c>
    </row>
    <row r="5360" spans="1:18" hidden="1" outlineLevel="2" x14ac:dyDescent="0.35">
      <c r="A5360" s="209" t="str">
        <f>'Usages mobilité'!A37</f>
        <v>Usage mobilité n°34</v>
      </c>
      <c r="B5360" s="209" t="s">
        <v>637</v>
      </c>
      <c r="C5360" s="209"/>
      <c r="D5360" s="210">
        <f>IF(B$5214&lt;&gt;"",IF(B$5214='Usages mobilité'!BF37,'Usages mobilité'!BD37,0),0)</f>
        <v>0</v>
      </c>
      <c r="E5360" s="210">
        <f t="shared" si="470"/>
        <v>0</v>
      </c>
      <c r="F5360" s="210">
        <f t="shared" si="470"/>
        <v>0</v>
      </c>
      <c r="G5360" s="210">
        <f t="shared" si="470"/>
        <v>0</v>
      </c>
      <c r="H5360" s="210">
        <f t="shared" si="470"/>
        <v>0</v>
      </c>
      <c r="I5360" s="210">
        <f t="shared" si="470"/>
        <v>0</v>
      </c>
      <c r="J5360" s="210">
        <f t="shared" si="470"/>
        <v>0</v>
      </c>
      <c r="K5360" s="210">
        <f t="shared" si="470"/>
        <v>0</v>
      </c>
      <c r="L5360" s="210">
        <f t="shared" si="470"/>
        <v>0</v>
      </c>
      <c r="M5360" s="210">
        <f t="shared" si="470"/>
        <v>0</v>
      </c>
      <c r="N5360" s="210">
        <f t="shared" si="470"/>
        <v>0</v>
      </c>
      <c r="O5360" s="210">
        <f t="shared" si="470"/>
        <v>0</v>
      </c>
      <c r="P5360" s="210">
        <f t="shared" si="470"/>
        <v>0</v>
      </c>
      <c r="Q5360" s="210">
        <f t="shared" si="470"/>
        <v>0</v>
      </c>
      <c r="R5360" s="210">
        <f t="shared" si="470"/>
        <v>0</v>
      </c>
    </row>
    <row r="5361" spans="1:18" hidden="1" outlineLevel="2" x14ac:dyDescent="0.35">
      <c r="A5361" s="209" t="str">
        <f>'Usages mobilité'!A38</f>
        <v>Usage mobilité n°35</v>
      </c>
      <c r="B5361" s="209" t="s">
        <v>637</v>
      </c>
      <c r="C5361" s="209"/>
      <c r="D5361" s="210">
        <f>IF(B$5214&lt;&gt;"",IF(B$5214='Usages mobilité'!BF38,'Usages mobilité'!BD38,0),0)</f>
        <v>0</v>
      </c>
      <c r="E5361" s="210">
        <f t="shared" si="470"/>
        <v>0</v>
      </c>
      <c r="F5361" s="210">
        <f t="shared" si="470"/>
        <v>0</v>
      </c>
      <c r="G5361" s="210">
        <f t="shared" si="470"/>
        <v>0</v>
      </c>
      <c r="H5361" s="210">
        <f t="shared" si="470"/>
        <v>0</v>
      </c>
      <c r="I5361" s="210">
        <f t="shared" si="470"/>
        <v>0</v>
      </c>
      <c r="J5361" s="210">
        <f t="shared" si="470"/>
        <v>0</v>
      </c>
      <c r="K5361" s="210">
        <f t="shared" si="470"/>
        <v>0</v>
      </c>
      <c r="L5361" s="210">
        <f t="shared" si="470"/>
        <v>0</v>
      </c>
      <c r="M5361" s="210">
        <f t="shared" si="470"/>
        <v>0</v>
      </c>
      <c r="N5361" s="210">
        <f t="shared" si="470"/>
        <v>0</v>
      </c>
      <c r="O5361" s="210">
        <f t="shared" si="470"/>
        <v>0</v>
      </c>
      <c r="P5361" s="210">
        <f t="shared" si="470"/>
        <v>0</v>
      </c>
      <c r="Q5361" s="210">
        <f t="shared" si="470"/>
        <v>0</v>
      </c>
      <c r="R5361" s="210">
        <f t="shared" si="470"/>
        <v>0</v>
      </c>
    </row>
    <row r="5362" spans="1:18" hidden="1" outlineLevel="2" x14ac:dyDescent="0.35">
      <c r="A5362" s="209" t="str">
        <f>'Usages mobilité'!A39</f>
        <v>Usage mobilité n°36</v>
      </c>
      <c r="B5362" s="209" t="s">
        <v>637</v>
      </c>
      <c r="C5362" s="209"/>
      <c r="D5362" s="210">
        <f>IF(B$5214&lt;&gt;"",IF(B$5214='Usages mobilité'!BF39,'Usages mobilité'!BD39,0),0)</f>
        <v>0</v>
      </c>
      <c r="E5362" s="210">
        <f t="shared" si="470"/>
        <v>0</v>
      </c>
      <c r="F5362" s="210">
        <f t="shared" si="470"/>
        <v>0</v>
      </c>
      <c r="G5362" s="210">
        <f t="shared" si="470"/>
        <v>0</v>
      </c>
      <c r="H5362" s="210">
        <f t="shared" si="470"/>
        <v>0</v>
      </c>
      <c r="I5362" s="210">
        <f t="shared" si="470"/>
        <v>0</v>
      </c>
      <c r="J5362" s="210">
        <f t="shared" si="470"/>
        <v>0</v>
      </c>
      <c r="K5362" s="210">
        <f t="shared" si="470"/>
        <v>0</v>
      </c>
      <c r="L5362" s="210">
        <f t="shared" si="470"/>
        <v>0</v>
      </c>
      <c r="M5362" s="210">
        <f t="shared" si="470"/>
        <v>0</v>
      </c>
      <c r="N5362" s="210">
        <f t="shared" si="470"/>
        <v>0</v>
      </c>
      <c r="O5362" s="210">
        <f t="shared" si="470"/>
        <v>0</v>
      </c>
      <c r="P5362" s="210">
        <f t="shared" si="470"/>
        <v>0</v>
      </c>
      <c r="Q5362" s="210">
        <f t="shared" si="470"/>
        <v>0</v>
      </c>
      <c r="R5362" s="210">
        <f t="shared" si="470"/>
        <v>0</v>
      </c>
    </row>
    <row r="5363" spans="1:18" hidden="1" outlineLevel="2" x14ac:dyDescent="0.35">
      <c r="A5363" s="209" t="str">
        <f>'Usages mobilité'!A40</f>
        <v>Usage mobilité n°37</v>
      </c>
      <c r="B5363" s="209" t="s">
        <v>637</v>
      </c>
      <c r="C5363" s="209"/>
      <c r="D5363" s="210">
        <f>IF(B$5214&lt;&gt;"",IF(B$5214='Usages mobilité'!BF40,'Usages mobilité'!BD40,0),0)</f>
        <v>0</v>
      </c>
      <c r="E5363" s="210">
        <f t="shared" si="470"/>
        <v>0</v>
      </c>
      <c r="F5363" s="210">
        <f t="shared" si="470"/>
        <v>0</v>
      </c>
      <c r="G5363" s="210">
        <f t="shared" si="470"/>
        <v>0</v>
      </c>
      <c r="H5363" s="210">
        <f t="shared" si="470"/>
        <v>0</v>
      </c>
      <c r="I5363" s="210">
        <f t="shared" si="470"/>
        <v>0</v>
      </c>
      <c r="J5363" s="210">
        <f t="shared" si="470"/>
        <v>0</v>
      </c>
      <c r="K5363" s="210">
        <f t="shared" si="470"/>
        <v>0</v>
      </c>
      <c r="L5363" s="210">
        <f t="shared" si="470"/>
        <v>0</v>
      </c>
      <c r="M5363" s="210">
        <f t="shared" si="470"/>
        <v>0</v>
      </c>
      <c r="N5363" s="210">
        <f t="shared" si="470"/>
        <v>0</v>
      </c>
      <c r="O5363" s="210">
        <f t="shared" si="470"/>
        <v>0</v>
      </c>
      <c r="P5363" s="210">
        <f t="shared" si="470"/>
        <v>0</v>
      </c>
      <c r="Q5363" s="210">
        <f t="shared" si="470"/>
        <v>0</v>
      </c>
      <c r="R5363" s="210">
        <f t="shared" si="470"/>
        <v>0</v>
      </c>
    </row>
    <row r="5364" spans="1:18" hidden="1" outlineLevel="2" x14ac:dyDescent="0.35">
      <c r="A5364" s="209" t="str">
        <f>'Usages mobilité'!A41</f>
        <v>Usage mobilité n°38</v>
      </c>
      <c r="B5364" s="209" t="s">
        <v>637</v>
      </c>
      <c r="C5364" s="209"/>
      <c r="D5364" s="210">
        <f>IF(B$5214&lt;&gt;"",IF(B$5214='Usages mobilité'!BF41,'Usages mobilité'!BD41,0),0)</f>
        <v>0</v>
      </c>
      <c r="E5364" s="210">
        <f t="shared" si="470"/>
        <v>0</v>
      </c>
      <c r="F5364" s="210">
        <f t="shared" si="470"/>
        <v>0</v>
      </c>
      <c r="G5364" s="210">
        <f t="shared" si="470"/>
        <v>0</v>
      </c>
      <c r="H5364" s="210">
        <f t="shared" si="470"/>
        <v>0</v>
      </c>
      <c r="I5364" s="210">
        <f t="shared" si="470"/>
        <v>0</v>
      </c>
      <c r="J5364" s="210">
        <f t="shared" si="470"/>
        <v>0</v>
      </c>
      <c r="K5364" s="210">
        <f t="shared" si="470"/>
        <v>0</v>
      </c>
      <c r="L5364" s="210">
        <f t="shared" si="470"/>
        <v>0</v>
      </c>
      <c r="M5364" s="210">
        <f t="shared" si="470"/>
        <v>0</v>
      </c>
      <c r="N5364" s="210">
        <f t="shared" si="470"/>
        <v>0</v>
      </c>
      <c r="O5364" s="210">
        <f t="shared" si="470"/>
        <v>0</v>
      </c>
      <c r="P5364" s="210">
        <f t="shared" si="470"/>
        <v>0</v>
      </c>
      <c r="Q5364" s="210">
        <f t="shared" si="470"/>
        <v>0</v>
      </c>
      <c r="R5364" s="210">
        <f t="shared" si="470"/>
        <v>0</v>
      </c>
    </row>
    <row r="5365" spans="1:18" hidden="1" outlineLevel="2" x14ac:dyDescent="0.35">
      <c r="A5365" s="209" t="str">
        <f>'Usages mobilité'!A42</f>
        <v>Usage mobilité n°39</v>
      </c>
      <c r="B5365" s="209" t="s">
        <v>637</v>
      </c>
      <c r="C5365" s="209"/>
      <c r="D5365" s="210">
        <f>IF(B$5214&lt;&gt;"",IF(B$5214='Usages mobilité'!BF42,'Usages mobilité'!BD42,0),0)</f>
        <v>0</v>
      </c>
      <c r="E5365" s="210">
        <f t="shared" si="470"/>
        <v>0</v>
      </c>
      <c r="F5365" s="210">
        <f t="shared" si="470"/>
        <v>0</v>
      </c>
      <c r="G5365" s="210">
        <f t="shared" si="470"/>
        <v>0</v>
      </c>
      <c r="H5365" s="210">
        <f t="shared" si="470"/>
        <v>0</v>
      </c>
      <c r="I5365" s="210">
        <f t="shared" si="470"/>
        <v>0</v>
      </c>
      <c r="J5365" s="210">
        <f t="shared" si="470"/>
        <v>0</v>
      </c>
      <c r="K5365" s="210">
        <f t="shared" si="470"/>
        <v>0</v>
      </c>
      <c r="L5365" s="210">
        <f t="shared" si="470"/>
        <v>0</v>
      </c>
      <c r="M5365" s="210">
        <f t="shared" si="470"/>
        <v>0</v>
      </c>
      <c r="N5365" s="210">
        <f t="shared" si="470"/>
        <v>0</v>
      </c>
      <c r="O5365" s="210">
        <f t="shared" si="470"/>
        <v>0</v>
      </c>
      <c r="P5365" s="210">
        <f t="shared" si="470"/>
        <v>0</v>
      </c>
      <c r="Q5365" s="210">
        <f t="shared" si="470"/>
        <v>0</v>
      </c>
      <c r="R5365" s="210">
        <f t="shared" si="470"/>
        <v>0</v>
      </c>
    </row>
    <row r="5366" spans="1:18" hidden="1" outlineLevel="2" x14ac:dyDescent="0.35">
      <c r="A5366" s="209" t="str">
        <f>'Usages mobilité'!A43</f>
        <v>Usage mobilité n°40</v>
      </c>
      <c r="B5366" s="209" t="s">
        <v>637</v>
      </c>
      <c r="C5366" s="209"/>
      <c r="D5366" s="210">
        <f>IF(B$5214&lt;&gt;"",IF(B$5214='Usages mobilité'!BF43,'Usages mobilité'!BD43,0),0)</f>
        <v>0</v>
      </c>
      <c r="E5366" s="210">
        <f t="shared" si="470"/>
        <v>0</v>
      </c>
      <c r="F5366" s="210">
        <f t="shared" si="470"/>
        <v>0</v>
      </c>
      <c r="G5366" s="210">
        <f t="shared" si="470"/>
        <v>0</v>
      </c>
      <c r="H5366" s="210">
        <f t="shared" si="470"/>
        <v>0</v>
      </c>
      <c r="I5366" s="210">
        <f t="shared" si="470"/>
        <v>0</v>
      </c>
      <c r="J5366" s="210">
        <f t="shared" si="470"/>
        <v>0</v>
      </c>
      <c r="K5366" s="210">
        <f t="shared" si="470"/>
        <v>0</v>
      </c>
      <c r="L5366" s="210">
        <f t="shared" si="470"/>
        <v>0</v>
      </c>
      <c r="M5366" s="210">
        <f t="shared" si="470"/>
        <v>0</v>
      </c>
      <c r="N5366" s="210">
        <f t="shared" si="470"/>
        <v>0</v>
      </c>
      <c r="O5366" s="210">
        <f t="shared" si="470"/>
        <v>0</v>
      </c>
      <c r="P5366" s="210">
        <f t="shared" si="470"/>
        <v>0</v>
      </c>
      <c r="Q5366" s="210">
        <f t="shared" si="470"/>
        <v>0</v>
      </c>
      <c r="R5366" s="210">
        <f t="shared" si="470"/>
        <v>0</v>
      </c>
    </row>
    <row r="5367" spans="1:18" hidden="1" outlineLevel="2" x14ac:dyDescent="0.35">
      <c r="A5367" s="209" t="str">
        <f>'Usages mobilité'!A44</f>
        <v>Usage mobilité n°41</v>
      </c>
      <c r="B5367" s="209" t="s">
        <v>637</v>
      </c>
      <c r="C5367" s="209"/>
      <c r="D5367" s="210">
        <f>IF(B$5214&lt;&gt;"",IF(B$5214='Usages mobilité'!BF44,'Usages mobilité'!BD44,0),0)</f>
        <v>0</v>
      </c>
      <c r="E5367" s="210">
        <f t="shared" ref="E5367:R5376" si="471">$D5367</f>
        <v>0</v>
      </c>
      <c r="F5367" s="210">
        <f t="shared" si="471"/>
        <v>0</v>
      </c>
      <c r="G5367" s="210">
        <f t="shared" si="471"/>
        <v>0</v>
      </c>
      <c r="H5367" s="210">
        <f t="shared" si="471"/>
        <v>0</v>
      </c>
      <c r="I5367" s="210">
        <f t="shared" si="471"/>
        <v>0</v>
      </c>
      <c r="J5367" s="210">
        <f t="shared" si="471"/>
        <v>0</v>
      </c>
      <c r="K5367" s="210">
        <f t="shared" si="471"/>
        <v>0</v>
      </c>
      <c r="L5367" s="210">
        <f t="shared" si="471"/>
        <v>0</v>
      </c>
      <c r="M5367" s="210">
        <f t="shared" si="471"/>
        <v>0</v>
      </c>
      <c r="N5367" s="210">
        <f t="shared" si="471"/>
        <v>0</v>
      </c>
      <c r="O5367" s="210">
        <f t="shared" si="471"/>
        <v>0</v>
      </c>
      <c r="P5367" s="210">
        <f t="shared" si="471"/>
        <v>0</v>
      </c>
      <c r="Q5367" s="210">
        <f t="shared" si="471"/>
        <v>0</v>
      </c>
      <c r="R5367" s="210">
        <f t="shared" si="471"/>
        <v>0</v>
      </c>
    </row>
    <row r="5368" spans="1:18" hidden="1" outlineLevel="2" x14ac:dyDescent="0.35">
      <c r="A5368" s="209" t="str">
        <f>'Usages mobilité'!A45</f>
        <v>Usage mobilité n°42</v>
      </c>
      <c r="B5368" s="209" t="s">
        <v>637</v>
      </c>
      <c r="C5368" s="209"/>
      <c r="D5368" s="210">
        <f>IF(B$5214&lt;&gt;"",IF(B$5214='Usages mobilité'!BF45,'Usages mobilité'!BD45,0),0)</f>
        <v>0</v>
      </c>
      <c r="E5368" s="210">
        <f t="shared" si="471"/>
        <v>0</v>
      </c>
      <c r="F5368" s="210">
        <f t="shared" si="471"/>
        <v>0</v>
      </c>
      <c r="G5368" s="210">
        <f t="shared" si="471"/>
        <v>0</v>
      </c>
      <c r="H5368" s="210">
        <f t="shared" si="471"/>
        <v>0</v>
      </c>
      <c r="I5368" s="210">
        <f t="shared" si="471"/>
        <v>0</v>
      </c>
      <c r="J5368" s="210">
        <f t="shared" si="471"/>
        <v>0</v>
      </c>
      <c r="K5368" s="210">
        <f t="shared" si="471"/>
        <v>0</v>
      </c>
      <c r="L5368" s="210">
        <f t="shared" si="471"/>
        <v>0</v>
      </c>
      <c r="M5368" s="210">
        <f t="shared" si="471"/>
        <v>0</v>
      </c>
      <c r="N5368" s="210">
        <f t="shared" si="471"/>
        <v>0</v>
      </c>
      <c r="O5368" s="210">
        <f t="shared" si="471"/>
        <v>0</v>
      </c>
      <c r="P5368" s="210">
        <f t="shared" si="471"/>
        <v>0</v>
      </c>
      <c r="Q5368" s="210">
        <f t="shared" si="471"/>
        <v>0</v>
      </c>
      <c r="R5368" s="210">
        <f t="shared" si="471"/>
        <v>0</v>
      </c>
    </row>
    <row r="5369" spans="1:18" hidden="1" outlineLevel="2" x14ac:dyDescent="0.35">
      <c r="A5369" s="209" t="str">
        <f>'Usages mobilité'!A46</f>
        <v>Usage mobilité n°43</v>
      </c>
      <c r="B5369" s="209" t="s">
        <v>637</v>
      </c>
      <c r="C5369" s="209"/>
      <c r="D5369" s="210">
        <f>IF(B$5214&lt;&gt;"",IF(B$5214='Usages mobilité'!BF46,'Usages mobilité'!BD46,0),0)</f>
        <v>0</v>
      </c>
      <c r="E5369" s="210">
        <f t="shared" si="471"/>
        <v>0</v>
      </c>
      <c r="F5369" s="210">
        <f t="shared" si="471"/>
        <v>0</v>
      </c>
      <c r="G5369" s="210">
        <f t="shared" si="471"/>
        <v>0</v>
      </c>
      <c r="H5369" s="210">
        <f t="shared" si="471"/>
        <v>0</v>
      </c>
      <c r="I5369" s="210">
        <f t="shared" si="471"/>
        <v>0</v>
      </c>
      <c r="J5369" s="210">
        <f t="shared" si="471"/>
        <v>0</v>
      </c>
      <c r="K5369" s="210">
        <f t="shared" si="471"/>
        <v>0</v>
      </c>
      <c r="L5369" s="210">
        <f t="shared" si="471"/>
        <v>0</v>
      </c>
      <c r="M5369" s="210">
        <f t="shared" si="471"/>
        <v>0</v>
      </c>
      <c r="N5369" s="210">
        <f t="shared" si="471"/>
        <v>0</v>
      </c>
      <c r="O5369" s="210">
        <f t="shared" si="471"/>
        <v>0</v>
      </c>
      <c r="P5369" s="210">
        <f t="shared" si="471"/>
        <v>0</v>
      </c>
      <c r="Q5369" s="210">
        <f t="shared" si="471"/>
        <v>0</v>
      </c>
      <c r="R5369" s="210">
        <f t="shared" si="471"/>
        <v>0</v>
      </c>
    </row>
    <row r="5370" spans="1:18" hidden="1" outlineLevel="2" x14ac:dyDescent="0.35">
      <c r="A5370" s="209" t="str">
        <f>'Usages mobilité'!A47</f>
        <v>Usage mobilité n°44</v>
      </c>
      <c r="B5370" s="209" t="s">
        <v>637</v>
      </c>
      <c r="C5370" s="209"/>
      <c r="D5370" s="210">
        <f>IF(B$5214&lt;&gt;"",IF(B$5214='Usages mobilité'!BF47,'Usages mobilité'!BD47,0),0)</f>
        <v>0</v>
      </c>
      <c r="E5370" s="210">
        <f t="shared" si="471"/>
        <v>0</v>
      </c>
      <c r="F5370" s="210">
        <f t="shared" si="471"/>
        <v>0</v>
      </c>
      <c r="G5370" s="210">
        <f t="shared" si="471"/>
        <v>0</v>
      </c>
      <c r="H5370" s="210">
        <f t="shared" si="471"/>
        <v>0</v>
      </c>
      <c r="I5370" s="210">
        <f t="shared" si="471"/>
        <v>0</v>
      </c>
      <c r="J5370" s="210">
        <f t="shared" si="471"/>
        <v>0</v>
      </c>
      <c r="K5370" s="210">
        <f t="shared" si="471"/>
        <v>0</v>
      </c>
      <c r="L5370" s="210">
        <f t="shared" si="471"/>
        <v>0</v>
      </c>
      <c r="M5370" s="210">
        <f t="shared" si="471"/>
        <v>0</v>
      </c>
      <c r="N5370" s="210">
        <f t="shared" si="471"/>
        <v>0</v>
      </c>
      <c r="O5370" s="210">
        <f t="shared" si="471"/>
        <v>0</v>
      </c>
      <c r="P5370" s="210">
        <f t="shared" si="471"/>
        <v>0</v>
      </c>
      <c r="Q5370" s="210">
        <f t="shared" si="471"/>
        <v>0</v>
      </c>
      <c r="R5370" s="210">
        <f t="shared" si="471"/>
        <v>0</v>
      </c>
    </row>
    <row r="5371" spans="1:18" hidden="1" outlineLevel="2" x14ac:dyDescent="0.35">
      <c r="A5371" s="209" t="str">
        <f>'Usages mobilité'!A48</f>
        <v>Usage mobilité n°45</v>
      </c>
      <c r="B5371" s="209" t="s">
        <v>637</v>
      </c>
      <c r="C5371" s="209"/>
      <c r="D5371" s="210">
        <f>IF(B$5214&lt;&gt;"",IF(B$5214='Usages mobilité'!BF48,'Usages mobilité'!BD48,0),0)</f>
        <v>0</v>
      </c>
      <c r="E5371" s="210">
        <f t="shared" si="471"/>
        <v>0</v>
      </c>
      <c r="F5371" s="210">
        <f t="shared" si="471"/>
        <v>0</v>
      </c>
      <c r="G5371" s="210">
        <f t="shared" si="471"/>
        <v>0</v>
      </c>
      <c r="H5371" s="210">
        <f t="shared" si="471"/>
        <v>0</v>
      </c>
      <c r="I5371" s="210">
        <f t="shared" si="471"/>
        <v>0</v>
      </c>
      <c r="J5371" s="210">
        <f t="shared" si="471"/>
        <v>0</v>
      </c>
      <c r="K5371" s="210">
        <f t="shared" si="471"/>
        <v>0</v>
      </c>
      <c r="L5371" s="210">
        <f t="shared" si="471"/>
        <v>0</v>
      </c>
      <c r="M5371" s="210">
        <f t="shared" si="471"/>
        <v>0</v>
      </c>
      <c r="N5371" s="210">
        <f t="shared" si="471"/>
        <v>0</v>
      </c>
      <c r="O5371" s="210">
        <f t="shared" si="471"/>
        <v>0</v>
      </c>
      <c r="P5371" s="210">
        <f t="shared" si="471"/>
        <v>0</v>
      </c>
      <c r="Q5371" s="210">
        <f t="shared" si="471"/>
        <v>0</v>
      </c>
      <c r="R5371" s="210">
        <f t="shared" si="471"/>
        <v>0</v>
      </c>
    </row>
    <row r="5372" spans="1:18" hidden="1" outlineLevel="2" x14ac:dyDescent="0.35">
      <c r="A5372" s="209" t="str">
        <f>'Usages mobilité'!A49</f>
        <v>Usage mobilité n°46</v>
      </c>
      <c r="B5372" s="209" t="s">
        <v>637</v>
      </c>
      <c r="C5372" s="209"/>
      <c r="D5372" s="210">
        <f>IF(B$5214&lt;&gt;"",IF(B$5214='Usages mobilité'!BF49,'Usages mobilité'!BD49,0),0)</f>
        <v>0</v>
      </c>
      <c r="E5372" s="210">
        <f t="shared" si="471"/>
        <v>0</v>
      </c>
      <c r="F5372" s="210">
        <f t="shared" si="471"/>
        <v>0</v>
      </c>
      <c r="G5372" s="210">
        <f t="shared" si="471"/>
        <v>0</v>
      </c>
      <c r="H5372" s="210">
        <f t="shared" si="471"/>
        <v>0</v>
      </c>
      <c r="I5372" s="210">
        <f t="shared" si="471"/>
        <v>0</v>
      </c>
      <c r="J5372" s="210">
        <f t="shared" si="471"/>
        <v>0</v>
      </c>
      <c r="K5372" s="210">
        <f t="shared" si="471"/>
        <v>0</v>
      </c>
      <c r="L5372" s="210">
        <f t="shared" si="471"/>
        <v>0</v>
      </c>
      <c r="M5372" s="210">
        <f t="shared" si="471"/>
        <v>0</v>
      </c>
      <c r="N5372" s="210">
        <f t="shared" si="471"/>
        <v>0</v>
      </c>
      <c r="O5372" s="210">
        <f t="shared" si="471"/>
        <v>0</v>
      </c>
      <c r="P5372" s="210">
        <f t="shared" si="471"/>
        <v>0</v>
      </c>
      <c r="Q5372" s="210">
        <f t="shared" si="471"/>
        <v>0</v>
      </c>
      <c r="R5372" s="210">
        <f t="shared" si="471"/>
        <v>0</v>
      </c>
    </row>
    <row r="5373" spans="1:18" hidden="1" outlineLevel="2" x14ac:dyDescent="0.35">
      <c r="A5373" s="209" t="str">
        <f>'Usages mobilité'!A50</f>
        <v>Usage mobilité n°47</v>
      </c>
      <c r="B5373" s="209" t="s">
        <v>637</v>
      </c>
      <c r="C5373" s="209"/>
      <c r="D5373" s="210">
        <f>IF(B$5214&lt;&gt;"",IF(B$5214='Usages mobilité'!BF50,'Usages mobilité'!BD50,0),0)</f>
        <v>0</v>
      </c>
      <c r="E5373" s="210">
        <f t="shared" si="471"/>
        <v>0</v>
      </c>
      <c r="F5373" s="210">
        <f t="shared" si="471"/>
        <v>0</v>
      </c>
      <c r="G5373" s="210">
        <f t="shared" si="471"/>
        <v>0</v>
      </c>
      <c r="H5373" s="210">
        <f t="shared" si="471"/>
        <v>0</v>
      </c>
      <c r="I5373" s="210">
        <f t="shared" si="471"/>
        <v>0</v>
      </c>
      <c r="J5373" s="210">
        <f t="shared" si="471"/>
        <v>0</v>
      </c>
      <c r="K5373" s="210">
        <f t="shared" si="471"/>
        <v>0</v>
      </c>
      <c r="L5373" s="210">
        <f t="shared" si="471"/>
        <v>0</v>
      </c>
      <c r="M5373" s="210">
        <f t="shared" si="471"/>
        <v>0</v>
      </c>
      <c r="N5373" s="210">
        <f t="shared" si="471"/>
        <v>0</v>
      </c>
      <c r="O5373" s="210">
        <f t="shared" si="471"/>
        <v>0</v>
      </c>
      <c r="P5373" s="210">
        <f t="shared" si="471"/>
        <v>0</v>
      </c>
      <c r="Q5373" s="210">
        <f t="shared" si="471"/>
        <v>0</v>
      </c>
      <c r="R5373" s="210">
        <f t="shared" si="471"/>
        <v>0</v>
      </c>
    </row>
    <row r="5374" spans="1:18" hidden="1" outlineLevel="2" x14ac:dyDescent="0.35">
      <c r="A5374" s="209" t="str">
        <f>'Usages mobilité'!A51</f>
        <v>Usage mobilité n°48</v>
      </c>
      <c r="B5374" s="209" t="s">
        <v>637</v>
      </c>
      <c r="C5374" s="209"/>
      <c r="D5374" s="210">
        <f>IF(B$5214&lt;&gt;"",IF(B$5214='Usages mobilité'!BF51,'Usages mobilité'!BD51,0),0)</f>
        <v>0</v>
      </c>
      <c r="E5374" s="210">
        <f t="shared" si="471"/>
        <v>0</v>
      </c>
      <c r="F5374" s="210">
        <f t="shared" si="471"/>
        <v>0</v>
      </c>
      <c r="G5374" s="210">
        <f t="shared" si="471"/>
        <v>0</v>
      </c>
      <c r="H5374" s="210">
        <f t="shared" si="471"/>
        <v>0</v>
      </c>
      <c r="I5374" s="210">
        <f t="shared" si="471"/>
        <v>0</v>
      </c>
      <c r="J5374" s="210">
        <f t="shared" si="471"/>
        <v>0</v>
      </c>
      <c r="K5374" s="210">
        <f t="shared" si="471"/>
        <v>0</v>
      </c>
      <c r="L5374" s="210">
        <f t="shared" si="471"/>
        <v>0</v>
      </c>
      <c r="M5374" s="210">
        <f t="shared" si="471"/>
        <v>0</v>
      </c>
      <c r="N5374" s="210">
        <f t="shared" si="471"/>
        <v>0</v>
      </c>
      <c r="O5374" s="210">
        <f t="shared" si="471"/>
        <v>0</v>
      </c>
      <c r="P5374" s="210">
        <f t="shared" si="471"/>
        <v>0</v>
      </c>
      <c r="Q5374" s="210">
        <f t="shared" si="471"/>
        <v>0</v>
      </c>
      <c r="R5374" s="210">
        <f t="shared" si="471"/>
        <v>0</v>
      </c>
    </row>
    <row r="5375" spans="1:18" hidden="1" outlineLevel="2" x14ac:dyDescent="0.35">
      <c r="A5375" s="209" t="str">
        <f>'Usages mobilité'!A52</f>
        <v>Usage mobilité n°49</v>
      </c>
      <c r="B5375" s="209" t="s">
        <v>637</v>
      </c>
      <c r="C5375" s="209"/>
      <c r="D5375" s="210">
        <f>IF(B$5214&lt;&gt;"",IF(B$5214='Usages mobilité'!BF52,'Usages mobilité'!BD52,0),0)</f>
        <v>0</v>
      </c>
      <c r="E5375" s="210">
        <f t="shared" si="471"/>
        <v>0</v>
      </c>
      <c r="F5375" s="210">
        <f t="shared" si="471"/>
        <v>0</v>
      </c>
      <c r="G5375" s="210">
        <f t="shared" si="471"/>
        <v>0</v>
      </c>
      <c r="H5375" s="210">
        <f t="shared" si="471"/>
        <v>0</v>
      </c>
      <c r="I5375" s="210">
        <f t="shared" si="471"/>
        <v>0</v>
      </c>
      <c r="J5375" s="210">
        <f t="shared" si="471"/>
        <v>0</v>
      </c>
      <c r="K5375" s="210">
        <f t="shared" si="471"/>
        <v>0</v>
      </c>
      <c r="L5375" s="210">
        <f t="shared" si="471"/>
        <v>0</v>
      </c>
      <c r="M5375" s="210">
        <f t="shared" si="471"/>
        <v>0</v>
      </c>
      <c r="N5375" s="210">
        <f t="shared" si="471"/>
        <v>0</v>
      </c>
      <c r="O5375" s="210">
        <f t="shared" si="471"/>
        <v>0</v>
      </c>
      <c r="P5375" s="210">
        <f t="shared" si="471"/>
        <v>0</v>
      </c>
      <c r="Q5375" s="210">
        <f t="shared" si="471"/>
        <v>0</v>
      </c>
      <c r="R5375" s="210">
        <f t="shared" si="471"/>
        <v>0</v>
      </c>
    </row>
    <row r="5376" spans="1:18" hidden="1" outlineLevel="2" x14ac:dyDescent="0.35">
      <c r="A5376" s="209" t="str">
        <f>'Usages mobilité'!A53</f>
        <v>Usage mobilité n°50</v>
      </c>
      <c r="B5376" s="209" t="s">
        <v>637</v>
      </c>
      <c r="C5376" s="209"/>
      <c r="D5376" s="210">
        <f>IF(B$5214&lt;&gt;"",IF(B$5214='Usages mobilité'!BF53,'Usages mobilité'!BD53,0),0)</f>
        <v>0</v>
      </c>
      <c r="E5376" s="210">
        <f t="shared" si="471"/>
        <v>0</v>
      </c>
      <c r="F5376" s="210">
        <f t="shared" si="471"/>
        <v>0</v>
      </c>
      <c r="G5376" s="210">
        <f t="shared" si="471"/>
        <v>0</v>
      </c>
      <c r="H5376" s="210">
        <f t="shared" si="471"/>
        <v>0</v>
      </c>
      <c r="I5376" s="210">
        <f t="shared" si="471"/>
        <v>0</v>
      </c>
      <c r="J5376" s="210">
        <f t="shared" si="471"/>
        <v>0</v>
      </c>
      <c r="K5376" s="210">
        <f t="shared" si="471"/>
        <v>0</v>
      </c>
      <c r="L5376" s="210">
        <f t="shared" si="471"/>
        <v>0</v>
      </c>
      <c r="M5376" s="210">
        <f t="shared" si="471"/>
        <v>0</v>
      </c>
      <c r="N5376" s="210">
        <f t="shared" si="471"/>
        <v>0</v>
      </c>
      <c r="O5376" s="210">
        <f t="shared" si="471"/>
        <v>0</v>
      </c>
      <c r="P5376" s="210">
        <f t="shared" si="471"/>
        <v>0</v>
      </c>
      <c r="Q5376" s="210">
        <f t="shared" si="471"/>
        <v>0</v>
      </c>
      <c r="R5376" s="210">
        <f t="shared" si="471"/>
        <v>0</v>
      </c>
    </row>
    <row r="5377" spans="1:18" hidden="1" outlineLevel="1" collapsed="1" x14ac:dyDescent="0.35">
      <c r="A5377" s="209" t="s">
        <v>643</v>
      </c>
      <c r="B5377" s="209"/>
      <c r="C5377" s="209"/>
      <c r="D5377" s="210">
        <f t="shared" ref="D5377:R5377" si="472">SUM(D5327:D5376)</f>
        <v>0</v>
      </c>
      <c r="E5377" s="210">
        <f t="shared" si="472"/>
        <v>0</v>
      </c>
      <c r="F5377" s="210">
        <f t="shared" si="472"/>
        <v>0</v>
      </c>
      <c r="G5377" s="210">
        <f t="shared" si="472"/>
        <v>0</v>
      </c>
      <c r="H5377" s="210">
        <f t="shared" si="472"/>
        <v>0</v>
      </c>
      <c r="I5377" s="210">
        <f t="shared" si="472"/>
        <v>0</v>
      </c>
      <c r="J5377" s="210">
        <f t="shared" si="472"/>
        <v>0</v>
      </c>
      <c r="K5377" s="210">
        <f t="shared" si="472"/>
        <v>0</v>
      </c>
      <c r="L5377" s="210">
        <f t="shared" si="472"/>
        <v>0</v>
      </c>
      <c r="M5377" s="210">
        <f t="shared" si="472"/>
        <v>0</v>
      </c>
      <c r="N5377" s="210">
        <f t="shared" si="472"/>
        <v>0</v>
      </c>
      <c r="O5377" s="210">
        <f t="shared" si="472"/>
        <v>0</v>
      </c>
      <c r="P5377" s="210">
        <f t="shared" si="472"/>
        <v>0</v>
      </c>
      <c r="Q5377" s="210">
        <f t="shared" si="472"/>
        <v>0</v>
      </c>
      <c r="R5377" s="210">
        <f t="shared" si="472"/>
        <v>0</v>
      </c>
    </row>
    <row r="5378" spans="1:18" hidden="1" outlineLevel="2" x14ac:dyDescent="0.35">
      <c r="A5378" s="209" t="str">
        <f>'Usages mobilité'!A4</f>
        <v>Usage mobilité n°1</v>
      </c>
      <c r="B5378" s="209" t="s">
        <v>639</v>
      </c>
      <c r="C5378" s="209"/>
      <c r="D5378" s="210">
        <f>D5327*'Usages mobilité'!$BG4*(1+'Usages mobilité'!$BH4)^(D$5217-$D$5217)/1000</f>
        <v>0</v>
      </c>
      <c r="E5378" s="210">
        <f>E5327*'Usages mobilité'!$BG4*(1+'Usages mobilité'!$BH4)^(E$5217-$D$5217)/1000</f>
        <v>0</v>
      </c>
      <c r="F5378" s="210">
        <f>F5327*'Usages mobilité'!$BG4*(1+'Usages mobilité'!$BH4)^(F$5217-$D$5217)/1000</f>
        <v>0</v>
      </c>
      <c r="G5378" s="210">
        <f>G5327*'Usages mobilité'!$BG4*(1+'Usages mobilité'!$BH4)^(G$5217-$D$5217)/1000</f>
        <v>0</v>
      </c>
      <c r="H5378" s="210">
        <f>H5327*'Usages mobilité'!$BG4*(1+'Usages mobilité'!$BH4)^(H$5217-$D$5217)/1000</f>
        <v>0</v>
      </c>
      <c r="I5378" s="210">
        <f>I5327*'Usages mobilité'!$BG4*(1+'Usages mobilité'!$BH4)^(I$5217-$D$5217)/1000</f>
        <v>0</v>
      </c>
      <c r="J5378" s="210">
        <f>J5327*'Usages mobilité'!$BG4*(1+'Usages mobilité'!$BH4)^(J$5217-$D$5217)/1000</f>
        <v>0</v>
      </c>
      <c r="K5378" s="210">
        <f>K5327*'Usages mobilité'!$BG4*(1+'Usages mobilité'!$BH4)^(K$5217-$D$5217)/1000</f>
        <v>0</v>
      </c>
      <c r="L5378" s="210">
        <f>L5327*'Usages mobilité'!$BG4*(1+'Usages mobilité'!$BH4)^(L$5217-$D$5217)/1000</f>
        <v>0</v>
      </c>
      <c r="M5378" s="210">
        <f>M5327*'Usages mobilité'!$BG4*(1+'Usages mobilité'!$BH4)^(M$5217-$D$5217)/1000</f>
        <v>0</v>
      </c>
      <c r="N5378" s="210">
        <f>N5327*'Usages mobilité'!$BG4*(1+'Usages mobilité'!$BH4)^(N$5217-$D$5217)/1000</f>
        <v>0</v>
      </c>
      <c r="O5378" s="210">
        <f>O5327*'Usages mobilité'!$BG4*(1+'Usages mobilité'!$BH4)^(O$5217-$D$5217)/1000</f>
        <v>0</v>
      </c>
      <c r="P5378" s="210">
        <f>P5327*'Usages mobilité'!$BG4*(1+'Usages mobilité'!$BH4)^(P$5217-$D$5217)/1000</f>
        <v>0</v>
      </c>
      <c r="Q5378" s="210">
        <f>Q5327*'Usages mobilité'!$BG4*(1+'Usages mobilité'!$BH4)^(Q$5217-$D$5217)/1000</f>
        <v>0</v>
      </c>
      <c r="R5378" s="210">
        <f>R5327*'Usages mobilité'!$BG4*(1+'Usages mobilité'!$BH4)^(R$5217-$D$5217)/1000</f>
        <v>0</v>
      </c>
    </row>
    <row r="5379" spans="1:18" hidden="1" outlineLevel="2" x14ac:dyDescent="0.35">
      <c r="A5379" s="209" t="str">
        <f>'Usages mobilité'!A5</f>
        <v>Usage mobilité n°2</v>
      </c>
      <c r="B5379" s="209" t="s">
        <v>639</v>
      </c>
      <c r="C5379" s="209"/>
      <c r="D5379" s="210">
        <f>D5328*'Usages mobilité'!$BG5*(1+'Usages mobilité'!$BH5)^(D$5217-$D$5217)/1000</f>
        <v>0</v>
      </c>
      <c r="E5379" s="210">
        <f>E5328*'Usages mobilité'!$BG5*(1+'Usages mobilité'!$BH5)^(E$5217-$D$5217)/1000</f>
        <v>0</v>
      </c>
      <c r="F5379" s="210">
        <f>F5328*'Usages mobilité'!$BG5*(1+'Usages mobilité'!$BH5)^(F$5217-$D$5217)/1000</f>
        <v>0</v>
      </c>
      <c r="G5379" s="210">
        <f>G5328*'Usages mobilité'!$BG5*(1+'Usages mobilité'!$BH5)^(G$5217-$D$5217)/1000</f>
        <v>0</v>
      </c>
      <c r="H5379" s="210">
        <f>H5328*'Usages mobilité'!$BG5*(1+'Usages mobilité'!$BH5)^(H$5217-$D$5217)/1000</f>
        <v>0</v>
      </c>
      <c r="I5379" s="210">
        <f>I5328*'Usages mobilité'!$BG5*(1+'Usages mobilité'!$BH5)^(I$5217-$D$5217)/1000</f>
        <v>0</v>
      </c>
      <c r="J5379" s="210">
        <f>J5328*'Usages mobilité'!$BG5*(1+'Usages mobilité'!$BH5)^(J$5217-$D$5217)/1000</f>
        <v>0</v>
      </c>
      <c r="K5379" s="210">
        <f>K5328*'Usages mobilité'!$BG5*(1+'Usages mobilité'!$BH5)^(K$5217-$D$5217)/1000</f>
        <v>0</v>
      </c>
      <c r="L5379" s="210">
        <f>L5328*'Usages mobilité'!$BG5*(1+'Usages mobilité'!$BH5)^(L$5217-$D$5217)/1000</f>
        <v>0</v>
      </c>
      <c r="M5379" s="210">
        <f>M5328*'Usages mobilité'!$BG5*(1+'Usages mobilité'!$BH5)^(M$5217-$D$5217)/1000</f>
        <v>0</v>
      </c>
      <c r="N5379" s="210">
        <f>N5328*'Usages mobilité'!$BG5*(1+'Usages mobilité'!$BH5)^(N$5217-$D$5217)/1000</f>
        <v>0</v>
      </c>
      <c r="O5379" s="210">
        <f>O5328*'Usages mobilité'!$BG5*(1+'Usages mobilité'!$BH5)^(O$5217-$D$5217)/1000</f>
        <v>0</v>
      </c>
      <c r="P5379" s="210">
        <f>P5328*'Usages mobilité'!$BG5*(1+'Usages mobilité'!$BH5)^(P$5217-$D$5217)/1000</f>
        <v>0</v>
      </c>
      <c r="Q5379" s="210">
        <f>Q5328*'Usages mobilité'!$BG5*(1+'Usages mobilité'!$BH5)^(Q$5217-$D$5217)/1000</f>
        <v>0</v>
      </c>
      <c r="R5379" s="210">
        <f>R5328*'Usages mobilité'!$BG5*(1+'Usages mobilité'!$BH5)^(R$5217-$D$5217)/1000</f>
        <v>0</v>
      </c>
    </row>
    <row r="5380" spans="1:18" hidden="1" outlineLevel="2" x14ac:dyDescent="0.35">
      <c r="A5380" s="209" t="str">
        <f>'Usages mobilité'!A6</f>
        <v>Usage mobilité n°3</v>
      </c>
      <c r="B5380" s="209" t="s">
        <v>639</v>
      </c>
      <c r="C5380" s="209"/>
      <c r="D5380" s="210">
        <f>D5329*'Usages mobilité'!$BG6*(1+'Usages mobilité'!$BH6)^(D$5217-$D$5217)/1000</f>
        <v>0</v>
      </c>
      <c r="E5380" s="210">
        <f>E5329*'Usages mobilité'!$BG6*(1+'Usages mobilité'!$BH6)^(E$5217-$D$5217)/1000</f>
        <v>0</v>
      </c>
      <c r="F5380" s="210">
        <f>F5329*'Usages mobilité'!$BG6*(1+'Usages mobilité'!$BH6)^(F$5217-$D$5217)/1000</f>
        <v>0</v>
      </c>
      <c r="G5380" s="210">
        <f>G5329*'Usages mobilité'!$BG6*(1+'Usages mobilité'!$BH6)^(G$5217-$D$5217)/1000</f>
        <v>0</v>
      </c>
      <c r="H5380" s="210">
        <f>H5329*'Usages mobilité'!$BG6*(1+'Usages mobilité'!$BH6)^(H$5217-$D$5217)/1000</f>
        <v>0</v>
      </c>
      <c r="I5380" s="210">
        <f>I5329*'Usages mobilité'!$BG6*(1+'Usages mobilité'!$BH6)^(I$5217-$D$5217)/1000</f>
        <v>0</v>
      </c>
      <c r="J5380" s="210">
        <f>J5329*'Usages mobilité'!$BG6*(1+'Usages mobilité'!$BH6)^(J$5217-$D$5217)/1000</f>
        <v>0</v>
      </c>
      <c r="K5380" s="210">
        <f>K5329*'Usages mobilité'!$BG6*(1+'Usages mobilité'!$BH6)^(K$5217-$D$5217)/1000</f>
        <v>0</v>
      </c>
      <c r="L5380" s="210">
        <f>L5329*'Usages mobilité'!$BG6*(1+'Usages mobilité'!$BH6)^(L$5217-$D$5217)/1000</f>
        <v>0</v>
      </c>
      <c r="M5380" s="210">
        <f>M5329*'Usages mobilité'!$BG6*(1+'Usages mobilité'!$BH6)^(M$5217-$D$5217)/1000</f>
        <v>0</v>
      </c>
      <c r="N5380" s="210">
        <f>N5329*'Usages mobilité'!$BG6*(1+'Usages mobilité'!$BH6)^(N$5217-$D$5217)/1000</f>
        <v>0</v>
      </c>
      <c r="O5380" s="210">
        <f>O5329*'Usages mobilité'!$BG6*(1+'Usages mobilité'!$BH6)^(O$5217-$D$5217)/1000</f>
        <v>0</v>
      </c>
      <c r="P5380" s="210">
        <f>P5329*'Usages mobilité'!$BG6*(1+'Usages mobilité'!$BH6)^(P$5217-$D$5217)/1000</f>
        <v>0</v>
      </c>
      <c r="Q5380" s="210">
        <f>Q5329*'Usages mobilité'!$BG6*(1+'Usages mobilité'!$BH6)^(Q$5217-$D$5217)/1000</f>
        <v>0</v>
      </c>
      <c r="R5380" s="210">
        <f>R5329*'Usages mobilité'!$BG6*(1+'Usages mobilité'!$BH6)^(R$5217-$D$5217)/1000</f>
        <v>0</v>
      </c>
    </row>
    <row r="5381" spans="1:18" hidden="1" outlineLevel="2" x14ac:dyDescent="0.35">
      <c r="A5381" s="209" t="str">
        <f>'Usages mobilité'!A7</f>
        <v>Usage mobilité n°4</v>
      </c>
      <c r="B5381" s="209" t="s">
        <v>639</v>
      </c>
      <c r="C5381" s="209"/>
      <c r="D5381" s="210">
        <f>D5330*'Usages mobilité'!$BG7*(1+'Usages mobilité'!$BH7)^(D$5217-$D$5217)/1000</f>
        <v>0</v>
      </c>
      <c r="E5381" s="210">
        <f>E5330*'Usages mobilité'!$BG7*(1+'Usages mobilité'!$BH7)^(E$5217-$D$5217)/1000</f>
        <v>0</v>
      </c>
      <c r="F5381" s="210">
        <f>F5330*'Usages mobilité'!$BG7*(1+'Usages mobilité'!$BH7)^(F$5217-$D$5217)/1000</f>
        <v>0</v>
      </c>
      <c r="G5381" s="210">
        <f>G5330*'Usages mobilité'!$BG7*(1+'Usages mobilité'!$BH7)^(G$5217-$D$5217)/1000</f>
        <v>0</v>
      </c>
      <c r="H5381" s="210">
        <f>H5330*'Usages mobilité'!$BG7*(1+'Usages mobilité'!$BH7)^(H$5217-$D$5217)/1000</f>
        <v>0</v>
      </c>
      <c r="I5381" s="210">
        <f>I5330*'Usages mobilité'!$BG7*(1+'Usages mobilité'!$BH7)^(I$5217-$D$5217)/1000</f>
        <v>0</v>
      </c>
      <c r="J5381" s="210">
        <f>J5330*'Usages mobilité'!$BG7*(1+'Usages mobilité'!$BH7)^(J$5217-$D$5217)/1000</f>
        <v>0</v>
      </c>
      <c r="K5381" s="210">
        <f>K5330*'Usages mobilité'!$BG7*(1+'Usages mobilité'!$BH7)^(K$5217-$D$5217)/1000</f>
        <v>0</v>
      </c>
      <c r="L5381" s="210">
        <f>L5330*'Usages mobilité'!$BG7*(1+'Usages mobilité'!$BH7)^(L$5217-$D$5217)/1000</f>
        <v>0</v>
      </c>
      <c r="M5381" s="210">
        <f>M5330*'Usages mobilité'!$BG7*(1+'Usages mobilité'!$BH7)^(M$5217-$D$5217)/1000</f>
        <v>0</v>
      </c>
      <c r="N5381" s="210">
        <f>N5330*'Usages mobilité'!$BG7*(1+'Usages mobilité'!$BH7)^(N$5217-$D$5217)/1000</f>
        <v>0</v>
      </c>
      <c r="O5381" s="210">
        <f>O5330*'Usages mobilité'!$BG7*(1+'Usages mobilité'!$BH7)^(O$5217-$D$5217)/1000</f>
        <v>0</v>
      </c>
      <c r="P5381" s="210">
        <f>P5330*'Usages mobilité'!$BG7*(1+'Usages mobilité'!$BH7)^(P$5217-$D$5217)/1000</f>
        <v>0</v>
      </c>
      <c r="Q5381" s="210">
        <f>Q5330*'Usages mobilité'!$BG7*(1+'Usages mobilité'!$BH7)^(Q$5217-$D$5217)/1000</f>
        <v>0</v>
      </c>
      <c r="R5381" s="210">
        <f>R5330*'Usages mobilité'!$BG7*(1+'Usages mobilité'!$BH7)^(R$5217-$D$5217)/1000</f>
        <v>0</v>
      </c>
    </row>
    <row r="5382" spans="1:18" hidden="1" outlineLevel="2" x14ac:dyDescent="0.35">
      <c r="A5382" s="209" t="str">
        <f>'Usages mobilité'!A8</f>
        <v>Usage mobilité n°5</v>
      </c>
      <c r="B5382" s="209" t="s">
        <v>639</v>
      </c>
      <c r="C5382" s="209"/>
      <c r="D5382" s="210">
        <f>D5331*'Usages mobilité'!$BG8*(1+'Usages mobilité'!$BH8)^(D$5217-$D$5217)/1000</f>
        <v>0</v>
      </c>
      <c r="E5382" s="210">
        <f>E5331*'Usages mobilité'!$BG8*(1+'Usages mobilité'!$BH8)^(E$5217-$D$5217)/1000</f>
        <v>0</v>
      </c>
      <c r="F5382" s="210">
        <f>F5331*'Usages mobilité'!$BG8*(1+'Usages mobilité'!$BH8)^(F$5217-$D$5217)/1000</f>
        <v>0</v>
      </c>
      <c r="G5382" s="210">
        <f>G5331*'Usages mobilité'!$BG8*(1+'Usages mobilité'!$BH8)^(G$5217-$D$5217)/1000</f>
        <v>0</v>
      </c>
      <c r="H5382" s="210">
        <f>H5331*'Usages mobilité'!$BG8*(1+'Usages mobilité'!$BH8)^(H$5217-$D$5217)/1000</f>
        <v>0</v>
      </c>
      <c r="I5382" s="210">
        <f>I5331*'Usages mobilité'!$BG8*(1+'Usages mobilité'!$BH8)^(I$5217-$D$5217)/1000</f>
        <v>0</v>
      </c>
      <c r="J5382" s="210">
        <f>J5331*'Usages mobilité'!$BG8*(1+'Usages mobilité'!$BH8)^(J$5217-$D$5217)/1000</f>
        <v>0</v>
      </c>
      <c r="K5382" s="210">
        <f>K5331*'Usages mobilité'!$BG8*(1+'Usages mobilité'!$BH8)^(K$5217-$D$5217)/1000</f>
        <v>0</v>
      </c>
      <c r="L5382" s="210">
        <f>L5331*'Usages mobilité'!$BG8*(1+'Usages mobilité'!$BH8)^(L$5217-$D$5217)/1000</f>
        <v>0</v>
      </c>
      <c r="M5382" s="210">
        <f>M5331*'Usages mobilité'!$BG8*(1+'Usages mobilité'!$BH8)^(M$5217-$D$5217)/1000</f>
        <v>0</v>
      </c>
      <c r="N5382" s="210">
        <f>N5331*'Usages mobilité'!$BG8*(1+'Usages mobilité'!$BH8)^(N$5217-$D$5217)/1000</f>
        <v>0</v>
      </c>
      <c r="O5382" s="210">
        <f>O5331*'Usages mobilité'!$BG8*(1+'Usages mobilité'!$BH8)^(O$5217-$D$5217)/1000</f>
        <v>0</v>
      </c>
      <c r="P5382" s="210">
        <f>P5331*'Usages mobilité'!$BG8*(1+'Usages mobilité'!$BH8)^(P$5217-$D$5217)/1000</f>
        <v>0</v>
      </c>
      <c r="Q5382" s="210">
        <f>Q5331*'Usages mobilité'!$BG8*(1+'Usages mobilité'!$BH8)^(Q$5217-$D$5217)/1000</f>
        <v>0</v>
      </c>
      <c r="R5382" s="210">
        <f>R5331*'Usages mobilité'!$BG8*(1+'Usages mobilité'!$BH8)^(R$5217-$D$5217)/1000</f>
        <v>0</v>
      </c>
    </row>
    <row r="5383" spans="1:18" hidden="1" outlineLevel="2" x14ac:dyDescent="0.35">
      <c r="A5383" s="209" t="str">
        <f>'Usages mobilité'!A9</f>
        <v>Usage mobilité n°6</v>
      </c>
      <c r="B5383" s="209" t="s">
        <v>639</v>
      </c>
      <c r="C5383" s="209"/>
      <c r="D5383" s="210">
        <f>D5332*'Usages mobilité'!$BG9*(1+'Usages mobilité'!$BH9)^(D$5217-$D$5217)/1000</f>
        <v>0</v>
      </c>
      <c r="E5383" s="210">
        <f>E5332*'Usages mobilité'!$BG9*(1+'Usages mobilité'!$BH9)^(E$5217-$D$5217)/1000</f>
        <v>0</v>
      </c>
      <c r="F5383" s="210">
        <f>F5332*'Usages mobilité'!$BG9*(1+'Usages mobilité'!$BH9)^(F$5217-$D$5217)/1000</f>
        <v>0</v>
      </c>
      <c r="G5383" s="210">
        <f>G5332*'Usages mobilité'!$BG9*(1+'Usages mobilité'!$BH9)^(G$5217-$D$5217)/1000</f>
        <v>0</v>
      </c>
      <c r="H5383" s="210">
        <f>H5332*'Usages mobilité'!$BG9*(1+'Usages mobilité'!$BH9)^(H$5217-$D$5217)/1000</f>
        <v>0</v>
      </c>
      <c r="I5383" s="210">
        <f>I5332*'Usages mobilité'!$BG9*(1+'Usages mobilité'!$BH9)^(I$5217-$D$5217)/1000</f>
        <v>0</v>
      </c>
      <c r="J5383" s="210">
        <f>J5332*'Usages mobilité'!$BG9*(1+'Usages mobilité'!$BH9)^(J$5217-$D$5217)/1000</f>
        <v>0</v>
      </c>
      <c r="K5383" s="210">
        <f>K5332*'Usages mobilité'!$BG9*(1+'Usages mobilité'!$BH9)^(K$5217-$D$5217)/1000</f>
        <v>0</v>
      </c>
      <c r="L5383" s="210">
        <f>L5332*'Usages mobilité'!$BG9*(1+'Usages mobilité'!$BH9)^(L$5217-$D$5217)/1000</f>
        <v>0</v>
      </c>
      <c r="M5383" s="210">
        <f>M5332*'Usages mobilité'!$BG9*(1+'Usages mobilité'!$BH9)^(M$5217-$D$5217)/1000</f>
        <v>0</v>
      </c>
      <c r="N5383" s="210">
        <f>N5332*'Usages mobilité'!$BG9*(1+'Usages mobilité'!$BH9)^(N$5217-$D$5217)/1000</f>
        <v>0</v>
      </c>
      <c r="O5383" s="210">
        <f>O5332*'Usages mobilité'!$BG9*(1+'Usages mobilité'!$BH9)^(O$5217-$D$5217)/1000</f>
        <v>0</v>
      </c>
      <c r="P5383" s="210">
        <f>P5332*'Usages mobilité'!$BG9*(1+'Usages mobilité'!$BH9)^(P$5217-$D$5217)/1000</f>
        <v>0</v>
      </c>
      <c r="Q5383" s="210">
        <f>Q5332*'Usages mobilité'!$BG9*(1+'Usages mobilité'!$BH9)^(Q$5217-$D$5217)/1000</f>
        <v>0</v>
      </c>
      <c r="R5383" s="210">
        <f>R5332*'Usages mobilité'!$BG9*(1+'Usages mobilité'!$BH9)^(R$5217-$D$5217)/1000</f>
        <v>0</v>
      </c>
    </row>
    <row r="5384" spans="1:18" hidden="1" outlineLevel="2" x14ac:dyDescent="0.35">
      <c r="A5384" s="209" t="str">
        <f>'Usages mobilité'!A10</f>
        <v>Usage mobilité n°7</v>
      </c>
      <c r="B5384" s="209" t="s">
        <v>639</v>
      </c>
      <c r="C5384" s="209"/>
      <c r="D5384" s="210">
        <f>D5333*'Usages mobilité'!$BG10*(1+'Usages mobilité'!$BH10)^(D$5217-$D$5217)/1000</f>
        <v>0</v>
      </c>
      <c r="E5384" s="210">
        <f>E5333*'Usages mobilité'!$BG10*(1+'Usages mobilité'!$BH10)^(E$5217-$D$5217)/1000</f>
        <v>0</v>
      </c>
      <c r="F5384" s="210">
        <f>F5333*'Usages mobilité'!$BG10*(1+'Usages mobilité'!$BH10)^(F$5217-$D$5217)/1000</f>
        <v>0</v>
      </c>
      <c r="G5384" s="210">
        <f>G5333*'Usages mobilité'!$BG10*(1+'Usages mobilité'!$BH10)^(G$5217-$D$5217)/1000</f>
        <v>0</v>
      </c>
      <c r="H5384" s="210">
        <f>H5333*'Usages mobilité'!$BG10*(1+'Usages mobilité'!$BH10)^(H$5217-$D$5217)/1000</f>
        <v>0</v>
      </c>
      <c r="I5384" s="210">
        <f>I5333*'Usages mobilité'!$BG10*(1+'Usages mobilité'!$BH10)^(I$5217-$D$5217)/1000</f>
        <v>0</v>
      </c>
      <c r="J5384" s="210">
        <f>J5333*'Usages mobilité'!$BG10*(1+'Usages mobilité'!$BH10)^(J$5217-$D$5217)/1000</f>
        <v>0</v>
      </c>
      <c r="K5384" s="210">
        <f>K5333*'Usages mobilité'!$BG10*(1+'Usages mobilité'!$BH10)^(K$5217-$D$5217)/1000</f>
        <v>0</v>
      </c>
      <c r="L5384" s="210">
        <f>L5333*'Usages mobilité'!$BG10*(1+'Usages mobilité'!$BH10)^(L$5217-$D$5217)/1000</f>
        <v>0</v>
      </c>
      <c r="M5384" s="210">
        <f>M5333*'Usages mobilité'!$BG10*(1+'Usages mobilité'!$BH10)^(M$5217-$D$5217)/1000</f>
        <v>0</v>
      </c>
      <c r="N5384" s="210">
        <f>N5333*'Usages mobilité'!$BG10*(1+'Usages mobilité'!$BH10)^(N$5217-$D$5217)/1000</f>
        <v>0</v>
      </c>
      <c r="O5384" s="210">
        <f>O5333*'Usages mobilité'!$BG10*(1+'Usages mobilité'!$BH10)^(O$5217-$D$5217)/1000</f>
        <v>0</v>
      </c>
      <c r="P5384" s="210">
        <f>P5333*'Usages mobilité'!$BG10*(1+'Usages mobilité'!$BH10)^(P$5217-$D$5217)/1000</f>
        <v>0</v>
      </c>
      <c r="Q5384" s="210">
        <f>Q5333*'Usages mobilité'!$BG10*(1+'Usages mobilité'!$BH10)^(Q$5217-$D$5217)/1000</f>
        <v>0</v>
      </c>
      <c r="R5384" s="210">
        <f>R5333*'Usages mobilité'!$BG10*(1+'Usages mobilité'!$BH10)^(R$5217-$D$5217)/1000</f>
        <v>0</v>
      </c>
    </row>
    <row r="5385" spans="1:18" hidden="1" outlineLevel="2" x14ac:dyDescent="0.35">
      <c r="A5385" s="209" t="str">
        <f>'Usages mobilité'!A11</f>
        <v>Usage mobilité n°8</v>
      </c>
      <c r="B5385" s="209" t="s">
        <v>639</v>
      </c>
      <c r="C5385" s="209"/>
      <c r="D5385" s="210">
        <f>D5334*'Usages mobilité'!$BG11*(1+'Usages mobilité'!$BH11)^(D$5217-$D$5217)/1000</f>
        <v>0</v>
      </c>
      <c r="E5385" s="210">
        <f>E5334*'Usages mobilité'!$BG11*(1+'Usages mobilité'!$BH11)^(E$5217-$D$5217)/1000</f>
        <v>0</v>
      </c>
      <c r="F5385" s="210">
        <f>F5334*'Usages mobilité'!$BG11*(1+'Usages mobilité'!$BH11)^(F$5217-$D$5217)/1000</f>
        <v>0</v>
      </c>
      <c r="G5385" s="210">
        <f>G5334*'Usages mobilité'!$BG11*(1+'Usages mobilité'!$BH11)^(G$5217-$D$5217)/1000</f>
        <v>0</v>
      </c>
      <c r="H5385" s="210">
        <f>H5334*'Usages mobilité'!$BG11*(1+'Usages mobilité'!$BH11)^(H$5217-$D$5217)/1000</f>
        <v>0</v>
      </c>
      <c r="I5385" s="210">
        <f>I5334*'Usages mobilité'!$BG11*(1+'Usages mobilité'!$BH11)^(I$5217-$D$5217)/1000</f>
        <v>0</v>
      </c>
      <c r="J5385" s="210">
        <f>J5334*'Usages mobilité'!$BG11*(1+'Usages mobilité'!$BH11)^(J$5217-$D$5217)/1000</f>
        <v>0</v>
      </c>
      <c r="K5385" s="210">
        <f>K5334*'Usages mobilité'!$BG11*(1+'Usages mobilité'!$BH11)^(K$5217-$D$5217)/1000</f>
        <v>0</v>
      </c>
      <c r="L5385" s="210">
        <f>L5334*'Usages mobilité'!$BG11*(1+'Usages mobilité'!$BH11)^(L$5217-$D$5217)/1000</f>
        <v>0</v>
      </c>
      <c r="M5385" s="210">
        <f>M5334*'Usages mobilité'!$BG11*(1+'Usages mobilité'!$BH11)^(M$5217-$D$5217)/1000</f>
        <v>0</v>
      </c>
      <c r="N5385" s="210">
        <f>N5334*'Usages mobilité'!$BG11*(1+'Usages mobilité'!$BH11)^(N$5217-$D$5217)/1000</f>
        <v>0</v>
      </c>
      <c r="O5385" s="210">
        <f>O5334*'Usages mobilité'!$BG11*(1+'Usages mobilité'!$BH11)^(O$5217-$D$5217)/1000</f>
        <v>0</v>
      </c>
      <c r="P5385" s="210">
        <f>P5334*'Usages mobilité'!$BG11*(1+'Usages mobilité'!$BH11)^(P$5217-$D$5217)/1000</f>
        <v>0</v>
      </c>
      <c r="Q5385" s="210">
        <f>Q5334*'Usages mobilité'!$BG11*(1+'Usages mobilité'!$BH11)^(Q$5217-$D$5217)/1000</f>
        <v>0</v>
      </c>
      <c r="R5385" s="210">
        <f>R5334*'Usages mobilité'!$BG11*(1+'Usages mobilité'!$BH11)^(R$5217-$D$5217)/1000</f>
        <v>0</v>
      </c>
    </row>
    <row r="5386" spans="1:18" hidden="1" outlineLevel="2" x14ac:dyDescent="0.35">
      <c r="A5386" s="209" t="str">
        <f>'Usages mobilité'!A12</f>
        <v>Usage mobilité n°9</v>
      </c>
      <c r="B5386" s="209" t="s">
        <v>639</v>
      </c>
      <c r="C5386" s="209"/>
      <c r="D5386" s="210">
        <f>D5335*'Usages mobilité'!$BG12*(1+'Usages mobilité'!$BH12)^(D$5217-$D$5217)/1000</f>
        <v>0</v>
      </c>
      <c r="E5386" s="210">
        <f>E5335*'Usages mobilité'!$BG12*(1+'Usages mobilité'!$BH12)^(E$5217-$D$5217)/1000</f>
        <v>0</v>
      </c>
      <c r="F5386" s="210">
        <f>F5335*'Usages mobilité'!$BG12*(1+'Usages mobilité'!$BH12)^(F$5217-$D$5217)/1000</f>
        <v>0</v>
      </c>
      <c r="G5386" s="210">
        <f>G5335*'Usages mobilité'!$BG12*(1+'Usages mobilité'!$BH12)^(G$5217-$D$5217)/1000</f>
        <v>0</v>
      </c>
      <c r="H5386" s="210">
        <f>H5335*'Usages mobilité'!$BG12*(1+'Usages mobilité'!$BH12)^(H$5217-$D$5217)/1000</f>
        <v>0</v>
      </c>
      <c r="I5386" s="210">
        <f>I5335*'Usages mobilité'!$BG12*(1+'Usages mobilité'!$BH12)^(I$5217-$D$5217)/1000</f>
        <v>0</v>
      </c>
      <c r="J5386" s="210">
        <f>J5335*'Usages mobilité'!$BG12*(1+'Usages mobilité'!$BH12)^(J$5217-$D$5217)/1000</f>
        <v>0</v>
      </c>
      <c r="K5386" s="210">
        <f>K5335*'Usages mobilité'!$BG12*(1+'Usages mobilité'!$BH12)^(K$5217-$D$5217)/1000</f>
        <v>0</v>
      </c>
      <c r="L5386" s="210">
        <f>L5335*'Usages mobilité'!$BG12*(1+'Usages mobilité'!$BH12)^(L$5217-$D$5217)/1000</f>
        <v>0</v>
      </c>
      <c r="M5386" s="210">
        <f>M5335*'Usages mobilité'!$BG12*(1+'Usages mobilité'!$BH12)^(M$5217-$D$5217)/1000</f>
        <v>0</v>
      </c>
      <c r="N5386" s="210">
        <f>N5335*'Usages mobilité'!$BG12*(1+'Usages mobilité'!$BH12)^(N$5217-$D$5217)/1000</f>
        <v>0</v>
      </c>
      <c r="O5386" s="210">
        <f>O5335*'Usages mobilité'!$BG12*(1+'Usages mobilité'!$BH12)^(O$5217-$D$5217)/1000</f>
        <v>0</v>
      </c>
      <c r="P5386" s="210">
        <f>P5335*'Usages mobilité'!$BG12*(1+'Usages mobilité'!$BH12)^(P$5217-$D$5217)/1000</f>
        <v>0</v>
      </c>
      <c r="Q5386" s="210">
        <f>Q5335*'Usages mobilité'!$BG12*(1+'Usages mobilité'!$BH12)^(Q$5217-$D$5217)/1000</f>
        <v>0</v>
      </c>
      <c r="R5386" s="210">
        <f>R5335*'Usages mobilité'!$BG12*(1+'Usages mobilité'!$BH12)^(R$5217-$D$5217)/1000</f>
        <v>0</v>
      </c>
    </row>
    <row r="5387" spans="1:18" hidden="1" outlineLevel="2" x14ac:dyDescent="0.35">
      <c r="A5387" s="209" t="str">
        <f>'Usages mobilité'!A13</f>
        <v>Usage mobilité n°10</v>
      </c>
      <c r="B5387" s="209" t="s">
        <v>639</v>
      </c>
      <c r="C5387" s="209"/>
      <c r="D5387" s="210">
        <f>D5336*'Usages mobilité'!$BG13*(1+'Usages mobilité'!$BH13)^(D$5217-$D$5217)/1000</f>
        <v>0</v>
      </c>
      <c r="E5387" s="210">
        <f>E5336*'Usages mobilité'!$BG13*(1+'Usages mobilité'!$BH13)^(E$5217-$D$5217)/1000</f>
        <v>0</v>
      </c>
      <c r="F5387" s="210">
        <f>F5336*'Usages mobilité'!$BG13*(1+'Usages mobilité'!$BH13)^(F$5217-$D$5217)/1000</f>
        <v>0</v>
      </c>
      <c r="G5387" s="210">
        <f>G5336*'Usages mobilité'!$BG13*(1+'Usages mobilité'!$BH13)^(G$5217-$D$5217)/1000</f>
        <v>0</v>
      </c>
      <c r="H5387" s="210">
        <f>H5336*'Usages mobilité'!$BG13*(1+'Usages mobilité'!$BH13)^(H$5217-$D$5217)/1000</f>
        <v>0</v>
      </c>
      <c r="I5387" s="210">
        <f>I5336*'Usages mobilité'!$BG13*(1+'Usages mobilité'!$BH13)^(I$5217-$D$5217)/1000</f>
        <v>0</v>
      </c>
      <c r="J5387" s="210">
        <f>J5336*'Usages mobilité'!$BG13*(1+'Usages mobilité'!$BH13)^(J$5217-$D$5217)/1000</f>
        <v>0</v>
      </c>
      <c r="K5387" s="210">
        <f>K5336*'Usages mobilité'!$BG13*(1+'Usages mobilité'!$BH13)^(K$5217-$D$5217)/1000</f>
        <v>0</v>
      </c>
      <c r="L5387" s="210">
        <f>L5336*'Usages mobilité'!$BG13*(1+'Usages mobilité'!$BH13)^(L$5217-$D$5217)/1000</f>
        <v>0</v>
      </c>
      <c r="M5387" s="210">
        <f>M5336*'Usages mobilité'!$BG13*(1+'Usages mobilité'!$BH13)^(M$5217-$D$5217)/1000</f>
        <v>0</v>
      </c>
      <c r="N5387" s="210">
        <f>N5336*'Usages mobilité'!$BG13*(1+'Usages mobilité'!$BH13)^(N$5217-$D$5217)/1000</f>
        <v>0</v>
      </c>
      <c r="O5387" s="210">
        <f>O5336*'Usages mobilité'!$BG13*(1+'Usages mobilité'!$BH13)^(O$5217-$D$5217)/1000</f>
        <v>0</v>
      </c>
      <c r="P5387" s="210">
        <f>P5336*'Usages mobilité'!$BG13*(1+'Usages mobilité'!$BH13)^(P$5217-$D$5217)/1000</f>
        <v>0</v>
      </c>
      <c r="Q5387" s="210">
        <f>Q5336*'Usages mobilité'!$BG13*(1+'Usages mobilité'!$BH13)^(Q$5217-$D$5217)/1000</f>
        <v>0</v>
      </c>
      <c r="R5387" s="210">
        <f>R5336*'Usages mobilité'!$BG13*(1+'Usages mobilité'!$BH13)^(R$5217-$D$5217)/1000</f>
        <v>0</v>
      </c>
    </row>
    <row r="5388" spans="1:18" hidden="1" outlineLevel="2" x14ac:dyDescent="0.35">
      <c r="A5388" s="209" t="str">
        <f>'Usages mobilité'!A14</f>
        <v>Usage mobilité n°11</v>
      </c>
      <c r="B5388" s="209" t="s">
        <v>639</v>
      </c>
      <c r="C5388" s="209"/>
      <c r="D5388" s="210">
        <f>D5337*'Usages mobilité'!$BG14*(1+'Usages mobilité'!$BH14)^(D$5217-$D$5217)/1000</f>
        <v>0</v>
      </c>
      <c r="E5388" s="210">
        <f>E5337*'Usages mobilité'!$BG14*(1+'Usages mobilité'!$BH14)^(E$5217-$D$5217)/1000</f>
        <v>0</v>
      </c>
      <c r="F5388" s="210">
        <f>F5337*'Usages mobilité'!$BG14*(1+'Usages mobilité'!$BH14)^(F$5217-$D$5217)/1000</f>
        <v>0</v>
      </c>
      <c r="G5388" s="210">
        <f>G5337*'Usages mobilité'!$BG14*(1+'Usages mobilité'!$BH14)^(G$5217-$D$5217)/1000</f>
        <v>0</v>
      </c>
      <c r="H5388" s="210">
        <f>H5337*'Usages mobilité'!$BG14*(1+'Usages mobilité'!$BH14)^(H$5217-$D$5217)/1000</f>
        <v>0</v>
      </c>
      <c r="I5388" s="210">
        <f>I5337*'Usages mobilité'!$BG14*(1+'Usages mobilité'!$BH14)^(I$5217-$D$5217)/1000</f>
        <v>0</v>
      </c>
      <c r="J5388" s="210">
        <f>J5337*'Usages mobilité'!$BG14*(1+'Usages mobilité'!$BH14)^(J$5217-$D$5217)/1000</f>
        <v>0</v>
      </c>
      <c r="K5388" s="210">
        <f>K5337*'Usages mobilité'!$BG14*(1+'Usages mobilité'!$BH14)^(K$5217-$D$5217)/1000</f>
        <v>0</v>
      </c>
      <c r="L5388" s="210">
        <f>L5337*'Usages mobilité'!$BG14*(1+'Usages mobilité'!$BH14)^(L$5217-$D$5217)/1000</f>
        <v>0</v>
      </c>
      <c r="M5388" s="210">
        <f>M5337*'Usages mobilité'!$BG14*(1+'Usages mobilité'!$BH14)^(M$5217-$D$5217)/1000</f>
        <v>0</v>
      </c>
      <c r="N5388" s="210">
        <f>N5337*'Usages mobilité'!$BG14*(1+'Usages mobilité'!$BH14)^(N$5217-$D$5217)/1000</f>
        <v>0</v>
      </c>
      <c r="O5388" s="210">
        <f>O5337*'Usages mobilité'!$BG14*(1+'Usages mobilité'!$BH14)^(O$5217-$D$5217)/1000</f>
        <v>0</v>
      </c>
      <c r="P5388" s="210">
        <f>P5337*'Usages mobilité'!$BG14*(1+'Usages mobilité'!$BH14)^(P$5217-$D$5217)/1000</f>
        <v>0</v>
      </c>
      <c r="Q5388" s="210">
        <f>Q5337*'Usages mobilité'!$BG14*(1+'Usages mobilité'!$BH14)^(Q$5217-$D$5217)/1000</f>
        <v>0</v>
      </c>
      <c r="R5388" s="210">
        <f>R5337*'Usages mobilité'!$BG14*(1+'Usages mobilité'!$BH14)^(R$5217-$D$5217)/1000</f>
        <v>0</v>
      </c>
    </row>
    <row r="5389" spans="1:18" hidden="1" outlineLevel="2" x14ac:dyDescent="0.35">
      <c r="A5389" s="209" t="str">
        <f>'Usages mobilité'!A15</f>
        <v>Usage mobilité n°12</v>
      </c>
      <c r="B5389" s="209" t="s">
        <v>639</v>
      </c>
      <c r="C5389" s="209"/>
      <c r="D5389" s="210">
        <f>D5338*'Usages mobilité'!$BG15*(1+'Usages mobilité'!$BH15)^(D$5217-$D$5217)/1000</f>
        <v>0</v>
      </c>
      <c r="E5389" s="210">
        <f>E5338*'Usages mobilité'!$BG15*(1+'Usages mobilité'!$BH15)^(E$5217-$D$5217)/1000</f>
        <v>0</v>
      </c>
      <c r="F5389" s="210">
        <f>F5338*'Usages mobilité'!$BG15*(1+'Usages mobilité'!$BH15)^(F$5217-$D$5217)/1000</f>
        <v>0</v>
      </c>
      <c r="G5389" s="210">
        <f>G5338*'Usages mobilité'!$BG15*(1+'Usages mobilité'!$BH15)^(G$5217-$D$5217)/1000</f>
        <v>0</v>
      </c>
      <c r="H5389" s="210">
        <f>H5338*'Usages mobilité'!$BG15*(1+'Usages mobilité'!$BH15)^(H$5217-$D$5217)/1000</f>
        <v>0</v>
      </c>
      <c r="I5389" s="210">
        <f>I5338*'Usages mobilité'!$BG15*(1+'Usages mobilité'!$BH15)^(I$5217-$D$5217)/1000</f>
        <v>0</v>
      </c>
      <c r="J5389" s="210">
        <f>J5338*'Usages mobilité'!$BG15*(1+'Usages mobilité'!$BH15)^(J$5217-$D$5217)/1000</f>
        <v>0</v>
      </c>
      <c r="K5389" s="210">
        <f>K5338*'Usages mobilité'!$BG15*(1+'Usages mobilité'!$BH15)^(K$5217-$D$5217)/1000</f>
        <v>0</v>
      </c>
      <c r="L5389" s="210">
        <f>L5338*'Usages mobilité'!$BG15*(1+'Usages mobilité'!$BH15)^(L$5217-$D$5217)/1000</f>
        <v>0</v>
      </c>
      <c r="M5389" s="210">
        <f>M5338*'Usages mobilité'!$BG15*(1+'Usages mobilité'!$BH15)^(M$5217-$D$5217)/1000</f>
        <v>0</v>
      </c>
      <c r="N5389" s="210">
        <f>N5338*'Usages mobilité'!$BG15*(1+'Usages mobilité'!$BH15)^(N$5217-$D$5217)/1000</f>
        <v>0</v>
      </c>
      <c r="O5389" s="210">
        <f>O5338*'Usages mobilité'!$BG15*(1+'Usages mobilité'!$BH15)^(O$5217-$D$5217)/1000</f>
        <v>0</v>
      </c>
      <c r="P5389" s="210">
        <f>P5338*'Usages mobilité'!$BG15*(1+'Usages mobilité'!$BH15)^(P$5217-$D$5217)/1000</f>
        <v>0</v>
      </c>
      <c r="Q5389" s="210">
        <f>Q5338*'Usages mobilité'!$BG15*(1+'Usages mobilité'!$BH15)^(Q$5217-$D$5217)/1000</f>
        <v>0</v>
      </c>
      <c r="R5389" s="210">
        <f>R5338*'Usages mobilité'!$BG15*(1+'Usages mobilité'!$BH15)^(R$5217-$D$5217)/1000</f>
        <v>0</v>
      </c>
    </row>
    <row r="5390" spans="1:18" hidden="1" outlineLevel="2" x14ac:dyDescent="0.35">
      <c r="A5390" s="209" t="str">
        <f>'Usages mobilité'!A16</f>
        <v>Usage mobilité n°13</v>
      </c>
      <c r="B5390" s="209" t="s">
        <v>639</v>
      </c>
      <c r="C5390" s="209"/>
      <c r="D5390" s="210">
        <f>D5339*'Usages mobilité'!$BG16*(1+'Usages mobilité'!$BH16)^(D$5217-$D$5217)/1000</f>
        <v>0</v>
      </c>
      <c r="E5390" s="210">
        <f>E5339*'Usages mobilité'!$BG16*(1+'Usages mobilité'!$BH16)^(E$5217-$D$5217)/1000</f>
        <v>0</v>
      </c>
      <c r="F5390" s="210">
        <f>F5339*'Usages mobilité'!$BG16*(1+'Usages mobilité'!$BH16)^(F$5217-$D$5217)/1000</f>
        <v>0</v>
      </c>
      <c r="G5390" s="210">
        <f>G5339*'Usages mobilité'!$BG16*(1+'Usages mobilité'!$BH16)^(G$5217-$D$5217)/1000</f>
        <v>0</v>
      </c>
      <c r="H5390" s="210">
        <f>H5339*'Usages mobilité'!$BG16*(1+'Usages mobilité'!$BH16)^(H$5217-$D$5217)/1000</f>
        <v>0</v>
      </c>
      <c r="I5390" s="210">
        <f>I5339*'Usages mobilité'!$BG16*(1+'Usages mobilité'!$BH16)^(I$5217-$D$5217)/1000</f>
        <v>0</v>
      </c>
      <c r="J5390" s="210">
        <f>J5339*'Usages mobilité'!$BG16*(1+'Usages mobilité'!$BH16)^(J$5217-$D$5217)/1000</f>
        <v>0</v>
      </c>
      <c r="K5390" s="210">
        <f>K5339*'Usages mobilité'!$BG16*(1+'Usages mobilité'!$BH16)^(K$5217-$D$5217)/1000</f>
        <v>0</v>
      </c>
      <c r="L5390" s="210">
        <f>L5339*'Usages mobilité'!$BG16*(1+'Usages mobilité'!$BH16)^(L$5217-$D$5217)/1000</f>
        <v>0</v>
      </c>
      <c r="M5390" s="210">
        <f>M5339*'Usages mobilité'!$BG16*(1+'Usages mobilité'!$BH16)^(M$5217-$D$5217)/1000</f>
        <v>0</v>
      </c>
      <c r="N5390" s="210">
        <f>N5339*'Usages mobilité'!$BG16*(1+'Usages mobilité'!$BH16)^(N$5217-$D$5217)/1000</f>
        <v>0</v>
      </c>
      <c r="O5390" s="210">
        <f>O5339*'Usages mobilité'!$BG16*(1+'Usages mobilité'!$BH16)^(O$5217-$D$5217)/1000</f>
        <v>0</v>
      </c>
      <c r="P5390" s="210">
        <f>P5339*'Usages mobilité'!$BG16*(1+'Usages mobilité'!$BH16)^(P$5217-$D$5217)/1000</f>
        <v>0</v>
      </c>
      <c r="Q5390" s="210">
        <f>Q5339*'Usages mobilité'!$BG16*(1+'Usages mobilité'!$BH16)^(Q$5217-$D$5217)/1000</f>
        <v>0</v>
      </c>
      <c r="R5390" s="210">
        <f>R5339*'Usages mobilité'!$BG16*(1+'Usages mobilité'!$BH16)^(R$5217-$D$5217)/1000</f>
        <v>0</v>
      </c>
    </row>
    <row r="5391" spans="1:18" hidden="1" outlineLevel="2" x14ac:dyDescent="0.35">
      <c r="A5391" s="209" t="str">
        <f>'Usages mobilité'!A17</f>
        <v>Usage mobilité n°14</v>
      </c>
      <c r="B5391" s="209" t="s">
        <v>639</v>
      </c>
      <c r="C5391" s="209"/>
      <c r="D5391" s="210">
        <f>D5340*'Usages mobilité'!$BG17*(1+'Usages mobilité'!$BH17)^(D$5217-$D$5217)/1000</f>
        <v>0</v>
      </c>
      <c r="E5391" s="210">
        <f>E5340*'Usages mobilité'!$BG17*(1+'Usages mobilité'!$BH17)^(E$5217-$D$5217)/1000</f>
        <v>0</v>
      </c>
      <c r="F5391" s="210">
        <f>F5340*'Usages mobilité'!$BG17*(1+'Usages mobilité'!$BH17)^(F$5217-$D$5217)/1000</f>
        <v>0</v>
      </c>
      <c r="G5391" s="210">
        <f>G5340*'Usages mobilité'!$BG17*(1+'Usages mobilité'!$BH17)^(G$5217-$D$5217)/1000</f>
        <v>0</v>
      </c>
      <c r="H5391" s="210">
        <f>H5340*'Usages mobilité'!$BG17*(1+'Usages mobilité'!$BH17)^(H$5217-$D$5217)/1000</f>
        <v>0</v>
      </c>
      <c r="I5391" s="210">
        <f>I5340*'Usages mobilité'!$BG17*(1+'Usages mobilité'!$BH17)^(I$5217-$D$5217)/1000</f>
        <v>0</v>
      </c>
      <c r="J5391" s="210">
        <f>J5340*'Usages mobilité'!$BG17*(1+'Usages mobilité'!$BH17)^(J$5217-$D$5217)/1000</f>
        <v>0</v>
      </c>
      <c r="K5391" s="210">
        <f>K5340*'Usages mobilité'!$BG17*(1+'Usages mobilité'!$BH17)^(K$5217-$D$5217)/1000</f>
        <v>0</v>
      </c>
      <c r="L5391" s="210">
        <f>L5340*'Usages mobilité'!$BG17*(1+'Usages mobilité'!$BH17)^(L$5217-$D$5217)/1000</f>
        <v>0</v>
      </c>
      <c r="M5391" s="210">
        <f>M5340*'Usages mobilité'!$BG17*(1+'Usages mobilité'!$BH17)^(M$5217-$D$5217)/1000</f>
        <v>0</v>
      </c>
      <c r="N5391" s="210">
        <f>N5340*'Usages mobilité'!$BG17*(1+'Usages mobilité'!$BH17)^(N$5217-$D$5217)/1000</f>
        <v>0</v>
      </c>
      <c r="O5391" s="210">
        <f>O5340*'Usages mobilité'!$BG17*(1+'Usages mobilité'!$BH17)^(O$5217-$D$5217)/1000</f>
        <v>0</v>
      </c>
      <c r="P5391" s="210">
        <f>P5340*'Usages mobilité'!$BG17*(1+'Usages mobilité'!$BH17)^(P$5217-$D$5217)/1000</f>
        <v>0</v>
      </c>
      <c r="Q5391" s="210">
        <f>Q5340*'Usages mobilité'!$BG17*(1+'Usages mobilité'!$BH17)^(Q$5217-$D$5217)/1000</f>
        <v>0</v>
      </c>
      <c r="R5391" s="210">
        <f>R5340*'Usages mobilité'!$BG17*(1+'Usages mobilité'!$BH17)^(R$5217-$D$5217)/1000</f>
        <v>0</v>
      </c>
    </row>
    <row r="5392" spans="1:18" hidden="1" outlineLevel="2" x14ac:dyDescent="0.35">
      <c r="A5392" s="209" t="str">
        <f>'Usages mobilité'!A18</f>
        <v>Usage mobilité n°15</v>
      </c>
      <c r="B5392" s="209" t="s">
        <v>639</v>
      </c>
      <c r="C5392" s="209"/>
      <c r="D5392" s="210">
        <f>D5341*'Usages mobilité'!$BG18*(1+'Usages mobilité'!$BH18)^(D$5217-$D$5217)/1000</f>
        <v>0</v>
      </c>
      <c r="E5392" s="210">
        <f>E5341*'Usages mobilité'!$BG18*(1+'Usages mobilité'!$BH18)^(E$5217-$D$5217)/1000</f>
        <v>0</v>
      </c>
      <c r="F5392" s="210">
        <f>F5341*'Usages mobilité'!$BG18*(1+'Usages mobilité'!$BH18)^(F$5217-$D$5217)/1000</f>
        <v>0</v>
      </c>
      <c r="G5392" s="210">
        <f>G5341*'Usages mobilité'!$BG18*(1+'Usages mobilité'!$BH18)^(G$5217-$D$5217)/1000</f>
        <v>0</v>
      </c>
      <c r="H5392" s="210">
        <f>H5341*'Usages mobilité'!$BG18*(1+'Usages mobilité'!$BH18)^(H$5217-$D$5217)/1000</f>
        <v>0</v>
      </c>
      <c r="I5392" s="210">
        <f>I5341*'Usages mobilité'!$BG18*(1+'Usages mobilité'!$BH18)^(I$5217-$D$5217)/1000</f>
        <v>0</v>
      </c>
      <c r="J5392" s="210">
        <f>J5341*'Usages mobilité'!$BG18*(1+'Usages mobilité'!$BH18)^(J$5217-$D$5217)/1000</f>
        <v>0</v>
      </c>
      <c r="K5392" s="210">
        <f>K5341*'Usages mobilité'!$BG18*(1+'Usages mobilité'!$BH18)^(K$5217-$D$5217)/1000</f>
        <v>0</v>
      </c>
      <c r="L5392" s="210">
        <f>L5341*'Usages mobilité'!$BG18*(1+'Usages mobilité'!$BH18)^(L$5217-$D$5217)/1000</f>
        <v>0</v>
      </c>
      <c r="M5392" s="210">
        <f>M5341*'Usages mobilité'!$BG18*(1+'Usages mobilité'!$BH18)^(M$5217-$D$5217)/1000</f>
        <v>0</v>
      </c>
      <c r="N5392" s="210">
        <f>N5341*'Usages mobilité'!$BG18*(1+'Usages mobilité'!$BH18)^(N$5217-$D$5217)/1000</f>
        <v>0</v>
      </c>
      <c r="O5392" s="210">
        <f>O5341*'Usages mobilité'!$BG18*(1+'Usages mobilité'!$BH18)^(O$5217-$D$5217)/1000</f>
        <v>0</v>
      </c>
      <c r="P5392" s="210">
        <f>P5341*'Usages mobilité'!$BG18*(1+'Usages mobilité'!$BH18)^(P$5217-$D$5217)/1000</f>
        <v>0</v>
      </c>
      <c r="Q5392" s="210">
        <f>Q5341*'Usages mobilité'!$BG18*(1+'Usages mobilité'!$BH18)^(Q$5217-$D$5217)/1000</f>
        <v>0</v>
      </c>
      <c r="R5392" s="210">
        <f>R5341*'Usages mobilité'!$BG18*(1+'Usages mobilité'!$BH18)^(R$5217-$D$5217)/1000</f>
        <v>0</v>
      </c>
    </row>
    <row r="5393" spans="1:18" hidden="1" outlineLevel="2" x14ac:dyDescent="0.35">
      <c r="A5393" s="209" t="str">
        <f>'Usages mobilité'!A19</f>
        <v>Usage mobilité n°16</v>
      </c>
      <c r="B5393" s="209" t="s">
        <v>639</v>
      </c>
      <c r="C5393" s="209"/>
      <c r="D5393" s="210">
        <f>D5342*'Usages mobilité'!$BG19*(1+'Usages mobilité'!$BH19)^(D$5217-$D$5217)/1000</f>
        <v>0</v>
      </c>
      <c r="E5393" s="210">
        <f>E5342*'Usages mobilité'!$BG19*(1+'Usages mobilité'!$BH19)^(E$5217-$D$5217)/1000</f>
        <v>0</v>
      </c>
      <c r="F5393" s="210">
        <f>F5342*'Usages mobilité'!$BG19*(1+'Usages mobilité'!$BH19)^(F$5217-$D$5217)/1000</f>
        <v>0</v>
      </c>
      <c r="G5393" s="210">
        <f>G5342*'Usages mobilité'!$BG19*(1+'Usages mobilité'!$BH19)^(G$5217-$D$5217)/1000</f>
        <v>0</v>
      </c>
      <c r="H5393" s="210">
        <f>H5342*'Usages mobilité'!$BG19*(1+'Usages mobilité'!$BH19)^(H$5217-$D$5217)/1000</f>
        <v>0</v>
      </c>
      <c r="I5393" s="210">
        <f>I5342*'Usages mobilité'!$BG19*(1+'Usages mobilité'!$BH19)^(I$5217-$D$5217)/1000</f>
        <v>0</v>
      </c>
      <c r="J5393" s="210">
        <f>J5342*'Usages mobilité'!$BG19*(1+'Usages mobilité'!$BH19)^(J$5217-$D$5217)/1000</f>
        <v>0</v>
      </c>
      <c r="K5393" s="210">
        <f>K5342*'Usages mobilité'!$BG19*(1+'Usages mobilité'!$BH19)^(K$5217-$D$5217)/1000</f>
        <v>0</v>
      </c>
      <c r="L5393" s="210">
        <f>L5342*'Usages mobilité'!$BG19*(1+'Usages mobilité'!$BH19)^(L$5217-$D$5217)/1000</f>
        <v>0</v>
      </c>
      <c r="M5393" s="210">
        <f>M5342*'Usages mobilité'!$BG19*(1+'Usages mobilité'!$BH19)^(M$5217-$D$5217)/1000</f>
        <v>0</v>
      </c>
      <c r="N5393" s="210">
        <f>N5342*'Usages mobilité'!$BG19*(1+'Usages mobilité'!$BH19)^(N$5217-$D$5217)/1000</f>
        <v>0</v>
      </c>
      <c r="O5393" s="210">
        <f>O5342*'Usages mobilité'!$BG19*(1+'Usages mobilité'!$BH19)^(O$5217-$D$5217)/1000</f>
        <v>0</v>
      </c>
      <c r="P5393" s="210">
        <f>P5342*'Usages mobilité'!$BG19*(1+'Usages mobilité'!$BH19)^(P$5217-$D$5217)/1000</f>
        <v>0</v>
      </c>
      <c r="Q5393" s="210">
        <f>Q5342*'Usages mobilité'!$BG19*(1+'Usages mobilité'!$BH19)^(Q$5217-$D$5217)/1000</f>
        <v>0</v>
      </c>
      <c r="R5393" s="210">
        <f>R5342*'Usages mobilité'!$BG19*(1+'Usages mobilité'!$BH19)^(R$5217-$D$5217)/1000</f>
        <v>0</v>
      </c>
    </row>
    <row r="5394" spans="1:18" hidden="1" outlineLevel="2" x14ac:dyDescent="0.35">
      <c r="A5394" s="209" t="str">
        <f>'Usages mobilité'!A20</f>
        <v>Usage mobilité n°17</v>
      </c>
      <c r="B5394" s="209" t="s">
        <v>639</v>
      </c>
      <c r="C5394" s="209"/>
      <c r="D5394" s="210">
        <f>D5343*'Usages mobilité'!$BG20*(1+'Usages mobilité'!$BH20)^(D$5217-$D$5217)/1000</f>
        <v>0</v>
      </c>
      <c r="E5394" s="210">
        <f>E5343*'Usages mobilité'!$BG20*(1+'Usages mobilité'!$BH20)^(E$5217-$D$5217)/1000</f>
        <v>0</v>
      </c>
      <c r="F5394" s="210">
        <f>F5343*'Usages mobilité'!$BG20*(1+'Usages mobilité'!$BH20)^(F$5217-$D$5217)/1000</f>
        <v>0</v>
      </c>
      <c r="G5394" s="210">
        <f>G5343*'Usages mobilité'!$BG20*(1+'Usages mobilité'!$BH20)^(G$5217-$D$5217)/1000</f>
        <v>0</v>
      </c>
      <c r="H5394" s="210">
        <f>H5343*'Usages mobilité'!$BG20*(1+'Usages mobilité'!$BH20)^(H$5217-$D$5217)/1000</f>
        <v>0</v>
      </c>
      <c r="I5394" s="210">
        <f>I5343*'Usages mobilité'!$BG20*(1+'Usages mobilité'!$BH20)^(I$5217-$D$5217)/1000</f>
        <v>0</v>
      </c>
      <c r="J5394" s="210">
        <f>J5343*'Usages mobilité'!$BG20*(1+'Usages mobilité'!$BH20)^(J$5217-$D$5217)/1000</f>
        <v>0</v>
      </c>
      <c r="K5394" s="210">
        <f>K5343*'Usages mobilité'!$BG20*(1+'Usages mobilité'!$BH20)^(K$5217-$D$5217)/1000</f>
        <v>0</v>
      </c>
      <c r="L5394" s="210">
        <f>L5343*'Usages mobilité'!$BG20*(1+'Usages mobilité'!$BH20)^(L$5217-$D$5217)/1000</f>
        <v>0</v>
      </c>
      <c r="M5394" s="210">
        <f>M5343*'Usages mobilité'!$BG20*(1+'Usages mobilité'!$BH20)^(M$5217-$D$5217)/1000</f>
        <v>0</v>
      </c>
      <c r="N5394" s="210">
        <f>N5343*'Usages mobilité'!$BG20*(1+'Usages mobilité'!$BH20)^(N$5217-$D$5217)/1000</f>
        <v>0</v>
      </c>
      <c r="O5394" s="210">
        <f>O5343*'Usages mobilité'!$BG20*(1+'Usages mobilité'!$BH20)^(O$5217-$D$5217)/1000</f>
        <v>0</v>
      </c>
      <c r="P5394" s="210">
        <f>P5343*'Usages mobilité'!$BG20*(1+'Usages mobilité'!$BH20)^(P$5217-$D$5217)/1000</f>
        <v>0</v>
      </c>
      <c r="Q5394" s="210">
        <f>Q5343*'Usages mobilité'!$BG20*(1+'Usages mobilité'!$BH20)^(Q$5217-$D$5217)/1000</f>
        <v>0</v>
      </c>
      <c r="R5394" s="210">
        <f>R5343*'Usages mobilité'!$BG20*(1+'Usages mobilité'!$BH20)^(R$5217-$D$5217)/1000</f>
        <v>0</v>
      </c>
    </row>
    <row r="5395" spans="1:18" hidden="1" outlineLevel="2" x14ac:dyDescent="0.35">
      <c r="A5395" s="209" t="str">
        <f>'Usages mobilité'!A21</f>
        <v>Usage mobilité n°18</v>
      </c>
      <c r="B5395" s="209" t="s">
        <v>639</v>
      </c>
      <c r="C5395" s="209"/>
      <c r="D5395" s="210">
        <f>D5344*'Usages mobilité'!$BG21*(1+'Usages mobilité'!$BH21)^(D$5217-$D$5217)/1000</f>
        <v>0</v>
      </c>
      <c r="E5395" s="210">
        <f>E5344*'Usages mobilité'!$BG21*(1+'Usages mobilité'!$BH21)^(E$5217-$D$5217)/1000</f>
        <v>0</v>
      </c>
      <c r="F5395" s="210">
        <f>F5344*'Usages mobilité'!$BG21*(1+'Usages mobilité'!$BH21)^(F$5217-$D$5217)/1000</f>
        <v>0</v>
      </c>
      <c r="G5395" s="210">
        <f>G5344*'Usages mobilité'!$BG21*(1+'Usages mobilité'!$BH21)^(G$5217-$D$5217)/1000</f>
        <v>0</v>
      </c>
      <c r="H5395" s="210">
        <f>H5344*'Usages mobilité'!$BG21*(1+'Usages mobilité'!$BH21)^(H$5217-$D$5217)/1000</f>
        <v>0</v>
      </c>
      <c r="I5395" s="210">
        <f>I5344*'Usages mobilité'!$BG21*(1+'Usages mobilité'!$BH21)^(I$5217-$D$5217)/1000</f>
        <v>0</v>
      </c>
      <c r="J5395" s="210">
        <f>J5344*'Usages mobilité'!$BG21*(1+'Usages mobilité'!$BH21)^(J$5217-$D$5217)/1000</f>
        <v>0</v>
      </c>
      <c r="K5395" s="210">
        <f>K5344*'Usages mobilité'!$BG21*(1+'Usages mobilité'!$BH21)^(K$5217-$D$5217)/1000</f>
        <v>0</v>
      </c>
      <c r="L5395" s="210">
        <f>L5344*'Usages mobilité'!$BG21*(1+'Usages mobilité'!$BH21)^(L$5217-$D$5217)/1000</f>
        <v>0</v>
      </c>
      <c r="M5395" s="210">
        <f>M5344*'Usages mobilité'!$BG21*(1+'Usages mobilité'!$BH21)^(M$5217-$D$5217)/1000</f>
        <v>0</v>
      </c>
      <c r="N5395" s="210">
        <f>N5344*'Usages mobilité'!$BG21*(1+'Usages mobilité'!$BH21)^(N$5217-$D$5217)/1000</f>
        <v>0</v>
      </c>
      <c r="O5395" s="210">
        <f>O5344*'Usages mobilité'!$BG21*(1+'Usages mobilité'!$BH21)^(O$5217-$D$5217)/1000</f>
        <v>0</v>
      </c>
      <c r="P5395" s="210">
        <f>P5344*'Usages mobilité'!$BG21*(1+'Usages mobilité'!$BH21)^(P$5217-$D$5217)/1000</f>
        <v>0</v>
      </c>
      <c r="Q5395" s="210">
        <f>Q5344*'Usages mobilité'!$BG21*(1+'Usages mobilité'!$BH21)^(Q$5217-$D$5217)/1000</f>
        <v>0</v>
      </c>
      <c r="R5395" s="210">
        <f>R5344*'Usages mobilité'!$BG21*(1+'Usages mobilité'!$BH21)^(R$5217-$D$5217)/1000</f>
        <v>0</v>
      </c>
    </row>
    <row r="5396" spans="1:18" hidden="1" outlineLevel="2" x14ac:dyDescent="0.35">
      <c r="A5396" s="209" t="str">
        <f>'Usages mobilité'!A22</f>
        <v>Usage mobilité n°19</v>
      </c>
      <c r="B5396" s="209" t="s">
        <v>639</v>
      </c>
      <c r="C5396" s="209"/>
      <c r="D5396" s="210">
        <f>D5345*'Usages mobilité'!$BG22*(1+'Usages mobilité'!$BH22)^(D$5217-$D$5217)/1000</f>
        <v>0</v>
      </c>
      <c r="E5396" s="210">
        <f>E5345*'Usages mobilité'!$BG22*(1+'Usages mobilité'!$BH22)^(E$5217-$D$5217)/1000</f>
        <v>0</v>
      </c>
      <c r="F5396" s="210">
        <f>F5345*'Usages mobilité'!$BG22*(1+'Usages mobilité'!$BH22)^(F$5217-$D$5217)/1000</f>
        <v>0</v>
      </c>
      <c r="G5396" s="210">
        <f>G5345*'Usages mobilité'!$BG22*(1+'Usages mobilité'!$BH22)^(G$5217-$D$5217)/1000</f>
        <v>0</v>
      </c>
      <c r="H5396" s="210">
        <f>H5345*'Usages mobilité'!$BG22*(1+'Usages mobilité'!$BH22)^(H$5217-$D$5217)/1000</f>
        <v>0</v>
      </c>
      <c r="I5396" s="210">
        <f>I5345*'Usages mobilité'!$BG22*(1+'Usages mobilité'!$BH22)^(I$5217-$D$5217)/1000</f>
        <v>0</v>
      </c>
      <c r="J5396" s="210">
        <f>J5345*'Usages mobilité'!$BG22*(1+'Usages mobilité'!$BH22)^(J$5217-$D$5217)/1000</f>
        <v>0</v>
      </c>
      <c r="K5396" s="210">
        <f>K5345*'Usages mobilité'!$BG22*(1+'Usages mobilité'!$BH22)^(K$5217-$D$5217)/1000</f>
        <v>0</v>
      </c>
      <c r="L5396" s="210">
        <f>L5345*'Usages mobilité'!$BG22*(1+'Usages mobilité'!$BH22)^(L$5217-$D$5217)/1000</f>
        <v>0</v>
      </c>
      <c r="M5396" s="210">
        <f>M5345*'Usages mobilité'!$BG22*(1+'Usages mobilité'!$BH22)^(M$5217-$D$5217)/1000</f>
        <v>0</v>
      </c>
      <c r="N5396" s="210">
        <f>N5345*'Usages mobilité'!$BG22*(1+'Usages mobilité'!$BH22)^(N$5217-$D$5217)/1000</f>
        <v>0</v>
      </c>
      <c r="O5396" s="210">
        <f>O5345*'Usages mobilité'!$BG22*(1+'Usages mobilité'!$BH22)^(O$5217-$D$5217)/1000</f>
        <v>0</v>
      </c>
      <c r="P5396" s="210">
        <f>P5345*'Usages mobilité'!$BG22*(1+'Usages mobilité'!$BH22)^(P$5217-$D$5217)/1000</f>
        <v>0</v>
      </c>
      <c r="Q5396" s="210">
        <f>Q5345*'Usages mobilité'!$BG22*(1+'Usages mobilité'!$BH22)^(Q$5217-$D$5217)/1000</f>
        <v>0</v>
      </c>
      <c r="R5396" s="210">
        <f>R5345*'Usages mobilité'!$BG22*(1+'Usages mobilité'!$BH22)^(R$5217-$D$5217)/1000</f>
        <v>0</v>
      </c>
    </row>
    <row r="5397" spans="1:18" hidden="1" outlineLevel="2" x14ac:dyDescent="0.35">
      <c r="A5397" s="209" t="str">
        <f>'Usages mobilité'!A23</f>
        <v>Usage mobilité n°20</v>
      </c>
      <c r="B5397" s="209" t="s">
        <v>639</v>
      </c>
      <c r="C5397" s="209"/>
      <c r="D5397" s="210">
        <f>D5346*'Usages mobilité'!$BG23*(1+'Usages mobilité'!$BH23)^(D$5217-$D$5217)/1000</f>
        <v>0</v>
      </c>
      <c r="E5397" s="210">
        <f>E5346*'Usages mobilité'!$BG23*(1+'Usages mobilité'!$BH23)^(E$5217-$D$5217)/1000</f>
        <v>0</v>
      </c>
      <c r="F5397" s="210">
        <f>F5346*'Usages mobilité'!$BG23*(1+'Usages mobilité'!$BH23)^(F$5217-$D$5217)/1000</f>
        <v>0</v>
      </c>
      <c r="G5397" s="210">
        <f>G5346*'Usages mobilité'!$BG23*(1+'Usages mobilité'!$BH23)^(G$5217-$D$5217)/1000</f>
        <v>0</v>
      </c>
      <c r="H5397" s="210">
        <f>H5346*'Usages mobilité'!$BG23*(1+'Usages mobilité'!$BH23)^(H$5217-$D$5217)/1000</f>
        <v>0</v>
      </c>
      <c r="I5397" s="210">
        <f>I5346*'Usages mobilité'!$BG23*(1+'Usages mobilité'!$BH23)^(I$5217-$D$5217)/1000</f>
        <v>0</v>
      </c>
      <c r="J5397" s="210">
        <f>J5346*'Usages mobilité'!$BG23*(1+'Usages mobilité'!$BH23)^(J$5217-$D$5217)/1000</f>
        <v>0</v>
      </c>
      <c r="K5397" s="210">
        <f>K5346*'Usages mobilité'!$BG23*(1+'Usages mobilité'!$BH23)^(K$5217-$D$5217)/1000</f>
        <v>0</v>
      </c>
      <c r="L5397" s="210">
        <f>L5346*'Usages mobilité'!$BG23*(1+'Usages mobilité'!$BH23)^(L$5217-$D$5217)/1000</f>
        <v>0</v>
      </c>
      <c r="M5397" s="210">
        <f>M5346*'Usages mobilité'!$BG23*(1+'Usages mobilité'!$BH23)^(M$5217-$D$5217)/1000</f>
        <v>0</v>
      </c>
      <c r="N5397" s="210">
        <f>N5346*'Usages mobilité'!$BG23*(1+'Usages mobilité'!$BH23)^(N$5217-$D$5217)/1000</f>
        <v>0</v>
      </c>
      <c r="O5397" s="210">
        <f>O5346*'Usages mobilité'!$BG23*(1+'Usages mobilité'!$BH23)^(O$5217-$D$5217)/1000</f>
        <v>0</v>
      </c>
      <c r="P5397" s="210">
        <f>P5346*'Usages mobilité'!$BG23*(1+'Usages mobilité'!$BH23)^(P$5217-$D$5217)/1000</f>
        <v>0</v>
      </c>
      <c r="Q5397" s="210">
        <f>Q5346*'Usages mobilité'!$BG23*(1+'Usages mobilité'!$BH23)^(Q$5217-$D$5217)/1000</f>
        <v>0</v>
      </c>
      <c r="R5397" s="210">
        <f>R5346*'Usages mobilité'!$BG23*(1+'Usages mobilité'!$BH23)^(R$5217-$D$5217)/1000</f>
        <v>0</v>
      </c>
    </row>
    <row r="5398" spans="1:18" hidden="1" outlineLevel="2" x14ac:dyDescent="0.35">
      <c r="A5398" s="209" t="str">
        <f>'Usages mobilité'!A24</f>
        <v>Usage mobilité n°21</v>
      </c>
      <c r="B5398" s="209" t="s">
        <v>639</v>
      </c>
      <c r="C5398" s="209"/>
      <c r="D5398" s="210">
        <f>D5347*'Usages mobilité'!$BG24*(1+'Usages mobilité'!$BH24)^(D$5217-$D$5217)/1000</f>
        <v>0</v>
      </c>
      <c r="E5398" s="210">
        <f>E5347*'Usages mobilité'!$BG24*(1+'Usages mobilité'!$BH24)^(E$5217-$D$5217)/1000</f>
        <v>0</v>
      </c>
      <c r="F5398" s="210">
        <f>F5347*'Usages mobilité'!$BG24*(1+'Usages mobilité'!$BH24)^(F$5217-$D$5217)/1000</f>
        <v>0</v>
      </c>
      <c r="G5398" s="210">
        <f>G5347*'Usages mobilité'!$BG24*(1+'Usages mobilité'!$BH24)^(G$5217-$D$5217)/1000</f>
        <v>0</v>
      </c>
      <c r="H5398" s="210">
        <f>H5347*'Usages mobilité'!$BG24*(1+'Usages mobilité'!$BH24)^(H$5217-$D$5217)/1000</f>
        <v>0</v>
      </c>
      <c r="I5398" s="210">
        <f>I5347*'Usages mobilité'!$BG24*(1+'Usages mobilité'!$BH24)^(I$5217-$D$5217)/1000</f>
        <v>0</v>
      </c>
      <c r="J5398" s="210">
        <f>J5347*'Usages mobilité'!$BG24*(1+'Usages mobilité'!$BH24)^(J$5217-$D$5217)/1000</f>
        <v>0</v>
      </c>
      <c r="K5398" s="210">
        <f>K5347*'Usages mobilité'!$BG24*(1+'Usages mobilité'!$BH24)^(K$5217-$D$5217)/1000</f>
        <v>0</v>
      </c>
      <c r="L5398" s="210">
        <f>L5347*'Usages mobilité'!$BG24*(1+'Usages mobilité'!$BH24)^(L$5217-$D$5217)/1000</f>
        <v>0</v>
      </c>
      <c r="M5398" s="210">
        <f>M5347*'Usages mobilité'!$BG24*(1+'Usages mobilité'!$BH24)^(M$5217-$D$5217)/1000</f>
        <v>0</v>
      </c>
      <c r="N5398" s="210">
        <f>N5347*'Usages mobilité'!$BG24*(1+'Usages mobilité'!$BH24)^(N$5217-$D$5217)/1000</f>
        <v>0</v>
      </c>
      <c r="O5398" s="210">
        <f>O5347*'Usages mobilité'!$BG24*(1+'Usages mobilité'!$BH24)^(O$5217-$D$5217)/1000</f>
        <v>0</v>
      </c>
      <c r="P5398" s="210">
        <f>P5347*'Usages mobilité'!$BG24*(1+'Usages mobilité'!$BH24)^(P$5217-$D$5217)/1000</f>
        <v>0</v>
      </c>
      <c r="Q5398" s="210">
        <f>Q5347*'Usages mobilité'!$BG24*(1+'Usages mobilité'!$BH24)^(Q$5217-$D$5217)/1000</f>
        <v>0</v>
      </c>
      <c r="R5398" s="210">
        <f>R5347*'Usages mobilité'!$BG24*(1+'Usages mobilité'!$BH24)^(R$5217-$D$5217)/1000</f>
        <v>0</v>
      </c>
    </row>
    <row r="5399" spans="1:18" hidden="1" outlineLevel="2" x14ac:dyDescent="0.35">
      <c r="A5399" s="209" t="str">
        <f>'Usages mobilité'!A25</f>
        <v>Usage mobilité n°22</v>
      </c>
      <c r="B5399" s="209" t="s">
        <v>639</v>
      </c>
      <c r="C5399" s="209"/>
      <c r="D5399" s="210">
        <f>D5348*'Usages mobilité'!$BG25*(1+'Usages mobilité'!$BH25)^(D$5217-$D$5217)/1000</f>
        <v>0</v>
      </c>
      <c r="E5399" s="210">
        <f>E5348*'Usages mobilité'!$BG25*(1+'Usages mobilité'!$BH25)^(E$5217-$D$5217)/1000</f>
        <v>0</v>
      </c>
      <c r="F5399" s="210">
        <f>F5348*'Usages mobilité'!$BG25*(1+'Usages mobilité'!$BH25)^(F$5217-$D$5217)/1000</f>
        <v>0</v>
      </c>
      <c r="G5399" s="210">
        <f>G5348*'Usages mobilité'!$BG25*(1+'Usages mobilité'!$BH25)^(G$5217-$D$5217)/1000</f>
        <v>0</v>
      </c>
      <c r="H5399" s="210">
        <f>H5348*'Usages mobilité'!$BG25*(1+'Usages mobilité'!$BH25)^(H$5217-$D$5217)/1000</f>
        <v>0</v>
      </c>
      <c r="I5399" s="210">
        <f>I5348*'Usages mobilité'!$BG25*(1+'Usages mobilité'!$BH25)^(I$5217-$D$5217)/1000</f>
        <v>0</v>
      </c>
      <c r="J5399" s="210">
        <f>J5348*'Usages mobilité'!$BG25*(1+'Usages mobilité'!$BH25)^(J$5217-$D$5217)/1000</f>
        <v>0</v>
      </c>
      <c r="K5399" s="210">
        <f>K5348*'Usages mobilité'!$BG25*(1+'Usages mobilité'!$BH25)^(K$5217-$D$5217)/1000</f>
        <v>0</v>
      </c>
      <c r="L5399" s="210">
        <f>L5348*'Usages mobilité'!$BG25*(1+'Usages mobilité'!$BH25)^(L$5217-$D$5217)/1000</f>
        <v>0</v>
      </c>
      <c r="M5399" s="210">
        <f>M5348*'Usages mobilité'!$BG25*(1+'Usages mobilité'!$BH25)^(M$5217-$D$5217)/1000</f>
        <v>0</v>
      </c>
      <c r="N5399" s="210">
        <f>N5348*'Usages mobilité'!$BG25*(1+'Usages mobilité'!$BH25)^(N$5217-$D$5217)/1000</f>
        <v>0</v>
      </c>
      <c r="O5399" s="210">
        <f>O5348*'Usages mobilité'!$BG25*(1+'Usages mobilité'!$BH25)^(O$5217-$D$5217)/1000</f>
        <v>0</v>
      </c>
      <c r="P5399" s="210">
        <f>P5348*'Usages mobilité'!$BG25*(1+'Usages mobilité'!$BH25)^(P$5217-$D$5217)/1000</f>
        <v>0</v>
      </c>
      <c r="Q5399" s="210">
        <f>Q5348*'Usages mobilité'!$BG25*(1+'Usages mobilité'!$BH25)^(Q$5217-$D$5217)/1000</f>
        <v>0</v>
      </c>
      <c r="R5399" s="210">
        <f>R5348*'Usages mobilité'!$BG25*(1+'Usages mobilité'!$BH25)^(R$5217-$D$5217)/1000</f>
        <v>0</v>
      </c>
    </row>
    <row r="5400" spans="1:18" hidden="1" outlineLevel="2" x14ac:dyDescent="0.35">
      <c r="A5400" s="209" t="str">
        <f>'Usages mobilité'!A26</f>
        <v>Usage mobilité n°23</v>
      </c>
      <c r="B5400" s="209" t="s">
        <v>639</v>
      </c>
      <c r="C5400" s="209"/>
      <c r="D5400" s="210">
        <f>D5349*'Usages mobilité'!$BG26*(1+'Usages mobilité'!$BH26)^(D$5217-$D$5217)/1000</f>
        <v>0</v>
      </c>
      <c r="E5400" s="210">
        <f>E5349*'Usages mobilité'!$BG26*(1+'Usages mobilité'!$BH26)^(E$5217-$D$5217)/1000</f>
        <v>0</v>
      </c>
      <c r="F5400" s="210">
        <f>F5349*'Usages mobilité'!$BG26*(1+'Usages mobilité'!$BH26)^(F$5217-$D$5217)/1000</f>
        <v>0</v>
      </c>
      <c r="G5400" s="210">
        <f>G5349*'Usages mobilité'!$BG26*(1+'Usages mobilité'!$BH26)^(G$5217-$D$5217)/1000</f>
        <v>0</v>
      </c>
      <c r="H5400" s="210">
        <f>H5349*'Usages mobilité'!$BG26*(1+'Usages mobilité'!$BH26)^(H$5217-$D$5217)/1000</f>
        <v>0</v>
      </c>
      <c r="I5400" s="210">
        <f>I5349*'Usages mobilité'!$BG26*(1+'Usages mobilité'!$BH26)^(I$5217-$D$5217)/1000</f>
        <v>0</v>
      </c>
      <c r="J5400" s="210">
        <f>J5349*'Usages mobilité'!$BG26*(1+'Usages mobilité'!$BH26)^(J$5217-$D$5217)/1000</f>
        <v>0</v>
      </c>
      <c r="K5400" s="210">
        <f>K5349*'Usages mobilité'!$BG26*(1+'Usages mobilité'!$BH26)^(K$5217-$D$5217)/1000</f>
        <v>0</v>
      </c>
      <c r="L5400" s="210">
        <f>L5349*'Usages mobilité'!$BG26*(1+'Usages mobilité'!$BH26)^(L$5217-$D$5217)/1000</f>
        <v>0</v>
      </c>
      <c r="M5400" s="210">
        <f>M5349*'Usages mobilité'!$BG26*(1+'Usages mobilité'!$BH26)^(M$5217-$D$5217)/1000</f>
        <v>0</v>
      </c>
      <c r="N5400" s="210">
        <f>N5349*'Usages mobilité'!$BG26*(1+'Usages mobilité'!$BH26)^(N$5217-$D$5217)/1000</f>
        <v>0</v>
      </c>
      <c r="O5400" s="210">
        <f>O5349*'Usages mobilité'!$BG26*(1+'Usages mobilité'!$BH26)^(O$5217-$D$5217)/1000</f>
        <v>0</v>
      </c>
      <c r="P5400" s="210">
        <f>P5349*'Usages mobilité'!$BG26*(1+'Usages mobilité'!$BH26)^(P$5217-$D$5217)/1000</f>
        <v>0</v>
      </c>
      <c r="Q5400" s="210">
        <f>Q5349*'Usages mobilité'!$BG26*(1+'Usages mobilité'!$BH26)^(Q$5217-$D$5217)/1000</f>
        <v>0</v>
      </c>
      <c r="R5400" s="210">
        <f>R5349*'Usages mobilité'!$BG26*(1+'Usages mobilité'!$BH26)^(R$5217-$D$5217)/1000</f>
        <v>0</v>
      </c>
    </row>
    <row r="5401" spans="1:18" hidden="1" outlineLevel="2" x14ac:dyDescent="0.35">
      <c r="A5401" s="209" t="str">
        <f>'Usages mobilité'!A27</f>
        <v>Usage mobilité n°24</v>
      </c>
      <c r="B5401" s="209" t="s">
        <v>639</v>
      </c>
      <c r="C5401" s="209"/>
      <c r="D5401" s="210">
        <f>D5350*'Usages mobilité'!$BG27*(1+'Usages mobilité'!$BH27)^(D$5217-$D$5217)/1000</f>
        <v>0</v>
      </c>
      <c r="E5401" s="210">
        <f>E5350*'Usages mobilité'!$BG27*(1+'Usages mobilité'!$BH27)^(E$5217-$D$5217)/1000</f>
        <v>0</v>
      </c>
      <c r="F5401" s="210">
        <f>F5350*'Usages mobilité'!$BG27*(1+'Usages mobilité'!$BH27)^(F$5217-$D$5217)/1000</f>
        <v>0</v>
      </c>
      <c r="G5401" s="210">
        <f>G5350*'Usages mobilité'!$BG27*(1+'Usages mobilité'!$BH27)^(G$5217-$D$5217)/1000</f>
        <v>0</v>
      </c>
      <c r="H5401" s="210">
        <f>H5350*'Usages mobilité'!$BG27*(1+'Usages mobilité'!$BH27)^(H$5217-$D$5217)/1000</f>
        <v>0</v>
      </c>
      <c r="I5401" s="210">
        <f>I5350*'Usages mobilité'!$BG27*(1+'Usages mobilité'!$BH27)^(I$5217-$D$5217)/1000</f>
        <v>0</v>
      </c>
      <c r="J5401" s="210">
        <f>J5350*'Usages mobilité'!$BG27*(1+'Usages mobilité'!$BH27)^(J$5217-$D$5217)/1000</f>
        <v>0</v>
      </c>
      <c r="K5401" s="210">
        <f>K5350*'Usages mobilité'!$BG27*(1+'Usages mobilité'!$BH27)^(K$5217-$D$5217)/1000</f>
        <v>0</v>
      </c>
      <c r="L5401" s="210">
        <f>L5350*'Usages mobilité'!$BG27*(1+'Usages mobilité'!$BH27)^(L$5217-$D$5217)/1000</f>
        <v>0</v>
      </c>
      <c r="M5401" s="210">
        <f>M5350*'Usages mobilité'!$BG27*(1+'Usages mobilité'!$BH27)^(M$5217-$D$5217)/1000</f>
        <v>0</v>
      </c>
      <c r="N5401" s="210">
        <f>N5350*'Usages mobilité'!$BG27*(1+'Usages mobilité'!$BH27)^(N$5217-$D$5217)/1000</f>
        <v>0</v>
      </c>
      <c r="O5401" s="210">
        <f>O5350*'Usages mobilité'!$BG27*(1+'Usages mobilité'!$BH27)^(O$5217-$D$5217)/1000</f>
        <v>0</v>
      </c>
      <c r="P5401" s="210">
        <f>P5350*'Usages mobilité'!$BG27*(1+'Usages mobilité'!$BH27)^(P$5217-$D$5217)/1000</f>
        <v>0</v>
      </c>
      <c r="Q5401" s="210">
        <f>Q5350*'Usages mobilité'!$BG27*(1+'Usages mobilité'!$BH27)^(Q$5217-$D$5217)/1000</f>
        <v>0</v>
      </c>
      <c r="R5401" s="210">
        <f>R5350*'Usages mobilité'!$BG27*(1+'Usages mobilité'!$BH27)^(R$5217-$D$5217)/1000</f>
        <v>0</v>
      </c>
    </row>
    <row r="5402" spans="1:18" hidden="1" outlineLevel="2" x14ac:dyDescent="0.35">
      <c r="A5402" s="209" t="str">
        <f>'Usages mobilité'!A28</f>
        <v>Usage mobilité n°25</v>
      </c>
      <c r="B5402" s="209" t="s">
        <v>639</v>
      </c>
      <c r="C5402" s="209"/>
      <c r="D5402" s="210">
        <f>D5351*'Usages mobilité'!$BG28*(1+'Usages mobilité'!$BH28)^(D$5217-$D$5217)/1000</f>
        <v>0</v>
      </c>
      <c r="E5402" s="210">
        <f>E5351*'Usages mobilité'!$BG28*(1+'Usages mobilité'!$BH28)^(E$5217-$D$5217)/1000</f>
        <v>0</v>
      </c>
      <c r="F5402" s="210">
        <f>F5351*'Usages mobilité'!$BG28*(1+'Usages mobilité'!$BH28)^(F$5217-$D$5217)/1000</f>
        <v>0</v>
      </c>
      <c r="G5402" s="210">
        <f>G5351*'Usages mobilité'!$BG28*(1+'Usages mobilité'!$BH28)^(G$5217-$D$5217)/1000</f>
        <v>0</v>
      </c>
      <c r="H5402" s="210">
        <f>H5351*'Usages mobilité'!$BG28*(1+'Usages mobilité'!$BH28)^(H$5217-$D$5217)/1000</f>
        <v>0</v>
      </c>
      <c r="I5402" s="210">
        <f>I5351*'Usages mobilité'!$BG28*(1+'Usages mobilité'!$BH28)^(I$5217-$D$5217)/1000</f>
        <v>0</v>
      </c>
      <c r="J5402" s="210">
        <f>J5351*'Usages mobilité'!$BG28*(1+'Usages mobilité'!$BH28)^(J$5217-$D$5217)/1000</f>
        <v>0</v>
      </c>
      <c r="K5402" s="210">
        <f>K5351*'Usages mobilité'!$BG28*(1+'Usages mobilité'!$BH28)^(K$5217-$D$5217)/1000</f>
        <v>0</v>
      </c>
      <c r="L5402" s="210">
        <f>L5351*'Usages mobilité'!$BG28*(1+'Usages mobilité'!$BH28)^(L$5217-$D$5217)/1000</f>
        <v>0</v>
      </c>
      <c r="M5402" s="210">
        <f>M5351*'Usages mobilité'!$BG28*(1+'Usages mobilité'!$BH28)^(M$5217-$D$5217)/1000</f>
        <v>0</v>
      </c>
      <c r="N5402" s="210">
        <f>N5351*'Usages mobilité'!$BG28*(1+'Usages mobilité'!$BH28)^(N$5217-$D$5217)/1000</f>
        <v>0</v>
      </c>
      <c r="O5402" s="210">
        <f>O5351*'Usages mobilité'!$BG28*(1+'Usages mobilité'!$BH28)^(O$5217-$D$5217)/1000</f>
        <v>0</v>
      </c>
      <c r="P5402" s="210">
        <f>P5351*'Usages mobilité'!$BG28*(1+'Usages mobilité'!$BH28)^(P$5217-$D$5217)/1000</f>
        <v>0</v>
      </c>
      <c r="Q5402" s="210">
        <f>Q5351*'Usages mobilité'!$BG28*(1+'Usages mobilité'!$BH28)^(Q$5217-$D$5217)/1000</f>
        <v>0</v>
      </c>
      <c r="R5402" s="210">
        <f>R5351*'Usages mobilité'!$BG28*(1+'Usages mobilité'!$BH28)^(R$5217-$D$5217)/1000</f>
        <v>0</v>
      </c>
    </row>
    <row r="5403" spans="1:18" hidden="1" outlineLevel="2" x14ac:dyDescent="0.35">
      <c r="A5403" s="209" t="str">
        <f>'Usages mobilité'!A29</f>
        <v>Usage mobilité n°26</v>
      </c>
      <c r="B5403" s="209" t="s">
        <v>639</v>
      </c>
      <c r="C5403" s="209"/>
      <c r="D5403" s="210">
        <f>D5352*'Usages mobilité'!$BG29*(1+'Usages mobilité'!$BH29)^(D$5217-$D$5217)/1000</f>
        <v>0</v>
      </c>
      <c r="E5403" s="210">
        <f>E5352*'Usages mobilité'!$BG29*(1+'Usages mobilité'!$BH29)^(E$5217-$D$5217)/1000</f>
        <v>0</v>
      </c>
      <c r="F5403" s="210">
        <f>F5352*'Usages mobilité'!$BG29*(1+'Usages mobilité'!$BH29)^(F$5217-$D$5217)/1000</f>
        <v>0</v>
      </c>
      <c r="G5403" s="210">
        <f>G5352*'Usages mobilité'!$BG29*(1+'Usages mobilité'!$BH29)^(G$5217-$D$5217)/1000</f>
        <v>0</v>
      </c>
      <c r="H5403" s="210">
        <f>H5352*'Usages mobilité'!$BG29*(1+'Usages mobilité'!$BH29)^(H$5217-$D$5217)/1000</f>
        <v>0</v>
      </c>
      <c r="I5403" s="210">
        <f>I5352*'Usages mobilité'!$BG29*(1+'Usages mobilité'!$BH29)^(I$5217-$D$5217)/1000</f>
        <v>0</v>
      </c>
      <c r="J5403" s="210">
        <f>J5352*'Usages mobilité'!$BG29*(1+'Usages mobilité'!$BH29)^(J$5217-$D$5217)/1000</f>
        <v>0</v>
      </c>
      <c r="K5403" s="210">
        <f>K5352*'Usages mobilité'!$BG29*(1+'Usages mobilité'!$BH29)^(K$5217-$D$5217)/1000</f>
        <v>0</v>
      </c>
      <c r="L5403" s="210">
        <f>L5352*'Usages mobilité'!$BG29*(1+'Usages mobilité'!$BH29)^(L$5217-$D$5217)/1000</f>
        <v>0</v>
      </c>
      <c r="M5403" s="210">
        <f>M5352*'Usages mobilité'!$BG29*(1+'Usages mobilité'!$BH29)^(M$5217-$D$5217)/1000</f>
        <v>0</v>
      </c>
      <c r="N5403" s="210">
        <f>N5352*'Usages mobilité'!$BG29*(1+'Usages mobilité'!$BH29)^(N$5217-$D$5217)/1000</f>
        <v>0</v>
      </c>
      <c r="O5403" s="210">
        <f>O5352*'Usages mobilité'!$BG29*(1+'Usages mobilité'!$BH29)^(O$5217-$D$5217)/1000</f>
        <v>0</v>
      </c>
      <c r="P5403" s="210">
        <f>P5352*'Usages mobilité'!$BG29*(1+'Usages mobilité'!$BH29)^(P$5217-$D$5217)/1000</f>
        <v>0</v>
      </c>
      <c r="Q5403" s="210">
        <f>Q5352*'Usages mobilité'!$BG29*(1+'Usages mobilité'!$BH29)^(Q$5217-$D$5217)/1000</f>
        <v>0</v>
      </c>
      <c r="R5403" s="210">
        <f>R5352*'Usages mobilité'!$BG29*(1+'Usages mobilité'!$BH29)^(R$5217-$D$5217)/1000</f>
        <v>0</v>
      </c>
    </row>
    <row r="5404" spans="1:18" hidden="1" outlineLevel="2" x14ac:dyDescent="0.35">
      <c r="A5404" s="209" t="str">
        <f>'Usages mobilité'!A30</f>
        <v>Usage mobilité n°27</v>
      </c>
      <c r="B5404" s="209" t="s">
        <v>639</v>
      </c>
      <c r="C5404" s="209"/>
      <c r="D5404" s="210">
        <f>D5353*'Usages mobilité'!$BG30*(1+'Usages mobilité'!$BH30)^(D$5217-$D$5217)/1000</f>
        <v>0</v>
      </c>
      <c r="E5404" s="210">
        <f>E5353*'Usages mobilité'!$BG30*(1+'Usages mobilité'!$BH30)^(E$5217-$D$5217)/1000</f>
        <v>0</v>
      </c>
      <c r="F5404" s="210">
        <f>F5353*'Usages mobilité'!$BG30*(1+'Usages mobilité'!$BH30)^(F$5217-$D$5217)/1000</f>
        <v>0</v>
      </c>
      <c r="G5404" s="210">
        <f>G5353*'Usages mobilité'!$BG30*(1+'Usages mobilité'!$BH30)^(G$5217-$D$5217)/1000</f>
        <v>0</v>
      </c>
      <c r="H5404" s="210">
        <f>H5353*'Usages mobilité'!$BG30*(1+'Usages mobilité'!$BH30)^(H$5217-$D$5217)/1000</f>
        <v>0</v>
      </c>
      <c r="I5404" s="210">
        <f>I5353*'Usages mobilité'!$BG30*(1+'Usages mobilité'!$BH30)^(I$5217-$D$5217)/1000</f>
        <v>0</v>
      </c>
      <c r="J5404" s="210">
        <f>J5353*'Usages mobilité'!$BG30*(1+'Usages mobilité'!$BH30)^(J$5217-$D$5217)/1000</f>
        <v>0</v>
      </c>
      <c r="K5404" s="210">
        <f>K5353*'Usages mobilité'!$BG30*(1+'Usages mobilité'!$BH30)^(K$5217-$D$5217)/1000</f>
        <v>0</v>
      </c>
      <c r="L5404" s="210">
        <f>L5353*'Usages mobilité'!$BG30*(1+'Usages mobilité'!$BH30)^(L$5217-$D$5217)/1000</f>
        <v>0</v>
      </c>
      <c r="M5404" s="210">
        <f>M5353*'Usages mobilité'!$BG30*(1+'Usages mobilité'!$BH30)^(M$5217-$D$5217)/1000</f>
        <v>0</v>
      </c>
      <c r="N5404" s="210">
        <f>N5353*'Usages mobilité'!$BG30*(1+'Usages mobilité'!$BH30)^(N$5217-$D$5217)/1000</f>
        <v>0</v>
      </c>
      <c r="O5404" s="210">
        <f>O5353*'Usages mobilité'!$BG30*(1+'Usages mobilité'!$BH30)^(O$5217-$D$5217)/1000</f>
        <v>0</v>
      </c>
      <c r="P5404" s="210">
        <f>P5353*'Usages mobilité'!$BG30*(1+'Usages mobilité'!$BH30)^(P$5217-$D$5217)/1000</f>
        <v>0</v>
      </c>
      <c r="Q5404" s="210">
        <f>Q5353*'Usages mobilité'!$BG30*(1+'Usages mobilité'!$BH30)^(Q$5217-$D$5217)/1000</f>
        <v>0</v>
      </c>
      <c r="R5404" s="210">
        <f>R5353*'Usages mobilité'!$BG30*(1+'Usages mobilité'!$BH30)^(R$5217-$D$5217)/1000</f>
        <v>0</v>
      </c>
    </row>
    <row r="5405" spans="1:18" hidden="1" outlineLevel="2" x14ac:dyDescent="0.35">
      <c r="A5405" s="209" t="str">
        <f>'Usages mobilité'!A31</f>
        <v>Usage mobilité n°28</v>
      </c>
      <c r="B5405" s="209" t="s">
        <v>639</v>
      </c>
      <c r="C5405" s="209"/>
      <c r="D5405" s="210">
        <f>D5354*'Usages mobilité'!$BG31*(1+'Usages mobilité'!$BH31)^(D$5217-$D$5217)/1000</f>
        <v>0</v>
      </c>
      <c r="E5405" s="210">
        <f>E5354*'Usages mobilité'!$BG31*(1+'Usages mobilité'!$BH31)^(E$5217-$D$5217)/1000</f>
        <v>0</v>
      </c>
      <c r="F5405" s="210">
        <f>F5354*'Usages mobilité'!$BG31*(1+'Usages mobilité'!$BH31)^(F$5217-$D$5217)/1000</f>
        <v>0</v>
      </c>
      <c r="G5405" s="210">
        <f>G5354*'Usages mobilité'!$BG31*(1+'Usages mobilité'!$BH31)^(G$5217-$D$5217)/1000</f>
        <v>0</v>
      </c>
      <c r="H5405" s="210">
        <f>H5354*'Usages mobilité'!$BG31*(1+'Usages mobilité'!$BH31)^(H$5217-$D$5217)/1000</f>
        <v>0</v>
      </c>
      <c r="I5405" s="210">
        <f>I5354*'Usages mobilité'!$BG31*(1+'Usages mobilité'!$BH31)^(I$5217-$D$5217)/1000</f>
        <v>0</v>
      </c>
      <c r="J5405" s="210">
        <f>J5354*'Usages mobilité'!$BG31*(1+'Usages mobilité'!$BH31)^(J$5217-$D$5217)/1000</f>
        <v>0</v>
      </c>
      <c r="K5405" s="210">
        <f>K5354*'Usages mobilité'!$BG31*(1+'Usages mobilité'!$BH31)^(K$5217-$D$5217)/1000</f>
        <v>0</v>
      </c>
      <c r="L5405" s="210">
        <f>L5354*'Usages mobilité'!$BG31*(1+'Usages mobilité'!$BH31)^(L$5217-$D$5217)/1000</f>
        <v>0</v>
      </c>
      <c r="M5405" s="210">
        <f>M5354*'Usages mobilité'!$BG31*(1+'Usages mobilité'!$BH31)^(M$5217-$D$5217)/1000</f>
        <v>0</v>
      </c>
      <c r="N5405" s="210">
        <f>N5354*'Usages mobilité'!$BG31*(1+'Usages mobilité'!$BH31)^(N$5217-$D$5217)/1000</f>
        <v>0</v>
      </c>
      <c r="O5405" s="210">
        <f>O5354*'Usages mobilité'!$BG31*(1+'Usages mobilité'!$BH31)^(O$5217-$D$5217)/1000</f>
        <v>0</v>
      </c>
      <c r="P5405" s="210">
        <f>P5354*'Usages mobilité'!$BG31*(1+'Usages mobilité'!$BH31)^(P$5217-$D$5217)/1000</f>
        <v>0</v>
      </c>
      <c r="Q5405" s="210">
        <f>Q5354*'Usages mobilité'!$BG31*(1+'Usages mobilité'!$BH31)^(Q$5217-$D$5217)/1000</f>
        <v>0</v>
      </c>
      <c r="R5405" s="210">
        <f>R5354*'Usages mobilité'!$BG31*(1+'Usages mobilité'!$BH31)^(R$5217-$D$5217)/1000</f>
        <v>0</v>
      </c>
    </row>
    <row r="5406" spans="1:18" hidden="1" outlineLevel="2" x14ac:dyDescent="0.35">
      <c r="A5406" s="209" t="str">
        <f>'Usages mobilité'!A32</f>
        <v>Usage mobilité n°29</v>
      </c>
      <c r="B5406" s="209" t="s">
        <v>639</v>
      </c>
      <c r="C5406" s="209"/>
      <c r="D5406" s="210">
        <f>D5355*'Usages mobilité'!$BG32*(1+'Usages mobilité'!$BH32)^(D$5217-$D$5217)/1000</f>
        <v>0</v>
      </c>
      <c r="E5406" s="210">
        <f>E5355*'Usages mobilité'!$BG32*(1+'Usages mobilité'!$BH32)^(E$5217-$D$5217)/1000</f>
        <v>0</v>
      </c>
      <c r="F5406" s="210">
        <f>F5355*'Usages mobilité'!$BG32*(1+'Usages mobilité'!$BH32)^(F$5217-$D$5217)/1000</f>
        <v>0</v>
      </c>
      <c r="G5406" s="210">
        <f>G5355*'Usages mobilité'!$BG32*(1+'Usages mobilité'!$BH32)^(G$5217-$D$5217)/1000</f>
        <v>0</v>
      </c>
      <c r="H5406" s="210">
        <f>H5355*'Usages mobilité'!$BG32*(1+'Usages mobilité'!$BH32)^(H$5217-$D$5217)/1000</f>
        <v>0</v>
      </c>
      <c r="I5406" s="210">
        <f>I5355*'Usages mobilité'!$BG32*(1+'Usages mobilité'!$BH32)^(I$5217-$D$5217)/1000</f>
        <v>0</v>
      </c>
      <c r="J5406" s="210">
        <f>J5355*'Usages mobilité'!$BG32*(1+'Usages mobilité'!$BH32)^(J$5217-$D$5217)/1000</f>
        <v>0</v>
      </c>
      <c r="K5406" s="210">
        <f>K5355*'Usages mobilité'!$BG32*(1+'Usages mobilité'!$BH32)^(K$5217-$D$5217)/1000</f>
        <v>0</v>
      </c>
      <c r="L5406" s="210">
        <f>L5355*'Usages mobilité'!$BG32*(1+'Usages mobilité'!$BH32)^(L$5217-$D$5217)/1000</f>
        <v>0</v>
      </c>
      <c r="M5406" s="210">
        <f>M5355*'Usages mobilité'!$BG32*(1+'Usages mobilité'!$BH32)^(M$5217-$D$5217)/1000</f>
        <v>0</v>
      </c>
      <c r="N5406" s="210">
        <f>N5355*'Usages mobilité'!$BG32*(1+'Usages mobilité'!$BH32)^(N$5217-$D$5217)/1000</f>
        <v>0</v>
      </c>
      <c r="O5406" s="210">
        <f>O5355*'Usages mobilité'!$BG32*(1+'Usages mobilité'!$BH32)^(O$5217-$D$5217)/1000</f>
        <v>0</v>
      </c>
      <c r="P5406" s="210">
        <f>P5355*'Usages mobilité'!$BG32*(1+'Usages mobilité'!$BH32)^(P$5217-$D$5217)/1000</f>
        <v>0</v>
      </c>
      <c r="Q5406" s="210">
        <f>Q5355*'Usages mobilité'!$BG32*(1+'Usages mobilité'!$BH32)^(Q$5217-$D$5217)/1000</f>
        <v>0</v>
      </c>
      <c r="R5406" s="210">
        <f>R5355*'Usages mobilité'!$BG32*(1+'Usages mobilité'!$BH32)^(R$5217-$D$5217)/1000</f>
        <v>0</v>
      </c>
    </row>
    <row r="5407" spans="1:18" hidden="1" outlineLevel="2" x14ac:dyDescent="0.35">
      <c r="A5407" s="209" t="str">
        <f>'Usages mobilité'!A33</f>
        <v>Usage mobilité n°30</v>
      </c>
      <c r="B5407" s="209" t="s">
        <v>639</v>
      </c>
      <c r="C5407" s="209"/>
      <c r="D5407" s="210">
        <f>D5356*'Usages mobilité'!$BG33*(1+'Usages mobilité'!$BH33)^(D$5217-$D$5217)/1000</f>
        <v>0</v>
      </c>
      <c r="E5407" s="210">
        <f>E5356*'Usages mobilité'!$BG33*(1+'Usages mobilité'!$BH33)^(E$5217-$D$5217)/1000</f>
        <v>0</v>
      </c>
      <c r="F5407" s="210">
        <f>F5356*'Usages mobilité'!$BG33*(1+'Usages mobilité'!$BH33)^(F$5217-$D$5217)/1000</f>
        <v>0</v>
      </c>
      <c r="G5407" s="210">
        <f>G5356*'Usages mobilité'!$BG33*(1+'Usages mobilité'!$BH33)^(G$5217-$D$5217)/1000</f>
        <v>0</v>
      </c>
      <c r="H5407" s="210">
        <f>H5356*'Usages mobilité'!$BG33*(1+'Usages mobilité'!$BH33)^(H$5217-$D$5217)/1000</f>
        <v>0</v>
      </c>
      <c r="I5407" s="210">
        <f>I5356*'Usages mobilité'!$BG33*(1+'Usages mobilité'!$BH33)^(I$5217-$D$5217)/1000</f>
        <v>0</v>
      </c>
      <c r="J5407" s="210">
        <f>J5356*'Usages mobilité'!$BG33*(1+'Usages mobilité'!$BH33)^(J$5217-$D$5217)/1000</f>
        <v>0</v>
      </c>
      <c r="K5407" s="210">
        <f>K5356*'Usages mobilité'!$BG33*(1+'Usages mobilité'!$BH33)^(K$5217-$D$5217)/1000</f>
        <v>0</v>
      </c>
      <c r="L5407" s="210">
        <f>L5356*'Usages mobilité'!$BG33*(1+'Usages mobilité'!$BH33)^(L$5217-$D$5217)/1000</f>
        <v>0</v>
      </c>
      <c r="M5407" s="210">
        <f>M5356*'Usages mobilité'!$BG33*(1+'Usages mobilité'!$BH33)^(M$5217-$D$5217)/1000</f>
        <v>0</v>
      </c>
      <c r="N5407" s="210">
        <f>N5356*'Usages mobilité'!$BG33*(1+'Usages mobilité'!$BH33)^(N$5217-$D$5217)/1000</f>
        <v>0</v>
      </c>
      <c r="O5407" s="210">
        <f>O5356*'Usages mobilité'!$BG33*(1+'Usages mobilité'!$BH33)^(O$5217-$D$5217)/1000</f>
        <v>0</v>
      </c>
      <c r="P5407" s="210">
        <f>P5356*'Usages mobilité'!$BG33*(1+'Usages mobilité'!$BH33)^(P$5217-$D$5217)/1000</f>
        <v>0</v>
      </c>
      <c r="Q5407" s="210">
        <f>Q5356*'Usages mobilité'!$BG33*(1+'Usages mobilité'!$BH33)^(Q$5217-$D$5217)/1000</f>
        <v>0</v>
      </c>
      <c r="R5407" s="210">
        <f>R5356*'Usages mobilité'!$BG33*(1+'Usages mobilité'!$BH33)^(R$5217-$D$5217)/1000</f>
        <v>0</v>
      </c>
    </row>
    <row r="5408" spans="1:18" hidden="1" outlineLevel="2" x14ac:dyDescent="0.35">
      <c r="A5408" s="209" t="str">
        <f>'Usages mobilité'!A34</f>
        <v>Usage mobilité n°31</v>
      </c>
      <c r="B5408" s="209" t="s">
        <v>639</v>
      </c>
      <c r="C5408" s="209"/>
      <c r="D5408" s="210">
        <f>D5357*'Usages mobilité'!$BG34*(1+'Usages mobilité'!$BH34)^(D$5217-$D$5217)/1000</f>
        <v>0</v>
      </c>
      <c r="E5408" s="210">
        <f>E5357*'Usages mobilité'!$BG34*(1+'Usages mobilité'!$BH34)^(E$5217-$D$5217)/1000</f>
        <v>0</v>
      </c>
      <c r="F5408" s="210">
        <f>F5357*'Usages mobilité'!$BG34*(1+'Usages mobilité'!$BH34)^(F$5217-$D$5217)/1000</f>
        <v>0</v>
      </c>
      <c r="G5408" s="210">
        <f>G5357*'Usages mobilité'!$BG34*(1+'Usages mobilité'!$BH34)^(G$5217-$D$5217)/1000</f>
        <v>0</v>
      </c>
      <c r="H5408" s="210">
        <f>H5357*'Usages mobilité'!$BG34*(1+'Usages mobilité'!$BH34)^(H$5217-$D$5217)/1000</f>
        <v>0</v>
      </c>
      <c r="I5408" s="210">
        <f>I5357*'Usages mobilité'!$BG34*(1+'Usages mobilité'!$BH34)^(I$5217-$D$5217)/1000</f>
        <v>0</v>
      </c>
      <c r="J5408" s="210">
        <f>J5357*'Usages mobilité'!$BG34*(1+'Usages mobilité'!$BH34)^(J$5217-$D$5217)/1000</f>
        <v>0</v>
      </c>
      <c r="K5408" s="210">
        <f>K5357*'Usages mobilité'!$BG34*(1+'Usages mobilité'!$BH34)^(K$5217-$D$5217)/1000</f>
        <v>0</v>
      </c>
      <c r="L5408" s="210">
        <f>L5357*'Usages mobilité'!$BG34*(1+'Usages mobilité'!$BH34)^(L$5217-$D$5217)/1000</f>
        <v>0</v>
      </c>
      <c r="M5408" s="210">
        <f>M5357*'Usages mobilité'!$BG34*(1+'Usages mobilité'!$BH34)^(M$5217-$D$5217)/1000</f>
        <v>0</v>
      </c>
      <c r="N5408" s="210">
        <f>N5357*'Usages mobilité'!$BG34*(1+'Usages mobilité'!$BH34)^(N$5217-$D$5217)/1000</f>
        <v>0</v>
      </c>
      <c r="O5408" s="210">
        <f>O5357*'Usages mobilité'!$BG34*(1+'Usages mobilité'!$BH34)^(O$5217-$D$5217)/1000</f>
        <v>0</v>
      </c>
      <c r="P5408" s="210">
        <f>P5357*'Usages mobilité'!$BG34*(1+'Usages mobilité'!$BH34)^(P$5217-$D$5217)/1000</f>
        <v>0</v>
      </c>
      <c r="Q5408" s="210">
        <f>Q5357*'Usages mobilité'!$BG34*(1+'Usages mobilité'!$BH34)^(Q$5217-$D$5217)/1000</f>
        <v>0</v>
      </c>
      <c r="R5408" s="210">
        <f>R5357*'Usages mobilité'!$BG34*(1+'Usages mobilité'!$BH34)^(R$5217-$D$5217)/1000</f>
        <v>0</v>
      </c>
    </row>
    <row r="5409" spans="1:18" hidden="1" outlineLevel="2" x14ac:dyDescent="0.35">
      <c r="A5409" s="209" t="str">
        <f>'Usages mobilité'!A35</f>
        <v>Usage mobilité n°32</v>
      </c>
      <c r="B5409" s="209" t="s">
        <v>639</v>
      </c>
      <c r="C5409" s="209"/>
      <c r="D5409" s="210">
        <f>D5358*'Usages mobilité'!$BG35*(1+'Usages mobilité'!$BH35)^(D$5217-$D$5217)/1000</f>
        <v>0</v>
      </c>
      <c r="E5409" s="210">
        <f>E5358*'Usages mobilité'!$BG35*(1+'Usages mobilité'!$BH35)^(E$5217-$D$5217)/1000</f>
        <v>0</v>
      </c>
      <c r="F5409" s="210">
        <f>F5358*'Usages mobilité'!$BG35*(1+'Usages mobilité'!$BH35)^(F$5217-$D$5217)/1000</f>
        <v>0</v>
      </c>
      <c r="G5409" s="210">
        <f>G5358*'Usages mobilité'!$BG35*(1+'Usages mobilité'!$BH35)^(G$5217-$D$5217)/1000</f>
        <v>0</v>
      </c>
      <c r="H5409" s="210">
        <f>H5358*'Usages mobilité'!$BG35*(1+'Usages mobilité'!$BH35)^(H$5217-$D$5217)/1000</f>
        <v>0</v>
      </c>
      <c r="I5409" s="210">
        <f>I5358*'Usages mobilité'!$BG35*(1+'Usages mobilité'!$BH35)^(I$5217-$D$5217)/1000</f>
        <v>0</v>
      </c>
      <c r="J5409" s="210">
        <f>J5358*'Usages mobilité'!$BG35*(1+'Usages mobilité'!$BH35)^(J$5217-$D$5217)/1000</f>
        <v>0</v>
      </c>
      <c r="K5409" s="210">
        <f>K5358*'Usages mobilité'!$BG35*(1+'Usages mobilité'!$BH35)^(K$5217-$D$5217)/1000</f>
        <v>0</v>
      </c>
      <c r="L5409" s="210">
        <f>L5358*'Usages mobilité'!$BG35*(1+'Usages mobilité'!$BH35)^(L$5217-$D$5217)/1000</f>
        <v>0</v>
      </c>
      <c r="M5409" s="210">
        <f>M5358*'Usages mobilité'!$BG35*(1+'Usages mobilité'!$BH35)^(M$5217-$D$5217)/1000</f>
        <v>0</v>
      </c>
      <c r="N5409" s="210">
        <f>N5358*'Usages mobilité'!$BG35*(1+'Usages mobilité'!$BH35)^(N$5217-$D$5217)/1000</f>
        <v>0</v>
      </c>
      <c r="O5409" s="210">
        <f>O5358*'Usages mobilité'!$BG35*(1+'Usages mobilité'!$BH35)^(O$5217-$D$5217)/1000</f>
        <v>0</v>
      </c>
      <c r="P5409" s="210">
        <f>P5358*'Usages mobilité'!$BG35*(1+'Usages mobilité'!$BH35)^(P$5217-$D$5217)/1000</f>
        <v>0</v>
      </c>
      <c r="Q5409" s="210">
        <f>Q5358*'Usages mobilité'!$BG35*(1+'Usages mobilité'!$BH35)^(Q$5217-$D$5217)/1000</f>
        <v>0</v>
      </c>
      <c r="R5409" s="210">
        <f>R5358*'Usages mobilité'!$BG35*(1+'Usages mobilité'!$BH35)^(R$5217-$D$5217)/1000</f>
        <v>0</v>
      </c>
    </row>
    <row r="5410" spans="1:18" hidden="1" outlineLevel="2" x14ac:dyDescent="0.35">
      <c r="A5410" s="209" t="str">
        <f>'Usages mobilité'!A36</f>
        <v>Usage mobilité n°33</v>
      </c>
      <c r="B5410" s="209" t="s">
        <v>639</v>
      </c>
      <c r="C5410" s="209"/>
      <c r="D5410" s="210">
        <f>D5359*'Usages mobilité'!$BG36*(1+'Usages mobilité'!$BH36)^(D$5217-$D$5217)/1000</f>
        <v>0</v>
      </c>
      <c r="E5410" s="210">
        <f>E5359*'Usages mobilité'!$BG36*(1+'Usages mobilité'!$BH36)^(E$5217-$D$5217)/1000</f>
        <v>0</v>
      </c>
      <c r="F5410" s="210">
        <f>F5359*'Usages mobilité'!$BG36*(1+'Usages mobilité'!$BH36)^(F$5217-$D$5217)/1000</f>
        <v>0</v>
      </c>
      <c r="G5410" s="210">
        <f>G5359*'Usages mobilité'!$BG36*(1+'Usages mobilité'!$BH36)^(G$5217-$D$5217)/1000</f>
        <v>0</v>
      </c>
      <c r="H5410" s="210">
        <f>H5359*'Usages mobilité'!$BG36*(1+'Usages mobilité'!$BH36)^(H$5217-$D$5217)/1000</f>
        <v>0</v>
      </c>
      <c r="I5410" s="210">
        <f>I5359*'Usages mobilité'!$BG36*(1+'Usages mobilité'!$BH36)^(I$5217-$D$5217)/1000</f>
        <v>0</v>
      </c>
      <c r="J5410" s="210">
        <f>J5359*'Usages mobilité'!$BG36*(1+'Usages mobilité'!$BH36)^(J$5217-$D$5217)/1000</f>
        <v>0</v>
      </c>
      <c r="K5410" s="210">
        <f>K5359*'Usages mobilité'!$BG36*(1+'Usages mobilité'!$BH36)^(K$5217-$D$5217)/1000</f>
        <v>0</v>
      </c>
      <c r="L5410" s="210">
        <f>L5359*'Usages mobilité'!$BG36*(1+'Usages mobilité'!$BH36)^(L$5217-$D$5217)/1000</f>
        <v>0</v>
      </c>
      <c r="M5410" s="210">
        <f>M5359*'Usages mobilité'!$BG36*(1+'Usages mobilité'!$BH36)^(M$5217-$D$5217)/1000</f>
        <v>0</v>
      </c>
      <c r="N5410" s="210">
        <f>N5359*'Usages mobilité'!$BG36*(1+'Usages mobilité'!$BH36)^(N$5217-$D$5217)/1000</f>
        <v>0</v>
      </c>
      <c r="O5410" s="210">
        <f>O5359*'Usages mobilité'!$BG36*(1+'Usages mobilité'!$BH36)^(O$5217-$D$5217)/1000</f>
        <v>0</v>
      </c>
      <c r="P5410" s="210">
        <f>P5359*'Usages mobilité'!$BG36*(1+'Usages mobilité'!$BH36)^(P$5217-$D$5217)/1000</f>
        <v>0</v>
      </c>
      <c r="Q5410" s="210">
        <f>Q5359*'Usages mobilité'!$BG36*(1+'Usages mobilité'!$BH36)^(Q$5217-$D$5217)/1000</f>
        <v>0</v>
      </c>
      <c r="R5410" s="210">
        <f>R5359*'Usages mobilité'!$BG36*(1+'Usages mobilité'!$BH36)^(R$5217-$D$5217)/1000</f>
        <v>0</v>
      </c>
    </row>
    <row r="5411" spans="1:18" hidden="1" outlineLevel="2" x14ac:dyDescent="0.35">
      <c r="A5411" s="209" t="str">
        <f>'Usages mobilité'!A37</f>
        <v>Usage mobilité n°34</v>
      </c>
      <c r="B5411" s="209" t="s">
        <v>639</v>
      </c>
      <c r="C5411" s="209"/>
      <c r="D5411" s="210">
        <f>D5360*'Usages mobilité'!$BG37*(1+'Usages mobilité'!$BH37)^(D$5217-$D$5217)/1000</f>
        <v>0</v>
      </c>
      <c r="E5411" s="210">
        <f>E5360*'Usages mobilité'!$BG37*(1+'Usages mobilité'!$BH37)^(E$5217-$D$5217)/1000</f>
        <v>0</v>
      </c>
      <c r="F5411" s="210">
        <f>F5360*'Usages mobilité'!$BG37*(1+'Usages mobilité'!$BH37)^(F$5217-$D$5217)/1000</f>
        <v>0</v>
      </c>
      <c r="G5411" s="210">
        <f>G5360*'Usages mobilité'!$BG37*(1+'Usages mobilité'!$BH37)^(G$5217-$D$5217)/1000</f>
        <v>0</v>
      </c>
      <c r="H5411" s="210">
        <f>H5360*'Usages mobilité'!$BG37*(1+'Usages mobilité'!$BH37)^(H$5217-$D$5217)/1000</f>
        <v>0</v>
      </c>
      <c r="I5411" s="210">
        <f>I5360*'Usages mobilité'!$BG37*(1+'Usages mobilité'!$BH37)^(I$5217-$D$5217)/1000</f>
        <v>0</v>
      </c>
      <c r="J5411" s="210">
        <f>J5360*'Usages mobilité'!$BG37*(1+'Usages mobilité'!$BH37)^(J$5217-$D$5217)/1000</f>
        <v>0</v>
      </c>
      <c r="K5411" s="210">
        <f>K5360*'Usages mobilité'!$BG37*(1+'Usages mobilité'!$BH37)^(K$5217-$D$5217)/1000</f>
        <v>0</v>
      </c>
      <c r="L5411" s="210">
        <f>L5360*'Usages mobilité'!$BG37*(1+'Usages mobilité'!$BH37)^(L$5217-$D$5217)/1000</f>
        <v>0</v>
      </c>
      <c r="M5411" s="210">
        <f>M5360*'Usages mobilité'!$BG37*(1+'Usages mobilité'!$BH37)^(M$5217-$D$5217)/1000</f>
        <v>0</v>
      </c>
      <c r="N5411" s="210">
        <f>N5360*'Usages mobilité'!$BG37*(1+'Usages mobilité'!$BH37)^(N$5217-$D$5217)/1000</f>
        <v>0</v>
      </c>
      <c r="O5411" s="210">
        <f>O5360*'Usages mobilité'!$BG37*(1+'Usages mobilité'!$BH37)^(O$5217-$D$5217)/1000</f>
        <v>0</v>
      </c>
      <c r="P5411" s="210">
        <f>P5360*'Usages mobilité'!$BG37*(1+'Usages mobilité'!$BH37)^(P$5217-$D$5217)/1000</f>
        <v>0</v>
      </c>
      <c r="Q5411" s="210">
        <f>Q5360*'Usages mobilité'!$BG37*(1+'Usages mobilité'!$BH37)^(Q$5217-$D$5217)/1000</f>
        <v>0</v>
      </c>
      <c r="R5411" s="210">
        <f>R5360*'Usages mobilité'!$BG37*(1+'Usages mobilité'!$BH37)^(R$5217-$D$5217)/1000</f>
        <v>0</v>
      </c>
    </row>
    <row r="5412" spans="1:18" hidden="1" outlineLevel="2" x14ac:dyDescent="0.35">
      <c r="A5412" s="209" t="str">
        <f>'Usages mobilité'!A38</f>
        <v>Usage mobilité n°35</v>
      </c>
      <c r="B5412" s="209" t="s">
        <v>639</v>
      </c>
      <c r="C5412" s="209"/>
      <c r="D5412" s="210">
        <f>D5361*'Usages mobilité'!$BG38*(1+'Usages mobilité'!$BH38)^(D$5217-$D$5217)/1000</f>
        <v>0</v>
      </c>
      <c r="E5412" s="210">
        <f>E5361*'Usages mobilité'!$BG38*(1+'Usages mobilité'!$BH38)^(E$5217-$D$5217)/1000</f>
        <v>0</v>
      </c>
      <c r="F5412" s="210">
        <f>F5361*'Usages mobilité'!$BG38*(1+'Usages mobilité'!$BH38)^(F$5217-$D$5217)/1000</f>
        <v>0</v>
      </c>
      <c r="G5412" s="210">
        <f>G5361*'Usages mobilité'!$BG38*(1+'Usages mobilité'!$BH38)^(G$5217-$D$5217)/1000</f>
        <v>0</v>
      </c>
      <c r="H5412" s="210">
        <f>H5361*'Usages mobilité'!$BG38*(1+'Usages mobilité'!$BH38)^(H$5217-$D$5217)/1000</f>
        <v>0</v>
      </c>
      <c r="I5412" s="210">
        <f>I5361*'Usages mobilité'!$BG38*(1+'Usages mobilité'!$BH38)^(I$5217-$D$5217)/1000</f>
        <v>0</v>
      </c>
      <c r="J5412" s="210">
        <f>J5361*'Usages mobilité'!$BG38*(1+'Usages mobilité'!$BH38)^(J$5217-$D$5217)/1000</f>
        <v>0</v>
      </c>
      <c r="K5412" s="210">
        <f>K5361*'Usages mobilité'!$BG38*(1+'Usages mobilité'!$BH38)^(K$5217-$D$5217)/1000</f>
        <v>0</v>
      </c>
      <c r="L5412" s="210">
        <f>L5361*'Usages mobilité'!$BG38*(1+'Usages mobilité'!$BH38)^(L$5217-$D$5217)/1000</f>
        <v>0</v>
      </c>
      <c r="M5412" s="210">
        <f>M5361*'Usages mobilité'!$BG38*(1+'Usages mobilité'!$BH38)^(M$5217-$D$5217)/1000</f>
        <v>0</v>
      </c>
      <c r="N5412" s="210">
        <f>N5361*'Usages mobilité'!$BG38*(1+'Usages mobilité'!$BH38)^(N$5217-$D$5217)/1000</f>
        <v>0</v>
      </c>
      <c r="O5412" s="210">
        <f>O5361*'Usages mobilité'!$BG38*(1+'Usages mobilité'!$BH38)^(O$5217-$D$5217)/1000</f>
        <v>0</v>
      </c>
      <c r="P5412" s="210">
        <f>P5361*'Usages mobilité'!$BG38*(1+'Usages mobilité'!$BH38)^(P$5217-$D$5217)/1000</f>
        <v>0</v>
      </c>
      <c r="Q5412" s="210">
        <f>Q5361*'Usages mobilité'!$BG38*(1+'Usages mobilité'!$BH38)^(Q$5217-$D$5217)/1000</f>
        <v>0</v>
      </c>
      <c r="R5412" s="210">
        <f>R5361*'Usages mobilité'!$BG38*(1+'Usages mobilité'!$BH38)^(R$5217-$D$5217)/1000</f>
        <v>0</v>
      </c>
    </row>
    <row r="5413" spans="1:18" hidden="1" outlineLevel="2" x14ac:dyDescent="0.35">
      <c r="A5413" s="209" t="str">
        <f>'Usages mobilité'!A39</f>
        <v>Usage mobilité n°36</v>
      </c>
      <c r="B5413" s="209" t="s">
        <v>639</v>
      </c>
      <c r="C5413" s="209"/>
      <c r="D5413" s="210">
        <f>D5362*'Usages mobilité'!$BG39*(1+'Usages mobilité'!$BH39)^(D$5217-$D$5217)/1000</f>
        <v>0</v>
      </c>
      <c r="E5413" s="210">
        <f>E5362*'Usages mobilité'!$BG39*(1+'Usages mobilité'!$BH39)^(E$5217-$D$5217)/1000</f>
        <v>0</v>
      </c>
      <c r="F5413" s="210">
        <f>F5362*'Usages mobilité'!$BG39*(1+'Usages mobilité'!$BH39)^(F$5217-$D$5217)/1000</f>
        <v>0</v>
      </c>
      <c r="G5413" s="210">
        <f>G5362*'Usages mobilité'!$BG39*(1+'Usages mobilité'!$BH39)^(G$5217-$D$5217)/1000</f>
        <v>0</v>
      </c>
      <c r="H5413" s="210">
        <f>H5362*'Usages mobilité'!$BG39*(1+'Usages mobilité'!$BH39)^(H$5217-$D$5217)/1000</f>
        <v>0</v>
      </c>
      <c r="I5413" s="210">
        <f>I5362*'Usages mobilité'!$BG39*(1+'Usages mobilité'!$BH39)^(I$5217-$D$5217)/1000</f>
        <v>0</v>
      </c>
      <c r="J5413" s="210">
        <f>J5362*'Usages mobilité'!$BG39*(1+'Usages mobilité'!$BH39)^(J$5217-$D$5217)/1000</f>
        <v>0</v>
      </c>
      <c r="K5413" s="210">
        <f>K5362*'Usages mobilité'!$BG39*(1+'Usages mobilité'!$BH39)^(K$5217-$D$5217)/1000</f>
        <v>0</v>
      </c>
      <c r="L5413" s="210">
        <f>L5362*'Usages mobilité'!$BG39*(1+'Usages mobilité'!$BH39)^(L$5217-$D$5217)/1000</f>
        <v>0</v>
      </c>
      <c r="M5413" s="210">
        <f>M5362*'Usages mobilité'!$BG39*(1+'Usages mobilité'!$BH39)^(M$5217-$D$5217)/1000</f>
        <v>0</v>
      </c>
      <c r="N5413" s="210">
        <f>N5362*'Usages mobilité'!$BG39*(1+'Usages mobilité'!$BH39)^(N$5217-$D$5217)/1000</f>
        <v>0</v>
      </c>
      <c r="O5413" s="210">
        <f>O5362*'Usages mobilité'!$BG39*(1+'Usages mobilité'!$BH39)^(O$5217-$D$5217)/1000</f>
        <v>0</v>
      </c>
      <c r="P5413" s="210">
        <f>P5362*'Usages mobilité'!$BG39*(1+'Usages mobilité'!$BH39)^(P$5217-$D$5217)/1000</f>
        <v>0</v>
      </c>
      <c r="Q5413" s="210">
        <f>Q5362*'Usages mobilité'!$BG39*(1+'Usages mobilité'!$BH39)^(Q$5217-$D$5217)/1000</f>
        <v>0</v>
      </c>
      <c r="R5413" s="210">
        <f>R5362*'Usages mobilité'!$BG39*(1+'Usages mobilité'!$BH39)^(R$5217-$D$5217)/1000</f>
        <v>0</v>
      </c>
    </row>
    <row r="5414" spans="1:18" hidden="1" outlineLevel="2" x14ac:dyDescent="0.35">
      <c r="A5414" s="209" t="str">
        <f>'Usages mobilité'!A40</f>
        <v>Usage mobilité n°37</v>
      </c>
      <c r="B5414" s="209" t="s">
        <v>639</v>
      </c>
      <c r="C5414" s="209"/>
      <c r="D5414" s="210">
        <f>D5363*'Usages mobilité'!$BG40*(1+'Usages mobilité'!$BH40)^(D$5217-$D$5217)/1000</f>
        <v>0</v>
      </c>
      <c r="E5414" s="210">
        <f>E5363*'Usages mobilité'!$BG40*(1+'Usages mobilité'!$BH40)^(E$5217-$D$5217)/1000</f>
        <v>0</v>
      </c>
      <c r="F5414" s="210">
        <f>F5363*'Usages mobilité'!$BG40*(1+'Usages mobilité'!$BH40)^(F$5217-$D$5217)/1000</f>
        <v>0</v>
      </c>
      <c r="G5414" s="210">
        <f>G5363*'Usages mobilité'!$BG40*(1+'Usages mobilité'!$BH40)^(G$5217-$D$5217)/1000</f>
        <v>0</v>
      </c>
      <c r="H5414" s="210">
        <f>H5363*'Usages mobilité'!$BG40*(1+'Usages mobilité'!$BH40)^(H$5217-$D$5217)/1000</f>
        <v>0</v>
      </c>
      <c r="I5414" s="210">
        <f>I5363*'Usages mobilité'!$BG40*(1+'Usages mobilité'!$BH40)^(I$5217-$D$5217)/1000</f>
        <v>0</v>
      </c>
      <c r="J5414" s="210">
        <f>J5363*'Usages mobilité'!$BG40*(1+'Usages mobilité'!$BH40)^(J$5217-$D$5217)/1000</f>
        <v>0</v>
      </c>
      <c r="K5414" s="210">
        <f>K5363*'Usages mobilité'!$BG40*(1+'Usages mobilité'!$BH40)^(K$5217-$D$5217)/1000</f>
        <v>0</v>
      </c>
      <c r="L5414" s="210">
        <f>L5363*'Usages mobilité'!$BG40*(1+'Usages mobilité'!$BH40)^(L$5217-$D$5217)/1000</f>
        <v>0</v>
      </c>
      <c r="M5414" s="210">
        <f>M5363*'Usages mobilité'!$BG40*(1+'Usages mobilité'!$BH40)^(M$5217-$D$5217)/1000</f>
        <v>0</v>
      </c>
      <c r="N5414" s="210">
        <f>N5363*'Usages mobilité'!$BG40*(1+'Usages mobilité'!$BH40)^(N$5217-$D$5217)/1000</f>
        <v>0</v>
      </c>
      <c r="O5414" s="210">
        <f>O5363*'Usages mobilité'!$BG40*(1+'Usages mobilité'!$BH40)^(O$5217-$D$5217)/1000</f>
        <v>0</v>
      </c>
      <c r="P5414" s="210">
        <f>P5363*'Usages mobilité'!$BG40*(1+'Usages mobilité'!$BH40)^(P$5217-$D$5217)/1000</f>
        <v>0</v>
      </c>
      <c r="Q5414" s="210">
        <f>Q5363*'Usages mobilité'!$BG40*(1+'Usages mobilité'!$BH40)^(Q$5217-$D$5217)/1000</f>
        <v>0</v>
      </c>
      <c r="R5414" s="210">
        <f>R5363*'Usages mobilité'!$BG40*(1+'Usages mobilité'!$BH40)^(R$5217-$D$5217)/1000</f>
        <v>0</v>
      </c>
    </row>
    <row r="5415" spans="1:18" hidden="1" outlineLevel="2" x14ac:dyDescent="0.35">
      <c r="A5415" s="209" t="str">
        <f>'Usages mobilité'!A41</f>
        <v>Usage mobilité n°38</v>
      </c>
      <c r="B5415" s="209" t="s">
        <v>639</v>
      </c>
      <c r="C5415" s="209"/>
      <c r="D5415" s="210">
        <f>D5364*'Usages mobilité'!$BG41*(1+'Usages mobilité'!$BH41)^(D$5217-$D$5217)/1000</f>
        <v>0</v>
      </c>
      <c r="E5415" s="210">
        <f>E5364*'Usages mobilité'!$BG41*(1+'Usages mobilité'!$BH41)^(E$5217-$D$5217)/1000</f>
        <v>0</v>
      </c>
      <c r="F5415" s="210">
        <f>F5364*'Usages mobilité'!$BG41*(1+'Usages mobilité'!$BH41)^(F$5217-$D$5217)/1000</f>
        <v>0</v>
      </c>
      <c r="G5415" s="210">
        <f>G5364*'Usages mobilité'!$BG41*(1+'Usages mobilité'!$BH41)^(G$5217-$D$5217)/1000</f>
        <v>0</v>
      </c>
      <c r="H5415" s="210">
        <f>H5364*'Usages mobilité'!$BG41*(1+'Usages mobilité'!$BH41)^(H$5217-$D$5217)/1000</f>
        <v>0</v>
      </c>
      <c r="I5415" s="210">
        <f>I5364*'Usages mobilité'!$BG41*(1+'Usages mobilité'!$BH41)^(I$5217-$D$5217)/1000</f>
        <v>0</v>
      </c>
      <c r="J5415" s="210">
        <f>J5364*'Usages mobilité'!$BG41*(1+'Usages mobilité'!$BH41)^(J$5217-$D$5217)/1000</f>
        <v>0</v>
      </c>
      <c r="K5415" s="210">
        <f>K5364*'Usages mobilité'!$BG41*(1+'Usages mobilité'!$BH41)^(K$5217-$D$5217)/1000</f>
        <v>0</v>
      </c>
      <c r="L5415" s="210">
        <f>L5364*'Usages mobilité'!$BG41*(1+'Usages mobilité'!$BH41)^(L$5217-$D$5217)/1000</f>
        <v>0</v>
      </c>
      <c r="M5415" s="210">
        <f>M5364*'Usages mobilité'!$BG41*(1+'Usages mobilité'!$BH41)^(M$5217-$D$5217)/1000</f>
        <v>0</v>
      </c>
      <c r="N5415" s="210">
        <f>N5364*'Usages mobilité'!$BG41*(1+'Usages mobilité'!$BH41)^(N$5217-$D$5217)/1000</f>
        <v>0</v>
      </c>
      <c r="O5415" s="210">
        <f>O5364*'Usages mobilité'!$BG41*(1+'Usages mobilité'!$BH41)^(O$5217-$D$5217)/1000</f>
        <v>0</v>
      </c>
      <c r="P5415" s="210">
        <f>P5364*'Usages mobilité'!$BG41*(1+'Usages mobilité'!$BH41)^(P$5217-$D$5217)/1000</f>
        <v>0</v>
      </c>
      <c r="Q5415" s="210">
        <f>Q5364*'Usages mobilité'!$BG41*(1+'Usages mobilité'!$BH41)^(Q$5217-$D$5217)/1000</f>
        <v>0</v>
      </c>
      <c r="R5415" s="210">
        <f>R5364*'Usages mobilité'!$BG41*(1+'Usages mobilité'!$BH41)^(R$5217-$D$5217)/1000</f>
        <v>0</v>
      </c>
    </row>
    <row r="5416" spans="1:18" hidden="1" outlineLevel="2" x14ac:dyDescent="0.35">
      <c r="A5416" s="209" t="str">
        <f>'Usages mobilité'!A42</f>
        <v>Usage mobilité n°39</v>
      </c>
      <c r="B5416" s="209" t="s">
        <v>639</v>
      </c>
      <c r="C5416" s="209"/>
      <c r="D5416" s="210">
        <f>D5365*'Usages mobilité'!$BG42*(1+'Usages mobilité'!$BH42)^(D$5217-$D$5217)/1000</f>
        <v>0</v>
      </c>
      <c r="E5416" s="210">
        <f>E5365*'Usages mobilité'!$BG42*(1+'Usages mobilité'!$BH42)^(E$5217-$D$5217)/1000</f>
        <v>0</v>
      </c>
      <c r="F5416" s="210">
        <f>F5365*'Usages mobilité'!$BG42*(1+'Usages mobilité'!$BH42)^(F$5217-$D$5217)/1000</f>
        <v>0</v>
      </c>
      <c r="G5416" s="210">
        <f>G5365*'Usages mobilité'!$BG42*(1+'Usages mobilité'!$BH42)^(G$5217-$D$5217)/1000</f>
        <v>0</v>
      </c>
      <c r="H5416" s="210">
        <f>H5365*'Usages mobilité'!$BG42*(1+'Usages mobilité'!$BH42)^(H$5217-$D$5217)/1000</f>
        <v>0</v>
      </c>
      <c r="I5416" s="210">
        <f>I5365*'Usages mobilité'!$BG42*(1+'Usages mobilité'!$BH42)^(I$5217-$D$5217)/1000</f>
        <v>0</v>
      </c>
      <c r="J5416" s="210">
        <f>J5365*'Usages mobilité'!$BG42*(1+'Usages mobilité'!$BH42)^(J$5217-$D$5217)/1000</f>
        <v>0</v>
      </c>
      <c r="K5416" s="210">
        <f>K5365*'Usages mobilité'!$BG42*(1+'Usages mobilité'!$BH42)^(K$5217-$D$5217)/1000</f>
        <v>0</v>
      </c>
      <c r="L5416" s="210">
        <f>L5365*'Usages mobilité'!$BG42*(1+'Usages mobilité'!$BH42)^(L$5217-$D$5217)/1000</f>
        <v>0</v>
      </c>
      <c r="M5416" s="210">
        <f>M5365*'Usages mobilité'!$BG42*(1+'Usages mobilité'!$BH42)^(M$5217-$D$5217)/1000</f>
        <v>0</v>
      </c>
      <c r="N5416" s="210">
        <f>N5365*'Usages mobilité'!$BG42*(1+'Usages mobilité'!$BH42)^(N$5217-$D$5217)/1000</f>
        <v>0</v>
      </c>
      <c r="O5416" s="210">
        <f>O5365*'Usages mobilité'!$BG42*(1+'Usages mobilité'!$BH42)^(O$5217-$D$5217)/1000</f>
        <v>0</v>
      </c>
      <c r="P5416" s="210">
        <f>P5365*'Usages mobilité'!$BG42*(1+'Usages mobilité'!$BH42)^(P$5217-$D$5217)/1000</f>
        <v>0</v>
      </c>
      <c r="Q5416" s="210">
        <f>Q5365*'Usages mobilité'!$BG42*(1+'Usages mobilité'!$BH42)^(Q$5217-$D$5217)/1000</f>
        <v>0</v>
      </c>
      <c r="R5416" s="210">
        <f>R5365*'Usages mobilité'!$BG42*(1+'Usages mobilité'!$BH42)^(R$5217-$D$5217)/1000</f>
        <v>0</v>
      </c>
    </row>
    <row r="5417" spans="1:18" hidden="1" outlineLevel="2" x14ac:dyDescent="0.35">
      <c r="A5417" s="209" t="str">
        <f>'Usages mobilité'!A43</f>
        <v>Usage mobilité n°40</v>
      </c>
      <c r="B5417" s="209" t="s">
        <v>639</v>
      </c>
      <c r="C5417" s="209"/>
      <c r="D5417" s="210">
        <f>D5366*'Usages mobilité'!$BG43*(1+'Usages mobilité'!$BH43)^(D$5217-$D$5217)/1000</f>
        <v>0</v>
      </c>
      <c r="E5417" s="210">
        <f>E5366*'Usages mobilité'!$BG43*(1+'Usages mobilité'!$BH43)^(E$5217-$D$5217)/1000</f>
        <v>0</v>
      </c>
      <c r="F5417" s="210">
        <f>F5366*'Usages mobilité'!$BG43*(1+'Usages mobilité'!$BH43)^(F$5217-$D$5217)/1000</f>
        <v>0</v>
      </c>
      <c r="G5417" s="210">
        <f>G5366*'Usages mobilité'!$BG43*(1+'Usages mobilité'!$BH43)^(G$5217-$D$5217)/1000</f>
        <v>0</v>
      </c>
      <c r="H5417" s="210">
        <f>H5366*'Usages mobilité'!$BG43*(1+'Usages mobilité'!$BH43)^(H$5217-$D$5217)/1000</f>
        <v>0</v>
      </c>
      <c r="I5417" s="210">
        <f>I5366*'Usages mobilité'!$BG43*(1+'Usages mobilité'!$BH43)^(I$5217-$D$5217)/1000</f>
        <v>0</v>
      </c>
      <c r="J5417" s="210">
        <f>J5366*'Usages mobilité'!$BG43*(1+'Usages mobilité'!$BH43)^(J$5217-$D$5217)/1000</f>
        <v>0</v>
      </c>
      <c r="K5417" s="210">
        <f>K5366*'Usages mobilité'!$BG43*(1+'Usages mobilité'!$BH43)^(K$5217-$D$5217)/1000</f>
        <v>0</v>
      </c>
      <c r="L5417" s="210">
        <f>L5366*'Usages mobilité'!$BG43*(1+'Usages mobilité'!$BH43)^(L$5217-$D$5217)/1000</f>
        <v>0</v>
      </c>
      <c r="M5417" s="210">
        <f>M5366*'Usages mobilité'!$BG43*(1+'Usages mobilité'!$BH43)^(M$5217-$D$5217)/1000</f>
        <v>0</v>
      </c>
      <c r="N5417" s="210">
        <f>N5366*'Usages mobilité'!$BG43*(1+'Usages mobilité'!$BH43)^(N$5217-$D$5217)/1000</f>
        <v>0</v>
      </c>
      <c r="O5417" s="210">
        <f>O5366*'Usages mobilité'!$BG43*(1+'Usages mobilité'!$BH43)^(O$5217-$D$5217)/1000</f>
        <v>0</v>
      </c>
      <c r="P5417" s="210">
        <f>P5366*'Usages mobilité'!$BG43*(1+'Usages mobilité'!$BH43)^(P$5217-$D$5217)/1000</f>
        <v>0</v>
      </c>
      <c r="Q5417" s="210">
        <f>Q5366*'Usages mobilité'!$BG43*(1+'Usages mobilité'!$BH43)^(Q$5217-$D$5217)/1000</f>
        <v>0</v>
      </c>
      <c r="R5417" s="210">
        <f>R5366*'Usages mobilité'!$BG43*(1+'Usages mobilité'!$BH43)^(R$5217-$D$5217)/1000</f>
        <v>0</v>
      </c>
    </row>
    <row r="5418" spans="1:18" hidden="1" outlineLevel="2" x14ac:dyDescent="0.35">
      <c r="A5418" s="209" t="str">
        <f>'Usages mobilité'!A44</f>
        <v>Usage mobilité n°41</v>
      </c>
      <c r="B5418" s="209" t="s">
        <v>639</v>
      </c>
      <c r="C5418" s="209"/>
      <c r="D5418" s="210">
        <f>D5367*'Usages mobilité'!$BG44*(1+'Usages mobilité'!$BH44)^(D$5217-$D$5217)/1000</f>
        <v>0</v>
      </c>
      <c r="E5418" s="210">
        <f>E5367*'Usages mobilité'!$BG44*(1+'Usages mobilité'!$BH44)^(E$5217-$D$5217)/1000</f>
        <v>0</v>
      </c>
      <c r="F5418" s="210">
        <f>F5367*'Usages mobilité'!$BG44*(1+'Usages mobilité'!$BH44)^(F$5217-$D$5217)/1000</f>
        <v>0</v>
      </c>
      <c r="G5418" s="210">
        <f>G5367*'Usages mobilité'!$BG44*(1+'Usages mobilité'!$BH44)^(G$5217-$D$5217)/1000</f>
        <v>0</v>
      </c>
      <c r="H5418" s="210">
        <f>H5367*'Usages mobilité'!$BG44*(1+'Usages mobilité'!$BH44)^(H$5217-$D$5217)/1000</f>
        <v>0</v>
      </c>
      <c r="I5418" s="210">
        <f>I5367*'Usages mobilité'!$BG44*(1+'Usages mobilité'!$BH44)^(I$5217-$D$5217)/1000</f>
        <v>0</v>
      </c>
      <c r="J5418" s="210">
        <f>J5367*'Usages mobilité'!$BG44*(1+'Usages mobilité'!$BH44)^(J$5217-$D$5217)/1000</f>
        <v>0</v>
      </c>
      <c r="K5418" s="210">
        <f>K5367*'Usages mobilité'!$BG44*(1+'Usages mobilité'!$BH44)^(K$5217-$D$5217)/1000</f>
        <v>0</v>
      </c>
      <c r="L5418" s="210">
        <f>L5367*'Usages mobilité'!$BG44*(1+'Usages mobilité'!$BH44)^(L$5217-$D$5217)/1000</f>
        <v>0</v>
      </c>
      <c r="M5418" s="210">
        <f>M5367*'Usages mobilité'!$BG44*(1+'Usages mobilité'!$BH44)^(M$5217-$D$5217)/1000</f>
        <v>0</v>
      </c>
      <c r="N5418" s="210">
        <f>N5367*'Usages mobilité'!$BG44*(1+'Usages mobilité'!$BH44)^(N$5217-$D$5217)/1000</f>
        <v>0</v>
      </c>
      <c r="O5418" s="210">
        <f>O5367*'Usages mobilité'!$BG44*(1+'Usages mobilité'!$BH44)^(O$5217-$D$5217)/1000</f>
        <v>0</v>
      </c>
      <c r="P5418" s="210">
        <f>P5367*'Usages mobilité'!$BG44*(1+'Usages mobilité'!$BH44)^(P$5217-$D$5217)/1000</f>
        <v>0</v>
      </c>
      <c r="Q5418" s="210">
        <f>Q5367*'Usages mobilité'!$BG44*(1+'Usages mobilité'!$BH44)^(Q$5217-$D$5217)/1000</f>
        <v>0</v>
      </c>
      <c r="R5418" s="210">
        <f>R5367*'Usages mobilité'!$BG44*(1+'Usages mobilité'!$BH44)^(R$5217-$D$5217)/1000</f>
        <v>0</v>
      </c>
    </row>
    <row r="5419" spans="1:18" hidden="1" outlineLevel="2" x14ac:dyDescent="0.35">
      <c r="A5419" s="209" t="str">
        <f>'Usages mobilité'!A45</f>
        <v>Usage mobilité n°42</v>
      </c>
      <c r="B5419" s="209" t="s">
        <v>639</v>
      </c>
      <c r="C5419" s="209"/>
      <c r="D5419" s="210">
        <f>D5368*'Usages mobilité'!$BG45*(1+'Usages mobilité'!$BH45)^(D$5217-$D$5217)/1000</f>
        <v>0</v>
      </c>
      <c r="E5419" s="210">
        <f>E5368*'Usages mobilité'!$BG45*(1+'Usages mobilité'!$BH45)^(E$5217-$D$5217)/1000</f>
        <v>0</v>
      </c>
      <c r="F5419" s="210">
        <f>F5368*'Usages mobilité'!$BG45*(1+'Usages mobilité'!$BH45)^(F$5217-$D$5217)/1000</f>
        <v>0</v>
      </c>
      <c r="G5419" s="210">
        <f>G5368*'Usages mobilité'!$BG45*(1+'Usages mobilité'!$BH45)^(G$5217-$D$5217)/1000</f>
        <v>0</v>
      </c>
      <c r="H5419" s="210">
        <f>H5368*'Usages mobilité'!$BG45*(1+'Usages mobilité'!$BH45)^(H$5217-$D$5217)/1000</f>
        <v>0</v>
      </c>
      <c r="I5419" s="210">
        <f>I5368*'Usages mobilité'!$BG45*(1+'Usages mobilité'!$BH45)^(I$5217-$D$5217)/1000</f>
        <v>0</v>
      </c>
      <c r="J5419" s="210">
        <f>J5368*'Usages mobilité'!$BG45*(1+'Usages mobilité'!$BH45)^(J$5217-$D$5217)/1000</f>
        <v>0</v>
      </c>
      <c r="K5419" s="210">
        <f>K5368*'Usages mobilité'!$BG45*(1+'Usages mobilité'!$BH45)^(K$5217-$D$5217)/1000</f>
        <v>0</v>
      </c>
      <c r="L5419" s="210">
        <f>L5368*'Usages mobilité'!$BG45*(1+'Usages mobilité'!$BH45)^(L$5217-$D$5217)/1000</f>
        <v>0</v>
      </c>
      <c r="M5419" s="210">
        <f>M5368*'Usages mobilité'!$BG45*(1+'Usages mobilité'!$BH45)^(M$5217-$D$5217)/1000</f>
        <v>0</v>
      </c>
      <c r="N5419" s="210">
        <f>N5368*'Usages mobilité'!$BG45*(1+'Usages mobilité'!$BH45)^(N$5217-$D$5217)/1000</f>
        <v>0</v>
      </c>
      <c r="O5419" s="210">
        <f>O5368*'Usages mobilité'!$BG45*(1+'Usages mobilité'!$BH45)^(O$5217-$D$5217)/1000</f>
        <v>0</v>
      </c>
      <c r="P5419" s="210">
        <f>P5368*'Usages mobilité'!$BG45*(1+'Usages mobilité'!$BH45)^(P$5217-$D$5217)/1000</f>
        <v>0</v>
      </c>
      <c r="Q5419" s="210">
        <f>Q5368*'Usages mobilité'!$BG45*(1+'Usages mobilité'!$BH45)^(Q$5217-$D$5217)/1000</f>
        <v>0</v>
      </c>
      <c r="R5419" s="210">
        <f>R5368*'Usages mobilité'!$BG45*(1+'Usages mobilité'!$BH45)^(R$5217-$D$5217)/1000</f>
        <v>0</v>
      </c>
    </row>
    <row r="5420" spans="1:18" hidden="1" outlineLevel="2" x14ac:dyDescent="0.35">
      <c r="A5420" s="209" t="str">
        <f>'Usages mobilité'!A46</f>
        <v>Usage mobilité n°43</v>
      </c>
      <c r="B5420" s="209" t="s">
        <v>639</v>
      </c>
      <c r="C5420" s="209"/>
      <c r="D5420" s="210">
        <f>D5369*'Usages mobilité'!$BG46*(1+'Usages mobilité'!$BH46)^(D$5217-$D$5217)/1000</f>
        <v>0</v>
      </c>
      <c r="E5420" s="210">
        <f>E5369*'Usages mobilité'!$BG46*(1+'Usages mobilité'!$BH46)^(E$5217-$D$5217)/1000</f>
        <v>0</v>
      </c>
      <c r="F5420" s="210">
        <f>F5369*'Usages mobilité'!$BG46*(1+'Usages mobilité'!$BH46)^(F$5217-$D$5217)/1000</f>
        <v>0</v>
      </c>
      <c r="G5420" s="210">
        <f>G5369*'Usages mobilité'!$BG46*(1+'Usages mobilité'!$BH46)^(G$5217-$D$5217)/1000</f>
        <v>0</v>
      </c>
      <c r="H5420" s="210">
        <f>H5369*'Usages mobilité'!$BG46*(1+'Usages mobilité'!$BH46)^(H$5217-$D$5217)/1000</f>
        <v>0</v>
      </c>
      <c r="I5420" s="210">
        <f>I5369*'Usages mobilité'!$BG46*(1+'Usages mobilité'!$BH46)^(I$5217-$D$5217)/1000</f>
        <v>0</v>
      </c>
      <c r="J5420" s="210">
        <f>J5369*'Usages mobilité'!$BG46*(1+'Usages mobilité'!$BH46)^(J$5217-$D$5217)/1000</f>
        <v>0</v>
      </c>
      <c r="K5420" s="210">
        <f>K5369*'Usages mobilité'!$BG46*(1+'Usages mobilité'!$BH46)^(K$5217-$D$5217)/1000</f>
        <v>0</v>
      </c>
      <c r="L5420" s="210">
        <f>L5369*'Usages mobilité'!$BG46*(1+'Usages mobilité'!$BH46)^(L$5217-$D$5217)/1000</f>
        <v>0</v>
      </c>
      <c r="M5420" s="210">
        <f>M5369*'Usages mobilité'!$BG46*(1+'Usages mobilité'!$BH46)^(M$5217-$D$5217)/1000</f>
        <v>0</v>
      </c>
      <c r="N5420" s="210">
        <f>N5369*'Usages mobilité'!$BG46*(1+'Usages mobilité'!$BH46)^(N$5217-$D$5217)/1000</f>
        <v>0</v>
      </c>
      <c r="O5420" s="210">
        <f>O5369*'Usages mobilité'!$BG46*(1+'Usages mobilité'!$BH46)^(O$5217-$D$5217)/1000</f>
        <v>0</v>
      </c>
      <c r="P5420" s="210">
        <f>P5369*'Usages mobilité'!$BG46*(1+'Usages mobilité'!$BH46)^(P$5217-$D$5217)/1000</f>
        <v>0</v>
      </c>
      <c r="Q5420" s="210">
        <f>Q5369*'Usages mobilité'!$BG46*(1+'Usages mobilité'!$BH46)^(Q$5217-$D$5217)/1000</f>
        <v>0</v>
      </c>
      <c r="R5420" s="210">
        <f>R5369*'Usages mobilité'!$BG46*(1+'Usages mobilité'!$BH46)^(R$5217-$D$5217)/1000</f>
        <v>0</v>
      </c>
    </row>
    <row r="5421" spans="1:18" hidden="1" outlineLevel="2" x14ac:dyDescent="0.35">
      <c r="A5421" s="209" t="str">
        <f>'Usages mobilité'!A47</f>
        <v>Usage mobilité n°44</v>
      </c>
      <c r="B5421" s="209" t="s">
        <v>639</v>
      </c>
      <c r="C5421" s="209"/>
      <c r="D5421" s="210">
        <f>D5370*'Usages mobilité'!$BG47*(1+'Usages mobilité'!$BH47)^(D$5217-$D$5217)/1000</f>
        <v>0</v>
      </c>
      <c r="E5421" s="210">
        <f>E5370*'Usages mobilité'!$BG47*(1+'Usages mobilité'!$BH47)^(E$5217-$D$5217)/1000</f>
        <v>0</v>
      </c>
      <c r="F5421" s="210">
        <f>F5370*'Usages mobilité'!$BG47*(1+'Usages mobilité'!$BH47)^(F$5217-$D$5217)/1000</f>
        <v>0</v>
      </c>
      <c r="G5421" s="210">
        <f>G5370*'Usages mobilité'!$BG47*(1+'Usages mobilité'!$BH47)^(G$5217-$D$5217)/1000</f>
        <v>0</v>
      </c>
      <c r="H5421" s="210">
        <f>H5370*'Usages mobilité'!$BG47*(1+'Usages mobilité'!$BH47)^(H$5217-$D$5217)/1000</f>
        <v>0</v>
      </c>
      <c r="I5421" s="210">
        <f>I5370*'Usages mobilité'!$BG47*(1+'Usages mobilité'!$BH47)^(I$5217-$D$5217)/1000</f>
        <v>0</v>
      </c>
      <c r="J5421" s="210">
        <f>J5370*'Usages mobilité'!$BG47*(1+'Usages mobilité'!$BH47)^(J$5217-$D$5217)/1000</f>
        <v>0</v>
      </c>
      <c r="K5421" s="210">
        <f>K5370*'Usages mobilité'!$BG47*(1+'Usages mobilité'!$BH47)^(K$5217-$D$5217)/1000</f>
        <v>0</v>
      </c>
      <c r="L5421" s="210">
        <f>L5370*'Usages mobilité'!$BG47*(1+'Usages mobilité'!$BH47)^(L$5217-$D$5217)/1000</f>
        <v>0</v>
      </c>
      <c r="M5421" s="210">
        <f>M5370*'Usages mobilité'!$BG47*(1+'Usages mobilité'!$BH47)^(M$5217-$D$5217)/1000</f>
        <v>0</v>
      </c>
      <c r="N5421" s="210">
        <f>N5370*'Usages mobilité'!$BG47*(1+'Usages mobilité'!$BH47)^(N$5217-$D$5217)/1000</f>
        <v>0</v>
      </c>
      <c r="O5421" s="210">
        <f>O5370*'Usages mobilité'!$BG47*(1+'Usages mobilité'!$BH47)^(O$5217-$D$5217)/1000</f>
        <v>0</v>
      </c>
      <c r="P5421" s="210">
        <f>P5370*'Usages mobilité'!$BG47*(1+'Usages mobilité'!$BH47)^(P$5217-$D$5217)/1000</f>
        <v>0</v>
      </c>
      <c r="Q5421" s="210">
        <f>Q5370*'Usages mobilité'!$BG47*(1+'Usages mobilité'!$BH47)^(Q$5217-$D$5217)/1000</f>
        <v>0</v>
      </c>
      <c r="R5421" s="210">
        <f>R5370*'Usages mobilité'!$BG47*(1+'Usages mobilité'!$BH47)^(R$5217-$D$5217)/1000</f>
        <v>0</v>
      </c>
    </row>
    <row r="5422" spans="1:18" hidden="1" outlineLevel="2" x14ac:dyDescent="0.35">
      <c r="A5422" s="209" t="str">
        <f>'Usages mobilité'!A48</f>
        <v>Usage mobilité n°45</v>
      </c>
      <c r="B5422" s="209" t="s">
        <v>639</v>
      </c>
      <c r="C5422" s="209"/>
      <c r="D5422" s="210">
        <f>D5371*'Usages mobilité'!$BG48*(1+'Usages mobilité'!$BH48)^(D$5217-$D$5217)/1000</f>
        <v>0</v>
      </c>
      <c r="E5422" s="210">
        <f>E5371*'Usages mobilité'!$BG48*(1+'Usages mobilité'!$BH48)^(E$5217-$D$5217)/1000</f>
        <v>0</v>
      </c>
      <c r="F5422" s="210">
        <f>F5371*'Usages mobilité'!$BG48*(1+'Usages mobilité'!$BH48)^(F$5217-$D$5217)/1000</f>
        <v>0</v>
      </c>
      <c r="G5422" s="210">
        <f>G5371*'Usages mobilité'!$BG48*(1+'Usages mobilité'!$BH48)^(G$5217-$D$5217)/1000</f>
        <v>0</v>
      </c>
      <c r="H5422" s="210">
        <f>H5371*'Usages mobilité'!$BG48*(1+'Usages mobilité'!$BH48)^(H$5217-$D$5217)/1000</f>
        <v>0</v>
      </c>
      <c r="I5422" s="210">
        <f>I5371*'Usages mobilité'!$BG48*(1+'Usages mobilité'!$BH48)^(I$5217-$D$5217)/1000</f>
        <v>0</v>
      </c>
      <c r="J5422" s="210">
        <f>J5371*'Usages mobilité'!$BG48*(1+'Usages mobilité'!$BH48)^(J$5217-$D$5217)/1000</f>
        <v>0</v>
      </c>
      <c r="K5422" s="210">
        <f>K5371*'Usages mobilité'!$BG48*(1+'Usages mobilité'!$BH48)^(K$5217-$D$5217)/1000</f>
        <v>0</v>
      </c>
      <c r="L5422" s="210">
        <f>L5371*'Usages mobilité'!$BG48*(1+'Usages mobilité'!$BH48)^(L$5217-$D$5217)/1000</f>
        <v>0</v>
      </c>
      <c r="M5422" s="210">
        <f>M5371*'Usages mobilité'!$BG48*(1+'Usages mobilité'!$BH48)^(M$5217-$D$5217)/1000</f>
        <v>0</v>
      </c>
      <c r="N5422" s="210">
        <f>N5371*'Usages mobilité'!$BG48*(1+'Usages mobilité'!$BH48)^(N$5217-$D$5217)/1000</f>
        <v>0</v>
      </c>
      <c r="O5422" s="210">
        <f>O5371*'Usages mobilité'!$BG48*(1+'Usages mobilité'!$BH48)^(O$5217-$D$5217)/1000</f>
        <v>0</v>
      </c>
      <c r="P5422" s="210">
        <f>P5371*'Usages mobilité'!$BG48*(1+'Usages mobilité'!$BH48)^(P$5217-$D$5217)/1000</f>
        <v>0</v>
      </c>
      <c r="Q5422" s="210">
        <f>Q5371*'Usages mobilité'!$BG48*(1+'Usages mobilité'!$BH48)^(Q$5217-$D$5217)/1000</f>
        <v>0</v>
      </c>
      <c r="R5422" s="210">
        <f>R5371*'Usages mobilité'!$BG48*(1+'Usages mobilité'!$BH48)^(R$5217-$D$5217)/1000</f>
        <v>0</v>
      </c>
    </row>
    <row r="5423" spans="1:18" hidden="1" outlineLevel="2" x14ac:dyDescent="0.35">
      <c r="A5423" s="209" t="str">
        <f>'Usages mobilité'!A49</f>
        <v>Usage mobilité n°46</v>
      </c>
      <c r="B5423" s="209" t="s">
        <v>639</v>
      </c>
      <c r="C5423" s="209"/>
      <c r="D5423" s="210">
        <f>D5372*'Usages mobilité'!$BG49*(1+'Usages mobilité'!$BH49)^(D$5217-$D$5217)/1000</f>
        <v>0</v>
      </c>
      <c r="E5423" s="210">
        <f>E5372*'Usages mobilité'!$BG49*(1+'Usages mobilité'!$BH49)^(E$5217-$D$5217)/1000</f>
        <v>0</v>
      </c>
      <c r="F5423" s="210">
        <f>F5372*'Usages mobilité'!$BG49*(1+'Usages mobilité'!$BH49)^(F$5217-$D$5217)/1000</f>
        <v>0</v>
      </c>
      <c r="G5423" s="210">
        <f>G5372*'Usages mobilité'!$BG49*(1+'Usages mobilité'!$BH49)^(G$5217-$D$5217)/1000</f>
        <v>0</v>
      </c>
      <c r="H5423" s="210">
        <f>H5372*'Usages mobilité'!$BG49*(1+'Usages mobilité'!$BH49)^(H$5217-$D$5217)/1000</f>
        <v>0</v>
      </c>
      <c r="I5423" s="210">
        <f>I5372*'Usages mobilité'!$BG49*(1+'Usages mobilité'!$BH49)^(I$5217-$D$5217)/1000</f>
        <v>0</v>
      </c>
      <c r="J5423" s="210">
        <f>J5372*'Usages mobilité'!$BG49*(1+'Usages mobilité'!$BH49)^(J$5217-$D$5217)/1000</f>
        <v>0</v>
      </c>
      <c r="K5423" s="210">
        <f>K5372*'Usages mobilité'!$BG49*(1+'Usages mobilité'!$BH49)^(K$5217-$D$5217)/1000</f>
        <v>0</v>
      </c>
      <c r="L5423" s="210">
        <f>L5372*'Usages mobilité'!$BG49*(1+'Usages mobilité'!$BH49)^(L$5217-$D$5217)/1000</f>
        <v>0</v>
      </c>
      <c r="M5423" s="210">
        <f>M5372*'Usages mobilité'!$BG49*(1+'Usages mobilité'!$BH49)^(M$5217-$D$5217)/1000</f>
        <v>0</v>
      </c>
      <c r="N5423" s="210">
        <f>N5372*'Usages mobilité'!$BG49*(1+'Usages mobilité'!$BH49)^(N$5217-$D$5217)/1000</f>
        <v>0</v>
      </c>
      <c r="O5423" s="210">
        <f>O5372*'Usages mobilité'!$BG49*(1+'Usages mobilité'!$BH49)^(O$5217-$D$5217)/1000</f>
        <v>0</v>
      </c>
      <c r="P5423" s="210">
        <f>P5372*'Usages mobilité'!$BG49*(1+'Usages mobilité'!$BH49)^(P$5217-$D$5217)/1000</f>
        <v>0</v>
      </c>
      <c r="Q5423" s="210">
        <f>Q5372*'Usages mobilité'!$BG49*(1+'Usages mobilité'!$BH49)^(Q$5217-$D$5217)/1000</f>
        <v>0</v>
      </c>
      <c r="R5423" s="210">
        <f>R5372*'Usages mobilité'!$BG49*(1+'Usages mobilité'!$BH49)^(R$5217-$D$5217)/1000</f>
        <v>0</v>
      </c>
    </row>
    <row r="5424" spans="1:18" hidden="1" outlineLevel="2" x14ac:dyDescent="0.35">
      <c r="A5424" s="209" t="str">
        <f>'Usages mobilité'!A50</f>
        <v>Usage mobilité n°47</v>
      </c>
      <c r="B5424" s="209" t="s">
        <v>639</v>
      </c>
      <c r="C5424" s="209"/>
      <c r="D5424" s="210">
        <f>D5373*'Usages mobilité'!$BG50*(1+'Usages mobilité'!$BH50)^(D$5217-$D$5217)/1000</f>
        <v>0</v>
      </c>
      <c r="E5424" s="210">
        <f>E5373*'Usages mobilité'!$BG50*(1+'Usages mobilité'!$BH50)^(E$5217-$D$5217)/1000</f>
        <v>0</v>
      </c>
      <c r="F5424" s="210">
        <f>F5373*'Usages mobilité'!$BG50*(1+'Usages mobilité'!$BH50)^(F$5217-$D$5217)/1000</f>
        <v>0</v>
      </c>
      <c r="G5424" s="210">
        <f>G5373*'Usages mobilité'!$BG50*(1+'Usages mobilité'!$BH50)^(G$5217-$D$5217)/1000</f>
        <v>0</v>
      </c>
      <c r="H5424" s="210">
        <f>H5373*'Usages mobilité'!$BG50*(1+'Usages mobilité'!$BH50)^(H$5217-$D$5217)/1000</f>
        <v>0</v>
      </c>
      <c r="I5424" s="210">
        <f>I5373*'Usages mobilité'!$BG50*(1+'Usages mobilité'!$BH50)^(I$5217-$D$5217)/1000</f>
        <v>0</v>
      </c>
      <c r="J5424" s="210">
        <f>J5373*'Usages mobilité'!$BG50*(1+'Usages mobilité'!$BH50)^(J$5217-$D$5217)/1000</f>
        <v>0</v>
      </c>
      <c r="K5424" s="210">
        <f>K5373*'Usages mobilité'!$BG50*(1+'Usages mobilité'!$BH50)^(K$5217-$D$5217)/1000</f>
        <v>0</v>
      </c>
      <c r="L5424" s="210">
        <f>L5373*'Usages mobilité'!$BG50*(1+'Usages mobilité'!$BH50)^(L$5217-$D$5217)/1000</f>
        <v>0</v>
      </c>
      <c r="M5424" s="210">
        <f>M5373*'Usages mobilité'!$BG50*(1+'Usages mobilité'!$BH50)^(M$5217-$D$5217)/1000</f>
        <v>0</v>
      </c>
      <c r="N5424" s="210">
        <f>N5373*'Usages mobilité'!$BG50*(1+'Usages mobilité'!$BH50)^(N$5217-$D$5217)/1000</f>
        <v>0</v>
      </c>
      <c r="O5424" s="210">
        <f>O5373*'Usages mobilité'!$BG50*(1+'Usages mobilité'!$BH50)^(O$5217-$D$5217)/1000</f>
        <v>0</v>
      </c>
      <c r="P5424" s="210">
        <f>P5373*'Usages mobilité'!$BG50*(1+'Usages mobilité'!$BH50)^(P$5217-$D$5217)/1000</f>
        <v>0</v>
      </c>
      <c r="Q5424" s="210">
        <f>Q5373*'Usages mobilité'!$BG50*(1+'Usages mobilité'!$BH50)^(Q$5217-$D$5217)/1000</f>
        <v>0</v>
      </c>
      <c r="R5424" s="210">
        <f>R5373*'Usages mobilité'!$BG50*(1+'Usages mobilité'!$BH50)^(R$5217-$D$5217)/1000</f>
        <v>0</v>
      </c>
    </row>
    <row r="5425" spans="1:18" hidden="1" outlineLevel="2" x14ac:dyDescent="0.35">
      <c r="A5425" s="209" t="str">
        <f>'Usages mobilité'!A51</f>
        <v>Usage mobilité n°48</v>
      </c>
      <c r="B5425" s="209" t="s">
        <v>639</v>
      </c>
      <c r="C5425" s="209"/>
      <c r="D5425" s="210">
        <f>D5374*'Usages mobilité'!$BG51*(1+'Usages mobilité'!$BH51)^(D$5217-$D$5217)/1000</f>
        <v>0</v>
      </c>
      <c r="E5425" s="210">
        <f>E5374*'Usages mobilité'!$BG51*(1+'Usages mobilité'!$BH51)^(E$5217-$D$5217)/1000</f>
        <v>0</v>
      </c>
      <c r="F5425" s="210">
        <f>F5374*'Usages mobilité'!$BG51*(1+'Usages mobilité'!$BH51)^(F$5217-$D$5217)/1000</f>
        <v>0</v>
      </c>
      <c r="G5425" s="210">
        <f>G5374*'Usages mobilité'!$BG51*(1+'Usages mobilité'!$BH51)^(G$5217-$D$5217)/1000</f>
        <v>0</v>
      </c>
      <c r="H5425" s="210">
        <f>H5374*'Usages mobilité'!$BG51*(1+'Usages mobilité'!$BH51)^(H$5217-$D$5217)/1000</f>
        <v>0</v>
      </c>
      <c r="I5425" s="210">
        <f>I5374*'Usages mobilité'!$BG51*(1+'Usages mobilité'!$BH51)^(I$5217-$D$5217)/1000</f>
        <v>0</v>
      </c>
      <c r="J5425" s="210">
        <f>J5374*'Usages mobilité'!$BG51*(1+'Usages mobilité'!$BH51)^(J$5217-$D$5217)/1000</f>
        <v>0</v>
      </c>
      <c r="K5425" s="210">
        <f>K5374*'Usages mobilité'!$BG51*(1+'Usages mobilité'!$BH51)^(K$5217-$D$5217)/1000</f>
        <v>0</v>
      </c>
      <c r="L5425" s="210">
        <f>L5374*'Usages mobilité'!$BG51*(1+'Usages mobilité'!$BH51)^(L$5217-$D$5217)/1000</f>
        <v>0</v>
      </c>
      <c r="M5425" s="210">
        <f>M5374*'Usages mobilité'!$BG51*(1+'Usages mobilité'!$BH51)^(M$5217-$D$5217)/1000</f>
        <v>0</v>
      </c>
      <c r="N5425" s="210">
        <f>N5374*'Usages mobilité'!$BG51*(1+'Usages mobilité'!$BH51)^(N$5217-$D$5217)/1000</f>
        <v>0</v>
      </c>
      <c r="O5425" s="210">
        <f>O5374*'Usages mobilité'!$BG51*(1+'Usages mobilité'!$BH51)^(O$5217-$D$5217)/1000</f>
        <v>0</v>
      </c>
      <c r="P5425" s="210">
        <f>P5374*'Usages mobilité'!$BG51*(1+'Usages mobilité'!$BH51)^(P$5217-$D$5217)/1000</f>
        <v>0</v>
      </c>
      <c r="Q5425" s="210">
        <f>Q5374*'Usages mobilité'!$BG51*(1+'Usages mobilité'!$BH51)^(Q$5217-$D$5217)/1000</f>
        <v>0</v>
      </c>
      <c r="R5425" s="210">
        <f>R5374*'Usages mobilité'!$BG51*(1+'Usages mobilité'!$BH51)^(R$5217-$D$5217)/1000</f>
        <v>0</v>
      </c>
    </row>
    <row r="5426" spans="1:18" hidden="1" outlineLevel="2" x14ac:dyDescent="0.35">
      <c r="A5426" s="209" t="str">
        <f>'Usages mobilité'!A52</f>
        <v>Usage mobilité n°49</v>
      </c>
      <c r="B5426" s="209" t="s">
        <v>639</v>
      </c>
      <c r="C5426" s="209"/>
      <c r="D5426" s="210">
        <f>D5375*'Usages mobilité'!$BG52*(1+'Usages mobilité'!$BH52)^(D$5217-$D$5217)/1000</f>
        <v>0</v>
      </c>
      <c r="E5426" s="210">
        <f>E5375*'Usages mobilité'!$BG52*(1+'Usages mobilité'!$BH52)^(E$5217-$D$5217)/1000</f>
        <v>0</v>
      </c>
      <c r="F5426" s="210">
        <f>F5375*'Usages mobilité'!$BG52*(1+'Usages mobilité'!$BH52)^(F$5217-$D$5217)/1000</f>
        <v>0</v>
      </c>
      <c r="G5426" s="210">
        <f>G5375*'Usages mobilité'!$BG52*(1+'Usages mobilité'!$BH52)^(G$5217-$D$5217)/1000</f>
        <v>0</v>
      </c>
      <c r="H5426" s="210">
        <f>H5375*'Usages mobilité'!$BG52*(1+'Usages mobilité'!$BH52)^(H$5217-$D$5217)/1000</f>
        <v>0</v>
      </c>
      <c r="I5426" s="210">
        <f>I5375*'Usages mobilité'!$BG52*(1+'Usages mobilité'!$BH52)^(I$5217-$D$5217)/1000</f>
        <v>0</v>
      </c>
      <c r="J5426" s="210">
        <f>J5375*'Usages mobilité'!$BG52*(1+'Usages mobilité'!$BH52)^(J$5217-$D$5217)/1000</f>
        <v>0</v>
      </c>
      <c r="K5426" s="210">
        <f>K5375*'Usages mobilité'!$BG52*(1+'Usages mobilité'!$BH52)^(K$5217-$D$5217)/1000</f>
        <v>0</v>
      </c>
      <c r="L5426" s="210">
        <f>L5375*'Usages mobilité'!$BG52*(1+'Usages mobilité'!$BH52)^(L$5217-$D$5217)/1000</f>
        <v>0</v>
      </c>
      <c r="M5426" s="210">
        <f>M5375*'Usages mobilité'!$BG52*(1+'Usages mobilité'!$BH52)^(M$5217-$D$5217)/1000</f>
        <v>0</v>
      </c>
      <c r="N5426" s="210">
        <f>N5375*'Usages mobilité'!$BG52*(1+'Usages mobilité'!$BH52)^(N$5217-$D$5217)/1000</f>
        <v>0</v>
      </c>
      <c r="O5426" s="210">
        <f>O5375*'Usages mobilité'!$BG52*(1+'Usages mobilité'!$BH52)^(O$5217-$D$5217)/1000</f>
        <v>0</v>
      </c>
      <c r="P5426" s="210">
        <f>P5375*'Usages mobilité'!$BG52*(1+'Usages mobilité'!$BH52)^(P$5217-$D$5217)/1000</f>
        <v>0</v>
      </c>
      <c r="Q5426" s="210">
        <f>Q5375*'Usages mobilité'!$BG52*(1+'Usages mobilité'!$BH52)^(Q$5217-$D$5217)/1000</f>
        <v>0</v>
      </c>
      <c r="R5426" s="210">
        <f>R5375*'Usages mobilité'!$BG52*(1+'Usages mobilité'!$BH52)^(R$5217-$D$5217)/1000</f>
        <v>0</v>
      </c>
    </row>
    <row r="5427" spans="1:18" hidden="1" outlineLevel="2" x14ac:dyDescent="0.35">
      <c r="A5427" s="209" t="str">
        <f>'Usages mobilité'!A53</f>
        <v>Usage mobilité n°50</v>
      </c>
      <c r="B5427" s="209" t="s">
        <v>639</v>
      </c>
      <c r="C5427" s="209"/>
      <c r="D5427" s="210">
        <f>D5376*'Usages mobilité'!$BG53*(1+'Usages mobilité'!$BH53)^(D$5217-$D$5217)/1000</f>
        <v>0</v>
      </c>
      <c r="E5427" s="210">
        <f>E5376*'Usages mobilité'!$BG53*(1+'Usages mobilité'!$BH53)^(E$5217-$D$5217)/1000</f>
        <v>0</v>
      </c>
      <c r="F5427" s="210">
        <f>F5376*'Usages mobilité'!$BG53*(1+'Usages mobilité'!$BH53)^(F$5217-$D$5217)/1000</f>
        <v>0</v>
      </c>
      <c r="G5427" s="210">
        <f>G5376*'Usages mobilité'!$BG53*(1+'Usages mobilité'!$BH53)^(G$5217-$D$5217)/1000</f>
        <v>0</v>
      </c>
      <c r="H5427" s="210">
        <f>H5376*'Usages mobilité'!$BG53*(1+'Usages mobilité'!$BH53)^(H$5217-$D$5217)/1000</f>
        <v>0</v>
      </c>
      <c r="I5427" s="210">
        <f>I5376*'Usages mobilité'!$BG53*(1+'Usages mobilité'!$BH53)^(I$5217-$D$5217)/1000</f>
        <v>0</v>
      </c>
      <c r="J5427" s="210">
        <f>J5376*'Usages mobilité'!$BG53*(1+'Usages mobilité'!$BH53)^(J$5217-$D$5217)/1000</f>
        <v>0</v>
      </c>
      <c r="K5427" s="210">
        <f>K5376*'Usages mobilité'!$BG53*(1+'Usages mobilité'!$BH53)^(K$5217-$D$5217)/1000</f>
        <v>0</v>
      </c>
      <c r="L5427" s="210">
        <f>L5376*'Usages mobilité'!$BG53*(1+'Usages mobilité'!$BH53)^(L$5217-$D$5217)/1000</f>
        <v>0</v>
      </c>
      <c r="M5427" s="210">
        <f>M5376*'Usages mobilité'!$BG53*(1+'Usages mobilité'!$BH53)^(M$5217-$D$5217)/1000</f>
        <v>0</v>
      </c>
      <c r="N5427" s="210">
        <f>N5376*'Usages mobilité'!$BG53*(1+'Usages mobilité'!$BH53)^(N$5217-$D$5217)/1000</f>
        <v>0</v>
      </c>
      <c r="O5427" s="210">
        <f>O5376*'Usages mobilité'!$BG53*(1+'Usages mobilité'!$BH53)^(O$5217-$D$5217)/1000</f>
        <v>0</v>
      </c>
      <c r="P5427" s="210">
        <f>P5376*'Usages mobilité'!$BG53*(1+'Usages mobilité'!$BH53)^(P$5217-$D$5217)/1000</f>
        <v>0</v>
      </c>
      <c r="Q5427" s="210">
        <f>Q5376*'Usages mobilité'!$BG53*(1+'Usages mobilité'!$BH53)^(Q$5217-$D$5217)/1000</f>
        <v>0</v>
      </c>
      <c r="R5427" s="210">
        <f>R5376*'Usages mobilité'!$BG53*(1+'Usages mobilité'!$BH53)^(R$5217-$D$5217)/1000</f>
        <v>0</v>
      </c>
    </row>
    <row r="5428" spans="1:18" hidden="1" outlineLevel="1" collapsed="1" x14ac:dyDescent="0.35">
      <c r="A5428" s="209" t="s">
        <v>644</v>
      </c>
      <c r="B5428" s="209"/>
      <c r="C5428" s="209"/>
      <c r="D5428" s="210">
        <f t="shared" ref="D5428:R5428" si="473">SUM(D5378:D5427)</f>
        <v>0</v>
      </c>
      <c r="E5428" s="210">
        <f t="shared" si="473"/>
        <v>0</v>
      </c>
      <c r="F5428" s="210">
        <f t="shared" si="473"/>
        <v>0</v>
      </c>
      <c r="G5428" s="210">
        <f t="shared" si="473"/>
        <v>0</v>
      </c>
      <c r="H5428" s="210">
        <f t="shared" si="473"/>
        <v>0</v>
      </c>
      <c r="I5428" s="210">
        <f t="shared" si="473"/>
        <v>0</v>
      </c>
      <c r="J5428" s="210">
        <f t="shared" si="473"/>
        <v>0</v>
      </c>
      <c r="K5428" s="210">
        <f t="shared" si="473"/>
        <v>0</v>
      </c>
      <c r="L5428" s="210">
        <f t="shared" si="473"/>
        <v>0</v>
      </c>
      <c r="M5428" s="210">
        <f t="shared" si="473"/>
        <v>0</v>
      </c>
      <c r="N5428" s="210">
        <f t="shared" si="473"/>
        <v>0</v>
      </c>
      <c r="O5428" s="210">
        <f t="shared" si="473"/>
        <v>0</v>
      </c>
      <c r="P5428" s="210">
        <f t="shared" si="473"/>
        <v>0</v>
      </c>
      <c r="Q5428" s="210">
        <f t="shared" si="473"/>
        <v>0</v>
      </c>
      <c r="R5428" s="210">
        <f t="shared" si="473"/>
        <v>0</v>
      </c>
    </row>
    <row r="5429" spans="1:18" hidden="1" outlineLevel="1" x14ac:dyDescent="0.35">
      <c r="A5429" s="43" t="s">
        <v>645</v>
      </c>
      <c r="B5429" s="43"/>
      <c r="C5429" s="43"/>
      <c r="D5429" s="231"/>
      <c r="E5429" s="231"/>
      <c r="F5429" s="231"/>
      <c r="G5429" s="231"/>
      <c r="H5429" s="231"/>
      <c r="I5429" s="231"/>
      <c r="J5429" s="231"/>
      <c r="K5429" s="231"/>
      <c r="L5429" s="231"/>
      <c r="M5429" s="231"/>
      <c r="N5429" s="231"/>
      <c r="O5429" s="231"/>
      <c r="P5429" s="231"/>
      <c r="Q5429" s="231"/>
      <c r="R5429" s="231"/>
    </row>
    <row r="5430" spans="1:18" hidden="1" outlineLevel="1" x14ac:dyDescent="0.35">
      <c r="A5430" s="43" t="s">
        <v>646</v>
      </c>
      <c r="B5430" s="43"/>
      <c r="C5430" s="43"/>
      <c r="D5430" s="231"/>
      <c r="E5430" s="231"/>
      <c r="F5430" s="231"/>
      <c r="G5430" s="231"/>
      <c r="H5430" s="231"/>
      <c r="I5430" s="231"/>
      <c r="J5430" s="231"/>
      <c r="K5430" s="231"/>
      <c r="L5430" s="231"/>
      <c r="M5430" s="231"/>
      <c r="N5430" s="231"/>
      <c r="O5430" s="231"/>
      <c r="P5430" s="231"/>
      <c r="Q5430" s="231"/>
      <c r="R5430" s="231"/>
    </row>
    <row r="5431" spans="1:18" hidden="1" outlineLevel="1" x14ac:dyDescent="0.35">
      <c r="A5431" s="211" t="s">
        <v>647</v>
      </c>
      <c r="B5431" s="209"/>
      <c r="C5431" s="209"/>
      <c r="D5431" s="210">
        <f t="shared" ref="D5431:R5431" si="474">D5324+D5326+D5428+D5430</f>
        <v>0</v>
      </c>
      <c r="E5431" s="210">
        <f t="shared" si="474"/>
        <v>0</v>
      </c>
      <c r="F5431" s="210">
        <f t="shared" si="474"/>
        <v>0</v>
      </c>
      <c r="G5431" s="210">
        <f t="shared" si="474"/>
        <v>0</v>
      </c>
      <c r="H5431" s="210">
        <f t="shared" si="474"/>
        <v>0</v>
      </c>
      <c r="I5431" s="210">
        <f t="shared" si="474"/>
        <v>0</v>
      </c>
      <c r="J5431" s="210">
        <f t="shared" si="474"/>
        <v>0</v>
      </c>
      <c r="K5431" s="210">
        <f t="shared" si="474"/>
        <v>0</v>
      </c>
      <c r="L5431" s="210">
        <f t="shared" si="474"/>
        <v>0</v>
      </c>
      <c r="M5431" s="210">
        <f t="shared" si="474"/>
        <v>0</v>
      </c>
      <c r="N5431" s="210">
        <f t="shared" si="474"/>
        <v>0</v>
      </c>
      <c r="O5431" s="210">
        <f t="shared" si="474"/>
        <v>0</v>
      </c>
      <c r="P5431" s="210">
        <f t="shared" si="474"/>
        <v>0</v>
      </c>
      <c r="Q5431" s="210">
        <f t="shared" si="474"/>
        <v>0</v>
      </c>
      <c r="R5431" s="210">
        <f t="shared" si="474"/>
        <v>0</v>
      </c>
    </row>
    <row r="5432" spans="1:18" s="23" customFormat="1" hidden="1" outlineLevel="1" x14ac:dyDescent="0.35"/>
    <row r="5433" spans="1:18" hidden="1" outlineLevel="1" x14ac:dyDescent="0.35">
      <c r="A5433" s="273" t="s">
        <v>648</v>
      </c>
      <c r="B5433" s="212" t="s">
        <v>649</v>
      </c>
      <c r="C5433" s="43"/>
      <c r="D5433" s="231">
        <v>10000</v>
      </c>
      <c r="E5433" s="231">
        <v>10000</v>
      </c>
      <c r="F5433" s="231">
        <v>10000</v>
      </c>
      <c r="G5433" s="231"/>
      <c r="H5433" s="231"/>
      <c r="I5433" s="231"/>
      <c r="J5433" s="231"/>
      <c r="K5433" s="231"/>
      <c r="L5433" s="231"/>
      <c r="M5433" s="231"/>
      <c r="N5433" s="231"/>
      <c r="O5433" s="231"/>
      <c r="P5433" s="231"/>
      <c r="Q5433" s="231"/>
      <c r="R5433" s="231"/>
    </row>
    <row r="5434" spans="1:18" hidden="1" outlineLevel="1" x14ac:dyDescent="0.35">
      <c r="A5434" s="273"/>
      <c r="B5434" s="213" t="s">
        <v>650</v>
      </c>
      <c r="C5434" s="209"/>
      <c r="D5434" s="210">
        <f>IF(AND($B5213&lt;&gt;"",$B5214&lt;&gt;""),D5433*(VLOOKUP($B5213,Production!$G4:$P53,10)*(1+VLOOKUP($B5213,Production!$G4:$Q53,11))^(D5217-$D5217))/1000,0)</f>
        <v>0</v>
      </c>
      <c r="E5434" s="210">
        <f>IF(AND($B5213&lt;&gt;"",$B5214&lt;&gt;""),E5433*(VLOOKUP($B5213,Production!$G4:$P53,10)*(1+VLOOKUP($B5213,Production!$G4:$Q53,11))^(E5217-$D5217))/1000,0)</f>
        <v>0</v>
      </c>
      <c r="F5434" s="210">
        <f>IF(AND($B5213&lt;&gt;"",$B5214&lt;&gt;""),F5433*(VLOOKUP($B5213,Production!$G4:$P53,10)*(1+VLOOKUP($B5213,Production!$G4:$Q53,11))^(F5217-$D5217))/1000,0)</f>
        <v>0</v>
      </c>
      <c r="G5434" s="210">
        <f>IF(AND($B5213&lt;&gt;"",$B5214&lt;&gt;""),G5433*(VLOOKUP($B5213,Production!$G4:$P53,10)*(1+VLOOKUP($B5213,Production!$G4:$Q53,11))^(G5217-$D5217))/1000,0)</f>
        <v>0</v>
      </c>
      <c r="H5434" s="210">
        <f>IF(AND($B5213&lt;&gt;"",$B5214&lt;&gt;""),H5433*(VLOOKUP($B5213,Production!$G4:$P53,10)*(1+VLOOKUP($B5213,Production!$G4:$Q53,11))^(H5217-$D5217))/1000,0)</f>
        <v>0</v>
      </c>
      <c r="I5434" s="210">
        <f>IF(AND($B5213&lt;&gt;"",$B5214&lt;&gt;""),I5433*(VLOOKUP($B5213,Production!$G4:$P53,10)*(1+VLOOKUP($B5213,Production!$G4:$Q53,11))^(I5217-$D5217))/1000,0)</f>
        <v>0</v>
      </c>
      <c r="J5434" s="210">
        <f>IF(AND($B5213&lt;&gt;"",$B5214&lt;&gt;""),J5433*(VLOOKUP($B5213,Production!$G4:$P53,10)*(1+VLOOKUP($B5213,Production!$G4:$Q53,11))^(J5217-$D5217))/1000,0)</f>
        <v>0</v>
      </c>
      <c r="K5434" s="210">
        <f>IF(AND($B5213&lt;&gt;"",$B5214&lt;&gt;""),K5433*(VLOOKUP($B5213,Production!$G4:$P53,10)*(1+VLOOKUP($B5213,Production!$G4:$Q53,11))^(K5217-$D5217))/1000,0)</f>
        <v>0</v>
      </c>
      <c r="L5434" s="210">
        <f>IF(AND($B5213&lt;&gt;"",$B5214&lt;&gt;""),L5433*(VLOOKUP($B5213,Production!$G4:$P53,10)*(1+VLOOKUP($B5213,Production!$G4:$Q53,11))^(L5217-$D5217))/1000,0)</f>
        <v>0</v>
      </c>
      <c r="M5434" s="210">
        <f>IF(AND($B5213&lt;&gt;"",$B5214&lt;&gt;""),M5433*(VLOOKUP($B5213,Production!$G4:$P53,10)*(1+VLOOKUP($B5213,Production!$G4:$Q53,11))^(M5217-$D5217))/1000,0)</f>
        <v>0</v>
      </c>
      <c r="N5434" s="210">
        <f>IF(AND($B5213&lt;&gt;"",$B5214&lt;&gt;""),N5433*(VLOOKUP($B5213,Production!$G4:$P53,10)*(1+VLOOKUP($B5213,Production!$G4:$Q53,11))^(N5217-$D5217))/1000,0)</f>
        <v>0</v>
      </c>
      <c r="O5434" s="210">
        <f>IF(AND($B5213&lt;&gt;"",$B5214&lt;&gt;""),O5433*(VLOOKUP($B5213,Production!$G4:$P53,10)*(1+VLOOKUP($B5213,Production!$G4:$Q53,11))^(O5217-$D5217))/1000,0)</f>
        <v>0</v>
      </c>
      <c r="P5434" s="210">
        <f>IF(AND($B5213&lt;&gt;"",$B5214&lt;&gt;""),P5433*(VLOOKUP($B5213,Production!$G4:$P53,10)*(1+VLOOKUP($B5213,Production!$G4:$Q53,11))^(P5217-$D5217))/1000,0)</f>
        <v>0</v>
      </c>
      <c r="Q5434" s="210">
        <f>IF(AND($B5213&lt;&gt;"",$B5214&lt;&gt;""),Q5433*(VLOOKUP($B5213,Production!$G4:$P53,10)*(1+VLOOKUP($B5213,Production!$G4:$Q53,11))^(Q5217-$D5217))/1000,0)</f>
        <v>0</v>
      </c>
      <c r="R5434" s="210">
        <f>IF(AND($B5213&lt;&gt;"",$B5214&lt;&gt;""),R5433*(VLOOKUP($B5213,Production!$G4:$P53,10)*(1+VLOOKUP($B5213,Production!$G4:$Q53,11))^(R5217-$D5217))/1000,0)</f>
        <v>0</v>
      </c>
    </row>
    <row r="5435" spans="1:18" hidden="1" outlineLevel="1" x14ac:dyDescent="0.35">
      <c r="A5435" s="273" t="s">
        <v>651</v>
      </c>
      <c r="B5435" s="212" t="s">
        <v>652</v>
      </c>
      <c r="C5435" s="43"/>
      <c r="D5435" s="231"/>
      <c r="E5435" s="231"/>
      <c r="F5435" s="231"/>
      <c r="G5435" s="231"/>
      <c r="H5435" s="231"/>
      <c r="I5435" s="231"/>
      <c r="J5435" s="231"/>
      <c r="K5435" s="231"/>
      <c r="L5435" s="231"/>
      <c r="M5435" s="231"/>
      <c r="N5435" s="231"/>
      <c r="O5435" s="231"/>
      <c r="P5435" s="231"/>
      <c r="Q5435" s="231"/>
      <c r="R5435" s="231"/>
    </row>
    <row r="5436" spans="1:18" hidden="1" outlineLevel="1" x14ac:dyDescent="0.35">
      <c r="A5436" s="273"/>
      <c r="B5436" s="213" t="s">
        <v>650</v>
      </c>
      <c r="C5436" s="209"/>
      <c r="D5436" s="210">
        <f>IF($B5213&lt;&gt;"",D5435*(VLOOKUP($B5213,Production!$G4:$R53,12)*(1+VLOOKUP($B5213,Production!$G4:$S53,13))^(D5217-$D5217))/1000,0)</f>
        <v>0</v>
      </c>
      <c r="E5436" s="210">
        <f>IF($B5213&lt;&gt;"",E5435*(VLOOKUP($B5213,Production!$G4:$R53,12)*(1+VLOOKUP($B5213,Production!$G4:$S53,13))^(E5217-$D5217))/1000,0)</f>
        <v>0</v>
      </c>
      <c r="F5436" s="210">
        <f>IF($B5213&lt;&gt;"",F5435*(VLOOKUP($B5213,Production!$G4:$R53,12)*(1+VLOOKUP($B5213,Production!$G4:$S53,13))^(F5217-$D5217))/1000,0)</f>
        <v>0</v>
      </c>
      <c r="G5436" s="210">
        <f>IF($B5213&lt;&gt;"",G5435*(VLOOKUP($B5213,Production!$G4:$R53,12)*(1+VLOOKUP($B5213,Production!$G4:$S53,13))^(G5217-$D5217))/1000,0)</f>
        <v>0</v>
      </c>
      <c r="H5436" s="210">
        <f>IF($B5213&lt;&gt;"",H5435*(VLOOKUP($B5213,Production!$G4:$R53,12)*(1+VLOOKUP($B5213,Production!$G4:$S53,13))^(H5217-$D5217))/1000,0)</f>
        <v>0</v>
      </c>
      <c r="I5436" s="210">
        <f>IF($B5213&lt;&gt;"",I5435*(VLOOKUP($B5213,Production!$G4:$R53,12)*(1+VLOOKUP($B5213,Production!$G4:$S53,13))^(I5217-$D5217))/1000,0)</f>
        <v>0</v>
      </c>
      <c r="J5436" s="210">
        <f>IF($B5213&lt;&gt;"",J5435*(VLOOKUP($B5213,Production!$G4:$R53,12)*(1+VLOOKUP($B5213,Production!$G4:$S53,13))^(J5217-$D5217))/1000,0)</f>
        <v>0</v>
      </c>
      <c r="K5436" s="210">
        <f>IF($B5213&lt;&gt;"",K5435*(VLOOKUP($B5213,Production!$G4:$R53,12)*(1+VLOOKUP($B5213,Production!$G4:$S53,13))^(K5217-$D5217))/1000,0)</f>
        <v>0</v>
      </c>
      <c r="L5436" s="210">
        <f>IF($B5213&lt;&gt;"",L5435*(VLOOKUP($B5213,Production!$G4:$R53,12)*(1+VLOOKUP($B5213,Production!$G4:$S53,13))^(L5217-$D5217))/1000,0)</f>
        <v>0</v>
      </c>
      <c r="M5436" s="210">
        <f>IF($B5213&lt;&gt;"",M5435*(VLOOKUP($B5213,Production!$G4:$R53,12)*(1+VLOOKUP($B5213,Production!$G4:$S53,13))^(M5217-$D5217))/1000,0)</f>
        <v>0</v>
      </c>
      <c r="N5436" s="210">
        <f>IF($B5213&lt;&gt;"",N5435*(VLOOKUP($B5213,Production!$G4:$R53,12)*(1+VLOOKUP($B5213,Production!$G4:$S53,13))^(N5217-$D5217))/1000,0)</f>
        <v>0</v>
      </c>
      <c r="O5436" s="210">
        <f>IF($B5213&lt;&gt;"",O5435*(VLOOKUP($B5213,Production!$G4:$R53,12)*(1+VLOOKUP($B5213,Production!$G4:$S53,13))^(O5217-$D5217))/1000,0)</f>
        <v>0</v>
      </c>
      <c r="P5436" s="210">
        <f>IF($B5213&lt;&gt;"",P5435*(VLOOKUP($B5213,Production!$G4:$R53,12)*(1+VLOOKUP($B5213,Production!$G4:$S53,13))^(P5217-$D5217))/1000,0)</f>
        <v>0</v>
      </c>
      <c r="Q5436" s="210">
        <f>IF($B5213&lt;&gt;"",Q5435*(VLOOKUP($B5213,Production!$G4:$R53,12)*(1+VLOOKUP($B5213,Production!$G4:$S53,13))^(Q5217-$D5217))/1000,0)</f>
        <v>0</v>
      </c>
      <c r="R5436" s="210">
        <f>IF($B5213&lt;&gt;"",R5435*(VLOOKUP($B5213,Production!$G4:$R53,12)*(1+VLOOKUP($B5213,Production!$G4:$S53,13))^(R5217-$D5217))/1000,0)</f>
        <v>0</v>
      </c>
    </row>
    <row r="5437" spans="1:18" hidden="1" outlineLevel="1" x14ac:dyDescent="0.35">
      <c r="A5437" s="212" t="s">
        <v>653</v>
      </c>
      <c r="B5437" s="212"/>
      <c r="C5437" s="43"/>
      <c r="D5437" s="231"/>
      <c r="E5437" s="231"/>
      <c r="F5437" s="231"/>
      <c r="G5437" s="231"/>
      <c r="H5437" s="231"/>
      <c r="I5437" s="231"/>
      <c r="J5437" s="231"/>
      <c r="K5437" s="231"/>
      <c r="L5437" s="231"/>
      <c r="M5437" s="231"/>
      <c r="N5437" s="231"/>
      <c r="O5437" s="231"/>
      <c r="P5437" s="231"/>
      <c r="Q5437" s="231"/>
      <c r="R5437" s="231"/>
    </row>
    <row r="5438" spans="1:18" hidden="1" outlineLevel="1" x14ac:dyDescent="0.35">
      <c r="A5438" s="212" t="s">
        <v>654</v>
      </c>
      <c r="B5438" s="212"/>
      <c r="C5438" s="43"/>
      <c r="D5438" s="231"/>
      <c r="E5438" s="231"/>
      <c r="F5438" s="231"/>
      <c r="G5438" s="231"/>
      <c r="H5438" s="231"/>
      <c r="I5438" s="231"/>
      <c r="J5438" s="231"/>
      <c r="K5438" s="231"/>
      <c r="L5438" s="231"/>
      <c r="M5438" s="231"/>
      <c r="N5438" s="231"/>
      <c r="O5438" s="231"/>
      <c r="P5438" s="231"/>
      <c r="Q5438" s="231"/>
      <c r="R5438" s="231"/>
    </row>
    <row r="5439" spans="1:18" hidden="1" outlineLevel="1" x14ac:dyDescent="0.35">
      <c r="A5439" s="211" t="s">
        <v>655</v>
      </c>
      <c r="B5439" s="209"/>
      <c r="C5439" s="209"/>
      <c r="D5439" s="210">
        <f t="shared" ref="D5439:R5439" si="475">D5434+D5436+D5437+D5438</f>
        <v>0</v>
      </c>
      <c r="E5439" s="210">
        <f t="shared" si="475"/>
        <v>0</v>
      </c>
      <c r="F5439" s="210">
        <f t="shared" si="475"/>
        <v>0</v>
      </c>
      <c r="G5439" s="210">
        <f t="shared" si="475"/>
        <v>0</v>
      </c>
      <c r="H5439" s="210">
        <f t="shared" si="475"/>
        <v>0</v>
      </c>
      <c r="I5439" s="210">
        <f t="shared" si="475"/>
        <v>0</v>
      </c>
      <c r="J5439" s="210">
        <f t="shared" si="475"/>
        <v>0</v>
      </c>
      <c r="K5439" s="210">
        <f t="shared" si="475"/>
        <v>0</v>
      </c>
      <c r="L5439" s="210">
        <f t="shared" si="475"/>
        <v>0</v>
      </c>
      <c r="M5439" s="210">
        <f t="shared" si="475"/>
        <v>0</v>
      </c>
      <c r="N5439" s="210">
        <f t="shared" si="475"/>
        <v>0</v>
      </c>
      <c r="O5439" s="210">
        <f t="shared" si="475"/>
        <v>0</v>
      </c>
      <c r="P5439" s="210">
        <f t="shared" si="475"/>
        <v>0</v>
      </c>
      <c r="Q5439" s="210">
        <f t="shared" si="475"/>
        <v>0</v>
      </c>
      <c r="R5439" s="210">
        <f t="shared" si="475"/>
        <v>0</v>
      </c>
    </row>
    <row r="5440" spans="1:18" s="23" customFormat="1" hidden="1" outlineLevel="1" x14ac:dyDescent="0.35"/>
    <row r="5441" spans="1:18" hidden="1" outlineLevel="1" x14ac:dyDescent="0.35">
      <c r="A5441" s="209" t="s">
        <v>656</v>
      </c>
      <c r="B5441" s="209"/>
      <c r="C5441" s="209"/>
      <c r="D5441" s="210">
        <f t="shared" ref="D5441:R5441" si="476">D5431-D5439</f>
        <v>0</v>
      </c>
      <c r="E5441" s="210">
        <f t="shared" si="476"/>
        <v>0</v>
      </c>
      <c r="F5441" s="210">
        <f t="shared" si="476"/>
        <v>0</v>
      </c>
      <c r="G5441" s="210">
        <f t="shared" si="476"/>
        <v>0</v>
      </c>
      <c r="H5441" s="210">
        <f t="shared" si="476"/>
        <v>0</v>
      </c>
      <c r="I5441" s="210">
        <f t="shared" si="476"/>
        <v>0</v>
      </c>
      <c r="J5441" s="210">
        <f t="shared" si="476"/>
        <v>0</v>
      </c>
      <c r="K5441" s="210">
        <f t="shared" si="476"/>
        <v>0</v>
      </c>
      <c r="L5441" s="210">
        <f t="shared" si="476"/>
        <v>0</v>
      </c>
      <c r="M5441" s="210">
        <f t="shared" si="476"/>
        <v>0</v>
      </c>
      <c r="N5441" s="210">
        <f t="shared" si="476"/>
        <v>0</v>
      </c>
      <c r="O5441" s="210">
        <f t="shared" si="476"/>
        <v>0</v>
      </c>
      <c r="P5441" s="210">
        <f t="shared" si="476"/>
        <v>0</v>
      </c>
      <c r="Q5441" s="210">
        <f t="shared" si="476"/>
        <v>0</v>
      </c>
      <c r="R5441" s="210">
        <f t="shared" si="476"/>
        <v>0</v>
      </c>
    </row>
    <row r="5442" spans="1:18" hidden="1" outlineLevel="1" x14ac:dyDescent="0.35"/>
    <row r="5443" spans="1:18" hidden="1" outlineLevel="1" x14ac:dyDescent="0.35">
      <c r="A5443" s="43" t="s">
        <v>657</v>
      </c>
      <c r="B5443" s="43"/>
      <c r="C5443" s="43"/>
      <c r="D5443" s="231"/>
      <c r="E5443" s="231"/>
      <c r="F5443" s="231"/>
      <c r="G5443" s="231"/>
      <c r="H5443" s="231"/>
      <c r="I5443" s="231"/>
      <c r="J5443" s="231"/>
      <c r="K5443" s="231"/>
      <c r="L5443" s="231"/>
      <c r="M5443" s="231"/>
      <c r="N5443" s="231"/>
      <c r="O5443" s="231"/>
      <c r="P5443" s="231"/>
      <c r="Q5443" s="231"/>
      <c r="R5443" s="231"/>
    </row>
    <row r="5444" spans="1:18" hidden="1" outlineLevel="1" x14ac:dyDescent="0.35"/>
    <row r="5445" spans="1:18" hidden="1" outlineLevel="1" x14ac:dyDescent="0.35">
      <c r="A5445" s="209" t="s">
        <v>658</v>
      </c>
      <c r="B5445" s="209"/>
      <c r="C5445" s="209"/>
      <c r="D5445" s="210">
        <f t="shared" ref="D5445:R5445" si="477">D5441-D5443</f>
        <v>0</v>
      </c>
      <c r="E5445" s="210">
        <f t="shared" si="477"/>
        <v>0</v>
      </c>
      <c r="F5445" s="210">
        <f t="shared" si="477"/>
        <v>0</v>
      </c>
      <c r="G5445" s="210">
        <f t="shared" si="477"/>
        <v>0</v>
      </c>
      <c r="H5445" s="210">
        <f t="shared" si="477"/>
        <v>0</v>
      </c>
      <c r="I5445" s="210">
        <f t="shared" si="477"/>
        <v>0</v>
      </c>
      <c r="J5445" s="210">
        <f t="shared" si="477"/>
        <v>0</v>
      </c>
      <c r="K5445" s="210">
        <f t="shared" si="477"/>
        <v>0</v>
      </c>
      <c r="L5445" s="210">
        <f t="shared" si="477"/>
        <v>0</v>
      </c>
      <c r="M5445" s="210">
        <f t="shared" si="477"/>
        <v>0</v>
      </c>
      <c r="N5445" s="210">
        <f t="shared" si="477"/>
        <v>0</v>
      </c>
      <c r="O5445" s="210">
        <f t="shared" si="477"/>
        <v>0</v>
      </c>
      <c r="P5445" s="210">
        <f t="shared" si="477"/>
        <v>0</v>
      </c>
      <c r="Q5445" s="210">
        <f t="shared" si="477"/>
        <v>0</v>
      </c>
      <c r="R5445" s="210">
        <f t="shared" si="477"/>
        <v>0</v>
      </c>
    </row>
    <row r="5446" spans="1:18" hidden="1" outlineLevel="1" x14ac:dyDescent="0.35">
      <c r="A5446" s="209" t="s">
        <v>659</v>
      </c>
      <c r="B5446" s="209"/>
      <c r="C5446" s="209"/>
      <c r="D5446" s="210">
        <f t="shared" ref="D5446:R5446" si="478">$B5215*D5445</f>
        <v>0</v>
      </c>
      <c r="E5446" s="210">
        <f t="shared" si="478"/>
        <v>0</v>
      </c>
      <c r="F5446" s="210">
        <f t="shared" si="478"/>
        <v>0</v>
      </c>
      <c r="G5446" s="210">
        <f t="shared" si="478"/>
        <v>0</v>
      </c>
      <c r="H5446" s="210">
        <f t="shared" si="478"/>
        <v>0</v>
      </c>
      <c r="I5446" s="210">
        <f t="shared" si="478"/>
        <v>0</v>
      </c>
      <c r="J5446" s="210">
        <f t="shared" si="478"/>
        <v>0</v>
      </c>
      <c r="K5446" s="210">
        <f t="shared" si="478"/>
        <v>0</v>
      </c>
      <c r="L5446" s="210">
        <f t="shared" si="478"/>
        <v>0</v>
      </c>
      <c r="M5446" s="210">
        <f t="shared" si="478"/>
        <v>0</v>
      </c>
      <c r="N5446" s="210">
        <f t="shared" si="478"/>
        <v>0</v>
      </c>
      <c r="O5446" s="210">
        <f t="shared" si="478"/>
        <v>0</v>
      </c>
      <c r="P5446" s="210">
        <f t="shared" si="478"/>
        <v>0</v>
      </c>
      <c r="Q5446" s="210">
        <f t="shared" si="478"/>
        <v>0</v>
      </c>
      <c r="R5446" s="210">
        <f t="shared" si="478"/>
        <v>0</v>
      </c>
    </row>
    <row r="5447" spans="1:18" hidden="1" outlineLevel="1" x14ac:dyDescent="0.35"/>
    <row r="5448" spans="1:18" hidden="1" outlineLevel="1" x14ac:dyDescent="0.35">
      <c r="A5448" s="211" t="s">
        <v>660</v>
      </c>
      <c r="B5448" s="209"/>
      <c r="C5448" s="209"/>
      <c r="D5448" s="210">
        <f t="shared" ref="D5448:R5448" si="479">D5445-D5446</f>
        <v>0</v>
      </c>
      <c r="E5448" s="210">
        <f t="shared" si="479"/>
        <v>0</v>
      </c>
      <c r="F5448" s="210">
        <f t="shared" si="479"/>
        <v>0</v>
      </c>
      <c r="G5448" s="210">
        <f t="shared" si="479"/>
        <v>0</v>
      </c>
      <c r="H5448" s="210">
        <f t="shared" si="479"/>
        <v>0</v>
      </c>
      <c r="I5448" s="210">
        <f t="shared" si="479"/>
        <v>0</v>
      </c>
      <c r="J5448" s="210">
        <f t="shared" si="479"/>
        <v>0</v>
      </c>
      <c r="K5448" s="210">
        <f t="shared" si="479"/>
        <v>0</v>
      </c>
      <c r="L5448" s="210">
        <f t="shared" si="479"/>
        <v>0</v>
      </c>
      <c r="M5448" s="210">
        <f t="shared" si="479"/>
        <v>0</v>
      </c>
      <c r="N5448" s="210">
        <f t="shared" si="479"/>
        <v>0</v>
      </c>
      <c r="O5448" s="210">
        <f t="shared" si="479"/>
        <v>0</v>
      </c>
      <c r="P5448" s="210">
        <f t="shared" si="479"/>
        <v>0</v>
      </c>
      <c r="Q5448" s="210">
        <f t="shared" si="479"/>
        <v>0</v>
      </c>
      <c r="R5448" s="210">
        <f t="shared" si="479"/>
        <v>0</v>
      </c>
    </row>
    <row r="5449" spans="1:18" hidden="1" outlineLevel="1" x14ac:dyDescent="0.35"/>
    <row r="5450" spans="1:18" hidden="1" outlineLevel="1" x14ac:dyDescent="0.35">
      <c r="A5450" s="211" t="s">
        <v>661</v>
      </c>
      <c r="B5450" s="209"/>
      <c r="C5450" s="209"/>
      <c r="D5450" s="214" t="e">
        <f>IRR(D5448:R5448)</f>
        <v>#NUM!</v>
      </c>
    </row>
    <row r="5451" spans="1:18" collapsed="1" x14ac:dyDescent="0.35"/>
    <row r="5453" spans="1:18" s="156" customFormat="1" x14ac:dyDescent="0.35">
      <c r="A5453" s="156" t="s">
        <v>694</v>
      </c>
    </row>
    <row r="5454" spans="1:18" hidden="1" outlineLevel="1" x14ac:dyDescent="0.35"/>
    <row r="5455" spans="1:18" hidden="1" outlineLevel="1" x14ac:dyDescent="0.35">
      <c r="A5455" s="204" t="s">
        <v>596</v>
      </c>
      <c r="B5455" s="195"/>
    </row>
    <row r="5456" spans="1:18" ht="15" hidden="1" outlineLevel="1" thickBot="1" x14ac:dyDescent="0.4">
      <c r="A5456" s="206" t="s">
        <v>632</v>
      </c>
      <c r="B5456" s="230"/>
    </row>
    <row r="5457" spans="1:18" hidden="1" outlineLevel="1" x14ac:dyDescent="0.35"/>
    <row r="5458" spans="1:18" hidden="1" outlineLevel="1" x14ac:dyDescent="0.35">
      <c r="A5458" s="43" t="s">
        <v>633</v>
      </c>
      <c r="B5458" s="43"/>
      <c r="C5458" s="210">
        <v>0</v>
      </c>
      <c r="D5458" s="210">
        <v>1</v>
      </c>
      <c r="E5458" s="210">
        <v>2</v>
      </c>
      <c r="F5458" s="210">
        <v>3</v>
      </c>
      <c r="G5458" s="210">
        <v>4</v>
      </c>
      <c r="H5458" s="210">
        <v>5</v>
      </c>
      <c r="I5458" s="210">
        <v>6</v>
      </c>
      <c r="J5458" s="210">
        <v>7</v>
      </c>
      <c r="K5458" s="210">
        <v>8</v>
      </c>
      <c r="L5458" s="210">
        <v>9</v>
      </c>
      <c r="M5458" s="210">
        <v>10</v>
      </c>
      <c r="N5458" s="210">
        <v>11</v>
      </c>
      <c r="O5458" s="210">
        <v>12</v>
      </c>
      <c r="P5458" s="210">
        <v>13</v>
      </c>
      <c r="Q5458" s="210">
        <v>14</v>
      </c>
      <c r="R5458" s="210">
        <v>15</v>
      </c>
    </row>
    <row r="5459" spans="1:18" hidden="1" outlineLevel="1" x14ac:dyDescent="0.35"/>
    <row r="5460" spans="1:18" hidden="1" outlineLevel="1" x14ac:dyDescent="0.35">
      <c r="A5460" s="43" t="s">
        <v>634</v>
      </c>
      <c r="B5460" s="43"/>
      <c r="C5460" s="231"/>
      <c r="D5460" s="231"/>
      <c r="E5460" s="231"/>
      <c r="F5460" s="231"/>
      <c r="G5460" s="231"/>
      <c r="H5460" s="231"/>
      <c r="I5460" s="231"/>
      <c r="J5460" s="231"/>
      <c r="K5460" s="231"/>
      <c r="L5460" s="231"/>
      <c r="M5460" s="231"/>
      <c r="N5460" s="231"/>
      <c r="O5460" s="231"/>
      <c r="P5460" s="231"/>
      <c r="Q5460" s="231"/>
      <c r="R5460" s="231"/>
    </row>
    <row r="5461" spans="1:18" hidden="1" outlineLevel="1" x14ac:dyDescent="0.35">
      <c r="A5461" s="43" t="s">
        <v>635</v>
      </c>
      <c r="B5461" s="43"/>
      <c r="C5461" s="231"/>
      <c r="D5461" s="231"/>
      <c r="E5461" s="231"/>
      <c r="F5461" s="231"/>
      <c r="G5461" s="231"/>
      <c r="H5461" s="231"/>
      <c r="I5461" s="231"/>
      <c r="J5461" s="231"/>
      <c r="K5461" s="231"/>
      <c r="L5461" s="231"/>
      <c r="M5461" s="231"/>
      <c r="N5461" s="231"/>
      <c r="O5461" s="231"/>
      <c r="P5461" s="231"/>
      <c r="Q5461" s="231"/>
      <c r="R5461" s="231"/>
    </row>
    <row r="5462" spans="1:18" hidden="1" outlineLevel="1" x14ac:dyDescent="0.35">
      <c r="A5462" s="43" t="s">
        <v>636</v>
      </c>
      <c r="B5462" s="43"/>
      <c r="C5462" s="231"/>
      <c r="D5462" s="231"/>
      <c r="E5462" s="231"/>
      <c r="F5462" s="231"/>
      <c r="G5462" s="231"/>
      <c r="H5462" s="231"/>
      <c r="I5462" s="231"/>
      <c r="J5462" s="231"/>
      <c r="K5462" s="231"/>
      <c r="L5462" s="231"/>
      <c r="M5462" s="231"/>
      <c r="N5462" s="231"/>
      <c r="O5462" s="231"/>
      <c r="P5462" s="231"/>
      <c r="Q5462" s="231"/>
      <c r="R5462" s="231"/>
    </row>
    <row r="5463" spans="1:18" hidden="1" outlineLevel="1" x14ac:dyDescent="0.35"/>
    <row r="5464" spans="1:18" hidden="1" outlineLevel="2" x14ac:dyDescent="0.35">
      <c r="A5464" s="209" t="str">
        <f>'Usages industrie'!A4</f>
        <v>Usage industriel n°1</v>
      </c>
      <c r="B5464" s="209" t="s">
        <v>637</v>
      </c>
      <c r="C5464" s="209"/>
      <c r="D5464" s="210">
        <f>IF(B$5455&lt;&gt;"",IF(B$5455='Usages industrie'!$K4,'Usages industrie'!J4,0),0)</f>
        <v>0</v>
      </c>
      <c r="E5464" s="210">
        <f t="shared" ref="E5464:R5473" si="480">$D5464</f>
        <v>0</v>
      </c>
      <c r="F5464" s="210">
        <f t="shared" si="480"/>
        <v>0</v>
      </c>
      <c r="G5464" s="210">
        <f t="shared" si="480"/>
        <v>0</v>
      </c>
      <c r="H5464" s="210">
        <f t="shared" si="480"/>
        <v>0</v>
      </c>
      <c r="I5464" s="210">
        <f t="shared" si="480"/>
        <v>0</v>
      </c>
      <c r="J5464" s="210">
        <f t="shared" si="480"/>
        <v>0</v>
      </c>
      <c r="K5464" s="210">
        <f t="shared" si="480"/>
        <v>0</v>
      </c>
      <c r="L5464" s="210">
        <f t="shared" si="480"/>
        <v>0</v>
      </c>
      <c r="M5464" s="210">
        <f t="shared" si="480"/>
        <v>0</v>
      </c>
      <c r="N5464" s="210">
        <f t="shared" si="480"/>
        <v>0</v>
      </c>
      <c r="O5464" s="210">
        <f t="shared" si="480"/>
        <v>0</v>
      </c>
      <c r="P5464" s="210">
        <f t="shared" si="480"/>
        <v>0</v>
      </c>
      <c r="Q5464" s="210">
        <f t="shared" si="480"/>
        <v>0</v>
      </c>
      <c r="R5464" s="210">
        <f t="shared" si="480"/>
        <v>0</v>
      </c>
    </row>
    <row r="5465" spans="1:18" hidden="1" outlineLevel="2" x14ac:dyDescent="0.35">
      <c r="A5465" s="209" t="str">
        <f>'Usages industrie'!A5</f>
        <v>Usage industriel n°2</v>
      </c>
      <c r="B5465" s="209" t="s">
        <v>637</v>
      </c>
      <c r="C5465" s="209"/>
      <c r="D5465" s="210">
        <f>IF(B$5455&lt;&gt;"",IF(B$5455='Usages industrie'!$K5,'Usages industrie'!J5,0),0)</f>
        <v>0</v>
      </c>
      <c r="E5465" s="210">
        <f t="shared" si="480"/>
        <v>0</v>
      </c>
      <c r="F5465" s="210">
        <f t="shared" si="480"/>
        <v>0</v>
      </c>
      <c r="G5465" s="210">
        <f t="shared" si="480"/>
        <v>0</v>
      </c>
      <c r="H5465" s="210">
        <f t="shared" si="480"/>
        <v>0</v>
      </c>
      <c r="I5465" s="210">
        <f t="shared" si="480"/>
        <v>0</v>
      </c>
      <c r="J5465" s="210">
        <f t="shared" si="480"/>
        <v>0</v>
      </c>
      <c r="K5465" s="210">
        <f t="shared" si="480"/>
        <v>0</v>
      </c>
      <c r="L5465" s="210">
        <f t="shared" si="480"/>
        <v>0</v>
      </c>
      <c r="M5465" s="210">
        <f t="shared" si="480"/>
        <v>0</v>
      </c>
      <c r="N5465" s="210">
        <f t="shared" si="480"/>
        <v>0</v>
      </c>
      <c r="O5465" s="210">
        <f t="shared" si="480"/>
        <v>0</v>
      </c>
      <c r="P5465" s="210">
        <f t="shared" si="480"/>
        <v>0</v>
      </c>
      <c r="Q5465" s="210">
        <f t="shared" si="480"/>
        <v>0</v>
      </c>
      <c r="R5465" s="210">
        <f t="shared" si="480"/>
        <v>0</v>
      </c>
    </row>
    <row r="5466" spans="1:18" hidden="1" outlineLevel="2" x14ac:dyDescent="0.35">
      <c r="A5466" s="209" t="str">
        <f>'Usages industrie'!A6</f>
        <v>Usage industriel n°3</v>
      </c>
      <c r="B5466" s="209" t="s">
        <v>637</v>
      </c>
      <c r="C5466" s="209"/>
      <c r="D5466" s="210">
        <f>IF(B$5455&lt;&gt;"",IF(B$5455='Usages industrie'!$K6,'Usages industrie'!J6,0),0)</f>
        <v>0</v>
      </c>
      <c r="E5466" s="210">
        <f t="shared" si="480"/>
        <v>0</v>
      </c>
      <c r="F5466" s="210">
        <f t="shared" si="480"/>
        <v>0</v>
      </c>
      <c r="G5466" s="210">
        <f t="shared" si="480"/>
        <v>0</v>
      </c>
      <c r="H5466" s="210">
        <f t="shared" si="480"/>
        <v>0</v>
      </c>
      <c r="I5466" s="210">
        <f t="shared" si="480"/>
        <v>0</v>
      </c>
      <c r="J5466" s="210">
        <f t="shared" si="480"/>
        <v>0</v>
      </c>
      <c r="K5466" s="210">
        <f t="shared" si="480"/>
        <v>0</v>
      </c>
      <c r="L5466" s="210">
        <f t="shared" si="480"/>
        <v>0</v>
      </c>
      <c r="M5466" s="210">
        <f t="shared" si="480"/>
        <v>0</v>
      </c>
      <c r="N5466" s="210">
        <f t="shared" si="480"/>
        <v>0</v>
      </c>
      <c r="O5466" s="210">
        <f t="shared" si="480"/>
        <v>0</v>
      </c>
      <c r="P5466" s="210">
        <f t="shared" si="480"/>
        <v>0</v>
      </c>
      <c r="Q5466" s="210">
        <f t="shared" si="480"/>
        <v>0</v>
      </c>
      <c r="R5466" s="210">
        <f t="shared" si="480"/>
        <v>0</v>
      </c>
    </row>
    <row r="5467" spans="1:18" hidden="1" outlineLevel="2" x14ac:dyDescent="0.35">
      <c r="A5467" s="209" t="str">
        <f>'Usages industrie'!A7</f>
        <v>Usage industriel n°4</v>
      </c>
      <c r="B5467" s="209" t="s">
        <v>637</v>
      </c>
      <c r="C5467" s="209"/>
      <c r="D5467" s="210">
        <f>IF(B$5455&lt;&gt;"",IF(B$5455='Usages industrie'!$K7,'Usages industrie'!J7,0),0)</f>
        <v>0</v>
      </c>
      <c r="E5467" s="210">
        <f t="shared" si="480"/>
        <v>0</v>
      </c>
      <c r="F5467" s="210">
        <f t="shared" si="480"/>
        <v>0</v>
      </c>
      <c r="G5467" s="210">
        <f t="shared" si="480"/>
        <v>0</v>
      </c>
      <c r="H5467" s="210">
        <f t="shared" si="480"/>
        <v>0</v>
      </c>
      <c r="I5467" s="210">
        <f t="shared" si="480"/>
        <v>0</v>
      </c>
      <c r="J5467" s="210">
        <f t="shared" si="480"/>
        <v>0</v>
      </c>
      <c r="K5467" s="210">
        <f t="shared" si="480"/>
        <v>0</v>
      </c>
      <c r="L5467" s="210">
        <f t="shared" si="480"/>
        <v>0</v>
      </c>
      <c r="M5467" s="210">
        <f t="shared" si="480"/>
        <v>0</v>
      </c>
      <c r="N5467" s="210">
        <f t="shared" si="480"/>
        <v>0</v>
      </c>
      <c r="O5467" s="210">
        <f t="shared" si="480"/>
        <v>0</v>
      </c>
      <c r="P5467" s="210">
        <f t="shared" si="480"/>
        <v>0</v>
      </c>
      <c r="Q5467" s="210">
        <f t="shared" si="480"/>
        <v>0</v>
      </c>
      <c r="R5467" s="210">
        <f t="shared" si="480"/>
        <v>0</v>
      </c>
    </row>
    <row r="5468" spans="1:18" hidden="1" outlineLevel="2" x14ac:dyDescent="0.35">
      <c r="A5468" s="209" t="str">
        <f>'Usages industrie'!A8</f>
        <v>Usage industriel n°5</v>
      </c>
      <c r="B5468" s="209" t="s">
        <v>637</v>
      </c>
      <c r="C5468" s="209"/>
      <c r="D5468" s="210">
        <f>IF(B$5455&lt;&gt;"",IF(B$5455='Usages industrie'!$K8,'Usages industrie'!J8,0),0)</f>
        <v>0</v>
      </c>
      <c r="E5468" s="210">
        <f t="shared" si="480"/>
        <v>0</v>
      </c>
      <c r="F5468" s="210">
        <f t="shared" si="480"/>
        <v>0</v>
      </c>
      <c r="G5468" s="210">
        <f t="shared" si="480"/>
        <v>0</v>
      </c>
      <c r="H5468" s="210">
        <f t="shared" si="480"/>
        <v>0</v>
      </c>
      <c r="I5468" s="210">
        <f t="shared" si="480"/>
        <v>0</v>
      </c>
      <c r="J5468" s="210">
        <f t="shared" si="480"/>
        <v>0</v>
      </c>
      <c r="K5468" s="210">
        <f t="shared" si="480"/>
        <v>0</v>
      </c>
      <c r="L5468" s="210">
        <f t="shared" si="480"/>
        <v>0</v>
      </c>
      <c r="M5468" s="210">
        <f t="shared" si="480"/>
        <v>0</v>
      </c>
      <c r="N5468" s="210">
        <f t="shared" si="480"/>
        <v>0</v>
      </c>
      <c r="O5468" s="210">
        <f t="shared" si="480"/>
        <v>0</v>
      </c>
      <c r="P5468" s="210">
        <f t="shared" si="480"/>
        <v>0</v>
      </c>
      <c r="Q5468" s="210">
        <f t="shared" si="480"/>
        <v>0</v>
      </c>
      <c r="R5468" s="210">
        <f t="shared" si="480"/>
        <v>0</v>
      </c>
    </row>
    <row r="5469" spans="1:18" hidden="1" outlineLevel="2" x14ac:dyDescent="0.35">
      <c r="A5469" s="209" t="str">
        <f>'Usages industrie'!A9</f>
        <v>Usage industriel n°6</v>
      </c>
      <c r="B5469" s="209" t="s">
        <v>637</v>
      </c>
      <c r="C5469" s="209"/>
      <c r="D5469" s="210">
        <f>IF(B$5455&lt;&gt;"",IF(B$5455='Usages industrie'!$K9,'Usages industrie'!J9,0),0)</f>
        <v>0</v>
      </c>
      <c r="E5469" s="210">
        <f t="shared" si="480"/>
        <v>0</v>
      </c>
      <c r="F5469" s="210">
        <f t="shared" si="480"/>
        <v>0</v>
      </c>
      <c r="G5469" s="210">
        <f t="shared" si="480"/>
        <v>0</v>
      </c>
      <c r="H5469" s="210">
        <f t="shared" si="480"/>
        <v>0</v>
      </c>
      <c r="I5469" s="210">
        <f t="shared" si="480"/>
        <v>0</v>
      </c>
      <c r="J5469" s="210">
        <f t="shared" si="480"/>
        <v>0</v>
      </c>
      <c r="K5469" s="210">
        <f t="shared" si="480"/>
        <v>0</v>
      </c>
      <c r="L5469" s="210">
        <f t="shared" si="480"/>
        <v>0</v>
      </c>
      <c r="M5469" s="210">
        <f t="shared" si="480"/>
        <v>0</v>
      </c>
      <c r="N5469" s="210">
        <f t="shared" si="480"/>
        <v>0</v>
      </c>
      <c r="O5469" s="210">
        <f t="shared" si="480"/>
        <v>0</v>
      </c>
      <c r="P5469" s="210">
        <f t="shared" si="480"/>
        <v>0</v>
      </c>
      <c r="Q5469" s="210">
        <f t="shared" si="480"/>
        <v>0</v>
      </c>
      <c r="R5469" s="210">
        <f t="shared" si="480"/>
        <v>0</v>
      </c>
    </row>
    <row r="5470" spans="1:18" hidden="1" outlineLevel="2" x14ac:dyDescent="0.35">
      <c r="A5470" s="209" t="str">
        <f>'Usages industrie'!A10</f>
        <v>Usage industriel n°7</v>
      </c>
      <c r="B5470" s="209" t="s">
        <v>637</v>
      </c>
      <c r="C5470" s="209"/>
      <c r="D5470" s="210">
        <f>IF(B$5455&lt;&gt;"",IF(B$5455='Usages industrie'!$K10,'Usages industrie'!J10,0),0)</f>
        <v>0</v>
      </c>
      <c r="E5470" s="210">
        <f t="shared" si="480"/>
        <v>0</v>
      </c>
      <c r="F5470" s="210">
        <f t="shared" si="480"/>
        <v>0</v>
      </c>
      <c r="G5470" s="210">
        <f t="shared" si="480"/>
        <v>0</v>
      </c>
      <c r="H5470" s="210">
        <f t="shared" si="480"/>
        <v>0</v>
      </c>
      <c r="I5470" s="210">
        <f t="shared" si="480"/>
        <v>0</v>
      </c>
      <c r="J5470" s="210">
        <f t="shared" si="480"/>
        <v>0</v>
      </c>
      <c r="K5470" s="210">
        <f t="shared" si="480"/>
        <v>0</v>
      </c>
      <c r="L5470" s="210">
        <f t="shared" si="480"/>
        <v>0</v>
      </c>
      <c r="M5470" s="210">
        <f t="shared" si="480"/>
        <v>0</v>
      </c>
      <c r="N5470" s="210">
        <f t="shared" si="480"/>
        <v>0</v>
      </c>
      <c r="O5470" s="210">
        <f t="shared" si="480"/>
        <v>0</v>
      </c>
      <c r="P5470" s="210">
        <f t="shared" si="480"/>
        <v>0</v>
      </c>
      <c r="Q5470" s="210">
        <f t="shared" si="480"/>
        <v>0</v>
      </c>
      <c r="R5470" s="210">
        <f t="shared" si="480"/>
        <v>0</v>
      </c>
    </row>
    <row r="5471" spans="1:18" hidden="1" outlineLevel="2" x14ac:dyDescent="0.35">
      <c r="A5471" s="209" t="str">
        <f>'Usages industrie'!A11</f>
        <v>Usage industriel n°8</v>
      </c>
      <c r="B5471" s="209" t="s">
        <v>637</v>
      </c>
      <c r="C5471" s="209"/>
      <c r="D5471" s="210">
        <f>IF(B$5455&lt;&gt;"",IF(B$5455='Usages industrie'!$K11,'Usages industrie'!J11,0),0)</f>
        <v>0</v>
      </c>
      <c r="E5471" s="210">
        <f t="shared" si="480"/>
        <v>0</v>
      </c>
      <c r="F5471" s="210">
        <f t="shared" si="480"/>
        <v>0</v>
      </c>
      <c r="G5471" s="210">
        <f t="shared" si="480"/>
        <v>0</v>
      </c>
      <c r="H5471" s="210">
        <f t="shared" si="480"/>
        <v>0</v>
      </c>
      <c r="I5471" s="210">
        <f t="shared" si="480"/>
        <v>0</v>
      </c>
      <c r="J5471" s="210">
        <f t="shared" si="480"/>
        <v>0</v>
      </c>
      <c r="K5471" s="210">
        <f t="shared" si="480"/>
        <v>0</v>
      </c>
      <c r="L5471" s="210">
        <f t="shared" si="480"/>
        <v>0</v>
      </c>
      <c r="M5471" s="210">
        <f t="shared" si="480"/>
        <v>0</v>
      </c>
      <c r="N5471" s="210">
        <f t="shared" si="480"/>
        <v>0</v>
      </c>
      <c r="O5471" s="210">
        <f t="shared" si="480"/>
        <v>0</v>
      </c>
      <c r="P5471" s="210">
        <f t="shared" si="480"/>
        <v>0</v>
      </c>
      <c r="Q5471" s="210">
        <f t="shared" si="480"/>
        <v>0</v>
      </c>
      <c r="R5471" s="210">
        <f t="shared" si="480"/>
        <v>0</v>
      </c>
    </row>
    <row r="5472" spans="1:18" hidden="1" outlineLevel="2" x14ac:dyDescent="0.35">
      <c r="A5472" s="209" t="str">
        <f>'Usages industrie'!A12</f>
        <v>Usage industriel n°9</v>
      </c>
      <c r="B5472" s="209" t="s">
        <v>637</v>
      </c>
      <c r="C5472" s="209"/>
      <c r="D5472" s="210">
        <f>IF(B$5455&lt;&gt;"",IF(B$5455='Usages industrie'!$K12,'Usages industrie'!J12,0),0)</f>
        <v>0</v>
      </c>
      <c r="E5472" s="210">
        <f t="shared" si="480"/>
        <v>0</v>
      </c>
      <c r="F5472" s="210">
        <f t="shared" si="480"/>
        <v>0</v>
      </c>
      <c r="G5472" s="210">
        <f t="shared" si="480"/>
        <v>0</v>
      </c>
      <c r="H5472" s="210">
        <f t="shared" si="480"/>
        <v>0</v>
      </c>
      <c r="I5472" s="210">
        <f t="shared" si="480"/>
        <v>0</v>
      </c>
      <c r="J5472" s="210">
        <f t="shared" si="480"/>
        <v>0</v>
      </c>
      <c r="K5472" s="210">
        <f t="shared" si="480"/>
        <v>0</v>
      </c>
      <c r="L5472" s="210">
        <f t="shared" si="480"/>
        <v>0</v>
      </c>
      <c r="M5472" s="210">
        <f t="shared" si="480"/>
        <v>0</v>
      </c>
      <c r="N5472" s="210">
        <f t="shared" si="480"/>
        <v>0</v>
      </c>
      <c r="O5472" s="210">
        <f t="shared" si="480"/>
        <v>0</v>
      </c>
      <c r="P5472" s="210">
        <f t="shared" si="480"/>
        <v>0</v>
      </c>
      <c r="Q5472" s="210">
        <f t="shared" si="480"/>
        <v>0</v>
      </c>
      <c r="R5472" s="210">
        <f t="shared" si="480"/>
        <v>0</v>
      </c>
    </row>
    <row r="5473" spans="1:18" hidden="1" outlineLevel="2" x14ac:dyDescent="0.35">
      <c r="A5473" s="209" t="str">
        <f>'Usages industrie'!A13</f>
        <v>Usage industriel n°10</v>
      </c>
      <c r="B5473" s="209" t="s">
        <v>637</v>
      </c>
      <c r="C5473" s="209"/>
      <c r="D5473" s="210">
        <f>IF(B$5455&lt;&gt;"",IF(B$5455='Usages industrie'!$K13,'Usages industrie'!J13,0),0)</f>
        <v>0</v>
      </c>
      <c r="E5473" s="210">
        <f t="shared" si="480"/>
        <v>0</v>
      </c>
      <c r="F5473" s="210">
        <f t="shared" si="480"/>
        <v>0</v>
      </c>
      <c r="G5473" s="210">
        <f t="shared" si="480"/>
        <v>0</v>
      </c>
      <c r="H5473" s="210">
        <f t="shared" si="480"/>
        <v>0</v>
      </c>
      <c r="I5473" s="210">
        <f t="shared" si="480"/>
        <v>0</v>
      </c>
      <c r="J5473" s="210">
        <f t="shared" si="480"/>
        <v>0</v>
      </c>
      <c r="K5473" s="210">
        <f t="shared" si="480"/>
        <v>0</v>
      </c>
      <c r="L5473" s="210">
        <f t="shared" si="480"/>
        <v>0</v>
      </c>
      <c r="M5473" s="210">
        <f t="shared" si="480"/>
        <v>0</v>
      </c>
      <c r="N5473" s="210">
        <f t="shared" si="480"/>
        <v>0</v>
      </c>
      <c r="O5473" s="210">
        <f t="shared" si="480"/>
        <v>0</v>
      </c>
      <c r="P5473" s="210">
        <f t="shared" si="480"/>
        <v>0</v>
      </c>
      <c r="Q5473" s="210">
        <f t="shared" si="480"/>
        <v>0</v>
      </c>
      <c r="R5473" s="210">
        <f t="shared" si="480"/>
        <v>0</v>
      </c>
    </row>
    <row r="5474" spans="1:18" hidden="1" outlineLevel="2" x14ac:dyDescent="0.35">
      <c r="A5474" s="209" t="str">
        <f>'Usages industrie'!A14</f>
        <v>Usage industriel n°11</v>
      </c>
      <c r="B5474" s="209" t="s">
        <v>637</v>
      </c>
      <c r="C5474" s="209"/>
      <c r="D5474" s="210">
        <f>IF(B$5455&lt;&gt;"",IF(B$5455='Usages industrie'!$K14,'Usages industrie'!J14,0),0)</f>
        <v>0</v>
      </c>
      <c r="E5474" s="210">
        <f t="shared" ref="E5474:R5483" si="481">$D5474</f>
        <v>0</v>
      </c>
      <c r="F5474" s="210">
        <f t="shared" si="481"/>
        <v>0</v>
      </c>
      <c r="G5474" s="210">
        <f t="shared" si="481"/>
        <v>0</v>
      </c>
      <c r="H5474" s="210">
        <f t="shared" si="481"/>
        <v>0</v>
      </c>
      <c r="I5474" s="210">
        <f t="shared" si="481"/>
        <v>0</v>
      </c>
      <c r="J5474" s="210">
        <f t="shared" si="481"/>
        <v>0</v>
      </c>
      <c r="K5474" s="210">
        <f t="shared" si="481"/>
        <v>0</v>
      </c>
      <c r="L5474" s="210">
        <f t="shared" si="481"/>
        <v>0</v>
      </c>
      <c r="M5474" s="210">
        <f t="shared" si="481"/>
        <v>0</v>
      </c>
      <c r="N5474" s="210">
        <f t="shared" si="481"/>
        <v>0</v>
      </c>
      <c r="O5474" s="210">
        <f t="shared" si="481"/>
        <v>0</v>
      </c>
      <c r="P5474" s="210">
        <f t="shared" si="481"/>
        <v>0</v>
      </c>
      <c r="Q5474" s="210">
        <f t="shared" si="481"/>
        <v>0</v>
      </c>
      <c r="R5474" s="210">
        <f t="shared" si="481"/>
        <v>0</v>
      </c>
    </row>
    <row r="5475" spans="1:18" hidden="1" outlineLevel="2" x14ac:dyDescent="0.35">
      <c r="A5475" s="209" t="str">
        <f>'Usages industrie'!A15</f>
        <v>Usage industriel n°12</v>
      </c>
      <c r="B5475" s="209" t="s">
        <v>637</v>
      </c>
      <c r="C5475" s="209"/>
      <c r="D5475" s="210">
        <f>IF(B$5455&lt;&gt;"",IF(B$5455='Usages industrie'!$K15,'Usages industrie'!J15,0),0)</f>
        <v>0</v>
      </c>
      <c r="E5475" s="210">
        <f t="shared" si="481"/>
        <v>0</v>
      </c>
      <c r="F5475" s="210">
        <f t="shared" si="481"/>
        <v>0</v>
      </c>
      <c r="G5475" s="210">
        <f t="shared" si="481"/>
        <v>0</v>
      </c>
      <c r="H5475" s="210">
        <f t="shared" si="481"/>
        <v>0</v>
      </c>
      <c r="I5475" s="210">
        <f t="shared" si="481"/>
        <v>0</v>
      </c>
      <c r="J5475" s="210">
        <f t="shared" si="481"/>
        <v>0</v>
      </c>
      <c r="K5475" s="210">
        <f t="shared" si="481"/>
        <v>0</v>
      </c>
      <c r="L5475" s="210">
        <f t="shared" si="481"/>
        <v>0</v>
      </c>
      <c r="M5475" s="210">
        <f t="shared" si="481"/>
        <v>0</v>
      </c>
      <c r="N5475" s="210">
        <f t="shared" si="481"/>
        <v>0</v>
      </c>
      <c r="O5475" s="210">
        <f t="shared" si="481"/>
        <v>0</v>
      </c>
      <c r="P5475" s="210">
        <f t="shared" si="481"/>
        <v>0</v>
      </c>
      <c r="Q5475" s="210">
        <f t="shared" si="481"/>
        <v>0</v>
      </c>
      <c r="R5475" s="210">
        <f t="shared" si="481"/>
        <v>0</v>
      </c>
    </row>
    <row r="5476" spans="1:18" hidden="1" outlineLevel="2" x14ac:dyDescent="0.35">
      <c r="A5476" s="209" t="str">
        <f>'Usages industrie'!A16</f>
        <v>Usage industriel n°13</v>
      </c>
      <c r="B5476" s="209" t="s">
        <v>637</v>
      </c>
      <c r="C5476" s="209"/>
      <c r="D5476" s="210">
        <f>IF(B$5455&lt;&gt;"",IF(B$5455='Usages industrie'!$K16,'Usages industrie'!J16,0),0)</f>
        <v>0</v>
      </c>
      <c r="E5476" s="210">
        <f t="shared" si="481"/>
        <v>0</v>
      </c>
      <c r="F5476" s="210">
        <f t="shared" si="481"/>
        <v>0</v>
      </c>
      <c r="G5476" s="210">
        <f t="shared" si="481"/>
        <v>0</v>
      </c>
      <c r="H5476" s="210">
        <f t="shared" si="481"/>
        <v>0</v>
      </c>
      <c r="I5476" s="210">
        <f t="shared" si="481"/>
        <v>0</v>
      </c>
      <c r="J5476" s="210">
        <f t="shared" si="481"/>
        <v>0</v>
      </c>
      <c r="K5476" s="210">
        <f t="shared" si="481"/>
        <v>0</v>
      </c>
      <c r="L5476" s="210">
        <f t="shared" si="481"/>
        <v>0</v>
      </c>
      <c r="M5476" s="210">
        <f t="shared" si="481"/>
        <v>0</v>
      </c>
      <c r="N5476" s="210">
        <f t="shared" si="481"/>
        <v>0</v>
      </c>
      <c r="O5476" s="210">
        <f t="shared" si="481"/>
        <v>0</v>
      </c>
      <c r="P5476" s="210">
        <f t="shared" si="481"/>
        <v>0</v>
      </c>
      <c r="Q5476" s="210">
        <f t="shared" si="481"/>
        <v>0</v>
      </c>
      <c r="R5476" s="210">
        <f t="shared" si="481"/>
        <v>0</v>
      </c>
    </row>
    <row r="5477" spans="1:18" hidden="1" outlineLevel="2" x14ac:dyDescent="0.35">
      <c r="A5477" s="209" t="str">
        <f>'Usages industrie'!A17</f>
        <v>Usage industriel n°14</v>
      </c>
      <c r="B5477" s="209" t="s">
        <v>637</v>
      </c>
      <c r="C5477" s="209"/>
      <c r="D5477" s="210">
        <f>IF(B$5455&lt;&gt;"",IF(B$5455='Usages industrie'!$K17,'Usages industrie'!J17,0),0)</f>
        <v>0</v>
      </c>
      <c r="E5477" s="210">
        <f t="shared" si="481"/>
        <v>0</v>
      </c>
      <c r="F5477" s="210">
        <f t="shared" si="481"/>
        <v>0</v>
      </c>
      <c r="G5477" s="210">
        <f t="shared" si="481"/>
        <v>0</v>
      </c>
      <c r="H5477" s="210">
        <f t="shared" si="481"/>
        <v>0</v>
      </c>
      <c r="I5477" s="210">
        <f t="shared" si="481"/>
        <v>0</v>
      </c>
      <c r="J5477" s="210">
        <f t="shared" si="481"/>
        <v>0</v>
      </c>
      <c r="K5477" s="210">
        <f t="shared" si="481"/>
        <v>0</v>
      </c>
      <c r="L5477" s="210">
        <f t="shared" si="481"/>
        <v>0</v>
      </c>
      <c r="M5477" s="210">
        <f t="shared" si="481"/>
        <v>0</v>
      </c>
      <c r="N5477" s="210">
        <f t="shared" si="481"/>
        <v>0</v>
      </c>
      <c r="O5477" s="210">
        <f t="shared" si="481"/>
        <v>0</v>
      </c>
      <c r="P5477" s="210">
        <f t="shared" si="481"/>
        <v>0</v>
      </c>
      <c r="Q5477" s="210">
        <f t="shared" si="481"/>
        <v>0</v>
      </c>
      <c r="R5477" s="210">
        <f t="shared" si="481"/>
        <v>0</v>
      </c>
    </row>
    <row r="5478" spans="1:18" hidden="1" outlineLevel="2" x14ac:dyDescent="0.35">
      <c r="A5478" s="209" t="str">
        <f>'Usages industrie'!A18</f>
        <v>Usage industriel n°15</v>
      </c>
      <c r="B5478" s="209" t="s">
        <v>637</v>
      </c>
      <c r="C5478" s="209"/>
      <c r="D5478" s="210">
        <f>IF(B$5455&lt;&gt;"",IF(B$5455='Usages industrie'!$K18,'Usages industrie'!J18,0),0)</f>
        <v>0</v>
      </c>
      <c r="E5478" s="210">
        <f t="shared" si="481"/>
        <v>0</v>
      </c>
      <c r="F5478" s="210">
        <f t="shared" si="481"/>
        <v>0</v>
      </c>
      <c r="G5478" s="210">
        <f t="shared" si="481"/>
        <v>0</v>
      </c>
      <c r="H5478" s="210">
        <f t="shared" si="481"/>
        <v>0</v>
      </c>
      <c r="I5478" s="210">
        <f t="shared" si="481"/>
        <v>0</v>
      </c>
      <c r="J5478" s="210">
        <f t="shared" si="481"/>
        <v>0</v>
      </c>
      <c r="K5478" s="210">
        <f t="shared" si="481"/>
        <v>0</v>
      </c>
      <c r="L5478" s="210">
        <f t="shared" si="481"/>
        <v>0</v>
      </c>
      <c r="M5478" s="210">
        <f t="shared" si="481"/>
        <v>0</v>
      </c>
      <c r="N5478" s="210">
        <f t="shared" si="481"/>
        <v>0</v>
      </c>
      <c r="O5478" s="210">
        <f t="shared" si="481"/>
        <v>0</v>
      </c>
      <c r="P5478" s="210">
        <f t="shared" si="481"/>
        <v>0</v>
      </c>
      <c r="Q5478" s="210">
        <f t="shared" si="481"/>
        <v>0</v>
      </c>
      <c r="R5478" s="210">
        <f t="shared" si="481"/>
        <v>0</v>
      </c>
    </row>
    <row r="5479" spans="1:18" hidden="1" outlineLevel="2" x14ac:dyDescent="0.35">
      <c r="A5479" s="209" t="str">
        <f>'Usages industrie'!A19</f>
        <v>Usage industriel n°16</v>
      </c>
      <c r="B5479" s="209" t="s">
        <v>637</v>
      </c>
      <c r="C5479" s="209"/>
      <c r="D5479" s="210">
        <f>IF(B$5455&lt;&gt;"",IF(B$5455='Usages industrie'!$K19,'Usages industrie'!J19,0),0)</f>
        <v>0</v>
      </c>
      <c r="E5479" s="210">
        <f t="shared" si="481"/>
        <v>0</v>
      </c>
      <c r="F5479" s="210">
        <f t="shared" si="481"/>
        <v>0</v>
      </c>
      <c r="G5479" s="210">
        <f t="shared" si="481"/>
        <v>0</v>
      </c>
      <c r="H5479" s="210">
        <f t="shared" si="481"/>
        <v>0</v>
      </c>
      <c r="I5479" s="210">
        <f t="shared" si="481"/>
        <v>0</v>
      </c>
      <c r="J5479" s="210">
        <f t="shared" si="481"/>
        <v>0</v>
      </c>
      <c r="K5479" s="210">
        <f t="shared" si="481"/>
        <v>0</v>
      </c>
      <c r="L5479" s="210">
        <f t="shared" si="481"/>
        <v>0</v>
      </c>
      <c r="M5479" s="210">
        <f t="shared" si="481"/>
        <v>0</v>
      </c>
      <c r="N5479" s="210">
        <f t="shared" si="481"/>
        <v>0</v>
      </c>
      <c r="O5479" s="210">
        <f t="shared" si="481"/>
        <v>0</v>
      </c>
      <c r="P5479" s="210">
        <f t="shared" si="481"/>
        <v>0</v>
      </c>
      <c r="Q5479" s="210">
        <f t="shared" si="481"/>
        <v>0</v>
      </c>
      <c r="R5479" s="210">
        <f t="shared" si="481"/>
        <v>0</v>
      </c>
    </row>
    <row r="5480" spans="1:18" hidden="1" outlineLevel="2" x14ac:dyDescent="0.35">
      <c r="A5480" s="209" t="str">
        <f>'Usages industrie'!A20</f>
        <v>Usage industriel n°17</v>
      </c>
      <c r="B5480" s="209" t="s">
        <v>637</v>
      </c>
      <c r="C5480" s="209"/>
      <c r="D5480" s="210">
        <f>IF(B$5455&lt;&gt;"",IF(B$5455='Usages industrie'!$K20,'Usages industrie'!J20,0),0)</f>
        <v>0</v>
      </c>
      <c r="E5480" s="210">
        <f t="shared" si="481"/>
        <v>0</v>
      </c>
      <c r="F5480" s="210">
        <f t="shared" si="481"/>
        <v>0</v>
      </c>
      <c r="G5480" s="210">
        <f t="shared" si="481"/>
        <v>0</v>
      </c>
      <c r="H5480" s="210">
        <f t="shared" si="481"/>
        <v>0</v>
      </c>
      <c r="I5480" s="210">
        <f t="shared" si="481"/>
        <v>0</v>
      </c>
      <c r="J5480" s="210">
        <f t="shared" si="481"/>
        <v>0</v>
      </c>
      <c r="K5480" s="210">
        <f t="shared" si="481"/>
        <v>0</v>
      </c>
      <c r="L5480" s="210">
        <f t="shared" si="481"/>
        <v>0</v>
      </c>
      <c r="M5480" s="210">
        <f t="shared" si="481"/>
        <v>0</v>
      </c>
      <c r="N5480" s="210">
        <f t="shared" si="481"/>
        <v>0</v>
      </c>
      <c r="O5480" s="210">
        <f t="shared" si="481"/>
        <v>0</v>
      </c>
      <c r="P5480" s="210">
        <f t="shared" si="481"/>
        <v>0</v>
      </c>
      <c r="Q5480" s="210">
        <f t="shared" si="481"/>
        <v>0</v>
      </c>
      <c r="R5480" s="210">
        <f t="shared" si="481"/>
        <v>0</v>
      </c>
    </row>
    <row r="5481" spans="1:18" hidden="1" outlineLevel="2" x14ac:dyDescent="0.35">
      <c r="A5481" s="209" t="str">
        <f>'Usages industrie'!A21</f>
        <v>Usage industriel n°18</v>
      </c>
      <c r="B5481" s="209" t="s">
        <v>637</v>
      </c>
      <c r="C5481" s="209"/>
      <c r="D5481" s="210">
        <f>IF(B$5455&lt;&gt;"",IF(B$5455='Usages industrie'!$K21,'Usages industrie'!J21,0),0)</f>
        <v>0</v>
      </c>
      <c r="E5481" s="210">
        <f t="shared" si="481"/>
        <v>0</v>
      </c>
      <c r="F5481" s="210">
        <f t="shared" si="481"/>
        <v>0</v>
      </c>
      <c r="G5481" s="210">
        <f t="shared" si="481"/>
        <v>0</v>
      </c>
      <c r="H5481" s="210">
        <f t="shared" si="481"/>
        <v>0</v>
      </c>
      <c r="I5481" s="210">
        <f t="shared" si="481"/>
        <v>0</v>
      </c>
      <c r="J5481" s="210">
        <f t="shared" si="481"/>
        <v>0</v>
      </c>
      <c r="K5481" s="210">
        <f t="shared" si="481"/>
        <v>0</v>
      </c>
      <c r="L5481" s="210">
        <f t="shared" si="481"/>
        <v>0</v>
      </c>
      <c r="M5481" s="210">
        <f t="shared" si="481"/>
        <v>0</v>
      </c>
      <c r="N5481" s="210">
        <f t="shared" si="481"/>
        <v>0</v>
      </c>
      <c r="O5481" s="210">
        <f t="shared" si="481"/>
        <v>0</v>
      </c>
      <c r="P5481" s="210">
        <f t="shared" si="481"/>
        <v>0</v>
      </c>
      <c r="Q5481" s="210">
        <f t="shared" si="481"/>
        <v>0</v>
      </c>
      <c r="R5481" s="210">
        <f t="shared" si="481"/>
        <v>0</v>
      </c>
    </row>
    <row r="5482" spans="1:18" hidden="1" outlineLevel="2" x14ac:dyDescent="0.35">
      <c r="A5482" s="209" t="str">
        <f>'Usages industrie'!A22</f>
        <v>Usage industriel n°19</v>
      </c>
      <c r="B5482" s="209" t="s">
        <v>637</v>
      </c>
      <c r="C5482" s="209"/>
      <c r="D5482" s="210">
        <f>IF(B$5455&lt;&gt;"",IF(B$5455='Usages industrie'!$K22,'Usages industrie'!J22,0),0)</f>
        <v>0</v>
      </c>
      <c r="E5482" s="210">
        <f t="shared" si="481"/>
        <v>0</v>
      </c>
      <c r="F5482" s="210">
        <f t="shared" si="481"/>
        <v>0</v>
      </c>
      <c r="G5482" s="210">
        <f t="shared" si="481"/>
        <v>0</v>
      </c>
      <c r="H5482" s="210">
        <f t="shared" si="481"/>
        <v>0</v>
      </c>
      <c r="I5482" s="210">
        <f t="shared" si="481"/>
        <v>0</v>
      </c>
      <c r="J5482" s="210">
        <f t="shared" si="481"/>
        <v>0</v>
      </c>
      <c r="K5482" s="210">
        <f t="shared" si="481"/>
        <v>0</v>
      </c>
      <c r="L5482" s="210">
        <f t="shared" si="481"/>
        <v>0</v>
      </c>
      <c r="M5482" s="210">
        <f t="shared" si="481"/>
        <v>0</v>
      </c>
      <c r="N5482" s="210">
        <f t="shared" si="481"/>
        <v>0</v>
      </c>
      <c r="O5482" s="210">
        <f t="shared" si="481"/>
        <v>0</v>
      </c>
      <c r="P5482" s="210">
        <f t="shared" si="481"/>
        <v>0</v>
      </c>
      <c r="Q5482" s="210">
        <f t="shared" si="481"/>
        <v>0</v>
      </c>
      <c r="R5482" s="210">
        <f t="shared" si="481"/>
        <v>0</v>
      </c>
    </row>
    <row r="5483" spans="1:18" hidden="1" outlineLevel="2" x14ac:dyDescent="0.35">
      <c r="A5483" s="209" t="str">
        <f>'Usages industrie'!A23</f>
        <v>Usage industriel n°20</v>
      </c>
      <c r="B5483" s="209" t="s">
        <v>637</v>
      </c>
      <c r="C5483" s="209"/>
      <c r="D5483" s="210">
        <f>IF(B$5455&lt;&gt;"",IF(B$5455='Usages industrie'!$K23,'Usages industrie'!J23,0),0)</f>
        <v>0</v>
      </c>
      <c r="E5483" s="210">
        <f t="shared" si="481"/>
        <v>0</v>
      </c>
      <c r="F5483" s="210">
        <f t="shared" si="481"/>
        <v>0</v>
      </c>
      <c r="G5483" s="210">
        <f t="shared" si="481"/>
        <v>0</v>
      </c>
      <c r="H5483" s="210">
        <f t="shared" si="481"/>
        <v>0</v>
      </c>
      <c r="I5483" s="210">
        <f t="shared" si="481"/>
        <v>0</v>
      </c>
      <c r="J5483" s="210">
        <f t="shared" si="481"/>
        <v>0</v>
      </c>
      <c r="K5483" s="210">
        <f t="shared" si="481"/>
        <v>0</v>
      </c>
      <c r="L5483" s="210">
        <f t="shared" si="481"/>
        <v>0</v>
      </c>
      <c r="M5483" s="210">
        <f t="shared" si="481"/>
        <v>0</v>
      </c>
      <c r="N5483" s="210">
        <f t="shared" si="481"/>
        <v>0</v>
      </c>
      <c r="O5483" s="210">
        <f t="shared" si="481"/>
        <v>0</v>
      </c>
      <c r="P5483" s="210">
        <f t="shared" si="481"/>
        <v>0</v>
      </c>
      <c r="Q5483" s="210">
        <f t="shared" si="481"/>
        <v>0</v>
      </c>
      <c r="R5483" s="210">
        <f t="shared" si="481"/>
        <v>0</v>
      </c>
    </row>
    <row r="5484" spans="1:18" hidden="1" outlineLevel="2" x14ac:dyDescent="0.35">
      <c r="A5484" s="209" t="str">
        <f>'Usages industrie'!A24</f>
        <v>Usage industriel n°21</v>
      </c>
      <c r="B5484" s="209" t="s">
        <v>637</v>
      </c>
      <c r="C5484" s="209"/>
      <c r="D5484" s="210">
        <f>IF(B$5455&lt;&gt;"",IF(B$5455='Usages industrie'!$K24,'Usages industrie'!J24,0),0)</f>
        <v>0</v>
      </c>
      <c r="E5484" s="210">
        <f t="shared" ref="E5484:R5493" si="482">$D5484</f>
        <v>0</v>
      </c>
      <c r="F5484" s="210">
        <f t="shared" si="482"/>
        <v>0</v>
      </c>
      <c r="G5484" s="210">
        <f t="shared" si="482"/>
        <v>0</v>
      </c>
      <c r="H5484" s="210">
        <f t="shared" si="482"/>
        <v>0</v>
      </c>
      <c r="I5484" s="210">
        <f t="shared" si="482"/>
        <v>0</v>
      </c>
      <c r="J5484" s="210">
        <f t="shared" si="482"/>
        <v>0</v>
      </c>
      <c r="K5484" s="210">
        <f t="shared" si="482"/>
        <v>0</v>
      </c>
      <c r="L5484" s="210">
        <f t="shared" si="482"/>
        <v>0</v>
      </c>
      <c r="M5484" s="210">
        <f t="shared" si="482"/>
        <v>0</v>
      </c>
      <c r="N5484" s="210">
        <f t="shared" si="482"/>
        <v>0</v>
      </c>
      <c r="O5484" s="210">
        <f t="shared" si="482"/>
        <v>0</v>
      </c>
      <c r="P5484" s="210">
        <f t="shared" si="482"/>
        <v>0</v>
      </c>
      <c r="Q5484" s="210">
        <f t="shared" si="482"/>
        <v>0</v>
      </c>
      <c r="R5484" s="210">
        <f t="shared" si="482"/>
        <v>0</v>
      </c>
    </row>
    <row r="5485" spans="1:18" hidden="1" outlineLevel="2" x14ac:dyDescent="0.35">
      <c r="A5485" s="209" t="str">
        <f>'Usages industrie'!A25</f>
        <v>Usage industriel n°22</v>
      </c>
      <c r="B5485" s="209" t="s">
        <v>637</v>
      </c>
      <c r="C5485" s="209"/>
      <c r="D5485" s="210">
        <f>IF(B$5455&lt;&gt;"",IF(B$5455='Usages industrie'!$K25,'Usages industrie'!J25,0),0)</f>
        <v>0</v>
      </c>
      <c r="E5485" s="210">
        <f t="shared" si="482"/>
        <v>0</v>
      </c>
      <c r="F5485" s="210">
        <f t="shared" si="482"/>
        <v>0</v>
      </c>
      <c r="G5485" s="210">
        <f t="shared" si="482"/>
        <v>0</v>
      </c>
      <c r="H5485" s="210">
        <f t="shared" si="482"/>
        <v>0</v>
      </c>
      <c r="I5485" s="210">
        <f t="shared" si="482"/>
        <v>0</v>
      </c>
      <c r="J5485" s="210">
        <f t="shared" si="482"/>
        <v>0</v>
      </c>
      <c r="K5485" s="210">
        <f t="shared" si="482"/>
        <v>0</v>
      </c>
      <c r="L5485" s="210">
        <f t="shared" si="482"/>
        <v>0</v>
      </c>
      <c r="M5485" s="210">
        <f t="shared" si="482"/>
        <v>0</v>
      </c>
      <c r="N5485" s="210">
        <f t="shared" si="482"/>
        <v>0</v>
      </c>
      <c r="O5485" s="210">
        <f t="shared" si="482"/>
        <v>0</v>
      </c>
      <c r="P5485" s="210">
        <f t="shared" si="482"/>
        <v>0</v>
      </c>
      <c r="Q5485" s="210">
        <f t="shared" si="482"/>
        <v>0</v>
      </c>
      <c r="R5485" s="210">
        <f t="shared" si="482"/>
        <v>0</v>
      </c>
    </row>
    <row r="5486" spans="1:18" hidden="1" outlineLevel="2" x14ac:dyDescent="0.35">
      <c r="A5486" s="209" t="str">
        <f>'Usages industrie'!A26</f>
        <v>Usage industriel n°23</v>
      </c>
      <c r="B5486" s="209" t="s">
        <v>637</v>
      </c>
      <c r="C5486" s="209"/>
      <c r="D5486" s="210">
        <f>IF(B$5455&lt;&gt;"",IF(B$5455='Usages industrie'!$K26,'Usages industrie'!J26,0),0)</f>
        <v>0</v>
      </c>
      <c r="E5486" s="210">
        <f t="shared" si="482"/>
        <v>0</v>
      </c>
      <c r="F5486" s="210">
        <f t="shared" si="482"/>
        <v>0</v>
      </c>
      <c r="G5486" s="210">
        <f t="shared" si="482"/>
        <v>0</v>
      </c>
      <c r="H5486" s="210">
        <f t="shared" si="482"/>
        <v>0</v>
      </c>
      <c r="I5486" s="210">
        <f t="shared" si="482"/>
        <v>0</v>
      </c>
      <c r="J5486" s="210">
        <f t="shared" si="482"/>
        <v>0</v>
      </c>
      <c r="K5486" s="210">
        <f t="shared" si="482"/>
        <v>0</v>
      </c>
      <c r="L5486" s="210">
        <f t="shared" si="482"/>
        <v>0</v>
      </c>
      <c r="M5486" s="210">
        <f t="shared" si="482"/>
        <v>0</v>
      </c>
      <c r="N5486" s="210">
        <f t="shared" si="482"/>
        <v>0</v>
      </c>
      <c r="O5486" s="210">
        <f t="shared" si="482"/>
        <v>0</v>
      </c>
      <c r="P5486" s="210">
        <f t="shared" si="482"/>
        <v>0</v>
      </c>
      <c r="Q5486" s="210">
        <f t="shared" si="482"/>
        <v>0</v>
      </c>
      <c r="R5486" s="210">
        <f t="shared" si="482"/>
        <v>0</v>
      </c>
    </row>
    <row r="5487" spans="1:18" hidden="1" outlineLevel="2" x14ac:dyDescent="0.35">
      <c r="A5487" s="209" t="str">
        <f>'Usages industrie'!A27</f>
        <v>Usage industriel n°24</v>
      </c>
      <c r="B5487" s="209" t="s">
        <v>637</v>
      </c>
      <c r="C5487" s="209"/>
      <c r="D5487" s="210">
        <f>IF(B$5455&lt;&gt;"",IF(B$5455='Usages industrie'!$K27,'Usages industrie'!J27,0),0)</f>
        <v>0</v>
      </c>
      <c r="E5487" s="210">
        <f t="shared" si="482"/>
        <v>0</v>
      </c>
      <c r="F5487" s="210">
        <f t="shared" si="482"/>
        <v>0</v>
      </c>
      <c r="G5487" s="210">
        <f t="shared" si="482"/>
        <v>0</v>
      </c>
      <c r="H5487" s="210">
        <f t="shared" si="482"/>
        <v>0</v>
      </c>
      <c r="I5487" s="210">
        <f t="shared" si="482"/>
        <v>0</v>
      </c>
      <c r="J5487" s="210">
        <f t="shared" si="482"/>
        <v>0</v>
      </c>
      <c r="K5487" s="210">
        <f t="shared" si="482"/>
        <v>0</v>
      </c>
      <c r="L5487" s="210">
        <f t="shared" si="482"/>
        <v>0</v>
      </c>
      <c r="M5487" s="210">
        <f t="shared" si="482"/>
        <v>0</v>
      </c>
      <c r="N5487" s="210">
        <f t="shared" si="482"/>
        <v>0</v>
      </c>
      <c r="O5487" s="210">
        <f t="shared" si="482"/>
        <v>0</v>
      </c>
      <c r="P5487" s="210">
        <f t="shared" si="482"/>
        <v>0</v>
      </c>
      <c r="Q5487" s="210">
        <f t="shared" si="482"/>
        <v>0</v>
      </c>
      <c r="R5487" s="210">
        <f t="shared" si="482"/>
        <v>0</v>
      </c>
    </row>
    <row r="5488" spans="1:18" hidden="1" outlineLevel="2" x14ac:dyDescent="0.35">
      <c r="A5488" s="209" t="str">
        <f>'Usages industrie'!A28</f>
        <v>Usage industriel n°25</v>
      </c>
      <c r="B5488" s="209" t="s">
        <v>637</v>
      </c>
      <c r="C5488" s="209"/>
      <c r="D5488" s="210">
        <f>IF(B$5455&lt;&gt;"",IF(B$5455='Usages industrie'!$K28,'Usages industrie'!J28,0),0)</f>
        <v>0</v>
      </c>
      <c r="E5488" s="210">
        <f t="shared" si="482"/>
        <v>0</v>
      </c>
      <c r="F5488" s="210">
        <f t="shared" si="482"/>
        <v>0</v>
      </c>
      <c r="G5488" s="210">
        <f t="shared" si="482"/>
        <v>0</v>
      </c>
      <c r="H5488" s="210">
        <f t="shared" si="482"/>
        <v>0</v>
      </c>
      <c r="I5488" s="210">
        <f t="shared" si="482"/>
        <v>0</v>
      </c>
      <c r="J5488" s="210">
        <f t="shared" si="482"/>
        <v>0</v>
      </c>
      <c r="K5488" s="210">
        <f t="shared" si="482"/>
        <v>0</v>
      </c>
      <c r="L5488" s="210">
        <f t="shared" si="482"/>
        <v>0</v>
      </c>
      <c r="M5488" s="210">
        <f t="shared" si="482"/>
        <v>0</v>
      </c>
      <c r="N5488" s="210">
        <f t="shared" si="482"/>
        <v>0</v>
      </c>
      <c r="O5488" s="210">
        <f t="shared" si="482"/>
        <v>0</v>
      </c>
      <c r="P5488" s="210">
        <f t="shared" si="482"/>
        <v>0</v>
      </c>
      <c r="Q5488" s="210">
        <f t="shared" si="482"/>
        <v>0</v>
      </c>
      <c r="R5488" s="210">
        <f t="shared" si="482"/>
        <v>0</v>
      </c>
    </row>
    <row r="5489" spans="1:18" hidden="1" outlineLevel="2" x14ac:dyDescent="0.35">
      <c r="A5489" s="209" t="str">
        <f>'Usages industrie'!A29</f>
        <v>Usage industriel n°26</v>
      </c>
      <c r="B5489" s="209" t="s">
        <v>637</v>
      </c>
      <c r="C5489" s="209"/>
      <c r="D5489" s="210">
        <f>IF(B$5455&lt;&gt;"",IF(B$5455='Usages industrie'!$K29,'Usages industrie'!J29,0),0)</f>
        <v>0</v>
      </c>
      <c r="E5489" s="210">
        <f t="shared" si="482"/>
        <v>0</v>
      </c>
      <c r="F5489" s="210">
        <f t="shared" si="482"/>
        <v>0</v>
      </c>
      <c r="G5489" s="210">
        <f t="shared" si="482"/>
        <v>0</v>
      </c>
      <c r="H5489" s="210">
        <f t="shared" si="482"/>
        <v>0</v>
      </c>
      <c r="I5489" s="210">
        <f t="shared" si="482"/>
        <v>0</v>
      </c>
      <c r="J5489" s="210">
        <f t="shared" si="482"/>
        <v>0</v>
      </c>
      <c r="K5489" s="210">
        <f t="shared" si="482"/>
        <v>0</v>
      </c>
      <c r="L5489" s="210">
        <f t="shared" si="482"/>
        <v>0</v>
      </c>
      <c r="M5489" s="210">
        <f t="shared" si="482"/>
        <v>0</v>
      </c>
      <c r="N5489" s="210">
        <f t="shared" si="482"/>
        <v>0</v>
      </c>
      <c r="O5489" s="210">
        <f t="shared" si="482"/>
        <v>0</v>
      </c>
      <c r="P5489" s="210">
        <f t="shared" si="482"/>
        <v>0</v>
      </c>
      <c r="Q5489" s="210">
        <f t="shared" si="482"/>
        <v>0</v>
      </c>
      <c r="R5489" s="210">
        <f t="shared" si="482"/>
        <v>0</v>
      </c>
    </row>
    <row r="5490" spans="1:18" hidden="1" outlineLevel="2" x14ac:dyDescent="0.35">
      <c r="A5490" s="209" t="str">
        <f>'Usages industrie'!A30</f>
        <v>Usage industriel n°27</v>
      </c>
      <c r="B5490" s="209" t="s">
        <v>637</v>
      </c>
      <c r="C5490" s="209"/>
      <c r="D5490" s="210">
        <f>IF(B$5455&lt;&gt;"",IF(B$5455='Usages industrie'!$K30,'Usages industrie'!J30,0),0)</f>
        <v>0</v>
      </c>
      <c r="E5490" s="210">
        <f t="shared" si="482"/>
        <v>0</v>
      </c>
      <c r="F5490" s="210">
        <f t="shared" si="482"/>
        <v>0</v>
      </c>
      <c r="G5490" s="210">
        <f t="shared" si="482"/>
        <v>0</v>
      </c>
      <c r="H5490" s="210">
        <f t="shared" si="482"/>
        <v>0</v>
      </c>
      <c r="I5490" s="210">
        <f t="shared" si="482"/>
        <v>0</v>
      </c>
      <c r="J5490" s="210">
        <f t="shared" si="482"/>
        <v>0</v>
      </c>
      <c r="K5490" s="210">
        <f t="shared" si="482"/>
        <v>0</v>
      </c>
      <c r="L5490" s="210">
        <f t="shared" si="482"/>
        <v>0</v>
      </c>
      <c r="M5490" s="210">
        <f t="shared" si="482"/>
        <v>0</v>
      </c>
      <c r="N5490" s="210">
        <f t="shared" si="482"/>
        <v>0</v>
      </c>
      <c r="O5490" s="210">
        <f t="shared" si="482"/>
        <v>0</v>
      </c>
      <c r="P5490" s="210">
        <f t="shared" si="482"/>
        <v>0</v>
      </c>
      <c r="Q5490" s="210">
        <f t="shared" si="482"/>
        <v>0</v>
      </c>
      <c r="R5490" s="210">
        <f t="shared" si="482"/>
        <v>0</v>
      </c>
    </row>
    <row r="5491" spans="1:18" hidden="1" outlineLevel="2" x14ac:dyDescent="0.35">
      <c r="A5491" s="209" t="str">
        <f>'Usages industrie'!A31</f>
        <v>Usage industriel n°28</v>
      </c>
      <c r="B5491" s="209" t="s">
        <v>637</v>
      </c>
      <c r="C5491" s="209"/>
      <c r="D5491" s="210">
        <f>IF(B$5455&lt;&gt;"",IF(B$5455='Usages industrie'!$K31,'Usages industrie'!J31,0),0)</f>
        <v>0</v>
      </c>
      <c r="E5491" s="210">
        <f t="shared" si="482"/>
        <v>0</v>
      </c>
      <c r="F5491" s="210">
        <f t="shared" si="482"/>
        <v>0</v>
      </c>
      <c r="G5491" s="210">
        <f t="shared" si="482"/>
        <v>0</v>
      </c>
      <c r="H5491" s="210">
        <f t="shared" si="482"/>
        <v>0</v>
      </c>
      <c r="I5491" s="210">
        <f t="shared" si="482"/>
        <v>0</v>
      </c>
      <c r="J5491" s="210">
        <f t="shared" si="482"/>
        <v>0</v>
      </c>
      <c r="K5491" s="210">
        <f t="shared" si="482"/>
        <v>0</v>
      </c>
      <c r="L5491" s="210">
        <f t="shared" si="482"/>
        <v>0</v>
      </c>
      <c r="M5491" s="210">
        <f t="shared" si="482"/>
        <v>0</v>
      </c>
      <c r="N5491" s="210">
        <f t="shared" si="482"/>
        <v>0</v>
      </c>
      <c r="O5491" s="210">
        <f t="shared" si="482"/>
        <v>0</v>
      </c>
      <c r="P5491" s="210">
        <f t="shared" si="482"/>
        <v>0</v>
      </c>
      <c r="Q5491" s="210">
        <f t="shared" si="482"/>
        <v>0</v>
      </c>
      <c r="R5491" s="210">
        <f t="shared" si="482"/>
        <v>0</v>
      </c>
    </row>
    <row r="5492" spans="1:18" hidden="1" outlineLevel="2" x14ac:dyDescent="0.35">
      <c r="A5492" s="209" t="str">
        <f>'Usages industrie'!A32</f>
        <v>Usage industriel n°29</v>
      </c>
      <c r="B5492" s="209" t="s">
        <v>637</v>
      </c>
      <c r="C5492" s="209"/>
      <c r="D5492" s="210">
        <f>IF(B$5455&lt;&gt;"",IF(B$5455='Usages industrie'!$K32,'Usages industrie'!J32,0),0)</f>
        <v>0</v>
      </c>
      <c r="E5492" s="210">
        <f t="shared" si="482"/>
        <v>0</v>
      </c>
      <c r="F5492" s="210">
        <f t="shared" si="482"/>
        <v>0</v>
      </c>
      <c r="G5492" s="210">
        <f t="shared" si="482"/>
        <v>0</v>
      </c>
      <c r="H5492" s="210">
        <f t="shared" si="482"/>
        <v>0</v>
      </c>
      <c r="I5492" s="210">
        <f t="shared" si="482"/>
        <v>0</v>
      </c>
      <c r="J5492" s="210">
        <f t="shared" si="482"/>
        <v>0</v>
      </c>
      <c r="K5492" s="210">
        <f t="shared" si="482"/>
        <v>0</v>
      </c>
      <c r="L5492" s="210">
        <f t="shared" si="482"/>
        <v>0</v>
      </c>
      <c r="M5492" s="210">
        <f t="shared" si="482"/>
        <v>0</v>
      </c>
      <c r="N5492" s="210">
        <f t="shared" si="482"/>
        <v>0</v>
      </c>
      <c r="O5492" s="210">
        <f t="shared" si="482"/>
        <v>0</v>
      </c>
      <c r="P5492" s="210">
        <f t="shared" si="482"/>
        <v>0</v>
      </c>
      <c r="Q5492" s="210">
        <f t="shared" si="482"/>
        <v>0</v>
      </c>
      <c r="R5492" s="210">
        <f t="shared" si="482"/>
        <v>0</v>
      </c>
    </row>
    <row r="5493" spans="1:18" hidden="1" outlineLevel="2" x14ac:dyDescent="0.35">
      <c r="A5493" s="209" t="str">
        <f>'Usages industrie'!A33</f>
        <v>Usage industriel n°30</v>
      </c>
      <c r="B5493" s="209" t="s">
        <v>637</v>
      </c>
      <c r="C5493" s="209"/>
      <c r="D5493" s="210">
        <f>IF(B$5455&lt;&gt;"",IF(B$5455='Usages industrie'!$K33,'Usages industrie'!J33,0),0)</f>
        <v>0</v>
      </c>
      <c r="E5493" s="210">
        <f t="shared" si="482"/>
        <v>0</v>
      </c>
      <c r="F5493" s="210">
        <f t="shared" si="482"/>
        <v>0</v>
      </c>
      <c r="G5493" s="210">
        <f t="shared" si="482"/>
        <v>0</v>
      </c>
      <c r="H5493" s="210">
        <f t="shared" si="482"/>
        <v>0</v>
      </c>
      <c r="I5493" s="210">
        <f t="shared" si="482"/>
        <v>0</v>
      </c>
      <c r="J5493" s="210">
        <f t="shared" si="482"/>
        <v>0</v>
      </c>
      <c r="K5493" s="210">
        <f t="shared" si="482"/>
        <v>0</v>
      </c>
      <c r="L5493" s="210">
        <f t="shared" si="482"/>
        <v>0</v>
      </c>
      <c r="M5493" s="210">
        <f t="shared" si="482"/>
        <v>0</v>
      </c>
      <c r="N5493" s="210">
        <f t="shared" si="482"/>
        <v>0</v>
      </c>
      <c r="O5493" s="210">
        <f t="shared" si="482"/>
        <v>0</v>
      </c>
      <c r="P5493" s="210">
        <f t="shared" si="482"/>
        <v>0</v>
      </c>
      <c r="Q5493" s="210">
        <f t="shared" si="482"/>
        <v>0</v>
      </c>
      <c r="R5493" s="210">
        <f t="shared" si="482"/>
        <v>0</v>
      </c>
    </row>
    <row r="5494" spans="1:18" hidden="1" outlineLevel="2" x14ac:dyDescent="0.35">
      <c r="A5494" s="209" t="str">
        <f>'Usages industrie'!A34</f>
        <v>Usage industriel n°31</v>
      </c>
      <c r="B5494" s="209" t="s">
        <v>637</v>
      </c>
      <c r="C5494" s="209"/>
      <c r="D5494" s="210">
        <f>IF(B$5455&lt;&gt;"",IF(B$5455='Usages industrie'!$K34,'Usages industrie'!J34,0),0)</f>
        <v>0</v>
      </c>
      <c r="E5494" s="210">
        <f t="shared" ref="E5494:R5503" si="483">$D5494</f>
        <v>0</v>
      </c>
      <c r="F5494" s="210">
        <f t="shared" si="483"/>
        <v>0</v>
      </c>
      <c r="G5494" s="210">
        <f t="shared" si="483"/>
        <v>0</v>
      </c>
      <c r="H5494" s="210">
        <f t="shared" si="483"/>
        <v>0</v>
      </c>
      <c r="I5494" s="210">
        <f t="shared" si="483"/>
        <v>0</v>
      </c>
      <c r="J5494" s="210">
        <f t="shared" si="483"/>
        <v>0</v>
      </c>
      <c r="K5494" s="210">
        <f t="shared" si="483"/>
        <v>0</v>
      </c>
      <c r="L5494" s="210">
        <f t="shared" si="483"/>
        <v>0</v>
      </c>
      <c r="M5494" s="210">
        <f t="shared" si="483"/>
        <v>0</v>
      </c>
      <c r="N5494" s="210">
        <f t="shared" si="483"/>
        <v>0</v>
      </c>
      <c r="O5494" s="210">
        <f t="shared" si="483"/>
        <v>0</v>
      </c>
      <c r="P5494" s="210">
        <f t="shared" si="483"/>
        <v>0</v>
      </c>
      <c r="Q5494" s="210">
        <f t="shared" si="483"/>
        <v>0</v>
      </c>
      <c r="R5494" s="210">
        <f t="shared" si="483"/>
        <v>0</v>
      </c>
    </row>
    <row r="5495" spans="1:18" hidden="1" outlineLevel="2" x14ac:dyDescent="0.35">
      <c r="A5495" s="209" t="str">
        <f>'Usages industrie'!A35</f>
        <v>Usage industriel n°32</v>
      </c>
      <c r="B5495" s="209" t="s">
        <v>637</v>
      </c>
      <c r="C5495" s="209"/>
      <c r="D5495" s="210">
        <f>IF(B$5455&lt;&gt;"",IF(B$5455='Usages industrie'!$K35,'Usages industrie'!J35,0),0)</f>
        <v>0</v>
      </c>
      <c r="E5495" s="210">
        <f t="shared" si="483"/>
        <v>0</v>
      </c>
      <c r="F5495" s="210">
        <f t="shared" si="483"/>
        <v>0</v>
      </c>
      <c r="G5495" s="210">
        <f t="shared" si="483"/>
        <v>0</v>
      </c>
      <c r="H5495" s="210">
        <f t="shared" si="483"/>
        <v>0</v>
      </c>
      <c r="I5495" s="210">
        <f t="shared" si="483"/>
        <v>0</v>
      </c>
      <c r="J5495" s="210">
        <f t="shared" si="483"/>
        <v>0</v>
      </c>
      <c r="K5495" s="210">
        <f t="shared" si="483"/>
        <v>0</v>
      </c>
      <c r="L5495" s="210">
        <f t="shared" si="483"/>
        <v>0</v>
      </c>
      <c r="M5495" s="210">
        <f t="shared" si="483"/>
        <v>0</v>
      </c>
      <c r="N5495" s="210">
        <f t="shared" si="483"/>
        <v>0</v>
      </c>
      <c r="O5495" s="210">
        <f t="shared" si="483"/>
        <v>0</v>
      </c>
      <c r="P5495" s="210">
        <f t="shared" si="483"/>
        <v>0</v>
      </c>
      <c r="Q5495" s="210">
        <f t="shared" si="483"/>
        <v>0</v>
      </c>
      <c r="R5495" s="210">
        <f t="shared" si="483"/>
        <v>0</v>
      </c>
    </row>
    <row r="5496" spans="1:18" hidden="1" outlineLevel="2" x14ac:dyDescent="0.35">
      <c r="A5496" s="209" t="str">
        <f>'Usages industrie'!A36</f>
        <v>Usage industriel n°33</v>
      </c>
      <c r="B5496" s="209" t="s">
        <v>637</v>
      </c>
      <c r="C5496" s="209"/>
      <c r="D5496" s="210">
        <f>IF(B$5455&lt;&gt;"",IF(B$5455='Usages industrie'!$K36,'Usages industrie'!J36,0),0)</f>
        <v>0</v>
      </c>
      <c r="E5496" s="210">
        <f t="shared" si="483"/>
        <v>0</v>
      </c>
      <c r="F5496" s="210">
        <f t="shared" si="483"/>
        <v>0</v>
      </c>
      <c r="G5496" s="210">
        <f t="shared" si="483"/>
        <v>0</v>
      </c>
      <c r="H5496" s="210">
        <f t="shared" si="483"/>
        <v>0</v>
      </c>
      <c r="I5496" s="210">
        <f t="shared" si="483"/>
        <v>0</v>
      </c>
      <c r="J5496" s="210">
        <f t="shared" si="483"/>
        <v>0</v>
      </c>
      <c r="K5496" s="210">
        <f t="shared" si="483"/>
        <v>0</v>
      </c>
      <c r="L5496" s="210">
        <f t="shared" si="483"/>
        <v>0</v>
      </c>
      <c r="M5496" s="210">
        <f t="shared" si="483"/>
        <v>0</v>
      </c>
      <c r="N5496" s="210">
        <f t="shared" si="483"/>
        <v>0</v>
      </c>
      <c r="O5496" s="210">
        <f t="shared" si="483"/>
        <v>0</v>
      </c>
      <c r="P5496" s="210">
        <f t="shared" si="483"/>
        <v>0</v>
      </c>
      <c r="Q5496" s="210">
        <f t="shared" si="483"/>
        <v>0</v>
      </c>
      <c r="R5496" s="210">
        <f t="shared" si="483"/>
        <v>0</v>
      </c>
    </row>
    <row r="5497" spans="1:18" hidden="1" outlineLevel="2" x14ac:dyDescent="0.35">
      <c r="A5497" s="209" t="str">
        <f>'Usages industrie'!A37</f>
        <v>Usage industriel n°34</v>
      </c>
      <c r="B5497" s="209" t="s">
        <v>637</v>
      </c>
      <c r="C5497" s="209"/>
      <c r="D5497" s="210">
        <f>IF(B$5455&lt;&gt;"",IF(B$5455='Usages industrie'!$K37,'Usages industrie'!J37,0),0)</f>
        <v>0</v>
      </c>
      <c r="E5497" s="210">
        <f t="shared" si="483"/>
        <v>0</v>
      </c>
      <c r="F5497" s="210">
        <f t="shared" si="483"/>
        <v>0</v>
      </c>
      <c r="G5497" s="210">
        <f t="shared" si="483"/>
        <v>0</v>
      </c>
      <c r="H5497" s="210">
        <f t="shared" si="483"/>
        <v>0</v>
      </c>
      <c r="I5497" s="210">
        <f t="shared" si="483"/>
        <v>0</v>
      </c>
      <c r="J5497" s="210">
        <f t="shared" si="483"/>
        <v>0</v>
      </c>
      <c r="K5497" s="210">
        <f t="shared" si="483"/>
        <v>0</v>
      </c>
      <c r="L5497" s="210">
        <f t="shared" si="483"/>
        <v>0</v>
      </c>
      <c r="M5497" s="210">
        <f t="shared" si="483"/>
        <v>0</v>
      </c>
      <c r="N5497" s="210">
        <f t="shared" si="483"/>
        <v>0</v>
      </c>
      <c r="O5497" s="210">
        <f t="shared" si="483"/>
        <v>0</v>
      </c>
      <c r="P5497" s="210">
        <f t="shared" si="483"/>
        <v>0</v>
      </c>
      <c r="Q5497" s="210">
        <f t="shared" si="483"/>
        <v>0</v>
      </c>
      <c r="R5497" s="210">
        <f t="shared" si="483"/>
        <v>0</v>
      </c>
    </row>
    <row r="5498" spans="1:18" hidden="1" outlineLevel="2" x14ac:dyDescent="0.35">
      <c r="A5498" s="209" t="str">
        <f>'Usages industrie'!A38</f>
        <v>Usage industriel n°35</v>
      </c>
      <c r="B5498" s="209" t="s">
        <v>637</v>
      </c>
      <c r="C5498" s="209"/>
      <c r="D5498" s="210">
        <f>IF(B$5455&lt;&gt;"",IF(B$5455='Usages industrie'!$K38,'Usages industrie'!J38,0),0)</f>
        <v>0</v>
      </c>
      <c r="E5498" s="210">
        <f t="shared" si="483"/>
        <v>0</v>
      </c>
      <c r="F5498" s="210">
        <f t="shared" si="483"/>
        <v>0</v>
      </c>
      <c r="G5498" s="210">
        <f t="shared" si="483"/>
        <v>0</v>
      </c>
      <c r="H5498" s="210">
        <f t="shared" si="483"/>
        <v>0</v>
      </c>
      <c r="I5498" s="210">
        <f t="shared" si="483"/>
        <v>0</v>
      </c>
      <c r="J5498" s="210">
        <f t="shared" si="483"/>
        <v>0</v>
      </c>
      <c r="K5498" s="210">
        <f t="shared" si="483"/>
        <v>0</v>
      </c>
      <c r="L5498" s="210">
        <f t="shared" si="483"/>
        <v>0</v>
      </c>
      <c r="M5498" s="210">
        <f t="shared" si="483"/>
        <v>0</v>
      </c>
      <c r="N5498" s="210">
        <f t="shared" si="483"/>
        <v>0</v>
      </c>
      <c r="O5498" s="210">
        <f t="shared" si="483"/>
        <v>0</v>
      </c>
      <c r="P5498" s="210">
        <f t="shared" si="483"/>
        <v>0</v>
      </c>
      <c r="Q5498" s="210">
        <f t="shared" si="483"/>
        <v>0</v>
      </c>
      <c r="R5498" s="210">
        <f t="shared" si="483"/>
        <v>0</v>
      </c>
    </row>
    <row r="5499" spans="1:18" hidden="1" outlineLevel="2" x14ac:dyDescent="0.35">
      <c r="A5499" s="209" t="str">
        <f>'Usages industrie'!A39</f>
        <v>Usage industriel n°36</v>
      </c>
      <c r="B5499" s="209" t="s">
        <v>637</v>
      </c>
      <c r="C5499" s="209"/>
      <c r="D5499" s="210">
        <f>IF(B$5455&lt;&gt;"",IF(B$5455='Usages industrie'!$K39,'Usages industrie'!J39,0),0)</f>
        <v>0</v>
      </c>
      <c r="E5499" s="210">
        <f t="shared" si="483"/>
        <v>0</v>
      </c>
      <c r="F5499" s="210">
        <f t="shared" si="483"/>
        <v>0</v>
      </c>
      <c r="G5499" s="210">
        <f t="shared" si="483"/>
        <v>0</v>
      </c>
      <c r="H5499" s="210">
        <f t="shared" si="483"/>
        <v>0</v>
      </c>
      <c r="I5499" s="210">
        <f t="shared" si="483"/>
        <v>0</v>
      </c>
      <c r="J5499" s="210">
        <f t="shared" si="483"/>
        <v>0</v>
      </c>
      <c r="K5499" s="210">
        <f t="shared" si="483"/>
        <v>0</v>
      </c>
      <c r="L5499" s="210">
        <f t="shared" si="483"/>
        <v>0</v>
      </c>
      <c r="M5499" s="210">
        <f t="shared" si="483"/>
        <v>0</v>
      </c>
      <c r="N5499" s="210">
        <f t="shared" si="483"/>
        <v>0</v>
      </c>
      <c r="O5499" s="210">
        <f t="shared" si="483"/>
        <v>0</v>
      </c>
      <c r="P5499" s="210">
        <f t="shared" si="483"/>
        <v>0</v>
      </c>
      <c r="Q5499" s="210">
        <f t="shared" si="483"/>
        <v>0</v>
      </c>
      <c r="R5499" s="210">
        <f t="shared" si="483"/>
        <v>0</v>
      </c>
    </row>
    <row r="5500" spans="1:18" hidden="1" outlineLevel="2" x14ac:dyDescent="0.35">
      <c r="A5500" s="209" t="str">
        <f>'Usages industrie'!A40</f>
        <v>Usage industriel n°37</v>
      </c>
      <c r="B5500" s="209" t="s">
        <v>637</v>
      </c>
      <c r="C5500" s="209"/>
      <c r="D5500" s="210">
        <f>IF(B$5455&lt;&gt;"",IF(B$5455='Usages industrie'!$K40,'Usages industrie'!J40,0),0)</f>
        <v>0</v>
      </c>
      <c r="E5500" s="210">
        <f t="shared" si="483"/>
        <v>0</v>
      </c>
      <c r="F5500" s="210">
        <f t="shared" si="483"/>
        <v>0</v>
      </c>
      <c r="G5500" s="210">
        <f t="shared" si="483"/>
        <v>0</v>
      </c>
      <c r="H5500" s="210">
        <f t="shared" si="483"/>
        <v>0</v>
      </c>
      <c r="I5500" s="210">
        <f t="shared" si="483"/>
        <v>0</v>
      </c>
      <c r="J5500" s="210">
        <f t="shared" si="483"/>
        <v>0</v>
      </c>
      <c r="K5500" s="210">
        <f t="shared" si="483"/>
        <v>0</v>
      </c>
      <c r="L5500" s="210">
        <f t="shared" si="483"/>
        <v>0</v>
      </c>
      <c r="M5500" s="210">
        <f t="shared" si="483"/>
        <v>0</v>
      </c>
      <c r="N5500" s="210">
        <f t="shared" si="483"/>
        <v>0</v>
      </c>
      <c r="O5500" s="210">
        <f t="shared" si="483"/>
        <v>0</v>
      </c>
      <c r="P5500" s="210">
        <f t="shared" si="483"/>
        <v>0</v>
      </c>
      <c r="Q5500" s="210">
        <f t="shared" si="483"/>
        <v>0</v>
      </c>
      <c r="R5500" s="210">
        <f t="shared" si="483"/>
        <v>0</v>
      </c>
    </row>
    <row r="5501" spans="1:18" hidden="1" outlineLevel="2" x14ac:dyDescent="0.35">
      <c r="A5501" s="209" t="str">
        <f>'Usages industrie'!A41</f>
        <v>Usage industriel n°38</v>
      </c>
      <c r="B5501" s="209" t="s">
        <v>637</v>
      </c>
      <c r="C5501" s="209"/>
      <c r="D5501" s="210">
        <f>IF(B$5455&lt;&gt;"",IF(B$5455='Usages industrie'!$K41,'Usages industrie'!J41,0),0)</f>
        <v>0</v>
      </c>
      <c r="E5501" s="210">
        <f t="shared" si="483"/>
        <v>0</v>
      </c>
      <c r="F5501" s="210">
        <f t="shared" si="483"/>
        <v>0</v>
      </c>
      <c r="G5501" s="210">
        <f t="shared" si="483"/>
        <v>0</v>
      </c>
      <c r="H5501" s="210">
        <f t="shared" si="483"/>
        <v>0</v>
      </c>
      <c r="I5501" s="210">
        <f t="shared" si="483"/>
        <v>0</v>
      </c>
      <c r="J5501" s="210">
        <f t="shared" si="483"/>
        <v>0</v>
      </c>
      <c r="K5501" s="210">
        <f t="shared" si="483"/>
        <v>0</v>
      </c>
      <c r="L5501" s="210">
        <f t="shared" si="483"/>
        <v>0</v>
      </c>
      <c r="M5501" s="210">
        <f t="shared" si="483"/>
        <v>0</v>
      </c>
      <c r="N5501" s="210">
        <f t="shared" si="483"/>
        <v>0</v>
      </c>
      <c r="O5501" s="210">
        <f t="shared" si="483"/>
        <v>0</v>
      </c>
      <c r="P5501" s="210">
        <f t="shared" si="483"/>
        <v>0</v>
      </c>
      <c r="Q5501" s="210">
        <f t="shared" si="483"/>
        <v>0</v>
      </c>
      <c r="R5501" s="210">
        <f t="shared" si="483"/>
        <v>0</v>
      </c>
    </row>
    <row r="5502" spans="1:18" hidden="1" outlineLevel="2" x14ac:dyDescent="0.35">
      <c r="A5502" s="209" t="str">
        <f>'Usages industrie'!A42</f>
        <v>Usage industriel n°39</v>
      </c>
      <c r="B5502" s="209" t="s">
        <v>637</v>
      </c>
      <c r="C5502" s="209"/>
      <c r="D5502" s="210">
        <f>IF(B$5455&lt;&gt;"",IF(B$5455='Usages industrie'!$K42,'Usages industrie'!J42,0),0)</f>
        <v>0</v>
      </c>
      <c r="E5502" s="210">
        <f t="shared" si="483"/>
        <v>0</v>
      </c>
      <c r="F5502" s="210">
        <f t="shared" si="483"/>
        <v>0</v>
      </c>
      <c r="G5502" s="210">
        <f t="shared" si="483"/>
        <v>0</v>
      </c>
      <c r="H5502" s="210">
        <f t="shared" si="483"/>
        <v>0</v>
      </c>
      <c r="I5502" s="210">
        <f t="shared" si="483"/>
        <v>0</v>
      </c>
      <c r="J5502" s="210">
        <f t="shared" si="483"/>
        <v>0</v>
      </c>
      <c r="K5502" s="210">
        <f t="shared" si="483"/>
        <v>0</v>
      </c>
      <c r="L5502" s="210">
        <f t="shared" si="483"/>
        <v>0</v>
      </c>
      <c r="M5502" s="210">
        <f t="shared" si="483"/>
        <v>0</v>
      </c>
      <c r="N5502" s="210">
        <f t="shared" si="483"/>
        <v>0</v>
      </c>
      <c r="O5502" s="210">
        <f t="shared" si="483"/>
        <v>0</v>
      </c>
      <c r="P5502" s="210">
        <f t="shared" si="483"/>
        <v>0</v>
      </c>
      <c r="Q5502" s="210">
        <f t="shared" si="483"/>
        <v>0</v>
      </c>
      <c r="R5502" s="210">
        <f t="shared" si="483"/>
        <v>0</v>
      </c>
    </row>
    <row r="5503" spans="1:18" hidden="1" outlineLevel="2" x14ac:dyDescent="0.35">
      <c r="A5503" s="209" t="str">
        <f>'Usages industrie'!A43</f>
        <v>Usage industriel n°40</v>
      </c>
      <c r="B5503" s="209" t="s">
        <v>637</v>
      </c>
      <c r="C5503" s="209"/>
      <c r="D5503" s="210">
        <f>IF(B$5455&lt;&gt;"",IF(B$5455='Usages industrie'!$K43,'Usages industrie'!J43,0),0)</f>
        <v>0</v>
      </c>
      <c r="E5503" s="210">
        <f t="shared" si="483"/>
        <v>0</v>
      </c>
      <c r="F5503" s="210">
        <f t="shared" si="483"/>
        <v>0</v>
      </c>
      <c r="G5503" s="210">
        <f t="shared" si="483"/>
        <v>0</v>
      </c>
      <c r="H5503" s="210">
        <f t="shared" si="483"/>
        <v>0</v>
      </c>
      <c r="I5503" s="210">
        <f t="shared" si="483"/>
        <v>0</v>
      </c>
      <c r="J5503" s="210">
        <f t="shared" si="483"/>
        <v>0</v>
      </c>
      <c r="K5503" s="210">
        <f t="shared" si="483"/>
        <v>0</v>
      </c>
      <c r="L5503" s="210">
        <f t="shared" si="483"/>
        <v>0</v>
      </c>
      <c r="M5503" s="210">
        <f t="shared" si="483"/>
        <v>0</v>
      </c>
      <c r="N5503" s="210">
        <f t="shared" si="483"/>
        <v>0</v>
      </c>
      <c r="O5503" s="210">
        <f t="shared" si="483"/>
        <v>0</v>
      </c>
      <c r="P5503" s="210">
        <f t="shared" si="483"/>
        <v>0</v>
      </c>
      <c r="Q5503" s="210">
        <f t="shared" si="483"/>
        <v>0</v>
      </c>
      <c r="R5503" s="210">
        <f t="shared" si="483"/>
        <v>0</v>
      </c>
    </row>
    <row r="5504" spans="1:18" hidden="1" outlineLevel="2" x14ac:dyDescent="0.35">
      <c r="A5504" s="209" t="str">
        <f>'Usages industrie'!A44</f>
        <v>Usage industriel n°41</v>
      </c>
      <c r="B5504" s="209" t="s">
        <v>637</v>
      </c>
      <c r="C5504" s="209"/>
      <c r="D5504" s="210">
        <f>IF(B$5455&lt;&gt;"",IF(B$5455='Usages industrie'!$K44,'Usages industrie'!J44,0),0)</f>
        <v>0</v>
      </c>
      <c r="E5504" s="210">
        <f t="shared" ref="E5504:R5513" si="484">$D5504</f>
        <v>0</v>
      </c>
      <c r="F5504" s="210">
        <f t="shared" si="484"/>
        <v>0</v>
      </c>
      <c r="G5504" s="210">
        <f t="shared" si="484"/>
        <v>0</v>
      </c>
      <c r="H5504" s="210">
        <f t="shared" si="484"/>
        <v>0</v>
      </c>
      <c r="I5504" s="210">
        <f t="shared" si="484"/>
        <v>0</v>
      </c>
      <c r="J5504" s="210">
        <f t="shared" si="484"/>
        <v>0</v>
      </c>
      <c r="K5504" s="210">
        <f t="shared" si="484"/>
        <v>0</v>
      </c>
      <c r="L5504" s="210">
        <f t="shared" si="484"/>
        <v>0</v>
      </c>
      <c r="M5504" s="210">
        <f t="shared" si="484"/>
        <v>0</v>
      </c>
      <c r="N5504" s="210">
        <f t="shared" si="484"/>
        <v>0</v>
      </c>
      <c r="O5504" s="210">
        <f t="shared" si="484"/>
        <v>0</v>
      </c>
      <c r="P5504" s="210">
        <f t="shared" si="484"/>
        <v>0</v>
      </c>
      <c r="Q5504" s="210">
        <f t="shared" si="484"/>
        <v>0</v>
      </c>
      <c r="R5504" s="210">
        <f t="shared" si="484"/>
        <v>0</v>
      </c>
    </row>
    <row r="5505" spans="1:18" hidden="1" outlineLevel="2" x14ac:dyDescent="0.35">
      <c r="A5505" s="209" t="str">
        <f>'Usages industrie'!A45</f>
        <v>Usage industriel n°42</v>
      </c>
      <c r="B5505" s="209" t="s">
        <v>637</v>
      </c>
      <c r="C5505" s="209"/>
      <c r="D5505" s="210">
        <f>IF(B$5455&lt;&gt;"",IF(B$5455='Usages industrie'!$K45,'Usages industrie'!J45,0),0)</f>
        <v>0</v>
      </c>
      <c r="E5505" s="210">
        <f t="shared" si="484"/>
        <v>0</v>
      </c>
      <c r="F5505" s="210">
        <f t="shared" si="484"/>
        <v>0</v>
      </c>
      <c r="G5505" s="210">
        <f t="shared" si="484"/>
        <v>0</v>
      </c>
      <c r="H5505" s="210">
        <f t="shared" si="484"/>
        <v>0</v>
      </c>
      <c r="I5505" s="210">
        <f t="shared" si="484"/>
        <v>0</v>
      </c>
      <c r="J5505" s="210">
        <f t="shared" si="484"/>
        <v>0</v>
      </c>
      <c r="K5505" s="210">
        <f t="shared" si="484"/>
        <v>0</v>
      </c>
      <c r="L5505" s="210">
        <f t="shared" si="484"/>
        <v>0</v>
      </c>
      <c r="M5505" s="210">
        <f t="shared" si="484"/>
        <v>0</v>
      </c>
      <c r="N5505" s="210">
        <f t="shared" si="484"/>
        <v>0</v>
      </c>
      <c r="O5505" s="210">
        <f t="shared" si="484"/>
        <v>0</v>
      </c>
      <c r="P5505" s="210">
        <f t="shared" si="484"/>
        <v>0</v>
      </c>
      <c r="Q5505" s="210">
        <f t="shared" si="484"/>
        <v>0</v>
      </c>
      <c r="R5505" s="210">
        <f t="shared" si="484"/>
        <v>0</v>
      </c>
    </row>
    <row r="5506" spans="1:18" hidden="1" outlineLevel="2" x14ac:dyDescent="0.35">
      <c r="A5506" s="209" t="str">
        <f>'Usages industrie'!A46</f>
        <v>Usage industriel n°43</v>
      </c>
      <c r="B5506" s="209" t="s">
        <v>637</v>
      </c>
      <c r="C5506" s="209"/>
      <c r="D5506" s="210">
        <f>IF(B$5455&lt;&gt;"",IF(B$5455='Usages industrie'!$K46,'Usages industrie'!J46,0),0)</f>
        <v>0</v>
      </c>
      <c r="E5506" s="210">
        <f t="shared" si="484"/>
        <v>0</v>
      </c>
      <c r="F5506" s="210">
        <f t="shared" si="484"/>
        <v>0</v>
      </c>
      <c r="G5506" s="210">
        <f t="shared" si="484"/>
        <v>0</v>
      </c>
      <c r="H5506" s="210">
        <f t="shared" si="484"/>
        <v>0</v>
      </c>
      <c r="I5506" s="210">
        <f t="shared" si="484"/>
        <v>0</v>
      </c>
      <c r="J5506" s="210">
        <f t="shared" si="484"/>
        <v>0</v>
      </c>
      <c r="K5506" s="210">
        <f t="shared" si="484"/>
        <v>0</v>
      </c>
      <c r="L5506" s="210">
        <f t="shared" si="484"/>
        <v>0</v>
      </c>
      <c r="M5506" s="210">
        <f t="shared" si="484"/>
        <v>0</v>
      </c>
      <c r="N5506" s="210">
        <f t="shared" si="484"/>
        <v>0</v>
      </c>
      <c r="O5506" s="210">
        <f t="shared" si="484"/>
        <v>0</v>
      </c>
      <c r="P5506" s="210">
        <f t="shared" si="484"/>
        <v>0</v>
      </c>
      <c r="Q5506" s="210">
        <f t="shared" si="484"/>
        <v>0</v>
      </c>
      <c r="R5506" s="210">
        <f t="shared" si="484"/>
        <v>0</v>
      </c>
    </row>
    <row r="5507" spans="1:18" hidden="1" outlineLevel="2" x14ac:dyDescent="0.35">
      <c r="A5507" s="209" t="str">
        <f>'Usages industrie'!A47</f>
        <v>Usage industriel n°44</v>
      </c>
      <c r="B5507" s="209" t="s">
        <v>637</v>
      </c>
      <c r="C5507" s="209"/>
      <c r="D5507" s="210">
        <f>IF(B$5455&lt;&gt;"",IF(B$5455='Usages industrie'!$K47,'Usages industrie'!J47,0),0)</f>
        <v>0</v>
      </c>
      <c r="E5507" s="210">
        <f t="shared" si="484"/>
        <v>0</v>
      </c>
      <c r="F5507" s="210">
        <f t="shared" si="484"/>
        <v>0</v>
      </c>
      <c r="G5507" s="210">
        <f t="shared" si="484"/>
        <v>0</v>
      </c>
      <c r="H5507" s="210">
        <f t="shared" si="484"/>
        <v>0</v>
      </c>
      <c r="I5507" s="210">
        <f t="shared" si="484"/>
        <v>0</v>
      </c>
      <c r="J5507" s="210">
        <f t="shared" si="484"/>
        <v>0</v>
      </c>
      <c r="K5507" s="210">
        <f t="shared" si="484"/>
        <v>0</v>
      </c>
      <c r="L5507" s="210">
        <f t="shared" si="484"/>
        <v>0</v>
      </c>
      <c r="M5507" s="210">
        <f t="shared" si="484"/>
        <v>0</v>
      </c>
      <c r="N5507" s="210">
        <f t="shared" si="484"/>
        <v>0</v>
      </c>
      <c r="O5507" s="210">
        <f t="shared" si="484"/>
        <v>0</v>
      </c>
      <c r="P5507" s="210">
        <f t="shared" si="484"/>
        <v>0</v>
      </c>
      <c r="Q5507" s="210">
        <f t="shared" si="484"/>
        <v>0</v>
      </c>
      <c r="R5507" s="210">
        <f t="shared" si="484"/>
        <v>0</v>
      </c>
    </row>
    <row r="5508" spans="1:18" hidden="1" outlineLevel="2" x14ac:dyDescent="0.35">
      <c r="A5508" s="209" t="str">
        <f>'Usages industrie'!A48</f>
        <v>Usage industriel n°45</v>
      </c>
      <c r="B5508" s="209" t="s">
        <v>637</v>
      </c>
      <c r="C5508" s="209"/>
      <c r="D5508" s="210">
        <f>IF(B$5455&lt;&gt;"",IF(B$5455='Usages industrie'!$K48,'Usages industrie'!J48,0),0)</f>
        <v>0</v>
      </c>
      <c r="E5508" s="210">
        <f t="shared" si="484"/>
        <v>0</v>
      </c>
      <c r="F5508" s="210">
        <f t="shared" si="484"/>
        <v>0</v>
      </c>
      <c r="G5508" s="210">
        <f t="shared" si="484"/>
        <v>0</v>
      </c>
      <c r="H5508" s="210">
        <f t="shared" si="484"/>
        <v>0</v>
      </c>
      <c r="I5508" s="210">
        <f t="shared" si="484"/>
        <v>0</v>
      </c>
      <c r="J5508" s="210">
        <f t="shared" si="484"/>
        <v>0</v>
      </c>
      <c r="K5508" s="210">
        <f t="shared" si="484"/>
        <v>0</v>
      </c>
      <c r="L5508" s="210">
        <f t="shared" si="484"/>
        <v>0</v>
      </c>
      <c r="M5508" s="210">
        <f t="shared" si="484"/>
        <v>0</v>
      </c>
      <c r="N5508" s="210">
        <f t="shared" si="484"/>
        <v>0</v>
      </c>
      <c r="O5508" s="210">
        <f t="shared" si="484"/>
        <v>0</v>
      </c>
      <c r="P5508" s="210">
        <f t="shared" si="484"/>
        <v>0</v>
      </c>
      <c r="Q5508" s="210">
        <f t="shared" si="484"/>
        <v>0</v>
      </c>
      <c r="R5508" s="210">
        <f t="shared" si="484"/>
        <v>0</v>
      </c>
    </row>
    <row r="5509" spans="1:18" hidden="1" outlineLevel="2" x14ac:dyDescent="0.35">
      <c r="A5509" s="209" t="str">
        <f>'Usages industrie'!A49</f>
        <v>Usage industriel n°46</v>
      </c>
      <c r="B5509" s="209" t="s">
        <v>637</v>
      </c>
      <c r="C5509" s="209"/>
      <c r="D5509" s="210">
        <f>IF(B$5455&lt;&gt;"",IF(B$5455='Usages industrie'!$K49,'Usages industrie'!J49,0),0)</f>
        <v>0</v>
      </c>
      <c r="E5509" s="210">
        <f t="shared" si="484"/>
        <v>0</v>
      </c>
      <c r="F5509" s="210">
        <f t="shared" si="484"/>
        <v>0</v>
      </c>
      <c r="G5509" s="210">
        <f t="shared" si="484"/>
        <v>0</v>
      </c>
      <c r="H5509" s="210">
        <f t="shared" si="484"/>
        <v>0</v>
      </c>
      <c r="I5509" s="210">
        <f t="shared" si="484"/>
        <v>0</v>
      </c>
      <c r="J5509" s="210">
        <f t="shared" si="484"/>
        <v>0</v>
      </c>
      <c r="K5509" s="210">
        <f t="shared" si="484"/>
        <v>0</v>
      </c>
      <c r="L5509" s="210">
        <f t="shared" si="484"/>
        <v>0</v>
      </c>
      <c r="M5509" s="210">
        <f t="shared" si="484"/>
        <v>0</v>
      </c>
      <c r="N5509" s="210">
        <f t="shared" si="484"/>
        <v>0</v>
      </c>
      <c r="O5509" s="210">
        <f t="shared" si="484"/>
        <v>0</v>
      </c>
      <c r="P5509" s="210">
        <f t="shared" si="484"/>
        <v>0</v>
      </c>
      <c r="Q5509" s="210">
        <f t="shared" si="484"/>
        <v>0</v>
      </c>
      <c r="R5509" s="210">
        <f t="shared" si="484"/>
        <v>0</v>
      </c>
    </row>
    <row r="5510" spans="1:18" hidden="1" outlineLevel="2" x14ac:dyDescent="0.35">
      <c r="A5510" s="209" t="str">
        <f>'Usages industrie'!A50</f>
        <v>Usage industriel n°47</v>
      </c>
      <c r="B5510" s="209" t="s">
        <v>637</v>
      </c>
      <c r="C5510" s="209"/>
      <c r="D5510" s="210">
        <f>IF(B$5455&lt;&gt;"",IF(B$5455='Usages industrie'!$K50,'Usages industrie'!J50,0),0)</f>
        <v>0</v>
      </c>
      <c r="E5510" s="210">
        <f t="shared" si="484"/>
        <v>0</v>
      </c>
      <c r="F5510" s="210">
        <f t="shared" si="484"/>
        <v>0</v>
      </c>
      <c r="G5510" s="210">
        <f t="shared" si="484"/>
        <v>0</v>
      </c>
      <c r="H5510" s="210">
        <f t="shared" si="484"/>
        <v>0</v>
      </c>
      <c r="I5510" s="210">
        <f t="shared" si="484"/>
        <v>0</v>
      </c>
      <c r="J5510" s="210">
        <f t="shared" si="484"/>
        <v>0</v>
      </c>
      <c r="K5510" s="210">
        <f t="shared" si="484"/>
        <v>0</v>
      </c>
      <c r="L5510" s="210">
        <f t="shared" si="484"/>
        <v>0</v>
      </c>
      <c r="M5510" s="210">
        <f t="shared" si="484"/>
        <v>0</v>
      </c>
      <c r="N5510" s="210">
        <f t="shared" si="484"/>
        <v>0</v>
      </c>
      <c r="O5510" s="210">
        <f t="shared" si="484"/>
        <v>0</v>
      </c>
      <c r="P5510" s="210">
        <f t="shared" si="484"/>
        <v>0</v>
      </c>
      <c r="Q5510" s="210">
        <f t="shared" si="484"/>
        <v>0</v>
      </c>
      <c r="R5510" s="210">
        <f t="shared" si="484"/>
        <v>0</v>
      </c>
    </row>
    <row r="5511" spans="1:18" hidden="1" outlineLevel="2" x14ac:dyDescent="0.35">
      <c r="A5511" s="209" t="str">
        <f>'Usages industrie'!A51</f>
        <v>Usage industriel n°48</v>
      </c>
      <c r="B5511" s="209" t="s">
        <v>637</v>
      </c>
      <c r="C5511" s="209"/>
      <c r="D5511" s="210">
        <f>IF(B$5455&lt;&gt;"",IF(B$5455='Usages industrie'!$K51,'Usages industrie'!J51,0),0)</f>
        <v>0</v>
      </c>
      <c r="E5511" s="210">
        <f t="shared" si="484"/>
        <v>0</v>
      </c>
      <c r="F5511" s="210">
        <f t="shared" si="484"/>
        <v>0</v>
      </c>
      <c r="G5511" s="210">
        <f t="shared" si="484"/>
        <v>0</v>
      </c>
      <c r="H5511" s="210">
        <f t="shared" si="484"/>
        <v>0</v>
      </c>
      <c r="I5511" s="210">
        <f t="shared" si="484"/>
        <v>0</v>
      </c>
      <c r="J5511" s="210">
        <f t="shared" si="484"/>
        <v>0</v>
      </c>
      <c r="K5511" s="210">
        <f t="shared" si="484"/>
        <v>0</v>
      </c>
      <c r="L5511" s="210">
        <f t="shared" si="484"/>
        <v>0</v>
      </c>
      <c r="M5511" s="210">
        <f t="shared" si="484"/>
        <v>0</v>
      </c>
      <c r="N5511" s="210">
        <f t="shared" si="484"/>
        <v>0</v>
      </c>
      <c r="O5511" s="210">
        <f t="shared" si="484"/>
        <v>0</v>
      </c>
      <c r="P5511" s="210">
        <f t="shared" si="484"/>
        <v>0</v>
      </c>
      <c r="Q5511" s="210">
        <f t="shared" si="484"/>
        <v>0</v>
      </c>
      <c r="R5511" s="210">
        <f t="shared" si="484"/>
        <v>0</v>
      </c>
    </row>
    <row r="5512" spans="1:18" hidden="1" outlineLevel="2" x14ac:dyDescent="0.35">
      <c r="A5512" s="209" t="str">
        <f>'Usages industrie'!A52</f>
        <v>Usage industriel n°49</v>
      </c>
      <c r="B5512" s="209" t="s">
        <v>637</v>
      </c>
      <c r="C5512" s="209"/>
      <c r="D5512" s="210">
        <f>IF(B$5455&lt;&gt;"",IF(B$5455='Usages industrie'!$K52,'Usages industrie'!J52,0),0)</f>
        <v>0</v>
      </c>
      <c r="E5512" s="210">
        <f t="shared" si="484"/>
        <v>0</v>
      </c>
      <c r="F5512" s="210">
        <f t="shared" si="484"/>
        <v>0</v>
      </c>
      <c r="G5512" s="210">
        <f t="shared" si="484"/>
        <v>0</v>
      </c>
      <c r="H5512" s="210">
        <f t="shared" si="484"/>
        <v>0</v>
      </c>
      <c r="I5512" s="210">
        <f t="shared" si="484"/>
        <v>0</v>
      </c>
      <c r="J5512" s="210">
        <f t="shared" si="484"/>
        <v>0</v>
      </c>
      <c r="K5512" s="210">
        <f t="shared" si="484"/>
        <v>0</v>
      </c>
      <c r="L5512" s="210">
        <f t="shared" si="484"/>
        <v>0</v>
      </c>
      <c r="M5512" s="210">
        <f t="shared" si="484"/>
        <v>0</v>
      </c>
      <c r="N5512" s="210">
        <f t="shared" si="484"/>
        <v>0</v>
      </c>
      <c r="O5512" s="210">
        <f t="shared" si="484"/>
        <v>0</v>
      </c>
      <c r="P5512" s="210">
        <f t="shared" si="484"/>
        <v>0</v>
      </c>
      <c r="Q5512" s="210">
        <f t="shared" si="484"/>
        <v>0</v>
      </c>
      <c r="R5512" s="210">
        <f t="shared" si="484"/>
        <v>0</v>
      </c>
    </row>
    <row r="5513" spans="1:18" hidden="1" outlineLevel="2" x14ac:dyDescent="0.35">
      <c r="A5513" s="209" t="str">
        <f>'Usages industrie'!A53</f>
        <v>Usage industriel n°50</v>
      </c>
      <c r="B5513" s="209" t="s">
        <v>637</v>
      </c>
      <c r="C5513" s="209"/>
      <c r="D5513" s="210">
        <f>IF(B$5455&lt;&gt;"",IF(B$5455='Usages industrie'!$K53,'Usages industrie'!J53,0),0)</f>
        <v>0</v>
      </c>
      <c r="E5513" s="210">
        <f t="shared" si="484"/>
        <v>0</v>
      </c>
      <c r="F5513" s="210">
        <f t="shared" si="484"/>
        <v>0</v>
      </c>
      <c r="G5513" s="210">
        <f t="shared" si="484"/>
        <v>0</v>
      </c>
      <c r="H5513" s="210">
        <f t="shared" si="484"/>
        <v>0</v>
      </c>
      <c r="I5513" s="210">
        <f t="shared" si="484"/>
        <v>0</v>
      </c>
      <c r="J5513" s="210">
        <f t="shared" si="484"/>
        <v>0</v>
      </c>
      <c r="K5513" s="210">
        <f t="shared" si="484"/>
        <v>0</v>
      </c>
      <c r="L5513" s="210">
        <f t="shared" si="484"/>
        <v>0</v>
      </c>
      <c r="M5513" s="210">
        <f t="shared" si="484"/>
        <v>0</v>
      </c>
      <c r="N5513" s="210">
        <f t="shared" si="484"/>
        <v>0</v>
      </c>
      <c r="O5513" s="210">
        <f t="shared" si="484"/>
        <v>0</v>
      </c>
      <c r="P5513" s="210">
        <f t="shared" si="484"/>
        <v>0</v>
      </c>
      <c r="Q5513" s="210">
        <f t="shared" si="484"/>
        <v>0</v>
      </c>
      <c r="R5513" s="210">
        <f t="shared" si="484"/>
        <v>0</v>
      </c>
    </row>
    <row r="5514" spans="1:18" hidden="1" outlineLevel="1" collapsed="1" x14ac:dyDescent="0.35">
      <c r="A5514" s="209" t="s">
        <v>638</v>
      </c>
      <c r="B5514" s="209"/>
      <c r="C5514" s="209"/>
      <c r="D5514" s="210">
        <f t="shared" ref="D5514:R5514" si="485">SUM(D5464:D5513)</f>
        <v>0</v>
      </c>
      <c r="E5514" s="210">
        <f t="shared" si="485"/>
        <v>0</v>
      </c>
      <c r="F5514" s="210">
        <f t="shared" si="485"/>
        <v>0</v>
      </c>
      <c r="G5514" s="210">
        <f t="shared" si="485"/>
        <v>0</v>
      </c>
      <c r="H5514" s="210">
        <f t="shared" si="485"/>
        <v>0</v>
      </c>
      <c r="I5514" s="210">
        <f t="shared" si="485"/>
        <v>0</v>
      </c>
      <c r="J5514" s="210">
        <f t="shared" si="485"/>
        <v>0</v>
      </c>
      <c r="K5514" s="210">
        <f t="shared" si="485"/>
        <v>0</v>
      </c>
      <c r="L5514" s="210">
        <f t="shared" si="485"/>
        <v>0</v>
      </c>
      <c r="M5514" s="210">
        <f t="shared" si="485"/>
        <v>0</v>
      </c>
      <c r="N5514" s="210">
        <f t="shared" si="485"/>
        <v>0</v>
      </c>
      <c r="O5514" s="210">
        <f t="shared" si="485"/>
        <v>0</v>
      </c>
      <c r="P5514" s="210">
        <f t="shared" si="485"/>
        <v>0</v>
      </c>
      <c r="Q5514" s="210">
        <f t="shared" si="485"/>
        <v>0</v>
      </c>
      <c r="R5514" s="210">
        <f t="shared" si="485"/>
        <v>0</v>
      </c>
    </row>
    <row r="5515" spans="1:18" hidden="1" outlineLevel="2" x14ac:dyDescent="0.35">
      <c r="A5515" s="209" t="str">
        <f>'Usages industrie'!A4</f>
        <v>Usage industriel n°1</v>
      </c>
      <c r="B5515" s="209" t="s">
        <v>639</v>
      </c>
      <c r="C5515" s="209"/>
      <c r="D5515" s="210">
        <f>D5464*'Usages industrie'!$O4*(1+'Usages industrie'!$P4)^(D$5458-$D$5458)/1000</f>
        <v>0</v>
      </c>
      <c r="E5515" s="210">
        <f>E5464*'Usages industrie'!$O4*(1+'Usages industrie'!$P4)^(E$5458-$D$5458)/1000</f>
        <v>0</v>
      </c>
      <c r="F5515" s="210">
        <f>F5464*'Usages industrie'!$O4*(1+'Usages industrie'!$P4)^(F$5458-$D$5458)/1000</f>
        <v>0</v>
      </c>
      <c r="G5515" s="210">
        <f>G5464*'Usages industrie'!$O4*(1+'Usages industrie'!$P4)^(G$5458-$D$5458)/1000</f>
        <v>0</v>
      </c>
      <c r="H5515" s="210">
        <f>H5464*'Usages industrie'!$O4*(1+'Usages industrie'!$P4)^(H$5458-$D$5458)/1000</f>
        <v>0</v>
      </c>
      <c r="I5515" s="210">
        <f>I5464*'Usages industrie'!$O4*(1+'Usages industrie'!$P4)^(I$5458-$D$5458)/1000</f>
        <v>0</v>
      </c>
      <c r="J5515" s="210">
        <f>J5464*'Usages industrie'!$O4*(1+'Usages industrie'!$P4)^(J$5458-$D$5458)/1000</f>
        <v>0</v>
      </c>
      <c r="K5515" s="210">
        <f>K5464*'Usages industrie'!$O4*(1+'Usages industrie'!$P4)^(K$5458-$D$5458)/1000</f>
        <v>0</v>
      </c>
      <c r="L5515" s="210">
        <f>L5464*'Usages industrie'!$O4*(1+'Usages industrie'!$P4)^(L$5458-$D$5458)/1000</f>
        <v>0</v>
      </c>
      <c r="M5515" s="210">
        <f>M5464*'Usages industrie'!$O4*(1+'Usages industrie'!$P4)^(M$5458-$D$5458)/1000</f>
        <v>0</v>
      </c>
      <c r="N5515" s="210">
        <f>N5464*'Usages industrie'!$O4*(1+'Usages industrie'!$P4)^(N$5458-$D$5458)/1000</f>
        <v>0</v>
      </c>
      <c r="O5515" s="210">
        <f>O5464*'Usages industrie'!$O4*(1+'Usages industrie'!$P4)^(O$5458-$D$5458)/1000</f>
        <v>0</v>
      </c>
      <c r="P5515" s="210">
        <f>P5464*'Usages industrie'!$O4*(1+'Usages industrie'!$P4)^(P$5458-$D$5458)/1000</f>
        <v>0</v>
      </c>
      <c r="Q5515" s="210">
        <f>Q5464*'Usages industrie'!$O4*(1+'Usages industrie'!$P4)^(Q$5458-$D$5458)/1000</f>
        <v>0</v>
      </c>
      <c r="R5515" s="210">
        <f>R5464*'Usages industrie'!$O4*(1+'Usages industrie'!$P4)^(R$5458-$D$5458)/1000</f>
        <v>0</v>
      </c>
    </row>
    <row r="5516" spans="1:18" hidden="1" outlineLevel="2" x14ac:dyDescent="0.35">
      <c r="A5516" s="209" t="str">
        <f>'Usages industrie'!A5</f>
        <v>Usage industriel n°2</v>
      </c>
      <c r="B5516" s="209" t="s">
        <v>639</v>
      </c>
      <c r="C5516" s="209"/>
      <c r="D5516" s="210">
        <f>D5465*'Usages industrie'!$O5*(1+'Usages industrie'!$P5)^(D$5458-$D$5458)/1000</f>
        <v>0</v>
      </c>
      <c r="E5516" s="210">
        <f>E5465*'Usages industrie'!$O5*(1+'Usages industrie'!$P5)^(E$5458-$D$5458)/1000</f>
        <v>0</v>
      </c>
      <c r="F5516" s="210">
        <f>F5465*'Usages industrie'!$O5*(1+'Usages industrie'!$P5)^(F$5458-$D$5458)/1000</f>
        <v>0</v>
      </c>
      <c r="G5516" s="210">
        <f>G5465*'Usages industrie'!$O5*(1+'Usages industrie'!$P5)^(G$5458-$D$5458)/1000</f>
        <v>0</v>
      </c>
      <c r="H5516" s="210">
        <f>H5465*'Usages industrie'!$O5*(1+'Usages industrie'!$P5)^(H$5458-$D$5458)/1000</f>
        <v>0</v>
      </c>
      <c r="I5516" s="210">
        <f>I5465*'Usages industrie'!$O5*(1+'Usages industrie'!$P5)^(I$5458-$D$5458)/1000</f>
        <v>0</v>
      </c>
      <c r="J5516" s="210">
        <f>J5465*'Usages industrie'!$O5*(1+'Usages industrie'!$P5)^(J$5458-$D$5458)/1000</f>
        <v>0</v>
      </c>
      <c r="K5516" s="210">
        <f>K5465*'Usages industrie'!$O5*(1+'Usages industrie'!$P5)^(K$5458-$D$5458)/1000</f>
        <v>0</v>
      </c>
      <c r="L5516" s="210">
        <f>L5465*'Usages industrie'!$O5*(1+'Usages industrie'!$P5)^(L$5458-$D$5458)/1000</f>
        <v>0</v>
      </c>
      <c r="M5516" s="210">
        <f>M5465*'Usages industrie'!$O5*(1+'Usages industrie'!$P5)^(M$5458-$D$5458)/1000</f>
        <v>0</v>
      </c>
      <c r="N5516" s="210">
        <f>N5465*'Usages industrie'!$O5*(1+'Usages industrie'!$P5)^(N$5458-$D$5458)/1000</f>
        <v>0</v>
      </c>
      <c r="O5516" s="210">
        <f>O5465*'Usages industrie'!$O5*(1+'Usages industrie'!$P5)^(O$5458-$D$5458)/1000</f>
        <v>0</v>
      </c>
      <c r="P5516" s="210">
        <f>P5465*'Usages industrie'!$O5*(1+'Usages industrie'!$P5)^(P$5458-$D$5458)/1000</f>
        <v>0</v>
      </c>
      <c r="Q5516" s="210">
        <f>Q5465*'Usages industrie'!$O5*(1+'Usages industrie'!$P5)^(Q$5458-$D$5458)/1000</f>
        <v>0</v>
      </c>
      <c r="R5516" s="210">
        <f>R5465*'Usages industrie'!$O5*(1+'Usages industrie'!$P5)^(R$5458-$D$5458)/1000</f>
        <v>0</v>
      </c>
    </row>
    <row r="5517" spans="1:18" hidden="1" outlineLevel="2" x14ac:dyDescent="0.35">
      <c r="A5517" s="209" t="str">
        <f>'Usages industrie'!A6</f>
        <v>Usage industriel n°3</v>
      </c>
      <c r="B5517" s="209" t="s">
        <v>639</v>
      </c>
      <c r="C5517" s="209"/>
      <c r="D5517" s="210">
        <f>D5466*'Usages industrie'!$O6*(1+'Usages industrie'!$P6)^(D$5458-$D$5458)/1000</f>
        <v>0</v>
      </c>
      <c r="E5517" s="210">
        <f>E5466*'Usages industrie'!$O6*(1+'Usages industrie'!$P6)^(E$5458-$D$5458)/1000</f>
        <v>0</v>
      </c>
      <c r="F5517" s="210">
        <f>F5466*'Usages industrie'!$O6*(1+'Usages industrie'!$P6)^(F$5458-$D$5458)/1000</f>
        <v>0</v>
      </c>
      <c r="G5517" s="210">
        <f>G5466*'Usages industrie'!$O6*(1+'Usages industrie'!$P6)^(G$5458-$D$5458)/1000</f>
        <v>0</v>
      </c>
      <c r="H5517" s="210">
        <f>H5466*'Usages industrie'!$O6*(1+'Usages industrie'!$P6)^(H$5458-$D$5458)/1000</f>
        <v>0</v>
      </c>
      <c r="I5517" s="210">
        <f>I5466*'Usages industrie'!$O6*(1+'Usages industrie'!$P6)^(I$5458-$D$5458)/1000</f>
        <v>0</v>
      </c>
      <c r="J5517" s="210">
        <f>J5466*'Usages industrie'!$O6*(1+'Usages industrie'!$P6)^(J$5458-$D$5458)/1000</f>
        <v>0</v>
      </c>
      <c r="K5517" s="210">
        <f>K5466*'Usages industrie'!$O6*(1+'Usages industrie'!$P6)^(K$5458-$D$5458)/1000</f>
        <v>0</v>
      </c>
      <c r="L5517" s="210">
        <f>L5466*'Usages industrie'!$O6*(1+'Usages industrie'!$P6)^(L$5458-$D$5458)/1000</f>
        <v>0</v>
      </c>
      <c r="M5517" s="210">
        <f>M5466*'Usages industrie'!$O6*(1+'Usages industrie'!$P6)^(M$5458-$D$5458)/1000</f>
        <v>0</v>
      </c>
      <c r="N5517" s="210">
        <f>N5466*'Usages industrie'!$O6*(1+'Usages industrie'!$P6)^(N$5458-$D$5458)/1000</f>
        <v>0</v>
      </c>
      <c r="O5517" s="210">
        <f>O5466*'Usages industrie'!$O6*(1+'Usages industrie'!$P6)^(O$5458-$D$5458)/1000</f>
        <v>0</v>
      </c>
      <c r="P5517" s="210">
        <f>P5466*'Usages industrie'!$O6*(1+'Usages industrie'!$P6)^(P$5458-$D$5458)/1000</f>
        <v>0</v>
      </c>
      <c r="Q5517" s="210">
        <f>Q5466*'Usages industrie'!$O6*(1+'Usages industrie'!$P6)^(Q$5458-$D$5458)/1000</f>
        <v>0</v>
      </c>
      <c r="R5517" s="210">
        <f>R5466*'Usages industrie'!$O6*(1+'Usages industrie'!$P6)^(R$5458-$D$5458)/1000</f>
        <v>0</v>
      </c>
    </row>
    <row r="5518" spans="1:18" hidden="1" outlineLevel="2" x14ac:dyDescent="0.35">
      <c r="A5518" s="209" t="str">
        <f>'Usages industrie'!A7</f>
        <v>Usage industriel n°4</v>
      </c>
      <c r="B5518" s="209" t="s">
        <v>639</v>
      </c>
      <c r="C5518" s="209"/>
      <c r="D5518" s="210">
        <f>D5467*'Usages industrie'!$O7*(1+'Usages industrie'!$P7)^(D$5458-$D$5458)/1000</f>
        <v>0</v>
      </c>
      <c r="E5518" s="210">
        <f>E5467*'Usages industrie'!$O7*(1+'Usages industrie'!$P7)^(E$5458-$D$5458)/1000</f>
        <v>0</v>
      </c>
      <c r="F5518" s="210">
        <f>F5467*'Usages industrie'!$O7*(1+'Usages industrie'!$P7)^(F$5458-$D$5458)/1000</f>
        <v>0</v>
      </c>
      <c r="G5518" s="210">
        <f>G5467*'Usages industrie'!$O7*(1+'Usages industrie'!$P7)^(G$5458-$D$5458)/1000</f>
        <v>0</v>
      </c>
      <c r="H5518" s="210">
        <f>H5467*'Usages industrie'!$O7*(1+'Usages industrie'!$P7)^(H$5458-$D$5458)/1000</f>
        <v>0</v>
      </c>
      <c r="I5518" s="210">
        <f>I5467*'Usages industrie'!$O7*(1+'Usages industrie'!$P7)^(I$5458-$D$5458)/1000</f>
        <v>0</v>
      </c>
      <c r="J5518" s="210">
        <f>J5467*'Usages industrie'!$O7*(1+'Usages industrie'!$P7)^(J$5458-$D$5458)/1000</f>
        <v>0</v>
      </c>
      <c r="K5518" s="210">
        <f>K5467*'Usages industrie'!$O7*(1+'Usages industrie'!$P7)^(K$5458-$D$5458)/1000</f>
        <v>0</v>
      </c>
      <c r="L5518" s="210">
        <f>L5467*'Usages industrie'!$O7*(1+'Usages industrie'!$P7)^(L$5458-$D$5458)/1000</f>
        <v>0</v>
      </c>
      <c r="M5518" s="210">
        <f>M5467*'Usages industrie'!$O7*(1+'Usages industrie'!$P7)^(M$5458-$D$5458)/1000</f>
        <v>0</v>
      </c>
      <c r="N5518" s="210">
        <f>N5467*'Usages industrie'!$O7*(1+'Usages industrie'!$P7)^(N$5458-$D$5458)/1000</f>
        <v>0</v>
      </c>
      <c r="O5518" s="210">
        <f>O5467*'Usages industrie'!$O7*(1+'Usages industrie'!$P7)^(O$5458-$D$5458)/1000</f>
        <v>0</v>
      </c>
      <c r="P5518" s="210">
        <f>P5467*'Usages industrie'!$O7*(1+'Usages industrie'!$P7)^(P$5458-$D$5458)/1000</f>
        <v>0</v>
      </c>
      <c r="Q5518" s="210">
        <f>Q5467*'Usages industrie'!$O7*(1+'Usages industrie'!$P7)^(Q$5458-$D$5458)/1000</f>
        <v>0</v>
      </c>
      <c r="R5518" s="210">
        <f>R5467*'Usages industrie'!$O7*(1+'Usages industrie'!$P7)^(R$5458-$D$5458)/1000</f>
        <v>0</v>
      </c>
    </row>
    <row r="5519" spans="1:18" hidden="1" outlineLevel="2" x14ac:dyDescent="0.35">
      <c r="A5519" s="209" t="str">
        <f>'Usages industrie'!A8</f>
        <v>Usage industriel n°5</v>
      </c>
      <c r="B5519" s="209" t="s">
        <v>639</v>
      </c>
      <c r="C5519" s="209"/>
      <c r="D5519" s="210">
        <f>D5468*'Usages industrie'!$O8*(1+'Usages industrie'!$P8)^(D$5458-$D$5458)/1000</f>
        <v>0</v>
      </c>
      <c r="E5519" s="210">
        <f>E5468*'Usages industrie'!$O8*(1+'Usages industrie'!$P8)^(E$5458-$D$5458)/1000</f>
        <v>0</v>
      </c>
      <c r="F5519" s="210">
        <f>F5468*'Usages industrie'!$O8*(1+'Usages industrie'!$P8)^(F$5458-$D$5458)/1000</f>
        <v>0</v>
      </c>
      <c r="G5519" s="210">
        <f>G5468*'Usages industrie'!$O8*(1+'Usages industrie'!$P8)^(G$5458-$D$5458)/1000</f>
        <v>0</v>
      </c>
      <c r="H5519" s="210">
        <f>H5468*'Usages industrie'!$O8*(1+'Usages industrie'!$P8)^(H$5458-$D$5458)/1000</f>
        <v>0</v>
      </c>
      <c r="I5519" s="210">
        <f>I5468*'Usages industrie'!$O8*(1+'Usages industrie'!$P8)^(I$5458-$D$5458)/1000</f>
        <v>0</v>
      </c>
      <c r="J5519" s="210">
        <f>J5468*'Usages industrie'!$O8*(1+'Usages industrie'!$P8)^(J$5458-$D$5458)/1000</f>
        <v>0</v>
      </c>
      <c r="K5519" s="210">
        <f>K5468*'Usages industrie'!$O8*(1+'Usages industrie'!$P8)^(K$5458-$D$5458)/1000</f>
        <v>0</v>
      </c>
      <c r="L5519" s="210">
        <f>L5468*'Usages industrie'!$O8*(1+'Usages industrie'!$P8)^(L$5458-$D$5458)/1000</f>
        <v>0</v>
      </c>
      <c r="M5519" s="210">
        <f>M5468*'Usages industrie'!$O8*(1+'Usages industrie'!$P8)^(M$5458-$D$5458)/1000</f>
        <v>0</v>
      </c>
      <c r="N5519" s="210">
        <f>N5468*'Usages industrie'!$O8*(1+'Usages industrie'!$P8)^(N$5458-$D$5458)/1000</f>
        <v>0</v>
      </c>
      <c r="O5519" s="210">
        <f>O5468*'Usages industrie'!$O8*(1+'Usages industrie'!$P8)^(O$5458-$D$5458)/1000</f>
        <v>0</v>
      </c>
      <c r="P5519" s="210">
        <f>P5468*'Usages industrie'!$O8*(1+'Usages industrie'!$P8)^(P$5458-$D$5458)/1000</f>
        <v>0</v>
      </c>
      <c r="Q5519" s="210">
        <f>Q5468*'Usages industrie'!$O8*(1+'Usages industrie'!$P8)^(Q$5458-$D$5458)/1000</f>
        <v>0</v>
      </c>
      <c r="R5519" s="210">
        <f>R5468*'Usages industrie'!$O8*(1+'Usages industrie'!$P8)^(R$5458-$D$5458)/1000</f>
        <v>0</v>
      </c>
    </row>
    <row r="5520" spans="1:18" hidden="1" outlineLevel="2" x14ac:dyDescent="0.35">
      <c r="A5520" s="209" t="str">
        <f>'Usages industrie'!A9</f>
        <v>Usage industriel n°6</v>
      </c>
      <c r="B5520" s="209" t="s">
        <v>639</v>
      </c>
      <c r="C5520" s="209"/>
      <c r="D5520" s="210">
        <f>D5469*'Usages industrie'!$O9*(1+'Usages industrie'!$P9)^(D$5458-$D$5458)/1000</f>
        <v>0</v>
      </c>
      <c r="E5520" s="210">
        <f>E5469*'Usages industrie'!$O9*(1+'Usages industrie'!$P9)^(E$5458-$D$5458)/1000</f>
        <v>0</v>
      </c>
      <c r="F5520" s="210">
        <f>F5469*'Usages industrie'!$O9*(1+'Usages industrie'!$P9)^(F$5458-$D$5458)/1000</f>
        <v>0</v>
      </c>
      <c r="G5520" s="210">
        <f>G5469*'Usages industrie'!$O9*(1+'Usages industrie'!$P9)^(G$5458-$D$5458)/1000</f>
        <v>0</v>
      </c>
      <c r="H5520" s="210">
        <f>H5469*'Usages industrie'!$O9*(1+'Usages industrie'!$P9)^(H$5458-$D$5458)/1000</f>
        <v>0</v>
      </c>
      <c r="I5520" s="210">
        <f>I5469*'Usages industrie'!$O9*(1+'Usages industrie'!$P9)^(I$5458-$D$5458)/1000</f>
        <v>0</v>
      </c>
      <c r="J5520" s="210">
        <f>J5469*'Usages industrie'!$O9*(1+'Usages industrie'!$P9)^(J$5458-$D$5458)/1000</f>
        <v>0</v>
      </c>
      <c r="K5520" s="210">
        <f>K5469*'Usages industrie'!$O9*(1+'Usages industrie'!$P9)^(K$5458-$D$5458)/1000</f>
        <v>0</v>
      </c>
      <c r="L5520" s="210">
        <f>L5469*'Usages industrie'!$O9*(1+'Usages industrie'!$P9)^(L$5458-$D$5458)/1000</f>
        <v>0</v>
      </c>
      <c r="M5520" s="210">
        <f>M5469*'Usages industrie'!$O9*(1+'Usages industrie'!$P9)^(M$5458-$D$5458)/1000</f>
        <v>0</v>
      </c>
      <c r="N5520" s="210">
        <f>N5469*'Usages industrie'!$O9*(1+'Usages industrie'!$P9)^(N$5458-$D$5458)/1000</f>
        <v>0</v>
      </c>
      <c r="O5520" s="210">
        <f>O5469*'Usages industrie'!$O9*(1+'Usages industrie'!$P9)^(O$5458-$D$5458)/1000</f>
        <v>0</v>
      </c>
      <c r="P5520" s="210">
        <f>P5469*'Usages industrie'!$O9*(1+'Usages industrie'!$P9)^(P$5458-$D$5458)/1000</f>
        <v>0</v>
      </c>
      <c r="Q5520" s="210">
        <f>Q5469*'Usages industrie'!$O9*(1+'Usages industrie'!$P9)^(Q$5458-$D$5458)/1000</f>
        <v>0</v>
      </c>
      <c r="R5520" s="210">
        <f>R5469*'Usages industrie'!$O9*(1+'Usages industrie'!$P9)^(R$5458-$D$5458)/1000</f>
        <v>0</v>
      </c>
    </row>
    <row r="5521" spans="1:18" hidden="1" outlineLevel="2" x14ac:dyDescent="0.35">
      <c r="A5521" s="209" t="str">
        <f>'Usages industrie'!A10</f>
        <v>Usage industriel n°7</v>
      </c>
      <c r="B5521" s="209" t="s">
        <v>639</v>
      </c>
      <c r="C5521" s="209"/>
      <c r="D5521" s="210">
        <f>D5470*'Usages industrie'!$O10*(1+'Usages industrie'!$P10)^(D$5458-$D$5458)/1000</f>
        <v>0</v>
      </c>
      <c r="E5521" s="210">
        <f>E5470*'Usages industrie'!$O10*(1+'Usages industrie'!$P10)^(E$5458-$D$5458)/1000</f>
        <v>0</v>
      </c>
      <c r="F5521" s="210">
        <f>F5470*'Usages industrie'!$O10*(1+'Usages industrie'!$P10)^(F$5458-$D$5458)/1000</f>
        <v>0</v>
      </c>
      <c r="G5521" s="210">
        <f>G5470*'Usages industrie'!$O10*(1+'Usages industrie'!$P10)^(G$5458-$D$5458)/1000</f>
        <v>0</v>
      </c>
      <c r="H5521" s="210">
        <f>H5470*'Usages industrie'!$O10*(1+'Usages industrie'!$P10)^(H$5458-$D$5458)/1000</f>
        <v>0</v>
      </c>
      <c r="I5521" s="210">
        <f>I5470*'Usages industrie'!$O10*(1+'Usages industrie'!$P10)^(I$5458-$D$5458)/1000</f>
        <v>0</v>
      </c>
      <c r="J5521" s="210">
        <f>J5470*'Usages industrie'!$O10*(1+'Usages industrie'!$P10)^(J$5458-$D$5458)/1000</f>
        <v>0</v>
      </c>
      <c r="K5521" s="210">
        <f>K5470*'Usages industrie'!$O10*(1+'Usages industrie'!$P10)^(K$5458-$D$5458)/1000</f>
        <v>0</v>
      </c>
      <c r="L5521" s="210">
        <f>L5470*'Usages industrie'!$O10*(1+'Usages industrie'!$P10)^(L$5458-$D$5458)/1000</f>
        <v>0</v>
      </c>
      <c r="M5521" s="210">
        <f>M5470*'Usages industrie'!$O10*(1+'Usages industrie'!$P10)^(M$5458-$D$5458)/1000</f>
        <v>0</v>
      </c>
      <c r="N5521" s="210">
        <f>N5470*'Usages industrie'!$O10*(1+'Usages industrie'!$P10)^(N$5458-$D$5458)/1000</f>
        <v>0</v>
      </c>
      <c r="O5521" s="210">
        <f>O5470*'Usages industrie'!$O10*(1+'Usages industrie'!$P10)^(O$5458-$D$5458)/1000</f>
        <v>0</v>
      </c>
      <c r="P5521" s="210">
        <f>P5470*'Usages industrie'!$O10*(1+'Usages industrie'!$P10)^(P$5458-$D$5458)/1000</f>
        <v>0</v>
      </c>
      <c r="Q5521" s="210">
        <f>Q5470*'Usages industrie'!$O10*(1+'Usages industrie'!$P10)^(Q$5458-$D$5458)/1000</f>
        <v>0</v>
      </c>
      <c r="R5521" s="210">
        <f>R5470*'Usages industrie'!$O10*(1+'Usages industrie'!$P10)^(R$5458-$D$5458)/1000</f>
        <v>0</v>
      </c>
    </row>
    <row r="5522" spans="1:18" hidden="1" outlineLevel="2" x14ac:dyDescent="0.35">
      <c r="A5522" s="209" t="str">
        <f>'Usages industrie'!A11</f>
        <v>Usage industriel n°8</v>
      </c>
      <c r="B5522" s="209" t="s">
        <v>639</v>
      </c>
      <c r="C5522" s="209"/>
      <c r="D5522" s="210">
        <f>D5471*'Usages industrie'!$O11*(1+'Usages industrie'!$P11)^(D$5458-$D$5458)/1000</f>
        <v>0</v>
      </c>
      <c r="E5522" s="210">
        <f>E5471*'Usages industrie'!$O11*(1+'Usages industrie'!$P11)^(E$5458-$D$5458)/1000</f>
        <v>0</v>
      </c>
      <c r="F5522" s="210">
        <f>F5471*'Usages industrie'!$O11*(1+'Usages industrie'!$P11)^(F$5458-$D$5458)/1000</f>
        <v>0</v>
      </c>
      <c r="G5522" s="210">
        <f>G5471*'Usages industrie'!$O11*(1+'Usages industrie'!$P11)^(G$5458-$D$5458)/1000</f>
        <v>0</v>
      </c>
      <c r="H5522" s="210">
        <f>H5471*'Usages industrie'!$O11*(1+'Usages industrie'!$P11)^(H$5458-$D$5458)/1000</f>
        <v>0</v>
      </c>
      <c r="I5522" s="210">
        <f>I5471*'Usages industrie'!$O11*(1+'Usages industrie'!$P11)^(I$5458-$D$5458)/1000</f>
        <v>0</v>
      </c>
      <c r="J5522" s="210">
        <f>J5471*'Usages industrie'!$O11*(1+'Usages industrie'!$P11)^(J$5458-$D$5458)/1000</f>
        <v>0</v>
      </c>
      <c r="K5522" s="210">
        <f>K5471*'Usages industrie'!$O11*(1+'Usages industrie'!$P11)^(K$5458-$D$5458)/1000</f>
        <v>0</v>
      </c>
      <c r="L5522" s="210">
        <f>L5471*'Usages industrie'!$O11*(1+'Usages industrie'!$P11)^(L$5458-$D$5458)/1000</f>
        <v>0</v>
      </c>
      <c r="M5522" s="210">
        <f>M5471*'Usages industrie'!$O11*(1+'Usages industrie'!$P11)^(M$5458-$D$5458)/1000</f>
        <v>0</v>
      </c>
      <c r="N5522" s="210">
        <f>N5471*'Usages industrie'!$O11*(1+'Usages industrie'!$P11)^(N$5458-$D$5458)/1000</f>
        <v>0</v>
      </c>
      <c r="O5522" s="210">
        <f>O5471*'Usages industrie'!$O11*(1+'Usages industrie'!$P11)^(O$5458-$D$5458)/1000</f>
        <v>0</v>
      </c>
      <c r="P5522" s="210">
        <f>P5471*'Usages industrie'!$O11*(1+'Usages industrie'!$P11)^(P$5458-$D$5458)/1000</f>
        <v>0</v>
      </c>
      <c r="Q5522" s="210">
        <f>Q5471*'Usages industrie'!$O11*(1+'Usages industrie'!$P11)^(Q$5458-$D$5458)/1000</f>
        <v>0</v>
      </c>
      <c r="R5522" s="210">
        <f>R5471*'Usages industrie'!$O11*(1+'Usages industrie'!$P11)^(R$5458-$D$5458)/1000</f>
        <v>0</v>
      </c>
    </row>
    <row r="5523" spans="1:18" hidden="1" outlineLevel="2" x14ac:dyDescent="0.35">
      <c r="A5523" s="209" t="str">
        <f>'Usages industrie'!A12</f>
        <v>Usage industriel n°9</v>
      </c>
      <c r="B5523" s="209" t="s">
        <v>639</v>
      </c>
      <c r="C5523" s="209"/>
      <c r="D5523" s="210">
        <f>D5472*'Usages industrie'!$O12*(1+'Usages industrie'!$P12)^(D$5458-$D$5458)/1000</f>
        <v>0</v>
      </c>
      <c r="E5523" s="210">
        <f>E5472*'Usages industrie'!$O12*(1+'Usages industrie'!$P12)^(E$5458-$D$5458)/1000</f>
        <v>0</v>
      </c>
      <c r="F5523" s="210">
        <f>F5472*'Usages industrie'!$O12*(1+'Usages industrie'!$P12)^(F$5458-$D$5458)/1000</f>
        <v>0</v>
      </c>
      <c r="G5523" s="210">
        <f>G5472*'Usages industrie'!$O12*(1+'Usages industrie'!$P12)^(G$5458-$D$5458)/1000</f>
        <v>0</v>
      </c>
      <c r="H5523" s="210">
        <f>H5472*'Usages industrie'!$O12*(1+'Usages industrie'!$P12)^(H$5458-$D$5458)/1000</f>
        <v>0</v>
      </c>
      <c r="I5523" s="210">
        <f>I5472*'Usages industrie'!$O12*(1+'Usages industrie'!$P12)^(I$5458-$D$5458)/1000</f>
        <v>0</v>
      </c>
      <c r="J5523" s="210">
        <f>J5472*'Usages industrie'!$O12*(1+'Usages industrie'!$P12)^(J$5458-$D$5458)/1000</f>
        <v>0</v>
      </c>
      <c r="K5523" s="210">
        <f>K5472*'Usages industrie'!$O12*(1+'Usages industrie'!$P12)^(K$5458-$D$5458)/1000</f>
        <v>0</v>
      </c>
      <c r="L5523" s="210">
        <f>L5472*'Usages industrie'!$O12*(1+'Usages industrie'!$P12)^(L$5458-$D$5458)/1000</f>
        <v>0</v>
      </c>
      <c r="M5523" s="210">
        <f>M5472*'Usages industrie'!$O12*(1+'Usages industrie'!$P12)^(M$5458-$D$5458)/1000</f>
        <v>0</v>
      </c>
      <c r="N5523" s="210">
        <f>N5472*'Usages industrie'!$O12*(1+'Usages industrie'!$P12)^(N$5458-$D$5458)/1000</f>
        <v>0</v>
      </c>
      <c r="O5523" s="210">
        <f>O5472*'Usages industrie'!$O12*(1+'Usages industrie'!$P12)^(O$5458-$D$5458)/1000</f>
        <v>0</v>
      </c>
      <c r="P5523" s="210">
        <f>P5472*'Usages industrie'!$O12*(1+'Usages industrie'!$P12)^(P$5458-$D$5458)/1000</f>
        <v>0</v>
      </c>
      <c r="Q5523" s="210">
        <f>Q5472*'Usages industrie'!$O12*(1+'Usages industrie'!$P12)^(Q$5458-$D$5458)/1000</f>
        <v>0</v>
      </c>
      <c r="R5523" s="210">
        <f>R5472*'Usages industrie'!$O12*(1+'Usages industrie'!$P12)^(R$5458-$D$5458)/1000</f>
        <v>0</v>
      </c>
    </row>
    <row r="5524" spans="1:18" hidden="1" outlineLevel="2" x14ac:dyDescent="0.35">
      <c r="A5524" s="209" t="str">
        <f>'Usages industrie'!A13</f>
        <v>Usage industriel n°10</v>
      </c>
      <c r="B5524" s="209" t="s">
        <v>639</v>
      </c>
      <c r="C5524" s="209"/>
      <c r="D5524" s="210">
        <f>D5473*'Usages industrie'!$O13*(1+'Usages industrie'!$P13)^(D$5458-$D$5458)/1000</f>
        <v>0</v>
      </c>
      <c r="E5524" s="210">
        <f>E5473*'Usages industrie'!$O13*(1+'Usages industrie'!$P13)^(E$5458-$D$5458)/1000</f>
        <v>0</v>
      </c>
      <c r="F5524" s="210">
        <f>F5473*'Usages industrie'!$O13*(1+'Usages industrie'!$P13)^(F$5458-$D$5458)/1000</f>
        <v>0</v>
      </c>
      <c r="G5524" s="210">
        <f>G5473*'Usages industrie'!$O13*(1+'Usages industrie'!$P13)^(G$5458-$D$5458)/1000</f>
        <v>0</v>
      </c>
      <c r="H5524" s="210">
        <f>H5473*'Usages industrie'!$O13*(1+'Usages industrie'!$P13)^(H$5458-$D$5458)/1000</f>
        <v>0</v>
      </c>
      <c r="I5524" s="210">
        <f>I5473*'Usages industrie'!$O13*(1+'Usages industrie'!$P13)^(I$5458-$D$5458)/1000</f>
        <v>0</v>
      </c>
      <c r="J5524" s="210">
        <f>J5473*'Usages industrie'!$O13*(1+'Usages industrie'!$P13)^(J$5458-$D$5458)/1000</f>
        <v>0</v>
      </c>
      <c r="K5524" s="210">
        <f>K5473*'Usages industrie'!$O13*(1+'Usages industrie'!$P13)^(K$5458-$D$5458)/1000</f>
        <v>0</v>
      </c>
      <c r="L5524" s="210">
        <f>L5473*'Usages industrie'!$O13*(1+'Usages industrie'!$P13)^(L$5458-$D$5458)/1000</f>
        <v>0</v>
      </c>
      <c r="M5524" s="210">
        <f>M5473*'Usages industrie'!$O13*(1+'Usages industrie'!$P13)^(M$5458-$D$5458)/1000</f>
        <v>0</v>
      </c>
      <c r="N5524" s="210">
        <f>N5473*'Usages industrie'!$O13*(1+'Usages industrie'!$P13)^(N$5458-$D$5458)/1000</f>
        <v>0</v>
      </c>
      <c r="O5524" s="210">
        <f>O5473*'Usages industrie'!$O13*(1+'Usages industrie'!$P13)^(O$5458-$D$5458)/1000</f>
        <v>0</v>
      </c>
      <c r="P5524" s="210">
        <f>P5473*'Usages industrie'!$O13*(1+'Usages industrie'!$P13)^(P$5458-$D$5458)/1000</f>
        <v>0</v>
      </c>
      <c r="Q5524" s="210">
        <f>Q5473*'Usages industrie'!$O13*(1+'Usages industrie'!$P13)^(Q$5458-$D$5458)/1000</f>
        <v>0</v>
      </c>
      <c r="R5524" s="210">
        <f>R5473*'Usages industrie'!$O13*(1+'Usages industrie'!$P13)^(R$5458-$D$5458)/1000</f>
        <v>0</v>
      </c>
    </row>
    <row r="5525" spans="1:18" hidden="1" outlineLevel="2" x14ac:dyDescent="0.35">
      <c r="A5525" s="209" t="str">
        <f>'Usages industrie'!A14</f>
        <v>Usage industriel n°11</v>
      </c>
      <c r="B5525" s="209" t="s">
        <v>639</v>
      </c>
      <c r="C5525" s="209"/>
      <c r="D5525" s="210">
        <f>D5474*'Usages industrie'!$O14*(1+'Usages industrie'!$P14)^(D$5458-$D$5458)/1000</f>
        <v>0</v>
      </c>
      <c r="E5525" s="210">
        <f>E5474*'Usages industrie'!$O14*(1+'Usages industrie'!$P14)^(E$5458-$D$5458)/1000</f>
        <v>0</v>
      </c>
      <c r="F5525" s="210">
        <f>F5474*'Usages industrie'!$O14*(1+'Usages industrie'!$P14)^(F$5458-$D$5458)/1000</f>
        <v>0</v>
      </c>
      <c r="G5525" s="210">
        <f>G5474*'Usages industrie'!$O14*(1+'Usages industrie'!$P14)^(G$5458-$D$5458)/1000</f>
        <v>0</v>
      </c>
      <c r="H5525" s="210">
        <f>H5474*'Usages industrie'!$O14*(1+'Usages industrie'!$P14)^(H$5458-$D$5458)/1000</f>
        <v>0</v>
      </c>
      <c r="I5525" s="210">
        <f>I5474*'Usages industrie'!$O14*(1+'Usages industrie'!$P14)^(I$5458-$D$5458)/1000</f>
        <v>0</v>
      </c>
      <c r="J5525" s="210">
        <f>J5474*'Usages industrie'!$O14*(1+'Usages industrie'!$P14)^(J$5458-$D$5458)/1000</f>
        <v>0</v>
      </c>
      <c r="K5525" s="210">
        <f>K5474*'Usages industrie'!$O14*(1+'Usages industrie'!$P14)^(K$5458-$D$5458)/1000</f>
        <v>0</v>
      </c>
      <c r="L5525" s="210">
        <f>L5474*'Usages industrie'!$O14*(1+'Usages industrie'!$P14)^(L$5458-$D$5458)/1000</f>
        <v>0</v>
      </c>
      <c r="M5525" s="210">
        <f>M5474*'Usages industrie'!$O14*(1+'Usages industrie'!$P14)^(M$5458-$D$5458)/1000</f>
        <v>0</v>
      </c>
      <c r="N5525" s="210">
        <f>N5474*'Usages industrie'!$O14*(1+'Usages industrie'!$P14)^(N$5458-$D$5458)/1000</f>
        <v>0</v>
      </c>
      <c r="O5525" s="210">
        <f>O5474*'Usages industrie'!$O14*(1+'Usages industrie'!$P14)^(O$5458-$D$5458)/1000</f>
        <v>0</v>
      </c>
      <c r="P5525" s="210">
        <f>P5474*'Usages industrie'!$O14*(1+'Usages industrie'!$P14)^(P$5458-$D$5458)/1000</f>
        <v>0</v>
      </c>
      <c r="Q5525" s="210">
        <f>Q5474*'Usages industrie'!$O14*(1+'Usages industrie'!$P14)^(Q$5458-$D$5458)/1000</f>
        <v>0</v>
      </c>
      <c r="R5525" s="210">
        <f>R5474*'Usages industrie'!$O14*(1+'Usages industrie'!$P14)^(R$5458-$D$5458)/1000</f>
        <v>0</v>
      </c>
    </row>
    <row r="5526" spans="1:18" hidden="1" outlineLevel="2" x14ac:dyDescent="0.35">
      <c r="A5526" s="209" t="str">
        <f>'Usages industrie'!A15</f>
        <v>Usage industriel n°12</v>
      </c>
      <c r="B5526" s="209" t="s">
        <v>639</v>
      </c>
      <c r="C5526" s="209"/>
      <c r="D5526" s="210">
        <f>D5475*'Usages industrie'!$O15*(1+'Usages industrie'!$P15)^(D$5458-$D$5458)/1000</f>
        <v>0</v>
      </c>
      <c r="E5526" s="210">
        <f>E5475*'Usages industrie'!$O15*(1+'Usages industrie'!$P15)^(E$5458-$D$5458)/1000</f>
        <v>0</v>
      </c>
      <c r="F5526" s="210">
        <f>F5475*'Usages industrie'!$O15*(1+'Usages industrie'!$P15)^(F$5458-$D$5458)/1000</f>
        <v>0</v>
      </c>
      <c r="G5526" s="210">
        <f>G5475*'Usages industrie'!$O15*(1+'Usages industrie'!$P15)^(G$5458-$D$5458)/1000</f>
        <v>0</v>
      </c>
      <c r="H5526" s="210">
        <f>H5475*'Usages industrie'!$O15*(1+'Usages industrie'!$P15)^(H$5458-$D$5458)/1000</f>
        <v>0</v>
      </c>
      <c r="I5526" s="210">
        <f>I5475*'Usages industrie'!$O15*(1+'Usages industrie'!$P15)^(I$5458-$D$5458)/1000</f>
        <v>0</v>
      </c>
      <c r="J5526" s="210">
        <f>J5475*'Usages industrie'!$O15*(1+'Usages industrie'!$P15)^(J$5458-$D$5458)/1000</f>
        <v>0</v>
      </c>
      <c r="K5526" s="210">
        <f>K5475*'Usages industrie'!$O15*(1+'Usages industrie'!$P15)^(K$5458-$D$5458)/1000</f>
        <v>0</v>
      </c>
      <c r="L5526" s="210">
        <f>L5475*'Usages industrie'!$O15*(1+'Usages industrie'!$P15)^(L$5458-$D$5458)/1000</f>
        <v>0</v>
      </c>
      <c r="M5526" s="210">
        <f>M5475*'Usages industrie'!$O15*(1+'Usages industrie'!$P15)^(M$5458-$D$5458)/1000</f>
        <v>0</v>
      </c>
      <c r="N5526" s="210">
        <f>N5475*'Usages industrie'!$O15*(1+'Usages industrie'!$P15)^(N$5458-$D$5458)/1000</f>
        <v>0</v>
      </c>
      <c r="O5526" s="210">
        <f>O5475*'Usages industrie'!$O15*(1+'Usages industrie'!$P15)^(O$5458-$D$5458)/1000</f>
        <v>0</v>
      </c>
      <c r="P5526" s="210">
        <f>P5475*'Usages industrie'!$O15*(1+'Usages industrie'!$P15)^(P$5458-$D$5458)/1000</f>
        <v>0</v>
      </c>
      <c r="Q5526" s="210">
        <f>Q5475*'Usages industrie'!$O15*(1+'Usages industrie'!$P15)^(Q$5458-$D$5458)/1000</f>
        <v>0</v>
      </c>
      <c r="R5526" s="210">
        <f>R5475*'Usages industrie'!$O15*(1+'Usages industrie'!$P15)^(R$5458-$D$5458)/1000</f>
        <v>0</v>
      </c>
    </row>
    <row r="5527" spans="1:18" hidden="1" outlineLevel="2" x14ac:dyDescent="0.35">
      <c r="A5527" s="209" t="str">
        <f>'Usages industrie'!A16</f>
        <v>Usage industriel n°13</v>
      </c>
      <c r="B5527" s="209" t="s">
        <v>639</v>
      </c>
      <c r="C5527" s="209"/>
      <c r="D5527" s="210">
        <f>D5476*'Usages industrie'!$O16*(1+'Usages industrie'!$P16)^(D$5458-$D$5458)/1000</f>
        <v>0</v>
      </c>
      <c r="E5527" s="210">
        <f>E5476*'Usages industrie'!$O16*(1+'Usages industrie'!$P16)^(E$5458-$D$5458)/1000</f>
        <v>0</v>
      </c>
      <c r="F5527" s="210">
        <f>F5476*'Usages industrie'!$O16*(1+'Usages industrie'!$P16)^(F$5458-$D$5458)/1000</f>
        <v>0</v>
      </c>
      <c r="G5527" s="210">
        <f>G5476*'Usages industrie'!$O16*(1+'Usages industrie'!$P16)^(G$5458-$D$5458)/1000</f>
        <v>0</v>
      </c>
      <c r="H5527" s="210">
        <f>H5476*'Usages industrie'!$O16*(1+'Usages industrie'!$P16)^(H$5458-$D$5458)/1000</f>
        <v>0</v>
      </c>
      <c r="I5527" s="210">
        <f>I5476*'Usages industrie'!$O16*(1+'Usages industrie'!$P16)^(I$5458-$D$5458)/1000</f>
        <v>0</v>
      </c>
      <c r="J5527" s="210">
        <f>J5476*'Usages industrie'!$O16*(1+'Usages industrie'!$P16)^(J$5458-$D$5458)/1000</f>
        <v>0</v>
      </c>
      <c r="K5527" s="210">
        <f>K5476*'Usages industrie'!$O16*(1+'Usages industrie'!$P16)^(K$5458-$D$5458)/1000</f>
        <v>0</v>
      </c>
      <c r="L5527" s="210">
        <f>L5476*'Usages industrie'!$O16*(1+'Usages industrie'!$P16)^(L$5458-$D$5458)/1000</f>
        <v>0</v>
      </c>
      <c r="M5527" s="210">
        <f>M5476*'Usages industrie'!$O16*(1+'Usages industrie'!$P16)^(M$5458-$D$5458)/1000</f>
        <v>0</v>
      </c>
      <c r="N5527" s="210">
        <f>N5476*'Usages industrie'!$O16*(1+'Usages industrie'!$P16)^(N$5458-$D$5458)/1000</f>
        <v>0</v>
      </c>
      <c r="O5527" s="210">
        <f>O5476*'Usages industrie'!$O16*(1+'Usages industrie'!$P16)^(O$5458-$D$5458)/1000</f>
        <v>0</v>
      </c>
      <c r="P5527" s="210">
        <f>P5476*'Usages industrie'!$O16*(1+'Usages industrie'!$P16)^(P$5458-$D$5458)/1000</f>
        <v>0</v>
      </c>
      <c r="Q5527" s="210">
        <f>Q5476*'Usages industrie'!$O16*(1+'Usages industrie'!$P16)^(Q$5458-$D$5458)/1000</f>
        <v>0</v>
      </c>
      <c r="R5527" s="210">
        <f>R5476*'Usages industrie'!$O16*(1+'Usages industrie'!$P16)^(R$5458-$D$5458)/1000</f>
        <v>0</v>
      </c>
    </row>
    <row r="5528" spans="1:18" hidden="1" outlineLevel="2" x14ac:dyDescent="0.35">
      <c r="A5528" s="209" t="str">
        <f>'Usages industrie'!A17</f>
        <v>Usage industriel n°14</v>
      </c>
      <c r="B5528" s="209" t="s">
        <v>639</v>
      </c>
      <c r="C5528" s="209"/>
      <c r="D5528" s="210">
        <f>D5477*'Usages industrie'!$O17*(1+'Usages industrie'!$P17)^(D$5458-$D$5458)/1000</f>
        <v>0</v>
      </c>
      <c r="E5528" s="210">
        <f>E5477*'Usages industrie'!$O17*(1+'Usages industrie'!$P17)^(E$5458-$D$5458)/1000</f>
        <v>0</v>
      </c>
      <c r="F5528" s="210">
        <f>F5477*'Usages industrie'!$O17*(1+'Usages industrie'!$P17)^(F$5458-$D$5458)/1000</f>
        <v>0</v>
      </c>
      <c r="G5528" s="210">
        <f>G5477*'Usages industrie'!$O17*(1+'Usages industrie'!$P17)^(G$5458-$D$5458)/1000</f>
        <v>0</v>
      </c>
      <c r="H5528" s="210">
        <f>H5477*'Usages industrie'!$O17*(1+'Usages industrie'!$P17)^(H$5458-$D$5458)/1000</f>
        <v>0</v>
      </c>
      <c r="I5528" s="210">
        <f>I5477*'Usages industrie'!$O17*(1+'Usages industrie'!$P17)^(I$5458-$D$5458)/1000</f>
        <v>0</v>
      </c>
      <c r="J5528" s="210">
        <f>J5477*'Usages industrie'!$O17*(1+'Usages industrie'!$P17)^(J$5458-$D$5458)/1000</f>
        <v>0</v>
      </c>
      <c r="K5528" s="210">
        <f>K5477*'Usages industrie'!$O17*(1+'Usages industrie'!$P17)^(K$5458-$D$5458)/1000</f>
        <v>0</v>
      </c>
      <c r="L5528" s="210">
        <f>L5477*'Usages industrie'!$O17*(1+'Usages industrie'!$P17)^(L$5458-$D$5458)/1000</f>
        <v>0</v>
      </c>
      <c r="M5528" s="210">
        <f>M5477*'Usages industrie'!$O17*(1+'Usages industrie'!$P17)^(M$5458-$D$5458)/1000</f>
        <v>0</v>
      </c>
      <c r="N5528" s="210">
        <f>N5477*'Usages industrie'!$O17*(1+'Usages industrie'!$P17)^(N$5458-$D$5458)/1000</f>
        <v>0</v>
      </c>
      <c r="O5528" s="210">
        <f>O5477*'Usages industrie'!$O17*(1+'Usages industrie'!$P17)^(O$5458-$D$5458)/1000</f>
        <v>0</v>
      </c>
      <c r="P5528" s="210">
        <f>P5477*'Usages industrie'!$O17*(1+'Usages industrie'!$P17)^(P$5458-$D$5458)/1000</f>
        <v>0</v>
      </c>
      <c r="Q5528" s="210">
        <f>Q5477*'Usages industrie'!$O17*(1+'Usages industrie'!$P17)^(Q$5458-$D$5458)/1000</f>
        <v>0</v>
      </c>
      <c r="R5528" s="210">
        <f>R5477*'Usages industrie'!$O17*(1+'Usages industrie'!$P17)^(R$5458-$D$5458)/1000</f>
        <v>0</v>
      </c>
    </row>
    <row r="5529" spans="1:18" hidden="1" outlineLevel="2" x14ac:dyDescent="0.35">
      <c r="A5529" s="209" t="str">
        <f>'Usages industrie'!A18</f>
        <v>Usage industriel n°15</v>
      </c>
      <c r="B5529" s="209" t="s">
        <v>639</v>
      </c>
      <c r="C5529" s="209"/>
      <c r="D5529" s="210">
        <f>D5478*'Usages industrie'!$O18*(1+'Usages industrie'!$P18)^(D$5458-$D$5458)/1000</f>
        <v>0</v>
      </c>
      <c r="E5529" s="210">
        <f>E5478*'Usages industrie'!$O18*(1+'Usages industrie'!$P18)^(E$5458-$D$5458)/1000</f>
        <v>0</v>
      </c>
      <c r="F5529" s="210">
        <f>F5478*'Usages industrie'!$O18*(1+'Usages industrie'!$P18)^(F$5458-$D$5458)/1000</f>
        <v>0</v>
      </c>
      <c r="G5529" s="210">
        <f>G5478*'Usages industrie'!$O18*(1+'Usages industrie'!$P18)^(G$5458-$D$5458)/1000</f>
        <v>0</v>
      </c>
      <c r="H5529" s="210">
        <f>H5478*'Usages industrie'!$O18*(1+'Usages industrie'!$P18)^(H$5458-$D$5458)/1000</f>
        <v>0</v>
      </c>
      <c r="I5529" s="210">
        <f>I5478*'Usages industrie'!$O18*(1+'Usages industrie'!$P18)^(I$5458-$D$5458)/1000</f>
        <v>0</v>
      </c>
      <c r="J5529" s="210">
        <f>J5478*'Usages industrie'!$O18*(1+'Usages industrie'!$P18)^(J$5458-$D$5458)/1000</f>
        <v>0</v>
      </c>
      <c r="K5529" s="210">
        <f>K5478*'Usages industrie'!$O18*(1+'Usages industrie'!$P18)^(K$5458-$D$5458)/1000</f>
        <v>0</v>
      </c>
      <c r="L5529" s="210">
        <f>L5478*'Usages industrie'!$O18*(1+'Usages industrie'!$P18)^(L$5458-$D$5458)/1000</f>
        <v>0</v>
      </c>
      <c r="M5529" s="210">
        <f>M5478*'Usages industrie'!$O18*(1+'Usages industrie'!$P18)^(M$5458-$D$5458)/1000</f>
        <v>0</v>
      </c>
      <c r="N5529" s="210">
        <f>N5478*'Usages industrie'!$O18*(1+'Usages industrie'!$P18)^(N$5458-$D$5458)/1000</f>
        <v>0</v>
      </c>
      <c r="O5529" s="210">
        <f>O5478*'Usages industrie'!$O18*(1+'Usages industrie'!$P18)^(O$5458-$D$5458)/1000</f>
        <v>0</v>
      </c>
      <c r="P5529" s="210">
        <f>P5478*'Usages industrie'!$O18*(1+'Usages industrie'!$P18)^(P$5458-$D$5458)/1000</f>
        <v>0</v>
      </c>
      <c r="Q5529" s="210">
        <f>Q5478*'Usages industrie'!$O18*(1+'Usages industrie'!$P18)^(Q$5458-$D$5458)/1000</f>
        <v>0</v>
      </c>
      <c r="R5529" s="210">
        <f>R5478*'Usages industrie'!$O18*(1+'Usages industrie'!$P18)^(R$5458-$D$5458)/1000</f>
        <v>0</v>
      </c>
    </row>
    <row r="5530" spans="1:18" hidden="1" outlineLevel="2" x14ac:dyDescent="0.35">
      <c r="A5530" s="209" t="str">
        <f>'Usages industrie'!A19</f>
        <v>Usage industriel n°16</v>
      </c>
      <c r="B5530" s="209" t="s">
        <v>639</v>
      </c>
      <c r="C5530" s="209"/>
      <c r="D5530" s="210">
        <f>D5479*'Usages industrie'!$O19*(1+'Usages industrie'!$P19)^(D$5458-$D$5458)/1000</f>
        <v>0</v>
      </c>
      <c r="E5530" s="210">
        <f>E5479*'Usages industrie'!$O19*(1+'Usages industrie'!$P19)^(E$5458-$D$5458)/1000</f>
        <v>0</v>
      </c>
      <c r="F5530" s="210">
        <f>F5479*'Usages industrie'!$O19*(1+'Usages industrie'!$P19)^(F$5458-$D$5458)/1000</f>
        <v>0</v>
      </c>
      <c r="G5530" s="210">
        <f>G5479*'Usages industrie'!$O19*(1+'Usages industrie'!$P19)^(G$5458-$D$5458)/1000</f>
        <v>0</v>
      </c>
      <c r="H5530" s="210">
        <f>H5479*'Usages industrie'!$O19*(1+'Usages industrie'!$P19)^(H$5458-$D$5458)/1000</f>
        <v>0</v>
      </c>
      <c r="I5530" s="210">
        <f>I5479*'Usages industrie'!$O19*(1+'Usages industrie'!$P19)^(I$5458-$D$5458)/1000</f>
        <v>0</v>
      </c>
      <c r="J5530" s="210">
        <f>J5479*'Usages industrie'!$O19*(1+'Usages industrie'!$P19)^(J$5458-$D$5458)/1000</f>
        <v>0</v>
      </c>
      <c r="K5530" s="210">
        <f>K5479*'Usages industrie'!$O19*(1+'Usages industrie'!$P19)^(K$5458-$D$5458)/1000</f>
        <v>0</v>
      </c>
      <c r="L5530" s="210">
        <f>L5479*'Usages industrie'!$O19*(1+'Usages industrie'!$P19)^(L$5458-$D$5458)/1000</f>
        <v>0</v>
      </c>
      <c r="M5530" s="210">
        <f>M5479*'Usages industrie'!$O19*(1+'Usages industrie'!$P19)^(M$5458-$D$5458)/1000</f>
        <v>0</v>
      </c>
      <c r="N5530" s="210">
        <f>N5479*'Usages industrie'!$O19*(1+'Usages industrie'!$P19)^(N$5458-$D$5458)/1000</f>
        <v>0</v>
      </c>
      <c r="O5530" s="210">
        <f>O5479*'Usages industrie'!$O19*(1+'Usages industrie'!$P19)^(O$5458-$D$5458)/1000</f>
        <v>0</v>
      </c>
      <c r="P5530" s="210">
        <f>P5479*'Usages industrie'!$O19*(1+'Usages industrie'!$P19)^(P$5458-$D$5458)/1000</f>
        <v>0</v>
      </c>
      <c r="Q5530" s="210">
        <f>Q5479*'Usages industrie'!$O19*(1+'Usages industrie'!$P19)^(Q$5458-$D$5458)/1000</f>
        <v>0</v>
      </c>
      <c r="R5530" s="210">
        <f>R5479*'Usages industrie'!$O19*(1+'Usages industrie'!$P19)^(R$5458-$D$5458)/1000</f>
        <v>0</v>
      </c>
    </row>
    <row r="5531" spans="1:18" hidden="1" outlineLevel="2" x14ac:dyDescent="0.35">
      <c r="A5531" s="209" t="str">
        <f>'Usages industrie'!A20</f>
        <v>Usage industriel n°17</v>
      </c>
      <c r="B5531" s="209" t="s">
        <v>639</v>
      </c>
      <c r="C5531" s="209"/>
      <c r="D5531" s="210">
        <f>D5480*'Usages industrie'!$O20*(1+'Usages industrie'!$P20)^(D$5458-$D$5458)/1000</f>
        <v>0</v>
      </c>
      <c r="E5531" s="210">
        <f>E5480*'Usages industrie'!$O20*(1+'Usages industrie'!$P20)^(E$5458-$D$5458)/1000</f>
        <v>0</v>
      </c>
      <c r="F5531" s="210">
        <f>F5480*'Usages industrie'!$O20*(1+'Usages industrie'!$P20)^(F$5458-$D$5458)/1000</f>
        <v>0</v>
      </c>
      <c r="G5531" s="210">
        <f>G5480*'Usages industrie'!$O20*(1+'Usages industrie'!$P20)^(G$5458-$D$5458)/1000</f>
        <v>0</v>
      </c>
      <c r="H5531" s="210">
        <f>H5480*'Usages industrie'!$O20*(1+'Usages industrie'!$P20)^(H$5458-$D$5458)/1000</f>
        <v>0</v>
      </c>
      <c r="I5531" s="210">
        <f>I5480*'Usages industrie'!$O20*(1+'Usages industrie'!$P20)^(I$5458-$D$5458)/1000</f>
        <v>0</v>
      </c>
      <c r="J5531" s="210">
        <f>J5480*'Usages industrie'!$O20*(1+'Usages industrie'!$P20)^(J$5458-$D$5458)/1000</f>
        <v>0</v>
      </c>
      <c r="K5531" s="210">
        <f>K5480*'Usages industrie'!$O20*(1+'Usages industrie'!$P20)^(K$5458-$D$5458)/1000</f>
        <v>0</v>
      </c>
      <c r="L5531" s="210">
        <f>L5480*'Usages industrie'!$O20*(1+'Usages industrie'!$P20)^(L$5458-$D$5458)/1000</f>
        <v>0</v>
      </c>
      <c r="M5531" s="210">
        <f>M5480*'Usages industrie'!$O20*(1+'Usages industrie'!$P20)^(M$5458-$D$5458)/1000</f>
        <v>0</v>
      </c>
      <c r="N5531" s="210">
        <f>N5480*'Usages industrie'!$O20*(1+'Usages industrie'!$P20)^(N$5458-$D$5458)/1000</f>
        <v>0</v>
      </c>
      <c r="O5531" s="210">
        <f>O5480*'Usages industrie'!$O20*(1+'Usages industrie'!$P20)^(O$5458-$D$5458)/1000</f>
        <v>0</v>
      </c>
      <c r="P5531" s="210">
        <f>P5480*'Usages industrie'!$O20*(1+'Usages industrie'!$P20)^(P$5458-$D$5458)/1000</f>
        <v>0</v>
      </c>
      <c r="Q5531" s="210">
        <f>Q5480*'Usages industrie'!$O20*(1+'Usages industrie'!$P20)^(Q$5458-$D$5458)/1000</f>
        <v>0</v>
      </c>
      <c r="R5531" s="210">
        <f>R5480*'Usages industrie'!$O20*(1+'Usages industrie'!$P20)^(R$5458-$D$5458)/1000</f>
        <v>0</v>
      </c>
    </row>
    <row r="5532" spans="1:18" hidden="1" outlineLevel="2" x14ac:dyDescent="0.35">
      <c r="A5532" s="209" t="str">
        <f>'Usages industrie'!A21</f>
        <v>Usage industriel n°18</v>
      </c>
      <c r="B5532" s="209" t="s">
        <v>639</v>
      </c>
      <c r="C5532" s="209"/>
      <c r="D5532" s="210">
        <f>D5481*'Usages industrie'!$O21*(1+'Usages industrie'!$P21)^(D$5458-$D$5458)/1000</f>
        <v>0</v>
      </c>
      <c r="E5532" s="210">
        <f>E5481*'Usages industrie'!$O21*(1+'Usages industrie'!$P21)^(E$5458-$D$5458)/1000</f>
        <v>0</v>
      </c>
      <c r="F5532" s="210">
        <f>F5481*'Usages industrie'!$O21*(1+'Usages industrie'!$P21)^(F$5458-$D$5458)/1000</f>
        <v>0</v>
      </c>
      <c r="G5532" s="210">
        <f>G5481*'Usages industrie'!$O21*(1+'Usages industrie'!$P21)^(G$5458-$D$5458)/1000</f>
        <v>0</v>
      </c>
      <c r="H5532" s="210">
        <f>H5481*'Usages industrie'!$O21*(1+'Usages industrie'!$P21)^(H$5458-$D$5458)/1000</f>
        <v>0</v>
      </c>
      <c r="I5532" s="210">
        <f>I5481*'Usages industrie'!$O21*(1+'Usages industrie'!$P21)^(I$5458-$D$5458)/1000</f>
        <v>0</v>
      </c>
      <c r="J5532" s="210">
        <f>J5481*'Usages industrie'!$O21*(1+'Usages industrie'!$P21)^(J$5458-$D$5458)/1000</f>
        <v>0</v>
      </c>
      <c r="K5532" s="210">
        <f>K5481*'Usages industrie'!$O21*(1+'Usages industrie'!$P21)^(K$5458-$D$5458)/1000</f>
        <v>0</v>
      </c>
      <c r="L5532" s="210">
        <f>L5481*'Usages industrie'!$O21*(1+'Usages industrie'!$P21)^(L$5458-$D$5458)/1000</f>
        <v>0</v>
      </c>
      <c r="M5532" s="210">
        <f>M5481*'Usages industrie'!$O21*(1+'Usages industrie'!$P21)^(M$5458-$D$5458)/1000</f>
        <v>0</v>
      </c>
      <c r="N5532" s="210">
        <f>N5481*'Usages industrie'!$O21*(1+'Usages industrie'!$P21)^(N$5458-$D$5458)/1000</f>
        <v>0</v>
      </c>
      <c r="O5532" s="210">
        <f>O5481*'Usages industrie'!$O21*(1+'Usages industrie'!$P21)^(O$5458-$D$5458)/1000</f>
        <v>0</v>
      </c>
      <c r="P5532" s="210">
        <f>P5481*'Usages industrie'!$O21*(1+'Usages industrie'!$P21)^(P$5458-$D$5458)/1000</f>
        <v>0</v>
      </c>
      <c r="Q5532" s="210">
        <f>Q5481*'Usages industrie'!$O21*(1+'Usages industrie'!$P21)^(Q$5458-$D$5458)/1000</f>
        <v>0</v>
      </c>
      <c r="R5532" s="210">
        <f>R5481*'Usages industrie'!$O21*(1+'Usages industrie'!$P21)^(R$5458-$D$5458)/1000</f>
        <v>0</v>
      </c>
    </row>
    <row r="5533" spans="1:18" hidden="1" outlineLevel="2" x14ac:dyDescent="0.35">
      <c r="A5533" s="209" t="str">
        <f>'Usages industrie'!A22</f>
        <v>Usage industriel n°19</v>
      </c>
      <c r="B5533" s="209" t="s">
        <v>639</v>
      </c>
      <c r="C5533" s="209"/>
      <c r="D5533" s="210">
        <f>D5482*'Usages industrie'!$O22*(1+'Usages industrie'!$P22)^(D$5458-$D$5458)/1000</f>
        <v>0</v>
      </c>
      <c r="E5533" s="210">
        <f>E5482*'Usages industrie'!$O22*(1+'Usages industrie'!$P22)^(E$5458-$D$5458)/1000</f>
        <v>0</v>
      </c>
      <c r="F5533" s="210">
        <f>F5482*'Usages industrie'!$O22*(1+'Usages industrie'!$P22)^(F$5458-$D$5458)/1000</f>
        <v>0</v>
      </c>
      <c r="G5533" s="210">
        <f>G5482*'Usages industrie'!$O22*(1+'Usages industrie'!$P22)^(G$5458-$D$5458)/1000</f>
        <v>0</v>
      </c>
      <c r="H5533" s="210">
        <f>H5482*'Usages industrie'!$O22*(1+'Usages industrie'!$P22)^(H$5458-$D$5458)/1000</f>
        <v>0</v>
      </c>
      <c r="I5533" s="210">
        <f>I5482*'Usages industrie'!$O22*(1+'Usages industrie'!$P22)^(I$5458-$D$5458)/1000</f>
        <v>0</v>
      </c>
      <c r="J5533" s="210">
        <f>J5482*'Usages industrie'!$O22*(1+'Usages industrie'!$P22)^(J$5458-$D$5458)/1000</f>
        <v>0</v>
      </c>
      <c r="K5533" s="210">
        <f>K5482*'Usages industrie'!$O22*(1+'Usages industrie'!$P22)^(K$5458-$D$5458)/1000</f>
        <v>0</v>
      </c>
      <c r="L5533" s="210">
        <f>L5482*'Usages industrie'!$O22*(1+'Usages industrie'!$P22)^(L$5458-$D$5458)/1000</f>
        <v>0</v>
      </c>
      <c r="M5533" s="210">
        <f>M5482*'Usages industrie'!$O22*(1+'Usages industrie'!$P22)^(M$5458-$D$5458)/1000</f>
        <v>0</v>
      </c>
      <c r="N5533" s="210">
        <f>N5482*'Usages industrie'!$O22*(1+'Usages industrie'!$P22)^(N$5458-$D$5458)/1000</f>
        <v>0</v>
      </c>
      <c r="O5533" s="210">
        <f>O5482*'Usages industrie'!$O22*(1+'Usages industrie'!$P22)^(O$5458-$D$5458)/1000</f>
        <v>0</v>
      </c>
      <c r="P5533" s="210">
        <f>P5482*'Usages industrie'!$O22*(1+'Usages industrie'!$P22)^(P$5458-$D$5458)/1000</f>
        <v>0</v>
      </c>
      <c r="Q5533" s="210">
        <f>Q5482*'Usages industrie'!$O22*(1+'Usages industrie'!$P22)^(Q$5458-$D$5458)/1000</f>
        <v>0</v>
      </c>
      <c r="R5533" s="210">
        <f>R5482*'Usages industrie'!$O22*(1+'Usages industrie'!$P22)^(R$5458-$D$5458)/1000</f>
        <v>0</v>
      </c>
    </row>
    <row r="5534" spans="1:18" hidden="1" outlineLevel="2" x14ac:dyDescent="0.35">
      <c r="A5534" s="209" t="str">
        <f>'Usages industrie'!A23</f>
        <v>Usage industriel n°20</v>
      </c>
      <c r="B5534" s="209" t="s">
        <v>639</v>
      </c>
      <c r="C5534" s="209"/>
      <c r="D5534" s="210">
        <f>D5483*'Usages industrie'!$O23*(1+'Usages industrie'!$P23)^(D$5458-$D$5458)/1000</f>
        <v>0</v>
      </c>
      <c r="E5534" s="210">
        <f>E5483*'Usages industrie'!$O23*(1+'Usages industrie'!$P23)^(E$5458-$D$5458)/1000</f>
        <v>0</v>
      </c>
      <c r="F5534" s="210">
        <f>F5483*'Usages industrie'!$O23*(1+'Usages industrie'!$P23)^(F$5458-$D$5458)/1000</f>
        <v>0</v>
      </c>
      <c r="G5534" s="210">
        <f>G5483*'Usages industrie'!$O23*(1+'Usages industrie'!$P23)^(G$5458-$D$5458)/1000</f>
        <v>0</v>
      </c>
      <c r="H5534" s="210">
        <f>H5483*'Usages industrie'!$O23*(1+'Usages industrie'!$P23)^(H$5458-$D$5458)/1000</f>
        <v>0</v>
      </c>
      <c r="I5534" s="210">
        <f>I5483*'Usages industrie'!$O23*(1+'Usages industrie'!$P23)^(I$5458-$D$5458)/1000</f>
        <v>0</v>
      </c>
      <c r="J5534" s="210">
        <f>J5483*'Usages industrie'!$O23*(1+'Usages industrie'!$P23)^(J$5458-$D$5458)/1000</f>
        <v>0</v>
      </c>
      <c r="K5534" s="210">
        <f>K5483*'Usages industrie'!$O23*(1+'Usages industrie'!$P23)^(K$5458-$D$5458)/1000</f>
        <v>0</v>
      </c>
      <c r="L5534" s="210">
        <f>L5483*'Usages industrie'!$O23*(1+'Usages industrie'!$P23)^(L$5458-$D$5458)/1000</f>
        <v>0</v>
      </c>
      <c r="M5534" s="210">
        <f>M5483*'Usages industrie'!$O23*(1+'Usages industrie'!$P23)^(M$5458-$D$5458)/1000</f>
        <v>0</v>
      </c>
      <c r="N5534" s="210">
        <f>N5483*'Usages industrie'!$O23*(1+'Usages industrie'!$P23)^(N$5458-$D$5458)/1000</f>
        <v>0</v>
      </c>
      <c r="O5534" s="210">
        <f>O5483*'Usages industrie'!$O23*(1+'Usages industrie'!$P23)^(O$5458-$D$5458)/1000</f>
        <v>0</v>
      </c>
      <c r="P5534" s="210">
        <f>P5483*'Usages industrie'!$O23*(1+'Usages industrie'!$P23)^(P$5458-$D$5458)/1000</f>
        <v>0</v>
      </c>
      <c r="Q5534" s="210">
        <f>Q5483*'Usages industrie'!$O23*(1+'Usages industrie'!$P23)^(Q$5458-$D$5458)/1000</f>
        <v>0</v>
      </c>
      <c r="R5534" s="210">
        <f>R5483*'Usages industrie'!$O23*(1+'Usages industrie'!$P23)^(R$5458-$D$5458)/1000</f>
        <v>0</v>
      </c>
    </row>
    <row r="5535" spans="1:18" hidden="1" outlineLevel="2" x14ac:dyDescent="0.35">
      <c r="A5535" s="209" t="str">
        <f>'Usages industrie'!A24</f>
        <v>Usage industriel n°21</v>
      </c>
      <c r="B5535" s="209" t="s">
        <v>639</v>
      </c>
      <c r="C5535" s="209"/>
      <c r="D5535" s="210">
        <f>D5484*'Usages industrie'!$O24*(1+'Usages industrie'!$P24)^(D$5458-$D$5458)/1000</f>
        <v>0</v>
      </c>
      <c r="E5535" s="210">
        <f>E5484*'Usages industrie'!$O24*(1+'Usages industrie'!$P24)^(E$5458-$D$5458)/1000</f>
        <v>0</v>
      </c>
      <c r="F5535" s="210">
        <f>F5484*'Usages industrie'!$O24*(1+'Usages industrie'!$P24)^(F$5458-$D$5458)/1000</f>
        <v>0</v>
      </c>
      <c r="G5535" s="210">
        <f>G5484*'Usages industrie'!$O24*(1+'Usages industrie'!$P24)^(G$5458-$D$5458)/1000</f>
        <v>0</v>
      </c>
      <c r="H5535" s="210">
        <f>H5484*'Usages industrie'!$O24*(1+'Usages industrie'!$P24)^(H$5458-$D$5458)/1000</f>
        <v>0</v>
      </c>
      <c r="I5535" s="210">
        <f>I5484*'Usages industrie'!$O24*(1+'Usages industrie'!$P24)^(I$5458-$D$5458)/1000</f>
        <v>0</v>
      </c>
      <c r="J5535" s="210">
        <f>J5484*'Usages industrie'!$O24*(1+'Usages industrie'!$P24)^(J$5458-$D$5458)/1000</f>
        <v>0</v>
      </c>
      <c r="K5535" s="210">
        <f>K5484*'Usages industrie'!$O24*(1+'Usages industrie'!$P24)^(K$5458-$D$5458)/1000</f>
        <v>0</v>
      </c>
      <c r="L5535" s="210">
        <f>L5484*'Usages industrie'!$O24*(1+'Usages industrie'!$P24)^(L$5458-$D$5458)/1000</f>
        <v>0</v>
      </c>
      <c r="M5535" s="210">
        <f>M5484*'Usages industrie'!$O24*(1+'Usages industrie'!$P24)^(M$5458-$D$5458)/1000</f>
        <v>0</v>
      </c>
      <c r="N5535" s="210">
        <f>N5484*'Usages industrie'!$O24*(1+'Usages industrie'!$P24)^(N$5458-$D$5458)/1000</f>
        <v>0</v>
      </c>
      <c r="O5535" s="210">
        <f>O5484*'Usages industrie'!$O24*(1+'Usages industrie'!$P24)^(O$5458-$D$5458)/1000</f>
        <v>0</v>
      </c>
      <c r="P5535" s="210">
        <f>P5484*'Usages industrie'!$O24*(1+'Usages industrie'!$P24)^(P$5458-$D$5458)/1000</f>
        <v>0</v>
      </c>
      <c r="Q5535" s="210">
        <f>Q5484*'Usages industrie'!$O24*(1+'Usages industrie'!$P24)^(Q$5458-$D$5458)/1000</f>
        <v>0</v>
      </c>
      <c r="R5535" s="210">
        <f>R5484*'Usages industrie'!$O24*(1+'Usages industrie'!$P24)^(R$5458-$D$5458)/1000</f>
        <v>0</v>
      </c>
    </row>
    <row r="5536" spans="1:18" hidden="1" outlineLevel="2" x14ac:dyDescent="0.35">
      <c r="A5536" s="209" t="str">
        <f>'Usages industrie'!A25</f>
        <v>Usage industriel n°22</v>
      </c>
      <c r="B5536" s="209" t="s">
        <v>639</v>
      </c>
      <c r="C5536" s="209"/>
      <c r="D5536" s="210">
        <f>D5485*'Usages industrie'!$O25*(1+'Usages industrie'!$P25)^(D$5458-$D$5458)/1000</f>
        <v>0</v>
      </c>
      <c r="E5536" s="210">
        <f>E5485*'Usages industrie'!$O25*(1+'Usages industrie'!$P25)^(E$5458-$D$5458)/1000</f>
        <v>0</v>
      </c>
      <c r="F5536" s="210">
        <f>F5485*'Usages industrie'!$O25*(1+'Usages industrie'!$P25)^(F$5458-$D$5458)/1000</f>
        <v>0</v>
      </c>
      <c r="G5536" s="210">
        <f>G5485*'Usages industrie'!$O25*(1+'Usages industrie'!$P25)^(G$5458-$D$5458)/1000</f>
        <v>0</v>
      </c>
      <c r="H5536" s="210">
        <f>H5485*'Usages industrie'!$O25*(1+'Usages industrie'!$P25)^(H$5458-$D$5458)/1000</f>
        <v>0</v>
      </c>
      <c r="I5536" s="210">
        <f>I5485*'Usages industrie'!$O25*(1+'Usages industrie'!$P25)^(I$5458-$D$5458)/1000</f>
        <v>0</v>
      </c>
      <c r="J5536" s="210">
        <f>J5485*'Usages industrie'!$O25*(1+'Usages industrie'!$P25)^(J$5458-$D$5458)/1000</f>
        <v>0</v>
      </c>
      <c r="K5536" s="210">
        <f>K5485*'Usages industrie'!$O25*(1+'Usages industrie'!$P25)^(K$5458-$D$5458)/1000</f>
        <v>0</v>
      </c>
      <c r="L5536" s="210">
        <f>L5485*'Usages industrie'!$O25*(1+'Usages industrie'!$P25)^(L$5458-$D$5458)/1000</f>
        <v>0</v>
      </c>
      <c r="M5536" s="210">
        <f>M5485*'Usages industrie'!$O25*(1+'Usages industrie'!$P25)^(M$5458-$D$5458)/1000</f>
        <v>0</v>
      </c>
      <c r="N5536" s="210">
        <f>N5485*'Usages industrie'!$O25*(1+'Usages industrie'!$P25)^(N$5458-$D$5458)/1000</f>
        <v>0</v>
      </c>
      <c r="O5536" s="210">
        <f>O5485*'Usages industrie'!$O25*(1+'Usages industrie'!$P25)^(O$5458-$D$5458)/1000</f>
        <v>0</v>
      </c>
      <c r="P5536" s="210">
        <f>P5485*'Usages industrie'!$O25*(1+'Usages industrie'!$P25)^(P$5458-$D$5458)/1000</f>
        <v>0</v>
      </c>
      <c r="Q5536" s="210">
        <f>Q5485*'Usages industrie'!$O25*(1+'Usages industrie'!$P25)^(Q$5458-$D$5458)/1000</f>
        <v>0</v>
      </c>
      <c r="R5536" s="210">
        <f>R5485*'Usages industrie'!$O25*(1+'Usages industrie'!$P25)^(R$5458-$D$5458)/1000</f>
        <v>0</v>
      </c>
    </row>
    <row r="5537" spans="1:18" hidden="1" outlineLevel="2" x14ac:dyDescent="0.35">
      <c r="A5537" s="209" t="str">
        <f>'Usages industrie'!A26</f>
        <v>Usage industriel n°23</v>
      </c>
      <c r="B5537" s="209" t="s">
        <v>639</v>
      </c>
      <c r="C5537" s="209"/>
      <c r="D5537" s="210">
        <f>D5486*'Usages industrie'!$O26*(1+'Usages industrie'!$P26)^(D$5458-$D$5458)/1000</f>
        <v>0</v>
      </c>
      <c r="E5537" s="210">
        <f>E5486*'Usages industrie'!$O26*(1+'Usages industrie'!$P26)^(E$5458-$D$5458)/1000</f>
        <v>0</v>
      </c>
      <c r="F5537" s="210">
        <f>F5486*'Usages industrie'!$O26*(1+'Usages industrie'!$P26)^(F$5458-$D$5458)/1000</f>
        <v>0</v>
      </c>
      <c r="G5537" s="210">
        <f>G5486*'Usages industrie'!$O26*(1+'Usages industrie'!$P26)^(G$5458-$D$5458)/1000</f>
        <v>0</v>
      </c>
      <c r="H5537" s="210">
        <f>H5486*'Usages industrie'!$O26*(1+'Usages industrie'!$P26)^(H$5458-$D$5458)/1000</f>
        <v>0</v>
      </c>
      <c r="I5537" s="210">
        <f>I5486*'Usages industrie'!$O26*(1+'Usages industrie'!$P26)^(I$5458-$D$5458)/1000</f>
        <v>0</v>
      </c>
      <c r="J5537" s="210">
        <f>J5486*'Usages industrie'!$O26*(1+'Usages industrie'!$P26)^(J$5458-$D$5458)/1000</f>
        <v>0</v>
      </c>
      <c r="K5537" s="210">
        <f>K5486*'Usages industrie'!$O26*(1+'Usages industrie'!$P26)^(K$5458-$D$5458)/1000</f>
        <v>0</v>
      </c>
      <c r="L5537" s="210">
        <f>L5486*'Usages industrie'!$O26*(1+'Usages industrie'!$P26)^(L$5458-$D$5458)/1000</f>
        <v>0</v>
      </c>
      <c r="M5537" s="210">
        <f>M5486*'Usages industrie'!$O26*(1+'Usages industrie'!$P26)^(M$5458-$D$5458)/1000</f>
        <v>0</v>
      </c>
      <c r="N5537" s="210">
        <f>N5486*'Usages industrie'!$O26*(1+'Usages industrie'!$P26)^(N$5458-$D$5458)/1000</f>
        <v>0</v>
      </c>
      <c r="O5537" s="210">
        <f>O5486*'Usages industrie'!$O26*(1+'Usages industrie'!$P26)^(O$5458-$D$5458)/1000</f>
        <v>0</v>
      </c>
      <c r="P5537" s="210">
        <f>P5486*'Usages industrie'!$O26*(1+'Usages industrie'!$P26)^(P$5458-$D$5458)/1000</f>
        <v>0</v>
      </c>
      <c r="Q5537" s="210">
        <f>Q5486*'Usages industrie'!$O26*(1+'Usages industrie'!$P26)^(Q$5458-$D$5458)/1000</f>
        <v>0</v>
      </c>
      <c r="R5537" s="210">
        <f>R5486*'Usages industrie'!$O26*(1+'Usages industrie'!$P26)^(R$5458-$D$5458)/1000</f>
        <v>0</v>
      </c>
    </row>
    <row r="5538" spans="1:18" hidden="1" outlineLevel="2" x14ac:dyDescent="0.35">
      <c r="A5538" s="209" t="str">
        <f>'Usages industrie'!A27</f>
        <v>Usage industriel n°24</v>
      </c>
      <c r="B5538" s="209" t="s">
        <v>639</v>
      </c>
      <c r="C5538" s="209"/>
      <c r="D5538" s="210">
        <f>D5487*'Usages industrie'!$O27*(1+'Usages industrie'!$P27)^(D$5458-$D$5458)/1000</f>
        <v>0</v>
      </c>
      <c r="E5538" s="210">
        <f>E5487*'Usages industrie'!$O27*(1+'Usages industrie'!$P27)^(E$5458-$D$5458)/1000</f>
        <v>0</v>
      </c>
      <c r="F5538" s="210">
        <f>F5487*'Usages industrie'!$O27*(1+'Usages industrie'!$P27)^(F$5458-$D$5458)/1000</f>
        <v>0</v>
      </c>
      <c r="G5538" s="210">
        <f>G5487*'Usages industrie'!$O27*(1+'Usages industrie'!$P27)^(G$5458-$D$5458)/1000</f>
        <v>0</v>
      </c>
      <c r="H5538" s="210">
        <f>H5487*'Usages industrie'!$O27*(1+'Usages industrie'!$P27)^(H$5458-$D$5458)/1000</f>
        <v>0</v>
      </c>
      <c r="I5538" s="210">
        <f>I5487*'Usages industrie'!$O27*(1+'Usages industrie'!$P27)^(I$5458-$D$5458)/1000</f>
        <v>0</v>
      </c>
      <c r="J5538" s="210">
        <f>J5487*'Usages industrie'!$O27*(1+'Usages industrie'!$P27)^(J$5458-$D$5458)/1000</f>
        <v>0</v>
      </c>
      <c r="K5538" s="210">
        <f>K5487*'Usages industrie'!$O27*(1+'Usages industrie'!$P27)^(K$5458-$D$5458)/1000</f>
        <v>0</v>
      </c>
      <c r="L5538" s="210">
        <f>L5487*'Usages industrie'!$O27*(1+'Usages industrie'!$P27)^(L$5458-$D$5458)/1000</f>
        <v>0</v>
      </c>
      <c r="M5538" s="210">
        <f>M5487*'Usages industrie'!$O27*(1+'Usages industrie'!$P27)^(M$5458-$D$5458)/1000</f>
        <v>0</v>
      </c>
      <c r="N5538" s="210">
        <f>N5487*'Usages industrie'!$O27*(1+'Usages industrie'!$P27)^(N$5458-$D$5458)/1000</f>
        <v>0</v>
      </c>
      <c r="O5538" s="210">
        <f>O5487*'Usages industrie'!$O27*(1+'Usages industrie'!$P27)^(O$5458-$D$5458)/1000</f>
        <v>0</v>
      </c>
      <c r="P5538" s="210">
        <f>P5487*'Usages industrie'!$O27*(1+'Usages industrie'!$P27)^(P$5458-$D$5458)/1000</f>
        <v>0</v>
      </c>
      <c r="Q5538" s="210">
        <f>Q5487*'Usages industrie'!$O27*(1+'Usages industrie'!$P27)^(Q$5458-$D$5458)/1000</f>
        <v>0</v>
      </c>
      <c r="R5538" s="210">
        <f>R5487*'Usages industrie'!$O27*(1+'Usages industrie'!$P27)^(R$5458-$D$5458)/1000</f>
        <v>0</v>
      </c>
    </row>
    <row r="5539" spans="1:18" hidden="1" outlineLevel="2" x14ac:dyDescent="0.35">
      <c r="A5539" s="209" t="str">
        <f>'Usages industrie'!A28</f>
        <v>Usage industriel n°25</v>
      </c>
      <c r="B5539" s="209" t="s">
        <v>639</v>
      </c>
      <c r="C5539" s="209"/>
      <c r="D5539" s="210">
        <f>D5488*'Usages industrie'!$O28*(1+'Usages industrie'!$P28)^(D$5458-$D$5458)/1000</f>
        <v>0</v>
      </c>
      <c r="E5539" s="210">
        <f>E5488*'Usages industrie'!$O28*(1+'Usages industrie'!$P28)^(E$5458-$D$5458)/1000</f>
        <v>0</v>
      </c>
      <c r="F5539" s="210">
        <f>F5488*'Usages industrie'!$O28*(1+'Usages industrie'!$P28)^(F$5458-$D$5458)/1000</f>
        <v>0</v>
      </c>
      <c r="G5539" s="210">
        <f>G5488*'Usages industrie'!$O28*(1+'Usages industrie'!$P28)^(G$5458-$D$5458)/1000</f>
        <v>0</v>
      </c>
      <c r="H5539" s="210">
        <f>H5488*'Usages industrie'!$O28*(1+'Usages industrie'!$P28)^(H$5458-$D$5458)/1000</f>
        <v>0</v>
      </c>
      <c r="I5539" s="210">
        <f>I5488*'Usages industrie'!$O28*(1+'Usages industrie'!$P28)^(I$5458-$D$5458)/1000</f>
        <v>0</v>
      </c>
      <c r="J5539" s="210">
        <f>J5488*'Usages industrie'!$O28*(1+'Usages industrie'!$P28)^(J$5458-$D$5458)/1000</f>
        <v>0</v>
      </c>
      <c r="K5539" s="210">
        <f>K5488*'Usages industrie'!$O28*(1+'Usages industrie'!$P28)^(K$5458-$D$5458)/1000</f>
        <v>0</v>
      </c>
      <c r="L5539" s="210">
        <f>L5488*'Usages industrie'!$O28*(1+'Usages industrie'!$P28)^(L$5458-$D$5458)/1000</f>
        <v>0</v>
      </c>
      <c r="M5539" s="210">
        <f>M5488*'Usages industrie'!$O28*(1+'Usages industrie'!$P28)^(M$5458-$D$5458)/1000</f>
        <v>0</v>
      </c>
      <c r="N5539" s="210">
        <f>N5488*'Usages industrie'!$O28*(1+'Usages industrie'!$P28)^(N$5458-$D$5458)/1000</f>
        <v>0</v>
      </c>
      <c r="O5539" s="210">
        <f>O5488*'Usages industrie'!$O28*(1+'Usages industrie'!$P28)^(O$5458-$D$5458)/1000</f>
        <v>0</v>
      </c>
      <c r="P5539" s="210">
        <f>P5488*'Usages industrie'!$O28*(1+'Usages industrie'!$P28)^(P$5458-$D$5458)/1000</f>
        <v>0</v>
      </c>
      <c r="Q5539" s="210">
        <f>Q5488*'Usages industrie'!$O28*(1+'Usages industrie'!$P28)^(Q$5458-$D$5458)/1000</f>
        <v>0</v>
      </c>
      <c r="R5539" s="210">
        <f>R5488*'Usages industrie'!$O28*(1+'Usages industrie'!$P28)^(R$5458-$D$5458)/1000</f>
        <v>0</v>
      </c>
    </row>
    <row r="5540" spans="1:18" hidden="1" outlineLevel="2" x14ac:dyDescent="0.35">
      <c r="A5540" s="209" t="str">
        <f>'Usages industrie'!A29</f>
        <v>Usage industriel n°26</v>
      </c>
      <c r="B5540" s="209" t="s">
        <v>639</v>
      </c>
      <c r="C5540" s="209"/>
      <c r="D5540" s="210">
        <f>D5489*'Usages industrie'!$O29*(1+'Usages industrie'!$P29)^(D$5458-$D$5458)/1000</f>
        <v>0</v>
      </c>
      <c r="E5540" s="210">
        <f>E5489*'Usages industrie'!$O29*(1+'Usages industrie'!$P29)^(E$5458-$D$5458)/1000</f>
        <v>0</v>
      </c>
      <c r="F5540" s="210">
        <f>F5489*'Usages industrie'!$O29*(1+'Usages industrie'!$P29)^(F$5458-$D$5458)/1000</f>
        <v>0</v>
      </c>
      <c r="G5540" s="210">
        <f>G5489*'Usages industrie'!$O29*(1+'Usages industrie'!$P29)^(G$5458-$D$5458)/1000</f>
        <v>0</v>
      </c>
      <c r="H5540" s="210">
        <f>H5489*'Usages industrie'!$O29*(1+'Usages industrie'!$P29)^(H$5458-$D$5458)/1000</f>
        <v>0</v>
      </c>
      <c r="I5540" s="210">
        <f>I5489*'Usages industrie'!$O29*(1+'Usages industrie'!$P29)^(I$5458-$D$5458)/1000</f>
        <v>0</v>
      </c>
      <c r="J5540" s="210">
        <f>J5489*'Usages industrie'!$O29*(1+'Usages industrie'!$P29)^(J$5458-$D$5458)/1000</f>
        <v>0</v>
      </c>
      <c r="K5540" s="210">
        <f>K5489*'Usages industrie'!$O29*(1+'Usages industrie'!$P29)^(K$5458-$D$5458)/1000</f>
        <v>0</v>
      </c>
      <c r="L5540" s="210">
        <f>L5489*'Usages industrie'!$O29*(1+'Usages industrie'!$P29)^(L$5458-$D$5458)/1000</f>
        <v>0</v>
      </c>
      <c r="M5540" s="210">
        <f>M5489*'Usages industrie'!$O29*(1+'Usages industrie'!$P29)^(M$5458-$D$5458)/1000</f>
        <v>0</v>
      </c>
      <c r="N5540" s="210">
        <f>N5489*'Usages industrie'!$O29*(1+'Usages industrie'!$P29)^(N$5458-$D$5458)/1000</f>
        <v>0</v>
      </c>
      <c r="O5540" s="210">
        <f>O5489*'Usages industrie'!$O29*(1+'Usages industrie'!$P29)^(O$5458-$D$5458)/1000</f>
        <v>0</v>
      </c>
      <c r="P5540" s="210">
        <f>P5489*'Usages industrie'!$O29*(1+'Usages industrie'!$P29)^(P$5458-$D$5458)/1000</f>
        <v>0</v>
      </c>
      <c r="Q5540" s="210">
        <f>Q5489*'Usages industrie'!$O29*(1+'Usages industrie'!$P29)^(Q$5458-$D$5458)/1000</f>
        <v>0</v>
      </c>
      <c r="R5540" s="210">
        <f>R5489*'Usages industrie'!$O29*(1+'Usages industrie'!$P29)^(R$5458-$D$5458)/1000</f>
        <v>0</v>
      </c>
    </row>
    <row r="5541" spans="1:18" hidden="1" outlineLevel="2" x14ac:dyDescent="0.35">
      <c r="A5541" s="209" t="str">
        <f>'Usages industrie'!A30</f>
        <v>Usage industriel n°27</v>
      </c>
      <c r="B5541" s="209" t="s">
        <v>639</v>
      </c>
      <c r="C5541" s="209"/>
      <c r="D5541" s="210">
        <f>D5490*'Usages industrie'!$O30*(1+'Usages industrie'!$P30)^(D$5458-$D$5458)/1000</f>
        <v>0</v>
      </c>
      <c r="E5541" s="210">
        <f>E5490*'Usages industrie'!$O30*(1+'Usages industrie'!$P30)^(E$5458-$D$5458)/1000</f>
        <v>0</v>
      </c>
      <c r="F5541" s="210">
        <f>F5490*'Usages industrie'!$O30*(1+'Usages industrie'!$P30)^(F$5458-$D$5458)/1000</f>
        <v>0</v>
      </c>
      <c r="G5541" s="210">
        <f>G5490*'Usages industrie'!$O30*(1+'Usages industrie'!$P30)^(G$5458-$D$5458)/1000</f>
        <v>0</v>
      </c>
      <c r="H5541" s="210">
        <f>H5490*'Usages industrie'!$O30*(1+'Usages industrie'!$P30)^(H$5458-$D$5458)/1000</f>
        <v>0</v>
      </c>
      <c r="I5541" s="210">
        <f>I5490*'Usages industrie'!$O30*(1+'Usages industrie'!$P30)^(I$5458-$D$5458)/1000</f>
        <v>0</v>
      </c>
      <c r="J5541" s="210">
        <f>J5490*'Usages industrie'!$O30*(1+'Usages industrie'!$P30)^(J$5458-$D$5458)/1000</f>
        <v>0</v>
      </c>
      <c r="K5541" s="210">
        <f>K5490*'Usages industrie'!$O30*(1+'Usages industrie'!$P30)^(K$5458-$D$5458)/1000</f>
        <v>0</v>
      </c>
      <c r="L5541" s="210">
        <f>L5490*'Usages industrie'!$O30*(1+'Usages industrie'!$P30)^(L$5458-$D$5458)/1000</f>
        <v>0</v>
      </c>
      <c r="M5541" s="210">
        <f>M5490*'Usages industrie'!$O30*(1+'Usages industrie'!$P30)^(M$5458-$D$5458)/1000</f>
        <v>0</v>
      </c>
      <c r="N5541" s="210">
        <f>N5490*'Usages industrie'!$O30*(1+'Usages industrie'!$P30)^(N$5458-$D$5458)/1000</f>
        <v>0</v>
      </c>
      <c r="O5541" s="210">
        <f>O5490*'Usages industrie'!$O30*(1+'Usages industrie'!$P30)^(O$5458-$D$5458)/1000</f>
        <v>0</v>
      </c>
      <c r="P5541" s="210">
        <f>P5490*'Usages industrie'!$O30*(1+'Usages industrie'!$P30)^(P$5458-$D$5458)/1000</f>
        <v>0</v>
      </c>
      <c r="Q5541" s="210">
        <f>Q5490*'Usages industrie'!$O30*(1+'Usages industrie'!$P30)^(Q$5458-$D$5458)/1000</f>
        <v>0</v>
      </c>
      <c r="R5541" s="210">
        <f>R5490*'Usages industrie'!$O30*(1+'Usages industrie'!$P30)^(R$5458-$D$5458)/1000</f>
        <v>0</v>
      </c>
    </row>
    <row r="5542" spans="1:18" hidden="1" outlineLevel="2" x14ac:dyDescent="0.35">
      <c r="A5542" s="209" t="str">
        <f>'Usages industrie'!A31</f>
        <v>Usage industriel n°28</v>
      </c>
      <c r="B5542" s="209" t="s">
        <v>639</v>
      </c>
      <c r="C5542" s="209"/>
      <c r="D5542" s="210">
        <f>D5491*'Usages industrie'!$O31*(1+'Usages industrie'!$P31)^(D$5458-$D$5458)/1000</f>
        <v>0</v>
      </c>
      <c r="E5542" s="210">
        <f>E5491*'Usages industrie'!$O31*(1+'Usages industrie'!$P31)^(E$5458-$D$5458)/1000</f>
        <v>0</v>
      </c>
      <c r="F5542" s="210">
        <f>F5491*'Usages industrie'!$O31*(1+'Usages industrie'!$P31)^(F$5458-$D$5458)/1000</f>
        <v>0</v>
      </c>
      <c r="G5542" s="210">
        <f>G5491*'Usages industrie'!$O31*(1+'Usages industrie'!$P31)^(G$5458-$D$5458)/1000</f>
        <v>0</v>
      </c>
      <c r="H5542" s="210">
        <f>H5491*'Usages industrie'!$O31*(1+'Usages industrie'!$P31)^(H$5458-$D$5458)/1000</f>
        <v>0</v>
      </c>
      <c r="I5542" s="210">
        <f>I5491*'Usages industrie'!$O31*(1+'Usages industrie'!$P31)^(I$5458-$D$5458)/1000</f>
        <v>0</v>
      </c>
      <c r="J5542" s="210">
        <f>J5491*'Usages industrie'!$O31*(1+'Usages industrie'!$P31)^(J$5458-$D$5458)/1000</f>
        <v>0</v>
      </c>
      <c r="K5542" s="210">
        <f>K5491*'Usages industrie'!$O31*(1+'Usages industrie'!$P31)^(K$5458-$D$5458)/1000</f>
        <v>0</v>
      </c>
      <c r="L5542" s="210">
        <f>L5491*'Usages industrie'!$O31*(1+'Usages industrie'!$P31)^(L$5458-$D$5458)/1000</f>
        <v>0</v>
      </c>
      <c r="M5542" s="210">
        <f>M5491*'Usages industrie'!$O31*(1+'Usages industrie'!$P31)^(M$5458-$D$5458)/1000</f>
        <v>0</v>
      </c>
      <c r="N5542" s="210">
        <f>N5491*'Usages industrie'!$O31*(1+'Usages industrie'!$P31)^(N$5458-$D$5458)/1000</f>
        <v>0</v>
      </c>
      <c r="O5542" s="210">
        <f>O5491*'Usages industrie'!$O31*(1+'Usages industrie'!$P31)^(O$5458-$D$5458)/1000</f>
        <v>0</v>
      </c>
      <c r="P5542" s="210">
        <f>P5491*'Usages industrie'!$O31*(1+'Usages industrie'!$P31)^(P$5458-$D$5458)/1000</f>
        <v>0</v>
      </c>
      <c r="Q5542" s="210">
        <f>Q5491*'Usages industrie'!$O31*(1+'Usages industrie'!$P31)^(Q$5458-$D$5458)/1000</f>
        <v>0</v>
      </c>
      <c r="R5542" s="210">
        <f>R5491*'Usages industrie'!$O31*(1+'Usages industrie'!$P31)^(R$5458-$D$5458)/1000</f>
        <v>0</v>
      </c>
    </row>
    <row r="5543" spans="1:18" hidden="1" outlineLevel="2" x14ac:dyDescent="0.35">
      <c r="A5543" s="209" t="str">
        <f>'Usages industrie'!A32</f>
        <v>Usage industriel n°29</v>
      </c>
      <c r="B5543" s="209" t="s">
        <v>639</v>
      </c>
      <c r="C5543" s="209"/>
      <c r="D5543" s="210">
        <f>D5492*'Usages industrie'!$O32*(1+'Usages industrie'!$P32)^(D$5458-$D$5458)/1000</f>
        <v>0</v>
      </c>
      <c r="E5543" s="210">
        <f>E5492*'Usages industrie'!$O32*(1+'Usages industrie'!$P32)^(E$5458-$D$5458)/1000</f>
        <v>0</v>
      </c>
      <c r="F5543" s="210">
        <f>F5492*'Usages industrie'!$O32*(1+'Usages industrie'!$P32)^(F$5458-$D$5458)/1000</f>
        <v>0</v>
      </c>
      <c r="G5543" s="210">
        <f>G5492*'Usages industrie'!$O32*(1+'Usages industrie'!$P32)^(G$5458-$D$5458)/1000</f>
        <v>0</v>
      </c>
      <c r="H5543" s="210">
        <f>H5492*'Usages industrie'!$O32*(1+'Usages industrie'!$P32)^(H$5458-$D$5458)/1000</f>
        <v>0</v>
      </c>
      <c r="I5543" s="210">
        <f>I5492*'Usages industrie'!$O32*(1+'Usages industrie'!$P32)^(I$5458-$D$5458)/1000</f>
        <v>0</v>
      </c>
      <c r="J5543" s="210">
        <f>J5492*'Usages industrie'!$O32*(1+'Usages industrie'!$P32)^(J$5458-$D$5458)/1000</f>
        <v>0</v>
      </c>
      <c r="K5543" s="210">
        <f>K5492*'Usages industrie'!$O32*(1+'Usages industrie'!$P32)^(K$5458-$D$5458)/1000</f>
        <v>0</v>
      </c>
      <c r="L5543" s="210">
        <f>L5492*'Usages industrie'!$O32*(1+'Usages industrie'!$P32)^(L$5458-$D$5458)/1000</f>
        <v>0</v>
      </c>
      <c r="M5543" s="210">
        <f>M5492*'Usages industrie'!$O32*(1+'Usages industrie'!$P32)^(M$5458-$D$5458)/1000</f>
        <v>0</v>
      </c>
      <c r="N5543" s="210">
        <f>N5492*'Usages industrie'!$O32*(1+'Usages industrie'!$P32)^(N$5458-$D$5458)/1000</f>
        <v>0</v>
      </c>
      <c r="O5543" s="210">
        <f>O5492*'Usages industrie'!$O32*(1+'Usages industrie'!$P32)^(O$5458-$D$5458)/1000</f>
        <v>0</v>
      </c>
      <c r="P5543" s="210">
        <f>P5492*'Usages industrie'!$O32*(1+'Usages industrie'!$P32)^(P$5458-$D$5458)/1000</f>
        <v>0</v>
      </c>
      <c r="Q5543" s="210">
        <f>Q5492*'Usages industrie'!$O32*(1+'Usages industrie'!$P32)^(Q$5458-$D$5458)/1000</f>
        <v>0</v>
      </c>
      <c r="R5543" s="210">
        <f>R5492*'Usages industrie'!$O32*(1+'Usages industrie'!$P32)^(R$5458-$D$5458)/1000</f>
        <v>0</v>
      </c>
    </row>
    <row r="5544" spans="1:18" hidden="1" outlineLevel="2" x14ac:dyDescent="0.35">
      <c r="A5544" s="209" t="str">
        <f>'Usages industrie'!A33</f>
        <v>Usage industriel n°30</v>
      </c>
      <c r="B5544" s="209" t="s">
        <v>639</v>
      </c>
      <c r="C5544" s="209"/>
      <c r="D5544" s="210">
        <f>D5493*'Usages industrie'!$O33*(1+'Usages industrie'!$P33)^(D$5458-$D$5458)/1000</f>
        <v>0</v>
      </c>
      <c r="E5544" s="210">
        <f>E5493*'Usages industrie'!$O33*(1+'Usages industrie'!$P33)^(E$5458-$D$5458)/1000</f>
        <v>0</v>
      </c>
      <c r="F5544" s="210">
        <f>F5493*'Usages industrie'!$O33*(1+'Usages industrie'!$P33)^(F$5458-$D$5458)/1000</f>
        <v>0</v>
      </c>
      <c r="G5544" s="210">
        <f>G5493*'Usages industrie'!$O33*(1+'Usages industrie'!$P33)^(G$5458-$D$5458)/1000</f>
        <v>0</v>
      </c>
      <c r="H5544" s="210">
        <f>H5493*'Usages industrie'!$O33*(1+'Usages industrie'!$P33)^(H$5458-$D$5458)/1000</f>
        <v>0</v>
      </c>
      <c r="I5544" s="210">
        <f>I5493*'Usages industrie'!$O33*(1+'Usages industrie'!$P33)^(I$5458-$D$5458)/1000</f>
        <v>0</v>
      </c>
      <c r="J5544" s="210">
        <f>J5493*'Usages industrie'!$O33*(1+'Usages industrie'!$P33)^(J$5458-$D$5458)/1000</f>
        <v>0</v>
      </c>
      <c r="K5544" s="210">
        <f>K5493*'Usages industrie'!$O33*(1+'Usages industrie'!$P33)^(K$5458-$D$5458)/1000</f>
        <v>0</v>
      </c>
      <c r="L5544" s="210">
        <f>L5493*'Usages industrie'!$O33*(1+'Usages industrie'!$P33)^(L$5458-$D$5458)/1000</f>
        <v>0</v>
      </c>
      <c r="M5544" s="210">
        <f>M5493*'Usages industrie'!$O33*(1+'Usages industrie'!$P33)^(M$5458-$D$5458)/1000</f>
        <v>0</v>
      </c>
      <c r="N5544" s="210">
        <f>N5493*'Usages industrie'!$O33*(1+'Usages industrie'!$P33)^(N$5458-$D$5458)/1000</f>
        <v>0</v>
      </c>
      <c r="O5544" s="210">
        <f>O5493*'Usages industrie'!$O33*(1+'Usages industrie'!$P33)^(O$5458-$D$5458)/1000</f>
        <v>0</v>
      </c>
      <c r="P5544" s="210">
        <f>P5493*'Usages industrie'!$O33*(1+'Usages industrie'!$P33)^(P$5458-$D$5458)/1000</f>
        <v>0</v>
      </c>
      <c r="Q5544" s="210">
        <f>Q5493*'Usages industrie'!$O33*(1+'Usages industrie'!$P33)^(Q$5458-$D$5458)/1000</f>
        <v>0</v>
      </c>
      <c r="R5544" s="210">
        <f>R5493*'Usages industrie'!$O33*(1+'Usages industrie'!$P33)^(R$5458-$D$5458)/1000</f>
        <v>0</v>
      </c>
    </row>
    <row r="5545" spans="1:18" hidden="1" outlineLevel="2" x14ac:dyDescent="0.35">
      <c r="A5545" s="209" t="str">
        <f>'Usages industrie'!A34</f>
        <v>Usage industriel n°31</v>
      </c>
      <c r="B5545" s="209" t="s">
        <v>639</v>
      </c>
      <c r="C5545" s="209"/>
      <c r="D5545" s="210">
        <f>D5494*'Usages industrie'!$O34*(1+'Usages industrie'!$P34)^(D$5458-$D$5458)/1000</f>
        <v>0</v>
      </c>
      <c r="E5545" s="210">
        <f>E5494*'Usages industrie'!$O34*(1+'Usages industrie'!$P34)^(E$5458-$D$5458)/1000</f>
        <v>0</v>
      </c>
      <c r="F5545" s="210">
        <f>F5494*'Usages industrie'!$O34*(1+'Usages industrie'!$P34)^(F$5458-$D$5458)/1000</f>
        <v>0</v>
      </c>
      <c r="G5545" s="210">
        <f>G5494*'Usages industrie'!$O34*(1+'Usages industrie'!$P34)^(G$5458-$D$5458)/1000</f>
        <v>0</v>
      </c>
      <c r="H5545" s="210">
        <f>H5494*'Usages industrie'!$O34*(1+'Usages industrie'!$P34)^(H$5458-$D$5458)/1000</f>
        <v>0</v>
      </c>
      <c r="I5545" s="210">
        <f>I5494*'Usages industrie'!$O34*(1+'Usages industrie'!$P34)^(I$5458-$D$5458)/1000</f>
        <v>0</v>
      </c>
      <c r="J5545" s="210">
        <f>J5494*'Usages industrie'!$O34*(1+'Usages industrie'!$P34)^(J$5458-$D$5458)/1000</f>
        <v>0</v>
      </c>
      <c r="K5545" s="210">
        <f>K5494*'Usages industrie'!$O34*(1+'Usages industrie'!$P34)^(K$5458-$D$5458)/1000</f>
        <v>0</v>
      </c>
      <c r="L5545" s="210">
        <f>L5494*'Usages industrie'!$O34*(1+'Usages industrie'!$P34)^(L$5458-$D$5458)/1000</f>
        <v>0</v>
      </c>
      <c r="M5545" s="210">
        <f>M5494*'Usages industrie'!$O34*(1+'Usages industrie'!$P34)^(M$5458-$D$5458)/1000</f>
        <v>0</v>
      </c>
      <c r="N5545" s="210">
        <f>N5494*'Usages industrie'!$O34*(1+'Usages industrie'!$P34)^(N$5458-$D$5458)/1000</f>
        <v>0</v>
      </c>
      <c r="O5545" s="210">
        <f>O5494*'Usages industrie'!$O34*(1+'Usages industrie'!$P34)^(O$5458-$D$5458)/1000</f>
        <v>0</v>
      </c>
      <c r="P5545" s="210">
        <f>P5494*'Usages industrie'!$O34*(1+'Usages industrie'!$P34)^(P$5458-$D$5458)/1000</f>
        <v>0</v>
      </c>
      <c r="Q5545" s="210">
        <f>Q5494*'Usages industrie'!$O34*(1+'Usages industrie'!$P34)^(Q$5458-$D$5458)/1000</f>
        <v>0</v>
      </c>
      <c r="R5545" s="210">
        <f>R5494*'Usages industrie'!$O34*(1+'Usages industrie'!$P34)^(R$5458-$D$5458)/1000</f>
        <v>0</v>
      </c>
    </row>
    <row r="5546" spans="1:18" hidden="1" outlineLevel="2" x14ac:dyDescent="0.35">
      <c r="A5546" s="209" t="str">
        <f>'Usages industrie'!A35</f>
        <v>Usage industriel n°32</v>
      </c>
      <c r="B5546" s="209" t="s">
        <v>639</v>
      </c>
      <c r="C5546" s="209"/>
      <c r="D5546" s="210">
        <f>D5495*'Usages industrie'!$O35*(1+'Usages industrie'!$P35)^(D$5458-$D$5458)/1000</f>
        <v>0</v>
      </c>
      <c r="E5546" s="210">
        <f>E5495*'Usages industrie'!$O35*(1+'Usages industrie'!$P35)^(E$5458-$D$5458)/1000</f>
        <v>0</v>
      </c>
      <c r="F5546" s="210">
        <f>F5495*'Usages industrie'!$O35*(1+'Usages industrie'!$P35)^(F$5458-$D$5458)/1000</f>
        <v>0</v>
      </c>
      <c r="G5546" s="210">
        <f>G5495*'Usages industrie'!$O35*(1+'Usages industrie'!$P35)^(G$5458-$D$5458)/1000</f>
        <v>0</v>
      </c>
      <c r="H5546" s="210">
        <f>H5495*'Usages industrie'!$O35*(1+'Usages industrie'!$P35)^(H$5458-$D$5458)/1000</f>
        <v>0</v>
      </c>
      <c r="I5546" s="210">
        <f>I5495*'Usages industrie'!$O35*(1+'Usages industrie'!$P35)^(I$5458-$D$5458)/1000</f>
        <v>0</v>
      </c>
      <c r="J5546" s="210">
        <f>J5495*'Usages industrie'!$O35*(1+'Usages industrie'!$P35)^(J$5458-$D$5458)/1000</f>
        <v>0</v>
      </c>
      <c r="K5546" s="210">
        <f>K5495*'Usages industrie'!$O35*(1+'Usages industrie'!$P35)^(K$5458-$D$5458)/1000</f>
        <v>0</v>
      </c>
      <c r="L5546" s="210">
        <f>L5495*'Usages industrie'!$O35*(1+'Usages industrie'!$P35)^(L$5458-$D$5458)/1000</f>
        <v>0</v>
      </c>
      <c r="M5546" s="210">
        <f>M5495*'Usages industrie'!$O35*(1+'Usages industrie'!$P35)^(M$5458-$D$5458)/1000</f>
        <v>0</v>
      </c>
      <c r="N5546" s="210">
        <f>N5495*'Usages industrie'!$O35*(1+'Usages industrie'!$P35)^(N$5458-$D$5458)/1000</f>
        <v>0</v>
      </c>
      <c r="O5546" s="210">
        <f>O5495*'Usages industrie'!$O35*(1+'Usages industrie'!$P35)^(O$5458-$D$5458)/1000</f>
        <v>0</v>
      </c>
      <c r="P5546" s="210">
        <f>P5495*'Usages industrie'!$O35*(1+'Usages industrie'!$P35)^(P$5458-$D$5458)/1000</f>
        <v>0</v>
      </c>
      <c r="Q5546" s="210">
        <f>Q5495*'Usages industrie'!$O35*(1+'Usages industrie'!$P35)^(Q$5458-$D$5458)/1000</f>
        <v>0</v>
      </c>
      <c r="R5546" s="210">
        <f>R5495*'Usages industrie'!$O35*(1+'Usages industrie'!$P35)^(R$5458-$D$5458)/1000</f>
        <v>0</v>
      </c>
    </row>
    <row r="5547" spans="1:18" hidden="1" outlineLevel="2" x14ac:dyDescent="0.35">
      <c r="A5547" s="209" t="str">
        <f>'Usages industrie'!A36</f>
        <v>Usage industriel n°33</v>
      </c>
      <c r="B5547" s="209" t="s">
        <v>639</v>
      </c>
      <c r="C5547" s="209"/>
      <c r="D5547" s="210">
        <f>D5496*'Usages industrie'!$O36*(1+'Usages industrie'!$P36)^(D$5458-$D$5458)/1000</f>
        <v>0</v>
      </c>
      <c r="E5547" s="210">
        <f>E5496*'Usages industrie'!$O36*(1+'Usages industrie'!$P36)^(E$5458-$D$5458)/1000</f>
        <v>0</v>
      </c>
      <c r="F5547" s="210">
        <f>F5496*'Usages industrie'!$O36*(1+'Usages industrie'!$P36)^(F$5458-$D$5458)/1000</f>
        <v>0</v>
      </c>
      <c r="G5547" s="210">
        <f>G5496*'Usages industrie'!$O36*(1+'Usages industrie'!$P36)^(G$5458-$D$5458)/1000</f>
        <v>0</v>
      </c>
      <c r="H5547" s="210">
        <f>H5496*'Usages industrie'!$O36*(1+'Usages industrie'!$P36)^(H$5458-$D$5458)/1000</f>
        <v>0</v>
      </c>
      <c r="I5547" s="210">
        <f>I5496*'Usages industrie'!$O36*(1+'Usages industrie'!$P36)^(I$5458-$D$5458)/1000</f>
        <v>0</v>
      </c>
      <c r="J5547" s="210">
        <f>J5496*'Usages industrie'!$O36*(1+'Usages industrie'!$P36)^(J$5458-$D$5458)/1000</f>
        <v>0</v>
      </c>
      <c r="K5547" s="210">
        <f>K5496*'Usages industrie'!$O36*(1+'Usages industrie'!$P36)^(K$5458-$D$5458)/1000</f>
        <v>0</v>
      </c>
      <c r="L5547" s="210">
        <f>L5496*'Usages industrie'!$O36*(1+'Usages industrie'!$P36)^(L$5458-$D$5458)/1000</f>
        <v>0</v>
      </c>
      <c r="M5547" s="210">
        <f>M5496*'Usages industrie'!$O36*(1+'Usages industrie'!$P36)^(M$5458-$D$5458)/1000</f>
        <v>0</v>
      </c>
      <c r="N5547" s="210">
        <f>N5496*'Usages industrie'!$O36*(1+'Usages industrie'!$P36)^(N$5458-$D$5458)/1000</f>
        <v>0</v>
      </c>
      <c r="O5547" s="210">
        <f>O5496*'Usages industrie'!$O36*(1+'Usages industrie'!$P36)^(O$5458-$D$5458)/1000</f>
        <v>0</v>
      </c>
      <c r="P5547" s="210">
        <f>P5496*'Usages industrie'!$O36*(1+'Usages industrie'!$P36)^(P$5458-$D$5458)/1000</f>
        <v>0</v>
      </c>
      <c r="Q5547" s="210">
        <f>Q5496*'Usages industrie'!$O36*(1+'Usages industrie'!$P36)^(Q$5458-$D$5458)/1000</f>
        <v>0</v>
      </c>
      <c r="R5547" s="210">
        <f>R5496*'Usages industrie'!$O36*(1+'Usages industrie'!$P36)^(R$5458-$D$5458)/1000</f>
        <v>0</v>
      </c>
    </row>
    <row r="5548" spans="1:18" hidden="1" outlineLevel="2" x14ac:dyDescent="0.35">
      <c r="A5548" s="209" t="str">
        <f>'Usages industrie'!A37</f>
        <v>Usage industriel n°34</v>
      </c>
      <c r="B5548" s="209" t="s">
        <v>639</v>
      </c>
      <c r="C5548" s="209"/>
      <c r="D5548" s="210">
        <f>D5497*'Usages industrie'!$O37*(1+'Usages industrie'!$P37)^(D$5458-$D$5458)/1000</f>
        <v>0</v>
      </c>
      <c r="E5548" s="210">
        <f>E5497*'Usages industrie'!$O37*(1+'Usages industrie'!$P37)^(E$5458-$D$5458)/1000</f>
        <v>0</v>
      </c>
      <c r="F5548" s="210">
        <f>F5497*'Usages industrie'!$O37*(1+'Usages industrie'!$P37)^(F$5458-$D$5458)/1000</f>
        <v>0</v>
      </c>
      <c r="G5548" s="210">
        <f>G5497*'Usages industrie'!$O37*(1+'Usages industrie'!$P37)^(G$5458-$D$5458)/1000</f>
        <v>0</v>
      </c>
      <c r="H5548" s="210">
        <f>H5497*'Usages industrie'!$O37*(1+'Usages industrie'!$P37)^(H$5458-$D$5458)/1000</f>
        <v>0</v>
      </c>
      <c r="I5548" s="210">
        <f>I5497*'Usages industrie'!$O37*(1+'Usages industrie'!$P37)^(I$5458-$D$5458)/1000</f>
        <v>0</v>
      </c>
      <c r="J5548" s="210">
        <f>J5497*'Usages industrie'!$O37*(1+'Usages industrie'!$P37)^(J$5458-$D$5458)/1000</f>
        <v>0</v>
      </c>
      <c r="K5548" s="210">
        <f>K5497*'Usages industrie'!$O37*(1+'Usages industrie'!$P37)^(K$5458-$D$5458)/1000</f>
        <v>0</v>
      </c>
      <c r="L5548" s="210">
        <f>L5497*'Usages industrie'!$O37*(1+'Usages industrie'!$P37)^(L$5458-$D$5458)/1000</f>
        <v>0</v>
      </c>
      <c r="M5548" s="210">
        <f>M5497*'Usages industrie'!$O37*(1+'Usages industrie'!$P37)^(M$5458-$D$5458)/1000</f>
        <v>0</v>
      </c>
      <c r="N5548" s="210">
        <f>N5497*'Usages industrie'!$O37*(1+'Usages industrie'!$P37)^(N$5458-$D$5458)/1000</f>
        <v>0</v>
      </c>
      <c r="O5548" s="210">
        <f>O5497*'Usages industrie'!$O37*(1+'Usages industrie'!$P37)^(O$5458-$D$5458)/1000</f>
        <v>0</v>
      </c>
      <c r="P5548" s="210">
        <f>P5497*'Usages industrie'!$O37*(1+'Usages industrie'!$P37)^(P$5458-$D$5458)/1000</f>
        <v>0</v>
      </c>
      <c r="Q5548" s="210">
        <f>Q5497*'Usages industrie'!$O37*(1+'Usages industrie'!$P37)^(Q$5458-$D$5458)/1000</f>
        <v>0</v>
      </c>
      <c r="R5548" s="210">
        <f>R5497*'Usages industrie'!$O37*(1+'Usages industrie'!$P37)^(R$5458-$D$5458)/1000</f>
        <v>0</v>
      </c>
    </row>
    <row r="5549" spans="1:18" hidden="1" outlineLevel="2" x14ac:dyDescent="0.35">
      <c r="A5549" s="209" t="str">
        <f>'Usages industrie'!A38</f>
        <v>Usage industriel n°35</v>
      </c>
      <c r="B5549" s="209" t="s">
        <v>639</v>
      </c>
      <c r="C5549" s="209"/>
      <c r="D5549" s="210">
        <f>D5498*'Usages industrie'!$O38*(1+'Usages industrie'!$P38)^(D$5458-$D$5458)/1000</f>
        <v>0</v>
      </c>
      <c r="E5549" s="210">
        <f>E5498*'Usages industrie'!$O38*(1+'Usages industrie'!$P38)^(E$5458-$D$5458)/1000</f>
        <v>0</v>
      </c>
      <c r="F5549" s="210">
        <f>F5498*'Usages industrie'!$O38*(1+'Usages industrie'!$P38)^(F$5458-$D$5458)/1000</f>
        <v>0</v>
      </c>
      <c r="G5549" s="210">
        <f>G5498*'Usages industrie'!$O38*(1+'Usages industrie'!$P38)^(G$5458-$D$5458)/1000</f>
        <v>0</v>
      </c>
      <c r="H5549" s="210">
        <f>H5498*'Usages industrie'!$O38*(1+'Usages industrie'!$P38)^(H$5458-$D$5458)/1000</f>
        <v>0</v>
      </c>
      <c r="I5549" s="210">
        <f>I5498*'Usages industrie'!$O38*(1+'Usages industrie'!$P38)^(I$5458-$D$5458)/1000</f>
        <v>0</v>
      </c>
      <c r="J5549" s="210">
        <f>J5498*'Usages industrie'!$O38*(1+'Usages industrie'!$P38)^(J$5458-$D$5458)/1000</f>
        <v>0</v>
      </c>
      <c r="K5549" s="210">
        <f>K5498*'Usages industrie'!$O38*(1+'Usages industrie'!$P38)^(K$5458-$D$5458)/1000</f>
        <v>0</v>
      </c>
      <c r="L5549" s="210">
        <f>L5498*'Usages industrie'!$O38*(1+'Usages industrie'!$P38)^(L$5458-$D$5458)/1000</f>
        <v>0</v>
      </c>
      <c r="M5549" s="210">
        <f>M5498*'Usages industrie'!$O38*(1+'Usages industrie'!$P38)^(M$5458-$D$5458)/1000</f>
        <v>0</v>
      </c>
      <c r="N5549" s="210">
        <f>N5498*'Usages industrie'!$O38*(1+'Usages industrie'!$P38)^(N$5458-$D$5458)/1000</f>
        <v>0</v>
      </c>
      <c r="O5549" s="210">
        <f>O5498*'Usages industrie'!$O38*(1+'Usages industrie'!$P38)^(O$5458-$D$5458)/1000</f>
        <v>0</v>
      </c>
      <c r="P5549" s="210">
        <f>P5498*'Usages industrie'!$O38*(1+'Usages industrie'!$P38)^(P$5458-$D$5458)/1000</f>
        <v>0</v>
      </c>
      <c r="Q5549" s="210">
        <f>Q5498*'Usages industrie'!$O38*(1+'Usages industrie'!$P38)^(Q$5458-$D$5458)/1000</f>
        <v>0</v>
      </c>
      <c r="R5549" s="210">
        <f>R5498*'Usages industrie'!$O38*(1+'Usages industrie'!$P38)^(R$5458-$D$5458)/1000</f>
        <v>0</v>
      </c>
    </row>
    <row r="5550" spans="1:18" hidden="1" outlineLevel="2" x14ac:dyDescent="0.35">
      <c r="A5550" s="209" t="str">
        <f>'Usages industrie'!A39</f>
        <v>Usage industriel n°36</v>
      </c>
      <c r="B5550" s="209" t="s">
        <v>639</v>
      </c>
      <c r="C5550" s="209"/>
      <c r="D5550" s="210">
        <f>D5499*'Usages industrie'!$O39*(1+'Usages industrie'!$P39)^(D$5458-$D$5458)/1000</f>
        <v>0</v>
      </c>
      <c r="E5550" s="210">
        <f>E5499*'Usages industrie'!$O39*(1+'Usages industrie'!$P39)^(E$5458-$D$5458)/1000</f>
        <v>0</v>
      </c>
      <c r="F5550" s="210">
        <f>F5499*'Usages industrie'!$O39*(1+'Usages industrie'!$P39)^(F$5458-$D$5458)/1000</f>
        <v>0</v>
      </c>
      <c r="G5550" s="210">
        <f>G5499*'Usages industrie'!$O39*(1+'Usages industrie'!$P39)^(G$5458-$D$5458)/1000</f>
        <v>0</v>
      </c>
      <c r="H5550" s="210">
        <f>H5499*'Usages industrie'!$O39*(1+'Usages industrie'!$P39)^(H$5458-$D$5458)/1000</f>
        <v>0</v>
      </c>
      <c r="I5550" s="210">
        <f>I5499*'Usages industrie'!$O39*(1+'Usages industrie'!$P39)^(I$5458-$D$5458)/1000</f>
        <v>0</v>
      </c>
      <c r="J5550" s="210">
        <f>J5499*'Usages industrie'!$O39*(1+'Usages industrie'!$P39)^(J$5458-$D$5458)/1000</f>
        <v>0</v>
      </c>
      <c r="K5550" s="210">
        <f>K5499*'Usages industrie'!$O39*(1+'Usages industrie'!$P39)^(K$5458-$D$5458)/1000</f>
        <v>0</v>
      </c>
      <c r="L5550" s="210">
        <f>L5499*'Usages industrie'!$O39*(1+'Usages industrie'!$P39)^(L$5458-$D$5458)/1000</f>
        <v>0</v>
      </c>
      <c r="M5550" s="210">
        <f>M5499*'Usages industrie'!$O39*(1+'Usages industrie'!$P39)^(M$5458-$D$5458)/1000</f>
        <v>0</v>
      </c>
      <c r="N5550" s="210">
        <f>N5499*'Usages industrie'!$O39*(1+'Usages industrie'!$P39)^(N$5458-$D$5458)/1000</f>
        <v>0</v>
      </c>
      <c r="O5550" s="210">
        <f>O5499*'Usages industrie'!$O39*(1+'Usages industrie'!$P39)^(O$5458-$D$5458)/1000</f>
        <v>0</v>
      </c>
      <c r="P5550" s="210">
        <f>P5499*'Usages industrie'!$O39*(1+'Usages industrie'!$P39)^(P$5458-$D$5458)/1000</f>
        <v>0</v>
      </c>
      <c r="Q5550" s="210">
        <f>Q5499*'Usages industrie'!$O39*(1+'Usages industrie'!$P39)^(Q$5458-$D$5458)/1000</f>
        <v>0</v>
      </c>
      <c r="R5550" s="210">
        <f>R5499*'Usages industrie'!$O39*(1+'Usages industrie'!$P39)^(R$5458-$D$5458)/1000</f>
        <v>0</v>
      </c>
    </row>
    <row r="5551" spans="1:18" hidden="1" outlineLevel="2" x14ac:dyDescent="0.35">
      <c r="A5551" s="209" t="str">
        <f>'Usages industrie'!A40</f>
        <v>Usage industriel n°37</v>
      </c>
      <c r="B5551" s="209" t="s">
        <v>639</v>
      </c>
      <c r="C5551" s="209"/>
      <c r="D5551" s="210">
        <f>D5500*'Usages industrie'!$O40*(1+'Usages industrie'!$P40)^(D$5458-$D$5458)/1000</f>
        <v>0</v>
      </c>
      <c r="E5551" s="210">
        <f>E5500*'Usages industrie'!$O40*(1+'Usages industrie'!$P40)^(E$5458-$D$5458)/1000</f>
        <v>0</v>
      </c>
      <c r="F5551" s="210">
        <f>F5500*'Usages industrie'!$O40*(1+'Usages industrie'!$P40)^(F$5458-$D$5458)/1000</f>
        <v>0</v>
      </c>
      <c r="G5551" s="210">
        <f>G5500*'Usages industrie'!$O40*(1+'Usages industrie'!$P40)^(G$5458-$D$5458)/1000</f>
        <v>0</v>
      </c>
      <c r="H5551" s="210">
        <f>H5500*'Usages industrie'!$O40*(1+'Usages industrie'!$P40)^(H$5458-$D$5458)/1000</f>
        <v>0</v>
      </c>
      <c r="I5551" s="210">
        <f>I5500*'Usages industrie'!$O40*(1+'Usages industrie'!$P40)^(I$5458-$D$5458)/1000</f>
        <v>0</v>
      </c>
      <c r="J5551" s="210">
        <f>J5500*'Usages industrie'!$O40*(1+'Usages industrie'!$P40)^(J$5458-$D$5458)/1000</f>
        <v>0</v>
      </c>
      <c r="K5551" s="210">
        <f>K5500*'Usages industrie'!$O40*(1+'Usages industrie'!$P40)^(K$5458-$D$5458)/1000</f>
        <v>0</v>
      </c>
      <c r="L5551" s="210">
        <f>L5500*'Usages industrie'!$O40*(1+'Usages industrie'!$P40)^(L$5458-$D$5458)/1000</f>
        <v>0</v>
      </c>
      <c r="M5551" s="210">
        <f>M5500*'Usages industrie'!$O40*(1+'Usages industrie'!$P40)^(M$5458-$D$5458)/1000</f>
        <v>0</v>
      </c>
      <c r="N5551" s="210">
        <f>N5500*'Usages industrie'!$O40*(1+'Usages industrie'!$P40)^(N$5458-$D$5458)/1000</f>
        <v>0</v>
      </c>
      <c r="O5551" s="210">
        <f>O5500*'Usages industrie'!$O40*(1+'Usages industrie'!$P40)^(O$5458-$D$5458)/1000</f>
        <v>0</v>
      </c>
      <c r="P5551" s="210">
        <f>P5500*'Usages industrie'!$O40*(1+'Usages industrie'!$P40)^(P$5458-$D$5458)/1000</f>
        <v>0</v>
      </c>
      <c r="Q5551" s="210">
        <f>Q5500*'Usages industrie'!$O40*(1+'Usages industrie'!$P40)^(Q$5458-$D$5458)/1000</f>
        <v>0</v>
      </c>
      <c r="R5551" s="210">
        <f>R5500*'Usages industrie'!$O40*(1+'Usages industrie'!$P40)^(R$5458-$D$5458)/1000</f>
        <v>0</v>
      </c>
    </row>
    <row r="5552" spans="1:18" hidden="1" outlineLevel="2" x14ac:dyDescent="0.35">
      <c r="A5552" s="209" t="str">
        <f>'Usages industrie'!A41</f>
        <v>Usage industriel n°38</v>
      </c>
      <c r="B5552" s="209" t="s">
        <v>639</v>
      </c>
      <c r="C5552" s="209"/>
      <c r="D5552" s="210">
        <f>D5501*'Usages industrie'!$O41*(1+'Usages industrie'!$P41)^(D$5458-$D$5458)/1000</f>
        <v>0</v>
      </c>
      <c r="E5552" s="210">
        <f>E5501*'Usages industrie'!$O41*(1+'Usages industrie'!$P41)^(E$5458-$D$5458)/1000</f>
        <v>0</v>
      </c>
      <c r="F5552" s="210">
        <f>F5501*'Usages industrie'!$O41*(1+'Usages industrie'!$P41)^(F$5458-$D$5458)/1000</f>
        <v>0</v>
      </c>
      <c r="G5552" s="210">
        <f>G5501*'Usages industrie'!$O41*(1+'Usages industrie'!$P41)^(G$5458-$D$5458)/1000</f>
        <v>0</v>
      </c>
      <c r="H5552" s="210">
        <f>H5501*'Usages industrie'!$O41*(1+'Usages industrie'!$P41)^(H$5458-$D$5458)/1000</f>
        <v>0</v>
      </c>
      <c r="I5552" s="210">
        <f>I5501*'Usages industrie'!$O41*(1+'Usages industrie'!$P41)^(I$5458-$D$5458)/1000</f>
        <v>0</v>
      </c>
      <c r="J5552" s="210">
        <f>J5501*'Usages industrie'!$O41*(1+'Usages industrie'!$P41)^(J$5458-$D$5458)/1000</f>
        <v>0</v>
      </c>
      <c r="K5552" s="210">
        <f>K5501*'Usages industrie'!$O41*(1+'Usages industrie'!$P41)^(K$5458-$D$5458)/1000</f>
        <v>0</v>
      </c>
      <c r="L5552" s="210">
        <f>L5501*'Usages industrie'!$O41*(1+'Usages industrie'!$P41)^(L$5458-$D$5458)/1000</f>
        <v>0</v>
      </c>
      <c r="M5552" s="210">
        <f>M5501*'Usages industrie'!$O41*(1+'Usages industrie'!$P41)^(M$5458-$D$5458)/1000</f>
        <v>0</v>
      </c>
      <c r="N5552" s="210">
        <f>N5501*'Usages industrie'!$O41*(1+'Usages industrie'!$P41)^(N$5458-$D$5458)/1000</f>
        <v>0</v>
      </c>
      <c r="O5552" s="210">
        <f>O5501*'Usages industrie'!$O41*(1+'Usages industrie'!$P41)^(O$5458-$D$5458)/1000</f>
        <v>0</v>
      </c>
      <c r="P5552" s="210">
        <f>P5501*'Usages industrie'!$O41*(1+'Usages industrie'!$P41)^(P$5458-$D$5458)/1000</f>
        <v>0</v>
      </c>
      <c r="Q5552" s="210">
        <f>Q5501*'Usages industrie'!$O41*(1+'Usages industrie'!$P41)^(Q$5458-$D$5458)/1000</f>
        <v>0</v>
      </c>
      <c r="R5552" s="210">
        <f>R5501*'Usages industrie'!$O41*(1+'Usages industrie'!$P41)^(R$5458-$D$5458)/1000</f>
        <v>0</v>
      </c>
    </row>
    <row r="5553" spans="1:18" hidden="1" outlineLevel="2" x14ac:dyDescent="0.35">
      <c r="A5553" s="209" t="str">
        <f>'Usages industrie'!A42</f>
        <v>Usage industriel n°39</v>
      </c>
      <c r="B5553" s="209" t="s">
        <v>639</v>
      </c>
      <c r="C5553" s="209"/>
      <c r="D5553" s="210">
        <f>D5502*'Usages industrie'!$O42*(1+'Usages industrie'!$P42)^(D$5458-$D$5458)/1000</f>
        <v>0</v>
      </c>
      <c r="E5553" s="210">
        <f>E5502*'Usages industrie'!$O42*(1+'Usages industrie'!$P42)^(E$5458-$D$5458)/1000</f>
        <v>0</v>
      </c>
      <c r="F5553" s="210">
        <f>F5502*'Usages industrie'!$O42*(1+'Usages industrie'!$P42)^(F$5458-$D$5458)/1000</f>
        <v>0</v>
      </c>
      <c r="G5553" s="210">
        <f>G5502*'Usages industrie'!$O42*(1+'Usages industrie'!$P42)^(G$5458-$D$5458)/1000</f>
        <v>0</v>
      </c>
      <c r="H5553" s="210">
        <f>H5502*'Usages industrie'!$O42*(1+'Usages industrie'!$P42)^(H$5458-$D$5458)/1000</f>
        <v>0</v>
      </c>
      <c r="I5553" s="210">
        <f>I5502*'Usages industrie'!$O42*(1+'Usages industrie'!$P42)^(I$5458-$D$5458)/1000</f>
        <v>0</v>
      </c>
      <c r="J5553" s="210">
        <f>J5502*'Usages industrie'!$O42*(1+'Usages industrie'!$P42)^(J$5458-$D$5458)/1000</f>
        <v>0</v>
      </c>
      <c r="K5553" s="210">
        <f>K5502*'Usages industrie'!$O42*(1+'Usages industrie'!$P42)^(K$5458-$D$5458)/1000</f>
        <v>0</v>
      </c>
      <c r="L5553" s="210">
        <f>L5502*'Usages industrie'!$O42*(1+'Usages industrie'!$P42)^(L$5458-$D$5458)/1000</f>
        <v>0</v>
      </c>
      <c r="M5553" s="210">
        <f>M5502*'Usages industrie'!$O42*(1+'Usages industrie'!$P42)^(M$5458-$D$5458)/1000</f>
        <v>0</v>
      </c>
      <c r="N5553" s="210">
        <f>N5502*'Usages industrie'!$O42*(1+'Usages industrie'!$P42)^(N$5458-$D$5458)/1000</f>
        <v>0</v>
      </c>
      <c r="O5553" s="210">
        <f>O5502*'Usages industrie'!$O42*(1+'Usages industrie'!$P42)^(O$5458-$D$5458)/1000</f>
        <v>0</v>
      </c>
      <c r="P5553" s="210">
        <f>P5502*'Usages industrie'!$O42*(1+'Usages industrie'!$P42)^(P$5458-$D$5458)/1000</f>
        <v>0</v>
      </c>
      <c r="Q5553" s="210">
        <f>Q5502*'Usages industrie'!$O42*(1+'Usages industrie'!$P42)^(Q$5458-$D$5458)/1000</f>
        <v>0</v>
      </c>
      <c r="R5553" s="210">
        <f>R5502*'Usages industrie'!$O42*(1+'Usages industrie'!$P42)^(R$5458-$D$5458)/1000</f>
        <v>0</v>
      </c>
    </row>
    <row r="5554" spans="1:18" hidden="1" outlineLevel="2" x14ac:dyDescent="0.35">
      <c r="A5554" s="209" t="str">
        <f>'Usages industrie'!A43</f>
        <v>Usage industriel n°40</v>
      </c>
      <c r="B5554" s="209" t="s">
        <v>639</v>
      </c>
      <c r="C5554" s="209"/>
      <c r="D5554" s="210">
        <f>D5503*'Usages industrie'!$O43*(1+'Usages industrie'!$P43)^(D$5458-$D$5458)/1000</f>
        <v>0</v>
      </c>
      <c r="E5554" s="210">
        <f>E5503*'Usages industrie'!$O43*(1+'Usages industrie'!$P43)^(E$5458-$D$5458)/1000</f>
        <v>0</v>
      </c>
      <c r="F5554" s="210">
        <f>F5503*'Usages industrie'!$O43*(1+'Usages industrie'!$P43)^(F$5458-$D$5458)/1000</f>
        <v>0</v>
      </c>
      <c r="G5554" s="210">
        <f>G5503*'Usages industrie'!$O43*(1+'Usages industrie'!$P43)^(G$5458-$D$5458)/1000</f>
        <v>0</v>
      </c>
      <c r="H5554" s="210">
        <f>H5503*'Usages industrie'!$O43*(1+'Usages industrie'!$P43)^(H$5458-$D$5458)/1000</f>
        <v>0</v>
      </c>
      <c r="I5554" s="210">
        <f>I5503*'Usages industrie'!$O43*(1+'Usages industrie'!$P43)^(I$5458-$D$5458)/1000</f>
        <v>0</v>
      </c>
      <c r="J5554" s="210">
        <f>J5503*'Usages industrie'!$O43*(1+'Usages industrie'!$P43)^(J$5458-$D$5458)/1000</f>
        <v>0</v>
      </c>
      <c r="K5554" s="210">
        <f>K5503*'Usages industrie'!$O43*(1+'Usages industrie'!$P43)^(K$5458-$D$5458)/1000</f>
        <v>0</v>
      </c>
      <c r="L5554" s="210">
        <f>L5503*'Usages industrie'!$O43*(1+'Usages industrie'!$P43)^(L$5458-$D$5458)/1000</f>
        <v>0</v>
      </c>
      <c r="M5554" s="210">
        <f>M5503*'Usages industrie'!$O43*(1+'Usages industrie'!$P43)^(M$5458-$D$5458)/1000</f>
        <v>0</v>
      </c>
      <c r="N5554" s="210">
        <f>N5503*'Usages industrie'!$O43*(1+'Usages industrie'!$P43)^(N$5458-$D$5458)/1000</f>
        <v>0</v>
      </c>
      <c r="O5554" s="210">
        <f>O5503*'Usages industrie'!$O43*(1+'Usages industrie'!$P43)^(O$5458-$D$5458)/1000</f>
        <v>0</v>
      </c>
      <c r="P5554" s="210">
        <f>P5503*'Usages industrie'!$O43*(1+'Usages industrie'!$P43)^(P$5458-$D$5458)/1000</f>
        <v>0</v>
      </c>
      <c r="Q5554" s="210">
        <f>Q5503*'Usages industrie'!$O43*(1+'Usages industrie'!$P43)^(Q$5458-$D$5458)/1000</f>
        <v>0</v>
      </c>
      <c r="R5554" s="210">
        <f>R5503*'Usages industrie'!$O43*(1+'Usages industrie'!$P43)^(R$5458-$D$5458)/1000</f>
        <v>0</v>
      </c>
    </row>
    <row r="5555" spans="1:18" hidden="1" outlineLevel="2" x14ac:dyDescent="0.35">
      <c r="A5555" s="209" t="str">
        <f>'Usages industrie'!A44</f>
        <v>Usage industriel n°41</v>
      </c>
      <c r="B5555" s="209" t="s">
        <v>639</v>
      </c>
      <c r="C5555" s="209"/>
      <c r="D5555" s="210">
        <f>D5504*'Usages industrie'!$O44*(1+'Usages industrie'!$P44)^(D$5458-$D$5458)/1000</f>
        <v>0</v>
      </c>
      <c r="E5555" s="210">
        <f>E5504*'Usages industrie'!$O44*(1+'Usages industrie'!$P44)^(E$5458-$D$5458)/1000</f>
        <v>0</v>
      </c>
      <c r="F5555" s="210">
        <f>F5504*'Usages industrie'!$O44*(1+'Usages industrie'!$P44)^(F$5458-$D$5458)/1000</f>
        <v>0</v>
      </c>
      <c r="G5555" s="210">
        <f>G5504*'Usages industrie'!$O44*(1+'Usages industrie'!$P44)^(G$5458-$D$5458)/1000</f>
        <v>0</v>
      </c>
      <c r="H5555" s="210">
        <f>H5504*'Usages industrie'!$O44*(1+'Usages industrie'!$P44)^(H$5458-$D$5458)/1000</f>
        <v>0</v>
      </c>
      <c r="I5555" s="210">
        <f>I5504*'Usages industrie'!$O44*(1+'Usages industrie'!$P44)^(I$5458-$D$5458)/1000</f>
        <v>0</v>
      </c>
      <c r="J5555" s="210">
        <f>J5504*'Usages industrie'!$O44*(1+'Usages industrie'!$P44)^(J$5458-$D$5458)/1000</f>
        <v>0</v>
      </c>
      <c r="K5555" s="210">
        <f>K5504*'Usages industrie'!$O44*(1+'Usages industrie'!$P44)^(K$5458-$D$5458)/1000</f>
        <v>0</v>
      </c>
      <c r="L5555" s="210">
        <f>L5504*'Usages industrie'!$O44*(1+'Usages industrie'!$P44)^(L$5458-$D$5458)/1000</f>
        <v>0</v>
      </c>
      <c r="M5555" s="210">
        <f>M5504*'Usages industrie'!$O44*(1+'Usages industrie'!$P44)^(M$5458-$D$5458)/1000</f>
        <v>0</v>
      </c>
      <c r="N5555" s="210">
        <f>N5504*'Usages industrie'!$O44*(1+'Usages industrie'!$P44)^(N$5458-$D$5458)/1000</f>
        <v>0</v>
      </c>
      <c r="O5555" s="210">
        <f>O5504*'Usages industrie'!$O44*(1+'Usages industrie'!$P44)^(O$5458-$D$5458)/1000</f>
        <v>0</v>
      </c>
      <c r="P5555" s="210">
        <f>P5504*'Usages industrie'!$O44*(1+'Usages industrie'!$P44)^(P$5458-$D$5458)/1000</f>
        <v>0</v>
      </c>
      <c r="Q5555" s="210">
        <f>Q5504*'Usages industrie'!$O44*(1+'Usages industrie'!$P44)^(Q$5458-$D$5458)/1000</f>
        <v>0</v>
      </c>
      <c r="R5555" s="210">
        <f>R5504*'Usages industrie'!$O44*(1+'Usages industrie'!$P44)^(R$5458-$D$5458)/1000</f>
        <v>0</v>
      </c>
    </row>
    <row r="5556" spans="1:18" hidden="1" outlineLevel="2" x14ac:dyDescent="0.35">
      <c r="A5556" s="209" t="str">
        <f>'Usages industrie'!A45</f>
        <v>Usage industriel n°42</v>
      </c>
      <c r="B5556" s="209" t="s">
        <v>639</v>
      </c>
      <c r="C5556" s="209"/>
      <c r="D5556" s="210">
        <f>D5505*'Usages industrie'!$O45*(1+'Usages industrie'!$P45)^(D$5458-$D$5458)/1000</f>
        <v>0</v>
      </c>
      <c r="E5556" s="210">
        <f>E5505*'Usages industrie'!$O45*(1+'Usages industrie'!$P45)^(E$5458-$D$5458)/1000</f>
        <v>0</v>
      </c>
      <c r="F5556" s="210">
        <f>F5505*'Usages industrie'!$O45*(1+'Usages industrie'!$P45)^(F$5458-$D$5458)/1000</f>
        <v>0</v>
      </c>
      <c r="G5556" s="210">
        <f>G5505*'Usages industrie'!$O45*(1+'Usages industrie'!$P45)^(G$5458-$D$5458)/1000</f>
        <v>0</v>
      </c>
      <c r="H5556" s="210">
        <f>H5505*'Usages industrie'!$O45*(1+'Usages industrie'!$P45)^(H$5458-$D$5458)/1000</f>
        <v>0</v>
      </c>
      <c r="I5556" s="210">
        <f>I5505*'Usages industrie'!$O45*(1+'Usages industrie'!$P45)^(I$5458-$D$5458)/1000</f>
        <v>0</v>
      </c>
      <c r="J5556" s="210">
        <f>J5505*'Usages industrie'!$O45*(1+'Usages industrie'!$P45)^(J$5458-$D$5458)/1000</f>
        <v>0</v>
      </c>
      <c r="K5556" s="210">
        <f>K5505*'Usages industrie'!$O45*(1+'Usages industrie'!$P45)^(K$5458-$D$5458)/1000</f>
        <v>0</v>
      </c>
      <c r="L5556" s="210">
        <f>L5505*'Usages industrie'!$O45*(1+'Usages industrie'!$P45)^(L$5458-$D$5458)/1000</f>
        <v>0</v>
      </c>
      <c r="M5556" s="210">
        <f>M5505*'Usages industrie'!$O45*(1+'Usages industrie'!$P45)^(M$5458-$D$5458)/1000</f>
        <v>0</v>
      </c>
      <c r="N5556" s="210">
        <f>N5505*'Usages industrie'!$O45*(1+'Usages industrie'!$P45)^(N$5458-$D$5458)/1000</f>
        <v>0</v>
      </c>
      <c r="O5556" s="210">
        <f>O5505*'Usages industrie'!$O45*(1+'Usages industrie'!$P45)^(O$5458-$D$5458)/1000</f>
        <v>0</v>
      </c>
      <c r="P5556" s="210">
        <f>P5505*'Usages industrie'!$O45*(1+'Usages industrie'!$P45)^(P$5458-$D$5458)/1000</f>
        <v>0</v>
      </c>
      <c r="Q5556" s="210">
        <f>Q5505*'Usages industrie'!$O45*(1+'Usages industrie'!$P45)^(Q$5458-$D$5458)/1000</f>
        <v>0</v>
      </c>
      <c r="R5556" s="210">
        <f>R5505*'Usages industrie'!$O45*(1+'Usages industrie'!$P45)^(R$5458-$D$5458)/1000</f>
        <v>0</v>
      </c>
    </row>
    <row r="5557" spans="1:18" hidden="1" outlineLevel="2" x14ac:dyDescent="0.35">
      <c r="A5557" s="209" t="str">
        <f>'Usages industrie'!A46</f>
        <v>Usage industriel n°43</v>
      </c>
      <c r="B5557" s="209" t="s">
        <v>639</v>
      </c>
      <c r="C5557" s="209"/>
      <c r="D5557" s="210">
        <f>D5506*'Usages industrie'!$O46*(1+'Usages industrie'!$P46)^(D$5458-$D$5458)/1000</f>
        <v>0</v>
      </c>
      <c r="E5557" s="210">
        <f>E5506*'Usages industrie'!$O46*(1+'Usages industrie'!$P46)^(E$5458-$D$5458)/1000</f>
        <v>0</v>
      </c>
      <c r="F5557" s="210">
        <f>F5506*'Usages industrie'!$O46*(1+'Usages industrie'!$P46)^(F$5458-$D$5458)/1000</f>
        <v>0</v>
      </c>
      <c r="G5557" s="210">
        <f>G5506*'Usages industrie'!$O46*(1+'Usages industrie'!$P46)^(G$5458-$D$5458)/1000</f>
        <v>0</v>
      </c>
      <c r="H5557" s="210">
        <f>H5506*'Usages industrie'!$O46*(1+'Usages industrie'!$P46)^(H$5458-$D$5458)/1000</f>
        <v>0</v>
      </c>
      <c r="I5557" s="210">
        <f>I5506*'Usages industrie'!$O46*(1+'Usages industrie'!$P46)^(I$5458-$D$5458)/1000</f>
        <v>0</v>
      </c>
      <c r="J5557" s="210">
        <f>J5506*'Usages industrie'!$O46*(1+'Usages industrie'!$P46)^(J$5458-$D$5458)/1000</f>
        <v>0</v>
      </c>
      <c r="K5557" s="210">
        <f>K5506*'Usages industrie'!$O46*(1+'Usages industrie'!$P46)^(K$5458-$D$5458)/1000</f>
        <v>0</v>
      </c>
      <c r="L5557" s="210">
        <f>L5506*'Usages industrie'!$O46*(1+'Usages industrie'!$P46)^(L$5458-$D$5458)/1000</f>
        <v>0</v>
      </c>
      <c r="M5557" s="210">
        <f>M5506*'Usages industrie'!$O46*(1+'Usages industrie'!$P46)^(M$5458-$D$5458)/1000</f>
        <v>0</v>
      </c>
      <c r="N5557" s="210">
        <f>N5506*'Usages industrie'!$O46*(1+'Usages industrie'!$P46)^(N$5458-$D$5458)/1000</f>
        <v>0</v>
      </c>
      <c r="O5557" s="210">
        <f>O5506*'Usages industrie'!$O46*(1+'Usages industrie'!$P46)^(O$5458-$D$5458)/1000</f>
        <v>0</v>
      </c>
      <c r="P5557" s="210">
        <f>P5506*'Usages industrie'!$O46*(1+'Usages industrie'!$P46)^(P$5458-$D$5458)/1000</f>
        <v>0</v>
      </c>
      <c r="Q5557" s="210">
        <f>Q5506*'Usages industrie'!$O46*(1+'Usages industrie'!$P46)^(Q$5458-$D$5458)/1000</f>
        <v>0</v>
      </c>
      <c r="R5557" s="210">
        <f>R5506*'Usages industrie'!$O46*(1+'Usages industrie'!$P46)^(R$5458-$D$5458)/1000</f>
        <v>0</v>
      </c>
    </row>
    <row r="5558" spans="1:18" hidden="1" outlineLevel="2" x14ac:dyDescent="0.35">
      <c r="A5558" s="209" t="str">
        <f>'Usages industrie'!A47</f>
        <v>Usage industriel n°44</v>
      </c>
      <c r="B5558" s="209" t="s">
        <v>639</v>
      </c>
      <c r="C5558" s="209"/>
      <c r="D5558" s="210">
        <f>D5507*'Usages industrie'!$O47*(1+'Usages industrie'!$P47)^(D$5458-$D$5458)/1000</f>
        <v>0</v>
      </c>
      <c r="E5558" s="210">
        <f>E5507*'Usages industrie'!$O47*(1+'Usages industrie'!$P47)^(E$5458-$D$5458)/1000</f>
        <v>0</v>
      </c>
      <c r="F5558" s="210">
        <f>F5507*'Usages industrie'!$O47*(1+'Usages industrie'!$P47)^(F$5458-$D$5458)/1000</f>
        <v>0</v>
      </c>
      <c r="G5558" s="210">
        <f>G5507*'Usages industrie'!$O47*(1+'Usages industrie'!$P47)^(G$5458-$D$5458)/1000</f>
        <v>0</v>
      </c>
      <c r="H5558" s="210">
        <f>H5507*'Usages industrie'!$O47*(1+'Usages industrie'!$P47)^(H$5458-$D$5458)/1000</f>
        <v>0</v>
      </c>
      <c r="I5558" s="210">
        <f>I5507*'Usages industrie'!$O47*(1+'Usages industrie'!$P47)^(I$5458-$D$5458)/1000</f>
        <v>0</v>
      </c>
      <c r="J5558" s="210">
        <f>J5507*'Usages industrie'!$O47*(1+'Usages industrie'!$P47)^(J$5458-$D$5458)/1000</f>
        <v>0</v>
      </c>
      <c r="K5558" s="210">
        <f>K5507*'Usages industrie'!$O47*(1+'Usages industrie'!$P47)^(K$5458-$D$5458)/1000</f>
        <v>0</v>
      </c>
      <c r="L5558" s="210">
        <f>L5507*'Usages industrie'!$O47*(1+'Usages industrie'!$P47)^(L$5458-$D$5458)/1000</f>
        <v>0</v>
      </c>
      <c r="M5558" s="210">
        <f>M5507*'Usages industrie'!$O47*(1+'Usages industrie'!$P47)^(M$5458-$D$5458)/1000</f>
        <v>0</v>
      </c>
      <c r="N5558" s="210">
        <f>N5507*'Usages industrie'!$O47*(1+'Usages industrie'!$P47)^(N$5458-$D$5458)/1000</f>
        <v>0</v>
      </c>
      <c r="O5558" s="210">
        <f>O5507*'Usages industrie'!$O47*(1+'Usages industrie'!$P47)^(O$5458-$D$5458)/1000</f>
        <v>0</v>
      </c>
      <c r="P5558" s="210">
        <f>P5507*'Usages industrie'!$O47*(1+'Usages industrie'!$P47)^(P$5458-$D$5458)/1000</f>
        <v>0</v>
      </c>
      <c r="Q5558" s="210">
        <f>Q5507*'Usages industrie'!$O47*(1+'Usages industrie'!$P47)^(Q$5458-$D$5458)/1000</f>
        <v>0</v>
      </c>
      <c r="R5558" s="210">
        <f>R5507*'Usages industrie'!$O47*(1+'Usages industrie'!$P47)^(R$5458-$D$5458)/1000</f>
        <v>0</v>
      </c>
    </row>
    <row r="5559" spans="1:18" hidden="1" outlineLevel="2" x14ac:dyDescent="0.35">
      <c r="A5559" s="209" t="str">
        <f>'Usages industrie'!A48</f>
        <v>Usage industriel n°45</v>
      </c>
      <c r="B5559" s="209" t="s">
        <v>639</v>
      </c>
      <c r="C5559" s="209"/>
      <c r="D5559" s="210">
        <f>D5508*'Usages industrie'!$O48*(1+'Usages industrie'!$P48)^(D$5458-$D$5458)/1000</f>
        <v>0</v>
      </c>
      <c r="E5559" s="210">
        <f>E5508*'Usages industrie'!$O48*(1+'Usages industrie'!$P48)^(E$5458-$D$5458)/1000</f>
        <v>0</v>
      </c>
      <c r="F5559" s="210">
        <f>F5508*'Usages industrie'!$O48*(1+'Usages industrie'!$P48)^(F$5458-$D$5458)/1000</f>
        <v>0</v>
      </c>
      <c r="G5559" s="210">
        <f>G5508*'Usages industrie'!$O48*(1+'Usages industrie'!$P48)^(G$5458-$D$5458)/1000</f>
        <v>0</v>
      </c>
      <c r="H5559" s="210">
        <f>H5508*'Usages industrie'!$O48*(1+'Usages industrie'!$P48)^(H$5458-$D$5458)/1000</f>
        <v>0</v>
      </c>
      <c r="I5559" s="210">
        <f>I5508*'Usages industrie'!$O48*(1+'Usages industrie'!$P48)^(I$5458-$D$5458)/1000</f>
        <v>0</v>
      </c>
      <c r="J5559" s="210">
        <f>J5508*'Usages industrie'!$O48*(1+'Usages industrie'!$P48)^(J$5458-$D$5458)/1000</f>
        <v>0</v>
      </c>
      <c r="K5559" s="210">
        <f>K5508*'Usages industrie'!$O48*(1+'Usages industrie'!$P48)^(K$5458-$D$5458)/1000</f>
        <v>0</v>
      </c>
      <c r="L5559" s="210">
        <f>L5508*'Usages industrie'!$O48*(1+'Usages industrie'!$P48)^(L$5458-$D$5458)/1000</f>
        <v>0</v>
      </c>
      <c r="M5559" s="210">
        <f>M5508*'Usages industrie'!$O48*(1+'Usages industrie'!$P48)^(M$5458-$D$5458)/1000</f>
        <v>0</v>
      </c>
      <c r="N5559" s="210">
        <f>N5508*'Usages industrie'!$O48*(1+'Usages industrie'!$P48)^(N$5458-$D$5458)/1000</f>
        <v>0</v>
      </c>
      <c r="O5559" s="210">
        <f>O5508*'Usages industrie'!$O48*(1+'Usages industrie'!$P48)^(O$5458-$D$5458)/1000</f>
        <v>0</v>
      </c>
      <c r="P5559" s="210">
        <f>P5508*'Usages industrie'!$O48*(1+'Usages industrie'!$P48)^(P$5458-$D$5458)/1000</f>
        <v>0</v>
      </c>
      <c r="Q5559" s="210">
        <f>Q5508*'Usages industrie'!$O48*(1+'Usages industrie'!$P48)^(Q$5458-$D$5458)/1000</f>
        <v>0</v>
      </c>
      <c r="R5559" s="210">
        <f>R5508*'Usages industrie'!$O48*(1+'Usages industrie'!$P48)^(R$5458-$D$5458)/1000</f>
        <v>0</v>
      </c>
    </row>
    <row r="5560" spans="1:18" hidden="1" outlineLevel="2" x14ac:dyDescent="0.35">
      <c r="A5560" s="209" t="str">
        <f>'Usages industrie'!A49</f>
        <v>Usage industriel n°46</v>
      </c>
      <c r="B5560" s="209" t="s">
        <v>639</v>
      </c>
      <c r="C5560" s="209"/>
      <c r="D5560" s="210">
        <f>D5509*'Usages industrie'!$O49*(1+'Usages industrie'!$P49)^(D$5458-$D$5458)/1000</f>
        <v>0</v>
      </c>
      <c r="E5560" s="210">
        <f>E5509*'Usages industrie'!$O49*(1+'Usages industrie'!$P49)^(E$5458-$D$5458)/1000</f>
        <v>0</v>
      </c>
      <c r="F5560" s="210">
        <f>F5509*'Usages industrie'!$O49*(1+'Usages industrie'!$P49)^(F$5458-$D$5458)/1000</f>
        <v>0</v>
      </c>
      <c r="G5560" s="210">
        <f>G5509*'Usages industrie'!$O49*(1+'Usages industrie'!$P49)^(G$5458-$D$5458)/1000</f>
        <v>0</v>
      </c>
      <c r="H5560" s="210">
        <f>H5509*'Usages industrie'!$O49*(1+'Usages industrie'!$P49)^(H$5458-$D$5458)/1000</f>
        <v>0</v>
      </c>
      <c r="I5560" s="210">
        <f>I5509*'Usages industrie'!$O49*(1+'Usages industrie'!$P49)^(I$5458-$D$5458)/1000</f>
        <v>0</v>
      </c>
      <c r="J5560" s="210">
        <f>J5509*'Usages industrie'!$O49*(1+'Usages industrie'!$P49)^(J$5458-$D$5458)/1000</f>
        <v>0</v>
      </c>
      <c r="K5560" s="210">
        <f>K5509*'Usages industrie'!$O49*(1+'Usages industrie'!$P49)^(K$5458-$D$5458)/1000</f>
        <v>0</v>
      </c>
      <c r="L5560" s="210">
        <f>L5509*'Usages industrie'!$O49*(1+'Usages industrie'!$P49)^(L$5458-$D$5458)/1000</f>
        <v>0</v>
      </c>
      <c r="M5560" s="210">
        <f>M5509*'Usages industrie'!$O49*(1+'Usages industrie'!$P49)^(M$5458-$D$5458)/1000</f>
        <v>0</v>
      </c>
      <c r="N5560" s="210">
        <f>N5509*'Usages industrie'!$O49*(1+'Usages industrie'!$P49)^(N$5458-$D$5458)/1000</f>
        <v>0</v>
      </c>
      <c r="O5560" s="210">
        <f>O5509*'Usages industrie'!$O49*(1+'Usages industrie'!$P49)^(O$5458-$D$5458)/1000</f>
        <v>0</v>
      </c>
      <c r="P5560" s="210">
        <f>P5509*'Usages industrie'!$O49*(1+'Usages industrie'!$P49)^(P$5458-$D$5458)/1000</f>
        <v>0</v>
      </c>
      <c r="Q5560" s="210">
        <f>Q5509*'Usages industrie'!$O49*(1+'Usages industrie'!$P49)^(Q$5458-$D$5458)/1000</f>
        <v>0</v>
      </c>
      <c r="R5560" s="210">
        <f>R5509*'Usages industrie'!$O49*(1+'Usages industrie'!$P49)^(R$5458-$D$5458)/1000</f>
        <v>0</v>
      </c>
    </row>
    <row r="5561" spans="1:18" hidden="1" outlineLevel="2" x14ac:dyDescent="0.35">
      <c r="A5561" s="209" t="str">
        <f>'Usages industrie'!A50</f>
        <v>Usage industriel n°47</v>
      </c>
      <c r="B5561" s="209" t="s">
        <v>639</v>
      </c>
      <c r="C5561" s="209"/>
      <c r="D5561" s="210">
        <f>D5510*'Usages industrie'!$O50*(1+'Usages industrie'!$P50)^(D$5458-$D$5458)/1000</f>
        <v>0</v>
      </c>
      <c r="E5561" s="210">
        <f>E5510*'Usages industrie'!$O50*(1+'Usages industrie'!$P50)^(E$5458-$D$5458)/1000</f>
        <v>0</v>
      </c>
      <c r="F5561" s="210">
        <f>F5510*'Usages industrie'!$O50*(1+'Usages industrie'!$P50)^(F$5458-$D$5458)/1000</f>
        <v>0</v>
      </c>
      <c r="G5561" s="210">
        <f>G5510*'Usages industrie'!$O50*(1+'Usages industrie'!$P50)^(G$5458-$D$5458)/1000</f>
        <v>0</v>
      </c>
      <c r="H5561" s="210">
        <f>H5510*'Usages industrie'!$O50*(1+'Usages industrie'!$P50)^(H$5458-$D$5458)/1000</f>
        <v>0</v>
      </c>
      <c r="I5561" s="210">
        <f>I5510*'Usages industrie'!$O50*(1+'Usages industrie'!$P50)^(I$5458-$D$5458)/1000</f>
        <v>0</v>
      </c>
      <c r="J5561" s="210">
        <f>J5510*'Usages industrie'!$O50*(1+'Usages industrie'!$P50)^(J$5458-$D$5458)/1000</f>
        <v>0</v>
      </c>
      <c r="K5561" s="210">
        <f>K5510*'Usages industrie'!$O50*(1+'Usages industrie'!$P50)^(K$5458-$D$5458)/1000</f>
        <v>0</v>
      </c>
      <c r="L5561" s="210">
        <f>L5510*'Usages industrie'!$O50*(1+'Usages industrie'!$P50)^(L$5458-$D$5458)/1000</f>
        <v>0</v>
      </c>
      <c r="M5561" s="210">
        <f>M5510*'Usages industrie'!$O50*(1+'Usages industrie'!$P50)^(M$5458-$D$5458)/1000</f>
        <v>0</v>
      </c>
      <c r="N5561" s="210">
        <f>N5510*'Usages industrie'!$O50*(1+'Usages industrie'!$P50)^(N$5458-$D$5458)/1000</f>
        <v>0</v>
      </c>
      <c r="O5561" s="210">
        <f>O5510*'Usages industrie'!$O50*(1+'Usages industrie'!$P50)^(O$5458-$D$5458)/1000</f>
        <v>0</v>
      </c>
      <c r="P5561" s="210">
        <f>P5510*'Usages industrie'!$O50*(1+'Usages industrie'!$P50)^(P$5458-$D$5458)/1000</f>
        <v>0</v>
      </c>
      <c r="Q5561" s="210">
        <f>Q5510*'Usages industrie'!$O50*(1+'Usages industrie'!$P50)^(Q$5458-$D$5458)/1000</f>
        <v>0</v>
      </c>
      <c r="R5561" s="210">
        <f>R5510*'Usages industrie'!$O50*(1+'Usages industrie'!$P50)^(R$5458-$D$5458)/1000</f>
        <v>0</v>
      </c>
    </row>
    <row r="5562" spans="1:18" hidden="1" outlineLevel="2" x14ac:dyDescent="0.35">
      <c r="A5562" s="209" t="str">
        <f>'Usages industrie'!A51</f>
        <v>Usage industriel n°48</v>
      </c>
      <c r="B5562" s="209" t="s">
        <v>639</v>
      </c>
      <c r="C5562" s="209"/>
      <c r="D5562" s="210">
        <f>D5511*'Usages industrie'!$O51*(1+'Usages industrie'!$P51)^(D$5458-$D$5458)/1000</f>
        <v>0</v>
      </c>
      <c r="E5562" s="210">
        <f>E5511*'Usages industrie'!$O51*(1+'Usages industrie'!$P51)^(E$5458-$D$5458)/1000</f>
        <v>0</v>
      </c>
      <c r="F5562" s="210">
        <f>F5511*'Usages industrie'!$O51*(1+'Usages industrie'!$P51)^(F$5458-$D$5458)/1000</f>
        <v>0</v>
      </c>
      <c r="G5562" s="210">
        <f>G5511*'Usages industrie'!$O51*(1+'Usages industrie'!$P51)^(G$5458-$D$5458)/1000</f>
        <v>0</v>
      </c>
      <c r="H5562" s="210">
        <f>H5511*'Usages industrie'!$O51*(1+'Usages industrie'!$P51)^(H$5458-$D$5458)/1000</f>
        <v>0</v>
      </c>
      <c r="I5562" s="210">
        <f>I5511*'Usages industrie'!$O51*(1+'Usages industrie'!$P51)^(I$5458-$D$5458)/1000</f>
        <v>0</v>
      </c>
      <c r="J5562" s="210">
        <f>J5511*'Usages industrie'!$O51*(1+'Usages industrie'!$P51)^(J$5458-$D$5458)/1000</f>
        <v>0</v>
      </c>
      <c r="K5562" s="210">
        <f>K5511*'Usages industrie'!$O51*(1+'Usages industrie'!$P51)^(K$5458-$D$5458)/1000</f>
        <v>0</v>
      </c>
      <c r="L5562" s="210">
        <f>L5511*'Usages industrie'!$O51*(1+'Usages industrie'!$P51)^(L$5458-$D$5458)/1000</f>
        <v>0</v>
      </c>
      <c r="M5562" s="210">
        <f>M5511*'Usages industrie'!$O51*(1+'Usages industrie'!$P51)^(M$5458-$D$5458)/1000</f>
        <v>0</v>
      </c>
      <c r="N5562" s="210">
        <f>N5511*'Usages industrie'!$O51*(1+'Usages industrie'!$P51)^(N$5458-$D$5458)/1000</f>
        <v>0</v>
      </c>
      <c r="O5562" s="210">
        <f>O5511*'Usages industrie'!$O51*(1+'Usages industrie'!$P51)^(O$5458-$D$5458)/1000</f>
        <v>0</v>
      </c>
      <c r="P5562" s="210">
        <f>P5511*'Usages industrie'!$O51*(1+'Usages industrie'!$P51)^(P$5458-$D$5458)/1000</f>
        <v>0</v>
      </c>
      <c r="Q5562" s="210">
        <f>Q5511*'Usages industrie'!$O51*(1+'Usages industrie'!$P51)^(Q$5458-$D$5458)/1000</f>
        <v>0</v>
      </c>
      <c r="R5562" s="210">
        <f>R5511*'Usages industrie'!$O51*(1+'Usages industrie'!$P51)^(R$5458-$D$5458)/1000</f>
        <v>0</v>
      </c>
    </row>
    <row r="5563" spans="1:18" hidden="1" outlineLevel="2" x14ac:dyDescent="0.35">
      <c r="A5563" s="209" t="str">
        <f>'Usages industrie'!A52</f>
        <v>Usage industriel n°49</v>
      </c>
      <c r="B5563" s="209" t="s">
        <v>639</v>
      </c>
      <c r="C5563" s="209"/>
      <c r="D5563" s="210">
        <f>D5512*'Usages industrie'!$O52*(1+'Usages industrie'!$P52)^(D$5458-$D$5458)/1000</f>
        <v>0</v>
      </c>
      <c r="E5563" s="210">
        <f>E5512*'Usages industrie'!$O52*(1+'Usages industrie'!$P52)^(E$5458-$D$5458)/1000</f>
        <v>0</v>
      </c>
      <c r="F5563" s="210">
        <f>F5512*'Usages industrie'!$O52*(1+'Usages industrie'!$P52)^(F$5458-$D$5458)/1000</f>
        <v>0</v>
      </c>
      <c r="G5563" s="210">
        <f>G5512*'Usages industrie'!$O52*(1+'Usages industrie'!$P52)^(G$5458-$D$5458)/1000</f>
        <v>0</v>
      </c>
      <c r="H5563" s="210">
        <f>H5512*'Usages industrie'!$O52*(1+'Usages industrie'!$P52)^(H$5458-$D$5458)/1000</f>
        <v>0</v>
      </c>
      <c r="I5563" s="210">
        <f>I5512*'Usages industrie'!$O52*(1+'Usages industrie'!$P52)^(I$5458-$D$5458)/1000</f>
        <v>0</v>
      </c>
      <c r="J5563" s="210">
        <f>J5512*'Usages industrie'!$O52*(1+'Usages industrie'!$P52)^(J$5458-$D$5458)/1000</f>
        <v>0</v>
      </c>
      <c r="K5563" s="210">
        <f>K5512*'Usages industrie'!$O52*(1+'Usages industrie'!$P52)^(K$5458-$D$5458)/1000</f>
        <v>0</v>
      </c>
      <c r="L5563" s="210">
        <f>L5512*'Usages industrie'!$O52*(1+'Usages industrie'!$P52)^(L$5458-$D$5458)/1000</f>
        <v>0</v>
      </c>
      <c r="M5563" s="210">
        <f>M5512*'Usages industrie'!$O52*(1+'Usages industrie'!$P52)^(M$5458-$D$5458)/1000</f>
        <v>0</v>
      </c>
      <c r="N5563" s="210">
        <f>N5512*'Usages industrie'!$O52*(1+'Usages industrie'!$P52)^(N$5458-$D$5458)/1000</f>
        <v>0</v>
      </c>
      <c r="O5563" s="210">
        <f>O5512*'Usages industrie'!$O52*(1+'Usages industrie'!$P52)^(O$5458-$D$5458)/1000</f>
        <v>0</v>
      </c>
      <c r="P5563" s="210">
        <f>P5512*'Usages industrie'!$O52*(1+'Usages industrie'!$P52)^(P$5458-$D$5458)/1000</f>
        <v>0</v>
      </c>
      <c r="Q5563" s="210">
        <f>Q5512*'Usages industrie'!$O52*(1+'Usages industrie'!$P52)^(Q$5458-$D$5458)/1000</f>
        <v>0</v>
      </c>
      <c r="R5563" s="210">
        <f>R5512*'Usages industrie'!$O52*(1+'Usages industrie'!$P52)^(R$5458-$D$5458)/1000</f>
        <v>0</v>
      </c>
    </row>
    <row r="5564" spans="1:18" hidden="1" outlineLevel="2" x14ac:dyDescent="0.35">
      <c r="A5564" s="209" t="str">
        <f>'Usages industrie'!A53</f>
        <v>Usage industriel n°50</v>
      </c>
      <c r="B5564" s="209" t="s">
        <v>639</v>
      </c>
      <c r="C5564" s="209"/>
      <c r="D5564" s="210">
        <f>D5513*'Usages industrie'!$O53*(1+'Usages industrie'!$P53)^(D$5458-$D$5458)/1000</f>
        <v>0</v>
      </c>
      <c r="E5564" s="210">
        <f>E5513*'Usages industrie'!$O53*(1+'Usages industrie'!$P53)^(E$5458-$D$5458)/1000</f>
        <v>0</v>
      </c>
      <c r="F5564" s="210">
        <f>F5513*'Usages industrie'!$O53*(1+'Usages industrie'!$P53)^(F$5458-$D$5458)/1000</f>
        <v>0</v>
      </c>
      <c r="G5564" s="210">
        <f>G5513*'Usages industrie'!$O53*(1+'Usages industrie'!$P53)^(G$5458-$D$5458)/1000</f>
        <v>0</v>
      </c>
      <c r="H5564" s="210">
        <f>H5513*'Usages industrie'!$O53*(1+'Usages industrie'!$P53)^(H$5458-$D$5458)/1000</f>
        <v>0</v>
      </c>
      <c r="I5564" s="210">
        <f>I5513*'Usages industrie'!$O53*(1+'Usages industrie'!$P53)^(I$5458-$D$5458)/1000</f>
        <v>0</v>
      </c>
      <c r="J5564" s="210">
        <f>J5513*'Usages industrie'!$O53*(1+'Usages industrie'!$P53)^(J$5458-$D$5458)/1000</f>
        <v>0</v>
      </c>
      <c r="K5564" s="210">
        <f>K5513*'Usages industrie'!$O53*(1+'Usages industrie'!$P53)^(K$5458-$D$5458)/1000</f>
        <v>0</v>
      </c>
      <c r="L5564" s="210">
        <f>L5513*'Usages industrie'!$O53*(1+'Usages industrie'!$P53)^(L$5458-$D$5458)/1000</f>
        <v>0</v>
      </c>
      <c r="M5564" s="210">
        <f>M5513*'Usages industrie'!$O53*(1+'Usages industrie'!$P53)^(M$5458-$D$5458)/1000</f>
        <v>0</v>
      </c>
      <c r="N5564" s="210">
        <f>N5513*'Usages industrie'!$O53*(1+'Usages industrie'!$P53)^(N$5458-$D$5458)/1000</f>
        <v>0</v>
      </c>
      <c r="O5564" s="210">
        <f>O5513*'Usages industrie'!$O53*(1+'Usages industrie'!$P53)^(O$5458-$D$5458)/1000</f>
        <v>0</v>
      </c>
      <c r="P5564" s="210">
        <f>P5513*'Usages industrie'!$O53*(1+'Usages industrie'!$P53)^(P$5458-$D$5458)/1000</f>
        <v>0</v>
      </c>
      <c r="Q5564" s="210">
        <f>Q5513*'Usages industrie'!$O53*(1+'Usages industrie'!$P53)^(Q$5458-$D$5458)/1000</f>
        <v>0</v>
      </c>
      <c r="R5564" s="210">
        <f>R5513*'Usages industrie'!$O53*(1+'Usages industrie'!$P53)^(R$5458-$D$5458)/1000</f>
        <v>0</v>
      </c>
    </row>
    <row r="5565" spans="1:18" hidden="1" outlineLevel="1" collapsed="1" x14ac:dyDescent="0.35">
      <c r="A5565" s="209" t="s">
        <v>640</v>
      </c>
      <c r="B5565" s="209"/>
      <c r="C5565" s="209"/>
      <c r="D5565" s="210">
        <f t="shared" ref="D5565:R5565" si="486">SUM(D5515:D5564)</f>
        <v>0</v>
      </c>
      <c r="E5565" s="210">
        <f t="shared" si="486"/>
        <v>0</v>
      </c>
      <c r="F5565" s="210">
        <f t="shared" si="486"/>
        <v>0</v>
      </c>
      <c r="G5565" s="210">
        <f t="shared" si="486"/>
        <v>0</v>
      </c>
      <c r="H5565" s="210">
        <f t="shared" si="486"/>
        <v>0</v>
      </c>
      <c r="I5565" s="210">
        <f t="shared" si="486"/>
        <v>0</v>
      </c>
      <c r="J5565" s="210">
        <f t="shared" si="486"/>
        <v>0</v>
      </c>
      <c r="K5565" s="210">
        <f t="shared" si="486"/>
        <v>0</v>
      </c>
      <c r="L5565" s="210">
        <f t="shared" si="486"/>
        <v>0</v>
      </c>
      <c r="M5565" s="210">
        <f t="shared" si="486"/>
        <v>0</v>
      </c>
      <c r="N5565" s="210">
        <f t="shared" si="486"/>
        <v>0</v>
      </c>
      <c r="O5565" s="210">
        <f t="shared" si="486"/>
        <v>0</v>
      </c>
      <c r="P5565" s="210">
        <f t="shared" si="486"/>
        <v>0</v>
      </c>
      <c r="Q5565" s="210">
        <f t="shared" si="486"/>
        <v>0</v>
      </c>
      <c r="R5565" s="210">
        <f t="shared" si="486"/>
        <v>0</v>
      </c>
    </row>
    <row r="5566" spans="1:18" hidden="1" outlineLevel="1" x14ac:dyDescent="0.35">
      <c r="A5566" s="43" t="s">
        <v>641</v>
      </c>
      <c r="B5566" s="43"/>
      <c r="C5566" s="43"/>
      <c r="D5566" s="231"/>
      <c r="E5566" s="231"/>
      <c r="F5566" s="231"/>
      <c r="G5566" s="231"/>
      <c r="H5566" s="231"/>
      <c r="I5566" s="231"/>
      <c r="J5566" s="231"/>
      <c r="K5566" s="231"/>
      <c r="L5566" s="231"/>
      <c r="M5566" s="231"/>
      <c r="N5566" s="231"/>
      <c r="O5566" s="231"/>
      <c r="P5566" s="231"/>
      <c r="Q5566" s="231"/>
      <c r="R5566" s="231"/>
    </row>
    <row r="5567" spans="1:18" hidden="1" outlineLevel="1" x14ac:dyDescent="0.35">
      <c r="A5567" s="43" t="s">
        <v>642</v>
      </c>
      <c r="B5567" s="43"/>
      <c r="C5567" s="43"/>
      <c r="D5567" s="231"/>
      <c r="E5567" s="231"/>
      <c r="F5567" s="231"/>
      <c r="G5567" s="231"/>
      <c r="H5567" s="231"/>
      <c r="I5567" s="231"/>
      <c r="J5567" s="231"/>
      <c r="K5567" s="231"/>
      <c r="L5567" s="231"/>
      <c r="M5567" s="231"/>
      <c r="N5567" s="231"/>
      <c r="O5567" s="231"/>
      <c r="P5567" s="231"/>
      <c r="Q5567" s="231"/>
      <c r="R5567" s="231"/>
    </row>
    <row r="5568" spans="1:18" hidden="1" outlineLevel="1" x14ac:dyDescent="0.35">
      <c r="A5568" s="43" t="s">
        <v>643</v>
      </c>
      <c r="B5568" s="43"/>
      <c r="C5568" s="43"/>
      <c r="D5568" s="231"/>
      <c r="E5568" s="231"/>
      <c r="F5568" s="231"/>
      <c r="G5568" s="231"/>
      <c r="H5568" s="231"/>
      <c r="I5568" s="231"/>
      <c r="J5568" s="231"/>
      <c r="K5568" s="231"/>
      <c r="L5568" s="231"/>
      <c r="M5568" s="231"/>
      <c r="N5568" s="231"/>
      <c r="O5568" s="231"/>
      <c r="P5568" s="231"/>
      <c r="Q5568" s="231"/>
      <c r="R5568" s="231"/>
    </row>
    <row r="5569" spans="1:18" hidden="1" outlineLevel="1" x14ac:dyDescent="0.35">
      <c r="A5569" s="43" t="s">
        <v>644</v>
      </c>
      <c r="B5569" s="43"/>
      <c r="C5569" s="43"/>
      <c r="D5569" s="231"/>
      <c r="E5569" s="231"/>
      <c r="F5569" s="231"/>
      <c r="G5569" s="231"/>
      <c r="H5569" s="231"/>
      <c r="I5569" s="231"/>
      <c r="J5569" s="231"/>
      <c r="K5569" s="231"/>
      <c r="L5569" s="231"/>
      <c r="M5569" s="231"/>
      <c r="N5569" s="231"/>
      <c r="O5569" s="231"/>
      <c r="P5569" s="231"/>
      <c r="Q5569" s="231"/>
      <c r="R5569" s="231"/>
    </row>
    <row r="5570" spans="1:18" hidden="1" outlineLevel="1" x14ac:dyDescent="0.35">
      <c r="A5570" s="43" t="s">
        <v>645</v>
      </c>
      <c r="B5570" s="43"/>
      <c r="C5570" s="43"/>
      <c r="D5570" s="231"/>
      <c r="E5570" s="231"/>
      <c r="F5570" s="231"/>
      <c r="G5570" s="231"/>
      <c r="H5570" s="231"/>
      <c r="I5570" s="231"/>
      <c r="J5570" s="231"/>
      <c r="K5570" s="231"/>
      <c r="L5570" s="231"/>
      <c r="M5570" s="231"/>
      <c r="N5570" s="231"/>
      <c r="O5570" s="231"/>
      <c r="P5570" s="231"/>
      <c r="Q5570" s="231"/>
      <c r="R5570" s="231"/>
    </row>
    <row r="5571" spans="1:18" hidden="1" outlineLevel="1" x14ac:dyDescent="0.35">
      <c r="A5571" s="43" t="s">
        <v>646</v>
      </c>
      <c r="B5571" s="43"/>
      <c r="C5571" s="43"/>
      <c r="D5571" s="231"/>
      <c r="E5571" s="231"/>
      <c r="F5571" s="231"/>
      <c r="G5571" s="231"/>
      <c r="H5571" s="231"/>
      <c r="I5571" s="231"/>
      <c r="J5571" s="231"/>
      <c r="K5571" s="231"/>
      <c r="L5571" s="231"/>
      <c r="M5571" s="231"/>
      <c r="N5571" s="231"/>
      <c r="O5571" s="231"/>
      <c r="P5571" s="231"/>
      <c r="Q5571" s="231"/>
      <c r="R5571" s="231"/>
    </row>
    <row r="5572" spans="1:18" hidden="1" outlineLevel="1" x14ac:dyDescent="0.35">
      <c r="A5572" s="211" t="s">
        <v>647</v>
      </c>
      <c r="B5572" s="211"/>
      <c r="C5572" s="209"/>
      <c r="D5572" s="210">
        <f t="shared" ref="D5572:R5572" si="487">D5565+D5567+D5569+D5571</f>
        <v>0</v>
      </c>
      <c r="E5572" s="210">
        <f t="shared" si="487"/>
        <v>0</v>
      </c>
      <c r="F5572" s="210">
        <f t="shared" si="487"/>
        <v>0</v>
      </c>
      <c r="G5572" s="210">
        <f t="shared" si="487"/>
        <v>0</v>
      </c>
      <c r="H5572" s="210">
        <f t="shared" si="487"/>
        <v>0</v>
      </c>
      <c r="I5572" s="210">
        <f t="shared" si="487"/>
        <v>0</v>
      </c>
      <c r="J5572" s="210">
        <f t="shared" si="487"/>
        <v>0</v>
      </c>
      <c r="K5572" s="210">
        <f t="shared" si="487"/>
        <v>0</v>
      </c>
      <c r="L5572" s="210">
        <f t="shared" si="487"/>
        <v>0</v>
      </c>
      <c r="M5572" s="210">
        <f t="shared" si="487"/>
        <v>0</v>
      </c>
      <c r="N5572" s="210">
        <f t="shared" si="487"/>
        <v>0</v>
      </c>
      <c r="O5572" s="210">
        <f t="shared" si="487"/>
        <v>0</v>
      </c>
      <c r="P5572" s="210">
        <f t="shared" si="487"/>
        <v>0</v>
      </c>
      <c r="Q5572" s="210">
        <f t="shared" si="487"/>
        <v>0</v>
      </c>
      <c r="R5572" s="210">
        <f t="shared" si="487"/>
        <v>0</v>
      </c>
    </row>
    <row r="5573" spans="1:18" hidden="1" outlineLevel="1" x14ac:dyDescent="0.35"/>
    <row r="5574" spans="1:18" hidden="1" outlineLevel="1" x14ac:dyDescent="0.35">
      <c r="A5574" s="273" t="s">
        <v>648</v>
      </c>
      <c r="B5574" s="212" t="s">
        <v>649</v>
      </c>
      <c r="C5574" s="43"/>
      <c r="D5574" s="231">
        <v>10000</v>
      </c>
      <c r="E5574" s="231">
        <v>10000</v>
      </c>
      <c r="F5574" s="231"/>
      <c r="G5574" s="231"/>
      <c r="H5574" s="231"/>
      <c r="I5574" s="231"/>
      <c r="J5574" s="231"/>
      <c r="K5574" s="231"/>
      <c r="L5574" s="231"/>
      <c r="M5574" s="231"/>
      <c r="N5574" s="231"/>
      <c r="O5574" s="231"/>
      <c r="P5574" s="231"/>
      <c r="Q5574" s="231"/>
      <c r="R5574" s="231"/>
    </row>
    <row r="5575" spans="1:18" hidden="1" outlineLevel="1" x14ac:dyDescent="0.35">
      <c r="A5575" s="273"/>
      <c r="B5575" s="213" t="s">
        <v>650</v>
      </c>
      <c r="C5575" s="209"/>
      <c r="D5575" s="210">
        <f>IF($B5455&lt;&gt;"",D5574*(VLOOKUP($B5455,Production!$G4:$P53,10)*(1+VLOOKUP($B5455,Production!$G4:$Q53,11))^(D5458-$D5458))/1000,0)</f>
        <v>0</v>
      </c>
      <c r="E5575" s="210">
        <f>IF($B5455&lt;&gt;"",E5574*(VLOOKUP($B5455,Production!$G4:$P53,10)*(1+VLOOKUP($B5455,Production!$G4:$Q53,11))^(E5458-$D5458))/1000,0)</f>
        <v>0</v>
      </c>
      <c r="F5575" s="210">
        <f>IF($B5455&lt;&gt;"",F5574*(VLOOKUP($B5455,Production!$G4:$P53,10)*(1+VLOOKUP($B5455,Production!$G4:$Q53,11))^(F5458-$D5458))/1000,0)</f>
        <v>0</v>
      </c>
      <c r="G5575" s="210">
        <f>IF($B5455&lt;&gt;"",G5574*(VLOOKUP($B5455,Production!$G4:$P53,10)*(1+VLOOKUP($B5455,Production!$G4:$Q53,11))^(G5458-$D5458))/1000,0)</f>
        <v>0</v>
      </c>
      <c r="H5575" s="210">
        <f>IF($B5455&lt;&gt;"",H5574*(VLOOKUP($B5455,Production!$G4:$P53,10)*(1+VLOOKUP($B5455,Production!$G4:$Q53,11))^(H5458-$D5458))/1000,0)</f>
        <v>0</v>
      </c>
      <c r="I5575" s="210">
        <f>IF($B5455&lt;&gt;"",I5574*(VLOOKUP($B5455,Production!$G4:$P53,10)*(1+VLOOKUP($B5455,Production!$G4:$Q53,11))^(I5458-$D5458))/1000,0)</f>
        <v>0</v>
      </c>
      <c r="J5575" s="210">
        <f>IF($B5455&lt;&gt;"",J5574*(VLOOKUP($B5455,Production!$G4:$P53,10)*(1+VLOOKUP($B5455,Production!$G4:$Q53,11))^(J5458-$D5458))/1000,0)</f>
        <v>0</v>
      </c>
      <c r="K5575" s="210">
        <f>IF($B5455&lt;&gt;"",K5574*(VLOOKUP($B5455,Production!$G4:$P53,10)*(1+VLOOKUP($B5455,Production!$G4:$Q53,11))^(K5458-$D5458))/1000,0)</f>
        <v>0</v>
      </c>
      <c r="L5575" s="210">
        <f>IF($B5455&lt;&gt;"",L5574*(VLOOKUP($B5455,Production!$G4:$P53,10)*(1+VLOOKUP($B5455,Production!$G4:$Q53,11))^(L5458-$D5458))/1000,0)</f>
        <v>0</v>
      </c>
      <c r="M5575" s="210">
        <f>IF($B5455&lt;&gt;"",M5574*(VLOOKUP($B5455,Production!$G4:$P53,10)*(1+VLOOKUP($B5455,Production!$G4:$Q53,11))^(M5458-$D5458))/1000,0)</f>
        <v>0</v>
      </c>
      <c r="N5575" s="210">
        <f>IF($B5455&lt;&gt;"",N5574*(VLOOKUP($B5455,Production!$G4:$P53,10)*(1+VLOOKUP($B5455,Production!$G4:$Q53,11))^(N5458-$D5458))/1000,0)</f>
        <v>0</v>
      </c>
      <c r="O5575" s="210">
        <f>IF($B5455&lt;&gt;"",O5574*(VLOOKUP($B5455,Production!$G4:$P53,10)*(1+VLOOKUP($B5455,Production!$G4:$Q53,11))^(O5458-$D5458))/1000,0)</f>
        <v>0</v>
      </c>
      <c r="P5575" s="210">
        <f>IF($B5455&lt;&gt;"",P5574*(VLOOKUP($B5455,Production!$G4:$P53,10)*(1+VLOOKUP($B5455,Production!$G4:$Q53,11))^(P5458-$D5458))/1000,0)</f>
        <v>0</v>
      </c>
      <c r="Q5575" s="210">
        <f>IF($B5455&lt;&gt;"",Q5574*(VLOOKUP($B5455,Production!$G4:$P53,10)*(1+VLOOKUP($B5455,Production!$G4:$Q53,11))^(Q5458-$D5458))/1000,0)</f>
        <v>0</v>
      </c>
      <c r="R5575" s="210">
        <f>IF($B5455&lt;&gt;"",R5574*(VLOOKUP($B5455,Production!$G4:$P53,10)*(1+VLOOKUP($B5455,Production!$G4:$Q53,11))^(R5458-$D5458))/1000,0)</f>
        <v>0</v>
      </c>
    </row>
    <row r="5576" spans="1:18" hidden="1" outlineLevel="1" x14ac:dyDescent="0.35">
      <c r="A5576" s="273" t="s">
        <v>651</v>
      </c>
      <c r="B5576" s="212" t="s">
        <v>652</v>
      </c>
      <c r="C5576" s="43"/>
      <c r="D5576" s="231">
        <v>10000</v>
      </c>
      <c r="E5576" s="231">
        <v>10000</v>
      </c>
      <c r="F5576" s="231"/>
      <c r="G5576" s="231"/>
      <c r="H5576" s="231"/>
      <c r="I5576" s="231"/>
      <c r="J5576" s="231"/>
      <c r="K5576" s="231"/>
      <c r="L5576" s="231"/>
      <c r="M5576" s="231"/>
      <c r="N5576" s="231"/>
      <c r="O5576" s="231"/>
      <c r="P5576" s="231"/>
      <c r="Q5576" s="231"/>
      <c r="R5576" s="231"/>
    </row>
    <row r="5577" spans="1:18" hidden="1" outlineLevel="1" x14ac:dyDescent="0.35">
      <c r="A5577" s="273"/>
      <c r="B5577" s="213" t="s">
        <v>650</v>
      </c>
      <c r="C5577" s="209"/>
      <c r="D5577" s="210">
        <f>IF($B5455&lt;&gt;"",D5576*(VLOOKUP($B5455,Production!$G4:$R53,10)*(1+VLOOKUP($B5455,Production!$G4:$S53,11))^(D5458-$D5458))/1000,0)</f>
        <v>0</v>
      </c>
      <c r="E5577" s="210">
        <f>IF($B5455&lt;&gt;"",E5576*(VLOOKUP($B5455,Production!$G4:$R53,10)*(1+VLOOKUP($B5455,Production!$G4:$S53,11))^(E5458-$D5458))/1000,0)</f>
        <v>0</v>
      </c>
      <c r="F5577" s="210">
        <f>IF($B5455&lt;&gt;"",F5576*(VLOOKUP($B5455,Production!$G4:$R53,10)*(1+VLOOKUP($B5455,Production!$G4:$S53,11))^(F5458-$D5458))/1000,0)</f>
        <v>0</v>
      </c>
      <c r="G5577" s="210">
        <f>IF($B5455&lt;&gt;"",G5576*(VLOOKUP($B5455,Production!$G4:$R53,10)*(1+VLOOKUP($B5455,Production!$G4:$S53,11))^(G5458-$D5458))/1000,0)</f>
        <v>0</v>
      </c>
      <c r="H5577" s="210">
        <f>IF($B5455&lt;&gt;"",H5576*(VLOOKUP($B5455,Production!$G4:$R53,10)*(1+VLOOKUP($B5455,Production!$G4:$S53,11))^(H5458-$D5458))/1000,0)</f>
        <v>0</v>
      </c>
      <c r="I5577" s="210">
        <f>IF($B5455&lt;&gt;"",I5576*(VLOOKUP($B5455,Production!$G4:$R53,10)*(1+VLOOKUP($B5455,Production!$G4:$S53,11))^(I5458-$D5458))/1000,0)</f>
        <v>0</v>
      </c>
      <c r="J5577" s="210">
        <f>IF($B5455&lt;&gt;"",J5576*(VLOOKUP($B5455,Production!$G4:$R53,10)*(1+VLOOKUP($B5455,Production!$G4:$S53,11))^(J5458-$D5458))/1000,0)</f>
        <v>0</v>
      </c>
      <c r="K5577" s="210">
        <f>IF($B5455&lt;&gt;"",K5576*(VLOOKUP($B5455,Production!$G4:$R53,10)*(1+VLOOKUP($B5455,Production!$G4:$S53,11))^(K5458-$D5458))/1000,0)</f>
        <v>0</v>
      </c>
      <c r="L5577" s="210">
        <f>IF($B5455&lt;&gt;"",L5576*(VLOOKUP($B5455,Production!$G4:$R53,10)*(1+VLOOKUP($B5455,Production!$G4:$S53,11))^(L5458-$D5458))/1000,0)</f>
        <v>0</v>
      </c>
      <c r="M5577" s="210">
        <f>IF($B5455&lt;&gt;"",M5576*(VLOOKUP($B5455,Production!$G4:$R53,10)*(1+VLOOKUP($B5455,Production!$G4:$S53,11))^(M5458-$D5458))/1000,0)</f>
        <v>0</v>
      </c>
      <c r="N5577" s="210">
        <f>IF($B5455&lt;&gt;"",N5576*(VLOOKUP($B5455,Production!$G4:$R53,10)*(1+VLOOKUP($B5455,Production!$G4:$S53,11))^(N5458-$D5458))/1000,0)</f>
        <v>0</v>
      </c>
      <c r="O5577" s="210">
        <f>IF($B5455&lt;&gt;"",O5576*(VLOOKUP($B5455,Production!$G4:$R53,10)*(1+VLOOKUP($B5455,Production!$G4:$S53,11))^(O5458-$D5458))/1000,0)</f>
        <v>0</v>
      </c>
      <c r="P5577" s="210">
        <f>IF($B5455&lt;&gt;"",P5576*(VLOOKUP($B5455,Production!$G4:$R53,10)*(1+VLOOKUP($B5455,Production!$G4:$S53,11))^(P5458-$D5458))/1000,0)</f>
        <v>0</v>
      </c>
      <c r="Q5577" s="210">
        <f>IF($B5455&lt;&gt;"",Q5576*(VLOOKUP($B5455,Production!$G4:$R53,10)*(1+VLOOKUP($B5455,Production!$G4:$S53,11))^(Q5458-$D5458))/1000,0)</f>
        <v>0</v>
      </c>
      <c r="R5577" s="210">
        <f>IF($B5455&lt;&gt;"",R5576*(VLOOKUP($B5455,Production!$G4:$R53,10)*(1+VLOOKUP($B5455,Production!$G4:$S53,11))^(R5458-$D5458))/1000,0)</f>
        <v>0</v>
      </c>
    </row>
    <row r="5578" spans="1:18" hidden="1" outlineLevel="1" x14ac:dyDescent="0.35">
      <c r="A5578" s="212" t="s">
        <v>653</v>
      </c>
      <c r="B5578" s="212"/>
      <c r="C5578" s="43"/>
      <c r="D5578" s="231"/>
      <c r="E5578" s="231"/>
      <c r="F5578" s="231"/>
      <c r="G5578" s="231"/>
      <c r="H5578" s="231"/>
      <c r="I5578" s="231"/>
      <c r="J5578" s="231"/>
      <c r="K5578" s="231"/>
      <c r="L5578" s="231"/>
      <c r="M5578" s="231"/>
      <c r="N5578" s="231"/>
      <c r="O5578" s="231"/>
      <c r="P5578" s="231"/>
      <c r="Q5578" s="231"/>
      <c r="R5578" s="231"/>
    </row>
    <row r="5579" spans="1:18" hidden="1" outlineLevel="1" x14ac:dyDescent="0.35">
      <c r="A5579" s="212" t="s">
        <v>654</v>
      </c>
      <c r="B5579" s="212"/>
      <c r="C5579" s="43"/>
      <c r="D5579" s="231"/>
      <c r="E5579" s="231"/>
      <c r="F5579" s="231"/>
      <c r="G5579" s="231"/>
      <c r="H5579" s="231"/>
      <c r="I5579" s="231"/>
      <c r="J5579" s="231"/>
      <c r="K5579" s="231"/>
      <c r="L5579" s="231"/>
      <c r="M5579" s="231"/>
      <c r="N5579" s="231"/>
      <c r="O5579" s="231"/>
      <c r="P5579" s="231"/>
      <c r="Q5579" s="231"/>
      <c r="R5579" s="231"/>
    </row>
    <row r="5580" spans="1:18" hidden="1" outlineLevel="1" x14ac:dyDescent="0.35">
      <c r="A5580" s="211" t="s">
        <v>655</v>
      </c>
      <c r="B5580" s="209"/>
      <c r="C5580" s="209"/>
      <c r="D5580" s="210">
        <f t="shared" ref="D5580:R5580" si="488">D5575+D5577+D5578+D5579</f>
        <v>0</v>
      </c>
      <c r="E5580" s="210">
        <f t="shared" si="488"/>
        <v>0</v>
      </c>
      <c r="F5580" s="210">
        <f t="shared" si="488"/>
        <v>0</v>
      </c>
      <c r="G5580" s="210">
        <f t="shared" si="488"/>
        <v>0</v>
      </c>
      <c r="H5580" s="210">
        <f t="shared" si="488"/>
        <v>0</v>
      </c>
      <c r="I5580" s="210">
        <f t="shared" si="488"/>
        <v>0</v>
      </c>
      <c r="J5580" s="210">
        <f t="shared" si="488"/>
        <v>0</v>
      </c>
      <c r="K5580" s="210">
        <f t="shared" si="488"/>
        <v>0</v>
      </c>
      <c r="L5580" s="210">
        <f t="shared" si="488"/>
        <v>0</v>
      </c>
      <c r="M5580" s="210">
        <f t="shared" si="488"/>
        <v>0</v>
      </c>
      <c r="N5580" s="210">
        <f t="shared" si="488"/>
        <v>0</v>
      </c>
      <c r="O5580" s="210">
        <f t="shared" si="488"/>
        <v>0</v>
      </c>
      <c r="P5580" s="210">
        <f t="shared" si="488"/>
        <v>0</v>
      </c>
      <c r="Q5580" s="210">
        <f t="shared" si="488"/>
        <v>0</v>
      </c>
      <c r="R5580" s="210">
        <f t="shared" si="488"/>
        <v>0</v>
      </c>
    </row>
    <row r="5581" spans="1:18" hidden="1" outlineLevel="1" x14ac:dyDescent="0.35"/>
    <row r="5582" spans="1:18" hidden="1" outlineLevel="1" x14ac:dyDescent="0.35">
      <c r="A5582" s="209" t="s">
        <v>656</v>
      </c>
      <c r="B5582" s="209"/>
      <c r="C5582" s="209"/>
      <c r="D5582" s="210">
        <f t="shared" ref="D5582:R5582" si="489">D5572-D5580</f>
        <v>0</v>
      </c>
      <c r="E5582" s="210">
        <f t="shared" si="489"/>
        <v>0</v>
      </c>
      <c r="F5582" s="210">
        <f t="shared" si="489"/>
        <v>0</v>
      </c>
      <c r="G5582" s="210">
        <f t="shared" si="489"/>
        <v>0</v>
      </c>
      <c r="H5582" s="210">
        <f t="shared" si="489"/>
        <v>0</v>
      </c>
      <c r="I5582" s="210">
        <f t="shared" si="489"/>
        <v>0</v>
      </c>
      <c r="J5582" s="210">
        <f t="shared" si="489"/>
        <v>0</v>
      </c>
      <c r="K5582" s="210">
        <f t="shared" si="489"/>
        <v>0</v>
      </c>
      <c r="L5582" s="210">
        <f t="shared" si="489"/>
        <v>0</v>
      </c>
      <c r="M5582" s="210">
        <f t="shared" si="489"/>
        <v>0</v>
      </c>
      <c r="N5582" s="210">
        <f t="shared" si="489"/>
        <v>0</v>
      </c>
      <c r="O5582" s="210">
        <f t="shared" si="489"/>
        <v>0</v>
      </c>
      <c r="P5582" s="210">
        <f t="shared" si="489"/>
        <v>0</v>
      </c>
      <c r="Q5582" s="210">
        <f t="shared" si="489"/>
        <v>0</v>
      </c>
      <c r="R5582" s="210">
        <f t="shared" si="489"/>
        <v>0</v>
      </c>
    </row>
    <row r="5583" spans="1:18" hidden="1" outlineLevel="1" x14ac:dyDescent="0.35"/>
    <row r="5584" spans="1:18" hidden="1" outlineLevel="1" x14ac:dyDescent="0.35">
      <c r="A5584" s="43" t="s">
        <v>657</v>
      </c>
      <c r="B5584" s="43"/>
      <c r="C5584" s="43"/>
      <c r="D5584" s="231"/>
      <c r="E5584" s="231"/>
      <c r="F5584" s="231"/>
      <c r="G5584" s="231"/>
      <c r="H5584" s="231"/>
      <c r="I5584" s="231"/>
      <c r="J5584" s="231"/>
      <c r="K5584" s="231"/>
      <c r="L5584" s="231"/>
      <c r="M5584" s="231"/>
      <c r="N5584" s="231"/>
      <c r="O5584" s="231"/>
      <c r="P5584" s="231"/>
      <c r="Q5584" s="231"/>
      <c r="R5584" s="231"/>
    </row>
    <row r="5585" spans="1:18" hidden="1" outlineLevel="1" x14ac:dyDescent="0.35"/>
    <row r="5586" spans="1:18" hidden="1" outlineLevel="1" x14ac:dyDescent="0.35">
      <c r="A5586" s="209" t="s">
        <v>658</v>
      </c>
      <c r="B5586" s="209"/>
      <c r="C5586" s="209"/>
      <c r="D5586" s="210">
        <f t="shared" ref="D5586:R5586" si="490">D5582-D5584</f>
        <v>0</v>
      </c>
      <c r="E5586" s="210">
        <f t="shared" si="490"/>
        <v>0</v>
      </c>
      <c r="F5586" s="210">
        <f t="shared" si="490"/>
        <v>0</v>
      </c>
      <c r="G5586" s="210">
        <f t="shared" si="490"/>
        <v>0</v>
      </c>
      <c r="H5586" s="210">
        <f t="shared" si="490"/>
        <v>0</v>
      </c>
      <c r="I5586" s="210">
        <f t="shared" si="490"/>
        <v>0</v>
      </c>
      <c r="J5586" s="210">
        <f t="shared" si="490"/>
        <v>0</v>
      </c>
      <c r="K5586" s="210">
        <f t="shared" si="490"/>
        <v>0</v>
      </c>
      <c r="L5586" s="210">
        <f t="shared" si="490"/>
        <v>0</v>
      </c>
      <c r="M5586" s="210">
        <f t="shared" si="490"/>
        <v>0</v>
      </c>
      <c r="N5586" s="210">
        <f t="shared" si="490"/>
        <v>0</v>
      </c>
      <c r="O5586" s="210">
        <f t="shared" si="490"/>
        <v>0</v>
      </c>
      <c r="P5586" s="210">
        <f t="shared" si="490"/>
        <v>0</v>
      </c>
      <c r="Q5586" s="210">
        <f t="shared" si="490"/>
        <v>0</v>
      </c>
      <c r="R5586" s="210">
        <f t="shared" si="490"/>
        <v>0</v>
      </c>
    </row>
    <row r="5587" spans="1:18" hidden="1" outlineLevel="1" x14ac:dyDescent="0.35">
      <c r="A5587" s="209" t="s">
        <v>659</v>
      </c>
      <c r="B5587" s="209"/>
      <c r="C5587" s="209"/>
      <c r="D5587" s="210">
        <f t="shared" ref="D5587:R5587" si="491">$B5456*D5586</f>
        <v>0</v>
      </c>
      <c r="E5587" s="210">
        <f t="shared" si="491"/>
        <v>0</v>
      </c>
      <c r="F5587" s="210">
        <f t="shared" si="491"/>
        <v>0</v>
      </c>
      <c r="G5587" s="210">
        <f t="shared" si="491"/>
        <v>0</v>
      </c>
      <c r="H5587" s="210">
        <f t="shared" si="491"/>
        <v>0</v>
      </c>
      <c r="I5587" s="210">
        <f t="shared" si="491"/>
        <v>0</v>
      </c>
      <c r="J5587" s="210">
        <f t="shared" si="491"/>
        <v>0</v>
      </c>
      <c r="K5587" s="210">
        <f t="shared" si="491"/>
        <v>0</v>
      </c>
      <c r="L5587" s="210">
        <f t="shared" si="491"/>
        <v>0</v>
      </c>
      <c r="M5587" s="210">
        <f t="shared" si="491"/>
        <v>0</v>
      </c>
      <c r="N5587" s="210">
        <f t="shared" si="491"/>
        <v>0</v>
      </c>
      <c r="O5587" s="210">
        <f t="shared" si="491"/>
        <v>0</v>
      </c>
      <c r="P5587" s="210">
        <f t="shared" si="491"/>
        <v>0</v>
      </c>
      <c r="Q5587" s="210">
        <f t="shared" si="491"/>
        <v>0</v>
      </c>
      <c r="R5587" s="210">
        <f t="shared" si="491"/>
        <v>0</v>
      </c>
    </row>
    <row r="5588" spans="1:18" hidden="1" outlineLevel="1" x14ac:dyDescent="0.35"/>
    <row r="5589" spans="1:18" hidden="1" outlineLevel="1" x14ac:dyDescent="0.35">
      <c r="A5589" s="209" t="s">
        <v>660</v>
      </c>
      <c r="B5589" s="209"/>
      <c r="C5589" s="209"/>
      <c r="D5589" s="210">
        <f t="shared" ref="D5589:R5589" si="492">D5586-D5587</f>
        <v>0</v>
      </c>
      <c r="E5589" s="210">
        <f t="shared" si="492"/>
        <v>0</v>
      </c>
      <c r="F5589" s="210">
        <f t="shared" si="492"/>
        <v>0</v>
      </c>
      <c r="G5589" s="210">
        <f t="shared" si="492"/>
        <v>0</v>
      </c>
      <c r="H5589" s="210">
        <f t="shared" si="492"/>
        <v>0</v>
      </c>
      <c r="I5589" s="210">
        <f t="shared" si="492"/>
        <v>0</v>
      </c>
      <c r="J5589" s="210">
        <f t="shared" si="492"/>
        <v>0</v>
      </c>
      <c r="K5589" s="210">
        <f t="shared" si="492"/>
        <v>0</v>
      </c>
      <c r="L5589" s="210">
        <f t="shared" si="492"/>
        <v>0</v>
      </c>
      <c r="M5589" s="210">
        <f t="shared" si="492"/>
        <v>0</v>
      </c>
      <c r="N5589" s="210">
        <f t="shared" si="492"/>
        <v>0</v>
      </c>
      <c r="O5589" s="210">
        <f t="shared" si="492"/>
        <v>0</v>
      </c>
      <c r="P5589" s="210">
        <f t="shared" si="492"/>
        <v>0</v>
      </c>
      <c r="Q5589" s="210">
        <f t="shared" si="492"/>
        <v>0</v>
      </c>
      <c r="R5589" s="210">
        <f t="shared" si="492"/>
        <v>0</v>
      </c>
    </row>
    <row r="5590" spans="1:18" hidden="1" outlineLevel="1" x14ac:dyDescent="0.35"/>
    <row r="5591" spans="1:18" hidden="1" outlineLevel="1" x14ac:dyDescent="0.35">
      <c r="A5591" s="208" t="s">
        <v>661</v>
      </c>
      <c r="B5591" s="208"/>
      <c r="C5591" s="207"/>
      <c r="D5591" s="202" t="e">
        <f>IRR(D5589:R5589)</f>
        <v>#NUM!</v>
      </c>
    </row>
    <row r="5592" spans="1:18" collapsed="1" x14ac:dyDescent="0.35"/>
    <row r="5594" spans="1:18" s="156" customFormat="1" x14ac:dyDescent="0.35">
      <c r="A5594" s="156" t="s">
        <v>695</v>
      </c>
    </row>
    <row r="5595" spans="1:18" hidden="1" outlineLevel="1" x14ac:dyDescent="0.35"/>
    <row r="5596" spans="1:18" hidden="1" outlineLevel="1" x14ac:dyDescent="0.35">
      <c r="A5596" s="204" t="s">
        <v>631</v>
      </c>
      <c r="B5596" s="195"/>
    </row>
    <row r="5597" spans="1:18" ht="15" hidden="1" outlineLevel="1" thickBot="1" x14ac:dyDescent="0.4">
      <c r="A5597" s="206" t="s">
        <v>632</v>
      </c>
      <c r="B5597" s="230"/>
    </row>
    <row r="5598" spans="1:18" hidden="1" outlineLevel="1" x14ac:dyDescent="0.35"/>
    <row r="5599" spans="1:18" hidden="1" outlineLevel="1" x14ac:dyDescent="0.35">
      <c r="A5599" s="43" t="s">
        <v>633</v>
      </c>
      <c r="B5599" s="43"/>
      <c r="C5599" s="210">
        <v>0</v>
      </c>
      <c r="D5599" s="210">
        <v>1</v>
      </c>
      <c r="E5599" s="210">
        <v>2</v>
      </c>
      <c r="F5599" s="210">
        <v>3</v>
      </c>
      <c r="G5599" s="210">
        <v>4</v>
      </c>
      <c r="H5599" s="210">
        <v>5</v>
      </c>
      <c r="I5599" s="210">
        <v>6</v>
      </c>
      <c r="J5599" s="210">
        <v>7</v>
      </c>
      <c r="K5599" s="210">
        <v>8</v>
      </c>
      <c r="L5599" s="210">
        <v>9</v>
      </c>
      <c r="M5599" s="210">
        <v>10</v>
      </c>
      <c r="N5599" s="210">
        <v>11</v>
      </c>
      <c r="O5599" s="210">
        <v>12</v>
      </c>
      <c r="P5599" s="210">
        <v>13</v>
      </c>
      <c r="Q5599" s="210">
        <v>14</v>
      </c>
      <c r="R5599" s="210">
        <v>15</v>
      </c>
    </row>
    <row r="5600" spans="1:18" hidden="1" outlineLevel="1" x14ac:dyDescent="0.35"/>
    <row r="5601" spans="1:18" hidden="1" outlineLevel="1" x14ac:dyDescent="0.35">
      <c r="A5601" s="43" t="s">
        <v>634</v>
      </c>
      <c r="B5601" s="43"/>
      <c r="C5601" s="231"/>
      <c r="D5601" s="231"/>
      <c r="E5601" s="231"/>
      <c r="F5601" s="231"/>
      <c r="G5601" s="231"/>
      <c r="H5601" s="231"/>
      <c r="I5601" s="231"/>
      <c r="J5601" s="231"/>
      <c r="K5601" s="231"/>
      <c r="L5601" s="231"/>
      <c r="M5601" s="231"/>
      <c r="N5601" s="231"/>
      <c r="O5601" s="231"/>
      <c r="P5601" s="231"/>
      <c r="Q5601" s="231"/>
      <c r="R5601" s="231"/>
    </row>
    <row r="5602" spans="1:18" hidden="1" outlineLevel="1" x14ac:dyDescent="0.35">
      <c r="A5602" s="43" t="s">
        <v>635</v>
      </c>
      <c r="B5602" s="43"/>
      <c r="C5602" s="231"/>
      <c r="D5602" s="231"/>
      <c r="E5602" s="231"/>
      <c r="F5602" s="231"/>
      <c r="G5602" s="231"/>
      <c r="H5602" s="231"/>
      <c r="I5602" s="231"/>
      <c r="J5602" s="231"/>
      <c r="K5602" s="231"/>
      <c r="L5602" s="231"/>
      <c r="M5602" s="231"/>
      <c r="N5602" s="231"/>
      <c r="O5602" s="231"/>
      <c r="P5602" s="231"/>
      <c r="Q5602" s="231"/>
      <c r="R5602" s="231"/>
    </row>
    <row r="5603" spans="1:18" hidden="1" outlineLevel="1" x14ac:dyDescent="0.35">
      <c r="A5603" s="43" t="s">
        <v>636</v>
      </c>
      <c r="B5603" s="43"/>
      <c r="C5603" s="231"/>
      <c r="D5603" s="231"/>
      <c r="E5603" s="231"/>
      <c r="F5603" s="231"/>
      <c r="G5603" s="231"/>
      <c r="H5603" s="231"/>
      <c r="I5603" s="231"/>
      <c r="J5603" s="231"/>
      <c r="K5603" s="231"/>
      <c r="L5603" s="231"/>
      <c r="M5603" s="231"/>
      <c r="N5603" s="231"/>
      <c r="O5603" s="231"/>
      <c r="P5603" s="231"/>
      <c r="Q5603" s="231"/>
      <c r="R5603" s="231"/>
    </row>
    <row r="5604" spans="1:18" hidden="1" outlineLevel="1" x14ac:dyDescent="0.35"/>
    <row r="5605" spans="1:18" hidden="1" outlineLevel="2" x14ac:dyDescent="0.35">
      <c r="A5605" s="209" t="str">
        <f>'Usages mobilité'!A4</f>
        <v>Usage mobilité n°1</v>
      </c>
      <c r="B5605" s="209" t="s">
        <v>637</v>
      </c>
      <c r="C5605" s="209"/>
      <c r="D5605" s="210">
        <f>IF(B$5596&lt;&gt;"",IF(B$5596='Usages mobilité'!BF4,'Usages mobilité'!BD4,0),0)</f>
        <v>0</v>
      </c>
      <c r="E5605" s="210">
        <f t="shared" ref="E5605:R5614" si="493">$D5605</f>
        <v>0</v>
      </c>
      <c r="F5605" s="210">
        <f t="shared" si="493"/>
        <v>0</v>
      </c>
      <c r="G5605" s="210">
        <f t="shared" si="493"/>
        <v>0</v>
      </c>
      <c r="H5605" s="210">
        <f t="shared" si="493"/>
        <v>0</v>
      </c>
      <c r="I5605" s="210">
        <f t="shared" si="493"/>
        <v>0</v>
      </c>
      <c r="J5605" s="210">
        <f t="shared" si="493"/>
        <v>0</v>
      </c>
      <c r="K5605" s="210">
        <f t="shared" si="493"/>
        <v>0</v>
      </c>
      <c r="L5605" s="210">
        <f t="shared" si="493"/>
        <v>0</v>
      </c>
      <c r="M5605" s="210">
        <f t="shared" si="493"/>
        <v>0</v>
      </c>
      <c r="N5605" s="210">
        <f t="shared" si="493"/>
        <v>0</v>
      </c>
      <c r="O5605" s="210">
        <f t="shared" si="493"/>
        <v>0</v>
      </c>
      <c r="P5605" s="210">
        <f t="shared" si="493"/>
        <v>0</v>
      </c>
      <c r="Q5605" s="210">
        <f t="shared" si="493"/>
        <v>0</v>
      </c>
      <c r="R5605" s="210">
        <f t="shared" si="493"/>
        <v>0</v>
      </c>
    </row>
    <row r="5606" spans="1:18" hidden="1" outlineLevel="2" x14ac:dyDescent="0.35">
      <c r="A5606" s="209" t="str">
        <f>'Usages mobilité'!A5</f>
        <v>Usage mobilité n°2</v>
      </c>
      <c r="B5606" s="209" t="s">
        <v>637</v>
      </c>
      <c r="C5606" s="209"/>
      <c r="D5606" s="210">
        <f>IF(B$5596&lt;&gt;"",IF(B$5596='Usages mobilité'!BF5,'Usages mobilité'!BD5,0),0)</f>
        <v>0</v>
      </c>
      <c r="E5606" s="210">
        <f t="shared" si="493"/>
        <v>0</v>
      </c>
      <c r="F5606" s="210">
        <f t="shared" si="493"/>
        <v>0</v>
      </c>
      <c r="G5606" s="210">
        <f t="shared" si="493"/>
        <v>0</v>
      </c>
      <c r="H5606" s="210">
        <f t="shared" si="493"/>
        <v>0</v>
      </c>
      <c r="I5606" s="210">
        <f t="shared" si="493"/>
        <v>0</v>
      </c>
      <c r="J5606" s="210">
        <f t="shared" si="493"/>
        <v>0</v>
      </c>
      <c r="K5606" s="210">
        <f t="shared" si="493"/>
        <v>0</v>
      </c>
      <c r="L5606" s="210">
        <f t="shared" si="493"/>
        <v>0</v>
      </c>
      <c r="M5606" s="210">
        <f t="shared" si="493"/>
        <v>0</v>
      </c>
      <c r="N5606" s="210">
        <f t="shared" si="493"/>
        <v>0</v>
      </c>
      <c r="O5606" s="210">
        <f t="shared" si="493"/>
        <v>0</v>
      </c>
      <c r="P5606" s="210">
        <f t="shared" si="493"/>
        <v>0</v>
      </c>
      <c r="Q5606" s="210">
        <f t="shared" si="493"/>
        <v>0</v>
      </c>
      <c r="R5606" s="210">
        <f t="shared" si="493"/>
        <v>0</v>
      </c>
    </row>
    <row r="5607" spans="1:18" hidden="1" outlineLevel="2" x14ac:dyDescent="0.35">
      <c r="A5607" s="209" t="str">
        <f>'Usages mobilité'!A6</f>
        <v>Usage mobilité n°3</v>
      </c>
      <c r="B5607" s="209" t="s">
        <v>637</v>
      </c>
      <c r="C5607" s="209"/>
      <c r="D5607" s="210">
        <f>IF(B$5596&lt;&gt;"",IF(B$5596='Usages mobilité'!BF6,'Usages mobilité'!BD6,0),0)</f>
        <v>0</v>
      </c>
      <c r="E5607" s="210">
        <f t="shared" si="493"/>
        <v>0</v>
      </c>
      <c r="F5607" s="210">
        <f t="shared" si="493"/>
        <v>0</v>
      </c>
      <c r="G5607" s="210">
        <f t="shared" si="493"/>
        <v>0</v>
      </c>
      <c r="H5607" s="210">
        <f t="shared" si="493"/>
        <v>0</v>
      </c>
      <c r="I5607" s="210">
        <f t="shared" si="493"/>
        <v>0</v>
      </c>
      <c r="J5607" s="210">
        <f t="shared" si="493"/>
        <v>0</v>
      </c>
      <c r="K5607" s="210">
        <f t="shared" si="493"/>
        <v>0</v>
      </c>
      <c r="L5607" s="210">
        <f t="shared" si="493"/>
        <v>0</v>
      </c>
      <c r="M5607" s="210">
        <f t="shared" si="493"/>
        <v>0</v>
      </c>
      <c r="N5607" s="210">
        <f t="shared" si="493"/>
        <v>0</v>
      </c>
      <c r="O5607" s="210">
        <f t="shared" si="493"/>
        <v>0</v>
      </c>
      <c r="P5607" s="210">
        <f t="shared" si="493"/>
        <v>0</v>
      </c>
      <c r="Q5607" s="210">
        <f t="shared" si="493"/>
        <v>0</v>
      </c>
      <c r="R5607" s="210">
        <f t="shared" si="493"/>
        <v>0</v>
      </c>
    </row>
    <row r="5608" spans="1:18" hidden="1" outlineLevel="2" x14ac:dyDescent="0.35">
      <c r="A5608" s="209" t="str">
        <f>'Usages mobilité'!A7</f>
        <v>Usage mobilité n°4</v>
      </c>
      <c r="B5608" s="209" t="s">
        <v>637</v>
      </c>
      <c r="C5608" s="209"/>
      <c r="D5608" s="210">
        <f>IF(B$5596&lt;&gt;"",IF(B$5596='Usages mobilité'!BF7,'Usages mobilité'!BD7,0),0)</f>
        <v>0</v>
      </c>
      <c r="E5608" s="210">
        <f t="shared" si="493"/>
        <v>0</v>
      </c>
      <c r="F5608" s="210">
        <f t="shared" si="493"/>
        <v>0</v>
      </c>
      <c r="G5608" s="210">
        <f t="shared" si="493"/>
        <v>0</v>
      </c>
      <c r="H5608" s="210">
        <f t="shared" si="493"/>
        <v>0</v>
      </c>
      <c r="I5608" s="210">
        <f t="shared" si="493"/>
        <v>0</v>
      </c>
      <c r="J5608" s="210">
        <f t="shared" si="493"/>
        <v>0</v>
      </c>
      <c r="K5608" s="210">
        <f t="shared" si="493"/>
        <v>0</v>
      </c>
      <c r="L5608" s="210">
        <f t="shared" si="493"/>
        <v>0</v>
      </c>
      <c r="M5608" s="210">
        <f t="shared" si="493"/>
        <v>0</v>
      </c>
      <c r="N5608" s="210">
        <f t="shared" si="493"/>
        <v>0</v>
      </c>
      <c r="O5608" s="210">
        <f t="shared" si="493"/>
        <v>0</v>
      </c>
      <c r="P5608" s="210">
        <f t="shared" si="493"/>
        <v>0</v>
      </c>
      <c r="Q5608" s="210">
        <f t="shared" si="493"/>
        <v>0</v>
      </c>
      <c r="R5608" s="210">
        <f t="shared" si="493"/>
        <v>0</v>
      </c>
    </row>
    <row r="5609" spans="1:18" hidden="1" outlineLevel="2" x14ac:dyDescent="0.35">
      <c r="A5609" s="209" t="str">
        <f>'Usages mobilité'!A8</f>
        <v>Usage mobilité n°5</v>
      </c>
      <c r="B5609" s="209" t="s">
        <v>637</v>
      </c>
      <c r="C5609" s="209"/>
      <c r="D5609" s="210">
        <f>IF(B$5596&lt;&gt;"",IF(B$5596='Usages mobilité'!BF8,'Usages mobilité'!BD8,0),0)</f>
        <v>0</v>
      </c>
      <c r="E5609" s="210">
        <f t="shared" si="493"/>
        <v>0</v>
      </c>
      <c r="F5609" s="210">
        <f t="shared" si="493"/>
        <v>0</v>
      </c>
      <c r="G5609" s="210">
        <f t="shared" si="493"/>
        <v>0</v>
      </c>
      <c r="H5609" s="210">
        <f t="shared" si="493"/>
        <v>0</v>
      </c>
      <c r="I5609" s="210">
        <f t="shared" si="493"/>
        <v>0</v>
      </c>
      <c r="J5609" s="210">
        <f t="shared" si="493"/>
        <v>0</v>
      </c>
      <c r="K5609" s="210">
        <f t="shared" si="493"/>
        <v>0</v>
      </c>
      <c r="L5609" s="210">
        <f t="shared" si="493"/>
        <v>0</v>
      </c>
      <c r="M5609" s="210">
        <f t="shared" si="493"/>
        <v>0</v>
      </c>
      <c r="N5609" s="210">
        <f t="shared" si="493"/>
        <v>0</v>
      </c>
      <c r="O5609" s="210">
        <f t="shared" si="493"/>
        <v>0</v>
      </c>
      <c r="P5609" s="210">
        <f t="shared" si="493"/>
        <v>0</v>
      </c>
      <c r="Q5609" s="210">
        <f t="shared" si="493"/>
        <v>0</v>
      </c>
      <c r="R5609" s="210">
        <f t="shared" si="493"/>
        <v>0</v>
      </c>
    </row>
    <row r="5610" spans="1:18" hidden="1" outlineLevel="2" x14ac:dyDescent="0.35">
      <c r="A5610" s="209" t="str">
        <f>'Usages mobilité'!A9</f>
        <v>Usage mobilité n°6</v>
      </c>
      <c r="B5610" s="209" t="s">
        <v>637</v>
      </c>
      <c r="C5610" s="209"/>
      <c r="D5610" s="210">
        <f>IF(B$5596&lt;&gt;"",IF(B$5596='Usages mobilité'!BF9,'Usages mobilité'!BD9,0),0)</f>
        <v>0</v>
      </c>
      <c r="E5610" s="210">
        <f t="shared" si="493"/>
        <v>0</v>
      </c>
      <c r="F5610" s="210">
        <f t="shared" si="493"/>
        <v>0</v>
      </c>
      <c r="G5610" s="210">
        <f t="shared" si="493"/>
        <v>0</v>
      </c>
      <c r="H5610" s="210">
        <f t="shared" si="493"/>
        <v>0</v>
      </c>
      <c r="I5610" s="210">
        <f t="shared" si="493"/>
        <v>0</v>
      </c>
      <c r="J5610" s="210">
        <f t="shared" si="493"/>
        <v>0</v>
      </c>
      <c r="K5610" s="210">
        <f t="shared" si="493"/>
        <v>0</v>
      </c>
      <c r="L5610" s="210">
        <f t="shared" si="493"/>
        <v>0</v>
      </c>
      <c r="M5610" s="210">
        <f t="shared" si="493"/>
        <v>0</v>
      </c>
      <c r="N5610" s="210">
        <f t="shared" si="493"/>
        <v>0</v>
      </c>
      <c r="O5610" s="210">
        <f t="shared" si="493"/>
        <v>0</v>
      </c>
      <c r="P5610" s="210">
        <f t="shared" si="493"/>
        <v>0</v>
      </c>
      <c r="Q5610" s="210">
        <f t="shared" si="493"/>
        <v>0</v>
      </c>
      <c r="R5610" s="210">
        <f t="shared" si="493"/>
        <v>0</v>
      </c>
    </row>
    <row r="5611" spans="1:18" hidden="1" outlineLevel="2" x14ac:dyDescent="0.35">
      <c r="A5611" s="209" t="str">
        <f>'Usages mobilité'!A10</f>
        <v>Usage mobilité n°7</v>
      </c>
      <c r="B5611" s="209" t="s">
        <v>637</v>
      </c>
      <c r="C5611" s="209"/>
      <c r="D5611" s="210">
        <f>IF(B$5596&lt;&gt;"",IF(B$5596='Usages mobilité'!BF10,'Usages mobilité'!BD10,0),0)</f>
        <v>0</v>
      </c>
      <c r="E5611" s="210">
        <f t="shared" si="493"/>
        <v>0</v>
      </c>
      <c r="F5611" s="210">
        <f t="shared" si="493"/>
        <v>0</v>
      </c>
      <c r="G5611" s="210">
        <f t="shared" si="493"/>
        <v>0</v>
      </c>
      <c r="H5611" s="210">
        <f t="shared" si="493"/>
        <v>0</v>
      </c>
      <c r="I5611" s="210">
        <f t="shared" si="493"/>
        <v>0</v>
      </c>
      <c r="J5611" s="210">
        <f t="shared" si="493"/>
        <v>0</v>
      </c>
      <c r="K5611" s="210">
        <f t="shared" si="493"/>
        <v>0</v>
      </c>
      <c r="L5611" s="210">
        <f t="shared" si="493"/>
        <v>0</v>
      </c>
      <c r="M5611" s="210">
        <f t="shared" si="493"/>
        <v>0</v>
      </c>
      <c r="N5611" s="210">
        <f t="shared" si="493"/>
        <v>0</v>
      </c>
      <c r="O5611" s="210">
        <f t="shared" si="493"/>
        <v>0</v>
      </c>
      <c r="P5611" s="210">
        <f t="shared" si="493"/>
        <v>0</v>
      </c>
      <c r="Q5611" s="210">
        <f t="shared" si="493"/>
        <v>0</v>
      </c>
      <c r="R5611" s="210">
        <f t="shared" si="493"/>
        <v>0</v>
      </c>
    </row>
    <row r="5612" spans="1:18" hidden="1" outlineLevel="2" x14ac:dyDescent="0.35">
      <c r="A5612" s="209" t="str">
        <f>'Usages mobilité'!A11</f>
        <v>Usage mobilité n°8</v>
      </c>
      <c r="B5612" s="209" t="s">
        <v>637</v>
      </c>
      <c r="C5612" s="209"/>
      <c r="D5612" s="210">
        <f>IF(B$5596&lt;&gt;"",IF(B$5596='Usages mobilité'!BF11,'Usages mobilité'!BD11,0),0)</f>
        <v>0</v>
      </c>
      <c r="E5612" s="210">
        <f t="shared" si="493"/>
        <v>0</v>
      </c>
      <c r="F5612" s="210">
        <f t="shared" si="493"/>
        <v>0</v>
      </c>
      <c r="G5612" s="210">
        <f t="shared" si="493"/>
        <v>0</v>
      </c>
      <c r="H5612" s="210">
        <f t="shared" si="493"/>
        <v>0</v>
      </c>
      <c r="I5612" s="210">
        <f t="shared" si="493"/>
        <v>0</v>
      </c>
      <c r="J5612" s="210">
        <f t="shared" si="493"/>
        <v>0</v>
      </c>
      <c r="K5612" s="210">
        <f t="shared" si="493"/>
        <v>0</v>
      </c>
      <c r="L5612" s="210">
        <f t="shared" si="493"/>
        <v>0</v>
      </c>
      <c r="M5612" s="210">
        <f t="shared" si="493"/>
        <v>0</v>
      </c>
      <c r="N5612" s="210">
        <f t="shared" si="493"/>
        <v>0</v>
      </c>
      <c r="O5612" s="210">
        <f t="shared" si="493"/>
        <v>0</v>
      </c>
      <c r="P5612" s="210">
        <f t="shared" si="493"/>
        <v>0</v>
      </c>
      <c r="Q5612" s="210">
        <f t="shared" si="493"/>
        <v>0</v>
      </c>
      <c r="R5612" s="210">
        <f t="shared" si="493"/>
        <v>0</v>
      </c>
    </row>
    <row r="5613" spans="1:18" hidden="1" outlineLevel="2" x14ac:dyDescent="0.35">
      <c r="A5613" s="209" t="str">
        <f>'Usages mobilité'!A12</f>
        <v>Usage mobilité n°9</v>
      </c>
      <c r="B5613" s="209" t="s">
        <v>637</v>
      </c>
      <c r="C5613" s="209"/>
      <c r="D5613" s="210">
        <f>IF(B$5596&lt;&gt;"",IF(B$5596='Usages mobilité'!BF12,'Usages mobilité'!BD12,0),0)</f>
        <v>0</v>
      </c>
      <c r="E5613" s="210">
        <f t="shared" si="493"/>
        <v>0</v>
      </c>
      <c r="F5613" s="210">
        <f t="shared" si="493"/>
        <v>0</v>
      </c>
      <c r="G5613" s="210">
        <f t="shared" si="493"/>
        <v>0</v>
      </c>
      <c r="H5613" s="210">
        <f t="shared" si="493"/>
        <v>0</v>
      </c>
      <c r="I5613" s="210">
        <f t="shared" si="493"/>
        <v>0</v>
      </c>
      <c r="J5613" s="210">
        <f t="shared" si="493"/>
        <v>0</v>
      </c>
      <c r="K5613" s="210">
        <f t="shared" si="493"/>
        <v>0</v>
      </c>
      <c r="L5613" s="210">
        <f t="shared" si="493"/>
        <v>0</v>
      </c>
      <c r="M5613" s="210">
        <f t="shared" si="493"/>
        <v>0</v>
      </c>
      <c r="N5613" s="210">
        <f t="shared" si="493"/>
        <v>0</v>
      </c>
      <c r="O5613" s="210">
        <f t="shared" si="493"/>
        <v>0</v>
      </c>
      <c r="P5613" s="210">
        <f t="shared" si="493"/>
        <v>0</v>
      </c>
      <c r="Q5613" s="210">
        <f t="shared" si="493"/>
        <v>0</v>
      </c>
      <c r="R5613" s="210">
        <f t="shared" si="493"/>
        <v>0</v>
      </c>
    </row>
    <row r="5614" spans="1:18" hidden="1" outlineLevel="2" x14ac:dyDescent="0.35">
      <c r="A5614" s="209" t="str">
        <f>'Usages mobilité'!A13</f>
        <v>Usage mobilité n°10</v>
      </c>
      <c r="B5614" s="209" t="s">
        <v>637</v>
      </c>
      <c r="C5614" s="209"/>
      <c r="D5614" s="210">
        <f>IF(B$5596&lt;&gt;"",IF(B$5596='Usages mobilité'!BF13,'Usages mobilité'!BD13,0),0)</f>
        <v>0</v>
      </c>
      <c r="E5614" s="210">
        <f t="shared" si="493"/>
        <v>0</v>
      </c>
      <c r="F5614" s="210">
        <f t="shared" si="493"/>
        <v>0</v>
      </c>
      <c r="G5614" s="210">
        <f t="shared" si="493"/>
        <v>0</v>
      </c>
      <c r="H5614" s="210">
        <f t="shared" si="493"/>
        <v>0</v>
      </c>
      <c r="I5614" s="210">
        <f t="shared" si="493"/>
        <v>0</v>
      </c>
      <c r="J5614" s="210">
        <f t="shared" si="493"/>
        <v>0</v>
      </c>
      <c r="K5614" s="210">
        <f t="shared" si="493"/>
        <v>0</v>
      </c>
      <c r="L5614" s="210">
        <f t="shared" si="493"/>
        <v>0</v>
      </c>
      <c r="M5614" s="210">
        <f t="shared" si="493"/>
        <v>0</v>
      </c>
      <c r="N5614" s="210">
        <f t="shared" si="493"/>
        <v>0</v>
      </c>
      <c r="O5614" s="210">
        <f t="shared" si="493"/>
        <v>0</v>
      </c>
      <c r="P5614" s="210">
        <f t="shared" si="493"/>
        <v>0</v>
      </c>
      <c r="Q5614" s="210">
        <f t="shared" si="493"/>
        <v>0</v>
      </c>
      <c r="R5614" s="210">
        <f t="shared" si="493"/>
        <v>0</v>
      </c>
    </row>
    <row r="5615" spans="1:18" hidden="1" outlineLevel="2" x14ac:dyDescent="0.35">
      <c r="A5615" s="209" t="str">
        <f>'Usages mobilité'!A14</f>
        <v>Usage mobilité n°11</v>
      </c>
      <c r="B5615" s="209" t="s">
        <v>637</v>
      </c>
      <c r="C5615" s="209"/>
      <c r="D5615" s="210">
        <f>IF(B$5596&lt;&gt;"",IF(B$5596='Usages mobilité'!BF14,'Usages mobilité'!BD14,0),0)</f>
        <v>0</v>
      </c>
      <c r="E5615" s="210">
        <f t="shared" ref="E5615:R5624" si="494">$D5615</f>
        <v>0</v>
      </c>
      <c r="F5615" s="210">
        <f t="shared" si="494"/>
        <v>0</v>
      </c>
      <c r="G5615" s="210">
        <f t="shared" si="494"/>
        <v>0</v>
      </c>
      <c r="H5615" s="210">
        <f t="shared" si="494"/>
        <v>0</v>
      </c>
      <c r="I5615" s="210">
        <f t="shared" si="494"/>
        <v>0</v>
      </c>
      <c r="J5615" s="210">
        <f t="shared" si="494"/>
        <v>0</v>
      </c>
      <c r="K5615" s="210">
        <f t="shared" si="494"/>
        <v>0</v>
      </c>
      <c r="L5615" s="210">
        <f t="shared" si="494"/>
        <v>0</v>
      </c>
      <c r="M5615" s="210">
        <f t="shared" si="494"/>
        <v>0</v>
      </c>
      <c r="N5615" s="210">
        <f t="shared" si="494"/>
        <v>0</v>
      </c>
      <c r="O5615" s="210">
        <f t="shared" si="494"/>
        <v>0</v>
      </c>
      <c r="P5615" s="210">
        <f t="shared" si="494"/>
        <v>0</v>
      </c>
      <c r="Q5615" s="210">
        <f t="shared" si="494"/>
        <v>0</v>
      </c>
      <c r="R5615" s="210">
        <f t="shared" si="494"/>
        <v>0</v>
      </c>
    </row>
    <row r="5616" spans="1:18" hidden="1" outlineLevel="2" x14ac:dyDescent="0.35">
      <c r="A5616" s="209" t="str">
        <f>'Usages mobilité'!A15</f>
        <v>Usage mobilité n°12</v>
      </c>
      <c r="B5616" s="209" t="s">
        <v>637</v>
      </c>
      <c r="C5616" s="209"/>
      <c r="D5616" s="210">
        <f>IF(B$5596&lt;&gt;"",IF(B$5596='Usages mobilité'!BF15,'Usages mobilité'!BD15,0),0)</f>
        <v>0</v>
      </c>
      <c r="E5616" s="210">
        <f t="shared" si="494"/>
        <v>0</v>
      </c>
      <c r="F5616" s="210">
        <f t="shared" si="494"/>
        <v>0</v>
      </c>
      <c r="G5616" s="210">
        <f t="shared" si="494"/>
        <v>0</v>
      </c>
      <c r="H5616" s="210">
        <f t="shared" si="494"/>
        <v>0</v>
      </c>
      <c r="I5616" s="210">
        <f t="shared" si="494"/>
        <v>0</v>
      </c>
      <c r="J5616" s="210">
        <f t="shared" si="494"/>
        <v>0</v>
      </c>
      <c r="K5616" s="210">
        <f t="shared" si="494"/>
        <v>0</v>
      </c>
      <c r="L5616" s="210">
        <f t="shared" si="494"/>
        <v>0</v>
      </c>
      <c r="M5616" s="210">
        <f t="shared" si="494"/>
        <v>0</v>
      </c>
      <c r="N5616" s="210">
        <f t="shared" si="494"/>
        <v>0</v>
      </c>
      <c r="O5616" s="210">
        <f t="shared" si="494"/>
        <v>0</v>
      </c>
      <c r="P5616" s="210">
        <f t="shared" si="494"/>
        <v>0</v>
      </c>
      <c r="Q5616" s="210">
        <f t="shared" si="494"/>
        <v>0</v>
      </c>
      <c r="R5616" s="210">
        <f t="shared" si="494"/>
        <v>0</v>
      </c>
    </row>
    <row r="5617" spans="1:18" hidden="1" outlineLevel="2" x14ac:dyDescent="0.35">
      <c r="A5617" s="209" t="str">
        <f>'Usages mobilité'!A16</f>
        <v>Usage mobilité n°13</v>
      </c>
      <c r="B5617" s="209" t="s">
        <v>637</v>
      </c>
      <c r="C5617" s="209"/>
      <c r="D5617" s="210">
        <f>IF(B$5596&lt;&gt;"",IF(B$5596='Usages mobilité'!BF16,'Usages mobilité'!BD16,0),0)</f>
        <v>0</v>
      </c>
      <c r="E5617" s="210">
        <f t="shared" si="494"/>
        <v>0</v>
      </c>
      <c r="F5617" s="210">
        <f t="shared" si="494"/>
        <v>0</v>
      </c>
      <c r="G5617" s="210">
        <f t="shared" si="494"/>
        <v>0</v>
      </c>
      <c r="H5617" s="210">
        <f t="shared" si="494"/>
        <v>0</v>
      </c>
      <c r="I5617" s="210">
        <f t="shared" si="494"/>
        <v>0</v>
      </c>
      <c r="J5617" s="210">
        <f t="shared" si="494"/>
        <v>0</v>
      </c>
      <c r="K5617" s="210">
        <f t="shared" si="494"/>
        <v>0</v>
      </c>
      <c r="L5617" s="210">
        <f t="shared" si="494"/>
        <v>0</v>
      </c>
      <c r="M5617" s="210">
        <f t="shared" si="494"/>
        <v>0</v>
      </c>
      <c r="N5617" s="210">
        <f t="shared" si="494"/>
        <v>0</v>
      </c>
      <c r="O5617" s="210">
        <f t="shared" si="494"/>
        <v>0</v>
      </c>
      <c r="P5617" s="210">
        <f t="shared" si="494"/>
        <v>0</v>
      </c>
      <c r="Q5617" s="210">
        <f t="shared" si="494"/>
        <v>0</v>
      </c>
      <c r="R5617" s="210">
        <f t="shared" si="494"/>
        <v>0</v>
      </c>
    </row>
    <row r="5618" spans="1:18" hidden="1" outlineLevel="2" x14ac:dyDescent="0.35">
      <c r="A5618" s="209" t="str">
        <f>'Usages mobilité'!A17</f>
        <v>Usage mobilité n°14</v>
      </c>
      <c r="B5618" s="209" t="s">
        <v>637</v>
      </c>
      <c r="C5618" s="209"/>
      <c r="D5618" s="210">
        <f>IF(B$5596&lt;&gt;"",IF(B$5596='Usages mobilité'!BF17,'Usages mobilité'!BD17,0),0)</f>
        <v>0</v>
      </c>
      <c r="E5618" s="210">
        <f t="shared" si="494"/>
        <v>0</v>
      </c>
      <c r="F5618" s="210">
        <f t="shared" si="494"/>
        <v>0</v>
      </c>
      <c r="G5618" s="210">
        <f t="shared" si="494"/>
        <v>0</v>
      </c>
      <c r="H5618" s="210">
        <f t="shared" si="494"/>
        <v>0</v>
      </c>
      <c r="I5618" s="210">
        <f t="shared" si="494"/>
        <v>0</v>
      </c>
      <c r="J5618" s="210">
        <f t="shared" si="494"/>
        <v>0</v>
      </c>
      <c r="K5618" s="210">
        <f t="shared" si="494"/>
        <v>0</v>
      </c>
      <c r="L5618" s="210">
        <f t="shared" si="494"/>
        <v>0</v>
      </c>
      <c r="M5618" s="210">
        <f t="shared" si="494"/>
        <v>0</v>
      </c>
      <c r="N5618" s="210">
        <f t="shared" si="494"/>
        <v>0</v>
      </c>
      <c r="O5618" s="210">
        <f t="shared" si="494"/>
        <v>0</v>
      </c>
      <c r="P5618" s="210">
        <f t="shared" si="494"/>
        <v>0</v>
      </c>
      <c r="Q5618" s="210">
        <f t="shared" si="494"/>
        <v>0</v>
      </c>
      <c r="R5618" s="210">
        <f t="shared" si="494"/>
        <v>0</v>
      </c>
    </row>
    <row r="5619" spans="1:18" hidden="1" outlineLevel="2" x14ac:dyDescent="0.35">
      <c r="A5619" s="209" t="str">
        <f>'Usages mobilité'!A18</f>
        <v>Usage mobilité n°15</v>
      </c>
      <c r="B5619" s="209" t="s">
        <v>637</v>
      </c>
      <c r="C5619" s="209"/>
      <c r="D5619" s="210">
        <f>IF(B$5596&lt;&gt;"",IF(B$5596='Usages mobilité'!BF18,'Usages mobilité'!BD18,0),0)</f>
        <v>0</v>
      </c>
      <c r="E5619" s="210">
        <f t="shared" si="494"/>
        <v>0</v>
      </c>
      <c r="F5619" s="210">
        <f t="shared" si="494"/>
        <v>0</v>
      </c>
      <c r="G5619" s="210">
        <f t="shared" si="494"/>
        <v>0</v>
      </c>
      <c r="H5619" s="210">
        <f t="shared" si="494"/>
        <v>0</v>
      </c>
      <c r="I5619" s="210">
        <f t="shared" si="494"/>
        <v>0</v>
      </c>
      <c r="J5619" s="210">
        <f t="shared" si="494"/>
        <v>0</v>
      </c>
      <c r="K5619" s="210">
        <f t="shared" si="494"/>
        <v>0</v>
      </c>
      <c r="L5619" s="210">
        <f t="shared" si="494"/>
        <v>0</v>
      </c>
      <c r="M5619" s="210">
        <f t="shared" si="494"/>
        <v>0</v>
      </c>
      <c r="N5619" s="210">
        <f t="shared" si="494"/>
        <v>0</v>
      </c>
      <c r="O5619" s="210">
        <f t="shared" si="494"/>
        <v>0</v>
      </c>
      <c r="P5619" s="210">
        <f t="shared" si="494"/>
        <v>0</v>
      </c>
      <c r="Q5619" s="210">
        <f t="shared" si="494"/>
        <v>0</v>
      </c>
      <c r="R5619" s="210">
        <f t="shared" si="494"/>
        <v>0</v>
      </c>
    </row>
    <row r="5620" spans="1:18" hidden="1" outlineLevel="2" x14ac:dyDescent="0.35">
      <c r="A5620" s="209" t="str">
        <f>'Usages mobilité'!A19</f>
        <v>Usage mobilité n°16</v>
      </c>
      <c r="B5620" s="209" t="s">
        <v>637</v>
      </c>
      <c r="C5620" s="209"/>
      <c r="D5620" s="210">
        <f>IF(B$5596&lt;&gt;"",IF(B$5596='Usages mobilité'!BF19,'Usages mobilité'!BD19,0),0)</f>
        <v>0</v>
      </c>
      <c r="E5620" s="210">
        <f t="shared" si="494"/>
        <v>0</v>
      </c>
      <c r="F5620" s="210">
        <f t="shared" si="494"/>
        <v>0</v>
      </c>
      <c r="G5620" s="210">
        <f t="shared" si="494"/>
        <v>0</v>
      </c>
      <c r="H5620" s="210">
        <f t="shared" si="494"/>
        <v>0</v>
      </c>
      <c r="I5620" s="210">
        <f t="shared" si="494"/>
        <v>0</v>
      </c>
      <c r="J5620" s="210">
        <f t="shared" si="494"/>
        <v>0</v>
      </c>
      <c r="K5620" s="210">
        <f t="shared" si="494"/>
        <v>0</v>
      </c>
      <c r="L5620" s="210">
        <f t="shared" si="494"/>
        <v>0</v>
      </c>
      <c r="M5620" s="210">
        <f t="shared" si="494"/>
        <v>0</v>
      </c>
      <c r="N5620" s="210">
        <f t="shared" si="494"/>
        <v>0</v>
      </c>
      <c r="O5620" s="210">
        <f t="shared" si="494"/>
        <v>0</v>
      </c>
      <c r="P5620" s="210">
        <f t="shared" si="494"/>
        <v>0</v>
      </c>
      <c r="Q5620" s="210">
        <f t="shared" si="494"/>
        <v>0</v>
      </c>
      <c r="R5620" s="210">
        <f t="shared" si="494"/>
        <v>0</v>
      </c>
    </row>
    <row r="5621" spans="1:18" hidden="1" outlineLevel="2" x14ac:dyDescent="0.35">
      <c r="A5621" s="209" t="str">
        <f>'Usages mobilité'!A20</f>
        <v>Usage mobilité n°17</v>
      </c>
      <c r="B5621" s="209" t="s">
        <v>637</v>
      </c>
      <c r="C5621" s="209"/>
      <c r="D5621" s="210">
        <f>IF(B$5596&lt;&gt;"",IF(B$5596='Usages mobilité'!BF20,'Usages mobilité'!BD20,0),0)</f>
        <v>0</v>
      </c>
      <c r="E5621" s="210">
        <f t="shared" si="494"/>
        <v>0</v>
      </c>
      <c r="F5621" s="210">
        <f t="shared" si="494"/>
        <v>0</v>
      </c>
      <c r="G5621" s="210">
        <f t="shared" si="494"/>
        <v>0</v>
      </c>
      <c r="H5621" s="210">
        <f t="shared" si="494"/>
        <v>0</v>
      </c>
      <c r="I5621" s="210">
        <f t="shared" si="494"/>
        <v>0</v>
      </c>
      <c r="J5621" s="210">
        <f t="shared" si="494"/>
        <v>0</v>
      </c>
      <c r="K5621" s="210">
        <f t="shared" si="494"/>
        <v>0</v>
      </c>
      <c r="L5621" s="210">
        <f t="shared" si="494"/>
        <v>0</v>
      </c>
      <c r="M5621" s="210">
        <f t="shared" si="494"/>
        <v>0</v>
      </c>
      <c r="N5621" s="210">
        <f t="shared" si="494"/>
        <v>0</v>
      </c>
      <c r="O5621" s="210">
        <f t="shared" si="494"/>
        <v>0</v>
      </c>
      <c r="P5621" s="210">
        <f t="shared" si="494"/>
        <v>0</v>
      </c>
      <c r="Q5621" s="210">
        <f t="shared" si="494"/>
        <v>0</v>
      </c>
      <c r="R5621" s="210">
        <f t="shared" si="494"/>
        <v>0</v>
      </c>
    </row>
    <row r="5622" spans="1:18" hidden="1" outlineLevel="2" x14ac:dyDescent="0.35">
      <c r="A5622" s="209" t="str">
        <f>'Usages mobilité'!A21</f>
        <v>Usage mobilité n°18</v>
      </c>
      <c r="B5622" s="209" t="s">
        <v>637</v>
      </c>
      <c r="C5622" s="209"/>
      <c r="D5622" s="210">
        <f>IF(B$5596&lt;&gt;"",IF(B$5596='Usages mobilité'!BF21,'Usages mobilité'!BD21,0),0)</f>
        <v>0</v>
      </c>
      <c r="E5622" s="210">
        <f t="shared" si="494"/>
        <v>0</v>
      </c>
      <c r="F5622" s="210">
        <f t="shared" si="494"/>
        <v>0</v>
      </c>
      <c r="G5622" s="210">
        <f t="shared" si="494"/>
        <v>0</v>
      </c>
      <c r="H5622" s="210">
        <f t="shared" si="494"/>
        <v>0</v>
      </c>
      <c r="I5622" s="210">
        <f t="shared" si="494"/>
        <v>0</v>
      </c>
      <c r="J5622" s="210">
        <f t="shared" si="494"/>
        <v>0</v>
      </c>
      <c r="K5622" s="210">
        <f t="shared" si="494"/>
        <v>0</v>
      </c>
      <c r="L5622" s="210">
        <f t="shared" si="494"/>
        <v>0</v>
      </c>
      <c r="M5622" s="210">
        <f t="shared" si="494"/>
        <v>0</v>
      </c>
      <c r="N5622" s="210">
        <f t="shared" si="494"/>
        <v>0</v>
      </c>
      <c r="O5622" s="210">
        <f t="shared" si="494"/>
        <v>0</v>
      </c>
      <c r="P5622" s="210">
        <f t="shared" si="494"/>
        <v>0</v>
      </c>
      <c r="Q5622" s="210">
        <f t="shared" si="494"/>
        <v>0</v>
      </c>
      <c r="R5622" s="210">
        <f t="shared" si="494"/>
        <v>0</v>
      </c>
    </row>
    <row r="5623" spans="1:18" hidden="1" outlineLevel="2" x14ac:dyDescent="0.35">
      <c r="A5623" s="209" t="str">
        <f>'Usages mobilité'!A22</f>
        <v>Usage mobilité n°19</v>
      </c>
      <c r="B5623" s="209" t="s">
        <v>637</v>
      </c>
      <c r="C5623" s="209"/>
      <c r="D5623" s="210">
        <f>IF(B$5596&lt;&gt;"",IF(B$5596='Usages mobilité'!BF22,'Usages mobilité'!BD22,0),0)</f>
        <v>0</v>
      </c>
      <c r="E5623" s="210">
        <f t="shared" si="494"/>
        <v>0</v>
      </c>
      <c r="F5623" s="210">
        <f t="shared" si="494"/>
        <v>0</v>
      </c>
      <c r="G5623" s="210">
        <f t="shared" si="494"/>
        <v>0</v>
      </c>
      <c r="H5623" s="210">
        <f t="shared" si="494"/>
        <v>0</v>
      </c>
      <c r="I5623" s="210">
        <f t="shared" si="494"/>
        <v>0</v>
      </c>
      <c r="J5623" s="210">
        <f t="shared" si="494"/>
        <v>0</v>
      </c>
      <c r="K5623" s="210">
        <f t="shared" si="494"/>
        <v>0</v>
      </c>
      <c r="L5623" s="210">
        <f t="shared" si="494"/>
        <v>0</v>
      </c>
      <c r="M5623" s="210">
        <f t="shared" si="494"/>
        <v>0</v>
      </c>
      <c r="N5623" s="210">
        <f t="shared" si="494"/>
        <v>0</v>
      </c>
      <c r="O5623" s="210">
        <f t="shared" si="494"/>
        <v>0</v>
      </c>
      <c r="P5623" s="210">
        <f t="shared" si="494"/>
        <v>0</v>
      </c>
      <c r="Q5623" s="210">
        <f t="shared" si="494"/>
        <v>0</v>
      </c>
      <c r="R5623" s="210">
        <f t="shared" si="494"/>
        <v>0</v>
      </c>
    </row>
    <row r="5624" spans="1:18" hidden="1" outlineLevel="2" x14ac:dyDescent="0.35">
      <c r="A5624" s="209" t="str">
        <f>'Usages mobilité'!A23</f>
        <v>Usage mobilité n°20</v>
      </c>
      <c r="B5624" s="209" t="s">
        <v>637</v>
      </c>
      <c r="C5624" s="209"/>
      <c r="D5624" s="210">
        <f>IF(B$5596&lt;&gt;"",IF(B$5596='Usages mobilité'!BF23,'Usages mobilité'!BD23,0),0)</f>
        <v>0</v>
      </c>
      <c r="E5624" s="210">
        <f t="shared" si="494"/>
        <v>0</v>
      </c>
      <c r="F5624" s="210">
        <f t="shared" si="494"/>
        <v>0</v>
      </c>
      <c r="G5624" s="210">
        <f t="shared" si="494"/>
        <v>0</v>
      </c>
      <c r="H5624" s="210">
        <f t="shared" si="494"/>
        <v>0</v>
      </c>
      <c r="I5624" s="210">
        <f t="shared" si="494"/>
        <v>0</v>
      </c>
      <c r="J5624" s="210">
        <f t="shared" si="494"/>
        <v>0</v>
      </c>
      <c r="K5624" s="210">
        <f t="shared" si="494"/>
        <v>0</v>
      </c>
      <c r="L5624" s="210">
        <f t="shared" si="494"/>
        <v>0</v>
      </c>
      <c r="M5624" s="210">
        <f t="shared" si="494"/>
        <v>0</v>
      </c>
      <c r="N5624" s="210">
        <f t="shared" si="494"/>
        <v>0</v>
      </c>
      <c r="O5624" s="210">
        <f t="shared" si="494"/>
        <v>0</v>
      </c>
      <c r="P5624" s="210">
        <f t="shared" si="494"/>
        <v>0</v>
      </c>
      <c r="Q5624" s="210">
        <f t="shared" si="494"/>
        <v>0</v>
      </c>
      <c r="R5624" s="210">
        <f t="shared" si="494"/>
        <v>0</v>
      </c>
    </row>
    <row r="5625" spans="1:18" hidden="1" outlineLevel="2" x14ac:dyDescent="0.35">
      <c r="A5625" s="209" t="str">
        <f>'Usages mobilité'!A24</f>
        <v>Usage mobilité n°21</v>
      </c>
      <c r="B5625" s="209" t="s">
        <v>637</v>
      </c>
      <c r="C5625" s="209"/>
      <c r="D5625" s="210">
        <f>IF(B$5596&lt;&gt;"",IF(B$5596='Usages mobilité'!BF24,'Usages mobilité'!BD24,0),0)</f>
        <v>0</v>
      </c>
      <c r="E5625" s="210">
        <f t="shared" ref="E5625:R5634" si="495">$D5625</f>
        <v>0</v>
      </c>
      <c r="F5625" s="210">
        <f t="shared" si="495"/>
        <v>0</v>
      </c>
      <c r="G5625" s="210">
        <f t="shared" si="495"/>
        <v>0</v>
      </c>
      <c r="H5625" s="210">
        <f t="shared" si="495"/>
        <v>0</v>
      </c>
      <c r="I5625" s="210">
        <f t="shared" si="495"/>
        <v>0</v>
      </c>
      <c r="J5625" s="210">
        <f t="shared" si="495"/>
        <v>0</v>
      </c>
      <c r="K5625" s="210">
        <f t="shared" si="495"/>
        <v>0</v>
      </c>
      <c r="L5625" s="210">
        <f t="shared" si="495"/>
        <v>0</v>
      </c>
      <c r="M5625" s="210">
        <f t="shared" si="495"/>
        <v>0</v>
      </c>
      <c r="N5625" s="210">
        <f t="shared" si="495"/>
        <v>0</v>
      </c>
      <c r="O5625" s="210">
        <f t="shared" si="495"/>
        <v>0</v>
      </c>
      <c r="P5625" s="210">
        <f t="shared" si="495"/>
        <v>0</v>
      </c>
      <c r="Q5625" s="210">
        <f t="shared" si="495"/>
        <v>0</v>
      </c>
      <c r="R5625" s="210">
        <f t="shared" si="495"/>
        <v>0</v>
      </c>
    </row>
    <row r="5626" spans="1:18" hidden="1" outlineLevel="2" x14ac:dyDescent="0.35">
      <c r="A5626" s="209" t="str">
        <f>'Usages mobilité'!A25</f>
        <v>Usage mobilité n°22</v>
      </c>
      <c r="B5626" s="209" t="s">
        <v>637</v>
      </c>
      <c r="C5626" s="209"/>
      <c r="D5626" s="210">
        <f>IF(B$5596&lt;&gt;"",IF(B$5596='Usages mobilité'!BF25,'Usages mobilité'!BD25,0),0)</f>
        <v>0</v>
      </c>
      <c r="E5626" s="210">
        <f t="shared" si="495"/>
        <v>0</v>
      </c>
      <c r="F5626" s="210">
        <f t="shared" si="495"/>
        <v>0</v>
      </c>
      <c r="G5626" s="210">
        <f t="shared" si="495"/>
        <v>0</v>
      </c>
      <c r="H5626" s="210">
        <f t="shared" si="495"/>
        <v>0</v>
      </c>
      <c r="I5626" s="210">
        <f t="shared" si="495"/>
        <v>0</v>
      </c>
      <c r="J5626" s="210">
        <f t="shared" si="495"/>
        <v>0</v>
      </c>
      <c r="K5626" s="210">
        <f t="shared" si="495"/>
        <v>0</v>
      </c>
      <c r="L5626" s="210">
        <f t="shared" si="495"/>
        <v>0</v>
      </c>
      <c r="M5626" s="210">
        <f t="shared" si="495"/>
        <v>0</v>
      </c>
      <c r="N5626" s="210">
        <f t="shared" si="495"/>
        <v>0</v>
      </c>
      <c r="O5626" s="210">
        <f t="shared" si="495"/>
        <v>0</v>
      </c>
      <c r="P5626" s="210">
        <f t="shared" si="495"/>
        <v>0</v>
      </c>
      <c r="Q5626" s="210">
        <f t="shared" si="495"/>
        <v>0</v>
      </c>
      <c r="R5626" s="210">
        <f t="shared" si="495"/>
        <v>0</v>
      </c>
    </row>
    <row r="5627" spans="1:18" hidden="1" outlineLevel="2" x14ac:dyDescent="0.35">
      <c r="A5627" s="209" t="str">
        <f>'Usages mobilité'!A26</f>
        <v>Usage mobilité n°23</v>
      </c>
      <c r="B5627" s="209" t="s">
        <v>637</v>
      </c>
      <c r="C5627" s="209"/>
      <c r="D5627" s="210">
        <f>IF(B$5596&lt;&gt;"",IF(B$5596='Usages mobilité'!BF26,'Usages mobilité'!BD26,0),0)</f>
        <v>0</v>
      </c>
      <c r="E5627" s="210">
        <f t="shared" si="495"/>
        <v>0</v>
      </c>
      <c r="F5627" s="210">
        <f t="shared" si="495"/>
        <v>0</v>
      </c>
      <c r="G5627" s="210">
        <f t="shared" si="495"/>
        <v>0</v>
      </c>
      <c r="H5627" s="210">
        <f t="shared" si="495"/>
        <v>0</v>
      </c>
      <c r="I5627" s="210">
        <f t="shared" si="495"/>
        <v>0</v>
      </c>
      <c r="J5627" s="210">
        <f t="shared" si="495"/>
        <v>0</v>
      </c>
      <c r="K5627" s="210">
        <f t="shared" si="495"/>
        <v>0</v>
      </c>
      <c r="L5627" s="210">
        <f t="shared" si="495"/>
        <v>0</v>
      </c>
      <c r="M5627" s="210">
        <f t="shared" si="495"/>
        <v>0</v>
      </c>
      <c r="N5627" s="210">
        <f t="shared" si="495"/>
        <v>0</v>
      </c>
      <c r="O5627" s="210">
        <f t="shared" si="495"/>
        <v>0</v>
      </c>
      <c r="P5627" s="210">
        <f t="shared" si="495"/>
        <v>0</v>
      </c>
      <c r="Q5627" s="210">
        <f t="shared" si="495"/>
        <v>0</v>
      </c>
      <c r="R5627" s="210">
        <f t="shared" si="495"/>
        <v>0</v>
      </c>
    </row>
    <row r="5628" spans="1:18" hidden="1" outlineLevel="2" x14ac:dyDescent="0.35">
      <c r="A5628" s="209" t="str">
        <f>'Usages mobilité'!A27</f>
        <v>Usage mobilité n°24</v>
      </c>
      <c r="B5628" s="209" t="s">
        <v>637</v>
      </c>
      <c r="C5628" s="209"/>
      <c r="D5628" s="210">
        <f>IF(B$5596&lt;&gt;"",IF(B$5596='Usages mobilité'!BF27,'Usages mobilité'!BD27,0),0)</f>
        <v>0</v>
      </c>
      <c r="E5628" s="210">
        <f t="shared" si="495"/>
        <v>0</v>
      </c>
      <c r="F5628" s="210">
        <f t="shared" si="495"/>
        <v>0</v>
      </c>
      <c r="G5628" s="210">
        <f t="shared" si="495"/>
        <v>0</v>
      </c>
      <c r="H5628" s="210">
        <f t="shared" si="495"/>
        <v>0</v>
      </c>
      <c r="I5628" s="210">
        <f t="shared" si="495"/>
        <v>0</v>
      </c>
      <c r="J5628" s="210">
        <f t="shared" si="495"/>
        <v>0</v>
      </c>
      <c r="K5628" s="210">
        <f t="shared" si="495"/>
        <v>0</v>
      </c>
      <c r="L5628" s="210">
        <f t="shared" si="495"/>
        <v>0</v>
      </c>
      <c r="M5628" s="210">
        <f t="shared" si="495"/>
        <v>0</v>
      </c>
      <c r="N5628" s="210">
        <f t="shared" si="495"/>
        <v>0</v>
      </c>
      <c r="O5628" s="210">
        <f t="shared" si="495"/>
        <v>0</v>
      </c>
      <c r="P5628" s="210">
        <f t="shared" si="495"/>
        <v>0</v>
      </c>
      <c r="Q5628" s="210">
        <f t="shared" si="495"/>
        <v>0</v>
      </c>
      <c r="R5628" s="210">
        <f t="shared" si="495"/>
        <v>0</v>
      </c>
    </row>
    <row r="5629" spans="1:18" hidden="1" outlineLevel="2" x14ac:dyDescent="0.35">
      <c r="A5629" s="209" t="str">
        <f>'Usages mobilité'!A28</f>
        <v>Usage mobilité n°25</v>
      </c>
      <c r="B5629" s="209" t="s">
        <v>637</v>
      </c>
      <c r="C5629" s="209"/>
      <c r="D5629" s="210">
        <f>IF(B$5596&lt;&gt;"",IF(B$5596='Usages mobilité'!BF28,'Usages mobilité'!BD28,0),0)</f>
        <v>0</v>
      </c>
      <c r="E5629" s="210">
        <f t="shared" si="495"/>
        <v>0</v>
      </c>
      <c r="F5629" s="210">
        <f t="shared" si="495"/>
        <v>0</v>
      </c>
      <c r="G5629" s="210">
        <f t="shared" si="495"/>
        <v>0</v>
      </c>
      <c r="H5629" s="210">
        <f t="shared" si="495"/>
        <v>0</v>
      </c>
      <c r="I5629" s="210">
        <f t="shared" si="495"/>
        <v>0</v>
      </c>
      <c r="J5629" s="210">
        <f t="shared" si="495"/>
        <v>0</v>
      </c>
      <c r="K5629" s="210">
        <f t="shared" si="495"/>
        <v>0</v>
      </c>
      <c r="L5629" s="210">
        <f t="shared" si="495"/>
        <v>0</v>
      </c>
      <c r="M5629" s="210">
        <f t="shared" si="495"/>
        <v>0</v>
      </c>
      <c r="N5629" s="210">
        <f t="shared" si="495"/>
        <v>0</v>
      </c>
      <c r="O5629" s="210">
        <f t="shared" si="495"/>
        <v>0</v>
      </c>
      <c r="P5629" s="210">
        <f t="shared" si="495"/>
        <v>0</v>
      </c>
      <c r="Q5629" s="210">
        <f t="shared" si="495"/>
        <v>0</v>
      </c>
      <c r="R5629" s="210">
        <f t="shared" si="495"/>
        <v>0</v>
      </c>
    </row>
    <row r="5630" spans="1:18" hidden="1" outlineLevel="2" x14ac:dyDescent="0.35">
      <c r="A5630" s="209" t="str">
        <f>'Usages mobilité'!A29</f>
        <v>Usage mobilité n°26</v>
      </c>
      <c r="B5630" s="209" t="s">
        <v>637</v>
      </c>
      <c r="C5630" s="209"/>
      <c r="D5630" s="210">
        <f>IF(B$5596&lt;&gt;"",IF(B$5596='Usages mobilité'!BF29,'Usages mobilité'!BD29,0),0)</f>
        <v>0</v>
      </c>
      <c r="E5630" s="210">
        <f t="shared" si="495"/>
        <v>0</v>
      </c>
      <c r="F5630" s="210">
        <f t="shared" si="495"/>
        <v>0</v>
      </c>
      <c r="G5630" s="210">
        <f t="shared" si="495"/>
        <v>0</v>
      </c>
      <c r="H5630" s="210">
        <f t="shared" si="495"/>
        <v>0</v>
      </c>
      <c r="I5630" s="210">
        <f t="shared" si="495"/>
        <v>0</v>
      </c>
      <c r="J5630" s="210">
        <f t="shared" si="495"/>
        <v>0</v>
      </c>
      <c r="K5630" s="210">
        <f t="shared" si="495"/>
        <v>0</v>
      </c>
      <c r="L5630" s="210">
        <f t="shared" si="495"/>
        <v>0</v>
      </c>
      <c r="M5630" s="210">
        <f t="shared" si="495"/>
        <v>0</v>
      </c>
      <c r="N5630" s="210">
        <f t="shared" si="495"/>
        <v>0</v>
      </c>
      <c r="O5630" s="210">
        <f t="shared" si="495"/>
        <v>0</v>
      </c>
      <c r="P5630" s="210">
        <f t="shared" si="495"/>
        <v>0</v>
      </c>
      <c r="Q5630" s="210">
        <f t="shared" si="495"/>
        <v>0</v>
      </c>
      <c r="R5630" s="210">
        <f t="shared" si="495"/>
        <v>0</v>
      </c>
    </row>
    <row r="5631" spans="1:18" hidden="1" outlineLevel="2" x14ac:dyDescent="0.35">
      <c r="A5631" s="209" t="str">
        <f>'Usages mobilité'!A30</f>
        <v>Usage mobilité n°27</v>
      </c>
      <c r="B5631" s="209" t="s">
        <v>637</v>
      </c>
      <c r="C5631" s="209"/>
      <c r="D5631" s="210">
        <f>IF(B$5596&lt;&gt;"",IF(B$5596='Usages mobilité'!BF30,'Usages mobilité'!BD30,0),0)</f>
        <v>0</v>
      </c>
      <c r="E5631" s="210">
        <f t="shared" si="495"/>
        <v>0</v>
      </c>
      <c r="F5631" s="210">
        <f t="shared" si="495"/>
        <v>0</v>
      </c>
      <c r="G5631" s="210">
        <f t="shared" si="495"/>
        <v>0</v>
      </c>
      <c r="H5631" s="210">
        <f t="shared" si="495"/>
        <v>0</v>
      </c>
      <c r="I5631" s="210">
        <f t="shared" si="495"/>
        <v>0</v>
      </c>
      <c r="J5631" s="210">
        <f t="shared" si="495"/>
        <v>0</v>
      </c>
      <c r="K5631" s="210">
        <f t="shared" si="495"/>
        <v>0</v>
      </c>
      <c r="L5631" s="210">
        <f t="shared" si="495"/>
        <v>0</v>
      </c>
      <c r="M5631" s="210">
        <f t="shared" si="495"/>
        <v>0</v>
      </c>
      <c r="N5631" s="210">
        <f t="shared" si="495"/>
        <v>0</v>
      </c>
      <c r="O5631" s="210">
        <f t="shared" si="495"/>
        <v>0</v>
      </c>
      <c r="P5631" s="210">
        <f t="shared" si="495"/>
        <v>0</v>
      </c>
      <c r="Q5631" s="210">
        <f t="shared" si="495"/>
        <v>0</v>
      </c>
      <c r="R5631" s="210">
        <f t="shared" si="495"/>
        <v>0</v>
      </c>
    </row>
    <row r="5632" spans="1:18" hidden="1" outlineLevel="2" x14ac:dyDescent="0.35">
      <c r="A5632" s="209" t="str">
        <f>'Usages mobilité'!A31</f>
        <v>Usage mobilité n°28</v>
      </c>
      <c r="B5632" s="209" t="s">
        <v>637</v>
      </c>
      <c r="C5632" s="209"/>
      <c r="D5632" s="210">
        <f>IF(B$5596&lt;&gt;"",IF(B$5596='Usages mobilité'!BF31,'Usages mobilité'!BD31,0),0)</f>
        <v>0</v>
      </c>
      <c r="E5632" s="210">
        <f t="shared" si="495"/>
        <v>0</v>
      </c>
      <c r="F5632" s="210">
        <f t="shared" si="495"/>
        <v>0</v>
      </c>
      <c r="G5632" s="210">
        <f t="shared" si="495"/>
        <v>0</v>
      </c>
      <c r="H5632" s="210">
        <f t="shared" si="495"/>
        <v>0</v>
      </c>
      <c r="I5632" s="210">
        <f t="shared" si="495"/>
        <v>0</v>
      </c>
      <c r="J5632" s="210">
        <f t="shared" si="495"/>
        <v>0</v>
      </c>
      <c r="K5632" s="210">
        <f t="shared" si="495"/>
        <v>0</v>
      </c>
      <c r="L5632" s="210">
        <f t="shared" si="495"/>
        <v>0</v>
      </c>
      <c r="M5632" s="210">
        <f t="shared" si="495"/>
        <v>0</v>
      </c>
      <c r="N5632" s="210">
        <f t="shared" si="495"/>
        <v>0</v>
      </c>
      <c r="O5632" s="210">
        <f t="shared" si="495"/>
        <v>0</v>
      </c>
      <c r="P5632" s="210">
        <f t="shared" si="495"/>
        <v>0</v>
      </c>
      <c r="Q5632" s="210">
        <f t="shared" si="495"/>
        <v>0</v>
      </c>
      <c r="R5632" s="210">
        <f t="shared" si="495"/>
        <v>0</v>
      </c>
    </row>
    <row r="5633" spans="1:18" hidden="1" outlineLevel="2" x14ac:dyDescent="0.35">
      <c r="A5633" s="209" t="str">
        <f>'Usages mobilité'!A32</f>
        <v>Usage mobilité n°29</v>
      </c>
      <c r="B5633" s="209" t="s">
        <v>637</v>
      </c>
      <c r="C5633" s="209"/>
      <c r="D5633" s="210">
        <f>IF(B$5596&lt;&gt;"",IF(B$5596='Usages mobilité'!BF32,'Usages mobilité'!BD32,0),0)</f>
        <v>0</v>
      </c>
      <c r="E5633" s="210">
        <f t="shared" si="495"/>
        <v>0</v>
      </c>
      <c r="F5633" s="210">
        <f t="shared" si="495"/>
        <v>0</v>
      </c>
      <c r="G5633" s="210">
        <f t="shared" si="495"/>
        <v>0</v>
      </c>
      <c r="H5633" s="210">
        <f t="shared" si="495"/>
        <v>0</v>
      </c>
      <c r="I5633" s="210">
        <f t="shared" si="495"/>
        <v>0</v>
      </c>
      <c r="J5633" s="210">
        <f t="shared" si="495"/>
        <v>0</v>
      </c>
      <c r="K5633" s="210">
        <f t="shared" si="495"/>
        <v>0</v>
      </c>
      <c r="L5633" s="210">
        <f t="shared" si="495"/>
        <v>0</v>
      </c>
      <c r="M5633" s="210">
        <f t="shared" si="495"/>
        <v>0</v>
      </c>
      <c r="N5633" s="210">
        <f t="shared" si="495"/>
        <v>0</v>
      </c>
      <c r="O5633" s="210">
        <f t="shared" si="495"/>
        <v>0</v>
      </c>
      <c r="P5633" s="210">
        <f t="shared" si="495"/>
        <v>0</v>
      </c>
      <c r="Q5633" s="210">
        <f t="shared" si="495"/>
        <v>0</v>
      </c>
      <c r="R5633" s="210">
        <f t="shared" si="495"/>
        <v>0</v>
      </c>
    </row>
    <row r="5634" spans="1:18" hidden="1" outlineLevel="2" x14ac:dyDescent="0.35">
      <c r="A5634" s="209" t="str">
        <f>'Usages mobilité'!A33</f>
        <v>Usage mobilité n°30</v>
      </c>
      <c r="B5634" s="209" t="s">
        <v>637</v>
      </c>
      <c r="C5634" s="209"/>
      <c r="D5634" s="210">
        <f>IF(B$5596&lt;&gt;"",IF(B$5596='Usages mobilité'!BF33,'Usages mobilité'!BD33,0),0)</f>
        <v>0</v>
      </c>
      <c r="E5634" s="210">
        <f t="shared" si="495"/>
        <v>0</v>
      </c>
      <c r="F5634" s="210">
        <f t="shared" si="495"/>
        <v>0</v>
      </c>
      <c r="G5634" s="210">
        <f t="shared" si="495"/>
        <v>0</v>
      </c>
      <c r="H5634" s="210">
        <f t="shared" si="495"/>
        <v>0</v>
      </c>
      <c r="I5634" s="210">
        <f t="shared" si="495"/>
        <v>0</v>
      </c>
      <c r="J5634" s="210">
        <f t="shared" si="495"/>
        <v>0</v>
      </c>
      <c r="K5634" s="210">
        <f t="shared" si="495"/>
        <v>0</v>
      </c>
      <c r="L5634" s="210">
        <f t="shared" si="495"/>
        <v>0</v>
      </c>
      <c r="M5634" s="210">
        <f t="shared" si="495"/>
        <v>0</v>
      </c>
      <c r="N5634" s="210">
        <f t="shared" si="495"/>
        <v>0</v>
      </c>
      <c r="O5634" s="210">
        <f t="shared" si="495"/>
        <v>0</v>
      </c>
      <c r="P5634" s="210">
        <f t="shared" si="495"/>
        <v>0</v>
      </c>
      <c r="Q5634" s="210">
        <f t="shared" si="495"/>
        <v>0</v>
      </c>
      <c r="R5634" s="210">
        <f t="shared" si="495"/>
        <v>0</v>
      </c>
    </row>
    <row r="5635" spans="1:18" hidden="1" outlineLevel="2" x14ac:dyDescent="0.35">
      <c r="A5635" s="209" t="str">
        <f>'Usages mobilité'!A34</f>
        <v>Usage mobilité n°31</v>
      </c>
      <c r="B5635" s="209" t="s">
        <v>637</v>
      </c>
      <c r="C5635" s="209"/>
      <c r="D5635" s="210">
        <f>IF(B$5596&lt;&gt;"",IF(B$5596='Usages mobilité'!BF34,'Usages mobilité'!BD34,0),0)</f>
        <v>0</v>
      </c>
      <c r="E5635" s="210">
        <f t="shared" ref="E5635:R5644" si="496">$D5635</f>
        <v>0</v>
      </c>
      <c r="F5635" s="210">
        <f t="shared" si="496"/>
        <v>0</v>
      </c>
      <c r="G5635" s="210">
        <f t="shared" si="496"/>
        <v>0</v>
      </c>
      <c r="H5635" s="210">
        <f t="shared" si="496"/>
        <v>0</v>
      </c>
      <c r="I5635" s="210">
        <f t="shared" si="496"/>
        <v>0</v>
      </c>
      <c r="J5635" s="210">
        <f t="shared" si="496"/>
        <v>0</v>
      </c>
      <c r="K5635" s="210">
        <f t="shared" si="496"/>
        <v>0</v>
      </c>
      <c r="L5635" s="210">
        <f t="shared" si="496"/>
        <v>0</v>
      </c>
      <c r="M5635" s="210">
        <f t="shared" si="496"/>
        <v>0</v>
      </c>
      <c r="N5635" s="210">
        <f t="shared" si="496"/>
        <v>0</v>
      </c>
      <c r="O5635" s="210">
        <f t="shared" si="496"/>
        <v>0</v>
      </c>
      <c r="P5635" s="210">
        <f t="shared" si="496"/>
        <v>0</v>
      </c>
      <c r="Q5635" s="210">
        <f t="shared" si="496"/>
        <v>0</v>
      </c>
      <c r="R5635" s="210">
        <f t="shared" si="496"/>
        <v>0</v>
      </c>
    </row>
    <row r="5636" spans="1:18" hidden="1" outlineLevel="2" x14ac:dyDescent="0.35">
      <c r="A5636" s="209" t="str">
        <f>'Usages mobilité'!A35</f>
        <v>Usage mobilité n°32</v>
      </c>
      <c r="B5636" s="209" t="s">
        <v>637</v>
      </c>
      <c r="C5636" s="209"/>
      <c r="D5636" s="210">
        <f>IF(B$5596&lt;&gt;"",IF(B$5596='Usages mobilité'!BF35,'Usages mobilité'!BD35,0),0)</f>
        <v>0</v>
      </c>
      <c r="E5636" s="210">
        <f t="shared" si="496"/>
        <v>0</v>
      </c>
      <c r="F5636" s="210">
        <f t="shared" si="496"/>
        <v>0</v>
      </c>
      <c r="G5636" s="210">
        <f t="shared" si="496"/>
        <v>0</v>
      </c>
      <c r="H5636" s="210">
        <f t="shared" si="496"/>
        <v>0</v>
      </c>
      <c r="I5636" s="210">
        <f t="shared" si="496"/>
        <v>0</v>
      </c>
      <c r="J5636" s="210">
        <f t="shared" si="496"/>
        <v>0</v>
      </c>
      <c r="K5636" s="210">
        <f t="shared" si="496"/>
        <v>0</v>
      </c>
      <c r="L5636" s="210">
        <f t="shared" si="496"/>
        <v>0</v>
      </c>
      <c r="M5636" s="210">
        <f t="shared" si="496"/>
        <v>0</v>
      </c>
      <c r="N5636" s="210">
        <f t="shared" si="496"/>
        <v>0</v>
      </c>
      <c r="O5636" s="210">
        <f t="shared" si="496"/>
        <v>0</v>
      </c>
      <c r="P5636" s="210">
        <f t="shared" si="496"/>
        <v>0</v>
      </c>
      <c r="Q5636" s="210">
        <f t="shared" si="496"/>
        <v>0</v>
      </c>
      <c r="R5636" s="210">
        <f t="shared" si="496"/>
        <v>0</v>
      </c>
    </row>
    <row r="5637" spans="1:18" hidden="1" outlineLevel="2" x14ac:dyDescent="0.35">
      <c r="A5637" s="209" t="str">
        <f>'Usages mobilité'!A36</f>
        <v>Usage mobilité n°33</v>
      </c>
      <c r="B5637" s="209" t="s">
        <v>637</v>
      </c>
      <c r="C5637" s="209"/>
      <c r="D5637" s="210">
        <f>IF(B$5596&lt;&gt;"",IF(B$5596='Usages mobilité'!BF36,'Usages mobilité'!BD36,0),0)</f>
        <v>0</v>
      </c>
      <c r="E5637" s="210">
        <f t="shared" si="496"/>
        <v>0</v>
      </c>
      <c r="F5637" s="210">
        <f t="shared" si="496"/>
        <v>0</v>
      </c>
      <c r="G5637" s="210">
        <f t="shared" si="496"/>
        <v>0</v>
      </c>
      <c r="H5637" s="210">
        <f t="shared" si="496"/>
        <v>0</v>
      </c>
      <c r="I5637" s="210">
        <f t="shared" si="496"/>
        <v>0</v>
      </c>
      <c r="J5637" s="210">
        <f t="shared" si="496"/>
        <v>0</v>
      </c>
      <c r="K5637" s="210">
        <f t="shared" si="496"/>
        <v>0</v>
      </c>
      <c r="L5637" s="210">
        <f t="shared" si="496"/>
        <v>0</v>
      </c>
      <c r="M5637" s="210">
        <f t="shared" si="496"/>
        <v>0</v>
      </c>
      <c r="N5637" s="210">
        <f t="shared" si="496"/>
        <v>0</v>
      </c>
      <c r="O5637" s="210">
        <f t="shared" si="496"/>
        <v>0</v>
      </c>
      <c r="P5637" s="210">
        <f t="shared" si="496"/>
        <v>0</v>
      </c>
      <c r="Q5637" s="210">
        <f t="shared" si="496"/>
        <v>0</v>
      </c>
      <c r="R5637" s="210">
        <f t="shared" si="496"/>
        <v>0</v>
      </c>
    </row>
    <row r="5638" spans="1:18" hidden="1" outlineLevel="2" x14ac:dyDescent="0.35">
      <c r="A5638" s="209" t="str">
        <f>'Usages mobilité'!A37</f>
        <v>Usage mobilité n°34</v>
      </c>
      <c r="B5638" s="209" t="s">
        <v>637</v>
      </c>
      <c r="C5638" s="209"/>
      <c r="D5638" s="210">
        <f>IF(B$5596&lt;&gt;"",IF(B$5596='Usages mobilité'!BF37,'Usages mobilité'!BD37,0),0)</f>
        <v>0</v>
      </c>
      <c r="E5638" s="210">
        <f t="shared" si="496"/>
        <v>0</v>
      </c>
      <c r="F5638" s="210">
        <f t="shared" si="496"/>
        <v>0</v>
      </c>
      <c r="G5638" s="210">
        <f t="shared" si="496"/>
        <v>0</v>
      </c>
      <c r="H5638" s="210">
        <f t="shared" si="496"/>
        <v>0</v>
      </c>
      <c r="I5638" s="210">
        <f t="shared" si="496"/>
        <v>0</v>
      </c>
      <c r="J5638" s="210">
        <f t="shared" si="496"/>
        <v>0</v>
      </c>
      <c r="K5638" s="210">
        <f t="shared" si="496"/>
        <v>0</v>
      </c>
      <c r="L5638" s="210">
        <f t="shared" si="496"/>
        <v>0</v>
      </c>
      <c r="M5638" s="210">
        <f t="shared" si="496"/>
        <v>0</v>
      </c>
      <c r="N5638" s="210">
        <f t="shared" si="496"/>
        <v>0</v>
      </c>
      <c r="O5638" s="210">
        <f t="shared" si="496"/>
        <v>0</v>
      </c>
      <c r="P5638" s="210">
        <f t="shared" si="496"/>
        <v>0</v>
      </c>
      <c r="Q5638" s="210">
        <f t="shared" si="496"/>
        <v>0</v>
      </c>
      <c r="R5638" s="210">
        <f t="shared" si="496"/>
        <v>0</v>
      </c>
    </row>
    <row r="5639" spans="1:18" hidden="1" outlineLevel="2" x14ac:dyDescent="0.35">
      <c r="A5639" s="209" t="str">
        <f>'Usages mobilité'!A38</f>
        <v>Usage mobilité n°35</v>
      </c>
      <c r="B5639" s="209" t="s">
        <v>637</v>
      </c>
      <c r="C5639" s="209"/>
      <c r="D5639" s="210">
        <f>IF(B$5596&lt;&gt;"",IF(B$5596='Usages mobilité'!BF38,'Usages mobilité'!BD38,0),0)</f>
        <v>0</v>
      </c>
      <c r="E5639" s="210">
        <f t="shared" si="496"/>
        <v>0</v>
      </c>
      <c r="F5639" s="210">
        <f t="shared" si="496"/>
        <v>0</v>
      </c>
      <c r="G5639" s="210">
        <f t="shared" si="496"/>
        <v>0</v>
      </c>
      <c r="H5639" s="210">
        <f t="shared" si="496"/>
        <v>0</v>
      </c>
      <c r="I5639" s="210">
        <f t="shared" si="496"/>
        <v>0</v>
      </c>
      <c r="J5639" s="210">
        <f t="shared" si="496"/>
        <v>0</v>
      </c>
      <c r="K5639" s="210">
        <f t="shared" si="496"/>
        <v>0</v>
      </c>
      <c r="L5639" s="210">
        <f t="shared" si="496"/>
        <v>0</v>
      </c>
      <c r="M5639" s="210">
        <f t="shared" si="496"/>
        <v>0</v>
      </c>
      <c r="N5639" s="210">
        <f t="shared" si="496"/>
        <v>0</v>
      </c>
      <c r="O5639" s="210">
        <f t="shared" si="496"/>
        <v>0</v>
      </c>
      <c r="P5639" s="210">
        <f t="shared" si="496"/>
        <v>0</v>
      </c>
      <c r="Q5639" s="210">
        <f t="shared" si="496"/>
        <v>0</v>
      </c>
      <c r="R5639" s="210">
        <f t="shared" si="496"/>
        <v>0</v>
      </c>
    </row>
    <row r="5640" spans="1:18" hidden="1" outlineLevel="2" x14ac:dyDescent="0.35">
      <c r="A5640" s="209" t="str">
        <f>'Usages mobilité'!A39</f>
        <v>Usage mobilité n°36</v>
      </c>
      <c r="B5640" s="209" t="s">
        <v>637</v>
      </c>
      <c r="C5640" s="209"/>
      <c r="D5640" s="210">
        <f>IF(B$5596&lt;&gt;"",IF(B$5596='Usages mobilité'!BF39,'Usages mobilité'!BD39,0),0)</f>
        <v>0</v>
      </c>
      <c r="E5640" s="210">
        <f t="shared" si="496"/>
        <v>0</v>
      </c>
      <c r="F5640" s="210">
        <f t="shared" si="496"/>
        <v>0</v>
      </c>
      <c r="G5640" s="210">
        <f t="shared" si="496"/>
        <v>0</v>
      </c>
      <c r="H5640" s="210">
        <f t="shared" si="496"/>
        <v>0</v>
      </c>
      <c r="I5640" s="210">
        <f t="shared" si="496"/>
        <v>0</v>
      </c>
      <c r="J5640" s="210">
        <f t="shared" si="496"/>
        <v>0</v>
      </c>
      <c r="K5640" s="210">
        <f t="shared" si="496"/>
        <v>0</v>
      </c>
      <c r="L5640" s="210">
        <f t="shared" si="496"/>
        <v>0</v>
      </c>
      <c r="M5640" s="210">
        <f t="shared" si="496"/>
        <v>0</v>
      </c>
      <c r="N5640" s="210">
        <f t="shared" si="496"/>
        <v>0</v>
      </c>
      <c r="O5640" s="210">
        <f t="shared" si="496"/>
        <v>0</v>
      </c>
      <c r="P5640" s="210">
        <f t="shared" si="496"/>
        <v>0</v>
      </c>
      <c r="Q5640" s="210">
        <f t="shared" si="496"/>
        <v>0</v>
      </c>
      <c r="R5640" s="210">
        <f t="shared" si="496"/>
        <v>0</v>
      </c>
    </row>
    <row r="5641" spans="1:18" hidden="1" outlineLevel="2" x14ac:dyDescent="0.35">
      <c r="A5641" s="209" t="str">
        <f>'Usages mobilité'!A40</f>
        <v>Usage mobilité n°37</v>
      </c>
      <c r="B5641" s="209" t="s">
        <v>637</v>
      </c>
      <c r="C5641" s="209"/>
      <c r="D5641" s="210">
        <f>IF(B$5596&lt;&gt;"",IF(B$5596='Usages mobilité'!BF40,'Usages mobilité'!BD40,0),0)</f>
        <v>0</v>
      </c>
      <c r="E5641" s="210">
        <f t="shared" si="496"/>
        <v>0</v>
      </c>
      <c r="F5641" s="210">
        <f t="shared" si="496"/>
        <v>0</v>
      </c>
      <c r="G5641" s="210">
        <f t="shared" si="496"/>
        <v>0</v>
      </c>
      <c r="H5641" s="210">
        <f t="shared" si="496"/>
        <v>0</v>
      </c>
      <c r="I5641" s="210">
        <f t="shared" si="496"/>
        <v>0</v>
      </c>
      <c r="J5641" s="210">
        <f t="shared" si="496"/>
        <v>0</v>
      </c>
      <c r="K5641" s="210">
        <f t="shared" si="496"/>
        <v>0</v>
      </c>
      <c r="L5641" s="210">
        <f t="shared" si="496"/>
        <v>0</v>
      </c>
      <c r="M5641" s="210">
        <f t="shared" si="496"/>
        <v>0</v>
      </c>
      <c r="N5641" s="210">
        <f t="shared" si="496"/>
        <v>0</v>
      </c>
      <c r="O5641" s="210">
        <f t="shared" si="496"/>
        <v>0</v>
      </c>
      <c r="P5641" s="210">
        <f t="shared" si="496"/>
        <v>0</v>
      </c>
      <c r="Q5641" s="210">
        <f t="shared" si="496"/>
        <v>0</v>
      </c>
      <c r="R5641" s="210">
        <f t="shared" si="496"/>
        <v>0</v>
      </c>
    </row>
    <row r="5642" spans="1:18" hidden="1" outlineLevel="2" x14ac:dyDescent="0.35">
      <c r="A5642" s="209" t="str">
        <f>'Usages mobilité'!A41</f>
        <v>Usage mobilité n°38</v>
      </c>
      <c r="B5642" s="209" t="s">
        <v>637</v>
      </c>
      <c r="C5642" s="209"/>
      <c r="D5642" s="210">
        <f>IF(B$5596&lt;&gt;"",IF(B$5596='Usages mobilité'!BF41,'Usages mobilité'!BD41,0),0)</f>
        <v>0</v>
      </c>
      <c r="E5642" s="210">
        <f t="shared" si="496"/>
        <v>0</v>
      </c>
      <c r="F5642" s="210">
        <f t="shared" si="496"/>
        <v>0</v>
      </c>
      <c r="G5642" s="210">
        <f t="shared" si="496"/>
        <v>0</v>
      </c>
      <c r="H5642" s="210">
        <f t="shared" si="496"/>
        <v>0</v>
      </c>
      <c r="I5642" s="210">
        <f t="shared" si="496"/>
        <v>0</v>
      </c>
      <c r="J5642" s="210">
        <f t="shared" si="496"/>
        <v>0</v>
      </c>
      <c r="K5642" s="210">
        <f t="shared" si="496"/>
        <v>0</v>
      </c>
      <c r="L5642" s="210">
        <f t="shared" si="496"/>
        <v>0</v>
      </c>
      <c r="M5642" s="210">
        <f t="shared" si="496"/>
        <v>0</v>
      </c>
      <c r="N5642" s="210">
        <f t="shared" si="496"/>
        <v>0</v>
      </c>
      <c r="O5642" s="210">
        <f t="shared" si="496"/>
        <v>0</v>
      </c>
      <c r="P5642" s="210">
        <f t="shared" si="496"/>
        <v>0</v>
      </c>
      <c r="Q5642" s="210">
        <f t="shared" si="496"/>
        <v>0</v>
      </c>
      <c r="R5642" s="210">
        <f t="shared" si="496"/>
        <v>0</v>
      </c>
    </row>
    <row r="5643" spans="1:18" hidden="1" outlineLevel="2" x14ac:dyDescent="0.35">
      <c r="A5643" s="209" t="str">
        <f>'Usages mobilité'!A42</f>
        <v>Usage mobilité n°39</v>
      </c>
      <c r="B5643" s="209" t="s">
        <v>637</v>
      </c>
      <c r="C5643" s="209"/>
      <c r="D5643" s="210">
        <f>IF(B$5596&lt;&gt;"",IF(B$5596='Usages mobilité'!BF42,'Usages mobilité'!BD42,0),0)</f>
        <v>0</v>
      </c>
      <c r="E5643" s="210">
        <f t="shared" si="496"/>
        <v>0</v>
      </c>
      <c r="F5643" s="210">
        <f t="shared" si="496"/>
        <v>0</v>
      </c>
      <c r="G5643" s="210">
        <f t="shared" si="496"/>
        <v>0</v>
      </c>
      <c r="H5643" s="210">
        <f t="shared" si="496"/>
        <v>0</v>
      </c>
      <c r="I5643" s="210">
        <f t="shared" si="496"/>
        <v>0</v>
      </c>
      <c r="J5643" s="210">
        <f t="shared" si="496"/>
        <v>0</v>
      </c>
      <c r="K5643" s="210">
        <f t="shared" si="496"/>
        <v>0</v>
      </c>
      <c r="L5643" s="210">
        <f t="shared" si="496"/>
        <v>0</v>
      </c>
      <c r="M5643" s="210">
        <f t="shared" si="496"/>
        <v>0</v>
      </c>
      <c r="N5643" s="210">
        <f t="shared" si="496"/>
        <v>0</v>
      </c>
      <c r="O5643" s="210">
        <f t="shared" si="496"/>
        <v>0</v>
      </c>
      <c r="P5643" s="210">
        <f t="shared" si="496"/>
        <v>0</v>
      </c>
      <c r="Q5643" s="210">
        <f t="shared" si="496"/>
        <v>0</v>
      </c>
      <c r="R5643" s="210">
        <f t="shared" si="496"/>
        <v>0</v>
      </c>
    </row>
    <row r="5644" spans="1:18" hidden="1" outlineLevel="2" x14ac:dyDescent="0.35">
      <c r="A5644" s="209" t="str">
        <f>'Usages mobilité'!A43</f>
        <v>Usage mobilité n°40</v>
      </c>
      <c r="B5644" s="209" t="s">
        <v>637</v>
      </c>
      <c r="C5644" s="209"/>
      <c r="D5644" s="210">
        <f>IF(B$5596&lt;&gt;"",IF(B$5596='Usages mobilité'!BF43,'Usages mobilité'!BD43,0),0)</f>
        <v>0</v>
      </c>
      <c r="E5644" s="210">
        <f t="shared" si="496"/>
        <v>0</v>
      </c>
      <c r="F5644" s="210">
        <f t="shared" si="496"/>
        <v>0</v>
      </c>
      <c r="G5644" s="210">
        <f t="shared" si="496"/>
        <v>0</v>
      </c>
      <c r="H5644" s="210">
        <f t="shared" si="496"/>
        <v>0</v>
      </c>
      <c r="I5644" s="210">
        <f t="shared" si="496"/>
        <v>0</v>
      </c>
      <c r="J5644" s="210">
        <f t="shared" si="496"/>
        <v>0</v>
      </c>
      <c r="K5644" s="210">
        <f t="shared" si="496"/>
        <v>0</v>
      </c>
      <c r="L5644" s="210">
        <f t="shared" si="496"/>
        <v>0</v>
      </c>
      <c r="M5644" s="210">
        <f t="shared" si="496"/>
        <v>0</v>
      </c>
      <c r="N5644" s="210">
        <f t="shared" si="496"/>
        <v>0</v>
      </c>
      <c r="O5644" s="210">
        <f t="shared" si="496"/>
        <v>0</v>
      </c>
      <c r="P5644" s="210">
        <f t="shared" si="496"/>
        <v>0</v>
      </c>
      <c r="Q5644" s="210">
        <f t="shared" si="496"/>
        <v>0</v>
      </c>
      <c r="R5644" s="210">
        <f t="shared" si="496"/>
        <v>0</v>
      </c>
    </row>
    <row r="5645" spans="1:18" hidden="1" outlineLevel="2" x14ac:dyDescent="0.35">
      <c r="A5645" s="209" t="str">
        <f>'Usages mobilité'!A44</f>
        <v>Usage mobilité n°41</v>
      </c>
      <c r="B5645" s="209" t="s">
        <v>637</v>
      </c>
      <c r="C5645" s="209"/>
      <c r="D5645" s="210">
        <f>IF(B$5596&lt;&gt;"",IF(B$5596='Usages mobilité'!BF44,'Usages mobilité'!BD44,0),0)</f>
        <v>0</v>
      </c>
      <c r="E5645" s="210">
        <f t="shared" ref="E5645:R5654" si="497">$D5645</f>
        <v>0</v>
      </c>
      <c r="F5645" s="210">
        <f t="shared" si="497"/>
        <v>0</v>
      </c>
      <c r="G5645" s="210">
        <f t="shared" si="497"/>
        <v>0</v>
      </c>
      <c r="H5645" s="210">
        <f t="shared" si="497"/>
        <v>0</v>
      </c>
      <c r="I5645" s="210">
        <f t="shared" si="497"/>
        <v>0</v>
      </c>
      <c r="J5645" s="210">
        <f t="shared" si="497"/>
        <v>0</v>
      </c>
      <c r="K5645" s="210">
        <f t="shared" si="497"/>
        <v>0</v>
      </c>
      <c r="L5645" s="210">
        <f t="shared" si="497"/>
        <v>0</v>
      </c>
      <c r="M5645" s="210">
        <f t="shared" si="497"/>
        <v>0</v>
      </c>
      <c r="N5645" s="210">
        <f t="shared" si="497"/>
        <v>0</v>
      </c>
      <c r="O5645" s="210">
        <f t="shared" si="497"/>
        <v>0</v>
      </c>
      <c r="P5645" s="210">
        <f t="shared" si="497"/>
        <v>0</v>
      </c>
      <c r="Q5645" s="210">
        <f t="shared" si="497"/>
        <v>0</v>
      </c>
      <c r="R5645" s="210">
        <f t="shared" si="497"/>
        <v>0</v>
      </c>
    </row>
    <row r="5646" spans="1:18" hidden="1" outlineLevel="2" x14ac:dyDescent="0.35">
      <c r="A5646" s="209" t="str">
        <f>'Usages mobilité'!A45</f>
        <v>Usage mobilité n°42</v>
      </c>
      <c r="B5646" s="209" t="s">
        <v>637</v>
      </c>
      <c r="C5646" s="209"/>
      <c r="D5646" s="210">
        <f>IF(B$5596&lt;&gt;"",IF(B$5596='Usages mobilité'!BF45,'Usages mobilité'!BD45,0),0)</f>
        <v>0</v>
      </c>
      <c r="E5646" s="210">
        <f t="shared" si="497"/>
        <v>0</v>
      </c>
      <c r="F5646" s="210">
        <f t="shared" si="497"/>
        <v>0</v>
      </c>
      <c r="G5646" s="210">
        <f t="shared" si="497"/>
        <v>0</v>
      </c>
      <c r="H5646" s="210">
        <f t="shared" si="497"/>
        <v>0</v>
      </c>
      <c r="I5646" s="210">
        <f t="shared" si="497"/>
        <v>0</v>
      </c>
      <c r="J5646" s="210">
        <f t="shared" si="497"/>
        <v>0</v>
      </c>
      <c r="K5646" s="210">
        <f t="shared" si="497"/>
        <v>0</v>
      </c>
      <c r="L5646" s="210">
        <f t="shared" si="497"/>
        <v>0</v>
      </c>
      <c r="M5646" s="210">
        <f t="shared" si="497"/>
        <v>0</v>
      </c>
      <c r="N5646" s="210">
        <f t="shared" si="497"/>
        <v>0</v>
      </c>
      <c r="O5646" s="210">
        <f t="shared" si="497"/>
        <v>0</v>
      </c>
      <c r="P5646" s="210">
        <f t="shared" si="497"/>
        <v>0</v>
      </c>
      <c r="Q5646" s="210">
        <f t="shared" si="497"/>
        <v>0</v>
      </c>
      <c r="R5646" s="210">
        <f t="shared" si="497"/>
        <v>0</v>
      </c>
    </row>
    <row r="5647" spans="1:18" hidden="1" outlineLevel="2" x14ac:dyDescent="0.35">
      <c r="A5647" s="209" t="str">
        <f>'Usages mobilité'!A46</f>
        <v>Usage mobilité n°43</v>
      </c>
      <c r="B5647" s="209" t="s">
        <v>637</v>
      </c>
      <c r="C5647" s="209"/>
      <c r="D5647" s="210">
        <f>IF(B$5596&lt;&gt;"",IF(B$5596='Usages mobilité'!BF46,'Usages mobilité'!BD46,0),0)</f>
        <v>0</v>
      </c>
      <c r="E5647" s="210">
        <f t="shared" si="497"/>
        <v>0</v>
      </c>
      <c r="F5647" s="210">
        <f t="shared" si="497"/>
        <v>0</v>
      </c>
      <c r="G5647" s="210">
        <f t="shared" si="497"/>
        <v>0</v>
      </c>
      <c r="H5647" s="210">
        <f t="shared" si="497"/>
        <v>0</v>
      </c>
      <c r="I5647" s="210">
        <f t="shared" si="497"/>
        <v>0</v>
      </c>
      <c r="J5647" s="210">
        <f t="shared" si="497"/>
        <v>0</v>
      </c>
      <c r="K5647" s="210">
        <f t="shared" si="497"/>
        <v>0</v>
      </c>
      <c r="L5647" s="210">
        <f t="shared" si="497"/>
        <v>0</v>
      </c>
      <c r="M5647" s="210">
        <f t="shared" si="497"/>
        <v>0</v>
      </c>
      <c r="N5647" s="210">
        <f t="shared" si="497"/>
        <v>0</v>
      </c>
      <c r="O5647" s="210">
        <f t="shared" si="497"/>
        <v>0</v>
      </c>
      <c r="P5647" s="210">
        <f t="shared" si="497"/>
        <v>0</v>
      </c>
      <c r="Q5647" s="210">
        <f t="shared" si="497"/>
        <v>0</v>
      </c>
      <c r="R5647" s="210">
        <f t="shared" si="497"/>
        <v>0</v>
      </c>
    </row>
    <row r="5648" spans="1:18" hidden="1" outlineLevel="2" x14ac:dyDescent="0.35">
      <c r="A5648" s="209" t="str">
        <f>'Usages mobilité'!A47</f>
        <v>Usage mobilité n°44</v>
      </c>
      <c r="B5648" s="209" t="s">
        <v>637</v>
      </c>
      <c r="C5648" s="209"/>
      <c r="D5648" s="210">
        <f>IF(B$5596&lt;&gt;"",IF(B$5596='Usages mobilité'!BF47,'Usages mobilité'!BD47,0),0)</f>
        <v>0</v>
      </c>
      <c r="E5648" s="210">
        <f t="shared" si="497"/>
        <v>0</v>
      </c>
      <c r="F5648" s="210">
        <f t="shared" si="497"/>
        <v>0</v>
      </c>
      <c r="G5648" s="210">
        <f t="shared" si="497"/>
        <v>0</v>
      </c>
      <c r="H5648" s="210">
        <f t="shared" si="497"/>
        <v>0</v>
      </c>
      <c r="I5648" s="210">
        <f t="shared" si="497"/>
        <v>0</v>
      </c>
      <c r="J5648" s="210">
        <f t="shared" si="497"/>
        <v>0</v>
      </c>
      <c r="K5648" s="210">
        <f t="shared" si="497"/>
        <v>0</v>
      </c>
      <c r="L5648" s="210">
        <f t="shared" si="497"/>
        <v>0</v>
      </c>
      <c r="M5648" s="210">
        <f t="shared" si="497"/>
        <v>0</v>
      </c>
      <c r="N5648" s="210">
        <f t="shared" si="497"/>
        <v>0</v>
      </c>
      <c r="O5648" s="210">
        <f t="shared" si="497"/>
        <v>0</v>
      </c>
      <c r="P5648" s="210">
        <f t="shared" si="497"/>
        <v>0</v>
      </c>
      <c r="Q5648" s="210">
        <f t="shared" si="497"/>
        <v>0</v>
      </c>
      <c r="R5648" s="210">
        <f t="shared" si="497"/>
        <v>0</v>
      </c>
    </row>
    <row r="5649" spans="1:18" hidden="1" outlineLevel="2" x14ac:dyDescent="0.35">
      <c r="A5649" s="209" t="str">
        <f>'Usages mobilité'!A48</f>
        <v>Usage mobilité n°45</v>
      </c>
      <c r="B5649" s="209" t="s">
        <v>637</v>
      </c>
      <c r="C5649" s="209"/>
      <c r="D5649" s="210">
        <f>IF(B$5596&lt;&gt;"",IF(B$5596='Usages mobilité'!BF48,'Usages mobilité'!BD48,0),0)</f>
        <v>0</v>
      </c>
      <c r="E5649" s="210">
        <f t="shared" si="497"/>
        <v>0</v>
      </c>
      <c r="F5649" s="210">
        <f t="shared" si="497"/>
        <v>0</v>
      </c>
      <c r="G5649" s="210">
        <f t="shared" si="497"/>
        <v>0</v>
      </c>
      <c r="H5649" s="210">
        <f t="shared" si="497"/>
        <v>0</v>
      </c>
      <c r="I5649" s="210">
        <f t="shared" si="497"/>
        <v>0</v>
      </c>
      <c r="J5649" s="210">
        <f t="shared" si="497"/>
        <v>0</v>
      </c>
      <c r="K5649" s="210">
        <f t="shared" si="497"/>
        <v>0</v>
      </c>
      <c r="L5649" s="210">
        <f t="shared" si="497"/>
        <v>0</v>
      </c>
      <c r="M5649" s="210">
        <f t="shared" si="497"/>
        <v>0</v>
      </c>
      <c r="N5649" s="210">
        <f t="shared" si="497"/>
        <v>0</v>
      </c>
      <c r="O5649" s="210">
        <f t="shared" si="497"/>
        <v>0</v>
      </c>
      <c r="P5649" s="210">
        <f t="shared" si="497"/>
        <v>0</v>
      </c>
      <c r="Q5649" s="210">
        <f t="shared" si="497"/>
        <v>0</v>
      </c>
      <c r="R5649" s="210">
        <f t="shared" si="497"/>
        <v>0</v>
      </c>
    </row>
    <row r="5650" spans="1:18" hidden="1" outlineLevel="2" x14ac:dyDescent="0.35">
      <c r="A5650" s="209" t="str">
        <f>'Usages mobilité'!A49</f>
        <v>Usage mobilité n°46</v>
      </c>
      <c r="B5650" s="209" t="s">
        <v>637</v>
      </c>
      <c r="C5650" s="209"/>
      <c r="D5650" s="210">
        <f>IF(B$5596&lt;&gt;"",IF(B$5596='Usages mobilité'!BF49,'Usages mobilité'!BD49,0),0)</f>
        <v>0</v>
      </c>
      <c r="E5650" s="210">
        <f t="shared" si="497"/>
        <v>0</v>
      </c>
      <c r="F5650" s="210">
        <f t="shared" si="497"/>
        <v>0</v>
      </c>
      <c r="G5650" s="210">
        <f t="shared" si="497"/>
        <v>0</v>
      </c>
      <c r="H5650" s="210">
        <f t="shared" si="497"/>
        <v>0</v>
      </c>
      <c r="I5650" s="210">
        <f t="shared" si="497"/>
        <v>0</v>
      </c>
      <c r="J5650" s="210">
        <f t="shared" si="497"/>
        <v>0</v>
      </c>
      <c r="K5650" s="210">
        <f t="shared" si="497"/>
        <v>0</v>
      </c>
      <c r="L5650" s="210">
        <f t="shared" si="497"/>
        <v>0</v>
      </c>
      <c r="M5650" s="210">
        <f t="shared" si="497"/>
        <v>0</v>
      </c>
      <c r="N5650" s="210">
        <f t="shared" si="497"/>
        <v>0</v>
      </c>
      <c r="O5650" s="210">
        <f t="shared" si="497"/>
        <v>0</v>
      </c>
      <c r="P5650" s="210">
        <f t="shared" si="497"/>
        <v>0</v>
      </c>
      <c r="Q5650" s="210">
        <f t="shared" si="497"/>
        <v>0</v>
      </c>
      <c r="R5650" s="210">
        <f t="shared" si="497"/>
        <v>0</v>
      </c>
    </row>
    <row r="5651" spans="1:18" hidden="1" outlineLevel="2" x14ac:dyDescent="0.35">
      <c r="A5651" s="209" t="str">
        <f>'Usages mobilité'!A50</f>
        <v>Usage mobilité n°47</v>
      </c>
      <c r="B5651" s="209" t="s">
        <v>637</v>
      </c>
      <c r="C5651" s="209"/>
      <c r="D5651" s="210">
        <f>IF(B$5596&lt;&gt;"",IF(B$5596='Usages mobilité'!BF50,'Usages mobilité'!BD50,0),0)</f>
        <v>0</v>
      </c>
      <c r="E5651" s="210">
        <f t="shared" si="497"/>
        <v>0</v>
      </c>
      <c r="F5651" s="210">
        <f t="shared" si="497"/>
        <v>0</v>
      </c>
      <c r="G5651" s="210">
        <f t="shared" si="497"/>
        <v>0</v>
      </c>
      <c r="H5651" s="210">
        <f t="shared" si="497"/>
        <v>0</v>
      </c>
      <c r="I5651" s="210">
        <f t="shared" si="497"/>
        <v>0</v>
      </c>
      <c r="J5651" s="210">
        <f t="shared" si="497"/>
        <v>0</v>
      </c>
      <c r="K5651" s="210">
        <f t="shared" si="497"/>
        <v>0</v>
      </c>
      <c r="L5651" s="210">
        <f t="shared" si="497"/>
        <v>0</v>
      </c>
      <c r="M5651" s="210">
        <f t="shared" si="497"/>
        <v>0</v>
      </c>
      <c r="N5651" s="210">
        <f t="shared" si="497"/>
        <v>0</v>
      </c>
      <c r="O5651" s="210">
        <f t="shared" si="497"/>
        <v>0</v>
      </c>
      <c r="P5651" s="210">
        <f t="shared" si="497"/>
        <v>0</v>
      </c>
      <c r="Q5651" s="210">
        <f t="shared" si="497"/>
        <v>0</v>
      </c>
      <c r="R5651" s="210">
        <f t="shared" si="497"/>
        <v>0</v>
      </c>
    </row>
    <row r="5652" spans="1:18" hidden="1" outlineLevel="2" x14ac:dyDescent="0.35">
      <c r="A5652" s="209" t="str">
        <f>'Usages mobilité'!A51</f>
        <v>Usage mobilité n°48</v>
      </c>
      <c r="B5652" s="209" t="s">
        <v>637</v>
      </c>
      <c r="C5652" s="209"/>
      <c r="D5652" s="210">
        <f>IF(B$5596&lt;&gt;"",IF(B$5596='Usages mobilité'!BF51,'Usages mobilité'!BD51,0),0)</f>
        <v>0</v>
      </c>
      <c r="E5652" s="210">
        <f t="shared" si="497"/>
        <v>0</v>
      </c>
      <c r="F5652" s="210">
        <f t="shared" si="497"/>
        <v>0</v>
      </c>
      <c r="G5652" s="210">
        <f t="shared" si="497"/>
        <v>0</v>
      </c>
      <c r="H5652" s="210">
        <f t="shared" si="497"/>
        <v>0</v>
      </c>
      <c r="I5652" s="210">
        <f t="shared" si="497"/>
        <v>0</v>
      </c>
      <c r="J5652" s="210">
        <f t="shared" si="497"/>
        <v>0</v>
      </c>
      <c r="K5652" s="210">
        <f t="shared" si="497"/>
        <v>0</v>
      </c>
      <c r="L5652" s="210">
        <f t="shared" si="497"/>
        <v>0</v>
      </c>
      <c r="M5652" s="210">
        <f t="shared" si="497"/>
        <v>0</v>
      </c>
      <c r="N5652" s="210">
        <f t="shared" si="497"/>
        <v>0</v>
      </c>
      <c r="O5652" s="210">
        <f t="shared" si="497"/>
        <v>0</v>
      </c>
      <c r="P5652" s="210">
        <f t="shared" si="497"/>
        <v>0</v>
      </c>
      <c r="Q5652" s="210">
        <f t="shared" si="497"/>
        <v>0</v>
      </c>
      <c r="R5652" s="210">
        <f t="shared" si="497"/>
        <v>0</v>
      </c>
    </row>
    <row r="5653" spans="1:18" hidden="1" outlineLevel="2" x14ac:dyDescent="0.35">
      <c r="A5653" s="209" t="str">
        <f>'Usages mobilité'!A52</f>
        <v>Usage mobilité n°49</v>
      </c>
      <c r="B5653" s="209" t="s">
        <v>637</v>
      </c>
      <c r="C5653" s="209"/>
      <c r="D5653" s="210">
        <f>IF(B$5596&lt;&gt;"",IF(B$5596='Usages mobilité'!BF52,'Usages mobilité'!BD52,0),0)</f>
        <v>0</v>
      </c>
      <c r="E5653" s="210">
        <f t="shared" si="497"/>
        <v>0</v>
      </c>
      <c r="F5653" s="210">
        <f t="shared" si="497"/>
        <v>0</v>
      </c>
      <c r="G5653" s="210">
        <f t="shared" si="497"/>
        <v>0</v>
      </c>
      <c r="H5653" s="210">
        <f t="shared" si="497"/>
        <v>0</v>
      </c>
      <c r="I5653" s="210">
        <f t="shared" si="497"/>
        <v>0</v>
      </c>
      <c r="J5653" s="210">
        <f t="shared" si="497"/>
        <v>0</v>
      </c>
      <c r="K5653" s="210">
        <f t="shared" si="497"/>
        <v>0</v>
      </c>
      <c r="L5653" s="210">
        <f t="shared" si="497"/>
        <v>0</v>
      </c>
      <c r="M5653" s="210">
        <f t="shared" si="497"/>
        <v>0</v>
      </c>
      <c r="N5653" s="210">
        <f t="shared" si="497"/>
        <v>0</v>
      </c>
      <c r="O5653" s="210">
        <f t="shared" si="497"/>
        <v>0</v>
      </c>
      <c r="P5653" s="210">
        <f t="shared" si="497"/>
        <v>0</v>
      </c>
      <c r="Q5653" s="210">
        <f t="shared" si="497"/>
        <v>0</v>
      </c>
      <c r="R5653" s="210">
        <f t="shared" si="497"/>
        <v>0</v>
      </c>
    </row>
    <row r="5654" spans="1:18" hidden="1" outlineLevel="2" x14ac:dyDescent="0.35">
      <c r="A5654" s="209" t="str">
        <f>'Usages mobilité'!A53</f>
        <v>Usage mobilité n°50</v>
      </c>
      <c r="B5654" s="209" t="s">
        <v>637</v>
      </c>
      <c r="C5654" s="209"/>
      <c r="D5654" s="210">
        <f>IF(B$5596&lt;&gt;"",IF(B$5596='Usages mobilité'!BF53,'Usages mobilité'!BD53,0),0)</f>
        <v>0</v>
      </c>
      <c r="E5654" s="210">
        <f t="shared" si="497"/>
        <v>0</v>
      </c>
      <c r="F5654" s="210">
        <f t="shared" si="497"/>
        <v>0</v>
      </c>
      <c r="G5654" s="210">
        <f t="shared" si="497"/>
        <v>0</v>
      </c>
      <c r="H5654" s="210">
        <f t="shared" si="497"/>
        <v>0</v>
      </c>
      <c r="I5654" s="210">
        <f t="shared" si="497"/>
        <v>0</v>
      </c>
      <c r="J5654" s="210">
        <f t="shared" si="497"/>
        <v>0</v>
      </c>
      <c r="K5654" s="210">
        <f t="shared" si="497"/>
        <v>0</v>
      </c>
      <c r="L5654" s="210">
        <f t="shared" si="497"/>
        <v>0</v>
      </c>
      <c r="M5654" s="210">
        <f t="shared" si="497"/>
        <v>0</v>
      </c>
      <c r="N5654" s="210">
        <f t="shared" si="497"/>
        <v>0</v>
      </c>
      <c r="O5654" s="210">
        <f t="shared" si="497"/>
        <v>0</v>
      </c>
      <c r="P5654" s="210">
        <f t="shared" si="497"/>
        <v>0</v>
      </c>
      <c r="Q5654" s="210">
        <f t="shared" si="497"/>
        <v>0</v>
      </c>
      <c r="R5654" s="210">
        <f t="shared" si="497"/>
        <v>0</v>
      </c>
    </row>
    <row r="5655" spans="1:18" hidden="1" outlineLevel="1" collapsed="1" x14ac:dyDescent="0.35">
      <c r="A5655" s="209" t="s">
        <v>643</v>
      </c>
      <c r="B5655" s="209"/>
      <c r="C5655" s="209"/>
      <c r="D5655" s="210">
        <f t="shared" ref="D5655:R5655" si="498">SUM(D5605:D5654)</f>
        <v>0</v>
      </c>
      <c r="E5655" s="210">
        <f t="shared" si="498"/>
        <v>0</v>
      </c>
      <c r="F5655" s="210">
        <f t="shared" si="498"/>
        <v>0</v>
      </c>
      <c r="G5655" s="210">
        <f t="shared" si="498"/>
        <v>0</v>
      </c>
      <c r="H5655" s="210">
        <f t="shared" si="498"/>
        <v>0</v>
      </c>
      <c r="I5655" s="210">
        <f t="shared" si="498"/>
        <v>0</v>
      </c>
      <c r="J5655" s="210">
        <f t="shared" si="498"/>
        <v>0</v>
      </c>
      <c r="K5655" s="210">
        <f t="shared" si="498"/>
        <v>0</v>
      </c>
      <c r="L5655" s="210">
        <f t="shared" si="498"/>
        <v>0</v>
      </c>
      <c r="M5655" s="210">
        <f t="shared" si="498"/>
        <v>0</v>
      </c>
      <c r="N5655" s="210">
        <f t="shared" si="498"/>
        <v>0</v>
      </c>
      <c r="O5655" s="210">
        <f t="shared" si="498"/>
        <v>0</v>
      </c>
      <c r="P5655" s="210">
        <f t="shared" si="498"/>
        <v>0</v>
      </c>
      <c r="Q5655" s="210">
        <f t="shared" si="498"/>
        <v>0</v>
      </c>
      <c r="R5655" s="210">
        <f t="shared" si="498"/>
        <v>0</v>
      </c>
    </row>
    <row r="5656" spans="1:18" hidden="1" outlineLevel="2" x14ac:dyDescent="0.35">
      <c r="A5656" s="209" t="str">
        <f>'Usages mobilité'!A4</f>
        <v>Usage mobilité n°1</v>
      </c>
      <c r="B5656" s="209" t="s">
        <v>639</v>
      </c>
      <c r="C5656" s="209"/>
      <c r="D5656" s="210">
        <f>D5605*'Usages mobilité'!$BG4*(1+'Usages mobilité'!$BH4)^(D$5599-$D$5599)/1000</f>
        <v>0</v>
      </c>
      <c r="E5656" s="210">
        <f>E5605*'Usages mobilité'!$BG4*(1+'Usages mobilité'!$BH4)^(E$5599-$D$5599)/1000</f>
        <v>0</v>
      </c>
      <c r="F5656" s="210">
        <f>F5605*'Usages mobilité'!$BG4*(1+'Usages mobilité'!$BH4)^(F$5599-$D$5599)/1000</f>
        <v>0</v>
      </c>
      <c r="G5656" s="210">
        <f>G5605*'Usages mobilité'!$BG4*(1+'Usages mobilité'!$BH4)^(G$5599-$D$5599)/1000</f>
        <v>0</v>
      </c>
      <c r="H5656" s="210">
        <f>H5605*'Usages mobilité'!$BG4*(1+'Usages mobilité'!$BH4)^(H$5599-$D$5599)/1000</f>
        <v>0</v>
      </c>
      <c r="I5656" s="210">
        <f>I5605*'Usages mobilité'!$BG4*(1+'Usages mobilité'!$BH4)^(I$5599-$D$5599)/1000</f>
        <v>0</v>
      </c>
      <c r="J5656" s="210">
        <f>J5605*'Usages mobilité'!$BG4*(1+'Usages mobilité'!$BH4)^(J$5599-$D$5599)/1000</f>
        <v>0</v>
      </c>
      <c r="K5656" s="210">
        <f>K5605*'Usages mobilité'!$BG4*(1+'Usages mobilité'!$BH4)^(K$5599-$D$5599)/1000</f>
        <v>0</v>
      </c>
      <c r="L5656" s="210">
        <f>L5605*'Usages mobilité'!$BG4*(1+'Usages mobilité'!$BH4)^(L$5599-$D$5599)/1000</f>
        <v>0</v>
      </c>
      <c r="M5656" s="210">
        <f>M5605*'Usages mobilité'!$BG4*(1+'Usages mobilité'!$BH4)^(M$5599-$D$5599)/1000</f>
        <v>0</v>
      </c>
      <c r="N5656" s="210">
        <f>N5605*'Usages mobilité'!$BG4*(1+'Usages mobilité'!$BH4)^(N$5599-$D$5599)/1000</f>
        <v>0</v>
      </c>
      <c r="O5656" s="210">
        <f>O5605*'Usages mobilité'!$BG4*(1+'Usages mobilité'!$BH4)^(O$5599-$D$5599)/1000</f>
        <v>0</v>
      </c>
      <c r="P5656" s="210">
        <f>P5605*'Usages mobilité'!$BG4*(1+'Usages mobilité'!$BH4)^(P$5599-$D$5599)/1000</f>
        <v>0</v>
      </c>
      <c r="Q5656" s="210">
        <f>Q5605*'Usages mobilité'!$BG4*(1+'Usages mobilité'!$BH4)^(Q$5599-$D$5599)/1000</f>
        <v>0</v>
      </c>
      <c r="R5656" s="210">
        <f>R5605*'Usages mobilité'!$BG4*(1+'Usages mobilité'!$BH4)^(R$5599-$D$5599)/1000</f>
        <v>0</v>
      </c>
    </row>
    <row r="5657" spans="1:18" hidden="1" outlineLevel="2" x14ac:dyDescent="0.35">
      <c r="A5657" s="209" t="str">
        <f>'Usages mobilité'!A5</f>
        <v>Usage mobilité n°2</v>
      </c>
      <c r="B5657" s="209" t="s">
        <v>639</v>
      </c>
      <c r="C5657" s="209"/>
      <c r="D5657" s="210">
        <f>D5606*'Usages mobilité'!$BG5*(1+'Usages mobilité'!$BH5)^(D$5599-$D$5599)/1000</f>
        <v>0</v>
      </c>
      <c r="E5657" s="210">
        <f>E5606*'Usages mobilité'!$BG5*(1+'Usages mobilité'!$BH5)^(E$5599-$D$5599)/1000</f>
        <v>0</v>
      </c>
      <c r="F5657" s="210">
        <f>F5606*'Usages mobilité'!$BG5*(1+'Usages mobilité'!$BH5)^(F$5599-$D$5599)/1000</f>
        <v>0</v>
      </c>
      <c r="G5657" s="210">
        <f>G5606*'Usages mobilité'!$BG5*(1+'Usages mobilité'!$BH5)^(G$5599-$D$5599)/1000</f>
        <v>0</v>
      </c>
      <c r="H5657" s="210">
        <f>H5606*'Usages mobilité'!$BG5*(1+'Usages mobilité'!$BH5)^(H$5599-$D$5599)/1000</f>
        <v>0</v>
      </c>
      <c r="I5657" s="210">
        <f>I5606*'Usages mobilité'!$BG5*(1+'Usages mobilité'!$BH5)^(I$5599-$D$5599)/1000</f>
        <v>0</v>
      </c>
      <c r="J5657" s="210">
        <f>J5606*'Usages mobilité'!$BG5*(1+'Usages mobilité'!$BH5)^(J$5599-$D$5599)/1000</f>
        <v>0</v>
      </c>
      <c r="K5657" s="210">
        <f>K5606*'Usages mobilité'!$BG5*(1+'Usages mobilité'!$BH5)^(K$5599-$D$5599)/1000</f>
        <v>0</v>
      </c>
      <c r="L5657" s="210">
        <f>L5606*'Usages mobilité'!$BG5*(1+'Usages mobilité'!$BH5)^(L$5599-$D$5599)/1000</f>
        <v>0</v>
      </c>
      <c r="M5657" s="210">
        <f>M5606*'Usages mobilité'!$BG5*(1+'Usages mobilité'!$BH5)^(M$5599-$D$5599)/1000</f>
        <v>0</v>
      </c>
      <c r="N5657" s="210">
        <f>N5606*'Usages mobilité'!$BG5*(1+'Usages mobilité'!$BH5)^(N$5599-$D$5599)/1000</f>
        <v>0</v>
      </c>
      <c r="O5657" s="210">
        <f>O5606*'Usages mobilité'!$BG5*(1+'Usages mobilité'!$BH5)^(O$5599-$D$5599)/1000</f>
        <v>0</v>
      </c>
      <c r="P5657" s="210">
        <f>P5606*'Usages mobilité'!$BG5*(1+'Usages mobilité'!$BH5)^(P$5599-$D$5599)/1000</f>
        <v>0</v>
      </c>
      <c r="Q5657" s="210">
        <f>Q5606*'Usages mobilité'!$BG5*(1+'Usages mobilité'!$BH5)^(Q$5599-$D$5599)/1000</f>
        <v>0</v>
      </c>
      <c r="R5657" s="210">
        <f>R5606*'Usages mobilité'!$BG5*(1+'Usages mobilité'!$BH5)^(R$5599-$D$5599)/1000</f>
        <v>0</v>
      </c>
    </row>
    <row r="5658" spans="1:18" hidden="1" outlineLevel="2" x14ac:dyDescent="0.35">
      <c r="A5658" s="209" t="str">
        <f>'Usages mobilité'!A6</f>
        <v>Usage mobilité n°3</v>
      </c>
      <c r="B5658" s="209" t="s">
        <v>639</v>
      </c>
      <c r="C5658" s="209"/>
      <c r="D5658" s="210">
        <f>D5607*'Usages mobilité'!$BG6*(1+'Usages mobilité'!$BH6)^(D$5599-$D$5599)/1000</f>
        <v>0</v>
      </c>
      <c r="E5658" s="210">
        <f>E5607*'Usages mobilité'!$BG6*(1+'Usages mobilité'!$BH6)^(E$5599-$D$5599)/1000</f>
        <v>0</v>
      </c>
      <c r="F5658" s="210">
        <f>F5607*'Usages mobilité'!$BG6*(1+'Usages mobilité'!$BH6)^(F$5599-$D$5599)/1000</f>
        <v>0</v>
      </c>
      <c r="G5658" s="210">
        <f>G5607*'Usages mobilité'!$BG6*(1+'Usages mobilité'!$BH6)^(G$5599-$D$5599)/1000</f>
        <v>0</v>
      </c>
      <c r="H5658" s="210">
        <f>H5607*'Usages mobilité'!$BG6*(1+'Usages mobilité'!$BH6)^(H$5599-$D$5599)/1000</f>
        <v>0</v>
      </c>
      <c r="I5658" s="210">
        <f>I5607*'Usages mobilité'!$BG6*(1+'Usages mobilité'!$BH6)^(I$5599-$D$5599)/1000</f>
        <v>0</v>
      </c>
      <c r="J5658" s="210">
        <f>J5607*'Usages mobilité'!$BG6*(1+'Usages mobilité'!$BH6)^(J$5599-$D$5599)/1000</f>
        <v>0</v>
      </c>
      <c r="K5658" s="210">
        <f>K5607*'Usages mobilité'!$BG6*(1+'Usages mobilité'!$BH6)^(K$5599-$D$5599)/1000</f>
        <v>0</v>
      </c>
      <c r="L5658" s="210">
        <f>L5607*'Usages mobilité'!$BG6*(1+'Usages mobilité'!$BH6)^(L$5599-$D$5599)/1000</f>
        <v>0</v>
      </c>
      <c r="M5658" s="210">
        <f>M5607*'Usages mobilité'!$BG6*(1+'Usages mobilité'!$BH6)^(M$5599-$D$5599)/1000</f>
        <v>0</v>
      </c>
      <c r="N5658" s="210">
        <f>N5607*'Usages mobilité'!$BG6*(1+'Usages mobilité'!$BH6)^(N$5599-$D$5599)/1000</f>
        <v>0</v>
      </c>
      <c r="O5658" s="210">
        <f>O5607*'Usages mobilité'!$BG6*(1+'Usages mobilité'!$BH6)^(O$5599-$D$5599)/1000</f>
        <v>0</v>
      </c>
      <c r="P5658" s="210">
        <f>P5607*'Usages mobilité'!$BG6*(1+'Usages mobilité'!$BH6)^(P$5599-$D$5599)/1000</f>
        <v>0</v>
      </c>
      <c r="Q5658" s="210">
        <f>Q5607*'Usages mobilité'!$BG6*(1+'Usages mobilité'!$BH6)^(Q$5599-$D$5599)/1000</f>
        <v>0</v>
      </c>
      <c r="R5658" s="210">
        <f>R5607*'Usages mobilité'!$BG6*(1+'Usages mobilité'!$BH6)^(R$5599-$D$5599)/1000</f>
        <v>0</v>
      </c>
    </row>
    <row r="5659" spans="1:18" hidden="1" outlineLevel="2" x14ac:dyDescent="0.35">
      <c r="A5659" s="209" t="str">
        <f>'Usages mobilité'!A7</f>
        <v>Usage mobilité n°4</v>
      </c>
      <c r="B5659" s="209" t="s">
        <v>639</v>
      </c>
      <c r="C5659" s="209"/>
      <c r="D5659" s="210">
        <f>D5608*'Usages mobilité'!$BG7*(1+'Usages mobilité'!$BH7)^(D$5599-$D$5599)/1000</f>
        <v>0</v>
      </c>
      <c r="E5659" s="210">
        <f>E5608*'Usages mobilité'!$BG7*(1+'Usages mobilité'!$BH7)^(E$5599-$D$5599)/1000</f>
        <v>0</v>
      </c>
      <c r="F5659" s="210">
        <f>F5608*'Usages mobilité'!$BG7*(1+'Usages mobilité'!$BH7)^(F$5599-$D$5599)/1000</f>
        <v>0</v>
      </c>
      <c r="G5659" s="210">
        <f>G5608*'Usages mobilité'!$BG7*(1+'Usages mobilité'!$BH7)^(G$5599-$D$5599)/1000</f>
        <v>0</v>
      </c>
      <c r="H5659" s="210">
        <f>H5608*'Usages mobilité'!$BG7*(1+'Usages mobilité'!$BH7)^(H$5599-$D$5599)/1000</f>
        <v>0</v>
      </c>
      <c r="I5659" s="210">
        <f>I5608*'Usages mobilité'!$BG7*(1+'Usages mobilité'!$BH7)^(I$5599-$D$5599)/1000</f>
        <v>0</v>
      </c>
      <c r="J5659" s="210">
        <f>J5608*'Usages mobilité'!$BG7*(1+'Usages mobilité'!$BH7)^(J$5599-$D$5599)/1000</f>
        <v>0</v>
      </c>
      <c r="K5659" s="210">
        <f>K5608*'Usages mobilité'!$BG7*(1+'Usages mobilité'!$BH7)^(K$5599-$D$5599)/1000</f>
        <v>0</v>
      </c>
      <c r="L5659" s="210">
        <f>L5608*'Usages mobilité'!$BG7*(1+'Usages mobilité'!$BH7)^(L$5599-$D$5599)/1000</f>
        <v>0</v>
      </c>
      <c r="M5659" s="210">
        <f>M5608*'Usages mobilité'!$BG7*(1+'Usages mobilité'!$BH7)^(M$5599-$D$5599)/1000</f>
        <v>0</v>
      </c>
      <c r="N5659" s="210">
        <f>N5608*'Usages mobilité'!$BG7*(1+'Usages mobilité'!$BH7)^(N$5599-$D$5599)/1000</f>
        <v>0</v>
      </c>
      <c r="O5659" s="210">
        <f>O5608*'Usages mobilité'!$BG7*(1+'Usages mobilité'!$BH7)^(O$5599-$D$5599)/1000</f>
        <v>0</v>
      </c>
      <c r="P5659" s="210">
        <f>P5608*'Usages mobilité'!$BG7*(1+'Usages mobilité'!$BH7)^(P$5599-$D$5599)/1000</f>
        <v>0</v>
      </c>
      <c r="Q5659" s="210">
        <f>Q5608*'Usages mobilité'!$BG7*(1+'Usages mobilité'!$BH7)^(Q$5599-$D$5599)/1000</f>
        <v>0</v>
      </c>
      <c r="R5659" s="210">
        <f>R5608*'Usages mobilité'!$BG7*(1+'Usages mobilité'!$BH7)^(R$5599-$D$5599)/1000</f>
        <v>0</v>
      </c>
    </row>
    <row r="5660" spans="1:18" hidden="1" outlineLevel="2" x14ac:dyDescent="0.35">
      <c r="A5660" s="209" t="str">
        <f>'Usages mobilité'!A8</f>
        <v>Usage mobilité n°5</v>
      </c>
      <c r="B5660" s="209" t="s">
        <v>639</v>
      </c>
      <c r="C5660" s="209"/>
      <c r="D5660" s="210">
        <f>D5609*'Usages mobilité'!$BG8*(1+'Usages mobilité'!$BH8)^(D$5599-$D$5599)/1000</f>
        <v>0</v>
      </c>
      <c r="E5660" s="210">
        <f>E5609*'Usages mobilité'!$BG8*(1+'Usages mobilité'!$BH8)^(E$5599-$D$5599)/1000</f>
        <v>0</v>
      </c>
      <c r="F5660" s="210">
        <f>F5609*'Usages mobilité'!$BG8*(1+'Usages mobilité'!$BH8)^(F$5599-$D$5599)/1000</f>
        <v>0</v>
      </c>
      <c r="G5660" s="210">
        <f>G5609*'Usages mobilité'!$BG8*(1+'Usages mobilité'!$BH8)^(G$5599-$D$5599)/1000</f>
        <v>0</v>
      </c>
      <c r="H5660" s="210">
        <f>H5609*'Usages mobilité'!$BG8*(1+'Usages mobilité'!$BH8)^(H$5599-$D$5599)/1000</f>
        <v>0</v>
      </c>
      <c r="I5660" s="210">
        <f>I5609*'Usages mobilité'!$BG8*(1+'Usages mobilité'!$BH8)^(I$5599-$D$5599)/1000</f>
        <v>0</v>
      </c>
      <c r="J5660" s="210">
        <f>J5609*'Usages mobilité'!$BG8*(1+'Usages mobilité'!$BH8)^(J$5599-$D$5599)/1000</f>
        <v>0</v>
      </c>
      <c r="K5660" s="210">
        <f>K5609*'Usages mobilité'!$BG8*(1+'Usages mobilité'!$BH8)^(K$5599-$D$5599)/1000</f>
        <v>0</v>
      </c>
      <c r="L5660" s="210">
        <f>L5609*'Usages mobilité'!$BG8*(1+'Usages mobilité'!$BH8)^(L$5599-$D$5599)/1000</f>
        <v>0</v>
      </c>
      <c r="M5660" s="210">
        <f>M5609*'Usages mobilité'!$BG8*(1+'Usages mobilité'!$BH8)^(M$5599-$D$5599)/1000</f>
        <v>0</v>
      </c>
      <c r="N5660" s="210">
        <f>N5609*'Usages mobilité'!$BG8*(1+'Usages mobilité'!$BH8)^(N$5599-$D$5599)/1000</f>
        <v>0</v>
      </c>
      <c r="O5660" s="210">
        <f>O5609*'Usages mobilité'!$BG8*(1+'Usages mobilité'!$BH8)^(O$5599-$D$5599)/1000</f>
        <v>0</v>
      </c>
      <c r="P5660" s="210">
        <f>P5609*'Usages mobilité'!$BG8*(1+'Usages mobilité'!$BH8)^(P$5599-$D$5599)/1000</f>
        <v>0</v>
      </c>
      <c r="Q5660" s="210">
        <f>Q5609*'Usages mobilité'!$BG8*(1+'Usages mobilité'!$BH8)^(Q$5599-$D$5599)/1000</f>
        <v>0</v>
      </c>
      <c r="R5660" s="210">
        <f>R5609*'Usages mobilité'!$BG8*(1+'Usages mobilité'!$BH8)^(R$5599-$D$5599)/1000</f>
        <v>0</v>
      </c>
    </row>
    <row r="5661" spans="1:18" hidden="1" outlineLevel="2" x14ac:dyDescent="0.35">
      <c r="A5661" s="209" t="str">
        <f>'Usages mobilité'!A9</f>
        <v>Usage mobilité n°6</v>
      </c>
      <c r="B5661" s="209" t="s">
        <v>639</v>
      </c>
      <c r="C5661" s="209"/>
      <c r="D5661" s="210">
        <f>D5610*'Usages mobilité'!$BG9*(1+'Usages mobilité'!$BH9)^(D$5599-$D$5599)/1000</f>
        <v>0</v>
      </c>
      <c r="E5661" s="210">
        <f>E5610*'Usages mobilité'!$BG9*(1+'Usages mobilité'!$BH9)^(E$5599-$D$5599)/1000</f>
        <v>0</v>
      </c>
      <c r="F5661" s="210">
        <f>F5610*'Usages mobilité'!$BG9*(1+'Usages mobilité'!$BH9)^(F$5599-$D$5599)/1000</f>
        <v>0</v>
      </c>
      <c r="G5661" s="210">
        <f>G5610*'Usages mobilité'!$BG9*(1+'Usages mobilité'!$BH9)^(G$5599-$D$5599)/1000</f>
        <v>0</v>
      </c>
      <c r="H5661" s="210">
        <f>H5610*'Usages mobilité'!$BG9*(1+'Usages mobilité'!$BH9)^(H$5599-$D$5599)/1000</f>
        <v>0</v>
      </c>
      <c r="I5661" s="210">
        <f>I5610*'Usages mobilité'!$BG9*(1+'Usages mobilité'!$BH9)^(I$5599-$D$5599)/1000</f>
        <v>0</v>
      </c>
      <c r="J5661" s="210">
        <f>J5610*'Usages mobilité'!$BG9*(1+'Usages mobilité'!$BH9)^(J$5599-$D$5599)/1000</f>
        <v>0</v>
      </c>
      <c r="K5661" s="210">
        <f>K5610*'Usages mobilité'!$BG9*(1+'Usages mobilité'!$BH9)^(K$5599-$D$5599)/1000</f>
        <v>0</v>
      </c>
      <c r="L5661" s="210">
        <f>L5610*'Usages mobilité'!$BG9*(1+'Usages mobilité'!$BH9)^(L$5599-$D$5599)/1000</f>
        <v>0</v>
      </c>
      <c r="M5661" s="210">
        <f>M5610*'Usages mobilité'!$BG9*(1+'Usages mobilité'!$BH9)^(M$5599-$D$5599)/1000</f>
        <v>0</v>
      </c>
      <c r="N5661" s="210">
        <f>N5610*'Usages mobilité'!$BG9*(1+'Usages mobilité'!$BH9)^(N$5599-$D$5599)/1000</f>
        <v>0</v>
      </c>
      <c r="O5661" s="210">
        <f>O5610*'Usages mobilité'!$BG9*(1+'Usages mobilité'!$BH9)^(O$5599-$D$5599)/1000</f>
        <v>0</v>
      </c>
      <c r="P5661" s="210">
        <f>P5610*'Usages mobilité'!$BG9*(1+'Usages mobilité'!$BH9)^(P$5599-$D$5599)/1000</f>
        <v>0</v>
      </c>
      <c r="Q5661" s="210">
        <f>Q5610*'Usages mobilité'!$BG9*(1+'Usages mobilité'!$BH9)^(Q$5599-$D$5599)/1000</f>
        <v>0</v>
      </c>
      <c r="R5661" s="210">
        <f>R5610*'Usages mobilité'!$BG9*(1+'Usages mobilité'!$BH9)^(R$5599-$D$5599)/1000</f>
        <v>0</v>
      </c>
    </row>
    <row r="5662" spans="1:18" hidden="1" outlineLevel="2" x14ac:dyDescent="0.35">
      <c r="A5662" s="209" t="str">
        <f>'Usages mobilité'!A10</f>
        <v>Usage mobilité n°7</v>
      </c>
      <c r="B5662" s="209" t="s">
        <v>639</v>
      </c>
      <c r="C5662" s="209"/>
      <c r="D5662" s="210">
        <f>D5611*'Usages mobilité'!$BG10*(1+'Usages mobilité'!$BH10)^(D$5599-$D$5599)/1000</f>
        <v>0</v>
      </c>
      <c r="E5662" s="210">
        <f>E5611*'Usages mobilité'!$BG10*(1+'Usages mobilité'!$BH10)^(E$5599-$D$5599)/1000</f>
        <v>0</v>
      </c>
      <c r="F5662" s="210">
        <f>F5611*'Usages mobilité'!$BG10*(1+'Usages mobilité'!$BH10)^(F$5599-$D$5599)/1000</f>
        <v>0</v>
      </c>
      <c r="G5662" s="210">
        <f>G5611*'Usages mobilité'!$BG10*(1+'Usages mobilité'!$BH10)^(G$5599-$D$5599)/1000</f>
        <v>0</v>
      </c>
      <c r="H5662" s="210">
        <f>H5611*'Usages mobilité'!$BG10*(1+'Usages mobilité'!$BH10)^(H$5599-$D$5599)/1000</f>
        <v>0</v>
      </c>
      <c r="I5662" s="210">
        <f>I5611*'Usages mobilité'!$BG10*(1+'Usages mobilité'!$BH10)^(I$5599-$D$5599)/1000</f>
        <v>0</v>
      </c>
      <c r="J5662" s="210">
        <f>J5611*'Usages mobilité'!$BG10*(1+'Usages mobilité'!$BH10)^(J$5599-$D$5599)/1000</f>
        <v>0</v>
      </c>
      <c r="K5662" s="210">
        <f>K5611*'Usages mobilité'!$BG10*(1+'Usages mobilité'!$BH10)^(K$5599-$D$5599)/1000</f>
        <v>0</v>
      </c>
      <c r="L5662" s="210">
        <f>L5611*'Usages mobilité'!$BG10*(1+'Usages mobilité'!$BH10)^(L$5599-$D$5599)/1000</f>
        <v>0</v>
      </c>
      <c r="M5662" s="210">
        <f>M5611*'Usages mobilité'!$BG10*(1+'Usages mobilité'!$BH10)^(M$5599-$D$5599)/1000</f>
        <v>0</v>
      </c>
      <c r="N5662" s="210">
        <f>N5611*'Usages mobilité'!$BG10*(1+'Usages mobilité'!$BH10)^(N$5599-$D$5599)/1000</f>
        <v>0</v>
      </c>
      <c r="O5662" s="210">
        <f>O5611*'Usages mobilité'!$BG10*(1+'Usages mobilité'!$BH10)^(O$5599-$D$5599)/1000</f>
        <v>0</v>
      </c>
      <c r="P5662" s="210">
        <f>P5611*'Usages mobilité'!$BG10*(1+'Usages mobilité'!$BH10)^(P$5599-$D$5599)/1000</f>
        <v>0</v>
      </c>
      <c r="Q5662" s="210">
        <f>Q5611*'Usages mobilité'!$BG10*(1+'Usages mobilité'!$BH10)^(Q$5599-$D$5599)/1000</f>
        <v>0</v>
      </c>
      <c r="R5662" s="210">
        <f>R5611*'Usages mobilité'!$BG10*(1+'Usages mobilité'!$BH10)^(R$5599-$D$5599)/1000</f>
        <v>0</v>
      </c>
    </row>
    <row r="5663" spans="1:18" hidden="1" outlineLevel="2" x14ac:dyDescent="0.35">
      <c r="A5663" s="209" t="str">
        <f>'Usages mobilité'!A11</f>
        <v>Usage mobilité n°8</v>
      </c>
      <c r="B5663" s="209" t="s">
        <v>639</v>
      </c>
      <c r="C5663" s="209"/>
      <c r="D5663" s="210">
        <f>D5612*'Usages mobilité'!$BG11*(1+'Usages mobilité'!$BH11)^(D$5599-$D$5599)/1000</f>
        <v>0</v>
      </c>
      <c r="E5663" s="210">
        <f>E5612*'Usages mobilité'!$BG11*(1+'Usages mobilité'!$BH11)^(E$5599-$D$5599)/1000</f>
        <v>0</v>
      </c>
      <c r="F5663" s="210">
        <f>F5612*'Usages mobilité'!$BG11*(1+'Usages mobilité'!$BH11)^(F$5599-$D$5599)/1000</f>
        <v>0</v>
      </c>
      <c r="G5663" s="210">
        <f>G5612*'Usages mobilité'!$BG11*(1+'Usages mobilité'!$BH11)^(G$5599-$D$5599)/1000</f>
        <v>0</v>
      </c>
      <c r="H5663" s="210">
        <f>H5612*'Usages mobilité'!$BG11*(1+'Usages mobilité'!$BH11)^(H$5599-$D$5599)/1000</f>
        <v>0</v>
      </c>
      <c r="I5663" s="210">
        <f>I5612*'Usages mobilité'!$BG11*(1+'Usages mobilité'!$BH11)^(I$5599-$D$5599)/1000</f>
        <v>0</v>
      </c>
      <c r="J5663" s="210">
        <f>J5612*'Usages mobilité'!$BG11*(1+'Usages mobilité'!$BH11)^(J$5599-$D$5599)/1000</f>
        <v>0</v>
      </c>
      <c r="K5663" s="210">
        <f>K5612*'Usages mobilité'!$BG11*(1+'Usages mobilité'!$BH11)^(K$5599-$D$5599)/1000</f>
        <v>0</v>
      </c>
      <c r="L5663" s="210">
        <f>L5612*'Usages mobilité'!$BG11*(1+'Usages mobilité'!$BH11)^(L$5599-$D$5599)/1000</f>
        <v>0</v>
      </c>
      <c r="M5663" s="210">
        <f>M5612*'Usages mobilité'!$BG11*(1+'Usages mobilité'!$BH11)^(M$5599-$D$5599)/1000</f>
        <v>0</v>
      </c>
      <c r="N5663" s="210">
        <f>N5612*'Usages mobilité'!$BG11*(1+'Usages mobilité'!$BH11)^(N$5599-$D$5599)/1000</f>
        <v>0</v>
      </c>
      <c r="O5663" s="210">
        <f>O5612*'Usages mobilité'!$BG11*(1+'Usages mobilité'!$BH11)^(O$5599-$D$5599)/1000</f>
        <v>0</v>
      </c>
      <c r="P5663" s="210">
        <f>P5612*'Usages mobilité'!$BG11*(1+'Usages mobilité'!$BH11)^(P$5599-$D$5599)/1000</f>
        <v>0</v>
      </c>
      <c r="Q5663" s="210">
        <f>Q5612*'Usages mobilité'!$BG11*(1+'Usages mobilité'!$BH11)^(Q$5599-$D$5599)/1000</f>
        <v>0</v>
      </c>
      <c r="R5663" s="210">
        <f>R5612*'Usages mobilité'!$BG11*(1+'Usages mobilité'!$BH11)^(R$5599-$D$5599)/1000</f>
        <v>0</v>
      </c>
    </row>
    <row r="5664" spans="1:18" hidden="1" outlineLevel="2" x14ac:dyDescent="0.35">
      <c r="A5664" s="209" t="str">
        <f>'Usages mobilité'!A12</f>
        <v>Usage mobilité n°9</v>
      </c>
      <c r="B5664" s="209" t="s">
        <v>639</v>
      </c>
      <c r="C5664" s="209"/>
      <c r="D5664" s="210">
        <f>D5613*'Usages mobilité'!$BG12*(1+'Usages mobilité'!$BH12)^(D$5599-$D$5599)/1000</f>
        <v>0</v>
      </c>
      <c r="E5664" s="210">
        <f>E5613*'Usages mobilité'!$BG12*(1+'Usages mobilité'!$BH12)^(E$5599-$D$5599)/1000</f>
        <v>0</v>
      </c>
      <c r="F5664" s="210">
        <f>F5613*'Usages mobilité'!$BG12*(1+'Usages mobilité'!$BH12)^(F$5599-$D$5599)/1000</f>
        <v>0</v>
      </c>
      <c r="G5664" s="210">
        <f>G5613*'Usages mobilité'!$BG12*(1+'Usages mobilité'!$BH12)^(G$5599-$D$5599)/1000</f>
        <v>0</v>
      </c>
      <c r="H5664" s="210">
        <f>H5613*'Usages mobilité'!$BG12*(1+'Usages mobilité'!$BH12)^(H$5599-$D$5599)/1000</f>
        <v>0</v>
      </c>
      <c r="I5664" s="210">
        <f>I5613*'Usages mobilité'!$BG12*(1+'Usages mobilité'!$BH12)^(I$5599-$D$5599)/1000</f>
        <v>0</v>
      </c>
      <c r="J5664" s="210">
        <f>J5613*'Usages mobilité'!$BG12*(1+'Usages mobilité'!$BH12)^(J$5599-$D$5599)/1000</f>
        <v>0</v>
      </c>
      <c r="K5664" s="210">
        <f>K5613*'Usages mobilité'!$BG12*(1+'Usages mobilité'!$BH12)^(K$5599-$D$5599)/1000</f>
        <v>0</v>
      </c>
      <c r="L5664" s="210">
        <f>L5613*'Usages mobilité'!$BG12*(1+'Usages mobilité'!$BH12)^(L$5599-$D$5599)/1000</f>
        <v>0</v>
      </c>
      <c r="M5664" s="210">
        <f>M5613*'Usages mobilité'!$BG12*(1+'Usages mobilité'!$BH12)^(M$5599-$D$5599)/1000</f>
        <v>0</v>
      </c>
      <c r="N5664" s="210">
        <f>N5613*'Usages mobilité'!$BG12*(1+'Usages mobilité'!$BH12)^(N$5599-$D$5599)/1000</f>
        <v>0</v>
      </c>
      <c r="O5664" s="210">
        <f>O5613*'Usages mobilité'!$BG12*(1+'Usages mobilité'!$BH12)^(O$5599-$D$5599)/1000</f>
        <v>0</v>
      </c>
      <c r="P5664" s="210">
        <f>P5613*'Usages mobilité'!$BG12*(1+'Usages mobilité'!$BH12)^(P$5599-$D$5599)/1000</f>
        <v>0</v>
      </c>
      <c r="Q5664" s="210">
        <f>Q5613*'Usages mobilité'!$BG12*(1+'Usages mobilité'!$BH12)^(Q$5599-$D$5599)/1000</f>
        <v>0</v>
      </c>
      <c r="R5664" s="210">
        <f>R5613*'Usages mobilité'!$BG12*(1+'Usages mobilité'!$BH12)^(R$5599-$D$5599)/1000</f>
        <v>0</v>
      </c>
    </row>
    <row r="5665" spans="1:18" hidden="1" outlineLevel="2" x14ac:dyDescent="0.35">
      <c r="A5665" s="209" t="str">
        <f>'Usages mobilité'!A13</f>
        <v>Usage mobilité n°10</v>
      </c>
      <c r="B5665" s="209" t="s">
        <v>639</v>
      </c>
      <c r="C5665" s="209"/>
      <c r="D5665" s="210">
        <f>D5614*'Usages mobilité'!$BG13*(1+'Usages mobilité'!$BH13)^(D$5599-$D$5599)/1000</f>
        <v>0</v>
      </c>
      <c r="E5665" s="210">
        <f>E5614*'Usages mobilité'!$BG13*(1+'Usages mobilité'!$BH13)^(E$5599-$D$5599)/1000</f>
        <v>0</v>
      </c>
      <c r="F5665" s="210">
        <f>F5614*'Usages mobilité'!$BG13*(1+'Usages mobilité'!$BH13)^(F$5599-$D$5599)/1000</f>
        <v>0</v>
      </c>
      <c r="G5665" s="210">
        <f>G5614*'Usages mobilité'!$BG13*(1+'Usages mobilité'!$BH13)^(G$5599-$D$5599)/1000</f>
        <v>0</v>
      </c>
      <c r="H5665" s="210">
        <f>H5614*'Usages mobilité'!$BG13*(1+'Usages mobilité'!$BH13)^(H$5599-$D$5599)/1000</f>
        <v>0</v>
      </c>
      <c r="I5665" s="210">
        <f>I5614*'Usages mobilité'!$BG13*(1+'Usages mobilité'!$BH13)^(I$5599-$D$5599)/1000</f>
        <v>0</v>
      </c>
      <c r="J5665" s="210">
        <f>J5614*'Usages mobilité'!$BG13*(1+'Usages mobilité'!$BH13)^(J$5599-$D$5599)/1000</f>
        <v>0</v>
      </c>
      <c r="K5665" s="210">
        <f>K5614*'Usages mobilité'!$BG13*(1+'Usages mobilité'!$BH13)^(K$5599-$D$5599)/1000</f>
        <v>0</v>
      </c>
      <c r="L5665" s="210">
        <f>L5614*'Usages mobilité'!$BG13*(1+'Usages mobilité'!$BH13)^(L$5599-$D$5599)/1000</f>
        <v>0</v>
      </c>
      <c r="M5665" s="210">
        <f>M5614*'Usages mobilité'!$BG13*(1+'Usages mobilité'!$BH13)^(M$5599-$D$5599)/1000</f>
        <v>0</v>
      </c>
      <c r="N5665" s="210">
        <f>N5614*'Usages mobilité'!$BG13*(1+'Usages mobilité'!$BH13)^(N$5599-$D$5599)/1000</f>
        <v>0</v>
      </c>
      <c r="O5665" s="210">
        <f>O5614*'Usages mobilité'!$BG13*(1+'Usages mobilité'!$BH13)^(O$5599-$D$5599)/1000</f>
        <v>0</v>
      </c>
      <c r="P5665" s="210">
        <f>P5614*'Usages mobilité'!$BG13*(1+'Usages mobilité'!$BH13)^(P$5599-$D$5599)/1000</f>
        <v>0</v>
      </c>
      <c r="Q5665" s="210">
        <f>Q5614*'Usages mobilité'!$BG13*(1+'Usages mobilité'!$BH13)^(Q$5599-$D$5599)/1000</f>
        <v>0</v>
      </c>
      <c r="R5665" s="210">
        <f>R5614*'Usages mobilité'!$BG13*(1+'Usages mobilité'!$BH13)^(R$5599-$D$5599)/1000</f>
        <v>0</v>
      </c>
    </row>
    <row r="5666" spans="1:18" hidden="1" outlineLevel="2" x14ac:dyDescent="0.35">
      <c r="A5666" s="209" t="str">
        <f>'Usages mobilité'!A14</f>
        <v>Usage mobilité n°11</v>
      </c>
      <c r="B5666" s="209" t="s">
        <v>639</v>
      </c>
      <c r="C5666" s="209"/>
      <c r="D5666" s="210">
        <f>D5615*'Usages mobilité'!$BG14*(1+'Usages mobilité'!$BH14)^(D$5599-$D$5599)/1000</f>
        <v>0</v>
      </c>
      <c r="E5666" s="210">
        <f>E5615*'Usages mobilité'!$BG14*(1+'Usages mobilité'!$BH14)^(E$5599-$D$5599)/1000</f>
        <v>0</v>
      </c>
      <c r="F5666" s="210">
        <f>F5615*'Usages mobilité'!$BG14*(1+'Usages mobilité'!$BH14)^(F$5599-$D$5599)/1000</f>
        <v>0</v>
      </c>
      <c r="G5666" s="210">
        <f>G5615*'Usages mobilité'!$BG14*(1+'Usages mobilité'!$BH14)^(G$5599-$D$5599)/1000</f>
        <v>0</v>
      </c>
      <c r="H5666" s="210">
        <f>H5615*'Usages mobilité'!$BG14*(1+'Usages mobilité'!$BH14)^(H$5599-$D$5599)/1000</f>
        <v>0</v>
      </c>
      <c r="I5666" s="210">
        <f>I5615*'Usages mobilité'!$BG14*(1+'Usages mobilité'!$BH14)^(I$5599-$D$5599)/1000</f>
        <v>0</v>
      </c>
      <c r="J5666" s="210">
        <f>J5615*'Usages mobilité'!$BG14*(1+'Usages mobilité'!$BH14)^(J$5599-$D$5599)/1000</f>
        <v>0</v>
      </c>
      <c r="K5666" s="210">
        <f>K5615*'Usages mobilité'!$BG14*(1+'Usages mobilité'!$BH14)^(K$5599-$D$5599)/1000</f>
        <v>0</v>
      </c>
      <c r="L5666" s="210">
        <f>L5615*'Usages mobilité'!$BG14*(1+'Usages mobilité'!$BH14)^(L$5599-$D$5599)/1000</f>
        <v>0</v>
      </c>
      <c r="M5666" s="210">
        <f>M5615*'Usages mobilité'!$BG14*(1+'Usages mobilité'!$BH14)^(M$5599-$D$5599)/1000</f>
        <v>0</v>
      </c>
      <c r="N5666" s="210">
        <f>N5615*'Usages mobilité'!$BG14*(1+'Usages mobilité'!$BH14)^(N$5599-$D$5599)/1000</f>
        <v>0</v>
      </c>
      <c r="O5666" s="210">
        <f>O5615*'Usages mobilité'!$BG14*(1+'Usages mobilité'!$BH14)^(O$5599-$D$5599)/1000</f>
        <v>0</v>
      </c>
      <c r="P5666" s="210">
        <f>P5615*'Usages mobilité'!$BG14*(1+'Usages mobilité'!$BH14)^(P$5599-$D$5599)/1000</f>
        <v>0</v>
      </c>
      <c r="Q5666" s="210">
        <f>Q5615*'Usages mobilité'!$BG14*(1+'Usages mobilité'!$BH14)^(Q$5599-$D$5599)/1000</f>
        <v>0</v>
      </c>
      <c r="R5666" s="210">
        <f>R5615*'Usages mobilité'!$BG14*(1+'Usages mobilité'!$BH14)^(R$5599-$D$5599)/1000</f>
        <v>0</v>
      </c>
    </row>
    <row r="5667" spans="1:18" hidden="1" outlineLevel="2" x14ac:dyDescent="0.35">
      <c r="A5667" s="209" t="str">
        <f>'Usages mobilité'!A15</f>
        <v>Usage mobilité n°12</v>
      </c>
      <c r="B5667" s="209" t="s">
        <v>639</v>
      </c>
      <c r="C5667" s="209"/>
      <c r="D5667" s="210">
        <f>D5616*'Usages mobilité'!$BG15*(1+'Usages mobilité'!$BH15)^(D$5599-$D$5599)/1000</f>
        <v>0</v>
      </c>
      <c r="E5667" s="210">
        <f>E5616*'Usages mobilité'!$BG15*(1+'Usages mobilité'!$BH15)^(E$5599-$D$5599)/1000</f>
        <v>0</v>
      </c>
      <c r="F5667" s="210">
        <f>F5616*'Usages mobilité'!$BG15*(1+'Usages mobilité'!$BH15)^(F$5599-$D$5599)/1000</f>
        <v>0</v>
      </c>
      <c r="G5667" s="210">
        <f>G5616*'Usages mobilité'!$BG15*(1+'Usages mobilité'!$BH15)^(G$5599-$D$5599)/1000</f>
        <v>0</v>
      </c>
      <c r="H5667" s="210">
        <f>H5616*'Usages mobilité'!$BG15*(1+'Usages mobilité'!$BH15)^(H$5599-$D$5599)/1000</f>
        <v>0</v>
      </c>
      <c r="I5667" s="210">
        <f>I5616*'Usages mobilité'!$BG15*(1+'Usages mobilité'!$BH15)^(I$5599-$D$5599)/1000</f>
        <v>0</v>
      </c>
      <c r="J5667" s="210">
        <f>J5616*'Usages mobilité'!$BG15*(1+'Usages mobilité'!$BH15)^(J$5599-$D$5599)/1000</f>
        <v>0</v>
      </c>
      <c r="K5667" s="210">
        <f>K5616*'Usages mobilité'!$BG15*(1+'Usages mobilité'!$BH15)^(K$5599-$D$5599)/1000</f>
        <v>0</v>
      </c>
      <c r="L5667" s="210">
        <f>L5616*'Usages mobilité'!$BG15*(1+'Usages mobilité'!$BH15)^(L$5599-$D$5599)/1000</f>
        <v>0</v>
      </c>
      <c r="M5667" s="210">
        <f>M5616*'Usages mobilité'!$BG15*(1+'Usages mobilité'!$BH15)^(M$5599-$D$5599)/1000</f>
        <v>0</v>
      </c>
      <c r="N5667" s="210">
        <f>N5616*'Usages mobilité'!$BG15*(1+'Usages mobilité'!$BH15)^(N$5599-$D$5599)/1000</f>
        <v>0</v>
      </c>
      <c r="O5667" s="210">
        <f>O5616*'Usages mobilité'!$BG15*(1+'Usages mobilité'!$BH15)^(O$5599-$D$5599)/1000</f>
        <v>0</v>
      </c>
      <c r="P5667" s="210">
        <f>P5616*'Usages mobilité'!$BG15*(1+'Usages mobilité'!$BH15)^(P$5599-$D$5599)/1000</f>
        <v>0</v>
      </c>
      <c r="Q5667" s="210">
        <f>Q5616*'Usages mobilité'!$BG15*(1+'Usages mobilité'!$BH15)^(Q$5599-$D$5599)/1000</f>
        <v>0</v>
      </c>
      <c r="R5667" s="210">
        <f>R5616*'Usages mobilité'!$BG15*(1+'Usages mobilité'!$BH15)^(R$5599-$D$5599)/1000</f>
        <v>0</v>
      </c>
    </row>
    <row r="5668" spans="1:18" hidden="1" outlineLevel="2" x14ac:dyDescent="0.35">
      <c r="A5668" s="209" t="str">
        <f>'Usages mobilité'!A16</f>
        <v>Usage mobilité n°13</v>
      </c>
      <c r="B5668" s="209" t="s">
        <v>639</v>
      </c>
      <c r="C5668" s="209"/>
      <c r="D5668" s="210">
        <f>D5617*'Usages mobilité'!$BG16*(1+'Usages mobilité'!$BH16)^(D$5599-$D$5599)/1000</f>
        <v>0</v>
      </c>
      <c r="E5668" s="210">
        <f>E5617*'Usages mobilité'!$BG16*(1+'Usages mobilité'!$BH16)^(E$5599-$D$5599)/1000</f>
        <v>0</v>
      </c>
      <c r="F5668" s="210">
        <f>F5617*'Usages mobilité'!$BG16*(1+'Usages mobilité'!$BH16)^(F$5599-$D$5599)/1000</f>
        <v>0</v>
      </c>
      <c r="G5668" s="210">
        <f>G5617*'Usages mobilité'!$BG16*(1+'Usages mobilité'!$BH16)^(G$5599-$D$5599)/1000</f>
        <v>0</v>
      </c>
      <c r="H5668" s="210">
        <f>H5617*'Usages mobilité'!$BG16*(1+'Usages mobilité'!$BH16)^(H$5599-$D$5599)/1000</f>
        <v>0</v>
      </c>
      <c r="I5668" s="210">
        <f>I5617*'Usages mobilité'!$BG16*(1+'Usages mobilité'!$BH16)^(I$5599-$D$5599)/1000</f>
        <v>0</v>
      </c>
      <c r="J5668" s="210">
        <f>J5617*'Usages mobilité'!$BG16*(1+'Usages mobilité'!$BH16)^(J$5599-$D$5599)/1000</f>
        <v>0</v>
      </c>
      <c r="K5668" s="210">
        <f>K5617*'Usages mobilité'!$BG16*(1+'Usages mobilité'!$BH16)^(K$5599-$D$5599)/1000</f>
        <v>0</v>
      </c>
      <c r="L5668" s="210">
        <f>L5617*'Usages mobilité'!$BG16*(1+'Usages mobilité'!$BH16)^(L$5599-$D$5599)/1000</f>
        <v>0</v>
      </c>
      <c r="M5668" s="210">
        <f>M5617*'Usages mobilité'!$BG16*(1+'Usages mobilité'!$BH16)^(M$5599-$D$5599)/1000</f>
        <v>0</v>
      </c>
      <c r="N5668" s="210">
        <f>N5617*'Usages mobilité'!$BG16*(1+'Usages mobilité'!$BH16)^(N$5599-$D$5599)/1000</f>
        <v>0</v>
      </c>
      <c r="O5668" s="210">
        <f>O5617*'Usages mobilité'!$BG16*(1+'Usages mobilité'!$BH16)^(O$5599-$D$5599)/1000</f>
        <v>0</v>
      </c>
      <c r="P5668" s="210">
        <f>P5617*'Usages mobilité'!$BG16*(1+'Usages mobilité'!$BH16)^(P$5599-$D$5599)/1000</f>
        <v>0</v>
      </c>
      <c r="Q5668" s="210">
        <f>Q5617*'Usages mobilité'!$BG16*(1+'Usages mobilité'!$BH16)^(Q$5599-$D$5599)/1000</f>
        <v>0</v>
      </c>
      <c r="R5668" s="210">
        <f>R5617*'Usages mobilité'!$BG16*(1+'Usages mobilité'!$BH16)^(R$5599-$D$5599)/1000</f>
        <v>0</v>
      </c>
    </row>
    <row r="5669" spans="1:18" hidden="1" outlineLevel="2" x14ac:dyDescent="0.35">
      <c r="A5669" s="209" t="str">
        <f>'Usages mobilité'!A17</f>
        <v>Usage mobilité n°14</v>
      </c>
      <c r="B5669" s="209" t="s">
        <v>639</v>
      </c>
      <c r="C5669" s="209"/>
      <c r="D5669" s="210">
        <f>D5618*'Usages mobilité'!$BG17*(1+'Usages mobilité'!$BH17)^(D$5599-$D$5599)/1000</f>
        <v>0</v>
      </c>
      <c r="E5669" s="210">
        <f>E5618*'Usages mobilité'!$BG17*(1+'Usages mobilité'!$BH17)^(E$5599-$D$5599)/1000</f>
        <v>0</v>
      </c>
      <c r="F5669" s="210">
        <f>F5618*'Usages mobilité'!$BG17*(1+'Usages mobilité'!$BH17)^(F$5599-$D$5599)/1000</f>
        <v>0</v>
      </c>
      <c r="G5669" s="210">
        <f>G5618*'Usages mobilité'!$BG17*(1+'Usages mobilité'!$BH17)^(G$5599-$D$5599)/1000</f>
        <v>0</v>
      </c>
      <c r="H5669" s="210">
        <f>H5618*'Usages mobilité'!$BG17*(1+'Usages mobilité'!$BH17)^(H$5599-$D$5599)/1000</f>
        <v>0</v>
      </c>
      <c r="I5669" s="210">
        <f>I5618*'Usages mobilité'!$BG17*(1+'Usages mobilité'!$BH17)^(I$5599-$D$5599)/1000</f>
        <v>0</v>
      </c>
      <c r="J5669" s="210">
        <f>J5618*'Usages mobilité'!$BG17*(1+'Usages mobilité'!$BH17)^(J$5599-$D$5599)/1000</f>
        <v>0</v>
      </c>
      <c r="K5669" s="210">
        <f>K5618*'Usages mobilité'!$BG17*(1+'Usages mobilité'!$BH17)^(K$5599-$D$5599)/1000</f>
        <v>0</v>
      </c>
      <c r="L5669" s="210">
        <f>L5618*'Usages mobilité'!$BG17*(1+'Usages mobilité'!$BH17)^(L$5599-$D$5599)/1000</f>
        <v>0</v>
      </c>
      <c r="M5669" s="210">
        <f>M5618*'Usages mobilité'!$BG17*(1+'Usages mobilité'!$BH17)^(M$5599-$D$5599)/1000</f>
        <v>0</v>
      </c>
      <c r="N5669" s="210">
        <f>N5618*'Usages mobilité'!$BG17*(1+'Usages mobilité'!$BH17)^(N$5599-$D$5599)/1000</f>
        <v>0</v>
      </c>
      <c r="O5669" s="210">
        <f>O5618*'Usages mobilité'!$BG17*(1+'Usages mobilité'!$BH17)^(O$5599-$D$5599)/1000</f>
        <v>0</v>
      </c>
      <c r="P5669" s="210">
        <f>P5618*'Usages mobilité'!$BG17*(1+'Usages mobilité'!$BH17)^(P$5599-$D$5599)/1000</f>
        <v>0</v>
      </c>
      <c r="Q5669" s="210">
        <f>Q5618*'Usages mobilité'!$BG17*(1+'Usages mobilité'!$BH17)^(Q$5599-$D$5599)/1000</f>
        <v>0</v>
      </c>
      <c r="R5669" s="210">
        <f>R5618*'Usages mobilité'!$BG17*(1+'Usages mobilité'!$BH17)^(R$5599-$D$5599)/1000</f>
        <v>0</v>
      </c>
    </row>
    <row r="5670" spans="1:18" hidden="1" outlineLevel="2" x14ac:dyDescent="0.35">
      <c r="A5670" s="209" t="str">
        <f>'Usages mobilité'!A18</f>
        <v>Usage mobilité n°15</v>
      </c>
      <c r="B5670" s="209" t="s">
        <v>639</v>
      </c>
      <c r="C5670" s="209"/>
      <c r="D5670" s="210">
        <f>D5619*'Usages mobilité'!$BG18*(1+'Usages mobilité'!$BH18)^(D$5599-$D$5599)/1000</f>
        <v>0</v>
      </c>
      <c r="E5670" s="210">
        <f>E5619*'Usages mobilité'!$BG18*(1+'Usages mobilité'!$BH18)^(E$5599-$D$5599)/1000</f>
        <v>0</v>
      </c>
      <c r="F5670" s="210">
        <f>F5619*'Usages mobilité'!$BG18*(1+'Usages mobilité'!$BH18)^(F$5599-$D$5599)/1000</f>
        <v>0</v>
      </c>
      <c r="G5670" s="210">
        <f>G5619*'Usages mobilité'!$BG18*(1+'Usages mobilité'!$BH18)^(G$5599-$D$5599)/1000</f>
        <v>0</v>
      </c>
      <c r="H5670" s="210">
        <f>H5619*'Usages mobilité'!$BG18*(1+'Usages mobilité'!$BH18)^(H$5599-$D$5599)/1000</f>
        <v>0</v>
      </c>
      <c r="I5670" s="210">
        <f>I5619*'Usages mobilité'!$BG18*(1+'Usages mobilité'!$BH18)^(I$5599-$D$5599)/1000</f>
        <v>0</v>
      </c>
      <c r="J5670" s="210">
        <f>J5619*'Usages mobilité'!$BG18*(1+'Usages mobilité'!$BH18)^(J$5599-$D$5599)/1000</f>
        <v>0</v>
      </c>
      <c r="K5670" s="210">
        <f>K5619*'Usages mobilité'!$BG18*(1+'Usages mobilité'!$BH18)^(K$5599-$D$5599)/1000</f>
        <v>0</v>
      </c>
      <c r="L5670" s="210">
        <f>L5619*'Usages mobilité'!$BG18*(1+'Usages mobilité'!$BH18)^(L$5599-$D$5599)/1000</f>
        <v>0</v>
      </c>
      <c r="M5670" s="210">
        <f>M5619*'Usages mobilité'!$BG18*(1+'Usages mobilité'!$BH18)^(M$5599-$D$5599)/1000</f>
        <v>0</v>
      </c>
      <c r="N5670" s="210">
        <f>N5619*'Usages mobilité'!$BG18*(1+'Usages mobilité'!$BH18)^(N$5599-$D$5599)/1000</f>
        <v>0</v>
      </c>
      <c r="O5670" s="210">
        <f>O5619*'Usages mobilité'!$BG18*(1+'Usages mobilité'!$BH18)^(O$5599-$D$5599)/1000</f>
        <v>0</v>
      </c>
      <c r="P5670" s="210">
        <f>P5619*'Usages mobilité'!$BG18*(1+'Usages mobilité'!$BH18)^(P$5599-$D$5599)/1000</f>
        <v>0</v>
      </c>
      <c r="Q5670" s="210">
        <f>Q5619*'Usages mobilité'!$BG18*(1+'Usages mobilité'!$BH18)^(Q$5599-$D$5599)/1000</f>
        <v>0</v>
      </c>
      <c r="R5670" s="210">
        <f>R5619*'Usages mobilité'!$BG18*(1+'Usages mobilité'!$BH18)^(R$5599-$D$5599)/1000</f>
        <v>0</v>
      </c>
    </row>
    <row r="5671" spans="1:18" hidden="1" outlineLevel="2" x14ac:dyDescent="0.35">
      <c r="A5671" s="209" t="str">
        <f>'Usages mobilité'!A19</f>
        <v>Usage mobilité n°16</v>
      </c>
      <c r="B5671" s="209" t="s">
        <v>639</v>
      </c>
      <c r="C5671" s="209"/>
      <c r="D5671" s="210">
        <f>D5620*'Usages mobilité'!$BG19*(1+'Usages mobilité'!$BH19)^(D$5599-$D$5599)/1000</f>
        <v>0</v>
      </c>
      <c r="E5671" s="210">
        <f>E5620*'Usages mobilité'!$BG19*(1+'Usages mobilité'!$BH19)^(E$5599-$D$5599)/1000</f>
        <v>0</v>
      </c>
      <c r="F5671" s="210">
        <f>F5620*'Usages mobilité'!$BG19*(1+'Usages mobilité'!$BH19)^(F$5599-$D$5599)/1000</f>
        <v>0</v>
      </c>
      <c r="G5671" s="210">
        <f>G5620*'Usages mobilité'!$BG19*(1+'Usages mobilité'!$BH19)^(G$5599-$D$5599)/1000</f>
        <v>0</v>
      </c>
      <c r="H5671" s="210">
        <f>H5620*'Usages mobilité'!$BG19*(1+'Usages mobilité'!$BH19)^(H$5599-$D$5599)/1000</f>
        <v>0</v>
      </c>
      <c r="I5671" s="210">
        <f>I5620*'Usages mobilité'!$BG19*(1+'Usages mobilité'!$BH19)^(I$5599-$D$5599)/1000</f>
        <v>0</v>
      </c>
      <c r="J5671" s="210">
        <f>J5620*'Usages mobilité'!$BG19*(1+'Usages mobilité'!$BH19)^(J$5599-$D$5599)/1000</f>
        <v>0</v>
      </c>
      <c r="K5671" s="210">
        <f>K5620*'Usages mobilité'!$BG19*(1+'Usages mobilité'!$BH19)^(K$5599-$D$5599)/1000</f>
        <v>0</v>
      </c>
      <c r="L5671" s="210">
        <f>L5620*'Usages mobilité'!$BG19*(1+'Usages mobilité'!$BH19)^(L$5599-$D$5599)/1000</f>
        <v>0</v>
      </c>
      <c r="M5671" s="210">
        <f>M5620*'Usages mobilité'!$BG19*(1+'Usages mobilité'!$BH19)^(M$5599-$D$5599)/1000</f>
        <v>0</v>
      </c>
      <c r="N5671" s="210">
        <f>N5620*'Usages mobilité'!$BG19*(1+'Usages mobilité'!$BH19)^(N$5599-$D$5599)/1000</f>
        <v>0</v>
      </c>
      <c r="O5671" s="210">
        <f>O5620*'Usages mobilité'!$BG19*(1+'Usages mobilité'!$BH19)^(O$5599-$D$5599)/1000</f>
        <v>0</v>
      </c>
      <c r="P5671" s="210">
        <f>P5620*'Usages mobilité'!$BG19*(1+'Usages mobilité'!$BH19)^(P$5599-$D$5599)/1000</f>
        <v>0</v>
      </c>
      <c r="Q5671" s="210">
        <f>Q5620*'Usages mobilité'!$BG19*(1+'Usages mobilité'!$BH19)^(Q$5599-$D$5599)/1000</f>
        <v>0</v>
      </c>
      <c r="R5671" s="210">
        <f>R5620*'Usages mobilité'!$BG19*(1+'Usages mobilité'!$BH19)^(R$5599-$D$5599)/1000</f>
        <v>0</v>
      </c>
    </row>
    <row r="5672" spans="1:18" hidden="1" outlineLevel="2" x14ac:dyDescent="0.35">
      <c r="A5672" s="209" t="str">
        <f>'Usages mobilité'!A20</f>
        <v>Usage mobilité n°17</v>
      </c>
      <c r="B5672" s="209" t="s">
        <v>639</v>
      </c>
      <c r="C5672" s="209"/>
      <c r="D5672" s="210">
        <f>D5621*'Usages mobilité'!$BG20*(1+'Usages mobilité'!$BH20)^(D$5599-$D$5599)/1000</f>
        <v>0</v>
      </c>
      <c r="E5672" s="210">
        <f>E5621*'Usages mobilité'!$BG20*(1+'Usages mobilité'!$BH20)^(E$5599-$D$5599)/1000</f>
        <v>0</v>
      </c>
      <c r="F5672" s="210">
        <f>F5621*'Usages mobilité'!$BG20*(1+'Usages mobilité'!$BH20)^(F$5599-$D$5599)/1000</f>
        <v>0</v>
      </c>
      <c r="G5672" s="210">
        <f>G5621*'Usages mobilité'!$BG20*(1+'Usages mobilité'!$BH20)^(G$5599-$D$5599)/1000</f>
        <v>0</v>
      </c>
      <c r="H5672" s="210">
        <f>H5621*'Usages mobilité'!$BG20*(1+'Usages mobilité'!$BH20)^(H$5599-$D$5599)/1000</f>
        <v>0</v>
      </c>
      <c r="I5672" s="210">
        <f>I5621*'Usages mobilité'!$BG20*(1+'Usages mobilité'!$BH20)^(I$5599-$D$5599)/1000</f>
        <v>0</v>
      </c>
      <c r="J5672" s="210">
        <f>J5621*'Usages mobilité'!$BG20*(1+'Usages mobilité'!$BH20)^(J$5599-$D$5599)/1000</f>
        <v>0</v>
      </c>
      <c r="K5672" s="210">
        <f>K5621*'Usages mobilité'!$BG20*(1+'Usages mobilité'!$BH20)^(K$5599-$D$5599)/1000</f>
        <v>0</v>
      </c>
      <c r="L5672" s="210">
        <f>L5621*'Usages mobilité'!$BG20*(1+'Usages mobilité'!$BH20)^(L$5599-$D$5599)/1000</f>
        <v>0</v>
      </c>
      <c r="M5672" s="210">
        <f>M5621*'Usages mobilité'!$BG20*(1+'Usages mobilité'!$BH20)^(M$5599-$D$5599)/1000</f>
        <v>0</v>
      </c>
      <c r="N5672" s="210">
        <f>N5621*'Usages mobilité'!$BG20*(1+'Usages mobilité'!$BH20)^(N$5599-$D$5599)/1000</f>
        <v>0</v>
      </c>
      <c r="O5672" s="210">
        <f>O5621*'Usages mobilité'!$BG20*(1+'Usages mobilité'!$BH20)^(O$5599-$D$5599)/1000</f>
        <v>0</v>
      </c>
      <c r="P5672" s="210">
        <f>P5621*'Usages mobilité'!$BG20*(1+'Usages mobilité'!$BH20)^(P$5599-$D$5599)/1000</f>
        <v>0</v>
      </c>
      <c r="Q5672" s="210">
        <f>Q5621*'Usages mobilité'!$BG20*(1+'Usages mobilité'!$BH20)^(Q$5599-$D$5599)/1000</f>
        <v>0</v>
      </c>
      <c r="R5672" s="210">
        <f>R5621*'Usages mobilité'!$BG20*(1+'Usages mobilité'!$BH20)^(R$5599-$D$5599)/1000</f>
        <v>0</v>
      </c>
    </row>
    <row r="5673" spans="1:18" hidden="1" outlineLevel="2" x14ac:dyDescent="0.35">
      <c r="A5673" s="209" t="str">
        <f>'Usages mobilité'!A21</f>
        <v>Usage mobilité n°18</v>
      </c>
      <c r="B5673" s="209" t="s">
        <v>639</v>
      </c>
      <c r="C5673" s="209"/>
      <c r="D5673" s="210">
        <f>D5622*'Usages mobilité'!$BG21*(1+'Usages mobilité'!$BH21)^(D$5599-$D$5599)/1000</f>
        <v>0</v>
      </c>
      <c r="E5673" s="210">
        <f>E5622*'Usages mobilité'!$BG21*(1+'Usages mobilité'!$BH21)^(E$5599-$D$5599)/1000</f>
        <v>0</v>
      </c>
      <c r="F5673" s="210">
        <f>F5622*'Usages mobilité'!$BG21*(1+'Usages mobilité'!$BH21)^(F$5599-$D$5599)/1000</f>
        <v>0</v>
      </c>
      <c r="G5673" s="210">
        <f>G5622*'Usages mobilité'!$BG21*(1+'Usages mobilité'!$BH21)^(G$5599-$D$5599)/1000</f>
        <v>0</v>
      </c>
      <c r="H5673" s="210">
        <f>H5622*'Usages mobilité'!$BG21*(1+'Usages mobilité'!$BH21)^(H$5599-$D$5599)/1000</f>
        <v>0</v>
      </c>
      <c r="I5673" s="210">
        <f>I5622*'Usages mobilité'!$BG21*(1+'Usages mobilité'!$BH21)^(I$5599-$D$5599)/1000</f>
        <v>0</v>
      </c>
      <c r="J5673" s="210">
        <f>J5622*'Usages mobilité'!$BG21*(1+'Usages mobilité'!$BH21)^(J$5599-$D$5599)/1000</f>
        <v>0</v>
      </c>
      <c r="K5673" s="210">
        <f>K5622*'Usages mobilité'!$BG21*(1+'Usages mobilité'!$BH21)^(K$5599-$D$5599)/1000</f>
        <v>0</v>
      </c>
      <c r="L5673" s="210">
        <f>L5622*'Usages mobilité'!$BG21*(1+'Usages mobilité'!$BH21)^(L$5599-$D$5599)/1000</f>
        <v>0</v>
      </c>
      <c r="M5673" s="210">
        <f>M5622*'Usages mobilité'!$BG21*(1+'Usages mobilité'!$BH21)^(M$5599-$D$5599)/1000</f>
        <v>0</v>
      </c>
      <c r="N5673" s="210">
        <f>N5622*'Usages mobilité'!$BG21*(1+'Usages mobilité'!$BH21)^(N$5599-$D$5599)/1000</f>
        <v>0</v>
      </c>
      <c r="O5673" s="210">
        <f>O5622*'Usages mobilité'!$BG21*(1+'Usages mobilité'!$BH21)^(O$5599-$D$5599)/1000</f>
        <v>0</v>
      </c>
      <c r="P5673" s="210">
        <f>P5622*'Usages mobilité'!$BG21*(1+'Usages mobilité'!$BH21)^(P$5599-$D$5599)/1000</f>
        <v>0</v>
      </c>
      <c r="Q5673" s="210">
        <f>Q5622*'Usages mobilité'!$BG21*(1+'Usages mobilité'!$BH21)^(Q$5599-$D$5599)/1000</f>
        <v>0</v>
      </c>
      <c r="R5673" s="210">
        <f>R5622*'Usages mobilité'!$BG21*(1+'Usages mobilité'!$BH21)^(R$5599-$D$5599)/1000</f>
        <v>0</v>
      </c>
    </row>
    <row r="5674" spans="1:18" hidden="1" outlineLevel="2" x14ac:dyDescent="0.35">
      <c r="A5674" s="209" t="str">
        <f>'Usages mobilité'!A22</f>
        <v>Usage mobilité n°19</v>
      </c>
      <c r="B5674" s="209" t="s">
        <v>639</v>
      </c>
      <c r="C5674" s="209"/>
      <c r="D5674" s="210">
        <f>D5623*'Usages mobilité'!$BG22*(1+'Usages mobilité'!$BH22)^(D$5599-$D$5599)/1000</f>
        <v>0</v>
      </c>
      <c r="E5674" s="210">
        <f>E5623*'Usages mobilité'!$BG22*(1+'Usages mobilité'!$BH22)^(E$5599-$D$5599)/1000</f>
        <v>0</v>
      </c>
      <c r="F5674" s="210">
        <f>F5623*'Usages mobilité'!$BG22*(1+'Usages mobilité'!$BH22)^(F$5599-$D$5599)/1000</f>
        <v>0</v>
      </c>
      <c r="G5674" s="210">
        <f>G5623*'Usages mobilité'!$BG22*(1+'Usages mobilité'!$BH22)^(G$5599-$D$5599)/1000</f>
        <v>0</v>
      </c>
      <c r="H5674" s="210">
        <f>H5623*'Usages mobilité'!$BG22*(1+'Usages mobilité'!$BH22)^(H$5599-$D$5599)/1000</f>
        <v>0</v>
      </c>
      <c r="I5674" s="210">
        <f>I5623*'Usages mobilité'!$BG22*(1+'Usages mobilité'!$BH22)^(I$5599-$D$5599)/1000</f>
        <v>0</v>
      </c>
      <c r="J5674" s="210">
        <f>J5623*'Usages mobilité'!$BG22*(1+'Usages mobilité'!$BH22)^(J$5599-$D$5599)/1000</f>
        <v>0</v>
      </c>
      <c r="K5674" s="210">
        <f>K5623*'Usages mobilité'!$BG22*(1+'Usages mobilité'!$BH22)^(K$5599-$D$5599)/1000</f>
        <v>0</v>
      </c>
      <c r="L5674" s="210">
        <f>L5623*'Usages mobilité'!$BG22*(1+'Usages mobilité'!$BH22)^(L$5599-$D$5599)/1000</f>
        <v>0</v>
      </c>
      <c r="M5674" s="210">
        <f>M5623*'Usages mobilité'!$BG22*(1+'Usages mobilité'!$BH22)^(M$5599-$D$5599)/1000</f>
        <v>0</v>
      </c>
      <c r="N5674" s="210">
        <f>N5623*'Usages mobilité'!$BG22*(1+'Usages mobilité'!$BH22)^(N$5599-$D$5599)/1000</f>
        <v>0</v>
      </c>
      <c r="O5674" s="210">
        <f>O5623*'Usages mobilité'!$BG22*(1+'Usages mobilité'!$BH22)^(O$5599-$D$5599)/1000</f>
        <v>0</v>
      </c>
      <c r="P5674" s="210">
        <f>P5623*'Usages mobilité'!$BG22*(1+'Usages mobilité'!$BH22)^(P$5599-$D$5599)/1000</f>
        <v>0</v>
      </c>
      <c r="Q5674" s="210">
        <f>Q5623*'Usages mobilité'!$BG22*(1+'Usages mobilité'!$BH22)^(Q$5599-$D$5599)/1000</f>
        <v>0</v>
      </c>
      <c r="R5674" s="210">
        <f>R5623*'Usages mobilité'!$BG22*(1+'Usages mobilité'!$BH22)^(R$5599-$D$5599)/1000</f>
        <v>0</v>
      </c>
    </row>
    <row r="5675" spans="1:18" hidden="1" outlineLevel="2" x14ac:dyDescent="0.35">
      <c r="A5675" s="209" t="str">
        <f>'Usages mobilité'!A23</f>
        <v>Usage mobilité n°20</v>
      </c>
      <c r="B5675" s="209" t="s">
        <v>639</v>
      </c>
      <c r="C5675" s="209"/>
      <c r="D5675" s="210">
        <f>D5624*'Usages mobilité'!$BG23*(1+'Usages mobilité'!$BH23)^(D$5599-$D$5599)/1000</f>
        <v>0</v>
      </c>
      <c r="E5675" s="210">
        <f>E5624*'Usages mobilité'!$BG23*(1+'Usages mobilité'!$BH23)^(E$5599-$D$5599)/1000</f>
        <v>0</v>
      </c>
      <c r="F5675" s="210">
        <f>F5624*'Usages mobilité'!$BG23*(1+'Usages mobilité'!$BH23)^(F$5599-$D$5599)/1000</f>
        <v>0</v>
      </c>
      <c r="G5675" s="210">
        <f>G5624*'Usages mobilité'!$BG23*(1+'Usages mobilité'!$BH23)^(G$5599-$D$5599)/1000</f>
        <v>0</v>
      </c>
      <c r="H5675" s="210">
        <f>H5624*'Usages mobilité'!$BG23*(1+'Usages mobilité'!$BH23)^(H$5599-$D$5599)/1000</f>
        <v>0</v>
      </c>
      <c r="I5675" s="210">
        <f>I5624*'Usages mobilité'!$BG23*(1+'Usages mobilité'!$BH23)^(I$5599-$D$5599)/1000</f>
        <v>0</v>
      </c>
      <c r="J5675" s="210">
        <f>J5624*'Usages mobilité'!$BG23*(1+'Usages mobilité'!$BH23)^(J$5599-$D$5599)/1000</f>
        <v>0</v>
      </c>
      <c r="K5675" s="210">
        <f>K5624*'Usages mobilité'!$BG23*(1+'Usages mobilité'!$BH23)^(K$5599-$D$5599)/1000</f>
        <v>0</v>
      </c>
      <c r="L5675" s="210">
        <f>L5624*'Usages mobilité'!$BG23*(1+'Usages mobilité'!$BH23)^(L$5599-$D$5599)/1000</f>
        <v>0</v>
      </c>
      <c r="M5675" s="210">
        <f>M5624*'Usages mobilité'!$BG23*(1+'Usages mobilité'!$BH23)^(M$5599-$D$5599)/1000</f>
        <v>0</v>
      </c>
      <c r="N5675" s="210">
        <f>N5624*'Usages mobilité'!$BG23*(1+'Usages mobilité'!$BH23)^(N$5599-$D$5599)/1000</f>
        <v>0</v>
      </c>
      <c r="O5675" s="210">
        <f>O5624*'Usages mobilité'!$BG23*(1+'Usages mobilité'!$BH23)^(O$5599-$D$5599)/1000</f>
        <v>0</v>
      </c>
      <c r="P5675" s="210">
        <f>P5624*'Usages mobilité'!$BG23*(1+'Usages mobilité'!$BH23)^(P$5599-$D$5599)/1000</f>
        <v>0</v>
      </c>
      <c r="Q5675" s="210">
        <f>Q5624*'Usages mobilité'!$BG23*(1+'Usages mobilité'!$BH23)^(Q$5599-$D$5599)/1000</f>
        <v>0</v>
      </c>
      <c r="R5675" s="210">
        <f>R5624*'Usages mobilité'!$BG23*(1+'Usages mobilité'!$BH23)^(R$5599-$D$5599)/1000</f>
        <v>0</v>
      </c>
    </row>
    <row r="5676" spans="1:18" hidden="1" outlineLevel="2" x14ac:dyDescent="0.35">
      <c r="A5676" s="209" t="str">
        <f>'Usages mobilité'!A24</f>
        <v>Usage mobilité n°21</v>
      </c>
      <c r="B5676" s="209" t="s">
        <v>639</v>
      </c>
      <c r="C5676" s="209"/>
      <c r="D5676" s="210">
        <f>D5625*'Usages mobilité'!$BG24*(1+'Usages mobilité'!$BH24)^(D$5599-$D$5599)/1000</f>
        <v>0</v>
      </c>
      <c r="E5676" s="210">
        <f>E5625*'Usages mobilité'!$BG24*(1+'Usages mobilité'!$BH24)^(E$5599-$D$5599)/1000</f>
        <v>0</v>
      </c>
      <c r="F5676" s="210">
        <f>F5625*'Usages mobilité'!$BG24*(1+'Usages mobilité'!$BH24)^(F$5599-$D$5599)/1000</f>
        <v>0</v>
      </c>
      <c r="G5676" s="210">
        <f>G5625*'Usages mobilité'!$BG24*(1+'Usages mobilité'!$BH24)^(G$5599-$D$5599)/1000</f>
        <v>0</v>
      </c>
      <c r="H5676" s="210">
        <f>H5625*'Usages mobilité'!$BG24*(1+'Usages mobilité'!$BH24)^(H$5599-$D$5599)/1000</f>
        <v>0</v>
      </c>
      <c r="I5676" s="210">
        <f>I5625*'Usages mobilité'!$BG24*(1+'Usages mobilité'!$BH24)^(I$5599-$D$5599)/1000</f>
        <v>0</v>
      </c>
      <c r="J5676" s="210">
        <f>J5625*'Usages mobilité'!$BG24*(1+'Usages mobilité'!$BH24)^(J$5599-$D$5599)/1000</f>
        <v>0</v>
      </c>
      <c r="K5676" s="210">
        <f>K5625*'Usages mobilité'!$BG24*(1+'Usages mobilité'!$BH24)^(K$5599-$D$5599)/1000</f>
        <v>0</v>
      </c>
      <c r="L5676" s="210">
        <f>L5625*'Usages mobilité'!$BG24*(1+'Usages mobilité'!$BH24)^(L$5599-$D$5599)/1000</f>
        <v>0</v>
      </c>
      <c r="M5676" s="210">
        <f>M5625*'Usages mobilité'!$BG24*(1+'Usages mobilité'!$BH24)^(M$5599-$D$5599)/1000</f>
        <v>0</v>
      </c>
      <c r="N5676" s="210">
        <f>N5625*'Usages mobilité'!$BG24*(1+'Usages mobilité'!$BH24)^(N$5599-$D$5599)/1000</f>
        <v>0</v>
      </c>
      <c r="O5676" s="210">
        <f>O5625*'Usages mobilité'!$BG24*(1+'Usages mobilité'!$BH24)^(O$5599-$D$5599)/1000</f>
        <v>0</v>
      </c>
      <c r="P5676" s="210">
        <f>P5625*'Usages mobilité'!$BG24*(1+'Usages mobilité'!$BH24)^(P$5599-$D$5599)/1000</f>
        <v>0</v>
      </c>
      <c r="Q5676" s="210">
        <f>Q5625*'Usages mobilité'!$BG24*(1+'Usages mobilité'!$BH24)^(Q$5599-$D$5599)/1000</f>
        <v>0</v>
      </c>
      <c r="R5676" s="210">
        <f>R5625*'Usages mobilité'!$BG24*(1+'Usages mobilité'!$BH24)^(R$5599-$D$5599)/1000</f>
        <v>0</v>
      </c>
    </row>
    <row r="5677" spans="1:18" hidden="1" outlineLevel="2" x14ac:dyDescent="0.35">
      <c r="A5677" s="209" t="str">
        <f>'Usages mobilité'!A25</f>
        <v>Usage mobilité n°22</v>
      </c>
      <c r="B5677" s="209" t="s">
        <v>639</v>
      </c>
      <c r="C5677" s="209"/>
      <c r="D5677" s="210">
        <f>D5626*'Usages mobilité'!$BG25*(1+'Usages mobilité'!$BH25)^(D$5599-$D$5599)/1000</f>
        <v>0</v>
      </c>
      <c r="E5677" s="210">
        <f>E5626*'Usages mobilité'!$BG25*(1+'Usages mobilité'!$BH25)^(E$5599-$D$5599)/1000</f>
        <v>0</v>
      </c>
      <c r="F5677" s="210">
        <f>F5626*'Usages mobilité'!$BG25*(1+'Usages mobilité'!$BH25)^(F$5599-$D$5599)/1000</f>
        <v>0</v>
      </c>
      <c r="G5677" s="210">
        <f>G5626*'Usages mobilité'!$BG25*(1+'Usages mobilité'!$BH25)^(G$5599-$D$5599)/1000</f>
        <v>0</v>
      </c>
      <c r="H5677" s="210">
        <f>H5626*'Usages mobilité'!$BG25*(1+'Usages mobilité'!$BH25)^(H$5599-$D$5599)/1000</f>
        <v>0</v>
      </c>
      <c r="I5677" s="210">
        <f>I5626*'Usages mobilité'!$BG25*(1+'Usages mobilité'!$BH25)^(I$5599-$D$5599)/1000</f>
        <v>0</v>
      </c>
      <c r="J5677" s="210">
        <f>J5626*'Usages mobilité'!$BG25*(1+'Usages mobilité'!$BH25)^(J$5599-$D$5599)/1000</f>
        <v>0</v>
      </c>
      <c r="K5677" s="210">
        <f>K5626*'Usages mobilité'!$BG25*(1+'Usages mobilité'!$BH25)^(K$5599-$D$5599)/1000</f>
        <v>0</v>
      </c>
      <c r="L5677" s="210">
        <f>L5626*'Usages mobilité'!$BG25*(1+'Usages mobilité'!$BH25)^(L$5599-$D$5599)/1000</f>
        <v>0</v>
      </c>
      <c r="M5677" s="210">
        <f>M5626*'Usages mobilité'!$BG25*(1+'Usages mobilité'!$BH25)^(M$5599-$D$5599)/1000</f>
        <v>0</v>
      </c>
      <c r="N5677" s="210">
        <f>N5626*'Usages mobilité'!$BG25*(1+'Usages mobilité'!$BH25)^(N$5599-$D$5599)/1000</f>
        <v>0</v>
      </c>
      <c r="O5677" s="210">
        <f>O5626*'Usages mobilité'!$BG25*(1+'Usages mobilité'!$BH25)^(O$5599-$D$5599)/1000</f>
        <v>0</v>
      </c>
      <c r="P5677" s="210">
        <f>P5626*'Usages mobilité'!$BG25*(1+'Usages mobilité'!$BH25)^(P$5599-$D$5599)/1000</f>
        <v>0</v>
      </c>
      <c r="Q5677" s="210">
        <f>Q5626*'Usages mobilité'!$BG25*(1+'Usages mobilité'!$BH25)^(Q$5599-$D$5599)/1000</f>
        <v>0</v>
      </c>
      <c r="R5677" s="210">
        <f>R5626*'Usages mobilité'!$BG25*(1+'Usages mobilité'!$BH25)^(R$5599-$D$5599)/1000</f>
        <v>0</v>
      </c>
    </row>
    <row r="5678" spans="1:18" hidden="1" outlineLevel="2" x14ac:dyDescent="0.35">
      <c r="A5678" s="209" t="str">
        <f>'Usages mobilité'!A26</f>
        <v>Usage mobilité n°23</v>
      </c>
      <c r="B5678" s="209" t="s">
        <v>639</v>
      </c>
      <c r="C5678" s="209"/>
      <c r="D5678" s="210">
        <f>D5627*'Usages mobilité'!$BG26*(1+'Usages mobilité'!$BH26)^(D$5599-$D$5599)/1000</f>
        <v>0</v>
      </c>
      <c r="E5678" s="210">
        <f>E5627*'Usages mobilité'!$BG26*(1+'Usages mobilité'!$BH26)^(E$5599-$D$5599)/1000</f>
        <v>0</v>
      </c>
      <c r="F5678" s="210">
        <f>F5627*'Usages mobilité'!$BG26*(1+'Usages mobilité'!$BH26)^(F$5599-$D$5599)/1000</f>
        <v>0</v>
      </c>
      <c r="G5678" s="210">
        <f>G5627*'Usages mobilité'!$BG26*(1+'Usages mobilité'!$BH26)^(G$5599-$D$5599)/1000</f>
        <v>0</v>
      </c>
      <c r="H5678" s="210">
        <f>H5627*'Usages mobilité'!$BG26*(1+'Usages mobilité'!$BH26)^(H$5599-$D$5599)/1000</f>
        <v>0</v>
      </c>
      <c r="I5678" s="210">
        <f>I5627*'Usages mobilité'!$BG26*(1+'Usages mobilité'!$BH26)^(I$5599-$D$5599)/1000</f>
        <v>0</v>
      </c>
      <c r="J5678" s="210">
        <f>J5627*'Usages mobilité'!$BG26*(1+'Usages mobilité'!$BH26)^(J$5599-$D$5599)/1000</f>
        <v>0</v>
      </c>
      <c r="K5678" s="210">
        <f>K5627*'Usages mobilité'!$BG26*(1+'Usages mobilité'!$BH26)^(K$5599-$D$5599)/1000</f>
        <v>0</v>
      </c>
      <c r="L5678" s="210">
        <f>L5627*'Usages mobilité'!$BG26*(1+'Usages mobilité'!$BH26)^(L$5599-$D$5599)/1000</f>
        <v>0</v>
      </c>
      <c r="M5678" s="210">
        <f>M5627*'Usages mobilité'!$BG26*(1+'Usages mobilité'!$BH26)^(M$5599-$D$5599)/1000</f>
        <v>0</v>
      </c>
      <c r="N5678" s="210">
        <f>N5627*'Usages mobilité'!$BG26*(1+'Usages mobilité'!$BH26)^(N$5599-$D$5599)/1000</f>
        <v>0</v>
      </c>
      <c r="O5678" s="210">
        <f>O5627*'Usages mobilité'!$BG26*(1+'Usages mobilité'!$BH26)^(O$5599-$D$5599)/1000</f>
        <v>0</v>
      </c>
      <c r="P5678" s="210">
        <f>P5627*'Usages mobilité'!$BG26*(1+'Usages mobilité'!$BH26)^(P$5599-$D$5599)/1000</f>
        <v>0</v>
      </c>
      <c r="Q5678" s="210">
        <f>Q5627*'Usages mobilité'!$BG26*(1+'Usages mobilité'!$BH26)^(Q$5599-$D$5599)/1000</f>
        <v>0</v>
      </c>
      <c r="R5678" s="210">
        <f>R5627*'Usages mobilité'!$BG26*(1+'Usages mobilité'!$BH26)^(R$5599-$D$5599)/1000</f>
        <v>0</v>
      </c>
    </row>
    <row r="5679" spans="1:18" hidden="1" outlineLevel="2" x14ac:dyDescent="0.35">
      <c r="A5679" s="209" t="str">
        <f>'Usages mobilité'!A27</f>
        <v>Usage mobilité n°24</v>
      </c>
      <c r="B5679" s="209" t="s">
        <v>639</v>
      </c>
      <c r="C5679" s="209"/>
      <c r="D5679" s="210">
        <f>D5628*'Usages mobilité'!$BG27*(1+'Usages mobilité'!$BH27)^(D$5599-$D$5599)/1000</f>
        <v>0</v>
      </c>
      <c r="E5679" s="210">
        <f>E5628*'Usages mobilité'!$BG27*(1+'Usages mobilité'!$BH27)^(E$5599-$D$5599)/1000</f>
        <v>0</v>
      </c>
      <c r="F5679" s="210">
        <f>F5628*'Usages mobilité'!$BG27*(1+'Usages mobilité'!$BH27)^(F$5599-$D$5599)/1000</f>
        <v>0</v>
      </c>
      <c r="G5679" s="210">
        <f>G5628*'Usages mobilité'!$BG27*(1+'Usages mobilité'!$BH27)^(G$5599-$D$5599)/1000</f>
        <v>0</v>
      </c>
      <c r="H5679" s="210">
        <f>H5628*'Usages mobilité'!$BG27*(1+'Usages mobilité'!$BH27)^(H$5599-$D$5599)/1000</f>
        <v>0</v>
      </c>
      <c r="I5679" s="210">
        <f>I5628*'Usages mobilité'!$BG27*(1+'Usages mobilité'!$BH27)^(I$5599-$D$5599)/1000</f>
        <v>0</v>
      </c>
      <c r="J5679" s="210">
        <f>J5628*'Usages mobilité'!$BG27*(1+'Usages mobilité'!$BH27)^(J$5599-$D$5599)/1000</f>
        <v>0</v>
      </c>
      <c r="K5679" s="210">
        <f>K5628*'Usages mobilité'!$BG27*(1+'Usages mobilité'!$BH27)^(K$5599-$D$5599)/1000</f>
        <v>0</v>
      </c>
      <c r="L5679" s="210">
        <f>L5628*'Usages mobilité'!$BG27*(1+'Usages mobilité'!$BH27)^(L$5599-$D$5599)/1000</f>
        <v>0</v>
      </c>
      <c r="M5679" s="210">
        <f>M5628*'Usages mobilité'!$BG27*(1+'Usages mobilité'!$BH27)^(M$5599-$D$5599)/1000</f>
        <v>0</v>
      </c>
      <c r="N5679" s="210">
        <f>N5628*'Usages mobilité'!$BG27*(1+'Usages mobilité'!$BH27)^(N$5599-$D$5599)/1000</f>
        <v>0</v>
      </c>
      <c r="O5679" s="210">
        <f>O5628*'Usages mobilité'!$BG27*(1+'Usages mobilité'!$BH27)^(O$5599-$D$5599)/1000</f>
        <v>0</v>
      </c>
      <c r="P5679" s="210">
        <f>P5628*'Usages mobilité'!$BG27*(1+'Usages mobilité'!$BH27)^(P$5599-$D$5599)/1000</f>
        <v>0</v>
      </c>
      <c r="Q5679" s="210">
        <f>Q5628*'Usages mobilité'!$BG27*(1+'Usages mobilité'!$BH27)^(Q$5599-$D$5599)/1000</f>
        <v>0</v>
      </c>
      <c r="R5679" s="210">
        <f>R5628*'Usages mobilité'!$BG27*(1+'Usages mobilité'!$BH27)^(R$5599-$D$5599)/1000</f>
        <v>0</v>
      </c>
    </row>
    <row r="5680" spans="1:18" hidden="1" outlineLevel="2" x14ac:dyDescent="0.35">
      <c r="A5680" s="209" t="str">
        <f>'Usages mobilité'!A28</f>
        <v>Usage mobilité n°25</v>
      </c>
      <c r="B5680" s="209" t="s">
        <v>639</v>
      </c>
      <c r="C5680" s="209"/>
      <c r="D5680" s="210">
        <f>D5629*'Usages mobilité'!$BG28*(1+'Usages mobilité'!$BH28)^(D$5599-$D$5599)/1000</f>
        <v>0</v>
      </c>
      <c r="E5680" s="210">
        <f>E5629*'Usages mobilité'!$BG28*(1+'Usages mobilité'!$BH28)^(E$5599-$D$5599)/1000</f>
        <v>0</v>
      </c>
      <c r="F5680" s="210">
        <f>F5629*'Usages mobilité'!$BG28*(1+'Usages mobilité'!$BH28)^(F$5599-$D$5599)/1000</f>
        <v>0</v>
      </c>
      <c r="G5680" s="210">
        <f>G5629*'Usages mobilité'!$BG28*(1+'Usages mobilité'!$BH28)^(G$5599-$D$5599)/1000</f>
        <v>0</v>
      </c>
      <c r="H5680" s="210">
        <f>H5629*'Usages mobilité'!$BG28*(1+'Usages mobilité'!$BH28)^(H$5599-$D$5599)/1000</f>
        <v>0</v>
      </c>
      <c r="I5680" s="210">
        <f>I5629*'Usages mobilité'!$BG28*(1+'Usages mobilité'!$BH28)^(I$5599-$D$5599)/1000</f>
        <v>0</v>
      </c>
      <c r="J5680" s="210">
        <f>J5629*'Usages mobilité'!$BG28*(1+'Usages mobilité'!$BH28)^(J$5599-$D$5599)/1000</f>
        <v>0</v>
      </c>
      <c r="K5680" s="210">
        <f>K5629*'Usages mobilité'!$BG28*(1+'Usages mobilité'!$BH28)^(K$5599-$D$5599)/1000</f>
        <v>0</v>
      </c>
      <c r="L5680" s="210">
        <f>L5629*'Usages mobilité'!$BG28*(1+'Usages mobilité'!$BH28)^(L$5599-$D$5599)/1000</f>
        <v>0</v>
      </c>
      <c r="M5680" s="210">
        <f>M5629*'Usages mobilité'!$BG28*(1+'Usages mobilité'!$BH28)^(M$5599-$D$5599)/1000</f>
        <v>0</v>
      </c>
      <c r="N5680" s="210">
        <f>N5629*'Usages mobilité'!$BG28*(1+'Usages mobilité'!$BH28)^(N$5599-$D$5599)/1000</f>
        <v>0</v>
      </c>
      <c r="O5680" s="210">
        <f>O5629*'Usages mobilité'!$BG28*(1+'Usages mobilité'!$BH28)^(O$5599-$D$5599)/1000</f>
        <v>0</v>
      </c>
      <c r="P5680" s="210">
        <f>P5629*'Usages mobilité'!$BG28*(1+'Usages mobilité'!$BH28)^(P$5599-$D$5599)/1000</f>
        <v>0</v>
      </c>
      <c r="Q5680" s="210">
        <f>Q5629*'Usages mobilité'!$BG28*(1+'Usages mobilité'!$BH28)^(Q$5599-$D$5599)/1000</f>
        <v>0</v>
      </c>
      <c r="R5680" s="210">
        <f>R5629*'Usages mobilité'!$BG28*(1+'Usages mobilité'!$BH28)^(R$5599-$D$5599)/1000</f>
        <v>0</v>
      </c>
    </row>
    <row r="5681" spans="1:18" hidden="1" outlineLevel="2" x14ac:dyDescent="0.35">
      <c r="A5681" s="209" t="str">
        <f>'Usages mobilité'!A29</f>
        <v>Usage mobilité n°26</v>
      </c>
      <c r="B5681" s="209" t="s">
        <v>639</v>
      </c>
      <c r="C5681" s="209"/>
      <c r="D5681" s="210">
        <f>D5630*'Usages mobilité'!$BG29*(1+'Usages mobilité'!$BH29)^(D$5599-$D$5599)/1000</f>
        <v>0</v>
      </c>
      <c r="E5681" s="210">
        <f>E5630*'Usages mobilité'!$BG29*(1+'Usages mobilité'!$BH29)^(E$5599-$D$5599)/1000</f>
        <v>0</v>
      </c>
      <c r="F5681" s="210">
        <f>F5630*'Usages mobilité'!$BG29*(1+'Usages mobilité'!$BH29)^(F$5599-$D$5599)/1000</f>
        <v>0</v>
      </c>
      <c r="G5681" s="210">
        <f>G5630*'Usages mobilité'!$BG29*(1+'Usages mobilité'!$BH29)^(G$5599-$D$5599)/1000</f>
        <v>0</v>
      </c>
      <c r="H5681" s="210">
        <f>H5630*'Usages mobilité'!$BG29*(1+'Usages mobilité'!$BH29)^(H$5599-$D$5599)/1000</f>
        <v>0</v>
      </c>
      <c r="I5681" s="210">
        <f>I5630*'Usages mobilité'!$BG29*(1+'Usages mobilité'!$BH29)^(I$5599-$D$5599)/1000</f>
        <v>0</v>
      </c>
      <c r="J5681" s="210">
        <f>J5630*'Usages mobilité'!$BG29*(1+'Usages mobilité'!$BH29)^(J$5599-$D$5599)/1000</f>
        <v>0</v>
      </c>
      <c r="K5681" s="210">
        <f>K5630*'Usages mobilité'!$BG29*(1+'Usages mobilité'!$BH29)^(K$5599-$D$5599)/1000</f>
        <v>0</v>
      </c>
      <c r="L5681" s="210">
        <f>L5630*'Usages mobilité'!$BG29*(1+'Usages mobilité'!$BH29)^(L$5599-$D$5599)/1000</f>
        <v>0</v>
      </c>
      <c r="M5681" s="210">
        <f>M5630*'Usages mobilité'!$BG29*(1+'Usages mobilité'!$BH29)^(M$5599-$D$5599)/1000</f>
        <v>0</v>
      </c>
      <c r="N5681" s="210">
        <f>N5630*'Usages mobilité'!$BG29*(1+'Usages mobilité'!$BH29)^(N$5599-$D$5599)/1000</f>
        <v>0</v>
      </c>
      <c r="O5681" s="210">
        <f>O5630*'Usages mobilité'!$BG29*(1+'Usages mobilité'!$BH29)^(O$5599-$D$5599)/1000</f>
        <v>0</v>
      </c>
      <c r="P5681" s="210">
        <f>P5630*'Usages mobilité'!$BG29*(1+'Usages mobilité'!$BH29)^(P$5599-$D$5599)/1000</f>
        <v>0</v>
      </c>
      <c r="Q5681" s="210">
        <f>Q5630*'Usages mobilité'!$BG29*(1+'Usages mobilité'!$BH29)^(Q$5599-$D$5599)/1000</f>
        <v>0</v>
      </c>
      <c r="R5681" s="210">
        <f>R5630*'Usages mobilité'!$BG29*(1+'Usages mobilité'!$BH29)^(R$5599-$D$5599)/1000</f>
        <v>0</v>
      </c>
    </row>
    <row r="5682" spans="1:18" hidden="1" outlineLevel="2" x14ac:dyDescent="0.35">
      <c r="A5682" s="209" t="str">
        <f>'Usages mobilité'!A30</f>
        <v>Usage mobilité n°27</v>
      </c>
      <c r="B5682" s="209" t="s">
        <v>639</v>
      </c>
      <c r="C5682" s="209"/>
      <c r="D5682" s="210">
        <f>D5631*'Usages mobilité'!$BG30*(1+'Usages mobilité'!$BH30)^(D$5599-$D$5599)/1000</f>
        <v>0</v>
      </c>
      <c r="E5682" s="210">
        <f>E5631*'Usages mobilité'!$BG30*(1+'Usages mobilité'!$BH30)^(E$5599-$D$5599)/1000</f>
        <v>0</v>
      </c>
      <c r="F5682" s="210">
        <f>F5631*'Usages mobilité'!$BG30*(1+'Usages mobilité'!$BH30)^(F$5599-$D$5599)/1000</f>
        <v>0</v>
      </c>
      <c r="G5682" s="210">
        <f>G5631*'Usages mobilité'!$BG30*(1+'Usages mobilité'!$BH30)^(G$5599-$D$5599)/1000</f>
        <v>0</v>
      </c>
      <c r="H5682" s="210">
        <f>H5631*'Usages mobilité'!$BG30*(1+'Usages mobilité'!$BH30)^(H$5599-$D$5599)/1000</f>
        <v>0</v>
      </c>
      <c r="I5682" s="210">
        <f>I5631*'Usages mobilité'!$BG30*(1+'Usages mobilité'!$BH30)^(I$5599-$D$5599)/1000</f>
        <v>0</v>
      </c>
      <c r="J5682" s="210">
        <f>J5631*'Usages mobilité'!$BG30*(1+'Usages mobilité'!$BH30)^(J$5599-$D$5599)/1000</f>
        <v>0</v>
      </c>
      <c r="K5682" s="210">
        <f>K5631*'Usages mobilité'!$BG30*(1+'Usages mobilité'!$BH30)^(K$5599-$D$5599)/1000</f>
        <v>0</v>
      </c>
      <c r="L5682" s="210">
        <f>L5631*'Usages mobilité'!$BG30*(1+'Usages mobilité'!$BH30)^(L$5599-$D$5599)/1000</f>
        <v>0</v>
      </c>
      <c r="M5682" s="210">
        <f>M5631*'Usages mobilité'!$BG30*(1+'Usages mobilité'!$BH30)^(M$5599-$D$5599)/1000</f>
        <v>0</v>
      </c>
      <c r="N5682" s="210">
        <f>N5631*'Usages mobilité'!$BG30*(1+'Usages mobilité'!$BH30)^(N$5599-$D$5599)/1000</f>
        <v>0</v>
      </c>
      <c r="O5682" s="210">
        <f>O5631*'Usages mobilité'!$BG30*(1+'Usages mobilité'!$BH30)^(O$5599-$D$5599)/1000</f>
        <v>0</v>
      </c>
      <c r="P5682" s="210">
        <f>P5631*'Usages mobilité'!$BG30*(1+'Usages mobilité'!$BH30)^(P$5599-$D$5599)/1000</f>
        <v>0</v>
      </c>
      <c r="Q5682" s="210">
        <f>Q5631*'Usages mobilité'!$BG30*(1+'Usages mobilité'!$BH30)^(Q$5599-$D$5599)/1000</f>
        <v>0</v>
      </c>
      <c r="R5682" s="210">
        <f>R5631*'Usages mobilité'!$BG30*(1+'Usages mobilité'!$BH30)^(R$5599-$D$5599)/1000</f>
        <v>0</v>
      </c>
    </row>
    <row r="5683" spans="1:18" hidden="1" outlineLevel="2" x14ac:dyDescent="0.35">
      <c r="A5683" s="209" t="str">
        <f>'Usages mobilité'!A31</f>
        <v>Usage mobilité n°28</v>
      </c>
      <c r="B5683" s="209" t="s">
        <v>639</v>
      </c>
      <c r="C5683" s="209"/>
      <c r="D5683" s="210">
        <f>D5632*'Usages mobilité'!$BG31*(1+'Usages mobilité'!$BH31)^(D$5599-$D$5599)/1000</f>
        <v>0</v>
      </c>
      <c r="E5683" s="210">
        <f>E5632*'Usages mobilité'!$BG31*(1+'Usages mobilité'!$BH31)^(E$5599-$D$5599)/1000</f>
        <v>0</v>
      </c>
      <c r="F5683" s="210">
        <f>F5632*'Usages mobilité'!$BG31*(1+'Usages mobilité'!$BH31)^(F$5599-$D$5599)/1000</f>
        <v>0</v>
      </c>
      <c r="G5683" s="210">
        <f>G5632*'Usages mobilité'!$BG31*(1+'Usages mobilité'!$BH31)^(G$5599-$D$5599)/1000</f>
        <v>0</v>
      </c>
      <c r="H5683" s="210">
        <f>H5632*'Usages mobilité'!$BG31*(1+'Usages mobilité'!$BH31)^(H$5599-$D$5599)/1000</f>
        <v>0</v>
      </c>
      <c r="I5683" s="210">
        <f>I5632*'Usages mobilité'!$BG31*(1+'Usages mobilité'!$BH31)^(I$5599-$D$5599)/1000</f>
        <v>0</v>
      </c>
      <c r="J5683" s="210">
        <f>J5632*'Usages mobilité'!$BG31*(1+'Usages mobilité'!$BH31)^(J$5599-$D$5599)/1000</f>
        <v>0</v>
      </c>
      <c r="K5683" s="210">
        <f>K5632*'Usages mobilité'!$BG31*(1+'Usages mobilité'!$BH31)^(K$5599-$D$5599)/1000</f>
        <v>0</v>
      </c>
      <c r="L5683" s="210">
        <f>L5632*'Usages mobilité'!$BG31*(1+'Usages mobilité'!$BH31)^(L$5599-$D$5599)/1000</f>
        <v>0</v>
      </c>
      <c r="M5683" s="210">
        <f>M5632*'Usages mobilité'!$BG31*(1+'Usages mobilité'!$BH31)^(M$5599-$D$5599)/1000</f>
        <v>0</v>
      </c>
      <c r="N5683" s="210">
        <f>N5632*'Usages mobilité'!$BG31*(1+'Usages mobilité'!$BH31)^(N$5599-$D$5599)/1000</f>
        <v>0</v>
      </c>
      <c r="O5683" s="210">
        <f>O5632*'Usages mobilité'!$BG31*(1+'Usages mobilité'!$BH31)^(O$5599-$D$5599)/1000</f>
        <v>0</v>
      </c>
      <c r="P5683" s="210">
        <f>P5632*'Usages mobilité'!$BG31*(1+'Usages mobilité'!$BH31)^(P$5599-$D$5599)/1000</f>
        <v>0</v>
      </c>
      <c r="Q5683" s="210">
        <f>Q5632*'Usages mobilité'!$BG31*(1+'Usages mobilité'!$BH31)^(Q$5599-$D$5599)/1000</f>
        <v>0</v>
      </c>
      <c r="R5683" s="210">
        <f>R5632*'Usages mobilité'!$BG31*(1+'Usages mobilité'!$BH31)^(R$5599-$D$5599)/1000</f>
        <v>0</v>
      </c>
    </row>
    <row r="5684" spans="1:18" hidden="1" outlineLevel="2" x14ac:dyDescent="0.35">
      <c r="A5684" s="209" t="str">
        <f>'Usages mobilité'!A32</f>
        <v>Usage mobilité n°29</v>
      </c>
      <c r="B5684" s="209" t="s">
        <v>639</v>
      </c>
      <c r="C5684" s="209"/>
      <c r="D5684" s="210">
        <f>D5633*'Usages mobilité'!$BG32*(1+'Usages mobilité'!$BH32)^(D$5599-$D$5599)/1000</f>
        <v>0</v>
      </c>
      <c r="E5684" s="210">
        <f>E5633*'Usages mobilité'!$BG32*(1+'Usages mobilité'!$BH32)^(E$5599-$D$5599)/1000</f>
        <v>0</v>
      </c>
      <c r="F5684" s="210">
        <f>F5633*'Usages mobilité'!$BG32*(1+'Usages mobilité'!$BH32)^(F$5599-$D$5599)/1000</f>
        <v>0</v>
      </c>
      <c r="G5684" s="210">
        <f>G5633*'Usages mobilité'!$BG32*(1+'Usages mobilité'!$BH32)^(G$5599-$D$5599)/1000</f>
        <v>0</v>
      </c>
      <c r="H5684" s="210">
        <f>H5633*'Usages mobilité'!$BG32*(1+'Usages mobilité'!$BH32)^(H$5599-$D$5599)/1000</f>
        <v>0</v>
      </c>
      <c r="I5684" s="210">
        <f>I5633*'Usages mobilité'!$BG32*(1+'Usages mobilité'!$BH32)^(I$5599-$D$5599)/1000</f>
        <v>0</v>
      </c>
      <c r="J5684" s="210">
        <f>J5633*'Usages mobilité'!$BG32*(1+'Usages mobilité'!$BH32)^(J$5599-$D$5599)/1000</f>
        <v>0</v>
      </c>
      <c r="K5684" s="210">
        <f>K5633*'Usages mobilité'!$BG32*(1+'Usages mobilité'!$BH32)^(K$5599-$D$5599)/1000</f>
        <v>0</v>
      </c>
      <c r="L5684" s="210">
        <f>L5633*'Usages mobilité'!$BG32*(1+'Usages mobilité'!$BH32)^(L$5599-$D$5599)/1000</f>
        <v>0</v>
      </c>
      <c r="M5684" s="210">
        <f>M5633*'Usages mobilité'!$BG32*(1+'Usages mobilité'!$BH32)^(M$5599-$D$5599)/1000</f>
        <v>0</v>
      </c>
      <c r="N5684" s="210">
        <f>N5633*'Usages mobilité'!$BG32*(1+'Usages mobilité'!$BH32)^(N$5599-$D$5599)/1000</f>
        <v>0</v>
      </c>
      <c r="O5684" s="210">
        <f>O5633*'Usages mobilité'!$BG32*(1+'Usages mobilité'!$BH32)^(O$5599-$D$5599)/1000</f>
        <v>0</v>
      </c>
      <c r="P5684" s="210">
        <f>P5633*'Usages mobilité'!$BG32*(1+'Usages mobilité'!$BH32)^(P$5599-$D$5599)/1000</f>
        <v>0</v>
      </c>
      <c r="Q5684" s="210">
        <f>Q5633*'Usages mobilité'!$BG32*(1+'Usages mobilité'!$BH32)^(Q$5599-$D$5599)/1000</f>
        <v>0</v>
      </c>
      <c r="R5684" s="210">
        <f>R5633*'Usages mobilité'!$BG32*(1+'Usages mobilité'!$BH32)^(R$5599-$D$5599)/1000</f>
        <v>0</v>
      </c>
    </row>
    <row r="5685" spans="1:18" hidden="1" outlineLevel="2" x14ac:dyDescent="0.35">
      <c r="A5685" s="209" t="str">
        <f>'Usages mobilité'!A33</f>
        <v>Usage mobilité n°30</v>
      </c>
      <c r="B5685" s="209" t="s">
        <v>639</v>
      </c>
      <c r="C5685" s="209"/>
      <c r="D5685" s="210">
        <f>D5634*'Usages mobilité'!$BG33*(1+'Usages mobilité'!$BH33)^(D$5599-$D$5599)/1000</f>
        <v>0</v>
      </c>
      <c r="E5685" s="210">
        <f>E5634*'Usages mobilité'!$BG33*(1+'Usages mobilité'!$BH33)^(E$5599-$D$5599)/1000</f>
        <v>0</v>
      </c>
      <c r="F5685" s="210">
        <f>F5634*'Usages mobilité'!$BG33*(1+'Usages mobilité'!$BH33)^(F$5599-$D$5599)/1000</f>
        <v>0</v>
      </c>
      <c r="G5685" s="210">
        <f>G5634*'Usages mobilité'!$BG33*(1+'Usages mobilité'!$BH33)^(G$5599-$D$5599)/1000</f>
        <v>0</v>
      </c>
      <c r="H5685" s="210">
        <f>H5634*'Usages mobilité'!$BG33*(1+'Usages mobilité'!$BH33)^(H$5599-$D$5599)/1000</f>
        <v>0</v>
      </c>
      <c r="I5685" s="210">
        <f>I5634*'Usages mobilité'!$BG33*(1+'Usages mobilité'!$BH33)^(I$5599-$D$5599)/1000</f>
        <v>0</v>
      </c>
      <c r="J5685" s="210">
        <f>J5634*'Usages mobilité'!$BG33*(1+'Usages mobilité'!$BH33)^(J$5599-$D$5599)/1000</f>
        <v>0</v>
      </c>
      <c r="K5685" s="210">
        <f>K5634*'Usages mobilité'!$BG33*(1+'Usages mobilité'!$BH33)^(K$5599-$D$5599)/1000</f>
        <v>0</v>
      </c>
      <c r="L5685" s="210">
        <f>L5634*'Usages mobilité'!$BG33*(1+'Usages mobilité'!$BH33)^(L$5599-$D$5599)/1000</f>
        <v>0</v>
      </c>
      <c r="M5685" s="210">
        <f>M5634*'Usages mobilité'!$BG33*(1+'Usages mobilité'!$BH33)^(M$5599-$D$5599)/1000</f>
        <v>0</v>
      </c>
      <c r="N5685" s="210">
        <f>N5634*'Usages mobilité'!$BG33*(1+'Usages mobilité'!$BH33)^(N$5599-$D$5599)/1000</f>
        <v>0</v>
      </c>
      <c r="O5685" s="210">
        <f>O5634*'Usages mobilité'!$BG33*(1+'Usages mobilité'!$BH33)^(O$5599-$D$5599)/1000</f>
        <v>0</v>
      </c>
      <c r="P5685" s="210">
        <f>P5634*'Usages mobilité'!$BG33*(1+'Usages mobilité'!$BH33)^(P$5599-$D$5599)/1000</f>
        <v>0</v>
      </c>
      <c r="Q5685" s="210">
        <f>Q5634*'Usages mobilité'!$BG33*(1+'Usages mobilité'!$BH33)^(Q$5599-$D$5599)/1000</f>
        <v>0</v>
      </c>
      <c r="R5685" s="210">
        <f>R5634*'Usages mobilité'!$BG33*(1+'Usages mobilité'!$BH33)^(R$5599-$D$5599)/1000</f>
        <v>0</v>
      </c>
    </row>
    <row r="5686" spans="1:18" hidden="1" outlineLevel="2" x14ac:dyDescent="0.35">
      <c r="A5686" s="209" t="str">
        <f>'Usages mobilité'!A34</f>
        <v>Usage mobilité n°31</v>
      </c>
      <c r="B5686" s="209" t="s">
        <v>639</v>
      </c>
      <c r="C5686" s="209"/>
      <c r="D5686" s="210">
        <f>D5635*'Usages mobilité'!$BG34*(1+'Usages mobilité'!$BH34)^(D$5599-$D$5599)/1000</f>
        <v>0</v>
      </c>
      <c r="E5686" s="210">
        <f>E5635*'Usages mobilité'!$BG34*(1+'Usages mobilité'!$BH34)^(E$5599-$D$5599)/1000</f>
        <v>0</v>
      </c>
      <c r="F5686" s="210">
        <f>F5635*'Usages mobilité'!$BG34*(1+'Usages mobilité'!$BH34)^(F$5599-$D$5599)/1000</f>
        <v>0</v>
      </c>
      <c r="G5686" s="210">
        <f>G5635*'Usages mobilité'!$BG34*(1+'Usages mobilité'!$BH34)^(G$5599-$D$5599)/1000</f>
        <v>0</v>
      </c>
      <c r="H5686" s="210">
        <f>H5635*'Usages mobilité'!$BG34*(1+'Usages mobilité'!$BH34)^(H$5599-$D$5599)/1000</f>
        <v>0</v>
      </c>
      <c r="I5686" s="210">
        <f>I5635*'Usages mobilité'!$BG34*(1+'Usages mobilité'!$BH34)^(I$5599-$D$5599)/1000</f>
        <v>0</v>
      </c>
      <c r="J5686" s="210">
        <f>J5635*'Usages mobilité'!$BG34*(1+'Usages mobilité'!$BH34)^(J$5599-$D$5599)/1000</f>
        <v>0</v>
      </c>
      <c r="K5686" s="210">
        <f>K5635*'Usages mobilité'!$BG34*(1+'Usages mobilité'!$BH34)^(K$5599-$D$5599)/1000</f>
        <v>0</v>
      </c>
      <c r="L5686" s="210">
        <f>L5635*'Usages mobilité'!$BG34*(1+'Usages mobilité'!$BH34)^(L$5599-$D$5599)/1000</f>
        <v>0</v>
      </c>
      <c r="M5686" s="210">
        <f>M5635*'Usages mobilité'!$BG34*(1+'Usages mobilité'!$BH34)^(M$5599-$D$5599)/1000</f>
        <v>0</v>
      </c>
      <c r="N5686" s="210">
        <f>N5635*'Usages mobilité'!$BG34*(1+'Usages mobilité'!$BH34)^(N$5599-$D$5599)/1000</f>
        <v>0</v>
      </c>
      <c r="O5686" s="210">
        <f>O5635*'Usages mobilité'!$BG34*(1+'Usages mobilité'!$BH34)^(O$5599-$D$5599)/1000</f>
        <v>0</v>
      </c>
      <c r="P5686" s="210">
        <f>P5635*'Usages mobilité'!$BG34*(1+'Usages mobilité'!$BH34)^(P$5599-$D$5599)/1000</f>
        <v>0</v>
      </c>
      <c r="Q5686" s="210">
        <f>Q5635*'Usages mobilité'!$BG34*(1+'Usages mobilité'!$BH34)^(Q$5599-$D$5599)/1000</f>
        <v>0</v>
      </c>
      <c r="R5686" s="210">
        <f>R5635*'Usages mobilité'!$BG34*(1+'Usages mobilité'!$BH34)^(R$5599-$D$5599)/1000</f>
        <v>0</v>
      </c>
    </row>
    <row r="5687" spans="1:18" hidden="1" outlineLevel="2" x14ac:dyDescent="0.35">
      <c r="A5687" s="209" t="str">
        <f>'Usages mobilité'!A35</f>
        <v>Usage mobilité n°32</v>
      </c>
      <c r="B5687" s="209" t="s">
        <v>639</v>
      </c>
      <c r="C5687" s="209"/>
      <c r="D5687" s="210">
        <f>D5636*'Usages mobilité'!$BG35*(1+'Usages mobilité'!$BH35)^(D$5599-$D$5599)/1000</f>
        <v>0</v>
      </c>
      <c r="E5687" s="210">
        <f>E5636*'Usages mobilité'!$BG35*(1+'Usages mobilité'!$BH35)^(E$5599-$D$5599)/1000</f>
        <v>0</v>
      </c>
      <c r="F5687" s="210">
        <f>F5636*'Usages mobilité'!$BG35*(1+'Usages mobilité'!$BH35)^(F$5599-$D$5599)/1000</f>
        <v>0</v>
      </c>
      <c r="G5687" s="210">
        <f>G5636*'Usages mobilité'!$BG35*(1+'Usages mobilité'!$BH35)^(G$5599-$D$5599)/1000</f>
        <v>0</v>
      </c>
      <c r="H5687" s="210">
        <f>H5636*'Usages mobilité'!$BG35*(1+'Usages mobilité'!$BH35)^(H$5599-$D$5599)/1000</f>
        <v>0</v>
      </c>
      <c r="I5687" s="210">
        <f>I5636*'Usages mobilité'!$BG35*(1+'Usages mobilité'!$BH35)^(I$5599-$D$5599)/1000</f>
        <v>0</v>
      </c>
      <c r="J5687" s="210">
        <f>J5636*'Usages mobilité'!$BG35*(1+'Usages mobilité'!$BH35)^(J$5599-$D$5599)/1000</f>
        <v>0</v>
      </c>
      <c r="K5687" s="210">
        <f>K5636*'Usages mobilité'!$BG35*(1+'Usages mobilité'!$BH35)^(K$5599-$D$5599)/1000</f>
        <v>0</v>
      </c>
      <c r="L5687" s="210">
        <f>L5636*'Usages mobilité'!$BG35*(1+'Usages mobilité'!$BH35)^(L$5599-$D$5599)/1000</f>
        <v>0</v>
      </c>
      <c r="M5687" s="210">
        <f>M5636*'Usages mobilité'!$BG35*(1+'Usages mobilité'!$BH35)^(M$5599-$D$5599)/1000</f>
        <v>0</v>
      </c>
      <c r="N5687" s="210">
        <f>N5636*'Usages mobilité'!$BG35*(1+'Usages mobilité'!$BH35)^(N$5599-$D$5599)/1000</f>
        <v>0</v>
      </c>
      <c r="O5687" s="210">
        <f>O5636*'Usages mobilité'!$BG35*(1+'Usages mobilité'!$BH35)^(O$5599-$D$5599)/1000</f>
        <v>0</v>
      </c>
      <c r="P5687" s="210">
        <f>P5636*'Usages mobilité'!$BG35*(1+'Usages mobilité'!$BH35)^(P$5599-$D$5599)/1000</f>
        <v>0</v>
      </c>
      <c r="Q5687" s="210">
        <f>Q5636*'Usages mobilité'!$BG35*(1+'Usages mobilité'!$BH35)^(Q$5599-$D$5599)/1000</f>
        <v>0</v>
      </c>
      <c r="R5687" s="210">
        <f>R5636*'Usages mobilité'!$BG35*(1+'Usages mobilité'!$BH35)^(R$5599-$D$5599)/1000</f>
        <v>0</v>
      </c>
    </row>
    <row r="5688" spans="1:18" hidden="1" outlineLevel="2" x14ac:dyDescent="0.35">
      <c r="A5688" s="209" t="str">
        <f>'Usages mobilité'!A36</f>
        <v>Usage mobilité n°33</v>
      </c>
      <c r="B5688" s="209" t="s">
        <v>639</v>
      </c>
      <c r="C5688" s="209"/>
      <c r="D5688" s="210">
        <f>D5637*'Usages mobilité'!$BG36*(1+'Usages mobilité'!$BH36)^(D$5599-$D$5599)/1000</f>
        <v>0</v>
      </c>
      <c r="E5688" s="210">
        <f>E5637*'Usages mobilité'!$BG36*(1+'Usages mobilité'!$BH36)^(E$5599-$D$5599)/1000</f>
        <v>0</v>
      </c>
      <c r="F5688" s="210">
        <f>F5637*'Usages mobilité'!$BG36*(1+'Usages mobilité'!$BH36)^(F$5599-$D$5599)/1000</f>
        <v>0</v>
      </c>
      <c r="G5688" s="210">
        <f>G5637*'Usages mobilité'!$BG36*(1+'Usages mobilité'!$BH36)^(G$5599-$D$5599)/1000</f>
        <v>0</v>
      </c>
      <c r="H5688" s="210">
        <f>H5637*'Usages mobilité'!$BG36*(1+'Usages mobilité'!$BH36)^(H$5599-$D$5599)/1000</f>
        <v>0</v>
      </c>
      <c r="I5688" s="210">
        <f>I5637*'Usages mobilité'!$BG36*(1+'Usages mobilité'!$BH36)^(I$5599-$D$5599)/1000</f>
        <v>0</v>
      </c>
      <c r="J5688" s="210">
        <f>J5637*'Usages mobilité'!$BG36*(1+'Usages mobilité'!$BH36)^(J$5599-$D$5599)/1000</f>
        <v>0</v>
      </c>
      <c r="K5688" s="210">
        <f>K5637*'Usages mobilité'!$BG36*(1+'Usages mobilité'!$BH36)^(K$5599-$D$5599)/1000</f>
        <v>0</v>
      </c>
      <c r="L5688" s="210">
        <f>L5637*'Usages mobilité'!$BG36*(1+'Usages mobilité'!$BH36)^(L$5599-$D$5599)/1000</f>
        <v>0</v>
      </c>
      <c r="M5688" s="210">
        <f>M5637*'Usages mobilité'!$BG36*(1+'Usages mobilité'!$BH36)^(M$5599-$D$5599)/1000</f>
        <v>0</v>
      </c>
      <c r="N5688" s="210">
        <f>N5637*'Usages mobilité'!$BG36*(1+'Usages mobilité'!$BH36)^(N$5599-$D$5599)/1000</f>
        <v>0</v>
      </c>
      <c r="O5688" s="210">
        <f>O5637*'Usages mobilité'!$BG36*(1+'Usages mobilité'!$BH36)^(O$5599-$D$5599)/1000</f>
        <v>0</v>
      </c>
      <c r="P5688" s="210">
        <f>P5637*'Usages mobilité'!$BG36*(1+'Usages mobilité'!$BH36)^(P$5599-$D$5599)/1000</f>
        <v>0</v>
      </c>
      <c r="Q5688" s="210">
        <f>Q5637*'Usages mobilité'!$BG36*(1+'Usages mobilité'!$BH36)^(Q$5599-$D$5599)/1000</f>
        <v>0</v>
      </c>
      <c r="R5688" s="210">
        <f>R5637*'Usages mobilité'!$BG36*(1+'Usages mobilité'!$BH36)^(R$5599-$D$5599)/1000</f>
        <v>0</v>
      </c>
    </row>
    <row r="5689" spans="1:18" hidden="1" outlineLevel="2" x14ac:dyDescent="0.35">
      <c r="A5689" s="209" t="str">
        <f>'Usages mobilité'!A37</f>
        <v>Usage mobilité n°34</v>
      </c>
      <c r="B5689" s="209" t="s">
        <v>639</v>
      </c>
      <c r="C5689" s="209"/>
      <c r="D5689" s="210">
        <f>D5638*'Usages mobilité'!$BG37*(1+'Usages mobilité'!$BH37)^(D$5599-$D$5599)/1000</f>
        <v>0</v>
      </c>
      <c r="E5689" s="210">
        <f>E5638*'Usages mobilité'!$BG37*(1+'Usages mobilité'!$BH37)^(E$5599-$D$5599)/1000</f>
        <v>0</v>
      </c>
      <c r="F5689" s="210">
        <f>F5638*'Usages mobilité'!$BG37*(1+'Usages mobilité'!$BH37)^(F$5599-$D$5599)/1000</f>
        <v>0</v>
      </c>
      <c r="G5689" s="210">
        <f>G5638*'Usages mobilité'!$BG37*(1+'Usages mobilité'!$BH37)^(G$5599-$D$5599)/1000</f>
        <v>0</v>
      </c>
      <c r="H5689" s="210">
        <f>H5638*'Usages mobilité'!$BG37*(1+'Usages mobilité'!$BH37)^(H$5599-$D$5599)/1000</f>
        <v>0</v>
      </c>
      <c r="I5689" s="210">
        <f>I5638*'Usages mobilité'!$BG37*(1+'Usages mobilité'!$BH37)^(I$5599-$D$5599)/1000</f>
        <v>0</v>
      </c>
      <c r="J5689" s="210">
        <f>J5638*'Usages mobilité'!$BG37*(1+'Usages mobilité'!$BH37)^(J$5599-$D$5599)/1000</f>
        <v>0</v>
      </c>
      <c r="K5689" s="210">
        <f>K5638*'Usages mobilité'!$BG37*(1+'Usages mobilité'!$BH37)^(K$5599-$D$5599)/1000</f>
        <v>0</v>
      </c>
      <c r="L5689" s="210">
        <f>L5638*'Usages mobilité'!$BG37*(1+'Usages mobilité'!$BH37)^(L$5599-$D$5599)/1000</f>
        <v>0</v>
      </c>
      <c r="M5689" s="210">
        <f>M5638*'Usages mobilité'!$BG37*(1+'Usages mobilité'!$BH37)^(M$5599-$D$5599)/1000</f>
        <v>0</v>
      </c>
      <c r="N5689" s="210">
        <f>N5638*'Usages mobilité'!$BG37*(1+'Usages mobilité'!$BH37)^(N$5599-$D$5599)/1000</f>
        <v>0</v>
      </c>
      <c r="O5689" s="210">
        <f>O5638*'Usages mobilité'!$BG37*(1+'Usages mobilité'!$BH37)^(O$5599-$D$5599)/1000</f>
        <v>0</v>
      </c>
      <c r="P5689" s="210">
        <f>P5638*'Usages mobilité'!$BG37*(1+'Usages mobilité'!$BH37)^(P$5599-$D$5599)/1000</f>
        <v>0</v>
      </c>
      <c r="Q5689" s="210">
        <f>Q5638*'Usages mobilité'!$BG37*(1+'Usages mobilité'!$BH37)^(Q$5599-$D$5599)/1000</f>
        <v>0</v>
      </c>
      <c r="R5689" s="210">
        <f>R5638*'Usages mobilité'!$BG37*(1+'Usages mobilité'!$BH37)^(R$5599-$D$5599)/1000</f>
        <v>0</v>
      </c>
    </row>
    <row r="5690" spans="1:18" hidden="1" outlineLevel="2" x14ac:dyDescent="0.35">
      <c r="A5690" s="209" t="str">
        <f>'Usages mobilité'!A38</f>
        <v>Usage mobilité n°35</v>
      </c>
      <c r="B5690" s="209" t="s">
        <v>639</v>
      </c>
      <c r="C5690" s="209"/>
      <c r="D5690" s="210">
        <f>D5639*'Usages mobilité'!$BG38*(1+'Usages mobilité'!$BH38)^(D$5599-$D$5599)/1000</f>
        <v>0</v>
      </c>
      <c r="E5690" s="210">
        <f>E5639*'Usages mobilité'!$BG38*(1+'Usages mobilité'!$BH38)^(E$5599-$D$5599)/1000</f>
        <v>0</v>
      </c>
      <c r="F5690" s="210">
        <f>F5639*'Usages mobilité'!$BG38*(1+'Usages mobilité'!$BH38)^(F$5599-$D$5599)/1000</f>
        <v>0</v>
      </c>
      <c r="G5690" s="210">
        <f>G5639*'Usages mobilité'!$BG38*(1+'Usages mobilité'!$BH38)^(G$5599-$D$5599)/1000</f>
        <v>0</v>
      </c>
      <c r="H5690" s="210">
        <f>H5639*'Usages mobilité'!$BG38*(1+'Usages mobilité'!$BH38)^(H$5599-$D$5599)/1000</f>
        <v>0</v>
      </c>
      <c r="I5690" s="210">
        <f>I5639*'Usages mobilité'!$BG38*(1+'Usages mobilité'!$BH38)^(I$5599-$D$5599)/1000</f>
        <v>0</v>
      </c>
      <c r="J5690" s="210">
        <f>J5639*'Usages mobilité'!$BG38*(1+'Usages mobilité'!$BH38)^(J$5599-$D$5599)/1000</f>
        <v>0</v>
      </c>
      <c r="K5690" s="210">
        <f>K5639*'Usages mobilité'!$BG38*(1+'Usages mobilité'!$BH38)^(K$5599-$D$5599)/1000</f>
        <v>0</v>
      </c>
      <c r="L5690" s="210">
        <f>L5639*'Usages mobilité'!$BG38*(1+'Usages mobilité'!$BH38)^(L$5599-$D$5599)/1000</f>
        <v>0</v>
      </c>
      <c r="M5690" s="210">
        <f>M5639*'Usages mobilité'!$BG38*(1+'Usages mobilité'!$BH38)^(M$5599-$D$5599)/1000</f>
        <v>0</v>
      </c>
      <c r="N5690" s="210">
        <f>N5639*'Usages mobilité'!$BG38*(1+'Usages mobilité'!$BH38)^(N$5599-$D$5599)/1000</f>
        <v>0</v>
      </c>
      <c r="O5690" s="210">
        <f>O5639*'Usages mobilité'!$BG38*(1+'Usages mobilité'!$BH38)^(O$5599-$D$5599)/1000</f>
        <v>0</v>
      </c>
      <c r="P5690" s="210">
        <f>P5639*'Usages mobilité'!$BG38*(1+'Usages mobilité'!$BH38)^(P$5599-$D$5599)/1000</f>
        <v>0</v>
      </c>
      <c r="Q5690" s="210">
        <f>Q5639*'Usages mobilité'!$BG38*(1+'Usages mobilité'!$BH38)^(Q$5599-$D$5599)/1000</f>
        <v>0</v>
      </c>
      <c r="R5690" s="210">
        <f>R5639*'Usages mobilité'!$BG38*(1+'Usages mobilité'!$BH38)^(R$5599-$D$5599)/1000</f>
        <v>0</v>
      </c>
    </row>
    <row r="5691" spans="1:18" hidden="1" outlineLevel="2" x14ac:dyDescent="0.35">
      <c r="A5691" s="209" t="str">
        <f>'Usages mobilité'!A39</f>
        <v>Usage mobilité n°36</v>
      </c>
      <c r="B5691" s="209" t="s">
        <v>639</v>
      </c>
      <c r="C5691" s="209"/>
      <c r="D5691" s="210">
        <f>D5640*'Usages mobilité'!$BG39*(1+'Usages mobilité'!$BH39)^(D$5599-$D$5599)/1000</f>
        <v>0</v>
      </c>
      <c r="E5691" s="210">
        <f>E5640*'Usages mobilité'!$BG39*(1+'Usages mobilité'!$BH39)^(E$5599-$D$5599)/1000</f>
        <v>0</v>
      </c>
      <c r="F5691" s="210">
        <f>F5640*'Usages mobilité'!$BG39*(1+'Usages mobilité'!$BH39)^(F$5599-$D$5599)/1000</f>
        <v>0</v>
      </c>
      <c r="G5691" s="210">
        <f>G5640*'Usages mobilité'!$BG39*(1+'Usages mobilité'!$BH39)^(G$5599-$D$5599)/1000</f>
        <v>0</v>
      </c>
      <c r="H5691" s="210">
        <f>H5640*'Usages mobilité'!$BG39*(1+'Usages mobilité'!$BH39)^(H$5599-$D$5599)/1000</f>
        <v>0</v>
      </c>
      <c r="I5691" s="210">
        <f>I5640*'Usages mobilité'!$BG39*(1+'Usages mobilité'!$BH39)^(I$5599-$D$5599)/1000</f>
        <v>0</v>
      </c>
      <c r="J5691" s="210">
        <f>J5640*'Usages mobilité'!$BG39*(1+'Usages mobilité'!$BH39)^(J$5599-$D$5599)/1000</f>
        <v>0</v>
      </c>
      <c r="K5691" s="210">
        <f>K5640*'Usages mobilité'!$BG39*(1+'Usages mobilité'!$BH39)^(K$5599-$D$5599)/1000</f>
        <v>0</v>
      </c>
      <c r="L5691" s="210">
        <f>L5640*'Usages mobilité'!$BG39*(1+'Usages mobilité'!$BH39)^(L$5599-$D$5599)/1000</f>
        <v>0</v>
      </c>
      <c r="M5691" s="210">
        <f>M5640*'Usages mobilité'!$BG39*(1+'Usages mobilité'!$BH39)^(M$5599-$D$5599)/1000</f>
        <v>0</v>
      </c>
      <c r="N5691" s="210">
        <f>N5640*'Usages mobilité'!$BG39*(1+'Usages mobilité'!$BH39)^(N$5599-$D$5599)/1000</f>
        <v>0</v>
      </c>
      <c r="O5691" s="210">
        <f>O5640*'Usages mobilité'!$BG39*(1+'Usages mobilité'!$BH39)^(O$5599-$D$5599)/1000</f>
        <v>0</v>
      </c>
      <c r="P5691" s="210">
        <f>P5640*'Usages mobilité'!$BG39*(1+'Usages mobilité'!$BH39)^(P$5599-$D$5599)/1000</f>
        <v>0</v>
      </c>
      <c r="Q5691" s="210">
        <f>Q5640*'Usages mobilité'!$BG39*(1+'Usages mobilité'!$BH39)^(Q$5599-$D$5599)/1000</f>
        <v>0</v>
      </c>
      <c r="R5691" s="210">
        <f>R5640*'Usages mobilité'!$BG39*(1+'Usages mobilité'!$BH39)^(R$5599-$D$5599)/1000</f>
        <v>0</v>
      </c>
    </row>
    <row r="5692" spans="1:18" hidden="1" outlineLevel="2" x14ac:dyDescent="0.35">
      <c r="A5692" s="209" t="str">
        <f>'Usages mobilité'!A40</f>
        <v>Usage mobilité n°37</v>
      </c>
      <c r="B5692" s="209" t="s">
        <v>639</v>
      </c>
      <c r="C5692" s="209"/>
      <c r="D5692" s="210">
        <f>D5641*'Usages mobilité'!$BG40*(1+'Usages mobilité'!$BH40)^(D$5599-$D$5599)/1000</f>
        <v>0</v>
      </c>
      <c r="E5692" s="210">
        <f>E5641*'Usages mobilité'!$BG40*(1+'Usages mobilité'!$BH40)^(E$5599-$D$5599)/1000</f>
        <v>0</v>
      </c>
      <c r="F5692" s="210">
        <f>F5641*'Usages mobilité'!$BG40*(1+'Usages mobilité'!$BH40)^(F$5599-$D$5599)/1000</f>
        <v>0</v>
      </c>
      <c r="G5692" s="210">
        <f>G5641*'Usages mobilité'!$BG40*(1+'Usages mobilité'!$BH40)^(G$5599-$D$5599)/1000</f>
        <v>0</v>
      </c>
      <c r="H5692" s="210">
        <f>H5641*'Usages mobilité'!$BG40*(1+'Usages mobilité'!$BH40)^(H$5599-$D$5599)/1000</f>
        <v>0</v>
      </c>
      <c r="I5692" s="210">
        <f>I5641*'Usages mobilité'!$BG40*(1+'Usages mobilité'!$BH40)^(I$5599-$D$5599)/1000</f>
        <v>0</v>
      </c>
      <c r="J5692" s="210">
        <f>J5641*'Usages mobilité'!$BG40*(1+'Usages mobilité'!$BH40)^(J$5599-$D$5599)/1000</f>
        <v>0</v>
      </c>
      <c r="K5692" s="210">
        <f>K5641*'Usages mobilité'!$BG40*(1+'Usages mobilité'!$BH40)^(K$5599-$D$5599)/1000</f>
        <v>0</v>
      </c>
      <c r="L5692" s="210">
        <f>L5641*'Usages mobilité'!$BG40*(1+'Usages mobilité'!$BH40)^(L$5599-$D$5599)/1000</f>
        <v>0</v>
      </c>
      <c r="M5692" s="210">
        <f>M5641*'Usages mobilité'!$BG40*(1+'Usages mobilité'!$BH40)^(M$5599-$D$5599)/1000</f>
        <v>0</v>
      </c>
      <c r="N5692" s="210">
        <f>N5641*'Usages mobilité'!$BG40*(1+'Usages mobilité'!$BH40)^(N$5599-$D$5599)/1000</f>
        <v>0</v>
      </c>
      <c r="O5692" s="210">
        <f>O5641*'Usages mobilité'!$BG40*(1+'Usages mobilité'!$BH40)^(O$5599-$D$5599)/1000</f>
        <v>0</v>
      </c>
      <c r="P5692" s="210">
        <f>P5641*'Usages mobilité'!$BG40*(1+'Usages mobilité'!$BH40)^(P$5599-$D$5599)/1000</f>
        <v>0</v>
      </c>
      <c r="Q5692" s="210">
        <f>Q5641*'Usages mobilité'!$BG40*(1+'Usages mobilité'!$BH40)^(Q$5599-$D$5599)/1000</f>
        <v>0</v>
      </c>
      <c r="R5692" s="210">
        <f>R5641*'Usages mobilité'!$BG40*(1+'Usages mobilité'!$BH40)^(R$5599-$D$5599)/1000</f>
        <v>0</v>
      </c>
    </row>
    <row r="5693" spans="1:18" hidden="1" outlineLevel="2" x14ac:dyDescent="0.35">
      <c r="A5693" s="209" t="str">
        <f>'Usages mobilité'!A41</f>
        <v>Usage mobilité n°38</v>
      </c>
      <c r="B5693" s="209" t="s">
        <v>639</v>
      </c>
      <c r="C5693" s="209"/>
      <c r="D5693" s="210">
        <f>D5642*'Usages mobilité'!$BG41*(1+'Usages mobilité'!$BH41)^(D$5599-$D$5599)/1000</f>
        <v>0</v>
      </c>
      <c r="E5693" s="210">
        <f>E5642*'Usages mobilité'!$BG41*(1+'Usages mobilité'!$BH41)^(E$5599-$D$5599)/1000</f>
        <v>0</v>
      </c>
      <c r="F5693" s="210">
        <f>F5642*'Usages mobilité'!$BG41*(1+'Usages mobilité'!$BH41)^(F$5599-$D$5599)/1000</f>
        <v>0</v>
      </c>
      <c r="G5693" s="210">
        <f>G5642*'Usages mobilité'!$BG41*(1+'Usages mobilité'!$BH41)^(G$5599-$D$5599)/1000</f>
        <v>0</v>
      </c>
      <c r="H5693" s="210">
        <f>H5642*'Usages mobilité'!$BG41*(1+'Usages mobilité'!$BH41)^(H$5599-$D$5599)/1000</f>
        <v>0</v>
      </c>
      <c r="I5693" s="210">
        <f>I5642*'Usages mobilité'!$BG41*(1+'Usages mobilité'!$BH41)^(I$5599-$D$5599)/1000</f>
        <v>0</v>
      </c>
      <c r="J5693" s="210">
        <f>J5642*'Usages mobilité'!$BG41*(1+'Usages mobilité'!$BH41)^(J$5599-$D$5599)/1000</f>
        <v>0</v>
      </c>
      <c r="K5693" s="210">
        <f>K5642*'Usages mobilité'!$BG41*(1+'Usages mobilité'!$BH41)^(K$5599-$D$5599)/1000</f>
        <v>0</v>
      </c>
      <c r="L5693" s="210">
        <f>L5642*'Usages mobilité'!$BG41*(1+'Usages mobilité'!$BH41)^(L$5599-$D$5599)/1000</f>
        <v>0</v>
      </c>
      <c r="M5693" s="210">
        <f>M5642*'Usages mobilité'!$BG41*(1+'Usages mobilité'!$BH41)^(M$5599-$D$5599)/1000</f>
        <v>0</v>
      </c>
      <c r="N5693" s="210">
        <f>N5642*'Usages mobilité'!$BG41*(1+'Usages mobilité'!$BH41)^(N$5599-$D$5599)/1000</f>
        <v>0</v>
      </c>
      <c r="O5693" s="210">
        <f>O5642*'Usages mobilité'!$BG41*(1+'Usages mobilité'!$BH41)^(O$5599-$D$5599)/1000</f>
        <v>0</v>
      </c>
      <c r="P5693" s="210">
        <f>P5642*'Usages mobilité'!$BG41*(1+'Usages mobilité'!$BH41)^(P$5599-$D$5599)/1000</f>
        <v>0</v>
      </c>
      <c r="Q5693" s="210">
        <f>Q5642*'Usages mobilité'!$BG41*(1+'Usages mobilité'!$BH41)^(Q$5599-$D$5599)/1000</f>
        <v>0</v>
      </c>
      <c r="R5693" s="210">
        <f>R5642*'Usages mobilité'!$BG41*(1+'Usages mobilité'!$BH41)^(R$5599-$D$5599)/1000</f>
        <v>0</v>
      </c>
    </row>
    <row r="5694" spans="1:18" hidden="1" outlineLevel="2" x14ac:dyDescent="0.35">
      <c r="A5694" s="209" t="str">
        <f>'Usages mobilité'!A42</f>
        <v>Usage mobilité n°39</v>
      </c>
      <c r="B5694" s="209" t="s">
        <v>639</v>
      </c>
      <c r="C5694" s="209"/>
      <c r="D5694" s="210">
        <f>D5643*'Usages mobilité'!$BG42*(1+'Usages mobilité'!$BH42)^(D$5599-$D$5599)/1000</f>
        <v>0</v>
      </c>
      <c r="E5694" s="210">
        <f>E5643*'Usages mobilité'!$BG42*(1+'Usages mobilité'!$BH42)^(E$5599-$D$5599)/1000</f>
        <v>0</v>
      </c>
      <c r="F5694" s="210">
        <f>F5643*'Usages mobilité'!$BG42*(1+'Usages mobilité'!$BH42)^(F$5599-$D$5599)/1000</f>
        <v>0</v>
      </c>
      <c r="G5694" s="210">
        <f>G5643*'Usages mobilité'!$BG42*(1+'Usages mobilité'!$BH42)^(G$5599-$D$5599)/1000</f>
        <v>0</v>
      </c>
      <c r="H5694" s="210">
        <f>H5643*'Usages mobilité'!$BG42*(1+'Usages mobilité'!$BH42)^(H$5599-$D$5599)/1000</f>
        <v>0</v>
      </c>
      <c r="I5694" s="210">
        <f>I5643*'Usages mobilité'!$BG42*(1+'Usages mobilité'!$BH42)^(I$5599-$D$5599)/1000</f>
        <v>0</v>
      </c>
      <c r="J5694" s="210">
        <f>J5643*'Usages mobilité'!$BG42*(1+'Usages mobilité'!$BH42)^(J$5599-$D$5599)/1000</f>
        <v>0</v>
      </c>
      <c r="K5694" s="210">
        <f>K5643*'Usages mobilité'!$BG42*(1+'Usages mobilité'!$BH42)^(K$5599-$D$5599)/1000</f>
        <v>0</v>
      </c>
      <c r="L5694" s="210">
        <f>L5643*'Usages mobilité'!$BG42*(1+'Usages mobilité'!$BH42)^(L$5599-$D$5599)/1000</f>
        <v>0</v>
      </c>
      <c r="M5694" s="210">
        <f>M5643*'Usages mobilité'!$BG42*(1+'Usages mobilité'!$BH42)^(M$5599-$D$5599)/1000</f>
        <v>0</v>
      </c>
      <c r="N5694" s="210">
        <f>N5643*'Usages mobilité'!$BG42*(1+'Usages mobilité'!$BH42)^(N$5599-$D$5599)/1000</f>
        <v>0</v>
      </c>
      <c r="O5694" s="210">
        <f>O5643*'Usages mobilité'!$BG42*(1+'Usages mobilité'!$BH42)^(O$5599-$D$5599)/1000</f>
        <v>0</v>
      </c>
      <c r="P5694" s="210">
        <f>P5643*'Usages mobilité'!$BG42*(1+'Usages mobilité'!$BH42)^(P$5599-$D$5599)/1000</f>
        <v>0</v>
      </c>
      <c r="Q5694" s="210">
        <f>Q5643*'Usages mobilité'!$BG42*(1+'Usages mobilité'!$BH42)^(Q$5599-$D$5599)/1000</f>
        <v>0</v>
      </c>
      <c r="R5694" s="210">
        <f>R5643*'Usages mobilité'!$BG42*(1+'Usages mobilité'!$BH42)^(R$5599-$D$5599)/1000</f>
        <v>0</v>
      </c>
    </row>
    <row r="5695" spans="1:18" hidden="1" outlineLevel="2" x14ac:dyDescent="0.35">
      <c r="A5695" s="209" t="str">
        <f>'Usages mobilité'!A43</f>
        <v>Usage mobilité n°40</v>
      </c>
      <c r="B5695" s="209" t="s">
        <v>639</v>
      </c>
      <c r="C5695" s="209"/>
      <c r="D5695" s="210">
        <f>D5644*'Usages mobilité'!$BG43*(1+'Usages mobilité'!$BH43)^(D$5599-$D$5599)/1000</f>
        <v>0</v>
      </c>
      <c r="E5695" s="210">
        <f>E5644*'Usages mobilité'!$BG43*(1+'Usages mobilité'!$BH43)^(E$5599-$D$5599)/1000</f>
        <v>0</v>
      </c>
      <c r="F5695" s="210">
        <f>F5644*'Usages mobilité'!$BG43*(1+'Usages mobilité'!$BH43)^(F$5599-$D$5599)/1000</f>
        <v>0</v>
      </c>
      <c r="G5695" s="210">
        <f>G5644*'Usages mobilité'!$BG43*(1+'Usages mobilité'!$BH43)^(G$5599-$D$5599)/1000</f>
        <v>0</v>
      </c>
      <c r="H5695" s="210">
        <f>H5644*'Usages mobilité'!$BG43*(1+'Usages mobilité'!$BH43)^(H$5599-$D$5599)/1000</f>
        <v>0</v>
      </c>
      <c r="I5695" s="210">
        <f>I5644*'Usages mobilité'!$BG43*(1+'Usages mobilité'!$BH43)^(I$5599-$D$5599)/1000</f>
        <v>0</v>
      </c>
      <c r="J5695" s="210">
        <f>J5644*'Usages mobilité'!$BG43*(1+'Usages mobilité'!$BH43)^(J$5599-$D$5599)/1000</f>
        <v>0</v>
      </c>
      <c r="K5695" s="210">
        <f>K5644*'Usages mobilité'!$BG43*(1+'Usages mobilité'!$BH43)^(K$5599-$D$5599)/1000</f>
        <v>0</v>
      </c>
      <c r="L5695" s="210">
        <f>L5644*'Usages mobilité'!$BG43*(1+'Usages mobilité'!$BH43)^(L$5599-$D$5599)/1000</f>
        <v>0</v>
      </c>
      <c r="M5695" s="210">
        <f>M5644*'Usages mobilité'!$BG43*(1+'Usages mobilité'!$BH43)^(M$5599-$D$5599)/1000</f>
        <v>0</v>
      </c>
      <c r="N5695" s="210">
        <f>N5644*'Usages mobilité'!$BG43*(1+'Usages mobilité'!$BH43)^(N$5599-$D$5599)/1000</f>
        <v>0</v>
      </c>
      <c r="O5695" s="210">
        <f>O5644*'Usages mobilité'!$BG43*(1+'Usages mobilité'!$BH43)^(O$5599-$D$5599)/1000</f>
        <v>0</v>
      </c>
      <c r="P5695" s="210">
        <f>P5644*'Usages mobilité'!$BG43*(1+'Usages mobilité'!$BH43)^(P$5599-$D$5599)/1000</f>
        <v>0</v>
      </c>
      <c r="Q5695" s="210">
        <f>Q5644*'Usages mobilité'!$BG43*(1+'Usages mobilité'!$BH43)^(Q$5599-$D$5599)/1000</f>
        <v>0</v>
      </c>
      <c r="R5695" s="210">
        <f>R5644*'Usages mobilité'!$BG43*(1+'Usages mobilité'!$BH43)^(R$5599-$D$5599)/1000</f>
        <v>0</v>
      </c>
    </row>
    <row r="5696" spans="1:18" hidden="1" outlineLevel="2" x14ac:dyDescent="0.35">
      <c r="A5696" s="209" t="str">
        <f>'Usages mobilité'!A44</f>
        <v>Usage mobilité n°41</v>
      </c>
      <c r="B5696" s="209" t="s">
        <v>639</v>
      </c>
      <c r="C5696" s="209"/>
      <c r="D5696" s="210">
        <f>D5645*'Usages mobilité'!$BG44*(1+'Usages mobilité'!$BH44)^(D$5599-$D$5599)/1000</f>
        <v>0</v>
      </c>
      <c r="E5696" s="210">
        <f>E5645*'Usages mobilité'!$BG44*(1+'Usages mobilité'!$BH44)^(E$5599-$D$5599)/1000</f>
        <v>0</v>
      </c>
      <c r="F5696" s="210">
        <f>F5645*'Usages mobilité'!$BG44*(1+'Usages mobilité'!$BH44)^(F$5599-$D$5599)/1000</f>
        <v>0</v>
      </c>
      <c r="G5696" s="210">
        <f>G5645*'Usages mobilité'!$BG44*(1+'Usages mobilité'!$BH44)^(G$5599-$D$5599)/1000</f>
        <v>0</v>
      </c>
      <c r="H5696" s="210">
        <f>H5645*'Usages mobilité'!$BG44*(1+'Usages mobilité'!$BH44)^(H$5599-$D$5599)/1000</f>
        <v>0</v>
      </c>
      <c r="I5696" s="210">
        <f>I5645*'Usages mobilité'!$BG44*(1+'Usages mobilité'!$BH44)^(I$5599-$D$5599)/1000</f>
        <v>0</v>
      </c>
      <c r="J5696" s="210">
        <f>J5645*'Usages mobilité'!$BG44*(1+'Usages mobilité'!$BH44)^(J$5599-$D$5599)/1000</f>
        <v>0</v>
      </c>
      <c r="K5696" s="210">
        <f>K5645*'Usages mobilité'!$BG44*(1+'Usages mobilité'!$BH44)^(K$5599-$D$5599)/1000</f>
        <v>0</v>
      </c>
      <c r="L5696" s="210">
        <f>L5645*'Usages mobilité'!$BG44*(1+'Usages mobilité'!$BH44)^(L$5599-$D$5599)/1000</f>
        <v>0</v>
      </c>
      <c r="M5696" s="210">
        <f>M5645*'Usages mobilité'!$BG44*(1+'Usages mobilité'!$BH44)^(M$5599-$D$5599)/1000</f>
        <v>0</v>
      </c>
      <c r="N5696" s="210">
        <f>N5645*'Usages mobilité'!$BG44*(1+'Usages mobilité'!$BH44)^(N$5599-$D$5599)/1000</f>
        <v>0</v>
      </c>
      <c r="O5696" s="210">
        <f>O5645*'Usages mobilité'!$BG44*(1+'Usages mobilité'!$BH44)^(O$5599-$D$5599)/1000</f>
        <v>0</v>
      </c>
      <c r="P5696" s="210">
        <f>P5645*'Usages mobilité'!$BG44*(1+'Usages mobilité'!$BH44)^(P$5599-$D$5599)/1000</f>
        <v>0</v>
      </c>
      <c r="Q5696" s="210">
        <f>Q5645*'Usages mobilité'!$BG44*(1+'Usages mobilité'!$BH44)^(Q$5599-$D$5599)/1000</f>
        <v>0</v>
      </c>
      <c r="R5696" s="210">
        <f>R5645*'Usages mobilité'!$BG44*(1+'Usages mobilité'!$BH44)^(R$5599-$D$5599)/1000</f>
        <v>0</v>
      </c>
    </row>
    <row r="5697" spans="1:18" hidden="1" outlineLevel="2" x14ac:dyDescent="0.35">
      <c r="A5697" s="209" t="str">
        <f>'Usages mobilité'!A45</f>
        <v>Usage mobilité n°42</v>
      </c>
      <c r="B5697" s="209" t="s">
        <v>639</v>
      </c>
      <c r="C5697" s="209"/>
      <c r="D5697" s="210">
        <f>D5646*'Usages mobilité'!$BG45*(1+'Usages mobilité'!$BH45)^(D$5599-$D$5599)/1000</f>
        <v>0</v>
      </c>
      <c r="E5697" s="210">
        <f>E5646*'Usages mobilité'!$BG45*(1+'Usages mobilité'!$BH45)^(E$5599-$D$5599)/1000</f>
        <v>0</v>
      </c>
      <c r="F5697" s="210">
        <f>F5646*'Usages mobilité'!$BG45*(1+'Usages mobilité'!$BH45)^(F$5599-$D$5599)/1000</f>
        <v>0</v>
      </c>
      <c r="G5697" s="210">
        <f>G5646*'Usages mobilité'!$BG45*(1+'Usages mobilité'!$BH45)^(G$5599-$D$5599)/1000</f>
        <v>0</v>
      </c>
      <c r="H5697" s="210">
        <f>H5646*'Usages mobilité'!$BG45*(1+'Usages mobilité'!$BH45)^(H$5599-$D$5599)/1000</f>
        <v>0</v>
      </c>
      <c r="I5697" s="210">
        <f>I5646*'Usages mobilité'!$BG45*(1+'Usages mobilité'!$BH45)^(I$5599-$D$5599)/1000</f>
        <v>0</v>
      </c>
      <c r="J5697" s="210">
        <f>J5646*'Usages mobilité'!$BG45*(1+'Usages mobilité'!$BH45)^(J$5599-$D$5599)/1000</f>
        <v>0</v>
      </c>
      <c r="K5697" s="210">
        <f>K5646*'Usages mobilité'!$BG45*(1+'Usages mobilité'!$BH45)^(K$5599-$D$5599)/1000</f>
        <v>0</v>
      </c>
      <c r="L5697" s="210">
        <f>L5646*'Usages mobilité'!$BG45*(1+'Usages mobilité'!$BH45)^(L$5599-$D$5599)/1000</f>
        <v>0</v>
      </c>
      <c r="M5697" s="210">
        <f>M5646*'Usages mobilité'!$BG45*(1+'Usages mobilité'!$BH45)^(M$5599-$D$5599)/1000</f>
        <v>0</v>
      </c>
      <c r="N5697" s="210">
        <f>N5646*'Usages mobilité'!$BG45*(1+'Usages mobilité'!$BH45)^(N$5599-$D$5599)/1000</f>
        <v>0</v>
      </c>
      <c r="O5697" s="210">
        <f>O5646*'Usages mobilité'!$BG45*(1+'Usages mobilité'!$BH45)^(O$5599-$D$5599)/1000</f>
        <v>0</v>
      </c>
      <c r="P5697" s="210">
        <f>P5646*'Usages mobilité'!$BG45*(1+'Usages mobilité'!$BH45)^(P$5599-$D$5599)/1000</f>
        <v>0</v>
      </c>
      <c r="Q5697" s="210">
        <f>Q5646*'Usages mobilité'!$BG45*(1+'Usages mobilité'!$BH45)^(Q$5599-$D$5599)/1000</f>
        <v>0</v>
      </c>
      <c r="R5697" s="210">
        <f>R5646*'Usages mobilité'!$BG45*(1+'Usages mobilité'!$BH45)^(R$5599-$D$5599)/1000</f>
        <v>0</v>
      </c>
    </row>
    <row r="5698" spans="1:18" hidden="1" outlineLevel="2" x14ac:dyDescent="0.35">
      <c r="A5698" s="209" t="str">
        <f>'Usages mobilité'!A46</f>
        <v>Usage mobilité n°43</v>
      </c>
      <c r="B5698" s="209" t="s">
        <v>639</v>
      </c>
      <c r="C5698" s="209"/>
      <c r="D5698" s="210">
        <f>D5647*'Usages mobilité'!$BG46*(1+'Usages mobilité'!$BH46)^(D$5599-$D$5599)/1000</f>
        <v>0</v>
      </c>
      <c r="E5698" s="210">
        <f>E5647*'Usages mobilité'!$BG46*(1+'Usages mobilité'!$BH46)^(E$5599-$D$5599)/1000</f>
        <v>0</v>
      </c>
      <c r="F5698" s="210">
        <f>F5647*'Usages mobilité'!$BG46*(1+'Usages mobilité'!$BH46)^(F$5599-$D$5599)/1000</f>
        <v>0</v>
      </c>
      <c r="G5698" s="210">
        <f>G5647*'Usages mobilité'!$BG46*(1+'Usages mobilité'!$BH46)^(G$5599-$D$5599)/1000</f>
        <v>0</v>
      </c>
      <c r="H5698" s="210">
        <f>H5647*'Usages mobilité'!$BG46*(1+'Usages mobilité'!$BH46)^(H$5599-$D$5599)/1000</f>
        <v>0</v>
      </c>
      <c r="I5698" s="210">
        <f>I5647*'Usages mobilité'!$BG46*(1+'Usages mobilité'!$BH46)^(I$5599-$D$5599)/1000</f>
        <v>0</v>
      </c>
      <c r="J5698" s="210">
        <f>J5647*'Usages mobilité'!$BG46*(1+'Usages mobilité'!$BH46)^(J$5599-$D$5599)/1000</f>
        <v>0</v>
      </c>
      <c r="K5698" s="210">
        <f>K5647*'Usages mobilité'!$BG46*(1+'Usages mobilité'!$BH46)^(K$5599-$D$5599)/1000</f>
        <v>0</v>
      </c>
      <c r="L5698" s="210">
        <f>L5647*'Usages mobilité'!$BG46*(1+'Usages mobilité'!$BH46)^(L$5599-$D$5599)/1000</f>
        <v>0</v>
      </c>
      <c r="M5698" s="210">
        <f>M5647*'Usages mobilité'!$BG46*(1+'Usages mobilité'!$BH46)^(M$5599-$D$5599)/1000</f>
        <v>0</v>
      </c>
      <c r="N5698" s="210">
        <f>N5647*'Usages mobilité'!$BG46*(1+'Usages mobilité'!$BH46)^(N$5599-$D$5599)/1000</f>
        <v>0</v>
      </c>
      <c r="O5698" s="210">
        <f>O5647*'Usages mobilité'!$BG46*(1+'Usages mobilité'!$BH46)^(O$5599-$D$5599)/1000</f>
        <v>0</v>
      </c>
      <c r="P5698" s="210">
        <f>P5647*'Usages mobilité'!$BG46*(1+'Usages mobilité'!$BH46)^(P$5599-$D$5599)/1000</f>
        <v>0</v>
      </c>
      <c r="Q5698" s="210">
        <f>Q5647*'Usages mobilité'!$BG46*(1+'Usages mobilité'!$BH46)^(Q$5599-$D$5599)/1000</f>
        <v>0</v>
      </c>
      <c r="R5698" s="210">
        <f>R5647*'Usages mobilité'!$BG46*(1+'Usages mobilité'!$BH46)^(R$5599-$D$5599)/1000</f>
        <v>0</v>
      </c>
    </row>
    <row r="5699" spans="1:18" hidden="1" outlineLevel="2" x14ac:dyDescent="0.35">
      <c r="A5699" s="209" t="str">
        <f>'Usages mobilité'!A47</f>
        <v>Usage mobilité n°44</v>
      </c>
      <c r="B5699" s="209" t="s">
        <v>639</v>
      </c>
      <c r="C5699" s="209"/>
      <c r="D5699" s="210">
        <f>D5648*'Usages mobilité'!$BG47*(1+'Usages mobilité'!$BH47)^(D$5599-$D$5599)/1000</f>
        <v>0</v>
      </c>
      <c r="E5699" s="210">
        <f>E5648*'Usages mobilité'!$BG47*(1+'Usages mobilité'!$BH47)^(E$5599-$D$5599)/1000</f>
        <v>0</v>
      </c>
      <c r="F5699" s="210">
        <f>F5648*'Usages mobilité'!$BG47*(1+'Usages mobilité'!$BH47)^(F$5599-$D$5599)/1000</f>
        <v>0</v>
      </c>
      <c r="G5699" s="210">
        <f>G5648*'Usages mobilité'!$BG47*(1+'Usages mobilité'!$BH47)^(G$5599-$D$5599)/1000</f>
        <v>0</v>
      </c>
      <c r="H5699" s="210">
        <f>H5648*'Usages mobilité'!$BG47*(1+'Usages mobilité'!$BH47)^(H$5599-$D$5599)/1000</f>
        <v>0</v>
      </c>
      <c r="I5699" s="210">
        <f>I5648*'Usages mobilité'!$BG47*(1+'Usages mobilité'!$BH47)^(I$5599-$D$5599)/1000</f>
        <v>0</v>
      </c>
      <c r="J5699" s="210">
        <f>J5648*'Usages mobilité'!$BG47*(1+'Usages mobilité'!$BH47)^(J$5599-$D$5599)/1000</f>
        <v>0</v>
      </c>
      <c r="K5699" s="210">
        <f>K5648*'Usages mobilité'!$BG47*(1+'Usages mobilité'!$BH47)^(K$5599-$D$5599)/1000</f>
        <v>0</v>
      </c>
      <c r="L5699" s="210">
        <f>L5648*'Usages mobilité'!$BG47*(1+'Usages mobilité'!$BH47)^(L$5599-$D$5599)/1000</f>
        <v>0</v>
      </c>
      <c r="M5699" s="210">
        <f>M5648*'Usages mobilité'!$BG47*(1+'Usages mobilité'!$BH47)^(M$5599-$D$5599)/1000</f>
        <v>0</v>
      </c>
      <c r="N5699" s="210">
        <f>N5648*'Usages mobilité'!$BG47*(1+'Usages mobilité'!$BH47)^(N$5599-$D$5599)/1000</f>
        <v>0</v>
      </c>
      <c r="O5699" s="210">
        <f>O5648*'Usages mobilité'!$BG47*(1+'Usages mobilité'!$BH47)^(O$5599-$D$5599)/1000</f>
        <v>0</v>
      </c>
      <c r="P5699" s="210">
        <f>P5648*'Usages mobilité'!$BG47*(1+'Usages mobilité'!$BH47)^(P$5599-$D$5599)/1000</f>
        <v>0</v>
      </c>
      <c r="Q5699" s="210">
        <f>Q5648*'Usages mobilité'!$BG47*(1+'Usages mobilité'!$BH47)^(Q$5599-$D$5599)/1000</f>
        <v>0</v>
      </c>
      <c r="R5699" s="210">
        <f>R5648*'Usages mobilité'!$BG47*(1+'Usages mobilité'!$BH47)^(R$5599-$D$5599)/1000</f>
        <v>0</v>
      </c>
    </row>
    <row r="5700" spans="1:18" hidden="1" outlineLevel="2" x14ac:dyDescent="0.35">
      <c r="A5700" s="209" t="str">
        <f>'Usages mobilité'!A48</f>
        <v>Usage mobilité n°45</v>
      </c>
      <c r="B5700" s="209" t="s">
        <v>639</v>
      </c>
      <c r="C5700" s="209"/>
      <c r="D5700" s="210">
        <f>D5649*'Usages mobilité'!$BG48*(1+'Usages mobilité'!$BH48)^(D$5599-$D$5599)/1000</f>
        <v>0</v>
      </c>
      <c r="E5700" s="210">
        <f>E5649*'Usages mobilité'!$BG48*(1+'Usages mobilité'!$BH48)^(E$5599-$D$5599)/1000</f>
        <v>0</v>
      </c>
      <c r="F5700" s="210">
        <f>F5649*'Usages mobilité'!$BG48*(1+'Usages mobilité'!$BH48)^(F$5599-$D$5599)/1000</f>
        <v>0</v>
      </c>
      <c r="G5700" s="210">
        <f>G5649*'Usages mobilité'!$BG48*(1+'Usages mobilité'!$BH48)^(G$5599-$D$5599)/1000</f>
        <v>0</v>
      </c>
      <c r="H5700" s="210">
        <f>H5649*'Usages mobilité'!$BG48*(1+'Usages mobilité'!$BH48)^(H$5599-$D$5599)/1000</f>
        <v>0</v>
      </c>
      <c r="I5700" s="210">
        <f>I5649*'Usages mobilité'!$BG48*(1+'Usages mobilité'!$BH48)^(I$5599-$D$5599)/1000</f>
        <v>0</v>
      </c>
      <c r="J5700" s="210">
        <f>J5649*'Usages mobilité'!$BG48*(1+'Usages mobilité'!$BH48)^(J$5599-$D$5599)/1000</f>
        <v>0</v>
      </c>
      <c r="K5700" s="210">
        <f>K5649*'Usages mobilité'!$BG48*(1+'Usages mobilité'!$BH48)^(K$5599-$D$5599)/1000</f>
        <v>0</v>
      </c>
      <c r="L5700" s="210">
        <f>L5649*'Usages mobilité'!$BG48*(1+'Usages mobilité'!$BH48)^(L$5599-$D$5599)/1000</f>
        <v>0</v>
      </c>
      <c r="M5700" s="210">
        <f>M5649*'Usages mobilité'!$BG48*(1+'Usages mobilité'!$BH48)^(M$5599-$D$5599)/1000</f>
        <v>0</v>
      </c>
      <c r="N5700" s="210">
        <f>N5649*'Usages mobilité'!$BG48*(1+'Usages mobilité'!$BH48)^(N$5599-$D$5599)/1000</f>
        <v>0</v>
      </c>
      <c r="O5700" s="210">
        <f>O5649*'Usages mobilité'!$BG48*(1+'Usages mobilité'!$BH48)^(O$5599-$D$5599)/1000</f>
        <v>0</v>
      </c>
      <c r="P5700" s="210">
        <f>P5649*'Usages mobilité'!$BG48*(1+'Usages mobilité'!$BH48)^(P$5599-$D$5599)/1000</f>
        <v>0</v>
      </c>
      <c r="Q5700" s="210">
        <f>Q5649*'Usages mobilité'!$BG48*(1+'Usages mobilité'!$BH48)^(Q$5599-$D$5599)/1000</f>
        <v>0</v>
      </c>
      <c r="R5700" s="210">
        <f>R5649*'Usages mobilité'!$BG48*(1+'Usages mobilité'!$BH48)^(R$5599-$D$5599)/1000</f>
        <v>0</v>
      </c>
    </row>
    <row r="5701" spans="1:18" hidden="1" outlineLevel="2" x14ac:dyDescent="0.35">
      <c r="A5701" s="209" t="str">
        <f>'Usages mobilité'!A49</f>
        <v>Usage mobilité n°46</v>
      </c>
      <c r="B5701" s="209" t="s">
        <v>639</v>
      </c>
      <c r="C5701" s="209"/>
      <c r="D5701" s="210">
        <f>D5650*'Usages mobilité'!$BG49*(1+'Usages mobilité'!$BH49)^(D$5599-$D$5599)/1000</f>
        <v>0</v>
      </c>
      <c r="E5701" s="210">
        <f>E5650*'Usages mobilité'!$BG49*(1+'Usages mobilité'!$BH49)^(E$5599-$D$5599)/1000</f>
        <v>0</v>
      </c>
      <c r="F5701" s="210">
        <f>F5650*'Usages mobilité'!$BG49*(1+'Usages mobilité'!$BH49)^(F$5599-$D$5599)/1000</f>
        <v>0</v>
      </c>
      <c r="G5701" s="210">
        <f>G5650*'Usages mobilité'!$BG49*(1+'Usages mobilité'!$BH49)^(G$5599-$D$5599)/1000</f>
        <v>0</v>
      </c>
      <c r="H5701" s="210">
        <f>H5650*'Usages mobilité'!$BG49*(1+'Usages mobilité'!$BH49)^(H$5599-$D$5599)/1000</f>
        <v>0</v>
      </c>
      <c r="I5701" s="210">
        <f>I5650*'Usages mobilité'!$BG49*(1+'Usages mobilité'!$BH49)^(I$5599-$D$5599)/1000</f>
        <v>0</v>
      </c>
      <c r="J5701" s="210">
        <f>J5650*'Usages mobilité'!$BG49*(1+'Usages mobilité'!$BH49)^(J$5599-$D$5599)/1000</f>
        <v>0</v>
      </c>
      <c r="K5701" s="210">
        <f>K5650*'Usages mobilité'!$BG49*(1+'Usages mobilité'!$BH49)^(K$5599-$D$5599)/1000</f>
        <v>0</v>
      </c>
      <c r="L5701" s="210">
        <f>L5650*'Usages mobilité'!$BG49*(1+'Usages mobilité'!$BH49)^(L$5599-$D$5599)/1000</f>
        <v>0</v>
      </c>
      <c r="M5701" s="210">
        <f>M5650*'Usages mobilité'!$BG49*(1+'Usages mobilité'!$BH49)^(M$5599-$D$5599)/1000</f>
        <v>0</v>
      </c>
      <c r="N5701" s="210">
        <f>N5650*'Usages mobilité'!$BG49*(1+'Usages mobilité'!$BH49)^(N$5599-$D$5599)/1000</f>
        <v>0</v>
      </c>
      <c r="O5701" s="210">
        <f>O5650*'Usages mobilité'!$BG49*(1+'Usages mobilité'!$BH49)^(O$5599-$D$5599)/1000</f>
        <v>0</v>
      </c>
      <c r="P5701" s="210">
        <f>P5650*'Usages mobilité'!$BG49*(1+'Usages mobilité'!$BH49)^(P$5599-$D$5599)/1000</f>
        <v>0</v>
      </c>
      <c r="Q5701" s="210">
        <f>Q5650*'Usages mobilité'!$BG49*(1+'Usages mobilité'!$BH49)^(Q$5599-$D$5599)/1000</f>
        <v>0</v>
      </c>
      <c r="R5701" s="210">
        <f>R5650*'Usages mobilité'!$BG49*(1+'Usages mobilité'!$BH49)^(R$5599-$D$5599)/1000</f>
        <v>0</v>
      </c>
    </row>
    <row r="5702" spans="1:18" hidden="1" outlineLevel="2" x14ac:dyDescent="0.35">
      <c r="A5702" s="209" t="str">
        <f>'Usages mobilité'!A50</f>
        <v>Usage mobilité n°47</v>
      </c>
      <c r="B5702" s="209" t="s">
        <v>639</v>
      </c>
      <c r="C5702" s="209"/>
      <c r="D5702" s="210">
        <f>D5651*'Usages mobilité'!$BG50*(1+'Usages mobilité'!$BH50)^(D$5599-$D$5599)/1000</f>
        <v>0</v>
      </c>
      <c r="E5702" s="210">
        <f>E5651*'Usages mobilité'!$BG50*(1+'Usages mobilité'!$BH50)^(E$5599-$D$5599)/1000</f>
        <v>0</v>
      </c>
      <c r="F5702" s="210">
        <f>F5651*'Usages mobilité'!$BG50*(1+'Usages mobilité'!$BH50)^(F$5599-$D$5599)/1000</f>
        <v>0</v>
      </c>
      <c r="G5702" s="210">
        <f>G5651*'Usages mobilité'!$BG50*(1+'Usages mobilité'!$BH50)^(G$5599-$D$5599)/1000</f>
        <v>0</v>
      </c>
      <c r="H5702" s="210">
        <f>H5651*'Usages mobilité'!$BG50*(1+'Usages mobilité'!$BH50)^(H$5599-$D$5599)/1000</f>
        <v>0</v>
      </c>
      <c r="I5702" s="210">
        <f>I5651*'Usages mobilité'!$BG50*(1+'Usages mobilité'!$BH50)^(I$5599-$D$5599)/1000</f>
        <v>0</v>
      </c>
      <c r="J5702" s="210">
        <f>J5651*'Usages mobilité'!$BG50*(1+'Usages mobilité'!$BH50)^(J$5599-$D$5599)/1000</f>
        <v>0</v>
      </c>
      <c r="K5702" s="210">
        <f>K5651*'Usages mobilité'!$BG50*(1+'Usages mobilité'!$BH50)^(K$5599-$D$5599)/1000</f>
        <v>0</v>
      </c>
      <c r="L5702" s="210">
        <f>L5651*'Usages mobilité'!$BG50*(1+'Usages mobilité'!$BH50)^(L$5599-$D$5599)/1000</f>
        <v>0</v>
      </c>
      <c r="M5702" s="210">
        <f>M5651*'Usages mobilité'!$BG50*(1+'Usages mobilité'!$BH50)^(M$5599-$D$5599)/1000</f>
        <v>0</v>
      </c>
      <c r="N5702" s="210">
        <f>N5651*'Usages mobilité'!$BG50*(1+'Usages mobilité'!$BH50)^(N$5599-$D$5599)/1000</f>
        <v>0</v>
      </c>
      <c r="O5702" s="210">
        <f>O5651*'Usages mobilité'!$BG50*(1+'Usages mobilité'!$BH50)^(O$5599-$D$5599)/1000</f>
        <v>0</v>
      </c>
      <c r="P5702" s="210">
        <f>P5651*'Usages mobilité'!$BG50*(1+'Usages mobilité'!$BH50)^(P$5599-$D$5599)/1000</f>
        <v>0</v>
      </c>
      <c r="Q5702" s="210">
        <f>Q5651*'Usages mobilité'!$BG50*(1+'Usages mobilité'!$BH50)^(Q$5599-$D$5599)/1000</f>
        <v>0</v>
      </c>
      <c r="R5702" s="210">
        <f>R5651*'Usages mobilité'!$BG50*(1+'Usages mobilité'!$BH50)^(R$5599-$D$5599)/1000</f>
        <v>0</v>
      </c>
    </row>
    <row r="5703" spans="1:18" hidden="1" outlineLevel="2" x14ac:dyDescent="0.35">
      <c r="A5703" s="209" t="str">
        <f>'Usages mobilité'!A51</f>
        <v>Usage mobilité n°48</v>
      </c>
      <c r="B5703" s="209" t="s">
        <v>639</v>
      </c>
      <c r="C5703" s="209"/>
      <c r="D5703" s="210">
        <f>D5652*'Usages mobilité'!$BG51*(1+'Usages mobilité'!$BH51)^(D$5599-$D$5599)/1000</f>
        <v>0</v>
      </c>
      <c r="E5703" s="210">
        <f>E5652*'Usages mobilité'!$BG51*(1+'Usages mobilité'!$BH51)^(E$5599-$D$5599)/1000</f>
        <v>0</v>
      </c>
      <c r="F5703" s="210">
        <f>F5652*'Usages mobilité'!$BG51*(1+'Usages mobilité'!$BH51)^(F$5599-$D$5599)/1000</f>
        <v>0</v>
      </c>
      <c r="G5703" s="210">
        <f>G5652*'Usages mobilité'!$BG51*(1+'Usages mobilité'!$BH51)^(G$5599-$D$5599)/1000</f>
        <v>0</v>
      </c>
      <c r="H5703" s="210">
        <f>H5652*'Usages mobilité'!$BG51*(1+'Usages mobilité'!$BH51)^(H$5599-$D$5599)/1000</f>
        <v>0</v>
      </c>
      <c r="I5703" s="210">
        <f>I5652*'Usages mobilité'!$BG51*(1+'Usages mobilité'!$BH51)^(I$5599-$D$5599)/1000</f>
        <v>0</v>
      </c>
      <c r="J5703" s="210">
        <f>J5652*'Usages mobilité'!$BG51*(1+'Usages mobilité'!$BH51)^(J$5599-$D$5599)/1000</f>
        <v>0</v>
      </c>
      <c r="K5703" s="210">
        <f>K5652*'Usages mobilité'!$BG51*(1+'Usages mobilité'!$BH51)^(K$5599-$D$5599)/1000</f>
        <v>0</v>
      </c>
      <c r="L5703" s="210">
        <f>L5652*'Usages mobilité'!$BG51*(1+'Usages mobilité'!$BH51)^(L$5599-$D$5599)/1000</f>
        <v>0</v>
      </c>
      <c r="M5703" s="210">
        <f>M5652*'Usages mobilité'!$BG51*(1+'Usages mobilité'!$BH51)^(M$5599-$D$5599)/1000</f>
        <v>0</v>
      </c>
      <c r="N5703" s="210">
        <f>N5652*'Usages mobilité'!$BG51*(1+'Usages mobilité'!$BH51)^(N$5599-$D$5599)/1000</f>
        <v>0</v>
      </c>
      <c r="O5703" s="210">
        <f>O5652*'Usages mobilité'!$BG51*(1+'Usages mobilité'!$BH51)^(O$5599-$D$5599)/1000</f>
        <v>0</v>
      </c>
      <c r="P5703" s="210">
        <f>P5652*'Usages mobilité'!$BG51*(1+'Usages mobilité'!$BH51)^(P$5599-$D$5599)/1000</f>
        <v>0</v>
      </c>
      <c r="Q5703" s="210">
        <f>Q5652*'Usages mobilité'!$BG51*(1+'Usages mobilité'!$BH51)^(Q$5599-$D$5599)/1000</f>
        <v>0</v>
      </c>
      <c r="R5703" s="210">
        <f>R5652*'Usages mobilité'!$BG51*(1+'Usages mobilité'!$BH51)^(R$5599-$D$5599)/1000</f>
        <v>0</v>
      </c>
    </row>
    <row r="5704" spans="1:18" hidden="1" outlineLevel="2" x14ac:dyDescent="0.35">
      <c r="A5704" s="209" t="str">
        <f>'Usages mobilité'!A52</f>
        <v>Usage mobilité n°49</v>
      </c>
      <c r="B5704" s="209" t="s">
        <v>639</v>
      </c>
      <c r="C5704" s="209"/>
      <c r="D5704" s="210">
        <f>D5653*'Usages mobilité'!$BG52*(1+'Usages mobilité'!$BH52)^(D$5599-$D$5599)/1000</f>
        <v>0</v>
      </c>
      <c r="E5704" s="210">
        <f>E5653*'Usages mobilité'!$BG52*(1+'Usages mobilité'!$BH52)^(E$5599-$D$5599)/1000</f>
        <v>0</v>
      </c>
      <c r="F5704" s="210">
        <f>F5653*'Usages mobilité'!$BG52*(1+'Usages mobilité'!$BH52)^(F$5599-$D$5599)/1000</f>
        <v>0</v>
      </c>
      <c r="G5704" s="210">
        <f>G5653*'Usages mobilité'!$BG52*(1+'Usages mobilité'!$BH52)^(G$5599-$D$5599)/1000</f>
        <v>0</v>
      </c>
      <c r="H5704" s="210">
        <f>H5653*'Usages mobilité'!$BG52*(1+'Usages mobilité'!$BH52)^(H$5599-$D$5599)/1000</f>
        <v>0</v>
      </c>
      <c r="I5704" s="210">
        <f>I5653*'Usages mobilité'!$BG52*(1+'Usages mobilité'!$BH52)^(I$5599-$D$5599)/1000</f>
        <v>0</v>
      </c>
      <c r="J5704" s="210">
        <f>J5653*'Usages mobilité'!$BG52*(1+'Usages mobilité'!$BH52)^(J$5599-$D$5599)/1000</f>
        <v>0</v>
      </c>
      <c r="K5704" s="210">
        <f>K5653*'Usages mobilité'!$BG52*(1+'Usages mobilité'!$BH52)^(K$5599-$D$5599)/1000</f>
        <v>0</v>
      </c>
      <c r="L5704" s="210">
        <f>L5653*'Usages mobilité'!$BG52*(1+'Usages mobilité'!$BH52)^(L$5599-$D$5599)/1000</f>
        <v>0</v>
      </c>
      <c r="M5704" s="210">
        <f>M5653*'Usages mobilité'!$BG52*(1+'Usages mobilité'!$BH52)^(M$5599-$D$5599)/1000</f>
        <v>0</v>
      </c>
      <c r="N5704" s="210">
        <f>N5653*'Usages mobilité'!$BG52*(1+'Usages mobilité'!$BH52)^(N$5599-$D$5599)/1000</f>
        <v>0</v>
      </c>
      <c r="O5704" s="210">
        <f>O5653*'Usages mobilité'!$BG52*(1+'Usages mobilité'!$BH52)^(O$5599-$D$5599)/1000</f>
        <v>0</v>
      </c>
      <c r="P5704" s="210">
        <f>P5653*'Usages mobilité'!$BG52*(1+'Usages mobilité'!$BH52)^(P$5599-$D$5599)/1000</f>
        <v>0</v>
      </c>
      <c r="Q5704" s="210">
        <f>Q5653*'Usages mobilité'!$BG52*(1+'Usages mobilité'!$BH52)^(Q$5599-$D$5599)/1000</f>
        <v>0</v>
      </c>
      <c r="R5704" s="210">
        <f>R5653*'Usages mobilité'!$BG52*(1+'Usages mobilité'!$BH52)^(R$5599-$D$5599)/1000</f>
        <v>0</v>
      </c>
    </row>
    <row r="5705" spans="1:18" hidden="1" outlineLevel="2" x14ac:dyDescent="0.35">
      <c r="A5705" s="209" t="str">
        <f>'Usages mobilité'!A53</f>
        <v>Usage mobilité n°50</v>
      </c>
      <c r="B5705" s="209" t="s">
        <v>639</v>
      </c>
      <c r="C5705" s="209"/>
      <c r="D5705" s="210">
        <f>D5654*'Usages mobilité'!$BG53*(1+'Usages mobilité'!$BH53)^(D$5599-$D$5599)/1000</f>
        <v>0</v>
      </c>
      <c r="E5705" s="210">
        <f>E5654*'Usages mobilité'!$BG53*(1+'Usages mobilité'!$BH53)^(E$5599-$D$5599)/1000</f>
        <v>0</v>
      </c>
      <c r="F5705" s="210">
        <f>F5654*'Usages mobilité'!$BG53*(1+'Usages mobilité'!$BH53)^(F$5599-$D$5599)/1000</f>
        <v>0</v>
      </c>
      <c r="G5705" s="210">
        <f>G5654*'Usages mobilité'!$BG53*(1+'Usages mobilité'!$BH53)^(G$5599-$D$5599)/1000</f>
        <v>0</v>
      </c>
      <c r="H5705" s="210">
        <f>H5654*'Usages mobilité'!$BG53*(1+'Usages mobilité'!$BH53)^(H$5599-$D$5599)/1000</f>
        <v>0</v>
      </c>
      <c r="I5705" s="210">
        <f>I5654*'Usages mobilité'!$BG53*(1+'Usages mobilité'!$BH53)^(I$5599-$D$5599)/1000</f>
        <v>0</v>
      </c>
      <c r="J5705" s="210">
        <f>J5654*'Usages mobilité'!$BG53*(1+'Usages mobilité'!$BH53)^(J$5599-$D$5599)/1000</f>
        <v>0</v>
      </c>
      <c r="K5705" s="210">
        <f>K5654*'Usages mobilité'!$BG53*(1+'Usages mobilité'!$BH53)^(K$5599-$D$5599)/1000</f>
        <v>0</v>
      </c>
      <c r="L5705" s="210">
        <f>L5654*'Usages mobilité'!$BG53*(1+'Usages mobilité'!$BH53)^(L$5599-$D$5599)/1000</f>
        <v>0</v>
      </c>
      <c r="M5705" s="210">
        <f>M5654*'Usages mobilité'!$BG53*(1+'Usages mobilité'!$BH53)^(M$5599-$D$5599)/1000</f>
        <v>0</v>
      </c>
      <c r="N5705" s="210">
        <f>N5654*'Usages mobilité'!$BG53*(1+'Usages mobilité'!$BH53)^(N$5599-$D$5599)/1000</f>
        <v>0</v>
      </c>
      <c r="O5705" s="210">
        <f>O5654*'Usages mobilité'!$BG53*(1+'Usages mobilité'!$BH53)^(O$5599-$D$5599)/1000</f>
        <v>0</v>
      </c>
      <c r="P5705" s="210">
        <f>P5654*'Usages mobilité'!$BG53*(1+'Usages mobilité'!$BH53)^(P$5599-$D$5599)/1000</f>
        <v>0</v>
      </c>
      <c r="Q5705" s="210">
        <f>Q5654*'Usages mobilité'!$BG53*(1+'Usages mobilité'!$BH53)^(Q$5599-$D$5599)/1000</f>
        <v>0</v>
      </c>
      <c r="R5705" s="210">
        <f>R5654*'Usages mobilité'!$BG53*(1+'Usages mobilité'!$BH53)^(R$5599-$D$5599)/1000</f>
        <v>0</v>
      </c>
    </row>
    <row r="5706" spans="1:18" hidden="1" outlineLevel="1" collapsed="1" x14ac:dyDescent="0.35">
      <c r="A5706" s="209" t="s">
        <v>644</v>
      </c>
      <c r="B5706" s="209"/>
      <c r="C5706" s="209"/>
      <c r="D5706" s="210">
        <f t="shared" ref="D5706:R5706" si="499">SUM(D5656:D5705)</f>
        <v>0</v>
      </c>
      <c r="E5706" s="210">
        <f t="shared" si="499"/>
        <v>0</v>
      </c>
      <c r="F5706" s="210">
        <f t="shared" si="499"/>
        <v>0</v>
      </c>
      <c r="G5706" s="210">
        <f t="shared" si="499"/>
        <v>0</v>
      </c>
      <c r="H5706" s="210">
        <f t="shared" si="499"/>
        <v>0</v>
      </c>
      <c r="I5706" s="210">
        <f t="shared" si="499"/>
        <v>0</v>
      </c>
      <c r="J5706" s="210">
        <f t="shared" si="499"/>
        <v>0</v>
      </c>
      <c r="K5706" s="210">
        <f t="shared" si="499"/>
        <v>0</v>
      </c>
      <c r="L5706" s="210">
        <f t="shared" si="499"/>
        <v>0</v>
      </c>
      <c r="M5706" s="210">
        <f t="shared" si="499"/>
        <v>0</v>
      </c>
      <c r="N5706" s="210">
        <f t="shared" si="499"/>
        <v>0</v>
      </c>
      <c r="O5706" s="210">
        <f t="shared" si="499"/>
        <v>0</v>
      </c>
      <c r="P5706" s="210">
        <f t="shared" si="499"/>
        <v>0</v>
      </c>
      <c r="Q5706" s="210">
        <f t="shared" si="499"/>
        <v>0</v>
      </c>
      <c r="R5706" s="210">
        <f t="shared" si="499"/>
        <v>0</v>
      </c>
    </row>
    <row r="5707" spans="1:18" hidden="1" outlineLevel="1" x14ac:dyDescent="0.35">
      <c r="A5707" s="43" t="s">
        <v>645</v>
      </c>
      <c r="B5707" s="43"/>
      <c r="C5707" s="43"/>
      <c r="D5707" s="231"/>
      <c r="E5707" s="231"/>
      <c r="F5707" s="231"/>
      <c r="G5707" s="231"/>
      <c r="H5707" s="231"/>
      <c r="I5707" s="231"/>
      <c r="J5707" s="231"/>
      <c r="K5707" s="231"/>
      <c r="L5707" s="231"/>
      <c r="M5707" s="231"/>
      <c r="N5707" s="231"/>
      <c r="O5707" s="231"/>
      <c r="P5707" s="231"/>
      <c r="Q5707" s="231"/>
      <c r="R5707" s="231"/>
    </row>
    <row r="5708" spans="1:18" hidden="1" outlineLevel="1" x14ac:dyDescent="0.35">
      <c r="A5708" s="43" t="s">
        <v>646</v>
      </c>
      <c r="B5708" s="43"/>
      <c r="C5708" s="43"/>
      <c r="D5708" s="231"/>
      <c r="E5708" s="231"/>
      <c r="F5708" s="231"/>
      <c r="G5708" s="231"/>
      <c r="H5708" s="231"/>
      <c r="I5708" s="231"/>
      <c r="J5708" s="231"/>
      <c r="K5708" s="231"/>
      <c r="L5708" s="231"/>
      <c r="M5708" s="231"/>
      <c r="N5708" s="231"/>
      <c r="O5708" s="231"/>
      <c r="P5708" s="231"/>
      <c r="Q5708" s="231"/>
      <c r="R5708" s="231"/>
    </row>
    <row r="5709" spans="1:18" hidden="1" outlineLevel="1" x14ac:dyDescent="0.35">
      <c r="A5709" s="43" t="s">
        <v>647</v>
      </c>
      <c r="B5709" s="43"/>
      <c r="C5709" s="43"/>
      <c r="D5709" s="210">
        <f t="shared" ref="D5709:R5709" si="500">D5706+D5708</f>
        <v>0</v>
      </c>
      <c r="E5709" s="210">
        <f t="shared" si="500"/>
        <v>0</v>
      </c>
      <c r="F5709" s="210">
        <f t="shared" si="500"/>
        <v>0</v>
      </c>
      <c r="G5709" s="210">
        <f t="shared" si="500"/>
        <v>0</v>
      </c>
      <c r="H5709" s="210">
        <f t="shared" si="500"/>
        <v>0</v>
      </c>
      <c r="I5709" s="210">
        <f t="shared" si="500"/>
        <v>0</v>
      </c>
      <c r="J5709" s="210">
        <f t="shared" si="500"/>
        <v>0</v>
      </c>
      <c r="K5709" s="210">
        <f t="shared" si="500"/>
        <v>0</v>
      </c>
      <c r="L5709" s="210">
        <f t="shared" si="500"/>
        <v>0</v>
      </c>
      <c r="M5709" s="210">
        <f t="shared" si="500"/>
        <v>0</v>
      </c>
      <c r="N5709" s="210">
        <f t="shared" si="500"/>
        <v>0</v>
      </c>
      <c r="O5709" s="210">
        <f t="shared" si="500"/>
        <v>0</v>
      </c>
      <c r="P5709" s="210">
        <f t="shared" si="500"/>
        <v>0</v>
      </c>
      <c r="Q5709" s="210">
        <f t="shared" si="500"/>
        <v>0</v>
      </c>
      <c r="R5709" s="210">
        <f t="shared" si="500"/>
        <v>0</v>
      </c>
    </row>
    <row r="5710" spans="1:18" hidden="1" outlineLevel="1" x14ac:dyDescent="0.35"/>
    <row r="5711" spans="1:18" hidden="1" outlineLevel="1" x14ac:dyDescent="0.35">
      <c r="A5711" s="273" t="s">
        <v>648</v>
      </c>
      <c r="B5711" s="212" t="s">
        <v>649</v>
      </c>
      <c r="C5711" s="43"/>
      <c r="D5711" s="231">
        <v>10000</v>
      </c>
      <c r="E5711" s="231"/>
      <c r="F5711" s="231"/>
      <c r="G5711" s="231"/>
      <c r="H5711" s="231"/>
      <c r="I5711" s="231"/>
      <c r="J5711" s="231"/>
      <c r="K5711" s="231"/>
      <c r="L5711" s="231"/>
      <c r="M5711" s="231"/>
      <c r="N5711" s="231"/>
      <c r="O5711" s="231"/>
      <c r="P5711" s="231"/>
      <c r="Q5711" s="231"/>
      <c r="R5711" s="231"/>
    </row>
    <row r="5712" spans="1:18" hidden="1" outlineLevel="1" x14ac:dyDescent="0.35">
      <c r="A5712" s="273"/>
      <c r="B5712" s="213" t="s">
        <v>650</v>
      </c>
      <c r="C5712" s="209"/>
      <c r="D5712" s="210">
        <f>IF($B5596&lt;&gt;"",D5711*(VLOOKUP($B5596,Distribution!$H4:$Y53,18)*(1+VLOOKUP($B5596,Distribution!$H4:$Z53,19))^(D5599-$D5599))/1000,0)</f>
        <v>0</v>
      </c>
      <c r="E5712" s="210">
        <f>IF($B5596&lt;&gt;"",E5711*(VLOOKUP($B5596,Distribution!$H4:$Y53,18)*(1+VLOOKUP($B5596,Distribution!$H4:$Z53,19))^(E5599-$D5599))/1000,0)</f>
        <v>0</v>
      </c>
      <c r="F5712" s="210">
        <f>IF($B5596&lt;&gt;"",F5711*(VLOOKUP($B5596,Distribution!$H4:$Y53,18)*(1+VLOOKUP($B5596,Distribution!$H4:$Z53,19))^(F5599-$D5599))/1000,0)</f>
        <v>0</v>
      </c>
      <c r="G5712" s="210">
        <f>IF($B5596&lt;&gt;"",G5711*(VLOOKUP($B5596,Distribution!$H4:$Y53,18)*(1+VLOOKUP($B5596,Distribution!$H4:$Z53,19))^(G5599-$D5599))/1000,0)</f>
        <v>0</v>
      </c>
      <c r="H5712" s="210">
        <f>IF($B5596&lt;&gt;"",H5711*(VLOOKUP($B5596,Distribution!$H4:$Y53,18)*(1+VLOOKUP($B5596,Distribution!$H4:$Z53,19))^(H5599-$D5599))/1000,0)</f>
        <v>0</v>
      </c>
      <c r="I5712" s="210">
        <f>IF($B5596&lt;&gt;"",I5711*(VLOOKUP($B5596,Distribution!$H4:$Y53,18)*(1+VLOOKUP($B5596,Distribution!$H4:$Z53,19))^(I5599-$D5599))/1000,0)</f>
        <v>0</v>
      </c>
      <c r="J5712" s="210">
        <f>IF($B5596&lt;&gt;"",J5711*(VLOOKUP($B5596,Distribution!$H4:$Y53,18)*(1+VLOOKUP($B5596,Distribution!$H4:$Z53,19))^(J5599-$D5599))/1000,0)</f>
        <v>0</v>
      </c>
      <c r="K5712" s="210">
        <f>IF($B5596&lt;&gt;"",K5711*(VLOOKUP($B5596,Distribution!$H4:$Y53,18)*(1+VLOOKUP($B5596,Distribution!$H4:$Z53,19))^(K5599-$D5599))/1000,0)</f>
        <v>0</v>
      </c>
      <c r="L5712" s="210">
        <f>IF($B5596&lt;&gt;"",L5711*(VLOOKUP($B5596,Distribution!$H4:$Y53,18)*(1+VLOOKUP($B5596,Distribution!$H4:$Z53,19))^(L5599-$D5599))/1000,0)</f>
        <v>0</v>
      </c>
      <c r="M5712" s="210">
        <f>IF($B5596&lt;&gt;"",M5711*(VLOOKUP($B5596,Distribution!$H4:$Y53,18)*(1+VLOOKUP($B5596,Distribution!$H4:$Z53,19))^(M5599-$D5599))/1000,0)</f>
        <v>0</v>
      </c>
      <c r="N5712" s="210">
        <f>IF($B5596&lt;&gt;"",N5711*(VLOOKUP($B5596,Distribution!$H4:$Y53,18)*(1+VLOOKUP($B5596,Distribution!$H4:$Z53,19))^(N5599-$D5599))/1000,0)</f>
        <v>0</v>
      </c>
      <c r="O5712" s="210">
        <f>IF($B5596&lt;&gt;"",O5711*(VLOOKUP($B5596,Distribution!$H4:$Y53,18)*(1+VLOOKUP($B5596,Distribution!$H4:$Z53,19))^(O5599-$D5599))/1000,0)</f>
        <v>0</v>
      </c>
      <c r="P5712" s="210">
        <f>IF($B5596&lt;&gt;"",P5711*(VLOOKUP($B5596,Distribution!$H4:$Y53,18)*(1+VLOOKUP($B5596,Distribution!$H4:$Z53,19))^(P5599-$D5599))/1000,0)</f>
        <v>0</v>
      </c>
      <c r="Q5712" s="210">
        <f>IF($B5596&lt;&gt;"",Q5711*(VLOOKUP($B5596,Distribution!$H4:$Y53,18)*(1+VLOOKUP($B5596,Distribution!$H4:$Z53,19))^(Q5599-$D5599))/1000,0)</f>
        <v>0</v>
      </c>
      <c r="R5712" s="210">
        <f>IF($B5596&lt;&gt;"",R5711*(VLOOKUP($B5596,Distribution!$H4:$Y53,18)*(1+VLOOKUP($B5596,Distribution!$H4:$Z53,19))^(R5599-$D5599))/1000,0)</f>
        <v>0</v>
      </c>
    </row>
    <row r="5713" spans="1:18" hidden="1" outlineLevel="1" x14ac:dyDescent="0.35">
      <c r="A5713" s="273" t="s">
        <v>664</v>
      </c>
      <c r="B5713" s="212" t="s">
        <v>665</v>
      </c>
      <c r="C5713" s="43"/>
      <c r="D5713" s="231"/>
      <c r="E5713" s="231"/>
      <c r="F5713" s="231"/>
      <c r="G5713" s="231"/>
      <c r="H5713" s="231"/>
      <c r="I5713" s="231"/>
      <c r="J5713" s="231"/>
      <c r="K5713" s="231"/>
      <c r="L5713" s="231"/>
      <c r="M5713" s="231"/>
      <c r="N5713" s="231"/>
      <c r="O5713" s="231"/>
      <c r="P5713" s="231"/>
      <c r="Q5713" s="231"/>
      <c r="R5713" s="231"/>
    </row>
    <row r="5714" spans="1:18" hidden="1" outlineLevel="1" x14ac:dyDescent="0.35">
      <c r="A5714" s="273"/>
      <c r="B5714" s="212" t="s">
        <v>650</v>
      </c>
      <c r="C5714" s="43"/>
      <c r="D5714" s="231"/>
      <c r="E5714" s="231"/>
      <c r="F5714" s="231"/>
      <c r="G5714" s="231"/>
      <c r="H5714" s="231"/>
      <c r="I5714" s="231"/>
      <c r="J5714" s="231"/>
      <c r="K5714" s="231"/>
      <c r="L5714" s="231"/>
      <c r="M5714" s="231"/>
      <c r="N5714" s="231"/>
      <c r="O5714" s="231"/>
      <c r="P5714" s="231"/>
      <c r="Q5714" s="231"/>
      <c r="R5714" s="231"/>
    </row>
    <row r="5715" spans="1:18" hidden="1" outlineLevel="1" x14ac:dyDescent="0.35">
      <c r="A5715" s="212" t="s">
        <v>653</v>
      </c>
      <c r="B5715" s="212"/>
      <c r="C5715" s="43"/>
      <c r="D5715" s="231"/>
      <c r="E5715" s="231"/>
      <c r="F5715" s="231"/>
      <c r="G5715" s="231"/>
      <c r="H5715" s="231"/>
      <c r="I5715" s="231"/>
      <c r="J5715" s="231"/>
      <c r="K5715" s="231"/>
      <c r="L5715" s="231"/>
      <c r="M5715" s="231"/>
      <c r="N5715" s="231"/>
      <c r="O5715" s="231"/>
      <c r="P5715" s="231"/>
      <c r="Q5715" s="231"/>
      <c r="R5715" s="231"/>
    </row>
    <row r="5716" spans="1:18" hidden="1" outlineLevel="1" x14ac:dyDescent="0.35">
      <c r="A5716" s="212" t="s">
        <v>654</v>
      </c>
      <c r="B5716" s="212"/>
      <c r="C5716" s="43"/>
      <c r="D5716" s="231"/>
      <c r="E5716" s="231"/>
      <c r="F5716" s="231"/>
      <c r="G5716" s="231"/>
      <c r="H5716" s="231"/>
      <c r="I5716" s="231"/>
      <c r="J5716" s="231"/>
      <c r="K5716" s="231"/>
      <c r="L5716" s="231"/>
      <c r="M5716" s="231"/>
      <c r="N5716" s="231"/>
      <c r="O5716" s="231"/>
      <c r="P5716" s="231"/>
      <c r="Q5716" s="231"/>
      <c r="R5716" s="231"/>
    </row>
    <row r="5717" spans="1:18" hidden="1" outlineLevel="1" x14ac:dyDescent="0.35">
      <c r="A5717" s="211" t="s">
        <v>655</v>
      </c>
      <c r="B5717" s="211"/>
      <c r="C5717" s="209"/>
      <c r="D5717" s="210">
        <f t="shared" ref="D5717:R5717" si="501">D5712+D5714+D5715+D5716</f>
        <v>0</v>
      </c>
      <c r="E5717" s="210">
        <f t="shared" si="501"/>
        <v>0</v>
      </c>
      <c r="F5717" s="210">
        <f t="shared" si="501"/>
        <v>0</v>
      </c>
      <c r="G5717" s="210">
        <f t="shared" si="501"/>
        <v>0</v>
      </c>
      <c r="H5717" s="210">
        <f t="shared" si="501"/>
        <v>0</v>
      </c>
      <c r="I5717" s="210">
        <f t="shared" si="501"/>
        <v>0</v>
      </c>
      <c r="J5717" s="210">
        <f t="shared" si="501"/>
        <v>0</v>
      </c>
      <c r="K5717" s="210">
        <f t="shared" si="501"/>
        <v>0</v>
      </c>
      <c r="L5717" s="210">
        <f t="shared" si="501"/>
        <v>0</v>
      </c>
      <c r="M5717" s="210">
        <f t="shared" si="501"/>
        <v>0</v>
      </c>
      <c r="N5717" s="210">
        <f t="shared" si="501"/>
        <v>0</v>
      </c>
      <c r="O5717" s="210">
        <f t="shared" si="501"/>
        <v>0</v>
      </c>
      <c r="P5717" s="210">
        <f t="shared" si="501"/>
        <v>0</v>
      </c>
      <c r="Q5717" s="210">
        <f t="shared" si="501"/>
        <v>0</v>
      </c>
      <c r="R5717" s="210">
        <f t="shared" si="501"/>
        <v>0</v>
      </c>
    </row>
    <row r="5718" spans="1:18" hidden="1" outlineLevel="1" x14ac:dyDescent="0.35"/>
    <row r="5719" spans="1:18" hidden="1" outlineLevel="1" x14ac:dyDescent="0.35">
      <c r="A5719" s="209" t="s">
        <v>656</v>
      </c>
      <c r="B5719" s="209"/>
      <c r="C5719" s="209"/>
      <c r="D5719" s="210">
        <f t="shared" ref="D5719:R5719" si="502">D5709-D5717</f>
        <v>0</v>
      </c>
      <c r="E5719" s="210">
        <f t="shared" si="502"/>
        <v>0</v>
      </c>
      <c r="F5719" s="210">
        <f t="shared" si="502"/>
        <v>0</v>
      </c>
      <c r="G5719" s="210">
        <f t="shared" si="502"/>
        <v>0</v>
      </c>
      <c r="H5719" s="210">
        <f t="shared" si="502"/>
        <v>0</v>
      </c>
      <c r="I5719" s="210">
        <f t="shared" si="502"/>
        <v>0</v>
      </c>
      <c r="J5719" s="210">
        <f t="shared" si="502"/>
        <v>0</v>
      </c>
      <c r="K5719" s="210">
        <f t="shared" si="502"/>
        <v>0</v>
      </c>
      <c r="L5719" s="210">
        <f t="shared" si="502"/>
        <v>0</v>
      </c>
      <c r="M5719" s="210">
        <f t="shared" si="502"/>
        <v>0</v>
      </c>
      <c r="N5719" s="210">
        <f t="shared" si="502"/>
        <v>0</v>
      </c>
      <c r="O5719" s="210">
        <f t="shared" si="502"/>
        <v>0</v>
      </c>
      <c r="P5719" s="210">
        <f t="shared" si="502"/>
        <v>0</v>
      </c>
      <c r="Q5719" s="210">
        <f t="shared" si="502"/>
        <v>0</v>
      </c>
      <c r="R5719" s="210">
        <f t="shared" si="502"/>
        <v>0</v>
      </c>
    </row>
    <row r="5720" spans="1:18" hidden="1" outlineLevel="1" x14ac:dyDescent="0.35"/>
    <row r="5721" spans="1:18" hidden="1" outlineLevel="1" x14ac:dyDescent="0.35">
      <c r="A5721" s="43" t="s">
        <v>657</v>
      </c>
      <c r="B5721" s="43"/>
      <c r="C5721" s="43"/>
      <c r="D5721" s="231"/>
      <c r="E5721" s="231"/>
      <c r="F5721" s="231"/>
      <c r="G5721" s="231"/>
      <c r="H5721" s="231"/>
      <c r="I5721" s="231"/>
      <c r="J5721" s="231"/>
      <c r="K5721" s="231"/>
      <c r="L5721" s="231"/>
      <c r="M5721" s="231"/>
      <c r="N5721" s="231"/>
      <c r="O5721" s="231"/>
      <c r="P5721" s="231"/>
      <c r="Q5721" s="231"/>
      <c r="R5721" s="231"/>
    </row>
    <row r="5722" spans="1:18" hidden="1" outlineLevel="1" x14ac:dyDescent="0.35"/>
    <row r="5723" spans="1:18" hidden="1" outlineLevel="1" x14ac:dyDescent="0.35">
      <c r="A5723" s="209" t="s">
        <v>658</v>
      </c>
      <c r="B5723" s="209"/>
      <c r="C5723" s="209"/>
      <c r="D5723" s="210">
        <f t="shared" ref="D5723:R5723" si="503">D5719-D5721</f>
        <v>0</v>
      </c>
      <c r="E5723" s="210">
        <f t="shared" si="503"/>
        <v>0</v>
      </c>
      <c r="F5723" s="210">
        <f t="shared" si="503"/>
        <v>0</v>
      </c>
      <c r="G5723" s="210">
        <f t="shared" si="503"/>
        <v>0</v>
      </c>
      <c r="H5723" s="210">
        <f t="shared" si="503"/>
        <v>0</v>
      </c>
      <c r="I5723" s="210">
        <f t="shared" si="503"/>
        <v>0</v>
      </c>
      <c r="J5723" s="210">
        <f t="shared" si="503"/>
        <v>0</v>
      </c>
      <c r="K5723" s="210">
        <f t="shared" si="503"/>
        <v>0</v>
      </c>
      <c r="L5723" s="210">
        <f t="shared" si="503"/>
        <v>0</v>
      </c>
      <c r="M5723" s="210">
        <f t="shared" si="503"/>
        <v>0</v>
      </c>
      <c r="N5723" s="210">
        <f t="shared" si="503"/>
        <v>0</v>
      </c>
      <c r="O5723" s="210">
        <f t="shared" si="503"/>
        <v>0</v>
      </c>
      <c r="P5723" s="210">
        <f t="shared" si="503"/>
        <v>0</v>
      </c>
      <c r="Q5723" s="210">
        <f t="shared" si="503"/>
        <v>0</v>
      </c>
      <c r="R5723" s="210">
        <f t="shared" si="503"/>
        <v>0</v>
      </c>
    </row>
    <row r="5724" spans="1:18" hidden="1" outlineLevel="1" x14ac:dyDescent="0.35">
      <c r="A5724" s="209" t="s">
        <v>659</v>
      </c>
      <c r="B5724" s="209"/>
      <c r="C5724" s="209"/>
      <c r="D5724" s="210">
        <f t="shared" ref="D5724:R5724" si="504">$B5597*D5723</f>
        <v>0</v>
      </c>
      <c r="E5724" s="210">
        <f t="shared" si="504"/>
        <v>0</v>
      </c>
      <c r="F5724" s="210">
        <f t="shared" si="504"/>
        <v>0</v>
      </c>
      <c r="G5724" s="210">
        <f t="shared" si="504"/>
        <v>0</v>
      </c>
      <c r="H5724" s="210">
        <f t="shared" si="504"/>
        <v>0</v>
      </c>
      <c r="I5724" s="210">
        <f t="shared" si="504"/>
        <v>0</v>
      </c>
      <c r="J5724" s="210">
        <f t="shared" si="504"/>
        <v>0</v>
      </c>
      <c r="K5724" s="210">
        <f t="shared" si="504"/>
        <v>0</v>
      </c>
      <c r="L5724" s="210">
        <f t="shared" si="504"/>
        <v>0</v>
      </c>
      <c r="M5724" s="210">
        <f t="shared" si="504"/>
        <v>0</v>
      </c>
      <c r="N5724" s="210">
        <f t="shared" si="504"/>
        <v>0</v>
      </c>
      <c r="O5724" s="210">
        <f t="shared" si="504"/>
        <v>0</v>
      </c>
      <c r="P5724" s="210">
        <f t="shared" si="504"/>
        <v>0</v>
      </c>
      <c r="Q5724" s="210">
        <f t="shared" si="504"/>
        <v>0</v>
      </c>
      <c r="R5724" s="210">
        <f t="shared" si="504"/>
        <v>0</v>
      </c>
    </row>
    <row r="5725" spans="1:18" hidden="1" outlineLevel="1" x14ac:dyDescent="0.35"/>
    <row r="5726" spans="1:18" hidden="1" outlineLevel="1" x14ac:dyDescent="0.35">
      <c r="A5726" s="209" t="s">
        <v>660</v>
      </c>
      <c r="B5726" s="209"/>
      <c r="C5726" s="209"/>
      <c r="D5726" s="210">
        <f t="shared" ref="D5726:R5726" si="505">D5723-D5724</f>
        <v>0</v>
      </c>
      <c r="E5726" s="210">
        <f t="shared" si="505"/>
        <v>0</v>
      </c>
      <c r="F5726" s="210">
        <f t="shared" si="505"/>
        <v>0</v>
      </c>
      <c r="G5726" s="210">
        <f t="shared" si="505"/>
        <v>0</v>
      </c>
      <c r="H5726" s="210">
        <f t="shared" si="505"/>
        <v>0</v>
      </c>
      <c r="I5726" s="210">
        <f t="shared" si="505"/>
        <v>0</v>
      </c>
      <c r="J5726" s="210">
        <f t="shared" si="505"/>
        <v>0</v>
      </c>
      <c r="K5726" s="210">
        <f t="shared" si="505"/>
        <v>0</v>
      </c>
      <c r="L5726" s="210">
        <f t="shared" si="505"/>
        <v>0</v>
      </c>
      <c r="M5726" s="210">
        <f t="shared" si="505"/>
        <v>0</v>
      </c>
      <c r="N5726" s="210">
        <f t="shared" si="505"/>
        <v>0</v>
      </c>
      <c r="O5726" s="210">
        <f t="shared" si="505"/>
        <v>0</v>
      </c>
      <c r="P5726" s="210">
        <f t="shared" si="505"/>
        <v>0</v>
      </c>
      <c r="Q5726" s="210">
        <f t="shared" si="505"/>
        <v>0</v>
      </c>
      <c r="R5726" s="210">
        <f t="shared" si="505"/>
        <v>0</v>
      </c>
    </row>
    <row r="5727" spans="1:18" hidden="1" outlineLevel="1" x14ac:dyDescent="0.35"/>
    <row r="5728" spans="1:18" hidden="1" outlineLevel="1" x14ac:dyDescent="0.35">
      <c r="A5728" s="211" t="s">
        <v>661</v>
      </c>
      <c r="B5728" s="209"/>
      <c r="C5728" s="209"/>
      <c r="D5728" s="214" t="e">
        <f>IRR(D5726:R5726)</f>
        <v>#NUM!</v>
      </c>
    </row>
    <row r="5729" spans="1:18" collapsed="1" x14ac:dyDescent="0.35"/>
    <row r="5732" spans="1:18" s="156" customFormat="1" x14ac:dyDescent="0.35">
      <c r="A5732" s="156" t="s">
        <v>696</v>
      </c>
    </row>
    <row r="5733" spans="1:18" hidden="1" outlineLevel="1" x14ac:dyDescent="0.35"/>
    <row r="5734" spans="1:18" hidden="1" outlineLevel="1" x14ac:dyDescent="0.35">
      <c r="A5734" s="204" t="s">
        <v>596</v>
      </c>
      <c r="B5734" s="195"/>
    </row>
    <row r="5735" spans="1:18" hidden="1" outlineLevel="1" x14ac:dyDescent="0.35">
      <c r="A5735" s="205" t="s">
        <v>631</v>
      </c>
      <c r="B5735" s="196"/>
    </row>
    <row r="5736" spans="1:18" ht="15" hidden="1" outlineLevel="1" thickBot="1" x14ac:dyDescent="0.4">
      <c r="A5736" s="206" t="s">
        <v>632</v>
      </c>
      <c r="B5736" s="230"/>
    </row>
    <row r="5737" spans="1:18" hidden="1" outlineLevel="1" x14ac:dyDescent="0.35"/>
    <row r="5738" spans="1:18" hidden="1" outlineLevel="1" x14ac:dyDescent="0.35">
      <c r="A5738" s="43" t="s">
        <v>633</v>
      </c>
      <c r="B5738" s="43"/>
      <c r="C5738" s="210">
        <v>0</v>
      </c>
      <c r="D5738" s="210">
        <v>1</v>
      </c>
      <c r="E5738" s="210">
        <v>2</v>
      </c>
      <c r="F5738" s="210">
        <v>3</v>
      </c>
      <c r="G5738" s="210">
        <v>4</v>
      </c>
      <c r="H5738" s="210">
        <v>5</v>
      </c>
      <c r="I5738" s="210">
        <v>6</v>
      </c>
      <c r="J5738" s="210">
        <v>7</v>
      </c>
      <c r="K5738" s="210">
        <v>8</v>
      </c>
      <c r="L5738" s="210">
        <v>9</v>
      </c>
      <c r="M5738" s="210">
        <v>10</v>
      </c>
      <c r="N5738" s="210">
        <v>11</v>
      </c>
      <c r="O5738" s="210">
        <v>12</v>
      </c>
      <c r="P5738" s="210">
        <v>13</v>
      </c>
      <c r="Q5738" s="210">
        <v>14</v>
      </c>
      <c r="R5738" s="210">
        <v>15</v>
      </c>
    </row>
    <row r="5739" spans="1:18" hidden="1" outlineLevel="1" x14ac:dyDescent="0.35"/>
    <row r="5740" spans="1:18" hidden="1" outlineLevel="1" x14ac:dyDescent="0.35">
      <c r="A5740" s="43" t="s">
        <v>634</v>
      </c>
      <c r="B5740" s="43"/>
      <c r="C5740" s="231"/>
      <c r="D5740" s="231"/>
      <c r="E5740" s="231"/>
      <c r="F5740" s="231"/>
      <c r="G5740" s="231"/>
      <c r="H5740" s="231"/>
      <c r="I5740" s="231"/>
      <c r="J5740" s="231"/>
      <c r="K5740" s="231"/>
      <c r="L5740" s="231"/>
      <c r="M5740" s="231"/>
      <c r="N5740" s="231"/>
      <c r="O5740" s="231"/>
      <c r="P5740" s="231"/>
      <c r="Q5740" s="231"/>
      <c r="R5740" s="231"/>
    </row>
    <row r="5741" spans="1:18" hidden="1" outlineLevel="1" x14ac:dyDescent="0.35">
      <c r="A5741" s="43" t="s">
        <v>635</v>
      </c>
      <c r="B5741" s="43"/>
      <c r="C5741" s="231"/>
      <c r="D5741" s="231"/>
      <c r="E5741" s="231"/>
      <c r="F5741" s="231"/>
      <c r="G5741" s="231"/>
      <c r="H5741" s="231"/>
      <c r="I5741" s="231"/>
      <c r="J5741" s="231"/>
      <c r="K5741" s="231"/>
      <c r="L5741" s="231"/>
      <c r="M5741" s="231"/>
      <c r="N5741" s="231"/>
      <c r="O5741" s="231"/>
      <c r="P5741" s="231"/>
      <c r="Q5741" s="231"/>
      <c r="R5741" s="231"/>
    </row>
    <row r="5742" spans="1:18" hidden="1" outlineLevel="1" x14ac:dyDescent="0.35">
      <c r="A5742" s="43" t="s">
        <v>636</v>
      </c>
      <c r="B5742" s="43"/>
      <c r="C5742" s="231"/>
      <c r="D5742" s="231"/>
      <c r="E5742" s="231"/>
      <c r="F5742" s="231"/>
      <c r="G5742" s="231"/>
      <c r="H5742" s="231"/>
      <c r="I5742" s="231"/>
      <c r="J5742" s="231"/>
      <c r="K5742" s="231"/>
      <c r="L5742" s="231"/>
      <c r="M5742" s="231"/>
      <c r="N5742" s="231"/>
      <c r="O5742" s="231"/>
      <c r="P5742" s="231"/>
      <c r="Q5742" s="231"/>
      <c r="R5742" s="231"/>
    </row>
    <row r="5743" spans="1:18" hidden="1" outlineLevel="1" x14ac:dyDescent="0.35"/>
    <row r="5744" spans="1:18" hidden="1" outlineLevel="2" x14ac:dyDescent="0.35">
      <c r="A5744" s="209" t="str">
        <f>'Usages industrie'!A4</f>
        <v>Usage industriel n°1</v>
      </c>
      <c r="B5744" s="209" t="s">
        <v>637</v>
      </c>
      <c r="C5744" s="209"/>
      <c r="D5744" s="210">
        <f>IF(B$5734&lt;&gt;"",IF(B$5734='Usages industrie'!$K4,'Usages industrie'!J4,0),0)</f>
        <v>0</v>
      </c>
      <c r="E5744" s="210">
        <f t="shared" ref="E5744:R5753" si="506">$D5744</f>
        <v>0</v>
      </c>
      <c r="F5744" s="210">
        <f t="shared" si="506"/>
        <v>0</v>
      </c>
      <c r="G5744" s="210">
        <f t="shared" si="506"/>
        <v>0</v>
      </c>
      <c r="H5744" s="210">
        <f t="shared" si="506"/>
        <v>0</v>
      </c>
      <c r="I5744" s="210">
        <f t="shared" si="506"/>
        <v>0</v>
      </c>
      <c r="J5744" s="210">
        <f t="shared" si="506"/>
        <v>0</v>
      </c>
      <c r="K5744" s="210">
        <f t="shared" si="506"/>
        <v>0</v>
      </c>
      <c r="L5744" s="210">
        <f t="shared" si="506"/>
        <v>0</v>
      </c>
      <c r="M5744" s="210">
        <f t="shared" si="506"/>
        <v>0</v>
      </c>
      <c r="N5744" s="210">
        <f t="shared" si="506"/>
        <v>0</v>
      </c>
      <c r="O5744" s="210">
        <f t="shared" si="506"/>
        <v>0</v>
      </c>
      <c r="P5744" s="210">
        <f t="shared" si="506"/>
        <v>0</v>
      </c>
      <c r="Q5744" s="210">
        <f t="shared" si="506"/>
        <v>0</v>
      </c>
      <c r="R5744" s="210">
        <f t="shared" si="506"/>
        <v>0</v>
      </c>
    </row>
    <row r="5745" spans="1:18" hidden="1" outlineLevel="2" x14ac:dyDescent="0.35">
      <c r="A5745" s="209" t="str">
        <f>'Usages industrie'!A5</f>
        <v>Usage industriel n°2</v>
      </c>
      <c r="B5745" s="209" t="s">
        <v>637</v>
      </c>
      <c r="C5745" s="209"/>
      <c r="D5745" s="210">
        <f>IF(B$5734&lt;&gt;"",IF(B$5734='Usages industrie'!$K5,'Usages industrie'!J5,0),0)</f>
        <v>0</v>
      </c>
      <c r="E5745" s="210">
        <f t="shared" si="506"/>
        <v>0</v>
      </c>
      <c r="F5745" s="210">
        <f t="shared" si="506"/>
        <v>0</v>
      </c>
      <c r="G5745" s="210">
        <f t="shared" si="506"/>
        <v>0</v>
      </c>
      <c r="H5745" s="210">
        <f t="shared" si="506"/>
        <v>0</v>
      </c>
      <c r="I5745" s="210">
        <f t="shared" si="506"/>
        <v>0</v>
      </c>
      <c r="J5745" s="210">
        <f t="shared" si="506"/>
        <v>0</v>
      </c>
      <c r="K5745" s="210">
        <f t="shared" si="506"/>
        <v>0</v>
      </c>
      <c r="L5745" s="210">
        <f t="shared" si="506"/>
        <v>0</v>
      </c>
      <c r="M5745" s="210">
        <f t="shared" si="506"/>
        <v>0</v>
      </c>
      <c r="N5745" s="210">
        <f t="shared" si="506"/>
        <v>0</v>
      </c>
      <c r="O5745" s="210">
        <f t="shared" si="506"/>
        <v>0</v>
      </c>
      <c r="P5745" s="210">
        <f t="shared" si="506"/>
        <v>0</v>
      </c>
      <c r="Q5745" s="210">
        <f t="shared" si="506"/>
        <v>0</v>
      </c>
      <c r="R5745" s="210">
        <f t="shared" si="506"/>
        <v>0</v>
      </c>
    </row>
    <row r="5746" spans="1:18" hidden="1" outlineLevel="2" x14ac:dyDescent="0.35">
      <c r="A5746" s="209" t="str">
        <f>'Usages industrie'!A6</f>
        <v>Usage industriel n°3</v>
      </c>
      <c r="B5746" s="209" t="s">
        <v>637</v>
      </c>
      <c r="C5746" s="209"/>
      <c r="D5746" s="210">
        <f>IF(B$5734&lt;&gt;"",IF(B$5734='Usages industrie'!$K6,'Usages industrie'!J6,0),0)</f>
        <v>0</v>
      </c>
      <c r="E5746" s="210">
        <f t="shared" si="506"/>
        <v>0</v>
      </c>
      <c r="F5746" s="210">
        <f t="shared" si="506"/>
        <v>0</v>
      </c>
      <c r="G5746" s="210">
        <f t="shared" si="506"/>
        <v>0</v>
      </c>
      <c r="H5746" s="210">
        <f t="shared" si="506"/>
        <v>0</v>
      </c>
      <c r="I5746" s="210">
        <f t="shared" si="506"/>
        <v>0</v>
      </c>
      <c r="J5746" s="210">
        <f t="shared" si="506"/>
        <v>0</v>
      </c>
      <c r="K5746" s="210">
        <f t="shared" si="506"/>
        <v>0</v>
      </c>
      <c r="L5746" s="210">
        <f t="shared" si="506"/>
        <v>0</v>
      </c>
      <c r="M5746" s="210">
        <f t="shared" si="506"/>
        <v>0</v>
      </c>
      <c r="N5746" s="210">
        <f t="shared" si="506"/>
        <v>0</v>
      </c>
      <c r="O5746" s="210">
        <f t="shared" si="506"/>
        <v>0</v>
      </c>
      <c r="P5746" s="210">
        <f t="shared" si="506"/>
        <v>0</v>
      </c>
      <c r="Q5746" s="210">
        <f t="shared" si="506"/>
        <v>0</v>
      </c>
      <c r="R5746" s="210">
        <f t="shared" si="506"/>
        <v>0</v>
      </c>
    </row>
    <row r="5747" spans="1:18" hidden="1" outlineLevel="2" x14ac:dyDescent="0.35">
      <c r="A5747" s="209" t="str">
        <f>'Usages industrie'!A7</f>
        <v>Usage industriel n°4</v>
      </c>
      <c r="B5747" s="209" t="s">
        <v>637</v>
      </c>
      <c r="C5747" s="209"/>
      <c r="D5747" s="210">
        <f>IF(B$5734&lt;&gt;"",IF(B$5734='Usages industrie'!$K7,'Usages industrie'!J7,0),0)</f>
        <v>0</v>
      </c>
      <c r="E5747" s="210">
        <f t="shared" si="506"/>
        <v>0</v>
      </c>
      <c r="F5747" s="210">
        <f t="shared" si="506"/>
        <v>0</v>
      </c>
      <c r="G5747" s="210">
        <f t="shared" si="506"/>
        <v>0</v>
      </c>
      <c r="H5747" s="210">
        <f t="shared" si="506"/>
        <v>0</v>
      </c>
      <c r="I5747" s="210">
        <f t="shared" si="506"/>
        <v>0</v>
      </c>
      <c r="J5747" s="210">
        <f t="shared" si="506"/>
        <v>0</v>
      </c>
      <c r="K5747" s="210">
        <f t="shared" si="506"/>
        <v>0</v>
      </c>
      <c r="L5747" s="210">
        <f t="shared" si="506"/>
        <v>0</v>
      </c>
      <c r="M5747" s="210">
        <f t="shared" si="506"/>
        <v>0</v>
      </c>
      <c r="N5747" s="210">
        <f t="shared" si="506"/>
        <v>0</v>
      </c>
      <c r="O5747" s="210">
        <f t="shared" si="506"/>
        <v>0</v>
      </c>
      <c r="P5747" s="210">
        <f t="shared" si="506"/>
        <v>0</v>
      </c>
      <c r="Q5747" s="210">
        <f t="shared" si="506"/>
        <v>0</v>
      </c>
      <c r="R5747" s="210">
        <f t="shared" si="506"/>
        <v>0</v>
      </c>
    </row>
    <row r="5748" spans="1:18" hidden="1" outlineLevel="2" x14ac:dyDescent="0.35">
      <c r="A5748" s="209" t="str">
        <f>'Usages industrie'!A8</f>
        <v>Usage industriel n°5</v>
      </c>
      <c r="B5748" s="209" t="s">
        <v>637</v>
      </c>
      <c r="C5748" s="209"/>
      <c r="D5748" s="210">
        <f>IF(B$5734&lt;&gt;"",IF(B$5734='Usages industrie'!$K8,'Usages industrie'!J8,0),0)</f>
        <v>0</v>
      </c>
      <c r="E5748" s="210">
        <f t="shared" si="506"/>
        <v>0</v>
      </c>
      <c r="F5748" s="210">
        <f t="shared" si="506"/>
        <v>0</v>
      </c>
      <c r="G5748" s="210">
        <f t="shared" si="506"/>
        <v>0</v>
      </c>
      <c r="H5748" s="210">
        <f t="shared" si="506"/>
        <v>0</v>
      </c>
      <c r="I5748" s="210">
        <f t="shared" si="506"/>
        <v>0</v>
      </c>
      <c r="J5748" s="210">
        <f t="shared" si="506"/>
        <v>0</v>
      </c>
      <c r="K5748" s="210">
        <f t="shared" si="506"/>
        <v>0</v>
      </c>
      <c r="L5748" s="210">
        <f t="shared" si="506"/>
        <v>0</v>
      </c>
      <c r="M5748" s="210">
        <f t="shared" si="506"/>
        <v>0</v>
      </c>
      <c r="N5748" s="210">
        <f t="shared" si="506"/>
        <v>0</v>
      </c>
      <c r="O5748" s="210">
        <f t="shared" si="506"/>
        <v>0</v>
      </c>
      <c r="P5748" s="210">
        <f t="shared" si="506"/>
        <v>0</v>
      </c>
      <c r="Q5748" s="210">
        <f t="shared" si="506"/>
        <v>0</v>
      </c>
      <c r="R5748" s="210">
        <f t="shared" si="506"/>
        <v>0</v>
      </c>
    </row>
    <row r="5749" spans="1:18" hidden="1" outlineLevel="2" x14ac:dyDescent="0.35">
      <c r="A5749" s="209" t="str">
        <f>'Usages industrie'!A9</f>
        <v>Usage industriel n°6</v>
      </c>
      <c r="B5749" s="209" t="s">
        <v>637</v>
      </c>
      <c r="C5749" s="209"/>
      <c r="D5749" s="210">
        <f>IF(B$5734&lt;&gt;"",IF(B$5734='Usages industrie'!$K9,'Usages industrie'!J9,0),0)</f>
        <v>0</v>
      </c>
      <c r="E5749" s="210">
        <f t="shared" si="506"/>
        <v>0</v>
      </c>
      <c r="F5749" s="210">
        <f t="shared" si="506"/>
        <v>0</v>
      </c>
      <c r="G5749" s="210">
        <f t="shared" si="506"/>
        <v>0</v>
      </c>
      <c r="H5749" s="210">
        <f t="shared" si="506"/>
        <v>0</v>
      </c>
      <c r="I5749" s="210">
        <f t="shared" si="506"/>
        <v>0</v>
      </c>
      <c r="J5749" s="210">
        <f t="shared" si="506"/>
        <v>0</v>
      </c>
      <c r="K5749" s="210">
        <f t="shared" si="506"/>
        <v>0</v>
      </c>
      <c r="L5749" s="210">
        <f t="shared" si="506"/>
        <v>0</v>
      </c>
      <c r="M5749" s="210">
        <f t="shared" si="506"/>
        <v>0</v>
      </c>
      <c r="N5749" s="210">
        <f t="shared" si="506"/>
        <v>0</v>
      </c>
      <c r="O5749" s="210">
        <f t="shared" si="506"/>
        <v>0</v>
      </c>
      <c r="P5749" s="210">
        <f t="shared" si="506"/>
        <v>0</v>
      </c>
      <c r="Q5749" s="210">
        <f t="shared" si="506"/>
        <v>0</v>
      </c>
      <c r="R5749" s="210">
        <f t="shared" si="506"/>
        <v>0</v>
      </c>
    </row>
    <row r="5750" spans="1:18" hidden="1" outlineLevel="2" x14ac:dyDescent="0.35">
      <c r="A5750" s="209" t="str">
        <f>'Usages industrie'!A10</f>
        <v>Usage industriel n°7</v>
      </c>
      <c r="B5750" s="209" t="s">
        <v>637</v>
      </c>
      <c r="C5750" s="209"/>
      <c r="D5750" s="210">
        <f>IF(B$5734&lt;&gt;"",IF(B$5734='Usages industrie'!$K10,'Usages industrie'!J10,0),0)</f>
        <v>0</v>
      </c>
      <c r="E5750" s="210">
        <f t="shared" si="506"/>
        <v>0</v>
      </c>
      <c r="F5750" s="210">
        <f t="shared" si="506"/>
        <v>0</v>
      </c>
      <c r="G5750" s="210">
        <f t="shared" si="506"/>
        <v>0</v>
      </c>
      <c r="H5750" s="210">
        <f t="shared" si="506"/>
        <v>0</v>
      </c>
      <c r="I5750" s="210">
        <f t="shared" si="506"/>
        <v>0</v>
      </c>
      <c r="J5750" s="210">
        <f t="shared" si="506"/>
        <v>0</v>
      </c>
      <c r="K5750" s="210">
        <f t="shared" si="506"/>
        <v>0</v>
      </c>
      <c r="L5750" s="210">
        <f t="shared" si="506"/>
        <v>0</v>
      </c>
      <c r="M5750" s="210">
        <f t="shared" si="506"/>
        <v>0</v>
      </c>
      <c r="N5750" s="210">
        <f t="shared" si="506"/>
        <v>0</v>
      </c>
      <c r="O5750" s="210">
        <f t="shared" si="506"/>
        <v>0</v>
      </c>
      <c r="P5750" s="210">
        <f t="shared" si="506"/>
        <v>0</v>
      </c>
      <c r="Q5750" s="210">
        <f t="shared" si="506"/>
        <v>0</v>
      </c>
      <c r="R5750" s="210">
        <f t="shared" si="506"/>
        <v>0</v>
      </c>
    </row>
    <row r="5751" spans="1:18" hidden="1" outlineLevel="2" x14ac:dyDescent="0.35">
      <c r="A5751" s="209" t="str">
        <f>'Usages industrie'!A11</f>
        <v>Usage industriel n°8</v>
      </c>
      <c r="B5751" s="209" t="s">
        <v>637</v>
      </c>
      <c r="C5751" s="209"/>
      <c r="D5751" s="210">
        <f>IF(B$5734&lt;&gt;"",IF(B$5734='Usages industrie'!$K11,'Usages industrie'!J11,0),0)</f>
        <v>0</v>
      </c>
      <c r="E5751" s="210">
        <f t="shared" si="506"/>
        <v>0</v>
      </c>
      <c r="F5751" s="210">
        <f t="shared" si="506"/>
        <v>0</v>
      </c>
      <c r="G5751" s="210">
        <f t="shared" si="506"/>
        <v>0</v>
      </c>
      <c r="H5751" s="210">
        <f t="shared" si="506"/>
        <v>0</v>
      </c>
      <c r="I5751" s="210">
        <f t="shared" si="506"/>
        <v>0</v>
      </c>
      <c r="J5751" s="210">
        <f t="shared" si="506"/>
        <v>0</v>
      </c>
      <c r="K5751" s="210">
        <f t="shared" si="506"/>
        <v>0</v>
      </c>
      <c r="L5751" s="210">
        <f t="shared" si="506"/>
        <v>0</v>
      </c>
      <c r="M5751" s="210">
        <f t="shared" si="506"/>
        <v>0</v>
      </c>
      <c r="N5751" s="210">
        <f t="shared" si="506"/>
        <v>0</v>
      </c>
      <c r="O5751" s="210">
        <f t="shared" si="506"/>
        <v>0</v>
      </c>
      <c r="P5751" s="210">
        <f t="shared" si="506"/>
        <v>0</v>
      </c>
      <c r="Q5751" s="210">
        <f t="shared" si="506"/>
        <v>0</v>
      </c>
      <c r="R5751" s="210">
        <f t="shared" si="506"/>
        <v>0</v>
      </c>
    </row>
    <row r="5752" spans="1:18" hidden="1" outlineLevel="2" x14ac:dyDescent="0.35">
      <c r="A5752" s="209" t="str">
        <f>'Usages industrie'!A12</f>
        <v>Usage industriel n°9</v>
      </c>
      <c r="B5752" s="209" t="s">
        <v>637</v>
      </c>
      <c r="C5752" s="209"/>
      <c r="D5752" s="210">
        <f>IF(B$5734&lt;&gt;"",IF(B$5734='Usages industrie'!$K12,'Usages industrie'!J12,0),0)</f>
        <v>0</v>
      </c>
      <c r="E5752" s="210">
        <f t="shared" si="506"/>
        <v>0</v>
      </c>
      <c r="F5752" s="210">
        <f t="shared" si="506"/>
        <v>0</v>
      </c>
      <c r="G5752" s="210">
        <f t="shared" si="506"/>
        <v>0</v>
      </c>
      <c r="H5752" s="210">
        <f t="shared" si="506"/>
        <v>0</v>
      </c>
      <c r="I5752" s="210">
        <f t="shared" si="506"/>
        <v>0</v>
      </c>
      <c r="J5752" s="210">
        <f t="shared" si="506"/>
        <v>0</v>
      </c>
      <c r="K5752" s="210">
        <f t="shared" si="506"/>
        <v>0</v>
      </c>
      <c r="L5752" s="210">
        <f t="shared" si="506"/>
        <v>0</v>
      </c>
      <c r="M5752" s="210">
        <f t="shared" si="506"/>
        <v>0</v>
      </c>
      <c r="N5752" s="210">
        <f t="shared" si="506"/>
        <v>0</v>
      </c>
      <c r="O5752" s="210">
        <f t="shared" si="506"/>
        <v>0</v>
      </c>
      <c r="P5752" s="210">
        <f t="shared" si="506"/>
        <v>0</v>
      </c>
      <c r="Q5752" s="210">
        <f t="shared" si="506"/>
        <v>0</v>
      </c>
      <c r="R5752" s="210">
        <f t="shared" si="506"/>
        <v>0</v>
      </c>
    </row>
    <row r="5753" spans="1:18" hidden="1" outlineLevel="2" x14ac:dyDescent="0.35">
      <c r="A5753" s="209" t="str">
        <f>'Usages industrie'!A13</f>
        <v>Usage industriel n°10</v>
      </c>
      <c r="B5753" s="209" t="s">
        <v>637</v>
      </c>
      <c r="C5753" s="209"/>
      <c r="D5753" s="210">
        <f>IF(B$5734&lt;&gt;"",IF(B$5734='Usages industrie'!$K13,'Usages industrie'!J13,0),0)</f>
        <v>0</v>
      </c>
      <c r="E5753" s="210">
        <f t="shared" si="506"/>
        <v>0</v>
      </c>
      <c r="F5753" s="210">
        <f t="shared" si="506"/>
        <v>0</v>
      </c>
      <c r="G5753" s="210">
        <f t="shared" si="506"/>
        <v>0</v>
      </c>
      <c r="H5753" s="210">
        <f t="shared" si="506"/>
        <v>0</v>
      </c>
      <c r="I5753" s="210">
        <f t="shared" si="506"/>
        <v>0</v>
      </c>
      <c r="J5753" s="210">
        <f t="shared" si="506"/>
        <v>0</v>
      </c>
      <c r="K5753" s="210">
        <f t="shared" si="506"/>
        <v>0</v>
      </c>
      <c r="L5753" s="210">
        <f t="shared" si="506"/>
        <v>0</v>
      </c>
      <c r="M5753" s="210">
        <f t="shared" si="506"/>
        <v>0</v>
      </c>
      <c r="N5753" s="210">
        <f t="shared" si="506"/>
        <v>0</v>
      </c>
      <c r="O5753" s="210">
        <f t="shared" si="506"/>
        <v>0</v>
      </c>
      <c r="P5753" s="210">
        <f t="shared" si="506"/>
        <v>0</v>
      </c>
      <c r="Q5753" s="210">
        <f t="shared" si="506"/>
        <v>0</v>
      </c>
      <c r="R5753" s="210">
        <f t="shared" si="506"/>
        <v>0</v>
      </c>
    </row>
    <row r="5754" spans="1:18" hidden="1" outlineLevel="2" x14ac:dyDescent="0.35">
      <c r="A5754" s="209" t="str">
        <f>'Usages industrie'!A14</f>
        <v>Usage industriel n°11</v>
      </c>
      <c r="B5754" s="209" t="s">
        <v>637</v>
      </c>
      <c r="C5754" s="209"/>
      <c r="D5754" s="210">
        <f>IF(B$5734&lt;&gt;"",IF(B$5734='Usages industrie'!$K14,'Usages industrie'!J14,0),0)</f>
        <v>0</v>
      </c>
      <c r="E5754" s="210">
        <f t="shared" ref="E5754:R5763" si="507">$D5754</f>
        <v>0</v>
      </c>
      <c r="F5754" s="210">
        <f t="shared" si="507"/>
        <v>0</v>
      </c>
      <c r="G5754" s="210">
        <f t="shared" si="507"/>
        <v>0</v>
      </c>
      <c r="H5754" s="210">
        <f t="shared" si="507"/>
        <v>0</v>
      </c>
      <c r="I5754" s="210">
        <f t="shared" si="507"/>
        <v>0</v>
      </c>
      <c r="J5754" s="210">
        <f t="shared" si="507"/>
        <v>0</v>
      </c>
      <c r="K5754" s="210">
        <f t="shared" si="507"/>
        <v>0</v>
      </c>
      <c r="L5754" s="210">
        <f t="shared" si="507"/>
        <v>0</v>
      </c>
      <c r="M5754" s="210">
        <f t="shared" si="507"/>
        <v>0</v>
      </c>
      <c r="N5754" s="210">
        <f t="shared" si="507"/>
        <v>0</v>
      </c>
      <c r="O5754" s="210">
        <f t="shared" si="507"/>
        <v>0</v>
      </c>
      <c r="P5754" s="210">
        <f t="shared" si="507"/>
        <v>0</v>
      </c>
      <c r="Q5754" s="210">
        <f t="shared" si="507"/>
        <v>0</v>
      </c>
      <c r="R5754" s="210">
        <f t="shared" si="507"/>
        <v>0</v>
      </c>
    </row>
    <row r="5755" spans="1:18" hidden="1" outlineLevel="2" x14ac:dyDescent="0.35">
      <c r="A5755" s="209" t="str">
        <f>'Usages industrie'!A15</f>
        <v>Usage industriel n°12</v>
      </c>
      <c r="B5755" s="209" t="s">
        <v>637</v>
      </c>
      <c r="C5755" s="209"/>
      <c r="D5755" s="210">
        <f>IF(B$5734&lt;&gt;"",IF(B$5734='Usages industrie'!$K15,'Usages industrie'!J15,0),0)</f>
        <v>0</v>
      </c>
      <c r="E5755" s="210">
        <f t="shared" si="507"/>
        <v>0</v>
      </c>
      <c r="F5755" s="210">
        <f t="shared" si="507"/>
        <v>0</v>
      </c>
      <c r="G5755" s="210">
        <f t="shared" si="507"/>
        <v>0</v>
      </c>
      <c r="H5755" s="210">
        <f t="shared" si="507"/>
        <v>0</v>
      </c>
      <c r="I5755" s="210">
        <f t="shared" si="507"/>
        <v>0</v>
      </c>
      <c r="J5755" s="210">
        <f t="shared" si="507"/>
        <v>0</v>
      </c>
      <c r="K5755" s="210">
        <f t="shared" si="507"/>
        <v>0</v>
      </c>
      <c r="L5755" s="210">
        <f t="shared" si="507"/>
        <v>0</v>
      </c>
      <c r="M5755" s="210">
        <f t="shared" si="507"/>
        <v>0</v>
      </c>
      <c r="N5755" s="210">
        <f t="shared" si="507"/>
        <v>0</v>
      </c>
      <c r="O5755" s="210">
        <f t="shared" si="507"/>
        <v>0</v>
      </c>
      <c r="P5755" s="210">
        <f t="shared" si="507"/>
        <v>0</v>
      </c>
      <c r="Q5755" s="210">
        <f t="shared" si="507"/>
        <v>0</v>
      </c>
      <c r="R5755" s="210">
        <f t="shared" si="507"/>
        <v>0</v>
      </c>
    </row>
    <row r="5756" spans="1:18" hidden="1" outlineLevel="2" x14ac:dyDescent="0.35">
      <c r="A5756" s="209" t="str">
        <f>'Usages industrie'!A16</f>
        <v>Usage industriel n°13</v>
      </c>
      <c r="B5756" s="209" t="s">
        <v>637</v>
      </c>
      <c r="C5756" s="209"/>
      <c r="D5756" s="210">
        <f>IF(B$5734&lt;&gt;"",IF(B$5734='Usages industrie'!$K16,'Usages industrie'!J16,0),0)</f>
        <v>0</v>
      </c>
      <c r="E5756" s="210">
        <f t="shared" si="507"/>
        <v>0</v>
      </c>
      <c r="F5756" s="210">
        <f t="shared" si="507"/>
        <v>0</v>
      </c>
      <c r="G5756" s="210">
        <f t="shared" si="507"/>
        <v>0</v>
      </c>
      <c r="H5756" s="210">
        <f t="shared" si="507"/>
        <v>0</v>
      </c>
      <c r="I5756" s="210">
        <f t="shared" si="507"/>
        <v>0</v>
      </c>
      <c r="J5756" s="210">
        <f t="shared" si="507"/>
        <v>0</v>
      </c>
      <c r="K5756" s="210">
        <f t="shared" si="507"/>
        <v>0</v>
      </c>
      <c r="L5756" s="210">
        <f t="shared" si="507"/>
        <v>0</v>
      </c>
      <c r="M5756" s="210">
        <f t="shared" si="507"/>
        <v>0</v>
      </c>
      <c r="N5756" s="210">
        <f t="shared" si="507"/>
        <v>0</v>
      </c>
      <c r="O5756" s="210">
        <f t="shared" si="507"/>
        <v>0</v>
      </c>
      <c r="P5756" s="210">
        <f t="shared" si="507"/>
        <v>0</v>
      </c>
      <c r="Q5756" s="210">
        <f t="shared" si="507"/>
        <v>0</v>
      </c>
      <c r="R5756" s="210">
        <f t="shared" si="507"/>
        <v>0</v>
      </c>
    </row>
    <row r="5757" spans="1:18" hidden="1" outlineLevel="2" x14ac:dyDescent="0.35">
      <c r="A5757" s="209" t="str">
        <f>'Usages industrie'!A17</f>
        <v>Usage industriel n°14</v>
      </c>
      <c r="B5757" s="209" t="s">
        <v>637</v>
      </c>
      <c r="C5757" s="209"/>
      <c r="D5757" s="210">
        <f>IF(B$5734&lt;&gt;"",IF(B$5734='Usages industrie'!$K17,'Usages industrie'!J17,0),0)</f>
        <v>0</v>
      </c>
      <c r="E5757" s="210">
        <f t="shared" si="507"/>
        <v>0</v>
      </c>
      <c r="F5757" s="210">
        <f t="shared" si="507"/>
        <v>0</v>
      </c>
      <c r="G5757" s="210">
        <f t="shared" si="507"/>
        <v>0</v>
      </c>
      <c r="H5757" s="210">
        <f t="shared" si="507"/>
        <v>0</v>
      </c>
      <c r="I5757" s="210">
        <f t="shared" si="507"/>
        <v>0</v>
      </c>
      <c r="J5757" s="210">
        <f t="shared" si="507"/>
        <v>0</v>
      </c>
      <c r="K5757" s="210">
        <f t="shared" si="507"/>
        <v>0</v>
      </c>
      <c r="L5757" s="210">
        <f t="shared" si="507"/>
        <v>0</v>
      </c>
      <c r="M5757" s="210">
        <f t="shared" si="507"/>
        <v>0</v>
      </c>
      <c r="N5757" s="210">
        <f t="shared" si="507"/>
        <v>0</v>
      </c>
      <c r="O5757" s="210">
        <f t="shared" si="507"/>
        <v>0</v>
      </c>
      <c r="P5757" s="210">
        <f t="shared" si="507"/>
        <v>0</v>
      </c>
      <c r="Q5757" s="210">
        <f t="shared" si="507"/>
        <v>0</v>
      </c>
      <c r="R5757" s="210">
        <f t="shared" si="507"/>
        <v>0</v>
      </c>
    </row>
    <row r="5758" spans="1:18" hidden="1" outlineLevel="2" x14ac:dyDescent="0.35">
      <c r="A5758" s="209" t="str">
        <f>'Usages industrie'!A18</f>
        <v>Usage industriel n°15</v>
      </c>
      <c r="B5758" s="209" t="s">
        <v>637</v>
      </c>
      <c r="C5758" s="209"/>
      <c r="D5758" s="210">
        <f>IF(B$5734&lt;&gt;"",IF(B$5734='Usages industrie'!$K18,'Usages industrie'!J18,0),0)</f>
        <v>0</v>
      </c>
      <c r="E5758" s="210">
        <f t="shared" si="507"/>
        <v>0</v>
      </c>
      <c r="F5758" s="210">
        <f t="shared" si="507"/>
        <v>0</v>
      </c>
      <c r="G5758" s="210">
        <f t="shared" si="507"/>
        <v>0</v>
      </c>
      <c r="H5758" s="210">
        <f t="shared" si="507"/>
        <v>0</v>
      </c>
      <c r="I5758" s="210">
        <f t="shared" si="507"/>
        <v>0</v>
      </c>
      <c r="J5758" s="210">
        <f t="shared" si="507"/>
        <v>0</v>
      </c>
      <c r="K5758" s="210">
        <f t="shared" si="507"/>
        <v>0</v>
      </c>
      <c r="L5758" s="210">
        <f t="shared" si="507"/>
        <v>0</v>
      </c>
      <c r="M5758" s="210">
        <f t="shared" si="507"/>
        <v>0</v>
      </c>
      <c r="N5758" s="210">
        <f t="shared" si="507"/>
        <v>0</v>
      </c>
      <c r="O5758" s="210">
        <f t="shared" si="507"/>
        <v>0</v>
      </c>
      <c r="P5758" s="210">
        <f t="shared" si="507"/>
        <v>0</v>
      </c>
      <c r="Q5758" s="210">
        <f t="shared" si="507"/>
        <v>0</v>
      </c>
      <c r="R5758" s="210">
        <f t="shared" si="507"/>
        <v>0</v>
      </c>
    </row>
    <row r="5759" spans="1:18" hidden="1" outlineLevel="2" x14ac:dyDescent="0.35">
      <c r="A5759" s="209" t="str">
        <f>'Usages industrie'!A19</f>
        <v>Usage industriel n°16</v>
      </c>
      <c r="B5759" s="209" t="s">
        <v>637</v>
      </c>
      <c r="C5759" s="209"/>
      <c r="D5759" s="210">
        <f>IF(B$5734&lt;&gt;"",IF(B$5734='Usages industrie'!$K19,'Usages industrie'!J19,0),0)</f>
        <v>0</v>
      </c>
      <c r="E5759" s="210">
        <f t="shared" si="507"/>
        <v>0</v>
      </c>
      <c r="F5759" s="210">
        <f t="shared" si="507"/>
        <v>0</v>
      </c>
      <c r="G5759" s="210">
        <f t="shared" si="507"/>
        <v>0</v>
      </c>
      <c r="H5759" s="210">
        <f t="shared" si="507"/>
        <v>0</v>
      </c>
      <c r="I5759" s="210">
        <f t="shared" si="507"/>
        <v>0</v>
      </c>
      <c r="J5759" s="210">
        <f t="shared" si="507"/>
        <v>0</v>
      </c>
      <c r="K5759" s="210">
        <f t="shared" si="507"/>
        <v>0</v>
      </c>
      <c r="L5759" s="210">
        <f t="shared" si="507"/>
        <v>0</v>
      </c>
      <c r="M5759" s="210">
        <f t="shared" si="507"/>
        <v>0</v>
      </c>
      <c r="N5759" s="210">
        <f t="shared" si="507"/>
        <v>0</v>
      </c>
      <c r="O5759" s="210">
        <f t="shared" si="507"/>
        <v>0</v>
      </c>
      <c r="P5759" s="210">
        <f t="shared" si="507"/>
        <v>0</v>
      </c>
      <c r="Q5759" s="210">
        <f t="shared" si="507"/>
        <v>0</v>
      </c>
      <c r="R5759" s="210">
        <f t="shared" si="507"/>
        <v>0</v>
      </c>
    </row>
    <row r="5760" spans="1:18" hidden="1" outlineLevel="2" x14ac:dyDescent="0.35">
      <c r="A5760" s="209" t="str">
        <f>'Usages industrie'!A20</f>
        <v>Usage industriel n°17</v>
      </c>
      <c r="B5760" s="209" t="s">
        <v>637</v>
      </c>
      <c r="C5760" s="209"/>
      <c r="D5760" s="210">
        <f>IF(B$5734&lt;&gt;"",IF(B$5734='Usages industrie'!$K20,'Usages industrie'!J20,0),0)</f>
        <v>0</v>
      </c>
      <c r="E5760" s="210">
        <f t="shared" si="507"/>
        <v>0</v>
      </c>
      <c r="F5760" s="210">
        <f t="shared" si="507"/>
        <v>0</v>
      </c>
      <c r="G5760" s="210">
        <f t="shared" si="507"/>
        <v>0</v>
      </c>
      <c r="H5760" s="210">
        <f t="shared" si="507"/>
        <v>0</v>
      </c>
      <c r="I5760" s="210">
        <f t="shared" si="507"/>
        <v>0</v>
      </c>
      <c r="J5760" s="210">
        <f t="shared" si="507"/>
        <v>0</v>
      </c>
      <c r="K5760" s="210">
        <f t="shared" si="507"/>
        <v>0</v>
      </c>
      <c r="L5760" s="210">
        <f t="shared" si="507"/>
        <v>0</v>
      </c>
      <c r="M5760" s="210">
        <f t="shared" si="507"/>
        <v>0</v>
      </c>
      <c r="N5760" s="210">
        <f t="shared" si="507"/>
        <v>0</v>
      </c>
      <c r="O5760" s="210">
        <f t="shared" si="507"/>
        <v>0</v>
      </c>
      <c r="P5760" s="210">
        <f t="shared" si="507"/>
        <v>0</v>
      </c>
      <c r="Q5760" s="210">
        <f t="shared" si="507"/>
        <v>0</v>
      </c>
      <c r="R5760" s="210">
        <f t="shared" si="507"/>
        <v>0</v>
      </c>
    </row>
    <row r="5761" spans="1:18" hidden="1" outlineLevel="2" x14ac:dyDescent="0.35">
      <c r="A5761" s="209" t="str">
        <f>'Usages industrie'!A21</f>
        <v>Usage industriel n°18</v>
      </c>
      <c r="B5761" s="209" t="s">
        <v>637</v>
      </c>
      <c r="C5761" s="209"/>
      <c r="D5761" s="210">
        <f>IF(B$5734&lt;&gt;"",IF(B$5734='Usages industrie'!$K21,'Usages industrie'!J21,0),0)</f>
        <v>0</v>
      </c>
      <c r="E5761" s="210">
        <f t="shared" si="507"/>
        <v>0</v>
      </c>
      <c r="F5761" s="210">
        <f t="shared" si="507"/>
        <v>0</v>
      </c>
      <c r="G5761" s="210">
        <f t="shared" si="507"/>
        <v>0</v>
      </c>
      <c r="H5761" s="210">
        <f t="shared" si="507"/>
        <v>0</v>
      </c>
      <c r="I5761" s="210">
        <f t="shared" si="507"/>
        <v>0</v>
      </c>
      <c r="J5761" s="210">
        <f t="shared" si="507"/>
        <v>0</v>
      </c>
      <c r="K5761" s="210">
        <f t="shared" si="507"/>
        <v>0</v>
      </c>
      <c r="L5761" s="210">
        <f t="shared" si="507"/>
        <v>0</v>
      </c>
      <c r="M5761" s="210">
        <f t="shared" si="507"/>
        <v>0</v>
      </c>
      <c r="N5761" s="210">
        <f t="shared" si="507"/>
        <v>0</v>
      </c>
      <c r="O5761" s="210">
        <f t="shared" si="507"/>
        <v>0</v>
      </c>
      <c r="P5761" s="210">
        <f t="shared" si="507"/>
        <v>0</v>
      </c>
      <c r="Q5761" s="210">
        <f t="shared" si="507"/>
        <v>0</v>
      </c>
      <c r="R5761" s="210">
        <f t="shared" si="507"/>
        <v>0</v>
      </c>
    </row>
    <row r="5762" spans="1:18" hidden="1" outlineLevel="2" x14ac:dyDescent="0.35">
      <c r="A5762" s="209" t="str">
        <f>'Usages industrie'!A22</f>
        <v>Usage industriel n°19</v>
      </c>
      <c r="B5762" s="209" t="s">
        <v>637</v>
      </c>
      <c r="C5762" s="209"/>
      <c r="D5762" s="210">
        <f>IF(B$5734&lt;&gt;"",IF(B$5734='Usages industrie'!$K22,'Usages industrie'!J22,0),0)</f>
        <v>0</v>
      </c>
      <c r="E5762" s="210">
        <f t="shared" si="507"/>
        <v>0</v>
      </c>
      <c r="F5762" s="210">
        <f t="shared" si="507"/>
        <v>0</v>
      </c>
      <c r="G5762" s="210">
        <f t="shared" si="507"/>
        <v>0</v>
      </c>
      <c r="H5762" s="210">
        <f t="shared" si="507"/>
        <v>0</v>
      </c>
      <c r="I5762" s="210">
        <f t="shared" si="507"/>
        <v>0</v>
      </c>
      <c r="J5762" s="210">
        <f t="shared" si="507"/>
        <v>0</v>
      </c>
      <c r="K5762" s="210">
        <f t="shared" si="507"/>
        <v>0</v>
      </c>
      <c r="L5762" s="210">
        <f t="shared" si="507"/>
        <v>0</v>
      </c>
      <c r="M5762" s="210">
        <f t="shared" si="507"/>
        <v>0</v>
      </c>
      <c r="N5762" s="210">
        <f t="shared" si="507"/>
        <v>0</v>
      </c>
      <c r="O5762" s="210">
        <f t="shared" si="507"/>
        <v>0</v>
      </c>
      <c r="P5762" s="210">
        <f t="shared" si="507"/>
        <v>0</v>
      </c>
      <c r="Q5762" s="210">
        <f t="shared" si="507"/>
        <v>0</v>
      </c>
      <c r="R5762" s="210">
        <f t="shared" si="507"/>
        <v>0</v>
      </c>
    </row>
    <row r="5763" spans="1:18" hidden="1" outlineLevel="2" x14ac:dyDescent="0.35">
      <c r="A5763" s="209" t="str">
        <f>'Usages industrie'!A23</f>
        <v>Usage industriel n°20</v>
      </c>
      <c r="B5763" s="209" t="s">
        <v>637</v>
      </c>
      <c r="C5763" s="209"/>
      <c r="D5763" s="210">
        <f>IF(B$5734&lt;&gt;"",IF(B$5734='Usages industrie'!$K23,'Usages industrie'!J23,0),0)</f>
        <v>0</v>
      </c>
      <c r="E5763" s="210">
        <f t="shared" si="507"/>
        <v>0</v>
      </c>
      <c r="F5763" s="210">
        <f t="shared" si="507"/>
        <v>0</v>
      </c>
      <c r="G5763" s="210">
        <f t="shared" si="507"/>
        <v>0</v>
      </c>
      <c r="H5763" s="210">
        <f t="shared" si="507"/>
        <v>0</v>
      </c>
      <c r="I5763" s="210">
        <f t="shared" si="507"/>
        <v>0</v>
      </c>
      <c r="J5763" s="210">
        <f t="shared" si="507"/>
        <v>0</v>
      </c>
      <c r="K5763" s="210">
        <f t="shared" si="507"/>
        <v>0</v>
      </c>
      <c r="L5763" s="210">
        <f t="shared" si="507"/>
        <v>0</v>
      </c>
      <c r="M5763" s="210">
        <f t="shared" si="507"/>
        <v>0</v>
      </c>
      <c r="N5763" s="210">
        <f t="shared" si="507"/>
        <v>0</v>
      </c>
      <c r="O5763" s="210">
        <f t="shared" si="507"/>
        <v>0</v>
      </c>
      <c r="P5763" s="210">
        <f t="shared" si="507"/>
        <v>0</v>
      </c>
      <c r="Q5763" s="210">
        <f t="shared" si="507"/>
        <v>0</v>
      </c>
      <c r="R5763" s="210">
        <f t="shared" si="507"/>
        <v>0</v>
      </c>
    </row>
    <row r="5764" spans="1:18" hidden="1" outlineLevel="2" x14ac:dyDescent="0.35">
      <c r="A5764" s="209" t="str">
        <f>'Usages industrie'!A24</f>
        <v>Usage industriel n°21</v>
      </c>
      <c r="B5764" s="209" t="s">
        <v>637</v>
      </c>
      <c r="C5764" s="209"/>
      <c r="D5764" s="210">
        <f>IF(B$5734&lt;&gt;"",IF(B$5734='Usages industrie'!$K24,'Usages industrie'!J24,0),0)</f>
        <v>0</v>
      </c>
      <c r="E5764" s="210">
        <f t="shared" ref="E5764:R5773" si="508">$D5764</f>
        <v>0</v>
      </c>
      <c r="F5764" s="210">
        <f t="shared" si="508"/>
        <v>0</v>
      </c>
      <c r="G5764" s="210">
        <f t="shared" si="508"/>
        <v>0</v>
      </c>
      <c r="H5764" s="210">
        <f t="shared" si="508"/>
        <v>0</v>
      </c>
      <c r="I5764" s="210">
        <f t="shared" si="508"/>
        <v>0</v>
      </c>
      <c r="J5764" s="210">
        <f t="shared" si="508"/>
        <v>0</v>
      </c>
      <c r="K5764" s="210">
        <f t="shared" si="508"/>
        <v>0</v>
      </c>
      <c r="L5764" s="210">
        <f t="shared" si="508"/>
        <v>0</v>
      </c>
      <c r="M5764" s="210">
        <f t="shared" si="508"/>
        <v>0</v>
      </c>
      <c r="N5764" s="210">
        <f t="shared" si="508"/>
        <v>0</v>
      </c>
      <c r="O5764" s="210">
        <f t="shared" si="508"/>
        <v>0</v>
      </c>
      <c r="P5764" s="210">
        <f t="shared" si="508"/>
        <v>0</v>
      </c>
      <c r="Q5764" s="210">
        <f t="shared" si="508"/>
        <v>0</v>
      </c>
      <c r="R5764" s="210">
        <f t="shared" si="508"/>
        <v>0</v>
      </c>
    </row>
    <row r="5765" spans="1:18" hidden="1" outlineLevel="2" x14ac:dyDescent="0.35">
      <c r="A5765" s="209" t="str">
        <f>'Usages industrie'!A25</f>
        <v>Usage industriel n°22</v>
      </c>
      <c r="B5765" s="209" t="s">
        <v>637</v>
      </c>
      <c r="C5765" s="209"/>
      <c r="D5765" s="210">
        <f>IF(B$5734&lt;&gt;"",IF(B$5734='Usages industrie'!$K25,'Usages industrie'!J25,0),0)</f>
        <v>0</v>
      </c>
      <c r="E5765" s="210">
        <f t="shared" si="508"/>
        <v>0</v>
      </c>
      <c r="F5765" s="210">
        <f t="shared" si="508"/>
        <v>0</v>
      </c>
      <c r="G5765" s="210">
        <f t="shared" si="508"/>
        <v>0</v>
      </c>
      <c r="H5765" s="210">
        <f t="shared" si="508"/>
        <v>0</v>
      </c>
      <c r="I5765" s="210">
        <f t="shared" si="508"/>
        <v>0</v>
      </c>
      <c r="J5765" s="210">
        <f t="shared" si="508"/>
        <v>0</v>
      </c>
      <c r="K5765" s="210">
        <f t="shared" si="508"/>
        <v>0</v>
      </c>
      <c r="L5765" s="210">
        <f t="shared" si="508"/>
        <v>0</v>
      </c>
      <c r="M5765" s="210">
        <f t="shared" si="508"/>
        <v>0</v>
      </c>
      <c r="N5765" s="210">
        <f t="shared" si="508"/>
        <v>0</v>
      </c>
      <c r="O5765" s="210">
        <f t="shared" si="508"/>
        <v>0</v>
      </c>
      <c r="P5765" s="210">
        <f t="shared" si="508"/>
        <v>0</v>
      </c>
      <c r="Q5765" s="210">
        <f t="shared" si="508"/>
        <v>0</v>
      </c>
      <c r="R5765" s="210">
        <f t="shared" si="508"/>
        <v>0</v>
      </c>
    </row>
    <row r="5766" spans="1:18" hidden="1" outlineLevel="2" x14ac:dyDescent="0.35">
      <c r="A5766" s="209" t="str">
        <f>'Usages industrie'!A26</f>
        <v>Usage industriel n°23</v>
      </c>
      <c r="B5766" s="209" t="s">
        <v>637</v>
      </c>
      <c r="C5766" s="209"/>
      <c r="D5766" s="210">
        <f>IF(B$5734&lt;&gt;"",IF(B$5734='Usages industrie'!$K26,'Usages industrie'!J26,0),0)</f>
        <v>0</v>
      </c>
      <c r="E5766" s="210">
        <f t="shared" si="508"/>
        <v>0</v>
      </c>
      <c r="F5766" s="210">
        <f t="shared" si="508"/>
        <v>0</v>
      </c>
      <c r="G5766" s="210">
        <f t="shared" si="508"/>
        <v>0</v>
      </c>
      <c r="H5766" s="210">
        <f t="shared" si="508"/>
        <v>0</v>
      </c>
      <c r="I5766" s="210">
        <f t="shared" si="508"/>
        <v>0</v>
      </c>
      <c r="J5766" s="210">
        <f t="shared" si="508"/>
        <v>0</v>
      </c>
      <c r="K5766" s="210">
        <f t="shared" si="508"/>
        <v>0</v>
      </c>
      <c r="L5766" s="210">
        <f t="shared" si="508"/>
        <v>0</v>
      </c>
      <c r="M5766" s="210">
        <f t="shared" si="508"/>
        <v>0</v>
      </c>
      <c r="N5766" s="210">
        <f t="shared" si="508"/>
        <v>0</v>
      </c>
      <c r="O5766" s="210">
        <f t="shared" si="508"/>
        <v>0</v>
      </c>
      <c r="P5766" s="210">
        <f t="shared" si="508"/>
        <v>0</v>
      </c>
      <c r="Q5766" s="210">
        <f t="shared" si="508"/>
        <v>0</v>
      </c>
      <c r="R5766" s="210">
        <f t="shared" si="508"/>
        <v>0</v>
      </c>
    </row>
    <row r="5767" spans="1:18" hidden="1" outlineLevel="2" x14ac:dyDescent="0.35">
      <c r="A5767" s="209" t="str">
        <f>'Usages industrie'!A27</f>
        <v>Usage industriel n°24</v>
      </c>
      <c r="B5767" s="209" t="s">
        <v>637</v>
      </c>
      <c r="C5767" s="209"/>
      <c r="D5767" s="210">
        <f>IF(B$5734&lt;&gt;"",IF(B$5734='Usages industrie'!$K27,'Usages industrie'!J27,0),0)</f>
        <v>0</v>
      </c>
      <c r="E5767" s="210">
        <f t="shared" si="508"/>
        <v>0</v>
      </c>
      <c r="F5767" s="210">
        <f t="shared" si="508"/>
        <v>0</v>
      </c>
      <c r="G5767" s="210">
        <f t="shared" si="508"/>
        <v>0</v>
      </c>
      <c r="H5767" s="210">
        <f t="shared" si="508"/>
        <v>0</v>
      </c>
      <c r="I5767" s="210">
        <f t="shared" si="508"/>
        <v>0</v>
      </c>
      <c r="J5767" s="210">
        <f t="shared" si="508"/>
        <v>0</v>
      </c>
      <c r="K5767" s="210">
        <f t="shared" si="508"/>
        <v>0</v>
      </c>
      <c r="L5767" s="210">
        <f t="shared" si="508"/>
        <v>0</v>
      </c>
      <c r="M5767" s="210">
        <f t="shared" si="508"/>
        <v>0</v>
      </c>
      <c r="N5767" s="210">
        <f t="shared" si="508"/>
        <v>0</v>
      </c>
      <c r="O5767" s="210">
        <f t="shared" si="508"/>
        <v>0</v>
      </c>
      <c r="P5767" s="210">
        <f t="shared" si="508"/>
        <v>0</v>
      </c>
      <c r="Q5767" s="210">
        <f t="shared" si="508"/>
        <v>0</v>
      </c>
      <c r="R5767" s="210">
        <f t="shared" si="508"/>
        <v>0</v>
      </c>
    </row>
    <row r="5768" spans="1:18" hidden="1" outlineLevel="2" x14ac:dyDescent="0.35">
      <c r="A5768" s="209" t="str">
        <f>'Usages industrie'!A28</f>
        <v>Usage industriel n°25</v>
      </c>
      <c r="B5768" s="209" t="s">
        <v>637</v>
      </c>
      <c r="C5768" s="209"/>
      <c r="D5768" s="210">
        <f>IF(B$5734&lt;&gt;"",IF(B$5734='Usages industrie'!$K28,'Usages industrie'!J28,0),0)</f>
        <v>0</v>
      </c>
      <c r="E5768" s="210">
        <f t="shared" si="508"/>
        <v>0</v>
      </c>
      <c r="F5768" s="210">
        <f t="shared" si="508"/>
        <v>0</v>
      </c>
      <c r="G5768" s="210">
        <f t="shared" si="508"/>
        <v>0</v>
      </c>
      <c r="H5768" s="210">
        <f t="shared" si="508"/>
        <v>0</v>
      </c>
      <c r="I5768" s="210">
        <f t="shared" si="508"/>
        <v>0</v>
      </c>
      <c r="J5768" s="210">
        <f t="shared" si="508"/>
        <v>0</v>
      </c>
      <c r="K5768" s="210">
        <f t="shared" si="508"/>
        <v>0</v>
      </c>
      <c r="L5768" s="210">
        <f t="shared" si="508"/>
        <v>0</v>
      </c>
      <c r="M5768" s="210">
        <f t="shared" si="508"/>
        <v>0</v>
      </c>
      <c r="N5768" s="210">
        <f t="shared" si="508"/>
        <v>0</v>
      </c>
      <c r="O5768" s="210">
        <f t="shared" si="508"/>
        <v>0</v>
      </c>
      <c r="P5768" s="210">
        <f t="shared" si="508"/>
        <v>0</v>
      </c>
      <c r="Q5768" s="210">
        <f t="shared" si="508"/>
        <v>0</v>
      </c>
      <c r="R5768" s="210">
        <f t="shared" si="508"/>
        <v>0</v>
      </c>
    </row>
    <row r="5769" spans="1:18" hidden="1" outlineLevel="2" x14ac:dyDescent="0.35">
      <c r="A5769" s="209" t="str">
        <f>'Usages industrie'!A29</f>
        <v>Usage industriel n°26</v>
      </c>
      <c r="B5769" s="209" t="s">
        <v>637</v>
      </c>
      <c r="C5769" s="209"/>
      <c r="D5769" s="210">
        <f>IF(B$5734&lt;&gt;"",IF(B$5734='Usages industrie'!$K29,'Usages industrie'!J29,0),0)</f>
        <v>0</v>
      </c>
      <c r="E5769" s="210">
        <f t="shared" si="508"/>
        <v>0</v>
      </c>
      <c r="F5769" s="210">
        <f t="shared" si="508"/>
        <v>0</v>
      </c>
      <c r="G5769" s="210">
        <f t="shared" si="508"/>
        <v>0</v>
      </c>
      <c r="H5769" s="210">
        <f t="shared" si="508"/>
        <v>0</v>
      </c>
      <c r="I5769" s="210">
        <f t="shared" si="508"/>
        <v>0</v>
      </c>
      <c r="J5769" s="210">
        <f t="shared" si="508"/>
        <v>0</v>
      </c>
      <c r="K5769" s="210">
        <f t="shared" si="508"/>
        <v>0</v>
      </c>
      <c r="L5769" s="210">
        <f t="shared" si="508"/>
        <v>0</v>
      </c>
      <c r="M5769" s="210">
        <f t="shared" si="508"/>
        <v>0</v>
      </c>
      <c r="N5769" s="210">
        <f t="shared" si="508"/>
        <v>0</v>
      </c>
      <c r="O5769" s="210">
        <f t="shared" si="508"/>
        <v>0</v>
      </c>
      <c r="P5769" s="210">
        <f t="shared" si="508"/>
        <v>0</v>
      </c>
      <c r="Q5769" s="210">
        <f t="shared" si="508"/>
        <v>0</v>
      </c>
      <c r="R5769" s="210">
        <f t="shared" si="508"/>
        <v>0</v>
      </c>
    </row>
    <row r="5770" spans="1:18" hidden="1" outlineLevel="2" x14ac:dyDescent="0.35">
      <c r="A5770" s="209" t="str">
        <f>'Usages industrie'!A30</f>
        <v>Usage industriel n°27</v>
      </c>
      <c r="B5770" s="209" t="s">
        <v>637</v>
      </c>
      <c r="C5770" s="209"/>
      <c r="D5770" s="210">
        <f>IF(B$5734&lt;&gt;"",IF(B$5734='Usages industrie'!$K30,'Usages industrie'!J30,0),0)</f>
        <v>0</v>
      </c>
      <c r="E5770" s="210">
        <f t="shared" si="508"/>
        <v>0</v>
      </c>
      <c r="F5770" s="210">
        <f t="shared" si="508"/>
        <v>0</v>
      </c>
      <c r="G5770" s="210">
        <f t="shared" si="508"/>
        <v>0</v>
      </c>
      <c r="H5770" s="210">
        <f t="shared" si="508"/>
        <v>0</v>
      </c>
      <c r="I5770" s="210">
        <f t="shared" si="508"/>
        <v>0</v>
      </c>
      <c r="J5770" s="210">
        <f t="shared" si="508"/>
        <v>0</v>
      </c>
      <c r="K5770" s="210">
        <f t="shared" si="508"/>
        <v>0</v>
      </c>
      <c r="L5770" s="210">
        <f t="shared" si="508"/>
        <v>0</v>
      </c>
      <c r="M5770" s="210">
        <f t="shared" si="508"/>
        <v>0</v>
      </c>
      <c r="N5770" s="210">
        <f t="shared" si="508"/>
        <v>0</v>
      </c>
      <c r="O5770" s="210">
        <f t="shared" si="508"/>
        <v>0</v>
      </c>
      <c r="P5770" s="210">
        <f t="shared" si="508"/>
        <v>0</v>
      </c>
      <c r="Q5770" s="210">
        <f t="shared" si="508"/>
        <v>0</v>
      </c>
      <c r="R5770" s="210">
        <f t="shared" si="508"/>
        <v>0</v>
      </c>
    </row>
    <row r="5771" spans="1:18" hidden="1" outlineLevel="2" x14ac:dyDescent="0.35">
      <c r="A5771" s="209" t="str">
        <f>'Usages industrie'!A31</f>
        <v>Usage industriel n°28</v>
      </c>
      <c r="B5771" s="209" t="s">
        <v>637</v>
      </c>
      <c r="C5771" s="209"/>
      <c r="D5771" s="210">
        <f>IF(B$5734&lt;&gt;"",IF(B$5734='Usages industrie'!$K31,'Usages industrie'!J31,0),0)</f>
        <v>0</v>
      </c>
      <c r="E5771" s="210">
        <f t="shared" si="508"/>
        <v>0</v>
      </c>
      <c r="F5771" s="210">
        <f t="shared" si="508"/>
        <v>0</v>
      </c>
      <c r="G5771" s="210">
        <f t="shared" si="508"/>
        <v>0</v>
      </c>
      <c r="H5771" s="210">
        <f t="shared" si="508"/>
        <v>0</v>
      </c>
      <c r="I5771" s="210">
        <f t="shared" si="508"/>
        <v>0</v>
      </c>
      <c r="J5771" s="210">
        <f t="shared" si="508"/>
        <v>0</v>
      </c>
      <c r="K5771" s="210">
        <f t="shared" si="508"/>
        <v>0</v>
      </c>
      <c r="L5771" s="210">
        <f t="shared" si="508"/>
        <v>0</v>
      </c>
      <c r="M5771" s="210">
        <f t="shared" si="508"/>
        <v>0</v>
      </c>
      <c r="N5771" s="210">
        <f t="shared" si="508"/>
        <v>0</v>
      </c>
      <c r="O5771" s="210">
        <f t="shared" si="508"/>
        <v>0</v>
      </c>
      <c r="P5771" s="210">
        <f t="shared" si="508"/>
        <v>0</v>
      </c>
      <c r="Q5771" s="210">
        <f t="shared" si="508"/>
        <v>0</v>
      </c>
      <c r="R5771" s="210">
        <f t="shared" si="508"/>
        <v>0</v>
      </c>
    </row>
    <row r="5772" spans="1:18" hidden="1" outlineLevel="2" x14ac:dyDescent="0.35">
      <c r="A5772" s="209" t="str">
        <f>'Usages industrie'!A32</f>
        <v>Usage industriel n°29</v>
      </c>
      <c r="B5772" s="209" t="s">
        <v>637</v>
      </c>
      <c r="C5772" s="209"/>
      <c r="D5772" s="210">
        <f>IF(B$5734&lt;&gt;"",IF(B$5734='Usages industrie'!$K32,'Usages industrie'!J32,0),0)</f>
        <v>0</v>
      </c>
      <c r="E5772" s="210">
        <f t="shared" si="508"/>
        <v>0</v>
      </c>
      <c r="F5772" s="210">
        <f t="shared" si="508"/>
        <v>0</v>
      </c>
      <c r="G5772" s="210">
        <f t="shared" si="508"/>
        <v>0</v>
      </c>
      <c r="H5772" s="210">
        <f t="shared" si="508"/>
        <v>0</v>
      </c>
      <c r="I5772" s="210">
        <f t="shared" si="508"/>
        <v>0</v>
      </c>
      <c r="J5772" s="210">
        <f t="shared" si="508"/>
        <v>0</v>
      </c>
      <c r="K5772" s="210">
        <f t="shared" si="508"/>
        <v>0</v>
      </c>
      <c r="L5772" s="210">
        <f t="shared" si="508"/>
        <v>0</v>
      </c>
      <c r="M5772" s="210">
        <f t="shared" si="508"/>
        <v>0</v>
      </c>
      <c r="N5772" s="210">
        <f t="shared" si="508"/>
        <v>0</v>
      </c>
      <c r="O5772" s="210">
        <f t="shared" si="508"/>
        <v>0</v>
      </c>
      <c r="P5772" s="210">
        <f t="shared" si="508"/>
        <v>0</v>
      </c>
      <c r="Q5772" s="210">
        <f t="shared" si="508"/>
        <v>0</v>
      </c>
      <c r="R5772" s="210">
        <f t="shared" si="508"/>
        <v>0</v>
      </c>
    </row>
    <row r="5773" spans="1:18" hidden="1" outlineLevel="2" x14ac:dyDescent="0.35">
      <c r="A5773" s="209" t="str">
        <f>'Usages industrie'!A33</f>
        <v>Usage industriel n°30</v>
      </c>
      <c r="B5773" s="209" t="s">
        <v>637</v>
      </c>
      <c r="C5773" s="209"/>
      <c r="D5773" s="210">
        <f>IF(B$5734&lt;&gt;"",IF(B$5734='Usages industrie'!$K33,'Usages industrie'!J33,0),0)</f>
        <v>0</v>
      </c>
      <c r="E5773" s="210">
        <f t="shared" si="508"/>
        <v>0</v>
      </c>
      <c r="F5773" s="210">
        <f t="shared" si="508"/>
        <v>0</v>
      </c>
      <c r="G5773" s="210">
        <f t="shared" si="508"/>
        <v>0</v>
      </c>
      <c r="H5773" s="210">
        <f t="shared" si="508"/>
        <v>0</v>
      </c>
      <c r="I5773" s="210">
        <f t="shared" si="508"/>
        <v>0</v>
      </c>
      <c r="J5773" s="210">
        <f t="shared" si="508"/>
        <v>0</v>
      </c>
      <c r="K5773" s="210">
        <f t="shared" si="508"/>
        <v>0</v>
      </c>
      <c r="L5773" s="210">
        <f t="shared" si="508"/>
        <v>0</v>
      </c>
      <c r="M5773" s="210">
        <f t="shared" si="508"/>
        <v>0</v>
      </c>
      <c r="N5773" s="210">
        <f t="shared" si="508"/>
        <v>0</v>
      </c>
      <c r="O5773" s="210">
        <f t="shared" si="508"/>
        <v>0</v>
      </c>
      <c r="P5773" s="210">
        <f t="shared" si="508"/>
        <v>0</v>
      </c>
      <c r="Q5773" s="210">
        <f t="shared" si="508"/>
        <v>0</v>
      </c>
      <c r="R5773" s="210">
        <f t="shared" si="508"/>
        <v>0</v>
      </c>
    </row>
    <row r="5774" spans="1:18" hidden="1" outlineLevel="2" x14ac:dyDescent="0.35">
      <c r="A5774" s="209" t="str">
        <f>'Usages industrie'!A34</f>
        <v>Usage industriel n°31</v>
      </c>
      <c r="B5774" s="209" t="s">
        <v>637</v>
      </c>
      <c r="C5774" s="209"/>
      <c r="D5774" s="210">
        <f>IF(B$5734&lt;&gt;"",IF(B$5734='Usages industrie'!$K34,'Usages industrie'!J34,0),0)</f>
        <v>0</v>
      </c>
      <c r="E5774" s="210">
        <f t="shared" ref="E5774:R5783" si="509">$D5774</f>
        <v>0</v>
      </c>
      <c r="F5774" s="210">
        <f t="shared" si="509"/>
        <v>0</v>
      </c>
      <c r="G5774" s="210">
        <f t="shared" si="509"/>
        <v>0</v>
      </c>
      <c r="H5774" s="210">
        <f t="shared" si="509"/>
        <v>0</v>
      </c>
      <c r="I5774" s="210">
        <f t="shared" si="509"/>
        <v>0</v>
      </c>
      <c r="J5774" s="210">
        <f t="shared" si="509"/>
        <v>0</v>
      </c>
      <c r="K5774" s="210">
        <f t="shared" si="509"/>
        <v>0</v>
      </c>
      <c r="L5774" s="210">
        <f t="shared" si="509"/>
        <v>0</v>
      </c>
      <c r="M5774" s="210">
        <f t="shared" si="509"/>
        <v>0</v>
      </c>
      <c r="N5774" s="210">
        <f t="shared" si="509"/>
        <v>0</v>
      </c>
      <c r="O5774" s="210">
        <f t="shared" si="509"/>
        <v>0</v>
      </c>
      <c r="P5774" s="210">
        <f t="shared" si="509"/>
        <v>0</v>
      </c>
      <c r="Q5774" s="210">
        <f t="shared" si="509"/>
        <v>0</v>
      </c>
      <c r="R5774" s="210">
        <f t="shared" si="509"/>
        <v>0</v>
      </c>
    </row>
    <row r="5775" spans="1:18" hidden="1" outlineLevel="2" x14ac:dyDescent="0.35">
      <c r="A5775" s="209" t="str">
        <f>'Usages industrie'!A35</f>
        <v>Usage industriel n°32</v>
      </c>
      <c r="B5775" s="209" t="s">
        <v>637</v>
      </c>
      <c r="C5775" s="209"/>
      <c r="D5775" s="210">
        <f>IF(B$5734&lt;&gt;"",IF(B$5734='Usages industrie'!$K35,'Usages industrie'!J35,0),0)</f>
        <v>0</v>
      </c>
      <c r="E5775" s="210">
        <f t="shared" si="509"/>
        <v>0</v>
      </c>
      <c r="F5775" s="210">
        <f t="shared" si="509"/>
        <v>0</v>
      </c>
      <c r="G5775" s="210">
        <f t="shared" si="509"/>
        <v>0</v>
      </c>
      <c r="H5775" s="210">
        <f t="shared" si="509"/>
        <v>0</v>
      </c>
      <c r="I5775" s="210">
        <f t="shared" si="509"/>
        <v>0</v>
      </c>
      <c r="J5775" s="210">
        <f t="shared" si="509"/>
        <v>0</v>
      </c>
      <c r="K5775" s="210">
        <f t="shared" si="509"/>
        <v>0</v>
      </c>
      <c r="L5775" s="210">
        <f t="shared" si="509"/>
        <v>0</v>
      </c>
      <c r="M5775" s="210">
        <f t="shared" si="509"/>
        <v>0</v>
      </c>
      <c r="N5775" s="210">
        <f t="shared" si="509"/>
        <v>0</v>
      </c>
      <c r="O5775" s="210">
        <f t="shared" si="509"/>
        <v>0</v>
      </c>
      <c r="P5775" s="210">
        <f t="shared" si="509"/>
        <v>0</v>
      </c>
      <c r="Q5775" s="210">
        <f t="shared" si="509"/>
        <v>0</v>
      </c>
      <c r="R5775" s="210">
        <f t="shared" si="509"/>
        <v>0</v>
      </c>
    </row>
    <row r="5776" spans="1:18" hidden="1" outlineLevel="2" x14ac:dyDescent="0.35">
      <c r="A5776" s="209" t="str">
        <f>'Usages industrie'!A36</f>
        <v>Usage industriel n°33</v>
      </c>
      <c r="B5776" s="209" t="s">
        <v>637</v>
      </c>
      <c r="C5776" s="209"/>
      <c r="D5776" s="210">
        <f>IF(B$5734&lt;&gt;"",IF(B$5734='Usages industrie'!$K36,'Usages industrie'!J36,0),0)</f>
        <v>0</v>
      </c>
      <c r="E5776" s="210">
        <f t="shared" si="509"/>
        <v>0</v>
      </c>
      <c r="F5776" s="210">
        <f t="shared" si="509"/>
        <v>0</v>
      </c>
      <c r="G5776" s="210">
        <f t="shared" si="509"/>
        <v>0</v>
      </c>
      <c r="H5776" s="210">
        <f t="shared" si="509"/>
        <v>0</v>
      </c>
      <c r="I5776" s="210">
        <f t="shared" si="509"/>
        <v>0</v>
      </c>
      <c r="J5776" s="210">
        <f t="shared" si="509"/>
        <v>0</v>
      </c>
      <c r="K5776" s="210">
        <f t="shared" si="509"/>
        <v>0</v>
      </c>
      <c r="L5776" s="210">
        <f t="shared" si="509"/>
        <v>0</v>
      </c>
      <c r="M5776" s="210">
        <f t="shared" si="509"/>
        <v>0</v>
      </c>
      <c r="N5776" s="210">
        <f t="shared" si="509"/>
        <v>0</v>
      </c>
      <c r="O5776" s="210">
        <f t="shared" si="509"/>
        <v>0</v>
      </c>
      <c r="P5776" s="210">
        <f t="shared" si="509"/>
        <v>0</v>
      </c>
      <c r="Q5776" s="210">
        <f t="shared" si="509"/>
        <v>0</v>
      </c>
      <c r="R5776" s="210">
        <f t="shared" si="509"/>
        <v>0</v>
      </c>
    </row>
    <row r="5777" spans="1:18" hidden="1" outlineLevel="2" x14ac:dyDescent="0.35">
      <c r="A5777" s="209" t="str">
        <f>'Usages industrie'!A37</f>
        <v>Usage industriel n°34</v>
      </c>
      <c r="B5777" s="209" t="s">
        <v>637</v>
      </c>
      <c r="C5777" s="209"/>
      <c r="D5777" s="210">
        <f>IF(B$5734&lt;&gt;"",IF(B$5734='Usages industrie'!$K37,'Usages industrie'!J37,0),0)</f>
        <v>0</v>
      </c>
      <c r="E5777" s="210">
        <f t="shared" si="509"/>
        <v>0</v>
      </c>
      <c r="F5777" s="210">
        <f t="shared" si="509"/>
        <v>0</v>
      </c>
      <c r="G5777" s="210">
        <f t="shared" si="509"/>
        <v>0</v>
      </c>
      <c r="H5777" s="210">
        <f t="shared" si="509"/>
        <v>0</v>
      </c>
      <c r="I5777" s="210">
        <f t="shared" si="509"/>
        <v>0</v>
      </c>
      <c r="J5777" s="210">
        <f t="shared" si="509"/>
        <v>0</v>
      </c>
      <c r="K5777" s="210">
        <f t="shared" si="509"/>
        <v>0</v>
      </c>
      <c r="L5777" s="210">
        <f t="shared" si="509"/>
        <v>0</v>
      </c>
      <c r="M5777" s="210">
        <f t="shared" si="509"/>
        <v>0</v>
      </c>
      <c r="N5777" s="210">
        <f t="shared" si="509"/>
        <v>0</v>
      </c>
      <c r="O5777" s="210">
        <f t="shared" si="509"/>
        <v>0</v>
      </c>
      <c r="P5777" s="210">
        <f t="shared" si="509"/>
        <v>0</v>
      </c>
      <c r="Q5777" s="210">
        <f t="shared" si="509"/>
        <v>0</v>
      </c>
      <c r="R5777" s="210">
        <f t="shared" si="509"/>
        <v>0</v>
      </c>
    </row>
    <row r="5778" spans="1:18" hidden="1" outlineLevel="2" x14ac:dyDescent="0.35">
      <c r="A5778" s="209" t="str">
        <f>'Usages industrie'!A38</f>
        <v>Usage industriel n°35</v>
      </c>
      <c r="B5778" s="209" t="s">
        <v>637</v>
      </c>
      <c r="C5778" s="209"/>
      <c r="D5778" s="210">
        <f>IF(B$5734&lt;&gt;"",IF(B$5734='Usages industrie'!$K38,'Usages industrie'!J38,0),0)</f>
        <v>0</v>
      </c>
      <c r="E5778" s="210">
        <f t="shared" si="509"/>
        <v>0</v>
      </c>
      <c r="F5778" s="210">
        <f t="shared" si="509"/>
        <v>0</v>
      </c>
      <c r="G5778" s="210">
        <f t="shared" si="509"/>
        <v>0</v>
      </c>
      <c r="H5778" s="210">
        <f t="shared" si="509"/>
        <v>0</v>
      </c>
      <c r="I5778" s="210">
        <f t="shared" si="509"/>
        <v>0</v>
      </c>
      <c r="J5778" s="210">
        <f t="shared" si="509"/>
        <v>0</v>
      </c>
      <c r="K5778" s="210">
        <f t="shared" si="509"/>
        <v>0</v>
      </c>
      <c r="L5778" s="210">
        <f t="shared" si="509"/>
        <v>0</v>
      </c>
      <c r="M5778" s="210">
        <f t="shared" si="509"/>
        <v>0</v>
      </c>
      <c r="N5778" s="210">
        <f t="shared" si="509"/>
        <v>0</v>
      </c>
      <c r="O5778" s="210">
        <f t="shared" si="509"/>
        <v>0</v>
      </c>
      <c r="P5778" s="210">
        <f t="shared" si="509"/>
        <v>0</v>
      </c>
      <c r="Q5778" s="210">
        <f t="shared" si="509"/>
        <v>0</v>
      </c>
      <c r="R5778" s="210">
        <f t="shared" si="509"/>
        <v>0</v>
      </c>
    </row>
    <row r="5779" spans="1:18" hidden="1" outlineLevel="2" x14ac:dyDescent="0.35">
      <c r="A5779" s="209" t="str">
        <f>'Usages industrie'!A39</f>
        <v>Usage industriel n°36</v>
      </c>
      <c r="B5779" s="209" t="s">
        <v>637</v>
      </c>
      <c r="C5779" s="209"/>
      <c r="D5779" s="210">
        <f>IF(B$5734&lt;&gt;"",IF(B$5734='Usages industrie'!$K39,'Usages industrie'!J39,0),0)</f>
        <v>0</v>
      </c>
      <c r="E5779" s="210">
        <f t="shared" si="509"/>
        <v>0</v>
      </c>
      <c r="F5779" s="210">
        <f t="shared" si="509"/>
        <v>0</v>
      </c>
      <c r="G5779" s="210">
        <f t="shared" si="509"/>
        <v>0</v>
      </c>
      <c r="H5779" s="210">
        <f t="shared" si="509"/>
        <v>0</v>
      </c>
      <c r="I5779" s="210">
        <f t="shared" si="509"/>
        <v>0</v>
      </c>
      <c r="J5779" s="210">
        <f t="shared" si="509"/>
        <v>0</v>
      </c>
      <c r="K5779" s="210">
        <f t="shared" si="509"/>
        <v>0</v>
      </c>
      <c r="L5779" s="210">
        <f t="shared" si="509"/>
        <v>0</v>
      </c>
      <c r="M5779" s="210">
        <f t="shared" si="509"/>
        <v>0</v>
      </c>
      <c r="N5779" s="210">
        <f t="shared" si="509"/>
        <v>0</v>
      </c>
      <c r="O5779" s="210">
        <f t="shared" si="509"/>
        <v>0</v>
      </c>
      <c r="P5779" s="210">
        <f t="shared" si="509"/>
        <v>0</v>
      </c>
      <c r="Q5779" s="210">
        <f t="shared" si="509"/>
        <v>0</v>
      </c>
      <c r="R5779" s="210">
        <f t="shared" si="509"/>
        <v>0</v>
      </c>
    </row>
    <row r="5780" spans="1:18" hidden="1" outlineLevel="2" x14ac:dyDescent="0.35">
      <c r="A5780" s="209" t="str">
        <f>'Usages industrie'!A40</f>
        <v>Usage industriel n°37</v>
      </c>
      <c r="B5780" s="209" t="s">
        <v>637</v>
      </c>
      <c r="C5780" s="209"/>
      <c r="D5780" s="210">
        <f>IF(B$5734&lt;&gt;"",IF(B$5734='Usages industrie'!$K40,'Usages industrie'!J40,0),0)</f>
        <v>0</v>
      </c>
      <c r="E5780" s="210">
        <f t="shared" si="509"/>
        <v>0</v>
      </c>
      <c r="F5780" s="210">
        <f t="shared" si="509"/>
        <v>0</v>
      </c>
      <c r="G5780" s="210">
        <f t="shared" si="509"/>
        <v>0</v>
      </c>
      <c r="H5780" s="210">
        <f t="shared" si="509"/>
        <v>0</v>
      </c>
      <c r="I5780" s="210">
        <f t="shared" si="509"/>
        <v>0</v>
      </c>
      <c r="J5780" s="210">
        <f t="shared" si="509"/>
        <v>0</v>
      </c>
      <c r="K5780" s="210">
        <f t="shared" si="509"/>
        <v>0</v>
      </c>
      <c r="L5780" s="210">
        <f t="shared" si="509"/>
        <v>0</v>
      </c>
      <c r="M5780" s="210">
        <f t="shared" si="509"/>
        <v>0</v>
      </c>
      <c r="N5780" s="210">
        <f t="shared" si="509"/>
        <v>0</v>
      </c>
      <c r="O5780" s="210">
        <f t="shared" si="509"/>
        <v>0</v>
      </c>
      <c r="P5780" s="210">
        <f t="shared" si="509"/>
        <v>0</v>
      </c>
      <c r="Q5780" s="210">
        <f t="shared" si="509"/>
        <v>0</v>
      </c>
      <c r="R5780" s="210">
        <f t="shared" si="509"/>
        <v>0</v>
      </c>
    </row>
    <row r="5781" spans="1:18" hidden="1" outlineLevel="2" x14ac:dyDescent="0.35">
      <c r="A5781" s="209" t="str">
        <f>'Usages industrie'!A41</f>
        <v>Usage industriel n°38</v>
      </c>
      <c r="B5781" s="209" t="s">
        <v>637</v>
      </c>
      <c r="C5781" s="209"/>
      <c r="D5781" s="210">
        <f>IF(B$5734&lt;&gt;"",IF(B$5734='Usages industrie'!$K41,'Usages industrie'!J41,0),0)</f>
        <v>0</v>
      </c>
      <c r="E5781" s="210">
        <f t="shared" si="509"/>
        <v>0</v>
      </c>
      <c r="F5781" s="210">
        <f t="shared" si="509"/>
        <v>0</v>
      </c>
      <c r="G5781" s="210">
        <f t="shared" si="509"/>
        <v>0</v>
      </c>
      <c r="H5781" s="210">
        <f t="shared" si="509"/>
        <v>0</v>
      </c>
      <c r="I5781" s="210">
        <f t="shared" si="509"/>
        <v>0</v>
      </c>
      <c r="J5781" s="210">
        <f t="shared" si="509"/>
        <v>0</v>
      </c>
      <c r="K5781" s="210">
        <f t="shared" si="509"/>
        <v>0</v>
      </c>
      <c r="L5781" s="210">
        <f t="shared" si="509"/>
        <v>0</v>
      </c>
      <c r="M5781" s="210">
        <f t="shared" si="509"/>
        <v>0</v>
      </c>
      <c r="N5781" s="210">
        <f t="shared" si="509"/>
        <v>0</v>
      </c>
      <c r="O5781" s="210">
        <f t="shared" si="509"/>
        <v>0</v>
      </c>
      <c r="P5781" s="210">
        <f t="shared" si="509"/>
        <v>0</v>
      </c>
      <c r="Q5781" s="210">
        <f t="shared" si="509"/>
        <v>0</v>
      </c>
      <c r="R5781" s="210">
        <f t="shared" si="509"/>
        <v>0</v>
      </c>
    </row>
    <row r="5782" spans="1:18" hidden="1" outlineLevel="2" x14ac:dyDescent="0.35">
      <c r="A5782" s="209" t="str">
        <f>'Usages industrie'!A42</f>
        <v>Usage industriel n°39</v>
      </c>
      <c r="B5782" s="209" t="s">
        <v>637</v>
      </c>
      <c r="C5782" s="209"/>
      <c r="D5782" s="210">
        <f>IF(B$5734&lt;&gt;"",IF(B$5734='Usages industrie'!$K42,'Usages industrie'!J42,0),0)</f>
        <v>0</v>
      </c>
      <c r="E5782" s="210">
        <f t="shared" si="509"/>
        <v>0</v>
      </c>
      <c r="F5782" s="210">
        <f t="shared" si="509"/>
        <v>0</v>
      </c>
      <c r="G5782" s="210">
        <f t="shared" si="509"/>
        <v>0</v>
      </c>
      <c r="H5782" s="210">
        <f t="shared" si="509"/>
        <v>0</v>
      </c>
      <c r="I5782" s="210">
        <f t="shared" si="509"/>
        <v>0</v>
      </c>
      <c r="J5782" s="210">
        <f t="shared" si="509"/>
        <v>0</v>
      </c>
      <c r="K5782" s="210">
        <f t="shared" si="509"/>
        <v>0</v>
      </c>
      <c r="L5782" s="210">
        <f t="shared" si="509"/>
        <v>0</v>
      </c>
      <c r="M5782" s="210">
        <f t="shared" si="509"/>
        <v>0</v>
      </c>
      <c r="N5782" s="210">
        <f t="shared" si="509"/>
        <v>0</v>
      </c>
      <c r="O5782" s="210">
        <f t="shared" si="509"/>
        <v>0</v>
      </c>
      <c r="P5782" s="210">
        <f t="shared" si="509"/>
        <v>0</v>
      </c>
      <c r="Q5782" s="210">
        <f t="shared" si="509"/>
        <v>0</v>
      </c>
      <c r="R5782" s="210">
        <f t="shared" si="509"/>
        <v>0</v>
      </c>
    </row>
    <row r="5783" spans="1:18" hidden="1" outlineLevel="2" x14ac:dyDescent="0.35">
      <c r="A5783" s="209" t="str">
        <f>'Usages industrie'!A43</f>
        <v>Usage industriel n°40</v>
      </c>
      <c r="B5783" s="209" t="s">
        <v>637</v>
      </c>
      <c r="C5783" s="209"/>
      <c r="D5783" s="210">
        <f>IF(B$5734&lt;&gt;"",IF(B$5734='Usages industrie'!$K43,'Usages industrie'!J43,0),0)</f>
        <v>0</v>
      </c>
      <c r="E5783" s="210">
        <f t="shared" si="509"/>
        <v>0</v>
      </c>
      <c r="F5783" s="210">
        <f t="shared" si="509"/>
        <v>0</v>
      </c>
      <c r="G5783" s="210">
        <f t="shared" si="509"/>
        <v>0</v>
      </c>
      <c r="H5783" s="210">
        <f t="shared" si="509"/>
        <v>0</v>
      </c>
      <c r="I5783" s="210">
        <f t="shared" si="509"/>
        <v>0</v>
      </c>
      <c r="J5783" s="210">
        <f t="shared" si="509"/>
        <v>0</v>
      </c>
      <c r="K5783" s="210">
        <f t="shared" si="509"/>
        <v>0</v>
      </c>
      <c r="L5783" s="210">
        <f t="shared" si="509"/>
        <v>0</v>
      </c>
      <c r="M5783" s="210">
        <f t="shared" si="509"/>
        <v>0</v>
      </c>
      <c r="N5783" s="210">
        <f t="shared" si="509"/>
        <v>0</v>
      </c>
      <c r="O5783" s="210">
        <f t="shared" si="509"/>
        <v>0</v>
      </c>
      <c r="P5783" s="210">
        <f t="shared" si="509"/>
        <v>0</v>
      </c>
      <c r="Q5783" s="210">
        <f t="shared" si="509"/>
        <v>0</v>
      </c>
      <c r="R5783" s="210">
        <f t="shared" si="509"/>
        <v>0</v>
      </c>
    </row>
    <row r="5784" spans="1:18" hidden="1" outlineLevel="2" x14ac:dyDescent="0.35">
      <c r="A5784" s="209" t="str">
        <f>'Usages industrie'!A44</f>
        <v>Usage industriel n°41</v>
      </c>
      <c r="B5784" s="209" t="s">
        <v>637</v>
      </c>
      <c r="C5784" s="209"/>
      <c r="D5784" s="210">
        <f>IF(B$5734&lt;&gt;"",IF(B$5734='Usages industrie'!$K44,'Usages industrie'!J44,0),0)</f>
        <v>0</v>
      </c>
      <c r="E5784" s="210">
        <f t="shared" ref="E5784:R5793" si="510">$D5784</f>
        <v>0</v>
      </c>
      <c r="F5784" s="210">
        <f t="shared" si="510"/>
        <v>0</v>
      </c>
      <c r="G5784" s="210">
        <f t="shared" si="510"/>
        <v>0</v>
      </c>
      <c r="H5784" s="210">
        <f t="shared" si="510"/>
        <v>0</v>
      </c>
      <c r="I5784" s="210">
        <f t="shared" si="510"/>
        <v>0</v>
      </c>
      <c r="J5784" s="210">
        <f t="shared" si="510"/>
        <v>0</v>
      </c>
      <c r="K5784" s="210">
        <f t="shared" si="510"/>
        <v>0</v>
      </c>
      <c r="L5784" s="210">
        <f t="shared" si="510"/>
        <v>0</v>
      </c>
      <c r="M5784" s="210">
        <f t="shared" si="510"/>
        <v>0</v>
      </c>
      <c r="N5784" s="210">
        <f t="shared" si="510"/>
        <v>0</v>
      </c>
      <c r="O5784" s="210">
        <f t="shared" si="510"/>
        <v>0</v>
      </c>
      <c r="P5784" s="210">
        <f t="shared" si="510"/>
        <v>0</v>
      </c>
      <c r="Q5784" s="210">
        <f t="shared" si="510"/>
        <v>0</v>
      </c>
      <c r="R5784" s="210">
        <f t="shared" si="510"/>
        <v>0</v>
      </c>
    </row>
    <row r="5785" spans="1:18" hidden="1" outlineLevel="2" x14ac:dyDescent="0.35">
      <c r="A5785" s="209" t="str">
        <f>'Usages industrie'!A45</f>
        <v>Usage industriel n°42</v>
      </c>
      <c r="B5785" s="209" t="s">
        <v>637</v>
      </c>
      <c r="C5785" s="209"/>
      <c r="D5785" s="210">
        <f>IF(B$5734&lt;&gt;"",IF(B$5734='Usages industrie'!$K45,'Usages industrie'!J45,0),0)</f>
        <v>0</v>
      </c>
      <c r="E5785" s="210">
        <f t="shared" si="510"/>
        <v>0</v>
      </c>
      <c r="F5785" s="210">
        <f t="shared" si="510"/>
        <v>0</v>
      </c>
      <c r="G5785" s="210">
        <f t="shared" si="510"/>
        <v>0</v>
      </c>
      <c r="H5785" s="210">
        <f t="shared" si="510"/>
        <v>0</v>
      </c>
      <c r="I5785" s="210">
        <f t="shared" si="510"/>
        <v>0</v>
      </c>
      <c r="J5785" s="210">
        <f t="shared" si="510"/>
        <v>0</v>
      </c>
      <c r="K5785" s="210">
        <f t="shared" si="510"/>
        <v>0</v>
      </c>
      <c r="L5785" s="210">
        <f t="shared" si="510"/>
        <v>0</v>
      </c>
      <c r="M5785" s="210">
        <f t="shared" si="510"/>
        <v>0</v>
      </c>
      <c r="N5785" s="210">
        <f t="shared" si="510"/>
        <v>0</v>
      </c>
      <c r="O5785" s="210">
        <f t="shared" si="510"/>
        <v>0</v>
      </c>
      <c r="P5785" s="210">
        <f t="shared" si="510"/>
        <v>0</v>
      </c>
      <c r="Q5785" s="210">
        <f t="shared" si="510"/>
        <v>0</v>
      </c>
      <c r="R5785" s="210">
        <f t="shared" si="510"/>
        <v>0</v>
      </c>
    </row>
    <row r="5786" spans="1:18" hidden="1" outlineLevel="2" x14ac:dyDescent="0.35">
      <c r="A5786" s="209" t="str">
        <f>'Usages industrie'!A46</f>
        <v>Usage industriel n°43</v>
      </c>
      <c r="B5786" s="209" t="s">
        <v>637</v>
      </c>
      <c r="C5786" s="209"/>
      <c r="D5786" s="210">
        <f>IF(B$5734&lt;&gt;"",IF(B$5734='Usages industrie'!$K46,'Usages industrie'!J46,0),0)</f>
        <v>0</v>
      </c>
      <c r="E5786" s="210">
        <f t="shared" si="510"/>
        <v>0</v>
      </c>
      <c r="F5786" s="210">
        <f t="shared" si="510"/>
        <v>0</v>
      </c>
      <c r="G5786" s="210">
        <f t="shared" si="510"/>
        <v>0</v>
      </c>
      <c r="H5786" s="210">
        <f t="shared" si="510"/>
        <v>0</v>
      </c>
      <c r="I5786" s="210">
        <f t="shared" si="510"/>
        <v>0</v>
      </c>
      <c r="J5786" s="210">
        <f t="shared" si="510"/>
        <v>0</v>
      </c>
      <c r="K5786" s="210">
        <f t="shared" si="510"/>
        <v>0</v>
      </c>
      <c r="L5786" s="210">
        <f t="shared" si="510"/>
        <v>0</v>
      </c>
      <c r="M5786" s="210">
        <f t="shared" si="510"/>
        <v>0</v>
      </c>
      <c r="N5786" s="210">
        <f t="shared" si="510"/>
        <v>0</v>
      </c>
      <c r="O5786" s="210">
        <f t="shared" si="510"/>
        <v>0</v>
      </c>
      <c r="P5786" s="210">
        <f t="shared" si="510"/>
        <v>0</v>
      </c>
      <c r="Q5786" s="210">
        <f t="shared" si="510"/>
        <v>0</v>
      </c>
      <c r="R5786" s="210">
        <f t="shared" si="510"/>
        <v>0</v>
      </c>
    </row>
    <row r="5787" spans="1:18" hidden="1" outlineLevel="2" x14ac:dyDescent="0.35">
      <c r="A5787" s="209" t="str">
        <f>'Usages industrie'!A47</f>
        <v>Usage industriel n°44</v>
      </c>
      <c r="B5787" s="209" t="s">
        <v>637</v>
      </c>
      <c r="C5787" s="209"/>
      <c r="D5787" s="210">
        <f>IF(B$5734&lt;&gt;"",IF(B$5734='Usages industrie'!$K47,'Usages industrie'!J47,0),0)</f>
        <v>0</v>
      </c>
      <c r="E5787" s="210">
        <f t="shared" si="510"/>
        <v>0</v>
      </c>
      <c r="F5787" s="210">
        <f t="shared" si="510"/>
        <v>0</v>
      </c>
      <c r="G5787" s="210">
        <f t="shared" si="510"/>
        <v>0</v>
      </c>
      <c r="H5787" s="210">
        <f t="shared" si="510"/>
        <v>0</v>
      </c>
      <c r="I5787" s="210">
        <f t="shared" si="510"/>
        <v>0</v>
      </c>
      <c r="J5787" s="210">
        <f t="shared" si="510"/>
        <v>0</v>
      </c>
      <c r="K5787" s="210">
        <f t="shared" si="510"/>
        <v>0</v>
      </c>
      <c r="L5787" s="210">
        <f t="shared" si="510"/>
        <v>0</v>
      </c>
      <c r="M5787" s="210">
        <f t="shared" si="510"/>
        <v>0</v>
      </c>
      <c r="N5787" s="210">
        <f t="shared" si="510"/>
        <v>0</v>
      </c>
      <c r="O5787" s="210">
        <f t="shared" si="510"/>
        <v>0</v>
      </c>
      <c r="P5787" s="210">
        <f t="shared" si="510"/>
        <v>0</v>
      </c>
      <c r="Q5787" s="210">
        <f t="shared" si="510"/>
        <v>0</v>
      </c>
      <c r="R5787" s="210">
        <f t="shared" si="510"/>
        <v>0</v>
      </c>
    </row>
    <row r="5788" spans="1:18" hidden="1" outlineLevel="2" x14ac:dyDescent="0.35">
      <c r="A5788" s="209" t="str">
        <f>'Usages industrie'!A48</f>
        <v>Usage industriel n°45</v>
      </c>
      <c r="B5788" s="209" t="s">
        <v>637</v>
      </c>
      <c r="C5788" s="209"/>
      <c r="D5788" s="210">
        <f>IF(B$5734&lt;&gt;"",IF(B$5734='Usages industrie'!$K48,'Usages industrie'!J48,0),0)</f>
        <v>0</v>
      </c>
      <c r="E5788" s="210">
        <f t="shared" si="510"/>
        <v>0</v>
      </c>
      <c r="F5788" s="210">
        <f t="shared" si="510"/>
        <v>0</v>
      </c>
      <c r="G5788" s="210">
        <f t="shared" si="510"/>
        <v>0</v>
      </c>
      <c r="H5788" s="210">
        <f t="shared" si="510"/>
        <v>0</v>
      </c>
      <c r="I5788" s="210">
        <f t="shared" si="510"/>
        <v>0</v>
      </c>
      <c r="J5788" s="210">
        <f t="shared" si="510"/>
        <v>0</v>
      </c>
      <c r="K5788" s="210">
        <f t="shared" si="510"/>
        <v>0</v>
      </c>
      <c r="L5788" s="210">
        <f t="shared" si="510"/>
        <v>0</v>
      </c>
      <c r="M5788" s="210">
        <f t="shared" si="510"/>
        <v>0</v>
      </c>
      <c r="N5788" s="210">
        <f t="shared" si="510"/>
        <v>0</v>
      </c>
      <c r="O5788" s="210">
        <f t="shared" si="510"/>
        <v>0</v>
      </c>
      <c r="P5788" s="210">
        <f t="shared" si="510"/>
        <v>0</v>
      </c>
      <c r="Q5788" s="210">
        <f t="shared" si="510"/>
        <v>0</v>
      </c>
      <c r="R5788" s="210">
        <f t="shared" si="510"/>
        <v>0</v>
      </c>
    </row>
    <row r="5789" spans="1:18" hidden="1" outlineLevel="2" x14ac:dyDescent="0.35">
      <c r="A5789" s="209" t="str">
        <f>'Usages industrie'!A49</f>
        <v>Usage industriel n°46</v>
      </c>
      <c r="B5789" s="209" t="s">
        <v>637</v>
      </c>
      <c r="C5789" s="209"/>
      <c r="D5789" s="210">
        <f>IF(B$5734&lt;&gt;"",IF(B$5734='Usages industrie'!$K49,'Usages industrie'!J49,0),0)</f>
        <v>0</v>
      </c>
      <c r="E5789" s="210">
        <f t="shared" si="510"/>
        <v>0</v>
      </c>
      <c r="F5789" s="210">
        <f t="shared" si="510"/>
        <v>0</v>
      </c>
      <c r="G5789" s="210">
        <f t="shared" si="510"/>
        <v>0</v>
      </c>
      <c r="H5789" s="210">
        <f t="shared" si="510"/>
        <v>0</v>
      </c>
      <c r="I5789" s="210">
        <f t="shared" si="510"/>
        <v>0</v>
      </c>
      <c r="J5789" s="210">
        <f t="shared" si="510"/>
        <v>0</v>
      </c>
      <c r="K5789" s="210">
        <f t="shared" si="510"/>
        <v>0</v>
      </c>
      <c r="L5789" s="210">
        <f t="shared" si="510"/>
        <v>0</v>
      </c>
      <c r="M5789" s="210">
        <f t="shared" si="510"/>
        <v>0</v>
      </c>
      <c r="N5789" s="210">
        <f t="shared" si="510"/>
        <v>0</v>
      </c>
      <c r="O5789" s="210">
        <f t="shared" si="510"/>
        <v>0</v>
      </c>
      <c r="P5789" s="210">
        <f t="shared" si="510"/>
        <v>0</v>
      </c>
      <c r="Q5789" s="210">
        <f t="shared" si="510"/>
        <v>0</v>
      </c>
      <c r="R5789" s="210">
        <f t="shared" si="510"/>
        <v>0</v>
      </c>
    </row>
    <row r="5790" spans="1:18" hidden="1" outlineLevel="2" x14ac:dyDescent="0.35">
      <c r="A5790" s="209" t="str">
        <f>'Usages industrie'!A50</f>
        <v>Usage industriel n°47</v>
      </c>
      <c r="B5790" s="209" t="s">
        <v>637</v>
      </c>
      <c r="C5790" s="209"/>
      <c r="D5790" s="210">
        <f>IF(B$5734&lt;&gt;"",IF(B$5734='Usages industrie'!$K50,'Usages industrie'!J50,0),0)</f>
        <v>0</v>
      </c>
      <c r="E5790" s="210">
        <f t="shared" si="510"/>
        <v>0</v>
      </c>
      <c r="F5790" s="210">
        <f t="shared" si="510"/>
        <v>0</v>
      </c>
      <c r="G5790" s="210">
        <f t="shared" si="510"/>
        <v>0</v>
      </c>
      <c r="H5790" s="210">
        <f t="shared" si="510"/>
        <v>0</v>
      </c>
      <c r="I5790" s="210">
        <f t="shared" si="510"/>
        <v>0</v>
      </c>
      <c r="J5790" s="210">
        <f t="shared" si="510"/>
        <v>0</v>
      </c>
      <c r="K5790" s="210">
        <f t="shared" si="510"/>
        <v>0</v>
      </c>
      <c r="L5790" s="210">
        <f t="shared" si="510"/>
        <v>0</v>
      </c>
      <c r="M5790" s="210">
        <f t="shared" si="510"/>
        <v>0</v>
      </c>
      <c r="N5790" s="210">
        <f t="shared" si="510"/>
        <v>0</v>
      </c>
      <c r="O5790" s="210">
        <f t="shared" si="510"/>
        <v>0</v>
      </c>
      <c r="P5790" s="210">
        <f t="shared" si="510"/>
        <v>0</v>
      </c>
      <c r="Q5790" s="210">
        <f t="shared" si="510"/>
        <v>0</v>
      </c>
      <c r="R5790" s="210">
        <f t="shared" si="510"/>
        <v>0</v>
      </c>
    </row>
    <row r="5791" spans="1:18" hidden="1" outlineLevel="2" x14ac:dyDescent="0.35">
      <c r="A5791" s="209" t="str">
        <f>'Usages industrie'!A51</f>
        <v>Usage industriel n°48</v>
      </c>
      <c r="B5791" s="209" t="s">
        <v>637</v>
      </c>
      <c r="C5791" s="209"/>
      <c r="D5791" s="210">
        <f>IF(B$5734&lt;&gt;"",IF(B$5734='Usages industrie'!$K51,'Usages industrie'!J51,0),0)</f>
        <v>0</v>
      </c>
      <c r="E5791" s="210">
        <f t="shared" si="510"/>
        <v>0</v>
      </c>
      <c r="F5791" s="210">
        <f t="shared" si="510"/>
        <v>0</v>
      </c>
      <c r="G5791" s="210">
        <f t="shared" si="510"/>
        <v>0</v>
      </c>
      <c r="H5791" s="210">
        <f t="shared" si="510"/>
        <v>0</v>
      </c>
      <c r="I5791" s="210">
        <f t="shared" si="510"/>
        <v>0</v>
      </c>
      <c r="J5791" s="210">
        <f t="shared" si="510"/>
        <v>0</v>
      </c>
      <c r="K5791" s="210">
        <f t="shared" si="510"/>
        <v>0</v>
      </c>
      <c r="L5791" s="210">
        <f t="shared" si="510"/>
        <v>0</v>
      </c>
      <c r="M5791" s="210">
        <f t="shared" si="510"/>
        <v>0</v>
      </c>
      <c r="N5791" s="210">
        <f t="shared" si="510"/>
        <v>0</v>
      </c>
      <c r="O5791" s="210">
        <f t="shared" si="510"/>
        <v>0</v>
      </c>
      <c r="P5791" s="210">
        <f t="shared" si="510"/>
        <v>0</v>
      </c>
      <c r="Q5791" s="210">
        <f t="shared" si="510"/>
        <v>0</v>
      </c>
      <c r="R5791" s="210">
        <f t="shared" si="510"/>
        <v>0</v>
      </c>
    </row>
    <row r="5792" spans="1:18" hidden="1" outlineLevel="2" x14ac:dyDescent="0.35">
      <c r="A5792" s="209" t="str">
        <f>'Usages industrie'!A52</f>
        <v>Usage industriel n°49</v>
      </c>
      <c r="B5792" s="209" t="s">
        <v>637</v>
      </c>
      <c r="C5792" s="209"/>
      <c r="D5792" s="210">
        <f>IF(B$5734&lt;&gt;"",IF(B$5734='Usages industrie'!$K52,'Usages industrie'!J52,0),0)</f>
        <v>0</v>
      </c>
      <c r="E5792" s="210">
        <f t="shared" si="510"/>
        <v>0</v>
      </c>
      <c r="F5792" s="210">
        <f t="shared" si="510"/>
        <v>0</v>
      </c>
      <c r="G5792" s="210">
        <f t="shared" si="510"/>
        <v>0</v>
      </c>
      <c r="H5792" s="210">
        <f t="shared" si="510"/>
        <v>0</v>
      </c>
      <c r="I5792" s="210">
        <f t="shared" si="510"/>
        <v>0</v>
      </c>
      <c r="J5792" s="210">
        <f t="shared" si="510"/>
        <v>0</v>
      </c>
      <c r="K5792" s="210">
        <f t="shared" si="510"/>
        <v>0</v>
      </c>
      <c r="L5792" s="210">
        <f t="shared" si="510"/>
        <v>0</v>
      </c>
      <c r="M5792" s="210">
        <f t="shared" si="510"/>
        <v>0</v>
      </c>
      <c r="N5792" s="210">
        <f t="shared" si="510"/>
        <v>0</v>
      </c>
      <c r="O5792" s="210">
        <f t="shared" si="510"/>
        <v>0</v>
      </c>
      <c r="P5792" s="210">
        <f t="shared" si="510"/>
        <v>0</v>
      </c>
      <c r="Q5792" s="210">
        <f t="shared" si="510"/>
        <v>0</v>
      </c>
      <c r="R5792" s="210">
        <f t="shared" si="510"/>
        <v>0</v>
      </c>
    </row>
    <row r="5793" spans="1:18" hidden="1" outlineLevel="2" x14ac:dyDescent="0.35">
      <c r="A5793" s="209" t="str">
        <f>'Usages industrie'!A53</f>
        <v>Usage industriel n°50</v>
      </c>
      <c r="B5793" s="209" t="s">
        <v>637</v>
      </c>
      <c r="C5793" s="209"/>
      <c r="D5793" s="210">
        <f>IF(B$5734&lt;&gt;"",IF(B$5734='Usages industrie'!$K53,'Usages industrie'!J53,0),0)</f>
        <v>0</v>
      </c>
      <c r="E5793" s="210">
        <f t="shared" si="510"/>
        <v>0</v>
      </c>
      <c r="F5793" s="210">
        <f t="shared" si="510"/>
        <v>0</v>
      </c>
      <c r="G5793" s="210">
        <f t="shared" si="510"/>
        <v>0</v>
      </c>
      <c r="H5793" s="210">
        <f t="shared" si="510"/>
        <v>0</v>
      </c>
      <c r="I5793" s="210">
        <f t="shared" si="510"/>
        <v>0</v>
      </c>
      <c r="J5793" s="210">
        <f t="shared" si="510"/>
        <v>0</v>
      </c>
      <c r="K5793" s="210">
        <f t="shared" si="510"/>
        <v>0</v>
      </c>
      <c r="L5793" s="210">
        <f t="shared" si="510"/>
        <v>0</v>
      </c>
      <c r="M5793" s="210">
        <f t="shared" si="510"/>
        <v>0</v>
      </c>
      <c r="N5793" s="210">
        <f t="shared" si="510"/>
        <v>0</v>
      </c>
      <c r="O5793" s="210">
        <f t="shared" si="510"/>
        <v>0</v>
      </c>
      <c r="P5793" s="210">
        <f t="shared" si="510"/>
        <v>0</v>
      </c>
      <c r="Q5793" s="210">
        <f t="shared" si="510"/>
        <v>0</v>
      </c>
      <c r="R5793" s="210">
        <f t="shared" si="510"/>
        <v>0</v>
      </c>
    </row>
    <row r="5794" spans="1:18" hidden="1" outlineLevel="1" collapsed="1" x14ac:dyDescent="0.35">
      <c r="A5794" s="209" t="s">
        <v>638</v>
      </c>
      <c r="B5794" s="209"/>
      <c r="C5794" s="209"/>
      <c r="D5794" s="210">
        <f t="shared" ref="D5794:R5794" si="511">SUM(D5744:D5793)</f>
        <v>0</v>
      </c>
      <c r="E5794" s="210">
        <f t="shared" si="511"/>
        <v>0</v>
      </c>
      <c r="F5794" s="210">
        <f t="shared" si="511"/>
        <v>0</v>
      </c>
      <c r="G5794" s="210">
        <f t="shared" si="511"/>
        <v>0</v>
      </c>
      <c r="H5794" s="210">
        <f t="shared" si="511"/>
        <v>0</v>
      </c>
      <c r="I5794" s="210">
        <f t="shared" si="511"/>
        <v>0</v>
      </c>
      <c r="J5794" s="210">
        <f t="shared" si="511"/>
        <v>0</v>
      </c>
      <c r="K5794" s="210">
        <f t="shared" si="511"/>
        <v>0</v>
      </c>
      <c r="L5794" s="210">
        <f t="shared" si="511"/>
        <v>0</v>
      </c>
      <c r="M5794" s="210">
        <f t="shared" si="511"/>
        <v>0</v>
      </c>
      <c r="N5794" s="210">
        <f t="shared" si="511"/>
        <v>0</v>
      </c>
      <c r="O5794" s="210">
        <f t="shared" si="511"/>
        <v>0</v>
      </c>
      <c r="P5794" s="210">
        <f t="shared" si="511"/>
        <v>0</v>
      </c>
      <c r="Q5794" s="210">
        <f t="shared" si="511"/>
        <v>0</v>
      </c>
      <c r="R5794" s="210">
        <f t="shared" si="511"/>
        <v>0</v>
      </c>
    </row>
    <row r="5795" spans="1:18" hidden="1" outlineLevel="2" x14ac:dyDescent="0.35">
      <c r="A5795" s="209" t="str">
        <f>'Usages industrie'!A4</f>
        <v>Usage industriel n°1</v>
      </c>
      <c r="B5795" s="209" t="s">
        <v>639</v>
      </c>
      <c r="C5795" s="209"/>
      <c r="D5795" s="210">
        <f>D5744*'Usages industrie'!$O4*(1+'Usages industrie'!$P4)^(D$5738-$D$5738)/1000</f>
        <v>0</v>
      </c>
      <c r="E5795" s="210">
        <f>E5744*'Usages industrie'!$O4*(1+'Usages industrie'!$P4)^(E$5738-$D$5738)/1000</f>
        <v>0</v>
      </c>
      <c r="F5795" s="210">
        <f>F5744*'Usages industrie'!$O4*(1+'Usages industrie'!$P4)^(F$5738-$D$5738)/1000</f>
        <v>0</v>
      </c>
      <c r="G5795" s="210">
        <f>G5744*'Usages industrie'!$O4*(1+'Usages industrie'!$P4)^(G$5738-$D$5738)/1000</f>
        <v>0</v>
      </c>
      <c r="H5795" s="210">
        <f>H5744*'Usages industrie'!$O4*(1+'Usages industrie'!$P4)^(H$5738-$D$5738)/1000</f>
        <v>0</v>
      </c>
      <c r="I5795" s="210">
        <f>I5744*'Usages industrie'!$O4*(1+'Usages industrie'!$P4)^(I$5738-$D$5738)/1000</f>
        <v>0</v>
      </c>
      <c r="J5795" s="210">
        <f>J5744*'Usages industrie'!$O4*(1+'Usages industrie'!$P4)^(J$5738-$D$5738)/1000</f>
        <v>0</v>
      </c>
      <c r="K5795" s="210">
        <f>K5744*'Usages industrie'!$O4*(1+'Usages industrie'!$P4)^(K$5738-$D$5738)/1000</f>
        <v>0</v>
      </c>
      <c r="L5795" s="210">
        <f>L5744*'Usages industrie'!$O4*(1+'Usages industrie'!$P4)^(L$5738-$D$5738)/1000</f>
        <v>0</v>
      </c>
      <c r="M5795" s="210">
        <f>M5744*'Usages industrie'!$O4*(1+'Usages industrie'!$P4)^(M$5738-$D$5738)/1000</f>
        <v>0</v>
      </c>
      <c r="N5795" s="210">
        <f>N5744*'Usages industrie'!$O4*(1+'Usages industrie'!$P4)^(N$5738-$D$5738)/1000</f>
        <v>0</v>
      </c>
      <c r="O5795" s="210">
        <f>O5744*'Usages industrie'!$O4*(1+'Usages industrie'!$P4)^(O$5738-$D$5738)/1000</f>
        <v>0</v>
      </c>
      <c r="P5795" s="210">
        <f>P5744*'Usages industrie'!$O4*(1+'Usages industrie'!$P4)^(P$5738-$D$5738)/1000</f>
        <v>0</v>
      </c>
      <c r="Q5795" s="210">
        <f>Q5744*'Usages industrie'!$O4*(1+'Usages industrie'!$P4)^(Q$5738-$D$5738)/1000</f>
        <v>0</v>
      </c>
      <c r="R5795" s="210">
        <f>R5744*'Usages industrie'!$O4*(1+'Usages industrie'!$P4)^(R$5738-$D$5738)/1000</f>
        <v>0</v>
      </c>
    </row>
    <row r="5796" spans="1:18" hidden="1" outlineLevel="2" x14ac:dyDescent="0.35">
      <c r="A5796" s="209" t="str">
        <f>'Usages industrie'!A5</f>
        <v>Usage industriel n°2</v>
      </c>
      <c r="B5796" s="209" t="s">
        <v>639</v>
      </c>
      <c r="C5796" s="209"/>
      <c r="D5796" s="210">
        <f>D5745*'Usages industrie'!$O5*(1+'Usages industrie'!$P5)^(D$5738-$D$5738)/1000</f>
        <v>0</v>
      </c>
      <c r="E5796" s="210">
        <f>E5745*'Usages industrie'!$O5*(1+'Usages industrie'!$P5)^(E$5738-$D$5738)/1000</f>
        <v>0</v>
      </c>
      <c r="F5796" s="210">
        <f>F5745*'Usages industrie'!$O5*(1+'Usages industrie'!$P5)^(F$5738-$D$5738)/1000</f>
        <v>0</v>
      </c>
      <c r="G5796" s="210">
        <f>G5745*'Usages industrie'!$O5*(1+'Usages industrie'!$P5)^(G$5738-$D$5738)/1000</f>
        <v>0</v>
      </c>
      <c r="H5796" s="210">
        <f>H5745*'Usages industrie'!$O5*(1+'Usages industrie'!$P5)^(H$5738-$D$5738)/1000</f>
        <v>0</v>
      </c>
      <c r="I5796" s="210">
        <f>I5745*'Usages industrie'!$O5*(1+'Usages industrie'!$P5)^(I$5738-$D$5738)/1000</f>
        <v>0</v>
      </c>
      <c r="J5796" s="210">
        <f>J5745*'Usages industrie'!$O5*(1+'Usages industrie'!$P5)^(J$5738-$D$5738)/1000</f>
        <v>0</v>
      </c>
      <c r="K5796" s="210">
        <f>K5745*'Usages industrie'!$O5*(1+'Usages industrie'!$P5)^(K$5738-$D$5738)/1000</f>
        <v>0</v>
      </c>
      <c r="L5796" s="210">
        <f>L5745*'Usages industrie'!$O5*(1+'Usages industrie'!$P5)^(L$5738-$D$5738)/1000</f>
        <v>0</v>
      </c>
      <c r="M5796" s="210">
        <f>M5745*'Usages industrie'!$O5*(1+'Usages industrie'!$P5)^(M$5738-$D$5738)/1000</f>
        <v>0</v>
      </c>
      <c r="N5796" s="210">
        <f>N5745*'Usages industrie'!$O5*(1+'Usages industrie'!$P5)^(N$5738-$D$5738)/1000</f>
        <v>0</v>
      </c>
      <c r="O5796" s="210">
        <f>O5745*'Usages industrie'!$O5*(1+'Usages industrie'!$P5)^(O$5738-$D$5738)/1000</f>
        <v>0</v>
      </c>
      <c r="P5796" s="210">
        <f>P5745*'Usages industrie'!$O5*(1+'Usages industrie'!$P5)^(P$5738-$D$5738)/1000</f>
        <v>0</v>
      </c>
      <c r="Q5796" s="210">
        <f>Q5745*'Usages industrie'!$O5*(1+'Usages industrie'!$P5)^(Q$5738-$D$5738)/1000</f>
        <v>0</v>
      </c>
      <c r="R5796" s="210">
        <f>R5745*'Usages industrie'!$O5*(1+'Usages industrie'!$P5)^(R$5738-$D$5738)/1000</f>
        <v>0</v>
      </c>
    </row>
    <row r="5797" spans="1:18" hidden="1" outlineLevel="2" x14ac:dyDescent="0.35">
      <c r="A5797" s="209" t="str">
        <f>'Usages industrie'!A6</f>
        <v>Usage industriel n°3</v>
      </c>
      <c r="B5797" s="209" t="s">
        <v>639</v>
      </c>
      <c r="C5797" s="209"/>
      <c r="D5797" s="210">
        <f>D5746*'Usages industrie'!$O6*(1+'Usages industrie'!$P6)^(D$5738-$D$5738)/1000</f>
        <v>0</v>
      </c>
      <c r="E5797" s="210">
        <f>E5746*'Usages industrie'!$O6*(1+'Usages industrie'!$P6)^(E$5738-$D$5738)/1000</f>
        <v>0</v>
      </c>
      <c r="F5797" s="210">
        <f>F5746*'Usages industrie'!$O6*(1+'Usages industrie'!$P6)^(F$5738-$D$5738)/1000</f>
        <v>0</v>
      </c>
      <c r="G5797" s="210">
        <f>G5746*'Usages industrie'!$O6*(1+'Usages industrie'!$P6)^(G$5738-$D$5738)/1000</f>
        <v>0</v>
      </c>
      <c r="H5797" s="210">
        <f>H5746*'Usages industrie'!$O6*(1+'Usages industrie'!$P6)^(H$5738-$D$5738)/1000</f>
        <v>0</v>
      </c>
      <c r="I5797" s="210">
        <f>I5746*'Usages industrie'!$O6*(1+'Usages industrie'!$P6)^(I$5738-$D$5738)/1000</f>
        <v>0</v>
      </c>
      <c r="J5797" s="210">
        <f>J5746*'Usages industrie'!$O6*(1+'Usages industrie'!$P6)^(J$5738-$D$5738)/1000</f>
        <v>0</v>
      </c>
      <c r="K5797" s="210">
        <f>K5746*'Usages industrie'!$O6*(1+'Usages industrie'!$P6)^(K$5738-$D$5738)/1000</f>
        <v>0</v>
      </c>
      <c r="L5797" s="210">
        <f>L5746*'Usages industrie'!$O6*(1+'Usages industrie'!$P6)^(L$5738-$D$5738)/1000</f>
        <v>0</v>
      </c>
      <c r="M5797" s="210">
        <f>M5746*'Usages industrie'!$O6*(1+'Usages industrie'!$P6)^(M$5738-$D$5738)/1000</f>
        <v>0</v>
      </c>
      <c r="N5797" s="210">
        <f>N5746*'Usages industrie'!$O6*(1+'Usages industrie'!$P6)^(N$5738-$D$5738)/1000</f>
        <v>0</v>
      </c>
      <c r="O5797" s="210">
        <f>O5746*'Usages industrie'!$O6*(1+'Usages industrie'!$P6)^(O$5738-$D$5738)/1000</f>
        <v>0</v>
      </c>
      <c r="P5797" s="210">
        <f>P5746*'Usages industrie'!$O6*(1+'Usages industrie'!$P6)^(P$5738-$D$5738)/1000</f>
        <v>0</v>
      </c>
      <c r="Q5797" s="210">
        <f>Q5746*'Usages industrie'!$O6*(1+'Usages industrie'!$P6)^(Q$5738-$D$5738)/1000</f>
        <v>0</v>
      </c>
      <c r="R5797" s="210">
        <f>R5746*'Usages industrie'!$O6*(1+'Usages industrie'!$P6)^(R$5738-$D$5738)/1000</f>
        <v>0</v>
      </c>
    </row>
    <row r="5798" spans="1:18" hidden="1" outlineLevel="2" x14ac:dyDescent="0.35">
      <c r="A5798" s="209" t="str">
        <f>'Usages industrie'!A7</f>
        <v>Usage industriel n°4</v>
      </c>
      <c r="B5798" s="209" t="s">
        <v>639</v>
      </c>
      <c r="C5798" s="209"/>
      <c r="D5798" s="210">
        <f>D5747*'Usages industrie'!$O7*(1+'Usages industrie'!$P7)^(D$5738-$D$5738)/1000</f>
        <v>0</v>
      </c>
      <c r="E5798" s="210">
        <f>E5747*'Usages industrie'!$O7*(1+'Usages industrie'!$P7)^(E$5738-$D$5738)/1000</f>
        <v>0</v>
      </c>
      <c r="F5798" s="210">
        <f>F5747*'Usages industrie'!$O7*(1+'Usages industrie'!$P7)^(F$5738-$D$5738)/1000</f>
        <v>0</v>
      </c>
      <c r="G5798" s="210">
        <f>G5747*'Usages industrie'!$O7*(1+'Usages industrie'!$P7)^(G$5738-$D$5738)/1000</f>
        <v>0</v>
      </c>
      <c r="H5798" s="210">
        <f>H5747*'Usages industrie'!$O7*(1+'Usages industrie'!$P7)^(H$5738-$D$5738)/1000</f>
        <v>0</v>
      </c>
      <c r="I5798" s="210">
        <f>I5747*'Usages industrie'!$O7*(1+'Usages industrie'!$P7)^(I$5738-$D$5738)/1000</f>
        <v>0</v>
      </c>
      <c r="J5798" s="210">
        <f>J5747*'Usages industrie'!$O7*(1+'Usages industrie'!$P7)^(J$5738-$D$5738)/1000</f>
        <v>0</v>
      </c>
      <c r="K5798" s="210">
        <f>K5747*'Usages industrie'!$O7*(1+'Usages industrie'!$P7)^(K$5738-$D$5738)/1000</f>
        <v>0</v>
      </c>
      <c r="L5798" s="210">
        <f>L5747*'Usages industrie'!$O7*(1+'Usages industrie'!$P7)^(L$5738-$D$5738)/1000</f>
        <v>0</v>
      </c>
      <c r="M5798" s="210">
        <f>M5747*'Usages industrie'!$O7*(1+'Usages industrie'!$P7)^(M$5738-$D$5738)/1000</f>
        <v>0</v>
      </c>
      <c r="N5798" s="210">
        <f>N5747*'Usages industrie'!$O7*(1+'Usages industrie'!$P7)^(N$5738-$D$5738)/1000</f>
        <v>0</v>
      </c>
      <c r="O5798" s="210">
        <f>O5747*'Usages industrie'!$O7*(1+'Usages industrie'!$P7)^(O$5738-$D$5738)/1000</f>
        <v>0</v>
      </c>
      <c r="P5798" s="210">
        <f>P5747*'Usages industrie'!$O7*(1+'Usages industrie'!$P7)^(P$5738-$D$5738)/1000</f>
        <v>0</v>
      </c>
      <c r="Q5798" s="210">
        <f>Q5747*'Usages industrie'!$O7*(1+'Usages industrie'!$P7)^(Q$5738-$D$5738)/1000</f>
        <v>0</v>
      </c>
      <c r="R5798" s="210">
        <f>R5747*'Usages industrie'!$O7*(1+'Usages industrie'!$P7)^(R$5738-$D$5738)/1000</f>
        <v>0</v>
      </c>
    </row>
    <row r="5799" spans="1:18" hidden="1" outlineLevel="2" x14ac:dyDescent="0.35">
      <c r="A5799" s="209" t="str">
        <f>'Usages industrie'!A8</f>
        <v>Usage industriel n°5</v>
      </c>
      <c r="B5799" s="209" t="s">
        <v>639</v>
      </c>
      <c r="C5799" s="209"/>
      <c r="D5799" s="210">
        <f>D5748*'Usages industrie'!$O8*(1+'Usages industrie'!$P8)^(D$5738-$D$5738)/1000</f>
        <v>0</v>
      </c>
      <c r="E5799" s="210">
        <f>E5748*'Usages industrie'!$O8*(1+'Usages industrie'!$P8)^(E$5738-$D$5738)/1000</f>
        <v>0</v>
      </c>
      <c r="F5799" s="210">
        <f>F5748*'Usages industrie'!$O8*(1+'Usages industrie'!$P8)^(F$5738-$D$5738)/1000</f>
        <v>0</v>
      </c>
      <c r="G5799" s="210">
        <f>G5748*'Usages industrie'!$O8*(1+'Usages industrie'!$P8)^(G$5738-$D$5738)/1000</f>
        <v>0</v>
      </c>
      <c r="H5799" s="210">
        <f>H5748*'Usages industrie'!$O8*(1+'Usages industrie'!$P8)^(H$5738-$D$5738)/1000</f>
        <v>0</v>
      </c>
      <c r="I5799" s="210">
        <f>I5748*'Usages industrie'!$O8*(1+'Usages industrie'!$P8)^(I$5738-$D$5738)/1000</f>
        <v>0</v>
      </c>
      <c r="J5799" s="210">
        <f>J5748*'Usages industrie'!$O8*(1+'Usages industrie'!$P8)^(J$5738-$D$5738)/1000</f>
        <v>0</v>
      </c>
      <c r="K5799" s="210">
        <f>K5748*'Usages industrie'!$O8*(1+'Usages industrie'!$P8)^(K$5738-$D$5738)/1000</f>
        <v>0</v>
      </c>
      <c r="L5799" s="210">
        <f>L5748*'Usages industrie'!$O8*(1+'Usages industrie'!$P8)^(L$5738-$D$5738)/1000</f>
        <v>0</v>
      </c>
      <c r="M5799" s="210">
        <f>M5748*'Usages industrie'!$O8*(1+'Usages industrie'!$P8)^(M$5738-$D$5738)/1000</f>
        <v>0</v>
      </c>
      <c r="N5799" s="210">
        <f>N5748*'Usages industrie'!$O8*(1+'Usages industrie'!$P8)^(N$5738-$D$5738)/1000</f>
        <v>0</v>
      </c>
      <c r="O5799" s="210">
        <f>O5748*'Usages industrie'!$O8*(1+'Usages industrie'!$P8)^(O$5738-$D$5738)/1000</f>
        <v>0</v>
      </c>
      <c r="P5799" s="210">
        <f>P5748*'Usages industrie'!$O8*(1+'Usages industrie'!$P8)^(P$5738-$D$5738)/1000</f>
        <v>0</v>
      </c>
      <c r="Q5799" s="210">
        <f>Q5748*'Usages industrie'!$O8*(1+'Usages industrie'!$P8)^(Q$5738-$D$5738)/1000</f>
        <v>0</v>
      </c>
      <c r="R5799" s="210">
        <f>R5748*'Usages industrie'!$O8*(1+'Usages industrie'!$P8)^(R$5738-$D$5738)/1000</f>
        <v>0</v>
      </c>
    </row>
    <row r="5800" spans="1:18" hidden="1" outlineLevel="2" x14ac:dyDescent="0.35">
      <c r="A5800" s="209" t="str">
        <f>'Usages industrie'!A9</f>
        <v>Usage industriel n°6</v>
      </c>
      <c r="B5800" s="209" t="s">
        <v>639</v>
      </c>
      <c r="C5800" s="209"/>
      <c r="D5800" s="210">
        <f>D5749*'Usages industrie'!$O9*(1+'Usages industrie'!$P9)^(D$5738-$D$5738)/1000</f>
        <v>0</v>
      </c>
      <c r="E5800" s="210">
        <f>E5749*'Usages industrie'!$O9*(1+'Usages industrie'!$P9)^(E$5738-$D$5738)/1000</f>
        <v>0</v>
      </c>
      <c r="F5800" s="210">
        <f>F5749*'Usages industrie'!$O9*(1+'Usages industrie'!$P9)^(F$5738-$D$5738)/1000</f>
        <v>0</v>
      </c>
      <c r="G5800" s="210">
        <f>G5749*'Usages industrie'!$O9*(1+'Usages industrie'!$P9)^(G$5738-$D$5738)/1000</f>
        <v>0</v>
      </c>
      <c r="H5800" s="210">
        <f>H5749*'Usages industrie'!$O9*(1+'Usages industrie'!$P9)^(H$5738-$D$5738)/1000</f>
        <v>0</v>
      </c>
      <c r="I5800" s="210">
        <f>I5749*'Usages industrie'!$O9*(1+'Usages industrie'!$P9)^(I$5738-$D$5738)/1000</f>
        <v>0</v>
      </c>
      <c r="J5800" s="210">
        <f>J5749*'Usages industrie'!$O9*(1+'Usages industrie'!$P9)^(J$5738-$D$5738)/1000</f>
        <v>0</v>
      </c>
      <c r="K5800" s="210">
        <f>K5749*'Usages industrie'!$O9*(1+'Usages industrie'!$P9)^(K$5738-$D$5738)/1000</f>
        <v>0</v>
      </c>
      <c r="L5800" s="210">
        <f>L5749*'Usages industrie'!$O9*(1+'Usages industrie'!$P9)^(L$5738-$D$5738)/1000</f>
        <v>0</v>
      </c>
      <c r="M5800" s="210">
        <f>M5749*'Usages industrie'!$O9*(1+'Usages industrie'!$P9)^(M$5738-$D$5738)/1000</f>
        <v>0</v>
      </c>
      <c r="N5800" s="210">
        <f>N5749*'Usages industrie'!$O9*(1+'Usages industrie'!$P9)^(N$5738-$D$5738)/1000</f>
        <v>0</v>
      </c>
      <c r="O5800" s="210">
        <f>O5749*'Usages industrie'!$O9*(1+'Usages industrie'!$P9)^(O$5738-$D$5738)/1000</f>
        <v>0</v>
      </c>
      <c r="P5800" s="210">
        <f>P5749*'Usages industrie'!$O9*(1+'Usages industrie'!$P9)^(P$5738-$D$5738)/1000</f>
        <v>0</v>
      </c>
      <c r="Q5800" s="210">
        <f>Q5749*'Usages industrie'!$O9*(1+'Usages industrie'!$P9)^(Q$5738-$D$5738)/1000</f>
        <v>0</v>
      </c>
      <c r="R5800" s="210">
        <f>R5749*'Usages industrie'!$O9*(1+'Usages industrie'!$P9)^(R$5738-$D$5738)/1000</f>
        <v>0</v>
      </c>
    </row>
    <row r="5801" spans="1:18" hidden="1" outlineLevel="2" x14ac:dyDescent="0.35">
      <c r="A5801" s="209" t="str">
        <f>'Usages industrie'!A10</f>
        <v>Usage industriel n°7</v>
      </c>
      <c r="B5801" s="209" t="s">
        <v>639</v>
      </c>
      <c r="C5801" s="209"/>
      <c r="D5801" s="210">
        <f>D5750*'Usages industrie'!$O10*(1+'Usages industrie'!$P10)^(D$5738-$D$5738)/1000</f>
        <v>0</v>
      </c>
      <c r="E5801" s="210">
        <f>E5750*'Usages industrie'!$O10*(1+'Usages industrie'!$P10)^(E$5738-$D$5738)/1000</f>
        <v>0</v>
      </c>
      <c r="F5801" s="210">
        <f>F5750*'Usages industrie'!$O10*(1+'Usages industrie'!$P10)^(F$5738-$D$5738)/1000</f>
        <v>0</v>
      </c>
      <c r="G5801" s="210">
        <f>G5750*'Usages industrie'!$O10*(1+'Usages industrie'!$P10)^(G$5738-$D$5738)/1000</f>
        <v>0</v>
      </c>
      <c r="H5801" s="210">
        <f>H5750*'Usages industrie'!$O10*(1+'Usages industrie'!$P10)^(H$5738-$D$5738)/1000</f>
        <v>0</v>
      </c>
      <c r="I5801" s="210">
        <f>I5750*'Usages industrie'!$O10*(1+'Usages industrie'!$P10)^(I$5738-$D$5738)/1000</f>
        <v>0</v>
      </c>
      <c r="J5801" s="210">
        <f>J5750*'Usages industrie'!$O10*(1+'Usages industrie'!$P10)^(J$5738-$D$5738)/1000</f>
        <v>0</v>
      </c>
      <c r="K5801" s="210">
        <f>K5750*'Usages industrie'!$O10*(1+'Usages industrie'!$P10)^(K$5738-$D$5738)/1000</f>
        <v>0</v>
      </c>
      <c r="L5801" s="210">
        <f>L5750*'Usages industrie'!$O10*(1+'Usages industrie'!$P10)^(L$5738-$D$5738)/1000</f>
        <v>0</v>
      </c>
      <c r="M5801" s="210">
        <f>M5750*'Usages industrie'!$O10*(1+'Usages industrie'!$P10)^(M$5738-$D$5738)/1000</f>
        <v>0</v>
      </c>
      <c r="N5801" s="210">
        <f>N5750*'Usages industrie'!$O10*(1+'Usages industrie'!$P10)^(N$5738-$D$5738)/1000</f>
        <v>0</v>
      </c>
      <c r="O5801" s="210">
        <f>O5750*'Usages industrie'!$O10*(1+'Usages industrie'!$P10)^(O$5738-$D$5738)/1000</f>
        <v>0</v>
      </c>
      <c r="P5801" s="210">
        <f>P5750*'Usages industrie'!$O10*(1+'Usages industrie'!$P10)^(P$5738-$D$5738)/1000</f>
        <v>0</v>
      </c>
      <c r="Q5801" s="210">
        <f>Q5750*'Usages industrie'!$O10*(1+'Usages industrie'!$P10)^(Q$5738-$D$5738)/1000</f>
        <v>0</v>
      </c>
      <c r="R5801" s="210">
        <f>R5750*'Usages industrie'!$O10*(1+'Usages industrie'!$P10)^(R$5738-$D$5738)/1000</f>
        <v>0</v>
      </c>
    </row>
    <row r="5802" spans="1:18" hidden="1" outlineLevel="2" x14ac:dyDescent="0.35">
      <c r="A5802" s="209" t="str">
        <f>'Usages industrie'!A11</f>
        <v>Usage industriel n°8</v>
      </c>
      <c r="B5802" s="209" t="s">
        <v>639</v>
      </c>
      <c r="C5802" s="209"/>
      <c r="D5802" s="210">
        <f>D5751*'Usages industrie'!$O11*(1+'Usages industrie'!$P11)^(D$5738-$D$5738)/1000</f>
        <v>0</v>
      </c>
      <c r="E5802" s="210">
        <f>E5751*'Usages industrie'!$O11*(1+'Usages industrie'!$P11)^(E$5738-$D$5738)/1000</f>
        <v>0</v>
      </c>
      <c r="F5802" s="210">
        <f>F5751*'Usages industrie'!$O11*(1+'Usages industrie'!$P11)^(F$5738-$D$5738)/1000</f>
        <v>0</v>
      </c>
      <c r="G5802" s="210">
        <f>G5751*'Usages industrie'!$O11*(1+'Usages industrie'!$P11)^(G$5738-$D$5738)/1000</f>
        <v>0</v>
      </c>
      <c r="H5802" s="210">
        <f>H5751*'Usages industrie'!$O11*(1+'Usages industrie'!$P11)^(H$5738-$D$5738)/1000</f>
        <v>0</v>
      </c>
      <c r="I5802" s="210">
        <f>I5751*'Usages industrie'!$O11*(1+'Usages industrie'!$P11)^(I$5738-$D$5738)/1000</f>
        <v>0</v>
      </c>
      <c r="J5802" s="210">
        <f>J5751*'Usages industrie'!$O11*(1+'Usages industrie'!$P11)^(J$5738-$D$5738)/1000</f>
        <v>0</v>
      </c>
      <c r="K5802" s="210">
        <f>K5751*'Usages industrie'!$O11*(1+'Usages industrie'!$P11)^(K$5738-$D$5738)/1000</f>
        <v>0</v>
      </c>
      <c r="L5802" s="210">
        <f>L5751*'Usages industrie'!$O11*(1+'Usages industrie'!$P11)^(L$5738-$D$5738)/1000</f>
        <v>0</v>
      </c>
      <c r="M5802" s="210">
        <f>M5751*'Usages industrie'!$O11*(1+'Usages industrie'!$P11)^(M$5738-$D$5738)/1000</f>
        <v>0</v>
      </c>
      <c r="N5802" s="210">
        <f>N5751*'Usages industrie'!$O11*(1+'Usages industrie'!$P11)^(N$5738-$D$5738)/1000</f>
        <v>0</v>
      </c>
      <c r="O5802" s="210">
        <f>O5751*'Usages industrie'!$O11*(1+'Usages industrie'!$P11)^(O$5738-$D$5738)/1000</f>
        <v>0</v>
      </c>
      <c r="P5802" s="210">
        <f>P5751*'Usages industrie'!$O11*(1+'Usages industrie'!$P11)^(P$5738-$D$5738)/1000</f>
        <v>0</v>
      </c>
      <c r="Q5802" s="210">
        <f>Q5751*'Usages industrie'!$O11*(1+'Usages industrie'!$P11)^(Q$5738-$D$5738)/1000</f>
        <v>0</v>
      </c>
      <c r="R5802" s="210">
        <f>R5751*'Usages industrie'!$O11*(1+'Usages industrie'!$P11)^(R$5738-$D$5738)/1000</f>
        <v>0</v>
      </c>
    </row>
    <row r="5803" spans="1:18" hidden="1" outlineLevel="2" x14ac:dyDescent="0.35">
      <c r="A5803" s="209" t="str">
        <f>'Usages industrie'!A12</f>
        <v>Usage industriel n°9</v>
      </c>
      <c r="B5803" s="209" t="s">
        <v>639</v>
      </c>
      <c r="C5803" s="209"/>
      <c r="D5803" s="210">
        <f>D5752*'Usages industrie'!$O12*(1+'Usages industrie'!$P12)^(D$5738-$D$5738)/1000</f>
        <v>0</v>
      </c>
      <c r="E5803" s="210">
        <f>E5752*'Usages industrie'!$O12*(1+'Usages industrie'!$P12)^(E$5738-$D$5738)/1000</f>
        <v>0</v>
      </c>
      <c r="F5803" s="210">
        <f>F5752*'Usages industrie'!$O12*(1+'Usages industrie'!$P12)^(F$5738-$D$5738)/1000</f>
        <v>0</v>
      </c>
      <c r="G5803" s="210">
        <f>G5752*'Usages industrie'!$O12*(1+'Usages industrie'!$P12)^(G$5738-$D$5738)/1000</f>
        <v>0</v>
      </c>
      <c r="H5803" s="210">
        <f>H5752*'Usages industrie'!$O12*(1+'Usages industrie'!$P12)^(H$5738-$D$5738)/1000</f>
        <v>0</v>
      </c>
      <c r="I5803" s="210">
        <f>I5752*'Usages industrie'!$O12*(1+'Usages industrie'!$P12)^(I$5738-$D$5738)/1000</f>
        <v>0</v>
      </c>
      <c r="J5803" s="210">
        <f>J5752*'Usages industrie'!$O12*(1+'Usages industrie'!$P12)^(J$5738-$D$5738)/1000</f>
        <v>0</v>
      </c>
      <c r="K5803" s="210">
        <f>K5752*'Usages industrie'!$O12*(1+'Usages industrie'!$P12)^(K$5738-$D$5738)/1000</f>
        <v>0</v>
      </c>
      <c r="L5803" s="210">
        <f>L5752*'Usages industrie'!$O12*(1+'Usages industrie'!$P12)^(L$5738-$D$5738)/1000</f>
        <v>0</v>
      </c>
      <c r="M5803" s="210">
        <f>M5752*'Usages industrie'!$O12*(1+'Usages industrie'!$P12)^(M$5738-$D$5738)/1000</f>
        <v>0</v>
      </c>
      <c r="N5803" s="210">
        <f>N5752*'Usages industrie'!$O12*(1+'Usages industrie'!$P12)^(N$5738-$D$5738)/1000</f>
        <v>0</v>
      </c>
      <c r="O5803" s="210">
        <f>O5752*'Usages industrie'!$O12*(1+'Usages industrie'!$P12)^(O$5738-$D$5738)/1000</f>
        <v>0</v>
      </c>
      <c r="P5803" s="210">
        <f>P5752*'Usages industrie'!$O12*(1+'Usages industrie'!$P12)^(P$5738-$D$5738)/1000</f>
        <v>0</v>
      </c>
      <c r="Q5803" s="210">
        <f>Q5752*'Usages industrie'!$O12*(1+'Usages industrie'!$P12)^(Q$5738-$D$5738)/1000</f>
        <v>0</v>
      </c>
      <c r="R5803" s="210">
        <f>R5752*'Usages industrie'!$O12*(1+'Usages industrie'!$P12)^(R$5738-$D$5738)/1000</f>
        <v>0</v>
      </c>
    </row>
    <row r="5804" spans="1:18" hidden="1" outlineLevel="2" x14ac:dyDescent="0.35">
      <c r="A5804" s="209" t="str">
        <f>'Usages industrie'!A13</f>
        <v>Usage industriel n°10</v>
      </c>
      <c r="B5804" s="209" t="s">
        <v>639</v>
      </c>
      <c r="C5804" s="209"/>
      <c r="D5804" s="210">
        <f>D5753*'Usages industrie'!$O13*(1+'Usages industrie'!$P13)^(D$5738-$D$5738)/1000</f>
        <v>0</v>
      </c>
      <c r="E5804" s="210">
        <f>E5753*'Usages industrie'!$O13*(1+'Usages industrie'!$P13)^(E$5738-$D$5738)/1000</f>
        <v>0</v>
      </c>
      <c r="F5804" s="210">
        <f>F5753*'Usages industrie'!$O13*(1+'Usages industrie'!$P13)^(F$5738-$D$5738)/1000</f>
        <v>0</v>
      </c>
      <c r="G5804" s="210">
        <f>G5753*'Usages industrie'!$O13*(1+'Usages industrie'!$P13)^(G$5738-$D$5738)/1000</f>
        <v>0</v>
      </c>
      <c r="H5804" s="210">
        <f>H5753*'Usages industrie'!$O13*(1+'Usages industrie'!$P13)^(H$5738-$D$5738)/1000</f>
        <v>0</v>
      </c>
      <c r="I5804" s="210">
        <f>I5753*'Usages industrie'!$O13*(1+'Usages industrie'!$P13)^(I$5738-$D$5738)/1000</f>
        <v>0</v>
      </c>
      <c r="J5804" s="210">
        <f>J5753*'Usages industrie'!$O13*(1+'Usages industrie'!$P13)^(J$5738-$D$5738)/1000</f>
        <v>0</v>
      </c>
      <c r="K5804" s="210">
        <f>K5753*'Usages industrie'!$O13*(1+'Usages industrie'!$P13)^(K$5738-$D$5738)/1000</f>
        <v>0</v>
      </c>
      <c r="L5804" s="210">
        <f>L5753*'Usages industrie'!$O13*(1+'Usages industrie'!$P13)^(L$5738-$D$5738)/1000</f>
        <v>0</v>
      </c>
      <c r="M5804" s="210">
        <f>M5753*'Usages industrie'!$O13*(1+'Usages industrie'!$P13)^(M$5738-$D$5738)/1000</f>
        <v>0</v>
      </c>
      <c r="N5804" s="210">
        <f>N5753*'Usages industrie'!$O13*(1+'Usages industrie'!$P13)^(N$5738-$D$5738)/1000</f>
        <v>0</v>
      </c>
      <c r="O5804" s="210">
        <f>O5753*'Usages industrie'!$O13*(1+'Usages industrie'!$P13)^(O$5738-$D$5738)/1000</f>
        <v>0</v>
      </c>
      <c r="P5804" s="210">
        <f>P5753*'Usages industrie'!$O13*(1+'Usages industrie'!$P13)^(P$5738-$D$5738)/1000</f>
        <v>0</v>
      </c>
      <c r="Q5804" s="210">
        <f>Q5753*'Usages industrie'!$O13*(1+'Usages industrie'!$P13)^(Q$5738-$D$5738)/1000</f>
        <v>0</v>
      </c>
      <c r="R5804" s="210">
        <f>R5753*'Usages industrie'!$O13*(1+'Usages industrie'!$P13)^(R$5738-$D$5738)/1000</f>
        <v>0</v>
      </c>
    </row>
    <row r="5805" spans="1:18" hidden="1" outlineLevel="2" x14ac:dyDescent="0.35">
      <c r="A5805" s="209" t="str">
        <f>'Usages industrie'!A14</f>
        <v>Usage industriel n°11</v>
      </c>
      <c r="B5805" s="209" t="s">
        <v>639</v>
      </c>
      <c r="C5805" s="209"/>
      <c r="D5805" s="210">
        <f>D5754*'Usages industrie'!$O14*(1+'Usages industrie'!$P14)^(D$5738-$D$5738)/1000</f>
        <v>0</v>
      </c>
      <c r="E5805" s="210">
        <f>E5754*'Usages industrie'!$O14*(1+'Usages industrie'!$P14)^(E$5738-$D$5738)/1000</f>
        <v>0</v>
      </c>
      <c r="F5805" s="210">
        <f>F5754*'Usages industrie'!$O14*(1+'Usages industrie'!$P14)^(F$5738-$D$5738)/1000</f>
        <v>0</v>
      </c>
      <c r="G5805" s="210">
        <f>G5754*'Usages industrie'!$O14*(1+'Usages industrie'!$P14)^(G$5738-$D$5738)/1000</f>
        <v>0</v>
      </c>
      <c r="H5805" s="210">
        <f>H5754*'Usages industrie'!$O14*(1+'Usages industrie'!$P14)^(H$5738-$D$5738)/1000</f>
        <v>0</v>
      </c>
      <c r="I5805" s="210">
        <f>I5754*'Usages industrie'!$O14*(1+'Usages industrie'!$P14)^(I$5738-$D$5738)/1000</f>
        <v>0</v>
      </c>
      <c r="J5805" s="210">
        <f>J5754*'Usages industrie'!$O14*(1+'Usages industrie'!$P14)^(J$5738-$D$5738)/1000</f>
        <v>0</v>
      </c>
      <c r="K5805" s="210">
        <f>K5754*'Usages industrie'!$O14*(1+'Usages industrie'!$P14)^(K$5738-$D$5738)/1000</f>
        <v>0</v>
      </c>
      <c r="L5805" s="210">
        <f>L5754*'Usages industrie'!$O14*(1+'Usages industrie'!$P14)^(L$5738-$D$5738)/1000</f>
        <v>0</v>
      </c>
      <c r="M5805" s="210">
        <f>M5754*'Usages industrie'!$O14*(1+'Usages industrie'!$P14)^(M$5738-$D$5738)/1000</f>
        <v>0</v>
      </c>
      <c r="N5805" s="210">
        <f>N5754*'Usages industrie'!$O14*(1+'Usages industrie'!$P14)^(N$5738-$D$5738)/1000</f>
        <v>0</v>
      </c>
      <c r="O5805" s="210">
        <f>O5754*'Usages industrie'!$O14*(1+'Usages industrie'!$P14)^(O$5738-$D$5738)/1000</f>
        <v>0</v>
      </c>
      <c r="P5805" s="210">
        <f>P5754*'Usages industrie'!$O14*(1+'Usages industrie'!$P14)^(P$5738-$D$5738)/1000</f>
        <v>0</v>
      </c>
      <c r="Q5805" s="210">
        <f>Q5754*'Usages industrie'!$O14*(1+'Usages industrie'!$P14)^(Q$5738-$D$5738)/1000</f>
        <v>0</v>
      </c>
      <c r="R5805" s="210">
        <f>R5754*'Usages industrie'!$O14*(1+'Usages industrie'!$P14)^(R$5738-$D$5738)/1000</f>
        <v>0</v>
      </c>
    </row>
    <row r="5806" spans="1:18" hidden="1" outlineLevel="2" x14ac:dyDescent="0.35">
      <c r="A5806" s="209" t="str">
        <f>'Usages industrie'!A15</f>
        <v>Usage industriel n°12</v>
      </c>
      <c r="B5806" s="209" t="s">
        <v>639</v>
      </c>
      <c r="C5806" s="209"/>
      <c r="D5806" s="210">
        <f>D5755*'Usages industrie'!$O15*(1+'Usages industrie'!$P15)^(D$5738-$D$5738)/1000</f>
        <v>0</v>
      </c>
      <c r="E5806" s="210">
        <f>E5755*'Usages industrie'!$O15*(1+'Usages industrie'!$P15)^(E$5738-$D$5738)/1000</f>
        <v>0</v>
      </c>
      <c r="F5806" s="210">
        <f>F5755*'Usages industrie'!$O15*(1+'Usages industrie'!$P15)^(F$5738-$D$5738)/1000</f>
        <v>0</v>
      </c>
      <c r="G5806" s="210">
        <f>G5755*'Usages industrie'!$O15*(1+'Usages industrie'!$P15)^(G$5738-$D$5738)/1000</f>
        <v>0</v>
      </c>
      <c r="H5806" s="210">
        <f>H5755*'Usages industrie'!$O15*(1+'Usages industrie'!$P15)^(H$5738-$D$5738)/1000</f>
        <v>0</v>
      </c>
      <c r="I5806" s="210">
        <f>I5755*'Usages industrie'!$O15*(1+'Usages industrie'!$P15)^(I$5738-$D$5738)/1000</f>
        <v>0</v>
      </c>
      <c r="J5806" s="210">
        <f>J5755*'Usages industrie'!$O15*(1+'Usages industrie'!$P15)^(J$5738-$D$5738)/1000</f>
        <v>0</v>
      </c>
      <c r="K5806" s="210">
        <f>K5755*'Usages industrie'!$O15*(1+'Usages industrie'!$P15)^(K$5738-$D$5738)/1000</f>
        <v>0</v>
      </c>
      <c r="L5806" s="210">
        <f>L5755*'Usages industrie'!$O15*(1+'Usages industrie'!$P15)^(L$5738-$D$5738)/1000</f>
        <v>0</v>
      </c>
      <c r="M5806" s="210">
        <f>M5755*'Usages industrie'!$O15*(1+'Usages industrie'!$P15)^(M$5738-$D$5738)/1000</f>
        <v>0</v>
      </c>
      <c r="N5806" s="210">
        <f>N5755*'Usages industrie'!$O15*(1+'Usages industrie'!$P15)^(N$5738-$D$5738)/1000</f>
        <v>0</v>
      </c>
      <c r="O5806" s="210">
        <f>O5755*'Usages industrie'!$O15*(1+'Usages industrie'!$P15)^(O$5738-$D$5738)/1000</f>
        <v>0</v>
      </c>
      <c r="P5806" s="210">
        <f>P5755*'Usages industrie'!$O15*(1+'Usages industrie'!$P15)^(P$5738-$D$5738)/1000</f>
        <v>0</v>
      </c>
      <c r="Q5806" s="210">
        <f>Q5755*'Usages industrie'!$O15*(1+'Usages industrie'!$P15)^(Q$5738-$D$5738)/1000</f>
        <v>0</v>
      </c>
      <c r="R5806" s="210">
        <f>R5755*'Usages industrie'!$O15*(1+'Usages industrie'!$P15)^(R$5738-$D$5738)/1000</f>
        <v>0</v>
      </c>
    </row>
    <row r="5807" spans="1:18" hidden="1" outlineLevel="2" x14ac:dyDescent="0.35">
      <c r="A5807" s="209" t="str">
        <f>'Usages industrie'!A16</f>
        <v>Usage industriel n°13</v>
      </c>
      <c r="B5807" s="209" t="s">
        <v>639</v>
      </c>
      <c r="C5807" s="209"/>
      <c r="D5807" s="210">
        <f>D5756*'Usages industrie'!$O16*(1+'Usages industrie'!$P16)^(D$5738-$D$5738)/1000</f>
        <v>0</v>
      </c>
      <c r="E5807" s="210">
        <f>E5756*'Usages industrie'!$O16*(1+'Usages industrie'!$P16)^(E$5738-$D$5738)/1000</f>
        <v>0</v>
      </c>
      <c r="F5807" s="210">
        <f>F5756*'Usages industrie'!$O16*(1+'Usages industrie'!$P16)^(F$5738-$D$5738)/1000</f>
        <v>0</v>
      </c>
      <c r="G5807" s="210">
        <f>G5756*'Usages industrie'!$O16*(1+'Usages industrie'!$P16)^(G$5738-$D$5738)/1000</f>
        <v>0</v>
      </c>
      <c r="H5807" s="210">
        <f>H5756*'Usages industrie'!$O16*(1+'Usages industrie'!$P16)^(H$5738-$D$5738)/1000</f>
        <v>0</v>
      </c>
      <c r="I5807" s="210">
        <f>I5756*'Usages industrie'!$O16*(1+'Usages industrie'!$P16)^(I$5738-$D$5738)/1000</f>
        <v>0</v>
      </c>
      <c r="J5807" s="210">
        <f>J5756*'Usages industrie'!$O16*(1+'Usages industrie'!$P16)^(J$5738-$D$5738)/1000</f>
        <v>0</v>
      </c>
      <c r="K5807" s="210">
        <f>K5756*'Usages industrie'!$O16*(1+'Usages industrie'!$P16)^(K$5738-$D$5738)/1000</f>
        <v>0</v>
      </c>
      <c r="L5807" s="210">
        <f>L5756*'Usages industrie'!$O16*(1+'Usages industrie'!$P16)^(L$5738-$D$5738)/1000</f>
        <v>0</v>
      </c>
      <c r="M5807" s="210">
        <f>M5756*'Usages industrie'!$O16*(1+'Usages industrie'!$P16)^(M$5738-$D$5738)/1000</f>
        <v>0</v>
      </c>
      <c r="N5807" s="210">
        <f>N5756*'Usages industrie'!$O16*(1+'Usages industrie'!$P16)^(N$5738-$D$5738)/1000</f>
        <v>0</v>
      </c>
      <c r="O5807" s="210">
        <f>O5756*'Usages industrie'!$O16*(1+'Usages industrie'!$P16)^(O$5738-$D$5738)/1000</f>
        <v>0</v>
      </c>
      <c r="P5807" s="210">
        <f>P5756*'Usages industrie'!$O16*(1+'Usages industrie'!$P16)^(P$5738-$D$5738)/1000</f>
        <v>0</v>
      </c>
      <c r="Q5807" s="210">
        <f>Q5756*'Usages industrie'!$O16*(1+'Usages industrie'!$P16)^(Q$5738-$D$5738)/1000</f>
        <v>0</v>
      </c>
      <c r="R5807" s="210">
        <f>R5756*'Usages industrie'!$O16*(1+'Usages industrie'!$P16)^(R$5738-$D$5738)/1000</f>
        <v>0</v>
      </c>
    </row>
    <row r="5808" spans="1:18" hidden="1" outlineLevel="2" x14ac:dyDescent="0.35">
      <c r="A5808" s="209" t="str">
        <f>'Usages industrie'!A17</f>
        <v>Usage industriel n°14</v>
      </c>
      <c r="B5808" s="209" t="s">
        <v>639</v>
      </c>
      <c r="C5808" s="209"/>
      <c r="D5808" s="210">
        <f>D5757*'Usages industrie'!$O17*(1+'Usages industrie'!$P17)^(D$5738-$D$5738)/1000</f>
        <v>0</v>
      </c>
      <c r="E5808" s="210">
        <f>E5757*'Usages industrie'!$O17*(1+'Usages industrie'!$P17)^(E$5738-$D$5738)/1000</f>
        <v>0</v>
      </c>
      <c r="F5808" s="210">
        <f>F5757*'Usages industrie'!$O17*(1+'Usages industrie'!$P17)^(F$5738-$D$5738)/1000</f>
        <v>0</v>
      </c>
      <c r="G5808" s="210">
        <f>G5757*'Usages industrie'!$O17*(1+'Usages industrie'!$P17)^(G$5738-$D$5738)/1000</f>
        <v>0</v>
      </c>
      <c r="H5808" s="210">
        <f>H5757*'Usages industrie'!$O17*(1+'Usages industrie'!$P17)^(H$5738-$D$5738)/1000</f>
        <v>0</v>
      </c>
      <c r="I5808" s="210">
        <f>I5757*'Usages industrie'!$O17*(1+'Usages industrie'!$P17)^(I$5738-$D$5738)/1000</f>
        <v>0</v>
      </c>
      <c r="J5808" s="210">
        <f>J5757*'Usages industrie'!$O17*(1+'Usages industrie'!$P17)^(J$5738-$D$5738)/1000</f>
        <v>0</v>
      </c>
      <c r="K5808" s="210">
        <f>K5757*'Usages industrie'!$O17*(1+'Usages industrie'!$P17)^(K$5738-$D$5738)/1000</f>
        <v>0</v>
      </c>
      <c r="L5808" s="210">
        <f>L5757*'Usages industrie'!$O17*(1+'Usages industrie'!$P17)^(L$5738-$D$5738)/1000</f>
        <v>0</v>
      </c>
      <c r="M5808" s="210">
        <f>M5757*'Usages industrie'!$O17*(1+'Usages industrie'!$P17)^(M$5738-$D$5738)/1000</f>
        <v>0</v>
      </c>
      <c r="N5808" s="210">
        <f>N5757*'Usages industrie'!$O17*(1+'Usages industrie'!$P17)^(N$5738-$D$5738)/1000</f>
        <v>0</v>
      </c>
      <c r="O5808" s="210">
        <f>O5757*'Usages industrie'!$O17*(1+'Usages industrie'!$P17)^(O$5738-$D$5738)/1000</f>
        <v>0</v>
      </c>
      <c r="P5808" s="210">
        <f>P5757*'Usages industrie'!$O17*(1+'Usages industrie'!$P17)^(P$5738-$D$5738)/1000</f>
        <v>0</v>
      </c>
      <c r="Q5808" s="210">
        <f>Q5757*'Usages industrie'!$O17*(1+'Usages industrie'!$P17)^(Q$5738-$D$5738)/1000</f>
        <v>0</v>
      </c>
      <c r="R5808" s="210">
        <f>R5757*'Usages industrie'!$O17*(1+'Usages industrie'!$P17)^(R$5738-$D$5738)/1000</f>
        <v>0</v>
      </c>
    </row>
    <row r="5809" spans="1:18" hidden="1" outlineLevel="2" x14ac:dyDescent="0.35">
      <c r="A5809" s="209" t="str">
        <f>'Usages industrie'!A18</f>
        <v>Usage industriel n°15</v>
      </c>
      <c r="B5809" s="209" t="s">
        <v>639</v>
      </c>
      <c r="C5809" s="209"/>
      <c r="D5809" s="210">
        <f>D5758*'Usages industrie'!$O18*(1+'Usages industrie'!$P18)^(D$5738-$D$5738)/1000</f>
        <v>0</v>
      </c>
      <c r="E5809" s="210">
        <f>E5758*'Usages industrie'!$O18*(1+'Usages industrie'!$P18)^(E$5738-$D$5738)/1000</f>
        <v>0</v>
      </c>
      <c r="F5809" s="210">
        <f>F5758*'Usages industrie'!$O18*(1+'Usages industrie'!$P18)^(F$5738-$D$5738)/1000</f>
        <v>0</v>
      </c>
      <c r="G5809" s="210">
        <f>G5758*'Usages industrie'!$O18*(1+'Usages industrie'!$P18)^(G$5738-$D$5738)/1000</f>
        <v>0</v>
      </c>
      <c r="H5809" s="210">
        <f>H5758*'Usages industrie'!$O18*(1+'Usages industrie'!$P18)^(H$5738-$D$5738)/1000</f>
        <v>0</v>
      </c>
      <c r="I5809" s="210">
        <f>I5758*'Usages industrie'!$O18*(1+'Usages industrie'!$P18)^(I$5738-$D$5738)/1000</f>
        <v>0</v>
      </c>
      <c r="J5809" s="210">
        <f>J5758*'Usages industrie'!$O18*(1+'Usages industrie'!$P18)^(J$5738-$D$5738)/1000</f>
        <v>0</v>
      </c>
      <c r="K5809" s="210">
        <f>K5758*'Usages industrie'!$O18*(1+'Usages industrie'!$P18)^(K$5738-$D$5738)/1000</f>
        <v>0</v>
      </c>
      <c r="L5809" s="210">
        <f>L5758*'Usages industrie'!$O18*(1+'Usages industrie'!$P18)^(L$5738-$D$5738)/1000</f>
        <v>0</v>
      </c>
      <c r="M5809" s="210">
        <f>M5758*'Usages industrie'!$O18*(1+'Usages industrie'!$P18)^(M$5738-$D$5738)/1000</f>
        <v>0</v>
      </c>
      <c r="N5809" s="210">
        <f>N5758*'Usages industrie'!$O18*(1+'Usages industrie'!$P18)^(N$5738-$D$5738)/1000</f>
        <v>0</v>
      </c>
      <c r="O5809" s="210">
        <f>O5758*'Usages industrie'!$O18*(1+'Usages industrie'!$P18)^(O$5738-$D$5738)/1000</f>
        <v>0</v>
      </c>
      <c r="P5809" s="210">
        <f>P5758*'Usages industrie'!$O18*(1+'Usages industrie'!$P18)^(P$5738-$D$5738)/1000</f>
        <v>0</v>
      </c>
      <c r="Q5809" s="210">
        <f>Q5758*'Usages industrie'!$O18*(1+'Usages industrie'!$P18)^(Q$5738-$D$5738)/1000</f>
        <v>0</v>
      </c>
      <c r="R5809" s="210">
        <f>R5758*'Usages industrie'!$O18*(1+'Usages industrie'!$P18)^(R$5738-$D$5738)/1000</f>
        <v>0</v>
      </c>
    </row>
    <row r="5810" spans="1:18" hidden="1" outlineLevel="2" x14ac:dyDescent="0.35">
      <c r="A5810" s="209" t="str">
        <f>'Usages industrie'!A19</f>
        <v>Usage industriel n°16</v>
      </c>
      <c r="B5810" s="209" t="s">
        <v>639</v>
      </c>
      <c r="C5810" s="209"/>
      <c r="D5810" s="210">
        <f>D5759*'Usages industrie'!$O19*(1+'Usages industrie'!$P19)^(D$5738-$D$5738)/1000</f>
        <v>0</v>
      </c>
      <c r="E5810" s="210">
        <f>E5759*'Usages industrie'!$O19*(1+'Usages industrie'!$P19)^(E$5738-$D$5738)/1000</f>
        <v>0</v>
      </c>
      <c r="F5810" s="210">
        <f>F5759*'Usages industrie'!$O19*(1+'Usages industrie'!$P19)^(F$5738-$D$5738)/1000</f>
        <v>0</v>
      </c>
      <c r="G5810" s="210">
        <f>G5759*'Usages industrie'!$O19*(1+'Usages industrie'!$P19)^(G$5738-$D$5738)/1000</f>
        <v>0</v>
      </c>
      <c r="H5810" s="210">
        <f>H5759*'Usages industrie'!$O19*(1+'Usages industrie'!$P19)^(H$5738-$D$5738)/1000</f>
        <v>0</v>
      </c>
      <c r="I5810" s="210">
        <f>I5759*'Usages industrie'!$O19*(1+'Usages industrie'!$P19)^(I$5738-$D$5738)/1000</f>
        <v>0</v>
      </c>
      <c r="J5810" s="210">
        <f>J5759*'Usages industrie'!$O19*(1+'Usages industrie'!$P19)^(J$5738-$D$5738)/1000</f>
        <v>0</v>
      </c>
      <c r="K5810" s="210">
        <f>K5759*'Usages industrie'!$O19*(1+'Usages industrie'!$P19)^(K$5738-$D$5738)/1000</f>
        <v>0</v>
      </c>
      <c r="L5810" s="210">
        <f>L5759*'Usages industrie'!$O19*(1+'Usages industrie'!$P19)^(L$5738-$D$5738)/1000</f>
        <v>0</v>
      </c>
      <c r="M5810" s="210">
        <f>M5759*'Usages industrie'!$O19*(1+'Usages industrie'!$P19)^(M$5738-$D$5738)/1000</f>
        <v>0</v>
      </c>
      <c r="N5810" s="210">
        <f>N5759*'Usages industrie'!$O19*(1+'Usages industrie'!$P19)^(N$5738-$D$5738)/1000</f>
        <v>0</v>
      </c>
      <c r="O5810" s="210">
        <f>O5759*'Usages industrie'!$O19*(1+'Usages industrie'!$P19)^(O$5738-$D$5738)/1000</f>
        <v>0</v>
      </c>
      <c r="P5810" s="210">
        <f>P5759*'Usages industrie'!$O19*(1+'Usages industrie'!$P19)^(P$5738-$D$5738)/1000</f>
        <v>0</v>
      </c>
      <c r="Q5810" s="210">
        <f>Q5759*'Usages industrie'!$O19*(1+'Usages industrie'!$P19)^(Q$5738-$D$5738)/1000</f>
        <v>0</v>
      </c>
      <c r="R5810" s="210">
        <f>R5759*'Usages industrie'!$O19*(1+'Usages industrie'!$P19)^(R$5738-$D$5738)/1000</f>
        <v>0</v>
      </c>
    </row>
    <row r="5811" spans="1:18" hidden="1" outlineLevel="2" x14ac:dyDescent="0.35">
      <c r="A5811" s="209" t="str">
        <f>'Usages industrie'!A20</f>
        <v>Usage industriel n°17</v>
      </c>
      <c r="B5811" s="209" t="s">
        <v>639</v>
      </c>
      <c r="C5811" s="209"/>
      <c r="D5811" s="210">
        <f>D5760*'Usages industrie'!$O20*(1+'Usages industrie'!$P20)^(D$5738-$D$5738)/1000</f>
        <v>0</v>
      </c>
      <c r="E5811" s="210">
        <f>E5760*'Usages industrie'!$O20*(1+'Usages industrie'!$P20)^(E$5738-$D$5738)/1000</f>
        <v>0</v>
      </c>
      <c r="F5811" s="210">
        <f>F5760*'Usages industrie'!$O20*(1+'Usages industrie'!$P20)^(F$5738-$D$5738)/1000</f>
        <v>0</v>
      </c>
      <c r="G5811" s="210">
        <f>G5760*'Usages industrie'!$O20*(1+'Usages industrie'!$P20)^(G$5738-$D$5738)/1000</f>
        <v>0</v>
      </c>
      <c r="H5811" s="210">
        <f>H5760*'Usages industrie'!$O20*(1+'Usages industrie'!$P20)^(H$5738-$D$5738)/1000</f>
        <v>0</v>
      </c>
      <c r="I5811" s="210">
        <f>I5760*'Usages industrie'!$O20*(1+'Usages industrie'!$P20)^(I$5738-$D$5738)/1000</f>
        <v>0</v>
      </c>
      <c r="J5811" s="210">
        <f>J5760*'Usages industrie'!$O20*(1+'Usages industrie'!$P20)^(J$5738-$D$5738)/1000</f>
        <v>0</v>
      </c>
      <c r="K5811" s="210">
        <f>K5760*'Usages industrie'!$O20*(1+'Usages industrie'!$P20)^(K$5738-$D$5738)/1000</f>
        <v>0</v>
      </c>
      <c r="L5811" s="210">
        <f>L5760*'Usages industrie'!$O20*(1+'Usages industrie'!$P20)^(L$5738-$D$5738)/1000</f>
        <v>0</v>
      </c>
      <c r="M5811" s="210">
        <f>M5760*'Usages industrie'!$O20*(1+'Usages industrie'!$P20)^(M$5738-$D$5738)/1000</f>
        <v>0</v>
      </c>
      <c r="N5811" s="210">
        <f>N5760*'Usages industrie'!$O20*(1+'Usages industrie'!$P20)^(N$5738-$D$5738)/1000</f>
        <v>0</v>
      </c>
      <c r="O5811" s="210">
        <f>O5760*'Usages industrie'!$O20*(1+'Usages industrie'!$P20)^(O$5738-$D$5738)/1000</f>
        <v>0</v>
      </c>
      <c r="P5811" s="210">
        <f>P5760*'Usages industrie'!$O20*(1+'Usages industrie'!$P20)^(P$5738-$D$5738)/1000</f>
        <v>0</v>
      </c>
      <c r="Q5811" s="210">
        <f>Q5760*'Usages industrie'!$O20*(1+'Usages industrie'!$P20)^(Q$5738-$D$5738)/1000</f>
        <v>0</v>
      </c>
      <c r="R5811" s="210">
        <f>R5760*'Usages industrie'!$O20*(1+'Usages industrie'!$P20)^(R$5738-$D$5738)/1000</f>
        <v>0</v>
      </c>
    </row>
    <row r="5812" spans="1:18" hidden="1" outlineLevel="2" x14ac:dyDescent="0.35">
      <c r="A5812" s="209" t="str">
        <f>'Usages industrie'!A21</f>
        <v>Usage industriel n°18</v>
      </c>
      <c r="B5812" s="209" t="s">
        <v>639</v>
      </c>
      <c r="C5812" s="209"/>
      <c r="D5812" s="210">
        <f>D5761*'Usages industrie'!$O21*(1+'Usages industrie'!$P21)^(D$5738-$D$5738)/1000</f>
        <v>0</v>
      </c>
      <c r="E5812" s="210">
        <f>E5761*'Usages industrie'!$O21*(1+'Usages industrie'!$P21)^(E$5738-$D$5738)/1000</f>
        <v>0</v>
      </c>
      <c r="F5812" s="210">
        <f>F5761*'Usages industrie'!$O21*(1+'Usages industrie'!$P21)^(F$5738-$D$5738)/1000</f>
        <v>0</v>
      </c>
      <c r="G5812" s="210">
        <f>G5761*'Usages industrie'!$O21*(1+'Usages industrie'!$P21)^(G$5738-$D$5738)/1000</f>
        <v>0</v>
      </c>
      <c r="H5812" s="210">
        <f>H5761*'Usages industrie'!$O21*(1+'Usages industrie'!$P21)^(H$5738-$D$5738)/1000</f>
        <v>0</v>
      </c>
      <c r="I5812" s="210">
        <f>I5761*'Usages industrie'!$O21*(1+'Usages industrie'!$P21)^(I$5738-$D$5738)/1000</f>
        <v>0</v>
      </c>
      <c r="J5812" s="210">
        <f>J5761*'Usages industrie'!$O21*(1+'Usages industrie'!$P21)^(J$5738-$D$5738)/1000</f>
        <v>0</v>
      </c>
      <c r="K5812" s="210">
        <f>K5761*'Usages industrie'!$O21*(1+'Usages industrie'!$P21)^(K$5738-$D$5738)/1000</f>
        <v>0</v>
      </c>
      <c r="L5812" s="210">
        <f>L5761*'Usages industrie'!$O21*(1+'Usages industrie'!$P21)^(L$5738-$D$5738)/1000</f>
        <v>0</v>
      </c>
      <c r="M5812" s="210">
        <f>M5761*'Usages industrie'!$O21*(1+'Usages industrie'!$P21)^(M$5738-$D$5738)/1000</f>
        <v>0</v>
      </c>
      <c r="N5812" s="210">
        <f>N5761*'Usages industrie'!$O21*(1+'Usages industrie'!$P21)^(N$5738-$D$5738)/1000</f>
        <v>0</v>
      </c>
      <c r="O5812" s="210">
        <f>O5761*'Usages industrie'!$O21*(1+'Usages industrie'!$P21)^(O$5738-$D$5738)/1000</f>
        <v>0</v>
      </c>
      <c r="P5812" s="210">
        <f>P5761*'Usages industrie'!$O21*(1+'Usages industrie'!$P21)^(P$5738-$D$5738)/1000</f>
        <v>0</v>
      </c>
      <c r="Q5812" s="210">
        <f>Q5761*'Usages industrie'!$O21*(1+'Usages industrie'!$P21)^(Q$5738-$D$5738)/1000</f>
        <v>0</v>
      </c>
      <c r="R5812" s="210">
        <f>R5761*'Usages industrie'!$O21*(1+'Usages industrie'!$P21)^(R$5738-$D$5738)/1000</f>
        <v>0</v>
      </c>
    </row>
    <row r="5813" spans="1:18" hidden="1" outlineLevel="2" x14ac:dyDescent="0.35">
      <c r="A5813" s="209" t="str">
        <f>'Usages industrie'!A22</f>
        <v>Usage industriel n°19</v>
      </c>
      <c r="B5813" s="209" t="s">
        <v>639</v>
      </c>
      <c r="C5813" s="209"/>
      <c r="D5813" s="210">
        <f>D5762*'Usages industrie'!$O22*(1+'Usages industrie'!$P22)^(D$5738-$D$5738)/1000</f>
        <v>0</v>
      </c>
      <c r="E5813" s="210">
        <f>E5762*'Usages industrie'!$O22*(1+'Usages industrie'!$P22)^(E$5738-$D$5738)/1000</f>
        <v>0</v>
      </c>
      <c r="F5813" s="210">
        <f>F5762*'Usages industrie'!$O22*(1+'Usages industrie'!$P22)^(F$5738-$D$5738)/1000</f>
        <v>0</v>
      </c>
      <c r="G5813" s="210">
        <f>G5762*'Usages industrie'!$O22*(1+'Usages industrie'!$P22)^(G$5738-$D$5738)/1000</f>
        <v>0</v>
      </c>
      <c r="H5813" s="210">
        <f>H5762*'Usages industrie'!$O22*(1+'Usages industrie'!$P22)^(H$5738-$D$5738)/1000</f>
        <v>0</v>
      </c>
      <c r="I5813" s="210">
        <f>I5762*'Usages industrie'!$O22*(1+'Usages industrie'!$P22)^(I$5738-$D$5738)/1000</f>
        <v>0</v>
      </c>
      <c r="J5813" s="210">
        <f>J5762*'Usages industrie'!$O22*(1+'Usages industrie'!$P22)^(J$5738-$D$5738)/1000</f>
        <v>0</v>
      </c>
      <c r="K5813" s="210">
        <f>K5762*'Usages industrie'!$O22*(1+'Usages industrie'!$P22)^(K$5738-$D$5738)/1000</f>
        <v>0</v>
      </c>
      <c r="L5813" s="210">
        <f>L5762*'Usages industrie'!$O22*(1+'Usages industrie'!$P22)^(L$5738-$D$5738)/1000</f>
        <v>0</v>
      </c>
      <c r="M5813" s="210">
        <f>M5762*'Usages industrie'!$O22*(1+'Usages industrie'!$P22)^(M$5738-$D$5738)/1000</f>
        <v>0</v>
      </c>
      <c r="N5813" s="210">
        <f>N5762*'Usages industrie'!$O22*(1+'Usages industrie'!$P22)^(N$5738-$D$5738)/1000</f>
        <v>0</v>
      </c>
      <c r="O5813" s="210">
        <f>O5762*'Usages industrie'!$O22*(1+'Usages industrie'!$P22)^(O$5738-$D$5738)/1000</f>
        <v>0</v>
      </c>
      <c r="P5813" s="210">
        <f>P5762*'Usages industrie'!$O22*(1+'Usages industrie'!$P22)^(P$5738-$D$5738)/1000</f>
        <v>0</v>
      </c>
      <c r="Q5813" s="210">
        <f>Q5762*'Usages industrie'!$O22*(1+'Usages industrie'!$P22)^(Q$5738-$D$5738)/1000</f>
        <v>0</v>
      </c>
      <c r="R5813" s="210">
        <f>R5762*'Usages industrie'!$O22*(1+'Usages industrie'!$P22)^(R$5738-$D$5738)/1000</f>
        <v>0</v>
      </c>
    </row>
    <row r="5814" spans="1:18" hidden="1" outlineLevel="2" x14ac:dyDescent="0.35">
      <c r="A5814" s="209" t="str">
        <f>'Usages industrie'!A23</f>
        <v>Usage industriel n°20</v>
      </c>
      <c r="B5814" s="209" t="s">
        <v>639</v>
      </c>
      <c r="C5814" s="209"/>
      <c r="D5814" s="210">
        <f>D5763*'Usages industrie'!$O23*(1+'Usages industrie'!$P23)^(D$5738-$D$5738)/1000</f>
        <v>0</v>
      </c>
      <c r="E5814" s="210">
        <f>E5763*'Usages industrie'!$O23*(1+'Usages industrie'!$P23)^(E$5738-$D$5738)/1000</f>
        <v>0</v>
      </c>
      <c r="F5814" s="210">
        <f>F5763*'Usages industrie'!$O23*(1+'Usages industrie'!$P23)^(F$5738-$D$5738)/1000</f>
        <v>0</v>
      </c>
      <c r="G5814" s="210">
        <f>G5763*'Usages industrie'!$O23*(1+'Usages industrie'!$P23)^(G$5738-$D$5738)/1000</f>
        <v>0</v>
      </c>
      <c r="H5814" s="210">
        <f>H5763*'Usages industrie'!$O23*(1+'Usages industrie'!$P23)^(H$5738-$D$5738)/1000</f>
        <v>0</v>
      </c>
      <c r="I5814" s="210">
        <f>I5763*'Usages industrie'!$O23*(1+'Usages industrie'!$P23)^(I$5738-$D$5738)/1000</f>
        <v>0</v>
      </c>
      <c r="J5814" s="210">
        <f>J5763*'Usages industrie'!$O23*(1+'Usages industrie'!$P23)^(J$5738-$D$5738)/1000</f>
        <v>0</v>
      </c>
      <c r="K5814" s="210">
        <f>K5763*'Usages industrie'!$O23*(1+'Usages industrie'!$P23)^(K$5738-$D$5738)/1000</f>
        <v>0</v>
      </c>
      <c r="L5814" s="210">
        <f>L5763*'Usages industrie'!$O23*(1+'Usages industrie'!$P23)^(L$5738-$D$5738)/1000</f>
        <v>0</v>
      </c>
      <c r="M5814" s="210">
        <f>M5763*'Usages industrie'!$O23*(1+'Usages industrie'!$P23)^(M$5738-$D$5738)/1000</f>
        <v>0</v>
      </c>
      <c r="N5814" s="210">
        <f>N5763*'Usages industrie'!$O23*(1+'Usages industrie'!$P23)^(N$5738-$D$5738)/1000</f>
        <v>0</v>
      </c>
      <c r="O5814" s="210">
        <f>O5763*'Usages industrie'!$O23*(1+'Usages industrie'!$P23)^(O$5738-$D$5738)/1000</f>
        <v>0</v>
      </c>
      <c r="P5814" s="210">
        <f>P5763*'Usages industrie'!$O23*(1+'Usages industrie'!$P23)^(P$5738-$D$5738)/1000</f>
        <v>0</v>
      </c>
      <c r="Q5814" s="210">
        <f>Q5763*'Usages industrie'!$O23*(1+'Usages industrie'!$P23)^(Q$5738-$D$5738)/1000</f>
        <v>0</v>
      </c>
      <c r="R5814" s="210">
        <f>R5763*'Usages industrie'!$O23*(1+'Usages industrie'!$P23)^(R$5738-$D$5738)/1000</f>
        <v>0</v>
      </c>
    </row>
    <row r="5815" spans="1:18" hidden="1" outlineLevel="2" x14ac:dyDescent="0.35">
      <c r="A5815" s="209" t="str">
        <f>'Usages industrie'!A24</f>
        <v>Usage industriel n°21</v>
      </c>
      <c r="B5815" s="209" t="s">
        <v>639</v>
      </c>
      <c r="C5815" s="209"/>
      <c r="D5815" s="210">
        <f>D5764*'Usages industrie'!$O24*(1+'Usages industrie'!$P24)^(D$5738-$D$5738)/1000</f>
        <v>0</v>
      </c>
      <c r="E5815" s="210">
        <f>E5764*'Usages industrie'!$O24*(1+'Usages industrie'!$P24)^(E$5738-$D$5738)/1000</f>
        <v>0</v>
      </c>
      <c r="F5815" s="210">
        <f>F5764*'Usages industrie'!$O24*(1+'Usages industrie'!$P24)^(F$5738-$D$5738)/1000</f>
        <v>0</v>
      </c>
      <c r="G5815" s="210">
        <f>G5764*'Usages industrie'!$O24*(1+'Usages industrie'!$P24)^(G$5738-$D$5738)/1000</f>
        <v>0</v>
      </c>
      <c r="H5815" s="210">
        <f>H5764*'Usages industrie'!$O24*(1+'Usages industrie'!$P24)^(H$5738-$D$5738)/1000</f>
        <v>0</v>
      </c>
      <c r="I5815" s="210">
        <f>I5764*'Usages industrie'!$O24*(1+'Usages industrie'!$P24)^(I$5738-$D$5738)/1000</f>
        <v>0</v>
      </c>
      <c r="J5815" s="210">
        <f>J5764*'Usages industrie'!$O24*(1+'Usages industrie'!$P24)^(J$5738-$D$5738)/1000</f>
        <v>0</v>
      </c>
      <c r="K5815" s="210">
        <f>K5764*'Usages industrie'!$O24*(1+'Usages industrie'!$P24)^(K$5738-$D$5738)/1000</f>
        <v>0</v>
      </c>
      <c r="L5815" s="210">
        <f>L5764*'Usages industrie'!$O24*(1+'Usages industrie'!$P24)^(L$5738-$D$5738)/1000</f>
        <v>0</v>
      </c>
      <c r="M5815" s="210">
        <f>M5764*'Usages industrie'!$O24*(1+'Usages industrie'!$P24)^(M$5738-$D$5738)/1000</f>
        <v>0</v>
      </c>
      <c r="N5815" s="210">
        <f>N5764*'Usages industrie'!$O24*(1+'Usages industrie'!$P24)^(N$5738-$D$5738)/1000</f>
        <v>0</v>
      </c>
      <c r="O5815" s="210">
        <f>O5764*'Usages industrie'!$O24*(1+'Usages industrie'!$P24)^(O$5738-$D$5738)/1000</f>
        <v>0</v>
      </c>
      <c r="P5815" s="210">
        <f>P5764*'Usages industrie'!$O24*(1+'Usages industrie'!$P24)^(P$5738-$D$5738)/1000</f>
        <v>0</v>
      </c>
      <c r="Q5815" s="210">
        <f>Q5764*'Usages industrie'!$O24*(1+'Usages industrie'!$P24)^(Q$5738-$D$5738)/1000</f>
        <v>0</v>
      </c>
      <c r="R5815" s="210">
        <f>R5764*'Usages industrie'!$O24*(1+'Usages industrie'!$P24)^(R$5738-$D$5738)/1000</f>
        <v>0</v>
      </c>
    </row>
    <row r="5816" spans="1:18" hidden="1" outlineLevel="2" x14ac:dyDescent="0.35">
      <c r="A5816" s="209" t="str">
        <f>'Usages industrie'!A25</f>
        <v>Usage industriel n°22</v>
      </c>
      <c r="B5816" s="209" t="s">
        <v>639</v>
      </c>
      <c r="C5816" s="209"/>
      <c r="D5816" s="210">
        <f>D5765*'Usages industrie'!$O25*(1+'Usages industrie'!$P25)^(D$5738-$D$5738)/1000</f>
        <v>0</v>
      </c>
      <c r="E5816" s="210">
        <f>E5765*'Usages industrie'!$O25*(1+'Usages industrie'!$P25)^(E$5738-$D$5738)/1000</f>
        <v>0</v>
      </c>
      <c r="F5816" s="210">
        <f>F5765*'Usages industrie'!$O25*(1+'Usages industrie'!$P25)^(F$5738-$D$5738)/1000</f>
        <v>0</v>
      </c>
      <c r="G5816" s="210">
        <f>G5765*'Usages industrie'!$O25*(1+'Usages industrie'!$P25)^(G$5738-$D$5738)/1000</f>
        <v>0</v>
      </c>
      <c r="H5816" s="210">
        <f>H5765*'Usages industrie'!$O25*(1+'Usages industrie'!$P25)^(H$5738-$D$5738)/1000</f>
        <v>0</v>
      </c>
      <c r="I5816" s="210">
        <f>I5765*'Usages industrie'!$O25*(1+'Usages industrie'!$P25)^(I$5738-$D$5738)/1000</f>
        <v>0</v>
      </c>
      <c r="J5816" s="210">
        <f>J5765*'Usages industrie'!$O25*(1+'Usages industrie'!$P25)^(J$5738-$D$5738)/1000</f>
        <v>0</v>
      </c>
      <c r="K5816" s="210">
        <f>K5765*'Usages industrie'!$O25*(1+'Usages industrie'!$P25)^(K$5738-$D$5738)/1000</f>
        <v>0</v>
      </c>
      <c r="L5816" s="210">
        <f>L5765*'Usages industrie'!$O25*(1+'Usages industrie'!$P25)^(L$5738-$D$5738)/1000</f>
        <v>0</v>
      </c>
      <c r="M5816" s="210">
        <f>M5765*'Usages industrie'!$O25*(1+'Usages industrie'!$P25)^(M$5738-$D$5738)/1000</f>
        <v>0</v>
      </c>
      <c r="N5816" s="210">
        <f>N5765*'Usages industrie'!$O25*(1+'Usages industrie'!$P25)^(N$5738-$D$5738)/1000</f>
        <v>0</v>
      </c>
      <c r="O5816" s="210">
        <f>O5765*'Usages industrie'!$O25*(1+'Usages industrie'!$P25)^(O$5738-$D$5738)/1000</f>
        <v>0</v>
      </c>
      <c r="P5816" s="210">
        <f>P5765*'Usages industrie'!$O25*(1+'Usages industrie'!$P25)^(P$5738-$D$5738)/1000</f>
        <v>0</v>
      </c>
      <c r="Q5816" s="210">
        <f>Q5765*'Usages industrie'!$O25*(1+'Usages industrie'!$P25)^(Q$5738-$D$5738)/1000</f>
        <v>0</v>
      </c>
      <c r="R5816" s="210">
        <f>R5765*'Usages industrie'!$O25*(1+'Usages industrie'!$P25)^(R$5738-$D$5738)/1000</f>
        <v>0</v>
      </c>
    </row>
    <row r="5817" spans="1:18" hidden="1" outlineLevel="2" x14ac:dyDescent="0.35">
      <c r="A5817" s="209" t="str">
        <f>'Usages industrie'!A26</f>
        <v>Usage industriel n°23</v>
      </c>
      <c r="B5817" s="209" t="s">
        <v>639</v>
      </c>
      <c r="C5817" s="209"/>
      <c r="D5817" s="210">
        <f>D5766*'Usages industrie'!$O26*(1+'Usages industrie'!$P26)^(D$5738-$D$5738)/1000</f>
        <v>0</v>
      </c>
      <c r="E5817" s="210">
        <f>E5766*'Usages industrie'!$O26*(1+'Usages industrie'!$P26)^(E$5738-$D$5738)/1000</f>
        <v>0</v>
      </c>
      <c r="F5817" s="210">
        <f>F5766*'Usages industrie'!$O26*(1+'Usages industrie'!$P26)^(F$5738-$D$5738)/1000</f>
        <v>0</v>
      </c>
      <c r="G5817" s="210">
        <f>G5766*'Usages industrie'!$O26*(1+'Usages industrie'!$P26)^(G$5738-$D$5738)/1000</f>
        <v>0</v>
      </c>
      <c r="H5817" s="210">
        <f>H5766*'Usages industrie'!$O26*(1+'Usages industrie'!$P26)^(H$5738-$D$5738)/1000</f>
        <v>0</v>
      </c>
      <c r="I5817" s="210">
        <f>I5766*'Usages industrie'!$O26*(1+'Usages industrie'!$P26)^(I$5738-$D$5738)/1000</f>
        <v>0</v>
      </c>
      <c r="J5817" s="210">
        <f>J5766*'Usages industrie'!$O26*(1+'Usages industrie'!$P26)^(J$5738-$D$5738)/1000</f>
        <v>0</v>
      </c>
      <c r="K5817" s="210">
        <f>K5766*'Usages industrie'!$O26*(1+'Usages industrie'!$P26)^(K$5738-$D$5738)/1000</f>
        <v>0</v>
      </c>
      <c r="L5817" s="210">
        <f>L5766*'Usages industrie'!$O26*(1+'Usages industrie'!$P26)^(L$5738-$D$5738)/1000</f>
        <v>0</v>
      </c>
      <c r="M5817" s="210">
        <f>M5766*'Usages industrie'!$O26*(1+'Usages industrie'!$P26)^(M$5738-$D$5738)/1000</f>
        <v>0</v>
      </c>
      <c r="N5817" s="210">
        <f>N5766*'Usages industrie'!$O26*(1+'Usages industrie'!$P26)^(N$5738-$D$5738)/1000</f>
        <v>0</v>
      </c>
      <c r="O5817" s="210">
        <f>O5766*'Usages industrie'!$O26*(1+'Usages industrie'!$P26)^(O$5738-$D$5738)/1000</f>
        <v>0</v>
      </c>
      <c r="P5817" s="210">
        <f>P5766*'Usages industrie'!$O26*(1+'Usages industrie'!$P26)^(P$5738-$D$5738)/1000</f>
        <v>0</v>
      </c>
      <c r="Q5817" s="210">
        <f>Q5766*'Usages industrie'!$O26*(1+'Usages industrie'!$P26)^(Q$5738-$D$5738)/1000</f>
        <v>0</v>
      </c>
      <c r="R5817" s="210">
        <f>R5766*'Usages industrie'!$O26*(1+'Usages industrie'!$P26)^(R$5738-$D$5738)/1000</f>
        <v>0</v>
      </c>
    </row>
    <row r="5818" spans="1:18" hidden="1" outlineLevel="2" x14ac:dyDescent="0.35">
      <c r="A5818" s="209" t="str">
        <f>'Usages industrie'!A27</f>
        <v>Usage industriel n°24</v>
      </c>
      <c r="B5818" s="209" t="s">
        <v>639</v>
      </c>
      <c r="C5818" s="209"/>
      <c r="D5818" s="210">
        <f>D5767*'Usages industrie'!$O27*(1+'Usages industrie'!$P27)^(D$5738-$D$5738)/1000</f>
        <v>0</v>
      </c>
      <c r="E5818" s="210">
        <f>E5767*'Usages industrie'!$O27*(1+'Usages industrie'!$P27)^(E$5738-$D$5738)/1000</f>
        <v>0</v>
      </c>
      <c r="F5818" s="210">
        <f>F5767*'Usages industrie'!$O27*(1+'Usages industrie'!$P27)^(F$5738-$D$5738)/1000</f>
        <v>0</v>
      </c>
      <c r="G5818" s="210">
        <f>G5767*'Usages industrie'!$O27*(1+'Usages industrie'!$P27)^(G$5738-$D$5738)/1000</f>
        <v>0</v>
      </c>
      <c r="H5818" s="210">
        <f>H5767*'Usages industrie'!$O27*(1+'Usages industrie'!$P27)^(H$5738-$D$5738)/1000</f>
        <v>0</v>
      </c>
      <c r="I5818" s="210">
        <f>I5767*'Usages industrie'!$O27*(1+'Usages industrie'!$P27)^(I$5738-$D$5738)/1000</f>
        <v>0</v>
      </c>
      <c r="J5818" s="210">
        <f>J5767*'Usages industrie'!$O27*(1+'Usages industrie'!$P27)^(J$5738-$D$5738)/1000</f>
        <v>0</v>
      </c>
      <c r="K5818" s="210">
        <f>K5767*'Usages industrie'!$O27*(1+'Usages industrie'!$P27)^(K$5738-$D$5738)/1000</f>
        <v>0</v>
      </c>
      <c r="L5818" s="210">
        <f>L5767*'Usages industrie'!$O27*(1+'Usages industrie'!$P27)^(L$5738-$D$5738)/1000</f>
        <v>0</v>
      </c>
      <c r="M5818" s="210">
        <f>M5767*'Usages industrie'!$O27*(1+'Usages industrie'!$P27)^(M$5738-$D$5738)/1000</f>
        <v>0</v>
      </c>
      <c r="N5818" s="210">
        <f>N5767*'Usages industrie'!$O27*(1+'Usages industrie'!$P27)^(N$5738-$D$5738)/1000</f>
        <v>0</v>
      </c>
      <c r="O5818" s="210">
        <f>O5767*'Usages industrie'!$O27*(1+'Usages industrie'!$P27)^(O$5738-$D$5738)/1000</f>
        <v>0</v>
      </c>
      <c r="P5818" s="210">
        <f>P5767*'Usages industrie'!$O27*(1+'Usages industrie'!$P27)^(P$5738-$D$5738)/1000</f>
        <v>0</v>
      </c>
      <c r="Q5818" s="210">
        <f>Q5767*'Usages industrie'!$O27*(1+'Usages industrie'!$P27)^(Q$5738-$D$5738)/1000</f>
        <v>0</v>
      </c>
      <c r="R5818" s="210">
        <f>R5767*'Usages industrie'!$O27*(1+'Usages industrie'!$P27)^(R$5738-$D$5738)/1000</f>
        <v>0</v>
      </c>
    </row>
    <row r="5819" spans="1:18" hidden="1" outlineLevel="2" x14ac:dyDescent="0.35">
      <c r="A5819" s="209" t="str">
        <f>'Usages industrie'!A28</f>
        <v>Usage industriel n°25</v>
      </c>
      <c r="B5819" s="209" t="s">
        <v>639</v>
      </c>
      <c r="C5819" s="209"/>
      <c r="D5819" s="210">
        <f>D5768*'Usages industrie'!$O28*(1+'Usages industrie'!$P28)^(D$5738-$D$5738)/1000</f>
        <v>0</v>
      </c>
      <c r="E5819" s="210">
        <f>E5768*'Usages industrie'!$O28*(1+'Usages industrie'!$P28)^(E$5738-$D$5738)/1000</f>
        <v>0</v>
      </c>
      <c r="F5819" s="210">
        <f>F5768*'Usages industrie'!$O28*(1+'Usages industrie'!$P28)^(F$5738-$D$5738)/1000</f>
        <v>0</v>
      </c>
      <c r="G5819" s="210">
        <f>G5768*'Usages industrie'!$O28*(1+'Usages industrie'!$P28)^(G$5738-$D$5738)/1000</f>
        <v>0</v>
      </c>
      <c r="H5819" s="210">
        <f>H5768*'Usages industrie'!$O28*(1+'Usages industrie'!$P28)^(H$5738-$D$5738)/1000</f>
        <v>0</v>
      </c>
      <c r="I5819" s="210">
        <f>I5768*'Usages industrie'!$O28*(1+'Usages industrie'!$P28)^(I$5738-$D$5738)/1000</f>
        <v>0</v>
      </c>
      <c r="J5819" s="210">
        <f>J5768*'Usages industrie'!$O28*(1+'Usages industrie'!$P28)^(J$5738-$D$5738)/1000</f>
        <v>0</v>
      </c>
      <c r="K5819" s="210">
        <f>K5768*'Usages industrie'!$O28*(1+'Usages industrie'!$P28)^(K$5738-$D$5738)/1000</f>
        <v>0</v>
      </c>
      <c r="L5819" s="210">
        <f>L5768*'Usages industrie'!$O28*(1+'Usages industrie'!$P28)^(L$5738-$D$5738)/1000</f>
        <v>0</v>
      </c>
      <c r="M5819" s="210">
        <f>M5768*'Usages industrie'!$O28*(1+'Usages industrie'!$P28)^(M$5738-$D$5738)/1000</f>
        <v>0</v>
      </c>
      <c r="N5819" s="210">
        <f>N5768*'Usages industrie'!$O28*(1+'Usages industrie'!$P28)^(N$5738-$D$5738)/1000</f>
        <v>0</v>
      </c>
      <c r="O5819" s="210">
        <f>O5768*'Usages industrie'!$O28*(1+'Usages industrie'!$P28)^(O$5738-$D$5738)/1000</f>
        <v>0</v>
      </c>
      <c r="P5819" s="210">
        <f>P5768*'Usages industrie'!$O28*(1+'Usages industrie'!$P28)^(P$5738-$D$5738)/1000</f>
        <v>0</v>
      </c>
      <c r="Q5819" s="210">
        <f>Q5768*'Usages industrie'!$O28*(1+'Usages industrie'!$P28)^(Q$5738-$D$5738)/1000</f>
        <v>0</v>
      </c>
      <c r="R5819" s="210">
        <f>R5768*'Usages industrie'!$O28*(1+'Usages industrie'!$P28)^(R$5738-$D$5738)/1000</f>
        <v>0</v>
      </c>
    </row>
    <row r="5820" spans="1:18" hidden="1" outlineLevel="2" x14ac:dyDescent="0.35">
      <c r="A5820" s="209" t="str">
        <f>'Usages industrie'!A29</f>
        <v>Usage industriel n°26</v>
      </c>
      <c r="B5820" s="209" t="s">
        <v>639</v>
      </c>
      <c r="C5820" s="209"/>
      <c r="D5820" s="210">
        <f>D5769*'Usages industrie'!$O29*(1+'Usages industrie'!$P29)^(D$5738-$D$5738)/1000</f>
        <v>0</v>
      </c>
      <c r="E5820" s="210">
        <f>E5769*'Usages industrie'!$O29*(1+'Usages industrie'!$P29)^(E$5738-$D$5738)/1000</f>
        <v>0</v>
      </c>
      <c r="F5820" s="210">
        <f>F5769*'Usages industrie'!$O29*(1+'Usages industrie'!$P29)^(F$5738-$D$5738)/1000</f>
        <v>0</v>
      </c>
      <c r="G5820" s="210">
        <f>G5769*'Usages industrie'!$O29*(1+'Usages industrie'!$P29)^(G$5738-$D$5738)/1000</f>
        <v>0</v>
      </c>
      <c r="H5820" s="210">
        <f>H5769*'Usages industrie'!$O29*(1+'Usages industrie'!$P29)^(H$5738-$D$5738)/1000</f>
        <v>0</v>
      </c>
      <c r="I5820" s="210">
        <f>I5769*'Usages industrie'!$O29*(1+'Usages industrie'!$P29)^(I$5738-$D$5738)/1000</f>
        <v>0</v>
      </c>
      <c r="J5820" s="210">
        <f>J5769*'Usages industrie'!$O29*(1+'Usages industrie'!$P29)^(J$5738-$D$5738)/1000</f>
        <v>0</v>
      </c>
      <c r="K5820" s="210">
        <f>K5769*'Usages industrie'!$O29*(1+'Usages industrie'!$P29)^(K$5738-$D$5738)/1000</f>
        <v>0</v>
      </c>
      <c r="L5820" s="210">
        <f>L5769*'Usages industrie'!$O29*(1+'Usages industrie'!$P29)^(L$5738-$D$5738)/1000</f>
        <v>0</v>
      </c>
      <c r="M5820" s="210">
        <f>M5769*'Usages industrie'!$O29*(1+'Usages industrie'!$P29)^(M$5738-$D$5738)/1000</f>
        <v>0</v>
      </c>
      <c r="N5820" s="210">
        <f>N5769*'Usages industrie'!$O29*(1+'Usages industrie'!$P29)^(N$5738-$D$5738)/1000</f>
        <v>0</v>
      </c>
      <c r="O5820" s="210">
        <f>O5769*'Usages industrie'!$O29*(1+'Usages industrie'!$P29)^(O$5738-$D$5738)/1000</f>
        <v>0</v>
      </c>
      <c r="P5820" s="210">
        <f>P5769*'Usages industrie'!$O29*(1+'Usages industrie'!$P29)^(P$5738-$D$5738)/1000</f>
        <v>0</v>
      </c>
      <c r="Q5820" s="210">
        <f>Q5769*'Usages industrie'!$O29*(1+'Usages industrie'!$P29)^(Q$5738-$D$5738)/1000</f>
        <v>0</v>
      </c>
      <c r="R5820" s="210">
        <f>R5769*'Usages industrie'!$O29*(1+'Usages industrie'!$P29)^(R$5738-$D$5738)/1000</f>
        <v>0</v>
      </c>
    </row>
    <row r="5821" spans="1:18" hidden="1" outlineLevel="2" x14ac:dyDescent="0.35">
      <c r="A5821" s="209" t="str">
        <f>'Usages industrie'!A30</f>
        <v>Usage industriel n°27</v>
      </c>
      <c r="B5821" s="209" t="s">
        <v>639</v>
      </c>
      <c r="C5821" s="209"/>
      <c r="D5821" s="210">
        <f>D5770*'Usages industrie'!$O30*(1+'Usages industrie'!$P30)^(D$5738-$D$5738)/1000</f>
        <v>0</v>
      </c>
      <c r="E5821" s="210">
        <f>E5770*'Usages industrie'!$O30*(1+'Usages industrie'!$P30)^(E$5738-$D$5738)/1000</f>
        <v>0</v>
      </c>
      <c r="F5821" s="210">
        <f>F5770*'Usages industrie'!$O30*(1+'Usages industrie'!$P30)^(F$5738-$D$5738)/1000</f>
        <v>0</v>
      </c>
      <c r="G5821" s="210">
        <f>G5770*'Usages industrie'!$O30*(1+'Usages industrie'!$P30)^(G$5738-$D$5738)/1000</f>
        <v>0</v>
      </c>
      <c r="H5821" s="210">
        <f>H5770*'Usages industrie'!$O30*(1+'Usages industrie'!$P30)^(H$5738-$D$5738)/1000</f>
        <v>0</v>
      </c>
      <c r="I5821" s="210">
        <f>I5770*'Usages industrie'!$O30*(1+'Usages industrie'!$P30)^(I$5738-$D$5738)/1000</f>
        <v>0</v>
      </c>
      <c r="J5821" s="210">
        <f>J5770*'Usages industrie'!$O30*(1+'Usages industrie'!$P30)^(J$5738-$D$5738)/1000</f>
        <v>0</v>
      </c>
      <c r="K5821" s="210">
        <f>K5770*'Usages industrie'!$O30*(1+'Usages industrie'!$P30)^(K$5738-$D$5738)/1000</f>
        <v>0</v>
      </c>
      <c r="L5821" s="210">
        <f>L5770*'Usages industrie'!$O30*(1+'Usages industrie'!$P30)^(L$5738-$D$5738)/1000</f>
        <v>0</v>
      </c>
      <c r="M5821" s="210">
        <f>M5770*'Usages industrie'!$O30*(1+'Usages industrie'!$P30)^(M$5738-$D$5738)/1000</f>
        <v>0</v>
      </c>
      <c r="N5821" s="210">
        <f>N5770*'Usages industrie'!$O30*(1+'Usages industrie'!$P30)^(N$5738-$D$5738)/1000</f>
        <v>0</v>
      </c>
      <c r="O5821" s="210">
        <f>O5770*'Usages industrie'!$O30*(1+'Usages industrie'!$P30)^(O$5738-$D$5738)/1000</f>
        <v>0</v>
      </c>
      <c r="P5821" s="210">
        <f>P5770*'Usages industrie'!$O30*(1+'Usages industrie'!$P30)^(P$5738-$D$5738)/1000</f>
        <v>0</v>
      </c>
      <c r="Q5821" s="210">
        <f>Q5770*'Usages industrie'!$O30*(1+'Usages industrie'!$P30)^(Q$5738-$D$5738)/1000</f>
        <v>0</v>
      </c>
      <c r="R5821" s="210">
        <f>R5770*'Usages industrie'!$O30*(1+'Usages industrie'!$P30)^(R$5738-$D$5738)/1000</f>
        <v>0</v>
      </c>
    </row>
    <row r="5822" spans="1:18" hidden="1" outlineLevel="2" x14ac:dyDescent="0.35">
      <c r="A5822" s="209" t="str">
        <f>'Usages industrie'!A31</f>
        <v>Usage industriel n°28</v>
      </c>
      <c r="B5822" s="209" t="s">
        <v>639</v>
      </c>
      <c r="C5822" s="209"/>
      <c r="D5822" s="210">
        <f>D5771*'Usages industrie'!$O31*(1+'Usages industrie'!$P31)^(D$5738-$D$5738)/1000</f>
        <v>0</v>
      </c>
      <c r="E5822" s="210">
        <f>E5771*'Usages industrie'!$O31*(1+'Usages industrie'!$P31)^(E$5738-$D$5738)/1000</f>
        <v>0</v>
      </c>
      <c r="F5822" s="210">
        <f>F5771*'Usages industrie'!$O31*(1+'Usages industrie'!$P31)^(F$5738-$D$5738)/1000</f>
        <v>0</v>
      </c>
      <c r="G5822" s="210">
        <f>G5771*'Usages industrie'!$O31*(1+'Usages industrie'!$P31)^(G$5738-$D$5738)/1000</f>
        <v>0</v>
      </c>
      <c r="H5822" s="210">
        <f>H5771*'Usages industrie'!$O31*(1+'Usages industrie'!$P31)^(H$5738-$D$5738)/1000</f>
        <v>0</v>
      </c>
      <c r="I5822" s="210">
        <f>I5771*'Usages industrie'!$O31*(1+'Usages industrie'!$P31)^(I$5738-$D$5738)/1000</f>
        <v>0</v>
      </c>
      <c r="J5822" s="210">
        <f>J5771*'Usages industrie'!$O31*(1+'Usages industrie'!$P31)^(J$5738-$D$5738)/1000</f>
        <v>0</v>
      </c>
      <c r="K5822" s="210">
        <f>K5771*'Usages industrie'!$O31*(1+'Usages industrie'!$P31)^(K$5738-$D$5738)/1000</f>
        <v>0</v>
      </c>
      <c r="L5822" s="210">
        <f>L5771*'Usages industrie'!$O31*(1+'Usages industrie'!$P31)^(L$5738-$D$5738)/1000</f>
        <v>0</v>
      </c>
      <c r="M5822" s="210">
        <f>M5771*'Usages industrie'!$O31*(1+'Usages industrie'!$P31)^(M$5738-$D$5738)/1000</f>
        <v>0</v>
      </c>
      <c r="N5822" s="210">
        <f>N5771*'Usages industrie'!$O31*(1+'Usages industrie'!$P31)^(N$5738-$D$5738)/1000</f>
        <v>0</v>
      </c>
      <c r="O5822" s="210">
        <f>O5771*'Usages industrie'!$O31*(1+'Usages industrie'!$P31)^(O$5738-$D$5738)/1000</f>
        <v>0</v>
      </c>
      <c r="P5822" s="210">
        <f>P5771*'Usages industrie'!$O31*(1+'Usages industrie'!$P31)^(P$5738-$D$5738)/1000</f>
        <v>0</v>
      </c>
      <c r="Q5822" s="210">
        <f>Q5771*'Usages industrie'!$O31*(1+'Usages industrie'!$P31)^(Q$5738-$D$5738)/1000</f>
        <v>0</v>
      </c>
      <c r="R5822" s="210">
        <f>R5771*'Usages industrie'!$O31*(1+'Usages industrie'!$P31)^(R$5738-$D$5738)/1000</f>
        <v>0</v>
      </c>
    </row>
    <row r="5823" spans="1:18" hidden="1" outlineLevel="2" x14ac:dyDescent="0.35">
      <c r="A5823" s="209" t="str">
        <f>'Usages industrie'!A32</f>
        <v>Usage industriel n°29</v>
      </c>
      <c r="B5823" s="209" t="s">
        <v>639</v>
      </c>
      <c r="C5823" s="209"/>
      <c r="D5823" s="210">
        <f>D5772*'Usages industrie'!$O32*(1+'Usages industrie'!$P32)^(D$5738-$D$5738)/1000</f>
        <v>0</v>
      </c>
      <c r="E5823" s="210">
        <f>E5772*'Usages industrie'!$O32*(1+'Usages industrie'!$P32)^(E$5738-$D$5738)/1000</f>
        <v>0</v>
      </c>
      <c r="F5823" s="210">
        <f>F5772*'Usages industrie'!$O32*(1+'Usages industrie'!$P32)^(F$5738-$D$5738)/1000</f>
        <v>0</v>
      </c>
      <c r="G5823" s="210">
        <f>G5772*'Usages industrie'!$O32*(1+'Usages industrie'!$P32)^(G$5738-$D$5738)/1000</f>
        <v>0</v>
      </c>
      <c r="H5823" s="210">
        <f>H5772*'Usages industrie'!$O32*(1+'Usages industrie'!$P32)^(H$5738-$D$5738)/1000</f>
        <v>0</v>
      </c>
      <c r="I5823" s="210">
        <f>I5772*'Usages industrie'!$O32*(1+'Usages industrie'!$P32)^(I$5738-$D$5738)/1000</f>
        <v>0</v>
      </c>
      <c r="J5823" s="210">
        <f>J5772*'Usages industrie'!$O32*(1+'Usages industrie'!$P32)^(J$5738-$D$5738)/1000</f>
        <v>0</v>
      </c>
      <c r="K5823" s="210">
        <f>K5772*'Usages industrie'!$O32*(1+'Usages industrie'!$P32)^(K$5738-$D$5738)/1000</f>
        <v>0</v>
      </c>
      <c r="L5823" s="210">
        <f>L5772*'Usages industrie'!$O32*(1+'Usages industrie'!$P32)^(L$5738-$D$5738)/1000</f>
        <v>0</v>
      </c>
      <c r="M5823" s="210">
        <f>M5772*'Usages industrie'!$O32*(1+'Usages industrie'!$P32)^(M$5738-$D$5738)/1000</f>
        <v>0</v>
      </c>
      <c r="N5823" s="210">
        <f>N5772*'Usages industrie'!$O32*(1+'Usages industrie'!$P32)^(N$5738-$D$5738)/1000</f>
        <v>0</v>
      </c>
      <c r="O5823" s="210">
        <f>O5772*'Usages industrie'!$O32*(1+'Usages industrie'!$P32)^(O$5738-$D$5738)/1000</f>
        <v>0</v>
      </c>
      <c r="P5823" s="210">
        <f>P5772*'Usages industrie'!$O32*(1+'Usages industrie'!$P32)^(P$5738-$D$5738)/1000</f>
        <v>0</v>
      </c>
      <c r="Q5823" s="210">
        <f>Q5772*'Usages industrie'!$O32*(1+'Usages industrie'!$P32)^(Q$5738-$D$5738)/1000</f>
        <v>0</v>
      </c>
      <c r="R5823" s="210">
        <f>R5772*'Usages industrie'!$O32*(1+'Usages industrie'!$P32)^(R$5738-$D$5738)/1000</f>
        <v>0</v>
      </c>
    </row>
    <row r="5824" spans="1:18" hidden="1" outlineLevel="2" x14ac:dyDescent="0.35">
      <c r="A5824" s="209" t="str">
        <f>'Usages industrie'!A33</f>
        <v>Usage industriel n°30</v>
      </c>
      <c r="B5824" s="209" t="s">
        <v>639</v>
      </c>
      <c r="C5824" s="209"/>
      <c r="D5824" s="210">
        <f>D5773*'Usages industrie'!$O33*(1+'Usages industrie'!$P33)^(D$5738-$D$5738)/1000</f>
        <v>0</v>
      </c>
      <c r="E5824" s="210">
        <f>E5773*'Usages industrie'!$O33*(1+'Usages industrie'!$P33)^(E$5738-$D$5738)/1000</f>
        <v>0</v>
      </c>
      <c r="F5824" s="210">
        <f>F5773*'Usages industrie'!$O33*(1+'Usages industrie'!$P33)^(F$5738-$D$5738)/1000</f>
        <v>0</v>
      </c>
      <c r="G5824" s="210">
        <f>G5773*'Usages industrie'!$O33*(1+'Usages industrie'!$P33)^(G$5738-$D$5738)/1000</f>
        <v>0</v>
      </c>
      <c r="H5824" s="210">
        <f>H5773*'Usages industrie'!$O33*(1+'Usages industrie'!$P33)^(H$5738-$D$5738)/1000</f>
        <v>0</v>
      </c>
      <c r="I5824" s="210">
        <f>I5773*'Usages industrie'!$O33*(1+'Usages industrie'!$P33)^(I$5738-$D$5738)/1000</f>
        <v>0</v>
      </c>
      <c r="J5824" s="210">
        <f>J5773*'Usages industrie'!$O33*(1+'Usages industrie'!$P33)^(J$5738-$D$5738)/1000</f>
        <v>0</v>
      </c>
      <c r="K5824" s="210">
        <f>K5773*'Usages industrie'!$O33*(1+'Usages industrie'!$P33)^(K$5738-$D$5738)/1000</f>
        <v>0</v>
      </c>
      <c r="L5824" s="210">
        <f>L5773*'Usages industrie'!$O33*(1+'Usages industrie'!$P33)^(L$5738-$D$5738)/1000</f>
        <v>0</v>
      </c>
      <c r="M5824" s="210">
        <f>M5773*'Usages industrie'!$O33*(1+'Usages industrie'!$P33)^(M$5738-$D$5738)/1000</f>
        <v>0</v>
      </c>
      <c r="N5824" s="210">
        <f>N5773*'Usages industrie'!$O33*(1+'Usages industrie'!$P33)^(N$5738-$D$5738)/1000</f>
        <v>0</v>
      </c>
      <c r="O5824" s="210">
        <f>O5773*'Usages industrie'!$O33*(1+'Usages industrie'!$P33)^(O$5738-$D$5738)/1000</f>
        <v>0</v>
      </c>
      <c r="P5824" s="210">
        <f>P5773*'Usages industrie'!$O33*(1+'Usages industrie'!$P33)^(P$5738-$D$5738)/1000</f>
        <v>0</v>
      </c>
      <c r="Q5824" s="210">
        <f>Q5773*'Usages industrie'!$O33*(1+'Usages industrie'!$P33)^(Q$5738-$D$5738)/1000</f>
        <v>0</v>
      </c>
      <c r="R5824" s="210">
        <f>R5773*'Usages industrie'!$O33*(1+'Usages industrie'!$P33)^(R$5738-$D$5738)/1000</f>
        <v>0</v>
      </c>
    </row>
    <row r="5825" spans="1:18" hidden="1" outlineLevel="2" x14ac:dyDescent="0.35">
      <c r="A5825" s="209" t="str">
        <f>'Usages industrie'!A34</f>
        <v>Usage industriel n°31</v>
      </c>
      <c r="B5825" s="209" t="s">
        <v>639</v>
      </c>
      <c r="C5825" s="209"/>
      <c r="D5825" s="210">
        <f>D5774*'Usages industrie'!$O34*(1+'Usages industrie'!$P34)^(D$5738-$D$5738)/1000</f>
        <v>0</v>
      </c>
      <c r="E5825" s="210">
        <f>E5774*'Usages industrie'!$O34*(1+'Usages industrie'!$P34)^(E$5738-$D$5738)/1000</f>
        <v>0</v>
      </c>
      <c r="F5825" s="210">
        <f>F5774*'Usages industrie'!$O34*(1+'Usages industrie'!$P34)^(F$5738-$D$5738)/1000</f>
        <v>0</v>
      </c>
      <c r="G5825" s="210">
        <f>G5774*'Usages industrie'!$O34*(1+'Usages industrie'!$P34)^(G$5738-$D$5738)/1000</f>
        <v>0</v>
      </c>
      <c r="H5825" s="210">
        <f>H5774*'Usages industrie'!$O34*(1+'Usages industrie'!$P34)^(H$5738-$D$5738)/1000</f>
        <v>0</v>
      </c>
      <c r="I5825" s="210">
        <f>I5774*'Usages industrie'!$O34*(1+'Usages industrie'!$P34)^(I$5738-$D$5738)/1000</f>
        <v>0</v>
      </c>
      <c r="J5825" s="210">
        <f>J5774*'Usages industrie'!$O34*(1+'Usages industrie'!$P34)^(J$5738-$D$5738)/1000</f>
        <v>0</v>
      </c>
      <c r="K5825" s="210">
        <f>K5774*'Usages industrie'!$O34*(1+'Usages industrie'!$P34)^(K$5738-$D$5738)/1000</f>
        <v>0</v>
      </c>
      <c r="L5825" s="210">
        <f>L5774*'Usages industrie'!$O34*(1+'Usages industrie'!$P34)^(L$5738-$D$5738)/1000</f>
        <v>0</v>
      </c>
      <c r="M5825" s="210">
        <f>M5774*'Usages industrie'!$O34*(1+'Usages industrie'!$P34)^(M$5738-$D$5738)/1000</f>
        <v>0</v>
      </c>
      <c r="N5825" s="210">
        <f>N5774*'Usages industrie'!$O34*(1+'Usages industrie'!$P34)^(N$5738-$D$5738)/1000</f>
        <v>0</v>
      </c>
      <c r="O5825" s="210">
        <f>O5774*'Usages industrie'!$O34*(1+'Usages industrie'!$P34)^(O$5738-$D$5738)/1000</f>
        <v>0</v>
      </c>
      <c r="P5825" s="210">
        <f>P5774*'Usages industrie'!$O34*(1+'Usages industrie'!$P34)^(P$5738-$D$5738)/1000</f>
        <v>0</v>
      </c>
      <c r="Q5825" s="210">
        <f>Q5774*'Usages industrie'!$O34*(1+'Usages industrie'!$P34)^(Q$5738-$D$5738)/1000</f>
        <v>0</v>
      </c>
      <c r="R5825" s="210">
        <f>R5774*'Usages industrie'!$O34*(1+'Usages industrie'!$P34)^(R$5738-$D$5738)/1000</f>
        <v>0</v>
      </c>
    </row>
    <row r="5826" spans="1:18" hidden="1" outlineLevel="2" x14ac:dyDescent="0.35">
      <c r="A5826" s="209" t="str">
        <f>'Usages industrie'!A35</f>
        <v>Usage industriel n°32</v>
      </c>
      <c r="B5826" s="209" t="s">
        <v>639</v>
      </c>
      <c r="C5826" s="209"/>
      <c r="D5826" s="210">
        <f>D5775*'Usages industrie'!$O35*(1+'Usages industrie'!$P35)^(D$5738-$D$5738)/1000</f>
        <v>0</v>
      </c>
      <c r="E5826" s="210">
        <f>E5775*'Usages industrie'!$O35*(1+'Usages industrie'!$P35)^(E$5738-$D$5738)/1000</f>
        <v>0</v>
      </c>
      <c r="F5826" s="210">
        <f>F5775*'Usages industrie'!$O35*(1+'Usages industrie'!$P35)^(F$5738-$D$5738)/1000</f>
        <v>0</v>
      </c>
      <c r="G5826" s="210">
        <f>G5775*'Usages industrie'!$O35*(1+'Usages industrie'!$P35)^(G$5738-$D$5738)/1000</f>
        <v>0</v>
      </c>
      <c r="H5826" s="210">
        <f>H5775*'Usages industrie'!$O35*(1+'Usages industrie'!$P35)^(H$5738-$D$5738)/1000</f>
        <v>0</v>
      </c>
      <c r="I5826" s="210">
        <f>I5775*'Usages industrie'!$O35*(1+'Usages industrie'!$P35)^(I$5738-$D$5738)/1000</f>
        <v>0</v>
      </c>
      <c r="J5826" s="210">
        <f>J5775*'Usages industrie'!$O35*(1+'Usages industrie'!$P35)^(J$5738-$D$5738)/1000</f>
        <v>0</v>
      </c>
      <c r="K5826" s="210">
        <f>K5775*'Usages industrie'!$O35*(1+'Usages industrie'!$P35)^(K$5738-$D$5738)/1000</f>
        <v>0</v>
      </c>
      <c r="L5826" s="210">
        <f>L5775*'Usages industrie'!$O35*(1+'Usages industrie'!$P35)^(L$5738-$D$5738)/1000</f>
        <v>0</v>
      </c>
      <c r="M5826" s="210">
        <f>M5775*'Usages industrie'!$O35*(1+'Usages industrie'!$P35)^(M$5738-$D$5738)/1000</f>
        <v>0</v>
      </c>
      <c r="N5826" s="210">
        <f>N5775*'Usages industrie'!$O35*(1+'Usages industrie'!$P35)^(N$5738-$D$5738)/1000</f>
        <v>0</v>
      </c>
      <c r="O5826" s="210">
        <f>O5775*'Usages industrie'!$O35*(1+'Usages industrie'!$P35)^(O$5738-$D$5738)/1000</f>
        <v>0</v>
      </c>
      <c r="P5826" s="210">
        <f>P5775*'Usages industrie'!$O35*(1+'Usages industrie'!$P35)^(P$5738-$D$5738)/1000</f>
        <v>0</v>
      </c>
      <c r="Q5826" s="210">
        <f>Q5775*'Usages industrie'!$O35*(1+'Usages industrie'!$P35)^(Q$5738-$D$5738)/1000</f>
        <v>0</v>
      </c>
      <c r="R5826" s="210">
        <f>R5775*'Usages industrie'!$O35*(1+'Usages industrie'!$P35)^(R$5738-$D$5738)/1000</f>
        <v>0</v>
      </c>
    </row>
    <row r="5827" spans="1:18" hidden="1" outlineLevel="2" x14ac:dyDescent="0.35">
      <c r="A5827" s="209" t="str">
        <f>'Usages industrie'!A36</f>
        <v>Usage industriel n°33</v>
      </c>
      <c r="B5827" s="209" t="s">
        <v>639</v>
      </c>
      <c r="C5827" s="209"/>
      <c r="D5827" s="210">
        <f>D5776*'Usages industrie'!$O36*(1+'Usages industrie'!$P36)^(D$5738-$D$5738)/1000</f>
        <v>0</v>
      </c>
      <c r="E5827" s="210">
        <f>E5776*'Usages industrie'!$O36*(1+'Usages industrie'!$P36)^(E$5738-$D$5738)/1000</f>
        <v>0</v>
      </c>
      <c r="F5827" s="210">
        <f>F5776*'Usages industrie'!$O36*(1+'Usages industrie'!$P36)^(F$5738-$D$5738)/1000</f>
        <v>0</v>
      </c>
      <c r="G5827" s="210">
        <f>G5776*'Usages industrie'!$O36*(1+'Usages industrie'!$P36)^(G$5738-$D$5738)/1000</f>
        <v>0</v>
      </c>
      <c r="H5827" s="210">
        <f>H5776*'Usages industrie'!$O36*(1+'Usages industrie'!$P36)^(H$5738-$D$5738)/1000</f>
        <v>0</v>
      </c>
      <c r="I5827" s="210">
        <f>I5776*'Usages industrie'!$O36*(1+'Usages industrie'!$P36)^(I$5738-$D$5738)/1000</f>
        <v>0</v>
      </c>
      <c r="J5827" s="210">
        <f>J5776*'Usages industrie'!$O36*(1+'Usages industrie'!$P36)^(J$5738-$D$5738)/1000</f>
        <v>0</v>
      </c>
      <c r="K5827" s="210">
        <f>K5776*'Usages industrie'!$O36*(1+'Usages industrie'!$P36)^(K$5738-$D$5738)/1000</f>
        <v>0</v>
      </c>
      <c r="L5827" s="210">
        <f>L5776*'Usages industrie'!$O36*(1+'Usages industrie'!$P36)^(L$5738-$D$5738)/1000</f>
        <v>0</v>
      </c>
      <c r="M5827" s="210">
        <f>M5776*'Usages industrie'!$O36*(1+'Usages industrie'!$P36)^(M$5738-$D$5738)/1000</f>
        <v>0</v>
      </c>
      <c r="N5827" s="210">
        <f>N5776*'Usages industrie'!$O36*(1+'Usages industrie'!$P36)^(N$5738-$D$5738)/1000</f>
        <v>0</v>
      </c>
      <c r="O5827" s="210">
        <f>O5776*'Usages industrie'!$O36*(1+'Usages industrie'!$P36)^(O$5738-$D$5738)/1000</f>
        <v>0</v>
      </c>
      <c r="P5827" s="210">
        <f>P5776*'Usages industrie'!$O36*(1+'Usages industrie'!$P36)^(P$5738-$D$5738)/1000</f>
        <v>0</v>
      </c>
      <c r="Q5827" s="210">
        <f>Q5776*'Usages industrie'!$O36*(1+'Usages industrie'!$P36)^(Q$5738-$D$5738)/1000</f>
        <v>0</v>
      </c>
      <c r="R5827" s="210">
        <f>R5776*'Usages industrie'!$O36*(1+'Usages industrie'!$P36)^(R$5738-$D$5738)/1000</f>
        <v>0</v>
      </c>
    </row>
    <row r="5828" spans="1:18" hidden="1" outlineLevel="2" x14ac:dyDescent="0.35">
      <c r="A5828" s="209" t="str">
        <f>'Usages industrie'!A37</f>
        <v>Usage industriel n°34</v>
      </c>
      <c r="B5828" s="209" t="s">
        <v>639</v>
      </c>
      <c r="C5828" s="209"/>
      <c r="D5828" s="210">
        <f>D5777*'Usages industrie'!$O37*(1+'Usages industrie'!$P37)^(D$5738-$D$5738)/1000</f>
        <v>0</v>
      </c>
      <c r="E5828" s="210">
        <f>E5777*'Usages industrie'!$O37*(1+'Usages industrie'!$P37)^(E$5738-$D$5738)/1000</f>
        <v>0</v>
      </c>
      <c r="F5828" s="210">
        <f>F5777*'Usages industrie'!$O37*(1+'Usages industrie'!$P37)^(F$5738-$D$5738)/1000</f>
        <v>0</v>
      </c>
      <c r="G5828" s="210">
        <f>G5777*'Usages industrie'!$O37*(1+'Usages industrie'!$P37)^(G$5738-$D$5738)/1000</f>
        <v>0</v>
      </c>
      <c r="H5828" s="210">
        <f>H5777*'Usages industrie'!$O37*(1+'Usages industrie'!$P37)^(H$5738-$D$5738)/1000</f>
        <v>0</v>
      </c>
      <c r="I5828" s="210">
        <f>I5777*'Usages industrie'!$O37*(1+'Usages industrie'!$P37)^(I$5738-$D$5738)/1000</f>
        <v>0</v>
      </c>
      <c r="J5828" s="210">
        <f>J5777*'Usages industrie'!$O37*(1+'Usages industrie'!$P37)^(J$5738-$D$5738)/1000</f>
        <v>0</v>
      </c>
      <c r="K5828" s="210">
        <f>K5777*'Usages industrie'!$O37*(1+'Usages industrie'!$P37)^(K$5738-$D$5738)/1000</f>
        <v>0</v>
      </c>
      <c r="L5828" s="210">
        <f>L5777*'Usages industrie'!$O37*(1+'Usages industrie'!$P37)^(L$5738-$D$5738)/1000</f>
        <v>0</v>
      </c>
      <c r="M5828" s="210">
        <f>M5777*'Usages industrie'!$O37*(1+'Usages industrie'!$P37)^(M$5738-$D$5738)/1000</f>
        <v>0</v>
      </c>
      <c r="N5828" s="210">
        <f>N5777*'Usages industrie'!$O37*(1+'Usages industrie'!$P37)^(N$5738-$D$5738)/1000</f>
        <v>0</v>
      </c>
      <c r="O5828" s="210">
        <f>O5777*'Usages industrie'!$O37*(1+'Usages industrie'!$P37)^(O$5738-$D$5738)/1000</f>
        <v>0</v>
      </c>
      <c r="P5828" s="210">
        <f>P5777*'Usages industrie'!$O37*(1+'Usages industrie'!$P37)^(P$5738-$D$5738)/1000</f>
        <v>0</v>
      </c>
      <c r="Q5828" s="210">
        <f>Q5777*'Usages industrie'!$O37*(1+'Usages industrie'!$P37)^(Q$5738-$D$5738)/1000</f>
        <v>0</v>
      </c>
      <c r="R5828" s="210">
        <f>R5777*'Usages industrie'!$O37*(1+'Usages industrie'!$P37)^(R$5738-$D$5738)/1000</f>
        <v>0</v>
      </c>
    </row>
    <row r="5829" spans="1:18" hidden="1" outlineLevel="2" x14ac:dyDescent="0.35">
      <c r="A5829" s="209" t="str">
        <f>'Usages industrie'!A38</f>
        <v>Usage industriel n°35</v>
      </c>
      <c r="B5829" s="209" t="s">
        <v>639</v>
      </c>
      <c r="C5829" s="209"/>
      <c r="D5829" s="210">
        <f>D5778*'Usages industrie'!$O38*(1+'Usages industrie'!$P38)^(D$5738-$D$5738)/1000</f>
        <v>0</v>
      </c>
      <c r="E5829" s="210">
        <f>E5778*'Usages industrie'!$O38*(1+'Usages industrie'!$P38)^(E$5738-$D$5738)/1000</f>
        <v>0</v>
      </c>
      <c r="F5829" s="210">
        <f>F5778*'Usages industrie'!$O38*(1+'Usages industrie'!$P38)^(F$5738-$D$5738)/1000</f>
        <v>0</v>
      </c>
      <c r="G5829" s="210">
        <f>G5778*'Usages industrie'!$O38*(1+'Usages industrie'!$P38)^(G$5738-$D$5738)/1000</f>
        <v>0</v>
      </c>
      <c r="H5829" s="210">
        <f>H5778*'Usages industrie'!$O38*(1+'Usages industrie'!$P38)^(H$5738-$D$5738)/1000</f>
        <v>0</v>
      </c>
      <c r="I5829" s="210">
        <f>I5778*'Usages industrie'!$O38*(1+'Usages industrie'!$P38)^(I$5738-$D$5738)/1000</f>
        <v>0</v>
      </c>
      <c r="J5829" s="210">
        <f>J5778*'Usages industrie'!$O38*(1+'Usages industrie'!$P38)^(J$5738-$D$5738)/1000</f>
        <v>0</v>
      </c>
      <c r="K5829" s="210">
        <f>K5778*'Usages industrie'!$O38*(1+'Usages industrie'!$P38)^(K$5738-$D$5738)/1000</f>
        <v>0</v>
      </c>
      <c r="L5829" s="210">
        <f>L5778*'Usages industrie'!$O38*(1+'Usages industrie'!$P38)^(L$5738-$D$5738)/1000</f>
        <v>0</v>
      </c>
      <c r="M5829" s="210">
        <f>M5778*'Usages industrie'!$O38*(1+'Usages industrie'!$P38)^(M$5738-$D$5738)/1000</f>
        <v>0</v>
      </c>
      <c r="N5829" s="210">
        <f>N5778*'Usages industrie'!$O38*(1+'Usages industrie'!$P38)^(N$5738-$D$5738)/1000</f>
        <v>0</v>
      </c>
      <c r="O5829" s="210">
        <f>O5778*'Usages industrie'!$O38*(1+'Usages industrie'!$P38)^(O$5738-$D$5738)/1000</f>
        <v>0</v>
      </c>
      <c r="P5829" s="210">
        <f>P5778*'Usages industrie'!$O38*(1+'Usages industrie'!$P38)^(P$5738-$D$5738)/1000</f>
        <v>0</v>
      </c>
      <c r="Q5829" s="210">
        <f>Q5778*'Usages industrie'!$O38*(1+'Usages industrie'!$P38)^(Q$5738-$D$5738)/1000</f>
        <v>0</v>
      </c>
      <c r="R5829" s="210">
        <f>R5778*'Usages industrie'!$O38*(1+'Usages industrie'!$P38)^(R$5738-$D$5738)/1000</f>
        <v>0</v>
      </c>
    </row>
    <row r="5830" spans="1:18" hidden="1" outlineLevel="2" x14ac:dyDescent="0.35">
      <c r="A5830" s="209" t="str">
        <f>'Usages industrie'!A39</f>
        <v>Usage industriel n°36</v>
      </c>
      <c r="B5830" s="209" t="s">
        <v>639</v>
      </c>
      <c r="C5830" s="209"/>
      <c r="D5830" s="210">
        <f>D5779*'Usages industrie'!$O39*(1+'Usages industrie'!$P39)^(D$5738-$D$5738)/1000</f>
        <v>0</v>
      </c>
      <c r="E5830" s="210">
        <f>E5779*'Usages industrie'!$O39*(1+'Usages industrie'!$P39)^(E$5738-$D$5738)/1000</f>
        <v>0</v>
      </c>
      <c r="F5830" s="210">
        <f>F5779*'Usages industrie'!$O39*(1+'Usages industrie'!$P39)^(F$5738-$D$5738)/1000</f>
        <v>0</v>
      </c>
      <c r="G5830" s="210">
        <f>G5779*'Usages industrie'!$O39*(1+'Usages industrie'!$P39)^(G$5738-$D$5738)/1000</f>
        <v>0</v>
      </c>
      <c r="H5830" s="210">
        <f>H5779*'Usages industrie'!$O39*(1+'Usages industrie'!$P39)^(H$5738-$D$5738)/1000</f>
        <v>0</v>
      </c>
      <c r="I5830" s="210">
        <f>I5779*'Usages industrie'!$O39*(1+'Usages industrie'!$P39)^(I$5738-$D$5738)/1000</f>
        <v>0</v>
      </c>
      <c r="J5830" s="210">
        <f>J5779*'Usages industrie'!$O39*(1+'Usages industrie'!$P39)^(J$5738-$D$5738)/1000</f>
        <v>0</v>
      </c>
      <c r="K5830" s="210">
        <f>K5779*'Usages industrie'!$O39*(1+'Usages industrie'!$P39)^(K$5738-$D$5738)/1000</f>
        <v>0</v>
      </c>
      <c r="L5830" s="210">
        <f>L5779*'Usages industrie'!$O39*(1+'Usages industrie'!$P39)^(L$5738-$D$5738)/1000</f>
        <v>0</v>
      </c>
      <c r="M5830" s="210">
        <f>M5779*'Usages industrie'!$O39*(1+'Usages industrie'!$P39)^(M$5738-$D$5738)/1000</f>
        <v>0</v>
      </c>
      <c r="N5830" s="210">
        <f>N5779*'Usages industrie'!$O39*(1+'Usages industrie'!$P39)^(N$5738-$D$5738)/1000</f>
        <v>0</v>
      </c>
      <c r="O5830" s="210">
        <f>O5779*'Usages industrie'!$O39*(1+'Usages industrie'!$P39)^(O$5738-$D$5738)/1000</f>
        <v>0</v>
      </c>
      <c r="P5830" s="210">
        <f>P5779*'Usages industrie'!$O39*(1+'Usages industrie'!$P39)^(P$5738-$D$5738)/1000</f>
        <v>0</v>
      </c>
      <c r="Q5830" s="210">
        <f>Q5779*'Usages industrie'!$O39*(1+'Usages industrie'!$P39)^(Q$5738-$D$5738)/1000</f>
        <v>0</v>
      </c>
      <c r="R5830" s="210">
        <f>R5779*'Usages industrie'!$O39*(1+'Usages industrie'!$P39)^(R$5738-$D$5738)/1000</f>
        <v>0</v>
      </c>
    </row>
    <row r="5831" spans="1:18" hidden="1" outlineLevel="2" x14ac:dyDescent="0.35">
      <c r="A5831" s="209" t="str">
        <f>'Usages industrie'!A40</f>
        <v>Usage industriel n°37</v>
      </c>
      <c r="B5831" s="209" t="s">
        <v>639</v>
      </c>
      <c r="C5831" s="209"/>
      <c r="D5831" s="210">
        <f>D5780*'Usages industrie'!$O40*(1+'Usages industrie'!$P40)^(D$5738-$D$5738)/1000</f>
        <v>0</v>
      </c>
      <c r="E5831" s="210">
        <f>E5780*'Usages industrie'!$O40*(1+'Usages industrie'!$P40)^(E$5738-$D$5738)/1000</f>
        <v>0</v>
      </c>
      <c r="F5831" s="210">
        <f>F5780*'Usages industrie'!$O40*(1+'Usages industrie'!$P40)^(F$5738-$D$5738)/1000</f>
        <v>0</v>
      </c>
      <c r="G5831" s="210">
        <f>G5780*'Usages industrie'!$O40*(1+'Usages industrie'!$P40)^(G$5738-$D$5738)/1000</f>
        <v>0</v>
      </c>
      <c r="H5831" s="210">
        <f>H5780*'Usages industrie'!$O40*(1+'Usages industrie'!$P40)^(H$5738-$D$5738)/1000</f>
        <v>0</v>
      </c>
      <c r="I5831" s="210">
        <f>I5780*'Usages industrie'!$O40*(1+'Usages industrie'!$P40)^(I$5738-$D$5738)/1000</f>
        <v>0</v>
      </c>
      <c r="J5831" s="210">
        <f>J5780*'Usages industrie'!$O40*(1+'Usages industrie'!$P40)^(J$5738-$D$5738)/1000</f>
        <v>0</v>
      </c>
      <c r="K5831" s="210">
        <f>K5780*'Usages industrie'!$O40*(1+'Usages industrie'!$P40)^(K$5738-$D$5738)/1000</f>
        <v>0</v>
      </c>
      <c r="L5831" s="210">
        <f>L5780*'Usages industrie'!$O40*(1+'Usages industrie'!$P40)^(L$5738-$D$5738)/1000</f>
        <v>0</v>
      </c>
      <c r="M5831" s="210">
        <f>M5780*'Usages industrie'!$O40*(1+'Usages industrie'!$P40)^(M$5738-$D$5738)/1000</f>
        <v>0</v>
      </c>
      <c r="N5831" s="210">
        <f>N5780*'Usages industrie'!$O40*(1+'Usages industrie'!$P40)^(N$5738-$D$5738)/1000</f>
        <v>0</v>
      </c>
      <c r="O5831" s="210">
        <f>O5780*'Usages industrie'!$O40*(1+'Usages industrie'!$P40)^(O$5738-$D$5738)/1000</f>
        <v>0</v>
      </c>
      <c r="P5831" s="210">
        <f>P5780*'Usages industrie'!$O40*(1+'Usages industrie'!$P40)^(P$5738-$D$5738)/1000</f>
        <v>0</v>
      </c>
      <c r="Q5831" s="210">
        <f>Q5780*'Usages industrie'!$O40*(1+'Usages industrie'!$P40)^(Q$5738-$D$5738)/1000</f>
        <v>0</v>
      </c>
      <c r="R5831" s="210">
        <f>R5780*'Usages industrie'!$O40*(1+'Usages industrie'!$P40)^(R$5738-$D$5738)/1000</f>
        <v>0</v>
      </c>
    </row>
    <row r="5832" spans="1:18" hidden="1" outlineLevel="2" x14ac:dyDescent="0.35">
      <c r="A5832" s="209" t="str">
        <f>'Usages industrie'!A41</f>
        <v>Usage industriel n°38</v>
      </c>
      <c r="B5832" s="209" t="s">
        <v>639</v>
      </c>
      <c r="C5832" s="209"/>
      <c r="D5832" s="210">
        <f>D5781*'Usages industrie'!$O41*(1+'Usages industrie'!$P41)^(D$5738-$D$5738)/1000</f>
        <v>0</v>
      </c>
      <c r="E5832" s="210">
        <f>E5781*'Usages industrie'!$O41*(1+'Usages industrie'!$P41)^(E$5738-$D$5738)/1000</f>
        <v>0</v>
      </c>
      <c r="F5832" s="210">
        <f>F5781*'Usages industrie'!$O41*(1+'Usages industrie'!$P41)^(F$5738-$D$5738)/1000</f>
        <v>0</v>
      </c>
      <c r="G5832" s="210">
        <f>G5781*'Usages industrie'!$O41*(1+'Usages industrie'!$P41)^(G$5738-$D$5738)/1000</f>
        <v>0</v>
      </c>
      <c r="H5832" s="210">
        <f>H5781*'Usages industrie'!$O41*(1+'Usages industrie'!$P41)^(H$5738-$D$5738)/1000</f>
        <v>0</v>
      </c>
      <c r="I5832" s="210">
        <f>I5781*'Usages industrie'!$O41*(1+'Usages industrie'!$P41)^(I$5738-$D$5738)/1000</f>
        <v>0</v>
      </c>
      <c r="J5832" s="210">
        <f>J5781*'Usages industrie'!$O41*(1+'Usages industrie'!$P41)^(J$5738-$D$5738)/1000</f>
        <v>0</v>
      </c>
      <c r="K5832" s="210">
        <f>K5781*'Usages industrie'!$O41*(1+'Usages industrie'!$P41)^(K$5738-$D$5738)/1000</f>
        <v>0</v>
      </c>
      <c r="L5832" s="210">
        <f>L5781*'Usages industrie'!$O41*(1+'Usages industrie'!$P41)^(L$5738-$D$5738)/1000</f>
        <v>0</v>
      </c>
      <c r="M5832" s="210">
        <f>M5781*'Usages industrie'!$O41*(1+'Usages industrie'!$P41)^(M$5738-$D$5738)/1000</f>
        <v>0</v>
      </c>
      <c r="N5832" s="210">
        <f>N5781*'Usages industrie'!$O41*(1+'Usages industrie'!$P41)^(N$5738-$D$5738)/1000</f>
        <v>0</v>
      </c>
      <c r="O5832" s="210">
        <f>O5781*'Usages industrie'!$O41*(1+'Usages industrie'!$P41)^(O$5738-$D$5738)/1000</f>
        <v>0</v>
      </c>
      <c r="P5832" s="210">
        <f>P5781*'Usages industrie'!$O41*(1+'Usages industrie'!$P41)^(P$5738-$D$5738)/1000</f>
        <v>0</v>
      </c>
      <c r="Q5832" s="210">
        <f>Q5781*'Usages industrie'!$O41*(1+'Usages industrie'!$P41)^(Q$5738-$D$5738)/1000</f>
        <v>0</v>
      </c>
      <c r="R5832" s="210">
        <f>R5781*'Usages industrie'!$O41*(1+'Usages industrie'!$P41)^(R$5738-$D$5738)/1000</f>
        <v>0</v>
      </c>
    </row>
    <row r="5833" spans="1:18" hidden="1" outlineLevel="2" x14ac:dyDescent="0.35">
      <c r="A5833" s="209" t="str">
        <f>'Usages industrie'!A42</f>
        <v>Usage industriel n°39</v>
      </c>
      <c r="B5833" s="209" t="s">
        <v>639</v>
      </c>
      <c r="C5833" s="209"/>
      <c r="D5833" s="210">
        <f>D5782*'Usages industrie'!$O42*(1+'Usages industrie'!$P42)^(D$5738-$D$5738)/1000</f>
        <v>0</v>
      </c>
      <c r="E5833" s="210">
        <f>E5782*'Usages industrie'!$O42*(1+'Usages industrie'!$P42)^(E$5738-$D$5738)/1000</f>
        <v>0</v>
      </c>
      <c r="F5833" s="210">
        <f>F5782*'Usages industrie'!$O42*(1+'Usages industrie'!$P42)^(F$5738-$D$5738)/1000</f>
        <v>0</v>
      </c>
      <c r="G5833" s="210">
        <f>G5782*'Usages industrie'!$O42*(1+'Usages industrie'!$P42)^(G$5738-$D$5738)/1000</f>
        <v>0</v>
      </c>
      <c r="H5833" s="210">
        <f>H5782*'Usages industrie'!$O42*(1+'Usages industrie'!$P42)^(H$5738-$D$5738)/1000</f>
        <v>0</v>
      </c>
      <c r="I5833" s="210">
        <f>I5782*'Usages industrie'!$O42*(1+'Usages industrie'!$P42)^(I$5738-$D$5738)/1000</f>
        <v>0</v>
      </c>
      <c r="J5833" s="210">
        <f>J5782*'Usages industrie'!$O42*(1+'Usages industrie'!$P42)^(J$5738-$D$5738)/1000</f>
        <v>0</v>
      </c>
      <c r="K5833" s="210">
        <f>K5782*'Usages industrie'!$O42*(1+'Usages industrie'!$P42)^(K$5738-$D$5738)/1000</f>
        <v>0</v>
      </c>
      <c r="L5833" s="210">
        <f>L5782*'Usages industrie'!$O42*(1+'Usages industrie'!$P42)^(L$5738-$D$5738)/1000</f>
        <v>0</v>
      </c>
      <c r="M5833" s="210">
        <f>M5782*'Usages industrie'!$O42*(1+'Usages industrie'!$P42)^(M$5738-$D$5738)/1000</f>
        <v>0</v>
      </c>
      <c r="N5833" s="210">
        <f>N5782*'Usages industrie'!$O42*(1+'Usages industrie'!$P42)^(N$5738-$D$5738)/1000</f>
        <v>0</v>
      </c>
      <c r="O5833" s="210">
        <f>O5782*'Usages industrie'!$O42*(1+'Usages industrie'!$P42)^(O$5738-$D$5738)/1000</f>
        <v>0</v>
      </c>
      <c r="P5833" s="210">
        <f>P5782*'Usages industrie'!$O42*(1+'Usages industrie'!$P42)^(P$5738-$D$5738)/1000</f>
        <v>0</v>
      </c>
      <c r="Q5833" s="210">
        <f>Q5782*'Usages industrie'!$O42*(1+'Usages industrie'!$P42)^(Q$5738-$D$5738)/1000</f>
        <v>0</v>
      </c>
      <c r="R5833" s="210">
        <f>R5782*'Usages industrie'!$O42*(1+'Usages industrie'!$P42)^(R$5738-$D$5738)/1000</f>
        <v>0</v>
      </c>
    </row>
    <row r="5834" spans="1:18" hidden="1" outlineLevel="2" x14ac:dyDescent="0.35">
      <c r="A5834" s="209" t="str">
        <f>'Usages industrie'!A43</f>
        <v>Usage industriel n°40</v>
      </c>
      <c r="B5834" s="209" t="s">
        <v>639</v>
      </c>
      <c r="C5834" s="209"/>
      <c r="D5834" s="210">
        <f>D5783*'Usages industrie'!$O43*(1+'Usages industrie'!$P43)^(D$5738-$D$5738)/1000</f>
        <v>0</v>
      </c>
      <c r="E5834" s="210">
        <f>E5783*'Usages industrie'!$O43*(1+'Usages industrie'!$P43)^(E$5738-$D$5738)/1000</f>
        <v>0</v>
      </c>
      <c r="F5834" s="210">
        <f>F5783*'Usages industrie'!$O43*(1+'Usages industrie'!$P43)^(F$5738-$D$5738)/1000</f>
        <v>0</v>
      </c>
      <c r="G5834" s="210">
        <f>G5783*'Usages industrie'!$O43*(1+'Usages industrie'!$P43)^(G$5738-$D$5738)/1000</f>
        <v>0</v>
      </c>
      <c r="H5834" s="210">
        <f>H5783*'Usages industrie'!$O43*(1+'Usages industrie'!$P43)^(H$5738-$D$5738)/1000</f>
        <v>0</v>
      </c>
      <c r="I5834" s="210">
        <f>I5783*'Usages industrie'!$O43*(1+'Usages industrie'!$P43)^(I$5738-$D$5738)/1000</f>
        <v>0</v>
      </c>
      <c r="J5834" s="210">
        <f>J5783*'Usages industrie'!$O43*(1+'Usages industrie'!$P43)^(J$5738-$D$5738)/1000</f>
        <v>0</v>
      </c>
      <c r="K5834" s="210">
        <f>K5783*'Usages industrie'!$O43*(1+'Usages industrie'!$P43)^(K$5738-$D$5738)/1000</f>
        <v>0</v>
      </c>
      <c r="L5834" s="210">
        <f>L5783*'Usages industrie'!$O43*(1+'Usages industrie'!$P43)^(L$5738-$D$5738)/1000</f>
        <v>0</v>
      </c>
      <c r="M5834" s="210">
        <f>M5783*'Usages industrie'!$O43*(1+'Usages industrie'!$P43)^(M$5738-$D$5738)/1000</f>
        <v>0</v>
      </c>
      <c r="N5834" s="210">
        <f>N5783*'Usages industrie'!$O43*(1+'Usages industrie'!$P43)^(N$5738-$D$5738)/1000</f>
        <v>0</v>
      </c>
      <c r="O5834" s="210">
        <f>O5783*'Usages industrie'!$O43*(1+'Usages industrie'!$P43)^(O$5738-$D$5738)/1000</f>
        <v>0</v>
      </c>
      <c r="P5834" s="210">
        <f>P5783*'Usages industrie'!$O43*(1+'Usages industrie'!$P43)^(P$5738-$D$5738)/1000</f>
        <v>0</v>
      </c>
      <c r="Q5834" s="210">
        <f>Q5783*'Usages industrie'!$O43*(1+'Usages industrie'!$P43)^(Q$5738-$D$5738)/1000</f>
        <v>0</v>
      </c>
      <c r="R5834" s="210">
        <f>R5783*'Usages industrie'!$O43*(1+'Usages industrie'!$P43)^(R$5738-$D$5738)/1000</f>
        <v>0</v>
      </c>
    </row>
    <row r="5835" spans="1:18" hidden="1" outlineLevel="2" x14ac:dyDescent="0.35">
      <c r="A5835" s="209" t="str">
        <f>'Usages industrie'!A44</f>
        <v>Usage industriel n°41</v>
      </c>
      <c r="B5835" s="209" t="s">
        <v>639</v>
      </c>
      <c r="C5835" s="209"/>
      <c r="D5835" s="210">
        <f>D5784*'Usages industrie'!$O44*(1+'Usages industrie'!$P44)^(D$5738-$D$5738)/1000</f>
        <v>0</v>
      </c>
      <c r="E5835" s="210">
        <f>E5784*'Usages industrie'!$O44*(1+'Usages industrie'!$P44)^(E$5738-$D$5738)/1000</f>
        <v>0</v>
      </c>
      <c r="F5835" s="210">
        <f>F5784*'Usages industrie'!$O44*(1+'Usages industrie'!$P44)^(F$5738-$D$5738)/1000</f>
        <v>0</v>
      </c>
      <c r="G5835" s="210">
        <f>G5784*'Usages industrie'!$O44*(1+'Usages industrie'!$P44)^(G$5738-$D$5738)/1000</f>
        <v>0</v>
      </c>
      <c r="H5835" s="210">
        <f>H5784*'Usages industrie'!$O44*(1+'Usages industrie'!$P44)^(H$5738-$D$5738)/1000</f>
        <v>0</v>
      </c>
      <c r="I5835" s="210">
        <f>I5784*'Usages industrie'!$O44*(1+'Usages industrie'!$P44)^(I$5738-$D$5738)/1000</f>
        <v>0</v>
      </c>
      <c r="J5835" s="210">
        <f>J5784*'Usages industrie'!$O44*(1+'Usages industrie'!$P44)^(J$5738-$D$5738)/1000</f>
        <v>0</v>
      </c>
      <c r="K5835" s="210">
        <f>K5784*'Usages industrie'!$O44*(1+'Usages industrie'!$P44)^(K$5738-$D$5738)/1000</f>
        <v>0</v>
      </c>
      <c r="L5835" s="210">
        <f>L5784*'Usages industrie'!$O44*(1+'Usages industrie'!$P44)^(L$5738-$D$5738)/1000</f>
        <v>0</v>
      </c>
      <c r="M5835" s="210">
        <f>M5784*'Usages industrie'!$O44*(1+'Usages industrie'!$P44)^(M$5738-$D$5738)/1000</f>
        <v>0</v>
      </c>
      <c r="N5835" s="210">
        <f>N5784*'Usages industrie'!$O44*(1+'Usages industrie'!$P44)^(N$5738-$D$5738)/1000</f>
        <v>0</v>
      </c>
      <c r="O5835" s="210">
        <f>O5784*'Usages industrie'!$O44*(1+'Usages industrie'!$P44)^(O$5738-$D$5738)/1000</f>
        <v>0</v>
      </c>
      <c r="P5835" s="210">
        <f>P5784*'Usages industrie'!$O44*(1+'Usages industrie'!$P44)^(P$5738-$D$5738)/1000</f>
        <v>0</v>
      </c>
      <c r="Q5835" s="210">
        <f>Q5784*'Usages industrie'!$O44*(1+'Usages industrie'!$P44)^(Q$5738-$D$5738)/1000</f>
        <v>0</v>
      </c>
      <c r="R5835" s="210">
        <f>R5784*'Usages industrie'!$O44*(1+'Usages industrie'!$P44)^(R$5738-$D$5738)/1000</f>
        <v>0</v>
      </c>
    </row>
    <row r="5836" spans="1:18" hidden="1" outlineLevel="2" x14ac:dyDescent="0.35">
      <c r="A5836" s="209" t="str">
        <f>'Usages industrie'!A45</f>
        <v>Usage industriel n°42</v>
      </c>
      <c r="B5836" s="209" t="s">
        <v>639</v>
      </c>
      <c r="C5836" s="209"/>
      <c r="D5836" s="210">
        <f>D5785*'Usages industrie'!$O45*(1+'Usages industrie'!$P45)^(D$5738-$D$5738)/1000</f>
        <v>0</v>
      </c>
      <c r="E5836" s="210">
        <f>E5785*'Usages industrie'!$O45*(1+'Usages industrie'!$P45)^(E$5738-$D$5738)/1000</f>
        <v>0</v>
      </c>
      <c r="F5836" s="210">
        <f>F5785*'Usages industrie'!$O45*(1+'Usages industrie'!$P45)^(F$5738-$D$5738)/1000</f>
        <v>0</v>
      </c>
      <c r="G5836" s="210">
        <f>G5785*'Usages industrie'!$O45*(1+'Usages industrie'!$P45)^(G$5738-$D$5738)/1000</f>
        <v>0</v>
      </c>
      <c r="H5836" s="210">
        <f>H5785*'Usages industrie'!$O45*(1+'Usages industrie'!$P45)^(H$5738-$D$5738)/1000</f>
        <v>0</v>
      </c>
      <c r="I5836" s="210">
        <f>I5785*'Usages industrie'!$O45*(1+'Usages industrie'!$P45)^(I$5738-$D$5738)/1000</f>
        <v>0</v>
      </c>
      <c r="J5836" s="210">
        <f>J5785*'Usages industrie'!$O45*(1+'Usages industrie'!$P45)^(J$5738-$D$5738)/1000</f>
        <v>0</v>
      </c>
      <c r="K5836" s="210">
        <f>K5785*'Usages industrie'!$O45*(1+'Usages industrie'!$P45)^(K$5738-$D$5738)/1000</f>
        <v>0</v>
      </c>
      <c r="L5836" s="210">
        <f>L5785*'Usages industrie'!$O45*(1+'Usages industrie'!$P45)^(L$5738-$D$5738)/1000</f>
        <v>0</v>
      </c>
      <c r="M5836" s="210">
        <f>M5785*'Usages industrie'!$O45*(1+'Usages industrie'!$P45)^(M$5738-$D$5738)/1000</f>
        <v>0</v>
      </c>
      <c r="N5836" s="210">
        <f>N5785*'Usages industrie'!$O45*(1+'Usages industrie'!$P45)^(N$5738-$D$5738)/1000</f>
        <v>0</v>
      </c>
      <c r="O5836" s="210">
        <f>O5785*'Usages industrie'!$O45*(1+'Usages industrie'!$P45)^(O$5738-$D$5738)/1000</f>
        <v>0</v>
      </c>
      <c r="P5836" s="210">
        <f>P5785*'Usages industrie'!$O45*(1+'Usages industrie'!$P45)^(P$5738-$D$5738)/1000</f>
        <v>0</v>
      </c>
      <c r="Q5836" s="210">
        <f>Q5785*'Usages industrie'!$O45*(1+'Usages industrie'!$P45)^(Q$5738-$D$5738)/1000</f>
        <v>0</v>
      </c>
      <c r="R5836" s="210">
        <f>R5785*'Usages industrie'!$O45*(1+'Usages industrie'!$P45)^(R$5738-$D$5738)/1000</f>
        <v>0</v>
      </c>
    </row>
    <row r="5837" spans="1:18" hidden="1" outlineLevel="2" x14ac:dyDescent="0.35">
      <c r="A5837" s="209" t="str">
        <f>'Usages industrie'!A46</f>
        <v>Usage industriel n°43</v>
      </c>
      <c r="B5837" s="209" t="s">
        <v>639</v>
      </c>
      <c r="C5837" s="209"/>
      <c r="D5837" s="210">
        <f>D5786*'Usages industrie'!$O46*(1+'Usages industrie'!$P46)^(D$5738-$D$5738)/1000</f>
        <v>0</v>
      </c>
      <c r="E5837" s="210">
        <f>E5786*'Usages industrie'!$O46*(1+'Usages industrie'!$P46)^(E$5738-$D$5738)/1000</f>
        <v>0</v>
      </c>
      <c r="F5837" s="210">
        <f>F5786*'Usages industrie'!$O46*(1+'Usages industrie'!$P46)^(F$5738-$D$5738)/1000</f>
        <v>0</v>
      </c>
      <c r="G5837" s="210">
        <f>G5786*'Usages industrie'!$O46*(1+'Usages industrie'!$P46)^(G$5738-$D$5738)/1000</f>
        <v>0</v>
      </c>
      <c r="H5837" s="210">
        <f>H5786*'Usages industrie'!$O46*(1+'Usages industrie'!$P46)^(H$5738-$D$5738)/1000</f>
        <v>0</v>
      </c>
      <c r="I5837" s="210">
        <f>I5786*'Usages industrie'!$O46*(1+'Usages industrie'!$P46)^(I$5738-$D$5738)/1000</f>
        <v>0</v>
      </c>
      <c r="J5837" s="210">
        <f>J5786*'Usages industrie'!$O46*(1+'Usages industrie'!$P46)^(J$5738-$D$5738)/1000</f>
        <v>0</v>
      </c>
      <c r="K5837" s="210">
        <f>K5786*'Usages industrie'!$O46*(1+'Usages industrie'!$P46)^(K$5738-$D$5738)/1000</f>
        <v>0</v>
      </c>
      <c r="L5837" s="210">
        <f>L5786*'Usages industrie'!$O46*(1+'Usages industrie'!$P46)^(L$5738-$D$5738)/1000</f>
        <v>0</v>
      </c>
      <c r="M5837" s="210">
        <f>M5786*'Usages industrie'!$O46*(1+'Usages industrie'!$P46)^(M$5738-$D$5738)/1000</f>
        <v>0</v>
      </c>
      <c r="N5837" s="210">
        <f>N5786*'Usages industrie'!$O46*(1+'Usages industrie'!$P46)^(N$5738-$D$5738)/1000</f>
        <v>0</v>
      </c>
      <c r="O5837" s="210">
        <f>O5786*'Usages industrie'!$O46*(1+'Usages industrie'!$P46)^(O$5738-$D$5738)/1000</f>
        <v>0</v>
      </c>
      <c r="P5837" s="210">
        <f>P5786*'Usages industrie'!$O46*(1+'Usages industrie'!$P46)^(P$5738-$D$5738)/1000</f>
        <v>0</v>
      </c>
      <c r="Q5837" s="210">
        <f>Q5786*'Usages industrie'!$O46*(1+'Usages industrie'!$P46)^(Q$5738-$D$5738)/1000</f>
        <v>0</v>
      </c>
      <c r="R5837" s="210">
        <f>R5786*'Usages industrie'!$O46*(1+'Usages industrie'!$P46)^(R$5738-$D$5738)/1000</f>
        <v>0</v>
      </c>
    </row>
    <row r="5838" spans="1:18" hidden="1" outlineLevel="2" x14ac:dyDescent="0.35">
      <c r="A5838" s="209" t="str">
        <f>'Usages industrie'!A47</f>
        <v>Usage industriel n°44</v>
      </c>
      <c r="B5838" s="209" t="s">
        <v>639</v>
      </c>
      <c r="C5838" s="209"/>
      <c r="D5838" s="210">
        <f>D5787*'Usages industrie'!$O47*(1+'Usages industrie'!$P47)^(D$5738-$D$5738)/1000</f>
        <v>0</v>
      </c>
      <c r="E5838" s="210">
        <f>E5787*'Usages industrie'!$O47*(1+'Usages industrie'!$P47)^(E$5738-$D$5738)/1000</f>
        <v>0</v>
      </c>
      <c r="F5838" s="210">
        <f>F5787*'Usages industrie'!$O47*(1+'Usages industrie'!$P47)^(F$5738-$D$5738)/1000</f>
        <v>0</v>
      </c>
      <c r="G5838" s="210">
        <f>G5787*'Usages industrie'!$O47*(1+'Usages industrie'!$P47)^(G$5738-$D$5738)/1000</f>
        <v>0</v>
      </c>
      <c r="H5838" s="210">
        <f>H5787*'Usages industrie'!$O47*(1+'Usages industrie'!$P47)^(H$5738-$D$5738)/1000</f>
        <v>0</v>
      </c>
      <c r="I5838" s="210">
        <f>I5787*'Usages industrie'!$O47*(1+'Usages industrie'!$P47)^(I$5738-$D$5738)/1000</f>
        <v>0</v>
      </c>
      <c r="J5838" s="210">
        <f>J5787*'Usages industrie'!$O47*(1+'Usages industrie'!$P47)^(J$5738-$D$5738)/1000</f>
        <v>0</v>
      </c>
      <c r="K5838" s="210">
        <f>K5787*'Usages industrie'!$O47*(1+'Usages industrie'!$P47)^(K$5738-$D$5738)/1000</f>
        <v>0</v>
      </c>
      <c r="L5838" s="210">
        <f>L5787*'Usages industrie'!$O47*(1+'Usages industrie'!$P47)^(L$5738-$D$5738)/1000</f>
        <v>0</v>
      </c>
      <c r="M5838" s="210">
        <f>M5787*'Usages industrie'!$O47*(1+'Usages industrie'!$P47)^(M$5738-$D$5738)/1000</f>
        <v>0</v>
      </c>
      <c r="N5838" s="210">
        <f>N5787*'Usages industrie'!$O47*(1+'Usages industrie'!$P47)^(N$5738-$D$5738)/1000</f>
        <v>0</v>
      </c>
      <c r="O5838" s="210">
        <f>O5787*'Usages industrie'!$O47*(1+'Usages industrie'!$P47)^(O$5738-$D$5738)/1000</f>
        <v>0</v>
      </c>
      <c r="P5838" s="210">
        <f>P5787*'Usages industrie'!$O47*(1+'Usages industrie'!$P47)^(P$5738-$D$5738)/1000</f>
        <v>0</v>
      </c>
      <c r="Q5838" s="210">
        <f>Q5787*'Usages industrie'!$O47*(1+'Usages industrie'!$P47)^(Q$5738-$D$5738)/1000</f>
        <v>0</v>
      </c>
      <c r="R5838" s="210">
        <f>R5787*'Usages industrie'!$O47*(1+'Usages industrie'!$P47)^(R$5738-$D$5738)/1000</f>
        <v>0</v>
      </c>
    </row>
    <row r="5839" spans="1:18" hidden="1" outlineLevel="2" x14ac:dyDescent="0.35">
      <c r="A5839" s="209" t="str">
        <f>'Usages industrie'!A48</f>
        <v>Usage industriel n°45</v>
      </c>
      <c r="B5839" s="209" t="s">
        <v>639</v>
      </c>
      <c r="C5839" s="209"/>
      <c r="D5839" s="210">
        <f>D5788*'Usages industrie'!$O48*(1+'Usages industrie'!$P48)^(D$5738-$D$5738)/1000</f>
        <v>0</v>
      </c>
      <c r="E5839" s="210">
        <f>E5788*'Usages industrie'!$O48*(1+'Usages industrie'!$P48)^(E$5738-$D$5738)/1000</f>
        <v>0</v>
      </c>
      <c r="F5839" s="210">
        <f>F5788*'Usages industrie'!$O48*(1+'Usages industrie'!$P48)^(F$5738-$D$5738)/1000</f>
        <v>0</v>
      </c>
      <c r="G5839" s="210">
        <f>G5788*'Usages industrie'!$O48*(1+'Usages industrie'!$P48)^(G$5738-$D$5738)/1000</f>
        <v>0</v>
      </c>
      <c r="H5839" s="210">
        <f>H5788*'Usages industrie'!$O48*(1+'Usages industrie'!$P48)^(H$5738-$D$5738)/1000</f>
        <v>0</v>
      </c>
      <c r="I5839" s="210">
        <f>I5788*'Usages industrie'!$O48*(1+'Usages industrie'!$P48)^(I$5738-$D$5738)/1000</f>
        <v>0</v>
      </c>
      <c r="J5839" s="210">
        <f>J5788*'Usages industrie'!$O48*(1+'Usages industrie'!$P48)^(J$5738-$D$5738)/1000</f>
        <v>0</v>
      </c>
      <c r="K5839" s="210">
        <f>K5788*'Usages industrie'!$O48*(1+'Usages industrie'!$P48)^(K$5738-$D$5738)/1000</f>
        <v>0</v>
      </c>
      <c r="L5839" s="210">
        <f>L5788*'Usages industrie'!$O48*(1+'Usages industrie'!$P48)^(L$5738-$D$5738)/1000</f>
        <v>0</v>
      </c>
      <c r="M5839" s="210">
        <f>M5788*'Usages industrie'!$O48*(1+'Usages industrie'!$P48)^(M$5738-$D$5738)/1000</f>
        <v>0</v>
      </c>
      <c r="N5839" s="210">
        <f>N5788*'Usages industrie'!$O48*(1+'Usages industrie'!$P48)^(N$5738-$D$5738)/1000</f>
        <v>0</v>
      </c>
      <c r="O5839" s="210">
        <f>O5788*'Usages industrie'!$O48*(1+'Usages industrie'!$P48)^(O$5738-$D$5738)/1000</f>
        <v>0</v>
      </c>
      <c r="P5839" s="210">
        <f>P5788*'Usages industrie'!$O48*(1+'Usages industrie'!$P48)^(P$5738-$D$5738)/1000</f>
        <v>0</v>
      </c>
      <c r="Q5839" s="210">
        <f>Q5788*'Usages industrie'!$O48*(1+'Usages industrie'!$P48)^(Q$5738-$D$5738)/1000</f>
        <v>0</v>
      </c>
      <c r="R5839" s="210">
        <f>R5788*'Usages industrie'!$O48*(1+'Usages industrie'!$P48)^(R$5738-$D$5738)/1000</f>
        <v>0</v>
      </c>
    </row>
    <row r="5840" spans="1:18" hidden="1" outlineLevel="2" x14ac:dyDescent="0.35">
      <c r="A5840" s="209" t="str">
        <f>'Usages industrie'!A49</f>
        <v>Usage industriel n°46</v>
      </c>
      <c r="B5840" s="209" t="s">
        <v>639</v>
      </c>
      <c r="C5840" s="209"/>
      <c r="D5840" s="210">
        <f>D5789*'Usages industrie'!$O49*(1+'Usages industrie'!$P49)^(D$5738-$D$5738)/1000</f>
        <v>0</v>
      </c>
      <c r="E5840" s="210">
        <f>E5789*'Usages industrie'!$O49*(1+'Usages industrie'!$P49)^(E$5738-$D$5738)/1000</f>
        <v>0</v>
      </c>
      <c r="F5840" s="210">
        <f>F5789*'Usages industrie'!$O49*(1+'Usages industrie'!$P49)^(F$5738-$D$5738)/1000</f>
        <v>0</v>
      </c>
      <c r="G5840" s="210">
        <f>G5789*'Usages industrie'!$O49*(1+'Usages industrie'!$P49)^(G$5738-$D$5738)/1000</f>
        <v>0</v>
      </c>
      <c r="H5840" s="210">
        <f>H5789*'Usages industrie'!$O49*(1+'Usages industrie'!$P49)^(H$5738-$D$5738)/1000</f>
        <v>0</v>
      </c>
      <c r="I5840" s="210">
        <f>I5789*'Usages industrie'!$O49*(1+'Usages industrie'!$P49)^(I$5738-$D$5738)/1000</f>
        <v>0</v>
      </c>
      <c r="J5840" s="210">
        <f>J5789*'Usages industrie'!$O49*(1+'Usages industrie'!$P49)^(J$5738-$D$5738)/1000</f>
        <v>0</v>
      </c>
      <c r="K5840" s="210">
        <f>K5789*'Usages industrie'!$O49*(1+'Usages industrie'!$P49)^(K$5738-$D$5738)/1000</f>
        <v>0</v>
      </c>
      <c r="L5840" s="210">
        <f>L5789*'Usages industrie'!$O49*(1+'Usages industrie'!$P49)^(L$5738-$D$5738)/1000</f>
        <v>0</v>
      </c>
      <c r="M5840" s="210">
        <f>M5789*'Usages industrie'!$O49*(1+'Usages industrie'!$P49)^(M$5738-$D$5738)/1000</f>
        <v>0</v>
      </c>
      <c r="N5840" s="210">
        <f>N5789*'Usages industrie'!$O49*(1+'Usages industrie'!$P49)^(N$5738-$D$5738)/1000</f>
        <v>0</v>
      </c>
      <c r="O5840" s="210">
        <f>O5789*'Usages industrie'!$O49*(1+'Usages industrie'!$P49)^(O$5738-$D$5738)/1000</f>
        <v>0</v>
      </c>
      <c r="P5840" s="210">
        <f>P5789*'Usages industrie'!$O49*(1+'Usages industrie'!$P49)^(P$5738-$D$5738)/1000</f>
        <v>0</v>
      </c>
      <c r="Q5840" s="210">
        <f>Q5789*'Usages industrie'!$O49*(1+'Usages industrie'!$P49)^(Q$5738-$D$5738)/1000</f>
        <v>0</v>
      </c>
      <c r="R5840" s="210">
        <f>R5789*'Usages industrie'!$O49*(1+'Usages industrie'!$P49)^(R$5738-$D$5738)/1000</f>
        <v>0</v>
      </c>
    </row>
    <row r="5841" spans="1:18" hidden="1" outlineLevel="2" x14ac:dyDescent="0.35">
      <c r="A5841" s="209" t="str">
        <f>'Usages industrie'!A50</f>
        <v>Usage industriel n°47</v>
      </c>
      <c r="B5841" s="209" t="s">
        <v>639</v>
      </c>
      <c r="C5841" s="209"/>
      <c r="D5841" s="210">
        <f>D5790*'Usages industrie'!$O50*(1+'Usages industrie'!$P50)^(D$5738-$D$5738)/1000</f>
        <v>0</v>
      </c>
      <c r="E5841" s="210">
        <f>E5790*'Usages industrie'!$O50*(1+'Usages industrie'!$P50)^(E$5738-$D$5738)/1000</f>
        <v>0</v>
      </c>
      <c r="F5841" s="210">
        <f>F5790*'Usages industrie'!$O50*(1+'Usages industrie'!$P50)^(F$5738-$D$5738)/1000</f>
        <v>0</v>
      </c>
      <c r="G5841" s="210">
        <f>G5790*'Usages industrie'!$O50*(1+'Usages industrie'!$P50)^(G$5738-$D$5738)/1000</f>
        <v>0</v>
      </c>
      <c r="H5841" s="210">
        <f>H5790*'Usages industrie'!$O50*(1+'Usages industrie'!$P50)^(H$5738-$D$5738)/1000</f>
        <v>0</v>
      </c>
      <c r="I5841" s="210">
        <f>I5790*'Usages industrie'!$O50*(1+'Usages industrie'!$P50)^(I$5738-$D$5738)/1000</f>
        <v>0</v>
      </c>
      <c r="J5841" s="210">
        <f>J5790*'Usages industrie'!$O50*(1+'Usages industrie'!$P50)^(J$5738-$D$5738)/1000</f>
        <v>0</v>
      </c>
      <c r="K5841" s="210">
        <f>K5790*'Usages industrie'!$O50*(1+'Usages industrie'!$P50)^(K$5738-$D$5738)/1000</f>
        <v>0</v>
      </c>
      <c r="L5841" s="210">
        <f>L5790*'Usages industrie'!$O50*(1+'Usages industrie'!$P50)^(L$5738-$D$5738)/1000</f>
        <v>0</v>
      </c>
      <c r="M5841" s="210">
        <f>M5790*'Usages industrie'!$O50*(1+'Usages industrie'!$P50)^(M$5738-$D$5738)/1000</f>
        <v>0</v>
      </c>
      <c r="N5841" s="210">
        <f>N5790*'Usages industrie'!$O50*(1+'Usages industrie'!$P50)^(N$5738-$D$5738)/1000</f>
        <v>0</v>
      </c>
      <c r="O5841" s="210">
        <f>O5790*'Usages industrie'!$O50*(1+'Usages industrie'!$P50)^(O$5738-$D$5738)/1000</f>
        <v>0</v>
      </c>
      <c r="P5841" s="210">
        <f>P5790*'Usages industrie'!$O50*(1+'Usages industrie'!$P50)^(P$5738-$D$5738)/1000</f>
        <v>0</v>
      </c>
      <c r="Q5841" s="210">
        <f>Q5790*'Usages industrie'!$O50*(1+'Usages industrie'!$P50)^(Q$5738-$D$5738)/1000</f>
        <v>0</v>
      </c>
      <c r="R5841" s="210">
        <f>R5790*'Usages industrie'!$O50*(1+'Usages industrie'!$P50)^(R$5738-$D$5738)/1000</f>
        <v>0</v>
      </c>
    </row>
    <row r="5842" spans="1:18" hidden="1" outlineLevel="2" x14ac:dyDescent="0.35">
      <c r="A5842" s="209" t="str">
        <f>'Usages industrie'!A51</f>
        <v>Usage industriel n°48</v>
      </c>
      <c r="B5842" s="209" t="s">
        <v>639</v>
      </c>
      <c r="C5842" s="209"/>
      <c r="D5842" s="210">
        <f>D5791*'Usages industrie'!$O51*(1+'Usages industrie'!$P51)^(D$5738-$D$5738)/1000</f>
        <v>0</v>
      </c>
      <c r="E5842" s="210">
        <f>E5791*'Usages industrie'!$O51*(1+'Usages industrie'!$P51)^(E$5738-$D$5738)/1000</f>
        <v>0</v>
      </c>
      <c r="F5842" s="210">
        <f>F5791*'Usages industrie'!$O51*(1+'Usages industrie'!$P51)^(F$5738-$D$5738)/1000</f>
        <v>0</v>
      </c>
      <c r="G5842" s="210">
        <f>G5791*'Usages industrie'!$O51*(1+'Usages industrie'!$P51)^(G$5738-$D$5738)/1000</f>
        <v>0</v>
      </c>
      <c r="H5842" s="210">
        <f>H5791*'Usages industrie'!$O51*(1+'Usages industrie'!$P51)^(H$5738-$D$5738)/1000</f>
        <v>0</v>
      </c>
      <c r="I5842" s="210">
        <f>I5791*'Usages industrie'!$O51*(1+'Usages industrie'!$P51)^(I$5738-$D$5738)/1000</f>
        <v>0</v>
      </c>
      <c r="J5842" s="210">
        <f>J5791*'Usages industrie'!$O51*(1+'Usages industrie'!$P51)^(J$5738-$D$5738)/1000</f>
        <v>0</v>
      </c>
      <c r="K5842" s="210">
        <f>K5791*'Usages industrie'!$O51*(1+'Usages industrie'!$P51)^(K$5738-$D$5738)/1000</f>
        <v>0</v>
      </c>
      <c r="L5842" s="210">
        <f>L5791*'Usages industrie'!$O51*(1+'Usages industrie'!$P51)^(L$5738-$D$5738)/1000</f>
        <v>0</v>
      </c>
      <c r="M5842" s="210">
        <f>M5791*'Usages industrie'!$O51*(1+'Usages industrie'!$P51)^(M$5738-$D$5738)/1000</f>
        <v>0</v>
      </c>
      <c r="N5842" s="210">
        <f>N5791*'Usages industrie'!$O51*(1+'Usages industrie'!$P51)^(N$5738-$D$5738)/1000</f>
        <v>0</v>
      </c>
      <c r="O5842" s="210">
        <f>O5791*'Usages industrie'!$O51*(1+'Usages industrie'!$P51)^(O$5738-$D$5738)/1000</f>
        <v>0</v>
      </c>
      <c r="P5842" s="210">
        <f>P5791*'Usages industrie'!$O51*(1+'Usages industrie'!$P51)^(P$5738-$D$5738)/1000</f>
        <v>0</v>
      </c>
      <c r="Q5842" s="210">
        <f>Q5791*'Usages industrie'!$O51*(1+'Usages industrie'!$P51)^(Q$5738-$D$5738)/1000</f>
        <v>0</v>
      </c>
      <c r="R5842" s="210">
        <f>R5791*'Usages industrie'!$O51*(1+'Usages industrie'!$P51)^(R$5738-$D$5738)/1000</f>
        <v>0</v>
      </c>
    </row>
    <row r="5843" spans="1:18" hidden="1" outlineLevel="2" x14ac:dyDescent="0.35">
      <c r="A5843" s="209" t="str">
        <f>'Usages industrie'!A52</f>
        <v>Usage industriel n°49</v>
      </c>
      <c r="B5843" s="209" t="s">
        <v>639</v>
      </c>
      <c r="C5843" s="209"/>
      <c r="D5843" s="210">
        <f>D5792*'Usages industrie'!$O52*(1+'Usages industrie'!$P52)^(D$5738-$D$5738)/1000</f>
        <v>0</v>
      </c>
      <c r="E5843" s="210">
        <f>E5792*'Usages industrie'!$O52*(1+'Usages industrie'!$P52)^(E$5738-$D$5738)/1000</f>
        <v>0</v>
      </c>
      <c r="F5843" s="210">
        <f>F5792*'Usages industrie'!$O52*(1+'Usages industrie'!$P52)^(F$5738-$D$5738)/1000</f>
        <v>0</v>
      </c>
      <c r="G5843" s="210">
        <f>G5792*'Usages industrie'!$O52*(1+'Usages industrie'!$P52)^(G$5738-$D$5738)/1000</f>
        <v>0</v>
      </c>
      <c r="H5843" s="210">
        <f>H5792*'Usages industrie'!$O52*(1+'Usages industrie'!$P52)^(H$5738-$D$5738)/1000</f>
        <v>0</v>
      </c>
      <c r="I5843" s="210">
        <f>I5792*'Usages industrie'!$O52*(1+'Usages industrie'!$P52)^(I$5738-$D$5738)/1000</f>
        <v>0</v>
      </c>
      <c r="J5843" s="210">
        <f>J5792*'Usages industrie'!$O52*(1+'Usages industrie'!$P52)^(J$5738-$D$5738)/1000</f>
        <v>0</v>
      </c>
      <c r="K5843" s="210">
        <f>K5792*'Usages industrie'!$O52*(1+'Usages industrie'!$P52)^(K$5738-$D$5738)/1000</f>
        <v>0</v>
      </c>
      <c r="L5843" s="210">
        <f>L5792*'Usages industrie'!$O52*(1+'Usages industrie'!$P52)^(L$5738-$D$5738)/1000</f>
        <v>0</v>
      </c>
      <c r="M5843" s="210">
        <f>M5792*'Usages industrie'!$O52*(1+'Usages industrie'!$P52)^(M$5738-$D$5738)/1000</f>
        <v>0</v>
      </c>
      <c r="N5843" s="210">
        <f>N5792*'Usages industrie'!$O52*(1+'Usages industrie'!$P52)^(N$5738-$D$5738)/1000</f>
        <v>0</v>
      </c>
      <c r="O5843" s="210">
        <f>O5792*'Usages industrie'!$O52*(1+'Usages industrie'!$P52)^(O$5738-$D$5738)/1000</f>
        <v>0</v>
      </c>
      <c r="P5843" s="210">
        <f>P5792*'Usages industrie'!$O52*(1+'Usages industrie'!$P52)^(P$5738-$D$5738)/1000</f>
        <v>0</v>
      </c>
      <c r="Q5843" s="210">
        <f>Q5792*'Usages industrie'!$O52*(1+'Usages industrie'!$P52)^(Q$5738-$D$5738)/1000</f>
        <v>0</v>
      </c>
      <c r="R5843" s="210">
        <f>R5792*'Usages industrie'!$O52*(1+'Usages industrie'!$P52)^(R$5738-$D$5738)/1000</f>
        <v>0</v>
      </c>
    </row>
    <row r="5844" spans="1:18" hidden="1" outlineLevel="2" x14ac:dyDescent="0.35">
      <c r="A5844" s="209" t="str">
        <f>'Usages industrie'!A53</f>
        <v>Usage industriel n°50</v>
      </c>
      <c r="B5844" s="209" t="s">
        <v>639</v>
      </c>
      <c r="C5844" s="209"/>
      <c r="D5844" s="210">
        <f>D5793*'Usages industrie'!$O53*(1+'Usages industrie'!$P53)^(D$5738-$D$5738)/1000</f>
        <v>0</v>
      </c>
      <c r="E5844" s="210">
        <f>E5793*'Usages industrie'!$O53*(1+'Usages industrie'!$P53)^(E$5738-$D$5738)/1000</f>
        <v>0</v>
      </c>
      <c r="F5844" s="210">
        <f>F5793*'Usages industrie'!$O53*(1+'Usages industrie'!$P53)^(F$5738-$D$5738)/1000</f>
        <v>0</v>
      </c>
      <c r="G5844" s="210">
        <f>G5793*'Usages industrie'!$O53*(1+'Usages industrie'!$P53)^(G$5738-$D$5738)/1000</f>
        <v>0</v>
      </c>
      <c r="H5844" s="210">
        <f>H5793*'Usages industrie'!$O53*(1+'Usages industrie'!$P53)^(H$5738-$D$5738)/1000</f>
        <v>0</v>
      </c>
      <c r="I5844" s="210">
        <f>I5793*'Usages industrie'!$O53*(1+'Usages industrie'!$P53)^(I$5738-$D$5738)/1000</f>
        <v>0</v>
      </c>
      <c r="J5844" s="210">
        <f>J5793*'Usages industrie'!$O53*(1+'Usages industrie'!$P53)^(J$5738-$D$5738)/1000</f>
        <v>0</v>
      </c>
      <c r="K5844" s="210">
        <f>K5793*'Usages industrie'!$O53*(1+'Usages industrie'!$P53)^(K$5738-$D$5738)/1000</f>
        <v>0</v>
      </c>
      <c r="L5844" s="210">
        <f>L5793*'Usages industrie'!$O53*(1+'Usages industrie'!$P53)^(L$5738-$D$5738)/1000</f>
        <v>0</v>
      </c>
      <c r="M5844" s="210">
        <f>M5793*'Usages industrie'!$O53*(1+'Usages industrie'!$P53)^(M$5738-$D$5738)/1000</f>
        <v>0</v>
      </c>
      <c r="N5844" s="210">
        <f>N5793*'Usages industrie'!$O53*(1+'Usages industrie'!$P53)^(N$5738-$D$5738)/1000</f>
        <v>0</v>
      </c>
      <c r="O5844" s="210">
        <f>O5793*'Usages industrie'!$O53*(1+'Usages industrie'!$P53)^(O$5738-$D$5738)/1000</f>
        <v>0</v>
      </c>
      <c r="P5844" s="210">
        <f>P5793*'Usages industrie'!$O53*(1+'Usages industrie'!$P53)^(P$5738-$D$5738)/1000</f>
        <v>0</v>
      </c>
      <c r="Q5844" s="210">
        <f>Q5793*'Usages industrie'!$O53*(1+'Usages industrie'!$P53)^(Q$5738-$D$5738)/1000</f>
        <v>0</v>
      </c>
      <c r="R5844" s="210">
        <f>R5793*'Usages industrie'!$O53*(1+'Usages industrie'!$P53)^(R$5738-$D$5738)/1000</f>
        <v>0</v>
      </c>
    </row>
    <row r="5845" spans="1:18" hidden="1" outlineLevel="1" collapsed="1" x14ac:dyDescent="0.35">
      <c r="A5845" s="209" t="s">
        <v>640</v>
      </c>
      <c r="B5845" s="209"/>
      <c r="C5845" s="209"/>
      <c r="D5845" s="210">
        <f t="shared" ref="D5845:R5845" si="512">SUM(D5795:D5844)</f>
        <v>0</v>
      </c>
      <c r="E5845" s="210">
        <f t="shared" si="512"/>
        <v>0</v>
      </c>
      <c r="F5845" s="210">
        <f t="shared" si="512"/>
        <v>0</v>
      </c>
      <c r="G5845" s="210">
        <f t="shared" si="512"/>
        <v>0</v>
      </c>
      <c r="H5845" s="210">
        <f t="shared" si="512"/>
        <v>0</v>
      </c>
      <c r="I5845" s="210">
        <f t="shared" si="512"/>
        <v>0</v>
      </c>
      <c r="J5845" s="210">
        <f t="shared" si="512"/>
        <v>0</v>
      </c>
      <c r="K5845" s="210">
        <f t="shared" si="512"/>
        <v>0</v>
      </c>
      <c r="L5845" s="210">
        <f t="shared" si="512"/>
        <v>0</v>
      </c>
      <c r="M5845" s="210">
        <f t="shared" si="512"/>
        <v>0</v>
      </c>
      <c r="N5845" s="210">
        <f t="shared" si="512"/>
        <v>0</v>
      </c>
      <c r="O5845" s="210">
        <f t="shared" si="512"/>
        <v>0</v>
      </c>
      <c r="P5845" s="210">
        <f t="shared" si="512"/>
        <v>0</v>
      </c>
      <c r="Q5845" s="210">
        <f t="shared" si="512"/>
        <v>0</v>
      </c>
      <c r="R5845" s="210">
        <f t="shared" si="512"/>
        <v>0</v>
      </c>
    </row>
    <row r="5846" spans="1:18" hidden="1" outlineLevel="1" x14ac:dyDescent="0.35">
      <c r="A5846" s="43" t="s">
        <v>641</v>
      </c>
      <c r="B5846" s="43"/>
      <c r="C5846" s="232"/>
      <c r="D5846" s="231"/>
      <c r="E5846" s="231"/>
      <c r="F5846" s="231"/>
      <c r="G5846" s="231"/>
      <c r="H5846" s="231"/>
      <c r="I5846" s="231"/>
      <c r="J5846" s="231"/>
      <c r="K5846" s="231"/>
      <c r="L5846" s="231"/>
      <c r="M5846" s="231"/>
      <c r="N5846" s="231"/>
      <c r="O5846" s="231"/>
      <c r="P5846" s="231"/>
      <c r="Q5846" s="231"/>
      <c r="R5846" s="231"/>
    </row>
    <row r="5847" spans="1:18" hidden="1" outlineLevel="1" x14ac:dyDescent="0.35">
      <c r="A5847" s="43" t="s">
        <v>642</v>
      </c>
      <c r="B5847" s="43"/>
      <c r="C5847" s="232"/>
      <c r="D5847" s="231"/>
      <c r="E5847" s="231"/>
      <c r="F5847" s="231"/>
      <c r="G5847" s="231"/>
      <c r="H5847" s="231"/>
      <c r="I5847" s="231"/>
      <c r="J5847" s="231"/>
      <c r="K5847" s="231"/>
      <c r="L5847" s="231"/>
      <c r="M5847" s="231"/>
      <c r="N5847" s="231"/>
      <c r="O5847" s="231"/>
      <c r="P5847" s="231"/>
      <c r="Q5847" s="231"/>
      <c r="R5847" s="231"/>
    </row>
    <row r="5848" spans="1:18" hidden="1" outlineLevel="2" x14ac:dyDescent="0.35">
      <c r="A5848" s="209" t="str">
        <f>'Usages mobilité'!A4</f>
        <v>Usage mobilité n°1</v>
      </c>
      <c r="B5848" s="209" t="s">
        <v>637</v>
      </c>
      <c r="C5848" s="209"/>
      <c r="D5848" s="210">
        <f>IF(B$5735&lt;&gt;"",IF(B$5735='Usages mobilité'!BF4,'Usages mobilité'!BD4,0),0)</f>
        <v>0</v>
      </c>
      <c r="E5848" s="210">
        <f t="shared" ref="E5848:R5857" si="513">$D5848</f>
        <v>0</v>
      </c>
      <c r="F5848" s="210">
        <f t="shared" si="513"/>
        <v>0</v>
      </c>
      <c r="G5848" s="210">
        <f t="shared" si="513"/>
        <v>0</v>
      </c>
      <c r="H5848" s="210">
        <f t="shared" si="513"/>
        <v>0</v>
      </c>
      <c r="I5848" s="210">
        <f t="shared" si="513"/>
        <v>0</v>
      </c>
      <c r="J5848" s="210">
        <f t="shared" si="513"/>
        <v>0</v>
      </c>
      <c r="K5848" s="210">
        <f t="shared" si="513"/>
        <v>0</v>
      </c>
      <c r="L5848" s="210">
        <f t="shared" si="513"/>
        <v>0</v>
      </c>
      <c r="M5848" s="210">
        <f t="shared" si="513"/>
        <v>0</v>
      </c>
      <c r="N5848" s="210">
        <f t="shared" si="513"/>
        <v>0</v>
      </c>
      <c r="O5848" s="210">
        <f t="shared" si="513"/>
        <v>0</v>
      </c>
      <c r="P5848" s="210">
        <f t="shared" si="513"/>
        <v>0</v>
      </c>
      <c r="Q5848" s="210">
        <f t="shared" si="513"/>
        <v>0</v>
      </c>
      <c r="R5848" s="210">
        <f t="shared" si="513"/>
        <v>0</v>
      </c>
    </row>
    <row r="5849" spans="1:18" hidden="1" outlineLevel="2" x14ac:dyDescent="0.35">
      <c r="A5849" s="209" t="str">
        <f>'Usages mobilité'!A5</f>
        <v>Usage mobilité n°2</v>
      </c>
      <c r="B5849" s="209" t="s">
        <v>637</v>
      </c>
      <c r="C5849" s="209"/>
      <c r="D5849" s="210">
        <f>IF(B$5735&lt;&gt;"",IF(B$5735='Usages mobilité'!BF5,'Usages mobilité'!BD5,0),0)</f>
        <v>0</v>
      </c>
      <c r="E5849" s="210">
        <f t="shared" si="513"/>
        <v>0</v>
      </c>
      <c r="F5849" s="210">
        <f t="shared" si="513"/>
        <v>0</v>
      </c>
      <c r="G5849" s="210">
        <f t="shared" si="513"/>
        <v>0</v>
      </c>
      <c r="H5849" s="210">
        <f t="shared" si="513"/>
        <v>0</v>
      </c>
      <c r="I5849" s="210">
        <f t="shared" si="513"/>
        <v>0</v>
      </c>
      <c r="J5849" s="210">
        <f t="shared" si="513"/>
        <v>0</v>
      </c>
      <c r="K5849" s="210">
        <f t="shared" si="513"/>
        <v>0</v>
      </c>
      <c r="L5849" s="210">
        <f t="shared" si="513"/>
        <v>0</v>
      </c>
      <c r="M5849" s="210">
        <f t="shared" si="513"/>
        <v>0</v>
      </c>
      <c r="N5849" s="210">
        <f t="shared" si="513"/>
        <v>0</v>
      </c>
      <c r="O5849" s="210">
        <f t="shared" si="513"/>
        <v>0</v>
      </c>
      <c r="P5849" s="210">
        <f t="shared" si="513"/>
        <v>0</v>
      </c>
      <c r="Q5849" s="210">
        <f t="shared" si="513"/>
        <v>0</v>
      </c>
      <c r="R5849" s="210">
        <f t="shared" si="513"/>
        <v>0</v>
      </c>
    </row>
    <row r="5850" spans="1:18" hidden="1" outlineLevel="2" x14ac:dyDescent="0.35">
      <c r="A5850" s="209" t="str">
        <f>'Usages mobilité'!A6</f>
        <v>Usage mobilité n°3</v>
      </c>
      <c r="B5850" s="209" t="s">
        <v>637</v>
      </c>
      <c r="C5850" s="209"/>
      <c r="D5850" s="210">
        <f>IF(B$5735&lt;&gt;"",IF(B$5735='Usages mobilité'!BF6,'Usages mobilité'!BD6,0),0)</f>
        <v>0</v>
      </c>
      <c r="E5850" s="210">
        <f t="shared" si="513"/>
        <v>0</v>
      </c>
      <c r="F5850" s="210">
        <f t="shared" si="513"/>
        <v>0</v>
      </c>
      <c r="G5850" s="210">
        <f t="shared" si="513"/>
        <v>0</v>
      </c>
      <c r="H5850" s="210">
        <f t="shared" si="513"/>
        <v>0</v>
      </c>
      <c r="I5850" s="210">
        <f t="shared" si="513"/>
        <v>0</v>
      </c>
      <c r="J5850" s="210">
        <f t="shared" si="513"/>
        <v>0</v>
      </c>
      <c r="K5850" s="210">
        <f t="shared" si="513"/>
        <v>0</v>
      </c>
      <c r="L5850" s="210">
        <f t="shared" si="513"/>
        <v>0</v>
      </c>
      <c r="M5850" s="210">
        <f t="shared" si="513"/>
        <v>0</v>
      </c>
      <c r="N5850" s="210">
        <f t="shared" si="513"/>
        <v>0</v>
      </c>
      <c r="O5850" s="210">
        <f t="shared" si="513"/>
        <v>0</v>
      </c>
      <c r="P5850" s="210">
        <f t="shared" si="513"/>
        <v>0</v>
      </c>
      <c r="Q5850" s="210">
        <f t="shared" si="513"/>
        <v>0</v>
      </c>
      <c r="R5850" s="210">
        <f t="shared" si="513"/>
        <v>0</v>
      </c>
    </row>
    <row r="5851" spans="1:18" hidden="1" outlineLevel="2" x14ac:dyDescent="0.35">
      <c r="A5851" s="209" t="str">
        <f>'Usages mobilité'!A7</f>
        <v>Usage mobilité n°4</v>
      </c>
      <c r="B5851" s="209" t="s">
        <v>637</v>
      </c>
      <c r="C5851" s="209"/>
      <c r="D5851" s="210">
        <f>IF(B$5735&lt;&gt;"",IF(B$5735='Usages mobilité'!BF7,'Usages mobilité'!BD7,0),0)</f>
        <v>0</v>
      </c>
      <c r="E5851" s="210">
        <f t="shared" si="513"/>
        <v>0</v>
      </c>
      <c r="F5851" s="210">
        <f t="shared" si="513"/>
        <v>0</v>
      </c>
      <c r="G5851" s="210">
        <f t="shared" si="513"/>
        <v>0</v>
      </c>
      <c r="H5851" s="210">
        <f t="shared" si="513"/>
        <v>0</v>
      </c>
      <c r="I5851" s="210">
        <f t="shared" si="513"/>
        <v>0</v>
      </c>
      <c r="J5851" s="210">
        <f t="shared" si="513"/>
        <v>0</v>
      </c>
      <c r="K5851" s="210">
        <f t="shared" si="513"/>
        <v>0</v>
      </c>
      <c r="L5851" s="210">
        <f t="shared" si="513"/>
        <v>0</v>
      </c>
      <c r="M5851" s="210">
        <f t="shared" si="513"/>
        <v>0</v>
      </c>
      <c r="N5851" s="210">
        <f t="shared" si="513"/>
        <v>0</v>
      </c>
      <c r="O5851" s="210">
        <f t="shared" si="513"/>
        <v>0</v>
      </c>
      <c r="P5851" s="210">
        <f t="shared" si="513"/>
        <v>0</v>
      </c>
      <c r="Q5851" s="210">
        <f t="shared" si="513"/>
        <v>0</v>
      </c>
      <c r="R5851" s="210">
        <f t="shared" si="513"/>
        <v>0</v>
      </c>
    </row>
    <row r="5852" spans="1:18" hidden="1" outlineLevel="2" x14ac:dyDescent="0.35">
      <c r="A5852" s="209" t="str">
        <f>'Usages mobilité'!A8</f>
        <v>Usage mobilité n°5</v>
      </c>
      <c r="B5852" s="209" t="s">
        <v>637</v>
      </c>
      <c r="C5852" s="209"/>
      <c r="D5852" s="210">
        <f>IF(B$5735&lt;&gt;"",IF(B$5735='Usages mobilité'!BF8,'Usages mobilité'!BD8,0),0)</f>
        <v>0</v>
      </c>
      <c r="E5852" s="210">
        <f t="shared" si="513"/>
        <v>0</v>
      </c>
      <c r="F5852" s="210">
        <f t="shared" si="513"/>
        <v>0</v>
      </c>
      <c r="G5852" s="210">
        <f t="shared" si="513"/>
        <v>0</v>
      </c>
      <c r="H5852" s="210">
        <f t="shared" si="513"/>
        <v>0</v>
      </c>
      <c r="I5852" s="210">
        <f t="shared" si="513"/>
        <v>0</v>
      </c>
      <c r="J5852" s="210">
        <f t="shared" si="513"/>
        <v>0</v>
      </c>
      <c r="K5852" s="210">
        <f t="shared" si="513"/>
        <v>0</v>
      </c>
      <c r="L5852" s="210">
        <f t="shared" si="513"/>
        <v>0</v>
      </c>
      <c r="M5852" s="210">
        <f t="shared" si="513"/>
        <v>0</v>
      </c>
      <c r="N5852" s="210">
        <f t="shared" si="513"/>
        <v>0</v>
      </c>
      <c r="O5852" s="210">
        <f t="shared" si="513"/>
        <v>0</v>
      </c>
      <c r="P5852" s="210">
        <f t="shared" si="513"/>
        <v>0</v>
      </c>
      <c r="Q5852" s="210">
        <f t="shared" si="513"/>
        <v>0</v>
      </c>
      <c r="R5852" s="210">
        <f t="shared" si="513"/>
        <v>0</v>
      </c>
    </row>
    <row r="5853" spans="1:18" hidden="1" outlineLevel="2" x14ac:dyDescent="0.35">
      <c r="A5853" s="209" t="str">
        <f>'Usages mobilité'!A9</f>
        <v>Usage mobilité n°6</v>
      </c>
      <c r="B5853" s="209" t="s">
        <v>637</v>
      </c>
      <c r="C5853" s="209"/>
      <c r="D5853" s="210">
        <f>IF(B$5735&lt;&gt;"",IF(B$5735='Usages mobilité'!BF9,'Usages mobilité'!BD9,0),0)</f>
        <v>0</v>
      </c>
      <c r="E5853" s="210">
        <f t="shared" si="513"/>
        <v>0</v>
      </c>
      <c r="F5853" s="210">
        <f t="shared" si="513"/>
        <v>0</v>
      </c>
      <c r="G5853" s="210">
        <f t="shared" si="513"/>
        <v>0</v>
      </c>
      <c r="H5853" s="210">
        <f t="shared" si="513"/>
        <v>0</v>
      </c>
      <c r="I5853" s="210">
        <f t="shared" si="513"/>
        <v>0</v>
      </c>
      <c r="J5853" s="210">
        <f t="shared" si="513"/>
        <v>0</v>
      </c>
      <c r="K5853" s="210">
        <f t="shared" si="513"/>
        <v>0</v>
      </c>
      <c r="L5853" s="210">
        <f t="shared" si="513"/>
        <v>0</v>
      </c>
      <c r="M5853" s="210">
        <f t="shared" si="513"/>
        <v>0</v>
      </c>
      <c r="N5853" s="210">
        <f t="shared" si="513"/>
        <v>0</v>
      </c>
      <c r="O5853" s="210">
        <f t="shared" si="513"/>
        <v>0</v>
      </c>
      <c r="P5853" s="210">
        <f t="shared" si="513"/>
        <v>0</v>
      </c>
      <c r="Q5853" s="210">
        <f t="shared" si="513"/>
        <v>0</v>
      </c>
      <c r="R5853" s="210">
        <f t="shared" si="513"/>
        <v>0</v>
      </c>
    </row>
    <row r="5854" spans="1:18" hidden="1" outlineLevel="2" x14ac:dyDescent="0.35">
      <c r="A5854" s="209" t="str">
        <f>'Usages mobilité'!A10</f>
        <v>Usage mobilité n°7</v>
      </c>
      <c r="B5854" s="209" t="s">
        <v>637</v>
      </c>
      <c r="C5854" s="209"/>
      <c r="D5854" s="210">
        <f>IF(B$5735&lt;&gt;"",IF(B$5735='Usages mobilité'!BF10,'Usages mobilité'!BD10,0),0)</f>
        <v>0</v>
      </c>
      <c r="E5854" s="210">
        <f t="shared" si="513"/>
        <v>0</v>
      </c>
      <c r="F5854" s="210">
        <f t="shared" si="513"/>
        <v>0</v>
      </c>
      <c r="G5854" s="210">
        <f t="shared" si="513"/>
        <v>0</v>
      </c>
      <c r="H5854" s="210">
        <f t="shared" si="513"/>
        <v>0</v>
      </c>
      <c r="I5854" s="210">
        <f t="shared" si="513"/>
        <v>0</v>
      </c>
      <c r="J5854" s="210">
        <f t="shared" si="513"/>
        <v>0</v>
      </c>
      <c r="K5854" s="210">
        <f t="shared" si="513"/>
        <v>0</v>
      </c>
      <c r="L5854" s="210">
        <f t="shared" si="513"/>
        <v>0</v>
      </c>
      <c r="M5854" s="210">
        <f t="shared" si="513"/>
        <v>0</v>
      </c>
      <c r="N5854" s="210">
        <f t="shared" si="513"/>
        <v>0</v>
      </c>
      <c r="O5854" s="210">
        <f t="shared" si="513"/>
        <v>0</v>
      </c>
      <c r="P5854" s="210">
        <f t="shared" si="513"/>
        <v>0</v>
      </c>
      <c r="Q5854" s="210">
        <f t="shared" si="513"/>
        <v>0</v>
      </c>
      <c r="R5854" s="210">
        <f t="shared" si="513"/>
        <v>0</v>
      </c>
    </row>
    <row r="5855" spans="1:18" hidden="1" outlineLevel="2" x14ac:dyDescent="0.35">
      <c r="A5855" s="209" t="str">
        <f>'Usages mobilité'!A11</f>
        <v>Usage mobilité n°8</v>
      </c>
      <c r="B5855" s="209" t="s">
        <v>637</v>
      </c>
      <c r="C5855" s="209"/>
      <c r="D5855" s="210">
        <f>IF(B$5735&lt;&gt;"",IF(B$5735='Usages mobilité'!BF11,'Usages mobilité'!BD11,0),0)</f>
        <v>0</v>
      </c>
      <c r="E5855" s="210">
        <f t="shared" si="513"/>
        <v>0</v>
      </c>
      <c r="F5855" s="210">
        <f t="shared" si="513"/>
        <v>0</v>
      </c>
      <c r="G5855" s="210">
        <f t="shared" si="513"/>
        <v>0</v>
      </c>
      <c r="H5855" s="210">
        <f t="shared" si="513"/>
        <v>0</v>
      </c>
      <c r="I5855" s="210">
        <f t="shared" si="513"/>
        <v>0</v>
      </c>
      <c r="J5855" s="210">
        <f t="shared" si="513"/>
        <v>0</v>
      </c>
      <c r="K5855" s="210">
        <f t="shared" si="513"/>
        <v>0</v>
      </c>
      <c r="L5855" s="210">
        <f t="shared" si="513"/>
        <v>0</v>
      </c>
      <c r="M5855" s="210">
        <f t="shared" si="513"/>
        <v>0</v>
      </c>
      <c r="N5855" s="210">
        <f t="shared" si="513"/>
        <v>0</v>
      </c>
      <c r="O5855" s="210">
        <f t="shared" si="513"/>
        <v>0</v>
      </c>
      <c r="P5855" s="210">
        <f t="shared" si="513"/>
        <v>0</v>
      </c>
      <c r="Q5855" s="210">
        <f t="shared" si="513"/>
        <v>0</v>
      </c>
      <c r="R5855" s="210">
        <f t="shared" si="513"/>
        <v>0</v>
      </c>
    </row>
    <row r="5856" spans="1:18" hidden="1" outlineLevel="2" x14ac:dyDescent="0.35">
      <c r="A5856" s="209" t="str">
        <f>'Usages mobilité'!A12</f>
        <v>Usage mobilité n°9</v>
      </c>
      <c r="B5856" s="209" t="s">
        <v>637</v>
      </c>
      <c r="C5856" s="209"/>
      <c r="D5856" s="210">
        <f>IF(B$5735&lt;&gt;"",IF(B$5735='Usages mobilité'!BF12,'Usages mobilité'!BD12,0),0)</f>
        <v>0</v>
      </c>
      <c r="E5856" s="210">
        <f t="shared" si="513"/>
        <v>0</v>
      </c>
      <c r="F5856" s="210">
        <f t="shared" si="513"/>
        <v>0</v>
      </c>
      <c r="G5856" s="210">
        <f t="shared" si="513"/>
        <v>0</v>
      </c>
      <c r="H5856" s="210">
        <f t="shared" si="513"/>
        <v>0</v>
      </c>
      <c r="I5856" s="210">
        <f t="shared" si="513"/>
        <v>0</v>
      </c>
      <c r="J5856" s="210">
        <f t="shared" si="513"/>
        <v>0</v>
      </c>
      <c r="K5856" s="210">
        <f t="shared" si="513"/>
        <v>0</v>
      </c>
      <c r="L5856" s="210">
        <f t="shared" si="513"/>
        <v>0</v>
      </c>
      <c r="M5856" s="210">
        <f t="shared" si="513"/>
        <v>0</v>
      </c>
      <c r="N5856" s="210">
        <f t="shared" si="513"/>
        <v>0</v>
      </c>
      <c r="O5856" s="210">
        <f t="shared" si="513"/>
        <v>0</v>
      </c>
      <c r="P5856" s="210">
        <f t="shared" si="513"/>
        <v>0</v>
      </c>
      <c r="Q5856" s="210">
        <f t="shared" si="513"/>
        <v>0</v>
      </c>
      <c r="R5856" s="210">
        <f t="shared" si="513"/>
        <v>0</v>
      </c>
    </row>
    <row r="5857" spans="1:18" hidden="1" outlineLevel="2" x14ac:dyDescent="0.35">
      <c r="A5857" s="209" t="str">
        <f>'Usages mobilité'!A13</f>
        <v>Usage mobilité n°10</v>
      </c>
      <c r="B5857" s="209" t="s">
        <v>637</v>
      </c>
      <c r="C5857" s="209"/>
      <c r="D5857" s="210">
        <f>IF(B$5735&lt;&gt;"",IF(B$5735='Usages mobilité'!BF13,'Usages mobilité'!BD13,0),0)</f>
        <v>0</v>
      </c>
      <c r="E5857" s="210">
        <f t="shared" si="513"/>
        <v>0</v>
      </c>
      <c r="F5857" s="210">
        <f t="shared" si="513"/>
        <v>0</v>
      </c>
      <c r="G5857" s="210">
        <f t="shared" si="513"/>
        <v>0</v>
      </c>
      <c r="H5857" s="210">
        <f t="shared" si="513"/>
        <v>0</v>
      </c>
      <c r="I5857" s="210">
        <f t="shared" si="513"/>
        <v>0</v>
      </c>
      <c r="J5857" s="210">
        <f t="shared" si="513"/>
        <v>0</v>
      </c>
      <c r="K5857" s="210">
        <f t="shared" si="513"/>
        <v>0</v>
      </c>
      <c r="L5857" s="210">
        <f t="shared" si="513"/>
        <v>0</v>
      </c>
      <c r="M5857" s="210">
        <f t="shared" si="513"/>
        <v>0</v>
      </c>
      <c r="N5857" s="210">
        <f t="shared" si="513"/>
        <v>0</v>
      </c>
      <c r="O5857" s="210">
        <f t="shared" si="513"/>
        <v>0</v>
      </c>
      <c r="P5857" s="210">
        <f t="shared" si="513"/>
        <v>0</v>
      </c>
      <c r="Q5857" s="210">
        <f t="shared" si="513"/>
        <v>0</v>
      </c>
      <c r="R5857" s="210">
        <f t="shared" si="513"/>
        <v>0</v>
      </c>
    </row>
    <row r="5858" spans="1:18" hidden="1" outlineLevel="2" x14ac:dyDescent="0.35">
      <c r="A5858" s="209" t="str">
        <f>'Usages mobilité'!A14</f>
        <v>Usage mobilité n°11</v>
      </c>
      <c r="B5858" s="209" t="s">
        <v>637</v>
      </c>
      <c r="C5858" s="209"/>
      <c r="D5858" s="210">
        <f>IF(B$5735&lt;&gt;"",IF(B$5735='Usages mobilité'!BF14,'Usages mobilité'!BD14,0),0)</f>
        <v>0</v>
      </c>
      <c r="E5858" s="210">
        <f t="shared" ref="E5858:R5867" si="514">$D5858</f>
        <v>0</v>
      </c>
      <c r="F5858" s="210">
        <f t="shared" si="514"/>
        <v>0</v>
      </c>
      <c r="G5858" s="210">
        <f t="shared" si="514"/>
        <v>0</v>
      </c>
      <c r="H5858" s="210">
        <f t="shared" si="514"/>
        <v>0</v>
      </c>
      <c r="I5858" s="210">
        <f t="shared" si="514"/>
        <v>0</v>
      </c>
      <c r="J5858" s="210">
        <f t="shared" si="514"/>
        <v>0</v>
      </c>
      <c r="K5858" s="210">
        <f t="shared" si="514"/>
        <v>0</v>
      </c>
      <c r="L5858" s="210">
        <f t="shared" si="514"/>
        <v>0</v>
      </c>
      <c r="M5858" s="210">
        <f t="shared" si="514"/>
        <v>0</v>
      </c>
      <c r="N5858" s="210">
        <f t="shared" si="514"/>
        <v>0</v>
      </c>
      <c r="O5858" s="210">
        <f t="shared" si="514"/>
        <v>0</v>
      </c>
      <c r="P5858" s="210">
        <f t="shared" si="514"/>
        <v>0</v>
      </c>
      <c r="Q5858" s="210">
        <f t="shared" si="514"/>
        <v>0</v>
      </c>
      <c r="R5858" s="210">
        <f t="shared" si="514"/>
        <v>0</v>
      </c>
    </row>
    <row r="5859" spans="1:18" hidden="1" outlineLevel="2" x14ac:dyDescent="0.35">
      <c r="A5859" s="209" t="str">
        <f>'Usages mobilité'!A15</f>
        <v>Usage mobilité n°12</v>
      </c>
      <c r="B5859" s="209" t="s">
        <v>637</v>
      </c>
      <c r="C5859" s="209"/>
      <c r="D5859" s="210">
        <f>IF(B$5735&lt;&gt;"",IF(B$5735='Usages mobilité'!BF15,'Usages mobilité'!BD15,0),0)</f>
        <v>0</v>
      </c>
      <c r="E5859" s="210">
        <f t="shared" si="514"/>
        <v>0</v>
      </c>
      <c r="F5859" s="210">
        <f t="shared" si="514"/>
        <v>0</v>
      </c>
      <c r="G5859" s="210">
        <f t="shared" si="514"/>
        <v>0</v>
      </c>
      <c r="H5859" s="210">
        <f t="shared" si="514"/>
        <v>0</v>
      </c>
      <c r="I5859" s="210">
        <f t="shared" si="514"/>
        <v>0</v>
      </c>
      <c r="J5859" s="210">
        <f t="shared" si="514"/>
        <v>0</v>
      </c>
      <c r="K5859" s="210">
        <f t="shared" si="514"/>
        <v>0</v>
      </c>
      <c r="L5859" s="210">
        <f t="shared" si="514"/>
        <v>0</v>
      </c>
      <c r="M5859" s="210">
        <f t="shared" si="514"/>
        <v>0</v>
      </c>
      <c r="N5859" s="210">
        <f t="shared" si="514"/>
        <v>0</v>
      </c>
      <c r="O5859" s="210">
        <f t="shared" si="514"/>
        <v>0</v>
      </c>
      <c r="P5859" s="210">
        <f t="shared" si="514"/>
        <v>0</v>
      </c>
      <c r="Q5859" s="210">
        <f t="shared" si="514"/>
        <v>0</v>
      </c>
      <c r="R5859" s="210">
        <f t="shared" si="514"/>
        <v>0</v>
      </c>
    </row>
    <row r="5860" spans="1:18" hidden="1" outlineLevel="2" x14ac:dyDescent="0.35">
      <c r="A5860" s="209" t="str">
        <f>'Usages mobilité'!A16</f>
        <v>Usage mobilité n°13</v>
      </c>
      <c r="B5860" s="209" t="s">
        <v>637</v>
      </c>
      <c r="C5860" s="209"/>
      <c r="D5860" s="210">
        <f>IF(B$5735&lt;&gt;"",IF(B$5735='Usages mobilité'!BF16,'Usages mobilité'!BD16,0),0)</f>
        <v>0</v>
      </c>
      <c r="E5860" s="210">
        <f t="shared" si="514"/>
        <v>0</v>
      </c>
      <c r="F5860" s="210">
        <f t="shared" si="514"/>
        <v>0</v>
      </c>
      <c r="G5860" s="210">
        <f t="shared" si="514"/>
        <v>0</v>
      </c>
      <c r="H5860" s="210">
        <f t="shared" si="514"/>
        <v>0</v>
      </c>
      <c r="I5860" s="210">
        <f t="shared" si="514"/>
        <v>0</v>
      </c>
      <c r="J5860" s="210">
        <f t="shared" si="514"/>
        <v>0</v>
      </c>
      <c r="K5860" s="210">
        <f t="shared" si="514"/>
        <v>0</v>
      </c>
      <c r="L5860" s="210">
        <f t="shared" si="514"/>
        <v>0</v>
      </c>
      <c r="M5860" s="210">
        <f t="shared" si="514"/>
        <v>0</v>
      </c>
      <c r="N5860" s="210">
        <f t="shared" si="514"/>
        <v>0</v>
      </c>
      <c r="O5860" s="210">
        <f t="shared" si="514"/>
        <v>0</v>
      </c>
      <c r="P5860" s="210">
        <f t="shared" si="514"/>
        <v>0</v>
      </c>
      <c r="Q5860" s="210">
        <f t="shared" si="514"/>
        <v>0</v>
      </c>
      <c r="R5860" s="210">
        <f t="shared" si="514"/>
        <v>0</v>
      </c>
    </row>
    <row r="5861" spans="1:18" hidden="1" outlineLevel="2" x14ac:dyDescent="0.35">
      <c r="A5861" s="209" t="str">
        <f>'Usages mobilité'!A17</f>
        <v>Usage mobilité n°14</v>
      </c>
      <c r="B5861" s="209" t="s">
        <v>637</v>
      </c>
      <c r="C5861" s="209"/>
      <c r="D5861" s="210">
        <f>IF(B$5735&lt;&gt;"",IF(B$5735='Usages mobilité'!BF17,'Usages mobilité'!BD17,0),0)</f>
        <v>0</v>
      </c>
      <c r="E5861" s="210">
        <f t="shared" si="514"/>
        <v>0</v>
      </c>
      <c r="F5861" s="210">
        <f t="shared" si="514"/>
        <v>0</v>
      </c>
      <c r="G5861" s="210">
        <f t="shared" si="514"/>
        <v>0</v>
      </c>
      <c r="H5861" s="210">
        <f t="shared" si="514"/>
        <v>0</v>
      </c>
      <c r="I5861" s="210">
        <f t="shared" si="514"/>
        <v>0</v>
      </c>
      <c r="J5861" s="210">
        <f t="shared" si="514"/>
        <v>0</v>
      </c>
      <c r="K5861" s="210">
        <f t="shared" si="514"/>
        <v>0</v>
      </c>
      <c r="L5861" s="210">
        <f t="shared" si="514"/>
        <v>0</v>
      </c>
      <c r="M5861" s="210">
        <f t="shared" si="514"/>
        <v>0</v>
      </c>
      <c r="N5861" s="210">
        <f t="shared" si="514"/>
        <v>0</v>
      </c>
      <c r="O5861" s="210">
        <f t="shared" si="514"/>
        <v>0</v>
      </c>
      <c r="P5861" s="210">
        <f t="shared" si="514"/>
        <v>0</v>
      </c>
      <c r="Q5861" s="210">
        <f t="shared" si="514"/>
        <v>0</v>
      </c>
      <c r="R5861" s="210">
        <f t="shared" si="514"/>
        <v>0</v>
      </c>
    </row>
    <row r="5862" spans="1:18" hidden="1" outlineLevel="2" x14ac:dyDescent="0.35">
      <c r="A5862" s="209" t="str">
        <f>'Usages mobilité'!A18</f>
        <v>Usage mobilité n°15</v>
      </c>
      <c r="B5862" s="209" t="s">
        <v>637</v>
      </c>
      <c r="C5862" s="209"/>
      <c r="D5862" s="210">
        <f>IF(B$5735&lt;&gt;"",IF(B$5735='Usages mobilité'!BF18,'Usages mobilité'!BD18,0),0)</f>
        <v>0</v>
      </c>
      <c r="E5862" s="210">
        <f t="shared" si="514"/>
        <v>0</v>
      </c>
      <c r="F5862" s="210">
        <f t="shared" si="514"/>
        <v>0</v>
      </c>
      <c r="G5862" s="210">
        <f t="shared" si="514"/>
        <v>0</v>
      </c>
      <c r="H5862" s="210">
        <f t="shared" si="514"/>
        <v>0</v>
      </c>
      <c r="I5862" s="210">
        <f t="shared" si="514"/>
        <v>0</v>
      </c>
      <c r="J5862" s="210">
        <f t="shared" si="514"/>
        <v>0</v>
      </c>
      <c r="K5862" s="210">
        <f t="shared" si="514"/>
        <v>0</v>
      </c>
      <c r="L5862" s="210">
        <f t="shared" si="514"/>
        <v>0</v>
      </c>
      <c r="M5862" s="210">
        <f t="shared" si="514"/>
        <v>0</v>
      </c>
      <c r="N5862" s="210">
        <f t="shared" si="514"/>
        <v>0</v>
      </c>
      <c r="O5862" s="210">
        <f t="shared" si="514"/>
        <v>0</v>
      </c>
      <c r="P5862" s="210">
        <f t="shared" si="514"/>
        <v>0</v>
      </c>
      <c r="Q5862" s="210">
        <f t="shared" si="514"/>
        <v>0</v>
      </c>
      <c r="R5862" s="210">
        <f t="shared" si="514"/>
        <v>0</v>
      </c>
    </row>
    <row r="5863" spans="1:18" hidden="1" outlineLevel="2" x14ac:dyDescent="0.35">
      <c r="A5863" s="209" t="str">
        <f>'Usages mobilité'!A19</f>
        <v>Usage mobilité n°16</v>
      </c>
      <c r="B5863" s="209" t="s">
        <v>637</v>
      </c>
      <c r="C5863" s="209"/>
      <c r="D5863" s="210">
        <f>IF(B$5735&lt;&gt;"",IF(B$5735='Usages mobilité'!BF19,'Usages mobilité'!BD19,0),0)</f>
        <v>0</v>
      </c>
      <c r="E5863" s="210">
        <f t="shared" si="514"/>
        <v>0</v>
      </c>
      <c r="F5863" s="210">
        <f t="shared" si="514"/>
        <v>0</v>
      </c>
      <c r="G5863" s="210">
        <f t="shared" si="514"/>
        <v>0</v>
      </c>
      <c r="H5863" s="210">
        <f t="shared" si="514"/>
        <v>0</v>
      </c>
      <c r="I5863" s="210">
        <f t="shared" si="514"/>
        <v>0</v>
      </c>
      <c r="J5863" s="210">
        <f t="shared" si="514"/>
        <v>0</v>
      </c>
      <c r="K5863" s="210">
        <f t="shared" si="514"/>
        <v>0</v>
      </c>
      <c r="L5863" s="210">
        <f t="shared" si="514"/>
        <v>0</v>
      </c>
      <c r="M5863" s="210">
        <f t="shared" si="514"/>
        <v>0</v>
      </c>
      <c r="N5863" s="210">
        <f t="shared" si="514"/>
        <v>0</v>
      </c>
      <c r="O5863" s="210">
        <f t="shared" si="514"/>
        <v>0</v>
      </c>
      <c r="P5863" s="210">
        <f t="shared" si="514"/>
        <v>0</v>
      </c>
      <c r="Q5863" s="210">
        <f t="shared" si="514"/>
        <v>0</v>
      </c>
      <c r="R5863" s="210">
        <f t="shared" si="514"/>
        <v>0</v>
      </c>
    </row>
    <row r="5864" spans="1:18" hidden="1" outlineLevel="2" x14ac:dyDescent="0.35">
      <c r="A5864" s="209" t="str">
        <f>'Usages mobilité'!A20</f>
        <v>Usage mobilité n°17</v>
      </c>
      <c r="B5864" s="209" t="s">
        <v>637</v>
      </c>
      <c r="C5864" s="209"/>
      <c r="D5864" s="210">
        <f>IF(B$5735&lt;&gt;"",IF(B$5735='Usages mobilité'!BF20,'Usages mobilité'!BD20,0),0)</f>
        <v>0</v>
      </c>
      <c r="E5864" s="210">
        <f t="shared" si="514"/>
        <v>0</v>
      </c>
      <c r="F5864" s="210">
        <f t="shared" si="514"/>
        <v>0</v>
      </c>
      <c r="G5864" s="210">
        <f t="shared" si="514"/>
        <v>0</v>
      </c>
      <c r="H5864" s="210">
        <f t="shared" si="514"/>
        <v>0</v>
      </c>
      <c r="I5864" s="210">
        <f t="shared" si="514"/>
        <v>0</v>
      </c>
      <c r="J5864" s="210">
        <f t="shared" si="514"/>
        <v>0</v>
      </c>
      <c r="K5864" s="210">
        <f t="shared" si="514"/>
        <v>0</v>
      </c>
      <c r="L5864" s="210">
        <f t="shared" si="514"/>
        <v>0</v>
      </c>
      <c r="M5864" s="210">
        <f t="shared" si="514"/>
        <v>0</v>
      </c>
      <c r="N5864" s="210">
        <f t="shared" si="514"/>
        <v>0</v>
      </c>
      <c r="O5864" s="210">
        <f t="shared" si="514"/>
        <v>0</v>
      </c>
      <c r="P5864" s="210">
        <f t="shared" si="514"/>
        <v>0</v>
      </c>
      <c r="Q5864" s="210">
        <f t="shared" si="514"/>
        <v>0</v>
      </c>
      <c r="R5864" s="210">
        <f t="shared" si="514"/>
        <v>0</v>
      </c>
    </row>
    <row r="5865" spans="1:18" hidden="1" outlineLevel="2" x14ac:dyDescent="0.35">
      <c r="A5865" s="209" t="str">
        <f>'Usages mobilité'!A21</f>
        <v>Usage mobilité n°18</v>
      </c>
      <c r="B5865" s="209" t="s">
        <v>637</v>
      </c>
      <c r="C5865" s="209"/>
      <c r="D5865" s="210">
        <f>IF(B$5735&lt;&gt;"",IF(B$5735='Usages mobilité'!BF21,'Usages mobilité'!BD21,0),0)</f>
        <v>0</v>
      </c>
      <c r="E5865" s="210">
        <f t="shared" si="514"/>
        <v>0</v>
      </c>
      <c r="F5865" s="210">
        <f t="shared" si="514"/>
        <v>0</v>
      </c>
      <c r="G5865" s="210">
        <f t="shared" si="514"/>
        <v>0</v>
      </c>
      <c r="H5865" s="210">
        <f t="shared" si="514"/>
        <v>0</v>
      </c>
      <c r="I5865" s="210">
        <f t="shared" si="514"/>
        <v>0</v>
      </c>
      <c r="J5865" s="210">
        <f t="shared" si="514"/>
        <v>0</v>
      </c>
      <c r="K5865" s="210">
        <f t="shared" si="514"/>
        <v>0</v>
      </c>
      <c r="L5865" s="210">
        <f t="shared" si="514"/>
        <v>0</v>
      </c>
      <c r="M5865" s="210">
        <f t="shared" si="514"/>
        <v>0</v>
      </c>
      <c r="N5865" s="210">
        <f t="shared" si="514"/>
        <v>0</v>
      </c>
      <c r="O5865" s="210">
        <f t="shared" si="514"/>
        <v>0</v>
      </c>
      <c r="P5865" s="210">
        <f t="shared" si="514"/>
        <v>0</v>
      </c>
      <c r="Q5865" s="210">
        <f t="shared" si="514"/>
        <v>0</v>
      </c>
      <c r="R5865" s="210">
        <f t="shared" si="514"/>
        <v>0</v>
      </c>
    </row>
    <row r="5866" spans="1:18" hidden="1" outlineLevel="2" x14ac:dyDescent="0.35">
      <c r="A5866" s="209" t="str">
        <f>'Usages mobilité'!A22</f>
        <v>Usage mobilité n°19</v>
      </c>
      <c r="B5866" s="209" t="s">
        <v>637</v>
      </c>
      <c r="C5866" s="209"/>
      <c r="D5866" s="210">
        <f>IF(B$5735&lt;&gt;"",IF(B$5735='Usages mobilité'!BF22,'Usages mobilité'!BD22,0),0)</f>
        <v>0</v>
      </c>
      <c r="E5866" s="210">
        <f t="shared" si="514"/>
        <v>0</v>
      </c>
      <c r="F5866" s="210">
        <f t="shared" si="514"/>
        <v>0</v>
      </c>
      <c r="G5866" s="210">
        <f t="shared" si="514"/>
        <v>0</v>
      </c>
      <c r="H5866" s="210">
        <f t="shared" si="514"/>
        <v>0</v>
      </c>
      <c r="I5866" s="210">
        <f t="shared" si="514"/>
        <v>0</v>
      </c>
      <c r="J5866" s="210">
        <f t="shared" si="514"/>
        <v>0</v>
      </c>
      <c r="K5866" s="210">
        <f t="shared" si="514"/>
        <v>0</v>
      </c>
      <c r="L5866" s="210">
        <f t="shared" si="514"/>
        <v>0</v>
      </c>
      <c r="M5866" s="210">
        <f t="shared" si="514"/>
        <v>0</v>
      </c>
      <c r="N5866" s="210">
        <f t="shared" si="514"/>
        <v>0</v>
      </c>
      <c r="O5866" s="210">
        <f t="shared" si="514"/>
        <v>0</v>
      </c>
      <c r="P5866" s="210">
        <f t="shared" si="514"/>
        <v>0</v>
      </c>
      <c r="Q5866" s="210">
        <f t="shared" si="514"/>
        <v>0</v>
      </c>
      <c r="R5866" s="210">
        <f t="shared" si="514"/>
        <v>0</v>
      </c>
    </row>
    <row r="5867" spans="1:18" hidden="1" outlineLevel="2" x14ac:dyDescent="0.35">
      <c r="A5867" s="209" t="str">
        <f>'Usages mobilité'!A23</f>
        <v>Usage mobilité n°20</v>
      </c>
      <c r="B5867" s="209" t="s">
        <v>637</v>
      </c>
      <c r="C5867" s="209"/>
      <c r="D5867" s="210">
        <f>IF(B$5735&lt;&gt;"",IF(B$5735='Usages mobilité'!BF23,'Usages mobilité'!BD23,0),0)</f>
        <v>0</v>
      </c>
      <c r="E5867" s="210">
        <f t="shared" si="514"/>
        <v>0</v>
      </c>
      <c r="F5867" s="210">
        <f t="shared" si="514"/>
        <v>0</v>
      </c>
      <c r="G5867" s="210">
        <f t="shared" si="514"/>
        <v>0</v>
      </c>
      <c r="H5867" s="210">
        <f t="shared" si="514"/>
        <v>0</v>
      </c>
      <c r="I5867" s="210">
        <f t="shared" si="514"/>
        <v>0</v>
      </c>
      <c r="J5867" s="210">
        <f t="shared" si="514"/>
        <v>0</v>
      </c>
      <c r="K5867" s="210">
        <f t="shared" si="514"/>
        <v>0</v>
      </c>
      <c r="L5867" s="210">
        <f t="shared" si="514"/>
        <v>0</v>
      </c>
      <c r="M5867" s="210">
        <f t="shared" si="514"/>
        <v>0</v>
      </c>
      <c r="N5867" s="210">
        <f t="shared" si="514"/>
        <v>0</v>
      </c>
      <c r="O5867" s="210">
        <f t="shared" si="514"/>
        <v>0</v>
      </c>
      <c r="P5867" s="210">
        <f t="shared" si="514"/>
        <v>0</v>
      </c>
      <c r="Q5867" s="210">
        <f t="shared" si="514"/>
        <v>0</v>
      </c>
      <c r="R5867" s="210">
        <f t="shared" si="514"/>
        <v>0</v>
      </c>
    </row>
    <row r="5868" spans="1:18" hidden="1" outlineLevel="2" x14ac:dyDescent="0.35">
      <c r="A5868" s="209" t="str">
        <f>'Usages mobilité'!A24</f>
        <v>Usage mobilité n°21</v>
      </c>
      <c r="B5868" s="209" t="s">
        <v>637</v>
      </c>
      <c r="C5868" s="209"/>
      <c r="D5868" s="210">
        <f>IF(B$5735&lt;&gt;"",IF(B$5735='Usages mobilité'!BF24,'Usages mobilité'!BD24,0),0)</f>
        <v>0</v>
      </c>
      <c r="E5868" s="210">
        <f t="shared" ref="E5868:R5877" si="515">$D5868</f>
        <v>0</v>
      </c>
      <c r="F5868" s="210">
        <f t="shared" si="515"/>
        <v>0</v>
      </c>
      <c r="G5868" s="210">
        <f t="shared" si="515"/>
        <v>0</v>
      </c>
      <c r="H5868" s="210">
        <f t="shared" si="515"/>
        <v>0</v>
      </c>
      <c r="I5868" s="210">
        <f t="shared" si="515"/>
        <v>0</v>
      </c>
      <c r="J5868" s="210">
        <f t="shared" si="515"/>
        <v>0</v>
      </c>
      <c r="K5868" s="210">
        <f t="shared" si="515"/>
        <v>0</v>
      </c>
      <c r="L5868" s="210">
        <f t="shared" si="515"/>
        <v>0</v>
      </c>
      <c r="M5868" s="210">
        <f t="shared" si="515"/>
        <v>0</v>
      </c>
      <c r="N5868" s="210">
        <f t="shared" si="515"/>
        <v>0</v>
      </c>
      <c r="O5868" s="210">
        <f t="shared" si="515"/>
        <v>0</v>
      </c>
      <c r="P5868" s="210">
        <f t="shared" si="515"/>
        <v>0</v>
      </c>
      <c r="Q5868" s="210">
        <f t="shared" si="515"/>
        <v>0</v>
      </c>
      <c r="R5868" s="210">
        <f t="shared" si="515"/>
        <v>0</v>
      </c>
    </row>
    <row r="5869" spans="1:18" hidden="1" outlineLevel="2" x14ac:dyDescent="0.35">
      <c r="A5869" s="209" t="str">
        <f>'Usages mobilité'!A25</f>
        <v>Usage mobilité n°22</v>
      </c>
      <c r="B5869" s="209" t="s">
        <v>637</v>
      </c>
      <c r="C5869" s="209"/>
      <c r="D5869" s="210">
        <f>IF(B$5735&lt;&gt;"",IF(B$5735='Usages mobilité'!BF25,'Usages mobilité'!BD25,0),0)</f>
        <v>0</v>
      </c>
      <c r="E5869" s="210">
        <f t="shared" si="515"/>
        <v>0</v>
      </c>
      <c r="F5869" s="210">
        <f t="shared" si="515"/>
        <v>0</v>
      </c>
      <c r="G5869" s="210">
        <f t="shared" si="515"/>
        <v>0</v>
      </c>
      <c r="H5869" s="210">
        <f t="shared" si="515"/>
        <v>0</v>
      </c>
      <c r="I5869" s="210">
        <f t="shared" si="515"/>
        <v>0</v>
      </c>
      <c r="J5869" s="210">
        <f t="shared" si="515"/>
        <v>0</v>
      </c>
      <c r="K5869" s="210">
        <f t="shared" si="515"/>
        <v>0</v>
      </c>
      <c r="L5869" s="210">
        <f t="shared" si="515"/>
        <v>0</v>
      </c>
      <c r="M5869" s="210">
        <f t="shared" si="515"/>
        <v>0</v>
      </c>
      <c r="N5869" s="210">
        <f t="shared" si="515"/>
        <v>0</v>
      </c>
      <c r="O5869" s="210">
        <f t="shared" si="515"/>
        <v>0</v>
      </c>
      <c r="P5869" s="210">
        <f t="shared" si="515"/>
        <v>0</v>
      </c>
      <c r="Q5869" s="210">
        <f t="shared" si="515"/>
        <v>0</v>
      </c>
      <c r="R5869" s="210">
        <f t="shared" si="515"/>
        <v>0</v>
      </c>
    </row>
    <row r="5870" spans="1:18" hidden="1" outlineLevel="2" x14ac:dyDescent="0.35">
      <c r="A5870" s="209" t="str">
        <f>'Usages mobilité'!A26</f>
        <v>Usage mobilité n°23</v>
      </c>
      <c r="B5870" s="209" t="s">
        <v>637</v>
      </c>
      <c r="C5870" s="209"/>
      <c r="D5870" s="210">
        <f>IF(B$5735&lt;&gt;"",IF(B$5735='Usages mobilité'!BF26,'Usages mobilité'!BD26,0),0)</f>
        <v>0</v>
      </c>
      <c r="E5870" s="210">
        <f t="shared" si="515"/>
        <v>0</v>
      </c>
      <c r="F5870" s="210">
        <f t="shared" si="515"/>
        <v>0</v>
      </c>
      <c r="G5870" s="210">
        <f t="shared" si="515"/>
        <v>0</v>
      </c>
      <c r="H5870" s="210">
        <f t="shared" si="515"/>
        <v>0</v>
      </c>
      <c r="I5870" s="210">
        <f t="shared" si="515"/>
        <v>0</v>
      </c>
      <c r="J5870" s="210">
        <f t="shared" si="515"/>
        <v>0</v>
      </c>
      <c r="K5870" s="210">
        <f t="shared" si="515"/>
        <v>0</v>
      </c>
      <c r="L5870" s="210">
        <f t="shared" si="515"/>
        <v>0</v>
      </c>
      <c r="M5870" s="210">
        <f t="shared" si="515"/>
        <v>0</v>
      </c>
      <c r="N5870" s="210">
        <f t="shared" si="515"/>
        <v>0</v>
      </c>
      <c r="O5870" s="210">
        <f t="shared" si="515"/>
        <v>0</v>
      </c>
      <c r="P5870" s="210">
        <f t="shared" si="515"/>
        <v>0</v>
      </c>
      <c r="Q5870" s="210">
        <f t="shared" si="515"/>
        <v>0</v>
      </c>
      <c r="R5870" s="210">
        <f t="shared" si="515"/>
        <v>0</v>
      </c>
    </row>
    <row r="5871" spans="1:18" hidden="1" outlineLevel="2" x14ac:dyDescent="0.35">
      <c r="A5871" s="209" t="str">
        <f>'Usages mobilité'!A27</f>
        <v>Usage mobilité n°24</v>
      </c>
      <c r="B5871" s="209" t="s">
        <v>637</v>
      </c>
      <c r="C5871" s="209"/>
      <c r="D5871" s="210">
        <f>IF(B$5735&lt;&gt;"",IF(B$5735='Usages mobilité'!BF27,'Usages mobilité'!BD27,0),0)</f>
        <v>0</v>
      </c>
      <c r="E5871" s="210">
        <f t="shared" si="515"/>
        <v>0</v>
      </c>
      <c r="F5871" s="210">
        <f t="shared" si="515"/>
        <v>0</v>
      </c>
      <c r="G5871" s="210">
        <f t="shared" si="515"/>
        <v>0</v>
      </c>
      <c r="H5871" s="210">
        <f t="shared" si="515"/>
        <v>0</v>
      </c>
      <c r="I5871" s="210">
        <f t="shared" si="515"/>
        <v>0</v>
      </c>
      <c r="J5871" s="210">
        <f t="shared" si="515"/>
        <v>0</v>
      </c>
      <c r="K5871" s="210">
        <f t="shared" si="515"/>
        <v>0</v>
      </c>
      <c r="L5871" s="210">
        <f t="shared" si="515"/>
        <v>0</v>
      </c>
      <c r="M5871" s="210">
        <f t="shared" si="515"/>
        <v>0</v>
      </c>
      <c r="N5871" s="210">
        <f t="shared" si="515"/>
        <v>0</v>
      </c>
      <c r="O5871" s="210">
        <f t="shared" si="515"/>
        <v>0</v>
      </c>
      <c r="P5871" s="210">
        <f t="shared" si="515"/>
        <v>0</v>
      </c>
      <c r="Q5871" s="210">
        <f t="shared" si="515"/>
        <v>0</v>
      </c>
      <c r="R5871" s="210">
        <f t="shared" si="515"/>
        <v>0</v>
      </c>
    </row>
    <row r="5872" spans="1:18" hidden="1" outlineLevel="2" x14ac:dyDescent="0.35">
      <c r="A5872" s="209" t="str">
        <f>'Usages mobilité'!A28</f>
        <v>Usage mobilité n°25</v>
      </c>
      <c r="B5872" s="209" t="s">
        <v>637</v>
      </c>
      <c r="C5872" s="209"/>
      <c r="D5872" s="210">
        <f>IF(B$5735&lt;&gt;"",IF(B$5735='Usages mobilité'!BF28,'Usages mobilité'!BD28,0),0)</f>
        <v>0</v>
      </c>
      <c r="E5872" s="210">
        <f t="shared" si="515"/>
        <v>0</v>
      </c>
      <c r="F5872" s="210">
        <f t="shared" si="515"/>
        <v>0</v>
      </c>
      <c r="G5872" s="210">
        <f t="shared" si="515"/>
        <v>0</v>
      </c>
      <c r="H5872" s="210">
        <f t="shared" si="515"/>
        <v>0</v>
      </c>
      <c r="I5872" s="210">
        <f t="shared" si="515"/>
        <v>0</v>
      </c>
      <c r="J5872" s="210">
        <f t="shared" si="515"/>
        <v>0</v>
      </c>
      <c r="K5872" s="210">
        <f t="shared" si="515"/>
        <v>0</v>
      </c>
      <c r="L5872" s="210">
        <f t="shared" si="515"/>
        <v>0</v>
      </c>
      <c r="M5872" s="210">
        <f t="shared" si="515"/>
        <v>0</v>
      </c>
      <c r="N5872" s="210">
        <f t="shared" si="515"/>
        <v>0</v>
      </c>
      <c r="O5872" s="210">
        <f t="shared" si="515"/>
        <v>0</v>
      </c>
      <c r="P5872" s="210">
        <f t="shared" si="515"/>
        <v>0</v>
      </c>
      <c r="Q5872" s="210">
        <f t="shared" si="515"/>
        <v>0</v>
      </c>
      <c r="R5872" s="210">
        <f t="shared" si="515"/>
        <v>0</v>
      </c>
    </row>
    <row r="5873" spans="1:18" hidden="1" outlineLevel="2" x14ac:dyDescent="0.35">
      <c r="A5873" s="209" t="str">
        <f>'Usages mobilité'!A29</f>
        <v>Usage mobilité n°26</v>
      </c>
      <c r="B5873" s="209" t="s">
        <v>637</v>
      </c>
      <c r="C5873" s="209"/>
      <c r="D5873" s="210">
        <f>IF(B$5735&lt;&gt;"",IF(B$5735='Usages mobilité'!BF29,'Usages mobilité'!BD29,0),0)</f>
        <v>0</v>
      </c>
      <c r="E5873" s="210">
        <f t="shared" si="515"/>
        <v>0</v>
      </c>
      <c r="F5873" s="210">
        <f t="shared" si="515"/>
        <v>0</v>
      </c>
      <c r="G5873" s="210">
        <f t="shared" si="515"/>
        <v>0</v>
      </c>
      <c r="H5873" s="210">
        <f t="shared" si="515"/>
        <v>0</v>
      </c>
      <c r="I5873" s="210">
        <f t="shared" si="515"/>
        <v>0</v>
      </c>
      <c r="J5873" s="210">
        <f t="shared" si="515"/>
        <v>0</v>
      </c>
      <c r="K5873" s="210">
        <f t="shared" si="515"/>
        <v>0</v>
      </c>
      <c r="L5873" s="210">
        <f t="shared" si="515"/>
        <v>0</v>
      </c>
      <c r="M5873" s="210">
        <f t="shared" si="515"/>
        <v>0</v>
      </c>
      <c r="N5873" s="210">
        <f t="shared" si="515"/>
        <v>0</v>
      </c>
      <c r="O5873" s="210">
        <f t="shared" si="515"/>
        <v>0</v>
      </c>
      <c r="P5873" s="210">
        <f t="shared" si="515"/>
        <v>0</v>
      </c>
      <c r="Q5873" s="210">
        <f t="shared" si="515"/>
        <v>0</v>
      </c>
      <c r="R5873" s="210">
        <f t="shared" si="515"/>
        <v>0</v>
      </c>
    </row>
    <row r="5874" spans="1:18" hidden="1" outlineLevel="2" x14ac:dyDescent="0.35">
      <c r="A5874" s="209" t="str">
        <f>'Usages mobilité'!A30</f>
        <v>Usage mobilité n°27</v>
      </c>
      <c r="B5874" s="209" t="s">
        <v>637</v>
      </c>
      <c r="C5874" s="209"/>
      <c r="D5874" s="210">
        <f>IF(B$5735&lt;&gt;"",IF(B$5735='Usages mobilité'!BF30,'Usages mobilité'!BD30,0),0)</f>
        <v>0</v>
      </c>
      <c r="E5874" s="210">
        <f t="shared" si="515"/>
        <v>0</v>
      </c>
      <c r="F5874" s="210">
        <f t="shared" si="515"/>
        <v>0</v>
      </c>
      <c r="G5874" s="210">
        <f t="shared" si="515"/>
        <v>0</v>
      </c>
      <c r="H5874" s="210">
        <f t="shared" si="515"/>
        <v>0</v>
      </c>
      <c r="I5874" s="210">
        <f t="shared" si="515"/>
        <v>0</v>
      </c>
      <c r="J5874" s="210">
        <f t="shared" si="515"/>
        <v>0</v>
      </c>
      <c r="K5874" s="210">
        <f t="shared" si="515"/>
        <v>0</v>
      </c>
      <c r="L5874" s="210">
        <f t="shared" si="515"/>
        <v>0</v>
      </c>
      <c r="M5874" s="210">
        <f t="shared" si="515"/>
        <v>0</v>
      </c>
      <c r="N5874" s="210">
        <f t="shared" si="515"/>
        <v>0</v>
      </c>
      <c r="O5874" s="210">
        <f t="shared" si="515"/>
        <v>0</v>
      </c>
      <c r="P5874" s="210">
        <f t="shared" si="515"/>
        <v>0</v>
      </c>
      <c r="Q5874" s="210">
        <f t="shared" si="515"/>
        <v>0</v>
      </c>
      <c r="R5874" s="210">
        <f t="shared" si="515"/>
        <v>0</v>
      </c>
    </row>
    <row r="5875" spans="1:18" hidden="1" outlineLevel="2" x14ac:dyDescent="0.35">
      <c r="A5875" s="209" t="str">
        <f>'Usages mobilité'!A31</f>
        <v>Usage mobilité n°28</v>
      </c>
      <c r="B5875" s="209" t="s">
        <v>637</v>
      </c>
      <c r="C5875" s="209"/>
      <c r="D5875" s="210">
        <f>IF(B$5735&lt;&gt;"",IF(B$5735='Usages mobilité'!BF31,'Usages mobilité'!BD31,0),0)</f>
        <v>0</v>
      </c>
      <c r="E5875" s="210">
        <f t="shared" si="515"/>
        <v>0</v>
      </c>
      <c r="F5875" s="210">
        <f t="shared" si="515"/>
        <v>0</v>
      </c>
      <c r="G5875" s="210">
        <f t="shared" si="515"/>
        <v>0</v>
      </c>
      <c r="H5875" s="210">
        <f t="shared" si="515"/>
        <v>0</v>
      </c>
      <c r="I5875" s="210">
        <f t="shared" si="515"/>
        <v>0</v>
      </c>
      <c r="J5875" s="210">
        <f t="shared" si="515"/>
        <v>0</v>
      </c>
      <c r="K5875" s="210">
        <f t="shared" si="515"/>
        <v>0</v>
      </c>
      <c r="L5875" s="210">
        <f t="shared" si="515"/>
        <v>0</v>
      </c>
      <c r="M5875" s="210">
        <f t="shared" si="515"/>
        <v>0</v>
      </c>
      <c r="N5875" s="210">
        <f t="shared" si="515"/>
        <v>0</v>
      </c>
      <c r="O5875" s="210">
        <f t="shared" si="515"/>
        <v>0</v>
      </c>
      <c r="P5875" s="210">
        <f t="shared" si="515"/>
        <v>0</v>
      </c>
      <c r="Q5875" s="210">
        <f t="shared" si="515"/>
        <v>0</v>
      </c>
      <c r="R5875" s="210">
        <f t="shared" si="515"/>
        <v>0</v>
      </c>
    </row>
    <row r="5876" spans="1:18" hidden="1" outlineLevel="2" x14ac:dyDescent="0.35">
      <c r="A5876" s="209" t="str">
        <f>'Usages mobilité'!A32</f>
        <v>Usage mobilité n°29</v>
      </c>
      <c r="B5876" s="209" t="s">
        <v>637</v>
      </c>
      <c r="C5876" s="209"/>
      <c r="D5876" s="210">
        <f>IF(B$5735&lt;&gt;"",IF(B$5735='Usages mobilité'!BF32,'Usages mobilité'!BD32,0),0)</f>
        <v>0</v>
      </c>
      <c r="E5876" s="210">
        <f t="shared" si="515"/>
        <v>0</v>
      </c>
      <c r="F5876" s="210">
        <f t="shared" si="515"/>
        <v>0</v>
      </c>
      <c r="G5876" s="210">
        <f t="shared" si="515"/>
        <v>0</v>
      </c>
      <c r="H5876" s="210">
        <f t="shared" si="515"/>
        <v>0</v>
      </c>
      <c r="I5876" s="210">
        <f t="shared" si="515"/>
        <v>0</v>
      </c>
      <c r="J5876" s="210">
        <f t="shared" si="515"/>
        <v>0</v>
      </c>
      <c r="K5876" s="210">
        <f t="shared" si="515"/>
        <v>0</v>
      </c>
      <c r="L5876" s="210">
        <f t="shared" si="515"/>
        <v>0</v>
      </c>
      <c r="M5876" s="210">
        <f t="shared" si="515"/>
        <v>0</v>
      </c>
      <c r="N5876" s="210">
        <f t="shared" si="515"/>
        <v>0</v>
      </c>
      <c r="O5876" s="210">
        <f t="shared" si="515"/>
        <v>0</v>
      </c>
      <c r="P5876" s="210">
        <f t="shared" si="515"/>
        <v>0</v>
      </c>
      <c r="Q5876" s="210">
        <f t="shared" si="515"/>
        <v>0</v>
      </c>
      <c r="R5876" s="210">
        <f t="shared" si="515"/>
        <v>0</v>
      </c>
    </row>
    <row r="5877" spans="1:18" hidden="1" outlineLevel="2" x14ac:dyDescent="0.35">
      <c r="A5877" s="209" t="str">
        <f>'Usages mobilité'!A33</f>
        <v>Usage mobilité n°30</v>
      </c>
      <c r="B5877" s="209" t="s">
        <v>637</v>
      </c>
      <c r="C5877" s="209"/>
      <c r="D5877" s="210">
        <f>IF(B$5735&lt;&gt;"",IF(B$5735='Usages mobilité'!BF33,'Usages mobilité'!BD33,0),0)</f>
        <v>0</v>
      </c>
      <c r="E5877" s="210">
        <f t="shared" si="515"/>
        <v>0</v>
      </c>
      <c r="F5877" s="210">
        <f t="shared" si="515"/>
        <v>0</v>
      </c>
      <c r="G5877" s="210">
        <f t="shared" si="515"/>
        <v>0</v>
      </c>
      <c r="H5877" s="210">
        <f t="shared" si="515"/>
        <v>0</v>
      </c>
      <c r="I5877" s="210">
        <f t="shared" si="515"/>
        <v>0</v>
      </c>
      <c r="J5877" s="210">
        <f t="shared" si="515"/>
        <v>0</v>
      </c>
      <c r="K5877" s="210">
        <f t="shared" si="515"/>
        <v>0</v>
      </c>
      <c r="L5877" s="210">
        <f t="shared" si="515"/>
        <v>0</v>
      </c>
      <c r="M5877" s="210">
        <f t="shared" si="515"/>
        <v>0</v>
      </c>
      <c r="N5877" s="210">
        <f t="shared" si="515"/>
        <v>0</v>
      </c>
      <c r="O5877" s="210">
        <f t="shared" si="515"/>
        <v>0</v>
      </c>
      <c r="P5877" s="210">
        <f t="shared" si="515"/>
        <v>0</v>
      </c>
      <c r="Q5877" s="210">
        <f t="shared" si="515"/>
        <v>0</v>
      </c>
      <c r="R5877" s="210">
        <f t="shared" si="515"/>
        <v>0</v>
      </c>
    </row>
    <row r="5878" spans="1:18" hidden="1" outlineLevel="2" x14ac:dyDescent="0.35">
      <c r="A5878" s="209" t="str">
        <f>'Usages mobilité'!A34</f>
        <v>Usage mobilité n°31</v>
      </c>
      <c r="B5878" s="209" t="s">
        <v>637</v>
      </c>
      <c r="C5878" s="209"/>
      <c r="D5878" s="210">
        <f>IF(B$5735&lt;&gt;"",IF(B$5735='Usages mobilité'!BF34,'Usages mobilité'!BD34,0),0)</f>
        <v>0</v>
      </c>
      <c r="E5878" s="210">
        <f t="shared" ref="E5878:R5887" si="516">$D5878</f>
        <v>0</v>
      </c>
      <c r="F5878" s="210">
        <f t="shared" si="516"/>
        <v>0</v>
      </c>
      <c r="G5878" s="210">
        <f t="shared" si="516"/>
        <v>0</v>
      </c>
      <c r="H5878" s="210">
        <f t="shared" si="516"/>
        <v>0</v>
      </c>
      <c r="I5878" s="210">
        <f t="shared" si="516"/>
        <v>0</v>
      </c>
      <c r="J5878" s="210">
        <f t="shared" si="516"/>
        <v>0</v>
      </c>
      <c r="K5878" s="210">
        <f t="shared" si="516"/>
        <v>0</v>
      </c>
      <c r="L5878" s="210">
        <f t="shared" si="516"/>
        <v>0</v>
      </c>
      <c r="M5878" s="210">
        <f t="shared" si="516"/>
        <v>0</v>
      </c>
      <c r="N5878" s="210">
        <f t="shared" si="516"/>
        <v>0</v>
      </c>
      <c r="O5878" s="210">
        <f t="shared" si="516"/>
        <v>0</v>
      </c>
      <c r="P5878" s="210">
        <f t="shared" si="516"/>
        <v>0</v>
      </c>
      <c r="Q5878" s="210">
        <f t="shared" si="516"/>
        <v>0</v>
      </c>
      <c r="R5878" s="210">
        <f t="shared" si="516"/>
        <v>0</v>
      </c>
    </row>
    <row r="5879" spans="1:18" hidden="1" outlineLevel="2" x14ac:dyDescent="0.35">
      <c r="A5879" s="209" t="str">
        <f>'Usages mobilité'!A35</f>
        <v>Usage mobilité n°32</v>
      </c>
      <c r="B5879" s="209" t="s">
        <v>637</v>
      </c>
      <c r="C5879" s="209"/>
      <c r="D5879" s="210">
        <f>IF(B$5735&lt;&gt;"",IF(B$5735='Usages mobilité'!BF35,'Usages mobilité'!BD35,0),0)</f>
        <v>0</v>
      </c>
      <c r="E5879" s="210">
        <f t="shared" si="516"/>
        <v>0</v>
      </c>
      <c r="F5879" s="210">
        <f t="shared" si="516"/>
        <v>0</v>
      </c>
      <c r="G5879" s="210">
        <f t="shared" si="516"/>
        <v>0</v>
      </c>
      <c r="H5879" s="210">
        <f t="shared" si="516"/>
        <v>0</v>
      </c>
      <c r="I5879" s="210">
        <f t="shared" si="516"/>
        <v>0</v>
      </c>
      <c r="J5879" s="210">
        <f t="shared" si="516"/>
        <v>0</v>
      </c>
      <c r="K5879" s="210">
        <f t="shared" si="516"/>
        <v>0</v>
      </c>
      <c r="L5879" s="210">
        <f t="shared" si="516"/>
        <v>0</v>
      </c>
      <c r="M5879" s="210">
        <f t="shared" si="516"/>
        <v>0</v>
      </c>
      <c r="N5879" s="210">
        <f t="shared" si="516"/>
        <v>0</v>
      </c>
      <c r="O5879" s="210">
        <f t="shared" si="516"/>
        <v>0</v>
      </c>
      <c r="P5879" s="210">
        <f t="shared" si="516"/>
        <v>0</v>
      </c>
      <c r="Q5879" s="210">
        <f t="shared" si="516"/>
        <v>0</v>
      </c>
      <c r="R5879" s="210">
        <f t="shared" si="516"/>
        <v>0</v>
      </c>
    </row>
    <row r="5880" spans="1:18" hidden="1" outlineLevel="2" x14ac:dyDescent="0.35">
      <c r="A5880" s="209" t="str">
        <f>'Usages mobilité'!A36</f>
        <v>Usage mobilité n°33</v>
      </c>
      <c r="B5880" s="209" t="s">
        <v>637</v>
      </c>
      <c r="C5880" s="209"/>
      <c r="D5880" s="210">
        <f>IF(B$5735&lt;&gt;"",IF(B$5735='Usages mobilité'!BF36,'Usages mobilité'!BD36,0),0)</f>
        <v>0</v>
      </c>
      <c r="E5880" s="210">
        <f t="shared" si="516"/>
        <v>0</v>
      </c>
      <c r="F5880" s="210">
        <f t="shared" si="516"/>
        <v>0</v>
      </c>
      <c r="G5880" s="210">
        <f t="shared" si="516"/>
        <v>0</v>
      </c>
      <c r="H5880" s="210">
        <f t="shared" si="516"/>
        <v>0</v>
      </c>
      <c r="I5880" s="210">
        <f t="shared" si="516"/>
        <v>0</v>
      </c>
      <c r="J5880" s="210">
        <f t="shared" si="516"/>
        <v>0</v>
      </c>
      <c r="K5880" s="210">
        <f t="shared" si="516"/>
        <v>0</v>
      </c>
      <c r="L5880" s="210">
        <f t="shared" si="516"/>
        <v>0</v>
      </c>
      <c r="M5880" s="210">
        <f t="shared" si="516"/>
        <v>0</v>
      </c>
      <c r="N5880" s="210">
        <f t="shared" si="516"/>
        <v>0</v>
      </c>
      <c r="O5880" s="210">
        <f t="shared" si="516"/>
        <v>0</v>
      </c>
      <c r="P5880" s="210">
        <f t="shared" si="516"/>
        <v>0</v>
      </c>
      <c r="Q5880" s="210">
        <f t="shared" si="516"/>
        <v>0</v>
      </c>
      <c r="R5880" s="210">
        <f t="shared" si="516"/>
        <v>0</v>
      </c>
    </row>
    <row r="5881" spans="1:18" hidden="1" outlineLevel="2" x14ac:dyDescent="0.35">
      <c r="A5881" s="209" t="str">
        <f>'Usages mobilité'!A37</f>
        <v>Usage mobilité n°34</v>
      </c>
      <c r="B5881" s="209" t="s">
        <v>637</v>
      </c>
      <c r="C5881" s="209"/>
      <c r="D5881" s="210">
        <f>IF(B$5735&lt;&gt;"",IF(B$5735='Usages mobilité'!BF37,'Usages mobilité'!BD37,0),0)</f>
        <v>0</v>
      </c>
      <c r="E5881" s="210">
        <f t="shared" si="516"/>
        <v>0</v>
      </c>
      <c r="F5881" s="210">
        <f t="shared" si="516"/>
        <v>0</v>
      </c>
      <c r="G5881" s="210">
        <f t="shared" si="516"/>
        <v>0</v>
      </c>
      <c r="H5881" s="210">
        <f t="shared" si="516"/>
        <v>0</v>
      </c>
      <c r="I5881" s="210">
        <f t="shared" si="516"/>
        <v>0</v>
      </c>
      <c r="J5881" s="210">
        <f t="shared" si="516"/>
        <v>0</v>
      </c>
      <c r="K5881" s="210">
        <f t="shared" si="516"/>
        <v>0</v>
      </c>
      <c r="L5881" s="210">
        <f t="shared" si="516"/>
        <v>0</v>
      </c>
      <c r="M5881" s="210">
        <f t="shared" si="516"/>
        <v>0</v>
      </c>
      <c r="N5881" s="210">
        <f t="shared" si="516"/>
        <v>0</v>
      </c>
      <c r="O5881" s="210">
        <f t="shared" si="516"/>
        <v>0</v>
      </c>
      <c r="P5881" s="210">
        <f t="shared" si="516"/>
        <v>0</v>
      </c>
      <c r="Q5881" s="210">
        <f t="shared" si="516"/>
        <v>0</v>
      </c>
      <c r="R5881" s="210">
        <f t="shared" si="516"/>
        <v>0</v>
      </c>
    </row>
    <row r="5882" spans="1:18" hidden="1" outlineLevel="2" x14ac:dyDescent="0.35">
      <c r="A5882" s="209" t="str">
        <f>'Usages mobilité'!A38</f>
        <v>Usage mobilité n°35</v>
      </c>
      <c r="B5882" s="209" t="s">
        <v>637</v>
      </c>
      <c r="C5882" s="209"/>
      <c r="D5882" s="210">
        <f>IF(B$5735&lt;&gt;"",IF(B$5735='Usages mobilité'!BF38,'Usages mobilité'!BD38,0),0)</f>
        <v>0</v>
      </c>
      <c r="E5882" s="210">
        <f t="shared" si="516"/>
        <v>0</v>
      </c>
      <c r="F5882" s="210">
        <f t="shared" si="516"/>
        <v>0</v>
      </c>
      <c r="G5882" s="210">
        <f t="shared" si="516"/>
        <v>0</v>
      </c>
      <c r="H5882" s="210">
        <f t="shared" si="516"/>
        <v>0</v>
      </c>
      <c r="I5882" s="210">
        <f t="shared" si="516"/>
        <v>0</v>
      </c>
      <c r="J5882" s="210">
        <f t="shared" si="516"/>
        <v>0</v>
      </c>
      <c r="K5882" s="210">
        <f t="shared" si="516"/>
        <v>0</v>
      </c>
      <c r="L5882" s="210">
        <f t="shared" si="516"/>
        <v>0</v>
      </c>
      <c r="M5882" s="210">
        <f t="shared" si="516"/>
        <v>0</v>
      </c>
      <c r="N5882" s="210">
        <f t="shared" si="516"/>
        <v>0</v>
      </c>
      <c r="O5882" s="210">
        <f t="shared" si="516"/>
        <v>0</v>
      </c>
      <c r="P5882" s="210">
        <f t="shared" si="516"/>
        <v>0</v>
      </c>
      <c r="Q5882" s="210">
        <f t="shared" si="516"/>
        <v>0</v>
      </c>
      <c r="R5882" s="210">
        <f t="shared" si="516"/>
        <v>0</v>
      </c>
    </row>
    <row r="5883" spans="1:18" hidden="1" outlineLevel="2" x14ac:dyDescent="0.35">
      <c r="A5883" s="209" t="str">
        <f>'Usages mobilité'!A39</f>
        <v>Usage mobilité n°36</v>
      </c>
      <c r="B5883" s="209" t="s">
        <v>637</v>
      </c>
      <c r="C5883" s="209"/>
      <c r="D5883" s="210">
        <f>IF(B$5735&lt;&gt;"",IF(B$5735='Usages mobilité'!BF39,'Usages mobilité'!BD39,0),0)</f>
        <v>0</v>
      </c>
      <c r="E5883" s="210">
        <f t="shared" si="516"/>
        <v>0</v>
      </c>
      <c r="F5883" s="210">
        <f t="shared" si="516"/>
        <v>0</v>
      </c>
      <c r="G5883" s="210">
        <f t="shared" si="516"/>
        <v>0</v>
      </c>
      <c r="H5883" s="210">
        <f t="shared" si="516"/>
        <v>0</v>
      </c>
      <c r="I5883" s="210">
        <f t="shared" si="516"/>
        <v>0</v>
      </c>
      <c r="J5883" s="210">
        <f t="shared" si="516"/>
        <v>0</v>
      </c>
      <c r="K5883" s="210">
        <f t="shared" si="516"/>
        <v>0</v>
      </c>
      <c r="L5883" s="210">
        <f t="shared" si="516"/>
        <v>0</v>
      </c>
      <c r="M5883" s="210">
        <f t="shared" si="516"/>
        <v>0</v>
      </c>
      <c r="N5883" s="210">
        <f t="shared" si="516"/>
        <v>0</v>
      </c>
      <c r="O5883" s="210">
        <f t="shared" si="516"/>
        <v>0</v>
      </c>
      <c r="P5883" s="210">
        <f t="shared" si="516"/>
        <v>0</v>
      </c>
      <c r="Q5883" s="210">
        <f t="shared" si="516"/>
        <v>0</v>
      </c>
      <c r="R5883" s="210">
        <f t="shared" si="516"/>
        <v>0</v>
      </c>
    </row>
    <row r="5884" spans="1:18" hidden="1" outlineLevel="2" x14ac:dyDescent="0.35">
      <c r="A5884" s="209" t="str">
        <f>'Usages mobilité'!A40</f>
        <v>Usage mobilité n°37</v>
      </c>
      <c r="B5884" s="209" t="s">
        <v>637</v>
      </c>
      <c r="C5884" s="209"/>
      <c r="D5884" s="210">
        <f>IF(B$5735&lt;&gt;"",IF(B$5735='Usages mobilité'!BF40,'Usages mobilité'!BD40,0),0)</f>
        <v>0</v>
      </c>
      <c r="E5884" s="210">
        <f t="shared" si="516"/>
        <v>0</v>
      </c>
      <c r="F5884" s="210">
        <f t="shared" si="516"/>
        <v>0</v>
      </c>
      <c r="G5884" s="210">
        <f t="shared" si="516"/>
        <v>0</v>
      </c>
      <c r="H5884" s="210">
        <f t="shared" si="516"/>
        <v>0</v>
      </c>
      <c r="I5884" s="210">
        <f t="shared" si="516"/>
        <v>0</v>
      </c>
      <c r="J5884" s="210">
        <f t="shared" si="516"/>
        <v>0</v>
      </c>
      <c r="K5884" s="210">
        <f t="shared" si="516"/>
        <v>0</v>
      </c>
      <c r="L5884" s="210">
        <f t="shared" si="516"/>
        <v>0</v>
      </c>
      <c r="M5884" s="210">
        <f t="shared" si="516"/>
        <v>0</v>
      </c>
      <c r="N5884" s="210">
        <f t="shared" si="516"/>
        <v>0</v>
      </c>
      <c r="O5884" s="210">
        <f t="shared" si="516"/>
        <v>0</v>
      </c>
      <c r="P5884" s="210">
        <f t="shared" si="516"/>
        <v>0</v>
      </c>
      <c r="Q5884" s="210">
        <f t="shared" si="516"/>
        <v>0</v>
      </c>
      <c r="R5884" s="210">
        <f t="shared" si="516"/>
        <v>0</v>
      </c>
    </row>
    <row r="5885" spans="1:18" hidden="1" outlineLevel="2" x14ac:dyDescent="0.35">
      <c r="A5885" s="209" t="str">
        <f>'Usages mobilité'!A41</f>
        <v>Usage mobilité n°38</v>
      </c>
      <c r="B5885" s="209" t="s">
        <v>637</v>
      </c>
      <c r="C5885" s="209"/>
      <c r="D5885" s="210">
        <f>IF(B$5735&lt;&gt;"",IF(B$5735='Usages mobilité'!BF41,'Usages mobilité'!BD41,0),0)</f>
        <v>0</v>
      </c>
      <c r="E5885" s="210">
        <f t="shared" si="516"/>
        <v>0</v>
      </c>
      <c r="F5885" s="210">
        <f t="shared" si="516"/>
        <v>0</v>
      </c>
      <c r="G5885" s="210">
        <f t="shared" si="516"/>
        <v>0</v>
      </c>
      <c r="H5885" s="210">
        <f t="shared" si="516"/>
        <v>0</v>
      </c>
      <c r="I5885" s="210">
        <f t="shared" si="516"/>
        <v>0</v>
      </c>
      <c r="J5885" s="210">
        <f t="shared" si="516"/>
        <v>0</v>
      </c>
      <c r="K5885" s="210">
        <f t="shared" si="516"/>
        <v>0</v>
      </c>
      <c r="L5885" s="210">
        <f t="shared" si="516"/>
        <v>0</v>
      </c>
      <c r="M5885" s="210">
        <f t="shared" si="516"/>
        <v>0</v>
      </c>
      <c r="N5885" s="210">
        <f t="shared" si="516"/>
        <v>0</v>
      </c>
      <c r="O5885" s="210">
        <f t="shared" si="516"/>
        <v>0</v>
      </c>
      <c r="P5885" s="210">
        <f t="shared" si="516"/>
        <v>0</v>
      </c>
      <c r="Q5885" s="210">
        <f t="shared" si="516"/>
        <v>0</v>
      </c>
      <c r="R5885" s="210">
        <f t="shared" si="516"/>
        <v>0</v>
      </c>
    </row>
    <row r="5886" spans="1:18" hidden="1" outlineLevel="2" x14ac:dyDescent="0.35">
      <c r="A5886" s="209" t="str">
        <f>'Usages mobilité'!A42</f>
        <v>Usage mobilité n°39</v>
      </c>
      <c r="B5886" s="209" t="s">
        <v>637</v>
      </c>
      <c r="C5886" s="209"/>
      <c r="D5886" s="210">
        <f>IF(B$5735&lt;&gt;"",IF(B$5735='Usages mobilité'!BF42,'Usages mobilité'!BD42,0),0)</f>
        <v>0</v>
      </c>
      <c r="E5886" s="210">
        <f t="shared" si="516"/>
        <v>0</v>
      </c>
      <c r="F5886" s="210">
        <f t="shared" si="516"/>
        <v>0</v>
      </c>
      <c r="G5886" s="210">
        <f t="shared" si="516"/>
        <v>0</v>
      </c>
      <c r="H5886" s="210">
        <f t="shared" si="516"/>
        <v>0</v>
      </c>
      <c r="I5886" s="210">
        <f t="shared" si="516"/>
        <v>0</v>
      </c>
      <c r="J5886" s="210">
        <f t="shared" si="516"/>
        <v>0</v>
      </c>
      <c r="K5886" s="210">
        <f t="shared" si="516"/>
        <v>0</v>
      </c>
      <c r="L5886" s="210">
        <f t="shared" si="516"/>
        <v>0</v>
      </c>
      <c r="M5886" s="210">
        <f t="shared" si="516"/>
        <v>0</v>
      </c>
      <c r="N5886" s="210">
        <f t="shared" si="516"/>
        <v>0</v>
      </c>
      <c r="O5886" s="210">
        <f t="shared" si="516"/>
        <v>0</v>
      </c>
      <c r="P5886" s="210">
        <f t="shared" si="516"/>
        <v>0</v>
      </c>
      <c r="Q5886" s="210">
        <f t="shared" si="516"/>
        <v>0</v>
      </c>
      <c r="R5886" s="210">
        <f t="shared" si="516"/>
        <v>0</v>
      </c>
    </row>
    <row r="5887" spans="1:18" hidden="1" outlineLevel="2" x14ac:dyDescent="0.35">
      <c r="A5887" s="209" t="str">
        <f>'Usages mobilité'!A43</f>
        <v>Usage mobilité n°40</v>
      </c>
      <c r="B5887" s="209" t="s">
        <v>637</v>
      </c>
      <c r="C5887" s="209"/>
      <c r="D5887" s="210">
        <f>IF(B$5735&lt;&gt;"",IF(B$5735='Usages mobilité'!BF43,'Usages mobilité'!BD43,0),0)</f>
        <v>0</v>
      </c>
      <c r="E5887" s="210">
        <f t="shared" si="516"/>
        <v>0</v>
      </c>
      <c r="F5887" s="210">
        <f t="shared" si="516"/>
        <v>0</v>
      </c>
      <c r="G5887" s="210">
        <f t="shared" si="516"/>
        <v>0</v>
      </c>
      <c r="H5887" s="210">
        <f t="shared" si="516"/>
        <v>0</v>
      </c>
      <c r="I5887" s="210">
        <f t="shared" si="516"/>
        <v>0</v>
      </c>
      <c r="J5887" s="210">
        <f t="shared" si="516"/>
        <v>0</v>
      </c>
      <c r="K5887" s="210">
        <f t="shared" si="516"/>
        <v>0</v>
      </c>
      <c r="L5887" s="210">
        <f t="shared" si="516"/>
        <v>0</v>
      </c>
      <c r="M5887" s="210">
        <f t="shared" si="516"/>
        <v>0</v>
      </c>
      <c r="N5887" s="210">
        <f t="shared" si="516"/>
        <v>0</v>
      </c>
      <c r="O5887" s="210">
        <f t="shared" si="516"/>
        <v>0</v>
      </c>
      <c r="P5887" s="210">
        <f t="shared" si="516"/>
        <v>0</v>
      </c>
      <c r="Q5887" s="210">
        <f t="shared" si="516"/>
        <v>0</v>
      </c>
      <c r="R5887" s="210">
        <f t="shared" si="516"/>
        <v>0</v>
      </c>
    </row>
    <row r="5888" spans="1:18" hidden="1" outlineLevel="2" x14ac:dyDescent="0.35">
      <c r="A5888" s="209" t="str">
        <f>'Usages mobilité'!A44</f>
        <v>Usage mobilité n°41</v>
      </c>
      <c r="B5888" s="209" t="s">
        <v>637</v>
      </c>
      <c r="C5888" s="209"/>
      <c r="D5888" s="210">
        <f>IF(B$5735&lt;&gt;"",IF(B$5735='Usages mobilité'!BF44,'Usages mobilité'!BD44,0),0)</f>
        <v>0</v>
      </c>
      <c r="E5888" s="210">
        <f t="shared" ref="E5888:R5897" si="517">$D5888</f>
        <v>0</v>
      </c>
      <c r="F5888" s="210">
        <f t="shared" si="517"/>
        <v>0</v>
      </c>
      <c r="G5888" s="210">
        <f t="shared" si="517"/>
        <v>0</v>
      </c>
      <c r="H5888" s="210">
        <f t="shared" si="517"/>
        <v>0</v>
      </c>
      <c r="I5888" s="210">
        <f t="shared" si="517"/>
        <v>0</v>
      </c>
      <c r="J5888" s="210">
        <f t="shared" si="517"/>
        <v>0</v>
      </c>
      <c r="K5888" s="210">
        <f t="shared" si="517"/>
        <v>0</v>
      </c>
      <c r="L5888" s="210">
        <f t="shared" si="517"/>
        <v>0</v>
      </c>
      <c r="M5888" s="210">
        <f t="shared" si="517"/>
        <v>0</v>
      </c>
      <c r="N5888" s="210">
        <f t="shared" si="517"/>
        <v>0</v>
      </c>
      <c r="O5888" s="210">
        <f t="shared" si="517"/>
        <v>0</v>
      </c>
      <c r="P5888" s="210">
        <f t="shared" si="517"/>
        <v>0</v>
      </c>
      <c r="Q5888" s="210">
        <f t="shared" si="517"/>
        <v>0</v>
      </c>
      <c r="R5888" s="210">
        <f t="shared" si="517"/>
        <v>0</v>
      </c>
    </row>
    <row r="5889" spans="1:18" hidden="1" outlineLevel="2" x14ac:dyDescent="0.35">
      <c r="A5889" s="209" t="str">
        <f>'Usages mobilité'!A45</f>
        <v>Usage mobilité n°42</v>
      </c>
      <c r="B5889" s="209" t="s">
        <v>637</v>
      </c>
      <c r="C5889" s="209"/>
      <c r="D5889" s="210">
        <f>IF(B$5735&lt;&gt;"",IF(B$5735='Usages mobilité'!BF45,'Usages mobilité'!BD45,0),0)</f>
        <v>0</v>
      </c>
      <c r="E5889" s="210">
        <f t="shared" si="517"/>
        <v>0</v>
      </c>
      <c r="F5889" s="210">
        <f t="shared" si="517"/>
        <v>0</v>
      </c>
      <c r="G5889" s="210">
        <f t="shared" si="517"/>
        <v>0</v>
      </c>
      <c r="H5889" s="210">
        <f t="shared" si="517"/>
        <v>0</v>
      </c>
      <c r="I5889" s="210">
        <f t="shared" si="517"/>
        <v>0</v>
      </c>
      <c r="J5889" s="210">
        <f t="shared" si="517"/>
        <v>0</v>
      </c>
      <c r="K5889" s="210">
        <f t="shared" si="517"/>
        <v>0</v>
      </c>
      <c r="L5889" s="210">
        <f t="shared" si="517"/>
        <v>0</v>
      </c>
      <c r="M5889" s="210">
        <f t="shared" si="517"/>
        <v>0</v>
      </c>
      <c r="N5889" s="210">
        <f t="shared" si="517"/>
        <v>0</v>
      </c>
      <c r="O5889" s="210">
        <f t="shared" si="517"/>
        <v>0</v>
      </c>
      <c r="P5889" s="210">
        <f t="shared" si="517"/>
        <v>0</v>
      </c>
      <c r="Q5889" s="210">
        <f t="shared" si="517"/>
        <v>0</v>
      </c>
      <c r="R5889" s="210">
        <f t="shared" si="517"/>
        <v>0</v>
      </c>
    </row>
    <row r="5890" spans="1:18" hidden="1" outlineLevel="2" x14ac:dyDescent="0.35">
      <c r="A5890" s="209" t="str">
        <f>'Usages mobilité'!A46</f>
        <v>Usage mobilité n°43</v>
      </c>
      <c r="B5890" s="209" t="s">
        <v>637</v>
      </c>
      <c r="C5890" s="209"/>
      <c r="D5890" s="210">
        <f>IF(B$5735&lt;&gt;"",IF(B$5735='Usages mobilité'!BF46,'Usages mobilité'!BD46,0),0)</f>
        <v>0</v>
      </c>
      <c r="E5890" s="210">
        <f t="shared" si="517"/>
        <v>0</v>
      </c>
      <c r="F5890" s="210">
        <f t="shared" si="517"/>
        <v>0</v>
      </c>
      <c r="G5890" s="210">
        <f t="shared" si="517"/>
        <v>0</v>
      </c>
      <c r="H5890" s="210">
        <f t="shared" si="517"/>
        <v>0</v>
      </c>
      <c r="I5890" s="210">
        <f t="shared" si="517"/>
        <v>0</v>
      </c>
      <c r="J5890" s="210">
        <f t="shared" si="517"/>
        <v>0</v>
      </c>
      <c r="K5890" s="210">
        <f t="shared" si="517"/>
        <v>0</v>
      </c>
      <c r="L5890" s="210">
        <f t="shared" si="517"/>
        <v>0</v>
      </c>
      <c r="M5890" s="210">
        <f t="shared" si="517"/>
        <v>0</v>
      </c>
      <c r="N5890" s="210">
        <f t="shared" si="517"/>
        <v>0</v>
      </c>
      <c r="O5890" s="210">
        <f t="shared" si="517"/>
        <v>0</v>
      </c>
      <c r="P5890" s="210">
        <f t="shared" si="517"/>
        <v>0</v>
      </c>
      <c r="Q5890" s="210">
        <f t="shared" si="517"/>
        <v>0</v>
      </c>
      <c r="R5890" s="210">
        <f t="shared" si="517"/>
        <v>0</v>
      </c>
    </row>
    <row r="5891" spans="1:18" hidden="1" outlineLevel="2" x14ac:dyDescent="0.35">
      <c r="A5891" s="209" t="str">
        <f>'Usages mobilité'!A47</f>
        <v>Usage mobilité n°44</v>
      </c>
      <c r="B5891" s="209" t="s">
        <v>637</v>
      </c>
      <c r="C5891" s="209"/>
      <c r="D5891" s="210">
        <f>IF(B$5735&lt;&gt;"",IF(B$5735='Usages mobilité'!BF47,'Usages mobilité'!BD47,0),0)</f>
        <v>0</v>
      </c>
      <c r="E5891" s="210">
        <f t="shared" si="517"/>
        <v>0</v>
      </c>
      <c r="F5891" s="210">
        <f t="shared" si="517"/>
        <v>0</v>
      </c>
      <c r="G5891" s="210">
        <f t="shared" si="517"/>
        <v>0</v>
      </c>
      <c r="H5891" s="210">
        <f t="shared" si="517"/>
        <v>0</v>
      </c>
      <c r="I5891" s="210">
        <f t="shared" si="517"/>
        <v>0</v>
      </c>
      <c r="J5891" s="210">
        <f t="shared" si="517"/>
        <v>0</v>
      </c>
      <c r="K5891" s="210">
        <f t="shared" si="517"/>
        <v>0</v>
      </c>
      <c r="L5891" s="210">
        <f t="shared" si="517"/>
        <v>0</v>
      </c>
      <c r="M5891" s="210">
        <f t="shared" si="517"/>
        <v>0</v>
      </c>
      <c r="N5891" s="210">
        <f t="shared" si="517"/>
        <v>0</v>
      </c>
      <c r="O5891" s="210">
        <f t="shared" si="517"/>
        <v>0</v>
      </c>
      <c r="P5891" s="210">
        <f t="shared" si="517"/>
        <v>0</v>
      </c>
      <c r="Q5891" s="210">
        <f t="shared" si="517"/>
        <v>0</v>
      </c>
      <c r="R5891" s="210">
        <f t="shared" si="517"/>
        <v>0</v>
      </c>
    </row>
    <row r="5892" spans="1:18" hidden="1" outlineLevel="2" x14ac:dyDescent="0.35">
      <c r="A5892" s="209" t="str">
        <f>'Usages mobilité'!A48</f>
        <v>Usage mobilité n°45</v>
      </c>
      <c r="B5892" s="209" t="s">
        <v>637</v>
      </c>
      <c r="C5892" s="209"/>
      <c r="D5892" s="210">
        <f>IF(B$5735&lt;&gt;"",IF(B$5735='Usages mobilité'!BF48,'Usages mobilité'!BD48,0),0)</f>
        <v>0</v>
      </c>
      <c r="E5892" s="210">
        <f t="shared" si="517"/>
        <v>0</v>
      </c>
      <c r="F5892" s="210">
        <f t="shared" si="517"/>
        <v>0</v>
      </c>
      <c r="G5892" s="210">
        <f t="shared" si="517"/>
        <v>0</v>
      </c>
      <c r="H5892" s="210">
        <f t="shared" si="517"/>
        <v>0</v>
      </c>
      <c r="I5892" s="210">
        <f t="shared" si="517"/>
        <v>0</v>
      </c>
      <c r="J5892" s="210">
        <f t="shared" si="517"/>
        <v>0</v>
      </c>
      <c r="K5892" s="210">
        <f t="shared" si="517"/>
        <v>0</v>
      </c>
      <c r="L5892" s="210">
        <f t="shared" si="517"/>
        <v>0</v>
      </c>
      <c r="M5892" s="210">
        <f t="shared" si="517"/>
        <v>0</v>
      </c>
      <c r="N5892" s="210">
        <f t="shared" si="517"/>
        <v>0</v>
      </c>
      <c r="O5892" s="210">
        <f t="shared" si="517"/>
        <v>0</v>
      </c>
      <c r="P5892" s="210">
        <f t="shared" si="517"/>
        <v>0</v>
      </c>
      <c r="Q5892" s="210">
        <f t="shared" si="517"/>
        <v>0</v>
      </c>
      <c r="R5892" s="210">
        <f t="shared" si="517"/>
        <v>0</v>
      </c>
    </row>
    <row r="5893" spans="1:18" hidden="1" outlineLevel="2" x14ac:dyDescent="0.35">
      <c r="A5893" s="209" t="str">
        <f>'Usages mobilité'!A49</f>
        <v>Usage mobilité n°46</v>
      </c>
      <c r="B5893" s="209" t="s">
        <v>637</v>
      </c>
      <c r="C5893" s="209"/>
      <c r="D5893" s="210">
        <f>IF(B$5735&lt;&gt;"",IF(B$5735='Usages mobilité'!BF49,'Usages mobilité'!BD49,0),0)</f>
        <v>0</v>
      </c>
      <c r="E5893" s="210">
        <f t="shared" si="517"/>
        <v>0</v>
      </c>
      <c r="F5893" s="210">
        <f t="shared" si="517"/>
        <v>0</v>
      </c>
      <c r="G5893" s="210">
        <f t="shared" si="517"/>
        <v>0</v>
      </c>
      <c r="H5893" s="210">
        <f t="shared" si="517"/>
        <v>0</v>
      </c>
      <c r="I5893" s="210">
        <f t="shared" si="517"/>
        <v>0</v>
      </c>
      <c r="J5893" s="210">
        <f t="shared" si="517"/>
        <v>0</v>
      </c>
      <c r="K5893" s="210">
        <f t="shared" si="517"/>
        <v>0</v>
      </c>
      <c r="L5893" s="210">
        <f t="shared" si="517"/>
        <v>0</v>
      </c>
      <c r="M5893" s="210">
        <f t="shared" si="517"/>
        <v>0</v>
      </c>
      <c r="N5893" s="210">
        <f t="shared" si="517"/>
        <v>0</v>
      </c>
      <c r="O5893" s="210">
        <f t="shared" si="517"/>
        <v>0</v>
      </c>
      <c r="P5893" s="210">
        <f t="shared" si="517"/>
        <v>0</v>
      </c>
      <c r="Q5893" s="210">
        <f t="shared" si="517"/>
        <v>0</v>
      </c>
      <c r="R5893" s="210">
        <f t="shared" si="517"/>
        <v>0</v>
      </c>
    </row>
    <row r="5894" spans="1:18" hidden="1" outlineLevel="2" x14ac:dyDescent="0.35">
      <c r="A5894" s="209" t="str">
        <f>'Usages mobilité'!A50</f>
        <v>Usage mobilité n°47</v>
      </c>
      <c r="B5894" s="209" t="s">
        <v>637</v>
      </c>
      <c r="C5894" s="209"/>
      <c r="D5894" s="210">
        <f>IF(B$5735&lt;&gt;"",IF(B$5735='Usages mobilité'!BF50,'Usages mobilité'!BD50,0),0)</f>
        <v>0</v>
      </c>
      <c r="E5894" s="210">
        <f t="shared" si="517"/>
        <v>0</v>
      </c>
      <c r="F5894" s="210">
        <f t="shared" si="517"/>
        <v>0</v>
      </c>
      <c r="G5894" s="210">
        <f t="shared" si="517"/>
        <v>0</v>
      </c>
      <c r="H5894" s="210">
        <f t="shared" si="517"/>
        <v>0</v>
      </c>
      <c r="I5894" s="210">
        <f t="shared" si="517"/>
        <v>0</v>
      </c>
      <c r="J5894" s="210">
        <f t="shared" si="517"/>
        <v>0</v>
      </c>
      <c r="K5894" s="210">
        <f t="shared" si="517"/>
        <v>0</v>
      </c>
      <c r="L5894" s="210">
        <f t="shared" si="517"/>
        <v>0</v>
      </c>
      <c r="M5894" s="210">
        <f t="shared" si="517"/>
        <v>0</v>
      </c>
      <c r="N5894" s="210">
        <f t="shared" si="517"/>
        <v>0</v>
      </c>
      <c r="O5894" s="210">
        <f t="shared" si="517"/>
        <v>0</v>
      </c>
      <c r="P5894" s="210">
        <f t="shared" si="517"/>
        <v>0</v>
      </c>
      <c r="Q5894" s="210">
        <f t="shared" si="517"/>
        <v>0</v>
      </c>
      <c r="R5894" s="210">
        <f t="shared" si="517"/>
        <v>0</v>
      </c>
    </row>
    <row r="5895" spans="1:18" hidden="1" outlineLevel="2" x14ac:dyDescent="0.35">
      <c r="A5895" s="209" t="str">
        <f>'Usages mobilité'!A51</f>
        <v>Usage mobilité n°48</v>
      </c>
      <c r="B5895" s="209" t="s">
        <v>637</v>
      </c>
      <c r="C5895" s="209"/>
      <c r="D5895" s="210">
        <f>IF(B$5735&lt;&gt;"",IF(B$5735='Usages mobilité'!BF51,'Usages mobilité'!BD51,0),0)</f>
        <v>0</v>
      </c>
      <c r="E5895" s="210">
        <f t="shared" si="517"/>
        <v>0</v>
      </c>
      <c r="F5895" s="210">
        <f t="shared" si="517"/>
        <v>0</v>
      </c>
      <c r="G5895" s="210">
        <f t="shared" si="517"/>
        <v>0</v>
      </c>
      <c r="H5895" s="210">
        <f t="shared" si="517"/>
        <v>0</v>
      </c>
      <c r="I5895" s="210">
        <f t="shared" si="517"/>
        <v>0</v>
      </c>
      <c r="J5895" s="210">
        <f t="shared" si="517"/>
        <v>0</v>
      </c>
      <c r="K5895" s="210">
        <f t="shared" si="517"/>
        <v>0</v>
      </c>
      <c r="L5895" s="210">
        <f t="shared" si="517"/>
        <v>0</v>
      </c>
      <c r="M5895" s="210">
        <f t="shared" si="517"/>
        <v>0</v>
      </c>
      <c r="N5895" s="210">
        <f t="shared" si="517"/>
        <v>0</v>
      </c>
      <c r="O5895" s="210">
        <f t="shared" si="517"/>
        <v>0</v>
      </c>
      <c r="P5895" s="210">
        <f t="shared" si="517"/>
        <v>0</v>
      </c>
      <c r="Q5895" s="210">
        <f t="shared" si="517"/>
        <v>0</v>
      </c>
      <c r="R5895" s="210">
        <f t="shared" si="517"/>
        <v>0</v>
      </c>
    </row>
    <row r="5896" spans="1:18" hidden="1" outlineLevel="2" x14ac:dyDescent="0.35">
      <c r="A5896" s="209" t="str">
        <f>'Usages mobilité'!A52</f>
        <v>Usage mobilité n°49</v>
      </c>
      <c r="B5896" s="209" t="s">
        <v>637</v>
      </c>
      <c r="C5896" s="209"/>
      <c r="D5896" s="210">
        <f>IF(B$5735&lt;&gt;"",IF(B$5735='Usages mobilité'!BF52,'Usages mobilité'!BD52,0),0)</f>
        <v>0</v>
      </c>
      <c r="E5896" s="210">
        <f t="shared" si="517"/>
        <v>0</v>
      </c>
      <c r="F5896" s="210">
        <f t="shared" si="517"/>
        <v>0</v>
      </c>
      <c r="G5896" s="210">
        <f t="shared" si="517"/>
        <v>0</v>
      </c>
      <c r="H5896" s="210">
        <f t="shared" si="517"/>
        <v>0</v>
      </c>
      <c r="I5896" s="210">
        <f t="shared" si="517"/>
        <v>0</v>
      </c>
      <c r="J5896" s="210">
        <f t="shared" si="517"/>
        <v>0</v>
      </c>
      <c r="K5896" s="210">
        <f t="shared" si="517"/>
        <v>0</v>
      </c>
      <c r="L5896" s="210">
        <f t="shared" si="517"/>
        <v>0</v>
      </c>
      <c r="M5896" s="210">
        <f t="shared" si="517"/>
        <v>0</v>
      </c>
      <c r="N5896" s="210">
        <f t="shared" si="517"/>
        <v>0</v>
      </c>
      <c r="O5896" s="210">
        <f t="shared" si="517"/>
        <v>0</v>
      </c>
      <c r="P5896" s="210">
        <f t="shared" si="517"/>
        <v>0</v>
      </c>
      <c r="Q5896" s="210">
        <f t="shared" si="517"/>
        <v>0</v>
      </c>
      <c r="R5896" s="210">
        <f t="shared" si="517"/>
        <v>0</v>
      </c>
    </row>
    <row r="5897" spans="1:18" hidden="1" outlineLevel="2" x14ac:dyDescent="0.35">
      <c r="A5897" s="209" t="str">
        <f>'Usages mobilité'!A53</f>
        <v>Usage mobilité n°50</v>
      </c>
      <c r="B5897" s="209" t="s">
        <v>637</v>
      </c>
      <c r="C5897" s="209"/>
      <c r="D5897" s="210">
        <f>IF(B$5735&lt;&gt;"",IF(B$5735='Usages mobilité'!BF53,'Usages mobilité'!BD53,0),0)</f>
        <v>0</v>
      </c>
      <c r="E5897" s="210">
        <f t="shared" si="517"/>
        <v>0</v>
      </c>
      <c r="F5897" s="210">
        <f t="shared" si="517"/>
        <v>0</v>
      </c>
      <c r="G5897" s="210">
        <f t="shared" si="517"/>
        <v>0</v>
      </c>
      <c r="H5897" s="210">
        <f t="shared" si="517"/>
        <v>0</v>
      </c>
      <c r="I5897" s="210">
        <f t="shared" si="517"/>
        <v>0</v>
      </c>
      <c r="J5897" s="210">
        <f t="shared" si="517"/>
        <v>0</v>
      </c>
      <c r="K5897" s="210">
        <f t="shared" si="517"/>
        <v>0</v>
      </c>
      <c r="L5897" s="210">
        <f t="shared" si="517"/>
        <v>0</v>
      </c>
      <c r="M5897" s="210">
        <f t="shared" si="517"/>
        <v>0</v>
      </c>
      <c r="N5897" s="210">
        <f t="shared" si="517"/>
        <v>0</v>
      </c>
      <c r="O5897" s="210">
        <f t="shared" si="517"/>
        <v>0</v>
      </c>
      <c r="P5897" s="210">
        <f t="shared" si="517"/>
        <v>0</v>
      </c>
      <c r="Q5897" s="210">
        <f t="shared" si="517"/>
        <v>0</v>
      </c>
      <c r="R5897" s="210">
        <f t="shared" si="517"/>
        <v>0</v>
      </c>
    </row>
    <row r="5898" spans="1:18" hidden="1" outlineLevel="1" collapsed="1" x14ac:dyDescent="0.35">
      <c r="A5898" s="209" t="s">
        <v>643</v>
      </c>
      <c r="B5898" s="209"/>
      <c r="C5898" s="209"/>
      <c r="D5898" s="210">
        <f t="shared" ref="D5898:R5898" si="518">SUM(D5848:D5897)</f>
        <v>0</v>
      </c>
      <c r="E5898" s="210">
        <f t="shared" si="518"/>
        <v>0</v>
      </c>
      <c r="F5898" s="210">
        <f t="shared" si="518"/>
        <v>0</v>
      </c>
      <c r="G5898" s="210">
        <f t="shared" si="518"/>
        <v>0</v>
      </c>
      <c r="H5898" s="210">
        <f t="shared" si="518"/>
        <v>0</v>
      </c>
      <c r="I5898" s="210">
        <f t="shared" si="518"/>
        <v>0</v>
      </c>
      <c r="J5898" s="210">
        <f t="shared" si="518"/>
        <v>0</v>
      </c>
      <c r="K5898" s="210">
        <f t="shared" si="518"/>
        <v>0</v>
      </c>
      <c r="L5898" s="210">
        <f t="shared" si="518"/>
        <v>0</v>
      </c>
      <c r="M5898" s="210">
        <f t="shared" si="518"/>
        <v>0</v>
      </c>
      <c r="N5898" s="210">
        <f t="shared" si="518"/>
        <v>0</v>
      </c>
      <c r="O5898" s="210">
        <f t="shared" si="518"/>
        <v>0</v>
      </c>
      <c r="P5898" s="210">
        <f t="shared" si="518"/>
        <v>0</v>
      </c>
      <c r="Q5898" s="210">
        <f t="shared" si="518"/>
        <v>0</v>
      </c>
      <c r="R5898" s="210">
        <f t="shared" si="518"/>
        <v>0</v>
      </c>
    </row>
    <row r="5899" spans="1:18" hidden="1" outlineLevel="2" x14ac:dyDescent="0.35">
      <c r="A5899" s="209" t="str">
        <f>'Usages mobilité'!A4</f>
        <v>Usage mobilité n°1</v>
      </c>
      <c r="B5899" s="209" t="s">
        <v>639</v>
      </c>
      <c r="C5899" s="209"/>
      <c r="D5899" s="210">
        <f>D5848*'Usages mobilité'!$BG4*(1+'Usages mobilité'!$BH4)^(D$5738-$D$5738)/1000</f>
        <v>0</v>
      </c>
      <c r="E5899" s="210">
        <f>E5848*'Usages mobilité'!$BG4*(1+'Usages mobilité'!$BH4)^(E$5738-$D$5738)/1000</f>
        <v>0</v>
      </c>
      <c r="F5899" s="210">
        <f>F5848*'Usages mobilité'!$BG4*(1+'Usages mobilité'!$BH4)^(F$5738-$D$5738)/1000</f>
        <v>0</v>
      </c>
      <c r="G5899" s="210">
        <f>G5848*'Usages mobilité'!$BG4*(1+'Usages mobilité'!$BH4)^(G$5738-$D$5738)/1000</f>
        <v>0</v>
      </c>
      <c r="H5899" s="210">
        <f>H5848*'Usages mobilité'!$BG4*(1+'Usages mobilité'!$BH4)^(H$5738-$D$5738)/1000</f>
        <v>0</v>
      </c>
      <c r="I5899" s="210">
        <f>I5848*'Usages mobilité'!$BG4*(1+'Usages mobilité'!$BH4)^(I$5738-$D$5738)/1000</f>
        <v>0</v>
      </c>
      <c r="J5899" s="210">
        <f>J5848*'Usages mobilité'!$BG4*(1+'Usages mobilité'!$BH4)^(J$5738-$D$5738)/1000</f>
        <v>0</v>
      </c>
      <c r="K5899" s="210">
        <f>K5848*'Usages mobilité'!$BG4*(1+'Usages mobilité'!$BH4)^(K$5738-$D$5738)/1000</f>
        <v>0</v>
      </c>
      <c r="L5899" s="210">
        <f>L5848*'Usages mobilité'!$BG4*(1+'Usages mobilité'!$BH4)^(L$5738-$D$5738)/1000</f>
        <v>0</v>
      </c>
      <c r="M5899" s="210">
        <f>M5848*'Usages mobilité'!$BG4*(1+'Usages mobilité'!$BH4)^(M$5738-$D$5738)/1000</f>
        <v>0</v>
      </c>
      <c r="N5899" s="210">
        <f>N5848*'Usages mobilité'!$BG4*(1+'Usages mobilité'!$BH4)^(N$5738-$D$5738)/1000</f>
        <v>0</v>
      </c>
      <c r="O5899" s="210">
        <f>O5848*'Usages mobilité'!$BG4*(1+'Usages mobilité'!$BH4)^(O$5738-$D$5738)/1000</f>
        <v>0</v>
      </c>
      <c r="P5899" s="210">
        <f>P5848*'Usages mobilité'!$BG4*(1+'Usages mobilité'!$BH4)^(P$5738-$D$5738)/1000</f>
        <v>0</v>
      </c>
      <c r="Q5899" s="210">
        <f>Q5848*'Usages mobilité'!$BG4*(1+'Usages mobilité'!$BH4)^(Q$5738-$D$5738)/1000</f>
        <v>0</v>
      </c>
      <c r="R5899" s="210">
        <f>R5848*'Usages mobilité'!$BG4*(1+'Usages mobilité'!$BH4)^(R$5738-$D$5738)/1000</f>
        <v>0</v>
      </c>
    </row>
    <row r="5900" spans="1:18" hidden="1" outlineLevel="2" x14ac:dyDescent="0.35">
      <c r="A5900" s="209" t="str">
        <f>'Usages mobilité'!A5</f>
        <v>Usage mobilité n°2</v>
      </c>
      <c r="B5900" s="209" t="s">
        <v>639</v>
      </c>
      <c r="C5900" s="209"/>
      <c r="D5900" s="210">
        <f>D5849*'Usages mobilité'!$BG5*(1+'Usages mobilité'!$BH5)^(D$5738-$D$5738)/1000</f>
        <v>0</v>
      </c>
      <c r="E5900" s="210">
        <f>E5849*'Usages mobilité'!$BG5*(1+'Usages mobilité'!$BH5)^(E$5738-$D$5738)/1000</f>
        <v>0</v>
      </c>
      <c r="F5900" s="210">
        <f>F5849*'Usages mobilité'!$BG5*(1+'Usages mobilité'!$BH5)^(F$5738-$D$5738)/1000</f>
        <v>0</v>
      </c>
      <c r="G5900" s="210">
        <f>G5849*'Usages mobilité'!$BG5*(1+'Usages mobilité'!$BH5)^(G$5738-$D$5738)/1000</f>
        <v>0</v>
      </c>
      <c r="H5900" s="210">
        <f>H5849*'Usages mobilité'!$BG5*(1+'Usages mobilité'!$BH5)^(H$5738-$D$5738)/1000</f>
        <v>0</v>
      </c>
      <c r="I5900" s="210">
        <f>I5849*'Usages mobilité'!$BG5*(1+'Usages mobilité'!$BH5)^(I$5738-$D$5738)/1000</f>
        <v>0</v>
      </c>
      <c r="J5900" s="210">
        <f>J5849*'Usages mobilité'!$BG5*(1+'Usages mobilité'!$BH5)^(J$5738-$D$5738)/1000</f>
        <v>0</v>
      </c>
      <c r="K5900" s="210">
        <f>K5849*'Usages mobilité'!$BG5*(1+'Usages mobilité'!$BH5)^(K$5738-$D$5738)/1000</f>
        <v>0</v>
      </c>
      <c r="L5900" s="210">
        <f>L5849*'Usages mobilité'!$BG5*(1+'Usages mobilité'!$BH5)^(L$5738-$D$5738)/1000</f>
        <v>0</v>
      </c>
      <c r="M5900" s="210">
        <f>M5849*'Usages mobilité'!$BG5*(1+'Usages mobilité'!$BH5)^(M$5738-$D$5738)/1000</f>
        <v>0</v>
      </c>
      <c r="N5900" s="210">
        <f>N5849*'Usages mobilité'!$BG5*(1+'Usages mobilité'!$BH5)^(N$5738-$D$5738)/1000</f>
        <v>0</v>
      </c>
      <c r="O5900" s="210">
        <f>O5849*'Usages mobilité'!$BG5*(1+'Usages mobilité'!$BH5)^(O$5738-$D$5738)/1000</f>
        <v>0</v>
      </c>
      <c r="P5900" s="210">
        <f>P5849*'Usages mobilité'!$BG5*(1+'Usages mobilité'!$BH5)^(P$5738-$D$5738)/1000</f>
        <v>0</v>
      </c>
      <c r="Q5900" s="210">
        <f>Q5849*'Usages mobilité'!$BG5*(1+'Usages mobilité'!$BH5)^(Q$5738-$D$5738)/1000</f>
        <v>0</v>
      </c>
      <c r="R5900" s="210">
        <f>R5849*'Usages mobilité'!$BG5*(1+'Usages mobilité'!$BH5)^(R$5738-$D$5738)/1000</f>
        <v>0</v>
      </c>
    </row>
    <row r="5901" spans="1:18" hidden="1" outlineLevel="2" x14ac:dyDescent="0.35">
      <c r="A5901" s="209" t="str">
        <f>'Usages mobilité'!A6</f>
        <v>Usage mobilité n°3</v>
      </c>
      <c r="B5901" s="209" t="s">
        <v>639</v>
      </c>
      <c r="C5901" s="209"/>
      <c r="D5901" s="210">
        <f>D5850*'Usages mobilité'!$BG6*(1+'Usages mobilité'!$BH6)^(D$5738-$D$5738)/1000</f>
        <v>0</v>
      </c>
      <c r="E5901" s="210">
        <f>E5850*'Usages mobilité'!$BG6*(1+'Usages mobilité'!$BH6)^(E$5738-$D$5738)/1000</f>
        <v>0</v>
      </c>
      <c r="F5901" s="210">
        <f>F5850*'Usages mobilité'!$BG6*(1+'Usages mobilité'!$BH6)^(F$5738-$D$5738)/1000</f>
        <v>0</v>
      </c>
      <c r="G5901" s="210">
        <f>G5850*'Usages mobilité'!$BG6*(1+'Usages mobilité'!$BH6)^(G$5738-$D$5738)/1000</f>
        <v>0</v>
      </c>
      <c r="H5901" s="210">
        <f>H5850*'Usages mobilité'!$BG6*(1+'Usages mobilité'!$BH6)^(H$5738-$D$5738)/1000</f>
        <v>0</v>
      </c>
      <c r="I5901" s="210">
        <f>I5850*'Usages mobilité'!$BG6*(1+'Usages mobilité'!$BH6)^(I$5738-$D$5738)/1000</f>
        <v>0</v>
      </c>
      <c r="J5901" s="210">
        <f>J5850*'Usages mobilité'!$BG6*(1+'Usages mobilité'!$BH6)^(J$5738-$D$5738)/1000</f>
        <v>0</v>
      </c>
      <c r="K5901" s="210">
        <f>K5850*'Usages mobilité'!$BG6*(1+'Usages mobilité'!$BH6)^(K$5738-$D$5738)/1000</f>
        <v>0</v>
      </c>
      <c r="L5901" s="210">
        <f>L5850*'Usages mobilité'!$BG6*(1+'Usages mobilité'!$BH6)^(L$5738-$D$5738)/1000</f>
        <v>0</v>
      </c>
      <c r="M5901" s="210">
        <f>M5850*'Usages mobilité'!$BG6*(1+'Usages mobilité'!$BH6)^(M$5738-$D$5738)/1000</f>
        <v>0</v>
      </c>
      <c r="N5901" s="210">
        <f>N5850*'Usages mobilité'!$BG6*(1+'Usages mobilité'!$BH6)^(N$5738-$D$5738)/1000</f>
        <v>0</v>
      </c>
      <c r="O5901" s="210">
        <f>O5850*'Usages mobilité'!$BG6*(1+'Usages mobilité'!$BH6)^(O$5738-$D$5738)/1000</f>
        <v>0</v>
      </c>
      <c r="P5901" s="210">
        <f>P5850*'Usages mobilité'!$BG6*(1+'Usages mobilité'!$BH6)^(P$5738-$D$5738)/1000</f>
        <v>0</v>
      </c>
      <c r="Q5901" s="210">
        <f>Q5850*'Usages mobilité'!$BG6*(1+'Usages mobilité'!$BH6)^(Q$5738-$D$5738)/1000</f>
        <v>0</v>
      </c>
      <c r="R5901" s="210">
        <f>R5850*'Usages mobilité'!$BG6*(1+'Usages mobilité'!$BH6)^(R$5738-$D$5738)/1000</f>
        <v>0</v>
      </c>
    </row>
    <row r="5902" spans="1:18" hidden="1" outlineLevel="2" x14ac:dyDescent="0.35">
      <c r="A5902" s="209" t="str">
        <f>'Usages mobilité'!A7</f>
        <v>Usage mobilité n°4</v>
      </c>
      <c r="B5902" s="209" t="s">
        <v>639</v>
      </c>
      <c r="C5902" s="209"/>
      <c r="D5902" s="210">
        <f>D5851*'Usages mobilité'!$BG7*(1+'Usages mobilité'!$BH7)^(D$5738-$D$5738)/1000</f>
        <v>0</v>
      </c>
      <c r="E5902" s="210">
        <f>E5851*'Usages mobilité'!$BG7*(1+'Usages mobilité'!$BH7)^(E$5738-$D$5738)/1000</f>
        <v>0</v>
      </c>
      <c r="F5902" s="210">
        <f>F5851*'Usages mobilité'!$BG7*(1+'Usages mobilité'!$BH7)^(F$5738-$D$5738)/1000</f>
        <v>0</v>
      </c>
      <c r="G5902" s="210">
        <f>G5851*'Usages mobilité'!$BG7*(1+'Usages mobilité'!$BH7)^(G$5738-$D$5738)/1000</f>
        <v>0</v>
      </c>
      <c r="H5902" s="210">
        <f>H5851*'Usages mobilité'!$BG7*(1+'Usages mobilité'!$BH7)^(H$5738-$D$5738)/1000</f>
        <v>0</v>
      </c>
      <c r="I5902" s="210">
        <f>I5851*'Usages mobilité'!$BG7*(1+'Usages mobilité'!$BH7)^(I$5738-$D$5738)/1000</f>
        <v>0</v>
      </c>
      <c r="J5902" s="210">
        <f>J5851*'Usages mobilité'!$BG7*(1+'Usages mobilité'!$BH7)^(J$5738-$D$5738)/1000</f>
        <v>0</v>
      </c>
      <c r="K5902" s="210">
        <f>K5851*'Usages mobilité'!$BG7*(1+'Usages mobilité'!$BH7)^(K$5738-$D$5738)/1000</f>
        <v>0</v>
      </c>
      <c r="L5902" s="210">
        <f>L5851*'Usages mobilité'!$BG7*(1+'Usages mobilité'!$BH7)^(L$5738-$D$5738)/1000</f>
        <v>0</v>
      </c>
      <c r="M5902" s="210">
        <f>M5851*'Usages mobilité'!$BG7*(1+'Usages mobilité'!$BH7)^(M$5738-$D$5738)/1000</f>
        <v>0</v>
      </c>
      <c r="N5902" s="210">
        <f>N5851*'Usages mobilité'!$BG7*(1+'Usages mobilité'!$BH7)^(N$5738-$D$5738)/1000</f>
        <v>0</v>
      </c>
      <c r="O5902" s="210">
        <f>O5851*'Usages mobilité'!$BG7*(1+'Usages mobilité'!$BH7)^(O$5738-$D$5738)/1000</f>
        <v>0</v>
      </c>
      <c r="P5902" s="210">
        <f>P5851*'Usages mobilité'!$BG7*(1+'Usages mobilité'!$BH7)^(P$5738-$D$5738)/1000</f>
        <v>0</v>
      </c>
      <c r="Q5902" s="210">
        <f>Q5851*'Usages mobilité'!$BG7*(1+'Usages mobilité'!$BH7)^(Q$5738-$D$5738)/1000</f>
        <v>0</v>
      </c>
      <c r="R5902" s="210">
        <f>R5851*'Usages mobilité'!$BG7*(1+'Usages mobilité'!$BH7)^(R$5738-$D$5738)/1000</f>
        <v>0</v>
      </c>
    </row>
    <row r="5903" spans="1:18" hidden="1" outlineLevel="2" x14ac:dyDescent="0.35">
      <c r="A5903" s="209" t="str">
        <f>'Usages mobilité'!A8</f>
        <v>Usage mobilité n°5</v>
      </c>
      <c r="B5903" s="209" t="s">
        <v>639</v>
      </c>
      <c r="C5903" s="209"/>
      <c r="D5903" s="210">
        <f>D5852*'Usages mobilité'!$BG8*(1+'Usages mobilité'!$BH8)^(D$5738-$D$5738)/1000</f>
        <v>0</v>
      </c>
      <c r="E5903" s="210">
        <f>E5852*'Usages mobilité'!$BG8*(1+'Usages mobilité'!$BH8)^(E$5738-$D$5738)/1000</f>
        <v>0</v>
      </c>
      <c r="F5903" s="210">
        <f>F5852*'Usages mobilité'!$BG8*(1+'Usages mobilité'!$BH8)^(F$5738-$D$5738)/1000</f>
        <v>0</v>
      </c>
      <c r="G5903" s="210">
        <f>G5852*'Usages mobilité'!$BG8*(1+'Usages mobilité'!$BH8)^(G$5738-$D$5738)/1000</f>
        <v>0</v>
      </c>
      <c r="H5903" s="210">
        <f>H5852*'Usages mobilité'!$BG8*(1+'Usages mobilité'!$BH8)^(H$5738-$D$5738)/1000</f>
        <v>0</v>
      </c>
      <c r="I5903" s="210">
        <f>I5852*'Usages mobilité'!$BG8*(1+'Usages mobilité'!$BH8)^(I$5738-$D$5738)/1000</f>
        <v>0</v>
      </c>
      <c r="J5903" s="210">
        <f>J5852*'Usages mobilité'!$BG8*(1+'Usages mobilité'!$BH8)^(J$5738-$D$5738)/1000</f>
        <v>0</v>
      </c>
      <c r="K5903" s="210">
        <f>K5852*'Usages mobilité'!$BG8*(1+'Usages mobilité'!$BH8)^(K$5738-$D$5738)/1000</f>
        <v>0</v>
      </c>
      <c r="L5903" s="210">
        <f>L5852*'Usages mobilité'!$BG8*(1+'Usages mobilité'!$BH8)^(L$5738-$D$5738)/1000</f>
        <v>0</v>
      </c>
      <c r="M5903" s="210">
        <f>M5852*'Usages mobilité'!$BG8*(1+'Usages mobilité'!$BH8)^(M$5738-$D$5738)/1000</f>
        <v>0</v>
      </c>
      <c r="N5903" s="210">
        <f>N5852*'Usages mobilité'!$BG8*(1+'Usages mobilité'!$BH8)^(N$5738-$D$5738)/1000</f>
        <v>0</v>
      </c>
      <c r="O5903" s="210">
        <f>O5852*'Usages mobilité'!$BG8*(1+'Usages mobilité'!$BH8)^(O$5738-$D$5738)/1000</f>
        <v>0</v>
      </c>
      <c r="P5903" s="210">
        <f>P5852*'Usages mobilité'!$BG8*(1+'Usages mobilité'!$BH8)^(P$5738-$D$5738)/1000</f>
        <v>0</v>
      </c>
      <c r="Q5903" s="210">
        <f>Q5852*'Usages mobilité'!$BG8*(1+'Usages mobilité'!$BH8)^(Q$5738-$D$5738)/1000</f>
        <v>0</v>
      </c>
      <c r="R5903" s="210">
        <f>R5852*'Usages mobilité'!$BG8*(1+'Usages mobilité'!$BH8)^(R$5738-$D$5738)/1000</f>
        <v>0</v>
      </c>
    </row>
    <row r="5904" spans="1:18" hidden="1" outlineLevel="2" x14ac:dyDescent="0.35">
      <c r="A5904" s="209" t="str">
        <f>'Usages mobilité'!A9</f>
        <v>Usage mobilité n°6</v>
      </c>
      <c r="B5904" s="209" t="s">
        <v>639</v>
      </c>
      <c r="C5904" s="209"/>
      <c r="D5904" s="210">
        <f>D5853*'Usages mobilité'!$BG9*(1+'Usages mobilité'!$BH9)^(D$5738-$D$5738)/1000</f>
        <v>0</v>
      </c>
      <c r="E5904" s="210">
        <f>E5853*'Usages mobilité'!$BG9*(1+'Usages mobilité'!$BH9)^(E$5738-$D$5738)/1000</f>
        <v>0</v>
      </c>
      <c r="F5904" s="210">
        <f>F5853*'Usages mobilité'!$BG9*(1+'Usages mobilité'!$BH9)^(F$5738-$D$5738)/1000</f>
        <v>0</v>
      </c>
      <c r="G5904" s="210">
        <f>G5853*'Usages mobilité'!$BG9*(1+'Usages mobilité'!$BH9)^(G$5738-$D$5738)/1000</f>
        <v>0</v>
      </c>
      <c r="H5904" s="210">
        <f>H5853*'Usages mobilité'!$BG9*(1+'Usages mobilité'!$BH9)^(H$5738-$D$5738)/1000</f>
        <v>0</v>
      </c>
      <c r="I5904" s="210">
        <f>I5853*'Usages mobilité'!$BG9*(1+'Usages mobilité'!$BH9)^(I$5738-$D$5738)/1000</f>
        <v>0</v>
      </c>
      <c r="J5904" s="210">
        <f>J5853*'Usages mobilité'!$BG9*(1+'Usages mobilité'!$BH9)^(J$5738-$D$5738)/1000</f>
        <v>0</v>
      </c>
      <c r="K5904" s="210">
        <f>K5853*'Usages mobilité'!$BG9*(1+'Usages mobilité'!$BH9)^(K$5738-$D$5738)/1000</f>
        <v>0</v>
      </c>
      <c r="L5904" s="210">
        <f>L5853*'Usages mobilité'!$BG9*(1+'Usages mobilité'!$BH9)^(L$5738-$D$5738)/1000</f>
        <v>0</v>
      </c>
      <c r="M5904" s="210">
        <f>M5853*'Usages mobilité'!$BG9*(1+'Usages mobilité'!$BH9)^(M$5738-$D$5738)/1000</f>
        <v>0</v>
      </c>
      <c r="N5904" s="210">
        <f>N5853*'Usages mobilité'!$BG9*(1+'Usages mobilité'!$BH9)^(N$5738-$D$5738)/1000</f>
        <v>0</v>
      </c>
      <c r="O5904" s="210">
        <f>O5853*'Usages mobilité'!$BG9*(1+'Usages mobilité'!$BH9)^(O$5738-$D$5738)/1000</f>
        <v>0</v>
      </c>
      <c r="P5904" s="210">
        <f>P5853*'Usages mobilité'!$BG9*(1+'Usages mobilité'!$BH9)^(P$5738-$D$5738)/1000</f>
        <v>0</v>
      </c>
      <c r="Q5904" s="210">
        <f>Q5853*'Usages mobilité'!$BG9*(1+'Usages mobilité'!$BH9)^(Q$5738-$D$5738)/1000</f>
        <v>0</v>
      </c>
      <c r="R5904" s="210">
        <f>R5853*'Usages mobilité'!$BG9*(1+'Usages mobilité'!$BH9)^(R$5738-$D$5738)/1000</f>
        <v>0</v>
      </c>
    </row>
    <row r="5905" spans="1:18" hidden="1" outlineLevel="2" x14ac:dyDescent="0.35">
      <c r="A5905" s="209" t="str">
        <f>'Usages mobilité'!A10</f>
        <v>Usage mobilité n°7</v>
      </c>
      <c r="B5905" s="209" t="s">
        <v>639</v>
      </c>
      <c r="C5905" s="209"/>
      <c r="D5905" s="210">
        <f>D5854*'Usages mobilité'!$BG10*(1+'Usages mobilité'!$BH10)^(D$5738-$D$5738)/1000</f>
        <v>0</v>
      </c>
      <c r="E5905" s="210">
        <f>E5854*'Usages mobilité'!$BG10*(1+'Usages mobilité'!$BH10)^(E$5738-$D$5738)/1000</f>
        <v>0</v>
      </c>
      <c r="F5905" s="210">
        <f>F5854*'Usages mobilité'!$BG10*(1+'Usages mobilité'!$BH10)^(F$5738-$D$5738)/1000</f>
        <v>0</v>
      </c>
      <c r="G5905" s="210">
        <f>G5854*'Usages mobilité'!$BG10*(1+'Usages mobilité'!$BH10)^(G$5738-$D$5738)/1000</f>
        <v>0</v>
      </c>
      <c r="H5905" s="210">
        <f>H5854*'Usages mobilité'!$BG10*(1+'Usages mobilité'!$BH10)^(H$5738-$D$5738)/1000</f>
        <v>0</v>
      </c>
      <c r="I5905" s="210">
        <f>I5854*'Usages mobilité'!$BG10*(1+'Usages mobilité'!$BH10)^(I$5738-$D$5738)/1000</f>
        <v>0</v>
      </c>
      <c r="J5905" s="210">
        <f>J5854*'Usages mobilité'!$BG10*(1+'Usages mobilité'!$BH10)^(J$5738-$D$5738)/1000</f>
        <v>0</v>
      </c>
      <c r="K5905" s="210">
        <f>K5854*'Usages mobilité'!$BG10*(1+'Usages mobilité'!$BH10)^(K$5738-$D$5738)/1000</f>
        <v>0</v>
      </c>
      <c r="L5905" s="210">
        <f>L5854*'Usages mobilité'!$BG10*(1+'Usages mobilité'!$BH10)^(L$5738-$D$5738)/1000</f>
        <v>0</v>
      </c>
      <c r="M5905" s="210">
        <f>M5854*'Usages mobilité'!$BG10*(1+'Usages mobilité'!$BH10)^(M$5738-$D$5738)/1000</f>
        <v>0</v>
      </c>
      <c r="N5905" s="210">
        <f>N5854*'Usages mobilité'!$BG10*(1+'Usages mobilité'!$BH10)^(N$5738-$D$5738)/1000</f>
        <v>0</v>
      </c>
      <c r="O5905" s="210">
        <f>O5854*'Usages mobilité'!$BG10*(1+'Usages mobilité'!$BH10)^(O$5738-$D$5738)/1000</f>
        <v>0</v>
      </c>
      <c r="P5905" s="210">
        <f>P5854*'Usages mobilité'!$BG10*(1+'Usages mobilité'!$BH10)^(P$5738-$D$5738)/1000</f>
        <v>0</v>
      </c>
      <c r="Q5905" s="210">
        <f>Q5854*'Usages mobilité'!$BG10*(1+'Usages mobilité'!$BH10)^(Q$5738-$D$5738)/1000</f>
        <v>0</v>
      </c>
      <c r="R5905" s="210">
        <f>R5854*'Usages mobilité'!$BG10*(1+'Usages mobilité'!$BH10)^(R$5738-$D$5738)/1000</f>
        <v>0</v>
      </c>
    </row>
    <row r="5906" spans="1:18" hidden="1" outlineLevel="2" x14ac:dyDescent="0.35">
      <c r="A5906" s="209" t="str">
        <f>'Usages mobilité'!A11</f>
        <v>Usage mobilité n°8</v>
      </c>
      <c r="B5906" s="209" t="s">
        <v>639</v>
      </c>
      <c r="C5906" s="209"/>
      <c r="D5906" s="210">
        <f>D5855*'Usages mobilité'!$BG11*(1+'Usages mobilité'!$BH11)^(D$5738-$D$5738)/1000</f>
        <v>0</v>
      </c>
      <c r="E5906" s="210">
        <f>E5855*'Usages mobilité'!$BG11*(1+'Usages mobilité'!$BH11)^(E$5738-$D$5738)/1000</f>
        <v>0</v>
      </c>
      <c r="F5906" s="210">
        <f>F5855*'Usages mobilité'!$BG11*(1+'Usages mobilité'!$BH11)^(F$5738-$D$5738)/1000</f>
        <v>0</v>
      </c>
      <c r="G5906" s="210">
        <f>G5855*'Usages mobilité'!$BG11*(1+'Usages mobilité'!$BH11)^(G$5738-$D$5738)/1000</f>
        <v>0</v>
      </c>
      <c r="H5906" s="210">
        <f>H5855*'Usages mobilité'!$BG11*(1+'Usages mobilité'!$BH11)^(H$5738-$D$5738)/1000</f>
        <v>0</v>
      </c>
      <c r="I5906" s="210">
        <f>I5855*'Usages mobilité'!$BG11*(1+'Usages mobilité'!$BH11)^(I$5738-$D$5738)/1000</f>
        <v>0</v>
      </c>
      <c r="J5906" s="210">
        <f>J5855*'Usages mobilité'!$BG11*(1+'Usages mobilité'!$BH11)^(J$5738-$D$5738)/1000</f>
        <v>0</v>
      </c>
      <c r="K5906" s="210">
        <f>K5855*'Usages mobilité'!$BG11*(1+'Usages mobilité'!$BH11)^(K$5738-$D$5738)/1000</f>
        <v>0</v>
      </c>
      <c r="L5906" s="210">
        <f>L5855*'Usages mobilité'!$BG11*(1+'Usages mobilité'!$BH11)^(L$5738-$D$5738)/1000</f>
        <v>0</v>
      </c>
      <c r="M5906" s="210">
        <f>M5855*'Usages mobilité'!$BG11*(1+'Usages mobilité'!$BH11)^(M$5738-$D$5738)/1000</f>
        <v>0</v>
      </c>
      <c r="N5906" s="210">
        <f>N5855*'Usages mobilité'!$BG11*(1+'Usages mobilité'!$BH11)^(N$5738-$D$5738)/1000</f>
        <v>0</v>
      </c>
      <c r="O5906" s="210">
        <f>O5855*'Usages mobilité'!$BG11*(1+'Usages mobilité'!$BH11)^(O$5738-$D$5738)/1000</f>
        <v>0</v>
      </c>
      <c r="P5906" s="210">
        <f>P5855*'Usages mobilité'!$BG11*(1+'Usages mobilité'!$BH11)^(P$5738-$D$5738)/1000</f>
        <v>0</v>
      </c>
      <c r="Q5906" s="210">
        <f>Q5855*'Usages mobilité'!$BG11*(1+'Usages mobilité'!$BH11)^(Q$5738-$D$5738)/1000</f>
        <v>0</v>
      </c>
      <c r="R5906" s="210">
        <f>R5855*'Usages mobilité'!$BG11*(1+'Usages mobilité'!$BH11)^(R$5738-$D$5738)/1000</f>
        <v>0</v>
      </c>
    </row>
    <row r="5907" spans="1:18" hidden="1" outlineLevel="2" x14ac:dyDescent="0.35">
      <c r="A5907" s="209" t="str">
        <f>'Usages mobilité'!A12</f>
        <v>Usage mobilité n°9</v>
      </c>
      <c r="B5907" s="209" t="s">
        <v>639</v>
      </c>
      <c r="C5907" s="209"/>
      <c r="D5907" s="210">
        <f>D5856*'Usages mobilité'!$BG12*(1+'Usages mobilité'!$BH12)^(D$5738-$D$5738)/1000</f>
        <v>0</v>
      </c>
      <c r="E5907" s="210">
        <f>E5856*'Usages mobilité'!$BG12*(1+'Usages mobilité'!$BH12)^(E$5738-$D$5738)/1000</f>
        <v>0</v>
      </c>
      <c r="F5907" s="210">
        <f>F5856*'Usages mobilité'!$BG12*(1+'Usages mobilité'!$BH12)^(F$5738-$D$5738)/1000</f>
        <v>0</v>
      </c>
      <c r="G5907" s="210">
        <f>G5856*'Usages mobilité'!$BG12*(1+'Usages mobilité'!$BH12)^(G$5738-$D$5738)/1000</f>
        <v>0</v>
      </c>
      <c r="H5907" s="210">
        <f>H5856*'Usages mobilité'!$BG12*(1+'Usages mobilité'!$BH12)^(H$5738-$D$5738)/1000</f>
        <v>0</v>
      </c>
      <c r="I5907" s="210">
        <f>I5856*'Usages mobilité'!$BG12*(1+'Usages mobilité'!$BH12)^(I$5738-$D$5738)/1000</f>
        <v>0</v>
      </c>
      <c r="J5907" s="210">
        <f>J5856*'Usages mobilité'!$BG12*(1+'Usages mobilité'!$BH12)^(J$5738-$D$5738)/1000</f>
        <v>0</v>
      </c>
      <c r="K5907" s="210">
        <f>K5856*'Usages mobilité'!$BG12*(1+'Usages mobilité'!$BH12)^(K$5738-$D$5738)/1000</f>
        <v>0</v>
      </c>
      <c r="L5907" s="210">
        <f>L5856*'Usages mobilité'!$BG12*(1+'Usages mobilité'!$BH12)^(L$5738-$D$5738)/1000</f>
        <v>0</v>
      </c>
      <c r="M5907" s="210">
        <f>M5856*'Usages mobilité'!$BG12*(1+'Usages mobilité'!$BH12)^(M$5738-$D$5738)/1000</f>
        <v>0</v>
      </c>
      <c r="N5907" s="210">
        <f>N5856*'Usages mobilité'!$BG12*(1+'Usages mobilité'!$BH12)^(N$5738-$D$5738)/1000</f>
        <v>0</v>
      </c>
      <c r="O5907" s="210">
        <f>O5856*'Usages mobilité'!$BG12*(1+'Usages mobilité'!$BH12)^(O$5738-$D$5738)/1000</f>
        <v>0</v>
      </c>
      <c r="P5907" s="210">
        <f>P5856*'Usages mobilité'!$BG12*(1+'Usages mobilité'!$BH12)^(P$5738-$D$5738)/1000</f>
        <v>0</v>
      </c>
      <c r="Q5907" s="210">
        <f>Q5856*'Usages mobilité'!$BG12*(1+'Usages mobilité'!$BH12)^(Q$5738-$D$5738)/1000</f>
        <v>0</v>
      </c>
      <c r="R5907" s="210">
        <f>R5856*'Usages mobilité'!$BG12*(1+'Usages mobilité'!$BH12)^(R$5738-$D$5738)/1000</f>
        <v>0</v>
      </c>
    </row>
    <row r="5908" spans="1:18" hidden="1" outlineLevel="2" x14ac:dyDescent="0.35">
      <c r="A5908" s="209" t="str">
        <f>'Usages mobilité'!A13</f>
        <v>Usage mobilité n°10</v>
      </c>
      <c r="B5908" s="209" t="s">
        <v>639</v>
      </c>
      <c r="C5908" s="209"/>
      <c r="D5908" s="210">
        <f>D5857*'Usages mobilité'!$BG13*(1+'Usages mobilité'!$BH13)^(D$5738-$D$5738)/1000</f>
        <v>0</v>
      </c>
      <c r="E5908" s="210">
        <f>E5857*'Usages mobilité'!$BG13*(1+'Usages mobilité'!$BH13)^(E$5738-$D$5738)/1000</f>
        <v>0</v>
      </c>
      <c r="F5908" s="210">
        <f>F5857*'Usages mobilité'!$BG13*(1+'Usages mobilité'!$BH13)^(F$5738-$D$5738)/1000</f>
        <v>0</v>
      </c>
      <c r="G5908" s="210">
        <f>G5857*'Usages mobilité'!$BG13*(1+'Usages mobilité'!$BH13)^(G$5738-$D$5738)/1000</f>
        <v>0</v>
      </c>
      <c r="H5908" s="210">
        <f>H5857*'Usages mobilité'!$BG13*(1+'Usages mobilité'!$BH13)^(H$5738-$D$5738)/1000</f>
        <v>0</v>
      </c>
      <c r="I5908" s="210">
        <f>I5857*'Usages mobilité'!$BG13*(1+'Usages mobilité'!$BH13)^(I$5738-$D$5738)/1000</f>
        <v>0</v>
      </c>
      <c r="J5908" s="210">
        <f>J5857*'Usages mobilité'!$BG13*(1+'Usages mobilité'!$BH13)^(J$5738-$D$5738)/1000</f>
        <v>0</v>
      </c>
      <c r="K5908" s="210">
        <f>K5857*'Usages mobilité'!$BG13*(1+'Usages mobilité'!$BH13)^(K$5738-$D$5738)/1000</f>
        <v>0</v>
      </c>
      <c r="L5908" s="210">
        <f>L5857*'Usages mobilité'!$BG13*(1+'Usages mobilité'!$BH13)^(L$5738-$D$5738)/1000</f>
        <v>0</v>
      </c>
      <c r="M5908" s="210">
        <f>M5857*'Usages mobilité'!$BG13*(1+'Usages mobilité'!$BH13)^(M$5738-$D$5738)/1000</f>
        <v>0</v>
      </c>
      <c r="N5908" s="210">
        <f>N5857*'Usages mobilité'!$BG13*(1+'Usages mobilité'!$BH13)^(N$5738-$D$5738)/1000</f>
        <v>0</v>
      </c>
      <c r="O5908" s="210">
        <f>O5857*'Usages mobilité'!$BG13*(1+'Usages mobilité'!$BH13)^(O$5738-$D$5738)/1000</f>
        <v>0</v>
      </c>
      <c r="P5908" s="210">
        <f>P5857*'Usages mobilité'!$BG13*(1+'Usages mobilité'!$BH13)^(P$5738-$D$5738)/1000</f>
        <v>0</v>
      </c>
      <c r="Q5908" s="210">
        <f>Q5857*'Usages mobilité'!$BG13*(1+'Usages mobilité'!$BH13)^(Q$5738-$D$5738)/1000</f>
        <v>0</v>
      </c>
      <c r="R5908" s="210">
        <f>R5857*'Usages mobilité'!$BG13*(1+'Usages mobilité'!$BH13)^(R$5738-$D$5738)/1000</f>
        <v>0</v>
      </c>
    </row>
    <row r="5909" spans="1:18" hidden="1" outlineLevel="2" x14ac:dyDescent="0.35">
      <c r="A5909" s="209" t="str">
        <f>'Usages mobilité'!A14</f>
        <v>Usage mobilité n°11</v>
      </c>
      <c r="B5909" s="209" t="s">
        <v>639</v>
      </c>
      <c r="C5909" s="209"/>
      <c r="D5909" s="210">
        <f>D5858*'Usages mobilité'!$BG14*(1+'Usages mobilité'!$BH14)^(D$5738-$D$5738)/1000</f>
        <v>0</v>
      </c>
      <c r="E5909" s="210">
        <f>E5858*'Usages mobilité'!$BG14*(1+'Usages mobilité'!$BH14)^(E$5738-$D$5738)/1000</f>
        <v>0</v>
      </c>
      <c r="F5909" s="210">
        <f>F5858*'Usages mobilité'!$BG14*(1+'Usages mobilité'!$BH14)^(F$5738-$D$5738)/1000</f>
        <v>0</v>
      </c>
      <c r="G5909" s="210">
        <f>G5858*'Usages mobilité'!$BG14*(1+'Usages mobilité'!$BH14)^(G$5738-$D$5738)/1000</f>
        <v>0</v>
      </c>
      <c r="H5909" s="210">
        <f>H5858*'Usages mobilité'!$BG14*(1+'Usages mobilité'!$BH14)^(H$5738-$D$5738)/1000</f>
        <v>0</v>
      </c>
      <c r="I5909" s="210">
        <f>I5858*'Usages mobilité'!$BG14*(1+'Usages mobilité'!$BH14)^(I$5738-$D$5738)/1000</f>
        <v>0</v>
      </c>
      <c r="J5909" s="210">
        <f>J5858*'Usages mobilité'!$BG14*(1+'Usages mobilité'!$BH14)^(J$5738-$D$5738)/1000</f>
        <v>0</v>
      </c>
      <c r="K5909" s="210">
        <f>K5858*'Usages mobilité'!$BG14*(1+'Usages mobilité'!$BH14)^(K$5738-$D$5738)/1000</f>
        <v>0</v>
      </c>
      <c r="L5909" s="210">
        <f>L5858*'Usages mobilité'!$BG14*(1+'Usages mobilité'!$BH14)^(L$5738-$D$5738)/1000</f>
        <v>0</v>
      </c>
      <c r="M5909" s="210">
        <f>M5858*'Usages mobilité'!$BG14*(1+'Usages mobilité'!$BH14)^(M$5738-$D$5738)/1000</f>
        <v>0</v>
      </c>
      <c r="N5909" s="210">
        <f>N5858*'Usages mobilité'!$BG14*(1+'Usages mobilité'!$BH14)^(N$5738-$D$5738)/1000</f>
        <v>0</v>
      </c>
      <c r="O5909" s="210">
        <f>O5858*'Usages mobilité'!$BG14*(1+'Usages mobilité'!$BH14)^(O$5738-$D$5738)/1000</f>
        <v>0</v>
      </c>
      <c r="P5909" s="210">
        <f>P5858*'Usages mobilité'!$BG14*(1+'Usages mobilité'!$BH14)^(P$5738-$D$5738)/1000</f>
        <v>0</v>
      </c>
      <c r="Q5909" s="210">
        <f>Q5858*'Usages mobilité'!$BG14*(1+'Usages mobilité'!$BH14)^(Q$5738-$D$5738)/1000</f>
        <v>0</v>
      </c>
      <c r="R5909" s="210">
        <f>R5858*'Usages mobilité'!$BG14*(1+'Usages mobilité'!$BH14)^(R$5738-$D$5738)/1000</f>
        <v>0</v>
      </c>
    </row>
    <row r="5910" spans="1:18" hidden="1" outlineLevel="2" x14ac:dyDescent="0.35">
      <c r="A5910" s="209" t="str">
        <f>'Usages mobilité'!A15</f>
        <v>Usage mobilité n°12</v>
      </c>
      <c r="B5910" s="209" t="s">
        <v>639</v>
      </c>
      <c r="C5910" s="209"/>
      <c r="D5910" s="210">
        <f>D5859*'Usages mobilité'!$BG15*(1+'Usages mobilité'!$BH15)^(D$5738-$D$5738)/1000</f>
        <v>0</v>
      </c>
      <c r="E5910" s="210">
        <f>E5859*'Usages mobilité'!$BG15*(1+'Usages mobilité'!$BH15)^(E$5738-$D$5738)/1000</f>
        <v>0</v>
      </c>
      <c r="F5910" s="210">
        <f>F5859*'Usages mobilité'!$BG15*(1+'Usages mobilité'!$BH15)^(F$5738-$D$5738)/1000</f>
        <v>0</v>
      </c>
      <c r="G5910" s="210">
        <f>G5859*'Usages mobilité'!$BG15*(1+'Usages mobilité'!$BH15)^(G$5738-$D$5738)/1000</f>
        <v>0</v>
      </c>
      <c r="H5910" s="210">
        <f>H5859*'Usages mobilité'!$BG15*(1+'Usages mobilité'!$BH15)^(H$5738-$D$5738)/1000</f>
        <v>0</v>
      </c>
      <c r="I5910" s="210">
        <f>I5859*'Usages mobilité'!$BG15*(1+'Usages mobilité'!$BH15)^(I$5738-$D$5738)/1000</f>
        <v>0</v>
      </c>
      <c r="J5910" s="210">
        <f>J5859*'Usages mobilité'!$BG15*(1+'Usages mobilité'!$BH15)^(J$5738-$D$5738)/1000</f>
        <v>0</v>
      </c>
      <c r="K5910" s="210">
        <f>K5859*'Usages mobilité'!$BG15*(1+'Usages mobilité'!$BH15)^(K$5738-$D$5738)/1000</f>
        <v>0</v>
      </c>
      <c r="L5910" s="210">
        <f>L5859*'Usages mobilité'!$BG15*(1+'Usages mobilité'!$BH15)^(L$5738-$D$5738)/1000</f>
        <v>0</v>
      </c>
      <c r="M5910" s="210">
        <f>M5859*'Usages mobilité'!$BG15*(1+'Usages mobilité'!$BH15)^(M$5738-$D$5738)/1000</f>
        <v>0</v>
      </c>
      <c r="N5910" s="210">
        <f>N5859*'Usages mobilité'!$BG15*(1+'Usages mobilité'!$BH15)^(N$5738-$D$5738)/1000</f>
        <v>0</v>
      </c>
      <c r="O5910" s="210">
        <f>O5859*'Usages mobilité'!$BG15*(1+'Usages mobilité'!$BH15)^(O$5738-$D$5738)/1000</f>
        <v>0</v>
      </c>
      <c r="P5910" s="210">
        <f>P5859*'Usages mobilité'!$BG15*(1+'Usages mobilité'!$BH15)^(P$5738-$D$5738)/1000</f>
        <v>0</v>
      </c>
      <c r="Q5910" s="210">
        <f>Q5859*'Usages mobilité'!$BG15*(1+'Usages mobilité'!$BH15)^(Q$5738-$D$5738)/1000</f>
        <v>0</v>
      </c>
      <c r="R5910" s="210">
        <f>R5859*'Usages mobilité'!$BG15*(1+'Usages mobilité'!$BH15)^(R$5738-$D$5738)/1000</f>
        <v>0</v>
      </c>
    </row>
    <row r="5911" spans="1:18" hidden="1" outlineLevel="2" x14ac:dyDescent="0.35">
      <c r="A5911" s="209" t="str">
        <f>'Usages mobilité'!A16</f>
        <v>Usage mobilité n°13</v>
      </c>
      <c r="B5911" s="209" t="s">
        <v>639</v>
      </c>
      <c r="C5911" s="209"/>
      <c r="D5911" s="210">
        <f>D5860*'Usages mobilité'!$BG16*(1+'Usages mobilité'!$BH16)^(D$5738-$D$5738)/1000</f>
        <v>0</v>
      </c>
      <c r="E5911" s="210">
        <f>E5860*'Usages mobilité'!$BG16*(1+'Usages mobilité'!$BH16)^(E$5738-$D$5738)/1000</f>
        <v>0</v>
      </c>
      <c r="F5911" s="210">
        <f>F5860*'Usages mobilité'!$BG16*(1+'Usages mobilité'!$BH16)^(F$5738-$D$5738)/1000</f>
        <v>0</v>
      </c>
      <c r="G5911" s="210">
        <f>G5860*'Usages mobilité'!$BG16*(1+'Usages mobilité'!$BH16)^(G$5738-$D$5738)/1000</f>
        <v>0</v>
      </c>
      <c r="H5911" s="210">
        <f>H5860*'Usages mobilité'!$BG16*(1+'Usages mobilité'!$BH16)^(H$5738-$D$5738)/1000</f>
        <v>0</v>
      </c>
      <c r="I5911" s="210">
        <f>I5860*'Usages mobilité'!$BG16*(1+'Usages mobilité'!$BH16)^(I$5738-$D$5738)/1000</f>
        <v>0</v>
      </c>
      <c r="J5911" s="210">
        <f>J5860*'Usages mobilité'!$BG16*(1+'Usages mobilité'!$BH16)^(J$5738-$D$5738)/1000</f>
        <v>0</v>
      </c>
      <c r="K5911" s="210">
        <f>K5860*'Usages mobilité'!$BG16*(1+'Usages mobilité'!$BH16)^(K$5738-$D$5738)/1000</f>
        <v>0</v>
      </c>
      <c r="L5911" s="210">
        <f>L5860*'Usages mobilité'!$BG16*(1+'Usages mobilité'!$BH16)^(L$5738-$D$5738)/1000</f>
        <v>0</v>
      </c>
      <c r="M5911" s="210">
        <f>M5860*'Usages mobilité'!$BG16*(1+'Usages mobilité'!$BH16)^(M$5738-$D$5738)/1000</f>
        <v>0</v>
      </c>
      <c r="N5911" s="210">
        <f>N5860*'Usages mobilité'!$BG16*(1+'Usages mobilité'!$BH16)^(N$5738-$D$5738)/1000</f>
        <v>0</v>
      </c>
      <c r="O5911" s="210">
        <f>O5860*'Usages mobilité'!$BG16*(1+'Usages mobilité'!$BH16)^(O$5738-$D$5738)/1000</f>
        <v>0</v>
      </c>
      <c r="P5911" s="210">
        <f>P5860*'Usages mobilité'!$BG16*(1+'Usages mobilité'!$BH16)^(P$5738-$D$5738)/1000</f>
        <v>0</v>
      </c>
      <c r="Q5911" s="210">
        <f>Q5860*'Usages mobilité'!$BG16*(1+'Usages mobilité'!$BH16)^(Q$5738-$D$5738)/1000</f>
        <v>0</v>
      </c>
      <c r="R5911" s="210">
        <f>R5860*'Usages mobilité'!$BG16*(1+'Usages mobilité'!$BH16)^(R$5738-$D$5738)/1000</f>
        <v>0</v>
      </c>
    </row>
    <row r="5912" spans="1:18" hidden="1" outlineLevel="2" x14ac:dyDescent="0.35">
      <c r="A5912" s="209" t="str">
        <f>'Usages mobilité'!A17</f>
        <v>Usage mobilité n°14</v>
      </c>
      <c r="B5912" s="209" t="s">
        <v>639</v>
      </c>
      <c r="C5912" s="209"/>
      <c r="D5912" s="210">
        <f>D5861*'Usages mobilité'!$BG17*(1+'Usages mobilité'!$BH17)^(D$5738-$D$5738)/1000</f>
        <v>0</v>
      </c>
      <c r="E5912" s="210">
        <f>E5861*'Usages mobilité'!$BG17*(1+'Usages mobilité'!$BH17)^(E$5738-$D$5738)/1000</f>
        <v>0</v>
      </c>
      <c r="F5912" s="210">
        <f>F5861*'Usages mobilité'!$BG17*(1+'Usages mobilité'!$BH17)^(F$5738-$D$5738)/1000</f>
        <v>0</v>
      </c>
      <c r="G5912" s="210">
        <f>G5861*'Usages mobilité'!$BG17*(1+'Usages mobilité'!$BH17)^(G$5738-$D$5738)/1000</f>
        <v>0</v>
      </c>
      <c r="H5912" s="210">
        <f>H5861*'Usages mobilité'!$BG17*(1+'Usages mobilité'!$BH17)^(H$5738-$D$5738)/1000</f>
        <v>0</v>
      </c>
      <c r="I5912" s="210">
        <f>I5861*'Usages mobilité'!$BG17*(1+'Usages mobilité'!$BH17)^(I$5738-$D$5738)/1000</f>
        <v>0</v>
      </c>
      <c r="J5912" s="210">
        <f>J5861*'Usages mobilité'!$BG17*(1+'Usages mobilité'!$BH17)^(J$5738-$D$5738)/1000</f>
        <v>0</v>
      </c>
      <c r="K5912" s="210">
        <f>K5861*'Usages mobilité'!$BG17*(1+'Usages mobilité'!$BH17)^(K$5738-$D$5738)/1000</f>
        <v>0</v>
      </c>
      <c r="L5912" s="210">
        <f>L5861*'Usages mobilité'!$BG17*(1+'Usages mobilité'!$BH17)^(L$5738-$D$5738)/1000</f>
        <v>0</v>
      </c>
      <c r="M5912" s="210">
        <f>M5861*'Usages mobilité'!$BG17*(1+'Usages mobilité'!$BH17)^(M$5738-$D$5738)/1000</f>
        <v>0</v>
      </c>
      <c r="N5912" s="210">
        <f>N5861*'Usages mobilité'!$BG17*(1+'Usages mobilité'!$BH17)^(N$5738-$D$5738)/1000</f>
        <v>0</v>
      </c>
      <c r="O5912" s="210">
        <f>O5861*'Usages mobilité'!$BG17*(1+'Usages mobilité'!$BH17)^(O$5738-$D$5738)/1000</f>
        <v>0</v>
      </c>
      <c r="P5912" s="210">
        <f>P5861*'Usages mobilité'!$BG17*(1+'Usages mobilité'!$BH17)^(P$5738-$D$5738)/1000</f>
        <v>0</v>
      </c>
      <c r="Q5912" s="210">
        <f>Q5861*'Usages mobilité'!$BG17*(1+'Usages mobilité'!$BH17)^(Q$5738-$D$5738)/1000</f>
        <v>0</v>
      </c>
      <c r="R5912" s="210">
        <f>R5861*'Usages mobilité'!$BG17*(1+'Usages mobilité'!$BH17)^(R$5738-$D$5738)/1000</f>
        <v>0</v>
      </c>
    </row>
    <row r="5913" spans="1:18" hidden="1" outlineLevel="2" x14ac:dyDescent="0.35">
      <c r="A5913" s="209" t="str">
        <f>'Usages mobilité'!A18</f>
        <v>Usage mobilité n°15</v>
      </c>
      <c r="B5913" s="209" t="s">
        <v>639</v>
      </c>
      <c r="C5913" s="209"/>
      <c r="D5913" s="210">
        <f>D5862*'Usages mobilité'!$BG18*(1+'Usages mobilité'!$BH18)^(D$5738-$D$5738)/1000</f>
        <v>0</v>
      </c>
      <c r="E5913" s="210">
        <f>E5862*'Usages mobilité'!$BG18*(1+'Usages mobilité'!$BH18)^(E$5738-$D$5738)/1000</f>
        <v>0</v>
      </c>
      <c r="F5913" s="210">
        <f>F5862*'Usages mobilité'!$BG18*(1+'Usages mobilité'!$BH18)^(F$5738-$D$5738)/1000</f>
        <v>0</v>
      </c>
      <c r="G5913" s="210">
        <f>G5862*'Usages mobilité'!$BG18*(1+'Usages mobilité'!$BH18)^(G$5738-$D$5738)/1000</f>
        <v>0</v>
      </c>
      <c r="H5913" s="210">
        <f>H5862*'Usages mobilité'!$BG18*(1+'Usages mobilité'!$BH18)^(H$5738-$D$5738)/1000</f>
        <v>0</v>
      </c>
      <c r="I5913" s="210">
        <f>I5862*'Usages mobilité'!$BG18*(1+'Usages mobilité'!$BH18)^(I$5738-$D$5738)/1000</f>
        <v>0</v>
      </c>
      <c r="J5913" s="210">
        <f>J5862*'Usages mobilité'!$BG18*(1+'Usages mobilité'!$BH18)^(J$5738-$D$5738)/1000</f>
        <v>0</v>
      </c>
      <c r="K5913" s="210">
        <f>K5862*'Usages mobilité'!$BG18*(1+'Usages mobilité'!$BH18)^(K$5738-$D$5738)/1000</f>
        <v>0</v>
      </c>
      <c r="L5913" s="210">
        <f>L5862*'Usages mobilité'!$BG18*(1+'Usages mobilité'!$BH18)^(L$5738-$D$5738)/1000</f>
        <v>0</v>
      </c>
      <c r="M5913" s="210">
        <f>M5862*'Usages mobilité'!$BG18*(1+'Usages mobilité'!$BH18)^(M$5738-$D$5738)/1000</f>
        <v>0</v>
      </c>
      <c r="N5913" s="210">
        <f>N5862*'Usages mobilité'!$BG18*(1+'Usages mobilité'!$BH18)^(N$5738-$D$5738)/1000</f>
        <v>0</v>
      </c>
      <c r="O5913" s="210">
        <f>O5862*'Usages mobilité'!$BG18*(1+'Usages mobilité'!$BH18)^(O$5738-$D$5738)/1000</f>
        <v>0</v>
      </c>
      <c r="P5913" s="210">
        <f>P5862*'Usages mobilité'!$BG18*(1+'Usages mobilité'!$BH18)^(P$5738-$D$5738)/1000</f>
        <v>0</v>
      </c>
      <c r="Q5913" s="210">
        <f>Q5862*'Usages mobilité'!$BG18*(1+'Usages mobilité'!$BH18)^(Q$5738-$D$5738)/1000</f>
        <v>0</v>
      </c>
      <c r="R5913" s="210">
        <f>R5862*'Usages mobilité'!$BG18*(1+'Usages mobilité'!$BH18)^(R$5738-$D$5738)/1000</f>
        <v>0</v>
      </c>
    </row>
    <row r="5914" spans="1:18" hidden="1" outlineLevel="2" x14ac:dyDescent="0.35">
      <c r="A5914" s="209" t="str">
        <f>'Usages mobilité'!A19</f>
        <v>Usage mobilité n°16</v>
      </c>
      <c r="B5914" s="209" t="s">
        <v>639</v>
      </c>
      <c r="C5914" s="209"/>
      <c r="D5914" s="210">
        <f>D5863*'Usages mobilité'!$BG19*(1+'Usages mobilité'!$BH19)^(D$5738-$D$5738)/1000</f>
        <v>0</v>
      </c>
      <c r="E5914" s="210">
        <f>E5863*'Usages mobilité'!$BG19*(1+'Usages mobilité'!$BH19)^(E$5738-$D$5738)/1000</f>
        <v>0</v>
      </c>
      <c r="F5914" s="210">
        <f>F5863*'Usages mobilité'!$BG19*(1+'Usages mobilité'!$BH19)^(F$5738-$D$5738)/1000</f>
        <v>0</v>
      </c>
      <c r="G5914" s="210">
        <f>G5863*'Usages mobilité'!$BG19*(1+'Usages mobilité'!$BH19)^(G$5738-$D$5738)/1000</f>
        <v>0</v>
      </c>
      <c r="H5914" s="210">
        <f>H5863*'Usages mobilité'!$BG19*(1+'Usages mobilité'!$BH19)^(H$5738-$D$5738)/1000</f>
        <v>0</v>
      </c>
      <c r="I5914" s="210">
        <f>I5863*'Usages mobilité'!$BG19*(1+'Usages mobilité'!$BH19)^(I$5738-$D$5738)/1000</f>
        <v>0</v>
      </c>
      <c r="J5914" s="210">
        <f>J5863*'Usages mobilité'!$BG19*(1+'Usages mobilité'!$BH19)^(J$5738-$D$5738)/1000</f>
        <v>0</v>
      </c>
      <c r="K5914" s="210">
        <f>K5863*'Usages mobilité'!$BG19*(1+'Usages mobilité'!$BH19)^(K$5738-$D$5738)/1000</f>
        <v>0</v>
      </c>
      <c r="L5914" s="210">
        <f>L5863*'Usages mobilité'!$BG19*(1+'Usages mobilité'!$BH19)^(L$5738-$D$5738)/1000</f>
        <v>0</v>
      </c>
      <c r="M5914" s="210">
        <f>M5863*'Usages mobilité'!$BG19*(1+'Usages mobilité'!$BH19)^(M$5738-$D$5738)/1000</f>
        <v>0</v>
      </c>
      <c r="N5914" s="210">
        <f>N5863*'Usages mobilité'!$BG19*(1+'Usages mobilité'!$BH19)^(N$5738-$D$5738)/1000</f>
        <v>0</v>
      </c>
      <c r="O5914" s="210">
        <f>O5863*'Usages mobilité'!$BG19*(1+'Usages mobilité'!$BH19)^(O$5738-$D$5738)/1000</f>
        <v>0</v>
      </c>
      <c r="P5914" s="210">
        <f>P5863*'Usages mobilité'!$BG19*(1+'Usages mobilité'!$BH19)^(P$5738-$D$5738)/1000</f>
        <v>0</v>
      </c>
      <c r="Q5914" s="210">
        <f>Q5863*'Usages mobilité'!$BG19*(1+'Usages mobilité'!$BH19)^(Q$5738-$D$5738)/1000</f>
        <v>0</v>
      </c>
      <c r="R5914" s="210">
        <f>R5863*'Usages mobilité'!$BG19*(1+'Usages mobilité'!$BH19)^(R$5738-$D$5738)/1000</f>
        <v>0</v>
      </c>
    </row>
    <row r="5915" spans="1:18" hidden="1" outlineLevel="2" x14ac:dyDescent="0.35">
      <c r="A5915" s="209" t="str">
        <f>'Usages mobilité'!A20</f>
        <v>Usage mobilité n°17</v>
      </c>
      <c r="B5915" s="209" t="s">
        <v>639</v>
      </c>
      <c r="C5915" s="209"/>
      <c r="D5915" s="210">
        <f>D5864*'Usages mobilité'!$BG20*(1+'Usages mobilité'!$BH20)^(D$5738-$D$5738)/1000</f>
        <v>0</v>
      </c>
      <c r="E5915" s="210">
        <f>E5864*'Usages mobilité'!$BG20*(1+'Usages mobilité'!$BH20)^(E$5738-$D$5738)/1000</f>
        <v>0</v>
      </c>
      <c r="F5915" s="210">
        <f>F5864*'Usages mobilité'!$BG20*(1+'Usages mobilité'!$BH20)^(F$5738-$D$5738)/1000</f>
        <v>0</v>
      </c>
      <c r="G5915" s="210">
        <f>G5864*'Usages mobilité'!$BG20*(1+'Usages mobilité'!$BH20)^(G$5738-$D$5738)/1000</f>
        <v>0</v>
      </c>
      <c r="H5915" s="210">
        <f>H5864*'Usages mobilité'!$BG20*(1+'Usages mobilité'!$BH20)^(H$5738-$D$5738)/1000</f>
        <v>0</v>
      </c>
      <c r="I5915" s="210">
        <f>I5864*'Usages mobilité'!$BG20*(1+'Usages mobilité'!$BH20)^(I$5738-$D$5738)/1000</f>
        <v>0</v>
      </c>
      <c r="J5915" s="210">
        <f>J5864*'Usages mobilité'!$BG20*(1+'Usages mobilité'!$BH20)^(J$5738-$D$5738)/1000</f>
        <v>0</v>
      </c>
      <c r="K5915" s="210">
        <f>K5864*'Usages mobilité'!$BG20*(1+'Usages mobilité'!$BH20)^(K$5738-$D$5738)/1000</f>
        <v>0</v>
      </c>
      <c r="L5915" s="210">
        <f>L5864*'Usages mobilité'!$BG20*(1+'Usages mobilité'!$BH20)^(L$5738-$D$5738)/1000</f>
        <v>0</v>
      </c>
      <c r="M5915" s="210">
        <f>M5864*'Usages mobilité'!$BG20*(1+'Usages mobilité'!$BH20)^(M$5738-$D$5738)/1000</f>
        <v>0</v>
      </c>
      <c r="N5915" s="210">
        <f>N5864*'Usages mobilité'!$BG20*(1+'Usages mobilité'!$BH20)^(N$5738-$D$5738)/1000</f>
        <v>0</v>
      </c>
      <c r="O5915" s="210">
        <f>O5864*'Usages mobilité'!$BG20*(1+'Usages mobilité'!$BH20)^(O$5738-$D$5738)/1000</f>
        <v>0</v>
      </c>
      <c r="P5915" s="210">
        <f>P5864*'Usages mobilité'!$BG20*(1+'Usages mobilité'!$BH20)^(P$5738-$D$5738)/1000</f>
        <v>0</v>
      </c>
      <c r="Q5915" s="210">
        <f>Q5864*'Usages mobilité'!$BG20*(1+'Usages mobilité'!$BH20)^(Q$5738-$D$5738)/1000</f>
        <v>0</v>
      </c>
      <c r="R5915" s="210">
        <f>R5864*'Usages mobilité'!$BG20*(1+'Usages mobilité'!$BH20)^(R$5738-$D$5738)/1000</f>
        <v>0</v>
      </c>
    </row>
    <row r="5916" spans="1:18" hidden="1" outlineLevel="2" x14ac:dyDescent="0.35">
      <c r="A5916" s="209" t="str">
        <f>'Usages mobilité'!A21</f>
        <v>Usage mobilité n°18</v>
      </c>
      <c r="B5916" s="209" t="s">
        <v>639</v>
      </c>
      <c r="C5916" s="209"/>
      <c r="D5916" s="210">
        <f>D5865*'Usages mobilité'!$BG21*(1+'Usages mobilité'!$BH21)^(D$5738-$D$5738)/1000</f>
        <v>0</v>
      </c>
      <c r="E5916" s="210">
        <f>E5865*'Usages mobilité'!$BG21*(1+'Usages mobilité'!$BH21)^(E$5738-$D$5738)/1000</f>
        <v>0</v>
      </c>
      <c r="F5916" s="210">
        <f>F5865*'Usages mobilité'!$BG21*(1+'Usages mobilité'!$BH21)^(F$5738-$D$5738)/1000</f>
        <v>0</v>
      </c>
      <c r="G5916" s="210">
        <f>G5865*'Usages mobilité'!$BG21*(1+'Usages mobilité'!$BH21)^(G$5738-$D$5738)/1000</f>
        <v>0</v>
      </c>
      <c r="H5916" s="210">
        <f>H5865*'Usages mobilité'!$BG21*(1+'Usages mobilité'!$BH21)^(H$5738-$D$5738)/1000</f>
        <v>0</v>
      </c>
      <c r="I5916" s="210">
        <f>I5865*'Usages mobilité'!$BG21*(1+'Usages mobilité'!$BH21)^(I$5738-$D$5738)/1000</f>
        <v>0</v>
      </c>
      <c r="J5916" s="210">
        <f>J5865*'Usages mobilité'!$BG21*(1+'Usages mobilité'!$BH21)^(J$5738-$D$5738)/1000</f>
        <v>0</v>
      </c>
      <c r="K5916" s="210">
        <f>K5865*'Usages mobilité'!$BG21*(1+'Usages mobilité'!$BH21)^(K$5738-$D$5738)/1000</f>
        <v>0</v>
      </c>
      <c r="L5916" s="210">
        <f>L5865*'Usages mobilité'!$BG21*(1+'Usages mobilité'!$BH21)^(L$5738-$D$5738)/1000</f>
        <v>0</v>
      </c>
      <c r="M5916" s="210">
        <f>M5865*'Usages mobilité'!$BG21*(1+'Usages mobilité'!$BH21)^(M$5738-$D$5738)/1000</f>
        <v>0</v>
      </c>
      <c r="N5916" s="210">
        <f>N5865*'Usages mobilité'!$BG21*(1+'Usages mobilité'!$BH21)^(N$5738-$D$5738)/1000</f>
        <v>0</v>
      </c>
      <c r="O5916" s="210">
        <f>O5865*'Usages mobilité'!$BG21*(1+'Usages mobilité'!$BH21)^(O$5738-$D$5738)/1000</f>
        <v>0</v>
      </c>
      <c r="P5916" s="210">
        <f>P5865*'Usages mobilité'!$BG21*(1+'Usages mobilité'!$BH21)^(P$5738-$D$5738)/1000</f>
        <v>0</v>
      </c>
      <c r="Q5916" s="210">
        <f>Q5865*'Usages mobilité'!$BG21*(1+'Usages mobilité'!$BH21)^(Q$5738-$D$5738)/1000</f>
        <v>0</v>
      </c>
      <c r="R5916" s="210">
        <f>R5865*'Usages mobilité'!$BG21*(1+'Usages mobilité'!$BH21)^(R$5738-$D$5738)/1000</f>
        <v>0</v>
      </c>
    </row>
    <row r="5917" spans="1:18" hidden="1" outlineLevel="2" x14ac:dyDescent="0.35">
      <c r="A5917" s="209" t="str">
        <f>'Usages mobilité'!A22</f>
        <v>Usage mobilité n°19</v>
      </c>
      <c r="B5917" s="209" t="s">
        <v>639</v>
      </c>
      <c r="C5917" s="209"/>
      <c r="D5917" s="210">
        <f>D5866*'Usages mobilité'!$BG22*(1+'Usages mobilité'!$BH22)^(D$5738-$D$5738)/1000</f>
        <v>0</v>
      </c>
      <c r="E5917" s="210">
        <f>E5866*'Usages mobilité'!$BG22*(1+'Usages mobilité'!$BH22)^(E$5738-$D$5738)/1000</f>
        <v>0</v>
      </c>
      <c r="F5917" s="210">
        <f>F5866*'Usages mobilité'!$BG22*(1+'Usages mobilité'!$BH22)^(F$5738-$D$5738)/1000</f>
        <v>0</v>
      </c>
      <c r="G5917" s="210">
        <f>G5866*'Usages mobilité'!$BG22*(1+'Usages mobilité'!$BH22)^(G$5738-$D$5738)/1000</f>
        <v>0</v>
      </c>
      <c r="H5917" s="210">
        <f>H5866*'Usages mobilité'!$BG22*(1+'Usages mobilité'!$BH22)^(H$5738-$D$5738)/1000</f>
        <v>0</v>
      </c>
      <c r="I5917" s="210">
        <f>I5866*'Usages mobilité'!$BG22*(1+'Usages mobilité'!$BH22)^(I$5738-$D$5738)/1000</f>
        <v>0</v>
      </c>
      <c r="J5917" s="210">
        <f>J5866*'Usages mobilité'!$BG22*(1+'Usages mobilité'!$BH22)^(J$5738-$D$5738)/1000</f>
        <v>0</v>
      </c>
      <c r="K5917" s="210">
        <f>K5866*'Usages mobilité'!$BG22*(1+'Usages mobilité'!$BH22)^(K$5738-$D$5738)/1000</f>
        <v>0</v>
      </c>
      <c r="L5917" s="210">
        <f>L5866*'Usages mobilité'!$BG22*(1+'Usages mobilité'!$BH22)^(L$5738-$D$5738)/1000</f>
        <v>0</v>
      </c>
      <c r="M5917" s="210">
        <f>M5866*'Usages mobilité'!$BG22*(1+'Usages mobilité'!$BH22)^(M$5738-$D$5738)/1000</f>
        <v>0</v>
      </c>
      <c r="N5917" s="210">
        <f>N5866*'Usages mobilité'!$BG22*(1+'Usages mobilité'!$BH22)^(N$5738-$D$5738)/1000</f>
        <v>0</v>
      </c>
      <c r="O5917" s="210">
        <f>O5866*'Usages mobilité'!$BG22*(1+'Usages mobilité'!$BH22)^(O$5738-$D$5738)/1000</f>
        <v>0</v>
      </c>
      <c r="P5917" s="210">
        <f>P5866*'Usages mobilité'!$BG22*(1+'Usages mobilité'!$BH22)^(P$5738-$D$5738)/1000</f>
        <v>0</v>
      </c>
      <c r="Q5917" s="210">
        <f>Q5866*'Usages mobilité'!$BG22*(1+'Usages mobilité'!$BH22)^(Q$5738-$D$5738)/1000</f>
        <v>0</v>
      </c>
      <c r="R5917" s="210">
        <f>R5866*'Usages mobilité'!$BG22*(1+'Usages mobilité'!$BH22)^(R$5738-$D$5738)/1000</f>
        <v>0</v>
      </c>
    </row>
    <row r="5918" spans="1:18" hidden="1" outlineLevel="2" x14ac:dyDescent="0.35">
      <c r="A5918" s="209" t="str">
        <f>'Usages mobilité'!A23</f>
        <v>Usage mobilité n°20</v>
      </c>
      <c r="B5918" s="209" t="s">
        <v>639</v>
      </c>
      <c r="C5918" s="209"/>
      <c r="D5918" s="210">
        <f>D5867*'Usages mobilité'!$BG23*(1+'Usages mobilité'!$BH23)^(D$5738-$D$5738)/1000</f>
        <v>0</v>
      </c>
      <c r="E5918" s="210">
        <f>E5867*'Usages mobilité'!$BG23*(1+'Usages mobilité'!$BH23)^(E$5738-$D$5738)/1000</f>
        <v>0</v>
      </c>
      <c r="F5918" s="210">
        <f>F5867*'Usages mobilité'!$BG23*(1+'Usages mobilité'!$BH23)^(F$5738-$D$5738)/1000</f>
        <v>0</v>
      </c>
      <c r="G5918" s="210">
        <f>G5867*'Usages mobilité'!$BG23*(1+'Usages mobilité'!$BH23)^(G$5738-$D$5738)/1000</f>
        <v>0</v>
      </c>
      <c r="H5918" s="210">
        <f>H5867*'Usages mobilité'!$BG23*(1+'Usages mobilité'!$BH23)^(H$5738-$D$5738)/1000</f>
        <v>0</v>
      </c>
      <c r="I5918" s="210">
        <f>I5867*'Usages mobilité'!$BG23*(1+'Usages mobilité'!$BH23)^(I$5738-$D$5738)/1000</f>
        <v>0</v>
      </c>
      <c r="J5918" s="210">
        <f>J5867*'Usages mobilité'!$BG23*(1+'Usages mobilité'!$BH23)^(J$5738-$D$5738)/1000</f>
        <v>0</v>
      </c>
      <c r="K5918" s="210">
        <f>K5867*'Usages mobilité'!$BG23*(1+'Usages mobilité'!$BH23)^(K$5738-$D$5738)/1000</f>
        <v>0</v>
      </c>
      <c r="L5918" s="210">
        <f>L5867*'Usages mobilité'!$BG23*(1+'Usages mobilité'!$BH23)^(L$5738-$D$5738)/1000</f>
        <v>0</v>
      </c>
      <c r="M5918" s="210">
        <f>M5867*'Usages mobilité'!$BG23*(1+'Usages mobilité'!$BH23)^(M$5738-$D$5738)/1000</f>
        <v>0</v>
      </c>
      <c r="N5918" s="210">
        <f>N5867*'Usages mobilité'!$BG23*(1+'Usages mobilité'!$BH23)^(N$5738-$D$5738)/1000</f>
        <v>0</v>
      </c>
      <c r="O5918" s="210">
        <f>O5867*'Usages mobilité'!$BG23*(1+'Usages mobilité'!$BH23)^(O$5738-$D$5738)/1000</f>
        <v>0</v>
      </c>
      <c r="P5918" s="210">
        <f>P5867*'Usages mobilité'!$BG23*(1+'Usages mobilité'!$BH23)^(P$5738-$D$5738)/1000</f>
        <v>0</v>
      </c>
      <c r="Q5918" s="210">
        <f>Q5867*'Usages mobilité'!$BG23*(1+'Usages mobilité'!$BH23)^(Q$5738-$D$5738)/1000</f>
        <v>0</v>
      </c>
      <c r="R5918" s="210">
        <f>R5867*'Usages mobilité'!$BG23*(1+'Usages mobilité'!$BH23)^(R$5738-$D$5738)/1000</f>
        <v>0</v>
      </c>
    </row>
    <row r="5919" spans="1:18" hidden="1" outlineLevel="2" x14ac:dyDescent="0.35">
      <c r="A5919" s="209" t="str">
        <f>'Usages mobilité'!A24</f>
        <v>Usage mobilité n°21</v>
      </c>
      <c r="B5919" s="209" t="s">
        <v>639</v>
      </c>
      <c r="C5919" s="209"/>
      <c r="D5919" s="210">
        <f>D5868*'Usages mobilité'!$BG24*(1+'Usages mobilité'!$BH24)^(D$5738-$D$5738)/1000</f>
        <v>0</v>
      </c>
      <c r="E5919" s="210">
        <f>E5868*'Usages mobilité'!$BG24*(1+'Usages mobilité'!$BH24)^(E$5738-$D$5738)/1000</f>
        <v>0</v>
      </c>
      <c r="F5919" s="210">
        <f>F5868*'Usages mobilité'!$BG24*(1+'Usages mobilité'!$BH24)^(F$5738-$D$5738)/1000</f>
        <v>0</v>
      </c>
      <c r="G5919" s="210">
        <f>G5868*'Usages mobilité'!$BG24*(1+'Usages mobilité'!$BH24)^(G$5738-$D$5738)/1000</f>
        <v>0</v>
      </c>
      <c r="H5919" s="210">
        <f>H5868*'Usages mobilité'!$BG24*(1+'Usages mobilité'!$BH24)^(H$5738-$D$5738)/1000</f>
        <v>0</v>
      </c>
      <c r="I5919" s="210">
        <f>I5868*'Usages mobilité'!$BG24*(1+'Usages mobilité'!$BH24)^(I$5738-$D$5738)/1000</f>
        <v>0</v>
      </c>
      <c r="J5919" s="210">
        <f>J5868*'Usages mobilité'!$BG24*(1+'Usages mobilité'!$BH24)^(J$5738-$D$5738)/1000</f>
        <v>0</v>
      </c>
      <c r="K5919" s="210">
        <f>K5868*'Usages mobilité'!$BG24*(1+'Usages mobilité'!$BH24)^(K$5738-$D$5738)/1000</f>
        <v>0</v>
      </c>
      <c r="L5919" s="210">
        <f>L5868*'Usages mobilité'!$BG24*(1+'Usages mobilité'!$BH24)^(L$5738-$D$5738)/1000</f>
        <v>0</v>
      </c>
      <c r="M5919" s="210">
        <f>M5868*'Usages mobilité'!$BG24*(1+'Usages mobilité'!$BH24)^(M$5738-$D$5738)/1000</f>
        <v>0</v>
      </c>
      <c r="N5919" s="210">
        <f>N5868*'Usages mobilité'!$BG24*(1+'Usages mobilité'!$BH24)^(N$5738-$D$5738)/1000</f>
        <v>0</v>
      </c>
      <c r="O5919" s="210">
        <f>O5868*'Usages mobilité'!$BG24*(1+'Usages mobilité'!$BH24)^(O$5738-$D$5738)/1000</f>
        <v>0</v>
      </c>
      <c r="P5919" s="210">
        <f>P5868*'Usages mobilité'!$BG24*(1+'Usages mobilité'!$BH24)^(P$5738-$D$5738)/1000</f>
        <v>0</v>
      </c>
      <c r="Q5919" s="210">
        <f>Q5868*'Usages mobilité'!$BG24*(1+'Usages mobilité'!$BH24)^(Q$5738-$D$5738)/1000</f>
        <v>0</v>
      </c>
      <c r="R5919" s="210">
        <f>R5868*'Usages mobilité'!$BG24*(1+'Usages mobilité'!$BH24)^(R$5738-$D$5738)/1000</f>
        <v>0</v>
      </c>
    </row>
    <row r="5920" spans="1:18" hidden="1" outlineLevel="2" x14ac:dyDescent="0.35">
      <c r="A5920" s="209" t="str">
        <f>'Usages mobilité'!A25</f>
        <v>Usage mobilité n°22</v>
      </c>
      <c r="B5920" s="209" t="s">
        <v>639</v>
      </c>
      <c r="C5920" s="209"/>
      <c r="D5920" s="210">
        <f>D5869*'Usages mobilité'!$BG25*(1+'Usages mobilité'!$BH25)^(D$5738-$D$5738)/1000</f>
        <v>0</v>
      </c>
      <c r="E5920" s="210">
        <f>E5869*'Usages mobilité'!$BG25*(1+'Usages mobilité'!$BH25)^(E$5738-$D$5738)/1000</f>
        <v>0</v>
      </c>
      <c r="F5920" s="210">
        <f>F5869*'Usages mobilité'!$BG25*(1+'Usages mobilité'!$BH25)^(F$5738-$D$5738)/1000</f>
        <v>0</v>
      </c>
      <c r="G5920" s="210">
        <f>G5869*'Usages mobilité'!$BG25*(1+'Usages mobilité'!$BH25)^(G$5738-$D$5738)/1000</f>
        <v>0</v>
      </c>
      <c r="H5920" s="210">
        <f>H5869*'Usages mobilité'!$BG25*(1+'Usages mobilité'!$BH25)^(H$5738-$D$5738)/1000</f>
        <v>0</v>
      </c>
      <c r="I5920" s="210">
        <f>I5869*'Usages mobilité'!$BG25*(1+'Usages mobilité'!$BH25)^(I$5738-$D$5738)/1000</f>
        <v>0</v>
      </c>
      <c r="J5920" s="210">
        <f>J5869*'Usages mobilité'!$BG25*(1+'Usages mobilité'!$BH25)^(J$5738-$D$5738)/1000</f>
        <v>0</v>
      </c>
      <c r="K5920" s="210">
        <f>K5869*'Usages mobilité'!$BG25*(1+'Usages mobilité'!$BH25)^(K$5738-$D$5738)/1000</f>
        <v>0</v>
      </c>
      <c r="L5920" s="210">
        <f>L5869*'Usages mobilité'!$BG25*(1+'Usages mobilité'!$BH25)^(L$5738-$D$5738)/1000</f>
        <v>0</v>
      </c>
      <c r="M5920" s="210">
        <f>M5869*'Usages mobilité'!$BG25*(1+'Usages mobilité'!$BH25)^(M$5738-$D$5738)/1000</f>
        <v>0</v>
      </c>
      <c r="N5920" s="210">
        <f>N5869*'Usages mobilité'!$BG25*(1+'Usages mobilité'!$BH25)^(N$5738-$D$5738)/1000</f>
        <v>0</v>
      </c>
      <c r="O5920" s="210">
        <f>O5869*'Usages mobilité'!$BG25*(1+'Usages mobilité'!$BH25)^(O$5738-$D$5738)/1000</f>
        <v>0</v>
      </c>
      <c r="P5920" s="210">
        <f>P5869*'Usages mobilité'!$BG25*(1+'Usages mobilité'!$BH25)^(P$5738-$D$5738)/1000</f>
        <v>0</v>
      </c>
      <c r="Q5920" s="210">
        <f>Q5869*'Usages mobilité'!$BG25*(1+'Usages mobilité'!$BH25)^(Q$5738-$D$5738)/1000</f>
        <v>0</v>
      </c>
      <c r="R5920" s="210">
        <f>R5869*'Usages mobilité'!$BG25*(1+'Usages mobilité'!$BH25)^(R$5738-$D$5738)/1000</f>
        <v>0</v>
      </c>
    </row>
    <row r="5921" spans="1:18" hidden="1" outlineLevel="2" x14ac:dyDescent="0.35">
      <c r="A5921" s="209" t="str">
        <f>'Usages mobilité'!A26</f>
        <v>Usage mobilité n°23</v>
      </c>
      <c r="B5921" s="209" t="s">
        <v>639</v>
      </c>
      <c r="C5921" s="209"/>
      <c r="D5921" s="210">
        <f>D5870*'Usages mobilité'!$BG26*(1+'Usages mobilité'!$BH26)^(D$5738-$D$5738)/1000</f>
        <v>0</v>
      </c>
      <c r="E5921" s="210">
        <f>E5870*'Usages mobilité'!$BG26*(1+'Usages mobilité'!$BH26)^(E$5738-$D$5738)/1000</f>
        <v>0</v>
      </c>
      <c r="F5921" s="210">
        <f>F5870*'Usages mobilité'!$BG26*(1+'Usages mobilité'!$BH26)^(F$5738-$D$5738)/1000</f>
        <v>0</v>
      </c>
      <c r="G5921" s="210">
        <f>G5870*'Usages mobilité'!$BG26*(1+'Usages mobilité'!$BH26)^(G$5738-$D$5738)/1000</f>
        <v>0</v>
      </c>
      <c r="H5921" s="210">
        <f>H5870*'Usages mobilité'!$BG26*(1+'Usages mobilité'!$BH26)^(H$5738-$D$5738)/1000</f>
        <v>0</v>
      </c>
      <c r="I5921" s="210">
        <f>I5870*'Usages mobilité'!$BG26*(1+'Usages mobilité'!$BH26)^(I$5738-$D$5738)/1000</f>
        <v>0</v>
      </c>
      <c r="J5921" s="210">
        <f>J5870*'Usages mobilité'!$BG26*(1+'Usages mobilité'!$BH26)^(J$5738-$D$5738)/1000</f>
        <v>0</v>
      </c>
      <c r="K5921" s="210">
        <f>K5870*'Usages mobilité'!$BG26*(1+'Usages mobilité'!$BH26)^(K$5738-$D$5738)/1000</f>
        <v>0</v>
      </c>
      <c r="L5921" s="210">
        <f>L5870*'Usages mobilité'!$BG26*(1+'Usages mobilité'!$BH26)^(L$5738-$D$5738)/1000</f>
        <v>0</v>
      </c>
      <c r="M5921" s="210">
        <f>M5870*'Usages mobilité'!$BG26*(1+'Usages mobilité'!$BH26)^(M$5738-$D$5738)/1000</f>
        <v>0</v>
      </c>
      <c r="N5921" s="210">
        <f>N5870*'Usages mobilité'!$BG26*(1+'Usages mobilité'!$BH26)^(N$5738-$D$5738)/1000</f>
        <v>0</v>
      </c>
      <c r="O5921" s="210">
        <f>O5870*'Usages mobilité'!$BG26*(1+'Usages mobilité'!$BH26)^(O$5738-$D$5738)/1000</f>
        <v>0</v>
      </c>
      <c r="P5921" s="210">
        <f>P5870*'Usages mobilité'!$BG26*(1+'Usages mobilité'!$BH26)^(P$5738-$D$5738)/1000</f>
        <v>0</v>
      </c>
      <c r="Q5921" s="210">
        <f>Q5870*'Usages mobilité'!$BG26*(1+'Usages mobilité'!$BH26)^(Q$5738-$D$5738)/1000</f>
        <v>0</v>
      </c>
      <c r="R5921" s="210">
        <f>R5870*'Usages mobilité'!$BG26*(1+'Usages mobilité'!$BH26)^(R$5738-$D$5738)/1000</f>
        <v>0</v>
      </c>
    </row>
    <row r="5922" spans="1:18" hidden="1" outlineLevel="2" x14ac:dyDescent="0.35">
      <c r="A5922" s="209" t="str">
        <f>'Usages mobilité'!A27</f>
        <v>Usage mobilité n°24</v>
      </c>
      <c r="B5922" s="209" t="s">
        <v>639</v>
      </c>
      <c r="C5922" s="209"/>
      <c r="D5922" s="210">
        <f>D5871*'Usages mobilité'!$BG27*(1+'Usages mobilité'!$BH27)^(D$5738-$D$5738)/1000</f>
        <v>0</v>
      </c>
      <c r="E5922" s="210">
        <f>E5871*'Usages mobilité'!$BG27*(1+'Usages mobilité'!$BH27)^(E$5738-$D$5738)/1000</f>
        <v>0</v>
      </c>
      <c r="F5922" s="210">
        <f>F5871*'Usages mobilité'!$BG27*(1+'Usages mobilité'!$BH27)^(F$5738-$D$5738)/1000</f>
        <v>0</v>
      </c>
      <c r="G5922" s="210">
        <f>G5871*'Usages mobilité'!$BG27*(1+'Usages mobilité'!$BH27)^(G$5738-$D$5738)/1000</f>
        <v>0</v>
      </c>
      <c r="H5922" s="210">
        <f>H5871*'Usages mobilité'!$BG27*(1+'Usages mobilité'!$BH27)^(H$5738-$D$5738)/1000</f>
        <v>0</v>
      </c>
      <c r="I5922" s="210">
        <f>I5871*'Usages mobilité'!$BG27*(1+'Usages mobilité'!$BH27)^(I$5738-$D$5738)/1000</f>
        <v>0</v>
      </c>
      <c r="J5922" s="210">
        <f>J5871*'Usages mobilité'!$BG27*(1+'Usages mobilité'!$BH27)^(J$5738-$D$5738)/1000</f>
        <v>0</v>
      </c>
      <c r="K5922" s="210">
        <f>K5871*'Usages mobilité'!$BG27*(1+'Usages mobilité'!$BH27)^(K$5738-$D$5738)/1000</f>
        <v>0</v>
      </c>
      <c r="L5922" s="210">
        <f>L5871*'Usages mobilité'!$BG27*(1+'Usages mobilité'!$BH27)^(L$5738-$D$5738)/1000</f>
        <v>0</v>
      </c>
      <c r="M5922" s="210">
        <f>M5871*'Usages mobilité'!$BG27*(1+'Usages mobilité'!$BH27)^(M$5738-$D$5738)/1000</f>
        <v>0</v>
      </c>
      <c r="N5922" s="210">
        <f>N5871*'Usages mobilité'!$BG27*(1+'Usages mobilité'!$BH27)^(N$5738-$D$5738)/1000</f>
        <v>0</v>
      </c>
      <c r="O5922" s="210">
        <f>O5871*'Usages mobilité'!$BG27*(1+'Usages mobilité'!$BH27)^(O$5738-$D$5738)/1000</f>
        <v>0</v>
      </c>
      <c r="P5922" s="210">
        <f>P5871*'Usages mobilité'!$BG27*(1+'Usages mobilité'!$BH27)^(P$5738-$D$5738)/1000</f>
        <v>0</v>
      </c>
      <c r="Q5922" s="210">
        <f>Q5871*'Usages mobilité'!$BG27*(1+'Usages mobilité'!$BH27)^(Q$5738-$D$5738)/1000</f>
        <v>0</v>
      </c>
      <c r="R5922" s="210">
        <f>R5871*'Usages mobilité'!$BG27*(1+'Usages mobilité'!$BH27)^(R$5738-$D$5738)/1000</f>
        <v>0</v>
      </c>
    </row>
    <row r="5923" spans="1:18" hidden="1" outlineLevel="2" x14ac:dyDescent="0.35">
      <c r="A5923" s="209" t="str">
        <f>'Usages mobilité'!A28</f>
        <v>Usage mobilité n°25</v>
      </c>
      <c r="B5923" s="209" t="s">
        <v>639</v>
      </c>
      <c r="C5923" s="209"/>
      <c r="D5923" s="210">
        <f>D5872*'Usages mobilité'!$BG28*(1+'Usages mobilité'!$BH28)^(D$5738-$D$5738)/1000</f>
        <v>0</v>
      </c>
      <c r="E5923" s="210">
        <f>E5872*'Usages mobilité'!$BG28*(1+'Usages mobilité'!$BH28)^(E$5738-$D$5738)/1000</f>
        <v>0</v>
      </c>
      <c r="F5923" s="210">
        <f>F5872*'Usages mobilité'!$BG28*(1+'Usages mobilité'!$BH28)^(F$5738-$D$5738)/1000</f>
        <v>0</v>
      </c>
      <c r="G5923" s="210">
        <f>G5872*'Usages mobilité'!$BG28*(1+'Usages mobilité'!$BH28)^(G$5738-$D$5738)/1000</f>
        <v>0</v>
      </c>
      <c r="H5923" s="210">
        <f>H5872*'Usages mobilité'!$BG28*(1+'Usages mobilité'!$BH28)^(H$5738-$D$5738)/1000</f>
        <v>0</v>
      </c>
      <c r="I5923" s="210">
        <f>I5872*'Usages mobilité'!$BG28*(1+'Usages mobilité'!$BH28)^(I$5738-$D$5738)/1000</f>
        <v>0</v>
      </c>
      <c r="J5923" s="210">
        <f>J5872*'Usages mobilité'!$BG28*(1+'Usages mobilité'!$BH28)^(J$5738-$D$5738)/1000</f>
        <v>0</v>
      </c>
      <c r="K5923" s="210">
        <f>K5872*'Usages mobilité'!$BG28*(1+'Usages mobilité'!$BH28)^(K$5738-$D$5738)/1000</f>
        <v>0</v>
      </c>
      <c r="L5923" s="210">
        <f>L5872*'Usages mobilité'!$BG28*(1+'Usages mobilité'!$BH28)^(L$5738-$D$5738)/1000</f>
        <v>0</v>
      </c>
      <c r="M5923" s="210">
        <f>M5872*'Usages mobilité'!$BG28*(1+'Usages mobilité'!$BH28)^(M$5738-$D$5738)/1000</f>
        <v>0</v>
      </c>
      <c r="N5923" s="210">
        <f>N5872*'Usages mobilité'!$BG28*(1+'Usages mobilité'!$BH28)^(N$5738-$D$5738)/1000</f>
        <v>0</v>
      </c>
      <c r="O5923" s="210">
        <f>O5872*'Usages mobilité'!$BG28*(1+'Usages mobilité'!$BH28)^(O$5738-$D$5738)/1000</f>
        <v>0</v>
      </c>
      <c r="P5923" s="210">
        <f>P5872*'Usages mobilité'!$BG28*(1+'Usages mobilité'!$BH28)^(P$5738-$D$5738)/1000</f>
        <v>0</v>
      </c>
      <c r="Q5923" s="210">
        <f>Q5872*'Usages mobilité'!$BG28*(1+'Usages mobilité'!$BH28)^(Q$5738-$D$5738)/1000</f>
        <v>0</v>
      </c>
      <c r="R5923" s="210">
        <f>R5872*'Usages mobilité'!$BG28*(1+'Usages mobilité'!$BH28)^(R$5738-$D$5738)/1000</f>
        <v>0</v>
      </c>
    </row>
    <row r="5924" spans="1:18" hidden="1" outlineLevel="2" x14ac:dyDescent="0.35">
      <c r="A5924" s="209" t="str">
        <f>'Usages mobilité'!A29</f>
        <v>Usage mobilité n°26</v>
      </c>
      <c r="B5924" s="209" t="s">
        <v>639</v>
      </c>
      <c r="C5924" s="209"/>
      <c r="D5924" s="210">
        <f>D5873*'Usages mobilité'!$BG29*(1+'Usages mobilité'!$BH29)^(D$5738-$D$5738)/1000</f>
        <v>0</v>
      </c>
      <c r="E5924" s="210">
        <f>E5873*'Usages mobilité'!$BG29*(1+'Usages mobilité'!$BH29)^(E$5738-$D$5738)/1000</f>
        <v>0</v>
      </c>
      <c r="F5924" s="210">
        <f>F5873*'Usages mobilité'!$BG29*(1+'Usages mobilité'!$BH29)^(F$5738-$D$5738)/1000</f>
        <v>0</v>
      </c>
      <c r="G5924" s="210">
        <f>G5873*'Usages mobilité'!$BG29*(1+'Usages mobilité'!$BH29)^(G$5738-$D$5738)/1000</f>
        <v>0</v>
      </c>
      <c r="H5924" s="210">
        <f>H5873*'Usages mobilité'!$BG29*(1+'Usages mobilité'!$BH29)^(H$5738-$D$5738)/1000</f>
        <v>0</v>
      </c>
      <c r="I5924" s="210">
        <f>I5873*'Usages mobilité'!$BG29*(1+'Usages mobilité'!$BH29)^(I$5738-$D$5738)/1000</f>
        <v>0</v>
      </c>
      <c r="J5924" s="210">
        <f>J5873*'Usages mobilité'!$BG29*(1+'Usages mobilité'!$BH29)^(J$5738-$D$5738)/1000</f>
        <v>0</v>
      </c>
      <c r="K5924" s="210">
        <f>K5873*'Usages mobilité'!$BG29*(1+'Usages mobilité'!$BH29)^(K$5738-$D$5738)/1000</f>
        <v>0</v>
      </c>
      <c r="L5924" s="210">
        <f>L5873*'Usages mobilité'!$BG29*(1+'Usages mobilité'!$BH29)^(L$5738-$D$5738)/1000</f>
        <v>0</v>
      </c>
      <c r="M5924" s="210">
        <f>M5873*'Usages mobilité'!$BG29*(1+'Usages mobilité'!$BH29)^(M$5738-$D$5738)/1000</f>
        <v>0</v>
      </c>
      <c r="N5924" s="210">
        <f>N5873*'Usages mobilité'!$BG29*(1+'Usages mobilité'!$BH29)^(N$5738-$D$5738)/1000</f>
        <v>0</v>
      </c>
      <c r="O5924" s="210">
        <f>O5873*'Usages mobilité'!$BG29*(1+'Usages mobilité'!$BH29)^(O$5738-$D$5738)/1000</f>
        <v>0</v>
      </c>
      <c r="P5924" s="210">
        <f>P5873*'Usages mobilité'!$BG29*(1+'Usages mobilité'!$BH29)^(P$5738-$D$5738)/1000</f>
        <v>0</v>
      </c>
      <c r="Q5924" s="210">
        <f>Q5873*'Usages mobilité'!$BG29*(1+'Usages mobilité'!$BH29)^(Q$5738-$D$5738)/1000</f>
        <v>0</v>
      </c>
      <c r="R5924" s="210">
        <f>R5873*'Usages mobilité'!$BG29*(1+'Usages mobilité'!$BH29)^(R$5738-$D$5738)/1000</f>
        <v>0</v>
      </c>
    </row>
    <row r="5925" spans="1:18" hidden="1" outlineLevel="2" x14ac:dyDescent="0.35">
      <c r="A5925" s="209" t="str">
        <f>'Usages mobilité'!A30</f>
        <v>Usage mobilité n°27</v>
      </c>
      <c r="B5925" s="209" t="s">
        <v>639</v>
      </c>
      <c r="C5925" s="209"/>
      <c r="D5925" s="210">
        <f>D5874*'Usages mobilité'!$BG30*(1+'Usages mobilité'!$BH30)^(D$5738-$D$5738)/1000</f>
        <v>0</v>
      </c>
      <c r="E5925" s="210">
        <f>E5874*'Usages mobilité'!$BG30*(1+'Usages mobilité'!$BH30)^(E$5738-$D$5738)/1000</f>
        <v>0</v>
      </c>
      <c r="F5925" s="210">
        <f>F5874*'Usages mobilité'!$BG30*(1+'Usages mobilité'!$BH30)^(F$5738-$D$5738)/1000</f>
        <v>0</v>
      </c>
      <c r="G5925" s="210">
        <f>G5874*'Usages mobilité'!$BG30*(1+'Usages mobilité'!$BH30)^(G$5738-$D$5738)/1000</f>
        <v>0</v>
      </c>
      <c r="H5925" s="210">
        <f>H5874*'Usages mobilité'!$BG30*(1+'Usages mobilité'!$BH30)^(H$5738-$D$5738)/1000</f>
        <v>0</v>
      </c>
      <c r="I5925" s="210">
        <f>I5874*'Usages mobilité'!$BG30*(1+'Usages mobilité'!$BH30)^(I$5738-$D$5738)/1000</f>
        <v>0</v>
      </c>
      <c r="J5925" s="210">
        <f>J5874*'Usages mobilité'!$BG30*(1+'Usages mobilité'!$BH30)^(J$5738-$D$5738)/1000</f>
        <v>0</v>
      </c>
      <c r="K5925" s="210">
        <f>K5874*'Usages mobilité'!$BG30*(1+'Usages mobilité'!$BH30)^(K$5738-$D$5738)/1000</f>
        <v>0</v>
      </c>
      <c r="L5925" s="210">
        <f>L5874*'Usages mobilité'!$BG30*(1+'Usages mobilité'!$BH30)^(L$5738-$D$5738)/1000</f>
        <v>0</v>
      </c>
      <c r="M5925" s="210">
        <f>M5874*'Usages mobilité'!$BG30*(1+'Usages mobilité'!$BH30)^(M$5738-$D$5738)/1000</f>
        <v>0</v>
      </c>
      <c r="N5925" s="210">
        <f>N5874*'Usages mobilité'!$BG30*(1+'Usages mobilité'!$BH30)^(N$5738-$D$5738)/1000</f>
        <v>0</v>
      </c>
      <c r="O5925" s="210">
        <f>O5874*'Usages mobilité'!$BG30*(1+'Usages mobilité'!$BH30)^(O$5738-$D$5738)/1000</f>
        <v>0</v>
      </c>
      <c r="P5925" s="210">
        <f>P5874*'Usages mobilité'!$BG30*(1+'Usages mobilité'!$BH30)^(P$5738-$D$5738)/1000</f>
        <v>0</v>
      </c>
      <c r="Q5925" s="210">
        <f>Q5874*'Usages mobilité'!$BG30*(1+'Usages mobilité'!$BH30)^(Q$5738-$D$5738)/1000</f>
        <v>0</v>
      </c>
      <c r="R5925" s="210">
        <f>R5874*'Usages mobilité'!$BG30*(1+'Usages mobilité'!$BH30)^(R$5738-$D$5738)/1000</f>
        <v>0</v>
      </c>
    </row>
    <row r="5926" spans="1:18" hidden="1" outlineLevel="2" x14ac:dyDescent="0.35">
      <c r="A5926" s="209" t="str">
        <f>'Usages mobilité'!A31</f>
        <v>Usage mobilité n°28</v>
      </c>
      <c r="B5926" s="209" t="s">
        <v>639</v>
      </c>
      <c r="C5926" s="209"/>
      <c r="D5926" s="210">
        <f>D5875*'Usages mobilité'!$BG31*(1+'Usages mobilité'!$BH31)^(D$5738-$D$5738)/1000</f>
        <v>0</v>
      </c>
      <c r="E5926" s="210">
        <f>E5875*'Usages mobilité'!$BG31*(1+'Usages mobilité'!$BH31)^(E$5738-$D$5738)/1000</f>
        <v>0</v>
      </c>
      <c r="F5926" s="210">
        <f>F5875*'Usages mobilité'!$BG31*(1+'Usages mobilité'!$BH31)^(F$5738-$D$5738)/1000</f>
        <v>0</v>
      </c>
      <c r="G5926" s="210">
        <f>G5875*'Usages mobilité'!$BG31*(1+'Usages mobilité'!$BH31)^(G$5738-$D$5738)/1000</f>
        <v>0</v>
      </c>
      <c r="H5926" s="210">
        <f>H5875*'Usages mobilité'!$BG31*(1+'Usages mobilité'!$BH31)^(H$5738-$D$5738)/1000</f>
        <v>0</v>
      </c>
      <c r="I5926" s="210">
        <f>I5875*'Usages mobilité'!$BG31*(1+'Usages mobilité'!$BH31)^(I$5738-$D$5738)/1000</f>
        <v>0</v>
      </c>
      <c r="J5926" s="210">
        <f>J5875*'Usages mobilité'!$BG31*(1+'Usages mobilité'!$BH31)^(J$5738-$D$5738)/1000</f>
        <v>0</v>
      </c>
      <c r="K5926" s="210">
        <f>K5875*'Usages mobilité'!$BG31*(1+'Usages mobilité'!$BH31)^(K$5738-$D$5738)/1000</f>
        <v>0</v>
      </c>
      <c r="L5926" s="210">
        <f>L5875*'Usages mobilité'!$BG31*(1+'Usages mobilité'!$BH31)^(L$5738-$D$5738)/1000</f>
        <v>0</v>
      </c>
      <c r="M5926" s="210">
        <f>M5875*'Usages mobilité'!$BG31*(1+'Usages mobilité'!$BH31)^(M$5738-$D$5738)/1000</f>
        <v>0</v>
      </c>
      <c r="N5926" s="210">
        <f>N5875*'Usages mobilité'!$BG31*(1+'Usages mobilité'!$BH31)^(N$5738-$D$5738)/1000</f>
        <v>0</v>
      </c>
      <c r="O5926" s="210">
        <f>O5875*'Usages mobilité'!$BG31*(1+'Usages mobilité'!$BH31)^(O$5738-$D$5738)/1000</f>
        <v>0</v>
      </c>
      <c r="P5926" s="210">
        <f>P5875*'Usages mobilité'!$BG31*(1+'Usages mobilité'!$BH31)^(P$5738-$D$5738)/1000</f>
        <v>0</v>
      </c>
      <c r="Q5926" s="210">
        <f>Q5875*'Usages mobilité'!$BG31*(1+'Usages mobilité'!$BH31)^(Q$5738-$D$5738)/1000</f>
        <v>0</v>
      </c>
      <c r="R5926" s="210">
        <f>R5875*'Usages mobilité'!$BG31*(1+'Usages mobilité'!$BH31)^(R$5738-$D$5738)/1000</f>
        <v>0</v>
      </c>
    </row>
    <row r="5927" spans="1:18" hidden="1" outlineLevel="2" x14ac:dyDescent="0.35">
      <c r="A5927" s="209" t="str">
        <f>'Usages mobilité'!A32</f>
        <v>Usage mobilité n°29</v>
      </c>
      <c r="B5927" s="209" t="s">
        <v>639</v>
      </c>
      <c r="C5927" s="209"/>
      <c r="D5927" s="210">
        <f>D5876*'Usages mobilité'!$BG32*(1+'Usages mobilité'!$BH32)^(D$5738-$D$5738)/1000</f>
        <v>0</v>
      </c>
      <c r="E5927" s="210">
        <f>E5876*'Usages mobilité'!$BG32*(1+'Usages mobilité'!$BH32)^(E$5738-$D$5738)/1000</f>
        <v>0</v>
      </c>
      <c r="F5927" s="210">
        <f>F5876*'Usages mobilité'!$BG32*(1+'Usages mobilité'!$BH32)^(F$5738-$D$5738)/1000</f>
        <v>0</v>
      </c>
      <c r="G5927" s="210">
        <f>G5876*'Usages mobilité'!$BG32*(1+'Usages mobilité'!$BH32)^(G$5738-$D$5738)/1000</f>
        <v>0</v>
      </c>
      <c r="H5927" s="210">
        <f>H5876*'Usages mobilité'!$BG32*(1+'Usages mobilité'!$BH32)^(H$5738-$D$5738)/1000</f>
        <v>0</v>
      </c>
      <c r="I5927" s="210">
        <f>I5876*'Usages mobilité'!$BG32*(1+'Usages mobilité'!$BH32)^(I$5738-$D$5738)/1000</f>
        <v>0</v>
      </c>
      <c r="J5927" s="210">
        <f>J5876*'Usages mobilité'!$BG32*(1+'Usages mobilité'!$BH32)^(J$5738-$D$5738)/1000</f>
        <v>0</v>
      </c>
      <c r="K5927" s="210">
        <f>K5876*'Usages mobilité'!$BG32*(1+'Usages mobilité'!$BH32)^(K$5738-$D$5738)/1000</f>
        <v>0</v>
      </c>
      <c r="L5927" s="210">
        <f>L5876*'Usages mobilité'!$BG32*(1+'Usages mobilité'!$BH32)^(L$5738-$D$5738)/1000</f>
        <v>0</v>
      </c>
      <c r="M5927" s="210">
        <f>M5876*'Usages mobilité'!$BG32*(1+'Usages mobilité'!$BH32)^(M$5738-$D$5738)/1000</f>
        <v>0</v>
      </c>
      <c r="N5927" s="210">
        <f>N5876*'Usages mobilité'!$BG32*(1+'Usages mobilité'!$BH32)^(N$5738-$D$5738)/1000</f>
        <v>0</v>
      </c>
      <c r="O5927" s="210">
        <f>O5876*'Usages mobilité'!$BG32*(1+'Usages mobilité'!$BH32)^(O$5738-$D$5738)/1000</f>
        <v>0</v>
      </c>
      <c r="P5927" s="210">
        <f>P5876*'Usages mobilité'!$BG32*(1+'Usages mobilité'!$BH32)^(P$5738-$D$5738)/1000</f>
        <v>0</v>
      </c>
      <c r="Q5927" s="210">
        <f>Q5876*'Usages mobilité'!$BG32*(1+'Usages mobilité'!$BH32)^(Q$5738-$D$5738)/1000</f>
        <v>0</v>
      </c>
      <c r="R5927" s="210">
        <f>R5876*'Usages mobilité'!$BG32*(1+'Usages mobilité'!$BH32)^(R$5738-$D$5738)/1000</f>
        <v>0</v>
      </c>
    </row>
    <row r="5928" spans="1:18" hidden="1" outlineLevel="2" x14ac:dyDescent="0.35">
      <c r="A5928" s="209" t="str">
        <f>'Usages mobilité'!A33</f>
        <v>Usage mobilité n°30</v>
      </c>
      <c r="B5928" s="209" t="s">
        <v>639</v>
      </c>
      <c r="C5928" s="209"/>
      <c r="D5928" s="210">
        <f>D5877*'Usages mobilité'!$BG33*(1+'Usages mobilité'!$BH33)^(D$5738-$D$5738)/1000</f>
        <v>0</v>
      </c>
      <c r="E5928" s="210">
        <f>E5877*'Usages mobilité'!$BG33*(1+'Usages mobilité'!$BH33)^(E$5738-$D$5738)/1000</f>
        <v>0</v>
      </c>
      <c r="F5928" s="210">
        <f>F5877*'Usages mobilité'!$BG33*(1+'Usages mobilité'!$BH33)^(F$5738-$D$5738)/1000</f>
        <v>0</v>
      </c>
      <c r="G5928" s="210">
        <f>G5877*'Usages mobilité'!$BG33*(1+'Usages mobilité'!$BH33)^(G$5738-$D$5738)/1000</f>
        <v>0</v>
      </c>
      <c r="H5928" s="210">
        <f>H5877*'Usages mobilité'!$BG33*(1+'Usages mobilité'!$BH33)^(H$5738-$D$5738)/1000</f>
        <v>0</v>
      </c>
      <c r="I5928" s="210">
        <f>I5877*'Usages mobilité'!$BG33*(1+'Usages mobilité'!$BH33)^(I$5738-$D$5738)/1000</f>
        <v>0</v>
      </c>
      <c r="J5928" s="210">
        <f>J5877*'Usages mobilité'!$BG33*(1+'Usages mobilité'!$BH33)^(J$5738-$D$5738)/1000</f>
        <v>0</v>
      </c>
      <c r="K5928" s="210">
        <f>K5877*'Usages mobilité'!$BG33*(1+'Usages mobilité'!$BH33)^(K$5738-$D$5738)/1000</f>
        <v>0</v>
      </c>
      <c r="L5928" s="210">
        <f>L5877*'Usages mobilité'!$BG33*(1+'Usages mobilité'!$BH33)^(L$5738-$D$5738)/1000</f>
        <v>0</v>
      </c>
      <c r="M5928" s="210">
        <f>M5877*'Usages mobilité'!$BG33*(1+'Usages mobilité'!$BH33)^(M$5738-$D$5738)/1000</f>
        <v>0</v>
      </c>
      <c r="N5928" s="210">
        <f>N5877*'Usages mobilité'!$BG33*(1+'Usages mobilité'!$BH33)^(N$5738-$D$5738)/1000</f>
        <v>0</v>
      </c>
      <c r="O5928" s="210">
        <f>O5877*'Usages mobilité'!$BG33*(1+'Usages mobilité'!$BH33)^(O$5738-$D$5738)/1000</f>
        <v>0</v>
      </c>
      <c r="P5928" s="210">
        <f>P5877*'Usages mobilité'!$BG33*(1+'Usages mobilité'!$BH33)^(P$5738-$D$5738)/1000</f>
        <v>0</v>
      </c>
      <c r="Q5928" s="210">
        <f>Q5877*'Usages mobilité'!$BG33*(1+'Usages mobilité'!$BH33)^(Q$5738-$D$5738)/1000</f>
        <v>0</v>
      </c>
      <c r="R5928" s="210">
        <f>R5877*'Usages mobilité'!$BG33*(1+'Usages mobilité'!$BH33)^(R$5738-$D$5738)/1000</f>
        <v>0</v>
      </c>
    </row>
    <row r="5929" spans="1:18" hidden="1" outlineLevel="2" x14ac:dyDescent="0.35">
      <c r="A5929" s="209" t="str">
        <f>'Usages mobilité'!A34</f>
        <v>Usage mobilité n°31</v>
      </c>
      <c r="B5929" s="209" t="s">
        <v>639</v>
      </c>
      <c r="C5929" s="209"/>
      <c r="D5929" s="210">
        <f>D5878*'Usages mobilité'!$BG34*(1+'Usages mobilité'!$BH34)^(D$5738-$D$5738)/1000</f>
        <v>0</v>
      </c>
      <c r="E5929" s="210">
        <f>E5878*'Usages mobilité'!$BG34*(1+'Usages mobilité'!$BH34)^(E$5738-$D$5738)/1000</f>
        <v>0</v>
      </c>
      <c r="F5929" s="210">
        <f>F5878*'Usages mobilité'!$BG34*(1+'Usages mobilité'!$BH34)^(F$5738-$D$5738)/1000</f>
        <v>0</v>
      </c>
      <c r="G5929" s="210">
        <f>G5878*'Usages mobilité'!$BG34*(1+'Usages mobilité'!$BH34)^(G$5738-$D$5738)/1000</f>
        <v>0</v>
      </c>
      <c r="H5929" s="210">
        <f>H5878*'Usages mobilité'!$BG34*(1+'Usages mobilité'!$BH34)^(H$5738-$D$5738)/1000</f>
        <v>0</v>
      </c>
      <c r="I5929" s="210">
        <f>I5878*'Usages mobilité'!$BG34*(1+'Usages mobilité'!$BH34)^(I$5738-$D$5738)/1000</f>
        <v>0</v>
      </c>
      <c r="J5929" s="210">
        <f>J5878*'Usages mobilité'!$BG34*(1+'Usages mobilité'!$BH34)^(J$5738-$D$5738)/1000</f>
        <v>0</v>
      </c>
      <c r="K5929" s="210">
        <f>K5878*'Usages mobilité'!$BG34*(1+'Usages mobilité'!$BH34)^(K$5738-$D$5738)/1000</f>
        <v>0</v>
      </c>
      <c r="L5929" s="210">
        <f>L5878*'Usages mobilité'!$BG34*(1+'Usages mobilité'!$BH34)^(L$5738-$D$5738)/1000</f>
        <v>0</v>
      </c>
      <c r="M5929" s="210">
        <f>M5878*'Usages mobilité'!$BG34*(1+'Usages mobilité'!$BH34)^(M$5738-$D$5738)/1000</f>
        <v>0</v>
      </c>
      <c r="N5929" s="210">
        <f>N5878*'Usages mobilité'!$BG34*(1+'Usages mobilité'!$BH34)^(N$5738-$D$5738)/1000</f>
        <v>0</v>
      </c>
      <c r="O5929" s="210">
        <f>O5878*'Usages mobilité'!$BG34*(1+'Usages mobilité'!$BH34)^(O$5738-$D$5738)/1000</f>
        <v>0</v>
      </c>
      <c r="P5929" s="210">
        <f>P5878*'Usages mobilité'!$BG34*(1+'Usages mobilité'!$BH34)^(P$5738-$D$5738)/1000</f>
        <v>0</v>
      </c>
      <c r="Q5929" s="210">
        <f>Q5878*'Usages mobilité'!$BG34*(1+'Usages mobilité'!$BH34)^(Q$5738-$D$5738)/1000</f>
        <v>0</v>
      </c>
      <c r="R5929" s="210">
        <f>R5878*'Usages mobilité'!$BG34*(1+'Usages mobilité'!$BH34)^(R$5738-$D$5738)/1000</f>
        <v>0</v>
      </c>
    </row>
    <row r="5930" spans="1:18" hidden="1" outlineLevel="2" x14ac:dyDescent="0.35">
      <c r="A5930" s="209" t="str">
        <f>'Usages mobilité'!A35</f>
        <v>Usage mobilité n°32</v>
      </c>
      <c r="B5930" s="209" t="s">
        <v>639</v>
      </c>
      <c r="C5930" s="209"/>
      <c r="D5930" s="210">
        <f>D5879*'Usages mobilité'!$BG35*(1+'Usages mobilité'!$BH35)^(D$5738-$D$5738)/1000</f>
        <v>0</v>
      </c>
      <c r="E5930" s="210">
        <f>E5879*'Usages mobilité'!$BG35*(1+'Usages mobilité'!$BH35)^(E$5738-$D$5738)/1000</f>
        <v>0</v>
      </c>
      <c r="F5930" s="210">
        <f>F5879*'Usages mobilité'!$BG35*(1+'Usages mobilité'!$BH35)^(F$5738-$D$5738)/1000</f>
        <v>0</v>
      </c>
      <c r="G5930" s="210">
        <f>G5879*'Usages mobilité'!$BG35*(1+'Usages mobilité'!$BH35)^(G$5738-$D$5738)/1000</f>
        <v>0</v>
      </c>
      <c r="H5930" s="210">
        <f>H5879*'Usages mobilité'!$BG35*(1+'Usages mobilité'!$BH35)^(H$5738-$D$5738)/1000</f>
        <v>0</v>
      </c>
      <c r="I5930" s="210">
        <f>I5879*'Usages mobilité'!$BG35*(1+'Usages mobilité'!$BH35)^(I$5738-$D$5738)/1000</f>
        <v>0</v>
      </c>
      <c r="J5930" s="210">
        <f>J5879*'Usages mobilité'!$BG35*(1+'Usages mobilité'!$BH35)^(J$5738-$D$5738)/1000</f>
        <v>0</v>
      </c>
      <c r="K5930" s="210">
        <f>K5879*'Usages mobilité'!$BG35*(1+'Usages mobilité'!$BH35)^(K$5738-$D$5738)/1000</f>
        <v>0</v>
      </c>
      <c r="L5930" s="210">
        <f>L5879*'Usages mobilité'!$BG35*(1+'Usages mobilité'!$BH35)^(L$5738-$D$5738)/1000</f>
        <v>0</v>
      </c>
      <c r="M5930" s="210">
        <f>M5879*'Usages mobilité'!$BG35*(1+'Usages mobilité'!$BH35)^(M$5738-$D$5738)/1000</f>
        <v>0</v>
      </c>
      <c r="N5930" s="210">
        <f>N5879*'Usages mobilité'!$BG35*(1+'Usages mobilité'!$BH35)^(N$5738-$D$5738)/1000</f>
        <v>0</v>
      </c>
      <c r="O5930" s="210">
        <f>O5879*'Usages mobilité'!$BG35*(1+'Usages mobilité'!$BH35)^(O$5738-$D$5738)/1000</f>
        <v>0</v>
      </c>
      <c r="P5930" s="210">
        <f>P5879*'Usages mobilité'!$BG35*(1+'Usages mobilité'!$BH35)^(P$5738-$D$5738)/1000</f>
        <v>0</v>
      </c>
      <c r="Q5930" s="210">
        <f>Q5879*'Usages mobilité'!$BG35*(1+'Usages mobilité'!$BH35)^(Q$5738-$D$5738)/1000</f>
        <v>0</v>
      </c>
      <c r="R5930" s="210">
        <f>R5879*'Usages mobilité'!$BG35*(1+'Usages mobilité'!$BH35)^(R$5738-$D$5738)/1000</f>
        <v>0</v>
      </c>
    </row>
    <row r="5931" spans="1:18" hidden="1" outlineLevel="2" x14ac:dyDescent="0.35">
      <c r="A5931" s="209" t="str">
        <f>'Usages mobilité'!A36</f>
        <v>Usage mobilité n°33</v>
      </c>
      <c r="B5931" s="209" t="s">
        <v>639</v>
      </c>
      <c r="C5931" s="209"/>
      <c r="D5931" s="210">
        <f>D5880*'Usages mobilité'!$BG36*(1+'Usages mobilité'!$BH36)^(D$5738-$D$5738)/1000</f>
        <v>0</v>
      </c>
      <c r="E5931" s="210">
        <f>E5880*'Usages mobilité'!$BG36*(1+'Usages mobilité'!$BH36)^(E$5738-$D$5738)/1000</f>
        <v>0</v>
      </c>
      <c r="F5931" s="210">
        <f>F5880*'Usages mobilité'!$BG36*(1+'Usages mobilité'!$BH36)^(F$5738-$D$5738)/1000</f>
        <v>0</v>
      </c>
      <c r="G5931" s="210">
        <f>G5880*'Usages mobilité'!$BG36*(1+'Usages mobilité'!$BH36)^(G$5738-$D$5738)/1000</f>
        <v>0</v>
      </c>
      <c r="H5931" s="210">
        <f>H5880*'Usages mobilité'!$BG36*(1+'Usages mobilité'!$BH36)^(H$5738-$D$5738)/1000</f>
        <v>0</v>
      </c>
      <c r="I5931" s="210">
        <f>I5880*'Usages mobilité'!$BG36*(1+'Usages mobilité'!$BH36)^(I$5738-$D$5738)/1000</f>
        <v>0</v>
      </c>
      <c r="J5931" s="210">
        <f>J5880*'Usages mobilité'!$BG36*(1+'Usages mobilité'!$BH36)^(J$5738-$D$5738)/1000</f>
        <v>0</v>
      </c>
      <c r="K5931" s="210">
        <f>K5880*'Usages mobilité'!$BG36*(1+'Usages mobilité'!$BH36)^(K$5738-$D$5738)/1000</f>
        <v>0</v>
      </c>
      <c r="L5931" s="210">
        <f>L5880*'Usages mobilité'!$BG36*(1+'Usages mobilité'!$BH36)^(L$5738-$D$5738)/1000</f>
        <v>0</v>
      </c>
      <c r="M5931" s="210">
        <f>M5880*'Usages mobilité'!$BG36*(1+'Usages mobilité'!$BH36)^(M$5738-$D$5738)/1000</f>
        <v>0</v>
      </c>
      <c r="N5931" s="210">
        <f>N5880*'Usages mobilité'!$BG36*(1+'Usages mobilité'!$BH36)^(N$5738-$D$5738)/1000</f>
        <v>0</v>
      </c>
      <c r="O5931" s="210">
        <f>O5880*'Usages mobilité'!$BG36*(1+'Usages mobilité'!$BH36)^(O$5738-$D$5738)/1000</f>
        <v>0</v>
      </c>
      <c r="P5931" s="210">
        <f>P5880*'Usages mobilité'!$BG36*(1+'Usages mobilité'!$BH36)^(P$5738-$D$5738)/1000</f>
        <v>0</v>
      </c>
      <c r="Q5931" s="210">
        <f>Q5880*'Usages mobilité'!$BG36*(1+'Usages mobilité'!$BH36)^(Q$5738-$D$5738)/1000</f>
        <v>0</v>
      </c>
      <c r="R5931" s="210">
        <f>R5880*'Usages mobilité'!$BG36*(1+'Usages mobilité'!$BH36)^(R$5738-$D$5738)/1000</f>
        <v>0</v>
      </c>
    </row>
    <row r="5932" spans="1:18" hidden="1" outlineLevel="2" x14ac:dyDescent="0.35">
      <c r="A5932" s="209" t="str">
        <f>'Usages mobilité'!A37</f>
        <v>Usage mobilité n°34</v>
      </c>
      <c r="B5932" s="209" t="s">
        <v>639</v>
      </c>
      <c r="C5932" s="209"/>
      <c r="D5932" s="210">
        <f>D5881*'Usages mobilité'!$BG37*(1+'Usages mobilité'!$BH37)^(D$5738-$D$5738)/1000</f>
        <v>0</v>
      </c>
      <c r="E5932" s="210">
        <f>E5881*'Usages mobilité'!$BG37*(1+'Usages mobilité'!$BH37)^(E$5738-$D$5738)/1000</f>
        <v>0</v>
      </c>
      <c r="F5932" s="210">
        <f>F5881*'Usages mobilité'!$BG37*(1+'Usages mobilité'!$BH37)^(F$5738-$D$5738)/1000</f>
        <v>0</v>
      </c>
      <c r="G5932" s="210">
        <f>G5881*'Usages mobilité'!$BG37*(1+'Usages mobilité'!$BH37)^(G$5738-$D$5738)/1000</f>
        <v>0</v>
      </c>
      <c r="H5932" s="210">
        <f>H5881*'Usages mobilité'!$BG37*(1+'Usages mobilité'!$BH37)^(H$5738-$D$5738)/1000</f>
        <v>0</v>
      </c>
      <c r="I5932" s="210">
        <f>I5881*'Usages mobilité'!$BG37*(1+'Usages mobilité'!$BH37)^(I$5738-$D$5738)/1000</f>
        <v>0</v>
      </c>
      <c r="J5932" s="210">
        <f>J5881*'Usages mobilité'!$BG37*(1+'Usages mobilité'!$BH37)^(J$5738-$D$5738)/1000</f>
        <v>0</v>
      </c>
      <c r="K5932" s="210">
        <f>K5881*'Usages mobilité'!$BG37*(1+'Usages mobilité'!$BH37)^(K$5738-$D$5738)/1000</f>
        <v>0</v>
      </c>
      <c r="L5932" s="210">
        <f>L5881*'Usages mobilité'!$BG37*(1+'Usages mobilité'!$BH37)^(L$5738-$D$5738)/1000</f>
        <v>0</v>
      </c>
      <c r="M5932" s="210">
        <f>M5881*'Usages mobilité'!$BG37*(1+'Usages mobilité'!$BH37)^(M$5738-$D$5738)/1000</f>
        <v>0</v>
      </c>
      <c r="N5932" s="210">
        <f>N5881*'Usages mobilité'!$BG37*(1+'Usages mobilité'!$BH37)^(N$5738-$D$5738)/1000</f>
        <v>0</v>
      </c>
      <c r="O5932" s="210">
        <f>O5881*'Usages mobilité'!$BG37*(1+'Usages mobilité'!$BH37)^(O$5738-$D$5738)/1000</f>
        <v>0</v>
      </c>
      <c r="P5932" s="210">
        <f>P5881*'Usages mobilité'!$BG37*(1+'Usages mobilité'!$BH37)^(P$5738-$D$5738)/1000</f>
        <v>0</v>
      </c>
      <c r="Q5932" s="210">
        <f>Q5881*'Usages mobilité'!$BG37*(1+'Usages mobilité'!$BH37)^(Q$5738-$D$5738)/1000</f>
        <v>0</v>
      </c>
      <c r="R5932" s="210">
        <f>R5881*'Usages mobilité'!$BG37*(1+'Usages mobilité'!$BH37)^(R$5738-$D$5738)/1000</f>
        <v>0</v>
      </c>
    </row>
    <row r="5933" spans="1:18" hidden="1" outlineLevel="2" x14ac:dyDescent="0.35">
      <c r="A5933" s="209" t="str">
        <f>'Usages mobilité'!A38</f>
        <v>Usage mobilité n°35</v>
      </c>
      <c r="B5933" s="209" t="s">
        <v>639</v>
      </c>
      <c r="C5933" s="209"/>
      <c r="D5933" s="210">
        <f>D5882*'Usages mobilité'!$BG38*(1+'Usages mobilité'!$BH38)^(D$5738-$D$5738)/1000</f>
        <v>0</v>
      </c>
      <c r="E5933" s="210">
        <f>E5882*'Usages mobilité'!$BG38*(1+'Usages mobilité'!$BH38)^(E$5738-$D$5738)/1000</f>
        <v>0</v>
      </c>
      <c r="F5933" s="210">
        <f>F5882*'Usages mobilité'!$BG38*(1+'Usages mobilité'!$BH38)^(F$5738-$D$5738)/1000</f>
        <v>0</v>
      </c>
      <c r="G5933" s="210">
        <f>G5882*'Usages mobilité'!$BG38*(1+'Usages mobilité'!$BH38)^(G$5738-$D$5738)/1000</f>
        <v>0</v>
      </c>
      <c r="H5933" s="210">
        <f>H5882*'Usages mobilité'!$BG38*(1+'Usages mobilité'!$BH38)^(H$5738-$D$5738)/1000</f>
        <v>0</v>
      </c>
      <c r="I5933" s="210">
        <f>I5882*'Usages mobilité'!$BG38*(1+'Usages mobilité'!$BH38)^(I$5738-$D$5738)/1000</f>
        <v>0</v>
      </c>
      <c r="J5933" s="210">
        <f>J5882*'Usages mobilité'!$BG38*(1+'Usages mobilité'!$BH38)^(J$5738-$D$5738)/1000</f>
        <v>0</v>
      </c>
      <c r="K5933" s="210">
        <f>K5882*'Usages mobilité'!$BG38*(1+'Usages mobilité'!$BH38)^(K$5738-$D$5738)/1000</f>
        <v>0</v>
      </c>
      <c r="L5933" s="210">
        <f>L5882*'Usages mobilité'!$BG38*(1+'Usages mobilité'!$BH38)^(L$5738-$D$5738)/1000</f>
        <v>0</v>
      </c>
      <c r="M5933" s="210">
        <f>M5882*'Usages mobilité'!$BG38*(1+'Usages mobilité'!$BH38)^(M$5738-$D$5738)/1000</f>
        <v>0</v>
      </c>
      <c r="N5933" s="210">
        <f>N5882*'Usages mobilité'!$BG38*(1+'Usages mobilité'!$BH38)^(N$5738-$D$5738)/1000</f>
        <v>0</v>
      </c>
      <c r="O5933" s="210">
        <f>O5882*'Usages mobilité'!$BG38*(1+'Usages mobilité'!$BH38)^(O$5738-$D$5738)/1000</f>
        <v>0</v>
      </c>
      <c r="P5933" s="210">
        <f>P5882*'Usages mobilité'!$BG38*(1+'Usages mobilité'!$BH38)^(P$5738-$D$5738)/1000</f>
        <v>0</v>
      </c>
      <c r="Q5933" s="210">
        <f>Q5882*'Usages mobilité'!$BG38*(1+'Usages mobilité'!$BH38)^(Q$5738-$D$5738)/1000</f>
        <v>0</v>
      </c>
      <c r="R5933" s="210">
        <f>R5882*'Usages mobilité'!$BG38*(1+'Usages mobilité'!$BH38)^(R$5738-$D$5738)/1000</f>
        <v>0</v>
      </c>
    </row>
    <row r="5934" spans="1:18" hidden="1" outlineLevel="2" x14ac:dyDescent="0.35">
      <c r="A5934" s="209" t="str">
        <f>'Usages mobilité'!A39</f>
        <v>Usage mobilité n°36</v>
      </c>
      <c r="B5934" s="209" t="s">
        <v>639</v>
      </c>
      <c r="C5934" s="209"/>
      <c r="D5934" s="210">
        <f>D5883*'Usages mobilité'!$BG39*(1+'Usages mobilité'!$BH39)^(D$5738-$D$5738)/1000</f>
        <v>0</v>
      </c>
      <c r="E5934" s="210">
        <f>E5883*'Usages mobilité'!$BG39*(1+'Usages mobilité'!$BH39)^(E$5738-$D$5738)/1000</f>
        <v>0</v>
      </c>
      <c r="F5934" s="210">
        <f>F5883*'Usages mobilité'!$BG39*(1+'Usages mobilité'!$BH39)^(F$5738-$D$5738)/1000</f>
        <v>0</v>
      </c>
      <c r="G5934" s="210">
        <f>G5883*'Usages mobilité'!$BG39*(1+'Usages mobilité'!$BH39)^(G$5738-$D$5738)/1000</f>
        <v>0</v>
      </c>
      <c r="H5934" s="210">
        <f>H5883*'Usages mobilité'!$BG39*(1+'Usages mobilité'!$BH39)^(H$5738-$D$5738)/1000</f>
        <v>0</v>
      </c>
      <c r="I5934" s="210">
        <f>I5883*'Usages mobilité'!$BG39*(1+'Usages mobilité'!$BH39)^(I$5738-$D$5738)/1000</f>
        <v>0</v>
      </c>
      <c r="J5934" s="210">
        <f>J5883*'Usages mobilité'!$BG39*(1+'Usages mobilité'!$BH39)^(J$5738-$D$5738)/1000</f>
        <v>0</v>
      </c>
      <c r="K5934" s="210">
        <f>K5883*'Usages mobilité'!$BG39*(1+'Usages mobilité'!$BH39)^(K$5738-$D$5738)/1000</f>
        <v>0</v>
      </c>
      <c r="L5934" s="210">
        <f>L5883*'Usages mobilité'!$BG39*(1+'Usages mobilité'!$BH39)^(L$5738-$D$5738)/1000</f>
        <v>0</v>
      </c>
      <c r="M5934" s="210">
        <f>M5883*'Usages mobilité'!$BG39*(1+'Usages mobilité'!$BH39)^(M$5738-$D$5738)/1000</f>
        <v>0</v>
      </c>
      <c r="N5934" s="210">
        <f>N5883*'Usages mobilité'!$BG39*(1+'Usages mobilité'!$BH39)^(N$5738-$D$5738)/1000</f>
        <v>0</v>
      </c>
      <c r="O5934" s="210">
        <f>O5883*'Usages mobilité'!$BG39*(1+'Usages mobilité'!$BH39)^(O$5738-$D$5738)/1000</f>
        <v>0</v>
      </c>
      <c r="P5934" s="210">
        <f>P5883*'Usages mobilité'!$BG39*(1+'Usages mobilité'!$BH39)^(P$5738-$D$5738)/1000</f>
        <v>0</v>
      </c>
      <c r="Q5934" s="210">
        <f>Q5883*'Usages mobilité'!$BG39*(1+'Usages mobilité'!$BH39)^(Q$5738-$D$5738)/1000</f>
        <v>0</v>
      </c>
      <c r="R5934" s="210">
        <f>R5883*'Usages mobilité'!$BG39*(1+'Usages mobilité'!$BH39)^(R$5738-$D$5738)/1000</f>
        <v>0</v>
      </c>
    </row>
    <row r="5935" spans="1:18" hidden="1" outlineLevel="2" x14ac:dyDescent="0.35">
      <c r="A5935" s="209" t="str">
        <f>'Usages mobilité'!A40</f>
        <v>Usage mobilité n°37</v>
      </c>
      <c r="B5935" s="209" t="s">
        <v>639</v>
      </c>
      <c r="C5935" s="209"/>
      <c r="D5935" s="210">
        <f>D5884*'Usages mobilité'!$BG40*(1+'Usages mobilité'!$BH40)^(D$5738-$D$5738)/1000</f>
        <v>0</v>
      </c>
      <c r="E5935" s="210">
        <f>E5884*'Usages mobilité'!$BG40*(1+'Usages mobilité'!$BH40)^(E$5738-$D$5738)/1000</f>
        <v>0</v>
      </c>
      <c r="F5935" s="210">
        <f>F5884*'Usages mobilité'!$BG40*(1+'Usages mobilité'!$BH40)^(F$5738-$D$5738)/1000</f>
        <v>0</v>
      </c>
      <c r="G5935" s="210">
        <f>G5884*'Usages mobilité'!$BG40*(1+'Usages mobilité'!$BH40)^(G$5738-$D$5738)/1000</f>
        <v>0</v>
      </c>
      <c r="H5935" s="210">
        <f>H5884*'Usages mobilité'!$BG40*(1+'Usages mobilité'!$BH40)^(H$5738-$D$5738)/1000</f>
        <v>0</v>
      </c>
      <c r="I5935" s="210">
        <f>I5884*'Usages mobilité'!$BG40*(1+'Usages mobilité'!$BH40)^(I$5738-$D$5738)/1000</f>
        <v>0</v>
      </c>
      <c r="J5935" s="210">
        <f>J5884*'Usages mobilité'!$BG40*(1+'Usages mobilité'!$BH40)^(J$5738-$D$5738)/1000</f>
        <v>0</v>
      </c>
      <c r="K5935" s="210">
        <f>K5884*'Usages mobilité'!$BG40*(1+'Usages mobilité'!$BH40)^(K$5738-$D$5738)/1000</f>
        <v>0</v>
      </c>
      <c r="L5935" s="210">
        <f>L5884*'Usages mobilité'!$BG40*(1+'Usages mobilité'!$BH40)^(L$5738-$D$5738)/1000</f>
        <v>0</v>
      </c>
      <c r="M5935" s="210">
        <f>M5884*'Usages mobilité'!$BG40*(1+'Usages mobilité'!$BH40)^(M$5738-$D$5738)/1000</f>
        <v>0</v>
      </c>
      <c r="N5935" s="210">
        <f>N5884*'Usages mobilité'!$BG40*(1+'Usages mobilité'!$BH40)^(N$5738-$D$5738)/1000</f>
        <v>0</v>
      </c>
      <c r="O5935" s="210">
        <f>O5884*'Usages mobilité'!$BG40*(1+'Usages mobilité'!$BH40)^(O$5738-$D$5738)/1000</f>
        <v>0</v>
      </c>
      <c r="P5935" s="210">
        <f>P5884*'Usages mobilité'!$BG40*(1+'Usages mobilité'!$BH40)^(P$5738-$D$5738)/1000</f>
        <v>0</v>
      </c>
      <c r="Q5935" s="210">
        <f>Q5884*'Usages mobilité'!$BG40*(1+'Usages mobilité'!$BH40)^(Q$5738-$D$5738)/1000</f>
        <v>0</v>
      </c>
      <c r="R5935" s="210">
        <f>R5884*'Usages mobilité'!$BG40*(1+'Usages mobilité'!$BH40)^(R$5738-$D$5738)/1000</f>
        <v>0</v>
      </c>
    </row>
    <row r="5936" spans="1:18" hidden="1" outlineLevel="2" x14ac:dyDescent="0.35">
      <c r="A5936" s="209" t="str">
        <f>'Usages mobilité'!A41</f>
        <v>Usage mobilité n°38</v>
      </c>
      <c r="B5936" s="209" t="s">
        <v>639</v>
      </c>
      <c r="C5936" s="209"/>
      <c r="D5936" s="210">
        <f>D5885*'Usages mobilité'!$BG41*(1+'Usages mobilité'!$BH41)^(D$5738-$D$5738)/1000</f>
        <v>0</v>
      </c>
      <c r="E5936" s="210">
        <f>E5885*'Usages mobilité'!$BG41*(1+'Usages mobilité'!$BH41)^(E$5738-$D$5738)/1000</f>
        <v>0</v>
      </c>
      <c r="F5936" s="210">
        <f>F5885*'Usages mobilité'!$BG41*(1+'Usages mobilité'!$BH41)^(F$5738-$D$5738)/1000</f>
        <v>0</v>
      </c>
      <c r="G5936" s="210">
        <f>G5885*'Usages mobilité'!$BG41*(1+'Usages mobilité'!$BH41)^(G$5738-$D$5738)/1000</f>
        <v>0</v>
      </c>
      <c r="H5936" s="210">
        <f>H5885*'Usages mobilité'!$BG41*(1+'Usages mobilité'!$BH41)^(H$5738-$D$5738)/1000</f>
        <v>0</v>
      </c>
      <c r="I5936" s="210">
        <f>I5885*'Usages mobilité'!$BG41*(1+'Usages mobilité'!$BH41)^(I$5738-$D$5738)/1000</f>
        <v>0</v>
      </c>
      <c r="J5936" s="210">
        <f>J5885*'Usages mobilité'!$BG41*(1+'Usages mobilité'!$BH41)^(J$5738-$D$5738)/1000</f>
        <v>0</v>
      </c>
      <c r="K5936" s="210">
        <f>K5885*'Usages mobilité'!$BG41*(1+'Usages mobilité'!$BH41)^(K$5738-$D$5738)/1000</f>
        <v>0</v>
      </c>
      <c r="L5936" s="210">
        <f>L5885*'Usages mobilité'!$BG41*(1+'Usages mobilité'!$BH41)^(L$5738-$D$5738)/1000</f>
        <v>0</v>
      </c>
      <c r="M5936" s="210">
        <f>M5885*'Usages mobilité'!$BG41*(1+'Usages mobilité'!$BH41)^(M$5738-$D$5738)/1000</f>
        <v>0</v>
      </c>
      <c r="N5936" s="210">
        <f>N5885*'Usages mobilité'!$BG41*(1+'Usages mobilité'!$BH41)^(N$5738-$D$5738)/1000</f>
        <v>0</v>
      </c>
      <c r="O5936" s="210">
        <f>O5885*'Usages mobilité'!$BG41*(1+'Usages mobilité'!$BH41)^(O$5738-$D$5738)/1000</f>
        <v>0</v>
      </c>
      <c r="P5936" s="210">
        <f>P5885*'Usages mobilité'!$BG41*(1+'Usages mobilité'!$BH41)^(P$5738-$D$5738)/1000</f>
        <v>0</v>
      </c>
      <c r="Q5936" s="210">
        <f>Q5885*'Usages mobilité'!$BG41*(1+'Usages mobilité'!$BH41)^(Q$5738-$D$5738)/1000</f>
        <v>0</v>
      </c>
      <c r="R5936" s="210">
        <f>R5885*'Usages mobilité'!$BG41*(1+'Usages mobilité'!$BH41)^(R$5738-$D$5738)/1000</f>
        <v>0</v>
      </c>
    </row>
    <row r="5937" spans="1:18" hidden="1" outlineLevel="2" x14ac:dyDescent="0.35">
      <c r="A5937" s="209" t="str">
        <f>'Usages mobilité'!A42</f>
        <v>Usage mobilité n°39</v>
      </c>
      <c r="B5937" s="209" t="s">
        <v>639</v>
      </c>
      <c r="C5937" s="209"/>
      <c r="D5937" s="210">
        <f>D5886*'Usages mobilité'!$BG42*(1+'Usages mobilité'!$BH42)^(D$5738-$D$5738)/1000</f>
        <v>0</v>
      </c>
      <c r="E5937" s="210">
        <f>E5886*'Usages mobilité'!$BG42*(1+'Usages mobilité'!$BH42)^(E$5738-$D$5738)/1000</f>
        <v>0</v>
      </c>
      <c r="F5937" s="210">
        <f>F5886*'Usages mobilité'!$BG42*(1+'Usages mobilité'!$BH42)^(F$5738-$D$5738)/1000</f>
        <v>0</v>
      </c>
      <c r="G5937" s="210">
        <f>G5886*'Usages mobilité'!$BG42*(1+'Usages mobilité'!$BH42)^(G$5738-$D$5738)/1000</f>
        <v>0</v>
      </c>
      <c r="H5937" s="210">
        <f>H5886*'Usages mobilité'!$BG42*(1+'Usages mobilité'!$BH42)^(H$5738-$D$5738)/1000</f>
        <v>0</v>
      </c>
      <c r="I5937" s="210">
        <f>I5886*'Usages mobilité'!$BG42*(1+'Usages mobilité'!$BH42)^(I$5738-$D$5738)/1000</f>
        <v>0</v>
      </c>
      <c r="J5937" s="210">
        <f>J5886*'Usages mobilité'!$BG42*(1+'Usages mobilité'!$BH42)^(J$5738-$D$5738)/1000</f>
        <v>0</v>
      </c>
      <c r="K5937" s="210">
        <f>K5886*'Usages mobilité'!$BG42*(1+'Usages mobilité'!$BH42)^(K$5738-$D$5738)/1000</f>
        <v>0</v>
      </c>
      <c r="L5937" s="210">
        <f>L5886*'Usages mobilité'!$BG42*(1+'Usages mobilité'!$BH42)^(L$5738-$D$5738)/1000</f>
        <v>0</v>
      </c>
      <c r="M5937" s="210">
        <f>M5886*'Usages mobilité'!$BG42*(1+'Usages mobilité'!$BH42)^(M$5738-$D$5738)/1000</f>
        <v>0</v>
      </c>
      <c r="N5937" s="210">
        <f>N5886*'Usages mobilité'!$BG42*(1+'Usages mobilité'!$BH42)^(N$5738-$D$5738)/1000</f>
        <v>0</v>
      </c>
      <c r="O5937" s="210">
        <f>O5886*'Usages mobilité'!$BG42*(1+'Usages mobilité'!$BH42)^(O$5738-$D$5738)/1000</f>
        <v>0</v>
      </c>
      <c r="P5937" s="210">
        <f>P5886*'Usages mobilité'!$BG42*(1+'Usages mobilité'!$BH42)^(P$5738-$D$5738)/1000</f>
        <v>0</v>
      </c>
      <c r="Q5937" s="210">
        <f>Q5886*'Usages mobilité'!$BG42*(1+'Usages mobilité'!$BH42)^(Q$5738-$D$5738)/1000</f>
        <v>0</v>
      </c>
      <c r="R5937" s="210">
        <f>R5886*'Usages mobilité'!$BG42*(1+'Usages mobilité'!$BH42)^(R$5738-$D$5738)/1000</f>
        <v>0</v>
      </c>
    </row>
    <row r="5938" spans="1:18" hidden="1" outlineLevel="2" x14ac:dyDescent="0.35">
      <c r="A5938" s="209" t="str">
        <f>'Usages mobilité'!A43</f>
        <v>Usage mobilité n°40</v>
      </c>
      <c r="B5938" s="209" t="s">
        <v>639</v>
      </c>
      <c r="C5938" s="209"/>
      <c r="D5938" s="210">
        <f>D5887*'Usages mobilité'!$BG43*(1+'Usages mobilité'!$BH43)^(D$5738-$D$5738)/1000</f>
        <v>0</v>
      </c>
      <c r="E5938" s="210">
        <f>E5887*'Usages mobilité'!$BG43*(1+'Usages mobilité'!$BH43)^(E$5738-$D$5738)/1000</f>
        <v>0</v>
      </c>
      <c r="F5938" s="210">
        <f>F5887*'Usages mobilité'!$BG43*(1+'Usages mobilité'!$BH43)^(F$5738-$D$5738)/1000</f>
        <v>0</v>
      </c>
      <c r="G5938" s="210">
        <f>G5887*'Usages mobilité'!$BG43*(1+'Usages mobilité'!$BH43)^(G$5738-$D$5738)/1000</f>
        <v>0</v>
      </c>
      <c r="H5938" s="210">
        <f>H5887*'Usages mobilité'!$BG43*(1+'Usages mobilité'!$BH43)^(H$5738-$D$5738)/1000</f>
        <v>0</v>
      </c>
      <c r="I5938" s="210">
        <f>I5887*'Usages mobilité'!$BG43*(1+'Usages mobilité'!$BH43)^(I$5738-$D$5738)/1000</f>
        <v>0</v>
      </c>
      <c r="J5938" s="210">
        <f>J5887*'Usages mobilité'!$BG43*(1+'Usages mobilité'!$BH43)^(J$5738-$D$5738)/1000</f>
        <v>0</v>
      </c>
      <c r="K5938" s="210">
        <f>K5887*'Usages mobilité'!$BG43*(1+'Usages mobilité'!$BH43)^(K$5738-$D$5738)/1000</f>
        <v>0</v>
      </c>
      <c r="L5938" s="210">
        <f>L5887*'Usages mobilité'!$BG43*(1+'Usages mobilité'!$BH43)^(L$5738-$D$5738)/1000</f>
        <v>0</v>
      </c>
      <c r="M5938" s="210">
        <f>M5887*'Usages mobilité'!$BG43*(1+'Usages mobilité'!$BH43)^(M$5738-$D$5738)/1000</f>
        <v>0</v>
      </c>
      <c r="N5938" s="210">
        <f>N5887*'Usages mobilité'!$BG43*(1+'Usages mobilité'!$BH43)^(N$5738-$D$5738)/1000</f>
        <v>0</v>
      </c>
      <c r="O5938" s="210">
        <f>O5887*'Usages mobilité'!$BG43*(1+'Usages mobilité'!$BH43)^(O$5738-$D$5738)/1000</f>
        <v>0</v>
      </c>
      <c r="P5938" s="210">
        <f>P5887*'Usages mobilité'!$BG43*(1+'Usages mobilité'!$BH43)^(P$5738-$D$5738)/1000</f>
        <v>0</v>
      </c>
      <c r="Q5938" s="210">
        <f>Q5887*'Usages mobilité'!$BG43*(1+'Usages mobilité'!$BH43)^(Q$5738-$D$5738)/1000</f>
        <v>0</v>
      </c>
      <c r="R5938" s="210">
        <f>R5887*'Usages mobilité'!$BG43*(1+'Usages mobilité'!$BH43)^(R$5738-$D$5738)/1000</f>
        <v>0</v>
      </c>
    </row>
    <row r="5939" spans="1:18" hidden="1" outlineLevel="2" x14ac:dyDescent="0.35">
      <c r="A5939" s="209" t="str">
        <f>'Usages mobilité'!A44</f>
        <v>Usage mobilité n°41</v>
      </c>
      <c r="B5939" s="209" t="s">
        <v>639</v>
      </c>
      <c r="C5939" s="209"/>
      <c r="D5939" s="210">
        <f>D5888*'Usages mobilité'!$BG44*(1+'Usages mobilité'!$BH44)^(D$5738-$D$5738)/1000</f>
        <v>0</v>
      </c>
      <c r="E5939" s="210">
        <f>E5888*'Usages mobilité'!$BG44*(1+'Usages mobilité'!$BH44)^(E$5738-$D$5738)/1000</f>
        <v>0</v>
      </c>
      <c r="F5939" s="210">
        <f>F5888*'Usages mobilité'!$BG44*(1+'Usages mobilité'!$BH44)^(F$5738-$D$5738)/1000</f>
        <v>0</v>
      </c>
      <c r="G5939" s="210">
        <f>G5888*'Usages mobilité'!$BG44*(1+'Usages mobilité'!$BH44)^(G$5738-$D$5738)/1000</f>
        <v>0</v>
      </c>
      <c r="H5939" s="210">
        <f>H5888*'Usages mobilité'!$BG44*(1+'Usages mobilité'!$BH44)^(H$5738-$D$5738)/1000</f>
        <v>0</v>
      </c>
      <c r="I5939" s="210">
        <f>I5888*'Usages mobilité'!$BG44*(1+'Usages mobilité'!$BH44)^(I$5738-$D$5738)/1000</f>
        <v>0</v>
      </c>
      <c r="J5939" s="210">
        <f>J5888*'Usages mobilité'!$BG44*(1+'Usages mobilité'!$BH44)^(J$5738-$D$5738)/1000</f>
        <v>0</v>
      </c>
      <c r="K5939" s="210">
        <f>K5888*'Usages mobilité'!$BG44*(1+'Usages mobilité'!$BH44)^(K$5738-$D$5738)/1000</f>
        <v>0</v>
      </c>
      <c r="L5939" s="210">
        <f>L5888*'Usages mobilité'!$BG44*(1+'Usages mobilité'!$BH44)^(L$5738-$D$5738)/1000</f>
        <v>0</v>
      </c>
      <c r="M5939" s="210">
        <f>M5888*'Usages mobilité'!$BG44*(1+'Usages mobilité'!$BH44)^(M$5738-$D$5738)/1000</f>
        <v>0</v>
      </c>
      <c r="N5939" s="210">
        <f>N5888*'Usages mobilité'!$BG44*(1+'Usages mobilité'!$BH44)^(N$5738-$D$5738)/1000</f>
        <v>0</v>
      </c>
      <c r="O5939" s="210">
        <f>O5888*'Usages mobilité'!$BG44*(1+'Usages mobilité'!$BH44)^(O$5738-$D$5738)/1000</f>
        <v>0</v>
      </c>
      <c r="P5939" s="210">
        <f>P5888*'Usages mobilité'!$BG44*(1+'Usages mobilité'!$BH44)^(P$5738-$D$5738)/1000</f>
        <v>0</v>
      </c>
      <c r="Q5939" s="210">
        <f>Q5888*'Usages mobilité'!$BG44*(1+'Usages mobilité'!$BH44)^(Q$5738-$D$5738)/1000</f>
        <v>0</v>
      </c>
      <c r="R5939" s="210">
        <f>R5888*'Usages mobilité'!$BG44*(1+'Usages mobilité'!$BH44)^(R$5738-$D$5738)/1000</f>
        <v>0</v>
      </c>
    </row>
    <row r="5940" spans="1:18" hidden="1" outlineLevel="2" x14ac:dyDescent="0.35">
      <c r="A5940" s="209" t="str">
        <f>'Usages mobilité'!A45</f>
        <v>Usage mobilité n°42</v>
      </c>
      <c r="B5940" s="209" t="s">
        <v>639</v>
      </c>
      <c r="C5940" s="209"/>
      <c r="D5940" s="210">
        <f>D5889*'Usages mobilité'!$BG45*(1+'Usages mobilité'!$BH45)^(D$5738-$D$5738)/1000</f>
        <v>0</v>
      </c>
      <c r="E5940" s="210">
        <f>E5889*'Usages mobilité'!$BG45*(1+'Usages mobilité'!$BH45)^(E$5738-$D$5738)/1000</f>
        <v>0</v>
      </c>
      <c r="F5940" s="210">
        <f>F5889*'Usages mobilité'!$BG45*(1+'Usages mobilité'!$BH45)^(F$5738-$D$5738)/1000</f>
        <v>0</v>
      </c>
      <c r="G5940" s="210">
        <f>G5889*'Usages mobilité'!$BG45*(1+'Usages mobilité'!$BH45)^(G$5738-$D$5738)/1000</f>
        <v>0</v>
      </c>
      <c r="H5940" s="210">
        <f>H5889*'Usages mobilité'!$BG45*(1+'Usages mobilité'!$BH45)^(H$5738-$D$5738)/1000</f>
        <v>0</v>
      </c>
      <c r="I5940" s="210">
        <f>I5889*'Usages mobilité'!$BG45*(1+'Usages mobilité'!$BH45)^(I$5738-$D$5738)/1000</f>
        <v>0</v>
      </c>
      <c r="J5940" s="210">
        <f>J5889*'Usages mobilité'!$BG45*(1+'Usages mobilité'!$BH45)^(J$5738-$D$5738)/1000</f>
        <v>0</v>
      </c>
      <c r="K5940" s="210">
        <f>K5889*'Usages mobilité'!$BG45*(1+'Usages mobilité'!$BH45)^(K$5738-$D$5738)/1000</f>
        <v>0</v>
      </c>
      <c r="L5940" s="210">
        <f>L5889*'Usages mobilité'!$BG45*(1+'Usages mobilité'!$BH45)^(L$5738-$D$5738)/1000</f>
        <v>0</v>
      </c>
      <c r="M5940" s="210">
        <f>M5889*'Usages mobilité'!$BG45*(1+'Usages mobilité'!$BH45)^(M$5738-$D$5738)/1000</f>
        <v>0</v>
      </c>
      <c r="N5940" s="210">
        <f>N5889*'Usages mobilité'!$BG45*(1+'Usages mobilité'!$BH45)^(N$5738-$D$5738)/1000</f>
        <v>0</v>
      </c>
      <c r="O5940" s="210">
        <f>O5889*'Usages mobilité'!$BG45*(1+'Usages mobilité'!$BH45)^(O$5738-$D$5738)/1000</f>
        <v>0</v>
      </c>
      <c r="P5940" s="210">
        <f>P5889*'Usages mobilité'!$BG45*(1+'Usages mobilité'!$BH45)^(P$5738-$D$5738)/1000</f>
        <v>0</v>
      </c>
      <c r="Q5940" s="210">
        <f>Q5889*'Usages mobilité'!$BG45*(1+'Usages mobilité'!$BH45)^(Q$5738-$D$5738)/1000</f>
        <v>0</v>
      </c>
      <c r="R5940" s="210">
        <f>R5889*'Usages mobilité'!$BG45*(1+'Usages mobilité'!$BH45)^(R$5738-$D$5738)/1000</f>
        <v>0</v>
      </c>
    </row>
    <row r="5941" spans="1:18" hidden="1" outlineLevel="2" x14ac:dyDescent="0.35">
      <c r="A5941" s="209" t="str">
        <f>'Usages mobilité'!A46</f>
        <v>Usage mobilité n°43</v>
      </c>
      <c r="B5941" s="209" t="s">
        <v>639</v>
      </c>
      <c r="C5941" s="209"/>
      <c r="D5941" s="210">
        <f>D5890*'Usages mobilité'!$BG46*(1+'Usages mobilité'!$BH46)^(D$5738-$D$5738)/1000</f>
        <v>0</v>
      </c>
      <c r="E5941" s="210">
        <f>E5890*'Usages mobilité'!$BG46*(1+'Usages mobilité'!$BH46)^(E$5738-$D$5738)/1000</f>
        <v>0</v>
      </c>
      <c r="F5941" s="210">
        <f>F5890*'Usages mobilité'!$BG46*(1+'Usages mobilité'!$BH46)^(F$5738-$D$5738)/1000</f>
        <v>0</v>
      </c>
      <c r="G5941" s="210">
        <f>G5890*'Usages mobilité'!$BG46*(1+'Usages mobilité'!$BH46)^(G$5738-$D$5738)/1000</f>
        <v>0</v>
      </c>
      <c r="H5941" s="210">
        <f>H5890*'Usages mobilité'!$BG46*(1+'Usages mobilité'!$BH46)^(H$5738-$D$5738)/1000</f>
        <v>0</v>
      </c>
      <c r="I5941" s="210">
        <f>I5890*'Usages mobilité'!$BG46*(1+'Usages mobilité'!$BH46)^(I$5738-$D$5738)/1000</f>
        <v>0</v>
      </c>
      <c r="J5941" s="210">
        <f>J5890*'Usages mobilité'!$BG46*(1+'Usages mobilité'!$BH46)^(J$5738-$D$5738)/1000</f>
        <v>0</v>
      </c>
      <c r="K5941" s="210">
        <f>K5890*'Usages mobilité'!$BG46*(1+'Usages mobilité'!$BH46)^(K$5738-$D$5738)/1000</f>
        <v>0</v>
      </c>
      <c r="L5941" s="210">
        <f>L5890*'Usages mobilité'!$BG46*(1+'Usages mobilité'!$BH46)^(L$5738-$D$5738)/1000</f>
        <v>0</v>
      </c>
      <c r="M5941" s="210">
        <f>M5890*'Usages mobilité'!$BG46*(1+'Usages mobilité'!$BH46)^(M$5738-$D$5738)/1000</f>
        <v>0</v>
      </c>
      <c r="N5941" s="210">
        <f>N5890*'Usages mobilité'!$BG46*(1+'Usages mobilité'!$BH46)^(N$5738-$D$5738)/1000</f>
        <v>0</v>
      </c>
      <c r="O5941" s="210">
        <f>O5890*'Usages mobilité'!$BG46*(1+'Usages mobilité'!$BH46)^(O$5738-$D$5738)/1000</f>
        <v>0</v>
      </c>
      <c r="P5941" s="210">
        <f>P5890*'Usages mobilité'!$BG46*(1+'Usages mobilité'!$BH46)^(P$5738-$D$5738)/1000</f>
        <v>0</v>
      </c>
      <c r="Q5941" s="210">
        <f>Q5890*'Usages mobilité'!$BG46*(1+'Usages mobilité'!$BH46)^(Q$5738-$D$5738)/1000</f>
        <v>0</v>
      </c>
      <c r="R5941" s="210">
        <f>R5890*'Usages mobilité'!$BG46*(1+'Usages mobilité'!$BH46)^(R$5738-$D$5738)/1000</f>
        <v>0</v>
      </c>
    </row>
    <row r="5942" spans="1:18" hidden="1" outlineLevel="2" x14ac:dyDescent="0.35">
      <c r="A5942" s="209" t="str">
        <f>'Usages mobilité'!A47</f>
        <v>Usage mobilité n°44</v>
      </c>
      <c r="B5942" s="209" t="s">
        <v>639</v>
      </c>
      <c r="C5942" s="209"/>
      <c r="D5942" s="210">
        <f>D5891*'Usages mobilité'!$BG47*(1+'Usages mobilité'!$BH47)^(D$5738-$D$5738)/1000</f>
        <v>0</v>
      </c>
      <c r="E5942" s="210">
        <f>E5891*'Usages mobilité'!$BG47*(1+'Usages mobilité'!$BH47)^(E$5738-$D$5738)/1000</f>
        <v>0</v>
      </c>
      <c r="F5942" s="210">
        <f>F5891*'Usages mobilité'!$BG47*(1+'Usages mobilité'!$BH47)^(F$5738-$D$5738)/1000</f>
        <v>0</v>
      </c>
      <c r="G5942" s="210">
        <f>G5891*'Usages mobilité'!$BG47*(1+'Usages mobilité'!$BH47)^(G$5738-$D$5738)/1000</f>
        <v>0</v>
      </c>
      <c r="H5942" s="210">
        <f>H5891*'Usages mobilité'!$BG47*(1+'Usages mobilité'!$BH47)^(H$5738-$D$5738)/1000</f>
        <v>0</v>
      </c>
      <c r="I5942" s="210">
        <f>I5891*'Usages mobilité'!$BG47*(1+'Usages mobilité'!$BH47)^(I$5738-$D$5738)/1000</f>
        <v>0</v>
      </c>
      <c r="J5942" s="210">
        <f>J5891*'Usages mobilité'!$BG47*(1+'Usages mobilité'!$BH47)^(J$5738-$D$5738)/1000</f>
        <v>0</v>
      </c>
      <c r="K5942" s="210">
        <f>K5891*'Usages mobilité'!$BG47*(1+'Usages mobilité'!$BH47)^(K$5738-$D$5738)/1000</f>
        <v>0</v>
      </c>
      <c r="L5942" s="210">
        <f>L5891*'Usages mobilité'!$BG47*(1+'Usages mobilité'!$BH47)^(L$5738-$D$5738)/1000</f>
        <v>0</v>
      </c>
      <c r="M5942" s="210">
        <f>M5891*'Usages mobilité'!$BG47*(1+'Usages mobilité'!$BH47)^(M$5738-$D$5738)/1000</f>
        <v>0</v>
      </c>
      <c r="N5942" s="210">
        <f>N5891*'Usages mobilité'!$BG47*(1+'Usages mobilité'!$BH47)^(N$5738-$D$5738)/1000</f>
        <v>0</v>
      </c>
      <c r="O5942" s="210">
        <f>O5891*'Usages mobilité'!$BG47*(1+'Usages mobilité'!$BH47)^(O$5738-$D$5738)/1000</f>
        <v>0</v>
      </c>
      <c r="P5942" s="210">
        <f>P5891*'Usages mobilité'!$BG47*(1+'Usages mobilité'!$BH47)^(P$5738-$D$5738)/1000</f>
        <v>0</v>
      </c>
      <c r="Q5942" s="210">
        <f>Q5891*'Usages mobilité'!$BG47*(1+'Usages mobilité'!$BH47)^(Q$5738-$D$5738)/1000</f>
        <v>0</v>
      </c>
      <c r="R5942" s="210">
        <f>R5891*'Usages mobilité'!$BG47*(1+'Usages mobilité'!$BH47)^(R$5738-$D$5738)/1000</f>
        <v>0</v>
      </c>
    </row>
    <row r="5943" spans="1:18" hidden="1" outlineLevel="2" x14ac:dyDescent="0.35">
      <c r="A5943" s="209" t="str">
        <f>'Usages mobilité'!A48</f>
        <v>Usage mobilité n°45</v>
      </c>
      <c r="B5943" s="209" t="s">
        <v>639</v>
      </c>
      <c r="C5943" s="209"/>
      <c r="D5943" s="210">
        <f>D5892*'Usages mobilité'!$BG48*(1+'Usages mobilité'!$BH48)^(D$5738-$D$5738)/1000</f>
        <v>0</v>
      </c>
      <c r="E5943" s="210">
        <f>E5892*'Usages mobilité'!$BG48*(1+'Usages mobilité'!$BH48)^(E$5738-$D$5738)/1000</f>
        <v>0</v>
      </c>
      <c r="F5943" s="210">
        <f>F5892*'Usages mobilité'!$BG48*(1+'Usages mobilité'!$BH48)^(F$5738-$D$5738)/1000</f>
        <v>0</v>
      </c>
      <c r="G5943" s="210">
        <f>G5892*'Usages mobilité'!$BG48*(1+'Usages mobilité'!$BH48)^(G$5738-$D$5738)/1000</f>
        <v>0</v>
      </c>
      <c r="H5943" s="210">
        <f>H5892*'Usages mobilité'!$BG48*(1+'Usages mobilité'!$BH48)^(H$5738-$D$5738)/1000</f>
        <v>0</v>
      </c>
      <c r="I5943" s="210">
        <f>I5892*'Usages mobilité'!$BG48*(1+'Usages mobilité'!$BH48)^(I$5738-$D$5738)/1000</f>
        <v>0</v>
      </c>
      <c r="J5943" s="210">
        <f>J5892*'Usages mobilité'!$BG48*(1+'Usages mobilité'!$BH48)^(J$5738-$D$5738)/1000</f>
        <v>0</v>
      </c>
      <c r="K5943" s="210">
        <f>K5892*'Usages mobilité'!$BG48*(1+'Usages mobilité'!$BH48)^(K$5738-$D$5738)/1000</f>
        <v>0</v>
      </c>
      <c r="L5943" s="210">
        <f>L5892*'Usages mobilité'!$BG48*(1+'Usages mobilité'!$BH48)^(L$5738-$D$5738)/1000</f>
        <v>0</v>
      </c>
      <c r="M5943" s="210">
        <f>M5892*'Usages mobilité'!$BG48*(1+'Usages mobilité'!$BH48)^(M$5738-$D$5738)/1000</f>
        <v>0</v>
      </c>
      <c r="N5943" s="210">
        <f>N5892*'Usages mobilité'!$BG48*(1+'Usages mobilité'!$BH48)^(N$5738-$D$5738)/1000</f>
        <v>0</v>
      </c>
      <c r="O5943" s="210">
        <f>O5892*'Usages mobilité'!$BG48*(1+'Usages mobilité'!$BH48)^(O$5738-$D$5738)/1000</f>
        <v>0</v>
      </c>
      <c r="P5943" s="210">
        <f>P5892*'Usages mobilité'!$BG48*(1+'Usages mobilité'!$BH48)^(P$5738-$D$5738)/1000</f>
        <v>0</v>
      </c>
      <c r="Q5943" s="210">
        <f>Q5892*'Usages mobilité'!$BG48*(1+'Usages mobilité'!$BH48)^(Q$5738-$D$5738)/1000</f>
        <v>0</v>
      </c>
      <c r="R5943" s="210">
        <f>R5892*'Usages mobilité'!$BG48*(1+'Usages mobilité'!$BH48)^(R$5738-$D$5738)/1000</f>
        <v>0</v>
      </c>
    </row>
    <row r="5944" spans="1:18" hidden="1" outlineLevel="2" x14ac:dyDescent="0.35">
      <c r="A5944" s="209" t="str">
        <f>'Usages mobilité'!A49</f>
        <v>Usage mobilité n°46</v>
      </c>
      <c r="B5944" s="209" t="s">
        <v>639</v>
      </c>
      <c r="C5944" s="209"/>
      <c r="D5944" s="210">
        <f>D5893*'Usages mobilité'!$BG49*(1+'Usages mobilité'!$BH49)^(D$5738-$D$5738)/1000</f>
        <v>0</v>
      </c>
      <c r="E5944" s="210">
        <f>E5893*'Usages mobilité'!$BG49*(1+'Usages mobilité'!$BH49)^(E$5738-$D$5738)/1000</f>
        <v>0</v>
      </c>
      <c r="F5944" s="210">
        <f>F5893*'Usages mobilité'!$BG49*(1+'Usages mobilité'!$BH49)^(F$5738-$D$5738)/1000</f>
        <v>0</v>
      </c>
      <c r="G5944" s="210">
        <f>G5893*'Usages mobilité'!$BG49*(1+'Usages mobilité'!$BH49)^(G$5738-$D$5738)/1000</f>
        <v>0</v>
      </c>
      <c r="H5944" s="210">
        <f>H5893*'Usages mobilité'!$BG49*(1+'Usages mobilité'!$BH49)^(H$5738-$D$5738)/1000</f>
        <v>0</v>
      </c>
      <c r="I5944" s="210">
        <f>I5893*'Usages mobilité'!$BG49*(1+'Usages mobilité'!$BH49)^(I$5738-$D$5738)/1000</f>
        <v>0</v>
      </c>
      <c r="J5944" s="210">
        <f>J5893*'Usages mobilité'!$BG49*(1+'Usages mobilité'!$BH49)^(J$5738-$D$5738)/1000</f>
        <v>0</v>
      </c>
      <c r="K5944" s="210">
        <f>K5893*'Usages mobilité'!$BG49*(1+'Usages mobilité'!$BH49)^(K$5738-$D$5738)/1000</f>
        <v>0</v>
      </c>
      <c r="L5944" s="210">
        <f>L5893*'Usages mobilité'!$BG49*(1+'Usages mobilité'!$BH49)^(L$5738-$D$5738)/1000</f>
        <v>0</v>
      </c>
      <c r="M5944" s="210">
        <f>M5893*'Usages mobilité'!$BG49*(1+'Usages mobilité'!$BH49)^(M$5738-$D$5738)/1000</f>
        <v>0</v>
      </c>
      <c r="N5944" s="210">
        <f>N5893*'Usages mobilité'!$BG49*(1+'Usages mobilité'!$BH49)^(N$5738-$D$5738)/1000</f>
        <v>0</v>
      </c>
      <c r="O5944" s="210">
        <f>O5893*'Usages mobilité'!$BG49*(1+'Usages mobilité'!$BH49)^(O$5738-$D$5738)/1000</f>
        <v>0</v>
      </c>
      <c r="P5944" s="210">
        <f>P5893*'Usages mobilité'!$BG49*(1+'Usages mobilité'!$BH49)^(P$5738-$D$5738)/1000</f>
        <v>0</v>
      </c>
      <c r="Q5944" s="210">
        <f>Q5893*'Usages mobilité'!$BG49*(1+'Usages mobilité'!$BH49)^(Q$5738-$D$5738)/1000</f>
        <v>0</v>
      </c>
      <c r="R5944" s="210">
        <f>R5893*'Usages mobilité'!$BG49*(1+'Usages mobilité'!$BH49)^(R$5738-$D$5738)/1000</f>
        <v>0</v>
      </c>
    </row>
    <row r="5945" spans="1:18" hidden="1" outlineLevel="2" x14ac:dyDescent="0.35">
      <c r="A5945" s="209" t="str">
        <f>'Usages mobilité'!A50</f>
        <v>Usage mobilité n°47</v>
      </c>
      <c r="B5945" s="209" t="s">
        <v>639</v>
      </c>
      <c r="C5945" s="209"/>
      <c r="D5945" s="210">
        <f>D5894*'Usages mobilité'!$BG50*(1+'Usages mobilité'!$BH50)^(D$5738-$D$5738)/1000</f>
        <v>0</v>
      </c>
      <c r="E5945" s="210">
        <f>E5894*'Usages mobilité'!$BG50*(1+'Usages mobilité'!$BH50)^(E$5738-$D$5738)/1000</f>
        <v>0</v>
      </c>
      <c r="F5945" s="210">
        <f>F5894*'Usages mobilité'!$BG50*(1+'Usages mobilité'!$BH50)^(F$5738-$D$5738)/1000</f>
        <v>0</v>
      </c>
      <c r="G5945" s="210">
        <f>G5894*'Usages mobilité'!$BG50*(1+'Usages mobilité'!$BH50)^(G$5738-$D$5738)/1000</f>
        <v>0</v>
      </c>
      <c r="H5945" s="210">
        <f>H5894*'Usages mobilité'!$BG50*(1+'Usages mobilité'!$BH50)^(H$5738-$D$5738)/1000</f>
        <v>0</v>
      </c>
      <c r="I5945" s="210">
        <f>I5894*'Usages mobilité'!$BG50*(1+'Usages mobilité'!$BH50)^(I$5738-$D$5738)/1000</f>
        <v>0</v>
      </c>
      <c r="J5945" s="210">
        <f>J5894*'Usages mobilité'!$BG50*(1+'Usages mobilité'!$BH50)^(J$5738-$D$5738)/1000</f>
        <v>0</v>
      </c>
      <c r="K5945" s="210">
        <f>K5894*'Usages mobilité'!$BG50*(1+'Usages mobilité'!$BH50)^(K$5738-$D$5738)/1000</f>
        <v>0</v>
      </c>
      <c r="L5945" s="210">
        <f>L5894*'Usages mobilité'!$BG50*(1+'Usages mobilité'!$BH50)^(L$5738-$D$5738)/1000</f>
        <v>0</v>
      </c>
      <c r="M5945" s="210">
        <f>M5894*'Usages mobilité'!$BG50*(1+'Usages mobilité'!$BH50)^(M$5738-$D$5738)/1000</f>
        <v>0</v>
      </c>
      <c r="N5945" s="210">
        <f>N5894*'Usages mobilité'!$BG50*(1+'Usages mobilité'!$BH50)^(N$5738-$D$5738)/1000</f>
        <v>0</v>
      </c>
      <c r="O5945" s="210">
        <f>O5894*'Usages mobilité'!$BG50*(1+'Usages mobilité'!$BH50)^(O$5738-$D$5738)/1000</f>
        <v>0</v>
      </c>
      <c r="P5945" s="210">
        <f>P5894*'Usages mobilité'!$BG50*(1+'Usages mobilité'!$BH50)^(P$5738-$D$5738)/1000</f>
        <v>0</v>
      </c>
      <c r="Q5945" s="210">
        <f>Q5894*'Usages mobilité'!$BG50*(1+'Usages mobilité'!$BH50)^(Q$5738-$D$5738)/1000</f>
        <v>0</v>
      </c>
      <c r="R5945" s="210">
        <f>R5894*'Usages mobilité'!$BG50*(1+'Usages mobilité'!$BH50)^(R$5738-$D$5738)/1000</f>
        <v>0</v>
      </c>
    </row>
    <row r="5946" spans="1:18" hidden="1" outlineLevel="2" x14ac:dyDescent="0.35">
      <c r="A5946" s="209" t="str">
        <f>'Usages mobilité'!A51</f>
        <v>Usage mobilité n°48</v>
      </c>
      <c r="B5946" s="209" t="s">
        <v>639</v>
      </c>
      <c r="C5946" s="209"/>
      <c r="D5946" s="210">
        <f>D5895*'Usages mobilité'!$BG51*(1+'Usages mobilité'!$BH51)^(D$5738-$D$5738)/1000</f>
        <v>0</v>
      </c>
      <c r="E5946" s="210">
        <f>E5895*'Usages mobilité'!$BG51*(1+'Usages mobilité'!$BH51)^(E$5738-$D$5738)/1000</f>
        <v>0</v>
      </c>
      <c r="F5946" s="210">
        <f>F5895*'Usages mobilité'!$BG51*(1+'Usages mobilité'!$BH51)^(F$5738-$D$5738)/1000</f>
        <v>0</v>
      </c>
      <c r="G5946" s="210">
        <f>G5895*'Usages mobilité'!$BG51*(1+'Usages mobilité'!$BH51)^(G$5738-$D$5738)/1000</f>
        <v>0</v>
      </c>
      <c r="H5946" s="210">
        <f>H5895*'Usages mobilité'!$BG51*(1+'Usages mobilité'!$BH51)^(H$5738-$D$5738)/1000</f>
        <v>0</v>
      </c>
      <c r="I5946" s="210">
        <f>I5895*'Usages mobilité'!$BG51*(1+'Usages mobilité'!$BH51)^(I$5738-$D$5738)/1000</f>
        <v>0</v>
      </c>
      <c r="J5946" s="210">
        <f>J5895*'Usages mobilité'!$BG51*(1+'Usages mobilité'!$BH51)^(J$5738-$D$5738)/1000</f>
        <v>0</v>
      </c>
      <c r="K5946" s="210">
        <f>K5895*'Usages mobilité'!$BG51*(1+'Usages mobilité'!$BH51)^(K$5738-$D$5738)/1000</f>
        <v>0</v>
      </c>
      <c r="L5946" s="210">
        <f>L5895*'Usages mobilité'!$BG51*(1+'Usages mobilité'!$BH51)^(L$5738-$D$5738)/1000</f>
        <v>0</v>
      </c>
      <c r="M5946" s="210">
        <f>M5895*'Usages mobilité'!$BG51*(1+'Usages mobilité'!$BH51)^(M$5738-$D$5738)/1000</f>
        <v>0</v>
      </c>
      <c r="N5946" s="210">
        <f>N5895*'Usages mobilité'!$BG51*(1+'Usages mobilité'!$BH51)^(N$5738-$D$5738)/1000</f>
        <v>0</v>
      </c>
      <c r="O5946" s="210">
        <f>O5895*'Usages mobilité'!$BG51*(1+'Usages mobilité'!$BH51)^(O$5738-$D$5738)/1000</f>
        <v>0</v>
      </c>
      <c r="P5946" s="210">
        <f>P5895*'Usages mobilité'!$BG51*(1+'Usages mobilité'!$BH51)^(P$5738-$D$5738)/1000</f>
        <v>0</v>
      </c>
      <c r="Q5946" s="210">
        <f>Q5895*'Usages mobilité'!$BG51*(1+'Usages mobilité'!$BH51)^(Q$5738-$D$5738)/1000</f>
        <v>0</v>
      </c>
      <c r="R5946" s="210">
        <f>R5895*'Usages mobilité'!$BG51*(1+'Usages mobilité'!$BH51)^(R$5738-$D$5738)/1000</f>
        <v>0</v>
      </c>
    </row>
    <row r="5947" spans="1:18" hidden="1" outlineLevel="2" x14ac:dyDescent="0.35">
      <c r="A5947" s="209" t="str">
        <f>'Usages mobilité'!A52</f>
        <v>Usage mobilité n°49</v>
      </c>
      <c r="B5947" s="209" t="s">
        <v>639</v>
      </c>
      <c r="C5947" s="209"/>
      <c r="D5947" s="210">
        <f>D5896*'Usages mobilité'!$BG52*(1+'Usages mobilité'!$BH52)^(D$5738-$D$5738)/1000</f>
        <v>0</v>
      </c>
      <c r="E5947" s="210">
        <f>E5896*'Usages mobilité'!$BG52*(1+'Usages mobilité'!$BH52)^(E$5738-$D$5738)/1000</f>
        <v>0</v>
      </c>
      <c r="F5947" s="210">
        <f>F5896*'Usages mobilité'!$BG52*(1+'Usages mobilité'!$BH52)^(F$5738-$D$5738)/1000</f>
        <v>0</v>
      </c>
      <c r="G5947" s="210">
        <f>G5896*'Usages mobilité'!$BG52*(1+'Usages mobilité'!$BH52)^(G$5738-$D$5738)/1000</f>
        <v>0</v>
      </c>
      <c r="H5947" s="210">
        <f>H5896*'Usages mobilité'!$BG52*(1+'Usages mobilité'!$BH52)^(H$5738-$D$5738)/1000</f>
        <v>0</v>
      </c>
      <c r="I5947" s="210">
        <f>I5896*'Usages mobilité'!$BG52*(1+'Usages mobilité'!$BH52)^(I$5738-$D$5738)/1000</f>
        <v>0</v>
      </c>
      <c r="J5947" s="210">
        <f>J5896*'Usages mobilité'!$BG52*(1+'Usages mobilité'!$BH52)^(J$5738-$D$5738)/1000</f>
        <v>0</v>
      </c>
      <c r="K5947" s="210">
        <f>K5896*'Usages mobilité'!$BG52*(1+'Usages mobilité'!$BH52)^(K$5738-$D$5738)/1000</f>
        <v>0</v>
      </c>
      <c r="L5947" s="210">
        <f>L5896*'Usages mobilité'!$BG52*(1+'Usages mobilité'!$BH52)^(L$5738-$D$5738)/1000</f>
        <v>0</v>
      </c>
      <c r="M5947" s="210">
        <f>M5896*'Usages mobilité'!$BG52*(1+'Usages mobilité'!$BH52)^(M$5738-$D$5738)/1000</f>
        <v>0</v>
      </c>
      <c r="N5947" s="210">
        <f>N5896*'Usages mobilité'!$BG52*(1+'Usages mobilité'!$BH52)^(N$5738-$D$5738)/1000</f>
        <v>0</v>
      </c>
      <c r="O5947" s="210">
        <f>O5896*'Usages mobilité'!$BG52*(1+'Usages mobilité'!$BH52)^(O$5738-$D$5738)/1000</f>
        <v>0</v>
      </c>
      <c r="P5947" s="210">
        <f>P5896*'Usages mobilité'!$BG52*(1+'Usages mobilité'!$BH52)^(P$5738-$D$5738)/1000</f>
        <v>0</v>
      </c>
      <c r="Q5947" s="210">
        <f>Q5896*'Usages mobilité'!$BG52*(1+'Usages mobilité'!$BH52)^(Q$5738-$D$5738)/1000</f>
        <v>0</v>
      </c>
      <c r="R5947" s="210">
        <f>R5896*'Usages mobilité'!$BG52*(1+'Usages mobilité'!$BH52)^(R$5738-$D$5738)/1000</f>
        <v>0</v>
      </c>
    </row>
    <row r="5948" spans="1:18" hidden="1" outlineLevel="2" x14ac:dyDescent="0.35">
      <c r="A5948" s="209" t="str">
        <f>'Usages mobilité'!A53</f>
        <v>Usage mobilité n°50</v>
      </c>
      <c r="B5948" s="209" t="s">
        <v>639</v>
      </c>
      <c r="C5948" s="209"/>
      <c r="D5948" s="210">
        <f>D5897*'Usages mobilité'!$BG53*(1+'Usages mobilité'!$BH53)^(D$5738-$D$5738)/1000</f>
        <v>0</v>
      </c>
      <c r="E5948" s="210">
        <f>E5897*'Usages mobilité'!$BG53*(1+'Usages mobilité'!$BH53)^(E$5738-$D$5738)/1000</f>
        <v>0</v>
      </c>
      <c r="F5948" s="210">
        <f>F5897*'Usages mobilité'!$BG53*(1+'Usages mobilité'!$BH53)^(F$5738-$D$5738)/1000</f>
        <v>0</v>
      </c>
      <c r="G5948" s="210">
        <f>G5897*'Usages mobilité'!$BG53*(1+'Usages mobilité'!$BH53)^(G$5738-$D$5738)/1000</f>
        <v>0</v>
      </c>
      <c r="H5948" s="210">
        <f>H5897*'Usages mobilité'!$BG53*(1+'Usages mobilité'!$BH53)^(H$5738-$D$5738)/1000</f>
        <v>0</v>
      </c>
      <c r="I5948" s="210">
        <f>I5897*'Usages mobilité'!$BG53*(1+'Usages mobilité'!$BH53)^(I$5738-$D$5738)/1000</f>
        <v>0</v>
      </c>
      <c r="J5948" s="210">
        <f>J5897*'Usages mobilité'!$BG53*(1+'Usages mobilité'!$BH53)^(J$5738-$D$5738)/1000</f>
        <v>0</v>
      </c>
      <c r="K5948" s="210">
        <f>K5897*'Usages mobilité'!$BG53*(1+'Usages mobilité'!$BH53)^(K$5738-$D$5738)/1000</f>
        <v>0</v>
      </c>
      <c r="L5948" s="210">
        <f>L5897*'Usages mobilité'!$BG53*(1+'Usages mobilité'!$BH53)^(L$5738-$D$5738)/1000</f>
        <v>0</v>
      </c>
      <c r="M5948" s="210">
        <f>M5897*'Usages mobilité'!$BG53*(1+'Usages mobilité'!$BH53)^(M$5738-$D$5738)/1000</f>
        <v>0</v>
      </c>
      <c r="N5948" s="210">
        <f>N5897*'Usages mobilité'!$BG53*(1+'Usages mobilité'!$BH53)^(N$5738-$D$5738)/1000</f>
        <v>0</v>
      </c>
      <c r="O5948" s="210">
        <f>O5897*'Usages mobilité'!$BG53*(1+'Usages mobilité'!$BH53)^(O$5738-$D$5738)/1000</f>
        <v>0</v>
      </c>
      <c r="P5948" s="210">
        <f>P5897*'Usages mobilité'!$BG53*(1+'Usages mobilité'!$BH53)^(P$5738-$D$5738)/1000</f>
        <v>0</v>
      </c>
      <c r="Q5948" s="210">
        <f>Q5897*'Usages mobilité'!$BG53*(1+'Usages mobilité'!$BH53)^(Q$5738-$D$5738)/1000</f>
        <v>0</v>
      </c>
      <c r="R5948" s="210">
        <f>R5897*'Usages mobilité'!$BG53*(1+'Usages mobilité'!$BH53)^(R$5738-$D$5738)/1000</f>
        <v>0</v>
      </c>
    </row>
    <row r="5949" spans="1:18" hidden="1" outlineLevel="1" collapsed="1" x14ac:dyDescent="0.35">
      <c r="A5949" s="209" t="s">
        <v>644</v>
      </c>
      <c r="B5949" s="209"/>
      <c r="C5949" s="209"/>
      <c r="D5949" s="210">
        <f t="shared" ref="D5949:R5949" si="519">SUM(D5899:D5948)</f>
        <v>0</v>
      </c>
      <c r="E5949" s="210">
        <f t="shared" si="519"/>
        <v>0</v>
      </c>
      <c r="F5949" s="210">
        <f t="shared" si="519"/>
        <v>0</v>
      </c>
      <c r="G5949" s="210">
        <f t="shared" si="519"/>
        <v>0</v>
      </c>
      <c r="H5949" s="210">
        <f t="shared" si="519"/>
        <v>0</v>
      </c>
      <c r="I5949" s="210">
        <f t="shared" si="519"/>
        <v>0</v>
      </c>
      <c r="J5949" s="210">
        <f t="shared" si="519"/>
        <v>0</v>
      </c>
      <c r="K5949" s="210">
        <f t="shared" si="519"/>
        <v>0</v>
      </c>
      <c r="L5949" s="210">
        <f t="shared" si="519"/>
        <v>0</v>
      </c>
      <c r="M5949" s="210">
        <f t="shared" si="519"/>
        <v>0</v>
      </c>
      <c r="N5949" s="210">
        <f t="shared" si="519"/>
        <v>0</v>
      </c>
      <c r="O5949" s="210">
        <f t="shared" si="519"/>
        <v>0</v>
      </c>
      <c r="P5949" s="210">
        <f t="shared" si="519"/>
        <v>0</v>
      </c>
      <c r="Q5949" s="210">
        <f t="shared" si="519"/>
        <v>0</v>
      </c>
      <c r="R5949" s="210">
        <f t="shared" si="519"/>
        <v>0</v>
      </c>
    </row>
    <row r="5950" spans="1:18" hidden="1" outlineLevel="1" x14ac:dyDescent="0.35">
      <c r="A5950" s="43" t="s">
        <v>645</v>
      </c>
      <c r="B5950" s="43"/>
      <c r="C5950" s="43"/>
      <c r="D5950" s="231"/>
      <c r="E5950" s="231"/>
      <c r="F5950" s="231"/>
      <c r="G5950" s="231"/>
      <c r="H5950" s="231"/>
      <c r="I5950" s="231"/>
      <c r="J5950" s="231"/>
      <c r="K5950" s="231"/>
      <c r="L5950" s="231"/>
      <c r="M5950" s="231"/>
      <c r="N5950" s="231"/>
      <c r="O5950" s="231"/>
      <c r="P5950" s="231"/>
      <c r="Q5950" s="231"/>
      <c r="R5950" s="231"/>
    </row>
    <row r="5951" spans="1:18" hidden="1" outlineLevel="1" x14ac:dyDescent="0.35">
      <c r="A5951" s="43" t="s">
        <v>646</v>
      </c>
      <c r="B5951" s="43"/>
      <c r="C5951" s="43"/>
      <c r="D5951" s="231"/>
      <c r="E5951" s="231"/>
      <c r="F5951" s="231"/>
      <c r="G5951" s="231"/>
      <c r="H5951" s="231"/>
      <c r="I5951" s="231"/>
      <c r="J5951" s="231"/>
      <c r="K5951" s="231"/>
      <c r="L5951" s="231"/>
      <c r="M5951" s="231"/>
      <c r="N5951" s="231"/>
      <c r="O5951" s="231"/>
      <c r="P5951" s="231"/>
      <c r="Q5951" s="231"/>
      <c r="R5951" s="231"/>
    </row>
    <row r="5952" spans="1:18" hidden="1" outlineLevel="1" x14ac:dyDescent="0.35">
      <c r="A5952" s="211" t="s">
        <v>647</v>
      </c>
      <c r="B5952" s="209"/>
      <c r="C5952" s="209"/>
      <c r="D5952" s="210">
        <f t="shared" ref="D5952:R5952" si="520">D5845+D5847+D5949+D5951</f>
        <v>0</v>
      </c>
      <c r="E5952" s="210">
        <f t="shared" si="520"/>
        <v>0</v>
      </c>
      <c r="F5952" s="210">
        <f t="shared" si="520"/>
        <v>0</v>
      </c>
      <c r="G5952" s="210">
        <f t="shared" si="520"/>
        <v>0</v>
      </c>
      <c r="H5952" s="210">
        <f t="shared" si="520"/>
        <v>0</v>
      </c>
      <c r="I5952" s="210">
        <f t="shared" si="520"/>
        <v>0</v>
      </c>
      <c r="J5952" s="210">
        <f t="shared" si="520"/>
        <v>0</v>
      </c>
      <c r="K5952" s="210">
        <f t="shared" si="520"/>
        <v>0</v>
      </c>
      <c r="L5952" s="210">
        <f t="shared" si="520"/>
        <v>0</v>
      </c>
      <c r="M5952" s="210">
        <f t="shared" si="520"/>
        <v>0</v>
      </c>
      <c r="N5952" s="210">
        <f t="shared" si="520"/>
        <v>0</v>
      </c>
      <c r="O5952" s="210">
        <f t="shared" si="520"/>
        <v>0</v>
      </c>
      <c r="P5952" s="210">
        <f t="shared" si="520"/>
        <v>0</v>
      </c>
      <c r="Q5952" s="210">
        <f t="shared" si="520"/>
        <v>0</v>
      </c>
      <c r="R5952" s="210">
        <f t="shared" si="520"/>
        <v>0</v>
      </c>
    </row>
    <row r="5953" spans="1:18" s="23" customFormat="1" hidden="1" outlineLevel="1" x14ac:dyDescent="0.35"/>
    <row r="5954" spans="1:18" hidden="1" outlineLevel="1" x14ac:dyDescent="0.35">
      <c r="A5954" s="273" t="s">
        <v>648</v>
      </c>
      <c r="B5954" s="212" t="s">
        <v>649</v>
      </c>
      <c r="C5954" s="43"/>
      <c r="D5954" s="231">
        <v>10000</v>
      </c>
      <c r="E5954" s="231">
        <v>10000</v>
      </c>
      <c r="F5954" s="231">
        <v>10000</v>
      </c>
      <c r="G5954" s="231"/>
      <c r="H5954" s="231"/>
      <c r="I5954" s="231"/>
      <c r="J5954" s="231"/>
      <c r="K5954" s="231"/>
      <c r="L5954" s="231"/>
      <c r="M5954" s="231"/>
      <c r="N5954" s="231"/>
      <c r="O5954" s="231"/>
      <c r="P5954" s="231"/>
      <c r="Q5954" s="231"/>
      <c r="R5954" s="231"/>
    </row>
    <row r="5955" spans="1:18" hidden="1" outlineLevel="1" x14ac:dyDescent="0.35">
      <c r="A5955" s="273"/>
      <c r="B5955" s="213" t="s">
        <v>650</v>
      </c>
      <c r="C5955" s="209"/>
      <c r="D5955" s="210">
        <f>IF(AND($B5734&lt;&gt;"",$B5735&lt;&gt;""),D5954*(VLOOKUP($B5734,Production!$G4:$P53,10)*(1+VLOOKUP($B5734,Production!$G4:$Q53,11))^(D5738-$D5738))/1000,0)</f>
        <v>0</v>
      </c>
      <c r="E5955" s="210">
        <f>IF(AND($B5734&lt;&gt;"",$B5735&lt;&gt;""),E5954*(VLOOKUP($B5734,Production!$G4:$P53,10)*(1+VLOOKUP($B5734,Production!$G4:$Q53,11))^(E5738-$D5738))/1000,0)</f>
        <v>0</v>
      </c>
      <c r="F5955" s="210">
        <f>IF(AND($B5734&lt;&gt;"",$B5735&lt;&gt;""),F5954*(VLOOKUP($B5734,Production!$G4:$P53,10)*(1+VLOOKUP($B5734,Production!$G4:$Q53,11))^(F5738-$D5738))/1000,0)</f>
        <v>0</v>
      </c>
      <c r="G5955" s="210">
        <f>IF(AND($B5734&lt;&gt;"",$B5735&lt;&gt;""),G5954*(VLOOKUP($B5734,Production!$G4:$P53,10)*(1+VLOOKUP($B5734,Production!$G4:$Q53,11))^(G5738-$D5738))/1000,0)</f>
        <v>0</v>
      </c>
      <c r="H5955" s="210">
        <f>IF(AND($B5734&lt;&gt;"",$B5735&lt;&gt;""),H5954*(VLOOKUP($B5734,Production!$G4:$P53,10)*(1+VLOOKUP($B5734,Production!$G4:$Q53,11))^(H5738-$D5738))/1000,0)</f>
        <v>0</v>
      </c>
      <c r="I5955" s="210">
        <f>IF(AND($B5734&lt;&gt;"",$B5735&lt;&gt;""),I5954*(VLOOKUP($B5734,Production!$G4:$P53,10)*(1+VLOOKUP($B5734,Production!$G4:$Q53,11))^(I5738-$D5738))/1000,0)</f>
        <v>0</v>
      </c>
      <c r="J5955" s="210">
        <f>IF(AND($B5734&lt;&gt;"",$B5735&lt;&gt;""),J5954*(VLOOKUP($B5734,Production!$G4:$P53,10)*(1+VLOOKUP($B5734,Production!$G4:$Q53,11))^(J5738-$D5738))/1000,0)</f>
        <v>0</v>
      </c>
      <c r="K5955" s="210">
        <f>IF(AND($B5734&lt;&gt;"",$B5735&lt;&gt;""),K5954*(VLOOKUP($B5734,Production!$G4:$P53,10)*(1+VLOOKUP($B5734,Production!$G4:$Q53,11))^(K5738-$D5738))/1000,0)</f>
        <v>0</v>
      </c>
      <c r="L5955" s="210">
        <f>IF(AND($B5734&lt;&gt;"",$B5735&lt;&gt;""),L5954*(VLOOKUP($B5734,Production!$G4:$P53,10)*(1+VLOOKUP($B5734,Production!$G4:$Q53,11))^(L5738-$D5738))/1000,0)</f>
        <v>0</v>
      </c>
      <c r="M5955" s="210">
        <f>IF(AND($B5734&lt;&gt;"",$B5735&lt;&gt;""),M5954*(VLOOKUP($B5734,Production!$G4:$P53,10)*(1+VLOOKUP($B5734,Production!$G4:$Q53,11))^(M5738-$D5738))/1000,0)</f>
        <v>0</v>
      </c>
      <c r="N5955" s="210">
        <f>IF(AND($B5734&lt;&gt;"",$B5735&lt;&gt;""),N5954*(VLOOKUP($B5734,Production!$G4:$P53,10)*(1+VLOOKUP($B5734,Production!$G4:$Q53,11))^(N5738-$D5738))/1000,0)</f>
        <v>0</v>
      </c>
      <c r="O5955" s="210">
        <f>IF(AND($B5734&lt;&gt;"",$B5735&lt;&gt;""),O5954*(VLOOKUP($B5734,Production!$G4:$P53,10)*(1+VLOOKUP($B5734,Production!$G4:$Q53,11))^(O5738-$D5738))/1000,0)</f>
        <v>0</v>
      </c>
      <c r="P5955" s="210">
        <f>IF(AND($B5734&lt;&gt;"",$B5735&lt;&gt;""),P5954*(VLOOKUP($B5734,Production!$G4:$P53,10)*(1+VLOOKUP($B5734,Production!$G4:$Q53,11))^(P5738-$D5738))/1000,0)</f>
        <v>0</v>
      </c>
      <c r="Q5955" s="210">
        <f>IF(AND($B5734&lt;&gt;"",$B5735&lt;&gt;""),Q5954*(VLOOKUP($B5734,Production!$G4:$P53,10)*(1+VLOOKUP($B5734,Production!$G4:$Q53,11))^(Q5738-$D5738))/1000,0)</f>
        <v>0</v>
      </c>
      <c r="R5955" s="210">
        <f>IF(AND($B5734&lt;&gt;"",$B5735&lt;&gt;""),R5954*(VLOOKUP($B5734,Production!$G4:$P53,10)*(1+VLOOKUP($B5734,Production!$G4:$Q53,11))^(R5738-$D5738))/1000,0)</f>
        <v>0</v>
      </c>
    </row>
    <row r="5956" spans="1:18" hidden="1" outlineLevel="1" x14ac:dyDescent="0.35">
      <c r="A5956" s="273" t="s">
        <v>651</v>
      </c>
      <c r="B5956" s="212" t="s">
        <v>652</v>
      </c>
      <c r="C5956" s="43"/>
      <c r="D5956" s="231"/>
      <c r="E5956" s="231"/>
      <c r="F5956" s="231"/>
      <c r="G5956" s="231"/>
      <c r="H5956" s="231"/>
      <c r="I5956" s="231"/>
      <c r="J5956" s="231"/>
      <c r="K5956" s="231"/>
      <c r="L5956" s="231"/>
      <c r="M5956" s="231"/>
      <c r="N5956" s="231"/>
      <c r="O5956" s="231"/>
      <c r="P5956" s="231"/>
      <c r="Q5956" s="231"/>
      <c r="R5956" s="231"/>
    </row>
    <row r="5957" spans="1:18" hidden="1" outlineLevel="1" x14ac:dyDescent="0.35">
      <c r="A5957" s="273"/>
      <c r="B5957" s="213" t="s">
        <v>650</v>
      </c>
      <c r="C5957" s="209"/>
      <c r="D5957" s="210">
        <f>IF($B5734&lt;&gt;"",D5956*(VLOOKUP($B5734,Production!$G4:$R53,12)*(1+VLOOKUP($B5734,Production!$G4:$S53,13))^(D5738-$D5738))/1000,0)</f>
        <v>0</v>
      </c>
      <c r="E5957" s="210">
        <f>IF($B5734&lt;&gt;"",E5956*(VLOOKUP($B5734,Production!$G4:$R53,12)*(1+VLOOKUP($B5734,Production!$G4:$S53,13))^(E5738-$D5738))/1000,0)</f>
        <v>0</v>
      </c>
      <c r="F5957" s="210">
        <f>IF($B5734&lt;&gt;"",F5956*(VLOOKUP($B5734,Production!$G4:$R53,12)*(1+VLOOKUP($B5734,Production!$G4:$S53,13))^(F5738-$D5738))/1000,0)</f>
        <v>0</v>
      </c>
      <c r="G5957" s="210">
        <f>IF($B5734&lt;&gt;"",G5956*(VLOOKUP($B5734,Production!$G4:$R53,12)*(1+VLOOKUP($B5734,Production!$G4:$S53,13))^(G5738-$D5738))/1000,0)</f>
        <v>0</v>
      </c>
      <c r="H5957" s="210">
        <f>IF($B5734&lt;&gt;"",H5956*(VLOOKUP($B5734,Production!$G4:$R53,12)*(1+VLOOKUP($B5734,Production!$G4:$S53,13))^(H5738-$D5738))/1000,0)</f>
        <v>0</v>
      </c>
      <c r="I5957" s="210">
        <f>IF($B5734&lt;&gt;"",I5956*(VLOOKUP($B5734,Production!$G4:$R53,12)*(1+VLOOKUP($B5734,Production!$G4:$S53,13))^(I5738-$D5738))/1000,0)</f>
        <v>0</v>
      </c>
      <c r="J5957" s="210">
        <f>IF($B5734&lt;&gt;"",J5956*(VLOOKUP($B5734,Production!$G4:$R53,12)*(1+VLOOKUP($B5734,Production!$G4:$S53,13))^(J5738-$D5738))/1000,0)</f>
        <v>0</v>
      </c>
      <c r="K5957" s="210">
        <f>IF($B5734&lt;&gt;"",K5956*(VLOOKUP($B5734,Production!$G4:$R53,12)*(1+VLOOKUP($B5734,Production!$G4:$S53,13))^(K5738-$D5738))/1000,0)</f>
        <v>0</v>
      </c>
      <c r="L5957" s="210">
        <f>IF($B5734&lt;&gt;"",L5956*(VLOOKUP($B5734,Production!$G4:$R53,12)*(1+VLOOKUP($B5734,Production!$G4:$S53,13))^(L5738-$D5738))/1000,0)</f>
        <v>0</v>
      </c>
      <c r="M5957" s="210">
        <f>IF($B5734&lt;&gt;"",M5956*(VLOOKUP($B5734,Production!$G4:$R53,12)*(1+VLOOKUP($B5734,Production!$G4:$S53,13))^(M5738-$D5738))/1000,0)</f>
        <v>0</v>
      </c>
      <c r="N5957" s="210">
        <f>IF($B5734&lt;&gt;"",N5956*(VLOOKUP($B5734,Production!$G4:$R53,12)*(1+VLOOKUP($B5734,Production!$G4:$S53,13))^(N5738-$D5738))/1000,0)</f>
        <v>0</v>
      </c>
      <c r="O5957" s="210">
        <f>IF($B5734&lt;&gt;"",O5956*(VLOOKUP($B5734,Production!$G4:$R53,12)*(1+VLOOKUP($B5734,Production!$G4:$S53,13))^(O5738-$D5738))/1000,0)</f>
        <v>0</v>
      </c>
      <c r="P5957" s="210">
        <f>IF($B5734&lt;&gt;"",P5956*(VLOOKUP($B5734,Production!$G4:$R53,12)*(1+VLOOKUP($B5734,Production!$G4:$S53,13))^(P5738-$D5738))/1000,0)</f>
        <v>0</v>
      </c>
      <c r="Q5957" s="210">
        <f>IF($B5734&lt;&gt;"",Q5956*(VLOOKUP($B5734,Production!$G4:$R53,12)*(1+VLOOKUP($B5734,Production!$G4:$S53,13))^(Q5738-$D5738))/1000,0)</f>
        <v>0</v>
      </c>
      <c r="R5957" s="210">
        <f>IF($B5734&lt;&gt;"",R5956*(VLOOKUP($B5734,Production!$G4:$R53,12)*(1+VLOOKUP($B5734,Production!$G4:$S53,13))^(R5738-$D5738))/1000,0)</f>
        <v>0</v>
      </c>
    </row>
    <row r="5958" spans="1:18" hidden="1" outlineLevel="1" x14ac:dyDescent="0.35">
      <c r="A5958" s="212" t="s">
        <v>653</v>
      </c>
      <c r="B5958" s="212"/>
      <c r="C5958" s="43"/>
      <c r="D5958" s="231"/>
      <c r="E5958" s="231"/>
      <c r="F5958" s="231"/>
      <c r="G5958" s="231"/>
      <c r="H5958" s="231"/>
      <c r="I5958" s="231"/>
      <c r="J5958" s="231"/>
      <c r="K5958" s="231"/>
      <c r="L5958" s="231"/>
      <c r="M5958" s="231"/>
      <c r="N5958" s="231"/>
      <c r="O5958" s="231"/>
      <c r="P5958" s="231"/>
      <c r="Q5958" s="231"/>
      <c r="R5958" s="231"/>
    </row>
    <row r="5959" spans="1:18" hidden="1" outlineLevel="1" x14ac:dyDescent="0.35">
      <c r="A5959" s="212" t="s">
        <v>654</v>
      </c>
      <c r="B5959" s="212"/>
      <c r="C5959" s="43"/>
      <c r="D5959" s="231"/>
      <c r="E5959" s="231"/>
      <c r="F5959" s="231"/>
      <c r="G5959" s="231"/>
      <c r="H5959" s="231"/>
      <c r="I5959" s="231"/>
      <c r="J5959" s="231"/>
      <c r="K5959" s="231"/>
      <c r="L5959" s="231"/>
      <c r="M5959" s="231"/>
      <c r="N5959" s="231"/>
      <c r="O5959" s="231"/>
      <c r="P5959" s="231"/>
      <c r="Q5959" s="231"/>
      <c r="R5959" s="231"/>
    </row>
    <row r="5960" spans="1:18" hidden="1" outlineLevel="1" x14ac:dyDescent="0.35">
      <c r="A5960" s="211" t="s">
        <v>655</v>
      </c>
      <c r="B5960" s="209"/>
      <c r="C5960" s="209"/>
      <c r="D5960" s="210">
        <f t="shared" ref="D5960:R5960" si="521">D5955+D5957+D5958+D5959</f>
        <v>0</v>
      </c>
      <c r="E5960" s="210">
        <f t="shared" si="521"/>
        <v>0</v>
      </c>
      <c r="F5960" s="210">
        <f t="shared" si="521"/>
        <v>0</v>
      </c>
      <c r="G5960" s="210">
        <f t="shared" si="521"/>
        <v>0</v>
      </c>
      <c r="H5960" s="210">
        <f t="shared" si="521"/>
        <v>0</v>
      </c>
      <c r="I5960" s="210">
        <f t="shared" si="521"/>
        <v>0</v>
      </c>
      <c r="J5960" s="210">
        <f t="shared" si="521"/>
        <v>0</v>
      </c>
      <c r="K5960" s="210">
        <f t="shared" si="521"/>
        <v>0</v>
      </c>
      <c r="L5960" s="210">
        <f t="shared" si="521"/>
        <v>0</v>
      </c>
      <c r="M5960" s="210">
        <f t="shared" si="521"/>
        <v>0</v>
      </c>
      <c r="N5960" s="210">
        <f t="shared" si="521"/>
        <v>0</v>
      </c>
      <c r="O5960" s="210">
        <f t="shared" si="521"/>
        <v>0</v>
      </c>
      <c r="P5960" s="210">
        <f t="shared" si="521"/>
        <v>0</v>
      </c>
      <c r="Q5960" s="210">
        <f t="shared" si="521"/>
        <v>0</v>
      </c>
      <c r="R5960" s="210">
        <f t="shared" si="521"/>
        <v>0</v>
      </c>
    </row>
    <row r="5961" spans="1:18" s="23" customFormat="1" hidden="1" outlineLevel="1" x14ac:dyDescent="0.35"/>
    <row r="5962" spans="1:18" hidden="1" outlineLevel="1" x14ac:dyDescent="0.35">
      <c r="A5962" s="209" t="s">
        <v>656</v>
      </c>
      <c r="B5962" s="209"/>
      <c r="C5962" s="209"/>
      <c r="D5962" s="210">
        <f t="shared" ref="D5962:R5962" si="522">D5952-D5960</f>
        <v>0</v>
      </c>
      <c r="E5962" s="210">
        <f t="shared" si="522"/>
        <v>0</v>
      </c>
      <c r="F5962" s="210">
        <f t="shared" si="522"/>
        <v>0</v>
      </c>
      <c r="G5962" s="210">
        <f t="shared" si="522"/>
        <v>0</v>
      </c>
      <c r="H5962" s="210">
        <f t="shared" si="522"/>
        <v>0</v>
      </c>
      <c r="I5962" s="210">
        <f t="shared" si="522"/>
        <v>0</v>
      </c>
      <c r="J5962" s="210">
        <f t="shared" si="522"/>
        <v>0</v>
      </c>
      <c r="K5962" s="210">
        <f t="shared" si="522"/>
        <v>0</v>
      </c>
      <c r="L5962" s="210">
        <f t="shared" si="522"/>
        <v>0</v>
      </c>
      <c r="M5962" s="210">
        <f t="shared" si="522"/>
        <v>0</v>
      </c>
      <c r="N5962" s="210">
        <f t="shared" si="522"/>
        <v>0</v>
      </c>
      <c r="O5962" s="210">
        <f t="shared" si="522"/>
        <v>0</v>
      </c>
      <c r="P5962" s="210">
        <f t="shared" si="522"/>
        <v>0</v>
      </c>
      <c r="Q5962" s="210">
        <f t="shared" si="522"/>
        <v>0</v>
      </c>
      <c r="R5962" s="210">
        <f t="shared" si="522"/>
        <v>0</v>
      </c>
    </row>
    <row r="5963" spans="1:18" hidden="1" outlineLevel="1" x14ac:dyDescent="0.35"/>
    <row r="5964" spans="1:18" hidden="1" outlineLevel="1" x14ac:dyDescent="0.35">
      <c r="A5964" s="43" t="s">
        <v>657</v>
      </c>
      <c r="B5964" s="43"/>
      <c r="C5964" s="43"/>
      <c r="D5964" s="231"/>
      <c r="E5964" s="231"/>
      <c r="F5964" s="231"/>
      <c r="G5964" s="231"/>
      <c r="H5964" s="231"/>
      <c r="I5964" s="231"/>
      <c r="J5964" s="231"/>
      <c r="K5964" s="231"/>
      <c r="L5964" s="231"/>
      <c r="M5964" s="231"/>
      <c r="N5964" s="231"/>
      <c r="O5964" s="231"/>
      <c r="P5964" s="231"/>
      <c r="Q5964" s="231"/>
      <c r="R5964" s="231"/>
    </row>
    <row r="5965" spans="1:18" hidden="1" outlineLevel="1" x14ac:dyDescent="0.35"/>
    <row r="5966" spans="1:18" hidden="1" outlineLevel="1" x14ac:dyDescent="0.35">
      <c r="A5966" s="209" t="s">
        <v>658</v>
      </c>
      <c r="B5966" s="209"/>
      <c r="C5966" s="209"/>
      <c r="D5966" s="210">
        <f t="shared" ref="D5966:R5966" si="523">D5962-D5964</f>
        <v>0</v>
      </c>
      <c r="E5966" s="210">
        <f t="shared" si="523"/>
        <v>0</v>
      </c>
      <c r="F5966" s="210">
        <f t="shared" si="523"/>
        <v>0</v>
      </c>
      <c r="G5966" s="210">
        <f t="shared" si="523"/>
        <v>0</v>
      </c>
      <c r="H5966" s="210">
        <f t="shared" si="523"/>
        <v>0</v>
      </c>
      <c r="I5966" s="210">
        <f t="shared" si="523"/>
        <v>0</v>
      </c>
      <c r="J5966" s="210">
        <f t="shared" si="523"/>
        <v>0</v>
      </c>
      <c r="K5966" s="210">
        <f t="shared" si="523"/>
        <v>0</v>
      </c>
      <c r="L5966" s="210">
        <f t="shared" si="523"/>
        <v>0</v>
      </c>
      <c r="M5966" s="210">
        <f t="shared" si="523"/>
        <v>0</v>
      </c>
      <c r="N5966" s="210">
        <f t="shared" si="523"/>
        <v>0</v>
      </c>
      <c r="O5966" s="210">
        <f t="shared" si="523"/>
        <v>0</v>
      </c>
      <c r="P5966" s="210">
        <f t="shared" si="523"/>
        <v>0</v>
      </c>
      <c r="Q5966" s="210">
        <f t="shared" si="523"/>
        <v>0</v>
      </c>
      <c r="R5966" s="210">
        <f t="shared" si="523"/>
        <v>0</v>
      </c>
    </row>
    <row r="5967" spans="1:18" hidden="1" outlineLevel="1" x14ac:dyDescent="0.35">
      <c r="A5967" s="209" t="s">
        <v>659</v>
      </c>
      <c r="B5967" s="209"/>
      <c r="C5967" s="209"/>
      <c r="D5967" s="210">
        <f t="shared" ref="D5967:R5967" si="524">$B5736*D5966</f>
        <v>0</v>
      </c>
      <c r="E5967" s="210">
        <f t="shared" si="524"/>
        <v>0</v>
      </c>
      <c r="F5967" s="210">
        <f t="shared" si="524"/>
        <v>0</v>
      </c>
      <c r="G5967" s="210">
        <f t="shared" si="524"/>
        <v>0</v>
      </c>
      <c r="H5967" s="210">
        <f t="shared" si="524"/>
        <v>0</v>
      </c>
      <c r="I5967" s="210">
        <f t="shared" si="524"/>
        <v>0</v>
      </c>
      <c r="J5967" s="210">
        <f t="shared" si="524"/>
        <v>0</v>
      </c>
      <c r="K5967" s="210">
        <f t="shared" si="524"/>
        <v>0</v>
      </c>
      <c r="L5967" s="210">
        <f t="shared" si="524"/>
        <v>0</v>
      </c>
      <c r="M5967" s="210">
        <f t="shared" si="524"/>
        <v>0</v>
      </c>
      <c r="N5967" s="210">
        <f t="shared" si="524"/>
        <v>0</v>
      </c>
      <c r="O5967" s="210">
        <f t="shared" si="524"/>
        <v>0</v>
      </c>
      <c r="P5967" s="210">
        <f t="shared" si="524"/>
        <v>0</v>
      </c>
      <c r="Q5967" s="210">
        <f t="shared" si="524"/>
        <v>0</v>
      </c>
      <c r="R5967" s="210">
        <f t="shared" si="524"/>
        <v>0</v>
      </c>
    </row>
    <row r="5968" spans="1:18" hidden="1" outlineLevel="1" x14ac:dyDescent="0.35"/>
    <row r="5969" spans="1:18" hidden="1" outlineLevel="1" x14ac:dyDescent="0.35">
      <c r="A5969" s="211" t="s">
        <v>660</v>
      </c>
      <c r="B5969" s="209"/>
      <c r="C5969" s="209"/>
      <c r="D5969" s="210">
        <f t="shared" ref="D5969:R5969" si="525">D5966-D5967</f>
        <v>0</v>
      </c>
      <c r="E5969" s="210">
        <f t="shared" si="525"/>
        <v>0</v>
      </c>
      <c r="F5969" s="210">
        <f t="shared" si="525"/>
        <v>0</v>
      </c>
      <c r="G5969" s="210">
        <f t="shared" si="525"/>
        <v>0</v>
      </c>
      <c r="H5969" s="210">
        <f t="shared" si="525"/>
        <v>0</v>
      </c>
      <c r="I5969" s="210">
        <f t="shared" si="525"/>
        <v>0</v>
      </c>
      <c r="J5969" s="210">
        <f t="shared" si="525"/>
        <v>0</v>
      </c>
      <c r="K5969" s="210">
        <f t="shared" si="525"/>
        <v>0</v>
      </c>
      <c r="L5969" s="210">
        <f t="shared" si="525"/>
        <v>0</v>
      </c>
      <c r="M5969" s="210">
        <f t="shared" si="525"/>
        <v>0</v>
      </c>
      <c r="N5969" s="210">
        <f t="shared" si="525"/>
        <v>0</v>
      </c>
      <c r="O5969" s="210">
        <f t="shared" si="525"/>
        <v>0</v>
      </c>
      <c r="P5969" s="210">
        <f t="shared" si="525"/>
        <v>0</v>
      </c>
      <c r="Q5969" s="210">
        <f t="shared" si="525"/>
        <v>0</v>
      </c>
      <c r="R5969" s="210">
        <f t="shared" si="525"/>
        <v>0</v>
      </c>
    </row>
    <row r="5970" spans="1:18" hidden="1" outlineLevel="1" x14ac:dyDescent="0.35"/>
    <row r="5971" spans="1:18" hidden="1" outlineLevel="1" x14ac:dyDescent="0.35">
      <c r="A5971" s="211" t="s">
        <v>661</v>
      </c>
      <c r="B5971" s="209"/>
      <c r="C5971" s="209"/>
      <c r="D5971" s="214" t="e">
        <f>IRR(D5969:R5969)</f>
        <v>#NUM!</v>
      </c>
    </row>
    <row r="5972" spans="1:18" collapsed="1" x14ac:dyDescent="0.35"/>
    <row r="5974" spans="1:18" s="156" customFormat="1" x14ac:dyDescent="0.35">
      <c r="A5974" s="156" t="s">
        <v>697</v>
      </c>
    </row>
    <row r="5975" spans="1:18" hidden="1" outlineLevel="1" x14ac:dyDescent="0.35"/>
    <row r="5976" spans="1:18" hidden="1" outlineLevel="1" x14ac:dyDescent="0.35">
      <c r="A5976" s="204" t="s">
        <v>596</v>
      </c>
      <c r="B5976" s="195"/>
    </row>
    <row r="5977" spans="1:18" ht="15" hidden="1" outlineLevel="1" thickBot="1" x14ac:dyDescent="0.4">
      <c r="A5977" s="206" t="s">
        <v>632</v>
      </c>
      <c r="B5977" s="230"/>
    </row>
    <row r="5978" spans="1:18" hidden="1" outlineLevel="1" x14ac:dyDescent="0.35"/>
    <row r="5979" spans="1:18" hidden="1" outlineLevel="1" x14ac:dyDescent="0.35">
      <c r="A5979" s="43" t="s">
        <v>633</v>
      </c>
      <c r="B5979" s="43"/>
      <c r="C5979" s="210">
        <v>0</v>
      </c>
      <c r="D5979" s="210">
        <v>1</v>
      </c>
      <c r="E5979" s="210">
        <v>2</v>
      </c>
      <c r="F5979" s="210">
        <v>3</v>
      </c>
      <c r="G5979" s="210">
        <v>4</v>
      </c>
      <c r="H5979" s="210">
        <v>5</v>
      </c>
      <c r="I5979" s="210">
        <v>6</v>
      </c>
      <c r="J5979" s="210">
        <v>7</v>
      </c>
      <c r="K5979" s="210">
        <v>8</v>
      </c>
      <c r="L5979" s="210">
        <v>9</v>
      </c>
      <c r="M5979" s="210">
        <v>10</v>
      </c>
      <c r="N5979" s="210">
        <v>11</v>
      </c>
      <c r="O5979" s="210">
        <v>12</v>
      </c>
      <c r="P5979" s="210">
        <v>13</v>
      </c>
      <c r="Q5979" s="210">
        <v>14</v>
      </c>
      <c r="R5979" s="210">
        <v>15</v>
      </c>
    </row>
    <row r="5980" spans="1:18" hidden="1" outlineLevel="1" x14ac:dyDescent="0.35"/>
    <row r="5981" spans="1:18" hidden="1" outlineLevel="1" x14ac:dyDescent="0.35">
      <c r="A5981" s="43" t="s">
        <v>634</v>
      </c>
      <c r="B5981" s="43"/>
      <c r="C5981" s="231"/>
      <c r="D5981" s="231"/>
      <c r="E5981" s="231"/>
      <c r="F5981" s="231"/>
      <c r="G5981" s="231"/>
      <c r="H5981" s="231"/>
      <c r="I5981" s="231"/>
      <c r="J5981" s="231"/>
      <c r="K5981" s="231"/>
      <c r="L5981" s="231"/>
      <c r="M5981" s="231"/>
      <c r="N5981" s="231"/>
      <c r="O5981" s="231"/>
      <c r="P5981" s="231"/>
      <c r="Q5981" s="231"/>
      <c r="R5981" s="231"/>
    </row>
    <row r="5982" spans="1:18" hidden="1" outlineLevel="1" x14ac:dyDescent="0.35">
      <c r="A5982" s="43" t="s">
        <v>635</v>
      </c>
      <c r="B5982" s="43"/>
      <c r="C5982" s="231"/>
      <c r="D5982" s="231"/>
      <c r="E5982" s="231"/>
      <c r="F5982" s="231"/>
      <c r="G5982" s="231"/>
      <c r="H5982" s="231"/>
      <c r="I5982" s="231"/>
      <c r="J5982" s="231"/>
      <c r="K5982" s="231"/>
      <c r="L5982" s="231"/>
      <c r="M5982" s="231"/>
      <c r="N5982" s="231"/>
      <c r="O5982" s="231"/>
      <c r="P5982" s="231"/>
      <c r="Q5982" s="231"/>
      <c r="R5982" s="231"/>
    </row>
    <row r="5983" spans="1:18" hidden="1" outlineLevel="1" x14ac:dyDescent="0.35">
      <c r="A5983" s="43" t="s">
        <v>636</v>
      </c>
      <c r="B5983" s="43"/>
      <c r="C5983" s="231"/>
      <c r="D5983" s="231"/>
      <c r="E5983" s="231"/>
      <c r="F5983" s="231"/>
      <c r="G5983" s="231"/>
      <c r="H5983" s="231"/>
      <c r="I5983" s="231"/>
      <c r="J5983" s="231"/>
      <c r="K5983" s="231"/>
      <c r="L5983" s="231"/>
      <c r="M5983" s="231"/>
      <c r="N5983" s="231"/>
      <c r="O5983" s="231"/>
      <c r="P5983" s="231"/>
      <c r="Q5983" s="231"/>
      <c r="R5983" s="231"/>
    </row>
    <row r="5984" spans="1:18" hidden="1" outlineLevel="1" x14ac:dyDescent="0.35"/>
    <row r="5985" spans="1:18" hidden="1" outlineLevel="2" x14ac:dyDescent="0.35">
      <c r="A5985" s="209" t="str">
        <f>'Usages industrie'!A4</f>
        <v>Usage industriel n°1</v>
      </c>
      <c r="B5985" s="209" t="s">
        <v>637</v>
      </c>
      <c r="C5985" s="209"/>
      <c r="D5985" s="210">
        <f>IF(B$5976&lt;&gt;"",IF(B$5976='Usages industrie'!$K4,'Usages industrie'!J4,0),0)</f>
        <v>0</v>
      </c>
      <c r="E5985" s="210">
        <f t="shared" ref="E5985:R5994" si="526">$D5985</f>
        <v>0</v>
      </c>
      <c r="F5985" s="210">
        <f t="shared" si="526"/>
        <v>0</v>
      </c>
      <c r="G5985" s="210">
        <f t="shared" si="526"/>
        <v>0</v>
      </c>
      <c r="H5985" s="210">
        <f t="shared" si="526"/>
        <v>0</v>
      </c>
      <c r="I5985" s="210">
        <f t="shared" si="526"/>
        <v>0</v>
      </c>
      <c r="J5985" s="210">
        <f t="shared" si="526"/>
        <v>0</v>
      </c>
      <c r="K5985" s="210">
        <f t="shared" si="526"/>
        <v>0</v>
      </c>
      <c r="L5985" s="210">
        <f t="shared" si="526"/>
        <v>0</v>
      </c>
      <c r="M5985" s="210">
        <f t="shared" si="526"/>
        <v>0</v>
      </c>
      <c r="N5985" s="210">
        <f t="shared" si="526"/>
        <v>0</v>
      </c>
      <c r="O5985" s="210">
        <f t="shared" si="526"/>
        <v>0</v>
      </c>
      <c r="P5985" s="210">
        <f t="shared" si="526"/>
        <v>0</v>
      </c>
      <c r="Q5985" s="210">
        <f t="shared" si="526"/>
        <v>0</v>
      </c>
      <c r="R5985" s="210">
        <f t="shared" si="526"/>
        <v>0</v>
      </c>
    </row>
    <row r="5986" spans="1:18" hidden="1" outlineLevel="2" x14ac:dyDescent="0.35">
      <c r="A5986" s="209" t="str">
        <f>'Usages industrie'!A5</f>
        <v>Usage industriel n°2</v>
      </c>
      <c r="B5986" s="209" t="s">
        <v>637</v>
      </c>
      <c r="C5986" s="209"/>
      <c r="D5986" s="210">
        <f>IF(B$5976&lt;&gt;"",IF(B$5976='Usages industrie'!$K5,'Usages industrie'!J5,0),0)</f>
        <v>0</v>
      </c>
      <c r="E5986" s="210">
        <f t="shared" si="526"/>
        <v>0</v>
      </c>
      <c r="F5986" s="210">
        <f t="shared" si="526"/>
        <v>0</v>
      </c>
      <c r="G5986" s="210">
        <f t="shared" si="526"/>
        <v>0</v>
      </c>
      <c r="H5986" s="210">
        <f t="shared" si="526"/>
        <v>0</v>
      </c>
      <c r="I5986" s="210">
        <f t="shared" si="526"/>
        <v>0</v>
      </c>
      <c r="J5986" s="210">
        <f t="shared" si="526"/>
        <v>0</v>
      </c>
      <c r="K5986" s="210">
        <f t="shared" si="526"/>
        <v>0</v>
      </c>
      <c r="L5986" s="210">
        <f t="shared" si="526"/>
        <v>0</v>
      </c>
      <c r="M5986" s="210">
        <f t="shared" si="526"/>
        <v>0</v>
      </c>
      <c r="N5986" s="210">
        <f t="shared" si="526"/>
        <v>0</v>
      </c>
      <c r="O5986" s="210">
        <f t="shared" si="526"/>
        <v>0</v>
      </c>
      <c r="P5986" s="210">
        <f t="shared" si="526"/>
        <v>0</v>
      </c>
      <c r="Q5986" s="210">
        <f t="shared" si="526"/>
        <v>0</v>
      </c>
      <c r="R5986" s="210">
        <f t="shared" si="526"/>
        <v>0</v>
      </c>
    </row>
    <row r="5987" spans="1:18" hidden="1" outlineLevel="2" x14ac:dyDescent="0.35">
      <c r="A5987" s="209" t="str">
        <f>'Usages industrie'!A6</f>
        <v>Usage industriel n°3</v>
      </c>
      <c r="B5987" s="209" t="s">
        <v>637</v>
      </c>
      <c r="C5987" s="209"/>
      <c r="D5987" s="210">
        <f>IF(B$5976&lt;&gt;"",IF(B$5976='Usages industrie'!$K6,'Usages industrie'!J6,0),0)</f>
        <v>0</v>
      </c>
      <c r="E5987" s="210">
        <f t="shared" si="526"/>
        <v>0</v>
      </c>
      <c r="F5987" s="210">
        <f t="shared" si="526"/>
        <v>0</v>
      </c>
      <c r="G5987" s="210">
        <f t="shared" si="526"/>
        <v>0</v>
      </c>
      <c r="H5987" s="210">
        <f t="shared" si="526"/>
        <v>0</v>
      </c>
      <c r="I5987" s="210">
        <f t="shared" si="526"/>
        <v>0</v>
      </c>
      <c r="J5987" s="210">
        <f t="shared" si="526"/>
        <v>0</v>
      </c>
      <c r="K5987" s="210">
        <f t="shared" si="526"/>
        <v>0</v>
      </c>
      <c r="L5987" s="210">
        <f t="shared" si="526"/>
        <v>0</v>
      </c>
      <c r="M5987" s="210">
        <f t="shared" si="526"/>
        <v>0</v>
      </c>
      <c r="N5987" s="210">
        <f t="shared" si="526"/>
        <v>0</v>
      </c>
      <c r="O5987" s="210">
        <f t="shared" si="526"/>
        <v>0</v>
      </c>
      <c r="P5987" s="210">
        <f t="shared" si="526"/>
        <v>0</v>
      </c>
      <c r="Q5987" s="210">
        <f t="shared" si="526"/>
        <v>0</v>
      </c>
      <c r="R5987" s="210">
        <f t="shared" si="526"/>
        <v>0</v>
      </c>
    </row>
    <row r="5988" spans="1:18" hidden="1" outlineLevel="2" x14ac:dyDescent="0.35">
      <c r="A5988" s="209" t="str">
        <f>'Usages industrie'!A7</f>
        <v>Usage industriel n°4</v>
      </c>
      <c r="B5988" s="209" t="s">
        <v>637</v>
      </c>
      <c r="C5988" s="209"/>
      <c r="D5988" s="210">
        <f>IF(B$5976&lt;&gt;"",IF(B$5976='Usages industrie'!$K7,'Usages industrie'!J7,0),0)</f>
        <v>0</v>
      </c>
      <c r="E5988" s="210">
        <f t="shared" si="526"/>
        <v>0</v>
      </c>
      <c r="F5988" s="210">
        <f t="shared" si="526"/>
        <v>0</v>
      </c>
      <c r="G5988" s="210">
        <f t="shared" si="526"/>
        <v>0</v>
      </c>
      <c r="H5988" s="210">
        <f t="shared" si="526"/>
        <v>0</v>
      </c>
      <c r="I5988" s="210">
        <f t="shared" si="526"/>
        <v>0</v>
      </c>
      <c r="J5988" s="210">
        <f t="shared" si="526"/>
        <v>0</v>
      </c>
      <c r="K5988" s="210">
        <f t="shared" si="526"/>
        <v>0</v>
      </c>
      <c r="L5988" s="210">
        <f t="shared" si="526"/>
        <v>0</v>
      </c>
      <c r="M5988" s="210">
        <f t="shared" si="526"/>
        <v>0</v>
      </c>
      <c r="N5988" s="210">
        <f t="shared" si="526"/>
        <v>0</v>
      </c>
      <c r="O5988" s="210">
        <f t="shared" si="526"/>
        <v>0</v>
      </c>
      <c r="P5988" s="210">
        <f t="shared" si="526"/>
        <v>0</v>
      </c>
      <c r="Q5988" s="210">
        <f t="shared" si="526"/>
        <v>0</v>
      </c>
      <c r="R5988" s="210">
        <f t="shared" si="526"/>
        <v>0</v>
      </c>
    </row>
    <row r="5989" spans="1:18" hidden="1" outlineLevel="2" x14ac:dyDescent="0.35">
      <c r="A5989" s="209" t="str">
        <f>'Usages industrie'!A8</f>
        <v>Usage industriel n°5</v>
      </c>
      <c r="B5989" s="209" t="s">
        <v>637</v>
      </c>
      <c r="C5989" s="209"/>
      <c r="D5989" s="210">
        <f>IF(B$5976&lt;&gt;"",IF(B$5976='Usages industrie'!$K8,'Usages industrie'!J8,0),0)</f>
        <v>0</v>
      </c>
      <c r="E5989" s="210">
        <f t="shared" si="526"/>
        <v>0</v>
      </c>
      <c r="F5989" s="210">
        <f t="shared" si="526"/>
        <v>0</v>
      </c>
      <c r="G5989" s="210">
        <f t="shared" si="526"/>
        <v>0</v>
      </c>
      <c r="H5989" s="210">
        <f t="shared" si="526"/>
        <v>0</v>
      </c>
      <c r="I5989" s="210">
        <f t="shared" si="526"/>
        <v>0</v>
      </c>
      <c r="J5989" s="210">
        <f t="shared" si="526"/>
        <v>0</v>
      </c>
      <c r="K5989" s="210">
        <f t="shared" si="526"/>
        <v>0</v>
      </c>
      <c r="L5989" s="210">
        <f t="shared" si="526"/>
        <v>0</v>
      </c>
      <c r="M5989" s="210">
        <f t="shared" si="526"/>
        <v>0</v>
      </c>
      <c r="N5989" s="210">
        <f t="shared" si="526"/>
        <v>0</v>
      </c>
      <c r="O5989" s="210">
        <f t="shared" si="526"/>
        <v>0</v>
      </c>
      <c r="P5989" s="210">
        <f t="shared" si="526"/>
        <v>0</v>
      </c>
      <c r="Q5989" s="210">
        <f t="shared" si="526"/>
        <v>0</v>
      </c>
      <c r="R5989" s="210">
        <f t="shared" si="526"/>
        <v>0</v>
      </c>
    </row>
    <row r="5990" spans="1:18" hidden="1" outlineLevel="2" x14ac:dyDescent="0.35">
      <c r="A5990" s="209" t="str">
        <f>'Usages industrie'!A9</f>
        <v>Usage industriel n°6</v>
      </c>
      <c r="B5990" s="209" t="s">
        <v>637</v>
      </c>
      <c r="C5990" s="209"/>
      <c r="D5990" s="210">
        <f>IF(B$5976&lt;&gt;"",IF(B$5976='Usages industrie'!$K9,'Usages industrie'!J9,0),0)</f>
        <v>0</v>
      </c>
      <c r="E5990" s="210">
        <f t="shared" si="526"/>
        <v>0</v>
      </c>
      <c r="F5990" s="210">
        <f t="shared" si="526"/>
        <v>0</v>
      </c>
      <c r="G5990" s="210">
        <f t="shared" si="526"/>
        <v>0</v>
      </c>
      <c r="H5990" s="210">
        <f t="shared" si="526"/>
        <v>0</v>
      </c>
      <c r="I5990" s="210">
        <f t="shared" si="526"/>
        <v>0</v>
      </c>
      <c r="J5990" s="210">
        <f t="shared" si="526"/>
        <v>0</v>
      </c>
      <c r="K5990" s="210">
        <f t="shared" si="526"/>
        <v>0</v>
      </c>
      <c r="L5990" s="210">
        <f t="shared" si="526"/>
        <v>0</v>
      </c>
      <c r="M5990" s="210">
        <f t="shared" si="526"/>
        <v>0</v>
      </c>
      <c r="N5990" s="210">
        <f t="shared" si="526"/>
        <v>0</v>
      </c>
      <c r="O5990" s="210">
        <f t="shared" si="526"/>
        <v>0</v>
      </c>
      <c r="P5990" s="210">
        <f t="shared" si="526"/>
        <v>0</v>
      </c>
      <c r="Q5990" s="210">
        <f t="shared" si="526"/>
        <v>0</v>
      </c>
      <c r="R5990" s="210">
        <f t="shared" si="526"/>
        <v>0</v>
      </c>
    </row>
    <row r="5991" spans="1:18" hidden="1" outlineLevel="2" x14ac:dyDescent="0.35">
      <c r="A5991" s="209" t="str">
        <f>'Usages industrie'!A10</f>
        <v>Usage industriel n°7</v>
      </c>
      <c r="B5991" s="209" t="s">
        <v>637</v>
      </c>
      <c r="C5991" s="209"/>
      <c r="D5991" s="210">
        <f>IF(B$5976&lt;&gt;"",IF(B$5976='Usages industrie'!$K10,'Usages industrie'!J10,0),0)</f>
        <v>0</v>
      </c>
      <c r="E5991" s="210">
        <f t="shared" si="526"/>
        <v>0</v>
      </c>
      <c r="F5991" s="210">
        <f t="shared" si="526"/>
        <v>0</v>
      </c>
      <c r="G5991" s="210">
        <f t="shared" si="526"/>
        <v>0</v>
      </c>
      <c r="H5991" s="210">
        <f t="shared" si="526"/>
        <v>0</v>
      </c>
      <c r="I5991" s="210">
        <f t="shared" si="526"/>
        <v>0</v>
      </c>
      <c r="J5991" s="210">
        <f t="shared" si="526"/>
        <v>0</v>
      </c>
      <c r="K5991" s="210">
        <f t="shared" si="526"/>
        <v>0</v>
      </c>
      <c r="L5991" s="210">
        <f t="shared" si="526"/>
        <v>0</v>
      </c>
      <c r="M5991" s="210">
        <f t="shared" si="526"/>
        <v>0</v>
      </c>
      <c r="N5991" s="210">
        <f t="shared" si="526"/>
        <v>0</v>
      </c>
      <c r="O5991" s="210">
        <f t="shared" si="526"/>
        <v>0</v>
      </c>
      <c r="P5991" s="210">
        <f t="shared" si="526"/>
        <v>0</v>
      </c>
      <c r="Q5991" s="210">
        <f t="shared" si="526"/>
        <v>0</v>
      </c>
      <c r="R5991" s="210">
        <f t="shared" si="526"/>
        <v>0</v>
      </c>
    </row>
    <row r="5992" spans="1:18" hidden="1" outlineLevel="2" x14ac:dyDescent="0.35">
      <c r="A5992" s="209" t="str">
        <f>'Usages industrie'!A11</f>
        <v>Usage industriel n°8</v>
      </c>
      <c r="B5992" s="209" t="s">
        <v>637</v>
      </c>
      <c r="C5992" s="209"/>
      <c r="D5992" s="210">
        <f>IF(B$5976&lt;&gt;"",IF(B$5976='Usages industrie'!$K11,'Usages industrie'!J11,0),0)</f>
        <v>0</v>
      </c>
      <c r="E5992" s="210">
        <f t="shared" si="526"/>
        <v>0</v>
      </c>
      <c r="F5992" s="210">
        <f t="shared" si="526"/>
        <v>0</v>
      </c>
      <c r="G5992" s="210">
        <f t="shared" si="526"/>
        <v>0</v>
      </c>
      <c r="H5992" s="210">
        <f t="shared" si="526"/>
        <v>0</v>
      </c>
      <c r="I5992" s="210">
        <f t="shared" si="526"/>
        <v>0</v>
      </c>
      <c r="J5992" s="210">
        <f t="shared" si="526"/>
        <v>0</v>
      </c>
      <c r="K5992" s="210">
        <f t="shared" si="526"/>
        <v>0</v>
      </c>
      <c r="L5992" s="210">
        <f t="shared" si="526"/>
        <v>0</v>
      </c>
      <c r="M5992" s="210">
        <f t="shared" si="526"/>
        <v>0</v>
      </c>
      <c r="N5992" s="210">
        <f t="shared" si="526"/>
        <v>0</v>
      </c>
      <c r="O5992" s="210">
        <f t="shared" si="526"/>
        <v>0</v>
      </c>
      <c r="P5992" s="210">
        <f t="shared" si="526"/>
        <v>0</v>
      </c>
      <c r="Q5992" s="210">
        <f t="shared" si="526"/>
        <v>0</v>
      </c>
      <c r="R5992" s="210">
        <f t="shared" si="526"/>
        <v>0</v>
      </c>
    </row>
    <row r="5993" spans="1:18" hidden="1" outlineLevel="2" x14ac:dyDescent="0.35">
      <c r="A5993" s="209" t="str">
        <f>'Usages industrie'!A12</f>
        <v>Usage industriel n°9</v>
      </c>
      <c r="B5993" s="209" t="s">
        <v>637</v>
      </c>
      <c r="C5993" s="209"/>
      <c r="D5993" s="210">
        <f>IF(B$5976&lt;&gt;"",IF(B$5976='Usages industrie'!$K12,'Usages industrie'!J12,0),0)</f>
        <v>0</v>
      </c>
      <c r="E5993" s="210">
        <f t="shared" si="526"/>
        <v>0</v>
      </c>
      <c r="F5993" s="210">
        <f t="shared" si="526"/>
        <v>0</v>
      </c>
      <c r="G5993" s="210">
        <f t="shared" si="526"/>
        <v>0</v>
      </c>
      <c r="H5993" s="210">
        <f t="shared" si="526"/>
        <v>0</v>
      </c>
      <c r="I5993" s="210">
        <f t="shared" si="526"/>
        <v>0</v>
      </c>
      <c r="J5993" s="210">
        <f t="shared" si="526"/>
        <v>0</v>
      </c>
      <c r="K5993" s="210">
        <f t="shared" si="526"/>
        <v>0</v>
      </c>
      <c r="L5993" s="210">
        <f t="shared" si="526"/>
        <v>0</v>
      </c>
      <c r="M5993" s="210">
        <f t="shared" si="526"/>
        <v>0</v>
      </c>
      <c r="N5993" s="210">
        <f t="shared" si="526"/>
        <v>0</v>
      </c>
      <c r="O5993" s="210">
        <f t="shared" si="526"/>
        <v>0</v>
      </c>
      <c r="P5993" s="210">
        <f t="shared" si="526"/>
        <v>0</v>
      </c>
      <c r="Q5993" s="210">
        <f t="shared" si="526"/>
        <v>0</v>
      </c>
      <c r="R5993" s="210">
        <f t="shared" si="526"/>
        <v>0</v>
      </c>
    </row>
    <row r="5994" spans="1:18" hidden="1" outlineLevel="2" x14ac:dyDescent="0.35">
      <c r="A5994" s="209" t="str">
        <f>'Usages industrie'!A13</f>
        <v>Usage industriel n°10</v>
      </c>
      <c r="B5994" s="209" t="s">
        <v>637</v>
      </c>
      <c r="C5994" s="209"/>
      <c r="D5994" s="210">
        <f>IF(B$5976&lt;&gt;"",IF(B$5976='Usages industrie'!$K13,'Usages industrie'!J13,0),0)</f>
        <v>0</v>
      </c>
      <c r="E5994" s="210">
        <f t="shared" si="526"/>
        <v>0</v>
      </c>
      <c r="F5994" s="210">
        <f t="shared" si="526"/>
        <v>0</v>
      </c>
      <c r="G5994" s="210">
        <f t="shared" si="526"/>
        <v>0</v>
      </c>
      <c r="H5994" s="210">
        <f t="shared" si="526"/>
        <v>0</v>
      </c>
      <c r="I5994" s="210">
        <f t="shared" si="526"/>
        <v>0</v>
      </c>
      <c r="J5994" s="210">
        <f t="shared" si="526"/>
        <v>0</v>
      </c>
      <c r="K5994" s="210">
        <f t="shared" si="526"/>
        <v>0</v>
      </c>
      <c r="L5994" s="210">
        <f t="shared" si="526"/>
        <v>0</v>
      </c>
      <c r="M5994" s="210">
        <f t="shared" si="526"/>
        <v>0</v>
      </c>
      <c r="N5994" s="210">
        <f t="shared" si="526"/>
        <v>0</v>
      </c>
      <c r="O5994" s="210">
        <f t="shared" si="526"/>
        <v>0</v>
      </c>
      <c r="P5994" s="210">
        <f t="shared" si="526"/>
        <v>0</v>
      </c>
      <c r="Q5994" s="210">
        <f t="shared" si="526"/>
        <v>0</v>
      </c>
      <c r="R5994" s="210">
        <f t="shared" si="526"/>
        <v>0</v>
      </c>
    </row>
    <row r="5995" spans="1:18" hidden="1" outlineLevel="2" x14ac:dyDescent="0.35">
      <c r="A5995" s="209" t="str">
        <f>'Usages industrie'!A14</f>
        <v>Usage industriel n°11</v>
      </c>
      <c r="B5995" s="209" t="s">
        <v>637</v>
      </c>
      <c r="C5995" s="209"/>
      <c r="D5995" s="210">
        <f>IF(B$5976&lt;&gt;"",IF(B$5976='Usages industrie'!$K14,'Usages industrie'!J14,0),0)</f>
        <v>0</v>
      </c>
      <c r="E5995" s="210">
        <f t="shared" ref="E5995:R6004" si="527">$D5995</f>
        <v>0</v>
      </c>
      <c r="F5995" s="210">
        <f t="shared" si="527"/>
        <v>0</v>
      </c>
      <c r="G5995" s="210">
        <f t="shared" si="527"/>
        <v>0</v>
      </c>
      <c r="H5995" s="210">
        <f t="shared" si="527"/>
        <v>0</v>
      </c>
      <c r="I5995" s="210">
        <f t="shared" si="527"/>
        <v>0</v>
      </c>
      <c r="J5995" s="210">
        <f t="shared" si="527"/>
        <v>0</v>
      </c>
      <c r="K5995" s="210">
        <f t="shared" si="527"/>
        <v>0</v>
      </c>
      <c r="L5995" s="210">
        <f t="shared" si="527"/>
        <v>0</v>
      </c>
      <c r="M5995" s="210">
        <f t="shared" si="527"/>
        <v>0</v>
      </c>
      <c r="N5995" s="210">
        <f t="shared" si="527"/>
        <v>0</v>
      </c>
      <c r="O5995" s="210">
        <f t="shared" si="527"/>
        <v>0</v>
      </c>
      <c r="P5995" s="210">
        <f t="shared" si="527"/>
        <v>0</v>
      </c>
      <c r="Q5995" s="210">
        <f t="shared" si="527"/>
        <v>0</v>
      </c>
      <c r="R5995" s="210">
        <f t="shared" si="527"/>
        <v>0</v>
      </c>
    </row>
    <row r="5996" spans="1:18" hidden="1" outlineLevel="2" x14ac:dyDescent="0.35">
      <c r="A5996" s="209" t="str">
        <f>'Usages industrie'!A15</f>
        <v>Usage industriel n°12</v>
      </c>
      <c r="B5996" s="209" t="s">
        <v>637</v>
      </c>
      <c r="C5996" s="209"/>
      <c r="D5996" s="210">
        <f>IF(B$5976&lt;&gt;"",IF(B$5976='Usages industrie'!$K15,'Usages industrie'!J15,0),0)</f>
        <v>0</v>
      </c>
      <c r="E5996" s="210">
        <f t="shared" si="527"/>
        <v>0</v>
      </c>
      <c r="F5996" s="210">
        <f t="shared" si="527"/>
        <v>0</v>
      </c>
      <c r="G5996" s="210">
        <f t="shared" si="527"/>
        <v>0</v>
      </c>
      <c r="H5996" s="210">
        <f t="shared" si="527"/>
        <v>0</v>
      </c>
      <c r="I5996" s="210">
        <f t="shared" si="527"/>
        <v>0</v>
      </c>
      <c r="J5996" s="210">
        <f t="shared" si="527"/>
        <v>0</v>
      </c>
      <c r="K5996" s="210">
        <f t="shared" si="527"/>
        <v>0</v>
      </c>
      <c r="L5996" s="210">
        <f t="shared" si="527"/>
        <v>0</v>
      </c>
      <c r="M5996" s="210">
        <f t="shared" si="527"/>
        <v>0</v>
      </c>
      <c r="N5996" s="210">
        <f t="shared" si="527"/>
        <v>0</v>
      </c>
      <c r="O5996" s="210">
        <f t="shared" si="527"/>
        <v>0</v>
      </c>
      <c r="P5996" s="210">
        <f t="shared" si="527"/>
        <v>0</v>
      </c>
      <c r="Q5996" s="210">
        <f t="shared" si="527"/>
        <v>0</v>
      </c>
      <c r="R5996" s="210">
        <f t="shared" si="527"/>
        <v>0</v>
      </c>
    </row>
    <row r="5997" spans="1:18" hidden="1" outlineLevel="2" x14ac:dyDescent="0.35">
      <c r="A5997" s="209" t="str">
        <f>'Usages industrie'!A16</f>
        <v>Usage industriel n°13</v>
      </c>
      <c r="B5997" s="209" t="s">
        <v>637</v>
      </c>
      <c r="C5997" s="209"/>
      <c r="D5997" s="210">
        <f>IF(B$5976&lt;&gt;"",IF(B$5976='Usages industrie'!$K16,'Usages industrie'!J16,0),0)</f>
        <v>0</v>
      </c>
      <c r="E5997" s="210">
        <f t="shared" si="527"/>
        <v>0</v>
      </c>
      <c r="F5997" s="210">
        <f t="shared" si="527"/>
        <v>0</v>
      </c>
      <c r="G5997" s="210">
        <f t="shared" si="527"/>
        <v>0</v>
      </c>
      <c r="H5997" s="210">
        <f t="shared" si="527"/>
        <v>0</v>
      </c>
      <c r="I5997" s="210">
        <f t="shared" si="527"/>
        <v>0</v>
      </c>
      <c r="J5997" s="210">
        <f t="shared" si="527"/>
        <v>0</v>
      </c>
      <c r="K5997" s="210">
        <f t="shared" si="527"/>
        <v>0</v>
      </c>
      <c r="L5997" s="210">
        <f t="shared" si="527"/>
        <v>0</v>
      </c>
      <c r="M5997" s="210">
        <f t="shared" si="527"/>
        <v>0</v>
      </c>
      <c r="N5997" s="210">
        <f t="shared" si="527"/>
        <v>0</v>
      </c>
      <c r="O5997" s="210">
        <f t="shared" si="527"/>
        <v>0</v>
      </c>
      <c r="P5997" s="210">
        <f t="shared" si="527"/>
        <v>0</v>
      </c>
      <c r="Q5997" s="210">
        <f t="shared" si="527"/>
        <v>0</v>
      </c>
      <c r="R5997" s="210">
        <f t="shared" si="527"/>
        <v>0</v>
      </c>
    </row>
    <row r="5998" spans="1:18" hidden="1" outlineLevel="2" x14ac:dyDescent="0.35">
      <c r="A5998" s="209" t="str">
        <f>'Usages industrie'!A17</f>
        <v>Usage industriel n°14</v>
      </c>
      <c r="B5998" s="209" t="s">
        <v>637</v>
      </c>
      <c r="C5998" s="209"/>
      <c r="D5998" s="210">
        <f>IF(B$5976&lt;&gt;"",IF(B$5976='Usages industrie'!$K17,'Usages industrie'!J17,0),0)</f>
        <v>0</v>
      </c>
      <c r="E5998" s="210">
        <f t="shared" si="527"/>
        <v>0</v>
      </c>
      <c r="F5998" s="210">
        <f t="shared" si="527"/>
        <v>0</v>
      </c>
      <c r="G5998" s="210">
        <f t="shared" si="527"/>
        <v>0</v>
      </c>
      <c r="H5998" s="210">
        <f t="shared" si="527"/>
        <v>0</v>
      </c>
      <c r="I5998" s="210">
        <f t="shared" si="527"/>
        <v>0</v>
      </c>
      <c r="J5998" s="210">
        <f t="shared" si="527"/>
        <v>0</v>
      </c>
      <c r="K5998" s="210">
        <f t="shared" si="527"/>
        <v>0</v>
      </c>
      <c r="L5998" s="210">
        <f t="shared" si="527"/>
        <v>0</v>
      </c>
      <c r="M5998" s="210">
        <f t="shared" si="527"/>
        <v>0</v>
      </c>
      <c r="N5998" s="210">
        <f t="shared" si="527"/>
        <v>0</v>
      </c>
      <c r="O5998" s="210">
        <f t="shared" si="527"/>
        <v>0</v>
      </c>
      <c r="P5998" s="210">
        <f t="shared" si="527"/>
        <v>0</v>
      </c>
      <c r="Q5998" s="210">
        <f t="shared" si="527"/>
        <v>0</v>
      </c>
      <c r="R5998" s="210">
        <f t="shared" si="527"/>
        <v>0</v>
      </c>
    </row>
    <row r="5999" spans="1:18" hidden="1" outlineLevel="2" x14ac:dyDescent="0.35">
      <c r="A5999" s="209" t="str">
        <f>'Usages industrie'!A18</f>
        <v>Usage industriel n°15</v>
      </c>
      <c r="B5999" s="209" t="s">
        <v>637</v>
      </c>
      <c r="C5999" s="209"/>
      <c r="D5999" s="210">
        <f>IF(B$5976&lt;&gt;"",IF(B$5976='Usages industrie'!$K18,'Usages industrie'!J18,0),0)</f>
        <v>0</v>
      </c>
      <c r="E5999" s="210">
        <f t="shared" si="527"/>
        <v>0</v>
      </c>
      <c r="F5999" s="210">
        <f t="shared" si="527"/>
        <v>0</v>
      </c>
      <c r="G5999" s="210">
        <f t="shared" si="527"/>
        <v>0</v>
      </c>
      <c r="H5999" s="210">
        <f t="shared" si="527"/>
        <v>0</v>
      </c>
      <c r="I5999" s="210">
        <f t="shared" si="527"/>
        <v>0</v>
      </c>
      <c r="J5999" s="210">
        <f t="shared" si="527"/>
        <v>0</v>
      </c>
      <c r="K5999" s="210">
        <f t="shared" si="527"/>
        <v>0</v>
      </c>
      <c r="L5999" s="210">
        <f t="shared" si="527"/>
        <v>0</v>
      </c>
      <c r="M5999" s="210">
        <f t="shared" si="527"/>
        <v>0</v>
      </c>
      <c r="N5999" s="210">
        <f t="shared" si="527"/>
        <v>0</v>
      </c>
      <c r="O5999" s="210">
        <f t="shared" si="527"/>
        <v>0</v>
      </c>
      <c r="P5999" s="210">
        <f t="shared" si="527"/>
        <v>0</v>
      </c>
      <c r="Q5999" s="210">
        <f t="shared" si="527"/>
        <v>0</v>
      </c>
      <c r="R5999" s="210">
        <f t="shared" si="527"/>
        <v>0</v>
      </c>
    </row>
    <row r="6000" spans="1:18" hidden="1" outlineLevel="2" x14ac:dyDescent="0.35">
      <c r="A6000" s="209" t="str">
        <f>'Usages industrie'!A19</f>
        <v>Usage industriel n°16</v>
      </c>
      <c r="B6000" s="209" t="s">
        <v>637</v>
      </c>
      <c r="C6000" s="209"/>
      <c r="D6000" s="210">
        <f>IF(B$5976&lt;&gt;"",IF(B$5976='Usages industrie'!$K19,'Usages industrie'!J19,0),0)</f>
        <v>0</v>
      </c>
      <c r="E6000" s="210">
        <f t="shared" si="527"/>
        <v>0</v>
      </c>
      <c r="F6000" s="210">
        <f t="shared" si="527"/>
        <v>0</v>
      </c>
      <c r="G6000" s="210">
        <f t="shared" si="527"/>
        <v>0</v>
      </c>
      <c r="H6000" s="210">
        <f t="shared" si="527"/>
        <v>0</v>
      </c>
      <c r="I6000" s="210">
        <f t="shared" si="527"/>
        <v>0</v>
      </c>
      <c r="J6000" s="210">
        <f t="shared" si="527"/>
        <v>0</v>
      </c>
      <c r="K6000" s="210">
        <f t="shared" si="527"/>
        <v>0</v>
      </c>
      <c r="L6000" s="210">
        <f t="shared" si="527"/>
        <v>0</v>
      </c>
      <c r="M6000" s="210">
        <f t="shared" si="527"/>
        <v>0</v>
      </c>
      <c r="N6000" s="210">
        <f t="shared" si="527"/>
        <v>0</v>
      </c>
      <c r="O6000" s="210">
        <f t="shared" si="527"/>
        <v>0</v>
      </c>
      <c r="P6000" s="210">
        <f t="shared" si="527"/>
        <v>0</v>
      </c>
      <c r="Q6000" s="210">
        <f t="shared" si="527"/>
        <v>0</v>
      </c>
      <c r="R6000" s="210">
        <f t="shared" si="527"/>
        <v>0</v>
      </c>
    </row>
    <row r="6001" spans="1:18" hidden="1" outlineLevel="2" x14ac:dyDescent="0.35">
      <c r="A6001" s="209" t="str">
        <f>'Usages industrie'!A20</f>
        <v>Usage industriel n°17</v>
      </c>
      <c r="B6001" s="209" t="s">
        <v>637</v>
      </c>
      <c r="C6001" s="209"/>
      <c r="D6001" s="210">
        <f>IF(B$5976&lt;&gt;"",IF(B$5976='Usages industrie'!$K20,'Usages industrie'!J20,0),0)</f>
        <v>0</v>
      </c>
      <c r="E6001" s="210">
        <f t="shared" si="527"/>
        <v>0</v>
      </c>
      <c r="F6001" s="210">
        <f t="shared" si="527"/>
        <v>0</v>
      </c>
      <c r="G6001" s="210">
        <f t="shared" si="527"/>
        <v>0</v>
      </c>
      <c r="H6001" s="210">
        <f t="shared" si="527"/>
        <v>0</v>
      </c>
      <c r="I6001" s="210">
        <f t="shared" si="527"/>
        <v>0</v>
      </c>
      <c r="J6001" s="210">
        <f t="shared" si="527"/>
        <v>0</v>
      </c>
      <c r="K6001" s="210">
        <f t="shared" si="527"/>
        <v>0</v>
      </c>
      <c r="L6001" s="210">
        <f t="shared" si="527"/>
        <v>0</v>
      </c>
      <c r="M6001" s="210">
        <f t="shared" si="527"/>
        <v>0</v>
      </c>
      <c r="N6001" s="210">
        <f t="shared" si="527"/>
        <v>0</v>
      </c>
      <c r="O6001" s="210">
        <f t="shared" si="527"/>
        <v>0</v>
      </c>
      <c r="P6001" s="210">
        <f t="shared" si="527"/>
        <v>0</v>
      </c>
      <c r="Q6001" s="210">
        <f t="shared" si="527"/>
        <v>0</v>
      </c>
      <c r="R6001" s="210">
        <f t="shared" si="527"/>
        <v>0</v>
      </c>
    </row>
    <row r="6002" spans="1:18" hidden="1" outlineLevel="2" x14ac:dyDescent="0.35">
      <c r="A6002" s="209" t="str">
        <f>'Usages industrie'!A21</f>
        <v>Usage industriel n°18</v>
      </c>
      <c r="B6002" s="209" t="s">
        <v>637</v>
      </c>
      <c r="C6002" s="209"/>
      <c r="D6002" s="210">
        <f>IF(B$5976&lt;&gt;"",IF(B$5976='Usages industrie'!$K21,'Usages industrie'!J21,0),0)</f>
        <v>0</v>
      </c>
      <c r="E6002" s="210">
        <f t="shared" si="527"/>
        <v>0</v>
      </c>
      <c r="F6002" s="210">
        <f t="shared" si="527"/>
        <v>0</v>
      </c>
      <c r="G6002" s="210">
        <f t="shared" si="527"/>
        <v>0</v>
      </c>
      <c r="H6002" s="210">
        <f t="shared" si="527"/>
        <v>0</v>
      </c>
      <c r="I6002" s="210">
        <f t="shared" si="527"/>
        <v>0</v>
      </c>
      <c r="J6002" s="210">
        <f t="shared" si="527"/>
        <v>0</v>
      </c>
      <c r="K6002" s="210">
        <f t="shared" si="527"/>
        <v>0</v>
      </c>
      <c r="L6002" s="210">
        <f t="shared" si="527"/>
        <v>0</v>
      </c>
      <c r="M6002" s="210">
        <f t="shared" si="527"/>
        <v>0</v>
      </c>
      <c r="N6002" s="210">
        <f t="shared" si="527"/>
        <v>0</v>
      </c>
      <c r="O6002" s="210">
        <f t="shared" si="527"/>
        <v>0</v>
      </c>
      <c r="P6002" s="210">
        <f t="shared" si="527"/>
        <v>0</v>
      </c>
      <c r="Q6002" s="210">
        <f t="shared" si="527"/>
        <v>0</v>
      </c>
      <c r="R6002" s="210">
        <f t="shared" si="527"/>
        <v>0</v>
      </c>
    </row>
    <row r="6003" spans="1:18" hidden="1" outlineLevel="2" x14ac:dyDescent="0.35">
      <c r="A6003" s="209" t="str">
        <f>'Usages industrie'!A22</f>
        <v>Usage industriel n°19</v>
      </c>
      <c r="B6003" s="209" t="s">
        <v>637</v>
      </c>
      <c r="C6003" s="209"/>
      <c r="D6003" s="210">
        <f>IF(B$5976&lt;&gt;"",IF(B$5976='Usages industrie'!$K22,'Usages industrie'!J22,0),0)</f>
        <v>0</v>
      </c>
      <c r="E6003" s="210">
        <f t="shared" si="527"/>
        <v>0</v>
      </c>
      <c r="F6003" s="210">
        <f t="shared" si="527"/>
        <v>0</v>
      </c>
      <c r="G6003" s="210">
        <f t="shared" si="527"/>
        <v>0</v>
      </c>
      <c r="H6003" s="210">
        <f t="shared" si="527"/>
        <v>0</v>
      </c>
      <c r="I6003" s="210">
        <f t="shared" si="527"/>
        <v>0</v>
      </c>
      <c r="J6003" s="210">
        <f t="shared" si="527"/>
        <v>0</v>
      </c>
      <c r="K6003" s="210">
        <f t="shared" si="527"/>
        <v>0</v>
      </c>
      <c r="L6003" s="210">
        <f t="shared" si="527"/>
        <v>0</v>
      </c>
      <c r="M6003" s="210">
        <f t="shared" si="527"/>
        <v>0</v>
      </c>
      <c r="N6003" s="210">
        <f t="shared" si="527"/>
        <v>0</v>
      </c>
      <c r="O6003" s="210">
        <f t="shared" si="527"/>
        <v>0</v>
      </c>
      <c r="P6003" s="210">
        <f t="shared" si="527"/>
        <v>0</v>
      </c>
      <c r="Q6003" s="210">
        <f t="shared" si="527"/>
        <v>0</v>
      </c>
      <c r="R6003" s="210">
        <f t="shared" si="527"/>
        <v>0</v>
      </c>
    </row>
    <row r="6004" spans="1:18" hidden="1" outlineLevel="2" x14ac:dyDescent="0.35">
      <c r="A6004" s="209" t="str">
        <f>'Usages industrie'!A23</f>
        <v>Usage industriel n°20</v>
      </c>
      <c r="B6004" s="209" t="s">
        <v>637</v>
      </c>
      <c r="C6004" s="209"/>
      <c r="D6004" s="210">
        <f>IF(B$5976&lt;&gt;"",IF(B$5976='Usages industrie'!$K23,'Usages industrie'!J23,0),0)</f>
        <v>0</v>
      </c>
      <c r="E6004" s="210">
        <f t="shared" si="527"/>
        <v>0</v>
      </c>
      <c r="F6004" s="210">
        <f t="shared" si="527"/>
        <v>0</v>
      </c>
      <c r="G6004" s="210">
        <f t="shared" si="527"/>
        <v>0</v>
      </c>
      <c r="H6004" s="210">
        <f t="shared" si="527"/>
        <v>0</v>
      </c>
      <c r="I6004" s="210">
        <f t="shared" si="527"/>
        <v>0</v>
      </c>
      <c r="J6004" s="210">
        <f t="shared" si="527"/>
        <v>0</v>
      </c>
      <c r="K6004" s="210">
        <f t="shared" si="527"/>
        <v>0</v>
      </c>
      <c r="L6004" s="210">
        <f t="shared" si="527"/>
        <v>0</v>
      </c>
      <c r="M6004" s="210">
        <f t="shared" si="527"/>
        <v>0</v>
      </c>
      <c r="N6004" s="210">
        <f t="shared" si="527"/>
        <v>0</v>
      </c>
      <c r="O6004" s="210">
        <f t="shared" si="527"/>
        <v>0</v>
      </c>
      <c r="P6004" s="210">
        <f t="shared" si="527"/>
        <v>0</v>
      </c>
      <c r="Q6004" s="210">
        <f t="shared" si="527"/>
        <v>0</v>
      </c>
      <c r="R6004" s="210">
        <f t="shared" si="527"/>
        <v>0</v>
      </c>
    </row>
    <row r="6005" spans="1:18" hidden="1" outlineLevel="2" x14ac:dyDescent="0.35">
      <c r="A6005" s="209" t="str">
        <f>'Usages industrie'!A24</f>
        <v>Usage industriel n°21</v>
      </c>
      <c r="B6005" s="209" t="s">
        <v>637</v>
      </c>
      <c r="C6005" s="209"/>
      <c r="D6005" s="210">
        <f>IF(B$5976&lt;&gt;"",IF(B$5976='Usages industrie'!$K24,'Usages industrie'!J24,0),0)</f>
        <v>0</v>
      </c>
      <c r="E6005" s="210">
        <f t="shared" ref="E6005:R6014" si="528">$D6005</f>
        <v>0</v>
      </c>
      <c r="F6005" s="210">
        <f t="shared" si="528"/>
        <v>0</v>
      </c>
      <c r="G6005" s="210">
        <f t="shared" si="528"/>
        <v>0</v>
      </c>
      <c r="H6005" s="210">
        <f t="shared" si="528"/>
        <v>0</v>
      </c>
      <c r="I6005" s="210">
        <f t="shared" si="528"/>
        <v>0</v>
      </c>
      <c r="J6005" s="210">
        <f t="shared" si="528"/>
        <v>0</v>
      </c>
      <c r="K6005" s="210">
        <f t="shared" si="528"/>
        <v>0</v>
      </c>
      <c r="L6005" s="210">
        <f t="shared" si="528"/>
        <v>0</v>
      </c>
      <c r="M6005" s="210">
        <f t="shared" si="528"/>
        <v>0</v>
      </c>
      <c r="N6005" s="210">
        <f t="shared" si="528"/>
        <v>0</v>
      </c>
      <c r="O6005" s="210">
        <f t="shared" si="528"/>
        <v>0</v>
      </c>
      <c r="P6005" s="210">
        <f t="shared" si="528"/>
        <v>0</v>
      </c>
      <c r="Q6005" s="210">
        <f t="shared" si="528"/>
        <v>0</v>
      </c>
      <c r="R6005" s="210">
        <f t="shared" si="528"/>
        <v>0</v>
      </c>
    </row>
    <row r="6006" spans="1:18" hidden="1" outlineLevel="2" x14ac:dyDescent="0.35">
      <c r="A6006" s="209" t="str">
        <f>'Usages industrie'!A25</f>
        <v>Usage industriel n°22</v>
      </c>
      <c r="B6006" s="209" t="s">
        <v>637</v>
      </c>
      <c r="C6006" s="209"/>
      <c r="D6006" s="210">
        <f>IF(B$5976&lt;&gt;"",IF(B$5976='Usages industrie'!$K25,'Usages industrie'!J25,0),0)</f>
        <v>0</v>
      </c>
      <c r="E6006" s="210">
        <f t="shared" si="528"/>
        <v>0</v>
      </c>
      <c r="F6006" s="210">
        <f t="shared" si="528"/>
        <v>0</v>
      </c>
      <c r="G6006" s="210">
        <f t="shared" si="528"/>
        <v>0</v>
      </c>
      <c r="H6006" s="210">
        <f t="shared" si="528"/>
        <v>0</v>
      </c>
      <c r="I6006" s="210">
        <f t="shared" si="528"/>
        <v>0</v>
      </c>
      <c r="J6006" s="210">
        <f t="shared" si="528"/>
        <v>0</v>
      </c>
      <c r="K6006" s="210">
        <f t="shared" si="528"/>
        <v>0</v>
      </c>
      <c r="L6006" s="210">
        <f t="shared" si="528"/>
        <v>0</v>
      </c>
      <c r="M6006" s="210">
        <f t="shared" si="528"/>
        <v>0</v>
      </c>
      <c r="N6006" s="210">
        <f t="shared" si="528"/>
        <v>0</v>
      </c>
      <c r="O6006" s="210">
        <f t="shared" si="528"/>
        <v>0</v>
      </c>
      <c r="P6006" s="210">
        <f t="shared" si="528"/>
        <v>0</v>
      </c>
      <c r="Q6006" s="210">
        <f t="shared" si="528"/>
        <v>0</v>
      </c>
      <c r="R6006" s="210">
        <f t="shared" si="528"/>
        <v>0</v>
      </c>
    </row>
    <row r="6007" spans="1:18" hidden="1" outlineLevel="2" x14ac:dyDescent="0.35">
      <c r="A6007" s="209" t="str">
        <f>'Usages industrie'!A26</f>
        <v>Usage industriel n°23</v>
      </c>
      <c r="B6007" s="209" t="s">
        <v>637</v>
      </c>
      <c r="C6007" s="209"/>
      <c r="D6007" s="210">
        <f>IF(B$5976&lt;&gt;"",IF(B$5976='Usages industrie'!$K26,'Usages industrie'!J26,0),0)</f>
        <v>0</v>
      </c>
      <c r="E6007" s="210">
        <f t="shared" si="528"/>
        <v>0</v>
      </c>
      <c r="F6007" s="210">
        <f t="shared" si="528"/>
        <v>0</v>
      </c>
      <c r="G6007" s="210">
        <f t="shared" si="528"/>
        <v>0</v>
      </c>
      <c r="H6007" s="210">
        <f t="shared" si="528"/>
        <v>0</v>
      </c>
      <c r="I6007" s="210">
        <f t="shared" si="528"/>
        <v>0</v>
      </c>
      <c r="J6007" s="210">
        <f t="shared" si="528"/>
        <v>0</v>
      </c>
      <c r="K6007" s="210">
        <f t="shared" si="528"/>
        <v>0</v>
      </c>
      <c r="L6007" s="210">
        <f t="shared" si="528"/>
        <v>0</v>
      </c>
      <c r="M6007" s="210">
        <f t="shared" si="528"/>
        <v>0</v>
      </c>
      <c r="N6007" s="210">
        <f t="shared" si="528"/>
        <v>0</v>
      </c>
      <c r="O6007" s="210">
        <f t="shared" si="528"/>
        <v>0</v>
      </c>
      <c r="P6007" s="210">
        <f t="shared" si="528"/>
        <v>0</v>
      </c>
      <c r="Q6007" s="210">
        <f t="shared" si="528"/>
        <v>0</v>
      </c>
      <c r="R6007" s="210">
        <f t="shared" si="528"/>
        <v>0</v>
      </c>
    </row>
    <row r="6008" spans="1:18" hidden="1" outlineLevel="2" x14ac:dyDescent="0.35">
      <c r="A6008" s="209" t="str">
        <f>'Usages industrie'!A27</f>
        <v>Usage industriel n°24</v>
      </c>
      <c r="B6008" s="209" t="s">
        <v>637</v>
      </c>
      <c r="C6008" s="209"/>
      <c r="D6008" s="210">
        <f>IF(B$5976&lt;&gt;"",IF(B$5976='Usages industrie'!$K27,'Usages industrie'!J27,0),0)</f>
        <v>0</v>
      </c>
      <c r="E6008" s="210">
        <f t="shared" si="528"/>
        <v>0</v>
      </c>
      <c r="F6008" s="210">
        <f t="shared" si="528"/>
        <v>0</v>
      </c>
      <c r="G6008" s="210">
        <f t="shared" si="528"/>
        <v>0</v>
      </c>
      <c r="H6008" s="210">
        <f t="shared" si="528"/>
        <v>0</v>
      </c>
      <c r="I6008" s="210">
        <f t="shared" si="528"/>
        <v>0</v>
      </c>
      <c r="J6008" s="210">
        <f t="shared" si="528"/>
        <v>0</v>
      </c>
      <c r="K6008" s="210">
        <f t="shared" si="528"/>
        <v>0</v>
      </c>
      <c r="L6008" s="210">
        <f t="shared" si="528"/>
        <v>0</v>
      </c>
      <c r="M6008" s="210">
        <f t="shared" si="528"/>
        <v>0</v>
      </c>
      <c r="N6008" s="210">
        <f t="shared" si="528"/>
        <v>0</v>
      </c>
      <c r="O6008" s="210">
        <f t="shared" si="528"/>
        <v>0</v>
      </c>
      <c r="P6008" s="210">
        <f t="shared" si="528"/>
        <v>0</v>
      </c>
      <c r="Q6008" s="210">
        <f t="shared" si="528"/>
        <v>0</v>
      </c>
      <c r="R6008" s="210">
        <f t="shared" si="528"/>
        <v>0</v>
      </c>
    </row>
    <row r="6009" spans="1:18" hidden="1" outlineLevel="2" x14ac:dyDescent="0.35">
      <c r="A6009" s="209" t="str">
        <f>'Usages industrie'!A28</f>
        <v>Usage industriel n°25</v>
      </c>
      <c r="B6009" s="209" t="s">
        <v>637</v>
      </c>
      <c r="C6009" s="209"/>
      <c r="D6009" s="210">
        <f>IF(B$5976&lt;&gt;"",IF(B$5976='Usages industrie'!$K28,'Usages industrie'!J28,0),0)</f>
        <v>0</v>
      </c>
      <c r="E6009" s="210">
        <f t="shared" si="528"/>
        <v>0</v>
      </c>
      <c r="F6009" s="210">
        <f t="shared" si="528"/>
        <v>0</v>
      </c>
      <c r="G6009" s="210">
        <f t="shared" si="528"/>
        <v>0</v>
      </c>
      <c r="H6009" s="210">
        <f t="shared" si="528"/>
        <v>0</v>
      </c>
      <c r="I6009" s="210">
        <f t="shared" si="528"/>
        <v>0</v>
      </c>
      <c r="J6009" s="210">
        <f t="shared" si="528"/>
        <v>0</v>
      </c>
      <c r="K6009" s="210">
        <f t="shared" si="528"/>
        <v>0</v>
      </c>
      <c r="L6009" s="210">
        <f t="shared" si="528"/>
        <v>0</v>
      </c>
      <c r="M6009" s="210">
        <f t="shared" si="528"/>
        <v>0</v>
      </c>
      <c r="N6009" s="210">
        <f t="shared" si="528"/>
        <v>0</v>
      </c>
      <c r="O6009" s="210">
        <f t="shared" si="528"/>
        <v>0</v>
      </c>
      <c r="P6009" s="210">
        <f t="shared" si="528"/>
        <v>0</v>
      </c>
      <c r="Q6009" s="210">
        <f t="shared" si="528"/>
        <v>0</v>
      </c>
      <c r="R6009" s="210">
        <f t="shared" si="528"/>
        <v>0</v>
      </c>
    </row>
    <row r="6010" spans="1:18" hidden="1" outlineLevel="2" x14ac:dyDescent="0.35">
      <c r="A6010" s="209" t="str">
        <f>'Usages industrie'!A29</f>
        <v>Usage industriel n°26</v>
      </c>
      <c r="B6010" s="209" t="s">
        <v>637</v>
      </c>
      <c r="C6010" s="209"/>
      <c r="D6010" s="210">
        <f>IF(B$5976&lt;&gt;"",IF(B$5976='Usages industrie'!$K29,'Usages industrie'!J29,0),0)</f>
        <v>0</v>
      </c>
      <c r="E6010" s="210">
        <f t="shared" si="528"/>
        <v>0</v>
      </c>
      <c r="F6010" s="210">
        <f t="shared" si="528"/>
        <v>0</v>
      </c>
      <c r="G6010" s="210">
        <f t="shared" si="528"/>
        <v>0</v>
      </c>
      <c r="H6010" s="210">
        <f t="shared" si="528"/>
        <v>0</v>
      </c>
      <c r="I6010" s="210">
        <f t="shared" si="528"/>
        <v>0</v>
      </c>
      <c r="J6010" s="210">
        <f t="shared" si="528"/>
        <v>0</v>
      </c>
      <c r="K6010" s="210">
        <f t="shared" si="528"/>
        <v>0</v>
      </c>
      <c r="L6010" s="210">
        <f t="shared" si="528"/>
        <v>0</v>
      </c>
      <c r="M6010" s="210">
        <f t="shared" si="528"/>
        <v>0</v>
      </c>
      <c r="N6010" s="210">
        <f t="shared" si="528"/>
        <v>0</v>
      </c>
      <c r="O6010" s="210">
        <f t="shared" si="528"/>
        <v>0</v>
      </c>
      <c r="P6010" s="210">
        <f t="shared" si="528"/>
        <v>0</v>
      </c>
      <c r="Q6010" s="210">
        <f t="shared" si="528"/>
        <v>0</v>
      </c>
      <c r="R6010" s="210">
        <f t="shared" si="528"/>
        <v>0</v>
      </c>
    </row>
    <row r="6011" spans="1:18" hidden="1" outlineLevel="2" x14ac:dyDescent="0.35">
      <c r="A6011" s="209" t="str">
        <f>'Usages industrie'!A30</f>
        <v>Usage industriel n°27</v>
      </c>
      <c r="B6011" s="209" t="s">
        <v>637</v>
      </c>
      <c r="C6011" s="209"/>
      <c r="D6011" s="210">
        <f>IF(B$5976&lt;&gt;"",IF(B$5976='Usages industrie'!$K30,'Usages industrie'!J30,0),0)</f>
        <v>0</v>
      </c>
      <c r="E6011" s="210">
        <f t="shared" si="528"/>
        <v>0</v>
      </c>
      <c r="F6011" s="210">
        <f t="shared" si="528"/>
        <v>0</v>
      </c>
      <c r="G6011" s="210">
        <f t="shared" si="528"/>
        <v>0</v>
      </c>
      <c r="H6011" s="210">
        <f t="shared" si="528"/>
        <v>0</v>
      </c>
      <c r="I6011" s="210">
        <f t="shared" si="528"/>
        <v>0</v>
      </c>
      <c r="J6011" s="210">
        <f t="shared" si="528"/>
        <v>0</v>
      </c>
      <c r="K6011" s="210">
        <f t="shared" si="528"/>
        <v>0</v>
      </c>
      <c r="L6011" s="210">
        <f t="shared" si="528"/>
        <v>0</v>
      </c>
      <c r="M6011" s="210">
        <f t="shared" si="528"/>
        <v>0</v>
      </c>
      <c r="N6011" s="210">
        <f t="shared" si="528"/>
        <v>0</v>
      </c>
      <c r="O6011" s="210">
        <f t="shared" si="528"/>
        <v>0</v>
      </c>
      <c r="P6011" s="210">
        <f t="shared" si="528"/>
        <v>0</v>
      </c>
      <c r="Q6011" s="210">
        <f t="shared" si="528"/>
        <v>0</v>
      </c>
      <c r="R6011" s="210">
        <f t="shared" si="528"/>
        <v>0</v>
      </c>
    </row>
    <row r="6012" spans="1:18" hidden="1" outlineLevel="2" x14ac:dyDescent="0.35">
      <c r="A6012" s="209" t="str">
        <f>'Usages industrie'!A31</f>
        <v>Usage industriel n°28</v>
      </c>
      <c r="B6012" s="209" t="s">
        <v>637</v>
      </c>
      <c r="C6012" s="209"/>
      <c r="D6012" s="210">
        <f>IF(B$5976&lt;&gt;"",IF(B$5976='Usages industrie'!$K31,'Usages industrie'!J31,0),0)</f>
        <v>0</v>
      </c>
      <c r="E6012" s="210">
        <f t="shared" si="528"/>
        <v>0</v>
      </c>
      <c r="F6012" s="210">
        <f t="shared" si="528"/>
        <v>0</v>
      </c>
      <c r="G6012" s="210">
        <f t="shared" si="528"/>
        <v>0</v>
      </c>
      <c r="H6012" s="210">
        <f t="shared" si="528"/>
        <v>0</v>
      </c>
      <c r="I6012" s="210">
        <f t="shared" si="528"/>
        <v>0</v>
      </c>
      <c r="J6012" s="210">
        <f t="shared" si="528"/>
        <v>0</v>
      </c>
      <c r="K6012" s="210">
        <f t="shared" si="528"/>
        <v>0</v>
      </c>
      <c r="L6012" s="210">
        <f t="shared" si="528"/>
        <v>0</v>
      </c>
      <c r="M6012" s="210">
        <f t="shared" si="528"/>
        <v>0</v>
      </c>
      <c r="N6012" s="210">
        <f t="shared" si="528"/>
        <v>0</v>
      </c>
      <c r="O6012" s="210">
        <f t="shared" si="528"/>
        <v>0</v>
      </c>
      <c r="P6012" s="210">
        <f t="shared" si="528"/>
        <v>0</v>
      </c>
      <c r="Q6012" s="210">
        <f t="shared" si="528"/>
        <v>0</v>
      </c>
      <c r="R6012" s="210">
        <f t="shared" si="528"/>
        <v>0</v>
      </c>
    </row>
    <row r="6013" spans="1:18" hidden="1" outlineLevel="2" x14ac:dyDescent="0.35">
      <c r="A6013" s="209" t="str">
        <f>'Usages industrie'!A32</f>
        <v>Usage industriel n°29</v>
      </c>
      <c r="B6013" s="209" t="s">
        <v>637</v>
      </c>
      <c r="C6013" s="209"/>
      <c r="D6013" s="210">
        <f>IF(B$5976&lt;&gt;"",IF(B$5976='Usages industrie'!$K32,'Usages industrie'!J32,0),0)</f>
        <v>0</v>
      </c>
      <c r="E6013" s="210">
        <f t="shared" si="528"/>
        <v>0</v>
      </c>
      <c r="F6013" s="210">
        <f t="shared" si="528"/>
        <v>0</v>
      </c>
      <c r="G6013" s="210">
        <f t="shared" si="528"/>
        <v>0</v>
      </c>
      <c r="H6013" s="210">
        <f t="shared" si="528"/>
        <v>0</v>
      </c>
      <c r="I6013" s="210">
        <f t="shared" si="528"/>
        <v>0</v>
      </c>
      <c r="J6013" s="210">
        <f t="shared" si="528"/>
        <v>0</v>
      </c>
      <c r="K6013" s="210">
        <f t="shared" si="528"/>
        <v>0</v>
      </c>
      <c r="L6013" s="210">
        <f t="shared" si="528"/>
        <v>0</v>
      </c>
      <c r="M6013" s="210">
        <f t="shared" si="528"/>
        <v>0</v>
      </c>
      <c r="N6013" s="210">
        <f t="shared" si="528"/>
        <v>0</v>
      </c>
      <c r="O6013" s="210">
        <f t="shared" si="528"/>
        <v>0</v>
      </c>
      <c r="P6013" s="210">
        <f t="shared" si="528"/>
        <v>0</v>
      </c>
      <c r="Q6013" s="210">
        <f t="shared" si="528"/>
        <v>0</v>
      </c>
      <c r="R6013" s="210">
        <f t="shared" si="528"/>
        <v>0</v>
      </c>
    </row>
    <row r="6014" spans="1:18" hidden="1" outlineLevel="2" x14ac:dyDescent="0.35">
      <c r="A6014" s="209" t="str">
        <f>'Usages industrie'!A33</f>
        <v>Usage industriel n°30</v>
      </c>
      <c r="B6014" s="209" t="s">
        <v>637</v>
      </c>
      <c r="C6014" s="209"/>
      <c r="D6014" s="210">
        <f>IF(B$5976&lt;&gt;"",IF(B$5976='Usages industrie'!$K33,'Usages industrie'!J33,0),0)</f>
        <v>0</v>
      </c>
      <c r="E6014" s="210">
        <f t="shared" si="528"/>
        <v>0</v>
      </c>
      <c r="F6014" s="210">
        <f t="shared" si="528"/>
        <v>0</v>
      </c>
      <c r="G6014" s="210">
        <f t="shared" si="528"/>
        <v>0</v>
      </c>
      <c r="H6014" s="210">
        <f t="shared" si="528"/>
        <v>0</v>
      </c>
      <c r="I6014" s="210">
        <f t="shared" si="528"/>
        <v>0</v>
      </c>
      <c r="J6014" s="210">
        <f t="shared" si="528"/>
        <v>0</v>
      </c>
      <c r="K6014" s="210">
        <f t="shared" si="528"/>
        <v>0</v>
      </c>
      <c r="L6014" s="210">
        <f t="shared" si="528"/>
        <v>0</v>
      </c>
      <c r="M6014" s="210">
        <f t="shared" si="528"/>
        <v>0</v>
      </c>
      <c r="N6014" s="210">
        <f t="shared" si="528"/>
        <v>0</v>
      </c>
      <c r="O6014" s="210">
        <f t="shared" si="528"/>
        <v>0</v>
      </c>
      <c r="P6014" s="210">
        <f t="shared" si="528"/>
        <v>0</v>
      </c>
      <c r="Q6014" s="210">
        <f t="shared" si="528"/>
        <v>0</v>
      </c>
      <c r="R6014" s="210">
        <f t="shared" si="528"/>
        <v>0</v>
      </c>
    </row>
    <row r="6015" spans="1:18" hidden="1" outlineLevel="2" x14ac:dyDescent="0.35">
      <c r="A6015" s="209" t="str">
        <f>'Usages industrie'!A34</f>
        <v>Usage industriel n°31</v>
      </c>
      <c r="B6015" s="209" t="s">
        <v>637</v>
      </c>
      <c r="C6015" s="209"/>
      <c r="D6015" s="210">
        <f>IF(B$5976&lt;&gt;"",IF(B$5976='Usages industrie'!$K34,'Usages industrie'!J34,0),0)</f>
        <v>0</v>
      </c>
      <c r="E6015" s="210">
        <f t="shared" ref="E6015:R6024" si="529">$D6015</f>
        <v>0</v>
      </c>
      <c r="F6015" s="210">
        <f t="shared" si="529"/>
        <v>0</v>
      </c>
      <c r="G6015" s="210">
        <f t="shared" si="529"/>
        <v>0</v>
      </c>
      <c r="H6015" s="210">
        <f t="shared" si="529"/>
        <v>0</v>
      </c>
      <c r="I6015" s="210">
        <f t="shared" si="529"/>
        <v>0</v>
      </c>
      <c r="J6015" s="210">
        <f t="shared" si="529"/>
        <v>0</v>
      </c>
      <c r="K6015" s="210">
        <f t="shared" si="529"/>
        <v>0</v>
      </c>
      <c r="L6015" s="210">
        <f t="shared" si="529"/>
        <v>0</v>
      </c>
      <c r="M6015" s="210">
        <f t="shared" si="529"/>
        <v>0</v>
      </c>
      <c r="N6015" s="210">
        <f t="shared" si="529"/>
        <v>0</v>
      </c>
      <c r="O6015" s="210">
        <f t="shared" si="529"/>
        <v>0</v>
      </c>
      <c r="P6015" s="210">
        <f t="shared" si="529"/>
        <v>0</v>
      </c>
      <c r="Q6015" s="210">
        <f t="shared" si="529"/>
        <v>0</v>
      </c>
      <c r="R6015" s="210">
        <f t="shared" si="529"/>
        <v>0</v>
      </c>
    </row>
    <row r="6016" spans="1:18" hidden="1" outlineLevel="2" x14ac:dyDescent="0.35">
      <c r="A6016" s="209" t="str">
        <f>'Usages industrie'!A35</f>
        <v>Usage industriel n°32</v>
      </c>
      <c r="B6016" s="209" t="s">
        <v>637</v>
      </c>
      <c r="C6016" s="209"/>
      <c r="D6016" s="210">
        <f>IF(B$5976&lt;&gt;"",IF(B$5976='Usages industrie'!$K35,'Usages industrie'!J35,0),0)</f>
        <v>0</v>
      </c>
      <c r="E6016" s="210">
        <f t="shared" si="529"/>
        <v>0</v>
      </c>
      <c r="F6016" s="210">
        <f t="shared" si="529"/>
        <v>0</v>
      </c>
      <c r="G6016" s="210">
        <f t="shared" si="529"/>
        <v>0</v>
      </c>
      <c r="H6016" s="210">
        <f t="shared" si="529"/>
        <v>0</v>
      </c>
      <c r="I6016" s="210">
        <f t="shared" si="529"/>
        <v>0</v>
      </c>
      <c r="J6016" s="210">
        <f t="shared" si="529"/>
        <v>0</v>
      </c>
      <c r="K6016" s="210">
        <f t="shared" si="529"/>
        <v>0</v>
      </c>
      <c r="L6016" s="210">
        <f t="shared" si="529"/>
        <v>0</v>
      </c>
      <c r="M6016" s="210">
        <f t="shared" si="529"/>
        <v>0</v>
      </c>
      <c r="N6016" s="210">
        <f t="shared" si="529"/>
        <v>0</v>
      </c>
      <c r="O6016" s="210">
        <f t="shared" si="529"/>
        <v>0</v>
      </c>
      <c r="P6016" s="210">
        <f t="shared" si="529"/>
        <v>0</v>
      </c>
      <c r="Q6016" s="210">
        <f t="shared" si="529"/>
        <v>0</v>
      </c>
      <c r="R6016" s="210">
        <f t="shared" si="529"/>
        <v>0</v>
      </c>
    </row>
    <row r="6017" spans="1:18" hidden="1" outlineLevel="2" x14ac:dyDescent="0.35">
      <c r="A6017" s="209" t="str">
        <f>'Usages industrie'!A36</f>
        <v>Usage industriel n°33</v>
      </c>
      <c r="B6017" s="209" t="s">
        <v>637</v>
      </c>
      <c r="C6017" s="209"/>
      <c r="D6017" s="210">
        <f>IF(B$5976&lt;&gt;"",IF(B$5976='Usages industrie'!$K36,'Usages industrie'!J36,0),0)</f>
        <v>0</v>
      </c>
      <c r="E6017" s="210">
        <f t="shared" si="529"/>
        <v>0</v>
      </c>
      <c r="F6017" s="210">
        <f t="shared" si="529"/>
        <v>0</v>
      </c>
      <c r="G6017" s="210">
        <f t="shared" si="529"/>
        <v>0</v>
      </c>
      <c r="H6017" s="210">
        <f t="shared" si="529"/>
        <v>0</v>
      </c>
      <c r="I6017" s="210">
        <f t="shared" si="529"/>
        <v>0</v>
      </c>
      <c r="J6017" s="210">
        <f t="shared" si="529"/>
        <v>0</v>
      </c>
      <c r="K6017" s="210">
        <f t="shared" si="529"/>
        <v>0</v>
      </c>
      <c r="L6017" s="210">
        <f t="shared" si="529"/>
        <v>0</v>
      </c>
      <c r="M6017" s="210">
        <f t="shared" si="529"/>
        <v>0</v>
      </c>
      <c r="N6017" s="210">
        <f t="shared" si="529"/>
        <v>0</v>
      </c>
      <c r="O6017" s="210">
        <f t="shared" si="529"/>
        <v>0</v>
      </c>
      <c r="P6017" s="210">
        <f t="shared" si="529"/>
        <v>0</v>
      </c>
      <c r="Q6017" s="210">
        <f t="shared" si="529"/>
        <v>0</v>
      </c>
      <c r="R6017" s="210">
        <f t="shared" si="529"/>
        <v>0</v>
      </c>
    </row>
    <row r="6018" spans="1:18" hidden="1" outlineLevel="2" x14ac:dyDescent="0.35">
      <c r="A6018" s="209" t="str">
        <f>'Usages industrie'!A37</f>
        <v>Usage industriel n°34</v>
      </c>
      <c r="B6018" s="209" t="s">
        <v>637</v>
      </c>
      <c r="C6018" s="209"/>
      <c r="D6018" s="210">
        <f>IF(B$5976&lt;&gt;"",IF(B$5976='Usages industrie'!$K37,'Usages industrie'!J37,0),0)</f>
        <v>0</v>
      </c>
      <c r="E6018" s="210">
        <f t="shared" si="529"/>
        <v>0</v>
      </c>
      <c r="F6018" s="210">
        <f t="shared" si="529"/>
        <v>0</v>
      </c>
      <c r="G6018" s="210">
        <f t="shared" si="529"/>
        <v>0</v>
      </c>
      <c r="H6018" s="210">
        <f t="shared" si="529"/>
        <v>0</v>
      </c>
      <c r="I6018" s="210">
        <f t="shared" si="529"/>
        <v>0</v>
      </c>
      <c r="J6018" s="210">
        <f t="shared" si="529"/>
        <v>0</v>
      </c>
      <c r="K6018" s="210">
        <f t="shared" si="529"/>
        <v>0</v>
      </c>
      <c r="L6018" s="210">
        <f t="shared" si="529"/>
        <v>0</v>
      </c>
      <c r="M6018" s="210">
        <f t="shared" si="529"/>
        <v>0</v>
      </c>
      <c r="N6018" s="210">
        <f t="shared" si="529"/>
        <v>0</v>
      </c>
      <c r="O6018" s="210">
        <f t="shared" si="529"/>
        <v>0</v>
      </c>
      <c r="P6018" s="210">
        <f t="shared" si="529"/>
        <v>0</v>
      </c>
      <c r="Q6018" s="210">
        <f t="shared" si="529"/>
        <v>0</v>
      </c>
      <c r="R6018" s="210">
        <f t="shared" si="529"/>
        <v>0</v>
      </c>
    </row>
    <row r="6019" spans="1:18" hidden="1" outlineLevel="2" x14ac:dyDescent="0.35">
      <c r="A6019" s="209" t="str">
        <f>'Usages industrie'!A38</f>
        <v>Usage industriel n°35</v>
      </c>
      <c r="B6019" s="209" t="s">
        <v>637</v>
      </c>
      <c r="C6019" s="209"/>
      <c r="D6019" s="210">
        <f>IF(B$5976&lt;&gt;"",IF(B$5976='Usages industrie'!$K38,'Usages industrie'!J38,0),0)</f>
        <v>0</v>
      </c>
      <c r="E6019" s="210">
        <f t="shared" si="529"/>
        <v>0</v>
      </c>
      <c r="F6019" s="210">
        <f t="shared" si="529"/>
        <v>0</v>
      </c>
      <c r="G6019" s="210">
        <f t="shared" si="529"/>
        <v>0</v>
      </c>
      <c r="H6019" s="210">
        <f t="shared" si="529"/>
        <v>0</v>
      </c>
      <c r="I6019" s="210">
        <f t="shared" si="529"/>
        <v>0</v>
      </c>
      <c r="J6019" s="210">
        <f t="shared" si="529"/>
        <v>0</v>
      </c>
      <c r="K6019" s="210">
        <f t="shared" si="529"/>
        <v>0</v>
      </c>
      <c r="L6019" s="210">
        <f t="shared" si="529"/>
        <v>0</v>
      </c>
      <c r="M6019" s="210">
        <f t="shared" si="529"/>
        <v>0</v>
      </c>
      <c r="N6019" s="210">
        <f t="shared" si="529"/>
        <v>0</v>
      </c>
      <c r="O6019" s="210">
        <f t="shared" si="529"/>
        <v>0</v>
      </c>
      <c r="P6019" s="210">
        <f t="shared" si="529"/>
        <v>0</v>
      </c>
      <c r="Q6019" s="210">
        <f t="shared" si="529"/>
        <v>0</v>
      </c>
      <c r="R6019" s="210">
        <f t="shared" si="529"/>
        <v>0</v>
      </c>
    </row>
    <row r="6020" spans="1:18" hidden="1" outlineLevel="2" x14ac:dyDescent="0.35">
      <c r="A6020" s="209" t="str">
        <f>'Usages industrie'!A39</f>
        <v>Usage industriel n°36</v>
      </c>
      <c r="B6020" s="209" t="s">
        <v>637</v>
      </c>
      <c r="C6020" s="209"/>
      <c r="D6020" s="210">
        <f>IF(B$5976&lt;&gt;"",IF(B$5976='Usages industrie'!$K39,'Usages industrie'!J39,0),0)</f>
        <v>0</v>
      </c>
      <c r="E6020" s="210">
        <f t="shared" si="529"/>
        <v>0</v>
      </c>
      <c r="F6020" s="210">
        <f t="shared" si="529"/>
        <v>0</v>
      </c>
      <c r="G6020" s="210">
        <f t="shared" si="529"/>
        <v>0</v>
      </c>
      <c r="H6020" s="210">
        <f t="shared" si="529"/>
        <v>0</v>
      </c>
      <c r="I6020" s="210">
        <f t="shared" si="529"/>
        <v>0</v>
      </c>
      <c r="J6020" s="210">
        <f t="shared" si="529"/>
        <v>0</v>
      </c>
      <c r="K6020" s="210">
        <f t="shared" si="529"/>
        <v>0</v>
      </c>
      <c r="L6020" s="210">
        <f t="shared" si="529"/>
        <v>0</v>
      </c>
      <c r="M6020" s="210">
        <f t="shared" si="529"/>
        <v>0</v>
      </c>
      <c r="N6020" s="210">
        <f t="shared" si="529"/>
        <v>0</v>
      </c>
      <c r="O6020" s="210">
        <f t="shared" si="529"/>
        <v>0</v>
      </c>
      <c r="P6020" s="210">
        <f t="shared" si="529"/>
        <v>0</v>
      </c>
      <c r="Q6020" s="210">
        <f t="shared" si="529"/>
        <v>0</v>
      </c>
      <c r="R6020" s="210">
        <f t="shared" si="529"/>
        <v>0</v>
      </c>
    </row>
    <row r="6021" spans="1:18" hidden="1" outlineLevel="2" x14ac:dyDescent="0.35">
      <c r="A6021" s="209" t="str">
        <f>'Usages industrie'!A40</f>
        <v>Usage industriel n°37</v>
      </c>
      <c r="B6021" s="209" t="s">
        <v>637</v>
      </c>
      <c r="C6021" s="209"/>
      <c r="D6021" s="210">
        <f>IF(B$5976&lt;&gt;"",IF(B$5976='Usages industrie'!$K40,'Usages industrie'!J40,0),0)</f>
        <v>0</v>
      </c>
      <c r="E6021" s="210">
        <f t="shared" si="529"/>
        <v>0</v>
      </c>
      <c r="F6021" s="210">
        <f t="shared" si="529"/>
        <v>0</v>
      </c>
      <c r="G6021" s="210">
        <f t="shared" si="529"/>
        <v>0</v>
      </c>
      <c r="H6021" s="210">
        <f t="shared" si="529"/>
        <v>0</v>
      </c>
      <c r="I6021" s="210">
        <f t="shared" si="529"/>
        <v>0</v>
      </c>
      <c r="J6021" s="210">
        <f t="shared" si="529"/>
        <v>0</v>
      </c>
      <c r="K6021" s="210">
        <f t="shared" si="529"/>
        <v>0</v>
      </c>
      <c r="L6021" s="210">
        <f t="shared" si="529"/>
        <v>0</v>
      </c>
      <c r="M6021" s="210">
        <f t="shared" si="529"/>
        <v>0</v>
      </c>
      <c r="N6021" s="210">
        <f t="shared" si="529"/>
        <v>0</v>
      </c>
      <c r="O6021" s="210">
        <f t="shared" si="529"/>
        <v>0</v>
      </c>
      <c r="P6021" s="210">
        <f t="shared" si="529"/>
        <v>0</v>
      </c>
      <c r="Q6021" s="210">
        <f t="shared" si="529"/>
        <v>0</v>
      </c>
      <c r="R6021" s="210">
        <f t="shared" si="529"/>
        <v>0</v>
      </c>
    </row>
    <row r="6022" spans="1:18" hidden="1" outlineLevel="2" x14ac:dyDescent="0.35">
      <c r="A6022" s="209" t="str">
        <f>'Usages industrie'!A41</f>
        <v>Usage industriel n°38</v>
      </c>
      <c r="B6022" s="209" t="s">
        <v>637</v>
      </c>
      <c r="C6022" s="209"/>
      <c r="D6022" s="210">
        <f>IF(B$5976&lt;&gt;"",IF(B$5976='Usages industrie'!$K41,'Usages industrie'!J41,0),0)</f>
        <v>0</v>
      </c>
      <c r="E6022" s="210">
        <f t="shared" si="529"/>
        <v>0</v>
      </c>
      <c r="F6022" s="210">
        <f t="shared" si="529"/>
        <v>0</v>
      </c>
      <c r="G6022" s="210">
        <f t="shared" si="529"/>
        <v>0</v>
      </c>
      <c r="H6022" s="210">
        <f t="shared" si="529"/>
        <v>0</v>
      </c>
      <c r="I6022" s="210">
        <f t="shared" si="529"/>
        <v>0</v>
      </c>
      <c r="J6022" s="210">
        <f t="shared" si="529"/>
        <v>0</v>
      </c>
      <c r="K6022" s="210">
        <f t="shared" si="529"/>
        <v>0</v>
      </c>
      <c r="L6022" s="210">
        <f t="shared" si="529"/>
        <v>0</v>
      </c>
      <c r="M6022" s="210">
        <f t="shared" si="529"/>
        <v>0</v>
      </c>
      <c r="N6022" s="210">
        <f t="shared" si="529"/>
        <v>0</v>
      </c>
      <c r="O6022" s="210">
        <f t="shared" si="529"/>
        <v>0</v>
      </c>
      <c r="P6022" s="210">
        <f t="shared" si="529"/>
        <v>0</v>
      </c>
      <c r="Q6022" s="210">
        <f t="shared" si="529"/>
        <v>0</v>
      </c>
      <c r="R6022" s="210">
        <f t="shared" si="529"/>
        <v>0</v>
      </c>
    </row>
    <row r="6023" spans="1:18" hidden="1" outlineLevel="2" x14ac:dyDescent="0.35">
      <c r="A6023" s="209" t="str">
        <f>'Usages industrie'!A42</f>
        <v>Usage industriel n°39</v>
      </c>
      <c r="B6023" s="209" t="s">
        <v>637</v>
      </c>
      <c r="C6023" s="209"/>
      <c r="D6023" s="210">
        <f>IF(B$5976&lt;&gt;"",IF(B$5976='Usages industrie'!$K42,'Usages industrie'!J42,0),0)</f>
        <v>0</v>
      </c>
      <c r="E6023" s="210">
        <f t="shared" si="529"/>
        <v>0</v>
      </c>
      <c r="F6023" s="210">
        <f t="shared" si="529"/>
        <v>0</v>
      </c>
      <c r="G6023" s="210">
        <f t="shared" si="529"/>
        <v>0</v>
      </c>
      <c r="H6023" s="210">
        <f t="shared" si="529"/>
        <v>0</v>
      </c>
      <c r="I6023" s="210">
        <f t="shared" si="529"/>
        <v>0</v>
      </c>
      <c r="J6023" s="210">
        <f t="shared" si="529"/>
        <v>0</v>
      </c>
      <c r="K6023" s="210">
        <f t="shared" si="529"/>
        <v>0</v>
      </c>
      <c r="L6023" s="210">
        <f t="shared" si="529"/>
        <v>0</v>
      </c>
      <c r="M6023" s="210">
        <f t="shared" si="529"/>
        <v>0</v>
      </c>
      <c r="N6023" s="210">
        <f t="shared" si="529"/>
        <v>0</v>
      </c>
      <c r="O6023" s="210">
        <f t="shared" si="529"/>
        <v>0</v>
      </c>
      <c r="P6023" s="210">
        <f t="shared" si="529"/>
        <v>0</v>
      </c>
      <c r="Q6023" s="210">
        <f t="shared" si="529"/>
        <v>0</v>
      </c>
      <c r="R6023" s="210">
        <f t="shared" si="529"/>
        <v>0</v>
      </c>
    </row>
    <row r="6024" spans="1:18" hidden="1" outlineLevel="2" x14ac:dyDescent="0.35">
      <c r="A6024" s="209" t="str">
        <f>'Usages industrie'!A43</f>
        <v>Usage industriel n°40</v>
      </c>
      <c r="B6024" s="209" t="s">
        <v>637</v>
      </c>
      <c r="C6024" s="209"/>
      <c r="D6024" s="210">
        <f>IF(B$5976&lt;&gt;"",IF(B$5976='Usages industrie'!$K43,'Usages industrie'!J43,0),0)</f>
        <v>0</v>
      </c>
      <c r="E6024" s="210">
        <f t="shared" si="529"/>
        <v>0</v>
      </c>
      <c r="F6024" s="210">
        <f t="shared" si="529"/>
        <v>0</v>
      </c>
      <c r="G6024" s="210">
        <f t="shared" si="529"/>
        <v>0</v>
      </c>
      <c r="H6024" s="210">
        <f t="shared" si="529"/>
        <v>0</v>
      </c>
      <c r="I6024" s="210">
        <f t="shared" si="529"/>
        <v>0</v>
      </c>
      <c r="J6024" s="210">
        <f t="shared" si="529"/>
        <v>0</v>
      </c>
      <c r="K6024" s="210">
        <f t="shared" si="529"/>
        <v>0</v>
      </c>
      <c r="L6024" s="210">
        <f t="shared" si="529"/>
        <v>0</v>
      </c>
      <c r="M6024" s="210">
        <f t="shared" si="529"/>
        <v>0</v>
      </c>
      <c r="N6024" s="210">
        <f t="shared" si="529"/>
        <v>0</v>
      </c>
      <c r="O6024" s="210">
        <f t="shared" si="529"/>
        <v>0</v>
      </c>
      <c r="P6024" s="210">
        <f t="shared" si="529"/>
        <v>0</v>
      </c>
      <c r="Q6024" s="210">
        <f t="shared" si="529"/>
        <v>0</v>
      </c>
      <c r="R6024" s="210">
        <f t="shared" si="529"/>
        <v>0</v>
      </c>
    </row>
    <row r="6025" spans="1:18" hidden="1" outlineLevel="2" x14ac:dyDescent="0.35">
      <c r="A6025" s="209" t="str">
        <f>'Usages industrie'!A44</f>
        <v>Usage industriel n°41</v>
      </c>
      <c r="B6025" s="209" t="s">
        <v>637</v>
      </c>
      <c r="C6025" s="209"/>
      <c r="D6025" s="210">
        <f>IF(B$5976&lt;&gt;"",IF(B$5976='Usages industrie'!$K44,'Usages industrie'!J44,0),0)</f>
        <v>0</v>
      </c>
      <c r="E6025" s="210">
        <f t="shared" ref="E6025:R6034" si="530">$D6025</f>
        <v>0</v>
      </c>
      <c r="F6025" s="210">
        <f t="shared" si="530"/>
        <v>0</v>
      </c>
      <c r="G6025" s="210">
        <f t="shared" si="530"/>
        <v>0</v>
      </c>
      <c r="H6025" s="210">
        <f t="shared" si="530"/>
        <v>0</v>
      </c>
      <c r="I6025" s="210">
        <f t="shared" si="530"/>
        <v>0</v>
      </c>
      <c r="J6025" s="210">
        <f t="shared" si="530"/>
        <v>0</v>
      </c>
      <c r="K6025" s="210">
        <f t="shared" si="530"/>
        <v>0</v>
      </c>
      <c r="L6025" s="210">
        <f t="shared" si="530"/>
        <v>0</v>
      </c>
      <c r="M6025" s="210">
        <f t="shared" si="530"/>
        <v>0</v>
      </c>
      <c r="N6025" s="210">
        <f t="shared" si="530"/>
        <v>0</v>
      </c>
      <c r="O6025" s="210">
        <f t="shared" si="530"/>
        <v>0</v>
      </c>
      <c r="P6025" s="210">
        <f t="shared" si="530"/>
        <v>0</v>
      </c>
      <c r="Q6025" s="210">
        <f t="shared" si="530"/>
        <v>0</v>
      </c>
      <c r="R6025" s="210">
        <f t="shared" si="530"/>
        <v>0</v>
      </c>
    </row>
    <row r="6026" spans="1:18" hidden="1" outlineLevel="2" x14ac:dyDescent="0.35">
      <c r="A6026" s="209" t="str">
        <f>'Usages industrie'!A45</f>
        <v>Usage industriel n°42</v>
      </c>
      <c r="B6026" s="209" t="s">
        <v>637</v>
      </c>
      <c r="C6026" s="209"/>
      <c r="D6026" s="210">
        <f>IF(B$5976&lt;&gt;"",IF(B$5976='Usages industrie'!$K45,'Usages industrie'!J45,0),0)</f>
        <v>0</v>
      </c>
      <c r="E6026" s="210">
        <f t="shared" si="530"/>
        <v>0</v>
      </c>
      <c r="F6026" s="210">
        <f t="shared" si="530"/>
        <v>0</v>
      </c>
      <c r="G6026" s="210">
        <f t="shared" si="530"/>
        <v>0</v>
      </c>
      <c r="H6026" s="210">
        <f t="shared" si="530"/>
        <v>0</v>
      </c>
      <c r="I6026" s="210">
        <f t="shared" si="530"/>
        <v>0</v>
      </c>
      <c r="J6026" s="210">
        <f t="shared" si="530"/>
        <v>0</v>
      </c>
      <c r="K6026" s="210">
        <f t="shared" si="530"/>
        <v>0</v>
      </c>
      <c r="L6026" s="210">
        <f t="shared" si="530"/>
        <v>0</v>
      </c>
      <c r="M6026" s="210">
        <f t="shared" si="530"/>
        <v>0</v>
      </c>
      <c r="N6026" s="210">
        <f t="shared" si="530"/>
        <v>0</v>
      </c>
      <c r="O6026" s="210">
        <f t="shared" si="530"/>
        <v>0</v>
      </c>
      <c r="P6026" s="210">
        <f t="shared" si="530"/>
        <v>0</v>
      </c>
      <c r="Q6026" s="210">
        <f t="shared" si="530"/>
        <v>0</v>
      </c>
      <c r="R6026" s="210">
        <f t="shared" si="530"/>
        <v>0</v>
      </c>
    </row>
    <row r="6027" spans="1:18" hidden="1" outlineLevel="2" x14ac:dyDescent="0.35">
      <c r="A6027" s="209" t="str">
        <f>'Usages industrie'!A46</f>
        <v>Usage industriel n°43</v>
      </c>
      <c r="B6027" s="209" t="s">
        <v>637</v>
      </c>
      <c r="C6027" s="209"/>
      <c r="D6027" s="210">
        <f>IF(B$5976&lt;&gt;"",IF(B$5976='Usages industrie'!$K46,'Usages industrie'!J46,0),0)</f>
        <v>0</v>
      </c>
      <c r="E6027" s="210">
        <f t="shared" si="530"/>
        <v>0</v>
      </c>
      <c r="F6027" s="210">
        <f t="shared" si="530"/>
        <v>0</v>
      </c>
      <c r="G6027" s="210">
        <f t="shared" si="530"/>
        <v>0</v>
      </c>
      <c r="H6027" s="210">
        <f t="shared" si="530"/>
        <v>0</v>
      </c>
      <c r="I6027" s="210">
        <f t="shared" si="530"/>
        <v>0</v>
      </c>
      <c r="J6027" s="210">
        <f t="shared" si="530"/>
        <v>0</v>
      </c>
      <c r="K6027" s="210">
        <f t="shared" si="530"/>
        <v>0</v>
      </c>
      <c r="L6027" s="210">
        <f t="shared" si="530"/>
        <v>0</v>
      </c>
      <c r="M6027" s="210">
        <f t="shared" si="530"/>
        <v>0</v>
      </c>
      <c r="N6027" s="210">
        <f t="shared" si="530"/>
        <v>0</v>
      </c>
      <c r="O6027" s="210">
        <f t="shared" si="530"/>
        <v>0</v>
      </c>
      <c r="P6027" s="210">
        <f t="shared" si="530"/>
        <v>0</v>
      </c>
      <c r="Q6027" s="210">
        <f t="shared" si="530"/>
        <v>0</v>
      </c>
      <c r="R6027" s="210">
        <f t="shared" si="530"/>
        <v>0</v>
      </c>
    </row>
    <row r="6028" spans="1:18" hidden="1" outlineLevel="2" x14ac:dyDescent="0.35">
      <c r="A6028" s="209" t="str">
        <f>'Usages industrie'!A47</f>
        <v>Usage industriel n°44</v>
      </c>
      <c r="B6028" s="209" t="s">
        <v>637</v>
      </c>
      <c r="C6028" s="209"/>
      <c r="D6028" s="210">
        <f>IF(B$5976&lt;&gt;"",IF(B$5976='Usages industrie'!$K47,'Usages industrie'!J47,0),0)</f>
        <v>0</v>
      </c>
      <c r="E6028" s="210">
        <f t="shared" si="530"/>
        <v>0</v>
      </c>
      <c r="F6028" s="210">
        <f t="shared" si="530"/>
        <v>0</v>
      </c>
      <c r="G6028" s="210">
        <f t="shared" si="530"/>
        <v>0</v>
      </c>
      <c r="H6028" s="210">
        <f t="shared" si="530"/>
        <v>0</v>
      </c>
      <c r="I6028" s="210">
        <f t="shared" si="530"/>
        <v>0</v>
      </c>
      <c r="J6028" s="210">
        <f t="shared" si="530"/>
        <v>0</v>
      </c>
      <c r="K6028" s="210">
        <f t="shared" si="530"/>
        <v>0</v>
      </c>
      <c r="L6028" s="210">
        <f t="shared" si="530"/>
        <v>0</v>
      </c>
      <c r="M6028" s="210">
        <f t="shared" si="530"/>
        <v>0</v>
      </c>
      <c r="N6028" s="210">
        <f t="shared" si="530"/>
        <v>0</v>
      </c>
      <c r="O6028" s="210">
        <f t="shared" si="530"/>
        <v>0</v>
      </c>
      <c r="P6028" s="210">
        <f t="shared" si="530"/>
        <v>0</v>
      </c>
      <c r="Q6028" s="210">
        <f t="shared" si="530"/>
        <v>0</v>
      </c>
      <c r="R6028" s="210">
        <f t="shared" si="530"/>
        <v>0</v>
      </c>
    </row>
    <row r="6029" spans="1:18" hidden="1" outlineLevel="2" x14ac:dyDescent="0.35">
      <c r="A6029" s="209" t="str">
        <f>'Usages industrie'!A48</f>
        <v>Usage industriel n°45</v>
      </c>
      <c r="B6029" s="209" t="s">
        <v>637</v>
      </c>
      <c r="C6029" s="209"/>
      <c r="D6029" s="210">
        <f>IF(B$5976&lt;&gt;"",IF(B$5976='Usages industrie'!$K48,'Usages industrie'!J48,0),0)</f>
        <v>0</v>
      </c>
      <c r="E6029" s="210">
        <f t="shared" si="530"/>
        <v>0</v>
      </c>
      <c r="F6029" s="210">
        <f t="shared" si="530"/>
        <v>0</v>
      </c>
      <c r="G6029" s="210">
        <f t="shared" si="530"/>
        <v>0</v>
      </c>
      <c r="H6029" s="210">
        <f t="shared" si="530"/>
        <v>0</v>
      </c>
      <c r="I6029" s="210">
        <f t="shared" si="530"/>
        <v>0</v>
      </c>
      <c r="J6029" s="210">
        <f t="shared" si="530"/>
        <v>0</v>
      </c>
      <c r="K6029" s="210">
        <f t="shared" si="530"/>
        <v>0</v>
      </c>
      <c r="L6029" s="210">
        <f t="shared" si="530"/>
        <v>0</v>
      </c>
      <c r="M6029" s="210">
        <f t="shared" si="530"/>
        <v>0</v>
      </c>
      <c r="N6029" s="210">
        <f t="shared" si="530"/>
        <v>0</v>
      </c>
      <c r="O6029" s="210">
        <f t="shared" si="530"/>
        <v>0</v>
      </c>
      <c r="P6029" s="210">
        <f t="shared" si="530"/>
        <v>0</v>
      </c>
      <c r="Q6029" s="210">
        <f t="shared" si="530"/>
        <v>0</v>
      </c>
      <c r="R6029" s="210">
        <f t="shared" si="530"/>
        <v>0</v>
      </c>
    </row>
    <row r="6030" spans="1:18" hidden="1" outlineLevel="2" x14ac:dyDescent="0.35">
      <c r="A6030" s="209" t="str">
        <f>'Usages industrie'!A49</f>
        <v>Usage industriel n°46</v>
      </c>
      <c r="B6030" s="209" t="s">
        <v>637</v>
      </c>
      <c r="C6030" s="209"/>
      <c r="D6030" s="210">
        <f>IF(B$5976&lt;&gt;"",IF(B$5976='Usages industrie'!$K49,'Usages industrie'!J49,0),0)</f>
        <v>0</v>
      </c>
      <c r="E6030" s="210">
        <f t="shared" si="530"/>
        <v>0</v>
      </c>
      <c r="F6030" s="210">
        <f t="shared" si="530"/>
        <v>0</v>
      </c>
      <c r="G6030" s="210">
        <f t="shared" si="530"/>
        <v>0</v>
      </c>
      <c r="H6030" s="210">
        <f t="shared" si="530"/>
        <v>0</v>
      </c>
      <c r="I6030" s="210">
        <f t="shared" si="530"/>
        <v>0</v>
      </c>
      <c r="J6030" s="210">
        <f t="shared" si="530"/>
        <v>0</v>
      </c>
      <c r="K6030" s="210">
        <f t="shared" si="530"/>
        <v>0</v>
      </c>
      <c r="L6030" s="210">
        <f t="shared" si="530"/>
        <v>0</v>
      </c>
      <c r="M6030" s="210">
        <f t="shared" si="530"/>
        <v>0</v>
      </c>
      <c r="N6030" s="210">
        <f t="shared" si="530"/>
        <v>0</v>
      </c>
      <c r="O6030" s="210">
        <f t="shared" si="530"/>
        <v>0</v>
      </c>
      <c r="P6030" s="210">
        <f t="shared" si="530"/>
        <v>0</v>
      </c>
      <c r="Q6030" s="210">
        <f t="shared" si="530"/>
        <v>0</v>
      </c>
      <c r="R6030" s="210">
        <f t="shared" si="530"/>
        <v>0</v>
      </c>
    </row>
    <row r="6031" spans="1:18" hidden="1" outlineLevel="2" x14ac:dyDescent="0.35">
      <c r="A6031" s="209" t="str">
        <f>'Usages industrie'!A50</f>
        <v>Usage industriel n°47</v>
      </c>
      <c r="B6031" s="209" t="s">
        <v>637</v>
      </c>
      <c r="C6031" s="209"/>
      <c r="D6031" s="210">
        <f>IF(B$5976&lt;&gt;"",IF(B$5976='Usages industrie'!$K50,'Usages industrie'!J50,0),0)</f>
        <v>0</v>
      </c>
      <c r="E6031" s="210">
        <f t="shared" si="530"/>
        <v>0</v>
      </c>
      <c r="F6031" s="210">
        <f t="shared" si="530"/>
        <v>0</v>
      </c>
      <c r="G6031" s="210">
        <f t="shared" si="530"/>
        <v>0</v>
      </c>
      <c r="H6031" s="210">
        <f t="shared" si="530"/>
        <v>0</v>
      </c>
      <c r="I6031" s="210">
        <f t="shared" si="530"/>
        <v>0</v>
      </c>
      <c r="J6031" s="210">
        <f t="shared" si="530"/>
        <v>0</v>
      </c>
      <c r="K6031" s="210">
        <f t="shared" si="530"/>
        <v>0</v>
      </c>
      <c r="L6031" s="210">
        <f t="shared" si="530"/>
        <v>0</v>
      </c>
      <c r="M6031" s="210">
        <f t="shared" si="530"/>
        <v>0</v>
      </c>
      <c r="N6031" s="210">
        <f t="shared" si="530"/>
        <v>0</v>
      </c>
      <c r="O6031" s="210">
        <f t="shared" si="530"/>
        <v>0</v>
      </c>
      <c r="P6031" s="210">
        <f t="shared" si="530"/>
        <v>0</v>
      </c>
      <c r="Q6031" s="210">
        <f t="shared" si="530"/>
        <v>0</v>
      </c>
      <c r="R6031" s="210">
        <f t="shared" si="530"/>
        <v>0</v>
      </c>
    </row>
    <row r="6032" spans="1:18" hidden="1" outlineLevel="2" x14ac:dyDescent="0.35">
      <c r="A6032" s="209" t="str">
        <f>'Usages industrie'!A51</f>
        <v>Usage industriel n°48</v>
      </c>
      <c r="B6032" s="209" t="s">
        <v>637</v>
      </c>
      <c r="C6032" s="209"/>
      <c r="D6032" s="210">
        <f>IF(B$5976&lt;&gt;"",IF(B$5976='Usages industrie'!$K51,'Usages industrie'!J51,0),0)</f>
        <v>0</v>
      </c>
      <c r="E6032" s="210">
        <f t="shared" si="530"/>
        <v>0</v>
      </c>
      <c r="F6032" s="210">
        <f t="shared" si="530"/>
        <v>0</v>
      </c>
      <c r="G6032" s="210">
        <f t="shared" si="530"/>
        <v>0</v>
      </c>
      <c r="H6032" s="210">
        <f t="shared" si="530"/>
        <v>0</v>
      </c>
      <c r="I6032" s="210">
        <f t="shared" si="530"/>
        <v>0</v>
      </c>
      <c r="J6032" s="210">
        <f t="shared" si="530"/>
        <v>0</v>
      </c>
      <c r="K6032" s="210">
        <f t="shared" si="530"/>
        <v>0</v>
      </c>
      <c r="L6032" s="210">
        <f t="shared" si="530"/>
        <v>0</v>
      </c>
      <c r="M6032" s="210">
        <f t="shared" si="530"/>
        <v>0</v>
      </c>
      <c r="N6032" s="210">
        <f t="shared" si="530"/>
        <v>0</v>
      </c>
      <c r="O6032" s="210">
        <f t="shared" si="530"/>
        <v>0</v>
      </c>
      <c r="P6032" s="210">
        <f t="shared" si="530"/>
        <v>0</v>
      </c>
      <c r="Q6032" s="210">
        <f t="shared" si="530"/>
        <v>0</v>
      </c>
      <c r="R6032" s="210">
        <f t="shared" si="530"/>
        <v>0</v>
      </c>
    </row>
    <row r="6033" spans="1:18" hidden="1" outlineLevel="2" x14ac:dyDescent="0.35">
      <c r="A6033" s="209" t="str">
        <f>'Usages industrie'!A52</f>
        <v>Usage industriel n°49</v>
      </c>
      <c r="B6033" s="209" t="s">
        <v>637</v>
      </c>
      <c r="C6033" s="209"/>
      <c r="D6033" s="210">
        <f>IF(B$5976&lt;&gt;"",IF(B$5976='Usages industrie'!$K52,'Usages industrie'!J52,0),0)</f>
        <v>0</v>
      </c>
      <c r="E6033" s="210">
        <f t="shared" si="530"/>
        <v>0</v>
      </c>
      <c r="F6033" s="210">
        <f t="shared" si="530"/>
        <v>0</v>
      </c>
      <c r="G6033" s="210">
        <f t="shared" si="530"/>
        <v>0</v>
      </c>
      <c r="H6033" s="210">
        <f t="shared" si="530"/>
        <v>0</v>
      </c>
      <c r="I6033" s="210">
        <f t="shared" si="530"/>
        <v>0</v>
      </c>
      <c r="J6033" s="210">
        <f t="shared" si="530"/>
        <v>0</v>
      </c>
      <c r="K6033" s="210">
        <f t="shared" si="530"/>
        <v>0</v>
      </c>
      <c r="L6033" s="210">
        <f t="shared" si="530"/>
        <v>0</v>
      </c>
      <c r="M6033" s="210">
        <f t="shared" si="530"/>
        <v>0</v>
      </c>
      <c r="N6033" s="210">
        <f t="shared" si="530"/>
        <v>0</v>
      </c>
      <c r="O6033" s="210">
        <f t="shared" si="530"/>
        <v>0</v>
      </c>
      <c r="P6033" s="210">
        <f t="shared" si="530"/>
        <v>0</v>
      </c>
      <c r="Q6033" s="210">
        <f t="shared" si="530"/>
        <v>0</v>
      </c>
      <c r="R6033" s="210">
        <f t="shared" si="530"/>
        <v>0</v>
      </c>
    </row>
    <row r="6034" spans="1:18" hidden="1" outlineLevel="2" x14ac:dyDescent="0.35">
      <c r="A6034" s="209" t="str">
        <f>'Usages industrie'!A53</f>
        <v>Usage industriel n°50</v>
      </c>
      <c r="B6034" s="209" t="s">
        <v>637</v>
      </c>
      <c r="C6034" s="209"/>
      <c r="D6034" s="210">
        <f>IF(B$5976&lt;&gt;"",IF(B$5976='Usages industrie'!$K53,'Usages industrie'!J53,0),0)</f>
        <v>0</v>
      </c>
      <c r="E6034" s="210">
        <f t="shared" si="530"/>
        <v>0</v>
      </c>
      <c r="F6034" s="210">
        <f t="shared" si="530"/>
        <v>0</v>
      </c>
      <c r="G6034" s="210">
        <f t="shared" si="530"/>
        <v>0</v>
      </c>
      <c r="H6034" s="210">
        <f t="shared" si="530"/>
        <v>0</v>
      </c>
      <c r="I6034" s="210">
        <f t="shared" si="530"/>
        <v>0</v>
      </c>
      <c r="J6034" s="210">
        <f t="shared" si="530"/>
        <v>0</v>
      </c>
      <c r="K6034" s="210">
        <f t="shared" si="530"/>
        <v>0</v>
      </c>
      <c r="L6034" s="210">
        <f t="shared" si="530"/>
        <v>0</v>
      </c>
      <c r="M6034" s="210">
        <f t="shared" si="530"/>
        <v>0</v>
      </c>
      <c r="N6034" s="210">
        <f t="shared" si="530"/>
        <v>0</v>
      </c>
      <c r="O6034" s="210">
        <f t="shared" si="530"/>
        <v>0</v>
      </c>
      <c r="P6034" s="210">
        <f t="shared" si="530"/>
        <v>0</v>
      </c>
      <c r="Q6034" s="210">
        <f t="shared" si="530"/>
        <v>0</v>
      </c>
      <c r="R6034" s="210">
        <f t="shared" si="530"/>
        <v>0</v>
      </c>
    </row>
    <row r="6035" spans="1:18" hidden="1" outlineLevel="1" collapsed="1" x14ac:dyDescent="0.35">
      <c r="A6035" s="209" t="s">
        <v>638</v>
      </c>
      <c r="B6035" s="209"/>
      <c r="C6035" s="209"/>
      <c r="D6035" s="210">
        <f t="shared" ref="D6035:R6035" si="531">SUM(D5985:D6034)</f>
        <v>0</v>
      </c>
      <c r="E6035" s="210">
        <f t="shared" si="531"/>
        <v>0</v>
      </c>
      <c r="F6035" s="210">
        <f t="shared" si="531"/>
        <v>0</v>
      </c>
      <c r="G6035" s="210">
        <f t="shared" si="531"/>
        <v>0</v>
      </c>
      <c r="H6035" s="210">
        <f t="shared" si="531"/>
        <v>0</v>
      </c>
      <c r="I6035" s="210">
        <f t="shared" si="531"/>
        <v>0</v>
      </c>
      <c r="J6035" s="210">
        <f t="shared" si="531"/>
        <v>0</v>
      </c>
      <c r="K6035" s="210">
        <f t="shared" si="531"/>
        <v>0</v>
      </c>
      <c r="L6035" s="210">
        <f t="shared" si="531"/>
        <v>0</v>
      </c>
      <c r="M6035" s="210">
        <f t="shared" si="531"/>
        <v>0</v>
      </c>
      <c r="N6035" s="210">
        <f t="shared" si="531"/>
        <v>0</v>
      </c>
      <c r="O6035" s="210">
        <f t="shared" si="531"/>
        <v>0</v>
      </c>
      <c r="P6035" s="210">
        <f t="shared" si="531"/>
        <v>0</v>
      </c>
      <c r="Q6035" s="210">
        <f t="shared" si="531"/>
        <v>0</v>
      </c>
      <c r="R6035" s="210">
        <f t="shared" si="531"/>
        <v>0</v>
      </c>
    </row>
    <row r="6036" spans="1:18" hidden="1" outlineLevel="2" x14ac:dyDescent="0.35">
      <c r="A6036" s="209" t="str">
        <f>'Usages industrie'!A4</f>
        <v>Usage industriel n°1</v>
      </c>
      <c r="B6036" s="209" t="s">
        <v>639</v>
      </c>
      <c r="C6036" s="209"/>
      <c r="D6036" s="210">
        <f>D5985*'Usages industrie'!$O4*(1+'Usages industrie'!$P4)^(D$5979-$D$5979)/1000</f>
        <v>0</v>
      </c>
      <c r="E6036" s="210">
        <f>E5985*'Usages industrie'!$O4*(1+'Usages industrie'!$P4)^(E$5979-$D$5979)/1000</f>
        <v>0</v>
      </c>
      <c r="F6036" s="210">
        <f>F5985*'Usages industrie'!$O4*(1+'Usages industrie'!$P4)^(F$5979-$D$5979)/1000</f>
        <v>0</v>
      </c>
      <c r="G6036" s="210">
        <f>G5985*'Usages industrie'!$O4*(1+'Usages industrie'!$P4)^(G$5979-$D$5979)/1000</f>
        <v>0</v>
      </c>
      <c r="H6036" s="210">
        <f>H5985*'Usages industrie'!$O4*(1+'Usages industrie'!$P4)^(H$5979-$D$5979)/1000</f>
        <v>0</v>
      </c>
      <c r="I6036" s="210">
        <f>I5985*'Usages industrie'!$O4*(1+'Usages industrie'!$P4)^(I$5979-$D$5979)/1000</f>
        <v>0</v>
      </c>
      <c r="J6036" s="210">
        <f>J5985*'Usages industrie'!$O4*(1+'Usages industrie'!$P4)^(J$5979-$D$5979)/1000</f>
        <v>0</v>
      </c>
      <c r="K6036" s="210">
        <f>K5985*'Usages industrie'!$O4*(1+'Usages industrie'!$P4)^(K$5979-$D$5979)/1000</f>
        <v>0</v>
      </c>
      <c r="L6036" s="210">
        <f>L5985*'Usages industrie'!$O4*(1+'Usages industrie'!$P4)^(L$5979-$D$5979)/1000</f>
        <v>0</v>
      </c>
      <c r="M6036" s="210">
        <f>M5985*'Usages industrie'!$O4*(1+'Usages industrie'!$P4)^(M$5979-$D$5979)/1000</f>
        <v>0</v>
      </c>
      <c r="N6036" s="210">
        <f>N5985*'Usages industrie'!$O4*(1+'Usages industrie'!$P4)^(N$5979-$D$5979)/1000</f>
        <v>0</v>
      </c>
      <c r="O6036" s="210">
        <f>O5985*'Usages industrie'!$O4*(1+'Usages industrie'!$P4)^(O$5979-$D$5979)/1000</f>
        <v>0</v>
      </c>
      <c r="P6036" s="210">
        <f>P5985*'Usages industrie'!$O4*(1+'Usages industrie'!$P4)^(P$5979-$D$5979)/1000</f>
        <v>0</v>
      </c>
      <c r="Q6036" s="210">
        <f>Q5985*'Usages industrie'!$O4*(1+'Usages industrie'!$P4)^(Q$5979-$D$5979)/1000</f>
        <v>0</v>
      </c>
      <c r="R6036" s="210">
        <f>R5985*'Usages industrie'!$O4*(1+'Usages industrie'!$P4)^(R$5979-$D$5979)/1000</f>
        <v>0</v>
      </c>
    </row>
    <row r="6037" spans="1:18" hidden="1" outlineLevel="2" x14ac:dyDescent="0.35">
      <c r="A6037" s="209" t="str">
        <f>'Usages industrie'!A5</f>
        <v>Usage industriel n°2</v>
      </c>
      <c r="B6037" s="209" t="s">
        <v>639</v>
      </c>
      <c r="C6037" s="209"/>
      <c r="D6037" s="210">
        <f>D5986*'Usages industrie'!$O5*(1+'Usages industrie'!$P5)^(D$5979-$D$5979)/1000</f>
        <v>0</v>
      </c>
      <c r="E6037" s="210">
        <f>E5986*'Usages industrie'!$O5*(1+'Usages industrie'!$P5)^(E$5979-$D$5979)/1000</f>
        <v>0</v>
      </c>
      <c r="F6037" s="210">
        <f>F5986*'Usages industrie'!$O5*(1+'Usages industrie'!$P5)^(F$5979-$D$5979)/1000</f>
        <v>0</v>
      </c>
      <c r="G6037" s="210">
        <f>G5986*'Usages industrie'!$O5*(1+'Usages industrie'!$P5)^(G$5979-$D$5979)/1000</f>
        <v>0</v>
      </c>
      <c r="H6037" s="210">
        <f>H5986*'Usages industrie'!$O5*(1+'Usages industrie'!$P5)^(H$5979-$D$5979)/1000</f>
        <v>0</v>
      </c>
      <c r="I6037" s="210">
        <f>I5986*'Usages industrie'!$O5*(1+'Usages industrie'!$P5)^(I$5979-$D$5979)/1000</f>
        <v>0</v>
      </c>
      <c r="J6037" s="210">
        <f>J5986*'Usages industrie'!$O5*(1+'Usages industrie'!$P5)^(J$5979-$D$5979)/1000</f>
        <v>0</v>
      </c>
      <c r="K6037" s="210">
        <f>K5986*'Usages industrie'!$O5*(1+'Usages industrie'!$P5)^(K$5979-$D$5979)/1000</f>
        <v>0</v>
      </c>
      <c r="L6037" s="210">
        <f>L5986*'Usages industrie'!$O5*(1+'Usages industrie'!$P5)^(L$5979-$D$5979)/1000</f>
        <v>0</v>
      </c>
      <c r="M6037" s="210">
        <f>M5986*'Usages industrie'!$O5*(1+'Usages industrie'!$P5)^(M$5979-$D$5979)/1000</f>
        <v>0</v>
      </c>
      <c r="N6037" s="210">
        <f>N5986*'Usages industrie'!$O5*(1+'Usages industrie'!$P5)^(N$5979-$D$5979)/1000</f>
        <v>0</v>
      </c>
      <c r="O6037" s="210">
        <f>O5986*'Usages industrie'!$O5*(1+'Usages industrie'!$P5)^(O$5979-$D$5979)/1000</f>
        <v>0</v>
      </c>
      <c r="P6037" s="210">
        <f>P5986*'Usages industrie'!$O5*(1+'Usages industrie'!$P5)^(P$5979-$D$5979)/1000</f>
        <v>0</v>
      </c>
      <c r="Q6037" s="210">
        <f>Q5986*'Usages industrie'!$O5*(1+'Usages industrie'!$P5)^(Q$5979-$D$5979)/1000</f>
        <v>0</v>
      </c>
      <c r="R6037" s="210">
        <f>R5986*'Usages industrie'!$O5*(1+'Usages industrie'!$P5)^(R$5979-$D$5979)/1000</f>
        <v>0</v>
      </c>
    </row>
    <row r="6038" spans="1:18" hidden="1" outlineLevel="2" x14ac:dyDescent="0.35">
      <c r="A6038" s="209" t="str">
        <f>'Usages industrie'!A6</f>
        <v>Usage industriel n°3</v>
      </c>
      <c r="B6038" s="209" t="s">
        <v>639</v>
      </c>
      <c r="C6038" s="209"/>
      <c r="D6038" s="210">
        <f>D5987*'Usages industrie'!$O6*(1+'Usages industrie'!$P6)^(D$5979-$D$5979)/1000</f>
        <v>0</v>
      </c>
      <c r="E6038" s="210">
        <f>E5987*'Usages industrie'!$O6*(1+'Usages industrie'!$P6)^(E$5979-$D$5979)/1000</f>
        <v>0</v>
      </c>
      <c r="F6038" s="210">
        <f>F5987*'Usages industrie'!$O6*(1+'Usages industrie'!$P6)^(F$5979-$D$5979)/1000</f>
        <v>0</v>
      </c>
      <c r="G6038" s="210">
        <f>G5987*'Usages industrie'!$O6*(1+'Usages industrie'!$P6)^(G$5979-$D$5979)/1000</f>
        <v>0</v>
      </c>
      <c r="H6038" s="210">
        <f>H5987*'Usages industrie'!$O6*(1+'Usages industrie'!$P6)^(H$5979-$D$5979)/1000</f>
        <v>0</v>
      </c>
      <c r="I6038" s="210">
        <f>I5987*'Usages industrie'!$O6*(1+'Usages industrie'!$P6)^(I$5979-$D$5979)/1000</f>
        <v>0</v>
      </c>
      <c r="J6038" s="210">
        <f>J5987*'Usages industrie'!$O6*(1+'Usages industrie'!$P6)^(J$5979-$D$5979)/1000</f>
        <v>0</v>
      </c>
      <c r="K6038" s="210">
        <f>K5987*'Usages industrie'!$O6*(1+'Usages industrie'!$P6)^(K$5979-$D$5979)/1000</f>
        <v>0</v>
      </c>
      <c r="L6038" s="210">
        <f>L5987*'Usages industrie'!$O6*(1+'Usages industrie'!$P6)^(L$5979-$D$5979)/1000</f>
        <v>0</v>
      </c>
      <c r="M6038" s="210">
        <f>M5987*'Usages industrie'!$O6*(1+'Usages industrie'!$P6)^(M$5979-$D$5979)/1000</f>
        <v>0</v>
      </c>
      <c r="N6038" s="210">
        <f>N5987*'Usages industrie'!$O6*(1+'Usages industrie'!$P6)^(N$5979-$D$5979)/1000</f>
        <v>0</v>
      </c>
      <c r="O6038" s="210">
        <f>O5987*'Usages industrie'!$O6*(1+'Usages industrie'!$P6)^(O$5979-$D$5979)/1000</f>
        <v>0</v>
      </c>
      <c r="P6038" s="210">
        <f>P5987*'Usages industrie'!$O6*(1+'Usages industrie'!$P6)^(P$5979-$D$5979)/1000</f>
        <v>0</v>
      </c>
      <c r="Q6038" s="210">
        <f>Q5987*'Usages industrie'!$O6*(1+'Usages industrie'!$P6)^(Q$5979-$D$5979)/1000</f>
        <v>0</v>
      </c>
      <c r="R6038" s="210">
        <f>R5987*'Usages industrie'!$O6*(1+'Usages industrie'!$P6)^(R$5979-$D$5979)/1000</f>
        <v>0</v>
      </c>
    </row>
    <row r="6039" spans="1:18" hidden="1" outlineLevel="2" x14ac:dyDescent="0.35">
      <c r="A6039" s="209" t="str">
        <f>'Usages industrie'!A7</f>
        <v>Usage industriel n°4</v>
      </c>
      <c r="B6039" s="209" t="s">
        <v>639</v>
      </c>
      <c r="C6039" s="209"/>
      <c r="D6039" s="210">
        <f>D5988*'Usages industrie'!$O7*(1+'Usages industrie'!$P7)^(D$5979-$D$5979)/1000</f>
        <v>0</v>
      </c>
      <c r="E6039" s="210">
        <f>E5988*'Usages industrie'!$O7*(1+'Usages industrie'!$P7)^(E$5979-$D$5979)/1000</f>
        <v>0</v>
      </c>
      <c r="F6039" s="210">
        <f>F5988*'Usages industrie'!$O7*(1+'Usages industrie'!$P7)^(F$5979-$D$5979)/1000</f>
        <v>0</v>
      </c>
      <c r="G6039" s="210">
        <f>G5988*'Usages industrie'!$O7*(1+'Usages industrie'!$P7)^(G$5979-$D$5979)/1000</f>
        <v>0</v>
      </c>
      <c r="H6039" s="210">
        <f>H5988*'Usages industrie'!$O7*(1+'Usages industrie'!$P7)^(H$5979-$D$5979)/1000</f>
        <v>0</v>
      </c>
      <c r="I6039" s="210">
        <f>I5988*'Usages industrie'!$O7*(1+'Usages industrie'!$P7)^(I$5979-$D$5979)/1000</f>
        <v>0</v>
      </c>
      <c r="J6039" s="210">
        <f>J5988*'Usages industrie'!$O7*(1+'Usages industrie'!$P7)^(J$5979-$D$5979)/1000</f>
        <v>0</v>
      </c>
      <c r="K6039" s="210">
        <f>K5988*'Usages industrie'!$O7*(1+'Usages industrie'!$P7)^(K$5979-$D$5979)/1000</f>
        <v>0</v>
      </c>
      <c r="L6039" s="210">
        <f>L5988*'Usages industrie'!$O7*(1+'Usages industrie'!$P7)^(L$5979-$D$5979)/1000</f>
        <v>0</v>
      </c>
      <c r="M6039" s="210">
        <f>M5988*'Usages industrie'!$O7*(1+'Usages industrie'!$P7)^(M$5979-$D$5979)/1000</f>
        <v>0</v>
      </c>
      <c r="N6039" s="210">
        <f>N5988*'Usages industrie'!$O7*(1+'Usages industrie'!$P7)^(N$5979-$D$5979)/1000</f>
        <v>0</v>
      </c>
      <c r="O6039" s="210">
        <f>O5988*'Usages industrie'!$O7*(1+'Usages industrie'!$P7)^(O$5979-$D$5979)/1000</f>
        <v>0</v>
      </c>
      <c r="P6039" s="210">
        <f>P5988*'Usages industrie'!$O7*(1+'Usages industrie'!$P7)^(P$5979-$D$5979)/1000</f>
        <v>0</v>
      </c>
      <c r="Q6039" s="210">
        <f>Q5988*'Usages industrie'!$O7*(1+'Usages industrie'!$P7)^(Q$5979-$D$5979)/1000</f>
        <v>0</v>
      </c>
      <c r="R6039" s="210">
        <f>R5988*'Usages industrie'!$O7*(1+'Usages industrie'!$P7)^(R$5979-$D$5979)/1000</f>
        <v>0</v>
      </c>
    </row>
    <row r="6040" spans="1:18" hidden="1" outlineLevel="2" x14ac:dyDescent="0.35">
      <c r="A6040" s="209" t="str">
        <f>'Usages industrie'!A8</f>
        <v>Usage industriel n°5</v>
      </c>
      <c r="B6040" s="209" t="s">
        <v>639</v>
      </c>
      <c r="C6040" s="209"/>
      <c r="D6040" s="210">
        <f>D5989*'Usages industrie'!$O8*(1+'Usages industrie'!$P8)^(D$5979-$D$5979)/1000</f>
        <v>0</v>
      </c>
      <c r="E6040" s="210">
        <f>E5989*'Usages industrie'!$O8*(1+'Usages industrie'!$P8)^(E$5979-$D$5979)/1000</f>
        <v>0</v>
      </c>
      <c r="F6040" s="210">
        <f>F5989*'Usages industrie'!$O8*(1+'Usages industrie'!$P8)^(F$5979-$D$5979)/1000</f>
        <v>0</v>
      </c>
      <c r="G6040" s="210">
        <f>G5989*'Usages industrie'!$O8*(1+'Usages industrie'!$P8)^(G$5979-$D$5979)/1000</f>
        <v>0</v>
      </c>
      <c r="H6040" s="210">
        <f>H5989*'Usages industrie'!$O8*(1+'Usages industrie'!$P8)^(H$5979-$D$5979)/1000</f>
        <v>0</v>
      </c>
      <c r="I6040" s="210">
        <f>I5989*'Usages industrie'!$O8*(1+'Usages industrie'!$P8)^(I$5979-$D$5979)/1000</f>
        <v>0</v>
      </c>
      <c r="J6040" s="210">
        <f>J5989*'Usages industrie'!$O8*(1+'Usages industrie'!$P8)^(J$5979-$D$5979)/1000</f>
        <v>0</v>
      </c>
      <c r="K6040" s="210">
        <f>K5989*'Usages industrie'!$O8*(1+'Usages industrie'!$P8)^(K$5979-$D$5979)/1000</f>
        <v>0</v>
      </c>
      <c r="L6040" s="210">
        <f>L5989*'Usages industrie'!$O8*(1+'Usages industrie'!$P8)^(L$5979-$D$5979)/1000</f>
        <v>0</v>
      </c>
      <c r="M6040" s="210">
        <f>M5989*'Usages industrie'!$O8*(1+'Usages industrie'!$P8)^(M$5979-$D$5979)/1000</f>
        <v>0</v>
      </c>
      <c r="N6040" s="210">
        <f>N5989*'Usages industrie'!$O8*(1+'Usages industrie'!$P8)^(N$5979-$D$5979)/1000</f>
        <v>0</v>
      </c>
      <c r="O6040" s="210">
        <f>O5989*'Usages industrie'!$O8*(1+'Usages industrie'!$P8)^(O$5979-$D$5979)/1000</f>
        <v>0</v>
      </c>
      <c r="P6040" s="210">
        <f>P5989*'Usages industrie'!$O8*(1+'Usages industrie'!$P8)^(P$5979-$D$5979)/1000</f>
        <v>0</v>
      </c>
      <c r="Q6040" s="210">
        <f>Q5989*'Usages industrie'!$O8*(1+'Usages industrie'!$P8)^(Q$5979-$D$5979)/1000</f>
        <v>0</v>
      </c>
      <c r="R6040" s="210">
        <f>R5989*'Usages industrie'!$O8*(1+'Usages industrie'!$P8)^(R$5979-$D$5979)/1000</f>
        <v>0</v>
      </c>
    </row>
    <row r="6041" spans="1:18" hidden="1" outlineLevel="2" x14ac:dyDescent="0.35">
      <c r="A6041" s="209" t="str">
        <f>'Usages industrie'!A9</f>
        <v>Usage industriel n°6</v>
      </c>
      <c r="B6041" s="209" t="s">
        <v>639</v>
      </c>
      <c r="C6041" s="209"/>
      <c r="D6041" s="210">
        <f>D5990*'Usages industrie'!$O9*(1+'Usages industrie'!$P9)^(D$5979-$D$5979)/1000</f>
        <v>0</v>
      </c>
      <c r="E6041" s="210">
        <f>E5990*'Usages industrie'!$O9*(1+'Usages industrie'!$P9)^(E$5979-$D$5979)/1000</f>
        <v>0</v>
      </c>
      <c r="F6041" s="210">
        <f>F5990*'Usages industrie'!$O9*(1+'Usages industrie'!$P9)^(F$5979-$D$5979)/1000</f>
        <v>0</v>
      </c>
      <c r="G6041" s="210">
        <f>G5990*'Usages industrie'!$O9*(1+'Usages industrie'!$P9)^(G$5979-$D$5979)/1000</f>
        <v>0</v>
      </c>
      <c r="H6041" s="210">
        <f>H5990*'Usages industrie'!$O9*(1+'Usages industrie'!$P9)^(H$5979-$D$5979)/1000</f>
        <v>0</v>
      </c>
      <c r="I6041" s="210">
        <f>I5990*'Usages industrie'!$O9*(1+'Usages industrie'!$P9)^(I$5979-$D$5979)/1000</f>
        <v>0</v>
      </c>
      <c r="J6041" s="210">
        <f>J5990*'Usages industrie'!$O9*(1+'Usages industrie'!$P9)^(J$5979-$D$5979)/1000</f>
        <v>0</v>
      </c>
      <c r="K6041" s="210">
        <f>K5990*'Usages industrie'!$O9*(1+'Usages industrie'!$P9)^(K$5979-$D$5979)/1000</f>
        <v>0</v>
      </c>
      <c r="L6041" s="210">
        <f>L5990*'Usages industrie'!$O9*(1+'Usages industrie'!$P9)^(L$5979-$D$5979)/1000</f>
        <v>0</v>
      </c>
      <c r="M6041" s="210">
        <f>M5990*'Usages industrie'!$O9*(1+'Usages industrie'!$P9)^(M$5979-$D$5979)/1000</f>
        <v>0</v>
      </c>
      <c r="N6041" s="210">
        <f>N5990*'Usages industrie'!$O9*(1+'Usages industrie'!$P9)^(N$5979-$D$5979)/1000</f>
        <v>0</v>
      </c>
      <c r="O6041" s="210">
        <f>O5990*'Usages industrie'!$O9*(1+'Usages industrie'!$P9)^(O$5979-$D$5979)/1000</f>
        <v>0</v>
      </c>
      <c r="P6041" s="210">
        <f>P5990*'Usages industrie'!$O9*(1+'Usages industrie'!$P9)^(P$5979-$D$5979)/1000</f>
        <v>0</v>
      </c>
      <c r="Q6041" s="210">
        <f>Q5990*'Usages industrie'!$O9*(1+'Usages industrie'!$P9)^(Q$5979-$D$5979)/1000</f>
        <v>0</v>
      </c>
      <c r="R6041" s="210">
        <f>R5990*'Usages industrie'!$O9*(1+'Usages industrie'!$P9)^(R$5979-$D$5979)/1000</f>
        <v>0</v>
      </c>
    </row>
    <row r="6042" spans="1:18" hidden="1" outlineLevel="2" x14ac:dyDescent="0.35">
      <c r="A6042" s="209" t="str">
        <f>'Usages industrie'!A10</f>
        <v>Usage industriel n°7</v>
      </c>
      <c r="B6042" s="209" t="s">
        <v>639</v>
      </c>
      <c r="C6042" s="209"/>
      <c r="D6042" s="210">
        <f>D5991*'Usages industrie'!$O10*(1+'Usages industrie'!$P10)^(D$5979-$D$5979)/1000</f>
        <v>0</v>
      </c>
      <c r="E6042" s="210">
        <f>E5991*'Usages industrie'!$O10*(1+'Usages industrie'!$P10)^(E$5979-$D$5979)/1000</f>
        <v>0</v>
      </c>
      <c r="F6042" s="210">
        <f>F5991*'Usages industrie'!$O10*(1+'Usages industrie'!$P10)^(F$5979-$D$5979)/1000</f>
        <v>0</v>
      </c>
      <c r="G6042" s="210">
        <f>G5991*'Usages industrie'!$O10*(1+'Usages industrie'!$P10)^(G$5979-$D$5979)/1000</f>
        <v>0</v>
      </c>
      <c r="H6042" s="210">
        <f>H5991*'Usages industrie'!$O10*(1+'Usages industrie'!$P10)^(H$5979-$D$5979)/1000</f>
        <v>0</v>
      </c>
      <c r="I6042" s="210">
        <f>I5991*'Usages industrie'!$O10*(1+'Usages industrie'!$P10)^(I$5979-$D$5979)/1000</f>
        <v>0</v>
      </c>
      <c r="J6042" s="210">
        <f>J5991*'Usages industrie'!$O10*(1+'Usages industrie'!$P10)^(J$5979-$D$5979)/1000</f>
        <v>0</v>
      </c>
      <c r="K6042" s="210">
        <f>K5991*'Usages industrie'!$O10*(1+'Usages industrie'!$P10)^(K$5979-$D$5979)/1000</f>
        <v>0</v>
      </c>
      <c r="L6042" s="210">
        <f>L5991*'Usages industrie'!$O10*(1+'Usages industrie'!$P10)^(L$5979-$D$5979)/1000</f>
        <v>0</v>
      </c>
      <c r="M6042" s="210">
        <f>M5991*'Usages industrie'!$O10*(1+'Usages industrie'!$P10)^(M$5979-$D$5979)/1000</f>
        <v>0</v>
      </c>
      <c r="N6042" s="210">
        <f>N5991*'Usages industrie'!$O10*(1+'Usages industrie'!$P10)^(N$5979-$D$5979)/1000</f>
        <v>0</v>
      </c>
      <c r="O6042" s="210">
        <f>O5991*'Usages industrie'!$O10*(1+'Usages industrie'!$P10)^(O$5979-$D$5979)/1000</f>
        <v>0</v>
      </c>
      <c r="P6042" s="210">
        <f>P5991*'Usages industrie'!$O10*(1+'Usages industrie'!$P10)^(P$5979-$D$5979)/1000</f>
        <v>0</v>
      </c>
      <c r="Q6042" s="210">
        <f>Q5991*'Usages industrie'!$O10*(1+'Usages industrie'!$P10)^(Q$5979-$D$5979)/1000</f>
        <v>0</v>
      </c>
      <c r="R6042" s="210">
        <f>R5991*'Usages industrie'!$O10*(1+'Usages industrie'!$P10)^(R$5979-$D$5979)/1000</f>
        <v>0</v>
      </c>
    </row>
    <row r="6043" spans="1:18" hidden="1" outlineLevel="2" x14ac:dyDescent="0.35">
      <c r="A6043" s="209" t="str">
        <f>'Usages industrie'!A11</f>
        <v>Usage industriel n°8</v>
      </c>
      <c r="B6043" s="209" t="s">
        <v>639</v>
      </c>
      <c r="C6043" s="209"/>
      <c r="D6043" s="210">
        <f>D5992*'Usages industrie'!$O11*(1+'Usages industrie'!$P11)^(D$5979-$D$5979)/1000</f>
        <v>0</v>
      </c>
      <c r="E6043" s="210">
        <f>E5992*'Usages industrie'!$O11*(1+'Usages industrie'!$P11)^(E$5979-$D$5979)/1000</f>
        <v>0</v>
      </c>
      <c r="F6043" s="210">
        <f>F5992*'Usages industrie'!$O11*(1+'Usages industrie'!$P11)^(F$5979-$D$5979)/1000</f>
        <v>0</v>
      </c>
      <c r="G6043" s="210">
        <f>G5992*'Usages industrie'!$O11*(1+'Usages industrie'!$P11)^(G$5979-$D$5979)/1000</f>
        <v>0</v>
      </c>
      <c r="H6043" s="210">
        <f>H5992*'Usages industrie'!$O11*(1+'Usages industrie'!$P11)^(H$5979-$D$5979)/1000</f>
        <v>0</v>
      </c>
      <c r="I6043" s="210">
        <f>I5992*'Usages industrie'!$O11*(1+'Usages industrie'!$P11)^(I$5979-$D$5979)/1000</f>
        <v>0</v>
      </c>
      <c r="J6043" s="210">
        <f>J5992*'Usages industrie'!$O11*(1+'Usages industrie'!$P11)^(J$5979-$D$5979)/1000</f>
        <v>0</v>
      </c>
      <c r="K6043" s="210">
        <f>K5992*'Usages industrie'!$O11*(1+'Usages industrie'!$P11)^(K$5979-$D$5979)/1000</f>
        <v>0</v>
      </c>
      <c r="L6043" s="210">
        <f>L5992*'Usages industrie'!$O11*(1+'Usages industrie'!$P11)^(L$5979-$D$5979)/1000</f>
        <v>0</v>
      </c>
      <c r="M6043" s="210">
        <f>M5992*'Usages industrie'!$O11*(1+'Usages industrie'!$P11)^(M$5979-$D$5979)/1000</f>
        <v>0</v>
      </c>
      <c r="N6043" s="210">
        <f>N5992*'Usages industrie'!$O11*(1+'Usages industrie'!$P11)^(N$5979-$D$5979)/1000</f>
        <v>0</v>
      </c>
      <c r="O6043" s="210">
        <f>O5992*'Usages industrie'!$O11*(1+'Usages industrie'!$P11)^(O$5979-$D$5979)/1000</f>
        <v>0</v>
      </c>
      <c r="P6043" s="210">
        <f>P5992*'Usages industrie'!$O11*(1+'Usages industrie'!$P11)^(P$5979-$D$5979)/1000</f>
        <v>0</v>
      </c>
      <c r="Q6043" s="210">
        <f>Q5992*'Usages industrie'!$O11*(1+'Usages industrie'!$P11)^(Q$5979-$D$5979)/1000</f>
        <v>0</v>
      </c>
      <c r="R6043" s="210">
        <f>R5992*'Usages industrie'!$O11*(1+'Usages industrie'!$P11)^(R$5979-$D$5979)/1000</f>
        <v>0</v>
      </c>
    </row>
    <row r="6044" spans="1:18" hidden="1" outlineLevel="2" x14ac:dyDescent="0.35">
      <c r="A6044" s="209" t="str">
        <f>'Usages industrie'!A12</f>
        <v>Usage industriel n°9</v>
      </c>
      <c r="B6044" s="209" t="s">
        <v>639</v>
      </c>
      <c r="C6044" s="209"/>
      <c r="D6044" s="210">
        <f>D5993*'Usages industrie'!$O12*(1+'Usages industrie'!$P12)^(D$5979-$D$5979)/1000</f>
        <v>0</v>
      </c>
      <c r="E6044" s="210">
        <f>E5993*'Usages industrie'!$O12*(1+'Usages industrie'!$P12)^(E$5979-$D$5979)/1000</f>
        <v>0</v>
      </c>
      <c r="F6044" s="210">
        <f>F5993*'Usages industrie'!$O12*(1+'Usages industrie'!$P12)^(F$5979-$D$5979)/1000</f>
        <v>0</v>
      </c>
      <c r="G6044" s="210">
        <f>G5993*'Usages industrie'!$O12*(1+'Usages industrie'!$P12)^(G$5979-$D$5979)/1000</f>
        <v>0</v>
      </c>
      <c r="H6044" s="210">
        <f>H5993*'Usages industrie'!$O12*(1+'Usages industrie'!$P12)^(H$5979-$D$5979)/1000</f>
        <v>0</v>
      </c>
      <c r="I6044" s="210">
        <f>I5993*'Usages industrie'!$O12*(1+'Usages industrie'!$P12)^(I$5979-$D$5979)/1000</f>
        <v>0</v>
      </c>
      <c r="J6044" s="210">
        <f>J5993*'Usages industrie'!$O12*(1+'Usages industrie'!$P12)^(J$5979-$D$5979)/1000</f>
        <v>0</v>
      </c>
      <c r="K6044" s="210">
        <f>K5993*'Usages industrie'!$O12*(1+'Usages industrie'!$P12)^(K$5979-$D$5979)/1000</f>
        <v>0</v>
      </c>
      <c r="L6044" s="210">
        <f>L5993*'Usages industrie'!$O12*(1+'Usages industrie'!$P12)^(L$5979-$D$5979)/1000</f>
        <v>0</v>
      </c>
      <c r="M6044" s="210">
        <f>M5993*'Usages industrie'!$O12*(1+'Usages industrie'!$P12)^(M$5979-$D$5979)/1000</f>
        <v>0</v>
      </c>
      <c r="N6044" s="210">
        <f>N5993*'Usages industrie'!$O12*(1+'Usages industrie'!$P12)^(N$5979-$D$5979)/1000</f>
        <v>0</v>
      </c>
      <c r="O6044" s="210">
        <f>O5993*'Usages industrie'!$O12*(1+'Usages industrie'!$P12)^(O$5979-$D$5979)/1000</f>
        <v>0</v>
      </c>
      <c r="P6044" s="210">
        <f>P5993*'Usages industrie'!$O12*(1+'Usages industrie'!$P12)^(P$5979-$D$5979)/1000</f>
        <v>0</v>
      </c>
      <c r="Q6044" s="210">
        <f>Q5993*'Usages industrie'!$O12*(1+'Usages industrie'!$P12)^(Q$5979-$D$5979)/1000</f>
        <v>0</v>
      </c>
      <c r="R6044" s="210">
        <f>R5993*'Usages industrie'!$O12*(1+'Usages industrie'!$P12)^(R$5979-$D$5979)/1000</f>
        <v>0</v>
      </c>
    </row>
    <row r="6045" spans="1:18" hidden="1" outlineLevel="2" x14ac:dyDescent="0.35">
      <c r="A6045" s="209" t="str">
        <f>'Usages industrie'!A13</f>
        <v>Usage industriel n°10</v>
      </c>
      <c r="B6045" s="209" t="s">
        <v>639</v>
      </c>
      <c r="C6045" s="209"/>
      <c r="D6045" s="210">
        <f>D5994*'Usages industrie'!$O13*(1+'Usages industrie'!$P13)^(D$5979-$D$5979)/1000</f>
        <v>0</v>
      </c>
      <c r="E6045" s="210">
        <f>E5994*'Usages industrie'!$O13*(1+'Usages industrie'!$P13)^(E$5979-$D$5979)/1000</f>
        <v>0</v>
      </c>
      <c r="F6045" s="210">
        <f>F5994*'Usages industrie'!$O13*(1+'Usages industrie'!$P13)^(F$5979-$D$5979)/1000</f>
        <v>0</v>
      </c>
      <c r="G6045" s="210">
        <f>G5994*'Usages industrie'!$O13*(1+'Usages industrie'!$P13)^(G$5979-$D$5979)/1000</f>
        <v>0</v>
      </c>
      <c r="H6045" s="210">
        <f>H5994*'Usages industrie'!$O13*(1+'Usages industrie'!$P13)^(H$5979-$D$5979)/1000</f>
        <v>0</v>
      </c>
      <c r="I6045" s="210">
        <f>I5994*'Usages industrie'!$O13*(1+'Usages industrie'!$P13)^(I$5979-$D$5979)/1000</f>
        <v>0</v>
      </c>
      <c r="J6045" s="210">
        <f>J5994*'Usages industrie'!$O13*(1+'Usages industrie'!$P13)^(J$5979-$D$5979)/1000</f>
        <v>0</v>
      </c>
      <c r="K6045" s="210">
        <f>K5994*'Usages industrie'!$O13*(1+'Usages industrie'!$P13)^(K$5979-$D$5979)/1000</f>
        <v>0</v>
      </c>
      <c r="L6045" s="210">
        <f>L5994*'Usages industrie'!$O13*(1+'Usages industrie'!$P13)^(L$5979-$D$5979)/1000</f>
        <v>0</v>
      </c>
      <c r="M6045" s="210">
        <f>M5994*'Usages industrie'!$O13*(1+'Usages industrie'!$P13)^(M$5979-$D$5979)/1000</f>
        <v>0</v>
      </c>
      <c r="N6045" s="210">
        <f>N5994*'Usages industrie'!$O13*(1+'Usages industrie'!$P13)^(N$5979-$D$5979)/1000</f>
        <v>0</v>
      </c>
      <c r="O6045" s="210">
        <f>O5994*'Usages industrie'!$O13*(1+'Usages industrie'!$P13)^(O$5979-$D$5979)/1000</f>
        <v>0</v>
      </c>
      <c r="P6045" s="210">
        <f>P5994*'Usages industrie'!$O13*(1+'Usages industrie'!$P13)^(P$5979-$D$5979)/1000</f>
        <v>0</v>
      </c>
      <c r="Q6045" s="210">
        <f>Q5994*'Usages industrie'!$O13*(1+'Usages industrie'!$P13)^(Q$5979-$D$5979)/1000</f>
        <v>0</v>
      </c>
      <c r="R6045" s="210">
        <f>R5994*'Usages industrie'!$O13*(1+'Usages industrie'!$P13)^(R$5979-$D$5979)/1000</f>
        <v>0</v>
      </c>
    </row>
    <row r="6046" spans="1:18" hidden="1" outlineLevel="2" x14ac:dyDescent="0.35">
      <c r="A6046" s="209" t="str">
        <f>'Usages industrie'!A14</f>
        <v>Usage industriel n°11</v>
      </c>
      <c r="B6046" s="209" t="s">
        <v>639</v>
      </c>
      <c r="C6046" s="209"/>
      <c r="D6046" s="210">
        <f>D5995*'Usages industrie'!$O14*(1+'Usages industrie'!$P14)^(D$5979-$D$5979)/1000</f>
        <v>0</v>
      </c>
      <c r="E6046" s="210">
        <f>E5995*'Usages industrie'!$O14*(1+'Usages industrie'!$P14)^(E$5979-$D$5979)/1000</f>
        <v>0</v>
      </c>
      <c r="F6046" s="210">
        <f>F5995*'Usages industrie'!$O14*(1+'Usages industrie'!$P14)^(F$5979-$D$5979)/1000</f>
        <v>0</v>
      </c>
      <c r="G6046" s="210">
        <f>G5995*'Usages industrie'!$O14*(1+'Usages industrie'!$P14)^(G$5979-$D$5979)/1000</f>
        <v>0</v>
      </c>
      <c r="H6046" s="210">
        <f>H5995*'Usages industrie'!$O14*(1+'Usages industrie'!$P14)^(H$5979-$D$5979)/1000</f>
        <v>0</v>
      </c>
      <c r="I6046" s="210">
        <f>I5995*'Usages industrie'!$O14*(1+'Usages industrie'!$P14)^(I$5979-$D$5979)/1000</f>
        <v>0</v>
      </c>
      <c r="J6046" s="210">
        <f>J5995*'Usages industrie'!$O14*(1+'Usages industrie'!$P14)^(J$5979-$D$5979)/1000</f>
        <v>0</v>
      </c>
      <c r="K6046" s="210">
        <f>K5995*'Usages industrie'!$O14*(1+'Usages industrie'!$P14)^(K$5979-$D$5979)/1000</f>
        <v>0</v>
      </c>
      <c r="L6046" s="210">
        <f>L5995*'Usages industrie'!$O14*(1+'Usages industrie'!$P14)^(L$5979-$D$5979)/1000</f>
        <v>0</v>
      </c>
      <c r="M6046" s="210">
        <f>M5995*'Usages industrie'!$O14*(1+'Usages industrie'!$P14)^(M$5979-$D$5979)/1000</f>
        <v>0</v>
      </c>
      <c r="N6046" s="210">
        <f>N5995*'Usages industrie'!$O14*(1+'Usages industrie'!$P14)^(N$5979-$D$5979)/1000</f>
        <v>0</v>
      </c>
      <c r="O6046" s="210">
        <f>O5995*'Usages industrie'!$O14*(1+'Usages industrie'!$P14)^(O$5979-$D$5979)/1000</f>
        <v>0</v>
      </c>
      <c r="P6046" s="210">
        <f>P5995*'Usages industrie'!$O14*(1+'Usages industrie'!$P14)^(P$5979-$D$5979)/1000</f>
        <v>0</v>
      </c>
      <c r="Q6046" s="210">
        <f>Q5995*'Usages industrie'!$O14*(1+'Usages industrie'!$P14)^(Q$5979-$D$5979)/1000</f>
        <v>0</v>
      </c>
      <c r="R6046" s="210">
        <f>R5995*'Usages industrie'!$O14*(1+'Usages industrie'!$P14)^(R$5979-$D$5979)/1000</f>
        <v>0</v>
      </c>
    </row>
    <row r="6047" spans="1:18" hidden="1" outlineLevel="2" x14ac:dyDescent="0.35">
      <c r="A6047" s="209" t="str">
        <f>'Usages industrie'!A15</f>
        <v>Usage industriel n°12</v>
      </c>
      <c r="B6047" s="209" t="s">
        <v>639</v>
      </c>
      <c r="C6047" s="209"/>
      <c r="D6047" s="210">
        <f>D5996*'Usages industrie'!$O15*(1+'Usages industrie'!$P15)^(D$5979-$D$5979)/1000</f>
        <v>0</v>
      </c>
      <c r="E6047" s="210">
        <f>E5996*'Usages industrie'!$O15*(1+'Usages industrie'!$P15)^(E$5979-$D$5979)/1000</f>
        <v>0</v>
      </c>
      <c r="F6047" s="210">
        <f>F5996*'Usages industrie'!$O15*(1+'Usages industrie'!$P15)^(F$5979-$D$5979)/1000</f>
        <v>0</v>
      </c>
      <c r="G6047" s="210">
        <f>G5996*'Usages industrie'!$O15*(1+'Usages industrie'!$P15)^(G$5979-$D$5979)/1000</f>
        <v>0</v>
      </c>
      <c r="H6047" s="210">
        <f>H5996*'Usages industrie'!$O15*(1+'Usages industrie'!$P15)^(H$5979-$D$5979)/1000</f>
        <v>0</v>
      </c>
      <c r="I6047" s="210">
        <f>I5996*'Usages industrie'!$O15*(1+'Usages industrie'!$P15)^(I$5979-$D$5979)/1000</f>
        <v>0</v>
      </c>
      <c r="J6047" s="210">
        <f>J5996*'Usages industrie'!$O15*(1+'Usages industrie'!$P15)^(J$5979-$D$5979)/1000</f>
        <v>0</v>
      </c>
      <c r="K6047" s="210">
        <f>K5996*'Usages industrie'!$O15*(1+'Usages industrie'!$P15)^(K$5979-$D$5979)/1000</f>
        <v>0</v>
      </c>
      <c r="L6047" s="210">
        <f>L5996*'Usages industrie'!$O15*(1+'Usages industrie'!$P15)^(L$5979-$D$5979)/1000</f>
        <v>0</v>
      </c>
      <c r="M6047" s="210">
        <f>M5996*'Usages industrie'!$O15*(1+'Usages industrie'!$P15)^(M$5979-$D$5979)/1000</f>
        <v>0</v>
      </c>
      <c r="N6047" s="210">
        <f>N5996*'Usages industrie'!$O15*(1+'Usages industrie'!$P15)^(N$5979-$D$5979)/1000</f>
        <v>0</v>
      </c>
      <c r="O6047" s="210">
        <f>O5996*'Usages industrie'!$O15*(1+'Usages industrie'!$P15)^(O$5979-$D$5979)/1000</f>
        <v>0</v>
      </c>
      <c r="P6047" s="210">
        <f>P5996*'Usages industrie'!$O15*(1+'Usages industrie'!$P15)^(P$5979-$D$5979)/1000</f>
        <v>0</v>
      </c>
      <c r="Q6047" s="210">
        <f>Q5996*'Usages industrie'!$O15*(1+'Usages industrie'!$P15)^(Q$5979-$D$5979)/1000</f>
        <v>0</v>
      </c>
      <c r="R6047" s="210">
        <f>R5996*'Usages industrie'!$O15*(1+'Usages industrie'!$P15)^(R$5979-$D$5979)/1000</f>
        <v>0</v>
      </c>
    </row>
    <row r="6048" spans="1:18" hidden="1" outlineLevel="2" x14ac:dyDescent="0.35">
      <c r="A6048" s="209" t="str">
        <f>'Usages industrie'!A16</f>
        <v>Usage industriel n°13</v>
      </c>
      <c r="B6048" s="209" t="s">
        <v>639</v>
      </c>
      <c r="C6048" s="209"/>
      <c r="D6048" s="210">
        <f>D5997*'Usages industrie'!$O16*(1+'Usages industrie'!$P16)^(D$5979-$D$5979)/1000</f>
        <v>0</v>
      </c>
      <c r="E6048" s="210">
        <f>E5997*'Usages industrie'!$O16*(1+'Usages industrie'!$P16)^(E$5979-$D$5979)/1000</f>
        <v>0</v>
      </c>
      <c r="F6048" s="210">
        <f>F5997*'Usages industrie'!$O16*(1+'Usages industrie'!$P16)^(F$5979-$D$5979)/1000</f>
        <v>0</v>
      </c>
      <c r="G6048" s="210">
        <f>G5997*'Usages industrie'!$O16*(1+'Usages industrie'!$P16)^(G$5979-$D$5979)/1000</f>
        <v>0</v>
      </c>
      <c r="H6048" s="210">
        <f>H5997*'Usages industrie'!$O16*(1+'Usages industrie'!$P16)^(H$5979-$D$5979)/1000</f>
        <v>0</v>
      </c>
      <c r="I6048" s="210">
        <f>I5997*'Usages industrie'!$O16*(1+'Usages industrie'!$P16)^(I$5979-$D$5979)/1000</f>
        <v>0</v>
      </c>
      <c r="J6048" s="210">
        <f>J5997*'Usages industrie'!$O16*(1+'Usages industrie'!$P16)^(J$5979-$D$5979)/1000</f>
        <v>0</v>
      </c>
      <c r="K6048" s="210">
        <f>K5997*'Usages industrie'!$O16*(1+'Usages industrie'!$P16)^(K$5979-$D$5979)/1000</f>
        <v>0</v>
      </c>
      <c r="L6048" s="210">
        <f>L5997*'Usages industrie'!$O16*(1+'Usages industrie'!$P16)^(L$5979-$D$5979)/1000</f>
        <v>0</v>
      </c>
      <c r="M6048" s="210">
        <f>M5997*'Usages industrie'!$O16*(1+'Usages industrie'!$P16)^(M$5979-$D$5979)/1000</f>
        <v>0</v>
      </c>
      <c r="N6048" s="210">
        <f>N5997*'Usages industrie'!$O16*(1+'Usages industrie'!$P16)^(N$5979-$D$5979)/1000</f>
        <v>0</v>
      </c>
      <c r="O6048" s="210">
        <f>O5997*'Usages industrie'!$O16*(1+'Usages industrie'!$P16)^(O$5979-$D$5979)/1000</f>
        <v>0</v>
      </c>
      <c r="P6048" s="210">
        <f>P5997*'Usages industrie'!$O16*(1+'Usages industrie'!$P16)^(P$5979-$D$5979)/1000</f>
        <v>0</v>
      </c>
      <c r="Q6048" s="210">
        <f>Q5997*'Usages industrie'!$O16*(1+'Usages industrie'!$P16)^(Q$5979-$D$5979)/1000</f>
        <v>0</v>
      </c>
      <c r="R6048" s="210">
        <f>R5997*'Usages industrie'!$O16*(1+'Usages industrie'!$P16)^(R$5979-$D$5979)/1000</f>
        <v>0</v>
      </c>
    </row>
    <row r="6049" spans="1:18" hidden="1" outlineLevel="2" x14ac:dyDescent="0.35">
      <c r="A6049" s="209" t="str">
        <f>'Usages industrie'!A17</f>
        <v>Usage industriel n°14</v>
      </c>
      <c r="B6049" s="209" t="s">
        <v>639</v>
      </c>
      <c r="C6049" s="209"/>
      <c r="D6049" s="210">
        <f>D5998*'Usages industrie'!$O17*(1+'Usages industrie'!$P17)^(D$5979-$D$5979)/1000</f>
        <v>0</v>
      </c>
      <c r="E6049" s="210">
        <f>E5998*'Usages industrie'!$O17*(1+'Usages industrie'!$P17)^(E$5979-$D$5979)/1000</f>
        <v>0</v>
      </c>
      <c r="F6049" s="210">
        <f>F5998*'Usages industrie'!$O17*(1+'Usages industrie'!$P17)^(F$5979-$D$5979)/1000</f>
        <v>0</v>
      </c>
      <c r="G6049" s="210">
        <f>G5998*'Usages industrie'!$O17*(1+'Usages industrie'!$P17)^(G$5979-$D$5979)/1000</f>
        <v>0</v>
      </c>
      <c r="H6049" s="210">
        <f>H5998*'Usages industrie'!$O17*(1+'Usages industrie'!$P17)^(H$5979-$D$5979)/1000</f>
        <v>0</v>
      </c>
      <c r="I6049" s="210">
        <f>I5998*'Usages industrie'!$O17*(1+'Usages industrie'!$P17)^(I$5979-$D$5979)/1000</f>
        <v>0</v>
      </c>
      <c r="J6049" s="210">
        <f>J5998*'Usages industrie'!$O17*(1+'Usages industrie'!$P17)^(J$5979-$D$5979)/1000</f>
        <v>0</v>
      </c>
      <c r="K6049" s="210">
        <f>K5998*'Usages industrie'!$O17*(1+'Usages industrie'!$P17)^(K$5979-$D$5979)/1000</f>
        <v>0</v>
      </c>
      <c r="L6049" s="210">
        <f>L5998*'Usages industrie'!$O17*(1+'Usages industrie'!$P17)^(L$5979-$D$5979)/1000</f>
        <v>0</v>
      </c>
      <c r="M6049" s="210">
        <f>M5998*'Usages industrie'!$O17*(1+'Usages industrie'!$P17)^(M$5979-$D$5979)/1000</f>
        <v>0</v>
      </c>
      <c r="N6049" s="210">
        <f>N5998*'Usages industrie'!$O17*(1+'Usages industrie'!$P17)^(N$5979-$D$5979)/1000</f>
        <v>0</v>
      </c>
      <c r="O6049" s="210">
        <f>O5998*'Usages industrie'!$O17*(1+'Usages industrie'!$P17)^(O$5979-$D$5979)/1000</f>
        <v>0</v>
      </c>
      <c r="P6049" s="210">
        <f>P5998*'Usages industrie'!$O17*(1+'Usages industrie'!$P17)^(P$5979-$D$5979)/1000</f>
        <v>0</v>
      </c>
      <c r="Q6049" s="210">
        <f>Q5998*'Usages industrie'!$O17*(1+'Usages industrie'!$P17)^(Q$5979-$D$5979)/1000</f>
        <v>0</v>
      </c>
      <c r="R6049" s="210">
        <f>R5998*'Usages industrie'!$O17*(1+'Usages industrie'!$P17)^(R$5979-$D$5979)/1000</f>
        <v>0</v>
      </c>
    </row>
    <row r="6050" spans="1:18" hidden="1" outlineLevel="2" x14ac:dyDescent="0.35">
      <c r="A6050" s="209" t="str">
        <f>'Usages industrie'!A18</f>
        <v>Usage industriel n°15</v>
      </c>
      <c r="B6050" s="209" t="s">
        <v>639</v>
      </c>
      <c r="C6050" s="209"/>
      <c r="D6050" s="210">
        <f>D5999*'Usages industrie'!$O18*(1+'Usages industrie'!$P18)^(D$5979-$D$5979)/1000</f>
        <v>0</v>
      </c>
      <c r="E6050" s="210">
        <f>E5999*'Usages industrie'!$O18*(1+'Usages industrie'!$P18)^(E$5979-$D$5979)/1000</f>
        <v>0</v>
      </c>
      <c r="F6050" s="210">
        <f>F5999*'Usages industrie'!$O18*(1+'Usages industrie'!$P18)^(F$5979-$D$5979)/1000</f>
        <v>0</v>
      </c>
      <c r="G6050" s="210">
        <f>G5999*'Usages industrie'!$O18*(1+'Usages industrie'!$P18)^(G$5979-$D$5979)/1000</f>
        <v>0</v>
      </c>
      <c r="H6050" s="210">
        <f>H5999*'Usages industrie'!$O18*(1+'Usages industrie'!$P18)^(H$5979-$D$5979)/1000</f>
        <v>0</v>
      </c>
      <c r="I6050" s="210">
        <f>I5999*'Usages industrie'!$O18*(1+'Usages industrie'!$P18)^(I$5979-$D$5979)/1000</f>
        <v>0</v>
      </c>
      <c r="J6050" s="210">
        <f>J5999*'Usages industrie'!$O18*(1+'Usages industrie'!$P18)^(J$5979-$D$5979)/1000</f>
        <v>0</v>
      </c>
      <c r="K6050" s="210">
        <f>K5999*'Usages industrie'!$O18*(1+'Usages industrie'!$P18)^(K$5979-$D$5979)/1000</f>
        <v>0</v>
      </c>
      <c r="L6050" s="210">
        <f>L5999*'Usages industrie'!$O18*(1+'Usages industrie'!$P18)^(L$5979-$D$5979)/1000</f>
        <v>0</v>
      </c>
      <c r="M6050" s="210">
        <f>M5999*'Usages industrie'!$O18*(1+'Usages industrie'!$P18)^(M$5979-$D$5979)/1000</f>
        <v>0</v>
      </c>
      <c r="N6050" s="210">
        <f>N5999*'Usages industrie'!$O18*(1+'Usages industrie'!$P18)^(N$5979-$D$5979)/1000</f>
        <v>0</v>
      </c>
      <c r="O6050" s="210">
        <f>O5999*'Usages industrie'!$O18*(1+'Usages industrie'!$P18)^(O$5979-$D$5979)/1000</f>
        <v>0</v>
      </c>
      <c r="P6050" s="210">
        <f>P5999*'Usages industrie'!$O18*(1+'Usages industrie'!$P18)^(P$5979-$D$5979)/1000</f>
        <v>0</v>
      </c>
      <c r="Q6050" s="210">
        <f>Q5999*'Usages industrie'!$O18*(1+'Usages industrie'!$P18)^(Q$5979-$D$5979)/1000</f>
        <v>0</v>
      </c>
      <c r="R6050" s="210">
        <f>R5999*'Usages industrie'!$O18*(1+'Usages industrie'!$P18)^(R$5979-$D$5979)/1000</f>
        <v>0</v>
      </c>
    </row>
    <row r="6051" spans="1:18" hidden="1" outlineLevel="2" x14ac:dyDescent="0.35">
      <c r="A6051" s="209" t="str">
        <f>'Usages industrie'!A19</f>
        <v>Usage industriel n°16</v>
      </c>
      <c r="B6051" s="209" t="s">
        <v>639</v>
      </c>
      <c r="C6051" s="209"/>
      <c r="D6051" s="210">
        <f>D6000*'Usages industrie'!$O19*(1+'Usages industrie'!$P19)^(D$5979-$D$5979)/1000</f>
        <v>0</v>
      </c>
      <c r="E6051" s="210">
        <f>E6000*'Usages industrie'!$O19*(1+'Usages industrie'!$P19)^(E$5979-$D$5979)/1000</f>
        <v>0</v>
      </c>
      <c r="F6051" s="210">
        <f>F6000*'Usages industrie'!$O19*(1+'Usages industrie'!$P19)^(F$5979-$D$5979)/1000</f>
        <v>0</v>
      </c>
      <c r="G6051" s="210">
        <f>G6000*'Usages industrie'!$O19*(1+'Usages industrie'!$P19)^(G$5979-$D$5979)/1000</f>
        <v>0</v>
      </c>
      <c r="H6051" s="210">
        <f>H6000*'Usages industrie'!$O19*(1+'Usages industrie'!$P19)^(H$5979-$D$5979)/1000</f>
        <v>0</v>
      </c>
      <c r="I6051" s="210">
        <f>I6000*'Usages industrie'!$O19*(1+'Usages industrie'!$P19)^(I$5979-$D$5979)/1000</f>
        <v>0</v>
      </c>
      <c r="J6051" s="210">
        <f>J6000*'Usages industrie'!$O19*(1+'Usages industrie'!$P19)^(J$5979-$D$5979)/1000</f>
        <v>0</v>
      </c>
      <c r="K6051" s="210">
        <f>K6000*'Usages industrie'!$O19*(1+'Usages industrie'!$P19)^(K$5979-$D$5979)/1000</f>
        <v>0</v>
      </c>
      <c r="L6051" s="210">
        <f>L6000*'Usages industrie'!$O19*(1+'Usages industrie'!$P19)^(L$5979-$D$5979)/1000</f>
        <v>0</v>
      </c>
      <c r="M6051" s="210">
        <f>M6000*'Usages industrie'!$O19*(1+'Usages industrie'!$P19)^(M$5979-$D$5979)/1000</f>
        <v>0</v>
      </c>
      <c r="N6051" s="210">
        <f>N6000*'Usages industrie'!$O19*(1+'Usages industrie'!$P19)^(N$5979-$D$5979)/1000</f>
        <v>0</v>
      </c>
      <c r="O6051" s="210">
        <f>O6000*'Usages industrie'!$O19*(1+'Usages industrie'!$P19)^(O$5979-$D$5979)/1000</f>
        <v>0</v>
      </c>
      <c r="P6051" s="210">
        <f>P6000*'Usages industrie'!$O19*(1+'Usages industrie'!$P19)^(P$5979-$D$5979)/1000</f>
        <v>0</v>
      </c>
      <c r="Q6051" s="210">
        <f>Q6000*'Usages industrie'!$O19*(1+'Usages industrie'!$P19)^(Q$5979-$D$5979)/1000</f>
        <v>0</v>
      </c>
      <c r="R6051" s="210">
        <f>R6000*'Usages industrie'!$O19*(1+'Usages industrie'!$P19)^(R$5979-$D$5979)/1000</f>
        <v>0</v>
      </c>
    </row>
    <row r="6052" spans="1:18" hidden="1" outlineLevel="2" x14ac:dyDescent="0.35">
      <c r="A6052" s="209" t="str">
        <f>'Usages industrie'!A20</f>
        <v>Usage industriel n°17</v>
      </c>
      <c r="B6052" s="209" t="s">
        <v>639</v>
      </c>
      <c r="C6052" s="209"/>
      <c r="D6052" s="210">
        <f>D6001*'Usages industrie'!$O20*(1+'Usages industrie'!$P20)^(D$5979-$D$5979)/1000</f>
        <v>0</v>
      </c>
      <c r="E6052" s="210">
        <f>E6001*'Usages industrie'!$O20*(1+'Usages industrie'!$P20)^(E$5979-$D$5979)/1000</f>
        <v>0</v>
      </c>
      <c r="F6052" s="210">
        <f>F6001*'Usages industrie'!$O20*(1+'Usages industrie'!$P20)^(F$5979-$D$5979)/1000</f>
        <v>0</v>
      </c>
      <c r="G6052" s="210">
        <f>G6001*'Usages industrie'!$O20*(1+'Usages industrie'!$P20)^(G$5979-$D$5979)/1000</f>
        <v>0</v>
      </c>
      <c r="H6052" s="210">
        <f>H6001*'Usages industrie'!$O20*(1+'Usages industrie'!$P20)^(H$5979-$D$5979)/1000</f>
        <v>0</v>
      </c>
      <c r="I6052" s="210">
        <f>I6001*'Usages industrie'!$O20*(1+'Usages industrie'!$P20)^(I$5979-$D$5979)/1000</f>
        <v>0</v>
      </c>
      <c r="J6052" s="210">
        <f>J6001*'Usages industrie'!$O20*(1+'Usages industrie'!$P20)^(J$5979-$D$5979)/1000</f>
        <v>0</v>
      </c>
      <c r="K6052" s="210">
        <f>K6001*'Usages industrie'!$O20*(1+'Usages industrie'!$P20)^(K$5979-$D$5979)/1000</f>
        <v>0</v>
      </c>
      <c r="L6052" s="210">
        <f>L6001*'Usages industrie'!$O20*(1+'Usages industrie'!$P20)^(L$5979-$D$5979)/1000</f>
        <v>0</v>
      </c>
      <c r="M6052" s="210">
        <f>M6001*'Usages industrie'!$O20*(1+'Usages industrie'!$P20)^(M$5979-$D$5979)/1000</f>
        <v>0</v>
      </c>
      <c r="N6052" s="210">
        <f>N6001*'Usages industrie'!$O20*(1+'Usages industrie'!$P20)^(N$5979-$D$5979)/1000</f>
        <v>0</v>
      </c>
      <c r="O6052" s="210">
        <f>O6001*'Usages industrie'!$O20*(1+'Usages industrie'!$P20)^(O$5979-$D$5979)/1000</f>
        <v>0</v>
      </c>
      <c r="P6052" s="210">
        <f>P6001*'Usages industrie'!$O20*(1+'Usages industrie'!$P20)^(P$5979-$D$5979)/1000</f>
        <v>0</v>
      </c>
      <c r="Q6052" s="210">
        <f>Q6001*'Usages industrie'!$O20*(1+'Usages industrie'!$P20)^(Q$5979-$D$5979)/1000</f>
        <v>0</v>
      </c>
      <c r="R6052" s="210">
        <f>R6001*'Usages industrie'!$O20*(1+'Usages industrie'!$P20)^(R$5979-$D$5979)/1000</f>
        <v>0</v>
      </c>
    </row>
    <row r="6053" spans="1:18" hidden="1" outlineLevel="2" x14ac:dyDescent="0.35">
      <c r="A6053" s="209" t="str">
        <f>'Usages industrie'!A21</f>
        <v>Usage industriel n°18</v>
      </c>
      <c r="B6053" s="209" t="s">
        <v>639</v>
      </c>
      <c r="C6053" s="209"/>
      <c r="D6053" s="210">
        <f>D6002*'Usages industrie'!$O21*(1+'Usages industrie'!$P21)^(D$5979-$D$5979)/1000</f>
        <v>0</v>
      </c>
      <c r="E6053" s="210">
        <f>E6002*'Usages industrie'!$O21*(1+'Usages industrie'!$P21)^(E$5979-$D$5979)/1000</f>
        <v>0</v>
      </c>
      <c r="F6053" s="210">
        <f>F6002*'Usages industrie'!$O21*(1+'Usages industrie'!$P21)^(F$5979-$D$5979)/1000</f>
        <v>0</v>
      </c>
      <c r="G6053" s="210">
        <f>G6002*'Usages industrie'!$O21*(1+'Usages industrie'!$P21)^(G$5979-$D$5979)/1000</f>
        <v>0</v>
      </c>
      <c r="H6053" s="210">
        <f>H6002*'Usages industrie'!$O21*(1+'Usages industrie'!$P21)^(H$5979-$D$5979)/1000</f>
        <v>0</v>
      </c>
      <c r="I6053" s="210">
        <f>I6002*'Usages industrie'!$O21*(1+'Usages industrie'!$P21)^(I$5979-$D$5979)/1000</f>
        <v>0</v>
      </c>
      <c r="J6053" s="210">
        <f>J6002*'Usages industrie'!$O21*(1+'Usages industrie'!$P21)^(J$5979-$D$5979)/1000</f>
        <v>0</v>
      </c>
      <c r="K6053" s="210">
        <f>K6002*'Usages industrie'!$O21*(1+'Usages industrie'!$P21)^(K$5979-$D$5979)/1000</f>
        <v>0</v>
      </c>
      <c r="L6053" s="210">
        <f>L6002*'Usages industrie'!$O21*(1+'Usages industrie'!$P21)^(L$5979-$D$5979)/1000</f>
        <v>0</v>
      </c>
      <c r="M6053" s="210">
        <f>M6002*'Usages industrie'!$O21*(1+'Usages industrie'!$P21)^(M$5979-$D$5979)/1000</f>
        <v>0</v>
      </c>
      <c r="N6053" s="210">
        <f>N6002*'Usages industrie'!$O21*(1+'Usages industrie'!$P21)^(N$5979-$D$5979)/1000</f>
        <v>0</v>
      </c>
      <c r="O6053" s="210">
        <f>O6002*'Usages industrie'!$O21*(1+'Usages industrie'!$P21)^(O$5979-$D$5979)/1000</f>
        <v>0</v>
      </c>
      <c r="P6053" s="210">
        <f>P6002*'Usages industrie'!$O21*(1+'Usages industrie'!$P21)^(P$5979-$D$5979)/1000</f>
        <v>0</v>
      </c>
      <c r="Q6053" s="210">
        <f>Q6002*'Usages industrie'!$O21*(1+'Usages industrie'!$P21)^(Q$5979-$D$5979)/1000</f>
        <v>0</v>
      </c>
      <c r="R6053" s="210">
        <f>R6002*'Usages industrie'!$O21*(1+'Usages industrie'!$P21)^(R$5979-$D$5979)/1000</f>
        <v>0</v>
      </c>
    </row>
    <row r="6054" spans="1:18" hidden="1" outlineLevel="2" x14ac:dyDescent="0.35">
      <c r="A6054" s="209" t="str">
        <f>'Usages industrie'!A22</f>
        <v>Usage industriel n°19</v>
      </c>
      <c r="B6054" s="209" t="s">
        <v>639</v>
      </c>
      <c r="C6054" s="209"/>
      <c r="D6054" s="210">
        <f>D6003*'Usages industrie'!$O22*(1+'Usages industrie'!$P22)^(D$5979-$D$5979)/1000</f>
        <v>0</v>
      </c>
      <c r="E6054" s="210">
        <f>E6003*'Usages industrie'!$O22*(1+'Usages industrie'!$P22)^(E$5979-$D$5979)/1000</f>
        <v>0</v>
      </c>
      <c r="F6054" s="210">
        <f>F6003*'Usages industrie'!$O22*(1+'Usages industrie'!$P22)^(F$5979-$D$5979)/1000</f>
        <v>0</v>
      </c>
      <c r="G6054" s="210">
        <f>G6003*'Usages industrie'!$O22*(1+'Usages industrie'!$P22)^(G$5979-$D$5979)/1000</f>
        <v>0</v>
      </c>
      <c r="H6054" s="210">
        <f>H6003*'Usages industrie'!$O22*(1+'Usages industrie'!$P22)^(H$5979-$D$5979)/1000</f>
        <v>0</v>
      </c>
      <c r="I6054" s="210">
        <f>I6003*'Usages industrie'!$O22*(1+'Usages industrie'!$P22)^(I$5979-$D$5979)/1000</f>
        <v>0</v>
      </c>
      <c r="J6054" s="210">
        <f>J6003*'Usages industrie'!$O22*(1+'Usages industrie'!$P22)^(J$5979-$D$5979)/1000</f>
        <v>0</v>
      </c>
      <c r="K6054" s="210">
        <f>K6003*'Usages industrie'!$O22*(1+'Usages industrie'!$P22)^(K$5979-$D$5979)/1000</f>
        <v>0</v>
      </c>
      <c r="L6054" s="210">
        <f>L6003*'Usages industrie'!$O22*(1+'Usages industrie'!$P22)^(L$5979-$D$5979)/1000</f>
        <v>0</v>
      </c>
      <c r="M6054" s="210">
        <f>M6003*'Usages industrie'!$O22*(1+'Usages industrie'!$P22)^(M$5979-$D$5979)/1000</f>
        <v>0</v>
      </c>
      <c r="N6054" s="210">
        <f>N6003*'Usages industrie'!$O22*(1+'Usages industrie'!$P22)^(N$5979-$D$5979)/1000</f>
        <v>0</v>
      </c>
      <c r="O6054" s="210">
        <f>O6003*'Usages industrie'!$O22*(1+'Usages industrie'!$P22)^(O$5979-$D$5979)/1000</f>
        <v>0</v>
      </c>
      <c r="P6054" s="210">
        <f>P6003*'Usages industrie'!$O22*(1+'Usages industrie'!$P22)^(P$5979-$D$5979)/1000</f>
        <v>0</v>
      </c>
      <c r="Q6054" s="210">
        <f>Q6003*'Usages industrie'!$O22*(1+'Usages industrie'!$P22)^(Q$5979-$D$5979)/1000</f>
        <v>0</v>
      </c>
      <c r="R6054" s="210">
        <f>R6003*'Usages industrie'!$O22*(1+'Usages industrie'!$P22)^(R$5979-$D$5979)/1000</f>
        <v>0</v>
      </c>
    </row>
    <row r="6055" spans="1:18" hidden="1" outlineLevel="2" x14ac:dyDescent="0.35">
      <c r="A6055" s="209" t="str">
        <f>'Usages industrie'!A23</f>
        <v>Usage industriel n°20</v>
      </c>
      <c r="B6055" s="209" t="s">
        <v>639</v>
      </c>
      <c r="C6055" s="209"/>
      <c r="D6055" s="210">
        <f>D6004*'Usages industrie'!$O23*(1+'Usages industrie'!$P23)^(D$5979-$D$5979)/1000</f>
        <v>0</v>
      </c>
      <c r="E6055" s="210">
        <f>E6004*'Usages industrie'!$O23*(1+'Usages industrie'!$P23)^(E$5979-$D$5979)/1000</f>
        <v>0</v>
      </c>
      <c r="F6055" s="210">
        <f>F6004*'Usages industrie'!$O23*(1+'Usages industrie'!$P23)^(F$5979-$D$5979)/1000</f>
        <v>0</v>
      </c>
      <c r="G6055" s="210">
        <f>G6004*'Usages industrie'!$O23*(1+'Usages industrie'!$P23)^(G$5979-$D$5979)/1000</f>
        <v>0</v>
      </c>
      <c r="H6055" s="210">
        <f>H6004*'Usages industrie'!$O23*(1+'Usages industrie'!$P23)^(H$5979-$D$5979)/1000</f>
        <v>0</v>
      </c>
      <c r="I6055" s="210">
        <f>I6004*'Usages industrie'!$O23*(1+'Usages industrie'!$P23)^(I$5979-$D$5979)/1000</f>
        <v>0</v>
      </c>
      <c r="J6055" s="210">
        <f>J6004*'Usages industrie'!$O23*(1+'Usages industrie'!$P23)^(J$5979-$D$5979)/1000</f>
        <v>0</v>
      </c>
      <c r="K6055" s="210">
        <f>K6004*'Usages industrie'!$O23*(1+'Usages industrie'!$P23)^(K$5979-$D$5979)/1000</f>
        <v>0</v>
      </c>
      <c r="L6055" s="210">
        <f>L6004*'Usages industrie'!$O23*(1+'Usages industrie'!$P23)^(L$5979-$D$5979)/1000</f>
        <v>0</v>
      </c>
      <c r="M6055" s="210">
        <f>M6004*'Usages industrie'!$O23*(1+'Usages industrie'!$P23)^(M$5979-$D$5979)/1000</f>
        <v>0</v>
      </c>
      <c r="N6055" s="210">
        <f>N6004*'Usages industrie'!$O23*(1+'Usages industrie'!$P23)^(N$5979-$D$5979)/1000</f>
        <v>0</v>
      </c>
      <c r="O6055" s="210">
        <f>O6004*'Usages industrie'!$O23*(1+'Usages industrie'!$P23)^(O$5979-$D$5979)/1000</f>
        <v>0</v>
      </c>
      <c r="P6055" s="210">
        <f>P6004*'Usages industrie'!$O23*(1+'Usages industrie'!$P23)^(P$5979-$D$5979)/1000</f>
        <v>0</v>
      </c>
      <c r="Q6055" s="210">
        <f>Q6004*'Usages industrie'!$O23*(1+'Usages industrie'!$P23)^(Q$5979-$D$5979)/1000</f>
        <v>0</v>
      </c>
      <c r="R6055" s="210">
        <f>R6004*'Usages industrie'!$O23*(1+'Usages industrie'!$P23)^(R$5979-$D$5979)/1000</f>
        <v>0</v>
      </c>
    </row>
    <row r="6056" spans="1:18" hidden="1" outlineLevel="2" x14ac:dyDescent="0.35">
      <c r="A6056" s="209" t="str">
        <f>'Usages industrie'!A24</f>
        <v>Usage industriel n°21</v>
      </c>
      <c r="B6056" s="209" t="s">
        <v>639</v>
      </c>
      <c r="C6056" s="209"/>
      <c r="D6056" s="210">
        <f>D6005*'Usages industrie'!$O24*(1+'Usages industrie'!$P24)^(D$5979-$D$5979)/1000</f>
        <v>0</v>
      </c>
      <c r="E6056" s="210">
        <f>E6005*'Usages industrie'!$O24*(1+'Usages industrie'!$P24)^(E$5979-$D$5979)/1000</f>
        <v>0</v>
      </c>
      <c r="F6056" s="210">
        <f>F6005*'Usages industrie'!$O24*(1+'Usages industrie'!$P24)^(F$5979-$D$5979)/1000</f>
        <v>0</v>
      </c>
      <c r="G6056" s="210">
        <f>G6005*'Usages industrie'!$O24*(1+'Usages industrie'!$P24)^(G$5979-$D$5979)/1000</f>
        <v>0</v>
      </c>
      <c r="H6056" s="210">
        <f>H6005*'Usages industrie'!$O24*(1+'Usages industrie'!$P24)^(H$5979-$D$5979)/1000</f>
        <v>0</v>
      </c>
      <c r="I6056" s="210">
        <f>I6005*'Usages industrie'!$O24*(1+'Usages industrie'!$P24)^(I$5979-$D$5979)/1000</f>
        <v>0</v>
      </c>
      <c r="J6056" s="210">
        <f>J6005*'Usages industrie'!$O24*(1+'Usages industrie'!$P24)^(J$5979-$D$5979)/1000</f>
        <v>0</v>
      </c>
      <c r="K6056" s="210">
        <f>K6005*'Usages industrie'!$O24*(1+'Usages industrie'!$P24)^(K$5979-$D$5979)/1000</f>
        <v>0</v>
      </c>
      <c r="L6056" s="210">
        <f>L6005*'Usages industrie'!$O24*(1+'Usages industrie'!$P24)^(L$5979-$D$5979)/1000</f>
        <v>0</v>
      </c>
      <c r="M6056" s="210">
        <f>M6005*'Usages industrie'!$O24*(1+'Usages industrie'!$P24)^(M$5979-$D$5979)/1000</f>
        <v>0</v>
      </c>
      <c r="N6056" s="210">
        <f>N6005*'Usages industrie'!$O24*(1+'Usages industrie'!$P24)^(N$5979-$D$5979)/1000</f>
        <v>0</v>
      </c>
      <c r="O6056" s="210">
        <f>O6005*'Usages industrie'!$O24*(1+'Usages industrie'!$P24)^(O$5979-$D$5979)/1000</f>
        <v>0</v>
      </c>
      <c r="P6056" s="210">
        <f>P6005*'Usages industrie'!$O24*(1+'Usages industrie'!$P24)^(P$5979-$D$5979)/1000</f>
        <v>0</v>
      </c>
      <c r="Q6056" s="210">
        <f>Q6005*'Usages industrie'!$O24*(1+'Usages industrie'!$P24)^(Q$5979-$D$5979)/1000</f>
        <v>0</v>
      </c>
      <c r="R6056" s="210">
        <f>R6005*'Usages industrie'!$O24*(1+'Usages industrie'!$P24)^(R$5979-$D$5979)/1000</f>
        <v>0</v>
      </c>
    </row>
    <row r="6057" spans="1:18" hidden="1" outlineLevel="2" x14ac:dyDescent="0.35">
      <c r="A6057" s="209" t="str">
        <f>'Usages industrie'!A25</f>
        <v>Usage industriel n°22</v>
      </c>
      <c r="B6057" s="209" t="s">
        <v>639</v>
      </c>
      <c r="C6057" s="209"/>
      <c r="D6057" s="210">
        <f>D6006*'Usages industrie'!$O25*(1+'Usages industrie'!$P25)^(D$5979-$D$5979)/1000</f>
        <v>0</v>
      </c>
      <c r="E6057" s="210">
        <f>E6006*'Usages industrie'!$O25*(1+'Usages industrie'!$P25)^(E$5979-$D$5979)/1000</f>
        <v>0</v>
      </c>
      <c r="F6057" s="210">
        <f>F6006*'Usages industrie'!$O25*(1+'Usages industrie'!$P25)^(F$5979-$D$5979)/1000</f>
        <v>0</v>
      </c>
      <c r="G6057" s="210">
        <f>G6006*'Usages industrie'!$O25*(1+'Usages industrie'!$P25)^(G$5979-$D$5979)/1000</f>
        <v>0</v>
      </c>
      <c r="H6057" s="210">
        <f>H6006*'Usages industrie'!$O25*(1+'Usages industrie'!$P25)^(H$5979-$D$5979)/1000</f>
        <v>0</v>
      </c>
      <c r="I6057" s="210">
        <f>I6006*'Usages industrie'!$O25*(1+'Usages industrie'!$P25)^(I$5979-$D$5979)/1000</f>
        <v>0</v>
      </c>
      <c r="J6057" s="210">
        <f>J6006*'Usages industrie'!$O25*(1+'Usages industrie'!$P25)^(J$5979-$D$5979)/1000</f>
        <v>0</v>
      </c>
      <c r="K6057" s="210">
        <f>K6006*'Usages industrie'!$O25*(1+'Usages industrie'!$P25)^(K$5979-$D$5979)/1000</f>
        <v>0</v>
      </c>
      <c r="L6057" s="210">
        <f>L6006*'Usages industrie'!$O25*(1+'Usages industrie'!$P25)^(L$5979-$D$5979)/1000</f>
        <v>0</v>
      </c>
      <c r="M6057" s="210">
        <f>M6006*'Usages industrie'!$O25*(1+'Usages industrie'!$P25)^(M$5979-$D$5979)/1000</f>
        <v>0</v>
      </c>
      <c r="N6057" s="210">
        <f>N6006*'Usages industrie'!$O25*(1+'Usages industrie'!$P25)^(N$5979-$D$5979)/1000</f>
        <v>0</v>
      </c>
      <c r="O6057" s="210">
        <f>O6006*'Usages industrie'!$O25*(1+'Usages industrie'!$P25)^(O$5979-$D$5979)/1000</f>
        <v>0</v>
      </c>
      <c r="P6057" s="210">
        <f>P6006*'Usages industrie'!$O25*(1+'Usages industrie'!$P25)^(P$5979-$D$5979)/1000</f>
        <v>0</v>
      </c>
      <c r="Q6057" s="210">
        <f>Q6006*'Usages industrie'!$O25*(1+'Usages industrie'!$P25)^(Q$5979-$D$5979)/1000</f>
        <v>0</v>
      </c>
      <c r="R6057" s="210">
        <f>R6006*'Usages industrie'!$O25*(1+'Usages industrie'!$P25)^(R$5979-$D$5979)/1000</f>
        <v>0</v>
      </c>
    </row>
    <row r="6058" spans="1:18" hidden="1" outlineLevel="2" x14ac:dyDescent="0.35">
      <c r="A6058" s="209" t="str">
        <f>'Usages industrie'!A26</f>
        <v>Usage industriel n°23</v>
      </c>
      <c r="B6058" s="209" t="s">
        <v>639</v>
      </c>
      <c r="C6058" s="209"/>
      <c r="D6058" s="210">
        <f>D6007*'Usages industrie'!$O26*(1+'Usages industrie'!$P26)^(D$5979-$D$5979)/1000</f>
        <v>0</v>
      </c>
      <c r="E6058" s="210">
        <f>E6007*'Usages industrie'!$O26*(1+'Usages industrie'!$P26)^(E$5979-$D$5979)/1000</f>
        <v>0</v>
      </c>
      <c r="F6058" s="210">
        <f>F6007*'Usages industrie'!$O26*(1+'Usages industrie'!$P26)^(F$5979-$D$5979)/1000</f>
        <v>0</v>
      </c>
      <c r="G6058" s="210">
        <f>G6007*'Usages industrie'!$O26*(1+'Usages industrie'!$P26)^(G$5979-$D$5979)/1000</f>
        <v>0</v>
      </c>
      <c r="H6058" s="210">
        <f>H6007*'Usages industrie'!$O26*(1+'Usages industrie'!$P26)^(H$5979-$D$5979)/1000</f>
        <v>0</v>
      </c>
      <c r="I6058" s="210">
        <f>I6007*'Usages industrie'!$O26*(1+'Usages industrie'!$P26)^(I$5979-$D$5979)/1000</f>
        <v>0</v>
      </c>
      <c r="J6058" s="210">
        <f>J6007*'Usages industrie'!$O26*(1+'Usages industrie'!$P26)^(J$5979-$D$5979)/1000</f>
        <v>0</v>
      </c>
      <c r="K6058" s="210">
        <f>K6007*'Usages industrie'!$O26*(1+'Usages industrie'!$P26)^(K$5979-$D$5979)/1000</f>
        <v>0</v>
      </c>
      <c r="L6058" s="210">
        <f>L6007*'Usages industrie'!$O26*(1+'Usages industrie'!$P26)^(L$5979-$D$5979)/1000</f>
        <v>0</v>
      </c>
      <c r="M6058" s="210">
        <f>M6007*'Usages industrie'!$O26*(1+'Usages industrie'!$P26)^(M$5979-$D$5979)/1000</f>
        <v>0</v>
      </c>
      <c r="N6058" s="210">
        <f>N6007*'Usages industrie'!$O26*(1+'Usages industrie'!$P26)^(N$5979-$D$5979)/1000</f>
        <v>0</v>
      </c>
      <c r="O6058" s="210">
        <f>O6007*'Usages industrie'!$O26*(1+'Usages industrie'!$P26)^(O$5979-$D$5979)/1000</f>
        <v>0</v>
      </c>
      <c r="P6058" s="210">
        <f>P6007*'Usages industrie'!$O26*(1+'Usages industrie'!$P26)^(P$5979-$D$5979)/1000</f>
        <v>0</v>
      </c>
      <c r="Q6058" s="210">
        <f>Q6007*'Usages industrie'!$O26*(1+'Usages industrie'!$P26)^(Q$5979-$D$5979)/1000</f>
        <v>0</v>
      </c>
      <c r="R6058" s="210">
        <f>R6007*'Usages industrie'!$O26*(1+'Usages industrie'!$P26)^(R$5979-$D$5979)/1000</f>
        <v>0</v>
      </c>
    </row>
    <row r="6059" spans="1:18" hidden="1" outlineLevel="2" x14ac:dyDescent="0.35">
      <c r="A6059" s="209" t="str">
        <f>'Usages industrie'!A27</f>
        <v>Usage industriel n°24</v>
      </c>
      <c r="B6059" s="209" t="s">
        <v>639</v>
      </c>
      <c r="C6059" s="209"/>
      <c r="D6059" s="210">
        <f>D6008*'Usages industrie'!$O27*(1+'Usages industrie'!$P27)^(D$5979-$D$5979)/1000</f>
        <v>0</v>
      </c>
      <c r="E6059" s="210">
        <f>E6008*'Usages industrie'!$O27*(1+'Usages industrie'!$P27)^(E$5979-$D$5979)/1000</f>
        <v>0</v>
      </c>
      <c r="F6059" s="210">
        <f>F6008*'Usages industrie'!$O27*(1+'Usages industrie'!$P27)^(F$5979-$D$5979)/1000</f>
        <v>0</v>
      </c>
      <c r="G6059" s="210">
        <f>G6008*'Usages industrie'!$O27*(1+'Usages industrie'!$P27)^(G$5979-$D$5979)/1000</f>
        <v>0</v>
      </c>
      <c r="H6059" s="210">
        <f>H6008*'Usages industrie'!$O27*(1+'Usages industrie'!$P27)^(H$5979-$D$5979)/1000</f>
        <v>0</v>
      </c>
      <c r="I6059" s="210">
        <f>I6008*'Usages industrie'!$O27*(1+'Usages industrie'!$P27)^(I$5979-$D$5979)/1000</f>
        <v>0</v>
      </c>
      <c r="J6059" s="210">
        <f>J6008*'Usages industrie'!$O27*(1+'Usages industrie'!$P27)^(J$5979-$D$5979)/1000</f>
        <v>0</v>
      </c>
      <c r="K6059" s="210">
        <f>K6008*'Usages industrie'!$O27*(1+'Usages industrie'!$P27)^(K$5979-$D$5979)/1000</f>
        <v>0</v>
      </c>
      <c r="L6059" s="210">
        <f>L6008*'Usages industrie'!$O27*(1+'Usages industrie'!$P27)^(L$5979-$D$5979)/1000</f>
        <v>0</v>
      </c>
      <c r="M6059" s="210">
        <f>M6008*'Usages industrie'!$O27*(1+'Usages industrie'!$P27)^(M$5979-$D$5979)/1000</f>
        <v>0</v>
      </c>
      <c r="N6059" s="210">
        <f>N6008*'Usages industrie'!$O27*(1+'Usages industrie'!$P27)^(N$5979-$D$5979)/1000</f>
        <v>0</v>
      </c>
      <c r="O6059" s="210">
        <f>O6008*'Usages industrie'!$O27*(1+'Usages industrie'!$P27)^(O$5979-$D$5979)/1000</f>
        <v>0</v>
      </c>
      <c r="P6059" s="210">
        <f>P6008*'Usages industrie'!$O27*(1+'Usages industrie'!$P27)^(P$5979-$D$5979)/1000</f>
        <v>0</v>
      </c>
      <c r="Q6059" s="210">
        <f>Q6008*'Usages industrie'!$O27*(1+'Usages industrie'!$P27)^(Q$5979-$D$5979)/1000</f>
        <v>0</v>
      </c>
      <c r="R6059" s="210">
        <f>R6008*'Usages industrie'!$O27*(1+'Usages industrie'!$P27)^(R$5979-$D$5979)/1000</f>
        <v>0</v>
      </c>
    </row>
    <row r="6060" spans="1:18" hidden="1" outlineLevel="2" x14ac:dyDescent="0.35">
      <c r="A6060" s="209" t="str">
        <f>'Usages industrie'!A28</f>
        <v>Usage industriel n°25</v>
      </c>
      <c r="B6060" s="209" t="s">
        <v>639</v>
      </c>
      <c r="C6060" s="209"/>
      <c r="D6060" s="210">
        <f>D6009*'Usages industrie'!$O28*(1+'Usages industrie'!$P28)^(D$5979-$D$5979)/1000</f>
        <v>0</v>
      </c>
      <c r="E6060" s="210">
        <f>E6009*'Usages industrie'!$O28*(1+'Usages industrie'!$P28)^(E$5979-$D$5979)/1000</f>
        <v>0</v>
      </c>
      <c r="F6060" s="210">
        <f>F6009*'Usages industrie'!$O28*(1+'Usages industrie'!$P28)^(F$5979-$D$5979)/1000</f>
        <v>0</v>
      </c>
      <c r="G6060" s="210">
        <f>G6009*'Usages industrie'!$O28*(1+'Usages industrie'!$P28)^(G$5979-$D$5979)/1000</f>
        <v>0</v>
      </c>
      <c r="H6060" s="210">
        <f>H6009*'Usages industrie'!$O28*(1+'Usages industrie'!$P28)^(H$5979-$D$5979)/1000</f>
        <v>0</v>
      </c>
      <c r="I6060" s="210">
        <f>I6009*'Usages industrie'!$O28*(1+'Usages industrie'!$P28)^(I$5979-$D$5979)/1000</f>
        <v>0</v>
      </c>
      <c r="J6060" s="210">
        <f>J6009*'Usages industrie'!$O28*(1+'Usages industrie'!$P28)^(J$5979-$D$5979)/1000</f>
        <v>0</v>
      </c>
      <c r="K6060" s="210">
        <f>K6009*'Usages industrie'!$O28*(1+'Usages industrie'!$P28)^(K$5979-$D$5979)/1000</f>
        <v>0</v>
      </c>
      <c r="L6060" s="210">
        <f>L6009*'Usages industrie'!$O28*(1+'Usages industrie'!$P28)^(L$5979-$D$5979)/1000</f>
        <v>0</v>
      </c>
      <c r="M6060" s="210">
        <f>M6009*'Usages industrie'!$O28*(1+'Usages industrie'!$P28)^(M$5979-$D$5979)/1000</f>
        <v>0</v>
      </c>
      <c r="N6060" s="210">
        <f>N6009*'Usages industrie'!$O28*(1+'Usages industrie'!$P28)^(N$5979-$D$5979)/1000</f>
        <v>0</v>
      </c>
      <c r="O6060" s="210">
        <f>O6009*'Usages industrie'!$O28*(1+'Usages industrie'!$P28)^(O$5979-$D$5979)/1000</f>
        <v>0</v>
      </c>
      <c r="P6060" s="210">
        <f>P6009*'Usages industrie'!$O28*(1+'Usages industrie'!$P28)^(P$5979-$D$5979)/1000</f>
        <v>0</v>
      </c>
      <c r="Q6060" s="210">
        <f>Q6009*'Usages industrie'!$O28*(1+'Usages industrie'!$P28)^(Q$5979-$D$5979)/1000</f>
        <v>0</v>
      </c>
      <c r="R6060" s="210">
        <f>R6009*'Usages industrie'!$O28*(1+'Usages industrie'!$P28)^(R$5979-$D$5979)/1000</f>
        <v>0</v>
      </c>
    </row>
    <row r="6061" spans="1:18" hidden="1" outlineLevel="2" x14ac:dyDescent="0.35">
      <c r="A6061" s="209" t="str">
        <f>'Usages industrie'!A29</f>
        <v>Usage industriel n°26</v>
      </c>
      <c r="B6061" s="209" t="s">
        <v>639</v>
      </c>
      <c r="C6061" s="209"/>
      <c r="D6061" s="210">
        <f>D6010*'Usages industrie'!$O29*(1+'Usages industrie'!$P29)^(D$5979-$D$5979)/1000</f>
        <v>0</v>
      </c>
      <c r="E6061" s="210">
        <f>E6010*'Usages industrie'!$O29*(1+'Usages industrie'!$P29)^(E$5979-$D$5979)/1000</f>
        <v>0</v>
      </c>
      <c r="F6061" s="210">
        <f>F6010*'Usages industrie'!$O29*(1+'Usages industrie'!$P29)^(F$5979-$D$5979)/1000</f>
        <v>0</v>
      </c>
      <c r="G6061" s="210">
        <f>G6010*'Usages industrie'!$O29*(1+'Usages industrie'!$P29)^(G$5979-$D$5979)/1000</f>
        <v>0</v>
      </c>
      <c r="H6061" s="210">
        <f>H6010*'Usages industrie'!$O29*(1+'Usages industrie'!$P29)^(H$5979-$D$5979)/1000</f>
        <v>0</v>
      </c>
      <c r="I6061" s="210">
        <f>I6010*'Usages industrie'!$O29*(1+'Usages industrie'!$P29)^(I$5979-$D$5979)/1000</f>
        <v>0</v>
      </c>
      <c r="J6061" s="210">
        <f>J6010*'Usages industrie'!$O29*(1+'Usages industrie'!$P29)^(J$5979-$D$5979)/1000</f>
        <v>0</v>
      </c>
      <c r="K6061" s="210">
        <f>K6010*'Usages industrie'!$O29*(1+'Usages industrie'!$P29)^(K$5979-$D$5979)/1000</f>
        <v>0</v>
      </c>
      <c r="L6061" s="210">
        <f>L6010*'Usages industrie'!$O29*(1+'Usages industrie'!$P29)^(L$5979-$D$5979)/1000</f>
        <v>0</v>
      </c>
      <c r="M6061" s="210">
        <f>M6010*'Usages industrie'!$O29*(1+'Usages industrie'!$P29)^(M$5979-$D$5979)/1000</f>
        <v>0</v>
      </c>
      <c r="N6061" s="210">
        <f>N6010*'Usages industrie'!$O29*(1+'Usages industrie'!$P29)^(N$5979-$D$5979)/1000</f>
        <v>0</v>
      </c>
      <c r="O6061" s="210">
        <f>O6010*'Usages industrie'!$O29*(1+'Usages industrie'!$P29)^(O$5979-$D$5979)/1000</f>
        <v>0</v>
      </c>
      <c r="P6061" s="210">
        <f>P6010*'Usages industrie'!$O29*(1+'Usages industrie'!$P29)^(P$5979-$D$5979)/1000</f>
        <v>0</v>
      </c>
      <c r="Q6061" s="210">
        <f>Q6010*'Usages industrie'!$O29*(1+'Usages industrie'!$P29)^(Q$5979-$D$5979)/1000</f>
        <v>0</v>
      </c>
      <c r="R6061" s="210">
        <f>R6010*'Usages industrie'!$O29*(1+'Usages industrie'!$P29)^(R$5979-$D$5979)/1000</f>
        <v>0</v>
      </c>
    </row>
    <row r="6062" spans="1:18" hidden="1" outlineLevel="2" x14ac:dyDescent="0.35">
      <c r="A6062" s="209" t="str">
        <f>'Usages industrie'!A30</f>
        <v>Usage industriel n°27</v>
      </c>
      <c r="B6062" s="209" t="s">
        <v>639</v>
      </c>
      <c r="C6062" s="209"/>
      <c r="D6062" s="210">
        <f>D6011*'Usages industrie'!$O30*(1+'Usages industrie'!$P30)^(D$5979-$D$5979)/1000</f>
        <v>0</v>
      </c>
      <c r="E6062" s="210">
        <f>E6011*'Usages industrie'!$O30*(1+'Usages industrie'!$P30)^(E$5979-$D$5979)/1000</f>
        <v>0</v>
      </c>
      <c r="F6062" s="210">
        <f>F6011*'Usages industrie'!$O30*(1+'Usages industrie'!$P30)^(F$5979-$D$5979)/1000</f>
        <v>0</v>
      </c>
      <c r="G6062" s="210">
        <f>G6011*'Usages industrie'!$O30*(1+'Usages industrie'!$P30)^(G$5979-$D$5979)/1000</f>
        <v>0</v>
      </c>
      <c r="H6062" s="210">
        <f>H6011*'Usages industrie'!$O30*(1+'Usages industrie'!$P30)^(H$5979-$D$5979)/1000</f>
        <v>0</v>
      </c>
      <c r="I6062" s="210">
        <f>I6011*'Usages industrie'!$O30*(1+'Usages industrie'!$P30)^(I$5979-$D$5979)/1000</f>
        <v>0</v>
      </c>
      <c r="J6062" s="210">
        <f>J6011*'Usages industrie'!$O30*(1+'Usages industrie'!$P30)^(J$5979-$D$5979)/1000</f>
        <v>0</v>
      </c>
      <c r="K6062" s="210">
        <f>K6011*'Usages industrie'!$O30*(1+'Usages industrie'!$P30)^(K$5979-$D$5979)/1000</f>
        <v>0</v>
      </c>
      <c r="L6062" s="210">
        <f>L6011*'Usages industrie'!$O30*(1+'Usages industrie'!$P30)^(L$5979-$D$5979)/1000</f>
        <v>0</v>
      </c>
      <c r="M6062" s="210">
        <f>M6011*'Usages industrie'!$O30*(1+'Usages industrie'!$P30)^(M$5979-$D$5979)/1000</f>
        <v>0</v>
      </c>
      <c r="N6062" s="210">
        <f>N6011*'Usages industrie'!$O30*(1+'Usages industrie'!$P30)^(N$5979-$D$5979)/1000</f>
        <v>0</v>
      </c>
      <c r="O6062" s="210">
        <f>O6011*'Usages industrie'!$O30*(1+'Usages industrie'!$P30)^(O$5979-$D$5979)/1000</f>
        <v>0</v>
      </c>
      <c r="P6062" s="210">
        <f>P6011*'Usages industrie'!$O30*(1+'Usages industrie'!$P30)^(P$5979-$D$5979)/1000</f>
        <v>0</v>
      </c>
      <c r="Q6062" s="210">
        <f>Q6011*'Usages industrie'!$O30*(1+'Usages industrie'!$P30)^(Q$5979-$D$5979)/1000</f>
        <v>0</v>
      </c>
      <c r="R6062" s="210">
        <f>R6011*'Usages industrie'!$O30*(1+'Usages industrie'!$P30)^(R$5979-$D$5979)/1000</f>
        <v>0</v>
      </c>
    </row>
    <row r="6063" spans="1:18" hidden="1" outlineLevel="2" x14ac:dyDescent="0.35">
      <c r="A6063" s="209" t="str">
        <f>'Usages industrie'!A31</f>
        <v>Usage industriel n°28</v>
      </c>
      <c r="B6063" s="209" t="s">
        <v>639</v>
      </c>
      <c r="C6063" s="209"/>
      <c r="D6063" s="210">
        <f>D6012*'Usages industrie'!$O31*(1+'Usages industrie'!$P31)^(D$5979-$D$5979)/1000</f>
        <v>0</v>
      </c>
      <c r="E6063" s="210">
        <f>E6012*'Usages industrie'!$O31*(1+'Usages industrie'!$P31)^(E$5979-$D$5979)/1000</f>
        <v>0</v>
      </c>
      <c r="F6063" s="210">
        <f>F6012*'Usages industrie'!$O31*(1+'Usages industrie'!$P31)^(F$5979-$D$5979)/1000</f>
        <v>0</v>
      </c>
      <c r="G6063" s="210">
        <f>G6012*'Usages industrie'!$O31*(1+'Usages industrie'!$P31)^(G$5979-$D$5979)/1000</f>
        <v>0</v>
      </c>
      <c r="H6063" s="210">
        <f>H6012*'Usages industrie'!$O31*(1+'Usages industrie'!$P31)^(H$5979-$D$5979)/1000</f>
        <v>0</v>
      </c>
      <c r="I6063" s="210">
        <f>I6012*'Usages industrie'!$O31*(1+'Usages industrie'!$P31)^(I$5979-$D$5979)/1000</f>
        <v>0</v>
      </c>
      <c r="J6063" s="210">
        <f>J6012*'Usages industrie'!$O31*(1+'Usages industrie'!$P31)^(J$5979-$D$5979)/1000</f>
        <v>0</v>
      </c>
      <c r="K6063" s="210">
        <f>K6012*'Usages industrie'!$O31*(1+'Usages industrie'!$P31)^(K$5979-$D$5979)/1000</f>
        <v>0</v>
      </c>
      <c r="L6063" s="210">
        <f>L6012*'Usages industrie'!$O31*(1+'Usages industrie'!$P31)^(L$5979-$D$5979)/1000</f>
        <v>0</v>
      </c>
      <c r="M6063" s="210">
        <f>M6012*'Usages industrie'!$O31*(1+'Usages industrie'!$P31)^(M$5979-$D$5979)/1000</f>
        <v>0</v>
      </c>
      <c r="N6063" s="210">
        <f>N6012*'Usages industrie'!$O31*(1+'Usages industrie'!$P31)^(N$5979-$D$5979)/1000</f>
        <v>0</v>
      </c>
      <c r="O6063" s="210">
        <f>O6012*'Usages industrie'!$O31*(1+'Usages industrie'!$P31)^(O$5979-$D$5979)/1000</f>
        <v>0</v>
      </c>
      <c r="P6063" s="210">
        <f>P6012*'Usages industrie'!$O31*(1+'Usages industrie'!$P31)^(P$5979-$D$5979)/1000</f>
        <v>0</v>
      </c>
      <c r="Q6063" s="210">
        <f>Q6012*'Usages industrie'!$O31*(1+'Usages industrie'!$P31)^(Q$5979-$D$5979)/1000</f>
        <v>0</v>
      </c>
      <c r="R6063" s="210">
        <f>R6012*'Usages industrie'!$O31*(1+'Usages industrie'!$P31)^(R$5979-$D$5979)/1000</f>
        <v>0</v>
      </c>
    </row>
    <row r="6064" spans="1:18" hidden="1" outlineLevel="2" x14ac:dyDescent="0.35">
      <c r="A6064" s="209" t="str">
        <f>'Usages industrie'!A32</f>
        <v>Usage industriel n°29</v>
      </c>
      <c r="B6064" s="209" t="s">
        <v>639</v>
      </c>
      <c r="C6064" s="209"/>
      <c r="D6064" s="210">
        <f>D6013*'Usages industrie'!$O32*(1+'Usages industrie'!$P32)^(D$5979-$D$5979)/1000</f>
        <v>0</v>
      </c>
      <c r="E6064" s="210">
        <f>E6013*'Usages industrie'!$O32*(1+'Usages industrie'!$P32)^(E$5979-$D$5979)/1000</f>
        <v>0</v>
      </c>
      <c r="F6064" s="210">
        <f>F6013*'Usages industrie'!$O32*(1+'Usages industrie'!$P32)^(F$5979-$D$5979)/1000</f>
        <v>0</v>
      </c>
      <c r="G6064" s="210">
        <f>G6013*'Usages industrie'!$O32*(1+'Usages industrie'!$P32)^(G$5979-$D$5979)/1000</f>
        <v>0</v>
      </c>
      <c r="H6064" s="210">
        <f>H6013*'Usages industrie'!$O32*(1+'Usages industrie'!$P32)^(H$5979-$D$5979)/1000</f>
        <v>0</v>
      </c>
      <c r="I6064" s="210">
        <f>I6013*'Usages industrie'!$O32*(1+'Usages industrie'!$P32)^(I$5979-$D$5979)/1000</f>
        <v>0</v>
      </c>
      <c r="J6064" s="210">
        <f>J6013*'Usages industrie'!$O32*(1+'Usages industrie'!$P32)^(J$5979-$D$5979)/1000</f>
        <v>0</v>
      </c>
      <c r="K6064" s="210">
        <f>K6013*'Usages industrie'!$O32*(1+'Usages industrie'!$P32)^(K$5979-$D$5979)/1000</f>
        <v>0</v>
      </c>
      <c r="L6064" s="210">
        <f>L6013*'Usages industrie'!$O32*(1+'Usages industrie'!$P32)^(L$5979-$D$5979)/1000</f>
        <v>0</v>
      </c>
      <c r="M6064" s="210">
        <f>M6013*'Usages industrie'!$O32*(1+'Usages industrie'!$P32)^(M$5979-$D$5979)/1000</f>
        <v>0</v>
      </c>
      <c r="N6064" s="210">
        <f>N6013*'Usages industrie'!$O32*(1+'Usages industrie'!$P32)^(N$5979-$D$5979)/1000</f>
        <v>0</v>
      </c>
      <c r="O6064" s="210">
        <f>O6013*'Usages industrie'!$O32*(1+'Usages industrie'!$P32)^(O$5979-$D$5979)/1000</f>
        <v>0</v>
      </c>
      <c r="P6064" s="210">
        <f>P6013*'Usages industrie'!$O32*(1+'Usages industrie'!$P32)^(P$5979-$D$5979)/1000</f>
        <v>0</v>
      </c>
      <c r="Q6064" s="210">
        <f>Q6013*'Usages industrie'!$O32*(1+'Usages industrie'!$P32)^(Q$5979-$D$5979)/1000</f>
        <v>0</v>
      </c>
      <c r="R6064" s="210">
        <f>R6013*'Usages industrie'!$O32*(1+'Usages industrie'!$P32)^(R$5979-$D$5979)/1000</f>
        <v>0</v>
      </c>
    </row>
    <row r="6065" spans="1:18" hidden="1" outlineLevel="2" x14ac:dyDescent="0.35">
      <c r="A6065" s="209" t="str">
        <f>'Usages industrie'!A33</f>
        <v>Usage industriel n°30</v>
      </c>
      <c r="B6065" s="209" t="s">
        <v>639</v>
      </c>
      <c r="C6065" s="209"/>
      <c r="D6065" s="210">
        <f>D6014*'Usages industrie'!$O33*(1+'Usages industrie'!$P33)^(D$5979-$D$5979)/1000</f>
        <v>0</v>
      </c>
      <c r="E6065" s="210">
        <f>E6014*'Usages industrie'!$O33*(1+'Usages industrie'!$P33)^(E$5979-$D$5979)/1000</f>
        <v>0</v>
      </c>
      <c r="F6065" s="210">
        <f>F6014*'Usages industrie'!$O33*(1+'Usages industrie'!$P33)^(F$5979-$D$5979)/1000</f>
        <v>0</v>
      </c>
      <c r="G6065" s="210">
        <f>G6014*'Usages industrie'!$O33*(1+'Usages industrie'!$P33)^(G$5979-$D$5979)/1000</f>
        <v>0</v>
      </c>
      <c r="H6065" s="210">
        <f>H6014*'Usages industrie'!$O33*(1+'Usages industrie'!$P33)^(H$5979-$D$5979)/1000</f>
        <v>0</v>
      </c>
      <c r="I6065" s="210">
        <f>I6014*'Usages industrie'!$O33*(1+'Usages industrie'!$P33)^(I$5979-$D$5979)/1000</f>
        <v>0</v>
      </c>
      <c r="J6065" s="210">
        <f>J6014*'Usages industrie'!$O33*(1+'Usages industrie'!$P33)^(J$5979-$D$5979)/1000</f>
        <v>0</v>
      </c>
      <c r="K6065" s="210">
        <f>K6014*'Usages industrie'!$O33*(1+'Usages industrie'!$P33)^(K$5979-$D$5979)/1000</f>
        <v>0</v>
      </c>
      <c r="L6065" s="210">
        <f>L6014*'Usages industrie'!$O33*(1+'Usages industrie'!$P33)^(L$5979-$D$5979)/1000</f>
        <v>0</v>
      </c>
      <c r="M6065" s="210">
        <f>M6014*'Usages industrie'!$O33*(1+'Usages industrie'!$P33)^(M$5979-$D$5979)/1000</f>
        <v>0</v>
      </c>
      <c r="N6065" s="210">
        <f>N6014*'Usages industrie'!$O33*(1+'Usages industrie'!$P33)^(N$5979-$D$5979)/1000</f>
        <v>0</v>
      </c>
      <c r="O6065" s="210">
        <f>O6014*'Usages industrie'!$O33*(1+'Usages industrie'!$P33)^(O$5979-$D$5979)/1000</f>
        <v>0</v>
      </c>
      <c r="P6065" s="210">
        <f>P6014*'Usages industrie'!$O33*(1+'Usages industrie'!$P33)^(P$5979-$D$5979)/1000</f>
        <v>0</v>
      </c>
      <c r="Q6065" s="210">
        <f>Q6014*'Usages industrie'!$O33*(1+'Usages industrie'!$P33)^(Q$5979-$D$5979)/1000</f>
        <v>0</v>
      </c>
      <c r="R6065" s="210">
        <f>R6014*'Usages industrie'!$O33*(1+'Usages industrie'!$P33)^(R$5979-$D$5979)/1000</f>
        <v>0</v>
      </c>
    </row>
    <row r="6066" spans="1:18" hidden="1" outlineLevel="2" x14ac:dyDescent="0.35">
      <c r="A6066" s="209" t="str">
        <f>'Usages industrie'!A34</f>
        <v>Usage industriel n°31</v>
      </c>
      <c r="B6066" s="209" t="s">
        <v>639</v>
      </c>
      <c r="C6066" s="209"/>
      <c r="D6066" s="210">
        <f>D6015*'Usages industrie'!$O34*(1+'Usages industrie'!$P34)^(D$5979-$D$5979)/1000</f>
        <v>0</v>
      </c>
      <c r="E6066" s="210">
        <f>E6015*'Usages industrie'!$O34*(1+'Usages industrie'!$P34)^(E$5979-$D$5979)/1000</f>
        <v>0</v>
      </c>
      <c r="F6066" s="210">
        <f>F6015*'Usages industrie'!$O34*(1+'Usages industrie'!$P34)^(F$5979-$D$5979)/1000</f>
        <v>0</v>
      </c>
      <c r="G6066" s="210">
        <f>G6015*'Usages industrie'!$O34*(1+'Usages industrie'!$P34)^(G$5979-$D$5979)/1000</f>
        <v>0</v>
      </c>
      <c r="H6066" s="210">
        <f>H6015*'Usages industrie'!$O34*(1+'Usages industrie'!$P34)^(H$5979-$D$5979)/1000</f>
        <v>0</v>
      </c>
      <c r="I6066" s="210">
        <f>I6015*'Usages industrie'!$O34*(1+'Usages industrie'!$P34)^(I$5979-$D$5979)/1000</f>
        <v>0</v>
      </c>
      <c r="J6066" s="210">
        <f>J6015*'Usages industrie'!$O34*(1+'Usages industrie'!$P34)^(J$5979-$D$5979)/1000</f>
        <v>0</v>
      </c>
      <c r="K6066" s="210">
        <f>K6015*'Usages industrie'!$O34*(1+'Usages industrie'!$P34)^(K$5979-$D$5979)/1000</f>
        <v>0</v>
      </c>
      <c r="L6066" s="210">
        <f>L6015*'Usages industrie'!$O34*(1+'Usages industrie'!$P34)^(L$5979-$D$5979)/1000</f>
        <v>0</v>
      </c>
      <c r="M6066" s="210">
        <f>M6015*'Usages industrie'!$O34*(1+'Usages industrie'!$P34)^(M$5979-$D$5979)/1000</f>
        <v>0</v>
      </c>
      <c r="N6066" s="210">
        <f>N6015*'Usages industrie'!$O34*(1+'Usages industrie'!$P34)^(N$5979-$D$5979)/1000</f>
        <v>0</v>
      </c>
      <c r="O6066" s="210">
        <f>O6015*'Usages industrie'!$O34*(1+'Usages industrie'!$P34)^(O$5979-$D$5979)/1000</f>
        <v>0</v>
      </c>
      <c r="P6066" s="210">
        <f>P6015*'Usages industrie'!$O34*(1+'Usages industrie'!$P34)^(P$5979-$D$5979)/1000</f>
        <v>0</v>
      </c>
      <c r="Q6066" s="210">
        <f>Q6015*'Usages industrie'!$O34*(1+'Usages industrie'!$P34)^(Q$5979-$D$5979)/1000</f>
        <v>0</v>
      </c>
      <c r="R6066" s="210">
        <f>R6015*'Usages industrie'!$O34*(1+'Usages industrie'!$P34)^(R$5979-$D$5979)/1000</f>
        <v>0</v>
      </c>
    </row>
    <row r="6067" spans="1:18" hidden="1" outlineLevel="2" x14ac:dyDescent="0.35">
      <c r="A6067" s="209" t="str">
        <f>'Usages industrie'!A35</f>
        <v>Usage industriel n°32</v>
      </c>
      <c r="B6067" s="209" t="s">
        <v>639</v>
      </c>
      <c r="C6067" s="209"/>
      <c r="D6067" s="210">
        <f>D6016*'Usages industrie'!$O35*(1+'Usages industrie'!$P35)^(D$5979-$D$5979)/1000</f>
        <v>0</v>
      </c>
      <c r="E6067" s="210">
        <f>E6016*'Usages industrie'!$O35*(1+'Usages industrie'!$P35)^(E$5979-$D$5979)/1000</f>
        <v>0</v>
      </c>
      <c r="F6067" s="210">
        <f>F6016*'Usages industrie'!$O35*(1+'Usages industrie'!$P35)^(F$5979-$D$5979)/1000</f>
        <v>0</v>
      </c>
      <c r="G6067" s="210">
        <f>G6016*'Usages industrie'!$O35*(1+'Usages industrie'!$P35)^(G$5979-$D$5979)/1000</f>
        <v>0</v>
      </c>
      <c r="H6067" s="210">
        <f>H6016*'Usages industrie'!$O35*(1+'Usages industrie'!$P35)^(H$5979-$D$5979)/1000</f>
        <v>0</v>
      </c>
      <c r="I6067" s="210">
        <f>I6016*'Usages industrie'!$O35*(1+'Usages industrie'!$P35)^(I$5979-$D$5979)/1000</f>
        <v>0</v>
      </c>
      <c r="J6067" s="210">
        <f>J6016*'Usages industrie'!$O35*(1+'Usages industrie'!$P35)^(J$5979-$D$5979)/1000</f>
        <v>0</v>
      </c>
      <c r="K6067" s="210">
        <f>K6016*'Usages industrie'!$O35*(1+'Usages industrie'!$P35)^(K$5979-$D$5979)/1000</f>
        <v>0</v>
      </c>
      <c r="L6067" s="210">
        <f>L6016*'Usages industrie'!$O35*(1+'Usages industrie'!$P35)^(L$5979-$D$5979)/1000</f>
        <v>0</v>
      </c>
      <c r="M6067" s="210">
        <f>M6016*'Usages industrie'!$O35*(1+'Usages industrie'!$P35)^(M$5979-$D$5979)/1000</f>
        <v>0</v>
      </c>
      <c r="N6067" s="210">
        <f>N6016*'Usages industrie'!$O35*(1+'Usages industrie'!$P35)^(N$5979-$D$5979)/1000</f>
        <v>0</v>
      </c>
      <c r="O6067" s="210">
        <f>O6016*'Usages industrie'!$O35*(1+'Usages industrie'!$P35)^(O$5979-$D$5979)/1000</f>
        <v>0</v>
      </c>
      <c r="P6067" s="210">
        <f>P6016*'Usages industrie'!$O35*(1+'Usages industrie'!$P35)^(P$5979-$D$5979)/1000</f>
        <v>0</v>
      </c>
      <c r="Q6067" s="210">
        <f>Q6016*'Usages industrie'!$O35*(1+'Usages industrie'!$P35)^(Q$5979-$D$5979)/1000</f>
        <v>0</v>
      </c>
      <c r="R6067" s="210">
        <f>R6016*'Usages industrie'!$O35*(1+'Usages industrie'!$P35)^(R$5979-$D$5979)/1000</f>
        <v>0</v>
      </c>
    </row>
    <row r="6068" spans="1:18" hidden="1" outlineLevel="2" x14ac:dyDescent="0.35">
      <c r="A6068" s="209" t="str">
        <f>'Usages industrie'!A36</f>
        <v>Usage industriel n°33</v>
      </c>
      <c r="B6068" s="209" t="s">
        <v>639</v>
      </c>
      <c r="C6068" s="209"/>
      <c r="D6068" s="210">
        <f>D6017*'Usages industrie'!$O36*(1+'Usages industrie'!$P36)^(D$5979-$D$5979)/1000</f>
        <v>0</v>
      </c>
      <c r="E6068" s="210">
        <f>E6017*'Usages industrie'!$O36*(1+'Usages industrie'!$P36)^(E$5979-$D$5979)/1000</f>
        <v>0</v>
      </c>
      <c r="F6068" s="210">
        <f>F6017*'Usages industrie'!$O36*(1+'Usages industrie'!$P36)^(F$5979-$D$5979)/1000</f>
        <v>0</v>
      </c>
      <c r="G6068" s="210">
        <f>G6017*'Usages industrie'!$O36*(1+'Usages industrie'!$P36)^(G$5979-$D$5979)/1000</f>
        <v>0</v>
      </c>
      <c r="H6068" s="210">
        <f>H6017*'Usages industrie'!$O36*(1+'Usages industrie'!$P36)^(H$5979-$D$5979)/1000</f>
        <v>0</v>
      </c>
      <c r="I6068" s="210">
        <f>I6017*'Usages industrie'!$O36*(1+'Usages industrie'!$P36)^(I$5979-$D$5979)/1000</f>
        <v>0</v>
      </c>
      <c r="J6068" s="210">
        <f>J6017*'Usages industrie'!$O36*(1+'Usages industrie'!$P36)^(J$5979-$D$5979)/1000</f>
        <v>0</v>
      </c>
      <c r="K6068" s="210">
        <f>K6017*'Usages industrie'!$O36*(1+'Usages industrie'!$P36)^(K$5979-$D$5979)/1000</f>
        <v>0</v>
      </c>
      <c r="L6068" s="210">
        <f>L6017*'Usages industrie'!$O36*(1+'Usages industrie'!$P36)^(L$5979-$D$5979)/1000</f>
        <v>0</v>
      </c>
      <c r="M6068" s="210">
        <f>M6017*'Usages industrie'!$O36*(1+'Usages industrie'!$P36)^(M$5979-$D$5979)/1000</f>
        <v>0</v>
      </c>
      <c r="N6068" s="210">
        <f>N6017*'Usages industrie'!$O36*(1+'Usages industrie'!$P36)^(N$5979-$D$5979)/1000</f>
        <v>0</v>
      </c>
      <c r="O6068" s="210">
        <f>O6017*'Usages industrie'!$O36*(1+'Usages industrie'!$P36)^(O$5979-$D$5979)/1000</f>
        <v>0</v>
      </c>
      <c r="P6068" s="210">
        <f>P6017*'Usages industrie'!$O36*(1+'Usages industrie'!$P36)^(P$5979-$D$5979)/1000</f>
        <v>0</v>
      </c>
      <c r="Q6068" s="210">
        <f>Q6017*'Usages industrie'!$O36*(1+'Usages industrie'!$P36)^(Q$5979-$D$5979)/1000</f>
        <v>0</v>
      </c>
      <c r="R6068" s="210">
        <f>R6017*'Usages industrie'!$O36*(1+'Usages industrie'!$P36)^(R$5979-$D$5979)/1000</f>
        <v>0</v>
      </c>
    </row>
    <row r="6069" spans="1:18" hidden="1" outlineLevel="2" x14ac:dyDescent="0.35">
      <c r="A6069" s="209" t="str">
        <f>'Usages industrie'!A37</f>
        <v>Usage industriel n°34</v>
      </c>
      <c r="B6069" s="209" t="s">
        <v>639</v>
      </c>
      <c r="C6069" s="209"/>
      <c r="D6069" s="210">
        <f>D6018*'Usages industrie'!$O37*(1+'Usages industrie'!$P37)^(D$5979-$D$5979)/1000</f>
        <v>0</v>
      </c>
      <c r="E6069" s="210">
        <f>E6018*'Usages industrie'!$O37*(1+'Usages industrie'!$P37)^(E$5979-$D$5979)/1000</f>
        <v>0</v>
      </c>
      <c r="F6069" s="210">
        <f>F6018*'Usages industrie'!$O37*(1+'Usages industrie'!$P37)^(F$5979-$D$5979)/1000</f>
        <v>0</v>
      </c>
      <c r="G6069" s="210">
        <f>G6018*'Usages industrie'!$O37*(1+'Usages industrie'!$P37)^(G$5979-$D$5979)/1000</f>
        <v>0</v>
      </c>
      <c r="H6069" s="210">
        <f>H6018*'Usages industrie'!$O37*(1+'Usages industrie'!$P37)^(H$5979-$D$5979)/1000</f>
        <v>0</v>
      </c>
      <c r="I6069" s="210">
        <f>I6018*'Usages industrie'!$O37*(1+'Usages industrie'!$P37)^(I$5979-$D$5979)/1000</f>
        <v>0</v>
      </c>
      <c r="J6069" s="210">
        <f>J6018*'Usages industrie'!$O37*(1+'Usages industrie'!$P37)^(J$5979-$D$5979)/1000</f>
        <v>0</v>
      </c>
      <c r="K6069" s="210">
        <f>K6018*'Usages industrie'!$O37*(1+'Usages industrie'!$P37)^(K$5979-$D$5979)/1000</f>
        <v>0</v>
      </c>
      <c r="L6069" s="210">
        <f>L6018*'Usages industrie'!$O37*(1+'Usages industrie'!$P37)^(L$5979-$D$5979)/1000</f>
        <v>0</v>
      </c>
      <c r="M6069" s="210">
        <f>M6018*'Usages industrie'!$O37*(1+'Usages industrie'!$P37)^(M$5979-$D$5979)/1000</f>
        <v>0</v>
      </c>
      <c r="N6069" s="210">
        <f>N6018*'Usages industrie'!$O37*(1+'Usages industrie'!$P37)^(N$5979-$D$5979)/1000</f>
        <v>0</v>
      </c>
      <c r="O6069" s="210">
        <f>O6018*'Usages industrie'!$O37*(1+'Usages industrie'!$P37)^(O$5979-$D$5979)/1000</f>
        <v>0</v>
      </c>
      <c r="P6069" s="210">
        <f>P6018*'Usages industrie'!$O37*(1+'Usages industrie'!$P37)^(P$5979-$D$5979)/1000</f>
        <v>0</v>
      </c>
      <c r="Q6069" s="210">
        <f>Q6018*'Usages industrie'!$O37*(1+'Usages industrie'!$P37)^(Q$5979-$D$5979)/1000</f>
        <v>0</v>
      </c>
      <c r="R6069" s="210">
        <f>R6018*'Usages industrie'!$O37*(1+'Usages industrie'!$P37)^(R$5979-$D$5979)/1000</f>
        <v>0</v>
      </c>
    </row>
    <row r="6070" spans="1:18" hidden="1" outlineLevel="2" x14ac:dyDescent="0.35">
      <c r="A6070" s="209" t="str">
        <f>'Usages industrie'!A38</f>
        <v>Usage industriel n°35</v>
      </c>
      <c r="B6070" s="209" t="s">
        <v>639</v>
      </c>
      <c r="C6070" s="209"/>
      <c r="D6070" s="210">
        <f>D6019*'Usages industrie'!$O38*(1+'Usages industrie'!$P38)^(D$5979-$D$5979)/1000</f>
        <v>0</v>
      </c>
      <c r="E6070" s="210">
        <f>E6019*'Usages industrie'!$O38*(1+'Usages industrie'!$P38)^(E$5979-$D$5979)/1000</f>
        <v>0</v>
      </c>
      <c r="F6070" s="210">
        <f>F6019*'Usages industrie'!$O38*(1+'Usages industrie'!$P38)^(F$5979-$D$5979)/1000</f>
        <v>0</v>
      </c>
      <c r="G6070" s="210">
        <f>G6019*'Usages industrie'!$O38*(1+'Usages industrie'!$P38)^(G$5979-$D$5979)/1000</f>
        <v>0</v>
      </c>
      <c r="H6070" s="210">
        <f>H6019*'Usages industrie'!$O38*(1+'Usages industrie'!$P38)^(H$5979-$D$5979)/1000</f>
        <v>0</v>
      </c>
      <c r="I6070" s="210">
        <f>I6019*'Usages industrie'!$O38*(1+'Usages industrie'!$P38)^(I$5979-$D$5979)/1000</f>
        <v>0</v>
      </c>
      <c r="J6070" s="210">
        <f>J6019*'Usages industrie'!$O38*(1+'Usages industrie'!$P38)^(J$5979-$D$5979)/1000</f>
        <v>0</v>
      </c>
      <c r="K6070" s="210">
        <f>K6019*'Usages industrie'!$O38*(1+'Usages industrie'!$P38)^(K$5979-$D$5979)/1000</f>
        <v>0</v>
      </c>
      <c r="L6070" s="210">
        <f>L6019*'Usages industrie'!$O38*(1+'Usages industrie'!$P38)^(L$5979-$D$5979)/1000</f>
        <v>0</v>
      </c>
      <c r="M6070" s="210">
        <f>M6019*'Usages industrie'!$O38*(1+'Usages industrie'!$P38)^(M$5979-$D$5979)/1000</f>
        <v>0</v>
      </c>
      <c r="N6070" s="210">
        <f>N6019*'Usages industrie'!$O38*(1+'Usages industrie'!$P38)^(N$5979-$D$5979)/1000</f>
        <v>0</v>
      </c>
      <c r="O6070" s="210">
        <f>O6019*'Usages industrie'!$O38*(1+'Usages industrie'!$P38)^(O$5979-$D$5979)/1000</f>
        <v>0</v>
      </c>
      <c r="P6070" s="210">
        <f>P6019*'Usages industrie'!$O38*(1+'Usages industrie'!$P38)^(P$5979-$D$5979)/1000</f>
        <v>0</v>
      </c>
      <c r="Q6070" s="210">
        <f>Q6019*'Usages industrie'!$O38*(1+'Usages industrie'!$P38)^(Q$5979-$D$5979)/1000</f>
        <v>0</v>
      </c>
      <c r="R6070" s="210">
        <f>R6019*'Usages industrie'!$O38*(1+'Usages industrie'!$P38)^(R$5979-$D$5979)/1000</f>
        <v>0</v>
      </c>
    </row>
    <row r="6071" spans="1:18" hidden="1" outlineLevel="2" x14ac:dyDescent="0.35">
      <c r="A6071" s="209" t="str">
        <f>'Usages industrie'!A39</f>
        <v>Usage industriel n°36</v>
      </c>
      <c r="B6071" s="209" t="s">
        <v>639</v>
      </c>
      <c r="C6071" s="209"/>
      <c r="D6071" s="210">
        <f>D6020*'Usages industrie'!$O39*(1+'Usages industrie'!$P39)^(D$5979-$D$5979)/1000</f>
        <v>0</v>
      </c>
      <c r="E6071" s="210">
        <f>E6020*'Usages industrie'!$O39*(1+'Usages industrie'!$P39)^(E$5979-$D$5979)/1000</f>
        <v>0</v>
      </c>
      <c r="F6071" s="210">
        <f>F6020*'Usages industrie'!$O39*(1+'Usages industrie'!$P39)^(F$5979-$D$5979)/1000</f>
        <v>0</v>
      </c>
      <c r="G6071" s="210">
        <f>G6020*'Usages industrie'!$O39*(1+'Usages industrie'!$P39)^(G$5979-$D$5979)/1000</f>
        <v>0</v>
      </c>
      <c r="H6071" s="210">
        <f>H6020*'Usages industrie'!$O39*(1+'Usages industrie'!$P39)^(H$5979-$D$5979)/1000</f>
        <v>0</v>
      </c>
      <c r="I6071" s="210">
        <f>I6020*'Usages industrie'!$O39*(1+'Usages industrie'!$P39)^(I$5979-$D$5979)/1000</f>
        <v>0</v>
      </c>
      <c r="J6071" s="210">
        <f>J6020*'Usages industrie'!$O39*(1+'Usages industrie'!$P39)^(J$5979-$D$5979)/1000</f>
        <v>0</v>
      </c>
      <c r="K6071" s="210">
        <f>K6020*'Usages industrie'!$O39*(1+'Usages industrie'!$P39)^(K$5979-$D$5979)/1000</f>
        <v>0</v>
      </c>
      <c r="L6071" s="210">
        <f>L6020*'Usages industrie'!$O39*(1+'Usages industrie'!$P39)^(L$5979-$D$5979)/1000</f>
        <v>0</v>
      </c>
      <c r="M6071" s="210">
        <f>M6020*'Usages industrie'!$O39*(1+'Usages industrie'!$P39)^(M$5979-$D$5979)/1000</f>
        <v>0</v>
      </c>
      <c r="N6071" s="210">
        <f>N6020*'Usages industrie'!$O39*(1+'Usages industrie'!$P39)^(N$5979-$D$5979)/1000</f>
        <v>0</v>
      </c>
      <c r="O6071" s="210">
        <f>O6020*'Usages industrie'!$O39*(1+'Usages industrie'!$P39)^(O$5979-$D$5979)/1000</f>
        <v>0</v>
      </c>
      <c r="P6071" s="210">
        <f>P6020*'Usages industrie'!$O39*(1+'Usages industrie'!$P39)^(P$5979-$D$5979)/1000</f>
        <v>0</v>
      </c>
      <c r="Q6071" s="210">
        <f>Q6020*'Usages industrie'!$O39*(1+'Usages industrie'!$P39)^(Q$5979-$D$5979)/1000</f>
        <v>0</v>
      </c>
      <c r="R6071" s="210">
        <f>R6020*'Usages industrie'!$O39*(1+'Usages industrie'!$P39)^(R$5979-$D$5979)/1000</f>
        <v>0</v>
      </c>
    </row>
    <row r="6072" spans="1:18" hidden="1" outlineLevel="2" x14ac:dyDescent="0.35">
      <c r="A6072" s="209" t="str">
        <f>'Usages industrie'!A40</f>
        <v>Usage industriel n°37</v>
      </c>
      <c r="B6072" s="209" t="s">
        <v>639</v>
      </c>
      <c r="C6072" s="209"/>
      <c r="D6072" s="210">
        <f>D6021*'Usages industrie'!$O40*(1+'Usages industrie'!$P40)^(D$5979-$D$5979)/1000</f>
        <v>0</v>
      </c>
      <c r="E6072" s="210">
        <f>E6021*'Usages industrie'!$O40*(1+'Usages industrie'!$P40)^(E$5979-$D$5979)/1000</f>
        <v>0</v>
      </c>
      <c r="F6072" s="210">
        <f>F6021*'Usages industrie'!$O40*(1+'Usages industrie'!$P40)^(F$5979-$D$5979)/1000</f>
        <v>0</v>
      </c>
      <c r="G6072" s="210">
        <f>G6021*'Usages industrie'!$O40*(1+'Usages industrie'!$P40)^(G$5979-$D$5979)/1000</f>
        <v>0</v>
      </c>
      <c r="H6072" s="210">
        <f>H6021*'Usages industrie'!$O40*(1+'Usages industrie'!$P40)^(H$5979-$D$5979)/1000</f>
        <v>0</v>
      </c>
      <c r="I6072" s="210">
        <f>I6021*'Usages industrie'!$O40*(1+'Usages industrie'!$P40)^(I$5979-$D$5979)/1000</f>
        <v>0</v>
      </c>
      <c r="J6072" s="210">
        <f>J6021*'Usages industrie'!$O40*(1+'Usages industrie'!$P40)^(J$5979-$D$5979)/1000</f>
        <v>0</v>
      </c>
      <c r="K6072" s="210">
        <f>K6021*'Usages industrie'!$O40*(1+'Usages industrie'!$P40)^(K$5979-$D$5979)/1000</f>
        <v>0</v>
      </c>
      <c r="L6072" s="210">
        <f>L6021*'Usages industrie'!$O40*(1+'Usages industrie'!$P40)^(L$5979-$D$5979)/1000</f>
        <v>0</v>
      </c>
      <c r="M6072" s="210">
        <f>M6021*'Usages industrie'!$O40*(1+'Usages industrie'!$P40)^(M$5979-$D$5979)/1000</f>
        <v>0</v>
      </c>
      <c r="N6072" s="210">
        <f>N6021*'Usages industrie'!$O40*(1+'Usages industrie'!$P40)^(N$5979-$D$5979)/1000</f>
        <v>0</v>
      </c>
      <c r="O6072" s="210">
        <f>O6021*'Usages industrie'!$O40*(1+'Usages industrie'!$P40)^(O$5979-$D$5979)/1000</f>
        <v>0</v>
      </c>
      <c r="P6072" s="210">
        <f>P6021*'Usages industrie'!$O40*(1+'Usages industrie'!$P40)^(P$5979-$D$5979)/1000</f>
        <v>0</v>
      </c>
      <c r="Q6072" s="210">
        <f>Q6021*'Usages industrie'!$O40*(1+'Usages industrie'!$P40)^(Q$5979-$D$5979)/1000</f>
        <v>0</v>
      </c>
      <c r="R6072" s="210">
        <f>R6021*'Usages industrie'!$O40*(1+'Usages industrie'!$P40)^(R$5979-$D$5979)/1000</f>
        <v>0</v>
      </c>
    </row>
    <row r="6073" spans="1:18" hidden="1" outlineLevel="2" x14ac:dyDescent="0.35">
      <c r="A6073" s="209" t="str">
        <f>'Usages industrie'!A41</f>
        <v>Usage industriel n°38</v>
      </c>
      <c r="B6073" s="209" t="s">
        <v>639</v>
      </c>
      <c r="C6073" s="209"/>
      <c r="D6073" s="210">
        <f>D6022*'Usages industrie'!$O41*(1+'Usages industrie'!$P41)^(D$5979-$D$5979)/1000</f>
        <v>0</v>
      </c>
      <c r="E6073" s="210">
        <f>E6022*'Usages industrie'!$O41*(1+'Usages industrie'!$P41)^(E$5979-$D$5979)/1000</f>
        <v>0</v>
      </c>
      <c r="F6073" s="210">
        <f>F6022*'Usages industrie'!$O41*(1+'Usages industrie'!$P41)^(F$5979-$D$5979)/1000</f>
        <v>0</v>
      </c>
      <c r="G6073" s="210">
        <f>G6022*'Usages industrie'!$O41*(1+'Usages industrie'!$P41)^(G$5979-$D$5979)/1000</f>
        <v>0</v>
      </c>
      <c r="H6073" s="210">
        <f>H6022*'Usages industrie'!$O41*(1+'Usages industrie'!$P41)^(H$5979-$D$5979)/1000</f>
        <v>0</v>
      </c>
      <c r="I6073" s="210">
        <f>I6022*'Usages industrie'!$O41*(1+'Usages industrie'!$P41)^(I$5979-$D$5979)/1000</f>
        <v>0</v>
      </c>
      <c r="J6073" s="210">
        <f>J6022*'Usages industrie'!$O41*(1+'Usages industrie'!$P41)^(J$5979-$D$5979)/1000</f>
        <v>0</v>
      </c>
      <c r="K6073" s="210">
        <f>K6022*'Usages industrie'!$O41*(1+'Usages industrie'!$P41)^(K$5979-$D$5979)/1000</f>
        <v>0</v>
      </c>
      <c r="L6073" s="210">
        <f>L6022*'Usages industrie'!$O41*(1+'Usages industrie'!$P41)^(L$5979-$D$5979)/1000</f>
        <v>0</v>
      </c>
      <c r="M6073" s="210">
        <f>M6022*'Usages industrie'!$O41*(1+'Usages industrie'!$P41)^(M$5979-$D$5979)/1000</f>
        <v>0</v>
      </c>
      <c r="N6073" s="210">
        <f>N6022*'Usages industrie'!$O41*(1+'Usages industrie'!$P41)^(N$5979-$D$5979)/1000</f>
        <v>0</v>
      </c>
      <c r="O6073" s="210">
        <f>O6022*'Usages industrie'!$O41*(1+'Usages industrie'!$P41)^(O$5979-$D$5979)/1000</f>
        <v>0</v>
      </c>
      <c r="P6073" s="210">
        <f>P6022*'Usages industrie'!$O41*(1+'Usages industrie'!$P41)^(P$5979-$D$5979)/1000</f>
        <v>0</v>
      </c>
      <c r="Q6073" s="210">
        <f>Q6022*'Usages industrie'!$O41*(1+'Usages industrie'!$P41)^(Q$5979-$D$5979)/1000</f>
        <v>0</v>
      </c>
      <c r="R6073" s="210">
        <f>R6022*'Usages industrie'!$O41*(1+'Usages industrie'!$P41)^(R$5979-$D$5979)/1000</f>
        <v>0</v>
      </c>
    </row>
    <row r="6074" spans="1:18" hidden="1" outlineLevel="2" x14ac:dyDescent="0.35">
      <c r="A6074" s="209" t="str">
        <f>'Usages industrie'!A42</f>
        <v>Usage industriel n°39</v>
      </c>
      <c r="B6074" s="209" t="s">
        <v>639</v>
      </c>
      <c r="C6074" s="209"/>
      <c r="D6074" s="210">
        <f>D6023*'Usages industrie'!$O42*(1+'Usages industrie'!$P42)^(D$5979-$D$5979)/1000</f>
        <v>0</v>
      </c>
      <c r="E6074" s="210">
        <f>E6023*'Usages industrie'!$O42*(1+'Usages industrie'!$P42)^(E$5979-$D$5979)/1000</f>
        <v>0</v>
      </c>
      <c r="F6074" s="210">
        <f>F6023*'Usages industrie'!$O42*(1+'Usages industrie'!$P42)^(F$5979-$D$5979)/1000</f>
        <v>0</v>
      </c>
      <c r="G6074" s="210">
        <f>G6023*'Usages industrie'!$O42*(1+'Usages industrie'!$P42)^(G$5979-$D$5979)/1000</f>
        <v>0</v>
      </c>
      <c r="H6074" s="210">
        <f>H6023*'Usages industrie'!$O42*(1+'Usages industrie'!$P42)^(H$5979-$D$5979)/1000</f>
        <v>0</v>
      </c>
      <c r="I6074" s="210">
        <f>I6023*'Usages industrie'!$O42*(1+'Usages industrie'!$P42)^(I$5979-$D$5979)/1000</f>
        <v>0</v>
      </c>
      <c r="J6074" s="210">
        <f>J6023*'Usages industrie'!$O42*(1+'Usages industrie'!$P42)^(J$5979-$D$5979)/1000</f>
        <v>0</v>
      </c>
      <c r="K6074" s="210">
        <f>K6023*'Usages industrie'!$O42*(1+'Usages industrie'!$P42)^(K$5979-$D$5979)/1000</f>
        <v>0</v>
      </c>
      <c r="L6074" s="210">
        <f>L6023*'Usages industrie'!$O42*(1+'Usages industrie'!$P42)^(L$5979-$D$5979)/1000</f>
        <v>0</v>
      </c>
      <c r="M6074" s="210">
        <f>M6023*'Usages industrie'!$O42*(1+'Usages industrie'!$P42)^(M$5979-$D$5979)/1000</f>
        <v>0</v>
      </c>
      <c r="N6074" s="210">
        <f>N6023*'Usages industrie'!$O42*(1+'Usages industrie'!$P42)^(N$5979-$D$5979)/1000</f>
        <v>0</v>
      </c>
      <c r="O6074" s="210">
        <f>O6023*'Usages industrie'!$O42*(1+'Usages industrie'!$P42)^(O$5979-$D$5979)/1000</f>
        <v>0</v>
      </c>
      <c r="P6074" s="210">
        <f>P6023*'Usages industrie'!$O42*(1+'Usages industrie'!$P42)^(P$5979-$D$5979)/1000</f>
        <v>0</v>
      </c>
      <c r="Q6074" s="210">
        <f>Q6023*'Usages industrie'!$O42*(1+'Usages industrie'!$P42)^(Q$5979-$D$5979)/1000</f>
        <v>0</v>
      </c>
      <c r="R6074" s="210">
        <f>R6023*'Usages industrie'!$O42*(1+'Usages industrie'!$P42)^(R$5979-$D$5979)/1000</f>
        <v>0</v>
      </c>
    </row>
    <row r="6075" spans="1:18" hidden="1" outlineLevel="2" x14ac:dyDescent="0.35">
      <c r="A6075" s="209" t="str">
        <f>'Usages industrie'!A43</f>
        <v>Usage industriel n°40</v>
      </c>
      <c r="B6075" s="209" t="s">
        <v>639</v>
      </c>
      <c r="C6075" s="209"/>
      <c r="D6075" s="210">
        <f>D6024*'Usages industrie'!$O43*(1+'Usages industrie'!$P43)^(D$5979-$D$5979)/1000</f>
        <v>0</v>
      </c>
      <c r="E6075" s="210">
        <f>E6024*'Usages industrie'!$O43*(1+'Usages industrie'!$P43)^(E$5979-$D$5979)/1000</f>
        <v>0</v>
      </c>
      <c r="F6075" s="210">
        <f>F6024*'Usages industrie'!$O43*(1+'Usages industrie'!$P43)^(F$5979-$D$5979)/1000</f>
        <v>0</v>
      </c>
      <c r="G6075" s="210">
        <f>G6024*'Usages industrie'!$O43*(1+'Usages industrie'!$P43)^(G$5979-$D$5979)/1000</f>
        <v>0</v>
      </c>
      <c r="H6075" s="210">
        <f>H6024*'Usages industrie'!$O43*(1+'Usages industrie'!$P43)^(H$5979-$D$5979)/1000</f>
        <v>0</v>
      </c>
      <c r="I6075" s="210">
        <f>I6024*'Usages industrie'!$O43*(1+'Usages industrie'!$P43)^(I$5979-$D$5979)/1000</f>
        <v>0</v>
      </c>
      <c r="J6075" s="210">
        <f>J6024*'Usages industrie'!$O43*(1+'Usages industrie'!$P43)^(J$5979-$D$5979)/1000</f>
        <v>0</v>
      </c>
      <c r="K6075" s="210">
        <f>K6024*'Usages industrie'!$O43*(1+'Usages industrie'!$P43)^(K$5979-$D$5979)/1000</f>
        <v>0</v>
      </c>
      <c r="L6075" s="210">
        <f>L6024*'Usages industrie'!$O43*(1+'Usages industrie'!$P43)^(L$5979-$D$5979)/1000</f>
        <v>0</v>
      </c>
      <c r="M6075" s="210">
        <f>M6024*'Usages industrie'!$O43*(1+'Usages industrie'!$P43)^(M$5979-$D$5979)/1000</f>
        <v>0</v>
      </c>
      <c r="N6075" s="210">
        <f>N6024*'Usages industrie'!$O43*(1+'Usages industrie'!$P43)^(N$5979-$D$5979)/1000</f>
        <v>0</v>
      </c>
      <c r="O6075" s="210">
        <f>O6024*'Usages industrie'!$O43*(1+'Usages industrie'!$P43)^(O$5979-$D$5979)/1000</f>
        <v>0</v>
      </c>
      <c r="P6075" s="210">
        <f>P6024*'Usages industrie'!$O43*(1+'Usages industrie'!$P43)^(P$5979-$D$5979)/1000</f>
        <v>0</v>
      </c>
      <c r="Q6075" s="210">
        <f>Q6024*'Usages industrie'!$O43*(1+'Usages industrie'!$P43)^(Q$5979-$D$5979)/1000</f>
        <v>0</v>
      </c>
      <c r="R6075" s="210">
        <f>R6024*'Usages industrie'!$O43*(1+'Usages industrie'!$P43)^(R$5979-$D$5979)/1000</f>
        <v>0</v>
      </c>
    </row>
    <row r="6076" spans="1:18" hidden="1" outlineLevel="2" x14ac:dyDescent="0.35">
      <c r="A6076" s="209" t="str">
        <f>'Usages industrie'!A44</f>
        <v>Usage industriel n°41</v>
      </c>
      <c r="B6076" s="209" t="s">
        <v>639</v>
      </c>
      <c r="C6076" s="209"/>
      <c r="D6076" s="210">
        <f>D6025*'Usages industrie'!$O44*(1+'Usages industrie'!$P44)^(D$5979-$D$5979)/1000</f>
        <v>0</v>
      </c>
      <c r="E6076" s="210">
        <f>E6025*'Usages industrie'!$O44*(1+'Usages industrie'!$P44)^(E$5979-$D$5979)/1000</f>
        <v>0</v>
      </c>
      <c r="F6076" s="210">
        <f>F6025*'Usages industrie'!$O44*(1+'Usages industrie'!$P44)^(F$5979-$D$5979)/1000</f>
        <v>0</v>
      </c>
      <c r="G6076" s="210">
        <f>G6025*'Usages industrie'!$O44*(1+'Usages industrie'!$P44)^(G$5979-$D$5979)/1000</f>
        <v>0</v>
      </c>
      <c r="H6076" s="210">
        <f>H6025*'Usages industrie'!$O44*(1+'Usages industrie'!$P44)^(H$5979-$D$5979)/1000</f>
        <v>0</v>
      </c>
      <c r="I6076" s="210">
        <f>I6025*'Usages industrie'!$O44*(1+'Usages industrie'!$P44)^(I$5979-$D$5979)/1000</f>
        <v>0</v>
      </c>
      <c r="J6076" s="210">
        <f>J6025*'Usages industrie'!$O44*(1+'Usages industrie'!$P44)^(J$5979-$D$5979)/1000</f>
        <v>0</v>
      </c>
      <c r="K6076" s="210">
        <f>K6025*'Usages industrie'!$O44*(1+'Usages industrie'!$P44)^(K$5979-$D$5979)/1000</f>
        <v>0</v>
      </c>
      <c r="L6076" s="210">
        <f>L6025*'Usages industrie'!$O44*(1+'Usages industrie'!$P44)^(L$5979-$D$5979)/1000</f>
        <v>0</v>
      </c>
      <c r="M6076" s="210">
        <f>M6025*'Usages industrie'!$O44*(1+'Usages industrie'!$P44)^(M$5979-$D$5979)/1000</f>
        <v>0</v>
      </c>
      <c r="N6076" s="210">
        <f>N6025*'Usages industrie'!$O44*(1+'Usages industrie'!$P44)^(N$5979-$D$5979)/1000</f>
        <v>0</v>
      </c>
      <c r="O6076" s="210">
        <f>O6025*'Usages industrie'!$O44*(1+'Usages industrie'!$P44)^(O$5979-$D$5979)/1000</f>
        <v>0</v>
      </c>
      <c r="P6076" s="210">
        <f>P6025*'Usages industrie'!$O44*(1+'Usages industrie'!$P44)^(P$5979-$D$5979)/1000</f>
        <v>0</v>
      </c>
      <c r="Q6076" s="210">
        <f>Q6025*'Usages industrie'!$O44*(1+'Usages industrie'!$P44)^(Q$5979-$D$5979)/1000</f>
        <v>0</v>
      </c>
      <c r="R6076" s="210">
        <f>R6025*'Usages industrie'!$O44*(1+'Usages industrie'!$P44)^(R$5979-$D$5979)/1000</f>
        <v>0</v>
      </c>
    </row>
    <row r="6077" spans="1:18" hidden="1" outlineLevel="2" x14ac:dyDescent="0.35">
      <c r="A6077" s="209" t="str">
        <f>'Usages industrie'!A45</f>
        <v>Usage industriel n°42</v>
      </c>
      <c r="B6077" s="209" t="s">
        <v>639</v>
      </c>
      <c r="C6077" s="209"/>
      <c r="D6077" s="210">
        <f>D6026*'Usages industrie'!$O45*(1+'Usages industrie'!$P45)^(D$5979-$D$5979)/1000</f>
        <v>0</v>
      </c>
      <c r="E6077" s="210">
        <f>E6026*'Usages industrie'!$O45*(1+'Usages industrie'!$P45)^(E$5979-$D$5979)/1000</f>
        <v>0</v>
      </c>
      <c r="F6077" s="210">
        <f>F6026*'Usages industrie'!$O45*(1+'Usages industrie'!$P45)^(F$5979-$D$5979)/1000</f>
        <v>0</v>
      </c>
      <c r="G6077" s="210">
        <f>G6026*'Usages industrie'!$O45*(1+'Usages industrie'!$P45)^(G$5979-$D$5979)/1000</f>
        <v>0</v>
      </c>
      <c r="H6077" s="210">
        <f>H6026*'Usages industrie'!$O45*(1+'Usages industrie'!$P45)^(H$5979-$D$5979)/1000</f>
        <v>0</v>
      </c>
      <c r="I6077" s="210">
        <f>I6026*'Usages industrie'!$O45*(1+'Usages industrie'!$P45)^(I$5979-$D$5979)/1000</f>
        <v>0</v>
      </c>
      <c r="J6077" s="210">
        <f>J6026*'Usages industrie'!$O45*(1+'Usages industrie'!$P45)^(J$5979-$D$5979)/1000</f>
        <v>0</v>
      </c>
      <c r="K6077" s="210">
        <f>K6026*'Usages industrie'!$O45*(1+'Usages industrie'!$P45)^(K$5979-$D$5979)/1000</f>
        <v>0</v>
      </c>
      <c r="L6077" s="210">
        <f>L6026*'Usages industrie'!$O45*(1+'Usages industrie'!$P45)^(L$5979-$D$5979)/1000</f>
        <v>0</v>
      </c>
      <c r="M6077" s="210">
        <f>M6026*'Usages industrie'!$O45*(1+'Usages industrie'!$P45)^(M$5979-$D$5979)/1000</f>
        <v>0</v>
      </c>
      <c r="N6077" s="210">
        <f>N6026*'Usages industrie'!$O45*(1+'Usages industrie'!$P45)^(N$5979-$D$5979)/1000</f>
        <v>0</v>
      </c>
      <c r="O6077" s="210">
        <f>O6026*'Usages industrie'!$O45*(1+'Usages industrie'!$P45)^(O$5979-$D$5979)/1000</f>
        <v>0</v>
      </c>
      <c r="P6077" s="210">
        <f>P6026*'Usages industrie'!$O45*(1+'Usages industrie'!$P45)^(P$5979-$D$5979)/1000</f>
        <v>0</v>
      </c>
      <c r="Q6077" s="210">
        <f>Q6026*'Usages industrie'!$O45*(1+'Usages industrie'!$P45)^(Q$5979-$D$5979)/1000</f>
        <v>0</v>
      </c>
      <c r="R6077" s="210">
        <f>R6026*'Usages industrie'!$O45*(1+'Usages industrie'!$P45)^(R$5979-$D$5979)/1000</f>
        <v>0</v>
      </c>
    </row>
    <row r="6078" spans="1:18" hidden="1" outlineLevel="2" x14ac:dyDescent="0.35">
      <c r="A6078" s="209" t="str">
        <f>'Usages industrie'!A46</f>
        <v>Usage industriel n°43</v>
      </c>
      <c r="B6078" s="209" t="s">
        <v>639</v>
      </c>
      <c r="C6078" s="209"/>
      <c r="D6078" s="210">
        <f>D6027*'Usages industrie'!$O46*(1+'Usages industrie'!$P46)^(D$5979-$D$5979)/1000</f>
        <v>0</v>
      </c>
      <c r="E6078" s="210">
        <f>E6027*'Usages industrie'!$O46*(1+'Usages industrie'!$P46)^(E$5979-$D$5979)/1000</f>
        <v>0</v>
      </c>
      <c r="F6078" s="210">
        <f>F6027*'Usages industrie'!$O46*(1+'Usages industrie'!$P46)^(F$5979-$D$5979)/1000</f>
        <v>0</v>
      </c>
      <c r="G6078" s="210">
        <f>G6027*'Usages industrie'!$O46*(1+'Usages industrie'!$P46)^(G$5979-$D$5979)/1000</f>
        <v>0</v>
      </c>
      <c r="H6078" s="210">
        <f>H6027*'Usages industrie'!$O46*(1+'Usages industrie'!$P46)^(H$5979-$D$5979)/1000</f>
        <v>0</v>
      </c>
      <c r="I6078" s="210">
        <f>I6027*'Usages industrie'!$O46*(1+'Usages industrie'!$P46)^(I$5979-$D$5979)/1000</f>
        <v>0</v>
      </c>
      <c r="J6078" s="210">
        <f>J6027*'Usages industrie'!$O46*(1+'Usages industrie'!$P46)^(J$5979-$D$5979)/1000</f>
        <v>0</v>
      </c>
      <c r="K6078" s="210">
        <f>K6027*'Usages industrie'!$O46*(1+'Usages industrie'!$P46)^(K$5979-$D$5979)/1000</f>
        <v>0</v>
      </c>
      <c r="L6078" s="210">
        <f>L6027*'Usages industrie'!$O46*(1+'Usages industrie'!$P46)^(L$5979-$D$5979)/1000</f>
        <v>0</v>
      </c>
      <c r="M6078" s="210">
        <f>M6027*'Usages industrie'!$O46*(1+'Usages industrie'!$P46)^(M$5979-$D$5979)/1000</f>
        <v>0</v>
      </c>
      <c r="N6078" s="210">
        <f>N6027*'Usages industrie'!$O46*(1+'Usages industrie'!$P46)^(N$5979-$D$5979)/1000</f>
        <v>0</v>
      </c>
      <c r="O6078" s="210">
        <f>O6027*'Usages industrie'!$O46*(1+'Usages industrie'!$P46)^(O$5979-$D$5979)/1000</f>
        <v>0</v>
      </c>
      <c r="P6078" s="210">
        <f>P6027*'Usages industrie'!$O46*(1+'Usages industrie'!$P46)^(P$5979-$D$5979)/1000</f>
        <v>0</v>
      </c>
      <c r="Q6078" s="210">
        <f>Q6027*'Usages industrie'!$O46*(1+'Usages industrie'!$P46)^(Q$5979-$D$5979)/1000</f>
        <v>0</v>
      </c>
      <c r="R6078" s="210">
        <f>R6027*'Usages industrie'!$O46*(1+'Usages industrie'!$P46)^(R$5979-$D$5979)/1000</f>
        <v>0</v>
      </c>
    </row>
    <row r="6079" spans="1:18" hidden="1" outlineLevel="2" x14ac:dyDescent="0.35">
      <c r="A6079" s="209" t="str">
        <f>'Usages industrie'!A47</f>
        <v>Usage industriel n°44</v>
      </c>
      <c r="B6079" s="209" t="s">
        <v>639</v>
      </c>
      <c r="C6079" s="209"/>
      <c r="D6079" s="210">
        <f>D6028*'Usages industrie'!$O47*(1+'Usages industrie'!$P47)^(D$5979-$D$5979)/1000</f>
        <v>0</v>
      </c>
      <c r="E6079" s="210">
        <f>E6028*'Usages industrie'!$O47*(1+'Usages industrie'!$P47)^(E$5979-$D$5979)/1000</f>
        <v>0</v>
      </c>
      <c r="F6079" s="210">
        <f>F6028*'Usages industrie'!$O47*(1+'Usages industrie'!$P47)^(F$5979-$D$5979)/1000</f>
        <v>0</v>
      </c>
      <c r="G6079" s="210">
        <f>G6028*'Usages industrie'!$O47*(1+'Usages industrie'!$P47)^(G$5979-$D$5979)/1000</f>
        <v>0</v>
      </c>
      <c r="H6079" s="210">
        <f>H6028*'Usages industrie'!$O47*(1+'Usages industrie'!$P47)^(H$5979-$D$5979)/1000</f>
        <v>0</v>
      </c>
      <c r="I6079" s="210">
        <f>I6028*'Usages industrie'!$O47*(1+'Usages industrie'!$P47)^(I$5979-$D$5979)/1000</f>
        <v>0</v>
      </c>
      <c r="J6079" s="210">
        <f>J6028*'Usages industrie'!$O47*(1+'Usages industrie'!$P47)^(J$5979-$D$5979)/1000</f>
        <v>0</v>
      </c>
      <c r="K6079" s="210">
        <f>K6028*'Usages industrie'!$O47*(1+'Usages industrie'!$P47)^(K$5979-$D$5979)/1000</f>
        <v>0</v>
      </c>
      <c r="L6079" s="210">
        <f>L6028*'Usages industrie'!$O47*(1+'Usages industrie'!$P47)^(L$5979-$D$5979)/1000</f>
        <v>0</v>
      </c>
      <c r="M6079" s="210">
        <f>M6028*'Usages industrie'!$O47*(1+'Usages industrie'!$P47)^(M$5979-$D$5979)/1000</f>
        <v>0</v>
      </c>
      <c r="N6079" s="210">
        <f>N6028*'Usages industrie'!$O47*(1+'Usages industrie'!$P47)^(N$5979-$D$5979)/1000</f>
        <v>0</v>
      </c>
      <c r="O6079" s="210">
        <f>O6028*'Usages industrie'!$O47*(1+'Usages industrie'!$P47)^(O$5979-$D$5979)/1000</f>
        <v>0</v>
      </c>
      <c r="P6079" s="210">
        <f>P6028*'Usages industrie'!$O47*(1+'Usages industrie'!$P47)^(P$5979-$D$5979)/1000</f>
        <v>0</v>
      </c>
      <c r="Q6079" s="210">
        <f>Q6028*'Usages industrie'!$O47*(1+'Usages industrie'!$P47)^(Q$5979-$D$5979)/1000</f>
        <v>0</v>
      </c>
      <c r="R6079" s="210">
        <f>R6028*'Usages industrie'!$O47*(1+'Usages industrie'!$P47)^(R$5979-$D$5979)/1000</f>
        <v>0</v>
      </c>
    </row>
    <row r="6080" spans="1:18" hidden="1" outlineLevel="2" x14ac:dyDescent="0.35">
      <c r="A6080" s="209" t="str">
        <f>'Usages industrie'!A48</f>
        <v>Usage industriel n°45</v>
      </c>
      <c r="B6080" s="209" t="s">
        <v>639</v>
      </c>
      <c r="C6080" s="209"/>
      <c r="D6080" s="210">
        <f>D6029*'Usages industrie'!$O48*(1+'Usages industrie'!$P48)^(D$5979-$D$5979)/1000</f>
        <v>0</v>
      </c>
      <c r="E6080" s="210">
        <f>E6029*'Usages industrie'!$O48*(1+'Usages industrie'!$P48)^(E$5979-$D$5979)/1000</f>
        <v>0</v>
      </c>
      <c r="F6080" s="210">
        <f>F6029*'Usages industrie'!$O48*(1+'Usages industrie'!$P48)^(F$5979-$D$5979)/1000</f>
        <v>0</v>
      </c>
      <c r="G6080" s="210">
        <f>G6029*'Usages industrie'!$O48*(1+'Usages industrie'!$P48)^(G$5979-$D$5979)/1000</f>
        <v>0</v>
      </c>
      <c r="H6080" s="210">
        <f>H6029*'Usages industrie'!$O48*(1+'Usages industrie'!$P48)^(H$5979-$D$5979)/1000</f>
        <v>0</v>
      </c>
      <c r="I6080" s="210">
        <f>I6029*'Usages industrie'!$O48*(1+'Usages industrie'!$P48)^(I$5979-$D$5979)/1000</f>
        <v>0</v>
      </c>
      <c r="J6080" s="210">
        <f>J6029*'Usages industrie'!$O48*(1+'Usages industrie'!$P48)^(J$5979-$D$5979)/1000</f>
        <v>0</v>
      </c>
      <c r="K6080" s="210">
        <f>K6029*'Usages industrie'!$O48*(1+'Usages industrie'!$P48)^(K$5979-$D$5979)/1000</f>
        <v>0</v>
      </c>
      <c r="L6080" s="210">
        <f>L6029*'Usages industrie'!$O48*(1+'Usages industrie'!$P48)^(L$5979-$D$5979)/1000</f>
        <v>0</v>
      </c>
      <c r="M6080" s="210">
        <f>M6029*'Usages industrie'!$O48*(1+'Usages industrie'!$P48)^(M$5979-$D$5979)/1000</f>
        <v>0</v>
      </c>
      <c r="N6080" s="210">
        <f>N6029*'Usages industrie'!$O48*(1+'Usages industrie'!$P48)^(N$5979-$D$5979)/1000</f>
        <v>0</v>
      </c>
      <c r="O6080" s="210">
        <f>O6029*'Usages industrie'!$O48*(1+'Usages industrie'!$P48)^(O$5979-$D$5979)/1000</f>
        <v>0</v>
      </c>
      <c r="P6080" s="210">
        <f>P6029*'Usages industrie'!$O48*(1+'Usages industrie'!$P48)^(P$5979-$D$5979)/1000</f>
        <v>0</v>
      </c>
      <c r="Q6080" s="210">
        <f>Q6029*'Usages industrie'!$O48*(1+'Usages industrie'!$P48)^(Q$5979-$D$5979)/1000</f>
        <v>0</v>
      </c>
      <c r="R6080" s="210">
        <f>R6029*'Usages industrie'!$O48*(1+'Usages industrie'!$P48)^(R$5979-$D$5979)/1000</f>
        <v>0</v>
      </c>
    </row>
    <row r="6081" spans="1:18" hidden="1" outlineLevel="2" x14ac:dyDescent="0.35">
      <c r="A6081" s="209" t="str">
        <f>'Usages industrie'!A49</f>
        <v>Usage industriel n°46</v>
      </c>
      <c r="B6081" s="209" t="s">
        <v>639</v>
      </c>
      <c r="C6081" s="209"/>
      <c r="D6081" s="210">
        <f>D6030*'Usages industrie'!$O49*(1+'Usages industrie'!$P49)^(D$5979-$D$5979)/1000</f>
        <v>0</v>
      </c>
      <c r="E6081" s="210">
        <f>E6030*'Usages industrie'!$O49*(1+'Usages industrie'!$P49)^(E$5979-$D$5979)/1000</f>
        <v>0</v>
      </c>
      <c r="F6081" s="210">
        <f>F6030*'Usages industrie'!$O49*(1+'Usages industrie'!$P49)^(F$5979-$D$5979)/1000</f>
        <v>0</v>
      </c>
      <c r="G6081" s="210">
        <f>G6030*'Usages industrie'!$O49*(1+'Usages industrie'!$P49)^(G$5979-$D$5979)/1000</f>
        <v>0</v>
      </c>
      <c r="H6081" s="210">
        <f>H6030*'Usages industrie'!$O49*(1+'Usages industrie'!$P49)^(H$5979-$D$5979)/1000</f>
        <v>0</v>
      </c>
      <c r="I6081" s="210">
        <f>I6030*'Usages industrie'!$O49*(1+'Usages industrie'!$P49)^(I$5979-$D$5979)/1000</f>
        <v>0</v>
      </c>
      <c r="J6081" s="210">
        <f>J6030*'Usages industrie'!$O49*(1+'Usages industrie'!$P49)^(J$5979-$D$5979)/1000</f>
        <v>0</v>
      </c>
      <c r="K6081" s="210">
        <f>K6030*'Usages industrie'!$O49*(1+'Usages industrie'!$P49)^(K$5979-$D$5979)/1000</f>
        <v>0</v>
      </c>
      <c r="L6081" s="210">
        <f>L6030*'Usages industrie'!$O49*(1+'Usages industrie'!$P49)^(L$5979-$D$5979)/1000</f>
        <v>0</v>
      </c>
      <c r="M6081" s="210">
        <f>M6030*'Usages industrie'!$O49*(1+'Usages industrie'!$P49)^(M$5979-$D$5979)/1000</f>
        <v>0</v>
      </c>
      <c r="N6081" s="210">
        <f>N6030*'Usages industrie'!$O49*(1+'Usages industrie'!$P49)^(N$5979-$D$5979)/1000</f>
        <v>0</v>
      </c>
      <c r="O6081" s="210">
        <f>O6030*'Usages industrie'!$O49*(1+'Usages industrie'!$P49)^(O$5979-$D$5979)/1000</f>
        <v>0</v>
      </c>
      <c r="P6081" s="210">
        <f>P6030*'Usages industrie'!$O49*(1+'Usages industrie'!$P49)^(P$5979-$D$5979)/1000</f>
        <v>0</v>
      </c>
      <c r="Q6081" s="210">
        <f>Q6030*'Usages industrie'!$O49*(1+'Usages industrie'!$P49)^(Q$5979-$D$5979)/1000</f>
        <v>0</v>
      </c>
      <c r="R6081" s="210">
        <f>R6030*'Usages industrie'!$O49*(1+'Usages industrie'!$P49)^(R$5979-$D$5979)/1000</f>
        <v>0</v>
      </c>
    </row>
    <row r="6082" spans="1:18" hidden="1" outlineLevel="2" x14ac:dyDescent="0.35">
      <c r="A6082" s="209" t="str">
        <f>'Usages industrie'!A50</f>
        <v>Usage industriel n°47</v>
      </c>
      <c r="B6082" s="209" t="s">
        <v>639</v>
      </c>
      <c r="C6082" s="209"/>
      <c r="D6082" s="210">
        <f>D6031*'Usages industrie'!$O50*(1+'Usages industrie'!$P50)^(D$5979-$D$5979)/1000</f>
        <v>0</v>
      </c>
      <c r="E6082" s="210">
        <f>E6031*'Usages industrie'!$O50*(1+'Usages industrie'!$P50)^(E$5979-$D$5979)/1000</f>
        <v>0</v>
      </c>
      <c r="F6082" s="210">
        <f>F6031*'Usages industrie'!$O50*(1+'Usages industrie'!$P50)^(F$5979-$D$5979)/1000</f>
        <v>0</v>
      </c>
      <c r="G6082" s="210">
        <f>G6031*'Usages industrie'!$O50*(1+'Usages industrie'!$P50)^(G$5979-$D$5979)/1000</f>
        <v>0</v>
      </c>
      <c r="H6082" s="210">
        <f>H6031*'Usages industrie'!$O50*(1+'Usages industrie'!$P50)^(H$5979-$D$5979)/1000</f>
        <v>0</v>
      </c>
      <c r="I6082" s="210">
        <f>I6031*'Usages industrie'!$O50*(1+'Usages industrie'!$P50)^(I$5979-$D$5979)/1000</f>
        <v>0</v>
      </c>
      <c r="J6082" s="210">
        <f>J6031*'Usages industrie'!$O50*(1+'Usages industrie'!$P50)^(J$5979-$D$5979)/1000</f>
        <v>0</v>
      </c>
      <c r="K6082" s="210">
        <f>K6031*'Usages industrie'!$O50*(1+'Usages industrie'!$P50)^(K$5979-$D$5979)/1000</f>
        <v>0</v>
      </c>
      <c r="L6082" s="210">
        <f>L6031*'Usages industrie'!$O50*(1+'Usages industrie'!$P50)^(L$5979-$D$5979)/1000</f>
        <v>0</v>
      </c>
      <c r="M6082" s="210">
        <f>M6031*'Usages industrie'!$O50*(1+'Usages industrie'!$P50)^(M$5979-$D$5979)/1000</f>
        <v>0</v>
      </c>
      <c r="N6082" s="210">
        <f>N6031*'Usages industrie'!$O50*(1+'Usages industrie'!$P50)^(N$5979-$D$5979)/1000</f>
        <v>0</v>
      </c>
      <c r="O6082" s="210">
        <f>O6031*'Usages industrie'!$O50*(1+'Usages industrie'!$P50)^(O$5979-$D$5979)/1000</f>
        <v>0</v>
      </c>
      <c r="P6082" s="210">
        <f>P6031*'Usages industrie'!$O50*(1+'Usages industrie'!$P50)^(P$5979-$D$5979)/1000</f>
        <v>0</v>
      </c>
      <c r="Q6082" s="210">
        <f>Q6031*'Usages industrie'!$O50*(1+'Usages industrie'!$P50)^(Q$5979-$D$5979)/1000</f>
        <v>0</v>
      </c>
      <c r="R6082" s="210">
        <f>R6031*'Usages industrie'!$O50*(1+'Usages industrie'!$P50)^(R$5979-$D$5979)/1000</f>
        <v>0</v>
      </c>
    </row>
    <row r="6083" spans="1:18" hidden="1" outlineLevel="2" x14ac:dyDescent="0.35">
      <c r="A6083" s="209" t="str">
        <f>'Usages industrie'!A51</f>
        <v>Usage industriel n°48</v>
      </c>
      <c r="B6083" s="209" t="s">
        <v>639</v>
      </c>
      <c r="C6083" s="209"/>
      <c r="D6083" s="210">
        <f>D6032*'Usages industrie'!$O51*(1+'Usages industrie'!$P51)^(D$5979-$D$5979)/1000</f>
        <v>0</v>
      </c>
      <c r="E6083" s="210">
        <f>E6032*'Usages industrie'!$O51*(1+'Usages industrie'!$P51)^(E$5979-$D$5979)/1000</f>
        <v>0</v>
      </c>
      <c r="F6083" s="210">
        <f>F6032*'Usages industrie'!$O51*(1+'Usages industrie'!$P51)^(F$5979-$D$5979)/1000</f>
        <v>0</v>
      </c>
      <c r="G6083" s="210">
        <f>G6032*'Usages industrie'!$O51*(1+'Usages industrie'!$P51)^(G$5979-$D$5979)/1000</f>
        <v>0</v>
      </c>
      <c r="H6083" s="210">
        <f>H6032*'Usages industrie'!$O51*(1+'Usages industrie'!$P51)^(H$5979-$D$5979)/1000</f>
        <v>0</v>
      </c>
      <c r="I6083" s="210">
        <f>I6032*'Usages industrie'!$O51*(1+'Usages industrie'!$P51)^(I$5979-$D$5979)/1000</f>
        <v>0</v>
      </c>
      <c r="J6083" s="210">
        <f>J6032*'Usages industrie'!$O51*(1+'Usages industrie'!$P51)^(J$5979-$D$5979)/1000</f>
        <v>0</v>
      </c>
      <c r="K6083" s="210">
        <f>K6032*'Usages industrie'!$O51*(1+'Usages industrie'!$P51)^(K$5979-$D$5979)/1000</f>
        <v>0</v>
      </c>
      <c r="L6083" s="210">
        <f>L6032*'Usages industrie'!$O51*(1+'Usages industrie'!$P51)^(L$5979-$D$5979)/1000</f>
        <v>0</v>
      </c>
      <c r="M6083" s="210">
        <f>M6032*'Usages industrie'!$O51*(1+'Usages industrie'!$P51)^(M$5979-$D$5979)/1000</f>
        <v>0</v>
      </c>
      <c r="N6083" s="210">
        <f>N6032*'Usages industrie'!$O51*(1+'Usages industrie'!$P51)^(N$5979-$D$5979)/1000</f>
        <v>0</v>
      </c>
      <c r="O6083" s="210">
        <f>O6032*'Usages industrie'!$O51*(1+'Usages industrie'!$P51)^(O$5979-$D$5979)/1000</f>
        <v>0</v>
      </c>
      <c r="P6083" s="210">
        <f>P6032*'Usages industrie'!$O51*(1+'Usages industrie'!$P51)^(P$5979-$D$5979)/1000</f>
        <v>0</v>
      </c>
      <c r="Q6083" s="210">
        <f>Q6032*'Usages industrie'!$O51*(1+'Usages industrie'!$P51)^(Q$5979-$D$5979)/1000</f>
        <v>0</v>
      </c>
      <c r="R6083" s="210">
        <f>R6032*'Usages industrie'!$O51*(1+'Usages industrie'!$P51)^(R$5979-$D$5979)/1000</f>
        <v>0</v>
      </c>
    </row>
    <row r="6084" spans="1:18" hidden="1" outlineLevel="2" x14ac:dyDescent="0.35">
      <c r="A6084" s="209" t="str">
        <f>'Usages industrie'!A52</f>
        <v>Usage industriel n°49</v>
      </c>
      <c r="B6084" s="209" t="s">
        <v>639</v>
      </c>
      <c r="C6084" s="209"/>
      <c r="D6084" s="210">
        <f>D6033*'Usages industrie'!$O52*(1+'Usages industrie'!$P52)^(D$5979-$D$5979)/1000</f>
        <v>0</v>
      </c>
      <c r="E6084" s="210">
        <f>E6033*'Usages industrie'!$O52*(1+'Usages industrie'!$P52)^(E$5979-$D$5979)/1000</f>
        <v>0</v>
      </c>
      <c r="F6084" s="210">
        <f>F6033*'Usages industrie'!$O52*(1+'Usages industrie'!$P52)^(F$5979-$D$5979)/1000</f>
        <v>0</v>
      </c>
      <c r="G6084" s="210">
        <f>G6033*'Usages industrie'!$O52*(1+'Usages industrie'!$P52)^(G$5979-$D$5979)/1000</f>
        <v>0</v>
      </c>
      <c r="H6084" s="210">
        <f>H6033*'Usages industrie'!$O52*(1+'Usages industrie'!$P52)^(H$5979-$D$5979)/1000</f>
        <v>0</v>
      </c>
      <c r="I6084" s="210">
        <f>I6033*'Usages industrie'!$O52*(1+'Usages industrie'!$P52)^(I$5979-$D$5979)/1000</f>
        <v>0</v>
      </c>
      <c r="J6084" s="210">
        <f>J6033*'Usages industrie'!$O52*(1+'Usages industrie'!$P52)^(J$5979-$D$5979)/1000</f>
        <v>0</v>
      </c>
      <c r="K6084" s="210">
        <f>K6033*'Usages industrie'!$O52*(1+'Usages industrie'!$P52)^(K$5979-$D$5979)/1000</f>
        <v>0</v>
      </c>
      <c r="L6084" s="210">
        <f>L6033*'Usages industrie'!$O52*(1+'Usages industrie'!$P52)^(L$5979-$D$5979)/1000</f>
        <v>0</v>
      </c>
      <c r="M6084" s="210">
        <f>M6033*'Usages industrie'!$O52*(1+'Usages industrie'!$P52)^(M$5979-$D$5979)/1000</f>
        <v>0</v>
      </c>
      <c r="N6084" s="210">
        <f>N6033*'Usages industrie'!$O52*(1+'Usages industrie'!$P52)^(N$5979-$D$5979)/1000</f>
        <v>0</v>
      </c>
      <c r="O6084" s="210">
        <f>O6033*'Usages industrie'!$O52*(1+'Usages industrie'!$P52)^(O$5979-$D$5979)/1000</f>
        <v>0</v>
      </c>
      <c r="P6084" s="210">
        <f>P6033*'Usages industrie'!$O52*(1+'Usages industrie'!$P52)^(P$5979-$D$5979)/1000</f>
        <v>0</v>
      </c>
      <c r="Q6084" s="210">
        <f>Q6033*'Usages industrie'!$O52*(1+'Usages industrie'!$P52)^(Q$5979-$D$5979)/1000</f>
        <v>0</v>
      </c>
      <c r="R6084" s="210">
        <f>R6033*'Usages industrie'!$O52*(1+'Usages industrie'!$P52)^(R$5979-$D$5979)/1000</f>
        <v>0</v>
      </c>
    </row>
    <row r="6085" spans="1:18" hidden="1" outlineLevel="2" x14ac:dyDescent="0.35">
      <c r="A6085" s="209" t="str">
        <f>'Usages industrie'!A53</f>
        <v>Usage industriel n°50</v>
      </c>
      <c r="B6085" s="209" t="s">
        <v>639</v>
      </c>
      <c r="C6085" s="209"/>
      <c r="D6085" s="210">
        <f>D6034*'Usages industrie'!$O53*(1+'Usages industrie'!$P53)^(D$5979-$D$5979)/1000</f>
        <v>0</v>
      </c>
      <c r="E6085" s="210">
        <f>E6034*'Usages industrie'!$O53*(1+'Usages industrie'!$P53)^(E$5979-$D$5979)/1000</f>
        <v>0</v>
      </c>
      <c r="F6085" s="210">
        <f>F6034*'Usages industrie'!$O53*(1+'Usages industrie'!$P53)^(F$5979-$D$5979)/1000</f>
        <v>0</v>
      </c>
      <c r="G6085" s="210">
        <f>G6034*'Usages industrie'!$O53*(1+'Usages industrie'!$P53)^(G$5979-$D$5979)/1000</f>
        <v>0</v>
      </c>
      <c r="H6085" s="210">
        <f>H6034*'Usages industrie'!$O53*(1+'Usages industrie'!$P53)^(H$5979-$D$5979)/1000</f>
        <v>0</v>
      </c>
      <c r="I6085" s="210">
        <f>I6034*'Usages industrie'!$O53*(1+'Usages industrie'!$P53)^(I$5979-$D$5979)/1000</f>
        <v>0</v>
      </c>
      <c r="J6085" s="210">
        <f>J6034*'Usages industrie'!$O53*(1+'Usages industrie'!$P53)^(J$5979-$D$5979)/1000</f>
        <v>0</v>
      </c>
      <c r="K6085" s="210">
        <f>K6034*'Usages industrie'!$O53*(1+'Usages industrie'!$P53)^(K$5979-$D$5979)/1000</f>
        <v>0</v>
      </c>
      <c r="L6085" s="210">
        <f>L6034*'Usages industrie'!$O53*(1+'Usages industrie'!$P53)^(L$5979-$D$5979)/1000</f>
        <v>0</v>
      </c>
      <c r="M6085" s="210">
        <f>M6034*'Usages industrie'!$O53*(1+'Usages industrie'!$P53)^(M$5979-$D$5979)/1000</f>
        <v>0</v>
      </c>
      <c r="N6085" s="210">
        <f>N6034*'Usages industrie'!$O53*(1+'Usages industrie'!$P53)^(N$5979-$D$5979)/1000</f>
        <v>0</v>
      </c>
      <c r="O6085" s="210">
        <f>O6034*'Usages industrie'!$O53*(1+'Usages industrie'!$P53)^(O$5979-$D$5979)/1000</f>
        <v>0</v>
      </c>
      <c r="P6085" s="210">
        <f>P6034*'Usages industrie'!$O53*(1+'Usages industrie'!$P53)^(P$5979-$D$5979)/1000</f>
        <v>0</v>
      </c>
      <c r="Q6085" s="210">
        <f>Q6034*'Usages industrie'!$O53*(1+'Usages industrie'!$P53)^(Q$5979-$D$5979)/1000</f>
        <v>0</v>
      </c>
      <c r="R6085" s="210">
        <f>R6034*'Usages industrie'!$O53*(1+'Usages industrie'!$P53)^(R$5979-$D$5979)/1000</f>
        <v>0</v>
      </c>
    </row>
    <row r="6086" spans="1:18" hidden="1" outlineLevel="1" collapsed="1" x14ac:dyDescent="0.35">
      <c r="A6086" s="209" t="s">
        <v>640</v>
      </c>
      <c r="B6086" s="209"/>
      <c r="C6086" s="209"/>
      <c r="D6086" s="210">
        <f t="shared" ref="D6086:R6086" si="532">SUM(D6036:D6085)</f>
        <v>0</v>
      </c>
      <c r="E6086" s="210">
        <f t="shared" si="532"/>
        <v>0</v>
      </c>
      <c r="F6086" s="210">
        <f t="shared" si="532"/>
        <v>0</v>
      </c>
      <c r="G6086" s="210">
        <f t="shared" si="532"/>
        <v>0</v>
      </c>
      <c r="H6086" s="210">
        <f t="shared" si="532"/>
        <v>0</v>
      </c>
      <c r="I6086" s="210">
        <f t="shared" si="532"/>
        <v>0</v>
      </c>
      <c r="J6086" s="210">
        <f t="shared" si="532"/>
        <v>0</v>
      </c>
      <c r="K6086" s="210">
        <f t="shared" si="532"/>
        <v>0</v>
      </c>
      <c r="L6086" s="210">
        <f t="shared" si="532"/>
        <v>0</v>
      </c>
      <c r="M6086" s="210">
        <f t="shared" si="532"/>
        <v>0</v>
      </c>
      <c r="N6086" s="210">
        <f t="shared" si="532"/>
        <v>0</v>
      </c>
      <c r="O6086" s="210">
        <f t="shared" si="532"/>
        <v>0</v>
      </c>
      <c r="P6086" s="210">
        <f t="shared" si="532"/>
        <v>0</v>
      </c>
      <c r="Q6086" s="210">
        <f t="shared" si="532"/>
        <v>0</v>
      </c>
      <c r="R6086" s="210">
        <f t="shared" si="532"/>
        <v>0</v>
      </c>
    </row>
    <row r="6087" spans="1:18" hidden="1" outlineLevel="1" x14ac:dyDescent="0.35">
      <c r="A6087" s="43" t="s">
        <v>641</v>
      </c>
      <c r="B6087" s="43"/>
      <c r="C6087" s="43"/>
      <c r="D6087" s="231"/>
      <c r="E6087" s="231"/>
      <c r="F6087" s="231"/>
      <c r="G6087" s="231"/>
      <c r="H6087" s="231"/>
      <c r="I6087" s="231"/>
      <c r="J6087" s="231"/>
      <c r="K6087" s="231"/>
      <c r="L6087" s="231"/>
      <c r="M6087" s="231"/>
      <c r="N6087" s="231"/>
      <c r="O6087" s="231"/>
      <c r="P6087" s="231"/>
      <c r="Q6087" s="231"/>
      <c r="R6087" s="231"/>
    </row>
    <row r="6088" spans="1:18" hidden="1" outlineLevel="1" x14ac:dyDescent="0.35">
      <c r="A6088" s="43" t="s">
        <v>642</v>
      </c>
      <c r="B6088" s="43"/>
      <c r="C6088" s="43"/>
      <c r="D6088" s="231"/>
      <c r="E6088" s="231"/>
      <c r="F6088" s="231"/>
      <c r="G6088" s="231"/>
      <c r="H6088" s="231"/>
      <c r="I6088" s="231"/>
      <c r="J6088" s="231"/>
      <c r="K6088" s="231"/>
      <c r="L6088" s="231"/>
      <c r="M6088" s="231"/>
      <c r="N6088" s="231"/>
      <c r="O6088" s="231"/>
      <c r="P6088" s="231"/>
      <c r="Q6088" s="231"/>
      <c r="R6088" s="231"/>
    </row>
    <row r="6089" spans="1:18" hidden="1" outlineLevel="1" x14ac:dyDescent="0.35">
      <c r="A6089" s="43" t="s">
        <v>643</v>
      </c>
      <c r="B6089" s="43"/>
      <c r="C6089" s="43"/>
      <c r="D6089" s="231"/>
      <c r="E6089" s="231"/>
      <c r="F6089" s="231"/>
      <c r="G6089" s="231"/>
      <c r="H6089" s="231"/>
      <c r="I6089" s="231"/>
      <c r="J6089" s="231"/>
      <c r="K6089" s="231"/>
      <c r="L6089" s="231"/>
      <c r="M6089" s="231"/>
      <c r="N6089" s="231"/>
      <c r="O6089" s="231"/>
      <c r="P6089" s="231"/>
      <c r="Q6089" s="231"/>
      <c r="R6089" s="231"/>
    </row>
    <row r="6090" spans="1:18" hidden="1" outlineLevel="1" x14ac:dyDescent="0.35">
      <c r="A6090" s="43" t="s">
        <v>644</v>
      </c>
      <c r="B6090" s="43"/>
      <c r="C6090" s="43"/>
      <c r="D6090" s="231"/>
      <c r="E6090" s="231"/>
      <c r="F6090" s="231"/>
      <c r="G6090" s="231"/>
      <c r="H6090" s="231"/>
      <c r="I6090" s="231"/>
      <c r="J6090" s="231"/>
      <c r="K6090" s="231"/>
      <c r="L6090" s="231"/>
      <c r="M6090" s="231"/>
      <c r="N6090" s="231"/>
      <c r="O6090" s="231"/>
      <c r="P6090" s="231"/>
      <c r="Q6090" s="231"/>
      <c r="R6090" s="231"/>
    </row>
    <row r="6091" spans="1:18" hidden="1" outlineLevel="1" x14ac:dyDescent="0.35">
      <c r="A6091" s="43" t="s">
        <v>645</v>
      </c>
      <c r="B6091" s="43"/>
      <c r="C6091" s="43"/>
      <c r="D6091" s="231"/>
      <c r="E6091" s="231"/>
      <c r="F6091" s="231"/>
      <c r="G6091" s="231"/>
      <c r="H6091" s="231"/>
      <c r="I6091" s="231"/>
      <c r="J6091" s="231"/>
      <c r="K6091" s="231"/>
      <c r="L6091" s="231"/>
      <c r="M6091" s="231"/>
      <c r="N6091" s="231"/>
      <c r="O6091" s="231"/>
      <c r="P6091" s="231"/>
      <c r="Q6091" s="231"/>
      <c r="R6091" s="231"/>
    </row>
    <row r="6092" spans="1:18" hidden="1" outlineLevel="1" x14ac:dyDescent="0.35">
      <c r="A6092" s="43" t="s">
        <v>646</v>
      </c>
      <c r="B6092" s="43"/>
      <c r="C6092" s="43"/>
      <c r="D6092" s="231"/>
      <c r="E6092" s="231"/>
      <c r="F6092" s="231"/>
      <c r="G6092" s="231"/>
      <c r="H6092" s="231"/>
      <c r="I6092" s="231"/>
      <c r="J6092" s="231"/>
      <c r="K6092" s="231"/>
      <c r="L6092" s="231"/>
      <c r="M6092" s="231"/>
      <c r="N6092" s="231"/>
      <c r="O6092" s="231"/>
      <c r="P6092" s="231"/>
      <c r="Q6092" s="231"/>
      <c r="R6092" s="231"/>
    </row>
    <row r="6093" spans="1:18" hidden="1" outlineLevel="1" x14ac:dyDescent="0.35">
      <c r="A6093" s="211" t="s">
        <v>647</v>
      </c>
      <c r="B6093" s="211"/>
      <c r="C6093" s="209"/>
      <c r="D6093" s="210">
        <f t="shared" ref="D6093:R6093" si="533">D6086+D6088+D6090+D6092</f>
        <v>0</v>
      </c>
      <c r="E6093" s="210">
        <f t="shared" si="533"/>
        <v>0</v>
      </c>
      <c r="F6093" s="210">
        <f t="shared" si="533"/>
        <v>0</v>
      </c>
      <c r="G6093" s="210">
        <f t="shared" si="533"/>
        <v>0</v>
      </c>
      <c r="H6093" s="210">
        <f t="shared" si="533"/>
        <v>0</v>
      </c>
      <c r="I6093" s="210">
        <f t="shared" si="533"/>
        <v>0</v>
      </c>
      <c r="J6093" s="210">
        <f t="shared" si="533"/>
        <v>0</v>
      </c>
      <c r="K6093" s="210">
        <f t="shared" si="533"/>
        <v>0</v>
      </c>
      <c r="L6093" s="210">
        <f t="shared" si="533"/>
        <v>0</v>
      </c>
      <c r="M6093" s="210">
        <f t="shared" si="533"/>
        <v>0</v>
      </c>
      <c r="N6093" s="210">
        <f t="shared" si="533"/>
        <v>0</v>
      </c>
      <c r="O6093" s="210">
        <f t="shared" si="533"/>
        <v>0</v>
      </c>
      <c r="P6093" s="210">
        <f t="shared" si="533"/>
        <v>0</v>
      </c>
      <c r="Q6093" s="210">
        <f t="shared" si="533"/>
        <v>0</v>
      </c>
      <c r="R6093" s="210">
        <f t="shared" si="533"/>
        <v>0</v>
      </c>
    </row>
    <row r="6094" spans="1:18" hidden="1" outlineLevel="1" x14ac:dyDescent="0.35"/>
    <row r="6095" spans="1:18" hidden="1" outlineLevel="1" x14ac:dyDescent="0.35">
      <c r="A6095" s="273" t="s">
        <v>648</v>
      </c>
      <c r="B6095" s="212" t="s">
        <v>649</v>
      </c>
      <c r="C6095" s="43"/>
      <c r="D6095" s="231">
        <v>10000</v>
      </c>
      <c r="E6095" s="231">
        <v>10000</v>
      </c>
      <c r="F6095" s="231"/>
      <c r="G6095" s="231"/>
      <c r="H6095" s="231"/>
      <c r="I6095" s="231"/>
      <c r="J6095" s="231"/>
      <c r="K6095" s="231"/>
      <c r="L6095" s="231"/>
      <c r="M6095" s="231"/>
      <c r="N6095" s="231"/>
      <c r="O6095" s="231"/>
      <c r="P6095" s="231"/>
      <c r="Q6095" s="231"/>
      <c r="R6095" s="231"/>
    </row>
    <row r="6096" spans="1:18" hidden="1" outlineLevel="1" x14ac:dyDescent="0.35">
      <c r="A6096" s="273"/>
      <c r="B6096" s="213" t="s">
        <v>650</v>
      </c>
      <c r="C6096" s="209"/>
      <c r="D6096" s="210">
        <f>IF($B5976&lt;&gt;"",D6095*(VLOOKUP($B5976,Production!$G4:$P53,10)*(1+VLOOKUP($B5976,Production!$G4:$Q53,11))^(D5979-$D5979))/1000,0)</f>
        <v>0</v>
      </c>
      <c r="E6096" s="210">
        <f>IF($B5976&lt;&gt;"",E6095*(VLOOKUP($B5976,Production!$G4:$P53,10)*(1+VLOOKUP($B5976,Production!$G4:$Q53,11))^(E5979-$D5979))/1000,0)</f>
        <v>0</v>
      </c>
      <c r="F6096" s="210">
        <f>IF($B5976&lt;&gt;"",F6095*(VLOOKUP($B5976,Production!$G4:$P53,10)*(1+VLOOKUP($B5976,Production!$G4:$Q53,11))^(F5979-$D5979))/1000,0)</f>
        <v>0</v>
      </c>
      <c r="G6096" s="210">
        <f>IF($B5976&lt;&gt;"",G6095*(VLOOKUP($B5976,Production!$G4:$P53,10)*(1+VLOOKUP($B5976,Production!$G4:$Q53,11))^(G5979-$D5979))/1000,0)</f>
        <v>0</v>
      </c>
      <c r="H6096" s="210">
        <f>IF($B5976&lt;&gt;"",H6095*(VLOOKUP($B5976,Production!$G4:$P53,10)*(1+VLOOKUP($B5976,Production!$G4:$Q53,11))^(H5979-$D5979))/1000,0)</f>
        <v>0</v>
      </c>
      <c r="I6096" s="210">
        <f>IF($B5976&lt;&gt;"",I6095*(VLOOKUP($B5976,Production!$G4:$P53,10)*(1+VLOOKUP($B5976,Production!$G4:$Q53,11))^(I5979-$D5979))/1000,0)</f>
        <v>0</v>
      </c>
      <c r="J6096" s="210">
        <f>IF($B5976&lt;&gt;"",J6095*(VLOOKUP($B5976,Production!$G4:$P53,10)*(1+VLOOKUP($B5976,Production!$G4:$Q53,11))^(J5979-$D5979))/1000,0)</f>
        <v>0</v>
      </c>
      <c r="K6096" s="210">
        <f>IF($B5976&lt;&gt;"",K6095*(VLOOKUP($B5976,Production!$G4:$P53,10)*(1+VLOOKUP($B5976,Production!$G4:$Q53,11))^(K5979-$D5979))/1000,0)</f>
        <v>0</v>
      </c>
      <c r="L6096" s="210">
        <f>IF($B5976&lt;&gt;"",L6095*(VLOOKUP($B5976,Production!$G4:$P53,10)*(1+VLOOKUP($B5976,Production!$G4:$Q53,11))^(L5979-$D5979))/1000,0)</f>
        <v>0</v>
      </c>
      <c r="M6096" s="210">
        <f>IF($B5976&lt;&gt;"",M6095*(VLOOKUP($B5976,Production!$G4:$P53,10)*(1+VLOOKUP($B5976,Production!$G4:$Q53,11))^(M5979-$D5979))/1000,0)</f>
        <v>0</v>
      </c>
      <c r="N6096" s="210">
        <f>IF($B5976&lt;&gt;"",N6095*(VLOOKUP($B5976,Production!$G4:$P53,10)*(1+VLOOKUP($B5976,Production!$G4:$Q53,11))^(N5979-$D5979))/1000,0)</f>
        <v>0</v>
      </c>
      <c r="O6096" s="210">
        <f>IF($B5976&lt;&gt;"",O6095*(VLOOKUP($B5976,Production!$G4:$P53,10)*(1+VLOOKUP($B5976,Production!$G4:$Q53,11))^(O5979-$D5979))/1000,0)</f>
        <v>0</v>
      </c>
      <c r="P6096" s="210">
        <f>IF($B5976&lt;&gt;"",P6095*(VLOOKUP($B5976,Production!$G4:$P53,10)*(1+VLOOKUP($B5976,Production!$G4:$Q53,11))^(P5979-$D5979))/1000,0)</f>
        <v>0</v>
      </c>
      <c r="Q6096" s="210">
        <f>IF($B5976&lt;&gt;"",Q6095*(VLOOKUP($B5976,Production!$G4:$P53,10)*(1+VLOOKUP($B5976,Production!$G4:$Q53,11))^(Q5979-$D5979))/1000,0)</f>
        <v>0</v>
      </c>
      <c r="R6096" s="210">
        <f>IF($B5976&lt;&gt;"",R6095*(VLOOKUP($B5976,Production!$G4:$P53,10)*(1+VLOOKUP($B5976,Production!$G4:$Q53,11))^(R5979-$D5979))/1000,0)</f>
        <v>0</v>
      </c>
    </row>
    <row r="6097" spans="1:18" hidden="1" outlineLevel="1" x14ac:dyDescent="0.35">
      <c r="A6097" s="273" t="s">
        <v>651</v>
      </c>
      <c r="B6097" s="212" t="s">
        <v>652</v>
      </c>
      <c r="C6097" s="43"/>
      <c r="D6097" s="231">
        <v>10000</v>
      </c>
      <c r="E6097" s="231">
        <v>10000</v>
      </c>
      <c r="F6097" s="231"/>
      <c r="G6097" s="231"/>
      <c r="H6097" s="231"/>
      <c r="I6097" s="231"/>
      <c r="J6097" s="231"/>
      <c r="K6097" s="231"/>
      <c r="L6097" s="231"/>
      <c r="M6097" s="231"/>
      <c r="N6097" s="231"/>
      <c r="O6097" s="231"/>
      <c r="P6097" s="231"/>
      <c r="Q6097" s="231"/>
      <c r="R6097" s="231"/>
    </row>
    <row r="6098" spans="1:18" hidden="1" outlineLevel="1" x14ac:dyDescent="0.35">
      <c r="A6098" s="273"/>
      <c r="B6098" s="213" t="s">
        <v>650</v>
      </c>
      <c r="C6098" s="209"/>
      <c r="D6098" s="210">
        <f>IF($B5976&lt;&gt;"",D6097*(VLOOKUP($B5976,Production!$G4:$R53,10)*(1+VLOOKUP($B5976,Production!$G4:$S53,11))^(D5979-$D5979))/1000,0)</f>
        <v>0</v>
      </c>
      <c r="E6098" s="210">
        <f>IF($B5976&lt;&gt;"",E6097*(VLOOKUP($B5976,Production!$G4:$R53,10)*(1+VLOOKUP($B5976,Production!$G4:$S53,11))^(E5979-$D5979))/1000,0)</f>
        <v>0</v>
      </c>
      <c r="F6098" s="210">
        <f>IF($B5976&lt;&gt;"",F6097*(VLOOKUP($B5976,Production!$G4:$R53,10)*(1+VLOOKUP($B5976,Production!$G4:$S53,11))^(F5979-$D5979))/1000,0)</f>
        <v>0</v>
      </c>
      <c r="G6098" s="210">
        <f>IF($B5976&lt;&gt;"",G6097*(VLOOKUP($B5976,Production!$G4:$R53,10)*(1+VLOOKUP($B5976,Production!$G4:$S53,11))^(G5979-$D5979))/1000,0)</f>
        <v>0</v>
      </c>
      <c r="H6098" s="210">
        <f>IF($B5976&lt;&gt;"",H6097*(VLOOKUP($B5976,Production!$G4:$R53,10)*(1+VLOOKUP($B5976,Production!$G4:$S53,11))^(H5979-$D5979))/1000,0)</f>
        <v>0</v>
      </c>
      <c r="I6098" s="210">
        <f>IF($B5976&lt;&gt;"",I6097*(VLOOKUP($B5976,Production!$G4:$R53,10)*(1+VLOOKUP($B5976,Production!$G4:$S53,11))^(I5979-$D5979))/1000,0)</f>
        <v>0</v>
      </c>
      <c r="J6098" s="210">
        <f>IF($B5976&lt;&gt;"",J6097*(VLOOKUP($B5976,Production!$G4:$R53,10)*(1+VLOOKUP($B5976,Production!$G4:$S53,11))^(J5979-$D5979))/1000,0)</f>
        <v>0</v>
      </c>
      <c r="K6098" s="210">
        <f>IF($B5976&lt;&gt;"",K6097*(VLOOKUP($B5976,Production!$G4:$R53,10)*(1+VLOOKUP($B5976,Production!$G4:$S53,11))^(K5979-$D5979))/1000,0)</f>
        <v>0</v>
      </c>
      <c r="L6098" s="210">
        <f>IF($B5976&lt;&gt;"",L6097*(VLOOKUP($B5976,Production!$G4:$R53,10)*(1+VLOOKUP($B5976,Production!$G4:$S53,11))^(L5979-$D5979))/1000,0)</f>
        <v>0</v>
      </c>
      <c r="M6098" s="210">
        <f>IF($B5976&lt;&gt;"",M6097*(VLOOKUP($B5976,Production!$G4:$R53,10)*(1+VLOOKUP($B5976,Production!$G4:$S53,11))^(M5979-$D5979))/1000,0)</f>
        <v>0</v>
      </c>
      <c r="N6098" s="210">
        <f>IF($B5976&lt;&gt;"",N6097*(VLOOKUP($B5976,Production!$G4:$R53,10)*(1+VLOOKUP($B5976,Production!$G4:$S53,11))^(N5979-$D5979))/1000,0)</f>
        <v>0</v>
      </c>
      <c r="O6098" s="210">
        <f>IF($B5976&lt;&gt;"",O6097*(VLOOKUP($B5976,Production!$G4:$R53,10)*(1+VLOOKUP($B5976,Production!$G4:$S53,11))^(O5979-$D5979))/1000,0)</f>
        <v>0</v>
      </c>
      <c r="P6098" s="210">
        <f>IF($B5976&lt;&gt;"",P6097*(VLOOKUP($B5976,Production!$G4:$R53,10)*(1+VLOOKUP($B5976,Production!$G4:$S53,11))^(P5979-$D5979))/1000,0)</f>
        <v>0</v>
      </c>
      <c r="Q6098" s="210">
        <f>IF($B5976&lt;&gt;"",Q6097*(VLOOKUP($B5976,Production!$G4:$R53,10)*(1+VLOOKUP($B5976,Production!$G4:$S53,11))^(Q5979-$D5979))/1000,0)</f>
        <v>0</v>
      </c>
      <c r="R6098" s="210">
        <f>IF($B5976&lt;&gt;"",R6097*(VLOOKUP($B5976,Production!$G4:$R53,10)*(1+VLOOKUP($B5976,Production!$G4:$S53,11))^(R5979-$D5979))/1000,0)</f>
        <v>0</v>
      </c>
    </row>
    <row r="6099" spans="1:18" hidden="1" outlineLevel="1" x14ac:dyDescent="0.35">
      <c r="A6099" s="212" t="s">
        <v>653</v>
      </c>
      <c r="B6099" s="212"/>
      <c r="C6099" s="43"/>
      <c r="D6099" s="231"/>
      <c r="E6099" s="231"/>
      <c r="F6099" s="231"/>
      <c r="G6099" s="231"/>
      <c r="H6099" s="231"/>
      <c r="I6099" s="231"/>
      <c r="J6099" s="231"/>
      <c r="K6099" s="231"/>
      <c r="L6099" s="231"/>
      <c r="M6099" s="231"/>
      <c r="N6099" s="231"/>
      <c r="O6099" s="231"/>
      <c r="P6099" s="231"/>
      <c r="Q6099" s="231"/>
      <c r="R6099" s="231"/>
    </row>
    <row r="6100" spans="1:18" hidden="1" outlineLevel="1" x14ac:dyDescent="0.35">
      <c r="A6100" s="212" t="s">
        <v>654</v>
      </c>
      <c r="B6100" s="212"/>
      <c r="C6100" s="43"/>
      <c r="D6100" s="231"/>
      <c r="E6100" s="231"/>
      <c r="F6100" s="231"/>
      <c r="G6100" s="231"/>
      <c r="H6100" s="231"/>
      <c r="I6100" s="231"/>
      <c r="J6100" s="231"/>
      <c r="K6100" s="231"/>
      <c r="L6100" s="231"/>
      <c r="M6100" s="231"/>
      <c r="N6100" s="231"/>
      <c r="O6100" s="231"/>
      <c r="P6100" s="231"/>
      <c r="Q6100" s="231"/>
      <c r="R6100" s="231"/>
    </row>
    <row r="6101" spans="1:18" hidden="1" outlineLevel="1" x14ac:dyDescent="0.35">
      <c r="A6101" s="211" t="s">
        <v>655</v>
      </c>
      <c r="B6101" s="209"/>
      <c r="C6101" s="209"/>
      <c r="D6101" s="210">
        <f t="shared" ref="D6101:R6101" si="534">D6096+D6098+D6099+D6100</f>
        <v>0</v>
      </c>
      <c r="E6101" s="210">
        <f t="shared" si="534"/>
        <v>0</v>
      </c>
      <c r="F6101" s="210">
        <f t="shared" si="534"/>
        <v>0</v>
      </c>
      <c r="G6101" s="210">
        <f t="shared" si="534"/>
        <v>0</v>
      </c>
      <c r="H6101" s="210">
        <f t="shared" si="534"/>
        <v>0</v>
      </c>
      <c r="I6101" s="210">
        <f t="shared" si="534"/>
        <v>0</v>
      </c>
      <c r="J6101" s="210">
        <f t="shared" si="534"/>
        <v>0</v>
      </c>
      <c r="K6101" s="210">
        <f t="shared" si="534"/>
        <v>0</v>
      </c>
      <c r="L6101" s="210">
        <f t="shared" si="534"/>
        <v>0</v>
      </c>
      <c r="M6101" s="210">
        <f t="shared" si="534"/>
        <v>0</v>
      </c>
      <c r="N6101" s="210">
        <f t="shared" si="534"/>
        <v>0</v>
      </c>
      <c r="O6101" s="210">
        <f t="shared" si="534"/>
        <v>0</v>
      </c>
      <c r="P6101" s="210">
        <f t="shared" si="534"/>
        <v>0</v>
      </c>
      <c r="Q6101" s="210">
        <f t="shared" si="534"/>
        <v>0</v>
      </c>
      <c r="R6101" s="210">
        <f t="shared" si="534"/>
        <v>0</v>
      </c>
    </row>
    <row r="6102" spans="1:18" hidden="1" outlineLevel="1" x14ac:dyDescent="0.35"/>
    <row r="6103" spans="1:18" hidden="1" outlineLevel="1" x14ac:dyDescent="0.35">
      <c r="A6103" s="209" t="s">
        <v>656</v>
      </c>
      <c r="B6103" s="209"/>
      <c r="C6103" s="209"/>
      <c r="D6103" s="210">
        <f t="shared" ref="D6103:R6103" si="535">D6093-D6101</f>
        <v>0</v>
      </c>
      <c r="E6103" s="210">
        <f t="shared" si="535"/>
        <v>0</v>
      </c>
      <c r="F6103" s="210">
        <f t="shared" si="535"/>
        <v>0</v>
      </c>
      <c r="G6103" s="210">
        <f t="shared" si="535"/>
        <v>0</v>
      </c>
      <c r="H6103" s="210">
        <f t="shared" si="535"/>
        <v>0</v>
      </c>
      <c r="I6103" s="210">
        <f t="shared" si="535"/>
        <v>0</v>
      </c>
      <c r="J6103" s="210">
        <f t="shared" si="535"/>
        <v>0</v>
      </c>
      <c r="K6103" s="210">
        <f t="shared" si="535"/>
        <v>0</v>
      </c>
      <c r="L6103" s="210">
        <f t="shared" si="535"/>
        <v>0</v>
      </c>
      <c r="M6103" s="210">
        <f t="shared" si="535"/>
        <v>0</v>
      </c>
      <c r="N6103" s="210">
        <f t="shared" si="535"/>
        <v>0</v>
      </c>
      <c r="O6103" s="210">
        <f t="shared" si="535"/>
        <v>0</v>
      </c>
      <c r="P6103" s="210">
        <f t="shared" si="535"/>
        <v>0</v>
      </c>
      <c r="Q6103" s="210">
        <f t="shared" si="535"/>
        <v>0</v>
      </c>
      <c r="R6103" s="210">
        <f t="shared" si="535"/>
        <v>0</v>
      </c>
    </row>
    <row r="6104" spans="1:18" hidden="1" outlineLevel="1" x14ac:dyDescent="0.35"/>
    <row r="6105" spans="1:18" hidden="1" outlineLevel="1" x14ac:dyDescent="0.35">
      <c r="A6105" s="43" t="s">
        <v>657</v>
      </c>
      <c r="B6105" s="43"/>
      <c r="C6105" s="43"/>
      <c r="D6105" s="231"/>
      <c r="E6105" s="231"/>
      <c r="F6105" s="231"/>
      <c r="G6105" s="231"/>
      <c r="H6105" s="231"/>
      <c r="I6105" s="231"/>
      <c r="J6105" s="231"/>
      <c r="K6105" s="231"/>
      <c r="L6105" s="231"/>
      <c r="M6105" s="231"/>
      <c r="N6105" s="231"/>
      <c r="O6105" s="231"/>
      <c r="P6105" s="231"/>
      <c r="Q6105" s="231"/>
      <c r="R6105" s="231"/>
    </row>
    <row r="6106" spans="1:18" hidden="1" outlineLevel="1" x14ac:dyDescent="0.35"/>
    <row r="6107" spans="1:18" hidden="1" outlineLevel="1" x14ac:dyDescent="0.35">
      <c r="A6107" s="209" t="s">
        <v>658</v>
      </c>
      <c r="B6107" s="209"/>
      <c r="C6107" s="209"/>
      <c r="D6107" s="210">
        <f t="shared" ref="D6107:R6107" si="536">D6103-D6105</f>
        <v>0</v>
      </c>
      <c r="E6107" s="210">
        <f t="shared" si="536"/>
        <v>0</v>
      </c>
      <c r="F6107" s="210">
        <f t="shared" si="536"/>
        <v>0</v>
      </c>
      <c r="G6107" s="210">
        <f t="shared" si="536"/>
        <v>0</v>
      </c>
      <c r="H6107" s="210">
        <f t="shared" si="536"/>
        <v>0</v>
      </c>
      <c r="I6107" s="210">
        <f t="shared" si="536"/>
        <v>0</v>
      </c>
      <c r="J6107" s="210">
        <f t="shared" si="536"/>
        <v>0</v>
      </c>
      <c r="K6107" s="210">
        <f t="shared" si="536"/>
        <v>0</v>
      </c>
      <c r="L6107" s="210">
        <f t="shared" si="536"/>
        <v>0</v>
      </c>
      <c r="M6107" s="210">
        <f t="shared" si="536"/>
        <v>0</v>
      </c>
      <c r="N6107" s="210">
        <f t="shared" si="536"/>
        <v>0</v>
      </c>
      <c r="O6107" s="210">
        <f t="shared" si="536"/>
        <v>0</v>
      </c>
      <c r="P6107" s="210">
        <f t="shared" si="536"/>
        <v>0</v>
      </c>
      <c r="Q6107" s="210">
        <f t="shared" si="536"/>
        <v>0</v>
      </c>
      <c r="R6107" s="210">
        <f t="shared" si="536"/>
        <v>0</v>
      </c>
    </row>
    <row r="6108" spans="1:18" hidden="1" outlineLevel="1" x14ac:dyDescent="0.35">
      <c r="A6108" s="209" t="s">
        <v>659</v>
      </c>
      <c r="B6108" s="209"/>
      <c r="C6108" s="209"/>
      <c r="D6108" s="210">
        <f t="shared" ref="D6108:R6108" si="537">$B5977*D6107</f>
        <v>0</v>
      </c>
      <c r="E6108" s="210">
        <f t="shared" si="537"/>
        <v>0</v>
      </c>
      <c r="F6108" s="210">
        <f t="shared" si="537"/>
        <v>0</v>
      </c>
      <c r="G6108" s="210">
        <f t="shared" si="537"/>
        <v>0</v>
      </c>
      <c r="H6108" s="210">
        <f t="shared" si="537"/>
        <v>0</v>
      </c>
      <c r="I6108" s="210">
        <f t="shared" si="537"/>
        <v>0</v>
      </c>
      <c r="J6108" s="210">
        <f t="shared" si="537"/>
        <v>0</v>
      </c>
      <c r="K6108" s="210">
        <f t="shared" si="537"/>
        <v>0</v>
      </c>
      <c r="L6108" s="210">
        <f t="shared" si="537"/>
        <v>0</v>
      </c>
      <c r="M6108" s="210">
        <f t="shared" si="537"/>
        <v>0</v>
      </c>
      <c r="N6108" s="210">
        <f t="shared" si="537"/>
        <v>0</v>
      </c>
      <c r="O6108" s="210">
        <f t="shared" si="537"/>
        <v>0</v>
      </c>
      <c r="P6108" s="210">
        <f t="shared" si="537"/>
        <v>0</v>
      </c>
      <c r="Q6108" s="210">
        <f t="shared" si="537"/>
        <v>0</v>
      </c>
      <c r="R6108" s="210">
        <f t="shared" si="537"/>
        <v>0</v>
      </c>
    </row>
    <row r="6109" spans="1:18" hidden="1" outlineLevel="1" x14ac:dyDescent="0.35"/>
    <row r="6110" spans="1:18" hidden="1" outlineLevel="1" x14ac:dyDescent="0.35">
      <c r="A6110" s="209" t="s">
        <v>660</v>
      </c>
      <c r="B6110" s="209"/>
      <c r="C6110" s="209"/>
      <c r="D6110" s="210">
        <f t="shared" ref="D6110:R6110" si="538">D6107-D6108</f>
        <v>0</v>
      </c>
      <c r="E6110" s="210">
        <f t="shared" si="538"/>
        <v>0</v>
      </c>
      <c r="F6110" s="210">
        <f t="shared" si="538"/>
        <v>0</v>
      </c>
      <c r="G6110" s="210">
        <f t="shared" si="538"/>
        <v>0</v>
      </c>
      <c r="H6110" s="210">
        <f t="shared" si="538"/>
        <v>0</v>
      </c>
      <c r="I6110" s="210">
        <f t="shared" si="538"/>
        <v>0</v>
      </c>
      <c r="J6110" s="210">
        <f t="shared" si="538"/>
        <v>0</v>
      </c>
      <c r="K6110" s="210">
        <f t="shared" si="538"/>
        <v>0</v>
      </c>
      <c r="L6110" s="210">
        <f t="shared" si="538"/>
        <v>0</v>
      </c>
      <c r="M6110" s="210">
        <f t="shared" si="538"/>
        <v>0</v>
      </c>
      <c r="N6110" s="210">
        <f t="shared" si="538"/>
        <v>0</v>
      </c>
      <c r="O6110" s="210">
        <f t="shared" si="538"/>
        <v>0</v>
      </c>
      <c r="P6110" s="210">
        <f t="shared" si="538"/>
        <v>0</v>
      </c>
      <c r="Q6110" s="210">
        <f t="shared" si="538"/>
        <v>0</v>
      </c>
      <c r="R6110" s="210">
        <f t="shared" si="538"/>
        <v>0</v>
      </c>
    </row>
    <row r="6111" spans="1:18" hidden="1" outlineLevel="1" x14ac:dyDescent="0.35"/>
    <row r="6112" spans="1:18" hidden="1" outlineLevel="1" x14ac:dyDescent="0.35">
      <c r="A6112" s="208" t="s">
        <v>661</v>
      </c>
      <c r="B6112" s="208"/>
      <c r="C6112" s="207"/>
      <c r="D6112" s="202" t="e">
        <f>IRR(D6110:R6110)</f>
        <v>#NUM!</v>
      </c>
    </row>
    <row r="6113" spans="1:18" collapsed="1" x14ac:dyDescent="0.35"/>
    <row r="6115" spans="1:18" s="156" customFormat="1" x14ac:dyDescent="0.35">
      <c r="A6115" s="156" t="s">
        <v>698</v>
      </c>
    </row>
    <row r="6116" spans="1:18" hidden="1" outlineLevel="1" x14ac:dyDescent="0.35"/>
    <row r="6117" spans="1:18" hidden="1" outlineLevel="1" x14ac:dyDescent="0.35">
      <c r="A6117" s="204" t="s">
        <v>631</v>
      </c>
      <c r="B6117" s="195"/>
    </row>
    <row r="6118" spans="1:18" ht="15" hidden="1" outlineLevel="1" thickBot="1" x14ac:dyDescent="0.4">
      <c r="A6118" s="206" t="s">
        <v>632</v>
      </c>
      <c r="B6118" s="230"/>
    </row>
    <row r="6119" spans="1:18" hidden="1" outlineLevel="1" x14ac:dyDescent="0.35"/>
    <row r="6120" spans="1:18" hidden="1" outlineLevel="1" x14ac:dyDescent="0.35">
      <c r="A6120" s="43" t="s">
        <v>633</v>
      </c>
      <c r="B6120" s="43"/>
      <c r="C6120" s="210">
        <v>0</v>
      </c>
      <c r="D6120" s="210">
        <v>1</v>
      </c>
      <c r="E6120" s="210">
        <v>2</v>
      </c>
      <c r="F6120" s="210">
        <v>3</v>
      </c>
      <c r="G6120" s="210">
        <v>4</v>
      </c>
      <c r="H6120" s="210">
        <v>5</v>
      </c>
      <c r="I6120" s="210">
        <v>6</v>
      </c>
      <c r="J6120" s="210">
        <v>7</v>
      </c>
      <c r="K6120" s="210">
        <v>8</v>
      </c>
      <c r="L6120" s="210">
        <v>9</v>
      </c>
      <c r="M6120" s="210">
        <v>10</v>
      </c>
      <c r="N6120" s="210">
        <v>11</v>
      </c>
      <c r="O6120" s="210">
        <v>12</v>
      </c>
      <c r="P6120" s="210">
        <v>13</v>
      </c>
      <c r="Q6120" s="210">
        <v>14</v>
      </c>
      <c r="R6120" s="210">
        <v>15</v>
      </c>
    </row>
    <row r="6121" spans="1:18" hidden="1" outlineLevel="1" x14ac:dyDescent="0.35"/>
    <row r="6122" spans="1:18" hidden="1" outlineLevel="1" x14ac:dyDescent="0.35">
      <c r="A6122" s="43" t="s">
        <v>634</v>
      </c>
      <c r="B6122" s="43"/>
      <c r="C6122" s="231"/>
      <c r="D6122" s="231"/>
      <c r="E6122" s="231"/>
      <c r="F6122" s="231"/>
      <c r="G6122" s="231"/>
      <c r="H6122" s="231"/>
      <c r="I6122" s="231"/>
      <c r="J6122" s="231"/>
      <c r="K6122" s="231"/>
      <c r="L6122" s="231"/>
      <c r="M6122" s="231"/>
      <c r="N6122" s="231"/>
      <c r="O6122" s="231"/>
      <c r="P6122" s="231"/>
      <c r="Q6122" s="231"/>
      <c r="R6122" s="231"/>
    </row>
    <row r="6123" spans="1:18" hidden="1" outlineLevel="1" x14ac:dyDescent="0.35">
      <c r="A6123" s="43" t="s">
        <v>635</v>
      </c>
      <c r="B6123" s="43"/>
      <c r="C6123" s="231"/>
      <c r="D6123" s="231"/>
      <c r="E6123" s="231"/>
      <c r="F6123" s="231"/>
      <c r="G6123" s="231"/>
      <c r="H6123" s="231"/>
      <c r="I6123" s="231"/>
      <c r="J6123" s="231"/>
      <c r="K6123" s="231"/>
      <c r="L6123" s="231"/>
      <c r="M6123" s="231"/>
      <c r="N6123" s="231"/>
      <c r="O6123" s="231"/>
      <c r="P6123" s="231"/>
      <c r="Q6123" s="231"/>
      <c r="R6123" s="231"/>
    </row>
    <row r="6124" spans="1:18" hidden="1" outlineLevel="1" x14ac:dyDescent="0.35">
      <c r="A6124" s="43" t="s">
        <v>636</v>
      </c>
      <c r="B6124" s="43"/>
      <c r="C6124" s="231"/>
      <c r="D6124" s="231"/>
      <c r="E6124" s="231"/>
      <c r="F6124" s="231"/>
      <c r="G6124" s="231"/>
      <c r="H6124" s="231"/>
      <c r="I6124" s="231"/>
      <c r="J6124" s="231"/>
      <c r="K6124" s="231"/>
      <c r="L6124" s="231"/>
      <c r="M6124" s="231"/>
      <c r="N6124" s="231"/>
      <c r="O6124" s="231"/>
      <c r="P6124" s="231"/>
      <c r="Q6124" s="231"/>
      <c r="R6124" s="231"/>
    </row>
    <row r="6125" spans="1:18" hidden="1" outlineLevel="1" x14ac:dyDescent="0.35"/>
    <row r="6126" spans="1:18" hidden="1" outlineLevel="2" x14ac:dyDescent="0.35">
      <c r="A6126" s="209" t="str">
        <f>'Usages mobilité'!A4</f>
        <v>Usage mobilité n°1</v>
      </c>
      <c r="B6126" s="209" t="s">
        <v>637</v>
      </c>
      <c r="C6126" s="209"/>
      <c r="D6126" s="210">
        <f>IF(B$6117&lt;&gt;"",IF(B$6117='Usages mobilité'!BF4,'Usages mobilité'!BD4,0),0)</f>
        <v>0</v>
      </c>
      <c r="E6126" s="210">
        <f t="shared" ref="E6126:R6135" si="539">$D6126</f>
        <v>0</v>
      </c>
      <c r="F6126" s="210">
        <f t="shared" si="539"/>
        <v>0</v>
      </c>
      <c r="G6126" s="210">
        <f t="shared" si="539"/>
        <v>0</v>
      </c>
      <c r="H6126" s="210">
        <f t="shared" si="539"/>
        <v>0</v>
      </c>
      <c r="I6126" s="210">
        <f t="shared" si="539"/>
        <v>0</v>
      </c>
      <c r="J6126" s="210">
        <f t="shared" si="539"/>
        <v>0</v>
      </c>
      <c r="K6126" s="210">
        <f t="shared" si="539"/>
        <v>0</v>
      </c>
      <c r="L6126" s="210">
        <f t="shared" si="539"/>
        <v>0</v>
      </c>
      <c r="M6126" s="210">
        <f t="shared" si="539"/>
        <v>0</v>
      </c>
      <c r="N6126" s="210">
        <f t="shared" si="539"/>
        <v>0</v>
      </c>
      <c r="O6126" s="210">
        <f t="shared" si="539"/>
        <v>0</v>
      </c>
      <c r="P6126" s="210">
        <f t="shared" si="539"/>
        <v>0</v>
      </c>
      <c r="Q6126" s="210">
        <f t="shared" si="539"/>
        <v>0</v>
      </c>
      <c r="R6126" s="210">
        <f t="shared" si="539"/>
        <v>0</v>
      </c>
    </row>
    <row r="6127" spans="1:18" hidden="1" outlineLevel="2" x14ac:dyDescent="0.35">
      <c r="A6127" s="209" t="str">
        <f>'Usages mobilité'!A5</f>
        <v>Usage mobilité n°2</v>
      </c>
      <c r="B6127" s="209" t="s">
        <v>637</v>
      </c>
      <c r="C6127" s="209"/>
      <c r="D6127" s="210">
        <f>IF(B$6117&lt;&gt;"",IF(B$6117='Usages mobilité'!BF5,'Usages mobilité'!BD5,0),0)</f>
        <v>0</v>
      </c>
      <c r="E6127" s="210">
        <f t="shared" si="539"/>
        <v>0</v>
      </c>
      <c r="F6127" s="210">
        <f t="shared" si="539"/>
        <v>0</v>
      </c>
      <c r="G6127" s="210">
        <f t="shared" si="539"/>
        <v>0</v>
      </c>
      <c r="H6127" s="210">
        <f t="shared" si="539"/>
        <v>0</v>
      </c>
      <c r="I6127" s="210">
        <f t="shared" si="539"/>
        <v>0</v>
      </c>
      <c r="J6127" s="210">
        <f t="shared" si="539"/>
        <v>0</v>
      </c>
      <c r="K6127" s="210">
        <f t="shared" si="539"/>
        <v>0</v>
      </c>
      <c r="L6127" s="210">
        <f t="shared" si="539"/>
        <v>0</v>
      </c>
      <c r="M6127" s="210">
        <f t="shared" si="539"/>
        <v>0</v>
      </c>
      <c r="N6127" s="210">
        <f t="shared" si="539"/>
        <v>0</v>
      </c>
      <c r="O6127" s="210">
        <f t="shared" si="539"/>
        <v>0</v>
      </c>
      <c r="P6127" s="210">
        <f t="shared" si="539"/>
        <v>0</v>
      </c>
      <c r="Q6127" s="210">
        <f t="shared" si="539"/>
        <v>0</v>
      </c>
      <c r="R6127" s="210">
        <f t="shared" si="539"/>
        <v>0</v>
      </c>
    </row>
    <row r="6128" spans="1:18" hidden="1" outlineLevel="2" x14ac:dyDescent="0.35">
      <c r="A6128" s="209" t="str">
        <f>'Usages mobilité'!A6</f>
        <v>Usage mobilité n°3</v>
      </c>
      <c r="B6128" s="209" t="s">
        <v>637</v>
      </c>
      <c r="C6128" s="209"/>
      <c r="D6128" s="210">
        <f>IF(B$6117&lt;&gt;"",IF(B$6117='Usages mobilité'!BF6,'Usages mobilité'!BD6,0),0)</f>
        <v>0</v>
      </c>
      <c r="E6128" s="210">
        <f t="shared" si="539"/>
        <v>0</v>
      </c>
      <c r="F6128" s="210">
        <f t="shared" si="539"/>
        <v>0</v>
      </c>
      <c r="G6128" s="210">
        <f t="shared" si="539"/>
        <v>0</v>
      </c>
      <c r="H6128" s="210">
        <f t="shared" si="539"/>
        <v>0</v>
      </c>
      <c r="I6128" s="210">
        <f t="shared" si="539"/>
        <v>0</v>
      </c>
      <c r="J6128" s="210">
        <f t="shared" si="539"/>
        <v>0</v>
      </c>
      <c r="K6128" s="210">
        <f t="shared" si="539"/>
        <v>0</v>
      </c>
      <c r="L6128" s="210">
        <f t="shared" si="539"/>
        <v>0</v>
      </c>
      <c r="M6128" s="210">
        <f t="shared" si="539"/>
        <v>0</v>
      </c>
      <c r="N6128" s="210">
        <f t="shared" si="539"/>
        <v>0</v>
      </c>
      <c r="O6128" s="210">
        <f t="shared" si="539"/>
        <v>0</v>
      </c>
      <c r="P6128" s="210">
        <f t="shared" si="539"/>
        <v>0</v>
      </c>
      <c r="Q6128" s="210">
        <f t="shared" si="539"/>
        <v>0</v>
      </c>
      <c r="R6128" s="210">
        <f t="shared" si="539"/>
        <v>0</v>
      </c>
    </row>
    <row r="6129" spans="1:18" hidden="1" outlineLevel="2" x14ac:dyDescent="0.35">
      <c r="A6129" s="209" t="str">
        <f>'Usages mobilité'!A7</f>
        <v>Usage mobilité n°4</v>
      </c>
      <c r="B6129" s="209" t="s">
        <v>637</v>
      </c>
      <c r="C6129" s="209"/>
      <c r="D6129" s="210">
        <f>IF(B$6117&lt;&gt;"",IF(B$6117='Usages mobilité'!BF7,'Usages mobilité'!BD7,0),0)</f>
        <v>0</v>
      </c>
      <c r="E6129" s="210">
        <f t="shared" si="539"/>
        <v>0</v>
      </c>
      <c r="F6129" s="210">
        <f t="shared" si="539"/>
        <v>0</v>
      </c>
      <c r="G6129" s="210">
        <f t="shared" si="539"/>
        <v>0</v>
      </c>
      <c r="H6129" s="210">
        <f t="shared" si="539"/>
        <v>0</v>
      </c>
      <c r="I6129" s="210">
        <f t="shared" si="539"/>
        <v>0</v>
      </c>
      <c r="J6129" s="210">
        <f t="shared" si="539"/>
        <v>0</v>
      </c>
      <c r="K6129" s="210">
        <f t="shared" si="539"/>
        <v>0</v>
      </c>
      <c r="L6129" s="210">
        <f t="shared" si="539"/>
        <v>0</v>
      </c>
      <c r="M6129" s="210">
        <f t="shared" si="539"/>
        <v>0</v>
      </c>
      <c r="N6129" s="210">
        <f t="shared" si="539"/>
        <v>0</v>
      </c>
      <c r="O6129" s="210">
        <f t="shared" si="539"/>
        <v>0</v>
      </c>
      <c r="P6129" s="210">
        <f t="shared" si="539"/>
        <v>0</v>
      </c>
      <c r="Q6129" s="210">
        <f t="shared" si="539"/>
        <v>0</v>
      </c>
      <c r="R6129" s="210">
        <f t="shared" si="539"/>
        <v>0</v>
      </c>
    </row>
    <row r="6130" spans="1:18" hidden="1" outlineLevel="2" x14ac:dyDescent="0.35">
      <c r="A6130" s="209" t="str">
        <f>'Usages mobilité'!A8</f>
        <v>Usage mobilité n°5</v>
      </c>
      <c r="B6130" s="209" t="s">
        <v>637</v>
      </c>
      <c r="C6130" s="209"/>
      <c r="D6130" s="210">
        <f>IF(B$6117&lt;&gt;"",IF(B$6117='Usages mobilité'!BF8,'Usages mobilité'!BD8,0),0)</f>
        <v>0</v>
      </c>
      <c r="E6130" s="210">
        <f t="shared" si="539"/>
        <v>0</v>
      </c>
      <c r="F6130" s="210">
        <f t="shared" si="539"/>
        <v>0</v>
      </c>
      <c r="G6130" s="210">
        <f t="shared" si="539"/>
        <v>0</v>
      </c>
      <c r="H6130" s="210">
        <f t="shared" si="539"/>
        <v>0</v>
      </c>
      <c r="I6130" s="210">
        <f t="shared" si="539"/>
        <v>0</v>
      </c>
      <c r="J6130" s="210">
        <f t="shared" si="539"/>
        <v>0</v>
      </c>
      <c r="K6130" s="210">
        <f t="shared" si="539"/>
        <v>0</v>
      </c>
      <c r="L6130" s="210">
        <f t="shared" si="539"/>
        <v>0</v>
      </c>
      <c r="M6130" s="210">
        <f t="shared" si="539"/>
        <v>0</v>
      </c>
      <c r="N6130" s="210">
        <f t="shared" si="539"/>
        <v>0</v>
      </c>
      <c r="O6130" s="210">
        <f t="shared" si="539"/>
        <v>0</v>
      </c>
      <c r="P6130" s="210">
        <f t="shared" si="539"/>
        <v>0</v>
      </c>
      <c r="Q6130" s="210">
        <f t="shared" si="539"/>
        <v>0</v>
      </c>
      <c r="R6130" s="210">
        <f t="shared" si="539"/>
        <v>0</v>
      </c>
    </row>
    <row r="6131" spans="1:18" hidden="1" outlineLevel="2" x14ac:dyDescent="0.35">
      <c r="A6131" s="209" t="str">
        <f>'Usages mobilité'!A9</f>
        <v>Usage mobilité n°6</v>
      </c>
      <c r="B6131" s="209" t="s">
        <v>637</v>
      </c>
      <c r="C6131" s="209"/>
      <c r="D6131" s="210">
        <f>IF(B$6117&lt;&gt;"",IF(B$6117='Usages mobilité'!BF9,'Usages mobilité'!BD9,0),0)</f>
        <v>0</v>
      </c>
      <c r="E6131" s="210">
        <f t="shared" si="539"/>
        <v>0</v>
      </c>
      <c r="F6131" s="210">
        <f t="shared" si="539"/>
        <v>0</v>
      </c>
      <c r="G6131" s="210">
        <f t="shared" si="539"/>
        <v>0</v>
      </c>
      <c r="H6131" s="210">
        <f t="shared" si="539"/>
        <v>0</v>
      </c>
      <c r="I6131" s="210">
        <f t="shared" si="539"/>
        <v>0</v>
      </c>
      <c r="J6131" s="210">
        <f t="shared" si="539"/>
        <v>0</v>
      </c>
      <c r="K6131" s="210">
        <f t="shared" si="539"/>
        <v>0</v>
      </c>
      <c r="L6131" s="210">
        <f t="shared" si="539"/>
        <v>0</v>
      </c>
      <c r="M6131" s="210">
        <f t="shared" si="539"/>
        <v>0</v>
      </c>
      <c r="N6131" s="210">
        <f t="shared" si="539"/>
        <v>0</v>
      </c>
      <c r="O6131" s="210">
        <f t="shared" si="539"/>
        <v>0</v>
      </c>
      <c r="P6131" s="210">
        <f t="shared" si="539"/>
        <v>0</v>
      </c>
      <c r="Q6131" s="210">
        <f t="shared" si="539"/>
        <v>0</v>
      </c>
      <c r="R6131" s="210">
        <f t="shared" si="539"/>
        <v>0</v>
      </c>
    </row>
    <row r="6132" spans="1:18" hidden="1" outlineLevel="2" x14ac:dyDescent="0.35">
      <c r="A6132" s="209" t="str">
        <f>'Usages mobilité'!A10</f>
        <v>Usage mobilité n°7</v>
      </c>
      <c r="B6132" s="209" t="s">
        <v>637</v>
      </c>
      <c r="C6132" s="209"/>
      <c r="D6132" s="210">
        <f>IF(B$6117&lt;&gt;"",IF(B$6117='Usages mobilité'!BF10,'Usages mobilité'!BD10,0),0)</f>
        <v>0</v>
      </c>
      <c r="E6132" s="210">
        <f t="shared" si="539"/>
        <v>0</v>
      </c>
      <c r="F6132" s="210">
        <f t="shared" si="539"/>
        <v>0</v>
      </c>
      <c r="G6132" s="210">
        <f t="shared" si="539"/>
        <v>0</v>
      </c>
      <c r="H6132" s="210">
        <f t="shared" si="539"/>
        <v>0</v>
      </c>
      <c r="I6132" s="210">
        <f t="shared" si="539"/>
        <v>0</v>
      </c>
      <c r="J6132" s="210">
        <f t="shared" si="539"/>
        <v>0</v>
      </c>
      <c r="K6132" s="210">
        <f t="shared" si="539"/>
        <v>0</v>
      </c>
      <c r="L6132" s="210">
        <f t="shared" si="539"/>
        <v>0</v>
      </c>
      <c r="M6132" s="210">
        <f t="shared" si="539"/>
        <v>0</v>
      </c>
      <c r="N6132" s="210">
        <f t="shared" si="539"/>
        <v>0</v>
      </c>
      <c r="O6132" s="210">
        <f t="shared" si="539"/>
        <v>0</v>
      </c>
      <c r="P6132" s="210">
        <f t="shared" si="539"/>
        <v>0</v>
      </c>
      <c r="Q6132" s="210">
        <f t="shared" si="539"/>
        <v>0</v>
      </c>
      <c r="R6132" s="210">
        <f t="shared" si="539"/>
        <v>0</v>
      </c>
    </row>
    <row r="6133" spans="1:18" hidden="1" outlineLevel="2" x14ac:dyDescent="0.35">
      <c r="A6133" s="209" t="str">
        <f>'Usages mobilité'!A11</f>
        <v>Usage mobilité n°8</v>
      </c>
      <c r="B6133" s="209" t="s">
        <v>637</v>
      </c>
      <c r="C6133" s="209"/>
      <c r="D6133" s="210">
        <f>IF(B$6117&lt;&gt;"",IF(B$6117='Usages mobilité'!BF11,'Usages mobilité'!BD11,0),0)</f>
        <v>0</v>
      </c>
      <c r="E6133" s="210">
        <f t="shared" si="539"/>
        <v>0</v>
      </c>
      <c r="F6133" s="210">
        <f t="shared" si="539"/>
        <v>0</v>
      </c>
      <c r="G6133" s="210">
        <f t="shared" si="539"/>
        <v>0</v>
      </c>
      <c r="H6133" s="210">
        <f t="shared" si="539"/>
        <v>0</v>
      </c>
      <c r="I6133" s="210">
        <f t="shared" si="539"/>
        <v>0</v>
      </c>
      <c r="J6133" s="210">
        <f t="shared" si="539"/>
        <v>0</v>
      </c>
      <c r="K6133" s="210">
        <f t="shared" si="539"/>
        <v>0</v>
      </c>
      <c r="L6133" s="210">
        <f t="shared" si="539"/>
        <v>0</v>
      </c>
      <c r="M6133" s="210">
        <f t="shared" si="539"/>
        <v>0</v>
      </c>
      <c r="N6133" s="210">
        <f t="shared" si="539"/>
        <v>0</v>
      </c>
      <c r="O6133" s="210">
        <f t="shared" si="539"/>
        <v>0</v>
      </c>
      <c r="P6133" s="210">
        <f t="shared" si="539"/>
        <v>0</v>
      </c>
      <c r="Q6133" s="210">
        <f t="shared" si="539"/>
        <v>0</v>
      </c>
      <c r="R6133" s="210">
        <f t="shared" si="539"/>
        <v>0</v>
      </c>
    </row>
    <row r="6134" spans="1:18" hidden="1" outlineLevel="2" x14ac:dyDescent="0.35">
      <c r="A6134" s="209" t="str">
        <f>'Usages mobilité'!A12</f>
        <v>Usage mobilité n°9</v>
      </c>
      <c r="B6134" s="209" t="s">
        <v>637</v>
      </c>
      <c r="C6134" s="209"/>
      <c r="D6134" s="210">
        <f>IF(B$6117&lt;&gt;"",IF(B$6117='Usages mobilité'!BF12,'Usages mobilité'!BD12,0),0)</f>
        <v>0</v>
      </c>
      <c r="E6134" s="210">
        <f t="shared" si="539"/>
        <v>0</v>
      </c>
      <c r="F6134" s="210">
        <f t="shared" si="539"/>
        <v>0</v>
      </c>
      <c r="G6134" s="210">
        <f t="shared" si="539"/>
        <v>0</v>
      </c>
      <c r="H6134" s="210">
        <f t="shared" si="539"/>
        <v>0</v>
      </c>
      <c r="I6134" s="210">
        <f t="shared" si="539"/>
        <v>0</v>
      </c>
      <c r="J6134" s="210">
        <f t="shared" si="539"/>
        <v>0</v>
      </c>
      <c r="K6134" s="210">
        <f t="shared" si="539"/>
        <v>0</v>
      </c>
      <c r="L6134" s="210">
        <f t="shared" si="539"/>
        <v>0</v>
      </c>
      <c r="M6134" s="210">
        <f t="shared" si="539"/>
        <v>0</v>
      </c>
      <c r="N6134" s="210">
        <f t="shared" si="539"/>
        <v>0</v>
      </c>
      <c r="O6134" s="210">
        <f t="shared" si="539"/>
        <v>0</v>
      </c>
      <c r="P6134" s="210">
        <f t="shared" si="539"/>
        <v>0</v>
      </c>
      <c r="Q6134" s="210">
        <f t="shared" si="539"/>
        <v>0</v>
      </c>
      <c r="R6134" s="210">
        <f t="shared" si="539"/>
        <v>0</v>
      </c>
    </row>
    <row r="6135" spans="1:18" hidden="1" outlineLevel="2" x14ac:dyDescent="0.35">
      <c r="A6135" s="209" t="str">
        <f>'Usages mobilité'!A13</f>
        <v>Usage mobilité n°10</v>
      </c>
      <c r="B6135" s="209" t="s">
        <v>637</v>
      </c>
      <c r="C6135" s="209"/>
      <c r="D6135" s="210">
        <f>IF(B$6117&lt;&gt;"",IF(B$6117='Usages mobilité'!BF13,'Usages mobilité'!BD13,0),0)</f>
        <v>0</v>
      </c>
      <c r="E6135" s="210">
        <f t="shared" si="539"/>
        <v>0</v>
      </c>
      <c r="F6135" s="210">
        <f t="shared" si="539"/>
        <v>0</v>
      </c>
      <c r="G6135" s="210">
        <f t="shared" si="539"/>
        <v>0</v>
      </c>
      <c r="H6135" s="210">
        <f t="shared" si="539"/>
        <v>0</v>
      </c>
      <c r="I6135" s="210">
        <f t="shared" si="539"/>
        <v>0</v>
      </c>
      <c r="J6135" s="210">
        <f t="shared" si="539"/>
        <v>0</v>
      </c>
      <c r="K6135" s="210">
        <f t="shared" si="539"/>
        <v>0</v>
      </c>
      <c r="L6135" s="210">
        <f t="shared" si="539"/>
        <v>0</v>
      </c>
      <c r="M6135" s="210">
        <f t="shared" si="539"/>
        <v>0</v>
      </c>
      <c r="N6135" s="210">
        <f t="shared" si="539"/>
        <v>0</v>
      </c>
      <c r="O6135" s="210">
        <f t="shared" si="539"/>
        <v>0</v>
      </c>
      <c r="P6135" s="210">
        <f t="shared" si="539"/>
        <v>0</v>
      </c>
      <c r="Q6135" s="210">
        <f t="shared" si="539"/>
        <v>0</v>
      </c>
      <c r="R6135" s="210">
        <f t="shared" si="539"/>
        <v>0</v>
      </c>
    </row>
    <row r="6136" spans="1:18" hidden="1" outlineLevel="2" x14ac:dyDescent="0.35">
      <c r="A6136" s="209" t="str">
        <f>'Usages mobilité'!A14</f>
        <v>Usage mobilité n°11</v>
      </c>
      <c r="B6136" s="209" t="s">
        <v>637</v>
      </c>
      <c r="C6136" s="209"/>
      <c r="D6136" s="210">
        <f>IF(B$6117&lt;&gt;"",IF(B$6117='Usages mobilité'!BF14,'Usages mobilité'!BD14,0),0)</f>
        <v>0</v>
      </c>
      <c r="E6136" s="210">
        <f t="shared" ref="E6136:R6145" si="540">$D6136</f>
        <v>0</v>
      </c>
      <c r="F6136" s="210">
        <f t="shared" si="540"/>
        <v>0</v>
      </c>
      <c r="G6136" s="210">
        <f t="shared" si="540"/>
        <v>0</v>
      </c>
      <c r="H6136" s="210">
        <f t="shared" si="540"/>
        <v>0</v>
      </c>
      <c r="I6136" s="210">
        <f t="shared" si="540"/>
        <v>0</v>
      </c>
      <c r="J6136" s="210">
        <f t="shared" si="540"/>
        <v>0</v>
      </c>
      <c r="K6136" s="210">
        <f t="shared" si="540"/>
        <v>0</v>
      </c>
      <c r="L6136" s="210">
        <f t="shared" si="540"/>
        <v>0</v>
      </c>
      <c r="M6136" s="210">
        <f t="shared" si="540"/>
        <v>0</v>
      </c>
      <c r="N6136" s="210">
        <f t="shared" si="540"/>
        <v>0</v>
      </c>
      <c r="O6136" s="210">
        <f t="shared" si="540"/>
        <v>0</v>
      </c>
      <c r="P6136" s="210">
        <f t="shared" si="540"/>
        <v>0</v>
      </c>
      <c r="Q6136" s="210">
        <f t="shared" si="540"/>
        <v>0</v>
      </c>
      <c r="R6136" s="210">
        <f t="shared" si="540"/>
        <v>0</v>
      </c>
    </row>
    <row r="6137" spans="1:18" hidden="1" outlineLevel="2" x14ac:dyDescent="0.35">
      <c r="A6137" s="209" t="str">
        <f>'Usages mobilité'!A15</f>
        <v>Usage mobilité n°12</v>
      </c>
      <c r="B6137" s="209" t="s">
        <v>637</v>
      </c>
      <c r="C6137" s="209"/>
      <c r="D6137" s="210">
        <f>IF(B$6117&lt;&gt;"",IF(B$6117='Usages mobilité'!BF15,'Usages mobilité'!BD15,0),0)</f>
        <v>0</v>
      </c>
      <c r="E6137" s="210">
        <f t="shared" si="540"/>
        <v>0</v>
      </c>
      <c r="F6137" s="210">
        <f t="shared" si="540"/>
        <v>0</v>
      </c>
      <c r="G6137" s="210">
        <f t="shared" si="540"/>
        <v>0</v>
      </c>
      <c r="H6137" s="210">
        <f t="shared" si="540"/>
        <v>0</v>
      </c>
      <c r="I6137" s="210">
        <f t="shared" si="540"/>
        <v>0</v>
      </c>
      <c r="J6137" s="210">
        <f t="shared" si="540"/>
        <v>0</v>
      </c>
      <c r="K6137" s="210">
        <f t="shared" si="540"/>
        <v>0</v>
      </c>
      <c r="L6137" s="210">
        <f t="shared" si="540"/>
        <v>0</v>
      </c>
      <c r="M6137" s="210">
        <f t="shared" si="540"/>
        <v>0</v>
      </c>
      <c r="N6137" s="210">
        <f t="shared" si="540"/>
        <v>0</v>
      </c>
      <c r="O6137" s="210">
        <f t="shared" si="540"/>
        <v>0</v>
      </c>
      <c r="P6137" s="210">
        <f t="shared" si="540"/>
        <v>0</v>
      </c>
      <c r="Q6137" s="210">
        <f t="shared" si="540"/>
        <v>0</v>
      </c>
      <c r="R6137" s="210">
        <f t="shared" si="540"/>
        <v>0</v>
      </c>
    </row>
    <row r="6138" spans="1:18" hidden="1" outlineLevel="2" x14ac:dyDescent="0.35">
      <c r="A6138" s="209" t="str">
        <f>'Usages mobilité'!A16</f>
        <v>Usage mobilité n°13</v>
      </c>
      <c r="B6138" s="209" t="s">
        <v>637</v>
      </c>
      <c r="C6138" s="209"/>
      <c r="D6138" s="210">
        <f>IF(B$6117&lt;&gt;"",IF(B$6117='Usages mobilité'!BF16,'Usages mobilité'!BD16,0),0)</f>
        <v>0</v>
      </c>
      <c r="E6138" s="210">
        <f t="shared" si="540"/>
        <v>0</v>
      </c>
      <c r="F6138" s="210">
        <f t="shared" si="540"/>
        <v>0</v>
      </c>
      <c r="G6138" s="210">
        <f t="shared" si="540"/>
        <v>0</v>
      </c>
      <c r="H6138" s="210">
        <f t="shared" si="540"/>
        <v>0</v>
      </c>
      <c r="I6138" s="210">
        <f t="shared" si="540"/>
        <v>0</v>
      </c>
      <c r="J6138" s="210">
        <f t="shared" si="540"/>
        <v>0</v>
      </c>
      <c r="K6138" s="210">
        <f t="shared" si="540"/>
        <v>0</v>
      </c>
      <c r="L6138" s="210">
        <f t="shared" si="540"/>
        <v>0</v>
      </c>
      <c r="M6138" s="210">
        <f t="shared" si="540"/>
        <v>0</v>
      </c>
      <c r="N6138" s="210">
        <f t="shared" si="540"/>
        <v>0</v>
      </c>
      <c r="O6138" s="210">
        <f t="shared" si="540"/>
        <v>0</v>
      </c>
      <c r="P6138" s="210">
        <f t="shared" si="540"/>
        <v>0</v>
      </c>
      <c r="Q6138" s="210">
        <f t="shared" si="540"/>
        <v>0</v>
      </c>
      <c r="R6138" s="210">
        <f t="shared" si="540"/>
        <v>0</v>
      </c>
    </row>
    <row r="6139" spans="1:18" hidden="1" outlineLevel="2" x14ac:dyDescent="0.35">
      <c r="A6139" s="209" t="str">
        <f>'Usages mobilité'!A17</f>
        <v>Usage mobilité n°14</v>
      </c>
      <c r="B6139" s="209" t="s">
        <v>637</v>
      </c>
      <c r="C6139" s="209"/>
      <c r="D6139" s="210">
        <f>IF(B$6117&lt;&gt;"",IF(B$6117='Usages mobilité'!BF17,'Usages mobilité'!BD17,0),0)</f>
        <v>0</v>
      </c>
      <c r="E6139" s="210">
        <f t="shared" si="540"/>
        <v>0</v>
      </c>
      <c r="F6139" s="210">
        <f t="shared" si="540"/>
        <v>0</v>
      </c>
      <c r="G6139" s="210">
        <f t="shared" si="540"/>
        <v>0</v>
      </c>
      <c r="H6139" s="210">
        <f t="shared" si="540"/>
        <v>0</v>
      </c>
      <c r="I6139" s="210">
        <f t="shared" si="540"/>
        <v>0</v>
      </c>
      <c r="J6139" s="210">
        <f t="shared" si="540"/>
        <v>0</v>
      </c>
      <c r="K6139" s="210">
        <f t="shared" si="540"/>
        <v>0</v>
      </c>
      <c r="L6139" s="210">
        <f t="shared" si="540"/>
        <v>0</v>
      </c>
      <c r="M6139" s="210">
        <f t="shared" si="540"/>
        <v>0</v>
      </c>
      <c r="N6139" s="210">
        <f t="shared" si="540"/>
        <v>0</v>
      </c>
      <c r="O6139" s="210">
        <f t="shared" si="540"/>
        <v>0</v>
      </c>
      <c r="P6139" s="210">
        <f t="shared" si="540"/>
        <v>0</v>
      </c>
      <c r="Q6139" s="210">
        <f t="shared" si="540"/>
        <v>0</v>
      </c>
      <c r="R6139" s="210">
        <f t="shared" si="540"/>
        <v>0</v>
      </c>
    </row>
    <row r="6140" spans="1:18" hidden="1" outlineLevel="2" x14ac:dyDescent="0.35">
      <c r="A6140" s="209" t="str">
        <f>'Usages mobilité'!A18</f>
        <v>Usage mobilité n°15</v>
      </c>
      <c r="B6140" s="209" t="s">
        <v>637</v>
      </c>
      <c r="C6140" s="209"/>
      <c r="D6140" s="210">
        <f>IF(B$6117&lt;&gt;"",IF(B$6117='Usages mobilité'!BF18,'Usages mobilité'!BD18,0),0)</f>
        <v>0</v>
      </c>
      <c r="E6140" s="210">
        <f t="shared" si="540"/>
        <v>0</v>
      </c>
      <c r="F6140" s="210">
        <f t="shared" si="540"/>
        <v>0</v>
      </c>
      <c r="G6140" s="210">
        <f t="shared" si="540"/>
        <v>0</v>
      </c>
      <c r="H6140" s="210">
        <f t="shared" si="540"/>
        <v>0</v>
      </c>
      <c r="I6140" s="210">
        <f t="shared" si="540"/>
        <v>0</v>
      </c>
      <c r="J6140" s="210">
        <f t="shared" si="540"/>
        <v>0</v>
      </c>
      <c r="K6140" s="210">
        <f t="shared" si="540"/>
        <v>0</v>
      </c>
      <c r="L6140" s="210">
        <f t="shared" si="540"/>
        <v>0</v>
      </c>
      <c r="M6140" s="210">
        <f t="shared" si="540"/>
        <v>0</v>
      </c>
      <c r="N6140" s="210">
        <f t="shared" si="540"/>
        <v>0</v>
      </c>
      <c r="O6140" s="210">
        <f t="shared" si="540"/>
        <v>0</v>
      </c>
      <c r="P6140" s="210">
        <f t="shared" si="540"/>
        <v>0</v>
      </c>
      <c r="Q6140" s="210">
        <f t="shared" si="540"/>
        <v>0</v>
      </c>
      <c r="R6140" s="210">
        <f t="shared" si="540"/>
        <v>0</v>
      </c>
    </row>
    <row r="6141" spans="1:18" hidden="1" outlineLevel="2" x14ac:dyDescent="0.35">
      <c r="A6141" s="209" t="str">
        <f>'Usages mobilité'!A19</f>
        <v>Usage mobilité n°16</v>
      </c>
      <c r="B6141" s="209" t="s">
        <v>637</v>
      </c>
      <c r="C6141" s="209"/>
      <c r="D6141" s="210">
        <f>IF(B$6117&lt;&gt;"",IF(B$6117='Usages mobilité'!BF19,'Usages mobilité'!BD19,0),0)</f>
        <v>0</v>
      </c>
      <c r="E6141" s="210">
        <f t="shared" si="540"/>
        <v>0</v>
      </c>
      <c r="F6141" s="210">
        <f t="shared" si="540"/>
        <v>0</v>
      </c>
      <c r="G6141" s="210">
        <f t="shared" si="540"/>
        <v>0</v>
      </c>
      <c r="H6141" s="210">
        <f t="shared" si="540"/>
        <v>0</v>
      </c>
      <c r="I6141" s="210">
        <f t="shared" si="540"/>
        <v>0</v>
      </c>
      <c r="J6141" s="210">
        <f t="shared" si="540"/>
        <v>0</v>
      </c>
      <c r="K6141" s="210">
        <f t="shared" si="540"/>
        <v>0</v>
      </c>
      <c r="L6141" s="210">
        <f t="shared" si="540"/>
        <v>0</v>
      </c>
      <c r="M6141" s="210">
        <f t="shared" si="540"/>
        <v>0</v>
      </c>
      <c r="N6141" s="210">
        <f t="shared" si="540"/>
        <v>0</v>
      </c>
      <c r="O6141" s="210">
        <f t="shared" si="540"/>
        <v>0</v>
      </c>
      <c r="P6141" s="210">
        <f t="shared" si="540"/>
        <v>0</v>
      </c>
      <c r="Q6141" s="210">
        <f t="shared" si="540"/>
        <v>0</v>
      </c>
      <c r="R6141" s="210">
        <f t="shared" si="540"/>
        <v>0</v>
      </c>
    </row>
    <row r="6142" spans="1:18" hidden="1" outlineLevel="2" x14ac:dyDescent="0.35">
      <c r="A6142" s="209" t="str">
        <f>'Usages mobilité'!A20</f>
        <v>Usage mobilité n°17</v>
      </c>
      <c r="B6142" s="209" t="s">
        <v>637</v>
      </c>
      <c r="C6142" s="209"/>
      <c r="D6142" s="210">
        <f>IF(B$6117&lt;&gt;"",IF(B$6117='Usages mobilité'!BF20,'Usages mobilité'!BD20,0),0)</f>
        <v>0</v>
      </c>
      <c r="E6142" s="210">
        <f t="shared" si="540"/>
        <v>0</v>
      </c>
      <c r="F6142" s="210">
        <f t="shared" si="540"/>
        <v>0</v>
      </c>
      <c r="G6142" s="210">
        <f t="shared" si="540"/>
        <v>0</v>
      </c>
      <c r="H6142" s="210">
        <f t="shared" si="540"/>
        <v>0</v>
      </c>
      <c r="I6142" s="210">
        <f t="shared" si="540"/>
        <v>0</v>
      </c>
      <c r="J6142" s="210">
        <f t="shared" si="540"/>
        <v>0</v>
      </c>
      <c r="K6142" s="210">
        <f t="shared" si="540"/>
        <v>0</v>
      </c>
      <c r="L6142" s="210">
        <f t="shared" si="540"/>
        <v>0</v>
      </c>
      <c r="M6142" s="210">
        <f t="shared" si="540"/>
        <v>0</v>
      </c>
      <c r="N6142" s="210">
        <f t="shared" si="540"/>
        <v>0</v>
      </c>
      <c r="O6142" s="210">
        <f t="shared" si="540"/>
        <v>0</v>
      </c>
      <c r="P6142" s="210">
        <f t="shared" si="540"/>
        <v>0</v>
      </c>
      <c r="Q6142" s="210">
        <f t="shared" si="540"/>
        <v>0</v>
      </c>
      <c r="R6142" s="210">
        <f t="shared" si="540"/>
        <v>0</v>
      </c>
    </row>
    <row r="6143" spans="1:18" hidden="1" outlineLevel="2" x14ac:dyDescent="0.35">
      <c r="A6143" s="209" t="str">
        <f>'Usages mobilité'!A21</f>
        <v>Usage mobilité n°18</v>
      </c>
      <c r="B6143" s="209" t="s">
        <v>637</v>
      </c>
      <c r="C6143" s="209"/>
      <c r="D6143" s="210">
        <f>IF(B$6117&lt;&gt;"",IF(B$6117='Usages mobilité'!BF21,'Usages mobilité'!BD21,0),0)</f>
        <v>0</v>
      </c>
      <c r="E6143" s="210">
        <f t="shared" si="540"/>
        <v>0</v>
      </c>
      <c r="F6143" s="210">
        <f t="shared" si="540"/>
        <v>0</v>
      </c>
      <c r="G6143" s="210">
        <f t="shared" si="540"/>
        <v>0</v>
      </c>
      <c r="H6143" s="210">
        <f t="shared" si="540"/>
        <v>0</v>
      </c>
      <c r="I6143" s="210">
        <f t="shared" si="540"/>
        <v>0</v>
      </c>
      <c r="J6143" s="210">
        <f t="shared" si="540"/>
        <v>0</v>
      </c>
      <c r="K6143" s="210">
        <f t="shared" si="540"/>
        <v>0</v>
      </c>
      <c r="L6143" s="210">
        <f t="shared" si="540"/>
        <v>0</v>
      </c>
      <c r="M6143" s="210">
        <f t="shared" si="540"/>
        <v>0</v>
      </c>
      <c r="N6143" s="210">
        <f t="shared" si="540"/>
        <v>0</v>
      </c>
      <c r="O6143" s="210">
        <f t="shared" si="540"/>
        <v>0</v>
      </c>
      <c r="P6143" s="210">
        <f t="shared" si="540"/>
        <v>0</v>
      </c>
      <c r="Q6143" s="210">
        <f t="shared" si="540"/>
        <v>0</v>
      </c>
      <c r="R6143" s="210">
        <f t="shared" si="540"/>
        <v>0</v>
      </c>
    </row>
    <row r="6144" spans="1:18" hidden="1" outlineLevel="2" x14ac:dyDescent="0.35">
      <c r="A6144" s="209" t="str">
        <f>'Usages mobilité'!A22</f>
        <v>Usage mobilité n°19</v>
      </c>
      <c r="B6144" s="209" t="s">
        <v>637</v>
      </c>
      <c r="C6144" s="209"/>
      <c r="D6144" s="210">
        <f>IF(B$6117&lt;&gt;"",IF(B$6117='Usages mobilité'!BF22,'Usages mobilité'!BD22,0),0)</f>
        <v>0</v>
      </c>
      <c r="E6144" s="210">
        <f t="shared" si="540"/>
        <v>0</v>
      </c>
      <c r="F6144" s="210">
        <f t="shared" si="540"/>
        <v>0</v>
      </c>
      <c r="G6144" s="210">
        <f t="shared" si="540"/>
        <v>0</v>
      </c>
      <c r="H6144" s="210">
        <f t="shared" si="540"/>
        <v>0</v>
      </c>
      <c r="I6144" s="210">
        <f t="shared" si="540"/>
        <v>0</v>
      </c>
      <c r="J6144" s="210">
        <f t="shared" si="540"/>
        <v>0</v>
      </c>
      <c r="K6144" s="210">
        <f t="shared" si="540"/>
        <v>0</v>
      </c>
      <c r="L6144" s="210">
        <f t="shared" si="540"/>
        <v>0</v>
      </c>
      <c r="M6144" s="210">
        <f t="shared" si="540"/>
        <v>0</v>
      </c>
      <c r="N6144" s="210">
        <f t="shared" si="540"/>
        <v>0</v>
      </c>
      <c r="O6144" s="210">
        <f t="shared" si="540"/>
        <v>0</v>
      </c>
      <c r="P6144" s="210">
        <f t="shared" si="540"/>
        <v>0</v>
      </c>
      <c r="Q6144" s="210">
        <f t="shared" si="540"/>
        <v>0</v>
      </c>
      <c r="R6144" s="210">
        <f t="shared" si="540"/>
        <v>0</v>
      </c>
    </row>
    <row r="6145" spans="1:18" hidden="1" outlineLevel="2" x14ac:dyDescent="0.35">
      <c r="A6145" s="209" t="str">
        <f>'Usages mobilité'!A23</f>
        <v>Usage mobilité n°20</v>
      </c>
      <c r="B6145" s="209" t="s">
        <v>637</v>
      </c>
      <c r="C6145" s="209"/>
      <c r="D6145" s="210">
        <f>IF(B$6117&lt;&gt;"",IF(B$6117='Usages mobilité'!BF23,'Usages mobilité'!BD23,0),0)</f>
        <v>0</v>
      </c>
      <c r="E6145" s="210">
        <f t="shared" si="540"/>
        <v>0</v>
      </c>
      <c r="F6145" s="210">
        <f t="shared" si="540"/>
        <v>0</v>
      </c>
      <c r="G6145" s="210">
        <f t="shared" si="540"/>
        <v>0</v>
      </c>
      <c r="H6145" s="210">
        <f t="shared" si="540"/>
        <v>0</v>
      </c>
      <c r="I6145" s="210">
        <f t="shared" si="540"/>
        <v>0</v>
      </c>
      <c r="J6145" s="210">
        <f t="shared" si="540"/>
        <v>0</v>
      </c>
      <c r="K6145" s="210">
        <f t="shared" si="540"/>
        <v>0</v>
      </c>
      <c r="L6145" s="210">
        <f t="shared" si="540"/>
        <v>0</v>
      </c>
      <c r="M6145" s="210">
        <f t="shared" si="540"/>
        <v>0</v>
      </c>
      <c r="N6145" s="210">
        <f t="shared" si="540"/>
        <v>0</v>
      </c>
      <c r="O6145" s="210">
        <f t="shared" si="540"/>
        <v>0</v>
      </c>
      <c r="P6145" s="210">
        <f t="shared" si="540"/>
        <v>0</v>
      </c>
      <c r="Q6145" s="210">
        <f t="shared" si="540"/>
        <v>0</v>
      </c>
      <c r="R6145" s="210">
        <f t="shared" si="540"/>
        <v>0</v>
      </c>
    </row>
    <row r="6146" spans="1:18" hidden="1" outlineLevel="2" x14ac:dyDescent="0.35">
      <c r="A6146" s="209" t="str">
        <f>'Usages mobilité'!A24</f>
        <v>Usage mobilité n°21</v>
      </c>
      <c r="B6146" s="209" t="s">
        <v>637</v>
      </c>
      <c r="C6146" s="209"/>
      <c r="D6146" s="210">
        <f>IF(B$6117&lt;&gt;"",IF(B$6117='Usages mobilité'!BF24,'Usages mobilité'!BD24,0),0)</f>
        <v>0</v>
      </c>
      <c r="E6146" s="210">
        <f t="shared" ref="E6146:R6155" si="541">$D6146</f>
        <v>0</v>
      </c>
      <c r="F6146" s="210">
        <f t="shared" si="541"/>
        <v>0</v>
      </c>
      <c r="G6146" s="210">
        <f t="shared" si="541"/>
        <v>0</v>
      </c>
      <c r="H6146" s="210">
        <f t="shared" si="541"/>
        <v>0</v>
      </c>
      <c r="I6146" s="210">
        <f t="shared" si="541"/>
        <v>0</v>
      </c>
      <c r="J6146" s="210">
        <f t="shared" si="541"/>
        <v>0</v>
      </c>
      <c r="K6146" s="210">
        <f t="shared" si="541"/>
        <v>0</v>
      </c>
      <c r="L6146" s="210">
        <f t="shared" si="541"/>
        <v>0</v>
      </c>
      <c r="M6146" s="210">
        <f t="shared" si="541"/>
        <v>0</v>
      </c>
      <c r="N6146" s="210">
        <f t="shared" si="541"/>
        <v>0</v>
      </c>
      <c r="O6146" s="210">
        <f t="shared" si="541"/>
        <v>0</v>
      </c>
      <c r="P6146" s="210">
        <f t="shared" si="541"/>
        <v>0</v>
      </c>
      <c r="Q6146" s="210">
        <f t="shared" si="541"/>
        <v>0</v>
      </c>
      <c r="R6146" s="210">
        <f t="shared" si="541"/>
        <v>0</v>
      </c>
    </row>
    <row r="6147" spans="1:18" hidden="1" outlineLevel="2" x14ac:dyDescent="0.35">
      <c r="A6147" s="209" t="str">
        <f>'Usages mobilité'!A25</f>
        <v>Usage mobilité n°22</v>
      </c>
      <c r="B6147" s="209" t="s">
        <v>637</v>
      </c>
      <c r="C6147" s="209"/>
      <c r="D6147" s="210">
        <f>IF(B$6117&lt;&gt;"",IF(B$6117='Usages mobilité'!BF25,'Usages mobilité'!BD25,0),0)</f>
        <v>0</v>
      </c>
      <c r="E6147" s="210">
        <f t="shared" si="541"/>
        <v>0</v>
      </c>
      <c r="F6147" s="210">
        <f t="shared" si="541"/>
        <v>0</v>
      </c>
      <c r="G6147" s="210">
        <f t="shared" si="541"/>
        <v>0</v>
      </c>
      <c r="H6147" s="210">
        <f t="shared" si="541"/>
        <v>0</v>
      </c>
      <c r="I6147" s="210">
        <f t="shared" si="541"/>
        <v>0</v>
      </c>
      <c r="J6147" s="210">
        <f t="shared" si="541"/>
        <v>0</v>
      </c>
      <c r="K6147" s="210">
        <f t="shared" si="541"/>
        <v>0</v>
      </c>
      <c r="L6147" s="210">
        <f t="shared" si="541"/>
        <v>0</v>
      </c>
      <c r="M6147" s="210">
        <f t="shared" si="541"/>
        <v>0</v>
      </c>
      <c r="N6147" s="210">
        <f t="shared" si="541"/>
        <v>0</v>
      </c>
      <c r="O6147" s="210">
        <f t="shared" si="541"/>
        <v>0</v>
      </c>
      <c r="P6147" s="210">
        <f t="shared" si="541"/>
        <v>0</v>
      </c>
      <c r="Q6147" s="210">
        <f t="shared" si="541"/>
        <v>0</v>
      </c>
      <c r="R6147" s="210">
        <f t="shared" si="541"/>
        <v>0</v>
      </c>
    </row>
    <row r="6148" spans="1:18" hidden="1" outlineLevel="2" x14ac:dyDescent="0.35">
      <c r="A6148" s="209" t="str">
        <f>'Usages mobilité'!A26</f>
        <v>Usage mobilité n°23</v>
      </c>
      <c r="B6148" s="209" t="s">
        <v>637</v>
      </c>
      <c r="C6148" s="209"/>
      <c r="D6148" s="210">
        <f>IF(B$6117&lt;&gt;"",IF(B$6117='Usages mobilité'!BF26,'Usages mobilité'!BD26,0),0)</f>
        <v>0</v>
      </c>
      <c r="E6148" s="210">
        <f t="shared" si="541"/>
        <v>0</v>
      </c>
      <c r="F6148" s="210">
        <f t="shared" si="541"/>
        <v>0</v>
      </c>
      <c r="G6148" s="210">
        <f t="shared" si="541"/>
        <v>0</v>
      </c>
      <c r="H6148" s="210">
        <f t="shared" si="541"/>
        <v>0</v>
      </c>
      <c r="I6148" s="210">
        <f t="shared" si="541"/>
        <v>0</v>
      </c>
      <c r="J6148" s="210">
        <f t="shared" si="541"/>
        <v>0</v>
      </c>
      <c r="K6148" s="210">
        <f t="shared" si="541"/>
        <v>0</v>
      </c>
      <c r="L6148" s="210">
        <f t="shared" si="541"/>
        <v>0</v>
      </c>
      <c r="M6148" s="210">
        <f t="shared" si="541"/>
        <v>0</v>
      </c>
      <c r="N6148" s="210">
        <f t="shared" si="541"/>
        <v>0</v>
      </c>
      <c r="O6148" s="210">
        <f t="shared" si="541"/>
        <v>0</v>
      </c>
      <c r="P6148" s="210">
        <f t="shared" si="541"/>
        <v>0</v>
      </c>
      <c r="Q6148" s="210">
        <f t="shared" si="541"/>
        <v>0</v>
      </c>
      <c r="R6148" s="210">
        <f t="shared" si="541"/>
        <v>0</v>
      </c>
    </row>
    <row r="6149" spans="1:18" hidden="1" outlineLevel="2" x14ac:dyDescent="0.35">
      <c r="A6149" s="209" t="str">
        <f>'Usages mobilité'!A27</f>
        <v>Usage mobilité n°24</v>
      </c>
      <c r="B6149" s="209" t="s">
        <v>637</v>
      </c>
      <c r="C6149" s="209"/>
      <c r="D6149" s="210">
        <f>IF(B$6117&lt;&gt;"",IF(B$6117='Usages mobilité'!BF27,'Usages mobilité'!BD27,0),0)</f>
        <v>0</v>
      </c>
      <c r="E6149" s="210">
        <f t="shared" si="541"/>
        <v>0</v>
      </c>
      <c r="F6149" s="210">
        <f t="shared" si="541"/>
        <v>0</v>
      </c>
      <c r="G6149" s="210">
        <f t="shared" si="541"/>
        <v>0</v>
      </c>
      <c r="H6149" s="210">
        <f t="shared" si="541"/>
        <v>0</v>
      </c>
      <c r="I6149" s="210">
        <f t="shared" si="541"/>
        <v>0</v>
      </c>
      <c r="J6149" s="210">
        <f t="shared" si="541"/>
        <v>0</v>
      </c>
      <c r="K6149" s="210">
        <f t="shared" si="541"/>
        <v>0</v>
      </c>
      <c r="L6149" s="210">
        <f t="shared" si="541"/>
        <v>0</v>
      </c>
      <c r="M6149" s="210">
        <f t="shared" si="541"/>
        <v>0</v>
      </c>
      <c r="N6149" s="210">
        <f t="shared" si="541"/>
        <v>0</v>
      </c>
      <c r="O6149" s="210">
        <f t="shared" si="541"/>
        <v>0</v>
      </c>
      <c r="P6149" s="210">
        <f t="shared" si="541"/>
        <v>0</v>
      </c>
      <c r="Q6149" s="210">
        <f t="shared" si="541"/>
        <v>0</v>
      </c>
      <c r="R6149" s="210">
        <f t="shared" si="541"/>
        <v>0</v>
      </c>
    </row>
    <row r="6150" spans="1:18" hidden="1" outlineLevel="2" x14ac:dyDescent="0.35">
      <c r="A6150" s="209" t="str">
        <f>'Usages mobilité'!A28</f>
        <v>Usage mobilité n°25</v>
      </c>
      <c r="B6150" s="209" t="s">
        <v>637</v>
      </c>
      <c r="C6150" s="209"/>
      <c r="D6150" s="210">
        <f>IF(B$6117&lt;&gt;"",IF(B$6117='Usages mobilité'!BF28,'Usages mobilité'!BD28,0),0)</f>
        <v>0</v>
      </c>
      <c r="E6150" s="210">
        <f t="shared" si="541"/>
        <v>0</v>
      </c>
      <c r="F6150" s="210">
        <f t="shared" si="541"/>
        <v>0</v>
      </c>
      <c r="G6150" s="210">
        <f t="shared" si="541"/>
        <v>0</v>
      </c>
      <c r="H6150" s="210">
        <f t="shared" si="541"/>
        <v>0</v>
      </c>
      <c r="I6150" s="210">
        <f t="shared" si="541"/>
        <v>0</v>
      </c>
      <c r="J6150" s="210">
        <f t="shared" si="541"/>
        <v>0</v>
      </c>
      <c r="K6150" s="210">
        <f t="shared" si="541"/>
        <v>0</v>
      </c>
      <c r="L6150" s="210">
        <f t="shared" si="541"/>
        <v>0</v>
      </c>
      <c r="M6150" s="210">
        <f t="shared" si="541"/>
        <v>0</v>
      </c>
      <c r="N6150" s="210">
        <f t="shared" si="541"/>
        <v>0</v>
      </c>
      <c r="O6150" s="210">
        <f t="shared" si="541"/>
        <v>0</v>
      </c>
      <c r="P6150" s="210">
        <f t="shared" si="541"/>
        <v>0</v>
      </c>
      <c r="Q6150" s="210">
        <f t="shared" si="541"/>
        <v>0</v>
      </c>
      <c r="R6150" s="210">
        <f t="shared" si="541"/>
        <v>0</v>
      </c>
    </row>
    <row r="6151" spans="1:18" hidden="1" outlineLevel="2" x14ac:dyDescent="0.35">
      <c r="A6151" s="209" t="str">
        <f>'Usages mobilité'!A29</f>
        <v>Usage mobilité n°26</v>
      </c>
      <c r="B6151" s="209" t="s">
        <v>637</v>
      </c>
      <c r="C6151" s="209"/>
      <c r="D6151" s="210">
        <f>IF(B$6117&lt;&gt;"",IF(B$6117='Usages mobilité'!BF29,'Usages mobilité'!BD29,0),0)</f>
        <v>0</v>
      </c>
      <c r="E6151" s="210">
        <f t="shared" si="541"/>
        <v>0</v>
      </c>
      <c r="F6151" s="210">
        <f t="shared" si="541"/>
        <v>0</v>
      </c>
      <c r="G6151" s="210">
        <f t="shared" si="541"/>
        <v>0</v>
      </c>
      <c r="H6151" s="210">
        <f t="shared" si="541"/>
        <v>0</v>
      </c>
      <c r="I6151" s="210">
        <f t="shared" si="541"/>
        <v>0</v>
      </c>
      <c r="J6151" s="210">
        <f t="shared" si="541"/>
        <v>0</v>
      </c>
      <c r="K6151" s="210">
        <f t="shared" si="541"/>
        <v>0</v>
      </c>
      <c r="L6151" s="210">
        <f t="shared" si="541"/>
        <v>0</v>
      </c>
      <c r="M6151" s="210">
        <f t="shared" si="541"/>
        <v>0</v>
      </c>
      <c r="N6151" s="210">
        <f t="shared" si="541"/>
        <v>0</v>
      </c>
      <c r="O6151" s="210">
        <f t="shared" si="541"/>
        <v>0</v>
      </c>
      <c r="P6151" s="210">
        <f t="shared" si="541"/>
        <v>0</v>
      </c>
      <c r="Q6151" s="210">
        <f t="shared" si="541"/>
        <v>0</v>
      </c>
      <c r="R6151" s="210">
        <f t="shared" si="541"/>
        <v>0</v>
      </c>
    </row>
    <row r="6152" spans="1:18" hidden="1" outlineLevel="2" x14ac:dyDescent="0.35">
      <c r="A6152" s="209" t="str">
        <f>'Usages mobilité'!A30</f>
        <v>Usage mobilité n°27</v>
      </c>
      <c r="B6152" s="209" t="s">
        <v>637</v>
      </c>
      <c r="C6152" s="209"/>
      <c r="D6152" s="210">
        <f>IF(B$6117&lt;&gt;"",IF(B$6117='Usages mobilité'!BF30,'Usages mobilité'!BD30,0),0)</f>
        <v>0</v>
      </c>
      <c r="E6152" s="210">
        <f t="shared" si="541"/>
        <v>0</v>
      </c>
      <c r="F6152" s="210">
        <f t="shared" si="541"/>
        <v>0</v>
      </c>
      <c r="G6152" s="210">
        <f t="shared" si="541"/>
        <v>0</v>
      </c>
      <c r="H6152" s="210">
        <f t="shared" si="541"/>
        <v>0</v>
      </c>
      <c r="I6152" s="210">
        <f t="shared" si="541"/>
        <v>0</v>
      </c>
      <c r="J6152" s="210">
        <f t="shared" si="541"/>
        <v>0</v>
      </c>
      <c r="K6152" s="210">
        <f t="shared" si="541"/>
        <v>0</v>
      </c>
      <c r="L6152" s="210">
        <f t="shared" si="541"/>
        <v>0</v>
      </c>
      <c r="M6152" s="210">
        <f t="shared" si="541"/>
        <v>0</v>
      </c>
      <c r="N6152" s="210">
        <f t="shared" si="541"/>
        <v>0</v>
      </c>
      <c r="O6152" s="210">
        <f t="shared" si="541"/>
        <v>0</v>
      </c>
      <c r="P6152" s="210">
        <f t="shared" si="541"/>
        <v>0</v>
      </c>
      <c r="Q6152" s="210">
        <f t="shared" si="541"/>
        <v>0</v>
      </c>
      <c r="R6152" s="210">
        <f t="shared" si="541"/>
        <v>0</v>
      </c>
    </row>
    <row r="6153" spans="1:18" hidden="1" outlineLevel="2" x14ac:dyDescent="0.35">
      <c r="A6153" s="209" t="str">
        <f>'Usages mobilité'!A31</f>
        <v>Usage mobilité n°28</v>
      </c>
      <c r="B6153" s="209" t="s">
        <v>637</v>
      </c>
      <c r="C6153" s="209"/>
      <c r="D6153" s="210">
        <f>IF(B$6117&lt;&gt;"",IF(B$6117='Usages mobilité'!BF31,'Usages mobilité'!BD31,0),0)</f>
        <v>0</v>
      </c>
      <c r="E6153" s="210">
        <f t="shared" si="541"/>
        <v>0</v>
      </c>
      <c r="F6153" s="210">
        <f t="shared" si="541"/>
        <v>0</v>
      </c>
      <c r="G6153" s="210">
        <f t="shared" si="541"/>
        <v>0</v>
      </c>
      <c r="H6153" s="210">
        <f t="shared" si="541"/>
        <v>0</v>
      </c>
      <c r="I6153" s="210">
        <f t="shared" si="541"/>
        <v>0</v>
      </c>
      <c r="J6153" s="210">
        <f t="shared" si="541"/>
        <v>0</v>
      </c>
      <c r="K6153" s="210">
        <f t="shared" si="541"/>
        <v>0</v>
      </c>
      <c r="L6153" s="210">
        <f t="shared" si="541"/>
        <v>0</v>
      </c>
      <c r="M6153" s="210">
        <f t="shared" si="541"/>
        <v>0</v>
      </c>
      <c r="N6153" s="210">
        <f t="shared" si="541"/>
        <v>0</v>
      </c>
      <c r="O6153" s="210">
        <f t="shared" si="541"/>
        <v>0</v>
      </c>
      <c r="P6153" s="210">
        <f t="shared" si="541"/>
        <v>0</v>
      </c>
      <c r="Q6153" s="210">
        <f t="shared" si="541"/>
        <v>0</v>
      </c>
      <c r="R6153" s="210">
        <f t="shared" si="541"/>
        <v>0</v>
      </c>
    </row>
    <row r="6154" spans="1:18" hidden="1" outlineLevel="2" x14ac:dyDescent="0.35">
      <c r="A6154" s="209" t="str">
        <f>'Usages mobilité'!A32</f>
        <v>Usage mobilité n°29</v>
      </c>
      <c r="B6154" s="209" t="s">
        <v>637</v>
      </c>
      <c r="C6154" s="209"/>
      <c r="D6154" s="210">
        <f>IF(B$6117&lt;&gt;"",IF(B$6117='Usages mobilité'!BF32,'Usages mobilité'!BD32,0),0)</f>
        <v>0</v>
      </c>
      <c r="E6154" s="210">
        <f t="shared" si="541"/>
        <v>0</v>
      </c>
      <c r="F6154" s="210">
        <f t="shared" si="541"/>
        <v>0</v>
      </c>
      <c r="G6154" s="210">
        <f t="shared" si="541"/>
        <v>0</v>
      </c>
      <c r="H6154" s="210">
        <f t="shared" si="541"/>
        <v>0</v>
      </c>
      <c r="I6154" s="210">
        <f t="shared" si="541"/>
        <v>0</v>
      </c>
      <c r="J6154" s="210">
        <f t="shared" si="541"/>
        <v>0</v>
      </c>
      <c r="K6154" s="210">
        <f t="shared" si="541"/>
        <v>0</v>
      </c>
      <c r="L6154" s="210">
        <f t="shared" si="541"/>
        <v>0</v>
      </c>
      <c r="M6154" s="210">
        <f t="shared" si="541"/>
        <v>0</v>
      </c>
      <c r="N6154" s="210">
        <f t="shared" si="541"/>
        <v>0</v>
      </c>
      <c r="O6154" s="210">
        <f t="shared" si="541"/>
        <v>0</v>
      </c>
      <c r="P6154" s="210">
        <f t="shared" si="541"/>
        <v>0</v>
      </c>
      <c r="Q6154" s="210">
        <f t="shared" si="541"/>
        <v>0</v>
      </c>
      <c r="R6154" s="210">
        <f t="shared" si="541"/>
        <v>0</v>
      </c>
    </row>
    <row r="6155" spans="1:18" hidden="1" outlineLevel="2" x14ac:dyDescent="0.35">
      <c r="A6155" s="209" t="str">
        <f>'Usages mobilité'!A33</f>
        <v>Usage mobilité n°30</v>
      </c>
      <c r="B6155" s="209" t="s">
        <v>637</v>
      </c>
      <c r="C6155" s="209"/>
      <c r="D6155" s="210">
        <f>IF(B$6117&lt;&gt;"",IF(B$6117='Usages mobilité'!BF33,'Usages mobilité'!BD33,0),0)</f>
        <v>0</v>
      </c>
      <c r="E6155" s="210">
        <f t="shared" si="541"/>
        <v>0</v>
      </c>
      <c r="F6155" s="210">
        <f t="shared" si="541"/>
        <v>0</v>
      </c>
      <c r="G6155" s="210">
        <f t="shared" si="541"/>
        <v>0</v>
      </c>
      <c r="H6155" s="210">
        <f t="shared" si="541"/>
        <v>0</v>
      </c>
      <c r="I6155" s="210">
        <f t="shared" si="541"/>
        <v>0</v>
      </c>
      <c r="J6155" s="210">
        <f t="shared" si="541"/>
        <v>0</v>
      </c>
      <c r="K6155" s="210">
        <f t="shared" si="541"/>
        <v>0</v>
      </c>
      <c r="L6155" s="210">
        <f t="shared" si="541"/>
        <v>0</v>
      </c>
      <c r="M6155" s="210">
        <f t="shared" si="541"/>
        <v>0</v>
      </c>
      <c r="N6155" s="210">
        <f t="shared" si="541"/>
        <v>0</v>
      </c>
      <c r="O6155" s="210">
        <f t="shared" si="541"/>
        <v>0</v>
      </c>
      <c r="P6155" s="210">
        <f t="shared" si="541"/>
        <v>0</v>
      </c>
      <c r="Q6155" s="210">
        <f t="shared" si="541"/>
        <v>0</v>
      </c>
      <c r="R6155" s="210">
        <f t="shared" si="541"/>
        <v>0</v>
      </c>
    </row>
    <row r="6156" spans="1:18" hidden="1" outlineLevel="2" x14ac:dyDescent="0.35">
      <c r="A6156" s="209" t="str">
        <f>'Usages mobilité'!A34</f>
        <v>Usage mobilité n°31</v>
      </c>
      <c r="B6156" s="209" t="s">
        <v>637</v>
      </c>
      <c r="C6156" s="209"/>
      <c r="D6156" s="210">
        <f>IF(B$6117&lt;&gt;"",IF(B$6117='Usages mobilité'!BF34,'Usages mobilité'!BD34,0),0)</f>
        <v>0</v>
      </c>
      <c r="E6156" s="210">
        <f t="shared" ref="E6156:R6165" si="542">$D6156</f>
        <v>0</v>
      </c>
      <c r="F6156" s="210">
        <f t="shared" si="542"/>
        <v>0</v>
      </c>
      <c r="G6156" s="210">
        <f t="shared" si="542"/>
        <v>0</v>
      </c>
      <c r="H6156" s="210">
        <f t="shared" si="542"/>
        <v>0</v>
      </c>
      <c r="I6156" s="210">
        <f t="shared" si="542"/>
        <v>0</v>
      </c>
      <c r="J6156" s="210">
        <f t="shared" si="542"/>
        <v>0</v>
      </c>
      <c r="K6156" s="210">
        <f t="shared" si="542"/>
        <v>0</v>
      </c>
      <c r="L6156" s="210">
        <f t="shared" si="542"/>
        <v>0</v>
      </c>
      <c r="M6156" s="210">
        <f t="shared" si="542"/>
        <v>0</v>
      </c>
      <c r="N6156" s="210">
        <f t="shared" si="542"/>
        <v>0</v>
      </c>
      <c r="O6156" s="210">
        <f t="shared" si="542"/>
        <v>0</v>
      </c>
      <c r="P6156" s="210">
        <f t="shared" si="542"/>
        <v>0</v>
      </c>
      <c r="Q6156" s="210">
        <f t="shared" si="542"/>
        <v>0</v>
      </c>
      <c r="R6156" s="210">
        <f t="shared" si="542"/>
        <v>0</v>
      </c>
    </row>
    <row r="6157" spans="1:18" hidden="1" outlineLevel="2" x14ac:dyDescent="0.35">
      <c r="A6157" s="209" t="str">
        <f>'Usages mobilité'!A35</f>
        <v>Usage mobilité n°32</v>
      </c>
      <c r="B6157" s="209" t="s">
        <v>637</v>
      </c>
      <c r="C6157" s="209"/>
      <c r="D6157" s="210">
        <f>IF(B$6117&lt;&gt;"",IF(B$6117='Usages mobilité'!BF35,'Usages mobilité'!BD35,0),0)</f>
        <v>0</v>
      </c>
      <c r="E6157" s="210">
        <f t="shared" si="542"/>
        <v>0</v>
      </c>
      <c r="F6157" s="210">
        <f t="shared" si="542"/>
        <v>0</v>
      </c>
      <c r="G6157" s="210">
        <f t="shared" si="542"/>
        <v>0</v>
      </c>
      <c r="H6157" s="210">
        <f t="shared" si="542"/>
        <v>0</v>
      </c>
      <c r="I6157" s="210">
        <f t="shared" si="542"/>
        <v>0</v>
      </c>
      <c r="J6157" s="210">
        <f t="shared" si="542"/>
        <v>0</v>
      </c>
      <c r="K6157" s="210">
        <f t="shared" si="542"/>
        <v>0</v>
      </c>
      <c r="L6157" s="210">
        <f t="shared" si="542"/>
        <v>0</v>
      </c>
      <c r="M6157" s="210">
        <f t="shared" si="542"/>
        <v>0</v>
      </c>
      <c r="N6157" s="210">
        <f t="shared" si="542"/>
        <v>0</v>
      </c>
      <c r="O6157" s="210">
        <f t="shared" si="542"/>
        <v>0</v>
      </c>
      <c r="P6157" s="210">
        <f t="shared" si="542"/>
        <v>0</v>
      </c>
      <c r="Q6157" s="210">
        <f t="shared" si="542"/>
        <v>0</v>
      </c>
      <c r="R6157" s="210">
        <f t="shared" si="542"/>
        <v>0</v>
      </c>
    </row>
    <row r="6158" spans="1:18" hidden="1" outlineLevel="2" x14ac:dyDescent="0.35">
      <c r="A6158" s="209" t="str">
        <f>'Usages mobilité'!A36</f>
        <v>Usage mobilité n°33</v>
      </c>
      <c r="B6158" s="209" t="s">
        <v>637</v>
      </c>
      <c r="C6158" s="209"/>
      <c r="D6158" s="210">
        <f>IF(B$6117&lt;&gt;"",IF(B$6117='Usages mobilité'!BF36,'Usages mobilité'!BD36,0),0)</f>
        <v>0</v>
      </c>
      <c r="E6158" s="210">
        <f t="shared" si="542"/>
        <v>0</v>
      </c>
      <c r="F6158" s="210">
        <f t="shared" si="542"/>
        <v>0</v>
      </c>
      <c r="G6158" s="210">
        <f t="shared" si="542"/>
        <v>0</v>
      </c>
      <c r="H6158" s="210">
        <f t="shared" si="542"/>
        <v>0</v>
      </c>
      <c r="I6158" s="210">
        <f t="shared" si="542"/>
        <v>0</v>
      </c>
      <c r="J6158" s="210">
        <f t="shared" si="542"/>
        <v>0</v>
      </c>
      <c r="K6158" s="210">
        <f t="shared" si="542"/>
        <v>0</v>
      </c>
      <c r="L6158" s="210">
        <f t="shared" si="542"/>
        <v>0</v>
      </c>
      <c r="M6158" s="210">
        <f t="shared" si="542"/>
        <v>0</v>
      </c>
      <c r="N6158" s="210">
        <f t="shared" si="542"/>
        <v>0</v>
      </c>
      <c r="O6158" s="210">
        <f t="shared" si="542"/>
        <v>0</v>
      </c>
      <c r="P6158" s="210">
        <f t="shared" si="542"/>
        <v>0</v>
      </c>
      <c r="Q6158" s="210">
        <f t="shared" si="542"/>
        <v>0</v>
      </c>
      <c r="R6158" s="210">
        <f t="shared" si="542"/>
        <v>0</v>
      </c>
    </row>
    <row r="6159" spans="1:18" hidden="1" outlineLevel="2" x14ac:dyDescent="0.35">
      <c r="A6159" s="209" t="str">
        <f>'Usages mobilité'!A37</f>
        <v>Usage mobilité n°34</v>
      </c>
      <c r="B6159" s="209" t="s">
        <v>637</v>
      </c>
      <c r="C6159" s="209"/>
      <c r="D6159" s="210">
        <f>IF(B$6117&lt;&gt;"",IF(B$6117='Usages mobilité'!BF37,'Usages mobilité'!BD37,0),0)</f>
        <v>0</v>
      </c>
      <c r="E6159" s="210">
        <f t="shared" si="542"/>
        <v>0</v>
      </c>
      <c r="F6159" s="210">
        <f t="shared" si="542"/>
        <v>0</v>
      </c>
      <c r="G6159" s="210">
        <f t="shared" si="542"/>
        <v>0</v>
      </c>
      <c r="H6159" s="210">
        <f t="shared" si="542"/>
        <v>0</v>
      </c>
      <c r="I6159" s="210">
        <f t="shared" si="542"/>
        <v>0</v>
      </c>
      <c r="J6159" s="210">
        <f t="shared" si="542"/>
        <v>0</v>
      </c>
      <c r="K6159" s="210">
        <f t="shared" si="542"/>
        <v>0</v>
      </c>
      <c r="L6159" s="210">
        <f t="shared" si="542"/>
        <v>0</v>
      </c>
      <c r="M6159" s="210">
        <f t="shared" si="542"/>
        <v>0</v>
      </c>
      <c r="N6159" s="210">
        <f t="shared" si="542"/>
        <v>0</v>
      </c>
      <c r="O6159" s="210">
        <f t="shared" si="542"/>
        <v>0</v>
      </c>
      <c r="P6159" s="210">
        <f t="shared" si="542"/>
        <v>0</v>
      </c>
      <c r="Q6159" s="210">
        <f t="shared" si="542"/>
        <v>0</v>
      </c>
      <c r="R6159" s="210">
        <f t="shared" si="542"/>
        <v>0</v>
      </c>
    </row>
    <row r="6160" spans="1:18" hidden="1" outlineLevel="2" x14ac:dyDescent="0.35">
      <c r="A6160" s="209" t="str">
        <f>'Usages mobilité'!A38</f>
        <v>Usage mobilité n°35</v>
      </c>
      <c r="B6160" s="209" t="s">
        <v>637</v>
      </c>
      <c r="C6160" s="209"/>
      <c r="D6160" s="210">
        <f>IF(B$6117&lt;&gt;"",IF(B$6117='Usages mobilité'!BF38,'Usages mobilité'!BD38,0),0)</f>
        <v>0</v>
      </c>
      <c r="E6160" s="210">
        <f t="shared" si="542"/>
        <v>0</v>
      </c>
      <c r="F6160" s="210">
        <f t="shared" si="542"/>
        <v>0</v>
      </c>
      <c r="G6160" s="210">
        <f t="shared" si="542"/>
        <v>0</v>
      </c>
      <c r="H6160" s="210">
        <f t="shared" si="542"/>
        <v>0</v>
      </c>
      <c r="I6160" s="210">
        <f t="shared" si="542"/>
        <v>0</v>
      </c>
      <c r="J6160" s="210">
        <f t="shared" si="542"/>
        <v>0</v>
      </c>
      <c r="K6160" s="210">
        <f t="shared" si="542"/>
        <v>0</v>
      </c>
      <c r="L6160" s="210">
        <f t="shared" si="542"/>
        <v>0</v>
      </c>
      <c r="M6160" s="210">
        <f t="shared" si="542"/>
        <v>0</v>
      </c>
      <c r="N6160" s="210">
        <f t="shared" si="542"/>
        <v>0</v>
      </c>
      <c r="O6160" s="210">
        <f t="shared" si="542"/>
        <v>0</v>
      </c>
      <c r="P6160" s="210">
        <f t="shared" si="542"/>
        <v>0</v>
      </c>
      <c r="Q6160" s="210">
        <f t="shared" si="542"/>
        <v>0</v>
      </c>
      <c r="R6160" s="210">
        <f t="shared" si="542"/>
        <v>0</v>
      </c>
    </row>
    <row r="6161" spans="1:18" hidden="1" outlineLevel="2" x14ac:dyDescent="0.35">
      <c r="A6161" s="209" t="str">
        <f>'Usages mobilité'!A39</f>
        <v>Usage mobilité n°36</v>
      </c>
      <c r="B6161" s="209" t="s">
        <v>637</v>
      </c>
      <c r="C6161" s="209"/>
      <c r="D6161" s="210">
        <f>IF(B$6117&lt;&gt;"",IF(B$6117='Usages mobilité'!BF39,'Usages mobilité'!BD39,0),0)</f>
        <v>0</v>
      </c>
      <c r="E6161" s="210">
        <f t="shared" si="542"/>
        <v>0</v>
      </c>
      <c r="F6161" s="210">
        <f t="shared" si="542"/>
        <v>0</v>
      </c>
      <c r="G6161" s="210">
        <f t="shared" si="542"/>
        <v>0</v>
      </c>
      <c r="H6161" s="210">
        <f t="shared" si="542"/>
        <v>0</v>
      </c>
      <c r="I6161" s="210">
        <f t="shared" si="542"/>
        <v>0</v>
      </c>
      <c r="J6161" s="210">
        <f t="shared" si="542"/>
        <v>0</v>
      </c>
      <c r="K6161" s="210">
        <f t="shared" si="542"/>
        <v>0</v>
      </c>
      <c r="L6161" s="210">
        <f t="shared" si="542"/>
        <v>0</v>
      </c>
      <c r="M6161" s="210">
        <f t="shared" si="542"/>
        <v>0</v>
      </c>
      <c r="N6161" s="210">
        <f t="shared" si="542"/>
        <v>0</v>
      </c>
      <c r="O6161" s="210">
        <f t="shared" si="542"/>
        <v>0</v>
      </c>
      <c r="P6161" s="210">
        <f t="shared" si="542"/>
        <v>0</v>
      </c>
      <c r="Q6161" s="210">
        <f t="shared" si="542"/>
        <v>0</v>
      </c>
      <c r="R6161" s="210">
        <f t="shared" si="542"/>
        <v>0</v>
      </c>
    </row>
    <row r="6162" spans="1:18" hidden="1" outlineLevel="2" x14ac:dyDescent="0.35">
      <c r="A6162" s="209" t="str">
        <f>'Usages mobilité'!A40</f>
        <v>Usage mobilité n°37</v>
      </c>
      <c r="B6162" s="209" t="s">
        <v>637</v>
      </c>
      <c r="C6162" s="209"/>
      <c r="D6162" s="210">
        <f>IF(B$6117&lt;&gt;"",IF(B$6117='Usages mobilité'!BF40,'Usages mobilité'!BD40,0),0)</f>
        <v>0</v>
      </c>
      <c r="E6162" s="210">
        <f t="shared" si="542"/>
        <v>0</v>
      </c>
      <c r="F6162" s="210">
        <f t="shared" si="542"/>
        <v>0</v>
      </c>
      <c r="G6162" s="210">
        <f t="shared" si="542"/>
        <v>0</v>
      </c>
      <c r="H6162" s="210">
        <f t="shared" si="542"/>
        <v>0</v>
      </c>
      <c r="I6162" s="210">
        <f t="shared" si="542"/>
        <v>0</v>
      </c>
      <c r="J6162" s="210">
        <f t="shared" si="542"/>
        <v>0</v>
      </c>
      <c r="K6162" s="210">
        <f t="shared" si="542"/>
        <v>0</v>
      </c>
      <c r="L6162" s="210">
        <f t="shared" si="542"/>
        <v>0</v>
      </c>
      <c r="M6162" s="210">
        <f t="shared" si="542"/>
        <v>0</v>
      </c>
      <c r="N6162" s="210">
        <f t="shared" si="542"/>
        <v>0</v>
      </c>
      <c r="O6162" s="210">
        <f t="shared" si="542"/>
        <v>0</v>
      </c>
      <c r="P6162" s="210">
        <f t="shared" si="542"/>
        <v>0</v>
      </c>
      <c r="Q6162" s="210">
        <f t="shared" si="542"/>
        <v>0</v>
      </c>
      <c r="R6162" s="210">
        <f t="shared" si="542"/>
        <v>0</v>
      </c>
    </row>
    <row r="6163" spans="1:18" hidden="1" outlineLevel="2" x14ac:dyDescent="0.35">
      <c r="A6163" s="209" t="str">
        <f>'Usages mobilité'!A41</f>
        <v>Usage mobilité n°38</v>
      </c>
      <c r="B6163" s="209" t="s">
        <v>637</v>
      </c>
      <c r="C6163" s="209"/>
      <c r="D6163" s="210">
        <f>IF(B$6117&lt;&gt;"",IF(B$6117='Usages mobilité'!BF41,'Usages mobilité'!BD41,0),0)</f>
        <v>0</v>
      </c>
      <c r="E6163" s="210">
        <f t="shared" si="542"/>
        <v>0</v>
      </c>
      <c r="F6163" s="210">
        <f t="shared" si="542"/>
        <v>0</v>
      </c>
      <c r="G6163" s="210">
        <f t="shared" si="542"/>
        <v>0</v>
      </c>
      <c r="H6163" s="210">
        <f t="shared" si="542"/>
        <v>0</v>
      </c>
      <c r="I6163" s="210">
        <f t="shared" si="542"/>
        <v>0</v>
      </c>
      <c r="J6163" s="210">
        <f t="shared" si="542"/>
        <v>0</v>
      </c>
      <c r="K6163" s="210">
        <f t="shared" si="542"/>
        <v>0</v>
      </c>
      <c r="L6163" s="210">
        <f t="shared" si="542"/>
        <v>0</v>
      </c>
      <c r="M6163" s="210">
        <f t="shared" si="542"/>
        <v>0</v>
      </c>
      <c r="N6163" s="210">
        <f t="shared" si="542"/>
        <v>0</v>
      </c>
      <c r="O6163" s="210">
        <f t="shared" si="542"/>
        <v>0</v>
      </c>
      <c r="P6163" s="210">
        <f t="shared" si="542"/>
        <v>0</v>
      </c>
      <c r="Q6163" s="210">
        <f t="shared" si="542"/>
        <v>0</v>
      </c>
      <c r="R6163" s="210">
        <f t="shared" si="542"/>
        <v>0</v>
      </c>
    </row>
    <row r="6164" spans="1:18" hidden="1" outlineLevel="2" x14ac:dyDescent="0.35">
      <c r="A6164" s="209" t="str">
        <f>'Usages mobilité'!A42</f>
        <v>Usage mobilité n°39</v>
      </c>
      <c r="B6164" s="209" t="s">
        <v>637</v>
      </c>
      <c r="C6164" s="209"/>
      <c r="D6164" s="210">
        <f>IF(B$6117&lt;&gt;"",IF(B$6117='Usages mobilité'!BF42,'Usages mobilité'!BD42,0),0)</f>
        <v>0</v>
      </c>
      <c r="E6164" s="210">
        <f t="shared" si="542"/>
        <v>0</v>
      </c>
      <c r="F6164" s="210">
        <f t="shared" si="542"/>
        <v>0</v>
      </c>
      <c r="G6164" s="210">
        <f t="shared" si="542"/>
        <v>0</v>
      </c>
      <c r="H6164" s="210">
        <f t="shared" si="542"/>
        <v>0</v>
      </c>
      <c r="I6164" s="210">
        <f t="shared" si="542"/>
        <v>0</v>
      </c>
      <c r="J6164" s="210">
        <f t="shared" si="542"/>
        <v>0</v>
      </c>
      <c r="K6164" s="210">
        <f t="shared" si="542"/>
        <v>0</v>
      </c>
      <c r="L6164" s="210">
        <f t="shared" si="542"/>
        <v>0</v>
      </c>
      <c r="M6164" s="210">
        <f t="shared" si="542"/>
        <v>0</v>
      </c>
      <c r="N6164" s="210">
        <f t="shared" si="542"/>
        <v>0</v>
      </c>
      <c r="O6164" s="210">
        <f t="shared" si="542"/>
        <v>0</v>
      </c>
      <c r="P6164" s="210">
        <f t="shared" si="542"/>
        <v>0</v>
      </c>
      <c r="Q6164" s="210">
        <f t="shared" si="542"/>
        <v>0</v>
      </c>
      <c r="R6164" s="210">
        <f t="shared" si="542"/>
        <v>0</v>
      </c>
    </row>
    <row r="6165" spans="1:18" hidden="1" outlineLevel="2" x14ac:dyDescent="0.35">
      <c r="A6165" s="209" t="str">
        <f>'Usages mobilité'!A43</f>
        <v>Usage mobilité n°40</v>
      </c>
      <c r="B6165" s="209" t="s">
        <v>637</v>
      </c>
      <c r="C6165" s="209"/>
      <c r="D6165" s="210">
        <f>IF(B$6117&lt;&gt;"",IF(B$6117='Usages mobilité'!BF43,'Usages mobilité'!BD43,0),0)</f>
        <v>0</v>
      </c>
      <c r="E6165" s="210">
        <f t="shared" si="542"/>
        <v>0</v>
      </c>
      <c r="F6165" s="210">
        <f t="shared" si="542"/>
        <v>0</v>
      </c>
      <c r="G6165" s="210">
        <f t="shared" si="542"/>
        <v>0</v>
      </c>
      <c r="H6165" s="210">
        <f t="shared" si="542"/>
        <v>0</v>
      </c>
      <c r="I6165" s="210">
        <f t="shared" si="542"/>
        <v>0</v>
      </c>
      <c r="J6165" s="210">
        <f t="shared" si="542"/>
        <v>0</v>
      </c>
      <c r="K6165" s="210">
        <f t="shared" si="542"/>
        <v>0</v>
      </c>
      <c r="L6165" s="210">
        <f t="shared" si="542"/>
        <v>0</v>
      </c>
      <c r="M6165" s="210">
        <f t="shared" si="542"/>
        <v>0</v>
      </c>
      <c r="N6165" s="210">
        <f t="shared" si="542"/>
        <v>0</v>
      </c>
      <c r="O6165" s="210">
        <f t="shared" si="542"/>
        <v>0</v>
      </c>
      <c r="P6165" s="210">
        <f t="shared" si="542"/>
        <v>0</v>
      </c>
      <c r="Q6165" s="210">
        <f t="shared" si="542"/>
        <v>0</v>
      </c>
      <c r="R6165" s="210">
        <f t="shared" si="542"/>
        <v>0</v>
      </c>
    </row>
    <row r="6166" spans="1:18" hidden="1" outlineLevel="2" x14ac:dyDescent="0.35">
      <c r="A6166" s="209" t="str">
        <f>'Usages mobilité'!A44</f>
        <v>Usage mobilité n°41</v>
      </c>
      <c r="B6166" s="209" t="s">
        <v>637</v>
      </c>
      <c r="C6166" s="209"/>
      <c r="D6166" s="210">
        <f>IF(B$6117&lt;&gt;"",IF(B$6117='Usages mobilité'!BF44,'Usages mobilité'!BD44,0),0)</f>
        <v>0</v>
      </c>
      <c r="E6166" s="210">
        <f t="shared" ref="E6166:R6175" si="543">$D6166</f>
        <v>0</v>
      </c>
      <c r="F6166" s="210">
        <f t="shared" si="543"/>
        <v>0</v>
      </c>
      <c r="G6166" s="210">
        <f t="shared" si="543"/>
        <v>0</v>
      </c>
      <c r="H6166" s="210">
        <f t="shared" si="543"/>
        <v>0</v>
      </c>
      <c r="I6166" s="210">
        <f t="shared" si="543"/>
        <v>0</v>
      </c>
      <c r="J6166" s="210">
        <f t="shared" si="543"/>
        <v>0</v>
      </c>
      <c r="K6166" s="210">
        <f t="shared" si="543"/>
        <v>0</v>
      </c>
      <c r="L6166" s="210">
        <f t="shared" si="543"/>
        <v>0</v>
      </c>
      <c r="M6166" s="210">
        <f t="shared" si="543"/>
        <v>0</v>
      </c>
      <c r="N6166" s="210">
        <f t="shared" si="543"/>
        <v>0</v>
      </c>
      <c r="O6166" s="210">
        <f t="shared" si="543"/>
        <v>0</v>
      </c>
      <c r="P6166" s="210">
        <f t="shared" si="543"/>
        <v>0</v>
      </c>
      <c r="Q6166" s="210">
        <f t="shared" si="543"/>
        <v>0</v>
      </c>
      <c r="R6166" s="210">
        <f t="shared" si="543"/>
        <v>0</v>
      </c>
    </row>
    <row r="6167" spans="1:18" hidden="1" outlineLevel="2" x14ac:dyDescent="0.35">
      <c r="A6167" s="209" t="str">
        <f>'Usages mobilité'!A45</f>
        <v>Usage mobilité n°42</v>
      </c>
      <c r="B6167" s="209" t="s">
        <v>637</v>
      </c>
      <c r="C6167" s="209"/>
      <c r="D6167" s="210">
        <f>IF(B$6117&lt;&gt;"",IF(B$6117='Usages mobilité'!BF45,'Usages mobilité'!BD45,0),0)</f>
        <v>0</v>
      </c>
      <c r="E6167" s="210">
        <f t="shared" si="543"/>
        <v>0</v>
      </c>
      <c r="F6167" s="210">
        <f t="shared" si="543"/>
        <v>0</v>
      </c>
      <c r="G6167" s="210">
        <f t="shared" si="543"/>
        <v>0</v>
      </c>
      <c r="H6167" s="210">
        <f t="shared" si="543"/>
        <v>0</v>
      </c>
      <c r="I6167" s="210">
        <f t="shared" si="543"/>
        <v>0</v>
      </c>
      <c r="J6167" s="210">
        <f t="shared" si="543"/>
        <v>0</v>
      </c>
      <c r="K6167" s="210">
        <f t="shared" si="543"/>
        <v>0</v>
      </c>
      <c r="L6167" s="210">
        <f t="shared" si="543"/>
        <v>0</v>
      </c>
      <c r="M6167" s="210">
        <f t="shared" si="543"/>
        <v>0</v>
      </c>
      <c r="N6167" s="210">
        <f t="shared" si="543"/>
        <v>0</v>
      </c>
      <c r="O6167" s="210">
        <f t="shared" si="543"/>
        <v>0</v>
      </c>
      <c r="P6167" s="210">
        <f t="shared" si="543"/>
        <v>0</v>
      </c>
      <c r="Q6167" s="210">
        <f t="shared" si="543"/>
        <v>0</v>
      </c>
      <c r="R6167" s="210">
        <f t="shared" si="543"/>
        <v>0</v>
      </c>
    </row>
    <row r="6168" spans="1:18" hidden="1" outlineLevel="2" x14ac:dyDescent="0.35">
      <c r="A6168" s="209" t="str">
        <f>'Usages mobilité'!A46</f>
        <v>Usage mobilité n°43</v>
      </c>
      <c r="B6168" s="209" t="s">
        <v>637</v>
      </c>
      <c r="C6168" s="209"/>
      <c r="D6168" s="210">
        <f>IF(B$6117&lt;&gt;"",IF(B$6117='Usages mobilité'!BF46,'Usages mobilité'!BD46,0),0)</f>
        <v>0</v>
      </c>
      <c r="E6168" s="210">
        <f t="shared" si="543"/>
        <v>0</v>
      </c>
      <c r="F6168" s="210">
        <f t="shared" si="543"/>
        <v>0</v>
      </c>
      <c r="G6168" s="210">
        <f t="shared" si="543"/>
        <v>0</v>
      </c>
      <c r="H6168" s="210">
        <f t="shared" si="543"/>
        <v>0</v>
      </c>
      <c r="I6168" s="210">
        <f t="shared" si="543"/>
        <v>0</v>
      </c>
      <c r="J6168" s="210">
        <f t="shared" si="543"/>
        <v>0</v>
      </c>
      <c r="K6168" s="210">
        <f t="shared" si="543"/>
        <v>0</v>
      </c>
      <c r="L6168" s="210">
        <f t="shared" si="543"/>
        <v>0</v>
      </c>
      <c r="M6168" s="210">
        <f t="shared" si="543"/>
        <v>0</v>
      </c>
      <c r="N6168" s="210">
        <f t="shared" si="543"/>
        <v>0</v>
      </c>
      <c r="O6168" s="210">
        <f t="shared" si="543"/>
        <v>0</v>
      </c>
      <c r="P6168" s="210">
        <f t="shared" si="543"/>
        <v>0</v>
      </c>
      <c r="Q6168" s="210">
        <f t="shared" si="543"/>
        <v>0</v>
      </c>
      <c r="R6168" s="210">
        <f t="shared" si="543"/>
        <v>0</v>
      </c>
    </row>
    <row r="6169" spans="1:18" hidden="1" outlineLevel="2" x14ac:dyDescent="0.35">
      <c r="A6169" s="209" t="str">
        <f>'Usages mobilité'!A47</f>
        <v>Usage mobilité n°44</v>
      </c>
      <c r="B6169" s="209" t="s">
        <v>637</v>
      </c>
      <c r="C6169" s="209"/>
      <c r="D6169" s="210">
        <f>IF(B$6117&lt;&gt;"",IF(B$6117='Usages mobilité'!BF47,'Usages mobilité'!BD47,0),0)</f>
        <v>0</v>
      </c>
      <c r="E6169" s="210">
        <f t="shared" si="543"/>
        <v>0</v>
      </c>
      <c r="F6169" s="210">
        <f t="shared" si="543"/>
        <v>0</v>
      </c>
      <c r="G6169" s="210">
        <f t="shared" si="543"/>
        <v>0</v>
      </c>
      <c r="H6169" s="210">
        <f t="shared" si="543"/>
        <v>0</v>
      </c>
      <c r="I6169" s="210">
        <f t="shared" si="543"/>
        <v>0</v>
      </c>
      <c r="J6169" s="210">
        <f t="shared" si="543"/>
        <v>0</v>
      </c>
      <c r="K6169" s="210">
        <f t="shared" si="543"/>
        <v>0</v>
      </c>
      <c r="L6169" s="210">
        <f t="shared" si="543"/>
        <v>0</v>
      </c>
      <c r="M6169" s="210">
        <f t="shared" si="543"/>
        <v>0</v>
      </c>
      <c r="N6169" s="210">
        <f t="shared" si="543"/>
        <v>0</v>
      </c>
      <c r="O6169" s="210">
        <f t="shared" si="543"/>
        <v>0</v>
      </c>
      <c r="P6169" s="210">
        <f t="shared" si="543"/>
        <v>0</v>
      </c>
      <c r="Q6169" s="210">
        <f t="shared" si="543"/>
        <v>0</v>
      </c>
      <c r="R6169" s="210">
        <f t="shared" si="543"/>
        <v>0</v>
      </c>
    </row>
    <row r="6170" spans="1:18" hidden="1" outlineLevel="2" x14ac:dyDescent="0.35">
      <c r="A6170" s="209" t="str">
        <f>'Usages mobilité'!A48</f>
        <v>Usage mobilité n°45</v>
      </c>
      <c r="B6170" s="209" t="s">
        <v>637</v>
      </c>
      <c r="C6170" s="209"/>
      <c r="D6170" s="210">
        <f>IF(B$6117&lt;&gt;"",IF(B$6117='Usages mobilité'!BF48,'Usages mobilité'!BD48,0),0)</f>
        <v>0</v>
      </c>
      <c r="E6170" s="210">
        <f t="shared" si="543"/>
        <v>0</v>
      </c>
      <c r="F6170" s="210">
        <f t="shared" si="543"/>
        <v>0</v>
      </c>
      <c r="G6170" s="210">
        <f t="shared" si="543"/>
        <v>0</v>
      </c>
      <c r="H6170" s="210">
        <f t="shared" si="543"/>
        <v>0</v>
      </c>
      <c r="I6170" s="210">
        <f t="shared" si="543"/>
        <v>0</v>
      </c>
      <c r="J6170" s="210">
        <f t="shared" si="543"/>
        <v>0</v>
      </c>
      <c r="K6170" s="210">
        <f t="shared" si="543"/>
        <v>0</v>
      </c>
      <c r="L6170" s="210">
        <f t="shared" si="543"/>
        <v>0</v>
      </c>
      <c r="M6170" s="210">
        <f t="shared" si="543"/>
        <v>0</v>
      </c>
      <c r="N6170" s="210">
        <f t="shared" si="543"/>
        <v>0</v>
      </c>
      <c r="O6170" s="210">
        <f t="shared" si="543"/>
        <v>0</v>
      </c>
      <c r="P6170" s="210">
        <f t="shared" si="543"/>
        <v>0</v>
      </c>
      <c r="Q6170" s="210">
        <f t="shared" si="543"/>
        <v>0</v>
      </c>
      <c r="R6170" s="210">
        <f t="shared" si="543"/>
        <v>0</v>
      </c>
    </row>
    <row r="6171" spans="1:18" hidden="1" outlineLevel="2" x14ac:dyDescent="0.35">
      <c r="A6171" s="209" t="str">
        <f>'Usages mobilité'!A49</f>
        <v>Usage mobilité n°46</v>
      </c>
      <c r="B6171" s="209" t="s">
        <v>637</v>
      </c>
      <c r="C6171" s="209"/>
      <c r="D6171" s="210">
        <f>IF(B$6117&lt;&gt;"",IF(B$6117='Usages mobilité'!BF49,'Usages mobilité'!BD49,0),0)</f>
        <v>0</v>
      </c>
      <c r="E6171" s="210">
        <f t="shared" si="543"/>
        <v>0</v>
      </c>
      <c r="F6171" s="210">
        <f t="shared" si="543"/>
        <v>0</v>
      </c>
      <c r="G6171" s="210">
        <f t="shared" si="543"/>
        <v>0</v>
      </c>
      <c r="H6171" s="210">
        <f t="shared" si="543"/>
        <v>0</v>
      </c>
      <c r="I6171" s="210">
        <f t="shared" si="543"/>
        <v>0</v>
      </c>
      <c r="J6171" s="210">
        <f t="shared" si="543"/>
        <v>0</v>
      </c>
      <c r="K6171" s="210">
        <f t="shared" si="543"/>
        <v>0</v>
      </c>
      <c r="L6171" s="210">
        <f t="shared" si="543"/>
        <v>0</v>
      </c>
      <c r="M6171" s="210">
        <f t="shared" si="543"/>
        <v>0</v>
      </c>
      <c r="N6171" s="210">
        <f t="shared" si="543"/>
        <v>0</v>
      </c>
      <c r="O6171" s="210">
        <f t="shared" si="543"/>
        <v>0</v>
      </c>
      <c r="P6171" s="210">
        <f t="shared" si="543"/>
        <v>0</v>
      </c>
      <c r="Q6171" s="210">
        <f t="shared" si="543"/>
        <v>0</v>
      </c>
      <c r="R6171" s="210">
        <f t="shared" si="543"/>
        <v>0</v>
      </c>
    </row>
    <row r="6172" spans="1:18" hidden="1" outlineLevel="2" x14ac:dyDescent="0.35">
      <c r="A6172" s="209" t="str">
        <f>'Usages mobilité'!A50</f>
        <v>Usage mobilité n°47</v>
      </c>
      <c r="B6172" s="209" t="s">
        <v>637</v>
      </c>
      <c r="C6172" s="209"/>
      <c r="D6172" s="210">
        <f>IF(B$6117&lt;&gt;"",IF(B$6117='Usages mobilité'!BF50,'Usages mobilité'!BD50,0),0)</f>
        <v>0</v>
      </c>
      <c r="E6172" s="210">
        <f t="shared" si="543"/>
        <v>0</v>
      </c>
      <c r="F6172" s="210">
        <f t="shared" si="543"/>
        <v>0</v>
      </c>
      <c r="G6172" s="210">
        <f t="shared" si="543"/>
        <v>0</v>
      </c>
      <c r="H6172" s="210">
        <f t="shared" si="543"/>
        <v>0</v>
      </c>
      <c r="I6172" s="210">
        <f t="shared" si="543"/>
        <v>0</v>
      </c>
      <c r="J6172" s="210">
        <f t="shared" si="543"/>
        <v>0</v>
      </c>
      <c r="K6172" s="210">
        <f t="shared" si="543"/>
        <v>0</v>
      </c>
      <c r="L6172" s="210">
        <f t="shared" si="543"/>
        <v>0</v>
      </c>
      <c r="M6172" s="210">
        <f t="shared" si="543"/>
        <v>0</v>
      </c>
      <c r="N6172" s="210">
        <f t="shared" si="543"/>
        <v>0</v>
      </c>
      <c r="O6172" s="210">
        <f t="shared" si="543"/>
        <v>0</v>
      </c>
      <c r="P6172" s="210">
        <f t="shared" si="543"/>
        <v>0</v>
      </c>
      <c r="Q6172" s="210">
        <f t="shared" si="543"/>
        <v>0</v>
      </c>
      <c r="R6172" s="210">
        <f t="shared" si="543"/>
        <v>0</v>
      </c>
    </row>
    <row r="6173" spans="1:18" hidden="1" outlineLevel="2" x14ac:dyDescent="0.35">
      <c r="A6173" s="209" t="str">
        <f>'Usages mobilité'!A51</f>
        <v>Usage mobilité n°48</v>
      </c>
      <c r="B6173" s="209" t="s">
        <v>637</v>
      </c>
      <c r="C6173" s="209"/>
      <c r="D6173" s="210">
        <f>IF(B$6117&lt;&gt;"",IF(B$6117='Usages mobilité'!BF51,'Usages mobilité'!BD51,0),0)</f>
        <v>0</v>
      </c>
      <c r="E6173" s="210">
        <f t="shared" si="543"/>
        <v>0</v>
      </c>
      <c r="F6173" s="210">
        <f t="shared" si="543"/>
        <v>0</v>
      </c>
      <c r="G6173" s="210">
        <f t="shared" si="543"/>
        <v>0</v>
      </c>
      <c r="H6173" s="210">
        <f t="shared" si="543"/>
        <v>0</v>
      </c>
      <c r="I6173" s="210">
        <f t="shared" si="543"/>
        <v>0</v>
      </c>
      <c r="J6173" s="210">
        <f t="shared" si="543"/>
        <v>0</v>
      </c>
      <c r="K6173" s="210">
        <f t="shared" si="543"/>
        <v>0</v>
      </c>
      <c r="L6173" s="210">
        <f t="shared" si="543"/>
        <v>0</v>
      </c>
      <c r="M6173" s="210">
        <f t="shared" si="543"/>
        <v>0</v>
      </c>
      <c r="N6173" s="210">
        <f t="shared" si="543"/>
        <v>0</v>
      </c>
      <c r="O6173" s="210">
        <f t="shared" si="543"/>
        <v>0</v>
      </c>
      <c r="P6173" s="210">
        <f t="shared" si="543"/>
        <v>0</v>
      </c>
      <c r="Q6173" s="210">
        <f t="shared" si="543"/>
        <v>0</v>
      </c>
      <c r="R6173" s="210">
        <f t="shared" si="543"/>
        <v>0</v>
      </c>
    </row>
    <row r="6174" spans="1:18" hidden="1" outlineLevel="2" x14ac:dyDescent="0.35">
      <c r="A6174" s="209" t="str">
        <f>'Usages mobilité'!A52</f>
        <v>Usage mobilité n°49</v>
      </c>
      <c r="B6174" s="209" t="s">
        <v>637</v>
      </c>
      <c r="C6174" s="209"/>
      <c r="D6174" s="210">
        <f>IF(B$6117&lt;&gt;"",IF(B$6117='Usages mobilité'!BF52,'Usages mobilité'!BD52,0),0)</f>
        <v>0</v>
      </c>
      <c r="E6174" s="210">
        <f t="shared" si="543"/>
        <v>0</v>
      </c>
      <c r="F6174" s="210">
        <f t="shared" si="543"/>
        <v>0</v>
      </c>
      <c r="G6174" s="210">
        <f t="shared" si="543"/>
        <v>0</v>
      </c>
      <c r="H6174" s="210">
        <f t="shared" si="543"/>
        <v>0</v>
      </c>
      <c r="I6174" s="210">
        <f t="shared" si="543"/>
        <v>0</v>
      </c>
      <c r="J6174" s="210">
        <f t="shared" si="543"/>
        <v>0</v>
      </c>
      <c r="K6174" s="210">
        <f t="shared" si="543"/>
        <v>0</v>
      </c>
      <c r="L6174" s="210">
        <f t="shared" si="543"/>
        <v>0</v>
      </c>
      <c r="M6174" s="210">
        <f t="shared" si="543"/>
        <v>0</v>
      </c>
      <c r="N6174" s="210">
        <f t="shared" si="543"/>
        <v>0</v>
      </c>
      <c r="O6174" s="210">
        <f t="shared" si="543"/>
        <v>0</v>
      </c>
      <c r="P6174" s="210">
        <f t="shared" si="543"/>
        <v>0</v>
      </c>
      <c r="Q6174" s="210">
        <f t="shared" si="543"/>
        <v>0</v>
      </c>
      <c r="R6174" s="210">
        <f t="shared" si="543"/>
        <v>0</v>
      </c>
    </row>
    <row r="6175" spans="1:18" hidden="1" outlineLevel="2" x14ac:dyDescent="0.35">
      <c r="A6175" s="209" t="str">
        <f>'Usages mobilité'!A53</f>
        <v>Usage mobilité n°50</v>
      </c>
      <c r="B6175" s="209" t="s">
        <v>637</v>
      </c>
      <c r="C6175" s="209"/>
      <c r="D6175" s="210">
        <f>IF(B$6117&lt;&gt;"",IF(B$6117='Usages mobilité'!BF53,'Usages mobilité'!BD53,0),0)</f>
        <v>0</v>
      </c>
      <c r="E6175" s="210">
        <f t="shared" si="543"/>
        <v>0</v>
      </c>
      <c r="F6175" s="210">
        <f t="shared" si="543"/>
        <v>0</v>
      </c>
      <c r="G6175" s="210">
        <f t="shared" si="543"/>
        <v>0</v>
      </c>
      <c r="H6175" s="210">
        <f t="shared" si="543"/>
        <v>0</v>
      </c>
      <c r="I6175" s="210">
        <f t="shared" si="543"/>
        <v>0</v>
      </c>
      <c r="J6175" s="210">
        <f t="shared" si="543"/>
        <v>0</v>
      </c>
      <c r="K6175" s="210">
        <f t="shared" si="543"/>
        <v>0</v>
      </c>
      <c r="L6175" s="210">
        <f t="shared" si="543"/>
        <v>0</v>
      </c>
      <c r="M6175" s="210">
        <f t="shared" si="543"/>
        <v>0</v>
      </c>
      <c r="N6175" s="210">
        <f t="shared" si="543"/>
        <v>0</v>
      </c>
      <c r="O6175" s="210">
        <f t="shared" si="543"/>
        <v>0</v>
      </c>
      <c r="P6175" s="210">
        <f t="shared" si="543"/>
        <v>0</v>
      </c>
      <c r="Q6175" s="210">
        <f t="shared" si="543"/>
        <v>0</v>
      </c>
      <c r="R6175" s="210">
        <f t="shared" si="543"/>
        <v>0</v>
      </c>
    </row>
    <row r="6176" spans="1:18" hidden="1" outlineLevel="1" collapsed="1" x14ac:dyDescent="0.35">
      <c r="A6176" s="209" t="s">
        <v>643</v>
      </c>
      <c r="B6176" s="209"/>
      <c r="C6176" s="209"/>
      <c r="D6176" s="210">
        <f t="shared" ref="D6176:R6176" si="544">SUM(D6126:D6175)</f>
        <v>0</v>
      </c>
      <c r="E6176" s="210">
        <f t="shared" si="544"/>
        <v>0</v>
      </c>
      <c r="F6176" s="210">
        <f t="shared" si="544"/>
        <v>0</v>
      </c>
      <c r="G6176" s="210">
        <f t="shared" si="544"/>
        <v>0</v>
      </c>
      <c r="H6176" s="210">
        <f t="shared" si="544"/>
        <v>0</v>
      </c>
      <c r="I6176" s="210">
        <f t="shared" si="544"/>
        <v>0</v>
      </c>
      <c r="J6176" s="210">
        <f t="shared" si="544"/>
        <v>0</v>
      </c>
      <c r="K6176" s="210">
        <f t="shared" si="544"/>
        <v>0</v>
      </c>
      <c r="L6176" s="210">
        <f t="shared" si="544"/>
        <v>0</v>
      </c>
      <c r="M6176" s="210">
        <f t="shared" si="544"/>
        <v>0</v>
      </c>
      <c r="N6176" s="210">
        <f t="shared" si="544"/>
        <v>0</v>
      </c>
      <c r="O6176" s="210">
        <f t="shared" si="544"/>
        <v>0</v>
      </c>
      <c r="P6176" s="210">
        <f t="shared" si="544"/>
        <v>0</v>
      </c>
      <c r="Q6176" s="210">
        <f t="shared" si="544"/>
        <v>0</v>
      </c>
      <c r="R6176" s="210">
        <f t="shared" si="544"/>
        <v>0</v>
      </c>
    </row>
    <row r="6177" spans="1:18" hidden="1" outlineLevel="2" x14ac:dyDescent="0.35">
      <c r="A6177" s="209" t="str">
        <f>'Usages mobilité'!A4</f>
        <v>Usage mobilité n°1</v>
      </c>
      <c r="B6177" s="209" t="s">
        <v>639</v>
      </c>
      <c r="C6177" s="209"/>
      <c r="D6177" s="210">
        <f>D6126*'Usages mobilité'!$BG4*(1+'Usages mobilité'!$BH4)^(D$6120-$D$6120)/1000</f>
        <v>0</v>
      </c>
      <c r="E6177" s="210">
        <f>E6126*'Usages mobilité'!$BG4*(1+'Usages mobilité'!$BH4)^(E$6120-$D$6120)/1000</f>
        <v>0</v>
      </c>
      <c r="F6177" s="210">
        <f>F6126*'Usages mobilité'!$BG4*(1+'Usages mobilité'!$BH4)^(F$6120-$D$6120)/1000</f>
        <v>0</v>
      </c>
      <c r="G6177" s="210">
        <f>G6126*'Usages mobilité'!$BG4*(1+'Usages mobilité'!$BH4)^(G$6120-$D$6120)/1000</f>
        <v>0</v>
      </c>
      <c r="H6177" s="210">
        <f>H6126*'Usages mobilité'!$BG4*(1+'Usages mobilité'!$BH4)^(H$6120-$D$6120)/1000</f>
        <v>0</v>
      </c>
      <c r="I6177" s="210">
        <f>I6126*'Usages mobilité'!$BG4*(1+'Usages mobilité'!$BH4)^(I$6120-$D$6120)/1000</f>
        <v>0</v>
      </c>
      <c r="J6177" s="210">
        <f>J6126*'Usages mobilité'!$BG4*(1+'Usages mobilité'!$BH4)^(J$6120-$D$6120)/1000</f>
        <v>0</v>
      </c>
      <c r="K6177" s="210">
        <f>K6126*'Usages mobilité'!$BG4*(1+'Usages mobilité'!$BH4)^(K$6120-$D$6120)/1000</f>
        <v>0</v>
      </c>
      <c r="L6177" s="210">
        <f>L6126*'Usages mobilité'!$BG4*(1+'Usages mobilité'!$BH4)^(L$6120-$D$6120)/1000</f>
        <v>0</v>
      </c>
      <c r="M6177" s="210">
        <f>M6126*'Usages mobilité'!$BG4*(1+'Usages mobilité'!$BH4)^(M$6120-$D$6120)/1000</f>
        <v>0</v>
      </c>
      <c r="N6177" s="210">
        <f>N6126*'Usages mobilité'!$BG4*(1+'Usages mobilité'!$BH4)^(N$6120-$D$6120)/1000</f>
        <v>0</v>
      </c>
      <c r="O6177" s="210">
        <f>O6126*'Usages mobilité'!$BG4*(1+'Usages mobilité'!$BH4)^(O$6120-$D$6120)/1000</f>
        <v>0</v>
      </c>
      <c r="P6177" s="210">
        <f>P6126*'Usages mobilité'!$BG4*(1+'Usages mobilité'!$BH4)^(P$6120-$D$6120)/1000</f>
        <v>0</v>
      </c>
      <c r="Q6177" s="210">
        <f>Q6126*'Usages mobilité'!$BG4*(1+'Usages mobilité'!$BH4)^(Q$6120-$D$6120)/1000</f>
        <v>0</v>
      </c>
      <c r="R6177" s="210">
        <f>R6126*'Usages mobilité'!$BG4*(1+'Usages mobilité'!$BH4)^(R$6120-$D$6120)/1000</f>
        <v>0</v>
      </c>
    </row>
    <row r="6178" spans="1:18" hidden="1" outlineLevel="2" x14ac:dyDescent="0.35">
      <c r="A6178" s="209" t="str">
        <f>'Usages mobilité'!A5</f>
        <v>Usage mobilité n°2</v>
      </c>
      <c r="B6178" s="209" t="s">
        <v>639</v>
      </c>
      <c r="C6178" s="209"/>
      <c r="D6178" s="210">
        <f>D6127*'Usages mobilité'!$BG5*(1+'Usages mobilité'!$BH5)^(D$6120-$D$6120)/1000</f>
        <v>0</v>
      </c>
      <c r="E6178" s="210">
        <f>E6127*'Usages mobilité'!$BG5*(1+'Usages mobilité'!$BH5)^(E$6120-$D$6120)/1000</f>
        <v>0</v>
      </c>
      <c r="F6178" s="210">
        <f>F6127*'Usages mobilité'!$BG5*(1+'Usages mobilité'!$BH5)^(F$6120-$D$6120)/1000</f>
        <v>0</v>
      </c>
      <c r="G6178" s="210">
        <f>G6127*'Usages mobilité'!$BG5*(1+'Usages mobilité'!$BH5)^(G$6120-$D$6120)/1000</f>
        <v>0</v>
      </c>
      <c r="H6178" s="210">
        <f>H6127*'Usages mobilité'!$BG5*(1+'Usages mobilité'!$BH5)^(H$6120-$D$6120)/1000</f>
        <v>0</v>
      </c>
      <c r="I6178" s="210">
        <f>I6127*'Usages mobilité'!$BG5*(1+'Usages mobilité'!$BH5)^(I$6120-$D$6120)/1000</f>
        <v>0</v>
      </c>
      <c r="J6178" s="210">
        <f>J6127*'Usages mobilité'!$BG5*(1+'Usages mobilité'!$BH5)^(J$6120-$D$6120)/1000</f>
        <v>0</v>
      </c>
      <c r="K6178" s="210">
        <f>K6127*'Usages mobilité'!$BG5*(1+'Usages mobilité'!$BH5)^(K$6120-$D$6120)/1000</f>
        <v>0</v>
      </c>
      <c r="L6178" s="210">
        <f>L6127*'Usages mobilité'!$BG5*(1+'Usages mobilité'!$BH5)^(L$6120-$D$6120)/1000</f>
        <v>0</v>
      </c>
      <c r="M6178" s="210">
        <f>M6127*'Usages mobilité'!$BG5*(1+'Usages mobilité'!$BH5)^(M$6120-$D$6120)/1000</f>
        <v>0</v>
      </c>
      <c r="N6178" s="210">
        <f>N6127*'Usages mobilité'!$BG5*(1+'Usages mobilité'!$BH5)^(N$6120-$D$6120)/1000</f>
        <v>0</v>
      </c>
      <c r="O6178" s="210">
        <f>O6127*'Usages mobilité'!$BG5*(1+'Usages mobilité'!$BH5)^(O$6120-$D$6120)/1000</f>
        <v>0</v>
      </c>
      <c r="P6178" s="210">
        <f>P6127*'Usages mobilité'!$BG5*(1+'Usages mobilité'!$BH5)^(P$6120-$D$6120)/1000</f>
        <v>0</v>
      </c>
      <c r="Q6178" s="210">
        <f>Q6127*'Usages mobilité'!$BG5*(1+'Usages mobilité'!$BH5)^(Q$6120-$D$6120)/1000</f>
        <v>0</v>
      </c>
      <c r="R6178" s="210">
        <f>R6127*'Usages mobilité'!$BG5*(1+'Usages mobilité'!$BH5)^(R$6120-$D$6120)/1000</f>
        <v>0</v>
      </c>
    </row>
    <row r="6179" spans="1:18" hidden="1" outlineLevel="2" x14ac:dyDescent="0.35">
      <c r="A6179" s="209" t="str">
        <f>'Usages mobilité'!A6</f>
        <v>Usage mobilité n°3</v>
      </c>
      <c r="B6179" s="209" t="s">
        <v>639</v>
      </c>
      <c r="C6179" s="209"/>
      <c r="D6179" s="210">
        <f>D6128*'Usages mobilité'!$BG6*(1+'Usages mobilité'!$BH6)^(D$6120-$D$6120)/1000</f>
        <v>0</v>
      </c>
      <c r="E6179" s="210">
        <f>E6128*'Usages mobilité'!$BG6*(1+'Usages mobilité'!$BH6)^(E$6120-$D$6120)/1000</f>
        <v>0</v>
      </c>
      <c r="F6179" s="210">
        <f>F6128*'Usages mobilité'!$BG6*(1+'Usages mobilité'!$BH6)^(F$6120-$D$6120)/1000</f>
        <v>0</v>
      </c>
      <c r="G6179" s="210">
        <f>G6128*'Usages mobilité'!$BG6*(1+'Usages mobilité'!$BH6)^(G$6120-$D$6120)/1000</f>
        <v>0</v>
      </c>
      <c r="H6179" s="210">
        <f>H6128*'Usages mobilité'!$BG6*(1+'Usages mobilité'!$BH6)^(H$6120-$D$6120)/1000</f>
        <v>0</v>
      </c>
      <c r="I6179" s="210">
        <f>I6128*'Usages mobilité'!$BG6*(1+'Usages mobilité'!$BH6)^(I$6120-$D$6120)/1000</f>
        <v>0</v>
      </c>
      <c r="J6179" s="210">
        <f>J6128*'Usages mobilité'!$BG6*(1+'Usages mobilité'!$BH6)^(J$6120-$D$6120)/1000</f>
        <v>0</v>
      </c>
      <c r="K6179" s="210">
        <f>K6128*'Usages mobilité'!$BG6*(1+'Usages mobilité'!$BH6)^(K$6120-$D$6120)/1000</f>
        <v>0</v>
      </c>
      <c r="L6179" s="210">
        <f>L6128*'Usages mobilité'!$BG6*(1+'Usages mobilité'!$BH6)^(L$6120-$D$6120)/1000</f>
        <v>0</v>
      </c>
      <c r="M6179" s="210">
        <f>M6128*'Usages mobilité'!$BG6*(1+'Usages mobilité'!$BH6)^(M$6120-$D$6120)/1000</f>
        <v>0</v>
      </c>
      <c r="N6179" s="210">
        <f>N6128*'Usages mobilité'!$BG6*(1+'Usages mobilité'!$BH6)^(N$6120-$D$6120)/1000</f>
        <v>0</v>
      </c>
      <c r="O6179" s="210">
        <f>O6128*'Usages mobilité'!$BG6*(1+'Usages mobilité'!$BH6)^(O$6120-$D$6120)/1000</f>
        <v>0</v>
      </c>
      <c r="P6179" s="210">
        <f>P6128*'Usages mobilité'!$BG6*(1+'Usages mobilité'!$BH6)^(P$6120-$D$6120)/1000</f>
        <v>0</v>
      </c>
      <c r="Q6179" s="210">
        <f>Q6128*'Usages mobilité'!$BG6*(1+'Usages mobilité'!$BH6)^(Q$6120-$D$6120)/1000</f>
        <v>0</v>
      </c>
      <c r="R6179" s="210">
        <f>R6128*'Usages mobilité'!$BG6*(1+'Usages mobilité'!$BH6)^(R$6120-$D$6120)/1000</f>
        <v>0</v>
      </c>
    </row>
    <row r="6180" spans="1:18" hidden="1" outlineLevel="2" x14ac:dyDescent="0.35">
      <c r="A6180" s="209" t="str">
        <f>'Usages mobilité'!A7</f>
        <v>Usage mobilité n°4</v>
      </c>
      <c r="B6180" s="209" t="s">
        <v>639</v>
      </c>
      <c r="C6180" s="209"/>
      <c r="D6180" s="210">
        <f>D6129*'Usages mobilité'!$BG7*(1+'Usages mobilité'!$BH7)^(D$6120-$D$6120)/1000</f>
        <v>0</v>
      </c>
      <c r="E6180" s="210">
        <f>E6129*'Usages mobilité'!$BG7*(1+'Usages mobilité'!$BH7)^(E$6120-$D$6120)/1000</f>
        <v>0</v>
      </c>
      <c r="F6180" s="210">
        <f>F6129*'Usages mobilité'!$BG7*(1+'Usages mobilité'!$BH7)^(F$6120-$D$6120)/1000</f>
        <v>0</v>
      </c>
      <c r="G6180" s="210">
        <f>G6129*'Usages mobilité'!$BG7*(1+'Usages mobilité'!$BH7)^(G$6120-$D$6120)/1000</f>
        <v>0</v>
      </c>
      <c r="H6180" s="210">
        <f>H6129*'Usages mobilité'!$BG7*(1+'Usages mobilité'!$BH7)^(H$6120-$D$6120)/1000</f>
        <v>0</v>
      </c>
      <c r="I6180" s="210">
        <f>I6129*'Usages mobilité'!$BG7*(1+'Usages mobilité'!$BH7)^(I$6120-$D$6120)/1000</f>
        <v>0</v>
      </c>
      <c r="J6180" s="210">
        <f>J6129*'Usages mobilité'!$BG7*(1+'Usages mobilité'!$BH7)^(J$6120-$D$6120)/1000</f>
        <v>0</v>
      </c>
      <c r="K6180" s="210">
        <f>K6129*'Usages mobilité'!$BG7*(1+'Usages mobilité'!$BH7)^(K$6120-$D$6120)/1000</f>
        <v>0</v>
      </c>
      <c r="L6180" s="210">
        <f>L6129*'Usages mobilité'!$BG7*(1+'Usages mobilité'!$BH7)^(L$6120-$D$6120)/1000</f>
        <v>0</v>
      </c>
      <c r="M6180" s="210">
        <f>M6129*'Usages mobilité'!$BG7*(1+'Usages mobilité'!$BH7)^(M$6120-$D$6120)/1000</f>
        <v>0</v>
      </c>
      <c r="N6180" s="210">
        <f>N6129*'Usages mobilité'!$BG7*(1+'Usages mobilité'!$BH7)^(N$6120-$D$6120)/1000</f>
        <v>0</v>
      </c>
      <c r="O6180" s="210">
        <f>O6129*'Usages mobilité'!$BG7*(1+'Usages mobilité'!$BH7)^(O$6120-$D$6120)/1000</f>
        <v>0</v>
      </c>
      <c r="P6180" s="210">
        <f>P6129*'Usages mobilité'!$BG7*(1+'Usages mobilité'!$BH7)^(P$6120-$D$6120)/1000</f>
        <v>0</v>
      </c>
      <c r="Q6180" s="210">
        <f>Q6129*'Usages mobilité'!$BG7*(1+'Usages mobilité'!$BH7)^(Q$6120-$D$6120)/1000</f>
        <v>0</v>
      </c>
      <c r="R6180" s="210">
        <f>R6129*'Usages mobilité'!$BG7*(1+'Usages mobilité'!$BH7)^(R$6120-$D$6120)/1000</f>
        <v>0</v>
      </c>
    </row>
    <row r="6181" spans="1:18" hidden="1" outlineLevel="2" x14ac:dyDescent="0.35">
      <c r="A6181" s="209" t="str">
        <f>'Usages mobilité'!A8</f>
        <v>Usage mobilité n°5</v>
      </c>
      <c r="B6181" s="209" t="s">
        <v>639</v>
      </c>
      <c r="C6181" s="209"/>
      <c r="D6181" s="210">
        <f>D6130*'Usages mobilité'!$BG8*(1+'Usages mobilité'!$BH8)^(D$6120-$D$6120)/1000</f>
        <v>0</v>
      </c>
      <c r="E6181" s="210">
        <f>E6130*'Usages mobilité'!$BG8*(1+'Usages mobilité'!$BH8)^(E$6120-$D$6120)/1000</f>
        <v>0</v>
      </c>
      <c r="F6181" s="210">
        <f>F6130*'Usages mobilité'!$BG8*(1+'Usages mobilité'!$BH8)^(F$6120-$D$6120)/1000</f>
        <v>0</v>
      </c>
      <c r="G6181" s="210">
        <f>G6130*'Usages mobilité'!$BG8*(1+'Usages mobilité'!$BH8)^(G$6120-$D$6120)/1000</f>
        <v>0</v>
      </c>
      <c r="H6181" s="210">
        <f>H6130*'Usages mobilité'!$BG8*(1+'Usages mobilité'!$BH8)^(H$6120-$D$6120)/1000</f>
        <v>0</v>
      </c>
      <c r="I6181" s="210">
        <f>I6130*'Usages mobilité'!$BG8*(1+'Usages mobilité'!$BH8)^(I$6120-$D$6120)/1000</f>
        <v>0</v>
      </c>
      <c r="J6181" s="210">
        <f>J6130*'Usages mobilité'!$BG8*(1+'Usages mobilité'!$BH8)^(J$6120-$D$6120)/1000</f>
        <v>0</v>
      </c>
      <c r="K6181" s="210">
        <f>K6130*'Usages mobilité'!$BG8*(1+'Usages mobilité'!$BH8)^(K$6120-$D$6120)/1000</f>
        <v>0</v>
      </c>
      <c r="L6181" s="210">
        <f>L6130*'Usages mobilité'!$BG8*(1+'Usages mobilité'!$BH8)^(L$6120-$D$6120)/1000</f>
        <v>0</v>
      </c>
      <c r="M6181" s="210">
        <f>M6130*'Usages mobilité'!$BG8*(1+'Usages mobilité'!$BH8)^(M$6120-$D$6120)/1000</f>
        <v>0</v>
      </c>
      <c r="N6181" s="210">
        <f>N6130*'Usages mobilité'!$BG8*(1+'Usages mobilité'!$BH8)^(N$6120-$D$6120)/1000</f>
        <v>0</v>
      </c>
      <c r="O6181" s="210">
        <f>O6130*'Usages mobilité'!$BG8*(1+'Usages mobilité'!$BH8)^(O$6120-$D$6120)/1000</f>
        <v>0</v>
      </c>
      <c r="P6181" s="210">
        <f>P6130*'Usages mobilité'!$BG8*(1+'Usages mobilité'!$BH8)^(P$6120-$D$6120)/1000</f>
        <v>0</v>
      </c>
      <c r="Q6181" s="210">
        <f>Q6130*'Usages mobilité'!$BG8*(1+'Usages mobilité'!$BH8)^(Q$6120-$D$6120)/1000</f>
        <v>0</v>
      </c>
      <c r="R6181" s="210">
        <f>R6130*'Usages mobilité'!$BG8*(1+'Usages mobilité'!$BH8)^(R$6120-$D$6120)/1000</f>
        <v>0</v>
      </c>
    </row>
    <row r="6182" spans="1:18" hidden="1" outlineLevel="2" x14ac:dyDescent="0.35">
      <c r="A6182" s="209" t="str">
        <f>'Usages mobilité'!A9</f>
        <v>Usage mobilité n°6</v>
      </c>
      <c r="B6182" s="209" t="s">
        <v>639</v>
      </c>
      <c r="C6182" s="209"/>
      <c r="D6182" s="210">
        <f>D6131*'Usages mobilité'!$BG9*(1+'Usages mobilité'!$BH9)^(D$6120-$D$6120)/1000</f>
        <v>0</v>
      </c>
      <c r="E6182" s="210">
        <f>E6131*'Usages mobilité'!$BG9*(1+'Usages mobilité'!$BH9)^(E$6120-$D$6120)/1000</f>
        <v>0</v>
      </c>
      <c r="F6182" s="210">
        <f>F6131*'Usages mobilité'!$BG9*(1+'Usages mobilité'!$BH9)^(F$6120-$D$6120)/1000</f>
        <v>0</v>
      </c>
      <c r="G6182" s="210">
        <f>G6131*'Usages mobilité'!$BG9*(1+'Usages mobilité'!$BH9)^(G$6120-$D$6120)/1000</f>
        <v>0</v>
      </c>
      <c r="H6182" s="210">
        <f>H6131*'Usages mobilité'!$BG9*(1+'Usages mobilité'!$BH9)^(H$6120-$D$6120)/1000</f>
        <v>0</v>
      </c>
      <c r="I6182" s="210">
        <f>I6131*'Usages mobilité'!$BG9*(1+'Usages mobilité'!$BH9)^(I$6120-$D$6120)/1000</f>
        <v>0</v>
      </c>
      <c r="J6182" s="210">
        <f>J6131*'Usages mobilité'!$BG9*(1+'Usages mobilité'!$BH9)^(J$6120-$D$6120)/1000</f>
        <v>0</v>
      </c>
      <c r="K6182" s="210">
        <f>K6131*'Usages mobilité'!$BG9*(1+'Usages mobilité'!$BH9)^(K$6120-$D$6120)/1000</f>
        <v>0</v>
      </c>
      <c r="L6182" s="210">
        <f>L6131*'Usages mobilité'!$BG9*(1+'Usages mobilité'!$BH9)^(L$6120-$D$6120)/1000</f>
        <v>0</v>
      </c>
      <c r="M6182" s="210">
        <f>M6131*'Usages mobilité'!$BG9*(1+'Usages mobilité'!$BH9)^(M$6120-$D$6120)/1000</f>
        <v>0</v>
      </c>
      <c r="N6182" s="210">
        <f>N6131*'Usages mobilité'!$BG9*(1+'Usages mobilité'!$BH9)^(N$6120-$D$6120)/1000</f>
        <v>0</v>
      </c>
      <c r="O6182" s="210">
        <f>O6131*'Usages mobilité'!$BG9*(1+'Usages mobilité'!$BH9)^(O$6120-$D$6120)/1000</f>
        <v>0</v>
      </c>
      <c r="P6182" s="210">
        <f>P6131*'Usages mobilité'!$BG9*(1+'Usages mobilité'!$BH9)^(P$6120-$D$6120)/1000</f>
        <v>0</v>
      </c>
      <c r="Q6182" s="210">
        <f>Q6131*'Usages mobilité'!$BG9*(1+'Usages mobilité'!$BH9)^(Q$6120-$D$6120)/1000</f>
        <v>0</v>
      </c>
      <c r="R6182" s="210">
        <f>R6131*'Usages mobilité'!$BG9*(1+'Usages mobilité'!$BH9)^(R$6120-$D$6120)/1000</f>
        <v>0</v>
      </c>
    </row>
    <row r="6183" spans="1:18" hidden="1" outlineLevel="2" x14ac:dyDescent="0.35">
      <c r="A6183" s="209" t="str">
        <f>'Usages mobilité'!A10</f>
        <v>Usage mobilité n°7</v>
      </c>
      <c r="B6183" s="209" t="s">
        <v>639</v>
      </c>
      <c r="C6183" s="209"/>
      <c r="D6183" s="210">
        <f>D6132*'Usages mobilité'!$BG10*(1+'Usages mobilité'!$BH10)^(D$6120-$D$6120)/1000</f>
        <v>0</v>
      </c>
      <c r="E6183" s="210">
        <f>E6132*'Usages mobilité'!$BG10*(1+'Usages mobilité'!$BH10)^(E$6120-$D$6120)/1000</f>
        <v>0</v>
      </c>
      <c r="F6183" s="210">
        <f>F6132*'Usages mobilité'!$BG10*(1+'Usages mobilité'!$BH10)^(F$6120-$D$6120)/1000</f>
        <v>0</v>
      </c>
      <c r="G6183" s="210">
        <f>G6132*'Usages mobilité'!$BG10*(1+'Usages mobilité'!$BH10)^(G$6120-$D$6120)/1000</f>
        <v>0</v>
      </c>
      <c r="H6183" s="210">
        <f>H6132*'Usages mobilité'!$BG10*(1+'Usages mobilité'!$BH10)^(H$6120-$D$6120)/1000</f>
        <v>0</v>
      </c>
      <c r="I6183" s="210">
        <f>I6132*'Usages mobilité'!$BG10*(1+'Usages mobilité'!$BH10)^(I$6120-$D$6120)/1000</f>
        <v>0</v>
      </c>
      <c r="J6183" s="210">
        <f>J6132*'Usages mobilité'!$BG10*(1+'Usages mobilité'!$BH10)^(J$6120-$D$6120)/1000</f>
        <v>0</v>
      </c>
      <c r="K6183" s="210">
        <f>K6132*'Usages mobilité'!$BG10*(1+'Usages mobilité'!$BH10)^(K$6120-$D$6120)/1000</f>
        <v>0</v>
      </c>
      <c r="L6183" s="210">
        <f>L6132*'Usages mobilité'!$BG10*(1+'Usages mobilité'!$BH10)^(L$6120-$D$6120)/1000</f>
        <v>0</v>
      </c>
      <c r="M6183" s="210">
        <f>M6132*'Usages mobilité'!$BG10*(1+'Usages mobilité'!$BH10)^(M$6120-$D$6120)/1000</f>
        <v>0</v>
      </c>
      <c r="N6183" s="210">
        <f>N6132*'Usages mobilité'!$BG10*(1+'Usages mobilité'!$BH10)^(N$6120-$D$6120)/1000</f>
        <v>0</v>
      </c>
      <c r="O6183" s="210">
        <f>O6132*'Usages mobilité'!$BG10*(1+'Usages mobilité'!$BH10)^(O$6120-$D$6120)/1000</f>
        <v>0</v>
      </c>
      <c r="P6183" s="210">
        <f>P6132*'Usages mobilité'!$BG10*(1+'Usages mobilité'!$BH10)^(P$6120-$D$6120)/1000</f>
        <v>0</v>
      </c>
      <c r="Q6183" s="210">
        <f>Q6132*'Usages mobilité'!$BG10*(1+'Usages mobilité'!$BH10)^(Q$6120-$D$6120)/1000</f>
        <v>0</v>
      </c>
      <c r="R6183" s="210">
        <f>R6132*'Usages mobilité'!$BG10*(1+'Usages mobilité'!$BH10)^(R$6120-$D$6120)/1000</f>
        <v>0</v>
      </c>
    </row>
    <row r="6184" spans="1:18" hidden="1" outlineLevel="2" x14ac:dyDescent="0.35">
      <c r="A6184" s="209" t="str">
        <f>'Usages mobilité'!A11</f>
        <v>Usage mobilité n°8</v>
      </c>
      <c r="B6184" s="209" t="s">
        <v>639</v>
      </c>
      <c r="C6184" s="209"/>
      <c r="D6184" s="210">
        <f>D6133*'Usages mobilité'!$BG11*(1+'Usages mobilité'!$BH11)^(D$6120-$D$6120)/1000</f>
        <v>0</v>
      </c>
      <c r="E6184" s="210">
        <f>E6133*'Usages mobilité'!$BG11*(1+'Usages mobilité'!$BH11)^(E$6120-$D$6120)/1000</f>
        <v>0</v>
      </c>
      <c r="F6184" s="210">
        <f>F6133*'Usages mobilité'!$BG11*(1+'Usages mobilité'!$BH11)^(F$6120-$D$6120)/1000</f>
        <v>0</v>
      </c>
      <c r="G6184" s="210">
        <f>G6133*'Usages mobilité'!$BG11*(1+'Usages mobilité'!$BH11)^(G$6120-$D$6120)/1000</f>
        <v>0</v>
      </c>
      <c r="H6184" s="210">
        <f>H6133*'Usages mobilité'!$BG11*(1+'Usages mobilité'!$BH11)^(H$6120-$D$6120)/1000</f>
        <v>0</v>
      </c>
      <c r="I6184" s="210">
        <f>I6133*'Usages mobilité'!$BG11*(1+'Usages mobilité'!$BH11)^(I$6120-$D$6120)/1000</f>
        <v>0</v>
      </c>
      <c r="J6184" s="210">
        <f>J6133*'Usages mobilité'!$BG11*(1+'Usages mobilité'!$BH11)^(J$6120-$D$6120)/1000</f>
        <v>0</v>
      </c>
      <c r="K6184" s="210">
        <f>K6133*'Usages mobilité'!$BG11*(1+'Usages mobilité'!$BH11)^(K$6120-$D$6120)/1000</f>
        <v>0</v>
      </c>
      <c r="L6184" s="210">
        <f>L6133*'Usages mobilité'!$BG11*(1+'Usages mobilité'!$BH11)^(L$6120-$D$6120)/1000</f>
        <v>0</v>
      </c>
      <c r="M6184" s="210">
        <f>M6133*'Usages mobilité'!$BG11*(1+'Usages mobilité'!$BH11)^(M$6120-$D$6120)/1000</f>
        <v>0</v>
      </c>
      <c r="N6184" s="210">
        <f>N6133*'Usages mobilité'!$BG11*(1+'Usages mobilité'!$BH11)^(N$6120-$D$6120)/1000</f>
        <v>0</v>
      </c>
      <c r="O6184" s="210">
        <f>O6133*'Usages mobilité'!$BG11*(1+'Usages mobilité'!$BH11)^(O$6120-$D$6120)/1000</f>
        <v>0</v>
      </c>
      <c r="P6184" s="210">
        <f>P6133*'Usages mobilité'!$BG11*(1+'Usages mobilité'!$BH11)^(P$6120-$D$6120)/1000</f>
        <v>0</v>
      </c>
      <c r="Q6184" s="210">
        <f>Q6133*'Usages mobilité'!$BG11*(1+'Usages mobilité'!$BH11)^(Q$6120-$D$6120)/1000</f>
        <v>0</v>
      </c>
      <c r="R6184" s="210">
        <f>R6133*'Usages mobilité'!$BG11*(1+'Usages mobilité'!$BH11)^(R$6120-$D$6120)/1000</f>
        <v>0</v>
      </c>
    </row>
    <row r="6185" spans="1:18" hidden="1" outlineLevel="2" x14ac:dyDescent="0.35">
      <c r="A6185" s="209" t="str">
        <f>'Usages mobilité'!A12</f>
        <v>Usage mobilité n°9</v>
      </c>
      <c r="B6185" s="209" t="s">
        <v>639</v>
      </c>
      <c r="C6185" s="209"/>
      <c r="D6185" s="210">
        <f>D6134*'Usages mobilité'!$BG12*(1+'Usages mobilité'!$BH12)^(D$6120-$D$6120)/1000</f>
        <v>0</v>
      </c>
      <c r="E6185" s="210">
        <f>E6134*'Usages mobilité'!$BG12*(1+'Usages mobilité'!$BH12)^(E$6120-$D$6120)/1000</f>
        <v>0</v>
      </c>
      <c r="F6185" s="210">
        <f>F6134*'Usages mobilité'!$BG12*(1+'Usages mobilité'!$BH12)^(F$6120-$D$6120)/1000</f>
        <v>0</v>
      </c>
      <c r="G6185" s="210">
        <f>G6134*'Usages mobilité'!$BG12*(1+'Usages mobilité'!$BH12)^(G$6120-$D$6120)/1000</f>
        <v>0</v>
      </c>
      <c r="H6185" s="210">
        <f>H6134*'Usages mobilité'!$BG12*(1+'Usages mobilité'!$BH12)^(H$6120-$D$6120)/1000</f>
        <v>0</v>
      </c>
      <c r="I6185" s="210">
        <f>I6134*'Usages mobilité'!$BG12*(1+'Usages mobilité'!$BH12)^(I$6120-$D$6120)/1000</f>
        <v>0</v>
      </c>
      <c r="J6185" s="210">
        <f>J6134*'Usages mobilité'!$BG12*(1+'Usages mobilité'!$BH12)^(J$6120-$D$6120)/1000</f>
        <v>0</v>
      </c>
      <c r="K6185" s="210">
        <f>K6134*'Usages mobilité'!$BG12*(1+'Usages mobilité'!$BH12)^(K$6120-$D$6120)/1000</f>
        <v>0</v>
      </c>
      <c r="L6185" s="210">
        <f>L6134*'Usages mobilité'!$BG12*(1+'Usages mobilité'!$BH12)^(L$6120-$D$6120)/1000</f>
        <v>0</v>
      </c>
      <c r="M6185" s="210">
        <f>M6134*'Usages mobilité'!$BG12*(1+'Usages mobilité'!$BH12)^(M$6120-$D$6120)/1000</f>
        <v>0</v>
      </c>
      <c r="N6185" s="210">
        <f>N6134*'Usages mobilité'!$BG12*(1+'Usages mobilité'!$BH12)^(N$6120-$D$6120)/1000</f>
        <v>0</v>
      </c>
      <c r="O6185" s="210">
        <f>O6134*'Usages mobilité'!$BG12*(1+'Usages mobilité'!$BH12)^(O$6120-$D$6120)/1000</f>
        <v>0</v>
      </c>
      <c r="P6185" s="210">
        <f>P6134*'Usages mobilité'!$BG12*(1+'Usages mobilité'!$BH12)^(P$6120-$D$6120)/1000</f>
        <v>0</v>
      </c>
      <c r="Q6185" s="210">
        <f>Q6134*'Usages mobilité'!$BG12*(1+'Usages mobilité'!$BH12)^(Q$6120-$D$6120)/1000</f>
        <v>0</v>
      </c>
      <c r="R6185" s="210">
        <f>R6134*'Usages mobilité'!$BG12*(1+'Usages mobilité'!$BH12)^(R$6120-$D$6120)/1000</f>
        <v>0</v>
      </c>
    </row>
    <row r="6186" spans="1:18" hidden="1" outlineLevel="2" x14ac:dyDescent="0.35">
      <c r="A6186" s="209" t="str">
        <f>'Usages mobilité'!A13</f>
        <v>Usage mobilité n°10</v>
      </c>
      <c r="B6186" s="209" t="s">
        <v>639</v>
      </c>
      <c r="C6186" s="209"/>
      <c r="D6186" s="210">
        <f>D6135*'Usages mobilité'!$BG13*(1+'Usages mobilité'!$BH13)^(D$6120-$D$6120)/1000</f>
        <v>0</v>
      </c>
      <c r="E6186" s="210">
        <f>E6135*'Usages mobilité'!$BG13*(1+'Usages mobilité'!$BH13)^(E$6120-$D$6120)/1000</f>
        <v>0</v>
      </c>
      <c r="F6186" s="210">
        <f>F6135*'Usages mobilité'!$BG13*(1+'Usages mobilité'!$BH13)^(F$6120-$D$6120)/1000</f>
        <v>0</v>
      </c>
      <c r="G6186" s="210">
        <f>G6135*'Usages mobilité'!$BG13*(1+'Usages mobilité'!$BH13)^(G$6120-$D$6120)/1000</f>
        <v>0</v>
      </c>
      <c r="H6186" s="210">
        <f>H6135*'Usages mobilité'!$BG13*(1+'Usages mobilité'!$BH13)^(H$6120-$D$6120)/1000</f>
        <v>0</v>
      </c>
      <c r="I6186" s="210">
        <f>I6135*'Usages mobilité'!$BG13*(1+'Usages mobilité'!$BH13)^(I$6120-$D$6120)/1000</f>
        <v>0</v>
      </c>
      <c r="J6186" s="210">
        <f>J6135*'Usages mobilité'!$BG13*(1+'Usages mobilité'!$BH13)^(J$6120-$D$6120)/1000</f>
        <v>0</v>
      </c>
      <c r="K6186" s="210">
        <f>K6135*'Usages mobilité'!$BG13*(1+'Usages mobilité'!$BH13)^(K$6120-$D$6120)/1000</f>
        <v>0</v>
      </c>
      <c r="L6186" s="210">
        <f>L6135*'Usages mobilité'!$BG13*(1+'Usages mobilité'!$BH13)^(L$6120-$D$6120)/1000</f>
        <v>0</v>
      </c>
      <c r="M6186" s="210">
        <f>M6135*'Usages mobilité'!$BG13*(1+'Usages mobilité'!$BH13)^(M$6120-$D$6120)/1000</f>
        <v>0</v>
      </c>
      <c r="N6186" s="210">
        <f>N6135*'Usages mobilité'!$BG13*(1+'Usages mobilité'!$BH13)^(N$6120-$D$6120)/1000</f>
        <v>0</v>
      </c>
      <c r="O6186" s="210">
        <f>O6135*'Usages mobilité'!$BG13*(1+'Usages mobilité'!$BH13)^(O$6120-$D$6120)/1000</f>
        <v>0</v>
      </c>
      <c r="P6186" s="210">
        <f>P6135*'Usages mobilité'!$BG13*(1+'Usages mobilité'!$BH13)^(P$6120-$D$6120)/1000</f>
        <v>0</v>
      </c>
      <c r="Q6186" s="210">
        <f>Q6135*'Usages mobilité'!$BG13*(1+'Usages mobilité'!$BH13)^(Q$6120-$D$6120)/1000</f>
        <v>0</v>
      </c>
      <c r="R6186" s="210">
        <f>R6135*'Usages mobilité'!$BG13*(1+'Usages mobilité'!$BH13)^(R$6120-$D$6120)/1000</f>
        <v>0</v>
      </c>
    </row>
    <row r="6187" spans="1:18" hidden="1" outlineLevel="2" x14ac:dyDescent="0.35">
      <c r="A6187" s="209" t="str">
        <f>'Usages mobilité'!A14</f>
        <v>Usage mobilité n°11</v>
      </c>
      <c r="B6187" s="209" t="s">
        <v>639</v>
      </c>
      <c r="C6187" s="209"/>
      <c r="D6187" s="210">
        <f>D6136*'Usages mobilité'!$BG14*(1+'Usages mobilité'!$BH14)^(D$6120-$D$6120)/1000</f>
        <v>0</v>
      </c>
      <c r="E6187" s="210">
        <f>E6136*'Usages mobilité'!$BG14*(1+'Usages mobilité'!$BH14)^(E$6120-$D$6120)/1000</f>
        <v>0</v>
      </c>
      <c r="F6187" s="210">
        <f>F6136*'Usages mobilité'!$BG14*(1+'Usages mobilité'!$BH14)^(F$6120-$D$6120)/1000</f>
        <v>0</v>
      </c>
      <c r="G6187" s="210">
        <f>G6136*'Usages mobilité'!$BG14*(1+'Usages mobilité'!$BH14)^(G$6120-$D$6120)/1000</f>
        <v>0</v>
      </c>
      <c r="H6187" s="210">
        <f>H6136*'Usages mobilité'!$BG14*(1+'Usages mobilité'!$BH14)^(H$6120-$D$6120)/1000</f>
        <v>0</v>
      </c>
      <c r="I6187" s="210">
        <f>I6136*'Usages mobilité'!$BG14*(1+'Usages mobilité'!$BH14)^(I$6120-$D$6120)/1000</f>
        <v>0</v>
      </c>
      <c r="J6187" s="210">
        <f>J6136*'Usages mobilité'!$BG14*(1+'Usages mobilité'!$BH14)^(J$6120-$D$6120)/1000</f>
        <v>0</v>
      </c>
      <c r="K6187" s="210">
        <f>K6136*'Usages mobilité'!$BG14*(1+'Usages mobilité'!$BH14)^(K$6120-$D$6120)/1000</f>
        <v>0</v>
      </c>
      <c r="L6187" s="210">
        <f>L6136*'Usages mobilité'!$BG14*(1+'Usages mobilité'!$BH14)^(L$6120-$D$6120)/1000</f>
        <v>0</v>
      </c>
      <c r="M6187" s="210">
        <f>M6136*'Usages mobilité'!$BG14*(1+'Usages mobilité'!$BH14)^(M$6120-$D$6120)/1000</f>
        <v>0</v>
      </c>
      <c r="N6187" s="210">
        <f>N6136*'Usages mobilité'!$BG14*(1+'Usages mobilité'!$BH14)^(N$6120-$D$6120)/1000</f>
        <v>0</v>
      </c>
      <c r="O6187" s="210">
        <f>O6136*'Usages mobilité'!$BG14*(1+'Usages mobilité'!$BH14)^(O$6120-$D$6120)/1000</f>
        <v>0</v>
      </c>
      <c r="P6187" s="210">
        <f>P6136*'Usages mobilité'!$BG14*(1+'Usages mobilité'!$BH14)^(P$6120-$D$6120)/1000</f>
        <v>0</v>
      </c>
      <c r="Q6187" s="210">
        <f>Q6136*'Usages mobilité'!$BG14*(1+'Usages mobilité'!$BH14)^(Q$6120-$D$6120)/1000</f>
        <v>0</v>
      </c>
      <c r="R6187" s="210">
        <f>R6136*'Usages mobilité'!$BG14*(1+'Usages mobilité'!$BH14)^(R$6120-$D$6120)/1000</f>
        <v>0</v>
      </c>
    </row>
    <row r="6188" spans="1:18" hidden="1" outlineLevel="2" x14ac:dyDescent="0.35">
      <c r="A6188" s="209" t="str">
        <f>'Usages mobilité'!A15</f>
        <v>Usage mobilité n°12</v>
      </c>
      <c r="B6188" s="209" t="s">
        <v>639</v>
      </c>
      <c r="C6188" s="209"/>
      <c r="D6188" s="210">
        <f>D6137*'Usages mobilité'!$BG15*(1+'Usages mobilité'!$BH15)^(D$6120-$D$6120)/1000</f>
        <v>0</v>
      </c>
      <c r="E6188" s="210">
        <f>E6137*'Usages mobilité'!$BG15*(1+'Usages mobilité'!$BH15)^(E$6120-$D$6120)/1000</f>
        <v>0</v>
      </c>
      <c r="F6188" s="210">
        <f>F6137*'Usages mobilité'!$BG15*(1+'Usages mobilité'!$BH15)^(F$6120-$D$6120)/1000</f>
        <v>0</v>
      </c>
      <c r="G6188" s="210">
        <f>G6137*'Usages mobilité'!$BG15*(1+'Usages mobilité'!$BH15)^(G$6120-$D$6120)/1000</f>
        <v>0</v>
      </c>
      <c r="H6188" s="210">
        <f>H6137*'Usages mobilité'!$BG15*(1+'Usages mobilité'!$BH15)^(H$6120-$D$6120)/1000</f>
        <v>0</v>
      </c>
      <c r="I6188" s="210">
        <f>I6137*'Usages mobilité'!$BG15*(1+'Usages mobilité'!$BH15)^(I$6120-$D$6120)/1000</f>
        <v>0</v>
      </c>
      <c r="J6188" s="210">
        <f>J6137*'Usages mobilité'!$BG15*(1+'Usages mobilité'!$BH15)^(J$6120-$D$6120)/1000</f>
        <v>0</v>
      </c>
      <c r="K6188" s="210">
        <f>K6137*'Usages mobilité'!$BG15*(1+'Usages mobilité'!$BH15)^(K$6120-$D$6120)/1000</f>
        <v>0</v>
      </c>
      <c r="L6188" s="210">
        <f>L6137*'Usages mobilité'!$BG15*(1+'Usages mobilité'!$BH15)^(L$6120-$D$6120)/1000</f>
        <v>0</v>
      </c>
      <c r="M6188" s="210">
        <f>M6137*'Usages mobilité'!$BG15*(1+'Usages mobilité'!$BH15)^(M$6120-$D$6120)/1000</f>
        <v>0</v>
      </c>
      <c r="N6188" s="210">
        <f>N6137*'Usages mobilité'!$BG15*(1+'Usages mobilité'!$BH15)^(N$6120-$D$6120)/1000</f>
        <v>0</v>
      </c>
      <c r="O6188" s="210">
        <f>O6137*'Usages mobilité'!$BG15*(1+'Usages mobilité'!$BH15)^(O$6120-$D$6120)/1000</f>
        <v>0</v>
      </c>
      <c r="P6188" s="210">
        <f>P6137*'Usages mobilité'!$BG15*(1+'Usages mobilité'!$BH15)^(P$6120-$D$6120)/1000</f>
        <v>0</v>
      </c>
      <c r="Q6188" s="210">
        <f>Q6137*'Usages mobilité'!$BG15*(1+'Usages mobilité'!$BH15)^(Q$6120-$D$6120)/1000</f>
        <v>0</v>
      </c>
      <c r="R6188" s="210">
        <f>R6137*'Usages mobilité'!$BG15*(1+'Usages mobilité'!$BH15)^(R$6120-$D$6120)/1000</f>
        <v>0</v>
      </c>
    </row>
    <row r="6189" spans="1:18" hidden="1" outlineLevel="2" x14ac:dyDescent="0.35">
      <c r="A6189" s="209" t="str">
        <f>'Usages mobilité'!A16</f>
        <v>Usage mobilité n°13</v>
      </c>
      <c r="B6189" s="209" t="s">
        <v>639</v>
      </c>
      <c r="C6189" s="209"/>
      <c r="D6189" s="210">
        <f>D6138*'Usages mobilité'!$BG16*(1+'Usages mobilité'!$BH16)^(D$6120-$D$6120)/1000</f>
        <v>0</v>
      </c>
      <c r="E6189" s="210">
        <f>E6138*'Usages mobilité'!$BG16*(1+'Usages mobilité'!$BH16)^(E$6120-$D$6120)/1000</f>
        <v>0</v>
      </c>
      <c r="F6189" s="210">
        <f>F6138*'Usages mobilité'!$BG16*(1+'Usages mobilité'!$BH16)^(F$6120-$D$6120)/1000</f>
        <v>0</v>
      </c>
      <c r="G6189" s="210">
        <f>G6138*'Usages mobilité'!$BG16*(1+'Usages mobilité'!$BH16)^(G$6120-$D$6120)/1000</f>
        <v>0</v>
      </c>
      <c r="H6189" s="210">
        <f>H6138*'Usages mobilité'!$BG16*(1+'Usages mobilité'!$BH16)^(H$6120-$D$6120)/1000</f>
        <v>0</v>
      </c>
      <c r="I6189" s="210">
        <f>I6138*'Usages mobilité'!$BG16*(1+'Usages mobilité'!$BH16)^(I$6120-$D$6120)/1000</f>
        <v>0</v>
      </c>
      <c r="J6189" s="210">
        <f>J6138*'Usages mobilité'!$BG16*(1+'Usages mobilité'!$BH16)^(J$6120-$D$6120)/1000</f>
        <v>0</v>
      </c>
      <c r="K6189" s="210">
        <f>K6138*'Usages mobilité'!$BG16*(1+'Usages mobilité'!$BH16)^(K$6120-$D$6120)/1000</f>
        <v>0</v>
      </c>
      <c r="L6189" s="210">
        <f>L6138*'Usages mobilité'!$BG16*(1+'Usages mobilité'!$BH16)^(L$6120-$D$6120)/1000</f>
        <v>0</v>
      </c>
      <c r="M6189" s="210">
        <f>M6138*'Usages mobilité'!$BG16*(1+'Usages mobilité'!$BH16)^(M$6120-$D$6120)/1000</f>
        <v>0</v>
      </c>
      <c r="N6189" s="210">
        <f>N6138*'Usages mobilité'!$BG16*(1+'Usages mobilité'!$BH16)^(N$6120-$D$6120)/1000</f>
        <v>0</v>
      </c>
      <c r="O6189" s="210">
        <f>O6138*'Usages mobilité'!$BG16*(1+'Usages mobilité'!$BH16)^(O$6120-$D$6120)/1000</f>
        <v>0</v>
      </c>
      <c r="P6189" s="210">
        <f>P6138*'Usages mobilité'!$BG16*(1+'Usages mobilité'!$BH16)^(P$6120-$D$6120)/1000</f>
        <v>0</v>
      </c>
      <c r="Q6189" s="210">
        <f>Q6138*'Usages mobilité'!$BG16*(1+'Usages mobilité'!$BH16)^(Q$6120-$D$6120)/1000</f>
        <v>0</v>
      </c>
      <c r="R6189" s="210">
        <f>R6138*'Usages mobilité'!$BG16*(1+'Usages mobilité'!$BH16)^(R$6120-$D$6120)/1000</f>
        <v>0</v>
      </c>
    </row>
    <row r="6190" spans="1:18" hidden="1" outlineLevel="2" x14ac:dyDescent="0.35">
      <c r="A6190" s="209" t="str">
        <f>'Usages mobilité'!A17</f>
        <v>Usage mobilité n°14</v>
      </c>
      <c r="B6190" s="209" t="s">
        <v>639</v>
      </c>
      <c r="C6190" s="209"/>
      <c r="D6190" s="210">
        <f>D6139*'Usages mobilité'!$BG17*(1+'Usages mobilité'!$BH17)^(D$6120-$D$6120)/1000</f>
        <v>0</v>
      </c>
      <c r="E6190" s="210">
        <f>E6139*'Usages mobilité'!$BG17*(1+'Usages mobilité'!$BH17)^(E$6120-$D$6120)/1000</f>
        <v>0</v>
      </c>
      <c r="F6190" s="210">
        <f>F6139*'Usages mobilité'!$BG17*(1+'Usages mobilité'!$BH17)^(F$6120-$D$6120)/1000</f>
        <v>0</v>
      </c>
      <c r="G6190" s="210">
        <f>G6139*'Usages mobilité'!$BG17*(1+'Usages mobilité'!$BH17)^(G$6120-$D$6120)/1000</f>
        <v>0</v>
      </c>
      <c r="H6190" s="210">
        <f>H6139*'Usages mobilité'!$BG17*(1+'Usages mobilité'!$BH17)^(H$6120-$D$6120)/1000</f>
        <v>0</v>
      </c>
      <c r="I6190" s="210">
        <f>I6139*'Usages mobilité'!$BG17*(1+'Usages mobilité'!$BH17)^(I$6120-$D$6120)/1000</f>
        <v>0</v>
      </c>
      <c r="J6190" s="210">
        <f>J6139*'Usages mobilité'!$BG17*(1+'Usages mobilité'!$BH17)^(J$6120-$D$6120)/1000</f>
        <v>0</v>
      </c>
      <c r="K6190" s="210">
        <f>K6139*'Usages mobilité'!$BG17*(1+'Usages mobilité'!$BH17)^(K$6120-$D$6120)/1000</f>
        <v>0</v>
      </c>
      <c r="L6190" s="210">
        <f>L6139*'Usages mobilité'!$BG17*(1+'Usages mobilité'!$BH17)^(L$6120-$D$6120)/1000</f>
        <v>0</v>
      </c>
      <c r="M6190" s="210">
        <f>M6139*'Usages mobilité'!$BG17*(1+'Usages mobilité'!$BH17)^(M$6120-$D$6120)/1000</f>
        <v>0</v>
      </c>
      <c r="N6190" s="210">
        <f>N6139*'Usages mobilité'!$BG17*(1+'Usages mobilité'!$BH17)^(N$6120-$D$6120)/1000</f>
        <v>0</v>
      </c>
      <c r="O6190" s="210">
        <f>O6139*'Usages mobilité'!$BG17*(1+'Usages mobilité'!$BH17)^(O$6120-$D$6120)/1000</f>
        <v>0</v>
      </c>
      <c r="P6190" s="210">
        <f>P6139*'Usages mobilité'!$BG17*(1+'Usages mobilité'!$BH17)^(P$6120-$D$6120)/1000</f>
        <v>0</v>
      </c>
      <c r="Q6190" s="210">
        <f>Q6139*'Usages mobilité'!$BG17*(1+'Usages mobilité'!$BH17)^(Q$6120-$D$6120)/1000</f>
        <v>0</v>
      </c>
      <c r="R6190" s="210">
        <f>R6139*'Usages mobilité'!$BG17*(1+'Usages mobilité'!$BH17)^(R$6120-$D$6120)/1000</f>
        <v>0</v>
      </c>
    </row>
    <row r="6191" spans="1:18" hidden="1" outlineLevel="2" x14ac:dyDescent="0.35">
      <c r="A6191" s="209" t="str">
        <f>'Usages mobilité'!A18</f>
        <v>Usage mobilité n°15</v>
      </c>
      <c r="B6191" s="209" t="s">
        <v>639</v>
      </c>
      <c r="C6191" s="209"/>
      <c r="D6191" s="210">
        <f>D6140*'Usages mobilité'!$BG18*(1+'Usages mobilité'!$BH18)^(D$6120-$D$6120)/1000</f>
        <v>0</v>
      </c>
      <c r="E6191" s="210">
        <f>E6140*'Usages mobilité'!$BG18*(1+'Usages mobilité'!$BH18)^(E$6120-$D$6120)/1000</f>
        <v>0</v>
      </c>
      <c r="F6191" s="210">
        <f>F6140*'Usages mobilité'!$BG18*(1+'Usages mobilité'!$BH18)^(F$6120-$D$6120)/1000</f>
        <v>0</v>
      </c>
      <c r="G6191" s="210">
        <f>G6140*'Usages mobilité'!$BG18*(1+'Usages mobilité'!$BH18)^(G$6120-$D$6120)/1000</f>
        <v>0</v>
      </c>
      <c r="H6191" s="210">
        <f>H6140*'Usages mobilité'!$BG18*(1+'Usages mobilité'!$BH18)^(H$6120-$D$6120)/1000</f>
        <v>0</v>
      </c>
      <c r="I6191" s="210">
        <f>I6140*'Usages mobilité'!$BG18*(1+'Usages mobilité'!$BH18)^(I$6120-$D$6120)/1000</f>
        <v>0</v>
      </c>
      <c r="J6191" s="210">
        <f>J6140*'Usages mobilité'!$BG18*(1+'Usages mobilité'!$BH18)^(J$6120-$D$6120)/1000</f>
        <v>0</v>
      </c>
      <c r="K6191" s="210">
        <f>K6140*'Usages mobilité'!$BG18*(1+'Usages mobilité'!$BH18)^(K$6120-$D$6120)/1000</f>
        <v>0</v>
      </c>
      <c r="L6191" s="210">
        <f>L6140*'Usages mobilité'!$BG18*(1+'Usages mobilité'!$BH18)^(L$6120-$D$6120)/1000</f>
        <v>0</v>
      </c>
      <c r="M6191" s="210">
        <f>M6140*'Usages mobilité'!$BG18*(1+'Usages mobilité'!$BH18)^(M$6120-$D$6120)/1000</f>
        <v>0</v>
      </c>
      <c r="N6191" s="210">
        <f>N6140*'Usages mobilité'!$BG18*(1+'Usages mobilité'!$BH18)^(N$6120-$D$6120)/1000</f>
        <v>0</v>
      </c>
      <c r="O6191" s="210">
        <f>O6140*'Usages mobilité'!$BG18*(1+'Usages mobilité'!$BH18)^(O$6120-$D$6120)/1000</f>
        <v>0</v>
      </c>
      <c r="P6191" s="210">
        <f>P6140*'Usages mobilité'!$BG18*(1+'Usages mobilité'!$BH18)^(P$6120-$D$6120)/1000</f>
        <v>0</v>
      </c>
      <c r="Q6191" s="210">
        <f>Q6140*'Usages mobilité'!$BG18*(1+'Usages mobilité'!$BH18)^(Q$6120-$D$6120)/1000</f>
        <v>0</v>
      </c>
      <c r="R6191" s="210">
        <f>R6140*'Usages mobilité'!$BG18*(1+'Usages mobilité'!$BH18)^(R$6120-$D$6120)/1000</f>
        <v>0</v>
      </c>
    </row>
    <row r="6192" spans="1:18" hidden="1" outlineLevel="2" x14ac:dyDescent="0.35">
      <c r="A6192" s="209" t="str">
        <f>'Usages mobilité'!A19</f>
        <v>Usage mobilité n°16</v>
      </c>
      <c r="B6192" s="209" t="s">
        <v>639</v>
      </c>
      <c r="C6192" s="209"/>
      <c r="D6192" s="210">
        <f>D6141*'Usages mobilité'!$BG19*(1+'Usages mobilité'!$BH19)^(D$6120-$D$6120)/1000</f>
        <v>0</v>
      </c>
      <c r="E6192" s="210">
        <f>E6141*'Usages mobilité'!$BG19*(1+'Usages mobilité'!$BH19)^(E$6120-$D$6120)/1000</f>
        <v>0</v>
      </c>
      <c r="F6192" s="210">
        <f>F6141*'Usages mobilité'!$BG19*(1+'Usages mobilité'!$BH19)^(F$6120-$D$6120)/1000</f>
        <v>0</v>
      </c>
      <c r="G6192" s="210">
        <f>G6141*'Usages mobilité'!$BG19*(1+'Usages mobilité'!$BH19)^(G$6120-$D$6120)/1000</f>
        <v>0</v>
      </c>
      <c r="H6192" s="210">
        <f>H6141*'Usages mobilité'!$BG19*(1+'Usages mobilité'!$BH19)^(H$6120-$D$6120)/1000</f>
        <v>0</v>
      </c>
      <c r="I6192" s="210">
        <f>I6141*'Usages mobilité'!$BG19*(1+'Usages mobilité'!$BH19)^(I$6120-$D$6120)/1000</f>
        <v>0</v>
      </c>
      <c r="J6192" s="210">
        <f>J6141*'Usages mobilité'!$BG19*(1+'Usages mobilité'!$BH19)^(J$6120-$D$6120)/1000</f>
        <v>0</v>
      </c>
      <c r="K6192" s="210">
        <f>K6141*'Usages mobilité'!$BG19*(1+'Usages mobilité'!$BH19)^(K$6120-$D$6120)/1000</f>
        <v>0</v>
      </c>
      <c r="L6192" s="210">
        <f>L6141*'Usages mobilité'!$BG19*(1+'Usages mobilité'!$BH19)^(L$6120-$D$6120)/1000</f>
        <v>0</v>
      </c>
      <c r="M6192" s="210">
        <f>M6141*'Usages mobilité'!$BG19*(1+'Usages mobilité'!$BH19)^(M$6120-$D$6120)/1000</f>
        <v>0</v>
      </c>
      <c r="N6192" s="210">
        <f>N6141*'Usages mobilité'!$BG19*(1+'Usages mobilité'!$BH19)^(N$6120-$D$6120)/1000</f>
        <v>0</v>
      </c>
      <c r="O6192" s="210">
        <f>O6141*'Usages mobilité'!$BG19*(1+'Usages mobilité'!$BH19)^(O$6120-$D$6120)/1000</f>
        <v>0</v>
      </c>
      <c r="P6192" s="210">
        <f>P6141*'Usages mobilité'!$BG19*(1+'Usages mobilité'!$BH19)^(P$6120-$D$6120)/1000</f>
        <v>0</v>
      </c>
      <c r="Q6192" s="210">
        <f>Q6141*'Usages mobilité'!$BG19*(1+'Usages mobilité'!$BH19)^(Q$6120-$D$6120)/1000</f>
        <v>0</v>
      </c>
      <c r="R6192" s="210">
        <f>R6141*'Usages mobilité'!$BG19*(1+'Usages mobilité'!$BH19)^(R$6120-$D$6120)/1000</f>
        <v>0</v>
      </c>
    </row>
    <row r="6193" spans="1:18" hidden="1" outlineLevel="2" x14ac:dyDescent="0.35">
      <c r="A6193" s="209" t="str">
        <f>'Usages mobilité'!A20</f>
        <v>Usage mobilité n°17</v>
      </c>
      <c r="B6193" s="209" t="s">
        <v>639</v>
      </c>
      <c r="C6193" s="209"/>
      <c r="D6193" s="210">
        <f>D6142*'Usages mobilité'!$BG20*(1+'Usages mobilité'!$BH20)^(D$6120-$D$6120)/1000</f>
        <v>0</v>
      </c>
      <c r="E6193" s="210">
        <f>E6142*'Usages mobilité'!$BG20*(1+'Usages mobilité'!$BH20)^(E$6120-$D$6120)/1000</f>
        <v>0</v>
      </c>
      <c r="F6193" s="210">
        <f>F6142*'Usages mobilité'!$BG20*(1+'Usages mobilité'!$BH20)^(F$6120-$D$6120)/1000</f>
        <v>0</v>
      </c>
      <c r="G6193" s="210">
        <f>G6142*'Usages mobilité'!$BG20*(1+'Usages mobilité'!$BH20)^(G$6120-$D$6120)/1000</f>
        <v>0</v>
      </c>
      <c r="H6193" s="210">
        <f>H6142*'Usages mobilité'!$BG20*(1+'Usages mobilité'!$BH20)^(H$6120-$D$6120)/1000</f>
        <v>0</v>
      </c>
      <c r="I6193" s="210">
        <f>I6142*'Usages mobilité'!$BG20*(1+'Usages mobilité'!$BH20)^(I$6120-$D$6120)/1000</f>
        <v>0</v>
      </c>
      <c r="J6193" s="210">
        <f>J6142*'Usages mobilité'!$BG20*(1+'Usages mobilité'!$BH20)^(J$6120-$D$6120)/1000</f>
        <v>0</v>
      </c>
      <c r="K6193" s="210">
        <f>K6142*'Usages mobilité'!$BG20*(1+'Usages mobilité'!$BH20)^(K$6120-$D$6120)/1000</f>
        <v>0</v>
      </c>
      <c r="L6193" s="210">
        <f>L6142*'Usages mobilité'!$BG20*(1+'Usages mobilité'!$BH20)^(L$6120-$D$6120)/1000</f>
        <v>0</v>
      </c>
      <c r="M6193" s="210">
        <f>M6142*'Usages mobilité'!$BG20*(1+'Usages mobilité'!$BH20)^(M$6120-$D$6120)/1000</f>
        <v>0</v>
      </c>
      <c r="N6193" s="210">
        <f>N6142*'Usages mobilité'!$BG20*(1+'Usages mobilité'!$BH20)^(N$6120-$D$6120)/1000</f>
        <v>0</v>
      </c>
      <c r="O6193" s="210">
        <f>O6142*'Usages mobilité'!$BG20*(1+'Usages mobilité'!$BH20)^(O$6120-$D$6120)/1000</f>
        <v>0</v>
      </c>
      <c r="P6193" s="210">
        <f>P6142*'Usages mobilité'!$BG20*(1+'Usages mobilité'!$BH20)^(P$6120-$D$6120)/1000</f>
        <v>0</v>
      </c>
      <c r="Q6193" s="210">
        <f>Q6142*'Usages mobilité'!$BG20*(1+'Usages mobilité'!$BH20)^(Q$6120-$D$6120)/1000</f>
        <v>0</v>
      </c>
      <c r="R6193" s="210">
        <f>R6142*'Usages mobilité'!$BG20*(1+'Usages mobilité'!$BH20)^(R$6120-$D$6120)/1000</f>
        <v>0</v>
      </c>
    </row>
    <row r="6194" spans="1:18" hidden="1" outlineLevel="2" x14ac:dyDescent="0.35">
      <c r="A6194" s="209" t="str">
        <f>'Usages mobilité'!A21</f>
        <v>Usage mobilité n°18</v>
      </c>
      <c r="B6194" s="209" t="s">
        <v>639</v>
      </c>
      <c r="C6194" s="209"/>
      <c r="D6194" s="210">
        <f>D6143*'Usages mobilité'!$BG21*(1+'Usages mobilité'!$BH21)^(D$6120-$D$6120)/1000</f>
        <v>0</v>
      </c>
      <c r="E6194" s="210">
        <f>E6143*'Usages mobilité'!$BG21*(1+'Usages mobilité'!$BH21)^(E$6120-$D$6120)/1000</f>
        <v>0</v>
      </c>
      <c r="F6194" s="210">
        <f>F6143*'Usages mobilité'!$BG21*(1+'Usages mobilité'!$BH21)^(F$6120-$D$6120)/1000</f>
        <v>0</v>
      </c>
      <c r="G6194" s="210">
        <f>G6143*'Usages mobilité'!$BG21*(1+'Usages mobilité'!$BH21)^(G$6120-$D$6120)/1000</f>
        <v>0</v>
      </c>
      <c r="H6194" s="210">
        <f>H6143*'Usages mobilité'!$BG21*(1+'Usages mobilité'!$BH21)^(H$6120-$D$6120)/1000</f>
        <v>0</v>
      </c>
      <c r="I6194" s="210">
        <f>I6143*'Usages mobilité'!$BG21*(1+'Usages mobilité'!$BH21)^(I$6120-$D$6120)/1000</f>
        <v>0</v>
      </c>
      <c r="J6194" s="210">
        <f>J6143*'Usages mobilité'!$BG21*(1+'Usages mobilité'!$BH21)^(J$6120-$D$6120)/1000</f>
        <v>0</v>
      </c>
      <c r="K6194" s="210">
        <f>K6143*'Usages mobilité'!$BG21*(1+'Usages mobilité'!$BH21)^(K$6120-$D$6120)/1000</f>
        <v>0</v>
      </c>
      <c r="L6194" s="210">
        <f>L6143*'Usages mobilité'!$BG21*(1+'Usages mobilité'!$BH21)^(L$6120-$D$6120)/1000</f>
        <v>0</v>
      </c>
      <c r="M6194" s="210">
        <f>M6143*'Usages mobilité'!$BG21*(1+'Usages mobilité'!$BH21)^(M$6120-$D$6120)/1000</f>
        <v>0</v>
      </c>
      <c r="N6194" s="210">
        <f>N6143*'Usages mobilité'!$BG21*(1+'Usages mobilité'!$BH21)^(N$6120-$D$6120)/1000</f>
        <v>0</v>
      </c>
      <c r="O6194" s="210">
        <f>O6143*'Usages mobilité'!$BG21*(1+'Usages mobilité'!$BH21)^(O$6120-$D$6120)/1000</f>
        <v>0</v>
      </c>
      <c r="P6194" s="210">
        <f>P6143*'Usages mobilité'!$BG21*(1+'Usages mobilité'!$BH21)^(P$6120-$D$6120)/1000</f>
        <v>0</v>
      </c>
      <c r="Q6194" s="210">
        <f>Q6143*'Usages mobilité'!$BG21*(1+'Usages mobilité'!$BH21)^(Q$6120-$D$6120)/1000</f>
        <v>0</v>
      </c>
      <c r="R6194" s="210">
        <f>R6143*'Usages mobilité'!$BG21*(1+'Usages mobilité'!$BH21)^(R$6120-$D$6120)/1000</f>
        <v>0</v>
      </c>
    </row>
    <row r="6195" spans="1:18" hidden="1" outlineLevel="2" x14ac:dyDescent="0.35">
      <c r="A6195" s="209" t="str">
        <f>'Usages mobilité'!A22</f>
        <v>Usage mobilité n°19</v>
      </c>
      <c r="B6195" s="209" t="s">
        <v>639</v>
      </c>
      <c r="C6195" s="209"/>
      <c r="D6195" s="210">
        <f>D6144*'Usages mobilité'!$BG22*(1+'Usages mobilité'!$BH22)^(D$6120-$D$6120)/1000</f>
        <v>0</v>
      </c>
      <c r="E6195" s="210">
        <f>E6144*'Usages mobilité'!$BG22*(1+'Usages mobilité'!$BH22)^(E$6120-$D$6120)/1000</f>
        <v>0</v>
      </c>
      <c r="F6195" s="210">
        <f>F6144*'Usages mobilité'!$BG22*(1+'Usages mobilité'!$BH22)^(F$6120-$D$6120)/1000</f>
        <v>0</v>
      </c>
      <c r="G6195" s="210">
        <f>G6144*'Usages mobilité'!$BG22*(1+'Usages mobilité'!$BH22)^(G$6120-$D$6120)/1000</f>
        <v>0</v>
      </c>
      <c r="H6195" s="210">
        <f>H6144*'Usages mobilité'!$BG22*(1+'Usages mobilité'!$BH22)^(H$6120-$D$6120)/1000</f>
        <v>0</v>
      </c>
      <c r="I6195" s="210">
        <f>I6144*'Usages mobilité'!$BG22*(1+'Usages mobilité'!$BH22)^(I$6120-$D$6120)/1000</f>
        <v>0</v>
      </c>
      <c r="J6195" s="210">
        <f>J6144*'Usages mobilité'!$BG22*(1+'Usages mobilité'!$BH22)^(J$6120-$D$6120)/1000</f>
        <v>0</v>
      </c>
      <c r="K6195" s="210">
        <f>K6144*'Usages mobilité'!$BG22*(1+'Usages mobilité'!$BH22)^(K$6120-$D$6120)/1000</f>
        <v>0</v>
      </c>
      <c r="L6195" s="210">
        <f>L6144*'Usages mobilité'!$BG22*(1+'Usages mobilité'!$BH22)^(L$6120-$D$6120)/1000</f>
        <v>0</v>
      </c>
      <c r="M6195" s="210">
        <f>M6144*'Usages mobilité'!$BG22*(1+'Usages mobilité'!$BH22)^(M$6120-$D$6120)/1000</f>
        <v>0</v>
      </c>
      <c r="N6195" s="210">
        <f>N6144*'Usages mobilité'!$BG22*(1+'Usages mobilité'!$BH22)^(N$6120-$D$6120)/1000</f>
        <v>0</v>
      </c>
      <c r="O6195" s="210">
        <f>O6144*'Usages mobilité'!$BG22*(1+'Usages mobilité'!$BH22)^(O$6120-$D$6120)/1000</f>
        <v>0</v>
      </c>
      <c r="P6195" s="210">
        <f>P6144*'Usages mobilité'!$BG22*(1+'Usages mobilité'!$BH22)^(P$6120-$D$6120)/1000</f>
        <v>0</v>
      </c>
      <c r="Q6195" s="210">
        <f>Q6144*'Usages mobilité'!$BG22*(1+'Usages mobilité'!$BH22)^(Q$6120-$D$6120)/1000</f>
        <v>0</v>
      </c>
      <c r="R6195" s="210">
        <f>R6144*'Usages mobilité'!$BG22*(1+'Usages mobilité'!$BH22)^(R$6120-$D$6120)/1000</f>
        <v>0</v>
      </c>
    </row>
    <row r="6196" spans="1:18" hidden="1" outlineLevel="2" x14ac:dyDescent="0.35">
      <c r="A6196" s="209" t="str">
        <f>'Usages mobilité'!A23</f>
        <v>Usage mobilité n°20</v>
      </c>
      <c r="B6196" s="209" t="s">
        <v>639</v>
      </c>
      <c r="C6196" s="209"/>
      <c r="D6196" s="210">
        <f>D6145*'Usages mobilité'!$BG23*(1+'Usages mobilité'!$BH23)^(D$6120-$D$6120)/1000</f>
        <v>0</v>
      </c>
      <c r="E6196" s="210">
        <f>E6145*'Usages mobilité'!$BG23*(1+'Usages mobilité'!$BH23)^(E$6120-$D$6120)/1000</f>
        <v>0</v>
      </c>
      <c r="F6196" s="210">
        <f>F6145*'Usages mobilité'!$BG23*(1+'Usages mobilité'!$BH23)^(F$6120-$D$6120)/1000</f>
        <v>0</v>
      </c>
      <c r="G6196" s="210">
        <f>G6145*'Usages mobilité'!$BG23*(1+'Usages mobilité'!$BH23)^(G$6120-$D$6120)/1000</f>
        <v>0</v>
      </c>
      <c r="H6196" s="210">
        <f>H6145*'Usages mobilité'!$BG23*(1+'Usages mobilité'!$BH23)^(H$6120-$D$6120)/1000</f>
        <v>0</v>
      </c>
      <c r="I6196" s="210">
        <f>I6145*'Usages mobilité'!$BG23*(1+'Usages mobilité'!$BH23)^(I$6120-$D$6120)/1000</f>
        <v>0</v>
      </c>
      <c r="J6196" s="210">
        <f>J6145*'Usages mobilité'!$BG23*(1+'Usages mobilité'!$BH23)^(J$6120-$D$6120)/1000</f>
        <v>0</v>
      </c>
      <c r="K6196" s="210">
        <f>K6145*'Usages mobilité'!$BG23*(1+'Usages mobilité'!$BH23)^(K$6120-$D$6120)/1000</f>
        <v>0</v>
      </c>
      <c r="L6196" s="210">
        <f>L6145*'Usages mobilité'!$BG23*(1+'Usages mobilité'!$BH23)^(L$6120-$D$6120)/1000</f>
        <v>0</v>
      </c>
      <c r="M6196" s="210">
        <f>M6145*'Usages mobilité'!$BG23*(1+'Usages mobilité'!$BH23)^(M$6120-$D$6120)/1000</f>
        <v>0</v>
      </c>
      <c r="N6196" s="210">
        <f>N6145*'Usages mobilité'!$BG23*(1+'Usages mobilité'!$BH23)^(N$6120-$D$6120)/1000</f>
        <v>0</v>
      </c>
      <c r="O6196" s="210">
        <f>O6145*'Usages mobilité'!$BG23*(1+'Usages mobilité'!$BH23)^(O$6120-$D$6120)/1000</f>
        <v>0</v>
      </c>
      <c r="P6196" s="210">
        <f>P6145*'Usages mobilité'!$BG23*(1+'Usages mobilité'!$BH23)^(P$6120-$D$6120)/1000</f>
        <v>0</v>
      </c>
      <c r="Q6196" s="210">
        <f>Q6145*'Usages mobilité'!$BG23*(1+'Usages mobilité'!$BH23)^(Q$6120-$D$6120)/1000</f>
        <v>0</v>
      </c>
      <c r="R6196" s="210">
        <f>R6145*'Usages mobilité'!$BG23*(1+'Usages mobilité'!$BH23)^(R$6120-$D$6120)/1000</f>
        <v>0</v>
      </c>
    </row>
    <row r="6197" spans="1:18" hidden="1" outlineLevel="2" x14ac:dyDescent="0.35">
      <c r="A6197" s="209" t="str">
        <f>'Usages mobilité'!A24</f>
        <v>Usage mobilité n°21</v>
      </c>
      <c r="B6197" s="209" t="s">
        <v>639</v>
      </c>
      <c r="C6197" s="209"/>
      <c r="D6197" s="210">
        <f>D6146*'Usages mobilité'!$BG24*(1+'Usages mobilité'!$BH24)^(D$6120-$D$6120)/1000</f>
        <v>0</v>
      </c>
      <c r="E6197" s="210">
        <f>E6146*'Usages mobilité'!$BG24*(1+'Usages mobilité'!$BH24)^(E$6120-$D$6120)/1000</f>
        <v>0</v>
      </c>
      <c r="F6197" s="210">
        <f>F6146*'Usages mobilité'!$BG24*(1+'Usages mobilité'!$BH24)^(F$6120-$D$6120)/1000</f>
        <v>0</v>
      </c>
      <c r="G6197" s="210">
        <f>G6146*'Usages mobilité'!$BG24*(1+'Usages mobilité'!$BH24)^(G$6120-$D$6120)/1000</f>
        <v>0</v>
      </c>
      <c r="H6197" s="210">
        <f>H6146*'Usages mobilité'!$BG24*(1+'Usages mobilité'!$BH24)^(H$6120-$D$6120)/1000</f>
        <v>0</v>
      </c>
      <c r="I6197" s="210">
        <f>I6146*'Usages mobilité'!$BG24*(1+'Usages mobilité'!$BH24)^(I$6120-$D$6120)/1000</f>
        <v>0</v>
      </c>
      <c r="J6197" s="210">
        <f>J6146*'Usages mobilité'!$BG24*(1+'Usages mobilité'!$BH24)^(J$6120-$D$6120)/1000</f>
        <v>0</v>
      </c>
      <c r="K6197" s="210">
        <f>K6146*'Usages mobilité'!$BG24*(1+'Usages mobilité'!$BH24)^(K$6120-$D$6120)/1000</f>
        <v>0</v>
      </c>
      <c r="L6197" s="210">
        <f>L6146*'Usages mobilité'!$BG24*(1+'Usages mobilité'!$BH24)^(L$6120-$D$6120)/1000</f>
        <v>0</v>
      </c>
      <c r="M6197" s="210">
        <f>M6146*'Usages mobilité'!$BG24*(1+'Usages mobilité'!$BH24)^(M$6120-$D$6120)/1000</f>
        <v>0</v>
      </c>
      <c r="N6197" s="210">
        <f>N6146*'Usages mobilité'!$BG24*(1+'Usages mobilité'!$BH24)^(N$6120-$D$6120)/1000</f>
        <v>0</v>
      </c>
      <c r="O6197" s="210">
        <f>O6146*'Usages mobilité'!$BG24*(1+'Usages mobilité'!$BH24)^(O$6120-$D$6120)/1000</f>
        <v>0</v>
      </c>
      <c r="P6197" s="210">
        <f>P6146*'Usages mobilité'!$BG24*(1+'Usages mobilité'!$BH24)^(P$6120-$D$6120)/1000</f>
        <v>0</v>
      </c>
      <c r="Q6197" s="210">
        <f>Q6146*'Usages mobilité'!$BG24*(1+'Usages mobilité'!$BH24)^(Q$6120-$D$6120)/1000</f>
        <v>0</v>
      </c>
      <c r="R6197" s="210">
        <f>R6146*'Usages mobilité'!$BG24*(1+'Usages mobilité'!$BH24)^(R$6120-$D$6120)/1000</f>
        <v>0</v>
      </c>
    </row>
    <row r="6198" spans="1:18" hidden="1" outlineLevel="2" x14ac:dyDescent="0.35">
      <c r="A6198" s="209" t="str">
        <f>'Usages mobilité'!A25</f>
        <v>Usage mobilité n°22</v>
      </c>
      <c r="B6198" s="209" t="s">
        <v>639</v>
      </c>
      <c r="C6198" s="209"/>
      <c r="D6198" s="210">
        <f>D6147*'Usages mobilité'!$BG25*(1+'Usages mobilité'!$BH25)^(D$6120-$D$6120)/1000</f>
        <v>0</v>
      </c>
      <c r="E6198" s="210">
        <f>E6147*'Usages mobilité'!$BG25*(1+'Usages mobilité'!$BH25)^(E$6120-$D$6120)/1000</f>
        <v>0</v>
      </c>
      <c r="F6198" s="210">
        <f>F6147*'Usages mobilité'!$BG25*(1+'Usages mobilité'!$BH25)^(F$6120-$D$6120)/1000</f>
        <v>0</v>
      </c>
      <c r="G6198" s="210">
        <f>G6147*'Usages mobilité'!$BG25*(1+'Usages mobilité'!$BH25)^(G$6120-$D$6120)/1000</f>
        <v>0</v>
      </c>
      <c r="H6198" s="210">
        <f>H6147*'Usages mobilité'!$BG25*(1+'Usages mobilité'!$BH25)^(H$6120-$D$6120)/1000</f>
        <v>0</v>
      </c>
      <c r="I6198" s="210">
        <f>I6147*'Usages mobilité'!$BG25*(1+'Usages mobilité'!$BH25)^(I$6120-$D$6120)/1000</f>
        <v>0</v>
      </c>
      <c r="J6198" s="210">
        <f>J6147*'Usages mobilité'!$BG25*(1+'Usages mobilité'!$BH25)^(J$6120-$D$6120)/1000</f>
        <v>0</v>
      </c>
      <c r="K6198" s="210">
        <f>K6147*'Usages mobilité'!$BG25*(1+'Usages mobilité'!$BH25)^(K$6120-$D$6120)/1000</f>
        <v>0</v>
      </c>
      <c r="L6198" s="210">
        <f>L6147*'Usages mobilité'!$BG25*(1+'Usages mobilité'!$BH25)^(L$6120-$D$6120)/1000</f>
        <v>0</v>
      </c>
      <c r="M6198" s="210">
        <f>M6147*'Usages mobilité'!$BG25*(1+'Usages mobilité'!$BH25)^(M$6120-$D$6120)/1000</f>
        <v>0</v>
      </c>
      <c r="N6198" s="210">
        <f>N6147*'Usages mobilité'!$BG25*(1+'Usages mobilité'!$BH25)^(N$6120-$D$6120)/1000</f>
        <v>0</v>
      </c>
      <c r="O6198" s="210">
        <f>O6147*'Usages mobilité'!$BG25*(1+'Usages mobilité'!$BH25)^(O$6120-$D$6120)/1000</f>
        <v>0</v>
      </c>
      <c r="P6198" s="210">
        <f>P6147*'Usages mobilité'!$BG25*(1+'Usages mobilité'!$BH25)^(P$6120-$D$6120)/1000</f>
        <v>0</v>
      </c>
      <c r="Q6198" s="210">
        <f>Q6147*'Usages mobilité'!$BG25*(1+'Usages mobilité'!$BH25)^(Q$6120-$D$6120)/1000</f>
        <v>0</v>
      </c>
      <c r="R6198" s="210">
        <f>R6147*'Usages mobilité'!$BG25*(1+'Usages mobilité'!$BH25)^(R$6120-$D$6120)/1000</f>
        <v>0</v>
      </c>
    </row>
    <row r="6199" spans="1:18" hidden="1" outlineLevel="2" x14ac:dyDescent="0.35">
      <c r="A6199" s="209" t="str">
        <f>'Usages mobilité'!A26</f>
        <v>Usage mobilité n°23</v>
      </c>
      <c r="B6199" s="209" t="s">
        <v>639</v>
      </c>
      <c r="C6199" s="209"/>
      <c r="D6199" s="210">
        <f>D6148*'Usages mobilité'!$BG26*(1+'Usages mobilité'!$BH26)^(D$6120-$D$6120)/1000</f>
        <v>0</v>
      </c>
      <c r="E6199" s="210">
        <f>E6148*'Usages mobilité'!$BG26*(1+'Usages mobilité'!$BH26)^(E$6120-$D$6120)/1000</f>
        <v>0</v>
      </c>
      <c r="F6199" s="210">
        <f>F6148*'Usages mobilité'!$BG26*(1+'Usages mobilité'!$BH26)^(F$6120-$D$6120)/1000</f>
        <v>0</v>
      </c>
      <c r="G6199" s="210">
        <f>G6148*'Usages mobilité'!$BG26*(1+'Usages mobilité'!$BH26)^(G$6120-$D$6120)/1000</f>
        <v>0</v>
      </c>
      <c r="H6199" s="210">
        <f>H6148*'Usages mobilité'!$BG26*(1+'Usages mobilité'!$BH26)^(H$6120-$D$6120)/1000</f>
        <v>0</v>
      </c>
      <c r="I6199" s="210">
        <f>I6148*'Usages mobilité'!$BG26*(1+'Usages mobilité'!$BH26)^(I$6120-$D$6120)/1000</f>
        <v>0</v>
      </c>
      <c r="J6199" s="210">
        <f>J6148*'Usages mobilité'!$BG26*(1+'Usages mobilité'!$BH26)^(J$6120-$D$6120)/1000</f>
        <v>0</v>
      </c>
      <c r="K6199" s="210">
        <f>K6148*'Usages mobilité'!$BG26*(1+'Usages mobilité'!$BH26)^(K$6120-$D$6120)/1000</f>
        <v>0</v>
      </c>
      <c r="L6199" s="210">
        <f>L6148*'Usages mobilité'!$BG26*(1+'Usages mobilité'!$BH26)^(L$6120-$D$6120)/1000</f>
        <v>0</v>
      </c>
      <c r="M6199" s="210">
        <f>M6148*'Usages mobilité'!$BG26*(1+'Usages mobilité'!$BH26)^(M$6120-$D$6120)/1000</f>
        <v>0</v>
      </c>
      <c r="N6199" s="210">
        <f>N6148*'Usages mobilité'!$BG26*(1+'Usages mobilité'!$BH26)^(N$6120-$D$6120)/1000</f>
        <v>0</v>
      </c>
      <c r="O6199" s="210">
        <f>O6148*'Usages mobilité'!$BG26*(1+'Usages mobilité'!$BH26)^(O$6120-$D$6120)/1000</f>
        <v>0</v>
      </c>
      <c r="P6199" s="210">
        <f>P6148*'Usages mobilité'!$BG26*(1+'Usages mobilité'!$BH26)^(P$6120-$D$6120)/1000</f>
        <v>0</v>
      </c>
      <c r="Q6199" s="210">
        <f>Q6148*'Usages mobilité'!$BG26*(1+'Usages mobilité'!$BH26)^(Q$6120-$D$6120)/1000</f>
        <v>0</v>
      </c>
      <c r="R6199" s="210">
        <f>R6148*'Usages mobilité'!$BG26*(1+'Usages mobilité'!$BH26)^(R$6120-$D$6120)/1000</f>
        <v>0</v>
      </c>
    </row>
    <row r="6200" spans="1:18" hidden="1" outlineLevel="2" x14ac:dyDescent="0.35">
      <c r="A6200" s="209" t="str">
        <f>'Usages mobilité'!A27</f>
        <v>Usage mobilité n°24</v>
      </c>
      <c r="B6200" s="209" t="s">
        <v>639</v>
      </c>
      <c r="C6200" s="209"/>
      <c r="D6200" s="210">
        <f>D6149*'Usages mobilité'!$BG27*(1+'Usages mobilité'!$BH27)^(D$6120-$D$6120)/1000</f>
        <v>0</v>
      </c>
      <c r="E6200" s="210">
        <f>E6149*'Usages mobilité'!$BG27*(1+'Usages mobilité'!$BH27)^(E$6120-$D$6120)/1000</f>
        <v>0</v>
      </c>
      <c r="F6200" s="210">
        <f>F6149*'Usages mobilité'!$BG27*(1+'Usages mobilité'!$BH27)^(F$6120-$D$6120)/1000</f>
        <v>0</v>
      </c>
      <c r="G6200" s="210">
        <f>G6149*'Usages mobilité'!$BG27*(1+'Usages mobilité'!$BH27)^(G$6120-$D$6120)/1000</f>
        <v>0</v>
      </c>
      <c r="H6200" s="210">
        <f>H6149*'Usages mobilité'!$BG27*(1+'Usages mobilité'!$BH27)^(H$6120-$D$6120)/1000</f>
        <v>0</v>
      </c>
      <c r="I6200" s="210">
        <f>I6149*'Usages mobilité'!$BG27*(1+'Usages mobilité'!$BH27)^(I$6120-$D$6120)/1000</f>
        <v>0</v>
      </c>
      <c r="J6200" s="210">
        <f>J6149*'Usages mobilité'!$BG27*(1+'Usages mobilité'!$BH27)^(J$6120-$D$6120)/1000</f>
        <v>0</v>
      </c>
      <c r="K6200" s="210">
        <f>K6149*'Usages mobilité'!$BG27*(1+'Usages mobilité'!$BH27)^(K$6120-$D$6120)/1000</f>
        <v>0</v>
      </c>
      <c r="L6200" s="210">
        <f>L6149*'Usages mobilité'!$BG27*(1+'Usages mobilité'!$BH27)^(L$6120-$D$6120)/1000</f>
        <v>0</v>
      </c>
      <c r="M6200" s="210">
        <f>M6149*'Usages mobilité'!$BG27*(1+'Usages mobilité'!$BH27)^(M$6120-$D$6120)/1000</f>
        <v>0</v>
      </c>
      <c r="N6200" s="210">
        <f>N6149*'Usages mobilité'!$BG27*(1+'Usages mobilité'!$BH27)^(N$6120-$D$6120)/1000</f>
        <v>0</v>
      </c>
      <c r="O6200" s="210">
        <f>O6149*'Usages mobilité'!$BG27*(1+'Usages mobilité'!$BH27)^(O$6120-$D$6120)/1000</f>
        <v>0</v>
      </c>
      <c r="P6200" s="210">
        <f>P6149*'Usages mobilité'!$BG27*(1+'Usages mobilité'!$BH27)^(P$6120-$D$6120)/1000</f>
        <v>0</v>
      </c>
      <c r="Q6200" s="210">
        <f>Q6149*'Usages mobilité'!$BG27*(1+'Usages mobilité'!$BH27)^(Q$6120-$D$6120)/1000</f>
        <v>0</v>
      </c>
      <c r="R6200" s="210">
        <f>R6149*'Usages mobilité'!$BG27*(1+'Usages mobilité'!$BH27)^(R$6120-$D$6120)/1000</f>
        <v>0</v>
      </c>
    </row>
    <row r="6201" spans="1:18" hidden="1" outlineLevel="2" x14ac:dyDescent="0.35">
      <c r="A6201" s="209" t="str">
        <f>'Usages mobilité'!A28</f>
        <v>Usage mobilité n°25</v>
      </c>
      <c r="B6201" s="209" t="s">
        <v>639</v>
      </c>
      <c r="C6201" s="209"/>
      <c r="D6201" s="210">
        <f>D6150*'Usages mobilité'!$BG28*(1+'Usages mobilité'!$BH28)^(D$6120-$D$6120)/1000</f>
        <v>0</v>
      </c>
      <c r="E6201" s="210">
        <f>E6150*'Usages mobilité'!$BG28*(1+'Usages mobilité'!$BH28)^(E$6120-$D$6120)/1000</f>
        <v>0</v>
      </c>
      <c r="F6201" s="210">
        <f>F6150*'Usages mobilité'!$BG28*(1+'Usages mobilité'!$BH28)^(F$6120-$D$6120)/1000</f>
        <v>0</v>
      </c>
      <c r="G6201" s="210">
        <f>G6150*'Usages mobilité'!$BG28*(1+'Usages mobilité'!$BH28)^(G$6120-$D$6120)/1000</f>
        <v>0</v>
      </c>
      <c r="H6201" s="210">
        <f>H6150*'Usages mobilité'!$BG28*(1+'Usages mobilité'!$BH28)^(H$6120-$D$6120)/1000</f>
        <v>0</v>
      </c>
      <c r="I6201" s="210">
        <f>I6150*'Usages mobilité'!$BG28*(1+'Usages mobilité'!$BH28)^(I$6120-$D$6120)/1000</f>
        <v>0</v>
      </c>
      <c r="J6201" s="210">
        <f>J6150*'Usages mobilité'!$BG28*(1+'Usages mobilité'!$BH28)^(J$6120-$D$6120)/1000</f>
        <v>0</v>
      </c>
      <c r="K6201" s="210">
        <f>K6150*'Usages mobilité'!$BG28*(1+'Usages mobilité'!$BH28)^(K$6120-$D$6120)/1000</f>
        <v>0</v>
      </c>
      <c r="L6201" s="210">
        <f>L6150*'Usages mobilité'!$BG28*(1+'Usages mobilité'!$BH28)^(L$6120-$D$6120)/1000</f>
        <v>0</v>
      </c>
      <c r="M6201" s="210">
        <f>M6150*'Usages mobilité'!$BG28*(1+'Usages mobilité'!$BH28)^(M$6120-$D$6120)/1000</f>
        <v>0</v>
      </c>
      <c r="N6201" s="210">
        <f>N6150*'Usages mobilité'!$BG28*(1+'Usages mobilité'!$BH28)^(N$6120-$D$6120)/1000</f>
        <v>0</v>
      </c>
      <c r="O6201" s="210">
        <f>O6150*'Usages mobilité'!$BG28*(1+'Usages mobilité'!$BH28)^(O$6120-$D$6120)/1000</f>
        <v>0</v>
      </c>
      <c r="P6201" s="210">
        <f>P6150*'Usages mobilité'!$BG28*(1+'Usages mobilité'!$BH28)^(P$6120-$D$6120)/1000</f>
        <v>0</v>
      </c>
      <c r="Q6201" s="210">
        <f>Q6150*'Usages mobilité'!$BG28*(1+'Usages mobilité'!$BH28)^(Q$6120-$D$6120)/1000</f>
        <v>0</v>
      </c>
      <c r="R6201" s="210">
        <f>R6150*'Usages mobilité'!$BG28*(1+'Usages mobilité'!$BH28)^(R$6120-$D$6120)/1000</f>
        <v>0</v>
      </c>
    </row>
    <row r="6202" spans="1:18" hidden="1" outlineLevel="2" x14ac:dyDescent="0.35">
      <c r="A6202" s="209" t="str">
        <f>'Usages mobilité'!A29</f>
        <v>Usage mobilité n°26</v>
      </c>
      <c r="B6202" s="209" t="s">
        <v>639</v>
      </c>
      <c r="C6202" s="209"/>
      <c r="D6202" s="210">
        <f>D6151*'Usages mobilité'!$BG29*(1+'Usages mobilité'!$BH29)^(D$6120-$D$6120)/1000</f>
        <v>0</v>
      </c>
      <c r="E6202" s="210">
        <f>E6151*'Usages mobilité'!$BG29*(1+'Usages mobilité'!$BH29)^(E$6120-$D$6120)/1000</f>
        <v>0</v>
      </c>
      <c r="F6202" s="210">
        <f>F6151*'Usages mobilité'!$BG29*(1+'Usages mobilité'!$BH29)^(F$6120-$D$6120)/1000</f>
        <v>0</v>
      </c>
      <c r="G6202" s="210">
        <f>G6151*'Usages mobilité'!$BG29*(1+'Usages mobilité'!$BH29)^(G$6120-$D$6120)/1000</f>
        <v>0</v>
      </c>
      <c r="H6202" s="210">
        <f>H6151*'Usages mobilité'!$BG29*(1+'Usages mobilité'!$BH29)^(H$6120-$D$6120)/1000</f>
        <v>0</v>
      </c>
      <c r="I6202" s="210">
        <f>I6151*'Usages mobilité'!$BG29*(1+'Usages mobilité'!$BH29)^(I$6120-$D$6120)/1000</f>
        <v>0</v>
      </c>
      <c r="J6202" s="210">
        <f>J6151*'Usages mobilité'!$BG29*(1+'Usages mobilité'!$BH29)^(J$6120-$D$6120)/1000</f>
        <v>0</v>
      </c>
      <c r="K6202" s="210">
        <f>K6151*'Usages mobilité'!$BG29*(1+'Usages mobilité'!$BH29)^(K$6120-$D$6120)/1000</f>
        <v>0</v>
      </c>
      <c r="L6202" s="210">
        <f>L6151*'Usages mobilité'!$BG29*(1+'Usages mobilité'!$BH29)^(L$6120-$D$6120)/1000</f>
        <v>0</v>
      </c>
      <c r="M6202" s="210">
        <f>M6151*'Usages mobilité'!$BG29*(1+'Usages mobilité'!$BH29)^(M$6120-$D$6120)/1000</f>
        <v>0</v>
      </c>
      <c r="N6202" s="210">
        <f>N6151*'Usages mobilité'!$BG29*(1+'Usages mobilité'!$BH29)^(N$6120-$D$6120)/1000</f>
        <v>0</v>
      </c>
      <c r="O6202" s="210">
        <f>O6151*'Usages mobilité'!$BG29*(1+'Usages mobilité'!$BH29)^(O$6120-$D$6120)/1000</f>
        <v>0</v>
      </c>
      <c r="P6202" s="210">
        <f>P6151*'Usages mobilité'!$BG29*(1+'Usages mobilité'!$BH29)^(P$6120-$D$6120)/1000</f>
        <v>0</v>
      </c>
      <c r="Q6202" s="210">
        <f>Q6151*'Usages mobilité'!$BG29*(1+'Usages mobilité'!$BH29)^(Q$6120-$D$6120)/1000</f>
        <v>0</v>
      </c>
      <c r="R6202" s="210">
        <f>R6151*'Usages mobilité'!$BG29*(1+'Usages mobilité'!$BH29)^(R$6120-$D$6120)/1000</f>
        <v>0</v>
      </c>
    </row>
    <row r="6203" spans="1:18" hidden="1" outlineLevel="2" x14ac:dyDescent="0.35">
      <c r="A6203" s="209" t="str">
        <f>'Usages mobilité'!A30</f>
        <v>Usage mobilité n°27</v>
      </c>
      <c r="B6203" s="209" t="s">
        <v>639</v>
      </c>
      <c r="C6203" s="209"/>
      <c r="D6203" s="210">
        <f>D6152*'Usages mobilité'!$BG30*(1+'Usages mobilité'!$BH30)^(D$6120-$D$6120)/1000</f>
        <v>0</v>
      </c>
      <c r="E6203" s="210">
        <f>E6152*'Usages mobilité'!$BG30*(1+'Usages mobilité'!$BH30)^(E$6120-$D$6120)/1000</f>
        <v>0</v>
      </c>
      <c r="F6203" s="210">
        <f>F6152*'Usages mobilité'!$BG30*(1+'Usages mobilité'!$BH30)^(F$6120-$D$6120)/1000</f>
        <v>0</v>
      </c>
      <c r="G6203" s="210">
        <f>G6152*'Usages mobilité'!$BG30*(1+'Usages mobilité'!$BH30)^(G$6120-$D$6120)/1000</f>
        <v>0</v>
      </c>
      <c r="H6203" s="210">
        <f>H6152*'Usages mobilité'!$BG30*(1+'Usages mobilité'!$BH30)^(H$6120-$D$6120)/1000</f>
        <v>0</v>
      </c>
      <c r="I6203" s="210">
        <f>I6152*'Usages mobilité'!$BG30*(1+'Usages mobilité'!$BH30)^(I$6120-$D$6120)/1000</f>
        <v>0</v>
      </c>
      <c r="J6203" s="210">
        <f>J6152*'Usages mobilité'!$BG30*(1+'Usages mobilité'!$BH30)^(J$6120-$D$6120)/1000</f>
        <v>0</v>
      </c>
      <c r="K6203" s="210">
        <f>K6152*'Usages mobilité'!$BG30*(1+'Usages mobilité'!$BH30)^(K$6120-$D$6120)/1000</f>
        <v>0</v>
      </c>
      <c r="L6203" s="210">
        <f>L6152*'Usages mobilité'!$BG30*(1+'Usages mobilité'!$BH30)^(L$6120-$D$6120)/1000</f>
        <v>0</v>
      </c>
      <c r="M6203" s="210">
        <f>M6152*'Usages mobilité'!$BG30*(1+'Usages mobilité'!$BH30)^(M$6120-$D$6120)/1000</f>
        <v>0</v>
      </c>
      <c r="N6203" s="210">
        <f>N6152*'Usages mobilité'!$BG30*(1+'Usages mobilité'!$BH30)^(N$6120-$D$6120)/1000</f>
        <v>0</v>
      </c>
      <c r="O6203" s="210">
        <f>O6152*'Usages mobilité'!$BG30*(1+'Usages mobilité'!$BH30)^(O$6120-$D$6120)/1000</f>
        <v>0</v>
      </c>
      <c r="P6203" s="210">
        <f>P6152*'Usages mobilité'!$BG30*(1+'Usages mobilité'!$BH30)^(P$6120-$D$6120)/1000</f>
        <v>0</v>
      </c>
      <c r="Q6203" s="210">
        <f>Q6152*'Usages mobilité'!$BG30*(1+'Usages mobilité'!$BH30)^(Q$6120-$D$6120)/1000</f>
        <v>0</v>
      </c>
      <c r="R6203" s="210">
        <f>R6152*'Usages mobilité'!$BG30*(1+'Usages mobilité'!$BH30)^(R$6120-$D$6120)/1000</f>
        <v>0</v>
      </c>
    </row>
    <row r="6204" spans="1:18" hidden="1" outlineLevel="2" x14ac:dyDescent="0.35">
      <c r="A6204" s="209" t="str">
        <f>'Usages mobilité'!A31</f>
        <v>Usage mobilité n°28</v>
      </c>
      <c r="B6204" s="209" t="s">
        <v>639</v>
      </c>
      <c r="C6204" s="209"/>
      <c r="D6204" s="210">
        <f>D6153*'Usages mobilité'!$BG31*(1+'Usages mobilité'!$BH31)^(D$6120-$D$6120)/1000</f>
        <v>0</v>
      </c>
      <c r="E6204" s="210">
        <f>E6153*'Usages mobilité'!$BG31*(1+'Usages mobilité'!$BH31)^(E$6120-$D$6120)/1000</f>
        <v>0</v>
      </c>
      <c r="F6204" s="210">
        <f>F6153*'Usages mobilité'!$BG31*(1+'Usages mobilité'!$BH31)^(F$6120-$D$6120)/1000</f>
        <v>0</v>
      </c>
      <c r="G6204" s="210">
        <f>G6153*'Usages mobilité'!$BG31*(1+'Usages mobilité'!$BH31)^(G$6120-$D$6120)/1000</f>
        <v>0</v>
      </c>
      <c r="H6204" s="210">
        <f>H6153*'Usages mobilité'!$BG31*(1+'Usages mobilité'!$BH31)^(H$6120-$D$6120)/1000</f>
        <v>0</v>
      </c>
      <c r="I6204" s="210">
        <f>I6153*'Usages mobilité'!$BG31*(1+'Usages mobilité'!$BH31)^(I$6120-$D$6120)/1000</f>
        <v>0</v>
      </c>
      <c r="J6204" s="210">
        <f>J6153*'Usages mobilité'!$BG31*(1+'Usages mobilité'!$BH31)^(J$6120-$D$6120)/1000</f>
        <v>0</v>
      </c>
      <c r="K6204" s="210">
        <f>K6153*'Usages mobilité'!$BG31*(1+'Usages mobilité'!$BH31)^(K$6120-$D$6120)/1000</f>
        <v>0</v>
      </c>
      <c r="L6204" s="210">
        <f>L6153*'Usages mobilité'!$BG31*(1+'Usages mobilité'!$BH31)^(L$6120-$D$6120)/1000</f>
        <v>0</v>
      </c>
      <c r="M6204" s="210">
        <f>M6153*'Usages mobilité'!$BG31*(1+'Usages mobilité'!$BH31)^(M$6120-$D$6120)/1000</f>
        <v>0</v>
      </c>
      <c r="N6204" s="210">
        <f>N6153*'Usages mobilité'!$BG31*(1+'Usages mobilité'!$BH31)^(N$6120-$D$6120)/1000</f>
        <v>0</v>
      </c>
      <c r="O6204" s="210">
        <f>O6153*'Usages mobilité'!$BG31*(1+'Usages mobilité'!$BH31)^(O$6120-$D$6120)/1000</f>
        <v>0</v>
      </c>
      <c r="P6204" s="210">
        <f>P6153*'Usages mobilité'!$BG31*(1+'Usages mobilité'!$BH31)^(P$6120-$D$6120)/1000</f>
        <v>0</v>
      </c>
      <c r="Q6204" s="210">
        <f>Q6153*'Usages mobilité'!$BG31*(1+'Usages mobilité'!$BH31)^(Q$6120-$D$6120)/1000</f>
        <v>0</v>
      </c>
      <c r="R6204" s="210">
        <f>R6153*'Usages mobilité'!$BG31*(1+'Usages mobilité'!$BH31)^(R$6120-$D$6120)/1000</f>
        <v>0</v>
      </c>
    </row>
    <row r="6205" spans="1:18" hidden="1" outlineLevel="2" x14ac:dyDescent="0.35">
      <c r="A6205" s="209" t="str">
        <f>'Usages mobilité'!A32</f>
        <v>Usage mobilité n°29</v>
      </c>
      <c r="B6205" s="209" t="s">
        <v>639</v>
      </c>
      <c r="C6205" s="209"/>
      <c r="D6205" s="210">
        <f>D6154*'Usages mobilité'!$BG32*(1+'Usages mobilité'!$BH32)^(D$6120-$D$6120)/1000</f>
        <v>0</v>
      </c>
      <c r="E6205" s="210">
        <f>E6154*'Usages mobilité'!$BG32*(1+'Usages mobilité'!$BH32)^(E$6120-$D$6120)/1000</f>
        <v>0</v>
      </c>
      <c r="F6205" s="210">
        <f>F6154*'Usages mobilité'!$BG32*(1+'Usages mobilité'!$BH32)^(F$6120-$D$6120)/1000</f>
        <v>0</v>
      </c>
      <c r="G6205" s="210">
        <f>G6154*'Usages mobilité'!$BG32*(1+'Usages mobilité'!$BH32)^(G$6120-$D$6120)/1000</f>
        <v>0</v>
      </c>
      <c r="H6205" s="210">
        <f>H6154*'Usages mobilité'!$BG32*(1+'Usages mobilité'!$BH32)^(H$6120-$D$6120)/1000</f>
        <v>0</v>
      </c>
      <c r="I6205" s="210">
        <f>I6154*'Usages mobilité'!$BG32*(1+'Usages mobilité'!$BH32)^(I$6120-$D$6120)/1000</f>
        <v>0</v>
      </c>
      <c r="J6205" s="210">
        <f>J6154*'Usages mobilité'!$BG32*(1+'Usages mobilité'!$BH32)^(J$6120-$D$6120)/1000</f>
        <v>0</v>
      </c>
      <c r="K6205" s="210">
        <f>K6154*'Usages mobilité'!$BG32*(1+'Usages mobilité'!$BH32)^(K$6120-$D$6120)/1000</f>
        <v>0</v>
      </c>
      <c r="L6205" s="210">
        <f>L6154*'Usages mobilité'!$BG32*(1+'Usages mobilité'!$BH32)^(L$6120-$D$6120)/1000</f>
        <v>0</v>
      </c>
      <c r="M6205" s="210">
        <f>M6154*'Usages mobilité'!$BG32*(1+'Usages mobilité'!$BH32)^(M$6120-$D$6120)/1000</f>
        <v>0</v>
      </c>
      <c r="N6205" s="210">
        <f>N6154*'Usages mobilité'!$BG32*(1+'Usages mobilité'!$BH32)^(N$6120-$D$6120)/1000</f>
        <v>0</v>
      </c>
      <c r="O6205" s="210">
        <f>O6154*'Usages mobilité'!$BG32*(1+'Usages mobilité'!$BH32)^(O$6120-$D$6120)/1000</f>
        <v>0</v>
      </c>
      <c r="P6205" s="210">
        <f>P6154*'Usages mobilité'!$BG32*(1+'Usages mobilité'!$BH32)^(P$6120-$D$6120)/1000</f>
        <v>0</v>
      </c>
      <c r="Q6205" s="210">
        <f>Q6154*'Usages mobilité'!$BG32*(1+'Usages mobilité'!$BH32)^(Q$6120-$D$6120)/1000</f>
        <v>0</v>
      </c>
      <c r="R6205" s="210">
        <f>R6154*'Usages mobilité'!$BG32*(1+'Usages mobilité'!$BH32)^(R$6120-$D$6120)/1000</f>
        <v>0</v>
      </c>
    </row>
    <row r="6206" spans="1:18" hidden="1" outlineLevel="2" x14ac:dyDescent="0.35">
      <c r="A6206" s="209" t="str">
        <f>'Usages mobilité'!A33</f>
        <v>Usage mobilité n°30</v>
      </c>
      <c r="B6206" s="209" t="s">
        <v>639</v>
      </c>
      <c r="C6206" s="209"/>
      <c r="D6206" s="210">
        <f>D6155*'Usages mobilité'!$BG33*(1+'Usages mobilité'!$BH33)^(D$6120-$D$6120)/1000</f>
        <v>0</v>
      </c>
      <c r="E6206" s="210">
        <f>E6155*'Usages mobilité'!$BG33*(1+'Usages mobilité'!$BH33)^(E$6120-$D$6120)/1000</f>
        <v>0</v>
      </c>
      <c r="F6206" s="210">
        <f>F6155*'Usages mobilité'!$BG33*(1+'Usages mobilité'!$BH33)^(F$6120-$D$6120)/1000</f>
        <v>0</v>
      </c>
      <c r="G6206" s="210">
        <f>G6155*'Usages mobilité'!$BG33*(1+'Usages mobilité'!$BH33)^(G$6120-$D$6120)/1000</f>
        <v>0</v>
      </c>
      <c r="H6206" s="210">
        <f>H6155*'Usages mobilité'!$BG33*(1+'Usages mobilité'!$BH33)^(H$6120-$D$6120)/1000</f>
        <v>0</v>
      </c>
      <c r="I6206" s="210">
        <f>I6155*'Usages mobilité'!$BG33*(1+'Usages mobilité'!$BH33)^(I$6120-$D$6120)/1000</f>
        <v>0</v>
      </c>
      <c r="J6206" s="210">
        <f>J6155*'Usages mobilité'!$BG33*(1+'Usages mobilité'!$BH33)^(J$6120-$D$6120)/1000</f>
        <v>0</v>
      </c>
      <c r="K6206" s="210">
        <f>K6155*'Usages mobilité'!$BG33*(1+'Usages mobilité'!$BH33)^(K$6120-$D$6120)/1000</f>
        <v>0</v>
      </c>
      <c r="L6206" s="210">
        <f>L6155*'Usages mobilité'!$BG33*(1+'Usages mobilité'!$BH33)^(L$6120-$D$6120)/1000</f>
        <v>0</v>
      </c>
      <c r="M6206" s="210">
        <f>M6155*'Usages mobilité'!$BG33*(1+'Usages mobilité'!$BH33)^(M$6120-$D$6120)/1000</f>
        <v>0</v>
      </c>
      <c r="N6206" s="210">
        <f>N6155*'Usages mobilité'!$BG33*(1+'Usages mobilité'!$BH33)^(N$6120-$D$6120)/1000</f>
        <v>0</v>
      </c>
      <c r="O6206" s="210">
        <f>O6155*'Usages mobilité'!$BG33*(1+'Usages mobilité'!$BH33)^(O$6120-$D$6120)/1000</f>
        <v>0</v>
      </c>
      <c r="P6206" s="210">
        <f>P6155*'Usages mobilité'!$BG33*(1+'Usages mobilité'!$BH33)^(P$6120-$D$6120)/1000</f>
        <v>0</v>
      </c>
      <c r="Q6206" s="210">
        <f>Q6155*'Usages mobilité'!$BG33*(1+'Usages mobilité'!$BH33)^(Q$6120-$D$6120)/1000</f>
        <v>0</v>
      </c>
      <c r="R6206" s="210">
        <f>R6155*'Usages mobilité'!$BG33*(1+'Usages mobilité'!$BH33)^(R$6120-$D$6120)/1000</f>
        <v>0</v>
      </c>
    </row>
    <row r="6207" spans="1:18" hidden="1" outlineLevel="2" x14ac:dyDescent="0.35">
      <c r="A6207" s="209" t="str">
        <f>'Usages mobilité'!A34</f>
        <v>Usage mobilité n°31</v>
      </c>
      <c r="B6207" s="209" t="s">
        <v>639</v>
      </c>
      <c r="C6207" s="209"/>
      <c r="D6207" s="210">
        <f>D6156*'Usages mobilité'!$BG34*(1+'Usages mobilité'!$BH34)^(D$6120-$D$6120)/1000</f>
        <v>0</v>
      </c>
      <c r="E6207" s="210">
        <f>E6156*'Usages mobilité'!$BG34*(1+'Usages mobilité'!$BH34)^(E$6120-$D$6120)/1000</f>
        <v>0</v>
      </c>
      <c r="F6207" s="210">
        <f>F6156*'Usages mobilité'!$BG34*(1+'Usages mobilité'!$BH34)^(F$6120-$D$6120)/1000</f>
        <v>0</v>
      </c>
      <c r="G6207" s="210">
        <f>G6156*'Usages mobilité'!$BG34*(1+'Usages mobilité'!$BH34)^(G$6120-$D$6120)/1000</f>
        <v>0</v>
      </c>
      <c r="H6207" s="210">
        <f>H6156*'Usages mobilité'!$BG34*(1+'Usages mobilité'!$BH34)^(H$6120-$D$6120)/1000</f>
        <v>0</v>
      </c>
      <c r="I6207" s="210">
        <f>I6156*'Usages mobilité'!$BG34*(1+'Usages mobilité'!$BH34)^(I$6120-$D$6120)/1000</f>
        <v>0</v>
      </c>
      <c r="J6207" s="210">
        <f>J6156*'Usages mobilité'!$BG34*(1+'Usages mobilité'!$BH34)^(J$6120-$D$6120)/1000</f>
        <v>0</v>
      </c>
      <c r="K6207" s="210">
        <f>K6156*'Usages mobilité'!$BG34*(1+'Usages mobilité'!$BH34)^(K$6120-$D$6120)/1000</f>
        <v>0</v>
      </c>
      <c r="L6207" s="210">
        <f>L6156*'Usages mobilité'!$BG34*(1+'Usages mobilité'!$BH34)^(L$6120-$D$6120)/1000</f>
        <v>0</v>
      </c>
      <c r="M6207" s="210">
        <f>M6156*'Usages mobilité'!$BG34*(1+'Usages mobilité'!$BH34)^(M$6120-$D$6120)/1000</f>
        <v>0</v>
      </c>
      <c r="N6207" s="210">
        <f>N6156*'Usages mobilité'!$BG34*(1+'Usages mobilité'!$BH34)^(N$6120-$D$6120)/1000</f>
        <v>0</v>
      </c>
      <c r="O6207" s="210">
        <f>O6156*'Usages mobilité'!$BG34*(1+'Usages mobilité'!$BH34)^(O$6120-$D$6120)/1000</f>
        <v>0</v>
      </c>
      <c r="P6207" s="210">
        <f>P6156*'Usages mobilité'!$BG34*(1+'Usages mobilité'!$BH34)^(P$6120-$D$6120)/1000</f>
        <v>0</v>
      </c>
      <c r="Q6207" s="210">
        <f>Q6156*'Usages mobilité'!$BG34*(1+'Usages mobilité'!$BH34)^(Q$6120-$D$6120)/1000</f>
        <v>0</v>
      </c>
      <c r="R6207" s="210">
        <f>R6156*'Usages mobilité'!$BG34*(1+'Usages mobilité'!$BH34)^(R$6120-$D$6120)/1000</f>
        <v>0</v>
      </c>
    </row>
    <row r="6208" spans="1:18" hidden="1" outlineLevel="2" x14ac:dyDescent="0.35">
      <c r="A6208" s="209" t="str">
        <f>'Usages mobilité'!A35</f>
        <v>Usage mobilité n°32</v>
      </c>
      <c r="B6208" s="209" t="s">
        <v>639</v>
      </c>
      <c r="C6208" s="209"/>
      <c r="D6208" s="210">
        <f>D6157*'Usages mobilité'!$BG35*(1+'Usages mobilité'!$BH35)^(D$6120-$D$6120)/1000</f>
        <v>0</v>
      </c>
      <c r="E6208" s="210">
        <f>E6157*'Usages mobilité'!$BG35*(1+'Usages mobilité'!$BH35)^(E$6120-$D$6120)/1000</f>
        <v>0</v>
      </c>
      <c r="F6208" s="210">
        <f>F6157*'Usages mobilité'!$BG35*(1+'Usages mobilité'!$BH35)^(F$6120-$D$6120)/1000</f>
        <v>0</v>
      </c>
      <c r="G6208" s="210">
        <f>G6157*'Usages mobilité'!$BG35*(1+'Usages mobilité'!$BH35)^(G$6120-$D$6120)/1000</f>
        <v>0</v>
      </c>
      <c r="H6208" s="210">
        <f>H6157*'Usages mobilité'!$BG35*(1+'Usages mobilité'!$BH35)^(H$6120-$D$6120)/1000</f>
        <v>0</v>
      </c>
      <c r="I6208" s="210">
        <f>I6157*'Usages mobilité'!$BG35*(1+'Usages mobilité'!$BH35)^(I$6120-$D$6120)/1000</f>
        <v>0</v>
      </c>
      <c r="J6208" s="210">
        <f>J6157*'Usages mobilité'!$BG35*(1+'Usages mobilité'!$BH35)^(J$6120-$D$6120)/1000</f>
        <v>0</v>
      </c>
      <c r="K6208" s="210">
        <f>K6157*'Usages mobilité'!$BG35*(1+'Usages mobilité'!$BH35)^(K$6120-$D$6120)/1000</f>
        <v>0</v>
      </c>
      <c r="L6208" s="210">
        <f>L6157*'Usages mobilité'!$BG35*(1+'Usages mobilité'!$BH35)^(L$6120-$D$6120)/1000</f>
        <v>0</v>
      </c>
      <c r="M6208" s="210">
        <f>M6157*'Usages mobilité'!$BG35*(1+'Usages mobilité'!$BH35)^(M$6120-$D$6120)/1000</f>
        <v>0</v>
      </c>
      <c r="N6208" s="210">
        <f>N6157*'Usages mobilité'!$BG35*(1+'Usages mobilité'!$BH35)^(N$6120-$D$6120)/1000</f>
        <v>0</v>
      </c>
      <c r="O6208" s="210">
        <f>O6157*'Usages mobilité'!$BG35*(1+'Usages mobilité'!$BH35)^(O$6120-$D$6120)/1000</f>
        <v>0</v>
      </c>
      <c r="P6208" s="210">
        <f>P6157*'Usages mobilité'!$BG35*(1+'Usages mobilité'!$BH35)^(P$6120-$D$6120)/1000</f>
        <v>0</v>
      </c>
      <c r="Q6208" s="210">
        <f>Q6157*'Usages mobilité'!$BG35*(1+'Usages mobilité'!$BH35)^(Q$6120-$D$6120)/1000</f>
        <v>0</v>
      </c>
      <c r="R6208" s="210">
        <f>R6157*'Usages mobilité'!$BG35*(1+'Usages mobilité'!$BH35)^(R$6120-$D$6120)/1000</f>
        <v>0</v>
      </c>
    </row>
    <row r="6209" spans="1:18" hidden="1" outlineLevel="2" x14ac:dyDescent="0.35">
      <c r="A6209" s="209" t="str">
        <f>'Usages mobilité'!A36</f>
        <v>Usage mobilité n°33</v>
      </c>
      <c r="B6209" s="209" t="s">
        <v>639</v>
      </c>
      <c r="C6209" s="209"/>
      <c r="D6209" s="210">
        <f>D6158*'Usages mobilité'!$BG36*(1+'Usages mobilité'!$BH36)^(D$6120-$D$6120)/1000</f>
        <v>0</v>
      </c>
      <c r="E6209" s="210">
        <f>E6158*'Usages mobilité'!$BG36*(1+'Usages mobilité'!$BH36)^(E$6120-$D$6120)/1000</f>
        <v>0</v>
      </c>
      <c r="F6209" s="210">
        <f>F6158*'Usages mobilité'!$BG36*(1+'Usages mobilité'!$BH36)^(F$6120-$D$6120)/1000</f>
        <v>0</v>
      </c>
      <c r="G6209" s="210">
        <f>G6158*'Usages mobilité'!$BG36*(1+'Usages mobilité'!$BH36)^(G$6120-$D$6120)/1000</f>
        <v>0</v>
      </c>
      <c r="H6209" s="210">
        <f>H6158*'Usages mobilité'!$BG36*(1+'Usages mobilité'!$BH36)^(H$6120-$D$6120)/1000</f>
        <v>0</v>
      </c>
      <c r="I6209" s="210">
        <f>I6158*'Usages mobilité'!$BG36*(1+'Usages mobilité'!$BH36)^(I$6120-$D$6120)/1000</f>
        <v>0</v>
      </c>
      <c r="J6209" s="210">
        <f>J6158*'Usages mobilité'!$BG36*(1+'Usages mobilité'!$BH36)^(J$6120-$D$6120)/1000</f>
        <v>0</v>
      </c>
      <c r="K6209" s="210">
        <f>K6158*'Usages mobilité'!$BG36*(1+'Usages mobilité'!$BH36)^(K$6120-$D$6120)/1000</f>
        <v>0</v>
      </c>
      <c r="L6209" s="210">
        <f>L6158*'Usages mobilité'!$BG36*(1+'Usages mobilité'!$BH36)^(L$6120-$D$6120)/1000</f>
        <v>0</v>
      </c>
      <c r="M6209" s="210">
        <f>M6158*'Usages mobilité'!$BG36*(1+'Usages mobilité'!$BH36)^(M$6120-$D$6120)/1000</f>
        <v>0</v>
      </c>
      <c r="N6209" s="210">
        <f>N6158*'Usages mobilité'!$BG36*(1+'Usages mobilité'!$BH36)^(N$6120-$D$6120)/1000</f>
        <v>0</v>
      </c>
      <c r="O6209" s="210">
        <f>O6158*'Usages mobilité'!$BG36*(1+'Usages mobilité'!$BH36)^(O$6120-$D$6120)/1000</f>
        <v>0</v>
      </c>
      <c r="P6209" s="210">
        <f>P6158*'Usages mobilité'!$BG36*(1+'Usages mobilité'!$BH36)^(P$6120-$D$6120)/1000</f>
        <v>0</v>
      </c>
      <c r="Q6209" s="210">
        <f>Q6158*'Usages mobilité'!$BG36*(1+'Usages mobilité'!$BH36)^(Q$6120-$D$6120)/1000</f>
        <v>0</v>
      </c>
      <c r="R6209" s="210">
        <f>R6158*'Usages mobilité'!$BG36*(1+'Usages mobilité'!$BH36)^(R$6120-$D$6120)/1000</f>
        <v>0</v>
      </c>
    </row>
    <row r="6210" spans="1:18" hidden="1" outlineLevel="2" x14ac:dyDescent="0.35">
      <c r="A6210" s="209" t="str">
        <f>'Usages mobilité'!A37</f>
        <v>Usage mobilité n°34</v>
      </c>
      <c r="B6210" s="209" t="s">
        <v>639</v>
      </c>
      <c r="C6210" s="209"/>
      <c r="D6210" s="210">
        <f>D6159*'Usages mobilité'!$BG37*(1+'Usages mobilité'!$BH37)^(D$6120-$D$6120)/1000</f>
        <v>0</v>
      </c>
      <c r="E6210" s="210">
        <f>E6159*'Usages mobilité'!$BG37*(1+'Usages mobilité'!$BH37)^(E$6120-$D$6120)/1000</f>
        <v>0</v>
      </c>
      <c r="F6210" s="210">
        <f>F6159*'Usages mobilité'!$BG37*(1+'Usages mobilité'!$BH37)^(F$6120-$D$6120)/1000</f>
        <v>0</v>
      </c>
      <c r="G6210" s="210">
        <f>G6159*'Usages mobilité'!$BG37*(1+'Usages mobilité'!$BH37)^(G$6120-$D$6120)/1000</f>
        <v>0</v>
      </c>
      <c r="H6210" s="210">
        <f>H6159*'Usages mobilité'!$BG37*(1+'Usages mobilité'!$BH37)^(H$6120-$D$6120)/1000</f>
        <v>0</v>
      </c>
      <c r="I6210" s="210">
        <f>I6159*'Usages mobilité'!$BG37*(1+'Usages mobilité'!$BH37)^(I$6120-$D$6120)/1000</f>
        <v>0</v>
      </c>
      <c r="J6210" s="210">
        <f>J6159*'Usages mobilité'!$BG37*(1+'Usages mobilité'!$BH37)^(J$6120-$D$6120)/1000</f>
        <v>0</v>
      </c>
      <c r="K6210" s="210">
        <f>K6159*'Usages mobilité'!$BG37*(1+'Usages mobilité'!$BH37)^(K$6120-$D$6120)/1000</f>
        <v>0</v>
      </c>
      <c r="L6210" s="210">
        <f>L6159*'Usages mobilité'!$BG37*(1+'Usages mobilité'!$BH37)^(L$6120-$D$6120)/1000</f>
        <v>0</v>
      </c>
      <c r="M6210" s="210">
        <f>M6159*'Usages mobilité'!$BG37*(1+'Usages mobilité'!$BH37)^(M$6120-$D$6120)/1000</f>
        <v>0</v>
      </c>
      <c r="N6210" s="210">
        <f>N6159*'Usages mobilité'!$BG37*(1+'Usages mobilité'!$BH37)^(N$6120-$D$6120)/1000</f>
        <v>0</v>
      </c>
      <c r="O6210" s="210">
        <f>O6159*'Usages mobilité'!$BG37*(1+'Usages mobilité'!$BH37)^(O$6120-$D$6120)/1000</f>
        <v>0</v>
      </c>
      <c r="P6210" s="210">
        <f>P6159*'Usages mobilité'!$BG37*(1+'Usages mobilité'!$BH37)^(P$6120-$D$6120)/1000</f>
        <v>0</v>
      </c>
      <c r="Q6210" s="210">
        <f>Q6159*'Usages mobilité'!$BG37*(1+'Usages mobilité'!$BH37)^(Q$6120-$D$6120)/1000</f>
        <v>0</v>
      </c>
      <c r="R6210" s="210">
        <f>R6159*'Usages mobilité'!$BG37*(1+'Usages mobilité'!$BH37)^(R$6120-$D$6120)/1000</f>
        <v>0</v>
      </c>
    </row>
    <row r="6211" spans="1:18" hidden="1" outlineLevel="2" x14ac:dyDescent="0.35">
      <c r="A6211" s="209" t="str">
        <f>'Usages mobilité'!A38</f>
        <v>Usage mobilité n°35</v>
      </c>
      <c r="B6211" s="209" t="s">
        <v>639</v>
      </c>
      <c r="C6211" s="209"/>
      <c r="D6211" s="210">
        <f>D6160*'Usages mobilité'!$BG38*(1+'Usages mobilité'!$BH38)^(D$6120-$D$6120)/1000</f>
        <v>0</v>
      </c>
      <c r="E6211" s="210">
        <f>E6160*'Usages mobilité'!$BG38*(1+'Usages mobilité'!$BH38)^(E$6120-$D$6120)/1000</f>
        <v>0</v>
      </c>
      <c r="F6211" s="210">
        <f>F6160*'Usages mobilité'!$BG38*(1+'Usages mobilité'!$BH38)^(F$6120-$D$6120)/1000</f>
        <v>0</v>
      </c>
      <c r="G6211" s="210">
        <f>G6160*'Usages mobilité'!$BG38*(1+'Usages mobilité'!$BH38)^(G$6120-$D$6120)/1000</f>
        <v>0</v>
      </c>
      <c r="H6211" s="210">
        <f>H6160*'Usages mobilité'!$BG38*(1+'Usages mobilité'!$BH38)^(H$6120-$D$6120)/1000</f>
        <v>0</v>
      </c>
      <c r="I6211" s="210">
        <f>I6160*'Usages mobilité'!$BG38*(1+'Usages mobilité'!$BH38)^(I$6120-$D$6120)/1000</f>
        <v>0</v>
      </c>
      <c r="J6211" s="210">
        <f>J6160*'Usages mobilité'!$BG38*(1+'Usages mobilité'!$BH38)^(J$6120-$D$6120)/1000</f>
        <v>0</v>
      </c>
      <c r="K6211" s="210">
        <f>K6160*'Usages mobilité'!$BG38*(1+'Usages mobilité'!$BH38)^(K$6120-$D$6120)/1000</f>
        <v>0</v>
      </c>
      <c r="L6211" s="210">
        <f>L6160*'Usages mobilité'!$BG38*(1+'Usages mobilité'!$BH38)^(L$6120-$D$6120)/1000</f>
        <v>0</v>
      </c>
      <c r="M6211" s="210">
        <f>M6160*'Usages mobilité'!$BG38*(1+'Usages mobilité'!$BH38)^(M$6120-$D$6120)/1000</f>
        <v>0</v>
      </c>
      <c r="N6211" s="210">
        <f>N6160*'Usages mobilité'!$BG38*(1+'Usages mobilité'!$BH38)^(N$6120-$D$6120)/1000</f>
        <v>0</v>
      </c>
      <c r="O6211" s="210">
        <f>O6160*'Usages mobilité'!$BG38*(1+'Usages mobilité'!$BH38)^(O$6120-$D$6120)/1000</f>
        <v>0</v>
      </c>
      <c r="P6211" s="210">
        <f>P6160*'Usages mobilité'!$BG38*(1+'Usages mobilité'!$BH38)^(P$6120-$D$6120)/1000</f>
        <v>0</v>
      </c>
      <c r="Q6211" s="210">
        <f>Q6160*'Usages mobilité'!$BG38*(1+'Usages mobilité'!$BH38)^(Q$6120-$D$6120)/1000</f>
        <v>0</v>
      </c>
      <c r="R6211" s="210">
        <f>R6160*'Usages mobilité'!$BG38*(1+'Usages mobilité'!$BH38)^(R$6120-$D$6120)/1000</f>
        <v>0</v>
      </c>
    </row>
    <row r="6212" spans="1:18" hidden="1" outlineLevel="2" x14ac:dyDescent="0.35">
      <c r="A6212" s="209" t="str">
        <f>'Usages mobilité'!A39</f>
        <v>Usage mobilité n°36</v>
      </c>
      <c r="B6212" s="209" t="s">
        <v>639</v>
      </c>
      <c r="C6212" s="209"/>
      <c r="D6212" s="210">
        <f>D6161*'Usages mobilité'!$BG39*(1+'Usages mobilité'!$BH39)^(D$6120-$D$6120)/1000</f>
        <v>0</v>
      </c>
      <c r="E6212" s="210">
        <f>E6161*'Usages mobilité'!$BG39*(1+'Usages mobilité'!$BH39)^(E$6120-$D$6120)/1000</f>
        <v>0</v>
      </c>
      <c r="F6212" s="210">
        <f>F6161*'Usages mobilité'!$BG39*(1+'Usages mobilité'!$BH39)^(F$6120-$D$6120)/1000</f>
        <v>0</v>
      </c>
      <c r="G6212" s="210">
        <f>G6161*'Usages mobilité'!$BG39*(1+'Usages mobilité'!$BH39)^(G$6120-$D$6120)/1000</f>
        <v>0</v>
      </c>
      <c r="H6212" s="210">
        <f>H6161*'Usages mobilité'!$BG39*(1+'Usages mobilité'!$BH39)^(H$6120-$D$6120)/1000</f>
        <v>0</v>
      </c>
      <c r="I6212" s="210">
        <f>I6161*'Usages mobilité'!$BG39*(1+'Usages mobilité'!$BH39)^(I$6120-$D$6120)/1000</f>
        <v>0</v>
      </c>
      <c r="J6212" s="210">
        <f>J6161*'Usages mobilité'!$BG39*(1+'Usages mobilité'!$BH39)^(J$6120-$D$6120)/1000</f>
        <v>0</v>
      </c>
      <c r="K6212" s="210">
        <f>K6161*'Usages mobilité'!$BG39*(1+'Usages mobilité'!$BH39)^(K$6120-$D$6120)/1000</f>
        <v>0</v>
      </c>
      <c r="L6212" s="210">
        <f>L6161*'Usages mobilité'!$BG39*(1+'Usages mobilité'!$BH39)^(L$6120-$D$6120)/1000</f>
        <v>0</v>
      </c>
      <c r="M6212" s="210">
        <f>M6161*'Usages mobilité'!$BG39*(1+'Usages mobilité'!$BH39)^(M$6120-$D$6120)/1000</f>
        <v>0</v>
      </c>
      <c r="N6212" s="210">
        <f>N6161*'Usages mobilité'!$BG39*(1+'Usages mobilité'!$BH39)^(N$6120-$D$6120)/1000</f>
        <v>0</v>
      </c>
      <c r="O6212" s="210">
        <f>O6161*'Usages mobilité'!$BG39*(1+'Usages mobilité'!$BH39)^(O$6120-$D$6120)/1000</f>
        <v>0</v>
      </c>
      <c r="P6212" s="210">
        <f>P6161*'Usages mobilité'!$BG39*(1+'Usages mobilité'!$BH39)^(P$6120-$D$6120)/1000</f>
        <v>0</v>
      </c>
      <c r="Q6212" s="210">
        <f>Q6161*'Usages mobilité'!$BG39*(1+'Usages mobilité'!$BH39)^(Q$6120-$D$6120)/1000</f>
        <v>0</v>
      </c>
      <c r="R6212" s="210">
        <f>R6161*'Usages mobilité'!$BG39*(1+'Usages mobilité'!$BH39)^(R$6120-$D$6120)/1000</f>
        <v>0</v>
      </c>
    </row>
    <row r="6213" spans="1:18" hidden="1" outlineLevel="2" x14ac:dyDescent="0.35">
      <c r="A6213" s="209" t="str">
        <f>'Usages mobilité'!A40</f>
        <v>Usage mobilité n°37</v>
      </c>
      <c r="B6213" s="209" t="s">
        <v>639</v>
      </c>
      <c r="C6213" s="209"/>
      <c r="D6213" s="210">
        <f>D6162*'Usages mobilité'!$BG40*(1+'Usages mobilité'!$BH40)^(D$6120-$D$6120)/1000</f>
        <v>0</v>
      </c>
      <c r="E6213" s="210">
        <f>E6162*'Usages mobilité'!$BG40*(1+'Usages mobilité'!$BH40)^(E$6120-$D$6120)/1000</f>
        <v>0</v>
      </c>
      <c r="F6213" s="210">
        <f>F6162*'Usages mobilité'!$BG40*(1+'Usages mobilité'!$BH40)^(F$6120-$D$6120)/1000</f>
        <v>0</v>
      </c>
      <c r="G6213" s="210">
        <f>G6162*'Usages mobilité'!$BG40*(1+'Usages mobilité'!$BH40)^(G$6120-$D$6120)/1000</f>
        <v>0</v>
      </c>
      <c r="H6213" s="210">
        <f>H6162*'Usages mobilité'!$BG40*(1+'Usages mobilité'!$BH40)^(H$6120-$D$6120)/1000</f>
        <v>0</v>
      </c>
      <c r="I6213" s="210">
        <f>I6162*'Usages mobilité'!$BG40*(1+'Usages mobilité'!$BH40)^(I$6120-$D$6120)/1000</f>
        <v>0</v>
      </c>
      <c r="J6213" s="210">
        <f>J6162*'Usages mobilité'!$BG40*(1+'Usages mobilité'!$BH40)^(J$6120-$D$6120)/1000</f>
        <v>0</v>
      </c>
      <c r="K6213" s="210">
        <f>K6162*'Usages mobilité'!$BG40*(1+'Usages mobilité'!$BH40)^(K$6120-$D$6120)/1000</f>
        <v>0</v>
      </c>
      <c r="L6213" s="210">
        <f>L6162*'Usages mobilité'!$BG40*(1+'Usages mobilité'!$BH40)^(L$6120-$D$6120)/1000</f>
        <v>0</v>
      </c>
      <c r="M6213" s="210">
        <f>M6162*'Usages mobilité'!$BG40*(1+'Usages mobilité'!$BH40)^(M$6120-$D$6120)/1000</f>
        <v>0</v>
      </c>
      <c r="N6213" s="210">
        <f>N6162*'Usages mobilité'!$BG40*(1+'Usages mobilité'!$BH40)^(N$6120-$D$6120)/1000</f>
        <v>0</v>
      </c>
      <c r="O6213" s="210">
        <f>O6162*'Usages mobilité'!$BG40*(1+'Usages mobilité'!$BH40)^(O$6120-$D$6120)/1000</f>
        <v>0</v>
      </c>
      <c r="P6213" s="210">
        <f>P6162*'Usages mobilité'!$BG40*(1+'Usages mobilité'!$BH40)^(P$6120-$D$6120)/1000</f>
        <v>0</v>
      </c>
      <c r="Q6213" s="210">
        <f>Q6162*'Usages mobilité'!$BG40*(1+'Usages mobilité'!$BH40)^(Q$6120-$D$6120)/1000</f>
        <v>0</v>
      </c>
      <c r="R6213" s="210">
        <f>R6162*'Usages mobilité'!$BG40*(1+'Usages mobilité'!$BH40)^(R$6120-$D$6120)/1000</f>
        <v>0</v>
      </c>
    </row>
    <row r="6214" spans="1:18" hidden="1" outlineLevel="2" x14ac:dyDescent="0.35">
      <c r="A6214" s="209" t="str">
        <f>'Usages mobilité'!A41</f>
        <v>Usage mobilité n°38</v>
      </c>
      <c r="B6214" s="209" t="s">
        <v>639</v>
      </c>
      <c r="C6214" s="209"/>
      <c r="D6214" s="210">
        <f>D6163*'Usages mobilité'!$BG41*(1+'Usages mobilité'!$BH41)^(D$6120-$D$6120)/1000</f>
        <v>0</v>
      </c>
      <c r="E6214" s="210">
        <f>E6163*'Usages mobilité'!$BG41*(1+'Usages mobilité'!$BH41)^(E$6120-$D$6120)/1000</f>
        <v>0</v>
      </c>
      <c r="F6214" s="210">
        <f>F6163*'Usages mobilité'!$BG41*(1+'Usages mobilité'!$BH41)^(F$6120-$D$6120)/1000</f>
        <v>0</v>
      </c>
      <c r="G6214" s="210">
        <f>G6163*'Usages mobilité'!$BG41*(1+'Usages mobilité'!$BH41)^(G$6120-$D$6120)/1000</f>
        <v>0</v>
      </c>
      <c r="H6214" s="210">
        <f>H6163*'Usages mobilité'!$BG41*(1+'Usages mobilité'!$BH41)^(H$6120-$D$6120)/1000</f>
        <v>0</v>
      </c>
      <c r="I6214" s="210">
        <f>I6163*'Usages mobilité'!$BG41*(1+'Usages mobilité'!$BH41)^(I$6120-$D$6120)/1000</f>
        <v>0</v>
      </c>
      <c r="J6214" s="210">
        <f>J6163*'Usages mobilité'!$BG41*(1+'Usages mobilité'!$BH41)^(J$6120-$D$6120)/1000</f>
        <v>0</v>
      </c>
      <c r="K6214" s="210">
        <f>K6163*'Usages mobilité'!$BG41*(1+'Usages mobilité'!$BH41)^(K$6120-$D$6120)/1000</f>
        <v>0</v>
      </c>
      <c r="L6214" s="210">
        <f>L6163*'Usages mobilité'!$BG41*(1+'Usages mobilité'!$BH41)^(L$6120-$D$6120)/1000</f>
        <v>0</v>
      </c>
      <c r="M6214" s="210">
        <f>M6163*'Usages mobilité'!$BG41*(1+'Usages mobilité'!$BH41)^(M$6120-$D$6120)/1000</f>
        <v>0</v>
      </c>
      <c r="N6214" s="210">
        <f>N6163*'Usages mobilité'!$BG41*(1+'Usages mobilité'!$BH41)^(N$6120-$D$6120)/1000</f>
        <v>0</v>
      </c>
      <c r="O6214" s="210">
        <f>O6163*'Usages mobilité'!$BG41*(1+'Usages mobilité'!$BH41)^(O$6120-$D$6120)/1000</f>
        <v>0</v>
      </c>
      <c r="P6214" s="210">
        <f>P6163*'Usages mobilité'!$BG41*(1+'Usages mobilité'!$BH41)^(P$6120-$D$6120)/1000</f>
        <v>0</v>
      </c>
      <c r="Q6214" s="210">
        <f>Q6163*'Usages mobilité'!$BG41*(1+'Usages mobilité'!$BH41)^(Q$6120-$D$6120)/1000</f>
        <v>0</v>
      </c>
      <c r="R6214" s="210">
        <f>R6163*'Usages mobilité'!$BG41*(1+'Usages mobilité'!$BH41)^(R$6120-$D$6120)/1000</f>
        <v>0</v>
      </c>
    </row>
    <row r="6215" spans="1:18" hidden="1" outlineLevel="2" x14ac:dyDescent="0.35">
      <c r="A6215" s="209" t="str">
        <f>'Usages mobilité'!A42</f>
        <v>Usage mobilité n°39</v>
      </c>
      <c r="B6215" s="209" t="s">
        <v>639</v>
      </c>
      <c r="C6215" s="209"/>
      <c r="D6215" s="210">
        <f>D6164*'Usages mobilité'!$BG42*(1+'Usages mobilité'!$BH42)^(D$6120-$D$6120)/1000</f>
        <v>0</v>
      </c>
      <c r="E6215" s="210">
        <f>E6164*'Usages mobilité'!$BG42*(1+'Usages mobilité'!$BH42)^(E$6120-$D$6120)/1000</f>
        <v>0</v>
      </c>
      <c r="F6215" s="210">
        <f>F6164*'Usages mobilité'!$BG42*(1+'Usages mobilité'!$BH42)^(F$6120-$D$6120)/1000</f>
        <v>0</v>
      </c>
      <c r="G6215" s="210">
        <f>G6164*'Usages mobilité'!$BG42*(1+'Usages mobilité'!$BH42)^(G$6120-$D$6120)/1000</f>
        <v>0</v>
      </c>
      <c r="H6215" s="210">
        <f>H6164*'Usages mobilité'!$BG42*(1+'Usages mobilité'!$BH42)^(H$6120-$D$6120)/1000</f>
        <v>0</v>
      </c>
      <c r="I6215" s="210">
        <f>I6164*'Usages mobilité'!$BG42*(1+'Usages mobilité'!$BH42)^(I$6120-$D$6120)/1000</f>
        <v>0</v>
      </c>
      <c r="J6215" s="210">
        <f>J6164*'Usages mobilité'!$BG42*(1+'Usages mobilité'!$BH42)^(J$6120-$D$6120)/1000</f>
        <v>0</v>
      </c>
      <c r="K6215" s="210">
        <f>K6164*'Usages mobilité'!$BG42*(1+'Usages mobilité'!$BH42)^(K$6120-$D$6120)/1000</f>
        <v>0</v>
      </c>
      <c r="L6215" s="210">
        <f>L6164*'Usages mobilité'!$BG42*(1+'Usages mobilité'!$BH42)^(L$6120-$D$6120)/1000</f>
        <v>0</v>
      </c>
      <c r="M6215" s="210">
        <f>M6164*'Usages mobilité'!$BG42*(1+'Usages mobilité'!$BH42)^(M$6120-$D$6120)/1000</f>
        <v>0</v>
      </c>
      <c r="N6215" s="210">
        <f>N6164*'Usages mobilité'!$BG42*(1+'Usages mobilité'!$BH42)^(N$6120-$D$6120)/1000</f>
        <v>0</v>
      </c>
      <c r="O6215" s="210">
        <f>O6164*'Usages mobilité'!$BG42*(1+'Usages mobilité'!$BH42)^(O$6120-$D$6120)/1000</f>
        <v>0</v>
      </c>
      <c r="P6215" s="210">
        <f>P6164*'Usages mobilité'!$BG42*(1+'Usages mobilité'!$BH42)^(P$6120-$D$6120)/1000</f>
        <v>0</v>
      </c>
      <c r="Q6215" s="210">
        <f>Q6164*'Usages mobilité'!$BG42*(1+'Usages mobilité'!$BH42)^(Q$6120-$D$6120)/1000</f>
        <v>0</v>
      </c>
      <c r="R6215" s="210">
        <f>R6164*'Usages mobilité'!$BG42*(1+'Usages mobilité'!$BH42)^(R$6120-$D$6120)/1000</f>
        <v>0</v>
      </c>
    </row>
    <row r="6216" spans="1:18" hidden="1" outlineLevel="2" x14ac:dyDescent="0.35">
      <c r="A6216" s="209" t="str">
        <f>'Usages mobilité'!A43</f>
        <v>Usage mobilité n°40</v>
      </c>
      <c r="B6216" s="209" t="s">
        <v>639</v>
      </c>
      <c r="C6216" s="209"/>
      <c r="D6216" s="210">
        <f>D6165*'Usages mobilité'!$BG43*(1+'Usages mobilité'!$BH43)^(D$6120-$D$6120)/1000</f>
        <v>0</v>
      </c>
      <c r="E6216" s="210">
        <f>E6165*'Usages mobilité'!$BG43*(1+'Usages mobilité'!$BH43)^(E$6120-$D$6120)/1000</f>
        <v>0</v>
      </c>
      <c r="F6216" s="210">
        <f>F6165*'Usages mobilité'!$BG43*(1+'Usages mobilité'!$BH43)^(F$6120-$D$6120)/1000</f>
        <v>0</v>
      </c>
      <c r="G6216" s="210">
        <f>G6165*'Usages mobilité'!$BG43*(1+'Usages mobilité'!$BH43)^(G$6120-$D$6120)/1000</f>
        <v>0</v>
      </c>
      <c r="H6216" s="210">
        <f>H6165*'Usages mobilité'!$BG43*(1+'Usages mobilité'!$BH43)^(H$6120-$D$6120)/1000</f>
        <v>0</v>
      </c>
      <c r="I6216" s="210">
        <f>I6165*'Usages mobilité'!$BG43*(1+'Usages mobilité'!$BH43)^(I$6120-$D$6120)/1000</f>
        <v>0</v>
      </c>
      <c r="J6216" s="210">
        <f>J6165*'Usages mobilité'!$BG43*(1+'Usages mobilité'!$BH43)^(J$6120-$D$6120)/1000</f>
        <v>0</v>
      </c>
      <c r="K6216" s="210">
        <f>K6165*'Usages mobilité'!$BG43*(1+'Usages mobilité'!$BH43)^(K$6120-$D$6120)/1000</f>
        <v>0</v>
      </c>
      <c r="L6216" s="210">
        <f>L6165*'Usages mobilité'!$BG43*(1+'Usages mobilité'!$BH43)^(L$6120-$D$6120)/1000</f>
        <v>0</v>
      </c>
      <c r="M6216" s="210">
        <f>M6165*'Usages mobilité'!$BG43*(1+'Usages mobilité'!$BH43)^(M$6120-$D$6120)/1000</f>
        <v>0</v>
      </c>
      <c r="N6216" s="210">
        <f>N6165*'Usages mobilité'!$BG43*(1+'Usages mobilité'!$BH43)^(N$6120-$D$6120)/1000</f>
        <v>0</v>
      </c>
      <c r="O6216" s="210">
        <f>O6165*'Usages mobilité'!$BG43*(1+'Usages mobilité'!$BH43)^(O$6120-$D$6120)/1000</f>
        <v>0</v>
      </c>
      <c r="P6216" s="210">
        <f>P6165*'Usages mobilité'!$BG43*(1+'Usages mobilité'!$BH43)^(P$6120-$D$6120)/1000</f>
        <v>0</v>
      </c>
      <c r="Q6216" s="210">
        <f>Q6165*'Usages mobilité'!$BG43*(1+'Usages mobilité'!$BH43)^(Q$6120-$D$6120)/1000</f>
        <v>0</v>
      </c>
      <c r="R6216" s="210">
        <f>R6165*'Usages mobilité'!$BG43*(1+'Usages mobilité'!$BH43)^(R$6120-$D$6120)/1000</f>
        <v>0</v>
      </c>
    </row>
    <row r="6217" spans="1:18" hidden="1" outlineLevel="2" x14ac:dyDescent="0.35">
      <c r="A6217" s="209" t="str">
        <f>'Usages mobilité'!A44</f>
        <v>Usage mobilité n°41</v>
      </c>
      <c r="B6217" s="209" t="s">
        <v>639</v>
      </c>
      <c r="C6217" s="209"/>
      <c r="D6217" s="210">
        <f>D6166*'Usages mobilité'!$BG44*(1+'Usages mobilité'!$BH44)^(D$6120-$D$6120)/1000</f>
        <v>0</v>
      </c>
      <c r="E6217" s="210">
        <f>E6166*'Usages mobilité'!$BG44*(1+'Usages mobilité'!$BH44)^(E$6120-$D$6120)/1000</f>
        <v>0</v>
      </c>
      <c r="F6217" s="210">
        <f>F6166*'Usages mobilité'!$BG44*(1+'Usages mobilité'!$BH44)^(F$6120-$D$6120)/1000</f>
        <v>0</v>
      </c>
      <c r="G6217" s="210">
        <f>G6166*'Usages mobilité'!$BG44*(1+'Usages mobilité'!$BH44)^(G$6120-$D$6120)/1000</f>
        <v>0</v>
      </c>
      <c r="H6217" s="210">
        <f>H6166*'Usages mobilité'!$BG44*(1+'Usages mobilité'!$BH44)^(H$6120-$D$6120)/1000</f>
        <v>0</v>
      </c>
      <c r="I6217" s="210">
        <f>I6166*'Usages mobilité'!$BG44*(1+'Usages mobilité'!$BH44)^(I$6120-$D$6120)/1000</f>
        <v>0</v>
      </c>
      <c r="J6217" s="210">
        <f>J6166*'Usages mobilité'!$BG44*(1+'Usages mobilité'!$BH44)^(J$6120-$D$6120)/1000</f>
        <v>0</v>
      </c>
      <c r="K6217" s="210">
        <f>K6166*'Usages mobilité'!$BG44*(1+'Usages mobilité'!$BH44)^(K$6120-$D$6120)/1000</f>
        <v>0</v>
      </c>
      <c r="L6217" s="210">
        <f>L6166*'Usages mobilité'!$BG44*(1+'Usages mobilité'!$BH44)^(L$6120-$D$6120)/1000</f>
        <v>0</v>
      </c>
      <c r="M6217" s="210">
        <f>M6166*'Usages mobilité'!$BG44*(1+'Usages mobilité'!$BH44)^(M$6120-$D$6120)/1000</f>
        <v>0</v>
      </c>
      <c r="N6217" s="210">
        <f>N6166*'Usages mobilité'!$BG44*(1+'Usages mobilité'!$BH44)^(N$6120-$D$6120)/1000</f>
        <v>0</v>
      </c>
      <c r="O6217" s="210">
        <f>O6166*'Usages mobilité'!$BG44*(1+'Usages mobilité'!$BH44)^(O$6120-$D$6120)/1000</f>
        <v>0</v>
      </c>
      <c r="P6217" s="210">
        <f>P6166*'Usages mobilité'!$BG44*(1+'Usages mobilité'!$BH44)^(P$6120-$D$6120)/1000</f>
        <v>0</v>
      </c>
      <c r="Q6217" s="210">
        <f>Q6166*'Usages mobilité'!$BG44*(1+'Usages mobilité'!$BH44)^(Q$6120-$D$6120)/1000</f>
        <v>0</v>
      </c>
      <c r="R6217" s="210">
        <f>R6166*'Usages mobilité'!$BG44*(1+'Usages mobilité'!$BH44)^(R$6120-$D$6120)/1000</f>
        <v>0</v>
      </c>
    </row>
    <row r="6218" spans="1:18" hidden="1" outlineLevel="2" x14ac:dyDescent="0.35">
      <c r="A6218" s="209" t="str">
        <f>'Usages mobilité'!A45</f>
        <v>Usage mobilité n°42</v>
      </c>
      <c r="B6218" s="209" t="s">
        <v>639</v>
      </c>
      <c r="C6218" s="209"/>
      <c r="D6218" s="210">
        <f>D6167*'Usages mobilité'!$BG45*(1+'Usages mobilité'!$BH45)^(D$6120-$D$6120)/1000</f>
        <v>0</v>
      </c>
      <c r="E6218" s="210">
        <f>E6167*'Usages mobilité'!$BG45*(1+'Usages mobilité'!$BH45)^(E$6120-$D$6120)/1000</f>
        <v>0</v>
      </c>
      <c r="F6218" s="210">
        <f>F6167*'Usages mobilité'!$BG45*(1+'Usages mobilité'!$BH45)^(F$6120-$D$6120)/1000</f>
        <v>0</v>
      </c>
      <c r="G6218" s="210">
        <f>G6167*'Usages mobilité'!$BG45*(1+'Usages mobilité'!$BH45)^(G$6120-$D$6120)/1000</f>
        <v>0</v>
      </c>
      <c r="H6218" s="210">
        <f>H6167*'Usages mobilité'!$BG45*(1+'Usages mobilité'!$BH45)^(H$6120-$D$6120)/1000</f>
        <v>0</v>
      </c>
      <c r="I6218" s="210">
        <f>I6167*'Usages mobilité'!$BG45*(1+'Usages mobilité'!$BH45)^(I$6120-$D$6120)/1000</f>
        <v>0</v>
      </c>
      <c r="J6218" s="210">
        <f>J6167*'Usages mobilité'!$BG45*(1+'Usages mobilité'!$BH45)^(J$6120-$D$6120)/1000</f>
        <v>0</v>
      </c>
      <c r="K6218" s="210">
        <f>K6167*'Usages mobilité'!$BG45*(1+'Usages mobilité'!$BH45)^(K$6120-$D$6120)/1000</f>
        <v>0</v>
      </c>
      <c r="L6218" s="210">
        <f>L6167*'Usages mobilité'!$BG45*(1+'Usages mobilité'!$BH45)^(L$6120-$D$6120)/1000</f>
        <v>0</v>
      </c>
      <c r="M6218" s="210">
        <f>M6167*'Usages mobilité'!$BG45*(1+'Usages mobilité'!$BH45)^(M$6120-$D$6120)/1000</f>
        <v>0</v>
      </c>
      <c r="N6218" s="210">
        <f>N6167*'Usages mobilité'!$BG45*(1+'Usages mobilité'!$BH45)^(N$6120-$D$6120)/1000</f>
        <v>0</v>
      </c>
      <c r="O6218" s="210">
        <f>O6167*'Usages mobilité'!$BG45*(1+'Usages mobilité'!$BH45)^(O$6120-$D$6120)/1000</f>
        <v>0</v>
      </c>
      <c r="P6218" s="210">
        <f>P6167*'Usages mobilité'!$BG45*(1+'Usages mobilité'!$BH45)^(P$6120-$D$6120)/1000</f>
        <v>0</v>
      </c>
      <c r="Q6218" s="210">
        <f>Q6167*'Usages mobilité'!$BG45*(1+'Usages mobilité'!$BH45)^(Q$6120-$D$6120)/1000</f>
        <v>0</v>
      </c>
      <c r="R6218" s="210">
        <f>R6167*'Usages mobilité'!$BG45*(1+'Usages mobilité'!$BH45)^(R$6120-$D$6120)/1000</f>
        <v>0</v>
      </c>
    </row>
    <row r="6219" spans="1:18" hidden="1" outlineLevel="2" x14ac:dyDescent="0.35">
      <c r="A6219" s="209" t="str">
        <f>'Usages mobilité'!A46</f>
        <v>Usage mobilité n°43</v>
      </c>
      <c r="B6219" s="209" t="s">
        <v>639</v>
      </c>
      <c r="C6219" s="209"/>
      <c r="D6219" s="210">
        <f>D6168*'Usages mobilité'!$BG46*(1+'Usages mobilité'!$BH46)^(D$6120-$D$6120)/1000</f>
        <v>0</v>
      </c>
      <c r="E6219" s="210">
        <f>E6168*'Usages mobilité'!$BG46*(1+'Usages mobilité'!$BH46)^(E$6120-$D$6120)/1000</f>
        <v>0</v>
      </c>
      <c r="F6219" s="210">
        <f>F6168*'Usages mobilité'!$BG46*(1+'Usages mobilité'!$BH46)^(F$6120-$D$6120)/1000</f>
        <v>0</v>
      </c>
      <c r="G6219" s="210">
        <f>G6168*'Usages mobilité'!$BG46*(1+'Usages mobilité'!$BH46)^(G$6120-$D$6120)/1000</f>
        <v>0</v>
      </c>
      <c r="H6219" s="210">
        <f>H6168*'Usages mobilité'!$BG46*(1+'Usages mobilité'!$BH46)^(H$6120-$D$6120)/1000</f>
        <v>0</v>
      </c>
      <c r="I6219" s="210">
        <f>I6168*'Usages mobilité'!$BG46*(1+'Usages mobilité'!$BH46)^(I$6120-$D$6120)/1000</f>
        <v>0</v>
      </c>
      <c r="J6219" s="210">
        <f>J6168*'Usages mobilité'!$BG46*(1+'Usages mobilité'!$BH46)^(J$6120-$D$6120)/1000</f>
        <v>0</v>
      </c>
      <c r="K6219" s="210">
        <f>K6168*'Usages mobilité'!$BG46*(1+'Usages mobilité'!$BH46)^(K$6120-$D$6120)/1000</f>
        <v>0</v>
      </c>
      <c r="L6219" s="210">
        <f>L6168*'Usages mobilité'!$BG46*(1+'Usages mobilité'!$BH46)^(L$6120-$D$6120)/1000</f>
        <v>0</v>
      </c>
      <c r="M6219" s="210">
        <f>M6168*'Usages mobilité'!$BG46*(1+'Usages mobilité'!$BH46)^(M$6120-$D$6120)/1000</f>
        <v>0</v>
      </c>
      <c r="N6219" s="210">
        <f>N6168*'Usages mobilité'!$BG46*(1+'Usages mobilité'!$BH46)^(N$6120-$D$6120)/1000</f>
        <v>0</v>
      </c>
      <c r="O6219" s="210">
        <f>O6168*'Usages mobilité'!$BG46*(1+'Usages mobilité'!$BH46)^(O$6120-$D$6120)/1000</f>
        <v>0</v>
      </c>
      <c r="P6219" s="210">
        <f>P6168*'Usages mobilité'!$BG46*(1+'Usages mobilité'!$BH46)^(P$6120-$D$6120)/1000</f>
        <v>0</v>
      </c>
      <c r="Q6219" s="210">
        <f>Q6168*'Usages mobilité'!$BG46*(1+'Usages mobilité'!$BH46)^(Q$6120-$D$6120)/1000</f>
        <v>0</v>
      </c>
      <c r="R6219" s="210">
        <f>R6168*'Usages mobilité'!$BG46*(1+'Usages mobilité'!$BH46)^(R$6120-$D$6120)/1000</f>
        <v>0</v>
      </c>
    </row>
    <row r="6220" spans="1:18" hidden="1" outlineLevel="2" x14ac:dyDescent="0.35">
      <c r="A6220" s="209" t="str">
        <f>'Usages mobilité'!A47</f>
        <v>Usage mobilité n°44</v>
      </c>
      <c r="B6220" s="209" t="s">
        <v>639</v>
      </c>
      <c r="C6220" s="209"/>
      <c r="D6220" s="210">
        <f>D6169*'Usages mobilité'!$BG47*(1+'Usages mobilité'!$BH47)^(D$6120-$D$6120)/1000</f>
        <v>0</v>
      </c>
      <c r="E6220" s="210">
        <f>E6169*'Usages mobilité'!$BG47*(1+'Usages mobilité'!$BH47)^(E$6120-$D$6120)/1000</f>
        <v>0</v>
      </c>
      <c r="F6220" s="210">
        <f>F6169*'Usages mobilité'!$BG47*(1+'Usages mobilité'!$BH47)^(F$6120-$D$6120)/1000</f>
        <v>0</v>
      </c>
      <c r="G6220" s="210">
        <f>G6169*'Usages mobilité'!$BG47*(1+'Usages mobilité'!$BH47)^(G$6120-$D$6120)/1000</f>
        <v>0</v>
      </c>
      <c r="H6220" s="210">
        <f>H6169*'Usages mobilité'!$BG47*(1+'Usages mobilité'!$BH47)^(H$6120-$D$6120)/1000</f>
        <v>0</v>
      </c>
      <c r="I6220" s="210">
        <f>I6169*'Usages mobilité'!$BG47*(1+'Usages mobilité'!$BH47)^(I$6120-$D$6120)/1000</f>
        <v>0</v>
      </c>
      <c r="J6220" s="210">
        <f>J6169*'Usages mobilité'!$BG47*(1+'Usages mobilité'!$BH47)^(J$6120-$D$6120)/1000</f>
        <v>0</v>
      </c>
      <c r="K6220" s="210">
        <f>K6169*'Usages mobilité'!$BG47*(1+'Usages mobilité'!$BH47)^(K$6120-$D$6120)/1000</f>
        <v>0</v>
      </c>
      <c r="L6220" s="210">
        <f>L6169*'Usages mobilité'!$BG47*(1+'Usages mobilité'!$BH47)^(L$6120-$D$6120)/1000</f>
        <v>0</v>
      </c>
      <c r="M6220" s="210">
        <f>M6169*'Usages mobilité'!$BG47*(1+'Usages mobilité'!$BH47)^(M$6120-$D$6120)/1000</f>
        <v>0</v>
      </c>
      <c r="N6220" s="210">
        <f>N6169*'Usages mobilité'!$BG47*(1+'Usages mobilité'!$BH47)^(N$6120-$D$6120)/1000</f>
        <v>0</v>
      </c>
      <c r="O6220" s="210">
        <f>O6169*'Usages mobilité'!$BG47*(1+'Usages mobilité'!$BH47)^(O$6120-$D$6120)/1000</f>
        <v>0</v>
      </c>
      <c r="P6220" s="210">
        <f>P6169*'Usages mobilité'!$BG47*(1+'Usages mobilité'!$BH47)^(P$6120-$D$6120)/1000</f>
        <v>0</v>
      </c>
      <c r="Q6220" s="210">
        <f>Q6169*'Usages mobilité'!$BG47*(1+'Usages mobilité'!$BH47)^(Q$6120-$D$6120)/1000</f>
        <v>0</v>
      </c>
      <c r="R6220" s="210">
        <f>R6169*'Usages mobilité'!$BG47*(1+'Usages mobilité'!$BH47)^(R$6120-$D$6120)/1000</f>
        <v>0</v>
      </c>
    </row>
    <row r="6221" spans="1:18" hidden="1" outlineLevel="2" x14ac:dyDescent="0.35">
      <c r="A6221" s="209" t="str">
        <f>'Usages mobilité'!A48</f>
        <v>Usage mobilité n°45</v>
      </c>
      <c r="B6221" s="209" t="s">
        <v>639</v>
      </c>
      <c r="C6221" s="209"/>
      <c r="D6221" s="210">
        <f>D6170*'Usages mobilité'!$BG48*(1+'Usages mobilité'!$BH48)^(D$6120-$D$6120)/1000</f>
        <v>0</v>
      </c>
      <c r="E6221" s="210">
        <f>E6170*'Usages mobilité'!$BG48*(1+'Usages mobilité'!$BH48)^(E$6120-$D$6120)/1000</f>
        <v>0</v>
      </c>
      <c r="F6221" s="210">
        <f>F6170*'Usages mobilité'!$BG48*(1+'Usages mobilité'!$BH48)^(F$6120-$D$6120)/1000</f>
        <v>0</v>
      </c>
      <c r="G6221" s="210">
        <f>G6170*'Usages mobilité'!$BG48*(1+'Usages mobilité'!$BH48)^(G$6120-$D$6120)/1000</f>
        <v>0</v>
      </c>
      <c r="H6221" s="210">
        <f>H6170*'Usages mobilité'!$BG48*(1+'Usages mobilité'!$BH48)^(H$6120-$D$6120)/1000</f>
        <v>0</v>
      </c>
      <c r="I6221" s="210">
        <f>I6170*'Usages mobilité'!$BG48*(1+'Usages mobilité'!$BH48)^(I$6120-$D$6120)/1000</f>
        <v>0</v>
      </c>
      <c r="J6221" s="210">
        <f>J6170*'Usages mobilité'!$BG48*(1+'Usages mobilité'!$BH48)^(J$6120-$D$6120)/1000</f>
        <v>0</v>
      </c>
      <c r="K6221" s="210">
        <f>K6170*'Usages mobilité'!$BG48*(1+'Usages mobilité'!$BH48)^(K$6120-$D$6120)/1000</f>
        <v>0</v>
      </c>
      <c r="L6221" s="210">
        <f>L6170*'Usages mobilité'!$BG48*(1+'Usages mobilité'!$BH48)^(L$6120-$D$6120)/1000</f>
        <v>0</v>
      </c>
      <c r="M6221" s="210">
        <f>M6170*'Usages mobilité'!$BG48*(1+'Usages mobilité'!$BH48)^(M$6120-$D$6120)/1000</f>
        <v>0</v>
      </c>
      <c r="N6221" s="210">
        <f>N6170*'Usages mobilité'!$BG48*(1+'Usages mobilité'!$BH48)^(N$6120-$D$6120)/1000</f>
        <v>0</v>
      </c>
      <c r="O6221" s="210">
        <f>O6170*'Usages mobilité'!$BG48*(1+'Usages mobilité'!$BH48)^(O$6120-$D$6120)/1000</f>
        <v>0</v>
      </c>
      <c r="P6221" s="210">
        <f>P6170*'Usages mobilité'!$BG48*(1+'Usages mobilité'!$BH48)^(P$6120-$D$6120)/1000</f>
        <v>0</v>
      </c>
      <c r="Q6221" s="210">
        <f>Q6170*'Usages mobilité'!$BG48*(1+'Usages mobilité'!$BH48)^(Q$6120-$D$6120)/1000</f>
        <v>0</v>
      </c>
      <c r="R6221" s="210">
        <f>R6170*'Usages mobilité'!$BG48*(1+'Usages mobilité'!$BH48)^(R$6120-$D$6120)/1000</f>
        <v>0</v>
      </c>
    </row>
    <row r="6222" spans="1:18" hidden="1" outlineLevel="2" x14ac:dyDescent="0.35">
      <c r="A6222" s="209" t="str">
        <f>'Usages mobilité'!A49</f>
        <v>Usage mobilité n°46</v>
      </c>
      <c r="B6222" s="209" t="s">
        <v>639</v>
      </c>
      <c r="C6222" s="209"/>
      <c r="D6222" s="210">
        <f>D6171*'Usages mobilité'!$BG49*(1+'Usages mobilité'!$BH49)^(D$6120-$D$6120)/1000</f>
        <v>0</v>
      </c>
      <c r="E6222" s="210">
        <f>E6171*'Usages mobilité'!$BG49*(1+'Usages mobilité'!$BH49)^(E$6120-$D$6120)/1000</f>
        <v>0</v>
      </c>
      <c r="F6222" s="210">
        <f>F6171*'Usages mobilité'!$BG49*(1+'Usages mobilité'!$BH49)^(F$6120-$D$6120)/1000</f>
        <v>0</v>
      </c>
      <c r="G6222" s="210">
        <f>G6171*'Usages mobilité'!$BG49*(1+'Usages mobilité'!$BH49)^(G$6120-$D$6120)/1000</f>
        <v>0</v>
      </c>
      <c r="H6222" s="210">
        <f>H6171*'Usages mobilité'!$BG49*(1+'Usages mobilité'!$BH49)^(H$6120-$D$6120)/1000</f>
        <v>0</v>
      </c>
      <c r="I6222" s="210">
        <f>I6171*'Usages mobilité'!$BG49*(1+'Usages mobilité'!$BH49)^(I$6120-$D$6120)/1000</f>
        <v>0</v>
      </c>
      <c r="J6222" s="210">
        <f>J6171*'Usages mobilité'!$BG49*(1+'Usages mobilité'!$BH49)^(J$6120-$D$6120)/1000</f>
        <v>0</v>
      </c>
      <c r="K6222" s="210">
        <f>K6171*'Usages mobilité'!$BG49*(1+'Usages mobilité'!$BH49)^(K$6120-$D$6120)/1000</f>
        <v>0</v>
      </c>
      <c r="L6222" s="210">
        <f>L6171*'Usages mobilité'!$BG49*(1+'Usages mobilité'!$BH49)^(L$6120-$D$6120)/1000</f>
        <v>0</v>
      </c>
      <c r="M6222" s="210">
        <f>M6171*'Usages mobilité'!$BG49*(1+'Usages mobilité'!$BH49)^(M$6120-$D$6120)/1000</f>
        <v>0</v>
      </c>
      <c r="N6222" s="210">
        <f>N6171*'Usages mobilité'!$BG49*(1+'Usages mobilité'!$BH49)^(N$6120-$D$6120)/1000</f>
        <v>0</v>
      </c>
      <c r="O6222" s="210">
        <f>O6171*'Usages mobilité'!$BG49*(1+'Usages mobilité'!$BH49)^(O$6120-$D$6120)/1000</f>
        <v>0</v>
      </c>
      <c r="P6222" s="210">
        <f>P6171*'Usages mobilité'!$BG49*(1+'Usages mobilité'!$BH49)^(P$6120-$D$6120)/1000</f>
        <v>0</v>
      </c>
      <c r="Q6222" s="210">
        <f>Q6171*'Usages mobilité'!$BG49*(1+'Usages mobilité'!$BH49)^(Q$6120-$D$6120)/1000</f>
        <v>0</v>
      </c>
      <c r="R6222" s="210">
        <f>R6171*'Usages mobilité'!$BG49*(1+'Usages mobilité'!$BH49)^(R$6120-$D$6120)/1000</f>
        <v>0</v>
      </c>
    </row>
    <row r="6223" spans="1:18" hidden="1" outlineLevel="2" x14ac:dyDescent="0.35">
      <c r="A6223" s="209" t="str">
        <f>'Usages mobilité'!A50</f>
        <v>Usage mobilité n°47</v>
      </c>
      <c r="B6223" s="209" t="s">
        <v>639</v>
      </c>
      <c r="C6223" s="209"/>
      <c r="D6223" s="210">
        <f>D6172*'Usages mobilité'!$BG50*(1+'Usages mobilité'!$BH50)^(D$6120-$D$6120)/1000</f>
        <v>0</v>
      </c>
      <c r="E6223" s="210">
        <f>E6172*'Usages mobilité'!$BG50*(1+'Usages mobilité'!$BH50)^(E$6120-$D$6120)/1000</f>
        <v>0</v>
      </c>
      <c r="F6223" s="210">
        <f>F6172*'Usages mobilité'!$BG50*(1+'Usages mobilité'!$BH50)^(F$6120-$D$6120)/1000</f>
        <v>0</v>
      </c>
      <c r="G6223" s="210">
        <f>G6172*'Usages mobilité'!$BG50*(1+'Usages mobilité'!$BH50)^(G$6120-$D$6120)/1000</f>
        <v>0</v>
      </c>
      <c r="H6223" s="210">
        <f>H6172*'Usages mobilité'!$BG50*(1+'Usages mobilité'!$BH50)^(H$6120-$D$6120)/1000</f>
        <v>0</v>
      </c>
      <c r="I6223" s="210">
        <f>I6172*'Usages mobilité'!$BG50*(1+'Usages mobilité'!$BH50)^(I$6120-$D$6120)/1000</f>
        <v>0</v>
      </c>
      <c r="J6223" s="210">
        <f>J6172*'Usages mobilité'!$BG50*(1+'Usages mobilité'!$BH50)^(J$6120-$D$6120)/1000</f>
        <v>0</v>
      </c>
      <c r="K6223" s="210">
        <f>K6172*'Usages mobilité'!$BG50*(1+'Usages mobilité'!$BH50)^(K$6120-$D$6120)/1000</f>
        <v>0</v>
      </c>
      <c r="L6223" s="210">
        <f>L6172*'Usages mobilité'!$BG50*(1+'Usages mobilité'!$BH50)^(L$6120-$D$6120)/1000</f>
        <v>0</v>
      </c>
      <c r="M6223" s="210">
        <f>M6172*'Usages mobilité'!$BG50*(1+'Usages mobilité'!$BH50)^(M$6120-$D$6120)/1000</f>
        <v>0</v>
      </c>
      <c r="N6223" s="210">
        <f>N6172*'Usages mobilité'!$BG50*(1+'Usages mobilité'!$BH50)^(N$6120-$D$6120)/1000</f>
        <v>0</v>
      </c>
      <c r="O6223" s="210">
        <f>O6172*'Usages mobilité'!$BG50*(1+'Usages mobilité'!$BH50)^(O$6120-$D$6120)/1000</f>
        <v>0</v>
      </c>
      <c r="P6223" s="210">
        <f>P6172*'Usages mobilité'!$BG50*(1+'Usages mobilité'!$BH50)^(P$6120-$D$6120)/1000</f>
        <v>0</v>
      </c>
      <c r="Q6223" s="210">
        <f>Q6172*'Usages mobilité'!$BG50*(1+'Usages mobilité'!$BH50)^(Q$6120-$D$6120)/1000</f>
        <v>0</v>
      </c>
      <c r="R6223" s="210">
        <f>R6172*'Usages mobilité'!$BG50*(1+'Usages mobilité'!$BH50)^(R$6120-$D$6120)/1000</f>
        <v>0</v>
      </c>
    </row>
    <row r="6224" spans="1:18" hidden="1" outlineLevel="2" x14ac:dyDescent="0.35">
      <c r="A6224" s="209" t="str">
        <f>'Usages mobilité'!A51</f>
        <v>Usage mobilité n°48</v>
      </c>
      <c r="B6224" s="209" t="s">
        <v>639</v>
      </c>
      <c r="C6224" s="209"/>
      <c r="D6224" s="210">
        <f>D6173*'Usages mobilité'!$BG51*(1+'Usages mobilité'!$BH51)^(D$6120-$D$6120)/1000</f>
        <v>0</v>
      </c>
      <c r="E6224" s="210">
        <f>E6173*'Usages mobilité'!$BG51*(1+'Usages mobilité'!$BH51)^(E$6120-$D$6120)/1000</f>
        <v>0</v>
      </c>
      <c r="F6224" s="210">
        <f>F6173*'Usages mobilité'!$BG51*(1+'Usages mobilité'!$BH51)^(F$6120-$D$6120)/1000</f>
        <v>0</v>
      </c>
      <c r="G6224" s="210">
        <f>G6173*'Usages mobilité'!$BG51*(1+'Usages mobilité'!$BH51)^(G$6120-$D$6120)/1000</f>
        <v>0</v>
      </c>
      <c r="H6224" s="210">
        <f>H6173*'Usages mobilité'!$BG51*(1+'Usages mobilité'!$BH51)^(H$6120-$D$6120)/1000</f>
        <v>0</v>
      </c>
      <c r="I6224" s="210">
        <f>I6173*'Usages mobilité'!$BG51*(1+'Usages mobilité'!$BH51)^(I$6120-$D$6120)/1000</f>
        <v>0</v>
      </c>
      <c r="J6224" s="210">
        <f>J6173*'Usages mobilité'!$BG51*(1+'Usages mobilité'!$BH51)^(J$6120-$D$6120)/1000</f>
        <v>0</v>
      </c>
      <c r="K6224" s="210">
        <f>K6173*'Usages mobilité'!$BG51*(1+'Usages mobilité'!$BH51)^(K$6120-$D$6120)/1000</f>
        <v>0</v>
      </c>
      <c r="L6224" s="210">
        <f>L6173*'Usages mobilité'!$BG51*(1+'Usages mobilité'!$BH51)^(L$6120-$D$6120)/1000</f>
        <v>0</v>
      </c>
      <c r="M6224" s="210">
        <f>M6173*'Usages mobilité'!$BG51*(1+'Usages mobilité'!$BH51)^(M$6120-$D$6120)/1000</f>
        <v>0</v>
      </c>
      <c r="N6224" s="210">
        <f>N6173*'Usages mobilité'!$BG51*(1+'Usages mobilité'!$BH51)^(N$6120-$D$6120)/1000</f>
        <v>0</v>
      </c>
      <c r="O6224" s="210">
        <f>O6173*'Usages mobilité'!$BG51*(1+'Usages mobilité'!$BH51)^(O$6120-$D$6120)/1000</f>
        <v>0</v>
      </c>
      <c r="P6224" s="210">
        <f>P6173*'Usages mobilité'!$BG51*(1+'Usages mobilité'!$BH51)^(P$6120-$D$6120)/1000</f>
        <v>0</v>
      </c>
      <c r="Q6224" s="210">
        <f>Q6173*'Usages mobilité'!$BG51*(1+'Usages mobilité'!$BH51)^(Q$6120-$D$6120)/1000</f>
        <v>0</v>
      </c>
      <c r="R6224" s="210">
        <f>R6173*'Usages mobilité'!$BG51*(1+'Usages mobilité'!$BH51)^(R$6120-$D$6120)/1000</f>
        <v>0</v>
      </c>
    </row>
    <row r="6225" spans="1:18" hidden="1" outlineLevel="2" x14ac:dyDescent="0.35">
      <c r="A6225" s="209" t="str">
        <f>'Usages mobilité'!A52</f>
        <v>Usage mobilité n°49</v>
      </c>
      <c r="B6225" s="209" t="s">
        <v>639</v>
      </c>
      <c r="C6225" s="209"/>
      <c r="D6225" s="210">
        <f>D6174*'Usages mobilité'!$BG52*(1+'Usages mobilité'!$BH52)^(D$6120-$D$6120)/1000</f>
        <v>0</v>
      </c>
      <c r="E6225" s="210">
        <f>E6174*'Usages mobilité'!$BG52*(1+'Usages mobilité'!$BH52)^(E$6120-$D$6120)/1000</f>
        <v>0</v>
      </c>
      <c r="F6225" s="210">
        <f>F6174*'Usages mobilité'!$BG52*(1+'Usages mobilité'!$BH52)^(F$6120-$D$6120)/1000</f>
        <v>0</v>
      </c>
      <c r="G6225" s="210">
        <f>G6174*'Usages mobilité'!$BG52*(1+'Usages mobilité'!$BH52)^(G$6120-$D$6120)/1000</f>
        <v>0</v>
      </c>
      <c r="H6225" s="210">
        <f>H6174*'Usages mobilité'!$BG52*(1+'Usages mobilité'!$BH52)^(H$6120-$D$6120)/1000</f>
        <v>0</v>
      </c>
      <c r="I6225" s="210">
        <f>I6174*'Usages mobilité'!$BG52*(1+'Usages mobilité'!$BH52)^(I$6120-$D$6120)/1000</f>
        <v>0</v>
      </c>
      <c r="J6225" s="210">
        <f>J6174*'Usages mobilité'!$BG52*(1+'Usages mobilité'!$BH52)^(J$6120-$D$6120)/1000</f>
        <v>0</v>
      </c>
      <c r="K6225" s="210">
        <f>K6174*'Usages mobilité'!$BG52*(1+'Usages mobilité'!$BH52)^(K$6120-$D$6120)/1000</f>
        <v>0</v>
      </c>
      <c r="L6225" s="210">
        <f>L6174*'Usages mobilité'!$BG52*(1+'Usages mobilité'!$BH52)^(L$6120-$D$6120)/1000</f>
        <v>0</v>
      </c>
      <c r="M6225" s="210">
        <f>M6174*'Usages mobilité'!$BG52*(1+'Usages mobilité'!$BH52)^(M$6120-$D$6120)/1000</f>
        <v>0</v>
      </c>
      <c r="N6225" s="210">
        <f>N6174*'Usages mobilité'!$BG52*(1+'Usages mobilité'!$BH52)^(N$6120-$D$6120)/1000</f>
        <v>0</v>
      </c>
      <c r="O6225" s="210">
        <f>O6174*'Usages mobilité'!$BG52*(1+'Usages mobilité'!$BH52)^(O$6120-$D$6120)/1000</f>
        <v>0</v>
      </c>
      <c r="P6225" s="210">
        <f>P6174*'Usages mobilité'!$BG52*(1+'Usages mobilité'!$BH52)^(P$6120-$D$6120)/1000</f>
        <v>0</v>
      </c>
      <c r="Q6225" s="210">
        <f>Q6174*'Usages mobilité'!$BG52*(1+'Usages mobilité'!$BH52)^(Q$6120-$D$6120)/1000</f>
        <v>0</v>
      </c>
      <c r="R6225" s="210">
        <f>R6174*'Usages mobilité'!$BG52*(1+'Usages mobilité'!$BH52)^(R$6120-$D$6120)/1000</f>
        <v>0</v>
      </c>
    </row>
    <row r="6226" spans="1:18" hidden="1" outlineLevel="2" x14ac:dyDescent="0.35">
      <c r="A6226" s="209" t="str">
        <f>'Usages mobilité'!A53</f>
        <v>Usage mobilité n°50</v>
      </c>
      <c r="B6226" s="209" t="s">
        <v>639</v>
      </c>
      <c r="C6226" s="209"/>
      <c r="D6226" s="210">
        <f>D6175*'Usages mobilité'!$BG53*(1+'Usages mobilité'!$BH53)^(D$6120-$D$6120)/1000</f>
        <v>0</v>
      </c>
      <c r="E6226" s="210">
        <f>E6175*'Usages mobilité'!$BG53*(1+'Usages mobilité'!$BH53)^(E$6120-$D$6120)/1000</f>
        <v>0</v>
      </c>
      <c r="F6226" s="210">
        <f>F6175*'Usages mobilité'!$BG53*(1+'Usages mobilité'!$BH53)^(F$6120-$D$6120)/1000</f>
        <v>0</v>
      </c>
      <c r="G6226" s="210">
        <f>G6175*'Usages mobilité'!$BG53*(1+'Usages mobilité'!$BH53)^(G$6120-$D$6120)/1000</f>
        <v>0</v>
      </c>
      <c r="H6226" s="210">
        <f>H6175*'Usages mobilité'!$BG53*(1+'Usages mobilité'!$BH53)^(H$6120-$D$6120)/1000</f>
        <v>0</v>
      </c>
      <c r="I6226" s="210">
        <f>I6175*'Usages mobilité'!$BG53*(1+'Usages mobilité'!$BH53)^(I$6120-$D$6120)/1000</f>
        <v>0</v>
      </c>
      <c r="J6226" s="210">
        <f>J6175*'Usages mobilité'!$BG53*(1+'Usages mobilité'!$BH53)^(J$6120-$D$6120)/1000</f>
        <v>0</v>
      </c>
      <c r="K6226" s="210">
        <f>K6175*'Usages mobilité'!$BG53*(1+'Usages mobilité'!$BH53)^(K$6120-$D$6120)/1000</f>
        <v>0</v>
      </c>
      <c r="L6226" s="210">
        <f>L6175*'Usages mobilité'!$BG53*(1+'Usages mobilité'!$BH53)^(L$6120-$D$6120)/1000</f>
        <v>0</v>
      </c>
      <c r="M6226" s="210">
        <f>M6175*'Usages mobilité'!$BG53*(1+'Usages mobilité'!$BH53)^(M$6120-$D$6120)/1000</f>
        <v>0</v>
      </c>
      <c r="N6226" s="210">
        <f>N6175*'Usages mobilité'!$BG53*(1+'Usages mobilité'!$BH53)^(N$6120-$D$6120)/1000</f>
        <v>0</v>
      </c>
      <c r="O6226" s="210">
        <f>O6175*'Usages mobilité'!$BG53*(1+'Usages mobilité'!$BH53)^(O$6120-$D$6120)/1000</f>
        <v>0</v>
      </c>
      <c r="P6226" s="210">
        <f>P6175*'Usages mobilité'!$BG53*(1+'Usages mobilité'!$BH53)^(P$6120-$D$6120)/1000</f>
        <v>0</v>
      </c>
      <c r="Q6226" s="210">
        <f>Q6175*'Usages mobilité'!$BG53*(1+'Usages mobilité'!$BH53)^(Q$6120-$D$6120)/1000</f>
        <v>0</v>
      </c>
      <c r="R6226" s="210">
        <f>R6175*'Usages mobilité'!$BG53*(1+'Usages mobilité'!$BH53)^(R$6120-$D$6120)/1000</f>
        <v>0</v>
      </c>
    </row>
    <row r="6227" spans="1:18" hidden="1" outlineLevel="1" collapsed="1" x14ac:dyDescent="0.35">
      <c r="A6227" s="209" t="s">
        <v>644</v>
      </c>
      <c r="B6227" s="209"/>
      <c r="C6227" s="209"/>
      <c r="D6227" s="210">
        <f t="shared" ref="D6227:R6227" si="545">SUM(D6177:D6226)</f>
        <v>0</v>
      </c>
      <c r="E6227" s="210">
        <f t="shared" si="545"/>
        <v>0</v>
      </c>
      <c r="F6227" s="210">
        <f t="shared" si="545"/>
        <v>0</v>
      </c>
      <c r="G6227" s="210">
        <f t="shared" si="545"/>
        <v>0</v>
      </c>
      <c r="H6227" s="210">
        <f t="shared" si="545"/>
        <v>0</v>
      </c>
      <c r="I6227" s="210">
        <f t="shared" si="545"/>
        <v>0</v>
      </c>
      <c r="J6227" s="210">
        <f t="shared" si="545"/>
        <v>0</v>
      </c>
      <c r="K6227" s="210">
        <f t="shared" si="545"/>
        <v>0</v>
      </c>
      <c r="L6227" s="210">
        <f t="shared" si="545"/>
        <v>0</v>
      </c>
      <c r="M6227" s="210">
        <f t="shared" si="545"/>
        <v>0</v>
      </c>
      <c r="N6227" s="210">
        <f t="shared" si="545"/>
        <v>0</v>
      </c>
      <c r="O6227" s="210">
        <f t="shared" si="545"/>
        <v>0</v>
      </c>
      <c r="P6227" s="210">
        <f t="shared" si="545"/>
        <v>0</v>
      </c>
      <c r="Q6227" s="210">
        <f t="shared" si="545"/>
        <v>0</v>
      </c>
      <c r="R6227" s="210">
        <f t="shared" si="545"/>
        <v>0</v>
      </c>
    </row>
    <row r="6228" spans="1:18" hidden="1" outlineLevel="1" x14ac:dyDescent="0.35">
      <c r="A6228" s="43" t="s">
        <v>645</v>
      </c>
      <c r="B6228" s="43"/>
      <c r="C6228" s="43"/>
      <c r="D6228" s="231"/>
      <c r="E6228" s="231"/>
      <c r="F6228" s="231"/>
      <c r="G6228" s="231"/>
      <c r="H6228" s="231"/>
      <c r="I6228" s="231"/>
      <c r="J6228" s="231"/>
      <c r="K6228" s="231"/>
      <c r="L6228" s="231"/>
      <c r="M6228" s="231"/>
      <c r="N6228" s="231"/>
      <c r="O6228" s="231"/>
      <c r="P6228" s="231"/>
      <c r="Q6228" s="231"/>
      <c r="R6228" s="231"/>
    </row>
    <row r="6229" spans="1:18" hidden="1" outlineLevel="1" x14ac:dyDescent="0.35">
      <c r="A6229" s="43" t="s">
        <v>646</v>
      </c>
      <c r="B6229" s="43"/>
      <c r="C6229" s="43"/>
      <c r="D6229" s="231"/>
      <c r="E6229" s="231"/>
      <c r="F6229" s="231"/>
      <c r="G6229" s="231"/>
      <c r="H6229" s="231"/>
      <c r="I6229" s="231"/>
      <c r="J6229" s="231"/>
      <c r="K6229" s="231"/>
      <c r="L6229" s="231"/>
      <c r="M6229" s="231"/>
      <c r="N6229" s="231"/>
      <c r="O6229" s="231"/>
      <c r="P6229" s="231"/>
      <c r="Q6229" s="231"/>
      <c r="R6229" s="231"/>
    </row>
    <row r="6230" spans="1:18" hidden="1" outlineLevel="1" x14ac:dyDescent="0.35">
      <c r="A6230" s="43" t="s">
        <v>647</v>
      </c>
      <c r="B6230" s="43"/>
      <c r="C6230" s="43"/>
      <c r="D6230" s="210">
        <f t="shared" ref="D6230:R6230" si="546">D6227+D6229</f>
        <v>0</v>
      </c>
      <c r="E6230" s="210">
        <f t="shared" si="546"/>
        <v>0</v>
      </c>
      <c r="F6230" s="210">
        <f t="shared" si="546"/>
        <v>0</v>
      </c>
      <c r="G6230" s="210">
        <f t="shared" si="546"/>
        <v>0</v>
      </c>
      <c r="H6230" s="210">
        <f t="shared" si="546"/>
        <v>0</v>
      </c>
      <c r="I6230" s="210">
        <f t="shared" si="546"/>
        <v>0</v>
      </c>
      <c r="J6230" s="210">
        <f t="shared" si="546"/>
        <v>0</v>
      </c>
      <c r="K6230" s="210">
        <f t="shared" si="546"/>
        <v>0</v>
      </c>
      <c r="L6230" s="210">
        <f t="shared" si="546"/>
        <v>0</v>
      </c>
      <c r="M6230" s="210">
        <f t="shared" si="546"/>
        <v>0</v>
      </c>
      <c r="N6230" s="210">
        <f t="shared" si="546"/>
        <v>0</v>
      </c>
      <c r="O6230" s="210">
        <f t="shared" si="546"/>
        <v>0</v>
      </c>
      <c r="P6230" s="210">
        <f t="shared" si="546"/>
        <v>0</v>
      </c>
      <c r="Q6230" s="210">
        <f t="shared" si="546"/>
        <v>0</v>
      </c>
      <c r="R6230" s="210">
        <f t="shared" si="546"/>
        <v>0</v>
      </c>
    </row>
    <row r="6231" spans="1:18" hidden="1" outlineLevel="1" x14ac:dyDescent="0.35"/>
    <row r="6232" spans="1:18" hidden="1" outlineLevel="1" x14ac:dyDescent="0.35">
      <c r="A6232" s="273" t="s">
        <v>648</v>
      </c>
      <c r="B6232" s="212" t="s">
        <v>649</v>
      </c>
      <c r="C6232" s="43"/>
      <c r="D6232" s="231">
        <v>10000</v>
      </c>
      <c r="E6232" s="231"/>
      <c r="F6232" s="231"/>
      <c r="G6232" s="231"/>
      <c r="H6232" s="231"/>
      <c r="I6232" s="231"/>
      <c r="J6232" s="231"/>
      <c r="K6232" s="231"/>
      <c r="L6232" s="231"/>
      <c r="M6232" s="231"/>
      <c r="N6232" s="231"/>
      <c r="O6232" s="231"/>
      <c r="P6232" s="231"/>
      <c r="Q6232" s="231"/>
      <c r="R6232" s="231"/>
    </row>
    <row r="6233" spans="1:18" hidden="1" outlineLevel="1" x14ac:dyDescent="0.35">
      <c r="A6233" s="273"/>
      <c r="B6233" s="213" t="s">
        <v>650</v>
      </c>
      <c r="C6233" s="209"/>
      <c r="D6233" s="210">
        <f>IF($B6117&lt;&gt;"",D6232*(VLOOKUP($B6117,Distribution!$H4:$Y53,18)*(1+VLOOKUP($B6117,Distribution!$H4:$Z53,19))^(D6120-$D6120))/1000,0)</f>
        <v>0</v>
      </c>
      <c r="E6233" s="210">
        <f>IF($B6117&lt;&gt;"",E6232*(VLOOKUP($B6117,Distribution!$H4:$Y53,18)*(1+VLOOKUP($B6117,Distribution!$H4:$Z53,19))^(E6120-$D6120))/1000,0)</f>
        <v>0</v>
      </c>
      <c r="F6233" s="210">
        <f>IF($B6117&lt;&gt;"",F6232*(VLOOKUP($B6117,Distribution!$H4:$Y53,18)*(1+VLOOKUP($B6117,Distribution!$H4:$Z53,19))^(F6120-$D6120))/1000,0)</f>
        <v>0</v>
      </c>
      <c r="G6233" s="210">
        <f>IF($B6117&lt;&gt;"",G6232*(VLOOKUP($B6117,Distribution!$H4:$Y53,18)*(1+VLOOKUP($B6117,Distribution!$H4:$Z53,19))^(G6120-$D6120))/1000,0)</f>
        <v>0</v>
      </c>
      <c r="H6233" s="210">
        <f>IF($B6117&lt;&gt;"",H6232*(VLOOKUP($B6117,Distribution!$H4:$Y53,18)*(1+VLOOKUP($B6117,Distribution!$H4:$Z53,19))^(H6120-$D6120))/1000,0)</f>
        <v>0</v>
      </c>
      <c r="I6233" s="210">
        <f>IF($B6117&lt;&gt;"",I6232*(VLOOKUP($B6117,Distribution!$H4:$Y53,18)*(1+VLOOKUP($B6117,Distribution!$H4:$Z53,19))^(I6120-$D6120))/1000,0)</f>
        <v>0</v>
      </c>
      <c r="J6233" s="210">
        <f>IF($B6117&lt;&gt;"",J6232*(VLOOKUP($B6117,Distribution!$H4:$Y53,18)*(1+VLOOKUP($B6117,Distribution!$H4:$Z53,19))^(J6120-$D6120))/1000,0)</f>
        <v>0</v>
      </c>
      <c r="K6233" s="210">
        <f>IF($B6117&lt;&gt;"",K6232*(VLOOKUP($B6117,Distribution!$H4:$Y53,18)*(1+VLOOKUP($B6117,Distribution!$H4:$Z53,19))^(K6120-$D6120))/1000,0)</f>
        <v>0</v>
      </c>
      <c r="L6233" s="210">
        <f>IF($B6117&lt;&gt;"",L6232*(VLOOKUP($B6117,Distribution!$H4:$Y53,18)*(1+VLOOKUP($B6117,Distribution!$H4:$Z53,19))^(L6120-$D6120))/1000,0)</f>
        <v>0</v>
      </c>
      <c r="M6233" s="210">
        <f>IF($B6117&lt;&gt;"",M6232*(VLOOKUP($B6117,Distribution!$H4:$Y53,18)*(1+VLOOKUP($B6117,Distribution!$H4:$Z53,19))^(M6120-$D6120))/1000,0)</f>
        <v>0</v>
      </c>
      <c r="N6233" s="210">
        <f>IF($B6117&lt;&gt;"",N6232*(VLOOKUP($B6117,Distribution!$H4:$Y53,18)*(1+VLOOKUP($B6117,Distribution!$H4:$Z53,19))^(N6120-$D6120))/1000,0)</f>
        <v>0</v>
      </c>
      <c r="O6233" s="210">
        <f>IF($B6117&lt;&gt;"",O6232*(VLOOKUP($B6117,Distribution!$H4:$Y53,18)*(1+VLOOKUP($B6117,Distribution!$H4:$Z53,19))^(O6120-$D6120))/1000,0)</f>
        <v>0</v>
      </c>
      <c r="P6233" s="210">
        <f>IF($B6117&lt;&gt;"",P6232*(VLOOKUP($B6117,Distribution!$H4:$Y53,18)*(1+VLOOKUP($B6117,Distribution!$H4:$Z53,19))^(P6120-$D6120))/1000,0)</f>
        <v>0</v>
      </c>
      <c r="Q6233" s="210">
        <f>IF($B6117&lt;&gt;"",Q6232*(VLOOKUP($B6117,Distribution!$H4:$Y53,18)*(1+VLOOKUP($B6117,Distribution!$H4:$Z53,19))^(Q6120-$D6120))/1000,0)</f>
        <v>0</v>
      </c>
      <c r="R6233" s="210">
        <f>IF($B6117&lt;&gt;"",R6232*(VLOOKUP($B6117,Distribution!$H4:$Y53,18)*(1+VLOOKUP($B6117,Distribution!$H4:$Z53,19))^(R6120-$D6120))/1000,0)</f>
        <v>0</v>
      </c>
    </row>
    <row r="6234" spans="1:18" hidden="1" outlineLevel="1" x14ac:dyDescent="0.35">
      <c r="A6234" s="273" t="s">
        <v>664</v>
      </c>
      <c r="B6234" s="212" t="s">
        <v>665</v>
      </c>
      <c r="C6234" s="43"/>
      <c r="D6234" s="231"/>
      <c r="E6234" s="231"/>
      <c r="F6234" s="231"/>
      <c r="G6234" s="231"/>
      <c r="H6234" s="231"/>
      <c r="I6234" s="231"/>
      <c r="J6234" s="231"/>
      <c r="K6234" s="231"/>
      <c r="L6234" s="231"/>
      <c r="M6234" s="231"/>
      <c r="N6234" s="231"/>
      <c r="O6234" s="231"/>
      <c r="P6234" s="231"/>
      <c r="Q6234" s="231"/>
      <c r="R6234" s="231"/>
    </row>
    <row r="6235" spans="1:18" hidden="1" outlineLevel="1" x14ac:dyDescent="0.35">
      <c r="A6235" s="273"/>
      <c r="B6235" s="212" t="s">
        <v>650</v>
      </c>
      <c r="C6235" s="43"/>
      <c r="D6235" s="231"/>
      <c r="E6235" s="231"/>
      <c r="F6235" s="231"/>
      <c r="G6235" s="231"/>
      <c r="H6235" s="231"/>
      <c r="I6235" s="231"/>
      <c r="J6235" s="231"/>
      <c r="K6235" s="231"/>
      <c r="L6235" s="231"/>
      <c r="M6235" s="231"/>
      <c r="N6235" s="231"/>
      <c r="O6235" s="231"/>
      <c r="P6235" s="231"/>
      <c r="Q6235" s="231"/>
      <c r="R6235" s="231"/>
    </row>
    <row r="6236" spans="1:18" hidden="1" outlineLevel="1" x14ac:dyDescent="0.35">
      <c r="A6236" s="212" t="s">
        <v>653</v>
      </c>
      <c r="B6236" s="212"/>
      <c r="C6236" s="43"/>
      <c r="D6236" s="231"/>
      <c r="E6236" s="231"/>
      <c r="F6236" s="231"/>
      <c r="G6236" s="231"/>
      <c r="H6236" s="231"/>
      <c r="I6236" s="231"/>
      <c r="J6236" s="231"/>
      <c r="K6236" s="231"/>
      <c r="L6236" s="231"/>
      <c r="M6236" s="231"/>
      <c r="N6236" s="231"/>
      <c r="O6236" s="231"/>
      <c r="P6236" s="231"/>
      <c r="Q6236" s="231"/>
      <c r="R6236" s="231"/>
    </row>
    <row r="6237" spans="1:18" hidden="1" outlineLevel="1" x14ac:dyDescent="0.35">
      <c r="A6237" s="212" t="s">
        <v>654</v>
      </c>
      <c r="B6237" s="212"/>
      <c r="C6237" s="43"/>
      <c r="D6237" s="231"/>
      <c r="E6237" s="231"/>
      <c r="F6237" s="231"/>
      <c r="G6237" s="231"/>
      <c r="H6237" s="231"/>
      <c r="I6237" s="231"/>
      <c r="J6237" s="231"/>
      <c r="K6237" s="231"/>
      <c r="L6237" s="231"/>
      <c r="M6237" s="231"/>
      <c r="N6237" s="231"/>
      <c r="O6237" s="231"/>
      <c r="P6237" s="231"/>
      <c r="Q6237" s="231"/>
      <c r="R6237" s="231"/>
    </row>
    <row r="6238" spans="1:18" hidden="1" outlineLevel="1" x14ac:dyDescent="0.35">
      <c r="A6238" s="211" t="s">
        <v>655</v>
      </c>
      <c r="B6238" s="211"/>
      <c r="C6238" s="209"/>
      <c r="D6238" s="210">
        <f t="shared" ref="D6238:R6238" si="547">D6233+D6235+D6236+D6237</f>
        <v>0</v>
      </c>
      <c r="E6238" s="210">
        <f t="shared" si="547"/>
        <v>0</v>
      </c>
      <c r="F6238" s="210">
        <f t="shared" si="547"/>
        <v>0</v>
      </c>
      <c r="G6238" s="210">
        <f t="shared" si="547"/>
        <v>0</v>
      </c>
      <c r="H6238" s="210">
        <f t="shared" si="547"/>
        <v>0</v>
      </c>
      <c r="I6238" s="210">
        <f t="shared" si="547"/>
        <v>0</v>
      </c>
      <c r="J6238" s="210">
        <f t="shared" si="547"/>
        <v>0</v>
      </c>
      <c r="K6238" s="210">
        <f t="shared" si="547"/>
        <v>0</v>
      </c>
      <c r="L6238" s="210">
        <f t="shared" si="547"/>
        <v>0</v>
      </c>
      <c r="M6238" s="210">
        <f t="shared" si="547"/>
        <v>0</v>
      </c>
      <c r="N6238" s="210">
        <f t="shared" si="547"/>
        <v>0</v>
      </c>
      <c r="O6238" s="210">
        <f t="shared" si="547"/>
        <v>0</v>
      </c>
      <c r="P6238" s="210">
        <f t="shared" si="547"/>
        <v>0</v>
      </c>
      <c r="Q6238" s="210">
        <f t="shared" si="547"/>
        <v>0</v>
      </c>
      <c r="R6238" s="210">
        <f t="shared" si="547"/>
        <v>0</v>
      </c>
    </row>
    <row r="6239" spans="1:18" hidden="1" outlineLevel="1" x14ac:dyDescent="0.35"/>
    <row r="6240" spans="1:18" hidden="1" outlineLevel="1" x14ac:dyDescent="0.35">
      <c r="A6240" s="209" t="s">
        <v>656</v>
      </c>
      <c r="B6240" s="209"/>
      <c r="C6240" s="209"/>
      <c r="D6240" s="210">
        <f t="shared" ref="D6240:R6240" si="548">D6230-D6238</f>
        <v>0</v>
      </c>
      <c r="E6240" s="210">
        <f t="shared" si="548"/>
        <v>0</v>
      </c>
      <c r="F6240" s="210">
        <f t="shared" si="548"/>
        <v>0</v>
      </c>
      <c r="G6240" s="210">
        <f t="shared" si="548"/>
        <v>0</v>
      </c>
      <c r="H6240" s="210">
        <f t="shared" si="548"/>
        <v>0</v>
      </c>
      <c r="I6240" s="210">
        <f t="shared" si="548"/>
        <v>0</v>
      </c>
      <c r="J6240" s="210">
        <f t="shared" si="548"/>
        <v>0</v>
      </c>
      <c r="K6240" s="210">
        <f t="shared" si="548"/>
        <v>0</v>
      </c>
      <c r="L6240" s="210">
        <f t="shared" si="548"/>
        <v>0</v>
      </c>
      <c r="M6240" s="210">
        <f t="shared" si="548"/>
        <v>0</v>
      </c>
      <c r="N6240" s="210">
        <f t="shared" si="548"/>
        <v>0</v>
      </c>
      <c r="O6240" s="210">
        <f t="shared" si="548"/>
        <v>0</v>
      </c>
      <c r="P6240" s="210">
        <f t="shared" si="548"/>
        <v>0</v>
      </c>
      <c r="Q6240" s="210">
        <f t="shared" si="548"/>
        <v>0</v>
      </c>
      <c r="R6240" s="210">
        <f t="shared" si="548"/>
        <v>0</v>
      </c>
    </row>
    <row r="6241" spans="1:18" hidden="1" outlineLevel="1" x14ac:dyDescent="0.35"/>
    <row r="6242" spans="1:18" hidden="1" outlineLevel="1" x14ac:dyDescent="0.35">
      <c r="A6242" s="43" t="s">
        <v>657</v>
      </c>
      <c r="B6242" s="43"/>
      <c r="C6242" s="43"/>
      <c r="D6242" s="231"/>
      <c r="E6242" s="231"/>
      <c r="F6242" s="231"/>
      <c r="G6242" s="231"/>
      <c r="H6242" s="231"/>
      <c r="I6242" s="231"/>
      <c r="J6242" s="231"/>
      <c r="K6242" s="231"/>
      <c r="L6242" s="231"/>
      <c r="M6242" s="231"/>
      <c r="N6242" s="231"/>
      <c r="O6242" s="231"/>
      <c r="P6242" s="231"/>
      <c r="Q6242" s="231"/>
      <c r="R6242" s="231"/>
    </row>
    <row r="6243" spans="1:18" hidden="1" outlineLevel="1" x14ac:dyDescent="0.35"/>
    <row r="6244" spans="1:18" hidden="1" outlineLevel="1" x14ac:dyDescent="0.35">
      <c r="A6244" s="209" t="s">
        <v>658</v>
      </c>
      <c r="B6244" s="209"/>
      <c r="C6244" s="209"/>
      <c r="D6244" s="210">
        <f t="shared" ref="D6244:R6244" si="549">D6240-D6242</f>
        <v>0</v>
      </c>
      <c r="E6244" s="210">
        <f t="shared" si="549"/>
        <v>0</v>
      </c>
      <c r="F6244" s="210">
        <f t="shared" si="549"/>
        <v>0</v>
      </c>
      <c r="G6244" s="210">
        <f t="shared" si="549"/>
        <v>0</v>
      </c>
      <c r="H6244" s="210">
        <f t="shared" si="549"/>
        <v>0</v>
      </c>
      <c r="I6244" s="210">
        <f t="shared" si="549"/>
        <v>0</v>
      </c>
      <c r="J6244" s="210">
        <f t="shared" si="549"/>
        <v>0</v>
      </c>
      <c r="K6244" s="210">
        <f t="shared" si="549"/>
        <v>0</v>
      </c>
      <c r="L6244" s="210">
        <f t="shared" si="549"/>
        <v>0</v>
      </c>
      <c r="M6244" s="210">
        <f t="shared" si="549"/>
        <v>0</v>
      </c>
      <c r="N6244" s="210">
        <f t="shared" si="549"/>
        <v>0</v>
      </c>
      <c r="O6244" s="210">
        <f t="shared" si="549"/>
        <v>0</v>
      </c>
      <c r="P6244" s="210">
        <f t="shared" si="549"/>
        <v>0</v>
      </c>
      <c r="Q6244" s="210">
        <f t="shared" si="549"/>
        <v>0</v>
      </c>
      <c r="R6244" s="210">
        <f t="shared" si="549"/>
        <v>0</v>
      </c>
    </row>
    <row r="6245" spans="1:18" hidden="1" outlineLevel="1" x14ac:dyDescent="0.35">
      <c r="A6245" s="209" t="s">
        <v>659</v>
      </c>
      <c r="B6245" s="209"/>
      <c r="C6245" s="209"/>
      <c r="D6245" s="210">
        <f t="shared" ref="D6245:R6245" si="550">$B6118*D6244</f>
        <v>0</v>
      </c>
      <c r="E6245" s="210">
        <f t="shared" si="550"/>
        <v>0</v>
      </c>
      <c r="F6245" s="210">
        <f t="shared" si="550"/>
        <v>0</v>
      </c>
      <c r="G6245" s="210">
        <f t="shared" si="550"/>
        <v>0</v>
      </c>
      <c r="H6245" s="210">
        <f t="shared" si="550"/>
        <v>0</v>
      </c>
      <c r="I6245" s="210">
        <f t="shared" si="550"/>
        <v>0</v>
      </c>
      <c r="J6245" s="210">
        <f t="shared" si="550"/>
        <v>0</v>
      </c>
      <c r="K6245" s="210">
        <f t="shared" si="550"/>
        <v>0</v>
      </c>
      <c r="L6245" s="210">
        <f t="shared" si="550"/>
        <v>0</v>
      </c>
      <c r="M6245" s="210">
        <f t="shared" si="550"/>
        <v>0</v>
      </c>
      <c r="N6245" s="210">
        <f t="shared" si="550"/>
        <v>0</v>
      </c>
      <c r="O6245" s="210">
        <f t="shared" si="550"/>
        <v>0</v>
      </c>
      <c r="P6245" s="210">
        <f t="shared" si="550"/>
        <v>0</v>
      </c>
      <c r="Q6245" s="210">
        <f t="shared" si="550"/>
        <v>0</v>
      </c>
      <c r="R6245" s="210">
        <f t="shared" si="550"/>
        <v>0</v>
      </c>
    </row>
    <row r="6246" spans="1:18" hidden="1" outlineLevel="1" x14ac:dyDescent="0.35"/>
    <row r="6247" spans="1:18" hidden="1" outlineLevel="1" x14ac:dyDescent="0.35">
      <c r="A6247" s="209" t="s">
        <v>660</v>
      </c>
      <c r="B6247" s="209"/>
      <c r="C6247" s="209"/>
      <c r="D6247" s="210">
        <f t="shared" ref="D6247:R6247" si="551">D6244-D6245</f>
        <v>0</v>
      </c>
      <c r="E6247" s="210">
        <f t="shared" si="551"/>
        <v>0</v>
      </c>
      <c r="F6247" s="210">
        <f t="shared" si="551"/>
        <v>0</v>
      </c>
      <c r="G6247" s="210">
        <f t="shared" si="551"/>
        <v>0</v>
      </c>
      <c r="H6247" s="210">
        <f t="shared" si="551"/>
        <v>0</v>
      </c>
      <c r="I6247" s="210">
        <f t="shared" si="551"/>
        <v>0</v>
      </c>
      <c r="J6247" s="210">
        <f t="shared" si="551"/>
        <v>0</v>
      </c>
      <c r="K6247" s="210">
        <f t="shared" si="551"/>
        <v>0</v>
      </c>
      <c r="L6247" s="210">
        <f t="shared" si="551"/>
        <v>0</v>
      </c>
      <c r="M6247" s="210">
        <f t="shared" si="551"/>
        <v>0</v>
      </c>
      <c r="N6247" s="210">
        <f t="shared" si="551"/>
        <v>0</v>
      </c>
      <c r="O6247" s="210">
        <f t="shared" si="551"/>
        <v>0</v>
      </c>
      <c r="P6247" s="210">
        <f t="shared" si="551"/>
        <v>0</v>
      </c>
      <c r="Q6247" s="210">
        <f t="shared" si="551"/>
        <v>0</v>
      </c>
      <c r="R6247" s="210">
        <f t="shared" si="551"/>
        <v>0</v>
      </c>
    </row>
    <row r="6248" spans="1:18" hidden="1" outlineLevel="1" x14ac:dyDescent="0.35"/>
    <row r="6249" spans="1:18" hidden="1" outlineLevel="1" x14ac:dyDescent="0.35">
      <c r="A6249" s="211" t="s">
        <v>661</v>
      </c>
      <c r="B6249" s="209"/>
      <c r="C6249" s="209"/>
      <c r="D6249" s="214" t="e">
        <f>IRR(D6247:R6247)</f>
        <v>#NUM!</v>
      </c>
    </row>
    <row r="6250" spans="1:18" collapsed="1" x14ac:dyDescent="0.35"/>
    <row r="6253" spans="1:18" s="156" customFormat="1" x14ac:dyDescent="0.35">
      <c r="A6253" s="156" t="s">
        <v>699</v>
      </c>
    </row>
    <row r="6254" spans="1:18" hidden="1" outlineLevel="1" x14ac:dyDescent="0.35"/>
    <row r="6255" spans="1:18" hidden="1" outlineLevel="1" x14ac:dyDescent="0.35">
      <c r="A6255" s="204" t="s">
        <v>596</v>
      </c>
      <c r="B6255" s="195"/>
    </row>
    <row r="6256" spans="1:18" hidden="1" outlineLevel="1" x14ac:dyDescent="0.35">
      <c r="A6256" s="205" t="s">
        <v>631</v>
      </c>
      <c r="B6256" s="196"/>
    </row>
    <row r="6257" spans="1:18" ht="15" hidden="1" outlineLevel="1" thickBot="1" x14ac:dyDescent="0.4">
      <c r="A6257" s="206" t="s">
        <v>632</v>
      </c>
      <c r="B6257" s="230"/>
    </row>
    <row r="6258" spans="1:18" hidden="1" outlineLevel="1" x14ac:dyDescent="0.35"/>
    <row r="6259" spans="1:18" hidden="1" outlineLevel="1" x14ac:dyDescent="0.35">
      <c r="A6259" s="43" t="s">
        <v>633</v>
      </c>
      <c r="B6259" s="43"/>
      <c r="C6259" s="210">
        <v>0</v>
      </c>
      <c r="D6259" s="210">
        <v>1</v>
      </c>
      <c r="E6259" s="210">
        <v>2</v>
      </c>
      <c r="F6259" s="210">
        <v>3</v>
      </c>
      <c r="G6259" s="210">
        <v>4</v>
      </c>
      <c r="H6259" s="210">
        <v>5</v>
      </c>
      <c r="I6259" s="210">
        <v>6</v>
      </c>
      <c r="J6259" s="210">
        <v>7</v>
      </c>
      <c r="K6259" s="210">
        <v>8</v>
      </c>
      <c r="L6259" s="210">
        <v>9</v>
      </c>
      <c r="M6259" s="210">
        <v>10</v>
      </c>
      <c r="N6259" s="210">
        <v>11</v>
      </c>
      <c r="O6259" s="210">
        <v>12</v>
      </c>
      <c r="P6259" s="210">
        <v>13</v>
      </c>
      <c r="Q6259" s="210">
        <v>14</v>
      </c>
      <c r="R6259" s="210">
        <v>15</v>
      </c>
    </row>
    <row r="6260" spans="1:18" hidden="1" outlineLevel="1" x14ac:dyDescent="0.35"/>
    <row r="6261" spans="1:18" hidden="1" outlineLevel="1" x14ac:dyDescent="0.35">
      <c r="A6261" s="43" t="s">
        <v>634</v>
      </c>
      <c r="B6261" s="43"/>
      <c r="C6261" s="231"/>
      <c r="D6261" s="231"/>
      <c r="E6261" s="231"/>
      <c r="F6261" s="231"/>
      <c r="G6261" s="231"/>
      <c r="H6261" s="231"/>
      <c r="I6261" s="231"/>
      <c r="J6261" s="231"/>
      <c r="K6261" s="231"/>
      <c r="L6261" s="231"/>
      <c r="M6261" s="231"/>
      <c r="N6261" s="231"/>
      <c r="O6261" s="231"/>
      <c r="P6261" s="231"/>
      <c r="Q6261" s="231"/>
      <c r="R6261" s="231"/>
    </row>
    <row r="6262" spans="1:18" hidden="1" outlineLevel="1" x14ac:dyDescent="0.35">
      <c r="A6262" s="43" t="s">
        <v>635</v>
      </c>
      <c r="B6262" s="43"/>
      <c r="C6262" s="231"/>
      <c r="D6262" s="231"/>
      <c r="E6262" s="231"/>
      <c r="F6262" s="231"/>
      <c r="G6262" s="231"/>
      <c r="H6262" s="231"/>
      <c r="I6262" s="231"/>
      <c r="J6262" s="231"/>
      <c r="K6262" s="231"/>
      <c r="L6262" s="231"/>
      <c r="M6262" s="231"/>
      <c r="N6262" s="231"/>
      <c r="O6262" s="231"/>
      <c r="P6262" s="231"/>
      <c r="Q6262" s="231"/>
      <c r="R6262" s="231"/>
    </row>
    <row r="6263" spans="1:18" hidden="1" outlineLevel="1" x14ac:dyDescent="0.35">
      <c r="A6263" s="43" t="s">
        <v>636</v>
      </c>
      <c r="B6263" s="43"/>
      <c r="C6263" s="231"/>
      <c r="D6263" s="231"/>
      <c r="E6263" s="231"/>
      <c r="F6263" s="231"/>
      <c r="G6263" s="231"/>
      <c r="H6263" s="231"/>
      <c r="I6263" s="231"/>
      <c r="J6263" s="231"/>
      <c r="K6263" s="231"/>
      <c r="L6263" s="231"/>
      <c r="M6263" s="231"/>
      <c r="N6263" s="231"/>
      <c r="O6263" s="231"/>
      <c r="P6263" s="231"/>
      <c r="Q6263" s="231"/>
      <c r="R6263" s="231"/>
    </row>
    <row r="6264" spans="1:18" hidden="1" outlineLevel="1" x14ac:dyDescent="0.35"/>
    <row r="6265" spans="1:18" hidden="1" outlineLevel="2" x14ac:dyDescent="0.35">
      <c r="A6265" s="209" t="str">
        <f>'Usages industrie'!A4</f>
        <v>Usage industriel n°1</v>
      </c>
      <c r="B6265" s="209" t="s">
        <v>637</v>
      </c>
      <c r="C6265" s="209"/>
      <c r="D6265" s="210">
        <f>IF(B$6255&lt;&gt;"",IF(B$6255='Usages industrie'!$K4,'Usages industrie'!J4,0),0)</f>
        <v>0</v>
      </c>
      <c r="E6265" s="210">
        <f t="shared" ref="E6265:R6274" si="552">$D6265</f>
        <v>0</v>
      </c>
      <c r="F6265" s="210">
        <f t="shared" si="552"/>
        <v>0</v>
      </c>
      <c r="G6265" s="210">
        <f t="shared" si="552"/>
        <v>0</v>
      </c>
      <c r="H6265" s="210">
        <f t="shared" si="552"/>
        <v>0</v>
      </c>
      <c r="I6265" s="210">
        <f t="shared" si="552"/>
        <v>0</v>
      </c>
      <c r="J6265" s="210">
        <f t="shared" si="552"/>
        <v>0</v>
      </c>
      <c r="K6265" s="210">
        <f t="shared" si="552"/>
        <v>0</v>
      </c>
      <c r="L6265" s="210">
        <f t="shared" si="552"/>
        <v>0</v>
      </c>
      <c r="M6265" s="210">
        <f t="shared" si="552"/>
        <v>0</v>
      </c>
      <c r="N6265" s="210">
        <f t="shared" si="552"/>
        <v>0</v>
      </c>
      <c r="O6265" s="210">
        <f t="shared" si="552"/>
        <v>0</v>
      </c>
      <c r="P6265" s="210">
        <f t="shared" si="552"/>
        <v>0</v>
      </c>
      <c r="Q6265" s="210">
        <f t="shared" si="552"/>
        <v>0</v>
      </c>
      <c r="R6265" s="210">
        <f t="shared" si="552"/>
        <v>0</v>
      </c>
    </row>
    <row r="6266" spans="1:18" hidden="1" outlineLevel="2" x14ac:dyDescent="0.35">
      <c r="A6266" s="209" t="str">
        <f>'Usages industrie'!A5</f>
        <v>Usage industriel n°2</v>
      </c>
      <c r="B6266" s="209" t="s">
        <v>637</v>
      </c>
      <c r="C6266" s="209"/>
      <c r="D6266" s="210">
        <f>IF(B$6255&lt;&gt;"",IF(B$6255='Usages industrie'!$K5,'Usages industrie'!J5,0),0)</f>
        <v>0</v>
      </c>
      <c r="E6266" s="210">
        <f t="shared" si="552"/>
        <v>0</v>
      </c>
      <c r="F6266" s="210">
        <f t="shared" si="552"/>
        <v>0</v>
      </c>
      <c r="G6266" s="210">
        <f t="shared" si="552"/>
        <v>0</v>
      </c>
      <c r="H6266" s="210">
        <f t="shared" si="552"/>
        <v>0</v>
      </c>
      <c r="I6266" s="210">
        <f t="shared" si="552"/>
        <v>0</v>
      </c>
      <c r="J6266" s="210">
        <f t="shared" si="552"/>
        <v>0</v>
      </c>
      <c r="K6266" s="210">
        <f t="shared" si="552"/>
        <v>0</v>
      </c>
      <c r="L6266" s="210">
        <f t="shared" si="552"/>
        <v>0</v>
      </c>
      <c r="M6266" s="210">
        <f t="shared" si="552"/>
        <v>0</v>
      </c>
      <c r="N6266" s="210">
        <f t="shared" si="552"/>
        <v>0</v>
      </c>
      <c r="O6266" s="210">
        <f t="shared" si="552"/>
        <v>0</v>
      </c>
      <c r="P6266" s="210">
        <f t="shared" si="552"/>
        <v>0</v>
      </c>
      <c r="Q6266" s="210">
        <f t="shared" si="552"/>
        <v>0</v>
      </c>
      <c r="R6266" s="210">
        <f t="shared" si="552"/>
        <v>0</v>
      </c>
    </row>
    <row r="6267" spans="1:18" hidden="1" outlineLevel="2" x14ac:dyDescent="0.35">
      <c r="A6267" s="209" t="str">
        <f>'Usages industrie'!A6</f>
        <v>Usage industriel n°3</v>
      </c>
      <c r="B6267" s="209" t="s">
        <v>637</v>
      </c>
      <c r="C6267" s="209"/>
      <c r="D6267" s="210">
        <f>IF(B$6255&lt;&gt;"",IF(B$6255='Usages industrie'!$K6,'Usages industrie'!J6,0),0)</f>
        <v>0</v>
      </c>
      <c r="E6267" s="210">
        <f t="shared" si="552"/>
        <v>0</v>
      </c>
      <c r="F6267" s="210">
        <f t="shared" si="552"/>
        <v>0</v>
      </c>
      <c r="G6267" s="210">
        <f t="shared" si="552"/>
        <v>0</v>
      </c>
      <c r="H6267" s="210">
        <f t="shared" si="552"/>
        <v>0</v>
      </c>
      <c r="I6267" s="210">
        <f t="shared" si="552"/>
        <v>0</v>
      </c>
      <c r="J6267" s="210">
        <f t="shared" si="552"/>
        <v>0</v>
      </c>
      <c r="K6267" s="210">
        <f t="shared" si="552"/>
        <v>0</v>
      </c>
      <c r="L6267" s="210">
        <f t="shared" si="552"/>
        <v>0</v>
      </c>
      <c r="M6267" s="210">
        <f t="shared" si="552"/>
        <v>0</v>
      </c>
      <c r="N6267" s="210">
        <f t="shared" si="552"/>
        <v>0</v>
      </c>
      <c r="O6267" s="210">
        <f t="shared" si="552"/>
        <v>0</v>
      </c>
      <c r="P6267" s="210">
        <f t="shared" si="552"/>
        <v>0</v>
      </c>
      <c r="Q6267" s="210">
        <f t="shared" si="552"/>
        <v>0</v>
      </c>
      <c r="R6267" s="210">
        <f t="shared" si="552"/>
        <v>0</v>
      </c>
    </row>
    <row r="6268" spans="1:18" hidden="1" outlineLevel="2" x14ac:dyDescent="0.35">
      <c r="A6268" s="209" t="str">
        <f>'Usages industrie'!A7</f>
        <v>Usage industriel n°4</v>
      </c>
      <c r="B6268" s="209" t="s">
        <v>637</v>
      </c>
      <c r="C6268" s="209"/>
      <c r="D6268" s="210">
        <f>IF(B$6255&lt;&gt;"",IF(B$6255='Usages industrie'!$K7,'Usages industrie'!J7,0),0)</f>
        <v>0</v>
      </c>
      <c r="E6268" s="210">
        <f t="shared" si="552"/>
        <v>0</v>
      </c>
      <c r="F6268" s="210">
        <f t="shared" si="552"/>
        <v>0</v>
      </c>
      <c r="G6268" s="210">
        <f t="shared" si="552"/>
        <v>0</v>
      </c>
      <c r="H6268" s="210">
        <f t="shared" si="552"/>
        <v>0</v>
      </c>
      <c r="I6268" s="210">
        <f t="shared" si="552"/>
        <v>0</v>
      </c>
      <c r="J6268" s="210">
        <f t="shared" si="552"/>
        <v>0</v>
      </c>
      <c r="K6268" s="210">
        <f t="shared" si="552"/>
        <v>0</v>
      </c>
      <c r="L6268" s="210">
        <f t="shared" si="552"/>
        <v>0</v>
      </c>
      <c r="M6268" s="210">
        <f t="shared" si="552"/>
        <v>0</v>
      </c>
      <c r="N6268" s="210">
        <f t="shared" si="552"/>
        <v>0</v>
      </c>
      <c r="O6268" s="210">
        <f t="shared" si="552"/>
        <v>0</v>
      </c>
      <c r="P6268" s="210">
        <f t="shared" si="552"/>
        <v>0</v>
      </c>
      <c r="Q6268" s="210">
        <f t="shared" si="552"/>
        <v>0</v>
      </c>
      <c r="R6268" s="210">
        <f t="shared" si="552"/>
        <v>0</v>
      </c>
    </row>
    <row r="6269" spans="1:18" hidden="1" outlineLevel="2" x14ac:dyDescent="0.35">
      <c r="A6269" s="209" t="str">
        <f>'Usages industrie'!A8</f>
        <v>Usage industriel n°5</v>
      </c>
      <c r="B6269" s="209" t="s">
        <v>637</v>
      </c>
      <c r="C6269" s="209"/>
      <c r="D6269" s="210">
        <f>IF(B$6255&lt;&gt;"",IF(B$6255='Usages industrie'!$K8,'Usages industrie'!J8,0),0)</f>
        <v>0</v>
      </c>
      <c r="E6269" s="210">
        <f t="shared" si="552"/>
        <v>0</v>
      </c>
      <c r="F6269" s="210">
        <f t="shared" si="552"/>
        <v>0</v>
      </c>
      <c r="G6269" s="210">
        <f t="shared" si="552"/>
        <v>0</v>
      </c>
      <c r="H6269" s="210">
        <f t="shared" si="552"/>
        <v>0</v>
      </c>
      <c r="I6269" s="210">
        <f t="shared" si="552"/>
        <v>0</v>
      </c>
      <c r="J6269" s="210">
        <f t="shared" si="552"/>
        <v>0</v>
      </c>
      <c r="K6269" s="210">
        <f t="shared" si="552"/>
        <v>0</v>
      </c>
      <c r="L6269" s="210">
        <f t="shared" si="552"/>
        <v>0</v>
      </c>
      <c r="M6269" s="210">
        <f t="shared" si="552"/>
        <v>0</v>
      </c>
      <c r="N6269" s="210">
        <f t="shared" si="552"/>
        <v>0</v>
      </c>
      <c r="O6269" s="210">
        <f t="shared" si="552"/>
        <v>0</v>
      </c>
      <c r="P6269" s="210">
        <f t="shared" si="552"/>
        <v>0</v>
      </c>
      <c r="Q6269" s="210">
        <f t="shared" si="552"/>
        <v>0</v>
      </c>
      <c r="R6269" s="210">
        <f t="shared" si="552"/>
        <v>0</v>
      </c>
    </row>
    <row r="6270" spans="1:18" hidden="1" outlineLevel="2" x14ac:dyDescent="0.35">
      <c r="A6270" s="209" t="str">
        <f>'Usages industrie'!A9</f>
        <v>Usage industriel n°6</v>
      </c>
      <c r="B6270" s="209" t="s">
        <v>637</v>
      </c>
      <c r="C6270" s="209"/>
      <c r="D6270" s="210">
        <f>IF(B$6255&lt;&gt;"",IF(B$6255='Usages industrie'!$K9,'Usages industrie'!J9,0),0)</f>
        <v>0</v>
      </c>
      <c r="E6270" s="210">
        <f t="shared" si="552"/>
        <v>0</v>
      </c>
      <c r="F6270" s="210">
        <f t="shared" si="552"/>
        <v>0</v>
      </c>
      <c r="G6270" s="210">
        <f t="shared" si="552"/>
        <v>0</v>
      </c>
      <c r="H6270" s="210">
        <f t="shared" si="552"/>
        <v>0</v>
      </c>
      <c r="I6270" s="210">
        <f t="shared" si="552"/>
        <v>0</v>
      </c>
      <c r="J6270" s="210">
        <f t="shared" si="552"/>
        <v>0</v>
      </c>
      <c r="K6270" s="210">
        <f t="shared" si="552"/>
        <v>0</v>
      </c>
      <c r="L6270" s="210">
        <f t="shared" si="552"/>
        <v>0</v>
      </c>
      <c r="M6270" s="210">
        <f t="shared" si="552"/>
        <v>0</v>
      </c>
      <c r="N6270" s="210">
        <f t="shared" si="552"/>
        <v>0</v>
      </c>
      <c r="O6270" s="210">
        <f t="shared" si="552"/>
        <v>0</v>
      </c>
      <c r="P6270" s="210">
        <f t="shared" si="552"/>
        <v>0</v>
      </c>
      <c r="Q6270" s="210">
        <f t="shared" si="552"/>
        <v>0</v>
      </c>
      <c r="R6270" s="210">
        <f t="shared" si="552"/>
        <v>0</v>
      </c>
    </row>
    <row r="6271" spans="1:18" hidden="1" outlineLevel="2" x14ac:dyDescent="0.35">
      <c r="A6271" s="209" t="str">
        <f>'Usages industrie'!A10</f>
        <v>Usage industriel n°7</v>
      </c>
      <c r="B6271" s="209" t="s">
        <v>637</v>
      </c>
      <c r="C6271" s="209"/>
      <c r="D6271" s="210">
        <f>IF(B$6255&lt;&gt;"",IF(B$6255='Usages industrie'!$K10,'Usages industrie'!J10,0),0)</f>
        <v>0</v>
      </c>
      <c r="E6271" s="210">
        <f t="shared" si="552"/>
        <v>0</v>
      </c>
      <c r="F6271" s="210">
        <f t="shared" si="552"/>
        <v>0</v>
      </c>
      <c r="G6271" s="210">
        <f t="shared" si="552"/>
        <v>0</v>
      </c>
      <c r="H6271" s="210">
        <f t="shared" si="552"/>
        <v>0</v>
      </c>
      <c r="I6271" s="210">
        <f t="shared" si="552"/>
        <v>0</v>
      </c>
      <c r="J6271" s="210">
        <f t="shared" si="552"/>
        <v>0</v>
      </c>
      <c r="K6271" s="210">
        <f t="shared" si="552"/>
        <v>0</v>
      </c>
      <c r="L6271" s="210">
        <f t="shared" si="552"/>
        <v>0</v>
      </c>
      <c r="M6271" s="210">
        <f t="shared" si="552"/>
        <v>0</v>
      </c>
      <c r="N6271" s="210">
        <f t="shared" si="552"/>
        <v>0</v>
      </c>
      <c r="O6271" s="210">
        <f t="shared" si="552"/>
        <v>0</v>
      </c>
      <c r="P6271" s="210">
        <f t="shared" si="552"/>
        <v>0</v>
      </c>
      <c r="Q6271" s="210">
        <f t="shared" si="552"/>
        <v>0</v>
      </c>
      <c r="R6271" s="210">
        <f t="shared" si="552"/>
        <v>0</v>
      </c>
    </row>
    <row r="6272" spans="1:18" hidden="1" outlineLevel="2" x14ac:dyDescent="0.35">
      <c r="A6272" s="209" t="str">
        <f>'Usages industrie'!A11</f>
        <v>Usage industriel n°8</v>
      </c>
      <c r="B6272" s="209" t="s">
        <v>637</v>
      </c>
      <c r="C6272" s="209"/>
      <c r="D6272" s="210">
        <f>IF(B$6255&lt;&gt;"",IF(B$6255='Usages industrie'!$K11,'Usages industrie'!J11,0),0)</f>
        <v>0</v>
      </c>
      <c r="E6272" s="210">
        <f t="shared" si="552"/>
        <v>0</v>
      </c>
      <c r="F6272" s="210">
        <f t="shared" si="552"/>
        <v>0</v>
      </c>
      <c r="G6272" s="210">
        <f t="shared" si="552"/>
        <v>0</v>
      </c>
      <c r="H6272" s="210">
        <f t="shared" si="552"/>
        <v>0</v>
      </c>
      <c r="I6272" s="210">
        <f t="shared" si="552"/>
        <v>0</v>
      </c>
      <c r="J6272" s="210">
        <f t="shared" si="552"/>
        <v>0</v>
      </c>
      <c r="K6272" s="210">
        <f t="shared" si="552"/>
        <v>0</v>
      </c>
      <c r="L6272" s="210">
        <f t="shared" si="552"/>
        <v>0</v>
      </c>
      <c r="M6272" s="210">
        <f t="shared" si="552"/>
        <v>0</v>
      </c>
      <c r="N6272" s="210">
        <f t="shared" si="552"/>
        <v>0</v>
      </c>
      <c r="O6272" s="210">
        <f t="shared" si="552"/>
        <v>0</v>
      </c>
      <c r="P6272" s="210">
        <f t="shared" si="552"/>
        <v>0</v>
      </c>
      <c r="Q6272" s="210">
        <f t="shared" si="552"/>
        <v>0</v>
      </c>
      <c r="R6272" s="210">
        <f t="shared" si="552"/>
        <v>0</v>
      </c>
    </row>
    <row r="6273" spans="1:18" hidden="1" outlineLevel="2" x14ac:dyDescent="0.35">
      <c r="A6273" s="209" t="str">
        <f>'Usages industrie'!A12</f>
        <v>Usage industriel n°9</v>
      </c>
      <c r="B6273" s="209" t="s">
        <v>637</v>
      </c>
      <c r="C6273" s="209"/>
      <c r="D6273" s="210">
        <f>IF(B$6255&lt;&gt;"",IF(B$6255='Usages industrie'!$K12,'Usages industrie'!J12,0),0)</f>
        <v>0</v>
      </c>
      <c r="E6273" s="210">
        <f t="shared" si="552"/>
        <v>0</v>
      </c>
      <c r="F6273" s="210">
        <f t="shared" si="552"/>
        <v>0</v>
      </c>
      <c r="G6273" s="210">
        <f t="shared" si="552"/>
        <v>0</v>
      </c>
      <c r="H6273" s="210">
        <f t="shared" si="552"/>
        <v>0</v>
      </c>
      <c r="I6273" s="210">
        <f t="shared" si="552"/>
        <v>0</v>
      </c>
      <c r="J6273" s="210">
        <f t="shared" si="552"/>
        <v>0</v>
      </c>
      <c r="K6273" s="210">
        <f t="shared" si="552"/>
        <v>0</v>
      </c>
      <c r="L6273" s="210">
        <f t="shared" si="552"/>
        <v>0</v>
      </c>
      <c r="M6273" s="210">
        <f t="shared" si="552"/>
        <v>0</v>
      </c>
      <c r="N6273" s="210">
        <f t="shared" si="552"/>
        <v>0</v>
      </c>
      <c r="O6273" s="210">
        <f t="shared" si="552"/>
        <v>0</v>
      </c>
      <c r="P6273" s="210">
        <f t="shared" si="552"/>
        <v>0</v>
      </c>
      <c r="Q6273" s="210">
        <f t="shared" si="552"/>
        <v>0</v>
      </c>
      <c r="R6273" s="210">
        <f t="shared" si="552"/>
        <v>0</v>
      </c>
    </row>
    <row r="6274" spans="1:18" hidden="1" outlineLevel="2" x14ac:dyDescent="0.35">
      <c r="A6274" s="209" t="str">
        <f>'Usages industrie'!A13</f>
        <v>Usage industriel n°10</v>
      </c>
      <c r="B6274" s="209" t="s">
        <v>637</v>
      </c>
      <c r="C6274" s="209"/>
      <c r="D6274" s="210">
        <f>IF(B$6255&lt;&gt;"",IF(B$6255='Usages industrie'!$K13,'Usages industrie'!J13,0),0)</f>
        <v>0</v>
      </c>
      <c r="E6274" s="210">
        <f t="shared" si="552"/>
        <v>0</v>
      </c>
      <c r="F6274" s="210">
        <f t="shared" si="552"/>
        <v>0</v>
      </c>
      <c r="G6274" s="210">
        <f t="shared" si="552"/>
        <v>0</v>
      </c>
      <c r="H6274" s="210">
        <f t="shared" si="552"/>
        <v>0</v>
      </c>
      <c r="I6274" s="210">
        <f t="shared" si="552"/>
        <v>0</v>
      </c>
      <c r="J6274" s="210">
        <f t="shared" si="552"/>
        <v>0</v>
      </c>
      <c r="K6274" s="210">
        <f t="shared" si="552"/>
        <v>0</v>
      </c>
      <c r="L6274" s="210">
        <f t="shared" si="552"/>
        <v>0</v>
      </c>
      <c r="M6274" s="210">
        <f t="shared" si="552"/>
        <v>0</v>
      </c>
      <c r="N6274" s="210">
        <f t="shared" si="552"/>
        <v>0</v>
      </c>
      <c r="O6274" s="210">
        <f t="shared" si="552"/>
        <v>0</v>
      </c>
      <c r="P6274" s="210">
        <f t="shared" si="552"/>
        <v>0</v>
      </c>
      <c r="Q6274" s="210">
        <f t="shared" si="552"/>
        <v>0</v>
      </c>
      <c r="R6274" s="210">
        <f t="shared" si="552"/>
        <v>0</v>
      </c>
    </row>
    <row r="6275" spans="1:18" hidden="1" outlineLevel="2" x14ac:dyDescent="0.35">
      <c r="A6275" s="209" t="str">
        <f>'Usages industrie'!A14</f>
        <v>Usage industriel n°11</v>
      </c>
      <c r="B6275" s="209" t="s">
        <v>637</v>
      </c>
      <c r="C6275" s="209"/>
      <c r="D6275" s="210">
        <f>IF(B$6255&lt;&gt;"",IF(B$6255='Usages industrie'!$K14,'Usages industrie'!J14,0),0)</f>
        <v>0</v>
      </c>
      <c r="E6275" s="210">
        <f t="shared" ref="E6275:R6284" si="553">$D6275</f>
        <v>0</v>
      </c>
      <c r="F6275" s="210">
        <f t="shared" si="553"/>
        <v>0</v>
      </c>
      <c r="G6275" s="210">
        <f t="shared" si="553"/>
        <v>0</v>
      </c>
      <c r="H6275" s="210">
        <f t="shared" si="553"/>
        <v>0</v>
      </c>
      <c r="I6275" s="210">
        <f t="shared" si="553"/>
        <v>0</v>
      </c>
      <c r="J6275" s="210">
        <f t="shared" si="553"/>
        <v>0</v>
      </c>
      <c r="K6275" s="210">
        <f t="shared" si="553"/>
        <v>0</v>
      </c>
      <c r="L6275" s="210">
        <f t="shared" si="553"/>
        <v>0</v>
      </c>
      <c r="M6275" s="210">
        <f t="shared" si="553"/>
        <v>0</v>
      </c>
      <c r="N6275" s="210">
        <f t="shared" si="553"/>
        <v>0</v>
      </c>
      <c r="O6275" s="210">
        <f t="shared" si="553"/>
        <v>0</v>
      </c>
      <c r="P6275" s="210">
        <f t="shared" si="553"/>
        <v>0</v>
      </c>
      <c r="Q6275" s="210">
        <f t="shared" si="553"/>
        <v>0</v>
      </c>
      <c r="R6275" s="210">
        <f t="shared" si="553"/>
        <v>0</v>
      </c>
    </row>
    <row r="6276" spans="1:18" hidden="1" outlineLevel="2" x14ac:dyDescent="0.35">
      <c r="A6276" s="209" t="str">
        <f>'Usages industrie'!A15</f>
        <v>Usage industriel n°12</v>
      </c>
      <c r="B6276" s="209" t="s">
        <v>637</v>
      </c>
      <c r="C6276" s="209"/>
      <c r="D6276" s="210">
        <f>IF(B$6255&lt;&gt;"",IF(B$6255='Usages industrie'!$K15,'Usages industrie'!J15,0),0)</f>
        <v>0</v>
      </c>
      <c r="E6276" s="210">
        <f t="shared" si="553"/>
        <v>0</v>
      </c>
      <c r="F6276" s="210">
        <f t="shared" si="553"/>
        <v>0</v>
      </c>
      <c r="G6276" s="210">
        <f t="shared" si="553"/>
        <v>0</v>
      </c>
      <c r="H6276" s="210">
        <f t="shared" si="553"/>
        <v>0</v>
      </c>
      <c r="I6276" s="210">
        <f t="shared" si="553"/>
        <v>0</v>
      </c>
      <c r="J6276" s="210">
        <f t="shared" si="553"/>
        <v>0</v>
      </c>
      <c r="K6276" s="210">
        <f t="shared" si="553"/>
        <v>0</v>
      </c>
      <c r="L6276" s="210">
        <f t="shared" si="553"/>
        <v>0</v>
      </c>
      <c r="M6276" s="210">
        <f t="shared" si="553"/>
        <v>0</v>
      </c>
      <c r="N6276" s="210">
        <f t="shared" si="553"/>
        <v>0</v>
      </c>
      <c r="O6276" s="210">
        <f t="shared" si="553"/>
        <v>0</v>
      </c>
      <c r="P6276" s="210">
        <f t="shared" si="553"/>
        <v>0</v>
      </c>
      <c r="Q6276" s="210">
        <f t="shared" si="553"/>
        <v>0</v>
      </c>
      <c r="R6276" s="210">
        <f t="shared" si="553"/>
        <v>0</v>
      </c>
    </row>
    <row r="6277" spans="1:18" hidden="1" outlineLevel="2" x14ac:dyDescent="0.35">
      <c r="A6277" s="209" t="str">
        <f>'Usages industrie'!A16</f>
        <v>Usage industriel n°13</v>
      </c>
      <c r="B6277" s="209" t="s">
        <v>637</v>
      </c>
      <c r="C6277" s="209"/>
      <c r="D6277" s="210">
        <f>IF(B$6255&lt;&gt;"",IF(B$6255='Usages industrie'!$K16,'Usages industrie'!J16,0),0)</f>
        <v>0</v>
      </c>
      <c r="E6277" s="210">
        <f t="shared" si="553"/>
        <v>0</v>
      </c>
      <c r="F6277" s="210">
        <f t="shared" si="553"/>
        <v>0</v>
      </c>
      <c r="G6277" s="210">
        <f t="shared" si="553"/>
        <v>0</v>
      </c>
      <c r="H6277" s="210">
        <f t="shared" si="553"/>
        <v>0</v>
      </c>
      <c r="I6277" s="210">
        <f t="shared" si="553"/>
        <v>0</v>
      </c>
      <c r="J6277" s="210">
        <f t="shared" si="553"/>
        <v>0</v>
      </c>
      <c r="K6277" s="210">
        <f t="shared" si="553"/>
        <v>0</v>
      </c>
      <c r="L6277" s="210">
        <f t="shared" si="553"/>
        <v>0</v>
      </c>
      <c r="M6277" s="210">
        <f t="shared" si="553"/>
        <v>0</v>
      </c>
      <c r="N6277" s="210">
        <f t="shared" si="553"/>
        <v>0</v>
      </c>
      <c r="O6277" s="210">
        <f t="shared" si="553"/>
        <v>0</v>
      </c>
      <c r="P6277" s="210">
        <f t="shared" si="553"/>
        <v>0</v>
      </c>
      <c r="Q6277" s="210">
        <f t="shared" si="553"/>
        <v>0</v>
      </c>
      <c r="R6277" s="210">
        <f t="shared" si="553"/>
        <v>0</v>
      </c>
    </row>
    <row r="6278" spans="1:18" hidden="1" outlineLevel="2" x14ac:dyDescent="0.35">
      <c r="A6278" s="209" t="str">
        <f>'Usages industrie'!A17</f>
        <v>Usage industriel n°14</v>
      </c>
      <c r="B6278" s="209" t="s">
        <v>637</v>
      </c>
      <c r="C6278" s="209"/>
      <c r="D6278" s="210">
        <f>IF(B$6255&lt;&gt;"",IF(B$6255='Usages industrie'!$K17,'Usages industrie'!J17,0),0)</f>
        <v>0</v>
      </c>
      <c r="E6278" s="210">
        <f t="shared" si="553"/>
        <v>0</v>
      </c>
      <c r="F6278" s="210">
        <f t="shared" si="553"/>
        <v>0</v>
      </c>
      <c r="G6278" s="210">
        <f t="shared" si="553"/>
        <v>0</v>
      </c>
      <c r="H6278" s="210">
        <f t="shared" si="553"/>
        <v>0</v>
      </c>
      <c r="I6278" s="210">
        <f t="shared" si="553"/>
        <v>0</v>
      </c>
      <c r="J6278" s="210">
        <f t="shared" si="553"/>
        <v>0</v>
      </c>
      <c r="K6278" s="210">
        <f t="shared" si="553"/>
        <v>0</v>
      </c>
      <c r="L6278" s="210">
        <f t="shared" si="553"/>
        <v>0</v>
      </c>
      <c r="M6278" s="210">
        <f t="shared" si="553"/>
        <v>0</v>
      </c>
      <c r="N6278" s="210">
        <f t="shared" si="553"/>
        <v>0</v>
      </c>
      <c r="O6278" s="210">
        <f t="shared" si="553"/>
        <v>0</v>
      </c>
      <c r="P6278" s="210">
        <f t="shared" si="553"/>
        <v>0</v>
      </c>
      <c r="Q6278" s="210">
        <f t="shared" si="553"/>
        <v>0</v>
      </c>
      <c r="R6278" s="210">
        <f t="shared" si="553"/>
        <v>0</v>
      </c>
    </row>
    <row r="6279" spans="1:18" hidden="1" outlineLevel="2" x14ac:dyDescent="0.35">
      <c r="A6279" s="209" t="str">
        <f>'Usages industrie'!A18</f>
        <v>Usage industriel n°15</v>
      </c>
      <c r="B6279" s="209" t="s">
        <v>637</v>
      </c>
      <c r="C6279" s="209"/>
      <c r="D6279" s="210">
        <f>IF(B$6255&lt;&gt;"",IF(B$6255='Usages industrie'!$K18,'Usages industrie'!J18,0),0)</f>
        <v>0</v>
      </c>
      <c r="E6279" s="210">
        <f t="shared" si="553"/>
        <v>0</v>
      </c>
      <c r="F6279" s="210">
        <f t="shared" si="553"/>
        <v>0</v>
      </c>
      <c r="G6279" s="210">
        <f t="shared" si="553"/>
        <v>0</v>
      </c>
      <c r="H6279" s="210">
        <f t="shared" si="553"/>
        <v>0</v>
      </c>
      <c r="I6279" s="210">
        <f t="shared" si="553"/>
        <v>0</v>
      </c>
      <c r="J6279" s="210">
        <f t="shared" si="553"/>
        <v>0</v>
      </c>
      <c r="K6279" s="210">
        <f t="shared" si="553"/>
        <v>0</v>
      </c>
      <c r="L6279" s="210">
        <f t="shared" si="553"/>
        <v>0</v>
      </c>
      <c r="M6279" s="210">
        <f t="shared" si="553"/>
        <v>0</v>
      </c>
      <c r="N6279" s="210">
        <f t="shared" si="553"/>
        <v>0</v>
      </c>
      <c r="O6279" s="210">
        <f t="shared" si="553"/>
        <v>0</v>
      </c>
      <c r="P6279" s="210">
        <f t="shared" si="553"/>
        <v>0</v>
      </c>
      <c r="Q6279" s="210">
        <f t="shared" si="553"/>
        <v>0</v>
      </c>
      <c r="R6279" s="210">
        <f t="shared" si="553"/>
        <v>0</v>
      </c>
    </row>
    <row r="6280" spans="1:18" hidden="1" outlineLevel="2" x14ac:dyDescent="0.35">
      <c r="A6280" s="209" t="str">
        <f>'Usages industrie'!A19</f>
        <v>Usage industriel n°16</v>
      </c>
      <c r="B6280" s="209" t="s">
        <v>637</v>
      </c>
      <c r="C6280" s="209"/>
      <c r="D6280" s="210">
        <f>IF(B$6255&lt;&gt;"",IF(B$6255='Usages industrie'!$K19,'Usages industrie'!J19,0),0)</f>
        <v>0</v>
      </c>
      <c r="E6280" s="210">
        <f t="shared" si="553"/>
        <v>0</v>
      </c>
      <c r="F6280" s="210">
        <f t="shared" si="553"/>
        <v>0</v>
      </c>
      <c r="G6280" s="210">
        <f t="shared" si="553"/>
        <v>0</v>
      </c>
      <c r="H6280" s="210">
        <f t="shared" si="553"/>
        <v>0</v>
      </c>
      <c r="I6280" s="210">
        <f t="shared" si="553"/>
        <v>0</v>
      </c>
      <c r="J6280" s="210">
        <f t="shared" si="553"/>
        <v>0</v>
      </c>
      <c r="K6280" s="210">
        <f t="shared" si="553"/>
        <v>0</v>
      </c>
      <c r="L6280" s="210">
        <f t="shared" si="553"/>
        <v>0</v>
      </c>
      <c r="M6280" s="210">
        <f t="shared" si="553"/>
        <v>0</v>
      </c>
      <c r="N6280" s="210">
        <f t="shared" si="553"/>
        <v>0</v>
      </c>
      <c r="O6280" s="210">
        <f t="shared" si="553"/>
        <v>0</v>
      </c>
      <c r="P6280" s="210">
        <f t="shared" si="553"/>
        <v>0</v>
      </c>
      <c r="Q6280" s="210">
        <f t="shared" si="553"/>
        <v>0</v>
      </c>
      <c r="R6280" s="210">
        <f t="shared" si="553"/>
        <v>0</v>
      </c>
    </row>
    <row r="6281" spans="1:18" hidden="1" outlineLevel="2" x14ac:dyDescent="0.35">
      <c r="A6281" s="209" t="str">
        <f>'Usages industrie'!A20</f>
        <v>Usage industriel n°17</v>
      </c>
      <c r="B6281" s="209" t="s">
        <v>637</v>
      </c>
      <c r="C6281" s="209"/>
      <c r="D6281" s="210">
        <f>IF(B$6255&lt;&gt;"",IF(B$6255='Usages industrie'!$K20,'Usages industrie'!J20,0),0)</f>
        <v>0</v>
      </c>
      <c r="E6281" s="210">
        <f t="shared" si="553"/>
        <v>0</v>
      </c>
      <c r="F6281" s="210">
        <f t="shared" si="553"/>
        <v>0</v>
      </c>
      <c r="G6281" s="210">
        <f t="shared" si="553"/>
        <v>0</v>
      </c>
      <c r="H6281" s="210">
        <f t="shared" si="553"/>
        <v>0</v>
      </c>
      <c r="I6281" s="210">
        <f t="shared" si="553"/>
        <v>0</v>
      </c>
      <c r="J6281" s="210">
        <f t="shared" si="553"/>
        <v>0</v>
      </c>
      <c r="K6281" s="210">
        <f t="shared" si="553"/>
        <v>0</v>
      </c>
      <c r="L6281" s="210">
        <f t="shared" si="553"/>
        <v>0</v>
      </c>
      <c r="M6281" s="210">
        <f t="shared" si="553"/>
        <v>0</v>
      </c>
      <c r="N6281" s="210">
        <f t="shared" si="553"/>
        <v>0</v>
      </c>
      <c r="O6281" s="210">
        <f t="shared" si="553"/>
        <v>0</v>
      </c>
      <c r="P6281" s="210">
        <f t="shared" si="553"/>
        <v>0</v>
      </c>
      <c r="Q6281" s="210">
        <f t="shared" si="553"/>
        <v>0</v>
      </c>
      <c r="R6281" s="210">
        <f t="shared" si="553"/>
        <v>0</v>
      </c>
    </row>
    <row r="6282" spans="1:18" hidden="1" outlineLevel="2" x14ac:dyDescent="0.35">
      <c r="A6282" s="209" t="str">
        <f>'Usages industrie'!A21</f>
        <v>Usage industriel n°18</v>
      </c>
      <c r="B6282" s="209" t="s">
        <v>637</v>
      </c>
      <c r="C6282" s="209"/>
      <c r="D6282" s="210">
        <f>IF(B$6255&lt;&gt;"",IF(B$6255='Usages industrie'!$K21,'Usages industrie'!J21,0),0)</f>
        <v>0</v>
      </c>
      <c r="E6282" s="210">
        <f t="shared" si="553"/>
        <v>0</v>
      </c>
      <c r="F6282" s="210">
        <f t="shared" si="553"/>
        <v>0</v>
      </c>
      <c r="G6282" s="210">
        <f t="shared" si="553"/>
        <v>0</v>
      </c>
      <c r="H6282" s="210">
        <f t="shared" si="553"/>
        <v>0</v>
      </c>
      <c r="I6282" s="210">
        <f t="shared" si="553"/>
        <v>0</v>
      </c>
      <c r="J6282" s="210">
        <f t="shared" si="553"/>
        <v>0</v>
      </c>
      <c r="K6282" s="210">
        <f t="shared" si="553"/>
        <v>0</v>
      </c>
      <c r="L6282" s="210">
        <f t="shared" si="553"/>
        <v>0</v>
      </c>
      <c r="M6282" s="210">
        <f t="shared" si="553"/>
        <v>0</v>
      </c>
      <c r="N6282" s="210">
        <f t="shared" si="553"/>
        <v>0</v>
      </c>
      <c r="O6282" s="210">
        <f t="shared" si="553"/>
        <v>0</v>
      </c>
      <c r="P6282" s="210">
        <f t="shared" si="553"/>
        <v>0</v>
      </c>
      <c r="Q6282" s="210">
        <f t="shared" si="553"/>
        <v>0</v>
      </c>
      <c r="R6282" s="210">
        <f t="shared" si="553"/>
        <v>0</v>
      </c>
    </row>
    <row r="6283" spans="1:18" hidden="1" outlineLevel="2" x14ac:dyDescent="0.35">
      <c r="A6283" s="209" t="str">
        <f>'Usages industrie'!A22</f>
        <v>Usage industriel n°19</v>
      </c>
      <c r="B6283" s="209" t="s">
        <v>637</v>
      </c>
      <c r="C6283" s="209"/>
      <c r="D6283" s="210">
        <f>IF(B$6255&lt;&gt;"",IF(B$6255='Usages industrie'!$K22,'Usages industrie'!J22,0),0)</f>
        <v>0</v>
      </c>
      <c r="E6283" s="210">
        <f t="shared" si="553"/>
        <v>0</v>
      </c>
      <c r="F6283" s="210">
        <f t="shared" si="553"/>
        <v>0</v>
      </c>
      <c r="G6283" s="210">
        <f t="shared" si="553"/>
        <v>0</v>
      </c>
      <c r="H6283" s="210">
        <f t="shared" si="553"/>
        <v>0</v>
      </c>
      <c r="I6283" s="210">
        <f t="shared" si="553"/>
        <v>0</v>
      </c>
      <c r="J6283" s="210">
        <f t="shared" si="553"/>
        <v>0</v>
      </c>
      <c r="K6283" s="210">
        <f t="shared" si="553"/>
        <v>0</v>
      </c>
      <c r="L6283" s="210">
        <f t="shared" si="553"/>
        <v>0</v>
      </c>
      <c r="M6283" s="210">
        <f t="shared" si="553"/>
        <v>0</v>
      </c>
      <c r="N6283" s="210">
        <f t="shared" si="553"/>
        <v>0</v>
      </c>
      <c r="O6283" s="210">
        <f t="shared" si="553"/>
        <v>0</v>
      </c>
      <c r="P6283" s="210">
        <f t="shared" si="553"/>
        <v>0</v>
      </c>
      <c r="Q6283" s="210">
        <f t="shared" si="553"/>
        <v>0</v>
      </c>
      <c r="R6283" s="210">
        <f t="shared" si="553"/>
        <v>0</v>
      </c>
    </row>
    <row r="6284" spans="1:18" hidden="1" outlineLevel="2" x14ac:dyDescent="0.35">
      <c r="A6284" s="209" t="str">
        <f>'Usages industrie'!A23</f>
        <v>Usage industriel n°20</v>
      </c>
      <c r="B6284" s="209" t="s">
        <v>637</v>
      </c>
      <c r="C6284" s="209"/>
      <c r="D6284" s="210">
        <f>IF(B$6255&lt;&gt;"",IF(B$6255='Usages industrie'!$K23,'Usages industrie'!J23,0),0)</f>
        <v>0</v>
      </c>
      <c r="E6284" s="210">
        <f t="shared" si="553"/>
        <v>0</v>
      </c>
      <c r="F6284" s="210">
        <f t="shared" si="553"/>
        <v>0</v>
      </c>
      <c r="G6284" s="210">
        <f t="shared" si="553"/>
        <v>0</v>
      </c>
      <c r="H6284" s="210">
        <f t="shared" si="553"/>
        <v>0</v>
      </c>
      <c r="I6284" s="210">
        <f t="shared" si="553"/>
        <v>0</v>
      </c>
      <c r="J6284" s="210">
        <f t="shared" si="553"/>
        <v>0</v>
      </c>
      <c r="K6284" s="210">
        <f t="shared" si="553"/>
        <v>0</v>
      </c>
      <c r="L6284" s="210">
        <f t="shared" si="553"/>
        <v>0</v>
      </c>
      <c r="M6284" s="210">
        <f t="shared" si="553"/>
        <v>0</v>
      </c>
      <c r="N6284" s="210">
        <f t="shared" si="553"/>
        <v>0</v>
      </c>
      <c r="O6284" s="210">
        <f t="shared" si="553"/>
        <v>0</v>
      </c>
      <c r="P6284" s="210">
        <f t="shared" si="553"/>
        <v>0</v>
      </c>
      <c r="Q6284" s="210">
        <f t="shared" si="553"/>
        <v>0</v>
      </c>
      <c r="R6284" s="210">
        <f t="shared" si="553"/>
        <v>0</v>
      </c>
    </row>
    <row r="6285" spans="1:18" hidden="1" outlineLevel="2" x14ac:dyDescent="0.35">
      <c r="A6285" s="209" t="str">
        <f>'Usages industrie'!A24</f>
        <v>Usage industriel n°21</v>
      </c>
      <c r="B6285" s="209" t="s">
        <v>637</v>
      </c>
      <c r="C6285" s="209"/>
      <c r="D6285" s="210">
        <f>IF(B$6255&lt;&gt;"",IF(B$6255='Usages industrie'!$K24,'Usages industrie'!J24,0),0)</f>
        <v>0</v>
      </c>
      <c r="E6285" s="210">
        <f t="shared" ref="E6285:R6294" si="554">$D6285</f>
        <v>0</v>
      </c>
      <c r="F6285" s="210">
        <f t="shared" si="554"/>
        <v>0</v>
      </c>
      <c r="G6285" s="210">
        <f t="shared" si="554"/>
        <v>0</v>
      </c>
      <c r="H6285" s="210">
        <f t="shared" si="554"/>
        <v>0</v>
      </c>
      <c r="I6285" s="210">
        <f t="shared" si="554"/>
        <v>0</v>
      </c>
      <c r="J6285" s="210">
        <f t="shared" si="554"/>
        <v>0</v>
      </c>
      <c r="K6285" s="210">
        <f t="shared" si="554"/>
        <v>0</v>
      </c>
      <c r="L6285" s="210">
        <f t="shared" si="554"/>
        <v>0</v>
      </c>
      <c r="M6285" s="210">
        <f t="shared" si="554"/>
        <v>0</v>
      </c>
      <c r="N6285" s="210">
        <f t="shared" si="554"/>
        <v>0</v>
      </c>
      <c r="O6285" s="210">
        <f t="shared" si="554"/>
        <v>0</v>
      </c>
      <c r="P6285" s="210">
        <f t="shared" si="554"/>
        <v>0</v>
      </c>
      <c r="Q6285" s="210">
        <f t="shared" si="554"/>
        <v>0</v>
      </c>
      <c r="R6285" s="210">
        <f t="shared" si="554"/>
        <v>0</v>
      </c>
    </row>
    <row r="6286" spans="1:18" hidden="1" outlineLevel="2" x14ac:dyDescent="0.35">
      <c r="A6286" s="209" t="str">
        <f>'Usages industrie'!A25</f>
        <v>Usage industriel n°22</v>
      </c>
      <c r="B6286" s="209" t="s">
        <v>637</v>
      </c>
      <c r="C6286" s="209"/>
      <c r="D6286" s="210">
        <f>IF(B$6255&lt;&gt;"",IF(B$6255='Usages industrie'!$K25,'Usages industrie'!J25,0),0)</f>
        <v>0</v>
      </c>
      <c r="E6286" s="210">
        <f t="shared" si="554"/>
        <v>0</v>
      </c>
      <c r="F6286" s="210">
        <f t="shared" si="554"/>
        <v>0</v>
      </c>
      <c r="G6286" s="210">
        <f t="shared" si="554"/>
        <v>0</v>
      </c>
      <c r="H6286" s="210">
        <f t="shared" si="554"/>
        <v>0</v>
      </c>
      <c r="I6286" s="210">
        <f t="shared" si="554"/>
        <v>0</v>
      </c>
      <c r="J6286" s="210">
        <f t="shared" si="554"/>
        <v>0</v>
      </c>
      <c r="K6286" s="210">
        <f t="shared" si="554"/>
        <v>0</v>
      </c>
      <c r="L6286" s="210">
        <f t="shared" si="554"/>
        <v>0</v>
      </c>
      <c r="M6286" s="210">
        <f t="shared" si="554"/>
        <v>0</v>
      </c>
      <c r="N6286" s="210">
        <f t="shared" si="554"/>
        <v>0</v>
      </c>
      <c r="O6286" s="210">
        <f t="shared" si="554"/>
        <v>0</v>
      </c>
      <c r="P6286" s="210">
        <f t="shared" si="554"/>
        <v>0</v>
      </c>
      <c r="Q6286" s="210">
        <f t="shared" si="554"/>
        <v>0</v>
      </c>
      <c r="R6286" s="210">
        <f t="shared" si="554"/>
        <v>0</v>
      </c>
    </row>
    <row r="6287" spans="1:18" hidden="1" outlineLevel="2" x14ac:dyDescent="0.35">
      <c r="A6287" s="209" t="str">
        <f>'Usages industrie'!A26</f>
        <v>Usage industriel n°23</v>
      </c>
      <c r="B6287" s="209" t="s">
        <v>637</v>
      </c>
      <c r="C6287" s="209"/>
      <c r="D6287" s="210">
        <f>IF(B$6255&lt;&gt;"",IF(B$6255='Usages industrie'!$K26,'Usages industrie'!J26,0),0)</f>
        <v>0</v>
      </c>
      <c r="E6287" s="210">
        <f t="shared" si="554"/>
        <v>0</v>
      </c>
      <c r="F6287" s="210">
        <f t="shared" si="554"/>
        <v>0</v>
      </c>
      <c r="G6287" s="210">
        <f t="shared" si="554"/>
        <v>0</v>
      </c>
      <c r="H6287" s="210">
        <f t="shared" si="554"/>
        <v>0</v>
      </c>
      <c r="I6287" s="210">
        <f t="shared" si="554"/>
        <v>0</v>
      </c>
      <c r="J6287" s="210">
        <f t="shared" si="554"/>
        <v>0</v>
      </c>
      <c r="K6287" s="210">
        <f t="shared" si="554"/>
        <v>0</v>
      </c>
      <c r="L6287" s="210">
        <f t="shared" si="554"/>
        <v>0</v>
      </c>
      <c r="M6287" s="210">
        <f t="shared" si="554"/>
        <v>0</v>
      </c>
      <c r="N6287" s="210">
        <f t="shared" si="554"/>
        <v>0</v>
      </c>
      <c r="O6287" s="210">
        <f t="shared" si="554"/>
        <v>0</v>
      </c>
      <c r="P6287" s="210">
        <f t="shared" si="554"/>
        <v>0</v>
      </c>
      <c r="Q6287" s="210">
        <f t="shared" si="554"/>
        <v>0</v>
      </c>
      <c r="R6287" s="210">
        <f t="shared" si="554"/>
        <v>0</v>
      </c>
    </row>
    <row r="6288" spans="1:18" hidden="1" outlineLevel="2" x14ac:dyDescent="0.35">
      <c r="A6288" s="209" t="str">
        <f>'Usages industrie'!A27</f>
        <v>Usage industriel n°24</v>
      </c>
      <c r="B6288" s="209" t="s">
        <v>637</v>
      </c>
      <c r="C6288" s="209"/>
      <c r="D6288" s="210">
        <f>IF(B$6255&lt;&gt;"",IF(B$6255='Usages industrie'!$K27,'Usages industrie'!J27,0),0)</f>
        <v>0</v>
      </c>
      <c r="E6288" s="210">
        <f t="shared" si="554"/>
        <v>0</v>
      </c>
      <c r="F6288" s="210">
        <f t="shared" si="554"/>
        <v>0</v>
      </c>
      <c r="G6288" s="210">
        <f t="shared" si="554"/>
        <v>0</v>
      </c>
      <c r="H6288" s="210">
        <f t="shared" si="554"/>
        <v>0</v>
      </c>
      <c r="I6288" s="210">
        <f t="shared" si="554"/>
        <v>0</v>
      </c>
      <c r="J6288" s="210">
        <f t="shared" si="554"/>
        <v>0</v>
      </c>
      <c r="K6288" s="210">
        <f t="shared" si="554"/>
        <v>0</v>
      </c>
      <c r="L6288" s="210">
        <f t="shared" si="554"/>
        <v>0</v>
      </c>
      <c r="M6288" s="210">
        <f t="shared" si="554"/>
        <v>0</v>
      </c>
      <c r="N6288" s="210">
        <f t="shared" si="554"/>
        <v>0</v>
      </c>
      <c r="O6288" s="210">
        <f t="shared" si="554"/>
        <v>0</v>
      </c>
      <c r="P6288" s="210">
        <f t="shared" si="554"/>
        <v>0</v>
      </c>
      <c r="Q6288" s="210">
        <f t="shared" si="554"/>
        <v>0</v>
      </c>
      <c r="R6288" s="210">
        <f t="shared" si="554"/>
        <v>0</v>
      </c>
    </row>
    <row r="6289" spans="1:18" hidden="1" outlineLevel="2" x14ac:dyDescent="0.35">
      <c r="A6289" s="209" t="str">
        <f>'Usages industrie'!A28</f>
        <v>Usage industriel n°25</v>
      </c>
      <c r="B6289" s="209" t="s">
        <v>637</v>
      </c>
      <c r="C6289" s="209"/>
      <c r="D6289" s="210">
        <f>IF(B$6255&lt;&gt;"",IF(B$6255='Usages industrie'!$K28,'Usages industrie'!J28,0),0)</f>
        <v>0</v>
      </c>
      <c r="E6289" s="210">
        <f t="shared" si="554"/>
        <v>0</v>
      </c>
      <c r="F6289" s="210">
        <f t="shared" si="554"/>
        <v>0</v>
      </c>
      <c r="G6289" s="210">
        <f t="shared" si="554"/>
        <v>0</v>
      </c>
      <c r="H6289" s="210">
        <f t="shared" si="554"/>
        <v>0</v>
      </c>
      <c r="I6289" s="210">
        <f t="shared" si="554"/>
        <v>0</v>
      </c>
      <c r="J6289" s="210">
        <f t="shared" si="554"/>
        <v>0</v>
      </c>
      <c r="K6289" s="210">
        <f t="shared" si="554"/>
        <v>0</v>
      </c>
      <c r="L6289" s="210">
        <f t="shared" si="554"/>
        <v>0</v>
      </c>
      <c r="M6289" s="210">
        <f t="shared" si="554"/>
        <v>0</v>
      </c>
      <c r="N6289" s="210">
        <f t="shared" si="554"/>
        <v>0</v>
      </c>
      <c r="O6289" s="210">
        <f t="shared" si="554"/>
        <v>0</v>
      </c>
      <c r="P6289" s="210">
        <f t="shared" si="554"/>
        <v>0</v>
      </c>
      <c r="Q6289" s="210">
        <f t="shared" si="554"/>
        <v>0</v>
      </c>
      <c r="R6289" s="210">
        <f t="shared" si="554"/>
        <v>0</v>
      </c>
    </row>
    <row r="6290" spans="1:18" hidden="1" outlineLevel="2" x14ac:dyDescent="0.35">
      <c r="A6290" s="209" t="str">
        <f>'Usages industrie'!A29</f>
        <v>Usage industriel n°26</v>
      </c>
      <c r="B6290" s="209" t="s">
        <v>637</v>
      </c>
      <c r="C6290" s="209"/>
      <c r="D6290" s="210">
        <f>IF(B$6255&lt;&gt;"",IF(B$6255='Usages industrie'!$K29,'Usages industrie'!J29,0),0)</f>
        <v>0</v>
      </c>
      <c r="E6290" s="210">
        <f t="shared" si="554"/>
        <v>0</v>
      </c>
      <c r="F6290" s="210">
        <f t="shared" si="554"/>
        <v>0</v>
      </c>
      <c r="G6290" s="210">
        <f t="shared" si="554"/>
        <v>0</v>
      </c>
      <c r="H6290" s="210">
        <f t="shared" si="554"/>
        <v>0</v>
      </c>
      <c r="I6290" s="210">
        <f t="shared" si="554"/>
        <v>0</v>
      </c>
      <c r="J6290" s="210">
        <f t="shared" si="554"/>
        <v>0</v>
      </c>
      <c r="K6290" s="210">
        <f t="shared" si="554"/>
        <v>0</v>
      </c>
      <c r="L6290" s="210">
        <f t="shared" si="554"/>
        <v>0</v>
      </c>
      <c r="M6290" s="210">
        <f t="shared" si="554"/>
        <v>0</v>
      </c>
      <c r="N6290" s="210">
        <f t="shared" si="554"/>
        <v>0</v>
      </c>
      <c r="O6290" s="210">
        <f t="shared" si="554"/>
        <v>0</v>
      </c>
      <c r="P6290" s="210">
        <f t="shared" si="554"/>
        <v>0</v>
      </c>
      <c r="Q6290" s="210">
        <f t="shared" si="554"/>
        <v>0</v>
      </c>
      <c r="R6290" s="210">
        <f t="shared" si="554"/>
        <v>0</v>
      </c>
    </row>
    <row r="6291" spans="1:18" hidden="1" outlineLevel="2" x14ac:dyDescent="0.35">
      <c r="A6291" s="209" t="str">
        <f>'Usages industrie'!A30</f>
        <v>Usage industriel n°27</v>
      </c>
      <c r="B6291" s="209" t="s">
        <v>637</v>
      </c>
      <c r="C6291" s="209"/>
      <c r="D6291" s="210">
        <f>IF(B$6255&lt;&gt;"",IF(B$6255='Usages industrie'!$K30,'Usages industrie'!J30,0),0)</f>
        <v>0</v>
      </c>
      <c r="E6291" s="210">
        <f t="shared" si="554"/>
        <v>0</v>
      </c>
      <c r="F6291" s="210">
        <f t="shared" si="554"/>
        <v>0</v>
      </c>
      <c r="G6291" s="210">
        <f t="shared" si="554"/>
        <v>0</v>
      </c>
      <c r="H6291" s="210">
        <f t="shared" si="554"/>
        <v>0</v>
      </c>
      <c r="I6291" s="210">
        <f t="shared" si="554"/>
        <v>0</v>
      </c>
      <c r="J6291" s="210">
        <f t="shared" si="554"/>
        <v>0</v>
      </c>
      <c r="K6291" s="210">
        <f t="shared" si="554"/>
        <v>0</v>
      </c>
      <c r="L6291" s="210">
        <f t="shared" si="554"/>
        <v>0</v>
      </c>
      <c r="M6291" s="210">
        <f t="shared" si="554"/>
        <v>0</v>
      </c>
      <c r="N6291" s="210">
        <f t="shared" si="554"/>
        <v>0</v>
      </c>
      <c r="O6291" s="210">
        <f t="shared" si="554"/>
        <v>0</v>
      </c>
      <c r="P6291" s="210">
        <f t="shared" si="554"/>
        <v>0</v>
      </c>
      <c r="Q6291" s="210">
        <f t="shared" si="554"/>
        <v>0</v>
      </c>
      <c r="R6291" s="210">
        <f t="shared" si="554"/>
        <v>0</v>
      </c>
    </row>
    <row r="6292" spans="1:18" hidden="1" outlineLevel="2" x14ac:dyDescent="0.35">
      <c r="A6292" s="209" t="str">
        <f>'Usages industrie'!A31</f>
        <v>Usage industriel n°28</v>
      </c>
      <c r="B6292" s="209" t="s">
        <v>637</v>
      </c>
      <c r="C6292" s="209"/>
      <c r="D6292" s="210">
        <f>IF(B$6255&lt;&gt;"",IF(B$6255='Usages industrie'!$K31,'Usages industrie'!J31,0),0)</f>
        <v>0</v>
      </c>
      <c r="E6292" s="210">
        <f t="shared" si="554"/>
        <v>0</v>
      </c>
      <c r="F6292" s="210">
        <f t="shared" si="554"/>
        <v>0</v>
      </c>
      <c r="G6292" s="210">
        <f t="shared" si="554"/>
        <v>0</v>
      </c>
      <c r="H6292" s="210">
        <f t="shared" si="554"/>
        <v>0</v>
      </c>
      <c r="I6292" s="210">
        <f t="shared" si="554"/>
        <v>0</v>
      </c>
      <c r="J6292" s="210">
        <f t="shared" si="554"/>
        <v>0</v>
      </c>
      <c r="K6292" s="210">
        <f t="shared" si="554"/>
        <v>0</v>
      </c>
      <c r="L6292" s="210">
        <f t="shared" si="554"/>
        <v>0</v>
      </c>
      <c r="M6292" s="210">
        <f t="shared" si="554"/>
        <v>0</v>
      </c>
      <c r="N6292" s="210">
        <f t="shared" si="554"/>
        <v>0</v>
      </c>
      <c r="O6292" s="210">
        <f t="shared" si="554"/>
        <v>0</v>
      </c>
      <c r="P6292" s="210">
        <f t="shared" si="554"/>
        <v>0</v>
      </c>
      <c r="Q6292" s="210">
        <f t="shared" si="554"/>
        <v>0</v>
      </c>
      <c r="R6292" s="210">
        <f t="shared" si="554"/>
        <v>0</v>
      </c>
    </row>
    <row r="6293" spans="1:18" hidden="1" outlineLevel="2" x14ac:dyDescent="0.35">
      <c r="A6293" s="209" t="str">
        <f>'Usages industrie'!A32</f>
        <v>Usage industriel n°29</v>
      </c>
      <c r="B6293" s="209" t="s">
        <v>637</v>
      </c>
      <c r="C6293" s="209"/>
      <c r="D6293" s="210">
        <f>IF(B$6255&lt;&gt;"",IF(B$6255='Usages industrie'!$K32,'Usages industrie'!J32,0),0)</f>
        <v>0</v>
      </c>
      <c r="E6293" s="210">
        <f t="shared" si="554"/>
        <v>0</v>
      </c>
      <c r="F6293" s="210">
        <f t="shared" si="554"/>
        <v>0</v>
      </c>
      <c r="G6293" s="210">
        <f t="shared" si="554"/>
        <v>0</v>
      </c>
      <c r="H6293" s="210">
        <f t="shared" si="554"/>
        <v>0</v>
      </c>
      <c r="I6293" s="210">
        <f t="shared" si="554"/>
        <v>0</v>
      </c>
      <c r="J6293" s="210">
        <f t="shared" si="554"/>
        <v>0</v>
      </c>
      <c r="K6293" s="210">
        <f t="shared" si="554"/>
        <v>0</v>
      </c>
      <c r="L6293" s="210">
        <f t="shared" si="554"/>
        <v>0</v>
      </c>
      <c r="M6293" s="210">
        <f t="shared" si="554"/>
        <v>0</v>
      </c>
      <c r="N6293" s="210">
        <f t="shared" si="554"/>
        <v>0</v>
      </c>
      <c r="O6293" s="210">
        <f t="shared" si="554"/>
        <v>0</v>
      </c>
      <c r="P6293" s="210">
        <f t="shared" si="554"/>
        <v>0</v>
      </c>
      <c r="Q6293" s="210">
        <f t="shared" si="554"/>
        <v>0</v>
      </c>
      <c r="R6293" s="210">
        <f t="shared" si="554"/>
        <v>0</v>
      </c>
    </row>
    <row r="6294" spans="1:18" hidden="1" outlineLevel="2" x14ac:dyDescent="0.35">
      <c r="A6294" s="209" t="str">
        <f>'Usages industrie'!A33</f>
        <v>Usage industriel n°30</v>
      </c>
      <c r="B6294" s="209" t="s">
        <v>637</v>
      </c>
      <c r="C6294" s="209"/>
      <c r="D6294" s="210">
        <f>IF(B$6255&lt;&gt;"",IF(B$6255='Usages industrie'!$K33,'Usages industrie'!J33,0),0)</f>
        <v>0</v>
      </c>
      <c r="E6294" s="210">
        <f t="shared" si="554"/>
        <v>0</v>
      </c>
      <c r="F6294" s="210">
        <f t="shared" si="554"/>
        <v>0</v>
      </c>
      <c r="G6294" s="210">
        <f t="shared" si="554"/>
        <v>0</v>
      </c>
      <c r="H6294" s="210">
        <f t="shared" si="554"/>
        <v>0</v>
      </c>
      <c r="I6294" s="210">
        <f t="shared" si="554"/>
        <v>0</v>
      </c>
      <c r="J6294" s="210">
        <f t="shared" si="554"/>
        <v>0</v>
      </c>
      <c r="K6294" s="210">
        <f t="shared" si="554"/>
        <v>0</v>
      </c>
      <c r="L6294" s="210">
        <f t="shared" si="554"/>
        <v>0</v>
      </c>
      <c r="M6294" s="210">
        <f t="shared" si="554"/>
        <v>0</v>
      </c>
      <c r="N6294" s="210">
        <f t="shared" si="554"/>
        <v>0</v>
      </c>
      <c r="O6294" s="210">
        <f t="shared" si="554"/>
        <v>0</v>
      </c>
      <c r="P6294" s="210">
        <f t="shared" si="554"/>
        <v>0</v>
      </c>
      <c r="Q6294" s="210">
        <f t="shared" si="554"/>
        <v>0</v>
      </c>
      <c r="R6294" s="210">
        <f t="shared" si="554"/>
        <v>0</v>
      </c>
    </row>
    <row r="6295" spans="1:18" hidden="1" outlineLevel="2" x14ac:dyDescent="0.35">
      <c r="A6295" s="209" t="str">
        <f>'Usages industrie'!A34</f>
        <v>Usage industriel n°31</v>
      </c>
      <c r="B6295" s="209" t="s">
        <v>637</v>
      </c>
      <c r="C6295" s="209"/>
      <c r="D6295" s="210">
        <f>IF(B$6255&lt;&gt;"",IF(B$6255='Usages industrie'!$K34,'Usages industrie'!J34,0),0)</f>
        <v>0</v>
      </c>
      <c r="E6295" s="210">
        <f t="shared" ref="E6295:R6304" si="555">$D6295</f>
        <v>0</v>
      </c>
      <c r="F6295" s="210">
        <f t="shared" si="555"/>
        <v>0</v>
      </c>
      <c r="G6295" s="210">
        <f t="shared" si="555"/>
        <v>0</v>
      </c>
      <c r="H6295" s="210">
        <f t="shared" si="555"/>
        <v>0</v>
      </c>
      <c r="I6295" s="210">
        <f t="shared" si="555"/>
        <v>0</v>
      </c>
      <c r="J6295" s="210">
        <f t="shared" si="555"/>
        <v>0</v>
      </c>
      <c r="K6295" s="210">
        <f t="shared" si="555"/>
        <v>0</v>
      </c>
      <c r="L6295" s="210">
        <f t="shared" si="555"/>
        <v>0</v>
      </c>
      <c r="M6295" s="210">
        <f t="shared" si="555"/>
        <v>0</v>
      </c>
      <c r="N6295" s="210">
        <f t="shared" si="555"/>
        <v>0</v>
      </c>
      <c r="O6295" s="210">
        <f t="shared" si="555"/>
        <v>0</v>
      </c>
      <c r="P6295" s="210">
        <f t="shared" si="555"/>
        <v>0</v>
      </c>
      <c r="Q6295" s="210">
        <f t="shared" si="555"/>
        <v>0</v>
      </c>
      <c r="R6295" s="210">
        <f t="shared" si="555"/>
        <v>0</v>
      </c>
    </row>
    <row r="6296" spans="1:18" hidden="1" outlineLevel="2" x14ac:dyDescent="0.35">
      <c r="A6296" s="209" t="str">
        <f>'Usages industrie'!A35</f>
        <v>Usage industriel n°32</v>
      </c>
      <c r="B6296" s="209" t="s">
        <v>637</v>
      </c>
      <c r="C6296" s="209"/>
      <c r="D6296" s="210">
        <f>IF(B$6255&lt;&gt;"",IF(B$6255='Usages industrie'!$K35,'Usages industrie'!J35,0),0)</f>
        <v>0</v>
      </c>
      <c r="E6296" s="210">
        <f t="shared" si="555"/>
        <v>0</v>
      </c>
      <c r="F6296" s="210">
        <f t="shared" si="555"/>
        <v>0</v>
      </c>
      <c r="G6296" s="210">
        <f t="shared" si="555"/>
        <v>0</v>
      </c>
      <c r="H6296" s="210">
        <f t="shared" si="555"/>
        <v>0</v>
      </c>
      <c r="I6296" s="210">
        <f t="shared" si="555"/>
        <v>0</v>
      </c>
      <c r="J6296" s="210">
        <f t="shared" si="555"/>
        <v>0</v>
      </c>
      <c r="K6296" s="210">
        <f t="shared" si="555"/>
        <v>0</v>
      </c>
      <c r="L6296" s="210">
        <f t="shared" si="555"/>
        <v>0</v>
      </c>
      <c r="M6296" s="210">
        <f t="shared" si="555"/>
        <v>0</v>
      </c>
      <c r="N6296" s="210">
        <f t="shared" si="555"/>
        <v>0</v>
      </c>
      <c r="O6296" s="210">
        <f t="shared" si="555"/>
        <v>0</v>
      </c>
      <c r="P6296" s="210">
        <f t="shared" si="555"/>
        <v>0</v>
      </c>
      <c r="Q6296" s="210">
        <f t="shared" si="555"/>
        <v>0</v>
      </c>
      <c r="R6296" s="210">
        <f t="shared" si="555"/>
        <v>0</v>
      </c>
    </row>
    <row r="6297" spans="1:18" hidden="1" outlineLevel="2" x14ac:dyDescent="0.35">
      <c r="A6297" s="209" t="str">
        <f>'Usages industrie'!A36</f>
        <v>Usage industriel n°33</v>
      </c>
      <c r="B6297" s="209" t="s">
        <v>637</v>
      </c>
      <c r="C6297" s="209"/>
      <c r="D6297" s="210">
        <f>IF(B$6255&lt;&gt;"",IF(B$6255='Usages industrie'!$K36,'Usages industrie'!J36,0),0)</f>
        <v>0</v>
      </c>
      <c r="E6297" s="210">
        <f t="shared" si="555"/>
        <v>0</v>
      </c>
      <c r="F6297" s="210">
        <f t="shared" si="555"/>
        <v>0</v>
      </c>
      <c r="G6297" s="210">
        <f t="shared" si="555"/>
        <v>0</v>
      </c>
      <c r="H6297" s="210">
        <f t="shared" si="555"/>
        <v>0</v>
      </c>
      <c r="I6297" s="210">
        <f t="shared" si="555"/>
        <v>0</v>
      </c>
      <c r="J6297" s="210">
        <f t="shared" si="555"/>
        <v>0</v>
      </c>
      <c r="K6297" s="210">
        <f t="shared" si="555"/>
        <v>0</v>
      </c>
      <c r="L6297" s="210">
        <f t="shared" si="555"/>
        <v>0</v>
      </c>
      <c r="M6297" s="210">
        <f t="shared" si="555"/>
        <v>0</v>
      </c>
      <c r="N6297" s="210">
        <f t="shared" si="555"/>
        <v>0</v>
      </c>
      <c r="O6297" s="210">
        <f t="shared" si="555"/>
        <v>0</v>
      </c>
      <c r="P6297" s="210">
        <f t="shared" si="555"/>
        <v>0</v>
      </c>
      <c r="Q6297" s="210">
        <f t="shared" si="555"/>
        <v>0</v>
      </c>
      <c r="R6297" s="210">
        <f t="shared" si="555"/>
        <v>0</v>
      </c>
    </row>
    <row r="6298" spans="1:18" hidden="1" outlineLevel="2" x14ac:dyDescent="0.35">
      <c r="A6298" s="209" t="str">
        <f>'Usages industrie'!A37</f>
        <v>Usage industriel n°34</v>
      </c>
      <c r="B6298" s="209" t="s">
        <v>637</v>
      </c>
      <c r="C6298" s="209"/>
      <c r="D6298" s="210">
        <f>IF(B$6255&lt;&gt;"",IF(B$6255='Usages industrie'!$K37,'Usages industrie'!J37,0),0)</f>
        <v>0</v>
      </c>
      <c r="E6298" s="210">
        <f t="shared" si="555"/>
        <v>0</v>
      </c>
      <c r="F6298" s="210">
        <f t="shared" si="555"/>
        <v>0</v>
      </c>
      <c r="G6298" s="210">
        <f t="shared" si="555"/>
        <v>0</v>
      </c>
      <c r="H6298" s="210">
        <f t="shared" si="555"/>
        <v>0</v>
      </c>
      <c r="I6298" s="210">
        <f t="shared" si="555"/>
        <v>0</v>
      </c>
      <c r="J6298" s="210">
        <f t="shared" si="555"/>
        <v>0</v>
      </c>
      <c r="K6298" s="210">
        <f t="shared" si="555"/>
        <v>0</v>
      </c>
      <c r="L6298" s="210">
        <f t="shared" si="555"/>
        <v>0</v>
      </c>
      <c r="M6298" s="210">
        <f t="shared" si="555"/>
        <v>0</v>
      </c>
      <c r="N6298" s="210">
        <f t="shared" si="555"/>
        <v>0</v>
      </c>
      <c r="O6298" s="210">
        <f t="shared" si="555"/>
        <v>0</v>
      </c>
      <c r="P6298" s="210">
        <f t="shared" si="555"/>
        <v>0</v>
      </c>
      <c r="Q6298" s="210">
        <f t="shared" si="555"/>
        <v>0</v>
      </c>
      <c r="R6298" s="210">
        <f t="shared" si="555"/>
        <v>0</v>
      </c>
    </row>
    <row r="6299" spans="1:18" hidden="1" outlineLevel="2" x14ac:dyDescent="0.35">
      <c r="A6299" s="209" t="str">
        <f>'Usages industrie'!A38</f>
        <v>Usage industriel n°35</v>
      </c>
      <c r="B6299" s="209" t="s">
        <v>637</v>
      </c>
      <c r="C6299" s="209"/>
      <c r="D6299" s="210">
        <f>IF(B$6255&lt;&gt;"",IF(B$6255='Usages industrie'!$K38,'Usages industrie'!J38,0),0)</f>
        <v>0</v>
      </c>
      <c r="E6299" s="210">
        <f t="shared" si="555"/>
        <v>0</v>
      </c>
      <c r="F6299" s="210">
        <f t="shared" si="555"/>
        <v>0</v>
      </c>
      <c r="G6299" s="210">
        <f t="shared" si="555"/>
        <v>0</v>
      </c>
      <c r="H6299" s="210">
        <f t="shared" si="555"/>
        <v>0</v>
      </c>
      <c r="I6299" s="210">
        <f t="shared" si="555"/>
        <v>0</v>
      </c>
      <c r="J6299" s="210">
        <f t="shared" si="555"/>
        <v>0</v>
      </c>
      <c r="K6299" s="210">
        <f t="shared" si="555"/>
        <v>0</v>
      </c>
      <c r="L6299" s="210">
        <f t="shared" si="555"/>
        <v>0</v>
      </c>
      <c r="M6299" s="210">
        <f t="shared" si="555"/>
        <v>0</v>
      </c>
      <c r="N6299" s="210">
        <f t="shared" si="555"/>
        <v>0</v>
      </c>
      <c r="O6299" s="210">
        <f t="shared" si="555"/>
        <v>0</v>
      </c>
      <c r="P6299" s="210">
        <f t="shared" si="555"/>
        <v>0</v>
      </c>
      <c r="Q6299" s="210">
        <f t="shared" si="555"/>
        <v>0</v>
      </c>
      <c r="R6299" s="210">
        <f t="shared" si="555"/>
        <v>0</v>
      </c>
    </row>
    <row r="6300" spans="1:18" hidden="1" outlineLevel="2" x14ac:dyDescent="0.35">
      <c r="A6300" s="209" t="str">
        <f>'Usages industrie'!A39</f>
        <v>Usage industriel n°36</v>
      </c>
      <c r="B6300" s="209" t="s">
        <v>637</v>
      </c>
      <c r="C6300" s="209"/>
      <c r="D6300" s="210">
        <f>IF(B$6255&lt;&gt;"",IF(B$6255='Usages industrie'!$K39,'Usages industrie'!J39,0),0)</f>
        <v>0</v>
      </c>
      <c r="E6300" s="210">
        <f t="shared" si="555"/>
        <v>0</v>
      </c>
      <c r="F6300" s="210">
        <f t="shared" si="555"/>
        <v>0</v>
      </c>
      <c r="G6300" s="210">
        <f t="shared" si="555"/>
        <v>0</v>
      </c>
      <c r="H6300" s="210">
        <f t="shared" si="555"/>
        <v>0</v>
      </c>
      <c r="I6300" s="210">
        <f t="shared" si="555"/>
        <v>0</v>
      </c>
      <c r="J6300" s="210">
        <f t="shared" si="555"/>
        <v>0</v>
      </c>
      <c r="K6300" s="210">
        <f t="shared" si="555"/>
        <v>0</v>
      </c>
      <c r="L6300" s="210">
        <f t="shared" si="555"/>
        <v>0</v>
      </c>
      <c r="M6300" s="210">
        <f t="shared" si="555"/>
        <v>0</v>
      </c>
      <c r="N6300" s="210">
        <f t="shared" si="555"/>
        <v>0</v>
      </c>
      <c r="O6300" s="210">
        <f t="shared" si="555"/>
        <v>0</v>
      </c>
      <c r="P6300" s="210">
        <f t="shared" si="555"/>
        <v>0</v>
      </c>
      <c r="Q6300" s="210">
        <f t="shared" si="555"/>
        <v>0</v>
      </c>
      <c r="R6300" s="210">
        <f t="shared" si="555"/>
        <v>0</v>
      </c>
    </row>
    <row r="6301" spans="1:18" hidden="1" outlineLevel="2" x14ac:dyDescent="0.35">
      <c r="A6301" s="209" t="str">
        <f>'Usages industrie'!A40</f>
        <v>Usage industriel n°37</v>
      </c>
      <c r="B6301" s="209" t="s">
        <v>637</v>
      </c>
      <c r="C6301" s="209"/>
      <c r="D6301" s="210">
        <f>IF(B$6255&lt;&gt;"",IF(B$6255='Usages industrie'!$K40,'Usages industrie'!J40,0),0)</f>
        <v>0</v>
      </c>
      <c r="E6301" s="210">
        <f t="shared" si="555"/>
        <v>0</v>
      </c>
      <c r="F6301" s="210">
        <f t="shared" si="555"/>
        <v>0</v>
      </c>
      <c r="G6301" s="210">
        <f t="shared" si="555"/>
        <v>0</v>
      </c>
      <c r="H6301" s="210">
        <f t="shared" si="555"/>
        <v>0</v>
      </c>
      <c r="I6301" s="210">
        <f t="shared" si="555"/>
        <v>0</v>
      </c>
      <c r="J6301" s="210">
        <f t="shared" si="555"/>
        <v>0</v>
      </c>
      <c r="K6301" s="210">
        <f t="shared" si="555"/>
        <v>0</v>
      </c>
      <c r="L6301" s="210">
        <f t="shared" si="555"/>
        <v>0</v>
      </c>
      <c r="M6301" s="210">
        <f t="shared" si="555"/>
        <v>0</v>
      </c>
      <c r="N6301" s="210">
        <f t="shared" si="555"/>
        <v>0</v>
      </c>
      <c r="O6301" s="210">
        <f t="shared" si="555"/>
        <v>0</v>
      </c>
      <c r="P6301" s="210">
        <f t="shared" si="555"/>
        <v>0</v>
      </c>
      <c r="Q6301" s="210">
        <f t="shared" si="555"/>
        <v>0</v>
      </c>
      <c r="R6301" s="210">
        <f t="shared" si="555"/>
        <v>0</v>
      </c>
    </row>
    <row r="6302" spans="1:18" hidden="1" outlineLevel="2" x14ac:dyDescent="0.35">
      <c r="A6302" s="209" t="str">
        <f>'Usages industrie'!A41</f>
        <v>Usage industriel n°38</v>
      </c>
      <c r="B6302" s="209" t="s">
        <v>637</v>
      </c>
      <c r="C6302" s="209"/>
      <c r="D6302" s="210">
        <f>IF(B$6255&lt;&gt;"",IF(B$6255='Usages industrie'!$K41,'Usages industrie'!J41,0),0)</f>
        <v>0</v>
      </c>
      <c r="E6302" s="210">
        <f t="shared" si="555"/>
        <v>0</v>
      </c>
      <c r="F6302" s="210">
        <f t="shared" si="555"/>
        <v>0</v>
      </c>
      <c r="G6302" s="210">
        <f t="shared" si="555"/>
        <v>0</v>
      </c>
      <c r="H6302" s="210">
        <f t="shared" si="555"/>
        <v>0</v>
      </c>
      <c r="I6302" s="210">
        <f t="shared" si="555"/>
        <v>0</v>
      </c>
      <c r="J6302" s="210">
        <f t="shared" si="555"/>
        <v>0</v>
      </c>
      <c r="K6302" s="210">
        <f t="shared" si="555"/>
        <v>0</v>
      </c>
      <c r="L6302" s="210">
        <f t="shared" si="555"/>
        <v>0</v>
      </c>
      <c r="M6302" s="210">
        <f t="shared" si="555"/>
        <v>0</v>
      </c>
      <c r="N6302" s="210">
        <f t="shared" si="555"/>
        <v>0</v>
      </c>
      <c r="O6302" s="210">
        <f t="shared" si="555"/>
        <v>0</v>
      </c>
      <c r="P6302" s="210">
        <f t="shared" si="555"/>
        <v>0</v>
      </c>
      <c r="Q6302" s="210">
        <f t="shared" si="555"/>
        <v>0</v>
      </c>
      <c r="R6302" s="210">
        <f t="shared" si="555"/>
        <v>0</v>
      </c>
    </row>
    <row r="6303" spans="1:18" hidden="1" outlineLevel="2" x14ac:dyDescent="0.35">
      <c r="A6303" s="209" t="str">
        <f>'Usages industrie'!A42</f>
        <v>Usage industriel n°39</v>
      </c>
      <c r="B6303" s="209" t="s">
        <v>637</v>
      </c>
      <c r="C6303" s="209"/>
      <c r="D6303" s="210">
        <f>IF(B$6255&lt;&gt;"",IF(B$6255='Usages industrie'!$K42,'Usages industrie'!J42,0),0)</f>
        <v>0</v>
      </c>
      <c r="E6303" s="210">
        <f t="shared" si="555"/>
        <v>0</v>
      </c>
      <c r="F6303" s="210">
        <f t="shared" si="555"/>
        <v>0</v>
      </c>
      <c r="G6303" s="210">
        <f t="shared" si="555"/>
        <v>0</v>
      </c>
      <c r="H6303" s="210">
        <f t="shared" si="555"/>
        <v>0</v>
      </c>
      <c r="I6303" s="210">
        <f t="shared" si="555"/>
        <v>0</v>
      </c>
      <c r="J6303" s="210">
        <f t="shared" si="555"/>
        <v>0</v>
      </c>
      <c r="K6303" s="210">
        <f t="shared" si="555"/>
        <v>0</v>
      </c>
      <c r="L6303" s="210">
        <f t="shared" si="555"/>
        <v>0</v>
      </c>
      <c r="M6303" s="210">
        <f t="shared" si="555"/>
        <v>0</v>
      </c>
      <c r="N6303" s="210">
        <f t="shared" si="555"/>
        <v>0</v>
      </c>
      <c r="O6303" s="210">
        <f t="shared" si="555"/>
        <v>0</v>
      </c>
      <c r="P6303" s="210">
        <f t="shared" si="555"/>
        <v>0</v>
      </c>
      <c r="Q6303" s="210">
        <f t="shared" si="555"/>
        <v>0</v>
      </c>
      <c r="R6303" s="210">
        <f t="shared" si="555"/>
        <v>0</v>
      </c>
    </row>
    <row r="6304" spans="1:18" hidden="1" outlineLevel="2" x14ac:dyDescent="0.35">
      <c r="A6304" s="209" t="str">
        <f>'Usages industrie'!A43</f>
        <v>Usage industriel n°40</v>
      </c>
      <c r="B6304" s="209" t="s">
        <v>637</v>
      </c>
      <c r="C6304" s="209"/>
      <c r="D6304" s="210">
        <f>IF(B$6255&lt;&gt;"",IF(B$6255='Usages industrie'!$K43,'Usages industrie'!J43,0),0)</f>
        <v>0</v>
      </c>
      <c r="E6304" s="210">
        <f t="shared" si="555"/>
        <v>0</v>
      </c>
      <c r="F6304" s="210">
        <f t="shared" si="555"/>
        <v>0</v>
      </c>
      <c r="G6304" s="210">
        <f t="shared" si="555"/>
        <v>0</v>
      </c>
      <c r="H6304" s="210">
        <f t="shared" si="555"/>
        <v>0</v>
      </c>
      <c r="I6304" s="210">
        <f t="shared" si="555"/>
        <v>0</v>
      </c>
      <c r="J6304" s="210">
        <f t="shared" si="555"/>
        <v>0</v>
      </c>
      <c r="K6304" s="210">
        <f t="shared" si="555"/>
        <v>0</v>
      </c>
      <c r="L6304" s="210">
        <f t="shared" si="555"/>
        <v>0</v>
      </c>
      <c r="M6304" s="210">
        <f t="shared" si="555"/>
        <v>0</v>
      </c>
      <c r="N6304" s="210">
        <f t="shared" si="555"/>
        <v>0</v>
      </c>
      <c r="O6304" s="210">
        <f t="shared" si="555"/>
        <v>0</v>
      </c>
      <c r="P6304" s="210">
        <f t="shared" si="555"/>
        <v>0</v>
      </c>
      <c r="Q6304" s="210">
        <f t="shared" si="555"/>
        <v>0</v>
      </c>
      <c r="R6304" s="210">
        <f t="shared" si="555"/>
        <v>0</v>
      </c>
    </row>
    <row r="6305" spans="1:18" hidden="1" outlineLevel="2" x14ac:dyDescent="0.35">
      <c r="A6305" s="209" t="str">
        <f>'Usages industrie'!A44</f>
        <v>Usage industriel n°41</v>
      </c>
      <c r="B6305" s="209" t="s">
        <v>637</v>
      </c>
      <c r="C6305" s="209"/>
      <c r="D6305" s="210">
        <f>IF(B$6255&lt;&gt;"",IF(B$6255='Usages industrie'!$K44,'Usages industrie'!J44,0),0)</f>
        <v>0</v>
      </c>
      <c r="E6305" s="210">
        <f t="shared" ref="E6305:R6314" si="556">$D6305</f>
        <v>0</v>
      </c>
      <c r="F6305" s="210">
        <f t="shared" si="556"/>
        <v>0</v>
      </c>
      <c r="G6305" s="210">
        <f t="shared" si="556"/>
        <v>0</v>
      </c>
      <c r="H6305" s="210">
        <f t="shared" si="556"/>
        <v>0</v>
      </c>
      <c r="I6305" s="210">
        <f t="shared" si="556"/>
        <v>0</v>
      </c>
      <c r="J6305" s="210">
        <f t="shared" si="556"/>
        <v>0</v>
      </c>
      <c r="K6305" s="210">
        <f t="shared" si="556"/>
        <v>0</v>
      </c>
      <c r="L6305" s="210">
        <f t="shared" si="556"/>
        <v>0</v>
      </c>
      <c r="M6305" s="210">
        <f t="shared" si="556"/>
        <v>0</v>
      </c>
      <c r="N6305" s="210">
        <f t="shared" si="556"/>
        <v>0</v>
      </c>
      <c r="O6305" s="210">
        <f t="shared" si="556"/>
        <v>0</v>
      </c>
      <c r="P6305" s="210">
        <f t="shared" si="556"/>
        <v>0</v>
      </c>
      <c r="Q6305" s="210">
        <f t="shared" si="556"/>
        <v>0</v>
      </c>
      <c r="R6305" s="210">
        <f t="shared" si="556"/>
        <v>0</v>
      </c>
    </row>
    <row r="6306" spans="1:18" hidden="1" outlineLevel="2" x14ac:dyDescent="0.35">
      <c r="A6306" s="209" t="str">
        <f>'Usages industrie'!A45</f>
        <v>Usage industriel n°42</v>
      </c>
      <c r="B6306" s="209" t="s">
        <v>637</v>
      </c>
      <c r="C6306" s="209"/>
      <c r="D6306" s="210">
        <f>IF(B$6255&lt;&gt;"",IF(B$6255='Usages industrie'!$K45,'Usages industrie'!J45,0),0)</f>
        <v>0</v>
      </c>
      <c r="E6306" s="210">
        <f t="shared" si="556"/>
        <v>0</v>
      </c>
      <c r="F6306" s="210">
        <f t="shared" si="556"/>
        <v>0</v>
      </c>
      <c r="G6306" s="210">
        <f t="shared" si="556"/>
        <v>0</v>
      </c>
      <c r="H6306" s="210">
        <f t="shared" si="556"/>
        <v>0</v>
      </c>
      <c r="I6306" s="210">
        <f t="shared" si="556"/>
        <v>0</v>
      </c>
      <c r="J6306" s="210">
        <f t="shared" si="556"/>
        <v>0</v>
      </c>
      <c r="K6306" s="210">
        <f t="shared" si="556"/>
        <v>0</v>
      </c>
      <c r="L6306" s="210">
        <f t="shared" si="556"/>
        <v>0</v>
      </c>
      <c r="M6306" s="210">
        <f t="shared" si="556"/>
        <v>0</v>
      </c>
      <c r="N6306" s="210">
        <f t="shared" si="556"/>
        <v>0</v>
      </c>
      <c r="O6306" s="210">
        <f t="shared" si="556"/>
        <v>0</v>
      </c>
      <c r="P6306" s="210">
        <f t="shared" si="556"/>
        <v>0</v>
      </c>
      <c r="Q6306" s="210">
        <f t="shared" si="556"/>
        <v>0</v>
      </c>
      <c r="R6306" s="210">
        <f t="shared" si="556"/>
        <v>0</v>
      </c>
    </row>
    <row r="6307" spans="1:18" hidden="1" outlineLevel="2" x14ac:dyDescent="0.35">
      <c r="A6307" s="209" t="str">
        <f>'Usages industrie'!A46</f>
        <v>Usage industriel n°43</v>
      </c>
      <c r="B6307" s="209" t="s">
        <v>637</v>
      </c>
      <c r="C6307" s="209"/>
      <c r="D6307" s="210">
        <f>IF(B$6255&lt;&gt;"",IF(B$6255='Usages industrie'!$K46,'Usages industrie'!J46,0),0)</f>
        <v>0</v>
      </c>
      <c r="E6307" s="210">
        <f t="shared" si="556"/>
        <v>0</v>
      </c>
      <c r="F6307" s="210">
        <f t="shared" si="556"/>
        <v>0</v>
      </c>
      <c r="G6307" s="210">
        <f t="shared" si="556"/>
        <v>0</v>
      </c>
      <c r="H6307" s="210">
        <f t="shared" si="556"/>
        <v>0</v>
      </c>
      <c r="I6307" s="210">
        <f t="shared" si="556"/>
        <v>0</v>
      </c>
      <c r="J6307" s="210">
        <f t="shared" si="556"/>
        <v>0</v>
      </c>
      <c r="K6307" s="210">
        <f t="shared" si="556"/>
        <v>0</v>
      </c>
      <c r="L6307" s="210">
        <f t="shared" si="556"/>
        <v>0</v>
      </c>
      <c r="M6307" s="210">
        <f t="shared" si="556"/>
        <v>0</v>
      </c>
      <c r="N6307" s="210">
        <f t="shared" si="556"/>
        <v>0</v>
      </c>
      <c r="O6307" s="210">
        <f t="shared" si="556"/>
        <v>0</v>
      </c>
      <c r="P6307" s="210">
        <f t="shared" si="556"/>
        <v>0</v>
      </c>
      <c r="Q6307" s="210">
        <f t="shared" si="556"/>
        <v>0</v>
      </c>
      <c r="R6307" s="210">
        <f t="shared" si="556"/>
        <v>0</v>
      </c>
    </row>
    <row r="6308" spans="1:18" hidden="1" outlineLevel="2" x14ac:dyDescent="0.35">
      <c r="A6308" s="209" t="str">
        <f>'Usages industrie'!A47</f>
        <v>Usage industriel n°44</v>
      </c>
      <c r="B6308" s="209" t="s">
        <v>637</v>
      </c>
      <c r="C6308" s="209"/>
      <c r="D6308" s="210">
        <f>IF(B$6255&lt;&gt;"",IF(B$6255='Usages industrie'!$K47,'Usages industrie'!J47,0),0)</f>
        <v>0</v>
      </c>
      <c r="E6308" s="210">
        <f t="shared" si="556"/>
        <v>0</v>
      </c>
      <c r="F6308" s="210">
        <f t="shared" si="556"/>
        <v>0</v>
      </c>
      <c r="G6308" s="210">
        <f t="shared" si="556"/>
        <v>0</v>
      </c>
      <c r="H6308" s="210">
        <f t="shared" si="556"/>
        <v>0</v>
      </c>
      <c r="I6308" s="210">
        <f t="shared" si="556"/>
        <v>0</v>
      </c>
      <c r="J6308" s="210">
        <f t="shared" si="556"/>
        <v>0</v>
      </c>
      <c r="K6308" s="210">
        <f t="shared" si="556"/>
        <v>0</v>
      </c>
      <c r="L6308" s="210">
        <f t="shared" si="556"/>
        <v>0</v>
      </c>
      <c r="M6308" s="210">
        <f t="shared" si="556"/>
        <v>0</v>
      </c>
      <c r="N6308" s="210">
        <f t="shared" si="556"/>
        <v>0</v>
      </c>
      <c r="O6308" s="210">
        <f t="shared" si="556"/>
        <v>0</v>
      </c>
      <c r="P6308" s="210">
        <f t="shared" si="556"/>
        <v>0</v>
      </c>
      <c r="Q6308" s="210">
        <f t="shared" si="556"/>
        <v>0</v>
      </c>
      <c r="R6308" s="210">
        <f t="shared" si="556"/>
        <v>0</v>
      </c>
    </row>
    <row r="6309" spans="1:18" hidden="1" outlineLevel="2" x14ac:dyDescent="0.35">
      <c r="A6309" s="209" t="str">
        <f>'Usages industrie'!A48</f>
        <v>Usage industriel n°45</v>
      </c>
      <c r="B6309" s="209" t="s">
        <v>637</v>
      </c>
      <c r="C6309" s="209"/>
      <c r="D6309" s="210">
        <f>IF(B$6255&lt;&gt;"",IF(B$6255='Usages industrie'!$K48,'Usages industrie'!J48,0),0)</f>
        <v>0</v>
      </c>
      <c r="E6309" s="210">
        <f t="shared" si="556"/>
        <v>0</v>
      </c>
      <c r="F6309" s="210">
        <f t="shared" si="556"/>
        <v>0</v>
      </c>
      <c r="G6309" s="210">
        <f t="shared" si="556"/>
        <v>0</v>
      </c>
      <c r="H6309" s="210">
        <f t="shared" si="556"/>
        <v>0</v>
      </c>
      <c r="I6309" s="210">
        <f t="shared" si="556"/>
        <v>0</v>
      </c>
      <c r="J6309" s="210">
        <f t="shared" si="556"/>
        <v>0</v>
      </c>
      <c r="K6309" s="210">
        <f t="shared" si="556"/>
        <v>0</v>
      </c>
      <c r="L6309" s="210">
        <f t="shared" si="556"/>
        <v>0</v>
      </c>
      <c r="M6309" s="210">
        <f t="shared" si="556"/>
        <v>0</v>
      </c>
      <c r="N6309" s="210">
        <f t="shared" si="556"/>
        <v>0</v>
      </c>
      <c r="O6309" s="210">
        <f t="shared" si="556"/>
        <v>0</v>
      </c>
      <c r="P6309" s="210">
        <f t="shared" si="556"/>
        <v>0</v>
      </c>
      <c r="Q6309" s="210">
        <f t="shared" si="556"/>
        <v>0</v>
      </c>
      <c r="R6309" s="210">
        <f t="shared" si="556"/>
        <v>0</v>
      </c>
    </row>
    <row r="6310" spans="1:18" hidden="1" outlineLevel="2" x14ac:dyDescent="0.35">
      <c r="A6310" s="209" t="str">
        <f>'Usages industrie'!A49</f>
        <v>Usage industriel n°46</v>
      </c>
      <c r="B6310" s="209" t="s">
        <v>637</v>
      </c>
      <c r="C6310" s="209"/>
      <c r="D6310" s="210">
        <f>IF(B$6255&lt;&gt;"",IF(B$6255='Usages industrie'!$K49,'Usages industrie'!J49,0),0)</f>
        <v>0</v>
      </c>
      <c r="E6310" s="210">
        <f t="shared" si="556"/>
        <v>0</v>
      </c>
      <c r="F6310" s="210">
        <f t="shared" si="556"/>
        <v>0</v>
      </c>
      <c r="G6310" s="210">
        <f t="shared" si="556"/>
        <v>0</v>
      </c>
      <c r="H6310" s="210">
        <f t="shared" si="556"/>
        <v>0</v>
      </c>
      <c r="I6310" s="210">
        <f t="shared" si="556"/>
        <v>0</v>
      </c>
      <c r="J6310" s="210">
        <f t="shared" si="556"/>
        <v>0</v>
      </c>
      <c r="K6310" s="210">
        <f t="shared" si="556"/>
        <v>0</v>
      </c>
      <c r="L6310" s="210">
        <f t="shared" si="556"/>
        <v>0</v>
      </c>
      <c r="M6310" s="210">
        <f t="shared" si="556"/>
        <v>0</v>
      </c>
      <c r="N6310" s="210">
        <f t="shared" si="556"/>
        <v>0</v>
      </c>
      <c r="O6310" s="210">
        <f t="shared" si="556"/>
        <v>0</v>
      </c>
      <c r="P6310" s="210">
        <f t="shared" si="556"/>
        <v>0</v>
      </c>
      <c r="Q6310" s="210">
        <f t="shared" si="556"/>
        <v>0</v>
      </c>
      <c r="R6310" s="210">
        <f t="shared" si="556"/>
        <v>0</v>
      </c>
    </row>
    <row r="6311" spans="1:18" hidden="1" outlineLevel="2" x14ac:dyDescent="0.35">
      <c r="A6311" s="209" t="str">
        <f>'Usages industrie'!A50</f>
        <v>Usage industriel n°47</v>
      </c>
      <c r="B6311" s="209" t="s">
        <v>637</v>
      </c>
      <c r="C6311" s="209"/>
      <c r="D6311" s="210">
        <f>IF(B$6255&lt;&gt;"",IF(B$6255='Usages industrie'!$K50,'Usages industrie'!J50,0),0)</f>
        <v>0</v>
      </c>
      <c r="E6311" s="210">
        <f t="shared" si="556"/>
        <v>0</v>
      </c>
      <c r="F6311" s="210">
        <f t="shared" si="556"/>
        <v>0</v>
      </c>
      <c r="G6311" s="210">
        <f t="shared" si="556"/>
        <v>0</v>
      </c>
      <c r="H6311" s="210">
        <f t="shared" si="556"/>
        <v>0</v>
      </c>
      <c r="I6311" s="210">
        <f t="shared" si="556"/>
        <v>0</v>
      </c>
      <c r="J6311" s="210">
        <f t="shared" si="556"/>
        <v>0</v>
      </c>
      <c r="K6311" s="210">
        <f t="shared" si="556"/>
        <v>0</v>
      </c>
      <c r="L6311" s="210">
        <f t="shared" si="556"/>
        <v>0</v>
      </c>
      <c r="M6311" s="210">
        <f t="shared" si="556"/>
        <v>0</v>
      </c>
      <c r="N6311" s="210">
        <f t="shared" si="556"/>
        <v>0</v>
      </c>
      <c r="O6311" s="210">
        <f t="shared" si="556"/>
        <v>0</v>
      </c>
      <c r="P6311" s="210">
        <f t="shared" si="556"/>
        <v>0</v>
      </c>
      <c r="Q6311" s="210">
        <f t="shared" si="556"/>
        <v>0</v>
      </c>
      <c r="R6311" s="210">
        <f t="shared" si="556"/>
        <v>0</v>
      </c>
    </row>
    <row r="6312" spans="1:18" hidden="1" outlineLevel="2" x14ac:dyDescent="0.35">
      <c r="A6312" s="209" t="str">
        <f>'Usages industrie'!A51</f>
        <v>Usage industriel n°48</v>
      </c>
      <c r="B6312" s="209" t="s">
        <v>637</v>
      </c>
      <c r="C6312" s="209"/>
      <c r="D6312" s="210">
        <f>IF(B$6255&lt;&gt;"",IF(B$6255='Usages industrie'!$K51,'Usages industrie'!J51,0),0)</f>
        <v>0</v>
      </c>
      <c r="E6312" s="210">
        <f t="shared" si="556"/>
        <v>0</v>
      </c>
      <c r="F6312" s="210">
        <f t="shared" si="556"/>
        <v>0</v>
      </c>
      <c r="G6312" s="210">
        <f t="shared" si="556"/>
        <v>0</v>
      </c>
      <c r="H6312" s="210">
        <f t="shared" si="556"/>
        <v>0</v>
      </c>
      <c r="I6312" s="210">
        <f t="shared" si="556"/>
        <v>0</v>
      </c>
      <c r="J6312" s="210">
        <f t="shared" si="556"/>
        <v>0</v>
      </c>
      <c r="K6312" s="210">
        <f t="shared" si="556"/>
        <v>0</v>
      </c>
      <c r="L6312" s="210">
        <f t="shared" si="556"/>
        <v>0</v>
      </c>
      <c r="M6312" s="210">
        <f t="shared" si="556"/>
        <v>0</v>
      </c>
      <c r="N6312" s="210">
        <f t="shared" si="556"/>
        <v>0</v>
      </c>
      <c r="O6312" s="210">
        <f t="shared" si="556"/>
        <v>0</v>
      </c>
      <c r="P6312" s="210">
        <f t="shared" si="556"/>
        <v>0</v>
      </c>
      <c r="Q6312" s="210">
        <f t="shared" si="556"/>
        <v>0</v>
      </c>
      <c r="R6312" s="210">
        <f t="shared" si="556"/>
        <v>0</v>
      </c>
    </row>
    <row r="6313" spans="1:18" hidden="1" outlineLevel="2" x14ac:dyDescent="0.35">
      <c r="A6313" s="209" t="str">
        <f>'Usages industrie'!A52</f>
        <v>Usage industriel n°49</v>
      </c>
      <c r="B6313" s="209" t="s">
        <v>637</v>
      </c>
      <c r="C6313" s="209"/>
      <c r="D6313" s="210">
        <f>IF(B$6255&lt;&gt;"",IF(B$6255='Usages industrie'!$K52,'Usages industrie'!J52,0),0)</f>
        <v>0</v>
      </c>
      <c r="E6313" s="210">
        <f t="shared" si="556"/>
        <v>0</v>
      </c>
      <c r="F6313" s="210">
        <f t="shared" si="556"/>
        <v>0</v>
      </c>
      <c r="G6313" s="210">
        <f t="shared" si="556"/>
        <v>0</v>
      </c>
      <c r="H6313" s="210">
        <f t="shared" si="556"/>
        <v>0</v>
      </c>
      <c r="I6313" s="210">
        <f t="shared" si="556"/>
        <v>0</v>
      </c>
      <c r="J6313" s="210">
        <f t="shared" si="556"/>
        <v>0</v>
      </c>
      <c r="K6313" s="210">
        <f t="shared" si="556"/>
        <v>0</v>
      </c>
      <c r="L6313" s="210">
        <f t="shared" si="556"/>
        <v>0</v>
      </c>
      <c r="M6313" s="210">
        <f t="shared" si="556"/>
        <v>0</v>
      </c>
      <c r="N6313" s="210">
        <f t="shared" si="556"/>
        <v>0</v>
      </c>
      <c r="O6313" s="210">
        <f t="shared" si="556"/>
        <v>0</v>
      </c>
      <c r="P6313" s="210">
        <f t="shared" si="556"/>
        <v>0</v>
      </c>
      <c r="Q6313" s="210">
        <f t="shared" si="556"/>
        <v>0</v>
      </c>
      <c r="R6313" s="210">
        <f t="shared" si="556"/>
        <v>0</v>
      </c>
    </row>
    <row r="6314" spans="1:18" hidden="1" outlineLevel="2" x14ac:dyDescent="0.35">
      <c r="A6314" s="209" t="str">
        <f>'Usages industrie'!A53</f>
        <v>Usage industriel n°50</v>
      </c>
      <c r="B6314" s="209" t="s">
        <v>637</v>
      </c>
      <c r="C6314" s="209"/>
      <c r="D6314" s="210">
        <f>IF(B$6255&lt;&gt;"",IF(B$6255='Usages industrie'!$K53,'Usages industrie'!J53,0),0)</f>
        <v>0</v>
      </c>
      <c r="E6314" s="210">
        <f t="shared" si="556"/>
        <v>0</v>
      </c>
      <c r="F6314" s="210">
        <f t="shared" si="556"/>
        <v>0</v>
      </c>
      <c r="G6314" s="210">
        <f t="shared" si="556"/>
        <v>0</v>
      </c>
      <c r="H6314" s="210">
        <f t="shared" si="556"/>
        <v>0</v>
      </c>
      <c r="I6314" s="210">
        <f t="shared" si="556"/>
        <v>0</v>
      </c>
      <c r="J6314" s="210">
        <f t="shared" si="556"/>
        <v>0</v>
      </c>
      <c r="K6314" s="210">
        <f t="shared" si="556"/>
        <v>0</v>
      </c>
      <c r="L6314" s="210">
        <f t="shared" si="556"/>
        <v>0</v>
      </c>
      <c r="M6314" s="210">
        <f t="shared" si="556"/>
        <v>0</v>
      </c>
      <c r="N6314" s="210">
        <f t="shared" si="556"/>
        <v>0</v>
      </c>
      <c r="O6314" s="210">
        <f t="shared" si="556"/>
        <v>0</v>
      </c>
      <c r="P6314" s="210">
        <f t="shared" si="556"/>
        <v>0</v>
      </c>
      <c r="Q6314" s="210">
        <f t="shared" si="556"/>
        <v>0</v>
      </c>
      <c r="R6314" s="210">
        <f t="shared" si="556"/>
        <v>0</v>
      </c>
    </row>
    <row r="6315" spans="1:18" hidden="1" outlineLevel="1" collapsed="1" x14ac:dyDescent="0.35">
      <c r="A6315" s="209" t="s">
        <v>638</v>
      </c>
      <c r="B6315" s="209"/>
      <c r="C6315" s="209"/>
      <c r="D6315" s="210">
        <f t="shared" ref="D6315:R6315" si="557">SUM(D6265:D6314)</f>
        <v>0</v>
      </c>
      <c r="E6315" s="210">
        <f t="shared" si="557"/>
        <v>0</v>
      </c>
      <c r="F6315" s="210">
        <f t="shared" si="557"/>
        <v>0</v>
      </c>
      <c r="G6315" s="210">
        <f t="shared" si="557"/>
        <v>0</v>
      </c>
      <c r="H6315" s="210">
        <f t="shared" si="557"/>
        <v>0</v>
      </c>
      <c r="I6315" s="210">
        <f t="shared" si="557"/>
        <v>0</v>
      </c>
      <c r="J6315" s="210">
        <f t="shared" si="557"/>
        <v>0</v>
      </c>
      <c r="K6315" s="210">
        <f t="shared" si="557"/>
        <v>0</v>
      </c>
      <c r="L6315" s="210">
        <f t="shared" si="557"/>
        <v>0</v>
      </c>
      <c r="M6315" s="210">
        <f t="shared" si="557"/>
        <v>0</v>
      </c>
      <c r="N6315" s="210">
        <f t="shared" si="557"/>
        <v>0</v>
      </c>
      <c r="O6315" s="210">
        <f t="shared" si="557"/>
        <v>0</v>
      </c>
      <c r="P6315" s="210">
        <f t="shared" si="557"/>
        <v>0</v>
      </c>
      <c r="Q6315" s="210">
        <f t="shared" si="557"/>
        <v>0</v>
      </c>
      <c r="R6315" s="210">
        <f t="shared" si="557"/>
        <v>0</v>
      </c>
    </row>
    <row r="6316" spans="1:18" hidden="1" outlineLevel="2" x14ac:dyDescent="0.35">
      <c r="A6316" s="209" t="str">
        <f>'Usages industrie'!A4</f>
        <v>Usage industriel n°1</v>
      </c>
      <c r="B6316" s="209" t="s">
        <v>639</v>
      </c>
      <c r="C6316" s="209"/>
      <c r="D6316" s="210">
        <f>D6265*'Usages industrie'!$O4*(1+'Usages industrie'!$P4)^(D$6259-$D$6259)/1000</f>
        <v>0</v>
      </c>
      <c r="E6316" s="210">
        <f>E6265*'Usages industrie'!$O4*(1+'Usages industrie'!$P4)^(E$6259-$D$6259)/1000</f>
        <v>0</v>
      </c>
      <c r="F6316" s="210">
        <f>F6265*'Usages industrie'!$O4*(1+'Usages industrie'!$P4)^(F$6259-$D$6259)/1000</f>
        <v>0</v>
      </c>
      <c r="G6316" s="210">
        <f>G6265*'Usages industrie'!$O4*(1+'Usages industrie'!$P4)^(G$6259-$D$6259)/1000</f>
        <v>0</v>
      </c>
      <c r="H6316" s="210">
        <f>H6265*'Usages industrie'!$O4*(1+'Usages industrie'!$P4)^(H$6259-$D$6259)/1000</f>
        <v>0</v>
      </c>
      <c r="I6316" s="210">
        <f>I6265*'Usages industrie'!$O4*(1+'Usages industrie'!$P4)^(I$6259-$D$6259)/1000</f>
        <v>0</v>
      </c>
      <c r="J6316" s="210">
        <f>J6265*'Usages industrie'!$O4*(1+'Usages industrie'!$P4)^(J$6259-$D$6259)/1000</f>
        <v>0</v>
      </c>
      <c r="K6316" s="210">
        <f>K6265*'Usages industrie'!$O4*(1+'Usages industrie'!$P4)^(K$6259-$D$6259)/1000</f>
        <v>0</v>
      </c>
      <c r="L6316" s="210">
        <f>L6265*'Usages industrie'!$O4*(1+'Usages industrie'!$P4)^(L$6259-$D$6259)/1000</f>
        <v>0</v>
      </c>
      <c r="M6316" s="210">
        <f>M6265*'Usages industrie'!$O4*(1+'Usages industrie'!$P4)^(M$6259-$D$6259)/1000</f>
        <v>0</v>
      </c>
      <c r="N6316" s="210">
        <f>N6265*'Usages industrie'!$O4*(1+'Usages industrie'!$P4)^(N$6259-$D$6259)/1000</f>
        <v>0</v>
      </c>
      <c r="O6316" s="210">
        <f>O6265*'Usages industrie'!$O4*(1+'Usages industrie'!$P4)^(O$6259-$D$6259)/1000</f>
        <v>0</v>
      </c>
      <c r="P6316" s="210">
        <f>P6265*'Usages industrie'!$O4*(1+'Usages industrie'!$P4)^(P$6259-$D$6259)/1000</f>
        <v>0</v>
      </c>
      <c r="Q6316" s="210">
        <f>Q6265*'Usages industrie'!$O4*(1+'Usages industrie'!$P4)^(Q$6259-$D$6259)/1000</f>
        <v>0</v>
      </c>
      <c r="R6316" s="210">
        <f>R6265*'Usages industrie'!$O4*(1+'Usages industrie'!$P4)^(R$6259-$D$6259)/1000</f>
        <v>0</v>
      </c>
    </row>
    <row r="6317" spans="1:18" hidden="1" outlineLevel="2" x14ac:dyDescent="0.35">
      <c r="A6317" s="209" t="str">
        <f>'Usages industrie'!A5</f>
        <v>Usage industriel n°2</v>
      </c>
      <c r="B6317" s="209" t="s">
        <v>639</v>
      </c>
      <c r="C6317" s="209"/>
      <c r="D6317" s="210">
        <f>D6266*'Usages industrie'!$O5*(1+'Usages industrie'!$P5)^(D$6259-$D$6259)/1000</f>
        <v>0</v>
      </c>
      <c r="E6317" s="210">
        <f>E6266*'Usages industrie'!$O5*(1+'Usages industrie'!$P5)^(E$6259-$D$6259)/1000</f>
        <v>0</v>
      </c>
      <c r="F6317" s="210">
        <f>F6266*'Usages industrie'!$O5*(1+'Usages industrie'!$P5)^(F$6259-$D$6259)/1000</f>
        <v>0</v>
      </c>
      <c r="G6317" s="210">
        <f>G6266*'Usages industrie'!$O5*(1+'Usages industrie'!$P5)^(G$6259-$D$6259)/1000</f>
        <v>0</v>
      </c>
      <c r="H6317" s="210">
        <f>H6266*'Usages industrie'!$O5*(1+'Usages industrie'!$P5)^(H$6259-$D$6259)/1000</f>
        <v>0</v>
      </c>
      <c r="I6317" s="210">
        <f>I6266*'Usages industrie'!$O5*(1+'Usages industrie'!$P5)^(I$6259-$D$6259)/1000</f>
        <v>0</v>
      </c>
      <c r="J6317" s="210">
        <f>J6266*'Usages industrie'!$O5*(1+'Usages industrie'!$P5)^(J$6259-$D$6259)/1000</f>
        <v>0</v>
      </c>
      <c r="K6317" s="210">
        <f>K6266*'Usages industrie'!$O5*(1+'Usages industrie'!$P5)^(K$6259-$D$6259)/1000</f>
        <v>0</v>
      </c>
      <c r="L6317" s="210">
        <f>L6266*'Usages industrie'!$O5*(1+'Usages industrie'!$P5)^(L$6259-$D$6259)/1000</f>
        <v>0</v>
      </c>
      <c r="M6317" s="210">
        <f>M6266*'Usages industrie'!$O5*(1+'Usages industrie'!$P5)^(M$6259-$D$6259)/1000</f>
        <v>0</v>
      </c>
      <c r="N6317" s="210">
        <f>N6266*'Usages industrie'!$O5*(1+'Usages industrie'!$P5)^(N$6259-$D$6259)/1000</f>
        <v>0</v>
      </c>
      <c r="O6317" s="210">
        <f>O6266*'Usages industrie'!$O5*(1+'Usages industrie'!$P5)^(O$6259-$D$6259)/1000</f>
        <v>0</v>
      </c>
      <c r="P6317" s="210">
        <f>P6266*'Usages industrie'!$O5*(1+'Usages industrie'!$P5)^(P$6259-$D$6259)/1000</f>
        <v>0</v>
      </c>
      <c r="Q6317" s="210">
        <f>Q6266*'Usages industrie'!$O5*(1+'Usages industrie'!$P5)^(Q$6259-$D$6259)/1000</f>
        <v>0</v>
      </c>
      <c r="R6317" s="210">
        <f>R6266*'Usages industrie'!$O5*(1+'Usages industrie'!$P5)^(R$6259-$D$6259)/1000</f>
        <v>0</v>
      </c>
    </row>
    <row r="6318" spans="1:18" hidden="1" outlineLevel="2" x14ac:dyDescent="0.35">
      <c r="A6318" s="209" t="str">
        <f>'Usages industrie'!A6</f>
        <v>Usage industriel n°3</v>
      </c>
      <c r="B6318" s="209" t="s">
        <v>639</v>
      </c>
      <c r="C6318" s="209"/>
      <c r="D6318" s="210">
        <f>D6267*'Usages industrie'!$O6*(1+'Usages industrie'!$P6)^(D$6259-$D$6259)/1000</f>
        <v>0</v>
      </c>
      <c r="E6318" s="210">
        <f>E6267*'Usages industrie'!$O6*(1+'Usages industrie'!$P6)^(E$6259-$D$6259)/1000</f>
        <v>0</v>
      </c>
      <c r="F6318" s="210">
        <f>F6267*'Usages industrie'!$O6*(1+'Usages industrie'!$P6)^(F$6259-$D$6259)/1000</f>
        <v>0</v>
      </c>
      <c r="G6318" s="210">
        <f>G6267*'Usages industrie'!$O6*(1+'Usages industrie'!$P6)^(G$6259-$D$6259)/1000</f>
        <v>0</v>
      </c>
      <c r="H6318" s="210">
        <f>H6267*'Usages industrie'!$O6*(1+'Usages industrie'!$P6)^(H$6259-$D$6259)/1000</f>
        <v>0</v>
      </c>
      <c r="I6318" s="210">
        <f>I6267*'Usages industrie'!$O6*(1+'Usages industrie'!$P6)^(I$6259-$D$6259)/1000</f>
        <v>0</v>
      </c>
      <c r="J6318" s="210">
        <f>J6267*'Usages industrie'!$O6*(1+'Usages industrie'!$P6)^(J$6259-$D$6259)/1000</f>
        <v>0</v>
      </c>
      <c r="K6318" s="210">
        <f>K6267*'Usages industrie'!$O6*(1+'Usages industrie'!$P6)^(K$6259-$D$6259)/1000</f>
        <v>0</v>
      </c>
      <c r="L6318" s="210">
        <f>L6267*'Usages industrie'!$O6*(1+'Usages industrie'!$P6)^(L$6259-$D$6259)/1000</f>
        <v>0</v>
      </c>
      <c r="M6318" s="210">
        <f>M6267*'Usages industrie'!$O6*(1+'Usages industrie'!$P6)^(M$6259-$D$6259)/1000</f>
        <v>0</v>
      </c>
      <c r="N6318" s="210">
        <f>N6267*'Usages industrie'!$O6*(1+'Usages industrie'!$P6)^(N$6259-$D$6259)/1000</f>
        <v>0</v>
      </c>
      <c r="O6318" s="210">
        <f>O6267*'Usages industrie'!$O6*(1+'Usages industrie'!$P6)^(O$6259-$D$6259)/1000</f>
        <v>0</v>
      </c>
      <c r="P6318" s="210">
        <f>P6267*'Usages industrie'!$O6*(1+'Usages industrie'!$P6)^(P$6259-$D$6259)/1000</f>
        <v>0</v>
      </c>
      <c r="Q6318" s="210">
        <f>Q6267*'Usages industrie'!$O6*(1+'Usages industrie'!$P6)^(Q$6259-$D$6259)/1000</f>
        <v>0</v>
      </c>
      <c r="R6318" s="210">
        <f>R6267*'Usages industrie'!$O6*(1+'Usages industrie'!$P6)^(R$6259-$D$6259)/1000</f>
        <v>0</v>
      </c>
    </row>
    <row r="6319" spans="1:18" hidden="1" outlineLevel="2" x14ac:dyDescent="0.35">
      <c r="A6319" s="209" t="str">
        <f>'Usages industrie'!A7</f>
        <v>Usage industriel n°4</v>
      </c>
      <c r="B6319" s="209" t="s">
        <v>639</v>
      </c>
      <c r="C6319" s="209"/>
      <c r="D6319" s="210">
        <f>D6268*'Usages industrie'!$O7*(1+'Usages industrie'!$P7)^(D$6259-$D$6259)/1000</f>
        <v>0</v>
      </c>
      <c r="E6319" s="210">
        <f>E6268*'Usages industrie'!$O7*(1+'Usages industrie'!$P7)^(E$6259-$D$6259)/1000</f>
        <v>0</v>
      </c>
      <c r="F6319" s="210">
        <f>F6268*'Usages industrie'!$O7*(1+'Usages industrie'!$P7)^(F$6259-$D$6259)/1000</f>
        <v>0</v>
      </c>
      <c r="G6319" s="210">
        <f>G6268*'Usages industrie'!$O7*(1+'Usages industrie'!$P7)^(G$6259-$D$6259)/1000</f>
        <v>0</v>
      </c>
      <c r="H6319" s="210">
        <f>H6268*'Usages industrie'!$O7*(1+'Usages industrie'!$P7)^(H$6259-$D$6259)/1000</f>
        <v>0</v>
      </c>
      <c r="I6319" s="210">
        <f>I6268*'Usages industrie'!$O7*(1+'Usages industrie'!$P7)^(I$6259-$D$6259)/1000</f>
        <v>0</v>
      </c>
      <c r="J6319" s="210">
        <f>J6268*'Usages industrie'!$O7*(1+'Usages industrie'!$P7)^(J$6259-$D$6259)/1000</f>
        <v>0</v>
      </c>
      <c r="K6319" s="210">
        <f>K6268*'Usages industrie'!$O7*(1+'Usages industrie'!$P7)^(K$6259-$D$6259)/1000</f>
        <v>0</v>
      </c>
      <c r="L6319" s="210">
        <f>L6268*'Usages industrie'!$O7*(1+'Usages industrie'!$P7)^(L$6259-$D$6259)/1000</f>
        <v>0</v>
      </c>
      <c r="M6319" s="210">
        <f>M6268*'Usages industrie'!$O7*(1+'Usages industrie'!$P7)^(M$6259-$D$6259)/1000</f>
        <v>0</v>
      </c>
      <c r="N6319" s="210">
        <f>N6268*'Usages industrie'!$O7*(1+'Usages industrie'!$P7)^(N$6259-$D$6259)/1000</f>
        <v>0</v>
      </c>
      <c r="O6319" s="210">
        <f>O6268*'Usages industrie'!$O7*(1+'Usages industrie'!$P7)^(O$6259-$D$6259)/1000</f>
        <v>0</v>
      </c>
      <c r="P6319" s="210">
        <f>P6268*'Usages industrie'!$O7*(1+'Usages industrie'!$P7)^(P$6259-$D$6259)/1000</f>
        <v>0</v>
      </c>
      <c r="Q6319" s="210">
        <f>Q6268*'Usages industrie'!$O7*(1+'Usages industrie'!$P7)^(Q$6259-$D$6259)/1000</f>
        <v>0</v>
      </c>
      <c r="R6319" s="210">
        <f>R6268*'Usages industrie'!$O7*(1+'Usages industrie'!$P7)^(R$6259-$D$6259)/1000</f>
        <v>0</v>
      </c>
    </row>
    <row r="6320" spans="1:18" hidden="1" outlineLevel="2" x14ac:dyDescent="0.35">
      <c r="A6320" s="209" t="str">
        <f>'Usages industrie'!A8</f>
        <v>Usage industriel n°5</v>
      </c>
      <c r="B6320" s="209" t="s">
        <v>639</v>
      </c>
      <c r="C6320" s="209"/>
      <c r="D6320" s="210">
        <f>D6269*'Usages industrie'!$O8*(1+'Usages industrie'!$P8)^(D$6259-$D$6259)/1000</f>
        <v>0</v>
      </c>
      <c r="E6320" s="210">
        <f>E6269*'Usages industrie'!$O8*(1+'Usages industrie'!$P8)^(E$6259-$D$6259)/1000</f>
        <v>0</v>
      </c>
      <c r="F6320" s="210">
        <f>F6269*'Usages industrie'!$O8*(1+'Usages industrie'!$P8)^(F$6259-$D$6259)/1000</f>
        <v>0</v>
      </c>
      <c r="G6320" s="210">
        <f>G6269*'Usages industrie'!$O8*(1+'Usages industrie'!$P8)^(G$6259-$D$6259)/1000</f>
        <v>0</v>
      </c>
      <c r="H6320" s="210">
        <f>H6269*'Usages industrie'!$O8*(1+'Usages industrie'!$P8)^(H$6259-$D$6259)/1000</f>
        <v>0</v>
      </c>
      <c r="I6320" s="210">
        <f>I6269*'Usages industrie'!$O8*(1+'Usages industrie'!$P8)^(I$6259-$D$6259)/1000</f>
        <v>0</v>
      </c>
      <c r="J6320" s="210">
        <f>J6269*'Usages industrie'!$O8*(1+'Usages industrie'!$P8)^(J$6259-$D$6259)/1000</f>
        <v>0</v>
      </c>
      <c r="K6320" s="210">
        <f>K6269*'Usages industrie'!$O8*(1+'Usages industrie'!$P8)^(K$6259-$D$6259)/1000</f>
        <v>0</v>
      </c>
      <c r="L6320" s="210">
        <f>L6269*'Usages industrie'!$O8*(1+'Usages industrie'!$P8)^(L$6259-$D$6259)/1000</f>
        <v>0</v>
      </c>
      <c r="M6320" s="210">
        <f>M6269*'Usages industrie'!$O8*(1+'Usages industrie'!$P8)^(M$6259-$D$6259)/1000</f>
        <v>0</v>
      </c>
      <c r="N6320" s="210">
        <f>N6269*'Usages industrie'!$O8*(1+'Usages industrie'!$P8)^(N$6259-$D$6259)/1000</f>
        <v>0</v>
      </c>
      <c r="O6320" s="210">
        <f>O6269*'Usages industrie'!$O8*(1+'Usages industrie'!$P8)^(O$6259-$D$6259)/1000</f>
        <v>0</v>
      </c>
      <c r="P6320" s="210">
        <f>P6269*'Usages industrie'!$O8*(1+'Usages industrie'!$P8)^(P$6259-$D$6259)/1000</f>
        <v>0</v>
      </c>
      <c r="Q6320" s="210">
        <f>Q6269*'Usages industrie'!$O8*(1+'Usages industrie'!$P8)^(Q$6259-$D$6259)/1000</f>
        <v>0</v>
      </c>
      <c r="R6320" s="210">
        <f>R6269*'Usages industrie'!$O8*(1+'Usages industrie'!$P8)^(R$6259-$D$6259)/1000</f>
        <v>0</v>
      </c>
    </row>
    <row r="6321" spans="1:18" hidden="1" outlineLevel="2" x14ac:dyDescent="0.35">
      <c r="A6321" s="209" t="str">
        <f>'Usages industrie'!A9</f>
        <v>Usage industriel n°6</v>
      </c>
      <c r="B6321" s="209" t="s">
        <v>639</v>
      </c>
      <c r="C6321" s="209"/>
      <c r="D6321" s="210">
        <f>D6270*'Usages industrie'!$O9*(1+'Usages industrie'!$P9)^(D$6259-$D$6259)/1000</f>
        <v>0</v>
      </c>
      <c r="E6321" s="210">
        <f>E6270*'Usages industrie'!$O9*(1+'Usages industrie'!$P9)^(E$6259-$D$6259)/1000</f>
        <v>0</v>
      </c>
      <c r="F6321" s="210">
        <f>F6270*'Usages industrie'!$O9*(1+'Usages industrie'!$P9)^(F$6259-$D$6259)/1000</f>
        <v>0</v>
      </c>
      <c r="G6321" s="210">
        <f>G6270*'Usages industrie'!$O9*(1+'Usages industrie'!$P9)^(G$6259-$D$6259)/1000</f>
        <v>0</v>
      </c>
      <c r="H6321" s="210">
        <f>H6270*'Usages industrie'!$O9*(1+'Usages industrie'!$P9)^(H$6259-$D$6259)/1000</f>
        <v>0</v>
      </c>
      <c r="I6321" s="210">
        <f>I6270*'Usages industrie'!$O9*(1+'Usages industrie'!$P9)^(I$6259-$D$6259)/1000</f>
        <v>0</v>
      </c>
      <c r="J6321" s="210">
        <f>J6270*'Usages industrie'!$O9*(1+'Usages industrie'!$P9)^(J$6259-$D$6259)/1000</f>
        <v>0</v>
      </c>
      <c r="K6321" s="210">
        <f>K6270*'Usages industrie'!$O9*(1+'Usages industrie'!$P9)^(K$6259-$D$6259)/1000</f>
        <v>0</v>
      </c>
      <c r="L6321" s="210">
        <f>L6270*'Usages industrie'!$O9*(1+'Usages industrie'!$P9)^(L$6259-$D$6259)/1000</f>
        <v>0</v>
      </c>
      <c r="M6321" s="210">
        <f>M6270*'Usages industrie'!$O9*(1+'Usages industrie'!$P9)^(M$6259-$D$6259)/1000</f>
        <v>0</v>
      </c>
      <c r="N6321" s="210">
        <f>N6270*'Usages industrie'!$O9*(1+'Usages industrie'!$P9)^(N$6259-$D$6259)/1000</f>
        <v>0</v>
      </c>
      <c r="O6321" s="210">
        <f>O6270*'Usages industrie'!$O9*(1+'Usages industrie'!$P9)^(O$6259-$D$6259)/1000</f>
        <v>0</v>
      </c>
      <c r="P6321" s="210">
        <f>P6270*'Usages industrie'!$O9*(1+'Usages industrie'!$P9)^(P$6259-$D$6259)/1000</f>
        <v>0</v>
      </c>
      <c r="Q6321" s="210">
        <f>Q6270*'Usages industrie'!$O9*(1+'Usages industrie'!$P9)^(Q$6259-$D$6259)/1000</f>
        <v>0</v>
      </c>
      <c r="R6321" s="210">
        <f>R6270*'Usages industrie'!$O9*(1+'Usages industrie'!$P9)^(R$6259-$D$6259)/1000</f>
        <v>0</v>
      </c>
    </row>
    <row r="6322" spans="1:18" hidden="1" outlineLevel="2" x14ac:dyDescent="0.35">
      <c r="A6322" s="209" t="str">
        <f>'Usages industrie'!A10</f>
        <v>Usage industriel n°7</v>
      </c>
      <c r="B6322" s="209" t="s">
        <v>639</v>
      </c>
      <c r="C6322" s="209"/>
      <c r="D6322" s="210">
        <f>D6271*'Usages industrie'!$O10*(1+'Usages industrie'!$P10)^(D$6259-$D$6259)/1000</f>
        <v>0</v>
      </c>
      <c r="E6322" s="210">
        <f>E6271*'Usages industrie'!$O10*(1+'Usages industrie'!$P10)^(E$6259-$D$6259)/1000</f>
        <v>0</v>
      </c>
      <c r="F6322" s="210">
        <f>F6271*'Usages industrie'!$O10*(1+'Usages industrie'!$P10)^(F$6259-$D$6259)/1000</f>
        <v>0</v>
      </c>
      <c r="G6322" s="210">
        <f>G6271*'Usages industrie'!$O10*(1+'Usages industrie'!$P10)^(G$6259-$D$6259)/1000</f>
        <v>0</v>
      </c>
      <c r="H6322" s="210">
        <f>H6271*'Usages industrie'!$O10*(1+'Usages industrie'!$P10)^(H$6259-$D$6259)/1000</f>
        <v>0</v>
      </c>
      <c r="I6322" s="210">
        <f>I6271*'Usages industrie'!$O10*(1+'Usages industrie'!$P10)^(I$6259-$D$6259)/1000</f>
        <v>0</v>
      </c>
      <c r="J6322" s="210">
        <f>J6271*'Usages industrie'!$O10*(1+'Usages industrie'!$P10)^(J$6259-$D$6259)/1000</f>
        <v>0</v>
      </c>
      <c r="K6322" s="210">
        <f>K6271*'Usages industrie'!$O10*(1+'Usages industrie'!$P10)^(K$6259-$D$6259)/1000</f>
        <v>0</v>
      </c>
      <c r="L6322" s="210">
        <f>L6271*'Usages industrie'!$O10*(1+'Usages industrie'!$P10)^(L$6259-$D$6259)/1000</f>
        <v>0</v>
      </c>
      <c r="M6322" s="210">
        <f>M6271*'Usages industrie'!$O10*(1+'Usages industrie'!$P10)^(M$6259-$D$6259)/1000</f>
        <v>0</v>
      </c>
      <c r="N6322" s="210">
        <f>N6271*'Usages industrie'!$O10*(1+'Usages industrie'!$P10)^(N$6259-$D$6259)/1000</f>
        <v>0</v>
      </c>
      <c r="O6322" s="210">
        <f>O6271*'Usages industrie'!$O10*(1+'Usages industrie'!$P10)^(O$6259-$D$6259)/1000</f>
        <v>0</v>
      </c>
      <c r="P6322" s="210">
        <f>P6271*'Usages industrie'!$O10*(1+'Usages industrie'!$P10)^(P$6259-$D$6259)/1000</f>
        <v>0</v>
      </c>
      <c r="Q6322" s="210">
        <f>Q6271*'Usages industrie'!$O10*(1+'Usages industrie'!$P10)^(Q$6259-$D$6259)/1000</f>
        <v>0</v>
      </c>
      <c r="R6322" s="210">
        <f>R6271*'Usages industrie'!$O10*(1+'Usages industrie'!$P10)^(R$6259-$D$6259)/1000</f>
        <v>0</v>
      </c>
    </row>
    <row r="6323" spans="1:18" hidden="1" outlineLevel="2" x14ac:dyDescent="0.35">
      <c r="A6323" s="209" t="str">
        <f>'Usages industrie'!A11</f>
        <v>Usage industriel n°8</v>
      </c>
      <c r="B6323" s="209" t="s">
        <v>639</v>
      </c>
      <c r="C6323" s="209"/>
      <c r="D6323" s="210">
        <f>D6272*'Usages industrie'!$O11*(1+'Usages industrie'!$P11)^(D$6259-$D$6259)/1000</f>
        <v>0</v>
      </c>
      <c r="E6323" s="210">
        <f>E6272*'Usages industrie'!$O11*(1+'Usages industrie'!$P11)^(E$6259-$D$6259)/1000</f>
        <v>0</v>
      </c>
      <c r="F6323" s="210">
        <f>F6272*'Usages industrie'!$O11*(1+'Usages industrie'!$P11)^(F$6259-$D$6259)/1000</f>
        <v>0</v>
      </c>
      <c r="G6323" s="210">
        <f>G6272*'Usages industrie'!$O11*(1+'Usages industrie'!$P11)^(G$6259-$D$6259)/1000</f>
        <v>0</v>
      </c>
      <c r="H6323" s="210">
        <f>H6272*'Usages industrie'!$O11*(1+'Usages industrie'!$P11)^(H$6259-$D$6259)/1000</f>
        <v>0</v>
      </c>
      <c r="I6323" s="210">
        <f>I6272*'Usages industrie'!$O11*(1+'Usages industrie'!$P11)^(I$6259-$D$6259)/1000</f>
        <v>0</v>
      </c>
      <c r="J6323" s="210">
        <f>J6272*'Usages industrie'!$O11*(1+'Usages industrie'!$P11)^(J$6259-$D$6259)/1000</f>
        <v>0</v>
      </c>
      <c r="K6323" s="210">
        <f>K6272*'Usages industrie'!$O11*(1+'Usages industrie'!$P11)^(K$6259-$D$6259)/1000</f>
        <v>0</v>
      </c>
      <c r="L6323" s="210">
        <f>L6272*'Usages industrie'!$O11*(1+'Usages industrie'!$P11)^(L$6259-$D$6259)/1000</f>
        <v>0</v>
      </c>
      <c r="M6323" s="210">
        <f>M6272*'Usages industrie'!$O11*(1+'Usages industrie'!$P11)^(M$6259-$D$6259)/1000</f>
        <v>0</v>
      </c>
      <c r="N6323" s="210">
        <f>N6272*'Usages industrie'!$O11*(1+'Usages industrie'!$P11)^(N$6259-$D$6259)/1000</f>
        <v>0</v>
      </c>
      <c r="O6323" s="210">
        <f>O6272*'Usages industrie'!$O11*(1+'Usages industrie'!$P11)^(O$6259-$D$6259)/1000</f>
        <v>0</v>
      </c>
      <c r="P6323" s="210">
        <f>P6272*'Usages industrie'!$O11*(1+'Usages industrie'!$P11)^(P$6259-$D$6259)/1000</f>
        <v>0</v>
      </c>
      <c r="Q6323" s="210">
        <f>Q6272*'Usages industrie'!$O11*(1+'Usages industrie'!$P11)^(Q$6259-$D$6259)/1000</f>
        <v>0</v>
      </c>
      <c r="R6323" s="210">
        <f>R6272*'Usages industrie'!$O11*(1+'Usages industrie'!$P11)^(R$6259-$D$6259)/1000</f>
        <v>0</v>
      </c>
    </row>
    <row r="6324" spans="1:18" hidden="1" outlineLevel="2" x14ac:dyDescent="0.35">
      <c r="A6324" s="209" t="str">
        <f>'Usages industrie'!A12</f>
        <v>Usage industriel n°9</v>
      </c>
      <c r="B6324" s="209" t="s">
        <v>639</v>
      </c>
      <c r="C6324" s="209"/>
      <c r="D6324" s="210">
        <f>D6273*'Usages industrie'!$O12*(1+'Usages industrie'!$P12)^(D$6259-$D$6259)/1000</f>
        <v>0</v>
      </c>
      <c r="E6324" s="210">
        <f>E6273*'Usages industrie'!$O12*(1+'Usages industrie'!$P12)^(E$6259-$D$6259)/1000</f>
        <v>0</v>
      </c>
      <c r="F6324" s="210">
        <f>F6273*'Usages industrie'!$O12*(1+'Usages industrie'!$P12)^(F$6259-$D$6259)/1000</f>
        <v>0</v>
      </c>
      <c r="G6324" s="210">
        <f>G6273*'Usages industrie'!$O12*(1+'Usages industrie'!$P12)^(G$6259-$D$6259)/1000</f>
        <v>0</v>
      </c>
      <c r="H6324" s="210">
        <f>H6273*'Usages industrie'!$O12*(1+'Usages industrie'!$P12)^(H$6259-$D$6259)/1000</f>
        <v>0</v>
      </c>
      <c r="I6324" s="210">
        <f>I6273*'Usages industrie'!$O12*(1+'Usages industrie'!$P12)^(I$6259-$D$6259)/1000</f>
        <v>0</v>
      </c>
      <c r="J6324" s="210">
        <f>J6273*'Usages industrie'!$O12*(1+'Usages industrie'!$P12)^(J$6259-$D$6259)/1000</f>
        <v>0</v>
      </c>
      <c r="K6324" s="210">
        <f>K6273*'Usages industrie'!$O12*(1+'Usages industrie'!$P12)^(K$6259-$D$6259)/1000</f>
        <v>0</v>
      </c>
      <c r="L6324" s="210">
        <f>L6273*'Usages industrie'!$O12*(1+'Usages industrie'!$P12)^(L$6259-$D$6259)/1000</f>
        <v>0</v>
      </c>
      <c r="M6324" s="210">
        <f>M6273*'Usages industrie'!$O12*(1+'Usages industrie'!$P12)^(M$6259-$D$6259)/1000</f>
        <v>0</v>
      </c>
      <c r="N6324" s="210">
        <f>N6273*'Usages industrie'!$O12*(1+'Usages industrie'!$P12)^(N$6259-$D$6259)/1000</f>
        <v>0</v>
      </c>
      <c r="O6324" s="210">
        <f>O6273*'Usages industrie'!$O12*(1+'Usages industrie'!$P12)^(O$6259-$D$6259)/1000</f>
        <v>0</v>
      </c>
      <c r="P6324" s="210">
        <f>P6273*'Usages industrie'!$O12*(1+'Usages industrie'!$P12)^(P$6259-$D$6259)/1000</f>
        <v>0</v>
      </c>
      <c r="Q6324" s="210">
        <f>Q6273*'Usages industrie'!$O12*(1+'Usages industrie'!$P12)^(Q$6259-$D$6259)/1000</f>
        <v>0</v>
      </c>
      <c r="R6324" s="210">
        <f>R6273*'Usages industrie'!$O12*(1+'Usages industrie'!$P12)^(R$6259-$D$6259)/1000</f>
        <v>0</v>
      </c>
    </row>
    <row r="6325" spans="1:18" hidden="1" outlineLevel="2" x14ac:dyDescent="0.35">
      <c r="A6325" s="209" t="str">
        <f>'Usages industrie'!A13</f>
        <v>Usage industriel n°10</v>
      </c>
      <c r="B6325" s="209" t="s">
        <v>639</v>
      </c>
      <c r="C6325" s="209"/>
      <c r="D6325" s="210">
        <f>D6274*'Usages industrie'!$O13*(1+'Usages industrie'!$P13)^(D$6259-$D$6259)/1000</f>
        <v>0</v>
      </c>
      <c r="E6325" s="210">
        <f>E6274*'Usages industrie'!$O13*(1+'Usages industrie'!$P13)^(E$6259-$D$6259)/1000</f>
        <v>0</v>
      </c>
      <c r="F6325" s="210">
        <f>F6274*'Usages industrie'!$O13*(1+'Usages industrie'!$P13)^(F$6259-$D$6259)/1000</f>
        <v>0</v>
      </c>
      <c r="G6325" s="210">
        <f>G6274*'Usages industrie'!$O13*(1+'Usages industrie'!$P13)^(G$6259-$D$6259)/1000</f>
        <v>0</v>
      </c>
      <c r="H6325" s="210">
        <f>H6274*'Usages industrie'!$O13*(1+'Usages industrie'!$P13)^(H$6259-$D$6259)/1000</f>
        <v>0</v>
      </c>
      <c r="I6325" s="210">
        <f>I6274*'Usages industrie'!$O13*(1+'Usages industrie'!$P13)^(I$6259-$D$6259)/1000</f>
        <v>0</v>
      </c>
      <c r="J6325" s="210">
        <f>J6274*'Usages industrie'!$O13*(1+'Usages industrie'!$P13)^(J$6259-$D$6259)/1000</f>
        <v>0</v>
      </c>
      <c r="K6325" s="210">
        <f>K6274*'Usages industrie'!$O13*(1+'Usages industrie'!$P13)^(K$6259-$D$6259)/1000</f>
        <v>0</v>
      </c>
      <c r="L6325" s="210">
        <f>L6274*'Usages industrie'!$O13*(1+'Usages industrie'!$P13)^(L$6259-$D$6259)/1000</f>
        <v>0</v>
      </c>
      <c r="M6325" s="210">
        <f>M6274*'Usages industrie'!$O13*(1+'Usages industrie'!$P13)^(M$6259-$D$6259)/1000</f>
        <v>0</v>
      </c>
      <c r="N6325" s="210">
        <f>N6274*'Usages industrie'!$O13*(1+'Usages industrie'!$P13)^(N$6259-$D$6259)/1000</f>
        <v>0</v>
      </c>
      <c r="O6325" s="210">
        <f>O6274*'Usages industrie'!$O13*(1+'Usages industrie'!$P13)^(O$6259-$D$6259)/1000</f>
        <v>0</v>
      </c>
      <c r="P6325" s="210">
        <f>P6274*'Usages industrie'!$O13*(1+'Usages industrie'!$P13)^(P$6259-$D$6259)/1000</f>
        <v>0</v>
      </c>
      <c r="Q6325" s="210">
        <f>Q6274*'Usages industrie'!$O13*(1+'Usages industrie'!$P13)^(Q$6259-$D$6259)/1000</f>
        <v>0</v>
      </c>
      <c r="R6325" s="210">
        <f>R6274*'Usages industrie'!$O13*(1+'Usages industrie'!$P13)^(R$6259-$D$6259)/1000</f>
        <v>0</v>
      </c>
    </row>
    <row r="6326" spans="1:18" hidden="1" outlineLevel="2" x14ac:dyDescent="0.35">
      <c r="A6326" s="209" t="str">
        <f>'Usages industrie'!A14</f>
        <v>Usage industriel n°11</v>
      </c>
      <c r="B6326" s="209" t="s">
        <v>639</v>
      </c>
      <c r="C6326" s="209"/>
      <c r="D6326" s="210">
        <f>D6275*'Usages industrie'!$O14*(1+'Usages industrie'!$P14)^(D$6259-$D$6259)/1000</f>
        <v>0</v>
      </c>
      <c r="E6326" s="210">
        <f>E6275*'Usages industrie'!$O14*(1+'Usages industrie'!$P14)^(E$6259-$D$6259)/1000</f>
        <v>0</v>
      </c>
      <c r="F6326" s="210">
        <f>F6275*'Usages industrie'!$O14*(1+'Usages industrie'!$P14)^(F$6259-$D$6259)/1000</f>
        <v>0</v>
      </c>
      <c r="G6326" s="210">
        <f>G6275*'Usages industrie'!$O14*(1+'Usages industrie'!$P14)^(G$6259-$D$6259)/1000</f>
        <v>0</v>
      </c>
      <c r="H6326" s="210">
        <f>H6275*'Usages industrie'!$O14*(1+'Usages industrie'!$P14)^(H$6259-$D$6259)/1000</f>
        <v>0</v>
      </c>
      <c r="I6326" s="210">
        <f>I6275*'Usages industrie'!$O14*(1+'Usages industrie'!$P14)^(I$6259-$D$6259)/1000</f>
        <v>0</v>
      </c>
      <c r="J6326" s="210">
        <f>J6275*'Usages industrie'!$O14*(1+'Usages industrie'!$P14)^(J$6259-$D$6259)/1000</f>
        <v>0</v>
      </c>
      <c r="K6326" s="210">
        <f>K6275*'Usages industrie'!$O14*(1+'Usages industrie'!$P14)^(K$6259-$D$6259)/1000</f>
        <v>0</v>
      </c>
      <c r="L6326" s="210">
        <f>L6275*'Usages industrie'!$O14*(1+'Usages industrie'!$P14)^(L$6259-$D$6259)/1000</f>
        <v>0</v>
      </c>
      <c r="M6326" s="210">
        <f>M6275*'Usages industrie'!$O14*(1+'Usages industrie'!$P14)^(M$6259-$D$6259)/1000</f>
        <v>0</v>
      </c>
      <c r="N6326" s="210">
        <f>N6275*'Usages industrie'!$O14*(1+'Usages industrie'!$P14)^(N$6259-$D$6259)/1000</f>
        <v>0</v>
      </c>
      <c r="O6326" s="210">
        <f>O6275*'Usages industrie'!$O14*(1+'Usages industrie'!$P14)^(O$6259-$D$6259)/1000</f>
        <v>0</v>
      </c>
      <c r="P6326" s="210">
        <f>P6275*'Usages industrie'!$O14*(1+'Usages industrie'!$P14)^(P$6259-$D$6259)/1000</f>
        <v>0</v>
      </c>
      <c r="Q6326" s="210">
        <f>Q6275*'Usages industrie'!$O14*(1+'Usages industrie'!$P14)^(Q$6259-$D$6259)/1000</f>
        <v>0</v>
      </c>
      <c r="R6326" s="210">
        <f>R6275*'Usages industrie'!$O14*(1+'Usages industrie'!$P14)^(R$6259-$D$6259)/1000</f>
        <v>0</v>
      </c>
    </row>
    <row r="6327" spans="1:18" hidden="1" outlineLevel="2" x14ac:dyDescent="0.35">
      <c r="A6327" s="209" t="str">
        <f>'Usages industrie'!A15</f>
        <v>Usage industriel n°12</v>
      </c>
      <c r="B6327" s="209" t="s">
        <v>639</v>
      </c>
      <c r="C6327" s="209"/>
      <c r="D6327" s="210">
        <f>D6276*'Usages industrie'!$O15*(1+'Usages industrie'!$P15)^(D$6259-$D$6259)/1000</f>
        <v>0</v>
      </c>
      <c r="E6327" s="210">
        <f>E6276*'Usages industrie'!$O15*(1+'Usages industrie'!$P15)^(E$6259-$D$6259)/1000</f>
        <v>0</v>
      </c>
      <c r="F6327" s="210">
        <f>F6276*'Usages industrie'!$O15*(1+'Usages industrie'!$P15)^(F$6259-$D$6259)/1000</f>
        <v>0</v>
      </c>
      <c r="G6327" s="210">
        <f>G6276*'Usages industrie'!$O15*(1+'Usages industrie'!$P15)^(G$6259-$D$6259)/1000</f>
        <v>0</v>
      </c>
      <c r="H6327" s="210">
        <f>H6276*'Usages industrie'!$O15*(1+'Usages industrie'!$P15)^(H$6259-$D$6259)/1000</f>
        <v>0</v>
      </c>
      <c r="I6327" s="210">
        <f>I6276*'Usages industrie'!$O15*(1+'Usages industrie'!$P15)^(I$6259-$D$6259)/1000</f>
        <v>0</v>
      </c>
      <c r="J6327" s="210">
        <f>J6276*'Usages industrie'!$O15*(1+'Usages industrie'!$P15)^(J$6259-$D$6259)/1000</f>
        <v>0</v>
      </c>
      <c r="K6327" s="210">
        <f>K6276*'Usages industrie'!$O15*(1+'Usages industrie'!$P15)^(K$6259-$D$6259)/1000</f>
        <v>0</v>
      </c>
      <c r="L6327" s="210">
        <f>L6276*'Usages industrie'!$O15*(1+'Usages industrie'!$P15)^(L$6259-$D$6259)/1000</f>
        <v>0</v>
      </c>
      <c r="M6327" s="210">
        <f>M6276*'Usages industrie'!$O15*(1+'Usages industrie'!$P15)^(M$6259-$D$6259)/1000</f>
        <v>0</v>
      </c>
      <c r="N6327" s="210">
        <f>N6276*'Usages industrie'!$O15*(1+'Usages industrie'!$P15)^(N$6259-$D$6259)/1000</f>
        <v>0</v>
      </c>
      <c r="O6327" s="210">
        <f>O6276*'Usages industrie'!$O15*(1+'Usages industrie'!$P15)^(O$6259-$D$6259)/1000</f>
        <v>0</v>
      </c>
      <c r="P6327" s="210">
        <f>P6276*'Usages industrie'!$O15*(1+'Usages industrie'!$P15)^(P$6259-$D$6259)/1000</f>
        <v>0</v>
      </c>
      <c r="Q6327" s="210">
        <f>Q6276*'Usages industrie'!$O15*(1+'Usages industrie'!$P15)^(Q$6259-$D$6259)/1000</f>
        <v>0</v>
      </c>
      <c r="R6327" s="210">
        <f>R6276*'Usages industrie'!$O15*(1+'Usages industrie'!$P15)^(R$6259-$D$6259)/1000</f>
        <v>0</v>
      </c>
    </row>
    <row r="6328" spans="1:18" hidden="1" outlineLevel="2" x14ac:dyDescent="0.35">
      <c r="A6328" s="209" t="str">
        <f>'Usages industrie'!A16</f>
        <v>Usage industriel n°13</v>
      </c>
      <c r="B6328" s="209" t="s">
        <v>639</v>
      </c>
      <c r="C6328" s="209"/>
      <c r="D6328" s="210">
        <f>D6277*'Usages industrie'!$O16*(1+'Usages industrie'!$P16)^(D$6259-$D$6259)/1000</f>
        <v>0</v>
      </c>
      <c r="E6328" s="210">
        <f>E6277*'Usages industrie'!$O16*(1+'Usages industrie'!$P16)^(E$6259-$D$6259)/1000</f>
        <v>0</v>
      </c>
      <c r="F6328" s="210">
        <f>F6277*'Usages industrie'!$O16*(1+'Usages industrie'!$P16)^(F$6259-$D$6259)/1000</f>
        <v>0</v>
      </c>
      <c r="G6328" s="210">
        <f>G6277*'Usages industrie'!$O16*(1+'Usages industrie'!$P16)^(G$6259-$D$6259)/1000</f>
        <v>0</v>
      </c>
      <c r="H6328" s="210">
        <f>H6277*'Usages industrie'!$O16*(1+'Usages industrie'!$P16)^(H$6259-$D$6259)/1000</f>
        <v>0</v>
      </c>
      <c r="I6328" s="210">
        <f>I6277*'Usages industrie'!$O16*(1+'Usages industrie'!$P16)^(I$6259-$D$6259)/1000</f>
        <v>0</v>
      </c>
      <c r="J6328" s="210">
        <f>J6277*'Usages industrie'!$O16*(1+'Usages industrie'!$P16)^(J$6259-$D$6259)/1000</f>
        <v>0</v>
      </c>
      <c r="K6328" s="210">
        <f>K6277*'Usages industrie'!$O16*(1+'Usages industrie'!$P16)^(K$6259-$D$6259)/1000</f>
        <v>0</v>
      </c>
      <c r="L6328" s="210">
        <f>L6277*'Usages industrie'!$O16*(1+'Usages industrie'!$P16)^(L$6259-$D$6259)/1000</f>
        <v>0</v>
      </c>
      <c r="M6328" s="210">
        <f>M6277*'Usages industrie'!$O16*(1+'Usages industrie'!$P16)^(M$6259-$D$6259)/1000</f>
        <v>0</v>
      </c>
      <c r="N6328" s="210">
        <f>N6277*'Usages industrie'!$O16*(1+'Usages industrie'!$P16)^(N$6259-$D$6259)/1000</f>
        <v>0</v>
      </c>
      <c r="O6328" s="210">
        <f>O6277*'Usages industrie'!$O16*(1+'Usages industrie'!$P16)^(O$6259-$D$6259)/1000</f>
        <v>0</v>
      </c>
      <c r="P6328" s="210">
        <f>P6277*'Usages industrie'!$O16*(1+'Usages industrie'!$P16)^(P$6259-$D$6259)/1000</f>
        <v>0</v>
      </c>
      <c r="Q6328" s="210">
        <f>Q6277*'Usages industrie'!$O16*(1+'Usages industrie'!$P16)^(Q$6259-$D$6259)/1000</f>
        <v>0</v>
      </c>
      <c r="R6328" s="210">
        <f>R6277*'Usages industrie'!$O16*(1+'Usages industrie'!$P16)^(R$6259-$D$6259)/1000</f>
        <v>0</v>
      </c>
    </row>
    <row r="6329" spans="1:18" hidden="1" outlineLevel="2" x14ac:dyDescent="0.35">
      <c r="A6329" s="209" t="str">
        <f>'Usages industrie'!A17</f>
        <v>Usage industriel n°14</v>
      </c>
      <c r="B6329" s="209" t="s">
        <v>639</v>
      </c>
      <c r="C6329" s="209"/>
      <c r="D6329" s="210">
        <f>D6278*'Usages industrie'!$O17*(1+'Usages industrie'!$P17)^(D$6259-$D$6259)/1000</f>
        <v>0</v>
      </c>
      <c r="E6329" s="210">
        <f>E6278*'Usages industrie'!$O17*(1+'Usages industrie'!$P17)^(E$6259-$D$6259)/1000</f>
        <v>0</v>
      </c>
      <c r="F6329" s="210">
        <f>F6278*'Usages industrie'!$O17*(1+'Usages industrie'!$P17)^(F$6259-$D$6259)/1000</f>
        <v>0</v>
      </c>
      <c r="G6329" s="210">
        <f>G6278*'Usages industrie'!$O17*(1+'Usages industrie'!$P17)^(G$6259-$D$6259)/1000</f>
        <v>0</v>
      </c>
      <c r="H6329" s="210">
        <f>H6278*'Usages industrie'!$O17*(1+'Usages industrie'!$P17)^(H$6259-$D$6259)/1000</f>
        <v>0</v>
      </c>
      <c r="I6329" s="210">
        <f>I6278*'Usages industrie'!$O17*(1+'Usages industrie'!$P17)^(I$6259-$D$6259)/1000</f>
        <v>0</v>
      </c>
      <c r="J6329" s="210">
        <f>J6278*'Usages industrie'!$O17*(1+'Usages industrie'!$P17)^(J$6259-$D$6259)/1000</f>
        <v>0</v>
      </c>
      <c r="K6329" s="210">
        <f>K6278*'Usages industrie'!$O17*(1+'Usages industrie'!$P17)^(K$6259-$D$6259)/1000</f>
        <v>0</v>
      </c>
      <c r="L6329" s="210">
        <f>L6278*'Usages industrie'!$O17*(1+'Usages industrie'!$P17)^(L$6259-$D$6259)/1000</f>
        <v>0</v>
      </c>
      <c r="M6329" s="210">
        <f>M6278*'Usages industrie'!$O17*(1+'Usages industrie'!$P17)^(M$6259-$D$6259)/1000</f>
        <v>0</v>
      </c>
      <c r="N6329" s="210">
        <f>N6278*'Usages industrie'!$O17*(1+'Usages industrie'!$P17)^(N$6259-$D$6259)/1000</f>
        <v>0</v>
      </c>
      <c r="O6329" s="210">
        <f>O6278*'Usages industrie'!$O17*(1+'Usages industrie'!$P17)^(O$6259-$D$6259)/1000</f>
        <v>0</v>
      </c>
      <c r="P6329" s="210">
        <f>P6278*'Usages industrie'!$O17*(1+'Usages industrie'!$P17)^(P$6259-$D$6259)/1000</f>
        <v>0</v>
      </c>
      <c r="Q6329" s="210">
        <f>Q6278*'Usages industrie'!$O17*(1+'Usages industrie'!$P17)^(Q$6259-$D$6259)/1000</f>
        <v>0</v>
      </c>
      <c r="R6329" s="210">
        <f>R6278*'Usages industrie'!$O17*(1+'Usages industrie'!$P17)^(R$6259-$D$6259)/1000</f>
        <v>0</v>
      </c>
    </row>
    <row r="6330" spans="1:18" hidden="1" outlineLevel="2" x14ac:dyDescent="0.35">
      <c r="A6330" s="209" t="str">
        <f>'Usages industrie'!A18</f>
        <v>Usage industriel n°15</v>
      </c>
      <c r="B6330" s="209" t="s">
        <v>639</v>
      </c>
      <c r="C6330" s="209"/>
      <c r="D6330" s="210">
        <f>D6279*'Usages industrie'!$O18*(1+'Usages industrie'!$P18)^(D$6259-$D$6259)/1000</f>
        <v>0</v>
      </c>
      <c r="E6330" s="210">
        <f>E6279*'Usages industrie'!$O18*(1+'Usages industrie'!$P18)^(E$6259-$D$6259)/1000</f>
        <v>0</v>
      </c>
      <c r="F6330" s="210">
        <f>F6279*'Usages industrie'!$O18*(1+'Usages industrie'!$P18)^(F$6259-$D$6259)/1000</f>
        <v>0</v>
      </c>
      <c r="G6330" s="210">
        <f>G6279*'Usages industrie'!$O18*(1+'Usages industrie'!$P18)^(G$6259-$D$6259)/1000</f>
        <v>0</v>
      </c>
      <c r="H6330" s="210">
        <f>H6279*'Usages industrie'!$O18*(1+'Usages industrie'!$P18)^(H$6259-$D$6259)/1000</f>
        <v>0</v>
      </c>
      <c r="I6330" s="210">
        <f>I6279*'Usages industrie'!$O18*(1+'Usages industrie'!$P18)^(I$6259-$D$6259)/1000</f>
        <v>0</v>
      </c>
      <c r="J6330" s="210">
        <f>J6279*'Usages industrie'!$O18*(1+'Usages industrie'!$P18)^(J$6259-$D$6259)/1000</f>
        <v>0</v>
      </c>
      <c r="K6330" s="210">
        <f>K6279*'Usages industrie'!$O18*(1+'Usages industrie'!$P18)^(K$6259-$D$6259)/1000</f>
        <v>0</v>
      </c>
      <c r="L6330" s="210">
        <f>L6279*'Usages industrie'!$O18*(1+'Usages industrie'!$P18)^(L$6259-$D$6259)/1000</f>
        <v>0</v>
      </c>
      <c r="M6330" s="210">
        <f>M6279*'Usages industrie'!$O18*(1+'Usages industrie'!$P18)^(M$6259-$D$6259)/1000</f>
        <v>0</v>
      </c>
      <c r="N6330" s="210">
        <f>N6279*'Usages industrie'!$O18*(1+'Usages industrie'!$P18)^(N$6259-$D$6259)/1000</f>
        <v>0</v>
      </c>
      <c r="O6330" s="210">
        <f>O6279*'Usages industrie'!$O18*(1+'Usages industrie'!$P18)^(O$6259-$D$6259)/1000</f>
        <v>0</v>
      </c>
      <c r="P6330" s="210">
        <f>P6279*'Usages industrie'!$O18*(1+'Usages industrie'!$P18)^(P$6259-$D$6259)/1000</f>
        <v>0</v>
      </c>
      <c r="Q6330" s="210">
        <f>Q6279*'Usages industrie'!$O18*(1+'Usages industrie'!$P18)^(Q$6259-$D$6259)/1000</f>
        <v>0</v>
      </c>
      <c r="R6330" s="210">
        <f>R6279*'Usages industrie'!$O18*(1+'Usages industrie'!$P18)^(R$6259-$D$6259)/1000</f>
        <v>0</v>
      </c>
    </row>
    <row r="6331" spans="1:18" hidden="1" outlineLevel="2" x14ac:dyDescent="0.35">
      <c r="A6331" s="209" t="str">
        <f>'Usages industrie'!A19</f>
        <v>Usage industriel n°16</v>
      </c>
      <c r="B6331" s="209" t="s">
        <v>639</v>
      </c>
      <c r="C6331" s="209"/>
      <c r="D6331" s="210">
        <f>D6280*'Usages industrie'!$O19*(1+'Usages industrie'!$P19)^(D$6259-$D$6259)/1000</f>
        <v>0</v>
      </c>
      <c r="E6331" s="210">
        <f>E6280*'Usages industrie'!$O19*(1+'Usages industrie'!$P19)^(E$6259-$D$6259)/1000</f>
        <v>0</v>
      </c>
      <c r="F6331" s="210">
        <f>F6280*'Usages industrie'!$O19*(1+'Usages industrie'!$P19)^(F$6259-$D$6259)/1000</f>
        <v>0</v>
      </c>
      <c r="G6331" s="210">
        <f>G6280*'Usages industrie'!$O19*(1+'Usages industrie'!$P19)^(G$6259-$D$6259)/1000</f>
        <v>0</v>
      </c>
      <c r="H6331" s="210">
        <f>H6280*'Usages industrie'!$O19*(1+'Usages industrie'!$P19)^(H$6259-$D$6259)/1000</f>
        <v>0</v>
      </c>
      <c r="I6331" s="210">
        <f>I6280*'Usages industrie'!$O19*(1+'Usages industrie'!$P19)^(I$6259-$D$6259)/1000</f>
        <v>0</v>
      </c>
      <c r="J6331" s="210">
        <f>J6280*'Usages industrie'!$O19*(1+'Usages industrie'!$P19)^(J$6259-$D$6259)/1000</f>
        <v>0</v>
      </c>
      <c r="K6331" s="210">
        <f>K6280*'Usages industrie'!$O19*(1+'Usages industrie'!$P19)^(K$6259-$D$6259)/1000</f>
        <v>0</v>
      </c>
      <c r="L6331" s="210">
        <f>L6280*'Usages industrie'!$O19*(1+'Usages industrie'!$P19)^(L$6259-$D$6259)/1000</f>
        <v>0</v>
      </c>
      <c r="M6331" s="210">
        <f>M6280*'Usages industrie'!$O19*(1+'Usages industrie'!$P19)^(M$6259-$D$6259)/1000</f>
        <v>0</v>
      </c>
      <c r="N6331" s="210">
        <f>N6280*'Usages industrie'!$O19*(1+'Usages industrie'!$P19)^(N$6259-$D$6259)/1000</f>
        <v>0</v>
      </c>
      <c r="O6331" s="210">
        <f>O6280*'Usages industrie'!$O19*(1+'Usages industrie'!$P19)^(O$6259-$D$6259)/1000</f>
        <v>0</v>
      </c>
      <c r="P6331" s="210">
        <f>P6280*'Usages industrie'!$O19*(1+'Usages industrie'!$P19)^(P$6259-$D$6259)/1000</f>
        <v>0</v>
      </c>
      <c r="Q6331" s="210">
        <f>Q6280*'Usages industrie'!$O19*(1+'Usages industrie'!$P19)^(Q$6259-$D$6259)/1000</f>
        <v>0</v>
      </c>
      <c r="R6331" s="210">
        <f>R6280*'Usages industrie'!$O19*(1+'Usages industrie'!$P19)^(R$6259-$D$6259)/1000</f>
        <v>0</v>
      </c>
    </row>
    <row r="6332" spans="1:18" hidden="1" outlineLevel="2" x14ac:dyDescent="0.35">
      <c r="A6332" s="209" t="str">
        <f>'Usages industrie'!A20</f>
        <v>Usage industriel n°17</v>
      </c>
      <c r="B6332" s="209" t="s">
        <v>639</v>
      </c>
      <c r="C6332" s="209"/>
      <c r="D6332" s="210">
        <f>D6281*'Usages industrie'!$O20*(1+'Usages industrie'!$P20)^(D$6259-$D$6259)/1000</f>
        <v>0</v>
      </c>
      <c r="E6332" s="210">
        <f>E6281*'Usages industrie'!$O20*(1+'Usages industrie'!$P20)^(E$6259-$D$6259)/1000</f>
        <v>0</v>
      </c>
      <c r="F6332" s="210">
        <f>F6281*'Usages industrie'!$O20*(1+'Usages industrie'!$P20)^(F$6259-$D$6259)/1000</f>
        <v>0</v>
      </c>
      <c r="G6332" s="210">
        <f>G6281*'Usages industrie'!$O20*(1+'Usages industrie'!$P20)^(G$6259-$D$6259)/1000</f>
        <v>0</v>
      </c>
      <c r="H6332" s="210">
        <f>H6281*'Usages industrie'!$O20*(1+'Usages industrie'!$P20)^(H$6259-$D$6259)/1000</f>
        <v>0</v>
      </c>
      <c r="I6332" s="210">
        <f>I6281*'Usages industrie'!$O20*(1+'Usages industrie'!$P20)^(I$6259-$D$6259)/1000</f>
        <v>0</v>
      </c>
      <c r="J6332" s="210">
        <f>J6281*'Usages industrie'!$O20*(1+'Usages industrie'!$P20)^(J$6259-$D$6259)/1000</f>
        <v>0</v>
      </c>
      <c r="K6332" s="210">
        <f>K6281*'Usages industrie'!$O20*(1+'Usages industrie'!$P20)^(K$6259-$D$6259)/1000</f>
        <v>0</v>
      </c>
      <c r="L6332" s="210">
        <f>L6281*'Usages industrie'!$O20*(1+'Usages industrie'!$P20)^(L$6259-$D$6259)/1000</f>
        <v>0</v>
      </c>
      <c r="M6332" s="210">
        <f>M6281*'Usages industrie'!$O20*(1+'Usages industrie'!$P20)^(M$6259-$D$6259)/1000</f>
        <v>0</v>
      </c>
      <c r="N6332" s="210">
        <f>N6281*'Usages industrie'!$O20*(1+'Usages industrie'!$P20)^(N$6259-$D$6259)/1000</f>
        <v>0</v>
      </c>
      <c r="O6332" s="210">
        <f>O6281*'Usages industrie'!$O20*(1+'Usages industrie'!$P20)^(O$6259-$D$6259)/1000</f>
        <v>0</v>
      </c>
      <c r="P6332" s="210">
        <f>P6281*'Usages industrie'!$O20*(1+'Usages industrie'!$P20)^(P$6259-$D$6259)/1000</f>
        <v>0</v>
      </c>
      <c r="Q6332" s="210">
        <f>Q6281*'Usages industrie'!$O20*(1+'Usages industrie'!$P20)^(Q$6259-$D$6259)/1000</f>
        <v>0</v>
      </c>
      <c r="R6332" s="210">
        <f>R6281*'Usages industrie'!$O20*(1+'Usages industrie'!$P20)^(R$6259-$D$6259)/1000</f>
        <v>0</v>
      </c>
    </row>
    <row r="6333" spans="1:18" hidden="1" outlineLevel="2" x14ac:dyDescent="0.35">
      <c r="A6333" s="209" t="str">
        <f>'Usages industrie'!A21</f>
        <v>Usage industriel n°18</v>
      </c>
      <c r="B6333" s="209" t="s">
        <v>639</v>
      </c>
      <c r="C6333" s="209"/>
      <c r="D6333" s="210">
        <f>D6282*'Usages industrie'!$O21*(1+'Usages industrie'!$P21)^(D$6259-$D$6259)/1000</f>
        <v>0</v>
      </c>
      <c r="E6333" s="210">
        <f>E6282*'Usages industrie'!$O21*(1+'Usages industrie'!$P21)^(E$6259-$D$6259)/1000</f>
        <v>0</v>
      </c>
      <c r="F6333" s="210">
        <f>F6282*'Usages industrie'!$O21*(1+'Usages industrie'!$P21)^(F$6259-$D$6259)/1000</f>
        <v>0</v>
      </c>
      <c r="G6333" s="210">
        <f>G6282*'Usages industrie'!$O21*(1+'Usages industrie'!$P21)^(G$6259-$D$6259)/1000</f>
        <v>0</v>
      </c>
      <c r="H6333" s="210">
        <f>H6282*'Usages industrie'!$O21*(1+'Usages industrie'!$P21)^(H$6259-$D$6259)/1000</f>
        <v>0</v>
      </c>
      <c r="I6333" s="210">
        <f>I6282*'Usages industrie'!$O21*(1+'Usages industrie'!$P21)^(I$6259-$D$6259)/1000</f>
        <v>0</v>
      </c>
      <c r="J6333" s="210">
        <f>J6282*'Usages industrie'!$O21*(1+'Usages industrie'!$P21)^(J$6259-$D$6259)/1000</f>
        <v>0</v>
      </c>
      <c r="K6333" s="210">
        <f>K6282*'Usages industrie'!$O21*(1+'Usages industrie'!$P21)^(K$6259-$D$6259)/1000</f>
        <v>0</v>
      </c>
      <c r="L6333" s="210">
        <f>L6282*'Usages industrie'!$O21*(1+'Usages industrie'!$P21)^(L$6259-$D$6259)/1000</f>
        <v>0</v>
      </c>
      <c r="M6333" s="210">
        <f>M6282*'Usages industrie'!$O21*(1+'Usages industrie'!$P21)^(M$6259-$D$6259)/1000</f>
        <v>0</v>
      </c>
      <c r="N6333" s="210">
        <f>N6282*'Usages industrie'!$O21*(1+'Usages industrie'!$P21)^(N$6259-$D$6259)/1000</f>
        <v>0</v>
      </c>
      <c r="O6333" s="210">
        <f>O6282*'Usages industrie'!$O21*(1+'Usages industrie'!$P21)^(O$6259-$D$6259)/1000</f>
        <v>0</v>
      </c>
      <c r="P6333" s="210">
        <f>P6282*'Usages industrie'!$O21*(1+'Usages industrie'!$P21)^(P$6259-$D$6259)/1000</f>
        <v>0</v>
      </c>
      <c r="Q6333" s="210">
        <f>Q6282*'Usages industrie'!$O21*(1+'Usages industrie'!$P21)^(Q$6259-$D$6259)/1000</f>
        <v>0</v>
      </c>
      <c r="R6333" s="210">
        <f>R6282*'Usages industrie'!$O21*(1+'Usages industrie'!$P21)^(R$6259-$D$6259)/1000</f>
        <v>0</v>
      </c>
    </row>
    <row r="6334" spans="1:18" hidden="1" outlineLevel="2" x14ac:dyDescent="0.35">
      <c r="A6334" s="209" t="str">
        <f>'Usages industrie'!A22</f>
        <v>Usage industriel n°19</v>
      </c>
      <c r="B6334" s="209" t="s">
        <v>639</v>
      </c>
      <c r="C6334" s="209"/>
      <c r="D6334" s="210">
        <f>D6283*'Usages industrie'!$O22*(1+'Usages industrie'!$P22)^(D$6259-$D$6259)/1000</f>
        <v>0</v>
      </c>
      <c r="E6334" s="210">
        <f>E6283*'Usages industrie'!$O22*(1+'Usages industrie'!$P22)^(E$6259-$D$6259)/1000</f>
        <v>0</v>
      </c>
      <c r="F6334" s="210">
        <f>F6283*'Usages industrie'!$O22*(1+'Usages industrie'!$P22)^(F$6259-$D$6259)/1000</f>
        <v>0</v>
      </c>
      <c r="G6334" s="210">
        <f>G6283*'Usages industrie'!$O22*(1+'Usages industrie'!$P22)^(G$6259-$D$6259)/1000</f>
        <v>0</v>
      </c>
      <c r="H6334" s="210">
        <f>H6283*'Usages industrie'!$O22*(1+'Usages industrie'!$P22)^(H$6259-$D$6259)/1000</f>
        <v>0</v>
      </c>
      <c r="I6334" s="210">
        <f>I6283*'Usages industrie'!$O22*(1+'Usages industrie'!$P22)^(I$6259-$D$6259)/1000</f>
        <v>0</v>
      </c>
      <c r="J6334" s="210">
        <f>J6283*'Usages industrie'!$O22*(1+'Usages industrie'!$P22)^(J$6259-$D$6259)/1000</f>
        <v>0</v>
      </c>
      <c r="K6334" s="210">
        <f>K6283*'Usages industrie'!$O22*(1+'Usages industrie'!$P22)^(K$6259-$D$6259)/1000</f>
        <v>0</v>
      </c>
      <c r="L6334" s="210">
        <f>L6283*'Usages industrie'!$O22*(1+'Usages industrie'!$P22)^(L$6259-$D$6259)/1000</f>
        <v>0</v>
      </c>
      <c r="M6334" s="210">
        <f>M6283*'Usages industrie'!$O22*(1+'Usages industrie'!$P22)^(M$6259-$D$6259)/1000</f>
        <v>0</v>
      </c>
      <c r="N6334" s="210">
        <f>N6283*'Usages industrie'!$O22*(1+'Usages industrie'!$P22)^(N$6259-$D$6259)/1000</f>
        <v>0</v>
      </c>
      <c r="O6334" s="210">
        <f>O6283*'Usages industrie'!$O22*(1+'Usages industrie'!$P22)^(O$6259-$D$6259)/1000</f>
        <v>0</v>
      </c>
      <c r="P6334" s="210">
        <f>P6283*'Usages industrie'!$O22*(1+'Usages industrie'!$P22)^(P$6259-$D$6259)/1000</f>
        <v>0</v>
      </c>
      <c r="Q6334" s="210">
        <f>Q6283*'Usages industrie'!$O22*(1+'Usages industrie'!$P22)^(Q$6259-$D$6259)/1000</f>
        <v>0</v>
      </c>
      <c r="R6334" s="210">
        <f>R6283*'Usages industrie'!$O22*(1+'Usages industrie'!$P22)^(R$6259-$D$6259)/1000</f>
        <v>0</v>
      </c>
    </row>
    <row r="6335" spans="1:18" hidden="1" outlineLevel="2" x14ac:dyDescent="0.35">
      <c r="A6335" s="209" t="str">
        <f>'Usages industrie'!A23</f>
        <v>Usage industriel n°20</v>
      </c>
      <c r="B6335" s="209" t="s">
        <v>639</v>
      </c>
      <c r="C6335" s="209"/>
      <c r="D6335" s="210">
        <f>D6284*'Usages industrie'!$O23*(1+'Usages industrie'!$P23)^(D$6259-$D$6259)/1000</f>
        <v>0</v>
      </c>
      <c r="E6335" s="210">
        <f>E6284*'Usages industrie'!$O23*(1+'Usages industrie'!$P23)^(E$6259-$D$6259)/1000</f>
        <v>0</v>
      </c>
      <c r="F6335" s="210">
        <f>F6284*'Usages industrie'!$O23*(1+'Usages industrie'!$P23)^(F$6259-$D$6259)/1000</f>
        <v>0</v>
      </c>
      <c r="G6335" s="210">
        <f>G6284*'Usages industrie'!$O23*(1+'Usages industrie'!$P23)^(G$6259-$D$6259)/1000</f>
        <v>0</v>
      </c>
      <c r="H6335" s="210">
        <f>H6284*'Usages industrie'!$O23*(1+'Usages industrie'!$P23)^(H$6259-$D$6259)/1000</f>
        <v>0</v>
      </c>
      <c r="I6335" s="210">
        <f>I6284*'Usages industrie'!$O23*(1+'Usages industrie'!$P23)^(I$6259-$D$6259)/1000</f>
        <v>0</v>
      </c>
      <c r="J6335" s="210">
        <f>J6284*'Usages industrie'!$O23*(1+'Usages industrie'!$P23)^(J$6259-$D$6259)/1000</f>
        <v>0</v>
      </c>
      <c r="K6335" s="210">
        <f>K6284*'Usages industrie'!$O23*(1+'Usages industrie'!$P23)^(K$6259-$D$6259)/1000</f>
        <v>0</v>
      </c>
      <c r="L6335" s="210">
        <f>L6284*'Usages industrie'!$O23*(1+'Usages industrie'!$P23)^(L$6259-$D$6259)/1000</f>
        <v>0</v>
      </c>
      <c r="M6335" s="210">
        <f>M6284*'Usages industrie'!$O23*(1+'Usages industrie'!$P23)^(M$6259-$D$6259)/1000</f>
        <v>0</v>
      </c>
      <c r="N6335" s="210">
        <f>N6284*'Usages industrie'!$O23*(1+'Usages industrie'!$P23)^(N$6259-$D$6259)/1000</f>
        <v>0</v>
      </c>
      <c r="O6335" s="210">
        <f>O6284*'Usages industrie'!$O23*(1+'Usages industrie'!$P23)^(O$6259-$D$6259)/1000</f>
        <v>0</v>
      </c>
      <c r="P6335" s="210">
        <f>P6284*'Usages industrie'!$O23*(1+'Usages industrie'!$P23)^(P$6259-$D$6259)/1000</f>
        <v>0</v>
      </c>
      <c r="Q6335" s="210">
        <f>Q6284*'Usages industrie'!$O23*(1+'Usages industrie'!$P23)^(Q$6259-$D$6259)/1000</f>
        <v>0</v>
      </c>
      <c r="R6335" s="210">
        <f>R6284*'Usages industrie'!$O23*(1+'Usages industrie'!$P23)^(R$6259-$D$6259)/1000</f>
        <v>0</v>
      </c>
    </row>
    <row r="6336" spans="1:18" hidden="1" outlineLevel="2" x14ac:dyDescent="0.35">
      <c r="A6336" s="209" t="str">
        <f>'Usages industrie'!A24</f>
        <v>Usage industriel n°21</v>
      </c>
      <c r="B6336" s="209" t="s">
        <v>639</v>
      </c>
      <c r="C6336" s="209"/>
      <c r="D6336" s="210">
        <f>D6285*'Usages industrie'!$O24*(1+'Usages industrie'!$P24)^(D$6259-$D$6259)/1000</f>
        <v>0</v>
      </c>
      <c r="E6336" s="210">
        <f>E6285*'Usages industrie'!$O24*(1+'Usages industrie'!$P24)^(E$6259-$D$6259)/1000</f>
        <v>0</v>
      </c>
      <c r="F6336" s="210">
        <f>F6285*'Usages industrie'!$O24*(1+'Usages industrie'!$P24)^(F$6259-$D$6259)/1000</f>
        <v>0</v>
      </c>
      <c r="G6336" s="210">
        <f>G6285*'Usages industrie'!$O24*(1+'Usages industrie'!$P24)^(G$6259-$D$6259)/1000</f>
        <v>0</v>
      </c>
      <c r="H6336" s="210">
        <f>H6285*'Usages industrie'!$O24*(1+'Usages industrie'!$P24)^(H$6259-$D$6259)/1000</f>
        <v>0</v>
      </c>
      <c r="I6336" s="210">
        <f>I6285*'Usages industrie'!$O24*(1+'Usages industrie'!$P24)^(I$6259-$D$6259)/1000</f>
        <v>0</v>
      </c>
      <c r="J6336" s="210">
        <f>J6285*'Usages industrie'!$O24*(1+'Usages industrie'!$P24)^(J$6259-$D$6259)/1000</f>
        <v>0</v>
      </c>
      <c r="K6336" s="210">
        <f>K6285*'Usages industrie'!$O24*(1+'Usages industrie'!$P24)^(K$6259-$D$6259)/1000</f>
        <v>0</v>
      </c>
      <c r="L6336" s="210">
        <f>L6285*'Usages industrie'!$O24*(1+'Usages industrie'!$P24)^(L$6259-$D$6259)/1000</f>
        <v>0</v>
      </c>
      <c r="M6336" s="210">
        <f>M6285*'Usages industrie'!$O24*(1+'Usages industrie'!$P24)^(M$6259-$D$6259)/1000</f>
        <v>0</v>
      </c>
      <c r="N6336" s="210">
        <f>N6285*'Usages industrie'!$O24*(1+'Usages industrie'!$P24)^(N$6259-$D$6259)/1000</f>
        <v>0</v>
      </c>
      <c r="O6336" s="210">
        <f>O6285*'Usages industrie'!$O24*(1+'Usages industrie'!$P24)^(O$6259-$D$6259)/1000</f>
        <v>0</v>
      </c>
      <c r="P6336" s="210">
        <f>P6285*'Usages industrie'!$O24*(1+'Usages industrie'!$P24)^(P$6259-$D$6259)/1000</f>
        <v>0</v>
      </c>
      <c r="Q6336" s="210">
        <f>Q6285*'Usages industrie'!$O24*(1+'Usages industrie'!$P24)^(Q$6259-$D$6259)/1000</f>
        <v>0</v>
      </c>
      <c r="R6336" s="210">
        <f>R6285*'Usages industrie'!$O24*(1+'Usages industrie'!$P24)^(R$6259-$D$6259)/1000</f>
        <v>0</v>
      </c>
    </row>
    <row r="6337" spans="1:18" hidden="1" outlineLevel="2" x14ac:dyDescent="0.35">
      <c r="A6337" s="209" t="str">
        <f>'Usages industrie'!A25</f>
        <v>Usage industriel n°22</v>
      </c>
      <c r="B6337" s="209" t="s">
        <v>639</v>
      </c>
      <c r="C6337" s="209"/>
      <c r="D6337" s="210">
        <f>D6286*'Usages industrie'!$O25*(1+'Usages industrie'!$P25)^(D$6259-$D$6259)/1000</f>
        <v>0</v>
      </c>
      <c r="E6337" s="210">
        <f>E6286*'Usages industrie'!$O25*(1+'Usages industrie'!$P25)^(E$6259-$D$6259)/1000</f>
        <v>0</v>
      </c>
      <c r="F6337" s="210">
        <f>F6286*'Usages industrie'!$O25*(1+'Usages industrie'!$P25)^(F$6259-$D$6259)/1000</f>
        <v>0</v>
      </c>
      <c r="G6337" s="210">
        <f>G6286*'Usages industrie'!$O25*(1+'Usages industrie'!$P25)^(G$6259-$D$6259)/1000</f>
        <v>0</v>
      </c>
      <c r="H6337" s="210">
        <f>H6286*'Usages industrie'!$O25*(1+'Usages industrie'!$P25)^(H$6259-$D$6259)/1000</f>
        <v>0</v>
      </c>
      <c r="I6337" s="210">
        <f>I6286*'Usages industrie'!$O25*(1+'Usages industrie'!$P25)^(I$6259-$D$6259)/1000</f>
        <v>0</v>
      </c>
      <c r="J6337" s="210">
        <f>J6286*'Usages industrie'!$O25*(1+'Usages industrie'!$P25)^(J$6259-$D$6259)/1000</f>
        <v>0</v>
      </c>
      <c r="K6337" s="210">
        <f>K6286*'Usages industrie'!$O25*(1+'Usages industrie'!$P25)^(K$6259-$D$6259)/1000</f>
        <v>0</v>
      </c>
      <c r="L6337" s="210">
        <f>L6286*'Usages industrie'!$O25*(1+'Usages industrie'!$P25)^(L$6259-$D$6259)/1000</f>
        <v>0</v>
      </c>
      <c r="M6337" s="210">
        <f>M6286*'Usages industrie'!$O25*(1+'Usages industrie'!$P25)^(M$6259-$D$6259)/1000</f>
        <v>0</v>
      </c>
      <c r="N6337" s="210">
        <f>N6286*'Usages industrie'!$O25*(1+'Usages industrie'!$P25)^(N$6259-$D$6259)/1000</f>
        <v>0</v>
      </c>
      <c r="O6337" s="210">
        <f>O6286*'Usages industrie'!$O25*(1+'Usages industrie'!$P25)^(O$6259-$D$6259)/1000</f>
        <v>0</v>
      </c>
      <c r="P6337" s="210">
        <f>P6286*'Usages industrie'!$O25*(1+'Usages industrie'!$P25)^(P$6259-$D$6259)/1000</f>
        <v>0</v>
      </c>
      <c r="Q6337" s="210">
        <f>Q6286*'Usages industrie'!$O25*(1+'Usages industrie'!$P25)^(Q$6259-$D$6259)/1000</f>
        <v>0</v>
      </c>
      <c r="R6337" s="210">
        <f>R6286*'Usages industrie'!$O25*(1+'Usages industrie'!$P25)^(R$6259-$D$6259)/1000</f>
        <v>0</v>
      </c>
    </row>
    <row r="6338" spans="1:18" hidden="1" outlineLevel="2" x14ac:dyDescent="0.35">
      <c r="A6338" s="209" t="str">
        <f>'Usages industrie'!A26</f>
        <v>Usage industriel n°23</v>
      </c>
      <c r="B6338" s="209" t="s">
        <v>639</v>
      </c>
      <c r="C6338" s="209"/>
      <c r="D6338" s="210">
        <f>D6287*'Usages industrie'!$O26*(1+'Usages industrie'!$P26)^(D$6259-$D$6259)/1000</f>
        <v>0</v>
      </c>
      <c r="E6338" s="210">
        <f>E6287*'Usages industrie'!$O26*(1+'Usages industrie'!$P26)^(E$6259-$D$6259)/1000</f>
        <v>0</v>
      </c>
      <c r="F6338" s="210">
        <f>F6287*'Usages industrie'!$O26*(1+'Usages industrie'!$P26)^(F$6259-$D$6259)/1000</f>
        <v>0</v>
      </c>
      <c r="G6338" s="210">
        <f>G6287*'Usages industrie'!$O26*(1+'Usages industrie'!$P26)^(G$6259-$D$6259)/1000</f>
        <v>0</v>
      </c>
      <c r="H6338" s="210">
        <f>H6287*'Usages industrie'!$O26*(1+'Usages industrie'!$P26)^(H$6259-$D$6259)/1000</f>
        <v>0</v>
      </c>
      <c r="I6338" s="210">
        <f>I6287*'Usages industrie'!$O26*(1+'Usages industrie'!$P26)^(I$6259-$D$6259)/1000</f>
        <v>0</v>
      </c>
      <c r="J6338" s="210">
        <f>J6287*'Usages industrie'!$O26*(1+'Usages industrie'!$P26)^(J$6259-$D$6259)/1000</f>
        <v>0</v>
      </c>
      <c r="K6338" s="210">
        <f>K6287*'Usages industrie'!$O26*(1+'Usages industrie'!$P26)^(K$6259-$D$6259)/1000</f>
        <v>0</v>
      </c>
      <c r="L6338" s="210">
        <f>L6287*'Usages industrie'!$O26*(1+'Usages industrie'!$P26)^(L$6259-$D$6259)/1000</f>
        <v>0</v>
      </c>
      <c r="M6338" s="210">
        <f>M6287*'Usages industrie'!$O26*(1+'Usages industrie'!$P26)^(M$6259-$D$6259)/1000</f>
        <v>0</v>
      </c>
      <c r="N6338" s="210">
        <f>N6287*'Usages industrie'!$O26*(1+'Usages industrie'!$P26)^(N$6259-$D$6259)/1000</f>
        <v>0</v>
      </c>
      <c r="O6338" s="210">
        <f>O6287*'Usages industrie'!$O26*(1+'Usages industrie'!$P26)^(O$6259-$D$6259)/1000</f>
        <v>0</v>
      </c>
      <c r="P6338" s="210">
        <f>P6287*'Usages industrie'!$O26*(1+'Usages industrie'!$P26)^(P$6259-$D$6259)/1000</f>
        <v>0</v>
      </c>
      <c r="Q6338" s="210">
        <f>Q6287*'Usages industrie'!$O26*(1+'Usages industrie'!$P26)^(Q$6259-$D$6259)/1000</f>
        <v>0</v>
      </c>
      <c r="R6338" s="210">
        <f>R6287*'Usages industrie'!$O26*(1+'Usages industrie'!$P26)^(R$6259-$D$6259)/1000</f>
        <v>0</v>
      </c>
    </row>
    <row r="6339" spans="1:18" hidden="1" outlineLevel="2" x14ac:dyDescent="0.35">
      <c r="A6339" s="209" t="str">
        <f>'Usages industrie'!A27</f>
        <v>Usage industriel n°24</v>
      </c>
      <c r="B6339" s="209" t="s">
        <v>639</v>
      </c>
      <c r="C6339" s="209"/>
      <c r="D6339" s="210">
        <f>D6288*'Usages industrie'!$O27*(1+'Usages industrie'!$P27)^(D$6259-$D$6259)/1000</f>
        <v>0</v>
      </c>
      <c r="E6339" s="210">
        <f>E6288*'Usages industrie'!$O27*(1+'Usages industrie'!$P27)^(E$6259-$D$6259)/1000</f>
        <v>0</v>
      </c>
      <c r="F6339" s="210">
        <f>F6288*'Usages industrie'!$O27*(1+'Usages industrie'!$P27)^(F$6259-$D$6259)/1000</f>
        <v>0</v>
      </c>
      <c r="G6339" s="210">
        <f>G6288*'Usages industrie'!$O27*(1+'Usages industrie'!$P27)^(G$6259-$D$6259)/1000</f>
        <v>0</v>
      </c>
      <c r="H6339" s="210">
        <f>H6288*'Usages industrie'!$O27*(1+'Usages industrie'!$P27)^(H$6259-$D$6259)/1000</f>
        <v>0</v>
      </c>
      <c r="I6339" s="210">
        <f>I6288*'Usages industrie'!$O27*(1+'Usages industrie'!$P27)^(I$6259-$D$6259)/1000</f>
        <v>0</v>
      </c>
      <c r="J6339" s="210">
        <f>J6288*'Usages industrie'!$O27*(1+'Usages industrie'!$P27)^(J$6259-$D$6259)/1000</f>
        <v>0</v>
      </c>
      <c r="K6339" s="210">
        <f>K6288*'Usages industrie'!$O27*(1+'Usages industrie'!$P27)^(K$6259-$D$6259)/1000</f>
        <v>0</v>
      </c>
      <c r="L6339" s="210">
        <f>L6288*'Usages industrie'!$O27*(1+'Usages industrie'!$P27)^(L$6259-$D$6259)/1000</f>
        <v>0</v>
      </c>
      <c r="M6339" s="210">
        <f>M6288*'Usages industrie'!$O27*(1+'Usages industrie'!$P27)^(M$6259-$D$6259)/1000</f>
        <v>0</v>
      </c>
      <c r="N6339" s="210">
        <f>N6288*'Usages industrie'!$O27*(1+'Usages industrie'!$P27)^(N$6259-$D$6259)/1000</f>
        <v>0</v>
      </c>
      <c r="O6339" s="210">
        <f>O6288*'Usages industrie'!$O27*(1+'Usages industrie'!$P27)^(O$6259-$D$6259)/1000</f>
        <v>0</v>
      </c>
      <c r="P6339" s="210">
        <f>P6288*'Usages industrie'!$O27*(1+'Usages industrie'!$P27)^(P$6259-$D$6259)/1000</f>
        <v>0</v>
      </c>
      <c r="Q6339" s="210">
        <f>Q6288*'Usages industrie'!$O27*(1+'Usages industrie'!$P27)^(Q$6259-$D$6259)/1000</f>
        <v>0</v>
      </c>
      <c r="R6339" s="210">
        <f>R6288*'Usages industrie'!$O27*(1+'Usages industrie'!$P27)^(R$6259-$D$6259)/1000</f>
        <v>0</v>
      </c>
    </row>
    <row r="6340" spans="1:18" hidden="1" outlineLevel="2" x14ac:dyDescent="0.35">
      <c r="A6340" s="209" t="str">
        <f>'Usages industrie'!A28</f>
        <v>Usage industriel n°25</v>
      </c>
      <c r="B6340" s="209" t="s">
        <v>639</v>
      </c>
      <c r="C6340" s="209"/>
      <c r="D6340" s="210">
        <f>D6289*'Usages industrie'!$O28*(1+'Usages industrie'!$P28)^(D$6259-$D$6259)/1000</f>
        <v>0</v>
      </c>
      <c r="E6340" s="210">
        <f>E6289*'Usages industrie'!$O28*(1+'Usages industrie'!$P28)^(E$6259-$D$6259)/1000</f>
        <v>0</v>
      </c>
      <c r="F6340" s="210">
        <f>F6289*'Usages industrie'!$O28*(1+'Usages industrie'!$P28)^(F$6259-$D$6259)/1000</f>
        <v>0</v>
      </c>
      <c r="G6340" s="210">
        <f>G6289*'Usages industrie'!$O28*(1+'Usages industrie'!$P28)^(G$6259-$D$6259)/1000</f>
        <v>0</v>
      </c>
      <c r="H6340" s="210">
        <f>H6289*'Usages industrie'!$O28*(1+'Usages industrie'!$P28)^(H$6259-$D$6259)/1000</f>
        <v>0</v>
      </c>
      <c r="I6340" s="210">
        <f>I6289*'Usages industrie'!$O28*(1+'Usages industrie'!$P28)^(I$6259-$D$6259)/1000</f>
        <v>0</v>
      </c>
      <c r="J6340" s="210">
        <f>J6289*'Usages industrie'!$O28*(1+'Usages industrie'!$P28)^(J$6259-$D$6259)/1000</f>
        <v>0</v>
      </c>
      <c r="K6340" s="210">
        <f>K6289*'Usages industrie'!$O28*(1+'Usages industrie'!$P28)^(K$6259-$D$6259)/1000</f>
        <v>0</v>
      </c>
      <c r="L6340" s="210">
        <f>L6289*'Usages industrie'!$O28*(1+'Usages industrie'!$P28)^(L$6259-$D$6259)/1000</f>
        <v>0</v>
      </c>
      <c r="M6340" s="210">
        <f>M6289*'Usages industrie'!$O28*(1+'Usages industrie'!$P28)^(M$6259-$D$6259)/1000</f>
        <v>0</v>
      </c>
      <c r="N6340" s="210">
        <f>N6289*'Usages industrie'!$O28*(1+'Usages industrie'!$P28)^(N$6259-$D$6259)/1000</f>
        <v>0</v>
      </c>
      <c r="O6340" s="210">
        <f>O6289*'Usages industrie'!$O28*(1+'Usages industrie'!$P28)^(O$6259-$D$6259)/1000</f>
        <v>0</v>
      </c>
      <c r="P6340" s="210">
        <f>P6289*'Usages industrie'!$O28*(1+'Usages industrie'!$P28)^(P$6259-$D$6259)/1000</f>
        <v>0</v>
      </c>
      <c r="Q6340" s="210">
        <f>Q6289*'Usages industrie'!$O28*(1+'Usages industrie'!$P28)^(Q$6259-$D$6259)/1000</f>
        <v>0</v>
      </c>
      <c r="R6340" s="210">
        <f>R6289*'Usages industrie'!$O28*(1+'Usages industrie'!$P28)^(R$6259-$D$6259)/1000</f>
        <v>0</v>
      </c>
    </row>
    <row r="6341" spans="1:18" hidden="1" outlineLevel="2" x14ac:dyDescent="0.35">
      <c r="A6341" s="209" t="str">
        <f>'Usages industrie'!A29</f>
        <v>Usage industriel n°26</v>
      </c>
      <c r="B6341" s="209" t="s">
        <v>639</v>
      </c>
      <c r="C6341" s="209"/>
      <c r="D6341" s="210">
        <f>D6290*'Usages industrie'!$O29*(1+'Usages industrie'!$P29)^(D$6259-$D$6259)/1000</f>
        <v>0</v>
      </c>
      <c r="E6341" s="210">
        <f>E6290*'Usages industrie'!$O29*(1+'Usages industrie'!$P29)^(E$6259-$D$6259)/1000</f>
        <v>0</v>
      </c>
      <c r="F6341" s="210">
        <f>F6290*'Usages industrie'!$O29*(1+'Usages industrie'!$P29)^(F$6259-$D$6259)/1000</f>
        <v>0</v>
      </c>
      <c r="G6341" s="210">
        <f>G6290*'Usages industrie'!$O29*(1+'Usages industrie'!$P29)^(G$6259-$D$6259)/1000</f>
        <v>0</v>
      </c>
      <c r="H6341" s="210">
        <f>H6290*'Usages industrie'!$O29*(1+'Usages industrie'!$P29)^(H$6259-$D$6259)/1000</f>
        <v>0</v>
      </c>
      <c r="I6341" s="210">
        <f>I6290*'Usages industrie'!$O29*(1+'Usages industrie'!$P29)^(I$6259-$D$6259)/1000</f>
        <v>0</v>
      </c>
      <c r="J6341" s="210">
        <f>J6290*'Usages industrie'!$O29*(1+'Usages industrie'!$P29)^(J$6259-$D$6259)/1000</f>
        <v>0</v>
      </c>
      <c r="K6341" s="210">
        <f>K6290*'Usages industrie'!$O29*(1+'Usages industrie'!$P29)^(K$6259-$D$6259)/1000</f>
        <v>0</v>
      </c>
      <c r="L6341" s="210">
        <f>L6290*'Usages industrie'!$O29*(1+'Usages industrie'!$P29)^(L$6259-$D$6259)/1000</f>
        <v>0</v>
      </c>
      <c r="M6341" s="210">
        <f>M6290*'Usages industrie'!$O29*(1+'Usages industrie'!$P29)^(M$6259-$D$6259)/1000</f>
        <v>0</v>
      </c>
      <c r="N6341" s="210">
        <f>N6290*'Usages industrie'!$O29*(1+'Usages industrie'!$P29)^(N$6259-$D$6259)/1000</f>
        <v>0</v>
      </c>
      <c r="O6341" s="210">
        <f>O6290*'Usages industrie'!$O29*(1+'Usages industrie'!$P29)^(O$6259-$D$6259)/1000</f>
        <v>0</v>
      </c>
      <c r="P6341" s="210">
        <f>P6290*'Usages industrie'!$O29*(1+'Usages industrie'!$P29)^(P$6259-$D$6259)/1000</f>
        <v>0</v>
      </c>
      <c r="Q6341" s="210">
        <f>Q6290*'Usages industrie'!$O29*(1+'Usages industrie'!$P29)^(Q$6259-$D$6259)/1000</f>
        <v>0</v>
      </c>
      <c r="R6341" s="210">
        <f>R6290*'Usages industrie'!$O29*(1+'Usages industrie'!$P29)^(R$6259-$D$6259)/1000</f>
        <v>0</v>
      </c>
    </row>
    <row r="6342" spans="1:18" hidden="1" outlineLevel="2" x14ac:dyDescent="0.35">
      <c r="A6342" s="209" t="str">
        <f>'Usages industrie'!A30</f>
        <v>Usage industriel n°27</v>
      </c>
      <c r="B6342" s="209" t="s">
        <v>639</v>
      </c>
      <c r="C6342" s="209"/>
      <c r="D6342" s="210">
        <f>D6291*'Usages industrie'!$O30*(1+'Usages industrie'!$P30)^(D$6259-$D$6259)/1000</f>
        <v>0</v>
      </c>
      <c r="E6342" s="210">
        <f>E6291*'Usages industrie'!$O30*(1+'Usages industrie'!$P30)^(E$6259-$D$6259)/1000</f>
        <v>0</v>
      </c>
      <c r="F6342" s="210">
        <f>F6291*'Usages industrie'!$O30*(1+'Usages industrie'!$P30)^(F$6259-$D$6259)/1000</f>
        <v>0</v>
      </c>
      <c r="G6342" s="210">
        <f>G6291*'Usages industrie'!$O30*(1+'Usages industrie'!$P30)^(G$6259-$D$6259)/1000</f>
        <v>0</v>
      </c>
      <c r="H6342" s="210">
        <f>H6291*'Usages industrie'!$O30*(1+'Usages industrie'!$P30)^(H$6259-$D$6259)/1000</f>
        <v>0</v>
      </c>
      <c r="I6342" s="210">
        <f>I6291*'Usages industrie'!$O30*(1+'Usages industrie'!$P30)^(I$6259-$D$6259)/1000</f>
        <v>0</v>
      </c>
      <c r="J6342" s="210">
        <f>J6291*'Usages industrie'!$O30*(1+'Usages industrie'!$P30)^(J$6259-$D$6259)/1000</f>
        <v>0</v>
      </c>
      <c r="K6342" s="210">
        <f>K6291*'Usages industrie'!$O30*(1+'Usages industrie'!$P30)^(K$6259-$D$6259)/1000</f>
        <v>0</v>
      </c>
      <c r="L6342" s="210">
        <f>L6291*'Usages industrie'!$O30*(1+'Usages industrie'!$P30)^(L$6259-$D$6259)/1000</f>
        <v>0</v>
      </c>
      <c r="M6342" s="210">
        <f>M6291*'Usages industrie'!$O30*(1+'Usages industrie'!$P30)^(M$6259-$D$6259)/1000</f>
        <v>0</v>
      </c>
      <c r="N6342" s="210">
        <f>N6291*'Usages industrie'!$O30*(1+'Usages industrie'!$P30)^(N$6259-$D$6259)/1000</f>
        <v>0</v>
      </c>
      <c r="O6342" s="210">
        <f>O6291*'Usages industrie'!$O30*(1+'Usages industrie'!$P30)^(O$6259-$D$6259)/1000</f>
        <v>0</v>
      </c>
      <c r="P6342" s="210">
        <f>P6291*'Usages industrie'!$O30*(1+'Usages industrie'!$P30)^(P$6259-$D$6259)/1000</f>
        <v>0</v>
      </c>
      <c r="Q6342" s="210">
        <f>Q6291*'Usages industrie'!$O30*(1+'Usages industrie'!$P30)^(Q$6259-$D$6259)/1000</f>
        <v>0</v>
      </c>
      <c r="R6342" s="210">
        <f>R6291*'Usages industrie'!$O30*(1+'Usages industrie'!$P30)^(R$6259-$D$6259)/1000</f>
        <v>0</v>
      </c>
    </row>
    <row r="6343" spans="1:18" hidden="1" outlineLevel="2" x14ac:dyDescent="0.35">
      <c r="A6343" s="209" t="str">
        <f>'Usages industrie'!A31</f>
        <v>Usage industriel n°28</v>
      </c>
      <c r="B6343" s="209" t="s">
        <v>639</v>
      </c>
      <c r="C6343" s="209"/>
      <c r="D6343" s="210">
        <f>D6292*'Usages industrie'!$O31*(1+'Usages industrie'!$P31)^(D$6259-$D$6259)/1000</f>
        <v>0</v>
      </c>
      <c r="E6343" s="210">
        <f>E6292*'Usages industrie'!$O31*(1+'Usages industrie'!$P31)^(E$6259-$D$6259)/1000</f>
        <v>0</v>
      </c>
      <c r="F6343" s="210">
        <f>F6292*'Usages industrie'!$O31*(1+'Usages industrie'!$P31)^(F$6259-$D$6259)/1000</f>
        <v>0</v>
      </c>
      <c r="G6343" s="210">
        <f>G6292*'Usages industrie'!$O31*(1+'Usages industrie'!$P31)^(G$6259-$D$6259)/1000</f>
        <v>0</v>
      </c>
      <c r="H6343" s="210">
        <f>H6292*'Usages industrie'!$O31*(1+'Usages industrie'!$P31)^(H$6259-$D$6259)/1000</f>
        <v>0</v>
      </c>
      <c r="I6343" s="210">
        <f>I6292*'Usages industrie'!$O31*(1+'Usages industrie'!$P31)^(I$6259-$D$6259)/1000</f>
        <v>0</v>
      </c>
      <c r="J6343" s="210">
        <f>J6292*'Usages industrie'!$O31*(1+'Usages industrie'!$P31)^(J$6259-$D$6259)/1000</f>
        <v>0</v>
      </c>
      <c r="K6343" s="210">
        <f>K6292*'Usages industrie'!$O31*(1+'Usages industrie'!$P31)^(K$6259-$D$6259)/1000</f>
        <v>0</v>
      </c>
      <c r="L6343" s="210">
        <f>L6292*'Usages industrie'!$O31*(1+'Usages industrie'!$P31)^(L$6259-$D$6259)/1000</f>
        <v>0</v>
      </c>
      <c r="M6343" s="210">
        <f>M6292*'Usages industrie'!$O31*(1+'Usages industrie'!$P31)^(M$6259-$D$6259)/1000</f>
        <v>0</v>
      </c>
      <c r="N6343" s="210">
        <f>N6292*'Usages industrie'!$O31*(1+'Usages industrie'!$P31)^(N$6259-$D$6259)/1000</f>
        <v>0</v>
      </c>
      <c r="O6343" s="210">
        <f>O6292*'Usages industrie'!$O31*(1+'Usages industrie'!$P31)^(O$6259-$D$6259)/1000</f>
        <v>0</v>
      </c>
      <c r="P6343" s="210">
        <f>P6292*'Usages industrie'!$O31*(1+'Usages industrie'!$P31)^(P$6259-$D$6259)/1000</f>
        <v>0</v>
      </c>
      <c r="Q6343" s="210">
        <f>Q6292*'Usages industrie'!$O31*(1+'Usages industrie'!$P31)^(Q$6259-$D$6259)/1000</f>
        <v>0</v>
      </c>
      <c r="R6343" s="210">
        <f>R6292*'Usages industrie'!$O31*(1+'Usages industrie'!$P31)^(R$6259-$D$6259)/1000</f>
        <v>0</v>
      </c>
    </row>
    <row r="6344" spans="1:18" hidden="1" outlineLevel="2" x14ac:dyDescent="0.35">
      <c r="A6344" s="209" t="str">
        <f>'Usages industrie'!A32</f>
        <v>Usage industriel n°29</v>
      </c>
      <c r="B6344" s="209" t="s">
        <v>639</v>
      </c>
      <c r="C6344" s="209"/>
      <c r="D6344" s="210">
        <f>D6293*'Usages industrie'!$O32*(1+'Usages industrie'!$P32)^(D$6259-$D$6259)/1000</f>
        <v>0</v>
      </c>
      <c r="E6344" s="210">
        <f>E6293*'Usages industrie'!$O32*(1+'Usages industrie'!$P32)^(E$6259-$D$6259)/1000</f>
        <v>0</v>
      </c>
      <c r="F6344" s="210">
        <f>F6293*'Usages industrie'!$O32*(1+'Usages industrie'!$P32)^(F$6259-$D$6259)/1000</f>
        <v>0</v>
      </c>
      <c r="G6344" s="210">
        <f>G6293*'Usages industrie'!$O32*(1+'Usages industrie'!$P32)^(G$6259-$D$6259)/1000</f>
        <v>0</v>
      </c>
      <c r="H6344" s="210">
        <f>H6293*'Usages industrie'!$O32*(1+'Usages industrie'!$P32)^(H$6259-$D$6259)/1000</f>
        <v>0</v>
      </c>
      <c r="I6344" s="210">
        <f>I6293*'Usages industrie'!$O32*(1+'Usages industrie'!$P32)^(I$6259-$D$6259)/1000</f>
        <v>0</v>
      </c>
      <c r="J6344" s="210">
        <f>J6293*'Usages industrie'!$O32*(1+'Usages industrie'!$P32)^(J$6259-$D$6259)/1000</f>
        <v>0</v>
      </c>
      <c r="K6344" s="210">
        <f>K6293*'Usages industrie'!$O32*(1+'Usages industrie'!$P32)^(K$6259-$D$6259)/1000</f>
        <v>0</v>
      </c>
      <c r="L6344" s="210">
        <f>L6293*'Usages industrie'!$O32*(1+'Usages industrie'!$P32)^(L$6259-$D$6259)/1000</f>
        <v>0</v>
      </c>
      <c r="M6344" s="210">
        <f>M6293*'Usages industrie'!$O32*(1+'Usages industrie'!$P32)^(M$6259-$D$6259)/1000</f>
        <v>0</v>
      </c>
      <c r="N6344" s="210">
        <f>N6293*'Usages industrie'!$O32*(1+'Usages industrie'!$P32)^(N$6259-$D$6259)/1000</f>
        <v>0</v>
      </c>
      <c r="O6344" s="210">
        <f>O6293*'Usages industrie'!$O32*(1+'Usages industrie'!$P32)^(O$6259-$D$6259)/1000</f>
        <v>0</v>
      </c>
      <c r="P6344" s="210">
        <f>P6293*'Usages industrie'!$O32*(1+'Usages industrie'!$P32)^(P$6259-$D$6259)/1000</f>
        <v>0</v>
      </c>
      <c r="Q6344" s="210">
        <f>Q6293*'Usages industrie'!$O32*(1+'Usages industrie'!$P32)^(Q$6259-$D$6259)/1000</f>
        <v>0</v>
      </c>
      <c r="R6344" s="210">
        <f>R6293*'Usages industrie'!$O32*(1+'Usages industrie'!$P32)^(R$6259-$D$6259)/1000</f>
        <v>0</v>
      </c>
    </row>
    <row r="6345" spans="1:18" hidden="1" outlineLevel="2" x14ac:dyDescent="0.35">
      <c r="A6345" s="209" t="str">
        <f>'Usages industrie'!A33</f>
        <v>Usage industriel n°30</v>
      </c>
      <c r="B6345" s="209" t="s">
        <v>639</v>
      </c>
      <c r="C6345" s="209"/>
      <c r="D6345" s="210">
        <f>D6294*'Usages industrie'!$O33*(1+'Usages industrie'!$P33)^(D$6259-$D$6259)/1000</f>
        <v>0</v>
      </c>
      <c r="E6345" s="210">
        <f>E6294*'Usages industrie'!$O33*(1+'Usages industrie'!$P33)^(E$6259-$D$6259)/1000</f>
        <v>0</v>
      </c>
      <c r="F6345" s="210">
        <f>F6294*'Usages industrie'!$O33*(1+'Usages industrie'!$P33)^(F$6259-$D$6259)/1000</f>
        <v>0</v>
      </c>
      <c r="G6345" s="210">
        <f>G6294*'Usages industrie'!$O33*(1+'Usages industrie'!$P33)^(G$6259-$D$6259)/1000</f>
        <v>0</v>
      </c>
      <c r="H6345" s="210">
        <f>H6294*'Usages industrie'!$O33*(1+'Usages industrie'!$P33)^(H$6259-$D$6259)/1000</f>
        <v>0</v>
      </c>
      <c r="I6345" s="210">
        <f>I6294*'Usages industrie'!$O33*(1+'Usages industrie'!$P33)^(I$6259-$D$6259)/1000</f>
        <v>0</v>
      </c>
      <c r="J6345" s="210">
        <f>J6294*'Usages industrie'!$O33*(1+'Usages industrie'!$P33)^(J$6259-$D$6259)/1000</f>
        <v>0</v>
      </c>
      <c r="K6345" s="210">
        <f>K6294*'Usages industrie'!$O33*(1+'Usages industrie'!$P33)^(K$6259-$D$6259)/1000</f>
        <v>0</v>
      </c>
      <c r="L6345" s="210">
        <f>L6294*'Usages industrie'!$O33*(1+'Usages industrie'!$P33)^(L$6259-$D$6259)/1000</f>
        <v>0</v>
      </c>
      <c r="M6345" s="210">
        <f>M6294*'Usages industrie'!$O33*(1+'Usages industrie'!$P33)^(M$6259-$D$6259)/1000</f>
        <v>0</v>
      </c>
      <c r="N6345" s="210">
        <f>N6294*'Usages industrie'!$O33*(1+'Usages industrie'!$P33)^(N$6259-$D$6259)/1000</f>
        <v>0</v>
      </c>
      <c r="O6345" s="210">
        <f>O6294*'Usages industrie'!$O33*(1+'Usages industrie'!$P33)^(O$6259-$D$6259)/1000</f>
        <v>0</v>
      </c>
      <c r="P6345" s="210">
        <f>P6294*'Usages industrie'!$O33*(1+'Usages industrie'!$P33)^(P$6259-$D$6259)/1000</f>
        <v>0</v>
      </c>
      <c r="Q6345" s="210">
        <f>Q6294*'Usages industrie'!$O33*(1+'Usages industrie'!$P33)^(Q$6259-$D$6259)/1000</f>
        <v>0</v>
      </c>
      <c r="R6345" s="210">
        <f>R6294*'Usages industrie'!$O33*(1+'Usages industrie'!$P33)^(R$6259-$D$6259)/1000</f>
        <v>0</v>
      </c>
    </row>
    <row r="6346" spans="1:18" hidden="1" outlineLevel="2" x14ac:dyDescent="0.35">
      <c r="A6346" s="209" t="str">
        <f>'Usages industrie'!A34</f>
        <v>Usage industriel n°31</v>
      </c>
      <c r="B6346" s="209" t="s">
        <v>639</v>
      </c>
      <c r="C6346" s="209"/>
      <c r="D6346" s="210">
        <f>D6295*'Usages industrie'!$O34*(1+'Usages industrie'!$P34)^(D$6259-$D$6259)/1000</f>
        <v>0</v>
      </c>
      <c r="E6346" s="210">
        <f>E6295*'Usages industrie'!$O34*(1+'Usages industrie'!$P34)^(E$6259-$D$6259)/1000</f>
        <v>0</v>
      </c>
      <c r="F6346" s="210">
        <f>F6295*'Usages industrie'!$O34*(1+'Usages industrie'!$P34)^(F$6259-$D$6259)/1000</f>
        <v>0</v>
      </c>
      <c r="G6346" s="210">
        <f>G6295*'Usages industrie'!$O34*(1+'Usages industrie'!$P34)^(G$6259-$D$6259)/1000</f>
        <v>0</v>
      </c>
      <c r="H6346" s="210">
        <f>H6295*'Usages industrie'!$O34*(1+'Usages industrie'!$P34)^(H$6259-$D$6259)/1000</f>
        <v>0</v>
      </c>
      <c r="I6346" s="210">
        <f>I6295*'Usages industrie'!$O34*(1+'Usages industrie'!$P34)^(I$6259-$D$6259)/1000</f>
        <v>0</v>
      </c>
      <c r="J6346" s="210">
        <f>J6295*'Usages industrie'!$O34*(1+'Usages industrie'!$P34)^(J$6259-$D$6259)/1000</f>
        <v>0</v>
      </c>
      <c r="K6346" s="210">
        <f>K6295*'Usages industrie'!$O34*(1+'Usages industrie'!$P34)^(K$6259-$D$6259)/1000</f>
        <v>0</v>
      </c>
      <c r="L6346" s="210">
        <f>L6295*'Usages industrie'!$O34*(1+'Usages industrie'!$P34)^(L$6259-$D$6259)/1000</f>
        <v>0</v>
      </c>
      <c r="M6346" s="210">
        <f>M6295*'Usages industrie'!$O34*(1+'Usages industrie'!$P34)^(M$6259-$D$6259)/1000</f>
        <v>0</v>
      </c>
      <c r="N6346" s="210">
        <f>N6295*'Usages industrie'!$O34*(1+'Usages industrie'!$P34)^(N$6259-$D$6259)/1000</f>
        <v>0</v>
      </c>
      <c r="O6346" s="210">
        <f>O6295*'Usages industrie'!$O34*(1+'Usages industrie'!$P34)^(O$6259-$D$6259)/1000</f>
        <v>0</v>
      </c>
      <c r="P6346" s="210">
        <f>P6295*'Usages industrie'!$O34*(1+'Usages industrie'!$P34)^(P$6259-$D$6259)/1000</f>
        <v>0</v>
      </c>
      <c r="Q6346" s="210">
        <f>Q6295*'Usages industrie'!$O34*(1+'Usages industrie'!$P34)^(Q$6259-$D$6259)/1000</f>
        <v>0</v>
      </c>
      <c r="R6346" s="210">
        <f>R6295*'Usages industrie'!$O34*(1+'Usages industrie'!$P34)^(R$6259-$D$6259)/1000</f>
        <v>0</v>
      </c>
    </row>
    <row r="6347" spans="1:18" hidden="1" outlineLevel="2" x14ac:dyDescent="0.35">
      <c r="A6347" s="209" t="str">
        <f>'Usages industrie'!A35</f>
        <v>Usage industriel n°32</v>
      </c>
      <c r="B6347" s="209" t="s">
        <v>639</v>
      </c>
      <c r="C6347" s="209"/>
      <c r="D6347" s="210">
        <f>D6296*'Usages industrie'!$O35*(1+'Usages industrie'!$P35)^(D$6259-$D$6259)/1000</f>
        <v>0</v>
      </c>
      <c r="E6347" s="210">
        <f>E6296*'Usages industrie'!$O35*(1+'Usages industrie'!$P35)^(E$6259-$D$6259)/1000</f>
        <v>0</v>
      </c>
      <c r="F6347" s="210">
        <f>F6296*'Usages industrie'!$O35*(1+'Usages industrie'!$P35)^(F$6259-$D$6259)/1000</f>
        <v>0</v>
      </c>
      <c r="G6347" s="210">
        <f>G6296*'Usages industrie'!$O35*(1+'Usages industrie'!$P35)^(G$6259-$D$6259)/1000</f>
        <v>0</v>
      </c>
      <c r="H6347" s="210">
        <f>H6296*'Usages industrie'!$O35*(1+'Usages industrie'!$P35)^(H$6259-$D$6259)/1000</f>
        <v>0</v>
      </c>
      <c r="I6347" s="210">
        <f>I6296*'Usages industrie'!$O35*(1+'Usages industrie'!$P35)^(I$6259-$D$6259)/1000</f>
        <v>0</v>
      </c>
      <c r="J6347" s="210">
        <f>J6296*'Usages industrie'!$O35*(1+'Usages industrie'!$P35)^(J$6259-$D$6259)/1000</f>
        <v>0</v>
      </c>
      <c r="K6347" s="210">
        <f>K6296*'Usages industrie'!$O35*(1+'Usages industrie'!$P35)^(K$6259-$D$6259)/1000</f>
        <v>0</v>
      </c>
      <c r="L6347" s="210">
        <f>L6296*'Usages industrie'!$O35*(1+'Usages industrie'!$P35)^(L$6259-$D$6259)/1000</f>
        <v>0</v>
      </c>
      <c r="M6347" s="210">
        <f>M6296*'Usages industrie'!$O35*(1+'Usages industrie'!$P35)^(M$6259-$D$6259)/1000</f>
        <v>0</v>
      </c>
      <c r="N6347" s="210">
        <f>N6296*'Usages industrie'!$O35*(1+'Usages industrie'!$P35)^(N$6259-$D$6259)/1000</f>
        <v>0</v>
      </c>
      <c r="O6347" s="210">
        <f>O6296*'Usages industrie'!$O35*(1+'Usages industrie'!$P35)^(O$6259-$D$6259)/1000</f>
        <v>0</v>
      </c>
      <c r="P6347" s="210">
        <f>P6296*'Usages industrie'!$O35*(1+'Usages industrie'!$P35)^(P$6259-$D$6259)/1000</f>
        <v>0</v>
      </c>
      <c r="Q6347" s="210">
        <f>Q6296*'Usages industrie'!$O35*(1+'Usages industrie'!$P35)^(Q$6259-$D$6259)/1000</f>
        <v>0</v>
      </c>
      <c r="R6347" s="210">
        <f>R6296*'Usages industrie'!$O35*(1+'Usages industrie'!$P35)^(R$6259-$D$6259)/1000</f>
        <v>0</v>
      </c>
    </row>
    <row r="6348" spans="1:18" hidden="1" outlineLevel="2" x14ac:dyDescent="0.35">
      <c r="A6348" s="209" t="str">
        <f>'Usages industrie'!A36</f>
        <v>Usage industriel n°33</v>
      </c>
      <c r="B6348" s="209" t="s">
        <v>639</v>
      </c>
      <c r="C6348" s="209"/>
      <c r="D6348" s="210">
        <f>D6297*'Usages industrie'!$O36*(1+'Usages industrie'!$P36)^(D$6259-$D$6259)/1000</f>
        <v>0</v>
      </c>
      <c r="E6348" s="210">
        <f>E6297*'Usages industrie'!$O36*(1+'Usages industrie'!$P36)^(E$6259-$D$6259)/1000</f>
        <v>0</v>
      </c>
      <c r="F6348" s="210">
        <f>F6297*'Usages industrie'!$O36*(1+'Usages industrie'!$P36)^(F$6259-$D$6259)/1000</f>
        <v>0</v>
      </c>
      <c r="G6348" s="210">
        <f>G6297*'Usages industrie'!$O36*(1+'Usages industrie'!$P36)^(G$6259-$D$6259)/1000</f>
        <v>0</v>
      </c>
      <c r="H6348" s="210">
        <f>H6297*'Usages industrie'!$O36*(1+'Usages industrie'!$P36)^(H$6259-$D$6259)/1000</f>
        <v>0</v>
      </c>
      <c r="I6348" s="210">
        <f>I6297*'Usages industrie'!$O36*(1+'Usages industrie'!$P36)^(I$6259-$D$6259)/1000</f>
        <v>0</v>
      </c>
      <c r="J6348" s="210">
        <f>J6297*'Usages industrie'!$O36*(1+'Usages industrie'!$P36)^(J$6259-$D$6259)/1000</f>
        <v>0</v>
      </c>
      <c r="K6348" s="210">
        <f>K6297*'Usages industrie'!$O36*(1+'Usages industrie'!$P36)^(K$6259-$D$6259)/1000</f>
        <v>0</v>
      </c>
      <c r="L6348" s="210">
        <f>L6297*'Usages industrie'!$O36*(1+'Usages industrie'!$P36)^(L$6259-$D$6259)/1000</f>
        <v>0</v>
      </c>
      <c r="M6348" s="210">
        <f>M6297*'Usages industrie'!$O36*(1+'Usages industrie'!$P36)^(M$6259-$D$6259)/1000</f>
        <v>0</v>
      </c>
      <c r="N6348" s="210">
        <f>N6297*'Usages industrie'!$O36*(1+'Usages industrie'!$P36)^(N$6259-$D$6259)/1000</f>
        <v>0</v>
      </c>
      <c r="O6348" s="210">
        <f>O6297*'Usages industrie'!$O36*(1+'Usages industrie'!$P36)^(O$6259-$D$6259)/1000</f>
        <v>0</v>
      </c>
      <c r="P6348" s="210">
        <f>P6297*'Usages industrie'!$O36*(1+'Usages industrie'!$P36)^(P$6259-$D$6259)/1000</f>
        <v>0</v>
      </c>
      <c r="Q6348" s="210">
        <f>Q6297*'Usages industrie'!$O36*(1+'Usages industrie'!$P36)^(Q$6259-$D$6259)/1000</f>
        <v>0</v>
      </c>
      <c r="R6348" s="210">
        <f>R6297*'Usages industrie'!$O36*(1+'Usages industrie'!$P36)^(R$6259-$D$6259)/1000</f>
        <v>0</v>
      </c>
    </row>
    <row r="6349" spans="1:18" hidden="1" outlineLevel="2" x14ac:dyDescent="0.35">
      <c r="A6349" s="209" t="str">
        <f>'Usages industrie'!A37</f>
        <v>Usage industriel n°34</v>
      </c>
      <c r="B6349" s="209" t="s">
        <v>639</v>
      </c>
      <c r="C6349" s="209"/>
      <c r="D6349" s="210">
        <f>D6298*'Usages industrie'!$O37*(1+'Usages industrie'!$P37)^(D$6259-$D$6259)/1000</f>
        <v>0</v>
      </c>
      <c r="E6349" s="210">
        <f>E6298*'Usages industrie'!$O37*(1+'Usages industrie'!$P37)^(E$6259-$D$6259)/1000</f>
        <v>0</v>
      </c>
      <c r="F6349" s="210">
        <f>F6298*'Usages industrie'!$O37*(1+'Usages industrie'!$P37)^(F$6259-$D$6259)/1000</f>
        <v>0</v>
      </c>
      <c r="G6349" s="210">
        <f>G6298*'Usages industrie'!$O37*(1+'Usages industrie'!$P37)^(G$6259-$D$6259)/1000</f>
        <v>0</v>
      </c>
      <c r="H6349" s="210">
        <f>H6298*'Usages industrie'!$O37*(1+'Usages industrie'!$P37)^(H$6259-$D$6259)/1000</f>
        <v>0</v>
      </c>
      <c r="I6349" s="210">
        <f>I6298*'Usages industrie'!$O37*(1+'Usages industrie'!$P37)^(I$6259-$D$6259)/1000</f>
        <v>0</v>
      </c>
      <c r="J6349" s="210">
        <f>J6298*'Usages industrie'!$O37*(1+'Usages industrie'!$P37)^(J$6259-$D$6259)/1000</f>
        <v>0</v>
      </c>
      <c r="K6349" s="210">
        <f>K6298*'Usages industrie'!$O37*(1+'Usages industrie'!$P37)^(K$6259-$D$6259)/1000</f>
        <v>0</v>
      </c>
      <c r="L6349" s="210">
        <f>L6298*'Usages industrie'!$O37*(1+'Usages industrie'!$P37)^(L$6259-$D$6259)/1000</f>
        <v>0</v>
      </c>
      <c r="M6349" s="210">
        <f>M6298*'Usages industrie'!$O37*(1+'Usages industrie'!$P37)^(M$6259-$D$6259)/1000</f>
        <v>0</v>
      </c>
      <c r="N6349" s="210">
        <f>N6298*'Usages industrie'!$O37*(1+'Usages industrie'!$P37)^(N$6259-$D$6259)/1000</f>
        <v>0</v>
      </c>
      <c r="O6349" s="210">
        <f>O6298*'Usages industrie'!$O37*(1+'Usages industrie'!$P37)^(O$6259-$D$6259)/1000</f>
        <v>0</v>
      </c>
      <c r="P6349" s="210">
        <f>P6298*'Usages industrie'!$O37*(1+'Usages industrie'!$P37)^(P$6259-$D$6259)/1000</f>
        <v>0</v>
      </c>
      <c r="Q6349" s="210">
        <f>Q6298*'Usages industrie'!$O37*(1+'Usages industrie'!$P37)^(Q$6259-$D$6259)/1000</f>
        <v>0</v>
      </c>
      <c r="R6349" s="210">
        <f>R6298*'Usages industrie'!$O37*(1+'Usages industrie'!$P37)^(R$6259-$D$6259)/1000</f>
        <v>0</v>
      </c>
    </row>
    <row r="6350" spans="1:18" hidden="1" outlineLevel="2" x14ac:dyDescent="0.35">
      <c r="A6350" s="209" t="str">
        <f>'Usages industrie'!A38</f>
        <v>Usage industriel n°35</v>
      </c>
      <c r="B6350" s="209" t="s">
        <v>639</v>
      </c>
      <c r="C6350" s="209"/>
      <c r="D6350" s="210">
        <f>D6299*'Usages industrie'!$O38*(1+'Usages industrie'!$P38)^(D$6259-$D$6259)/1000</f>
        <v>0</v>
      </c>
      <c r="E6350" s="210">
        <f>E6299*'Usages industrie'!$O38*(1+'Usages industrie'!$P38)^(E$6259-$D$6259)/1000</f>
        <v>0</v>
      </c>
      <c r="F6350" s="210">
        <f>F6299*'Usages industrie'!$O38*(1+'Usages industrie'!$P38)^(F$6259-$D$6259)/1000</f>
        <v>0</v>
      </c>
      <c r="G6350" s="210">
        <f>G6299*'Usages industrie'!$O38*(1+'Usages industrie'!$P38)^(G$6259-$D$6259)/1000</f>
        <v>0</v>
      </c>
      <c r="H6350" s="210">
        <f>H6299*'Usages industrie'!$O38*(1+'Usages industrie'!$P38)^(H$6259-$D$6259)/1000</f>
        <v>0</v>
      </c>
      <c r="I6350" s="210">
        <f>I6299*'Usages industrie'!$O38*(1+'Usages industrie'!$P38)^(I$6259-$D$6259)/1000</f>
        <v>0</v>
      </c>
      <c r="J6350" s="210">
        <f>J6299*'Usages industrie'!$O38*(1+'Usages industrie'!$P38)^(J$6259-$D$6259)/1000</f>
        <v>0</v>
      </c>
      <c r="K6350" s="210">
        <f>K6299*'Usages industrie'!$O38*(1+'Usages industrie'!$P38)^(K$6259-$D$6259)/1000</f>
        <v>0</v>
      </c>
      <c r="L6350" s="210">
        <f>L6299*'Usages industrie'!$O38*(1+'Usages industrie'!$P38)^(L$6259-$D$6259)/1000</f>
        <v>0</v>
      </c>
      <c r="M6350" s="210">
        <f>M6299*'Usages industrie'!$O38*(1+'Usages industrie'!$P38)^(M$6259-$D$6259)/1000</f>
        <v>0</v>
      </c>
      <c r="N6350" s="210">
        <f>N6299*'Usages industrie'!$O38*(1+'Usages industrie'!$P38)^(N$6259-$D$6259)/1000</f>
        <v>0</v>
      </c>
      <c r="O6350" s="210">
        <f>O6299*'Usages industrie'!$O38*(1+'Usages industrie'!$P38)^(O$6259-$D$6259)/1000</f>
        <v>0</v>
      </c>
      <c r="P6350" s="210">
        <f>P6299*'Usages industrie'!$O38*(1+'Usages industrie'!$P38)^(P$6259-$D$6259)/1000</f>
        <v>0</v>
      </c>
      <c r="Q6350" s="210">
        <f>Q6299*'Usages industrie'!$O38*(1+'Usages industrie'!$P38)^(Q$6259-$D$6259)/1000</f>
        <v>0</v>
      </c>
      <c r="R6350" s="210">
        <f>R6299*'Usages industrie'!$O38*(1+'Usages industrie'!$P38)^(R$6259-$D$6259)/1000</f>
        <v>0</v>
      </c>
    </row>
    <row r="6351" spans="1:18" hidden="1" outlineLevel="2" x14ac:dyDescent="0.35">
      <c r="A6351" s="209" t="str">
        <f>'Usages industrie'!A39</f>
        <v>Usage industriel n°36</v>
      </c>
      <c r="B6351" s="209" t="s">
        <v>639</v>
      </c>
      <c r="C6351" s="209"/>
      <c r="D6351" s="210">
        <f>D6300*'Usages industrie'!$O39*(1+'Usages industrie'!$P39)^(D$6259-$D$6259)/1000</f>
        <v>0</v>
      </c>
      <c r="E6351" s="210">
        <f>E6300*'Usages industrie'!$O39*(1+'Usages industrie'!$P39)^(E$6259-$D$6259)/1000</f>
        <v>0</v>
      </c>
      <c r="F6351" s="210">
        <f>F6300*'Usages industrie'!$O39*(1+'Usages industrie'!$P39)^(F$6259-$D$6259)/1000</f>
        <v>0</v>
      </c>
      <c r="G6351" s="210">
        <f>G6300*'Usages industrie'!$O39*(1+'Usages industrie'!$P39)^(G$6259-$D$6259)/1000</f>
        <v>0</v>
      </c>
      <c r="H6351" s="210">
        <f>H6300*'Usages industrie'!$O39*(1+'Usages industrie'!$P39)^(H$6259-$D$6259)/1000</f>
        <v>0</v>
      </c>
      <c r="I6351" s="210">
        <f>I6300*'Usages industrie'!$O39*(1+'Usages industrie'!$P39)^(I$6259-$D$6259)/1000</f>
        <v>0</v>
      </c>
      <c r="J6351" s="210">
        <f>J6300*'Usages industrie'!$O39*(1+'Usages industrie'!$P39)^(J$6259-$D$6259)/1000</f>
        <v>0</v>
      </c>
      <c r="K6351" s="210">
        <f>K6300*'Usages industrie'!$O39*(1+'Usages industrie'!$P39)^(K$6259-$D$6259)/1000</f>
        <v>0</v>
      </c>
      <c r="L6351" s="210">
        <f>L6300*'Usages industrie'!$O39*(1+'Usages industrie'!$P39)^(L$6259-$D$6259)/1000</f>
        <v>0</v>
      </c>
      <c r="M6351" s="210">
        <f>M6300*'Usages industrie'!$O39*(1+'Usages industrie'!$P39)^(M$6259-$D$6259)/1000</f>
        <v>0</v>
      </c>
      <c r="N6351" s="210">
        <f>N6300*'Usages industrie'!$O39*(1+'Usages industrie'!$P39)^(N$6259-$D$6259)/1000</f>
        <v>0</v>
      </c>
      <c r="O6351" s="210">
        <f>O6300*'Usages industrie'!$O39*(1+'Usages industrie'!$P39)^(O$6259-$D$6259)/1000</f>
        <v>0</v>
      </c>
      <c r="P6351" s="210">
        <f>P6300*'Usages industrie'!$O39*(1+'Usages industrie'!$P39)^(P$6259-$D$6259)/1000</f>
        <v>0</v>
      </c>
      <c r="Q6351" s="210">
        <f>Q6300*'Usages industrie'!$O39*(1+'Usages industrie'!$P39)^(Q$6259-$D$6259)/1000</f>
        <v>0</v>
      </c>
      <c r="R6351" s="210">
        <f>R6300*'Usages industrie'!$O39*(1+'Usages industrie'!$P39)^(R$6259-$D$6259)/1000</f>
        <v>0</v>
      </c>
    </row>
    <row r="6352" spans="1:18" hidden="1" outlineLevel="2" x14ac:dyDescent="0.35">
      <c r="A6352" s="209" t="str">
        <f>'Usages industrie'!A40</f>
        <v>Usage industriel n°37</v>
      </c>
      <c r="B6352" s="209" t="s">
        <v>639</v>
      </c>
      <c r="C6352" s="209"/>
      <c r="D6352" s="210">
        <f>D6301*'Usages industrie'!$O40*(1+'Usages industrie'!$P40)^(D$6259-$D$6259)/1000</f>
        <v>0</v>
      </c>
      <c r="E6352" s="210">
        <f>E6301*'Usages industrie'!$O40*(1+'Usages industrie'!$P40)^(E$6259-$D$6259)/1000</f>
        <v>0</v>
      </c>
      <c r="F6352" s="210">
        <f>F6301*'Usages industrie'!$O40*(1+'Usages industrie'!$P40)^(F$6259-$D$6259)/1000</f>
        <v>0</v>
      </c>
      <c r="G6352" s="210">
        <f>G6301*'Usages industrie'!$O40*(1+'Usages industrie'!$P40)^(G$6259-$D$6259)/1000</f>
        <v>0</v>
      </c>
      <c r="H6352" s="210">
        <f>H6301*'Usages industrie'!$O40*(1+'Usages industrie'!$P40)^(H$6259-$D$6259)/1000</f>
        <v>0</v>
      </c>
      <c r="I6352" s="210">
        <f>I6301*'Usages industrie'!$O40*(1+'Usages industrie'!$P40)^(I$6259-$D$6259)/1000</f>
        <v>0</v>
      </c>
      <c r="J6352" s="210">
        <f>J6301*'Usages industrie'!$O40*(1+'Usages industrie'!$P40)^(J$6259-$D$6259)/1000</f>
        <v>0</v>
      </c>
      <c r="K6352" s="210">
        <f>K6301*'Usages industrie'!$O40*(1+'Usages industrie'!$P40)^(K$6259-$D$6259)/1000</f>
        <v>0</v>
      </c>
      <c r="L6352" s="210">
        <f>L6301*'Usages industrie'!$O40*(1+'Usages industrie'!$P40)^(L$6259-$D$6259)/1000</f>
        <v>0</v>
      </c>
      <c r="M6352" s="210">
        <f>M6301*'Usages industrie'!$O40*(1+'Usages industrie'!$P40)^(M$6259-$D$6259)/1000</f>
        <v>0</v>
      </c>
      <c r="N6352" s="210">
        <f>N6301*'Usages industrie'!$O40*(1+'Usages industrie'!$P40)^(N$6259-$D$6259)/1000</f>
        <v>0</v>
      </c>
      <c r="O6352" s="210">
        <f>O6301*'Usages industrie'!$O40*(1+'Usages industrie'!$P40)^(O$6259-$D$6259)/1000</f>
        <v>0</v>
      </c>
      <c r="P6352" s="210">
        <f>P6301*'Usages industrie'!$O40*(1+'Usages industrie'!$P40)^(P$6259-$D$6259)/1000</f>
        <v>0</v>
      </c>
      <c r="Q6352" s="210">
        <f>Q6301*'Usages industrie'!$O40*(1+'Usages industrie'!$P40)^(Q$6259-$D$6259)/1000</f>
        <v>0</v>
      </c>
      <c r="R6352" s="210">
        <f>R6301*'Usages industrie'!$O40*(1+'Usages industrie'!$P40)^(R$6259-$D$6259)/1000</f>
        <v>0</v>
      </c>
    </row>
    <row r="6353" spans="1:18" hidden="1" outlineLevel="2" x14ac:dyDescent="0.35">
      <c r="A6353" s="209" t="str">
        <f>'Usages industrie'!A41</f>
        <v>Usage industriel n°38</v>
      </c>
      <c r="B6353" s="209" t="s">
        <v>639</v>
      </c>
      <c r="C6353" s="209"/>
      <c r="D6353" s="210">
        <f>D6302*'Usages industrie'!$O41*(1+'Usages industrie'!$P41)^(D$6259-$D$6259)/1000</f>
        <v>0</v>
      </c>
      <c r="E6353" s="210">
        <f>E6302*'Usages industrie'!$O41*(1+'Usages industrie'!$P41)^(E$6259-$D$6259)/1000</f>
        <v>0</v>
      </c>
      <c r="F6353" s="210">
        <f>F6302*'Usages industrie'!$O41*(1+'Usages industrie'!$P41)^(F$6259-$D$6259)/1000</f>
        <v>0</v>
      </c>
      <c r="G6353" s="210">
        <f>G6302*'Usages industrie'!$O41*(1+'Usages industrie'!$P41)^(G$6259-$D$6259)/1000</f>
        <v>0</v>
      </c>
      <c r="H6353" s="210">
        <f>H6302*'Usages industrie'!$O41*(1+'Usages industrie'!$P41)^(H$6259-$D$6259)/1000</f>
        <v>0</v>
      </c>
      <c r="I6353" s="210">
        <f>I6302*'Usages industrie'!$O41*(1+'Usages industrie'!$P41)^(I$6259-$D$6259)/1000</f>
        <v>0</v>
      </c>
      <c r="J6353" s="210">
        <f>J6302*'Usages industrie'!$O41*(1+'Usages industrie'!$P41)^(J$6259-$D$6259)/1000</f>
        <v>0</v>
      </c>
      <c r="K6353" s="210">
        <f>K6302*'Usages industrie'!$O41*(1+'Usages industrie'!$P41)^(K$6259-$D$6259)/1000</f>
        <v>0</v>
      </c>
      <c r="L6353" s="210">
        <f>L6302*'Usages industrie'!$O41*(1+'Usages industrie'!$P41)^(L$6259-$D$6259)/1000</f>
        <v>0</v>
      </c>
      <c r="M6353" s="210">
        <f>M6302*'Usages industrie'!$O41*(1+'Usages industrie'!$P41)^(M$6259-$D$6259)/1000</f>
        <v>0</v>
      </c>
      <c r="N6353" s="210">
        <f>N6302*'Usages industrie'!$O41*(1+'Usages industrie'!$P41)^(N$6259-$D$6259)/1000</f>
        <v>0</v>
      </c>
      <c r="O6353" s="210">
        <f>O6302*'Usages industrie'!$O41*(1+'Usages industrie'!$P41)^(O$6259-$D$6259)/1000</f>
        <v>0</v>
      </c>
      <c r="P6353" s="210">
        <f>P6302*'Usages industrie'!$O41*(1+'Usages industrie'!$P41)^(P$6259-$D$6259)/1000</f>
        <v>0</v>
      </c>
      <c r="Q6353" s="210">
        <f>Q6302*'Usages industrie'!$O41*(1+'Usages industrie'!$P41)^(Q$6259-$D$6259)/1000</f>
        <v>0</v>
      </c>
      <c r="R6353" s="210">
        <f>R6302*'Usages industrie'!$O41*(1+'Usages industrie'!$P41)^(R$6259-$D$6259)/1000</f>
        <v>0</v>
      </c>
    </row>
    <row r="6354" spans="1:18" hidden="1" outlineLevel="2" x14ac:dyDescent="0.35">
      <c r="A6354" s="209" t="str">
        <f>'Usages industrie'!A42</f>
        <v>Usage industriel n°39</v>
      </c>
      <c r="B6354" s="209" t="s">
        <v>639</v>
      </c>
      <c r="C6354" s="209"/>
      <c r="D6354" s="210">
        <f>D6303*'Usages industrie'!$O42*(1+'Usages industrie'!$P42)^(D$6259-$D$6259)/1000</f>
        <v>0</v>
      </c>
      <c r="E6354" s="210">
        <f>E6303*'Usages industrie'!$O42*(1+'Usages industrie'!$P42)^(E$6259-$D$6259)/1000</f>
        <v>0</v>
      </c>
      <c r="F6354" s="210">
        <f>F6303*'Usages industrie'!$O42*(1+'Usages industrie'!$P42)^(F$6259-$D$6259)/1000</f>
        <v>0</v>
      </c>
      <c r="G6354" s="210">
        <f>G6303*'Usages industrie'!$O42*(1+'Usages industrie'!$P42)^(G$6259-$D$6259)/1000</f>
        <v>0</v>
      </c>
      <c r="H6354" s="210">
        <f>H6303*'Usages industrie'!$O42*(1+'Usages industrie'!$P42)^(H$6259-$D$6259)/1000</f>
        <v>0</v>
      </c>
      <c r="I6354" s="210">
        <f>I6303*'Usages industrie'!$O42*(1+'Usages industrie'!$P42)^(I$6259-$D$6259)/1000</f>
        <v>0</v>
      </c>
      <c r="J6354" s="210">
        <f>J6303*'Usages industrie'!$O42*(1+'Usages industrie'!$P42)^(J$6259-$D$6259)/1000</f>
        <v>0</v>
      </c>
      <c r="K6354" s="210">
        <f>K6303*'Usages industrie'!$O42*(1+'Usages industrie'!$P42)^(K$6259-$D$6259)/1000</f>
        <v>0</v>
      </c>
      <c r="L6354" s="210">
        <f>L6303*'Usages industrie'!$O42*(1+'Usages industrie'!$P42)^(L$6259-$D$6259)/1000</f>
        <v>0</v>
      </c>
      <c r="M6354" s="210">
        <f>M6303*'Usages industrie'!$O42*(1+'Usages industrie'!$P42)^(M$6259-$D$6259)/1000</f>
        <v>0</v>
      </c>
      <c r="N6354" s="210">
        <f>N6303*'Usages industrie'!$O42*(1+'Usages industrie'!$P42)^(N$6259-$D$6259)/1000</f>
        <v>0</v>
      </c>
      <c r="O6354" s="210">
        <f>O6303*'Usages industrie'!$O42*(1+'Usages industrie'!$P42)^(O$6259-$D$6259)/1000</f>
        <v>0</v>
      </c>
      <c r="P6354" s="210">
        <f>P6303*'Usages industrie'!$O42*(1+'Usages industrie'!$P42)^(P$6259-$D$6259)/1000</f>
        <v>0</v>
      </c>
      <c r="Q6354" s="210">
        <f>Q6303*'Usages industrie'!$O42*(1+'Usages industrie'!$P42)^(Q$6259-$D$6259)/1000</f>
        <v>0</v>
      </c>
      <c r="R6354" s="210">
        <f>R6303*'Usages industrie'!$O42*(1+'Usages industrie'!$P42)^(R$6259-$D$6259)/1000</f>
        <v>0</v>
      </c>
    </row>
    <row r="6355" spans="1:18" hidden="1" outlineLevel="2" x14ac:dyDescent="0.35">
      <c r="A6355" s="209" t="str">
        <f>'Usages industrie'!A43</f>
        <v>Usage industriel n°40</v>
      </c>
      <c r="B6355" s="209" t="s">
        <v>639</v>
      </c>
      <c r="C6355" s="209"/>
      <c r="D6355" s="210">
        <f>D6304*'Usages industrie'!$O43*(1+'Usages industrie'!$P43)^(D$6259-$D$6259)/1000</f>
        <v>0</v>
      </c>
      <c r="E6355" s="210">
        <f>E6304*'Usages industrie'!$O43*(1+'Usages industrie'!$P43)^(E$6259-$D$6259)/1000</f>
        <v>0</v>
      </c>
      <c r="F6355" s="210">
        <f>F6304*'Usages industrie'!$O43*(1+'Usages industrie'!$P43)^(F$6259-$D$6259)/1000</f>
        <v>0</v>
      </c>
      <c r="G6355" s="210">
        <f>G6304*'Usages industrie'!$O43*(1+'Usages industrie'!$P43)^(G$6259-$D$6259)/1000</f>
        <v>0</v>
      </c>
      <c r="H6355" s="210">
        <f>H6304*'Usages industrie'!$O43*(1+'Usages industrie'!$P43)^(H$6259-$D$6259)/1000</f>
        <v>0</v>
      </c>
      <c r="I6355" s="210">
        <f>I6304*'Usages industrie'!$O43*(1+'Usages industrie'!$P43)^(I$6259-$D$6259)/1000</f>
        <v>0</v>
      </c>
      <c r="J6355" s="210">
        <f>J6304*'Usages industrie'!$O43*(1+'Usages industrie'!$P43)^(J$6259-$D$6259)/1000</f>
        <v>0</v>
      </c>
      <c r="K6355" s="210">
        <f>K6304*'Usages industrie'!$O43*(1+'Usages industrie'!$P43)^(K$6259-$D$6259)/1000</f>
        <v>0</v>
      </c>
      <c r="L6355" s="210">
        <f>L6304*'Usages industrie'!$O43*(1+'Usages industrie'!$P43)^(L$6259-$D$6259)/1000</f>
        <v>0</v>
      </c>
      <c r="M6355" s="210">
        <f>M6304*'Usages industrie'!$O43*(1+'Usages industrie'!$P43)^(M$6259-$D$6259)/1000</f>
        <v>0</v>
      </c>
      <c r="N6355" s="210">
        <f>N6304*'Usages industrie'!$O43*(1+'Usages industrie'!$P43)^(N$6259-$D$6259)/1000</f>
        <v>0</v>
      </c>
      <c r="O6355" s="210">
        <f>O6304*'Usages industrie'!$O43*(1+'Usages industrie'!$P43)^(O$6259-$D$6259)/1000</f>
        <v>0</v>
      </c>
      <c r="P6355" s="210">
        <f>P6304*'Usages industrie'!$O43*(1+'Usages industrie'!$P43)^(P$6259-$D$6259)/1000</f>
        <v>0</v>
      </c>
      <c r="Q6355" s="210">
        <f>Q6304*'Usages industrie'!$O43*(1+'Usages industrie'!$P43)^(Q$6259-$D$6259)/1000</f>
        <v>0</v>
      </c>
      <c r="R6355" s="210">
        <f>R6304*'Usages industrie'!$O43*(1+'Usages industrie'!$P43)^(R$6259-$D$6259)/1000</f>
        <v>0</v>
      </c>
    </row>
    <row r="6356" spans="1:18" hidden="1" outlineLevel="2" x14ac:dyDescent="0.35">
      <c r="A6356" s="209" t="str">
        <f>'Usages industrie'!A44</f>
        <v>Usage industriel n°41</v>
      </c>
      <c r="B6356" s="209" t="s">
        <v>639</v>
      </c>
      <c r="C6356" s="209"/>
      <c r="D6356" s="210">
        <f>D6305*'Usages industrie'!$O44*(1+'Usages industrie'!$P44)^(D$6259-$D$6259)/1000</f>
        <v>0</v>
      </c>
      <c r="E6356" s="210">
        <f>E6305*'Usages industrie'!$O44*(1+'Usages industrie'!$P44)^(E$6259-$D$6259)/1000</f>
        <v>0</v>
      </c>
      <c r="F6356" s="210">
        <f>F6305*'Usages industrie'!$O44*(1+'Usages industrie'!$P44)^(F$6259-$D$6259)/1000</f>
        <v>0</v>
      </c>
      <c r="G6356" s="210">
        <f>G6305*'Usages industrie'!$O44*(1+'Usages industrie'!$P44)^(G$6259-$D$6259)/1000</f>
        <v>0</v>
      </c>
      <c r="H6356" s="210">
        <f>H6305*'Usages industrie'!$O44*(1+'Usages industrie'!$P44)^(H$6259-$D$6259)/1000</f>
        <v>0</v>
      </c>
      <c r="I6356" s="210">
        <f>I6305*'Usages industrie'!$O44*(1+'Usages industrie'!$P44)^(I$6259-$D$6259)/1000</f>
        <v>0</v>
      </c>
      <c r="J6356" s="210">
        <f>J6305*'Usages industrie'!$O44*(1+'Usages industrie'!$P44)^(J$6259-$D$6259)/1000</f>
        <v>0</v>
      </c>
      <c r="K6356" s="210">
        <f>K6305*'Usages industrie'!$O44*(1+'Usages industrie'!$P44)^(K$6259-$D$6259)/1000</f>
        <v>0</v>
      </c>
      <c r="L6356" s="210">
        <f>L6305*'Usages industrie'!$O44*(1+'Usages industrie'!$P44)^(L$6259-$D$6259)/1000</f>
        <v>0</v>
      </c>
      <c r="M6356" s="210">
        <f>M6305*'Usages industrie'!$O44*(1+'Usages industrie'!$P44)^(M$6259-$D$6259)/1000</f>
        <v>0</v>
      </c>
      <c r="N6356" s="210">
        <f>N6305*'Usages industrie'!$O44*(1+'Usages industrie'!$P44)^(N$6259-$D$6259)/1000</f>
        <v>0</v>
      </c>
      <c r="O6356" s="210">
        <f>O6305*'Usages industrie'!$O44*(1+'Usages industrie'!$P44)^(O$6259-$D$6259)/1000</f>
        <v>0</v>
      </c>
      <c r="P6356" s="210">
        <f>P6305*'Usages industrie'!$O44*(1+'Usages industrie'!$P44)^(P$6259-$D$6259)/1000</f>
        <v>0</v>
      </c>
      <c r="Q6356" s="210">
        <f>Q6305*'Usages industrie'!$O44*(1+'Usages industrie'!$P44)^(Q$6259-$D$6259)/1000</f>
        <v>0</v>
      </c>
      <c r="R6356" s="210">
        <f>R6305*'Usages industrie'!$O44*(1+'Usages industrie'!$P44)^(R$6259-$D$6259)/1000</f>
        <v>0</v>
      </c>
    </row>
    <row r="6357" spans="1:18" hidden="1" outlineLevel="2" x14ac:dyDescent="0.35">
      <c r="A6357" s="209" t="str">
        <f>'Usages industrie'!A45</f>
        <v>Usage industriel n°42</v>
      </c>
      <c r="B6357" s="209" t="s">
        <v>639</v>
      </c>
      <c r="C6357" s="209"/>
      <c r="D6357" s="210">
        <f>D6306*'Usages industrie'!$O45*(1+'Usages industrie'!$P45)^(D$6259-$D$6259)/1000</f>
        <v>0</v>
      </c>
      <c r="E6357" s="210">
        <f>E6306*'Usages industrie'!$O45*(1+'Usages industrie'!$P45)^(E$6259-$D$6259)/1000</f>
        <v>0</v>
      </c>
      <c r="F6357" s="210">
        <f>F6306*'Usages industrie'!$O45*(1+'Usages industrie'!$P45)^(F$6259-$D$6259)/1000</f>
        <v>0</v>
      </c>
      <c r="G6357" s="210">
        <f>G6306*'Usages industrie'!$O45*(1+'Usages industrie'!$P45)^(G$6259-$D$6259)/1000</f>
        <v>0</v>
      </c>
      <c r="H6357" s="210">
        <f>H6306*'Usages industrie'!$O45*(1+'Usages industrie'!$P45)^(H$6259-$D$6259)/1000</f>
        <v>0</v>
      </c>
      <c r="I6357" s="210">
        <f>I6306*'Usages industrie'!$O45*(1+'Usages industrie'!$P45)^(I$6259-$D$6259)/1000</f>
        <v>0</v>
      </c>
      <c r="J6357" s="210">
        <f>J6306*'Usages industrie'!$O45*(1+'Usages industrie'!$P45)^(J$6259-$D$6259)/1000</f>
        <v>0</v>
      </c>
      <c r="K6357" s="210">
        <f>K6306*'Usages industrie'!$O45*(1+'Usages industrie'!$P45)^(K$6259-$D$6259)/1000</f>
        <v>0</v>
      </c>
      <c r="L6357" s="210">
        <f>L6306*'Usages industrie'!$O45*(1+'Usages industrie'!$P45)^(L$6259-$D$6259)/1000</f>
        <v>0</v>
      </c>
      <c r="M6357" s="210">
        <f>M6306*'Usages industrie'!$O45*(1+'Usages industrie'!$P45)^(M$6259-$D$6259)/1000</f>
        <v>0</v>
      </c>
      <c r="N6357" s="210">
        <f>N6306*'Usages industrie'!$O45*(1+'Usages industrie'!$P45)^(N$6259-$D$6259)/1000</f>
        <v>0</v>
      </c>
      <c r="O6357" s="210">
        <f>O6306*'Usages industrie'!$O45*(1+'Usages industrie'!$P45)^(O$6259-$D$6259)/1000</f>
        <v>0</v>
      </c>
      <c r="P6357" s="210">
        <f>P6306*'Usages industrie'!$O45*(1+'Usages industrie'!$P45)^(P$6259-$D$6259)/1000</f>
        <v>0</v>
      </c>
      <c r="Q6357" s="210">
        <f>Q6306*'Usages industrie'!$O45*(1+'Usages industrie'!$P45)^(Q$6259-$D$6259)/1000</f>
        <v>0</v>
      </c>
      <c r="R6357" s="210">
        <f>R6306*'Usages industrie'!$O45*(1+'Usages industrie'!$P45)^(R$6259-$D$6259)/1000</f>
        <v>0</v>
      </c>
    </row>
    <row r="6358" spans="1:18" hidden="1" outlineLevel="2" x14ac:dyDescent="0.35">
      <c r="A6358" s="209" t="str">
        <f>'Usages industrie'!A46</f>
        <v>Usage industriel n°43</v>
      </c>
      <c r="B6358" s="209" t="s">
        <v>639</v>
      </c>
      <c r="C6358" s="209"/>
      <c r="D6358" s="210">
        <f>D6307*'Usages industrie'!$O46*(1+'Usages industrie'!$P46)^(D$6259-$D$6259)/1000</f>
        <v>0</v>
      </c>
      <c r="E6358" s="210">
        <f>E6307*'Usages industrie'!$O46*(1+'Usages industrie'!$P46)^(E$6259-$D$6259)/1000</f>
        <v>0</v>
      </c>
      <c r="F6358" s="210">
        <f>F6307*'Usages industrie'!$O46*(1+'Usages industrie'!$P46)^(F$6259-$D$6259)/1000</f>
        <v>0</v>
      </c>
      <c r="G6358" s="210">
        <f>G6307*'Usages industrie'!$O46*(1+'Usages industrie'!$P46)^(G$6259-$D$6259)/1000</f>
        <v>0</v>
      </c>
      <c r="H6358" s="210">
        <f>H6307*'Usages industrie'!$O46*(1+'Usages industrie'!$P46)^(H$6259-$D$6259)/1000</f>
        <v>0</v>
      </c>
      <c r="I6358" s="210">
        <f>I6307*'Usages industrie'!$O46*(1+'Usages industrie'!$P46)^(I$6259-$D$6259)/1000</f>
        <v>0</v>
      </c>
      <c r="J6358" s="210">
        <f>J6307*'Usages industrie'!$O46*(1+'Usages industrie'!$P46)^(J$6259-$D$6259)/1000</f>
        <v>0</v>
      </c>
      <c r="K6358" s="210">
        <f>K6307*'Usages industrie'!$O46*(1+'Usages industrie'!$P46)^(K$6259-$D$6259)/1000</f>
        <v>0</v>
      </c>
      <c r="L6358" s="210">
        <f>L6307*'Usages industrie'!$O46*(1+'Usages industrie'!$P46)^(L$6259-$D$6259)/1000</f>
        <v>0</v>
      </c>
      <c r="M6358" s="210">
        <f>M6307*'Usages industrie'!$O46*(1+'Usages industrie'!$P46)^(M$6259-$D$6259)/1000</f>
        <v>0</v>
      </c>
      <c r="N6358" s="210">
        <f>N6307*'Usages industrie'!$O46*(1+'Usages industrie'!$P46)^(N$6259-$D$6259)/1000</f>
        <v>0</v>
      </c>
      <c r="O6358" s="210">
        <f>O6307*'Usages industrie'!$O46*(1+'Usages industrie'!$P46)^(O$6259-$D$6259)/1000</f>
        <v>0</v>
      </c>
      <c r="P6358" s="210">
        <f>P6307*'Usages industrie'!$O46*(1+'Usages industrie'!$P46)^(P$6259-$D$6259)/1000</f>
        <v>0</v>
      </c>
      <c r="Q6358" s="210">
        <f>Q6307*'Usages industrie'!$O46*(1+'Usages industrie'!$P46)^(Q$6259-$D$6259)/1000</f>
        <v>0</v>
      </c>
      <c r="R6358" s="210">
        <f>R6307*'Usages industrie'!$O46*(1+'Usages industrie'!$P46)^(R$6259-$D$6259)/1000</f>
        <v>0</v>
      </c>
    </row>
    <row r="6359" spans="1:18" hidden="1" outlineLevel="2" x14ac:dyDescent="0.35">
      <c r="A6359" s="209" t="str">
        <f>'Usages industrie'!A47</f>
        <v>Usage industriel n°44</v>
      </c>
      <c r="B6359" s="209" t="s">
        <v>639</v>
      </c>
      <c r="C6359" s="209"/>
      <c r="D6359" s="210">
        <f>D6308*'Usages industrie'!$O47*(1+'Usages industrie'!$P47)^(D$6259-$D$6259)/1000</f>
        <v>0</v>
      </c>
      <c r="E6359" s="210">
        <f>E6308*'Usages industrie'!$O47*(1+'Usages industrie'!$P47)^(E$6259-$D$6259)/1000</f>
        <v>0</v>
      </c>
      <c r="F6359" s="210">
        <f>F6308*'Usages industrie'!$O47*(1+'Usages industrie'!$P47)^(F$6259-$D$6259)/1000</f>
        <v>0</v>
      </c>
      <c r="G6359" s="210">
        <f>G6308*'Usages industrie'!$O47*(1+'Usages industrie'!$P47)^(G$6259-$D$6259)/1000</f>
        <v>0</v>
      </c>
      <c r="H6359" s="210">
        <f>H6308*'Usages industrie'!$O47*(1+'Usages industrie'!$P47)^(H$6259-$D$6259)/1000</f>
        <v>0</v>
      </c>
      <c r="I6359" s="210">
        <f>I6308*'Usages industrie'!$O47*(1+'Usages industrie'!$P47)^(I$6259-$D$6259)/1000</f>
        <v>0</v>
      </c>
      <c r="J6359" s="210">
        <f>J6308*'Usages industrie'!$O47*(1+'Usages industrie'!$P47)^(J$6259-$D$6259)/1000</f>
        <v>0</v>
      </c>
      <c r="K6359" s="210">
        <f>K6308*'Usages industrie'!$O47*(1+'Usages industrie'!$P47)^(K$6259-$D$6259)/1000</f>
        <v>0</v>
      </c>
      <c r="L6359" s="210">
        <f>L6308*'Usages industrie'!$O47*(1+'Usages industrie'!$P47)^(L$6259-$D$6259)/1000</f>
        <v>0</v>
      </c>
      <c r="M6359" s="210">
        <f>M6308*'Usages industrie'!$O47*(1+'Usages industrie'!$P47)^(M$6259-$D$6259)/1000</f>
        <v>0</v>
      </c>
      <c r="N6359" s="210">
        <f>N6308*'Usages industrie'!$O47*(1+'Usages industrie'!$P47)^(N$6259-$D$6259)/1000</f>
        <v>0</v>
      </c>
      <c r="O6359" s="210">
        <f>O6308*'Usages industrie'!$O47*(1+'Usages industrie'!$P47)^(O$6259-$D$6259)/1000</f>
        <v>0</v>
      </c>
      <c r="P6359" s="210">
        <f>P6308*'Usages industrie'!$O47*(1+'Usages industrie'!$P47)^(P$6259-$D$6259)/1000</f>
        <v>0</v>
      </c>
      <c r="Q6359" s="210">
        <f>Q6308*'Usages industrie'!$O47*(1+'Usages industrie'!$P47)^(Q$6259-$D$6259)/1000</f>
        <v>0</v>
      </c>
      <c r="R6359" s="210">
        <f>R6308*'Usages industrie'!$O47*(1+'Usages industrie'!$P47)^(R$6259-$D$6259)/1000</f>
        <v>0</v>
      </c>
    </row>
    <row r="6360" spans="1:18" hidden="1" outlineLevel="2" x14ac:dyDescent="0.35">
      <c r="A6360" s="209" t="str">
        <f>'Usages industrie'!A48</f>
        <v>Usage industriel n°45</v>
      </c>
      <c r="B6360" s="209" t="s">
        <v>639</v>
      </c>
      <c r="C6360" s="209"/>
      <c r="D6360" s="210">
        <f>D6309*'Usages industrie'!$O48*(1+'Usages industrie'!$P48)^(D$6259-$D$6259)/1000</f>
        <v>0</v>
      </c>
      <c r="E6360" s="210">
        <f>E6309*'Usages industrie'!$O48*(1+'Usages industrie'!$P48)^(E$6259-$D$6259)/1000</f>
        <v>0</v>
      </c>
      <c r="F6360" s="210">
        <f>F6309*'Usages industrie'!$O48*(1+'Usages industrie'!$P48)^(F$6259-$D$6259)/1000</f>
        <v>0</v>
      </c>
      <c r="G6360" s="210">
        <f>G6309*'Usages industrie'!$O48*(1+'Usages industrie'!$P48)^(G$6259-$D$6259)/1000</f>
        <v>0</v>
      </c>
      <c r="H6360" s="210">
        <f>H6309*'Usages industrie'!$O48*(1+'Usages industrie'!$P48)^(H$6259-$D$6259)/1000</f>
        <v>0</v>
      </c>
      <c r="I6360" s="210">
        <f>I6309*'Usages industrie'!$O48*(1+'Usages industrie'!$P48)^(I$6259-$D$6259)/1000</f>
        <v>0</v>
      </c>
      <c r="J6360" s="210">
        <f>J6309*'Usages industrie'!$O48*(1+'Usages industrie'!$P48)^(J$6259-$D$6259)/1000</f>
        <v>0</v>
      </c>
      <c r="K6360" s="210">
        <f>K6309*'Usages industrie'!$O48*(1+'Usages industrie'!$P48)^(K$6259-$D$6259)/1000</f>
        <v>0</v>
      </c>
      <c r="L6360" s="210">
        <f>L6309*'Usages industrie'!$O48*(1+'Usages industrie'!$P48)^(L$6259-$D$6259)/1000</f>
        <v>0</v>
      </c>
      <c r="M6360" s="210">
        <f>M6309*'Usages industrie'!$O48*(1+'Usages industrie'!$P48)^(M$6259-$D$6259)/1000</f>
        <v>0</v>
      </c>
      <c r="N6360" s="210">
        <f>N6309*'Usages industrie'!$O48*(1+'Usages industrie'!$P48)^(N$6259-$D$6259)/1000</f>
        <v>0</v>
      </c>
      <c r="O6360" s="210">
        <f>O6309*'Usages industrie'!$O48*(1+'Usages industrie'!$P48)^(O$6259-$D$6259)/1000</f>
        <v>0</v>
      </c>
      <c r="P6360" s="210">
        <f>P6309*'Usages industrie'!$O48*(1+'Usages industrie'!$P48)^(P$6259-$D$6259)/1000</f>
        <v>0</v>
      </c>
      <c r="Q6360" s="210">
        <f>Q6309*'Usages industrie'!$O48*(1+'Usages industrie'!$P48)^(Q$6259-$D$6259)/1000</f>
        <v>0</v>
      </c>
      <c r="R6360" s="210">
        <f>R6309*'Usages industrie'!$O48*(1+'Usages industrie'!$P48)^(R$6259-$D$6259)/1000</f>
        <v>0</v>
      </c>
    </row>
    <row r="6361" spans="1:18" hidden="1" outlineLevel="2" x14ac:dyDescent="0.35">
      <c r="A6361" s="209" t="str">
        <f>'Usages industrie'!A49</f>
        <v>Usage industriel n°46</v>
      </c>
      <c r="B6361" s="209" t="s">
        <v>639</v>
      </c>
      <c r="C6361" s="209"/>
      <c r="D6361" s="210">
        <f>D6310*'Usages industrie'!$O49*(1+'Usages industrie'!$P49)^(D$6259-$D$6259)/1000</f>
        <v>0</v>
      </c>
      <c r="E6361" s="210">
        <f>E6310*'Usages industrie'!$O49*(1+'Usages industrie'!$P49)^(E$6259-$D$6259)/1000</f>
        <v>0</v>
      </c>
      <c r="F6361" s="210">
        <f>F6310*'Usages industrie'!$O49*(1+'Usages industrie'!$P49)^(F$6259-$D$6259)/1000</f>
        <v>0</v>
      </c>
      <c r="G6361" s="210">
        <f>G6310*'Usages industrie'!$O49*(1+'Usages industrie'!$P49)^(G$6259-$D$6259)/1000</f>
        <v>0</v>
      </c>
      <c r="H6361" s="210">
        <f>H6310*'Usages industrie'!$O49*(1+'Usages industrie'!$P49)^(H$6259-$D$6259)/1000</f>
        <v>0</v>
      </c>
      <c r="I6361" s="210">
        <f>I6310*'Usages industrie'!$O49*(1+'Usages industrie'!$P49)^(I$6259-$D$6259)/1000</f>
        <v>0</v>
      </c>
      <c r="J6361" s="210">
        <f>J6310*'Usages industrie'!$O49*(1+'Usages industrie'!$P49)^(J$6259-$D$6259)/1000</f>
        <v>0</v>
      </c>
      <c r="K6361" s="210">
        <f>K6310*'Usages industrie'!$O49*(1+'Usages industrie'!$P49)^(K$6259-$D$6259)/1000</f>
        <v>0</v>
      </c>
      <c r="L6361" s="210">
        <f>L6310*'Usages industrie'!$O49*(1+'Usages industrie'!$P49)^(L$6259-$D$6259)/1000</f>
        <v>0</v>
      </c>
      <c r="M6361" s="210">
        <f>M6310*'Usages industrie'!$O49*(1+'Usages industrie'!$P49)^(M$6259-$D$6259)/1000</f>
        <v>0</v>
      </c>
      <c r="N6361" s="210">
        <f>N6310*'Usages industrie'!$O49*(1+'Usages industrie'!$P49)^(N$6259-$D$6259)/1000</f>
        <v>0</v>
      </c>
      <c r="O6361" s="210">
        <f>O6310*'Usages industrie'!$O49*(1+'Usages industrie'!$P49)^(O$6259-$D$6259)/1000</f>
        <v>0</v>
      </c>
      <c r="P6361" s="210">
        <f>P6310*'Usages industrie'!$O49*(1+'Usages industrie'!$P49)^(P$6259-$D$6259)/1000</f>
        <v>0</v>
      </c>
      <c r="Q6361" s="210">
        <f>Q6310*'Usages industrie'!$O49*(1+'Usages industrie'!$P49)^(Q$6259-$D$6259)/1000</f>
        <v>0</v>
      </c>
      <c r="R6361" s="210">
        <f>R6310*'Usages industrie'!$O49*(1+'Usages industrie'!$P49)^(R$6259-$D$6259)/1000</f>
        <v>0</v>
      </c>
    </row>
    <row r="6362" spans="1:18" hidden="1" outlineLevel="2" x14ac:dyDescent="0.35">
      <c r="A6362" s="209" t="str">
        <f>'Usages industrie'!A50</f>
        <v>Usage industriel n°47</v>
      </c>
      <c r="B6362" s="209" t="s">
        <v>639</v>
      </c>
      <c r="C6362" s="209"/>
      <c r="D6362" s="210">
        <f>D6311*'Usages industrie'!$O50*(1+'Usages industrie'!$P50)^(D$6259-$D$6259)/1000</f>
        <v>0</v>
      </c>
      <c r="E6362" s="210">
        <f>E6311*'Usages industrie'!$O50*(1+'Usages industrie'!$P50)^(E$6259-$D$6259)/1000</f>
        <v>0</v>
      </c>
      <c r="F6362" s="210">
        <f>F6311*'Usages industrie'!$O50*(1+'Usages industrie'!$P50)^(F$6259-$D$6259)/1000</f>
        <v>0</v>
      </c>
      <c r="G6362" s="210">
        <f>G6311*'Usages industrie'!$O50*(1+'Usages industrie'!$P50)^(G$6259-$D$6259)/1000</f>
        <v>0</v>
      </c>
      <c r="H6362" s="210">
        <f>H6311*'Usages industrie'!$O50*(1+'Usages industrie'!$P50)^(H$6259-$D$6259)/1000</f>
        <v>0</v>
      </c>
      <c r="I6362" s="210">
        <f>I6311*'Usages industrie'!$O50*(1+'Usages industrie'!$P50)^(I$6259-$D$6259)/1000</f>
        <v>0</v>
      </c>
      <c r="J6362" s="210">
        <f>J6311*'Usages industrie'!$O50*(1+'Usages industrie'!$P50)^(J$6259-$D$6259)/1000</f>
        <v>0</v>
      </c>
      <c r="K6362" s="210">
        <f>K6311*'Usages industrie'!$O50*(1+'Usages industrie'!$P50)^(K$6259-$D$6259)/1000</f>
        <v>0</v>
      </c>
      <c r="L6362" s="210">
        <f>L6311*'Usages industrie'!$O50*(1+'Usages industrie'!$P50)^(L$6259-$D$6259)/1000</f>
        <v>0</v>
      </c>
      <c r="M6362" s="210">
        <f>M6311*'Usages industrie'!$O50*(1+'Usages industrie'!$P50)^(M$6259-$D$6259)/1000</f>
        <v>0</v>
      </c>
      <c r="N6362" s="210">
        <f>N6311*'Usages industrie'!$O50*(1+'Usages industrie'!$P50)^(N$6259-$D$6259)/1000</f>
        <v>0</v>
      </c>
      <c r="O6362" s="210">
        <f>O6311*'Usages industrie'!$O50*(1+'Usages industrie'!$P50)^(O$6259-$D$6259)/1000</f>
        <v>0</v>
      </c>
      <c r="P6362" s="210">
        <f>P6311*'Usages industrie'!$O50*(1+'Usages industrie'!$P50)^(P$6259-$D$6259)/1000</f>
        <v>0</v>
      </c>
      <c r="Q6362" s="210">
        <f>Q6311*'Usages industrie'!$O50*(1+'Usages industrie'!$P50)^(Q$6259-$D$6259)/1000</f>
        <v>0</v>
      </c>
      <c r="R6362" s="210">
        <f>R6311*'Usages industrie'!$O50*(1+'Usages industrie'!$P50)^(R$6259-$D$6259)/1000</f>
        <v>0</v>
      </c>
    </row>
    <row r="6363" spans="1:18" hidden="1" outlineLevel="2" x14ac:dyDescent="0.35">
      <c r="A6363" s="209" t="str">
        <f>'Usages industrie'!A51</f>
        <v>Usage industriel n°48</v>
      </c>
      <c r="B6363" s="209" t="s">
        <v>639</v>
      </c>
      <c r="C6363" s="209"/>
      <c r="D6363" s="210">
        <f>D6312*'Usages industrie'!$O51*(1+'Usages industrie'!$P51)^(D$6259-$D$6259)/1000</f>
        <v>0</v>
      </c>
      <c r="E6363" s="210">
        <f>E6312*'Usages industrie'!$O51*(1+'Usages industrie'!$P51)^(E$6259-$D$6259)/1000</f>
        <v>0</v>
      </c>
      <c r="F6363" s="210">
        <f>F6312*'Usages industrie'!$O51*(1+'Usages industrie'!$P51)^(F$6259-$D$6259)/1000</f>
        <v>0</v>
      </c>
      <c r="G6363" s="210">
        <f>G6312*'Usages industrie'!$O51*(1+'Usages industrie'!$P51)^(G$6259-$D$6259)/1000</f>
        <v>0</v>
      </c>
      <c r="H6363" s="210">
        <f>H6312*'Usages industrie'!$O51*(1+'Usages industrie'!$P51)^(H$6259-$D$6259)/1000</f>
        <v>0</v>
      </c>
      <c r="I6363" s="210">
        <f>I6312*'Usages industrie'!$O51*(1+'Usages industrie'!$P51)^(I$6259-$D$6259)/1000</f>
        <v>0</v>
      </c>
      <c r="J6363" s="210">
        <f>J6312*'Usages industrie'!$O51*(1+'Usages industrie'!$P51)^(J$6259-$D$6259)/1000</f>
        <v>0</v>
      </c>
      <c r="K6363" s="210">
        <f>K6312*'Usages industrie'!$O51*(1+'Usages industrie'!$P51)^(K$6259-$D$6259)/1000</f>
        <v>0</v>
      </c>
      <c r="L6363" s="210">
        <f>L6312*'Usages industrie'!$O51*(1+'Usages industrie'!$P51)^(L$6259-$D$6259)/1000</f>
        <v>0</v>
      </c>
      <c r="M6363" s="210">
        <f>M6312*'Usages industrie'!$O51*(1+'Usages industrie'!$P51)^(M$6259-$D$6259)/1000</f>
        <v>0</v>
      </c>
      <c r="N6363" s="210">
        <f>N6312*'Usages industrie'!$O51*(1+'Usages industrie'!$P51)^(N$6259-$D$6259)/1000</f>
        <v>0</v>
      </c>
      <c r="O6363" s="210">
        <f>O6312*'Usages industrie'!$O51*(1+'Usages industrie'!$P51)^(O$6259-$D$6259)/1000</f>
        <v>0</v>
      </c>
      <c r="P6363" s="210">
        <f>P6312*'Usages industrie'!$O51*(1+'Usages industrie'!$P51)^(P$6259-$D$6259)/1000</f>
        <v>0</v>
      </c>
      <c r="Q6363" s="210">
        <f>Q6312*'Usages industrie'!$O51*(1+'Usages industrie'!$P51)^(Q$6259-$D$6259)/1000</f>
        <v>0</v>
      </c>
      <c r="R6363" s="210">
        <f>R6312*'Usages industrie'!$O51*(1+'Usages industrie'!$P51)^(R$6259-$D$6259)/1000</f>
        <v>0</v>
      </c>
    </row>
    <row r="6364" spans="1:18" hidden="1" outlineLevel="2" x14ac:dyDescent="0.35">
      <c r="A6364" s="209" t="str">
        <f>'Usages industrie'!A52</f>
        <v>Usage industriel n°49</v>
      </c>
      <c r="B6364" s="209" t="s">
        <v>639</v>
      </c>
      <c r="C6364" s="209"/>
      <c r="D6364" s="210">
        <f>D6313*'Usages industrie'!$O52*(1+'Usages industrie'!$P52)^(D$6259-$D$6259)/1000</f>
        <v>0</v>
      </c>
      <c r="E6364" s="210">
        <f>E6313*'Usages industrie'!$O52*(1+'Usages industrie'!$P52)^(E$6259-$D$6259)/1000</f>
        <v>0</v>
      </c>
      <c r="F6364" s="210">
        <f>F6313*'Usages industrie'!$O52*(1+'Usages industrie'!$P52)^(F$6259-$D$6259)/1000</f>
        <v>0</v>
      </c>
      <c r="G6364" s="210">
        <f>G6313*'Usages industrie'!$O52*(1+'Usages industrie'!$P52)^(G$6259-$D$6259)/1000</f>
        <v>0</v>
      </c>
      <c r="H6364" s="210">
        <f>H6313*'Usages industrie'!$O52*(1+'Usages industrie'!$P52)^(H$6259-$D$6259)/1000</f>
        <v>0</v>
      </c>
      <c r="I6364" s="210">
        <f>I6313*'Usages industrie'!$O52*(1+'Usages industrie'!$P52)^(I$6259-$D$6259)/1000</f>
        <v>0</v>
      </c>
      <c r="J6364" s="210">
        <f>J6313*'Usages industrie'!$O52*(1+'Usages industrie'!$P52)^(J$6259-$D$6259)/1000</f>
        <v>0</v>
      </c>
      <c r="K6364" s="210">
        <f>K6313*'Usages industrie'!$O52*(1+'Usages industrie'!$P52)^(K$6259-$D$6259)/1000</f>
        <v>0</v>
      </c>
      <c r="L6364" s="210">
        <f>L6313*'Usages industrie'!$O52*(1+'Usages industrie'!$P52)^(L$6259-$D$6259)/1000</f>
        <v>0</v>
      </c>
      <c r="M6364" s="210">
        <f>M6313*'Usages industrie'!$O52*(1+'Usages industrie'!$P52)^(M$6259-$D$6259)/1000</f>
        <v>0</v>
      </c>
      <c r="N6364" s="210">
        <f>N6313*'Usages industrie'!$O52*(1+'Usages industrie'!$P52)^(N$6259-$D$6259)/1000</f>
        <v>0</v>
      </c>
      <c r="O6364" s="210">
        <f>O6313*'Usages industrie'!$O52*(1+'Usages industrie'!$P52)^(O$6259-$D$6259)/1000</f>
        <v>0</v>
      </c>
      <c r="P6364" s="210">
        <f>P6313*'Usages industrie'!$O52*(1+'Usages industrie'!$P52)^(P$6259-$D$6259)/1000</f>
        <v>0</v>
      </c>
      <c r="Q6364" s="210">
        <f>Q6313*'Usages industrie'!$O52*(1+'Usages industrie'!$P52)^(Q$6259-$D$6259)/1000</f>
        <v>0</v>
      </c>
      <c r="R6364" s="210">
        <f>R6313*'Usages industrie'!$O52*(1+'Usages industrie'!$P52)^(R$6259-$D$6259)/1000</f>
        <v>0</v>
      </c>
    </row>
    <row r="6365" spans="1:18" hidden="1" outlineLevel="2" x14ac:dyDescent="0.35">
      <c r="A6365" s="209" t="str">
        <f>'Usages industrie'!A53</f>
        <v>Usage industriel n°50</v>
      </c>
      <c r="B6365" s="209" t="s">
        <v>639</v>
      </c>
      <c r="C6365" s="209"/>
      <c r="D6365" s="210">
        <f>D6314*'Usages industrie'!$O53*(1+'Usages industrie'!$P53)^(D$6259-$D$6259)/1000</f>
        <v>0</v>
      </c>
      <c r="E6365" s="210">
        <f>E6314*'Usages industrie'!$O53*(1+'Usages industrie'!$P53)^(E$6259-$D$6259)/1000</f>
        <v>0</v>
      </c>
      <c r="F6365" s="210">
        <f>F6314*'Usages industrie'!$O53*(1+'Usages industrie'!$P53)^(F$6259-$D$6259)/1000</f>
        <v>0</v>
      </c>
      <c r="G6365" s="210">
        <f>G6314*'Usages industrie'!$O53*(1+'Usages industrie'!$P53)^(G$6259-$D$6259)/1000</f>
        <v>0</v>
      </c>
      <c r="H6365" s="210">
        <f>H6314*'Usages industrie'!$O53*(1+'Usages industrie'!$P53)^(H$6259-$D$6259)/1000</f>
        <v>0</v>
      </c>
      <c r="I6365" s="210">
        <f>I6314*'Usages industrie'!$O53*(1+'Usages industrie'!$P53)^(I$6259-$D$6259)/1000</f>
        <v>0</v>
      </c>
      <c r="J6365" s="210">
        <f>J6314*'Usages industrie'!$O53*(1+'Usages industrie'!$P53)^(J$6259-$D$6259)/1000</f>
        <v>0</v>
      </c>
      <c r="K6365" s="210">
        <f>K6314*'Usages industrie'!$O53*(1+'Usages industrie'!$P53)^(K$6259-$D$6259)/1000</f>
        <v>0</v>
      </c>
      <c r="L6365" s="210">
        <f>L6314*'Usages industrie'!$O53*(1+'Usages industrie'!$P53)^(L$6259-$D$6259)/1000</f>
        <v>0</v>
      </c>
      <c r="M6365" s="210">
        <f>M6314*'Usages industrie'!$O53*(1+'Usages industrie'!$P53)^(M$6259-$D$6259)/1000</f>
        <v>0</v>
      </c>
      <c r="N6365" s="210">
        <f>N6314*'Usages industrie'!$O53*(1+'Usages industrie'!$P53)^(N$6259-$D$6259)/1000</f>
        <v>0</v>
      </c>
      <c r="O6365" s="210">
        <f>O6314*'Usages industrie'!$O53*(1+'Usages industrie'!$P53)^(O$6259-$D$6259)/1000</f>
        <v>0</v>
      </c>
      <c r="P6365" s="210">
        <f>P6314*'Usages industrie'!$O53*(1+'Usages industrie'!$P53)^(P$6259-$D$6259)/1000</f>
        <v>0</v>
      </c>
      <c r="Q6365" s="210">
        <f>Q6314*'Usages industrie'!$O53*(1+'Usages industrie'!$P53)^(Q$6259-$D$6259)/1000</f>
        <v>0</v>
      </c>
      <c r="R6365" s="210">
        <f>R6314*'Usages industrie'!$O53*(1+'Usages industrie'!$P53)^(R$6259-$D$6259)/1000</f>
        <v>0</v>
      </c>
    </row>
    <row r="6366" spans="1:18" hidden="1" outlineLevel="1" collapsed="1" x14ac:dyDescent="0.35">
      <c r="A6366" s="209" t="s">
        <v>640</v>
      </c>
      <c r="B6366" s="209"/>
      <c r="C6366" s="209"/>
      <c r="D6366" s="210">
        <f t="shared" ref="D6366:R6366" si="558">SUM(D6316:D6365)</f>
        <v>0</v>
      </c>
      <c r="E6366" s="210">
        <f t="shared" si="558"/>
        <v>0</v>
      </c>
      <c r="F6366" s="210">
        <f t="shared" si="558"/>
        <v>0</v>
      </c>
      <c r="G6366" s="210">
        <f t="shared" si="558"/>
        <v>0</v>
      </c>
      <c r="H6366" s="210">
        <f t="shared" si="558"/>
        <v>0</v>
      </c>
      <c r="I6366" s="210">
        <f t="shared" si="558"/>
        <v>0</v>
      </c>
      <c r="J6366" s="210">
        <f t="shared" si="558"/>
        <v>0</v>
      </c>
      <c r="K6366" s="210">
        <f t="shared" si="558"/>
        <v>0</v>
      </c>
      <c r="L6366" s="210">
        <f t="shared" si="558"/>
        <v>0</v>
      </c>
      <c r="M6366" s="210">
        <f t="shared" si="558"/>
        <v>0</v>
      </c>
      <c r="N6366" s="210">
        <f t="shared" si="558"/>
        <v>0</v>
      </c>
      <c r="O6366" s="210">
        <f t="shared" si="558"/>
        <v>0</v>
      </c>
      <c r="P6366" s="210">
        <f t="shared" si="558"/>
        <v>0</v>
      </c>
      <c r="Q6366" s="210">
        <f t="shared" si="558"/>
        <v>0</v>
      </c>
      <c r="R6366" s="210">
        <f t="shared" si="558"/>
        <v>0</v>
      </c>
    </row>
    <row r="6367" spans="1:18" hidden="1" outlineLevel="1" x14ac:dyDescent="0.35">
      <c r="A6367" s="43" t="s">
        <v>641</v>
      </c>
      <c r="B6367" s="43"/>
      <c r="C6367" s="232"/>
      <c r="D6367" s="231"/>
      <c r="E6367" s="231"/>
      <c r="F6367" s="231"/>
      <c r="G6367" s="231"/>
      <c r="H6367" s="231"/>
      <c r="I6367" s="231"/>
      <c r="J6367" s="231"/>
      <c r="K6367" s="231"/>
      <c r="L6367" s="231"/>
      <c r="M6367" s="231"/>
      <c r="N6367" s="231"/>
      <c r="O6367" s="231"/>
      <c r="P6367" s="231"/>
      <c r="Q6367" s="231"/>
      <c r="R6367" s="231"/>
    </row>
    <row r="6368" spans="1:18" hidden="1" outlineLevel="1" x14ac:dyDescent="0.35">
      <c r="A6368" s="43" t="s">
        <v>642</v>
      </c>
      <c r="B6368" s="43"/>
      <c r="C6368" s="232"/>
      <c r="D6368" s="231"/>
      <c r="E6368" s="231"/>
      <c r="F6368" s="231"/>
      <c r="G6368" s="231"/>
      <c r="H6368" s="231"/>
      <c r="I6368" s="231"/>
      <c r="J6368" s="231"/>
      <c r="K6368" s="231"/>
      <c r="L6368" s="231"/>
      <c r="M6368" s="231"/>
      <c r="N6368" s="231"/>
      <c r="O6368" s="231"/>
      <c r="P6368" s="231"/>
      <c r="Q6368" s="231"/>
      <c r="R6368" s="231"/>
    </row>
    <row r="6369" spans="1:18" hidden="1" outlineLevel="2" x14ac:dyDescent="0.35">
      <c r="A6369" s="209" t="str">
        <f>'Usages mobilité'!A4</f>
        <v>Usage mobilité n°1</v>
      </c>
      <c r="B6369" s="209" t="s">
        <v>637</v>
      </c>
      <c r="C6369" s="209"/>
      <c r="D6369" s="210">
        <f>IF(B$6256&lt;&gt;"",IF(B$6256='Usages mobilité'!BF4,'Usages mobilité'!BD4,0),0)</f>
        <v>0</v>
      </c>
      <c r="E6369" s="210">
        <f t="shared" ref="E6369:R6378" si="559">$D6369</f>
        <v>0</v>
      </c>
      <c r="F6369" s="210">
        <f t="shared" si="559"/>
        <v>0</v>
      </c>
      <c r="G6369" s="210">
        <f t="shared" si="559"/>
        <v>0</v>
      </c>
      <c r="H6369" s="210">
        <f t="shared" si="559"/>
        <v>0</v>
      </c>
      <c r="I6369" s="210">
        <f t="shared" si="559"/>
        <v>0</v>
      </c>
      <c r="J6369" s="210">
        <f t="shared" si="559"/>
        <v>0</v>
      </c>
      <c r="K6369" s="210">
        <f t="shared" si="559"/>
        <v>0</v>
      </c>
      <c r="L6369" s="210">
        <f t="shared" si="559"/>
        <v>0</v>
      </c>
      <c r="M6369" s="210">
        <f t="shared" si="559"/>
        <v>0</v>
      </c>
      <c r="N6369" s="210">
        <f t="shared" si="559"/>
        <v>0</v>
      </c>
      <c r="O6369" s="210">
        <f t="shared" si="559"/>
        <v>0</v>
      </c>
      <c r="P6369" s="210">
        <f t="shared" si="559"/>
        <v>0</v>
      </c>
      <c r="Q6369" s="210">
        <f t="shared" si="559"/>
        <v>0</v>
      </c>
      <c r="R6369" s="210">
        <f t="shared" si="559"/>
        <v>0</v>
      </c>
    </row>
    <row r="6370" spans="1:18" hidden="1" outlineLevel="2" x14ac:dyDescent="0.35">
      <c r="A6370" s="209" t="str">
        <f>'Usages mobilité'!A5</f>
        <v>Usage mobilité n°2</v>
      </c>
      <c r="B6370" s="209" t="s">
        <v>637</v>
      </c>
      <c r="C6370" s="209"/>
      <c r="D6370" s="210">
        <f>IF(B$6256&lt;&gt;"",IF(B$6256='Usages mobilité'!BF5,'Usages mobilité'!BD5,0),0)</f>
        <v>0</v>
      </c>
      <c r="E6370" s="210">
        <f t="shared" si="559"/>
        <v>0</v>
      </c>
      <c r="F6370" s="210">
        <f t="shared" si="559"/>
        <v>0</v>
      </c>
      <c r="G6370" s="210">
        <f t="shared" si="559"/>
        <v>0</v>
      </c>
      <c r="H6370" s="210">
        <f t="shared" si="559"/>
        <v>0</v>
      </c>
      <c r="I6370" s="210">
        <f t="shared" si="559"/>
        <v>0</v>
      </c>
      <c r="J6370" s="210">
        <f t="shared" si="559"/>
        <v>0</v>
      </c>
      <c r="K6370" s="210">
        <f t="shared" si="559"/>
        <v>0</v>
      </c>
      <c r="L6370" s="210">
        <f t="shared" si="559"/>
        <v>0</v>
      </c>
      <c r="M6370" s="210">
        <f t="shared" si="559"/>
        <v>0</v>
      </c>
      <c r="N6370" s="210">
        <f t="shared" si="559"/>
        <v>0</v>
      </c>
      <c r="O6370" s="210">
        <f t="shared" si="559"/>
        <v>0</v>
      </c>
      <c r="P6370" s="210">
        <f t="shared" si="559"/>
        <v>0</v>
      </c>
      <c r="Q6370" s="210">
        <f t="shared" si="559"/>
        <v>0</v>
      </c>
      <c r="R6370" s="210">
        <f t="shared" si="559"/>
        <v>0</v>
      </c>
    </row>
    <row r="6371" spans="1:18" hidden="1" outlineLevel="2" x14ac:dyDescent="0.35">
      <c r="A6371" s="209" t="str">
        <f>'Usages mobilité'!A6</f>
        <v>Usage mobilité n°3</v>
      </c>
      <c r="B6371" s="209" t="s">
        <v>637</v>
      </c>
      <c r="C6371" s="209"/>
      <c r="D6371" s="210">
        <f>IF(B$6256&lt;&gt;"",IF(B$6256='Usages mobilité'!BF6,'Usages mobilité'!BD6,0),0)</f>
        <v>0</v>
      </c>
      <c r="E6371" s="210">
        <f t="shared" si="559"/>
        <v>0</v>
      </c>
      <c r="F6371" s="210">
        <f t="shared" si="559"/>
        <v>0</v>
      </c>
      <c r="G6371" s="210">
        <f t="shared" si="559"/>
        <v>0</v>
      </c>
      <c r="H6371" s="210">
        <f t="shared" si="559"/>
        <v>0</v>
      </c>
      <c r="I6371" s="210">
        <f t="shared" si="559"/>
        <v>0</v>
      </c>
      <c r="J6371" s="210">
        <f t="shared" si="559"/>
        <v>0</v>
      </c>
      <c r="K6371" s="210">
        <f t="shared" si="559"/>
        <v>0</v>
      </c>
      <c r="L6371" s="210">
        <f t="shared" si="559"/>
        <v>0</v>
      </c>
      <c r="M6371" s="210">
        <f t="shared" si="559"/>
        <v>0</v>
      </c>
      <c r="N6371" s="210">
        <f t="shared" si="559"/>
        <v>0</v>
      </c>
      <c r="O6371" s="210">
        <f t="shared" si="559"/>
        <v>0</v>
      </c>
      <c r="P6371" s="210">
        <f t="shared" si="559"/>
        <v>0</v>
      </c>
      <c r="Q6371" s="210">
        <f t="shared" si="559"/>
        <v>0</v>
      </c>
      <c r="R6371" s="210">
        <f t="shared" si="559"/>
        <v>0</v>
      </c>
    </row>
    <row r="6372" spans="1:18" hidden="1" outlineLevel="2" x14ac:dyDescent="0.35">
      <c r="A6372" s="209" t="str">
        <f>'Usages mobilité'!A7</f>
        <v>Usage mobilité n°4</v>
      </c>
      <c r="B6372" s="209" t="s">
        <v>637</v>
      </c>
      <c r="C6372" s="209"/>
      <c r="D6372" s="210">
        <f>IF(B$6256&lt;&gt;"",IF(B$6256='Usages mobilité'!BF7,'Usages mobilité'!BD7,0),0)</f>
        <v>0</v>
      </c>
      <c r="E6372" s="210">
        <f t="shared" si="559"/>
        <v>0</v>
      </c>
      <c r="F6372" s="210">
        <f t="shared" si="559"/>
        <v>0</v>
      </c>
      <c r="G6372" s="210">
        <f t="shared" si="559"/>
        <v>0</v>
      </c>
      <c r="H6372" s="210">
        <f t="shared" si="559"/>
        <v>0</v>
      </c>
      <c r="I6372" s="210">
        <f t="shared" si="559"/>
        <v>0</v>
      </c>
      <c r="J6372" s="210">
        <f t="shared" si="559"/>
        <v>0</v>
      </c>
      <c r="K6372" s="210">
        <f t="shared" si="559"/>
        <v>0</v>
      </c>
      <c r="L6372" s="210">
        <f t="shared" si="559"/>
        <v>0</v>
      </c>
      <c r="M6372" s="210">
        <f t="shared" si="559"/>
        <v>0</v>
      </c>
      <c r="N6372" s="210">
        <f t="shared" si="559"/>
        <v>0</v>
      </c>
      <c r="O6372" s="210">
        <f t="shared" si="559"/>
        <v>0</v>
      </c>
      <c r="P6372" s="210">
        <f t="shared" si="559"/>
        <v>0</v>
      </c>
      <c r="Q6372" s="210">
        <f t="shared" si="559"/>
        <v>0</v>
      </c>
      <c r="R6372" s="210">
        <f t="shared" si="559"/>
        <v>0</v>
      </c>
    </row>
    <row r="6373" spans="1:18" hidden="1" outlineLevel="2" x14ac:dyDescent="0.35">
      <c r="A6373" s="209" t="str">
        <f>'Usages mobilité'!A8</f>
        <v>Usage mobilité n°5</v>
      </c>
      <c r="B6373" s="209" t="s">
        <v>637</v>
      </c>
      <c r="C6373" s="209"/>
      <c r="D6373" s="210">
        <f>IF(B$6256&lt;&gt;"",IF(B$6256='Usages mobilité'!BF8,'Usages mobilité'!BD8,0),0)</f>
        <v>0</v>
      </c>
      <c r="E6373" s="210">
        <f t="shared" si="559"/>
        <v>0</v>
      </c>
      <c r="F6373" s="210">
        <f t="shared" si="559"/>
        <v>0</v>
      </c>
      <c r="G6373" s="210">
        <f t="shared" si="559"/>
        <v>0</v>
      </c>
      <c r="H6373" s="210">
        <f t="shared" si="559"/>
        <v>0</v>
      </c>
      <c r="I6373" s="210">
        <f t="shared" si="559"/>
        <v>0</v>
      </c>
      <c r="J6373" s="210">
        <f t="shared" si="559"/>
        <v>0</v>
      </c>
      <c r="K6373" s="210">
        <f t="shared" si="559"/>
        <v>0</v>
      </c>
      <c r="L6373" s="210">
        <f t="shared" si="559"/>
        <v>0</v>
      </c>
      <c r="M6373" s="210">
        <f t="shared" si="559"/>
        <v>0</v>
      </c>
      <c r="N6373" s="210">
        <f t="shared" si="559"/>
        <v>0</v>
      </c>
      <c r="O6373" s="210">
        <f t="shared" si="559"/>
        <v>0</v>
      </c>
      <c r="P6373" s="210">
        <f t="shared" si="559"/>
        <v>0</v>
      </c>
      <c r="Q6373" s="210">
        <f t="shared" si="559"/>
        <v>0</v>
      </c>
      <c r="R6373" s="210">
        <f t="shared" si="559"/>
        <v>0</v>
      </c>
    </row>
    <row r="6374" spans="1:18" hidden="1" outlineLevel="2" x14ac:dyDescent="0.35">
      <c r="A6374" s="209" t="str">
        <f>'Usages mobilité'!A9</f>
        <v>Usage mobilité n°6</v>
      </c>
      <c r="B6374" s="209" t="s">
        <v>637</v>
      </c>
      <c r="C6374" s="209"/>
      <c r="D6374" s="210">
        <f>IF(B$6256&lt;&gt;"",IF(B$6256='Usages mobilité'!BF9,'Usages mobilité'!BD9,0),0)</f>
        <v>0</v>
      </c>
      <c r="E6374" s="210">
        <f t="shared" si="559"/>
        <v>0</v>
      </c>
      <c r="F6374" s="210">
        <f t="shared" si="559"/>
        <v>0</v>
      </c>
      <c r="G6374" s="210">
        <f t="shared" si="559"/>
        <v>0</v>
      </c>
      <c r="H6374" s="210">
        <f t="shared" si="559"/>
        <v>0</v>
      </c>
      <c r="I6374" s="210">
        <f t="shared" si="559"/>
        <v>0</v>
      </c>
      <c r="J6374" s="210">
        <f t="shared" si="559"/>
        <v>0</v>
      </c>
      <c r="K6374" s="210">
        <f t="shared" si="559"/>
        <v>0</v>
      </c>
      <c r="L6374" s="210">
        <f t="shared" si="559"/>
        <v>0</v>
      </c>
      <c r="M6374" s="210">
        <f t="shared" si="559"/>
        <v>0</v>
      </c>
      <c r="N6374" s="210">
        <f t="shared" si="559"/>
        <v>0</v>
      </c>
      <c r="O6374" s="210">
        <f t="shared" si="559"/>
        <v>0</v>
      </c>
      <c r="P6374" s="210">
        <f t="shared" si="559"/>
        <v>0</v>
      </c>
      <c r="Q6374" s="210">
        <f t="shared" si="559"/>
        <v>0</v>
      </c>
      <c r="R6374" s="210">
        <f t="shared" si="559"/>
        <v>0</v>
      </c>
    </row>
    <row r="6375" spans="1:18" hidden="1" outlineLevel="2" x14ac:dyDescent="0.35">
      <c r="A6375" s="209" t="str">
        <f>'Usages mobilité'!A10</f>
        <v>Usage mobilité n°7</v>
      </c>
      <c r="B6375" s="209" t="s">
        <v>637</v>
      </c>
      <c r="C6375" s="209"/>
      <c r="D6375" s="210">
        <f>IF(B$6256&lt;&gt;"",IF(B$6256='Usages mobilité'!BF10,'Usages mobilité'!BD10,0),0)</f>
        <v>0</v>
      </c>
      <c r="E6375" s="210">
        <f t="shared" si="559"/>
        <v>0</v>
      </c>
      <c r="F6375" s="210">
        <f t="shared" si="559"/>
        <v>0</v>
      </c>
      <c r="G6375" s="210">
        <f t="shared" si="559"/>
        <v>0</v>
      </c>
      <c r="H6375" s="210">
        <f t="shared" si="559"/>
        <v>0</v>
      </c>
      <c r="I6375" s="210">
        <f t="shared" si="559"/>
        <v>0</v>
      </c>
      <c r="J6375" s="210">
        <f t="shared" si="559"/>
        <v>0</v>
      </c>
      <c r="K6375" s="210">
        <f t="shared" si="559"/>
        <v>0</v>
      </c>
      <c r="L6375" s="210">
        <f t="shared" si="559"/>
        <v>0</v>
      </c>
      <c r="M6375" s="210">
        <f t="shared" si="559"/>
        <v>0</v>
      </c>
      <c r="N6375" s="210">
        <f t="shared" si="559"/>
        <v>0</v>
      </c>
      <c r="O6375" s="210">
        <f t="shared" si="559"/>
        <v>0</v>
      </c>
      <c r="P6375" s="210">
        <f t="shared" si="559"/>
        <v>0</v>
      </c>
      <c r="Q6375" s="210">
        <f t="shared" si="559"/>
        <v>0</v>
      </c>
      <c r="R6375" s="210">
        <f t="shared" si="559"/>
        <v>0</v>
      </c>
    </row>
    <row r="6376" spans="1:18" hidden="1" outlineLevel="2" x14ac:dyDescent="0.35">
      <c r="A6376" s="209" t="str">
        <f>'Usages mobilité'!A11</f>
        <v>Usage mobilité n°8</v>
      </c>
      <c r="B6376" s="209" t="s">
        <v>637</v>
      </c>
      <c r="C6376" s="209"/>
      <c r="D6376" s="210">
        <f>IF(B$6256&lt;&gt;"",IF(B$6256='Usages mobilité'!BF11,'Usages mobilité'!BD11,0),0)</f>
        <v>0</v>
      </c>
      <c r="E6376" s="210">
        <f t="shared" si="559"/>
        <v>0</v>
      </c>
      <c r="F6376" s="210">
        <f t="shared" si="559"/>
        <v>0</v>
      </c>
      <c r="G6376" s="210">
        <f t="shared" si="559"/>
        <v>0</v>
      </c>
      <c r="H6376" s="210">
        <f t="shared" si="559"/>
        <v>0</v>
      </c>
      <c r="I6376" s="210">
        <f t="shared" si="559"/>
        <v>0</v>
      </c>
      <c r="J6376" s="210">
        <f t="shared" si="559"/>
        <v>0</v>
      </c>
      <c r="K6376" s="210">
        <f t="shared" si="559"/>
        <v>0</v>
      </c>
      <c r="L6376" s="210">
        <f t="shared" si="559"/>
        <v>0</v>
      </c>
      <c r="M6376" s="210">
        <f t="shared" si="559"/>
        <v>0</v>
      </c>
      <c r="N6376" s="210">
        <f t="shared" si="559"/>
        <v>0</v>
      </c>
      <c r="O6376" s="210">
        <f t="shared" si="559"/>
        <v>0</v>
      </c>
      <c r="P6376" s="210">
        <f t="shared" si="559"/>
        <v>0</v>
      </c>
      <c r="Q6376" s="210">
        <f t="shared" si="559"/>
        <v>0</v>
      </c>
      <c r="R6376" s="210">
        <f t="shared" si="559"/>
        <v>0</v>
      </c>
    </row>
    <row r="6377" spans="1:18" hidden="1" outlineLevel="2" x14ac:dyDescent="0.35">
      <c r="A6377" s="209" t="str">
        <f>'Usages mobilité'!A12</f>
        <v>Usage mobilité n°9</v>
      </c>
      <c r="B6377" s="209" t="s">
        <v>637</v>
      </c>
      <c r="C6377" s="209"/>
      <c r="D6377" s="210">
        <f>IF(B$6256&lt;&gt;"",IF(B$6256='Usages mobilité'!BF12,'Usages mobilité'!BD12,0),0)</f>
        <v>0</v>
      </c>
      <c r="E6377" s="210">
        <f t="shared" si="559"/>
        <v>0</v>
      </c>
      <c r="F6377" s="210">
        <f t="shared" si="559"/>
        <v>0</v>
      </c>
      <c r="G6377" s="210">
        <f t="shared" si="559"/>
        <v>0</v>
      </c>
      <c r="H6377" s="210">
        <f t="shared" si="559"/>
        <v>0</v>
      </c>
      <c r="I6377" s="210">
        <f t="shared" si="559"/>
        <v>0</v>
      </c>
      <c r="J6377" s="210">
        <f t="shared" si="559"/>
        <v>0</v>
      </c>
      <c r="K6377" s="210">
        <f t="shared" si="559"/>
        <v>0</v>
      </c>
      <c r="L6377" s="210">
        <f t="shared" si="559"/>
        <v>0</v>
      </c>
      <c r="M6377" s="210">
        <f t="shared" si="559"/>
        <v>0</v>
      </c>
      <c r="N6377" s="210">
        <f t="shared" si="559"/>
        <v>0</v>
      </c>
      <c r="O6377" s="210">
        <f t="shared" si="559"/>
        <v>0</v>
      </c>
      <c r="P6377" s="210">
        <f t="shared" si="559"/>
        <v>0</v>
      </c>
      <c r="Q6377" s="210">
        <f t="shared" si="559"/>
        <v>0</v>
      </c>
      <c r="R6377" s="210">
        <f t="shared" si="559"/>
        <v>0</v>
      </c>
    </row>
    <row r="6378" spans="1:18" hidden="1" outlineLevel="2" x14ac:dyDescent="0.35">
      <c r="A6378" s="209" t="str">
        <f>'Usages mobilité'!A13</f>
        <v>Usage mobilité n°10</v>
      </c>
      <c r="B6378" s="209" t="s">
        <v>637</v>
      </c>
      <c r="C6378" s="209"/>
      <c r="D6378" s="210">
        <f>IF(B$6256&lt;&gt;"",IF(B$6256='Usages mobilité'!BF13,'Usages mobilité'!BD13,0),0)</f>
        <v>0</v>
      </c>
      <c r="E6378" s="210">
        <f t="shared" si="559"/>
        <v>0</v>
      </c>
      <c r="F6378" s="210">
        <f t="shared" si="559"/>
        <v>0</v>
      </c>
      <c r="G6378" s="210">
        <f t="shared" si="559"/>
        <v>0</v>
      </c>
      <c r="H6378" s="210">
        <f t="shared" si="559"/>
        <v>0</v>
      </c>
      <c r="I6378" s="210">
        <f t="shared" si="559"/>
        <v>0</v>
      </c>
      <c r="J6378" s="210">
        <f t="shared" si="559"/>
        <v>0</v>
      </c>
      <c r="K6378" s="210">
        <f t="shared" si="559"/>
        <v>0</v>
      </c>
      <c r="L6378" s="210">
        <f t="shared" si="559"/>
        <v>0</v>
      </c>
      <c r="M6378" s="210">
        <f t="shared" si="559"/>
        <v>0</v>
      </c>
      <c r="N6378" s="210">
        <f t="shared" si="559"/>
        <v>0</v>
      </c>
      <c r="O6378" s="210">
        <f t="shared" si="559"/>
        <v>0</v>
      </c>
      <c r="P6378" s="210">
        <f t="shared" si="559"/>
        <v>0</v>
      </c>
      <c r="Q6378" s="210">
        <f t="shared" si="559"/>
        <v>0</v>
      </c>
      <c r="R6378" s="210">
        <f t="shared" si="559"/>
        <v>0</v>
      </c>
    </row>
    <row r="6379" spans="1:18" hidden="1" outlineLevel="2" x14ac:dyDescent="0.35">
      <c r="A6379" s="209" t="str">
        <f>'Usages mobilité'!A14</f>
        <v>Usage mobilité n°11</v>
      </c>
      <c r="B6379" s="209" t="s">
        <v>637</v>
      </c>
      <c r="C6379" s="209"/>
      <c r="D6379" s="210">
        <f>IF(B$6256&lt;&gt;"",IF(B$6256='Usages mobilité'!BF14,'Usages mobilité'!BD14,0),0)</f>
        <v>0</v>
      </c>
      <c r="E6379" s="210">
        <f t="shared" ref="E6379:R6388" si="560">$D6379</f>
        <v>0</v>
      </c>
      <c r="F6379" s="210">
        <f t="shared" si="560"/>
        <v>0</v>
      </c>
      <c r="G6379" s="210">
        <f t="shared" si="560"/>
        <v>0</v>
      </c>
      <c r="H6379" s="210">
        <f t="shared" si="560"/>
        <v>0</v>
      </c>
      <c r="I6379" s="210">
        <f t="shared" si="560"/>
        <v>0</v>
      </c>
      <c r="J6379" s="210">
        <f t="shared" si="560"/>
        <v>0</v>
      </c>
      <c r="K6379" s="210">
        <f t="shared" si="560"/>
        <v>0</v>
      </c>
      <c r="L6379" s="210">
        <f t="shared" si="560"/>
        <v>0</v>
      </c>
      <c r="M6379" s="210">
        <f t="shared" si="560"/>
        <v>0</v>
      </c>
      <c r="N6379" s="210">
        <f t="shared" si="560"/>
        <v>0</v>
      </c>
      <c r="O6379" s="210">
        <f t="shared" si="560"/>
        <v>0</v>
      </c>
      <c r="P6379" s="210">
        <f t="shared" si="560"/>
        <v>0</v>
      </c>
      <c r="Q6379" s="210">
        <f t="shared" si="560"/>
        <v>0</v>
      </c>
      <c r="R6379" s="210">
        <f t="shared" si="560"/>
        <v>0</v>
      </c>
    </row>
    <row r="6380" spans="1:18" hidden="1" outlineLevel="2" x14ac:dyDescent="0.35">
      <c r="A6380" s="209" t="str">
        <f>'Usages mobilité'!A15</f>
        <v>Usage mobilité n°12</v>
      </c>
      <c r="B6380" s="209" t="s">
        <v>637</v>
      </c>
      <c r="C6380" s="209"/>
      <c r="D6380" s="210">
        <f>IF(B$6256&lt;&gt;"",IF(B$6256='Usages mobilité'!BF15,'Usages mobilité'!BD15,0),0)</f>
        <v>0</v>
      </c>
      <c r="E6380" s="210">
        <f t="shared" si="560"/>
        <v>0</v>
      </c>
      <c r="F6380" s="210">
        <f t="shared" si="560"/>
        <v>0</v>
      </c>
      <c r="G6380" s="210">
        <f t="shared" si="560"/>
        <v>0</v>
      </c>
      <c r="H6380" s="210">
        <f t="shared" si="560"/>
        <v>0</v>
      </c>
      <c r="I6380" s="210">
        <f t="shared" si="560"/>
        <v>0</v>
      </c>
      <c r="J6380" s="210">
        <f t="shared" si="560"/>
        <v>0</v>
      </c>
      <c r="K6380" s="210">
        <f t="shared" si="560"/>
        <v>0</v>
      </c>
      <c r="L6380" s="210">
        <f t="shared" si="560"/>
        <v>0</v>
      </c>
      <c r="M6380" s="210">
        <f t="shared" si="560"/>
        <v>0</v>
      </c>
      <c r="N6380" s="210">
        <f t="shared" si="560"/>
        <v>0</v>
      </c>
      <c r="O6380" s="210">
        <f t="shared" si="560"/>
        <v>0</v>
      </c>
      <c r="P6380" s="210">
        <f t="shared" si="560"/>
        <v>0</v>
      </c>
      <c r="Q6380" s="210">
        <f t="shared" si="560"/>
        <v>0</v>
      </c>
      <c r="R6380" s="210">
        <f t="shared" si="560"/>
        <v>0</v>
      </c>
    </row>
    <row r="6381" spans="1:18" hidden="1" outlineLevel="2" x14ac:dyDescent="0.35">
      <c r="A6381" s="209" t="str">
        <f>'Usages mobilité'!A16</f>
        <v>Usage mobilité n°13</v>
      </c>
      <c r="B6381" s="209" t="s">
        <v>637</v>
      </c>
      <c r="C6381" s="209"/>
      <c r="D6381" s="210">
        <f>IF(B$6256&lt;&gt;"",IF(B$6256='Usages mobilité'!BF16,'Usages mobilité'!BD16,0),0)</f>
        <v>0</v>
      </c>
      <c r="E6381" s="210">
        <f t="shared" si="560"/>
        <v>0</v>
      </c>
      <c r="F6381" s="210">
        <f t="shared" si="560"/>
        <v>0</v>
      </c>
      <c r="G6381" s="210">
        <f t="shared" si="560"/>
        <v>0</v>
      </c>
      <c r="H6381" s="210">
        <f t="shared" si="560"/>
        <v>0</v>
      </c>
      <c r="I6381" s="210">
        <f t="shared" si="560"/>
        <v>0</v>
      </c>
      <c r="J6381" s="210">
        <f t="shared" si="560"/>
        <v>0</v>
      </c>
      <c r="K6381" s="210">
        <f t="shared" si="560"/>
        <v>0</v>
      </c>
      <c r="L6381" s="210">
        <f t="shared" si="560"/>
        <v>0</v>
      </c>
      <c r="M6381" s="210">
        <f t="shared" si="560"/>
        <v>0</v>
      </c>
      <c r="N6381" s="210">
        <f t="shared" si="560"/>
        <v>0</v>
      </c>
      <c r="O6381" s="210">
        <f t="shared" si="560"/>
        <v>0</v>
      </c>
      <c r="P6381" s="210">
        <f t="shared" si="560"/>
        <v>0</v>
      </c>
      <c r="Q6381" s="210">
        <f t="shared" si="560"/>
        <v>0</v>
      </c>
      <c r="R6381" s="210">
        <f t="shared" si="560"/>
        <v>0</v>
      </c>
    </row>
    <row r="6382" spans="1:18" hidden="1" outlineLevel="2" x14ac:dyDescent="0.35">
      <c r="A6382" s="209" t="str">
        <f>'Usages mobilité'!A17</f>
        <v>Usage mobilité n°14</v>
      </c>
      <c r="B6382" s="209" t="s">
        <v>637</v>
      </c>
      <c r="C6382" s="209"/>
      <c r="D6382" s="210">
        <f>IF(B$6256&lt;&gt;"",IF(B$6256='Usages mobilité'!BF17,'Usages mobilité'!BD17,0),0)</f>
        <v>0</v>
      </c>
      <c r="E6382" s="210">
        <f t="shared" si="560"/>
        <v>0</v>
      </c>
      <c r="F6382" s="210">
        <f t="shared" si="560"/>
        <v>0</v>
      </c>
      <c r="G6382" s="210">
        <f t="shared" si="560"/>
        <v>0</v>
      </c>
      <c r="H6382" s="210">
        <f t="shared" si="560"/>
        <v>0</v>
      </c>
      <c r="I6382" s="210">
        <f t="shared" si="560"/>
        <v>0</v>
      </c>
      <c r="J6382" s="210">
        <f t="shared" si="560"/>
        <v>0</v>
      </c>
      <c r="K6382" s="210">
        <f t="shared" si="560"/>
        <v>0</v>
      </c>
      <c r="L6382" s="210">
        <f t="shared" si="560"/>
        <v>0</v>
      </c>
      <c r="M6382" s="210">
        <f t="shared" si="560"/>
        <v>0</v>
      </c>
      <c r="N6382" s="210">
        <f t="shared" si="560"/>
        <v>0</v>
      </c>
      <c r="O6382" s="210">
        <f t="shared" si="560"/>
        <v>0</v>
      </c>
      <c r="P6382" s="210">
        <f t="shared" si="560"/>
        <v>0</v>
      </c>
      <c r="Q6382" s="210">
        <f t="shared" si="560"/>
        <v>0</v>
      </c>
      <c r="R6382" s="210">
        <f t="shared" si="560"/>
        <v>0</v>
      </c>
    </row>
    <row r="6383" spans="1:18" hidden="1" outlineLevel="2" x14ac:dyDescent="0.35">
      <c r="A6383" s="209" t="str">
        <f>'Usages mobilité'!A18</f>
        <v>Usage mobilité n°15</v>
      </c>
      <c r="B6383" s="209" t="s">
        <v>637</v>
      </c>
      <c r="C6383" s="209"/>
      <c r="D6383" s="210">
        <f>IF(B$6256&lt;&gt;"",IF(B$6256='Usages mobilité'!BF18,'Usages mobilité'!BD18,0),0)</f>
        <v>0</v>
      </c>
      <c r="E6383" s="210">
        <f t="shared" si="560"/>
        <v>0</v>
      </c>
      <c r="F6383" s="210">
        <f t="shared" si="560"/>
        <v>0</v>
      </c>
      <c r="G6383" s="210">
        <f t="shared" si="560"/>
        <v>0</v>
      </c>
      <c r="H6383" s="210">
        <f t="shared" si="560"/>
        <v>0</v>
      </c>
      <c r="I6383" s="210">
        <f t="shared" si="560"/>
        <v>0</v>
      </c>
      <c r="J6383" s="210">
        <f t="shared" si="560"/>
        <v>0</v>
      </c>
      <c r="K6383" s="210">
        <f t="shared" si="560"/>
        <v>0</v>
      </c>
      <c r="L6383" s="210">
        <f t="shared" si="560"/>
        <v>0</v>
      </c>
      <c r="M6383" s="210">
        <f t="shared" si="560"/>
        <v>0</v>
      </c>
      <c r="N6383" s="210">
        <f t="shared" si="560"/>
        <v>0</v>
      </c>
      <c r="O6383" s="210">
        <f t="shared" si="560"/>
        <v>0</v>
      </c>
      <c r="P6383" s="210">
        <f t="shared" si="560"/>
        <v>0</v>
      </c>
      <c r="Q6383" s="210">
        <f t="shared" si="560"/>
        <v>0</v>
      </c>
      <c r="R6383" s="210">
        <f t="shared" si="560"/>
        <v>0</v>
      </c>
    </row>
    <row r="6384" spans="1:18" hidden="1" outlineLevel="2" x14ac:dyDescent="0.35">
      <c r="A6384" s="209" t="str">
        <f>'Usages mobilité'!A19</f>
        <v>Usage mobilité n°16</v>
      </c>
      <c r="B6384" s="209" t="s">
        <v>637</v>
      </c>
      <c r="C6384" s="209"/>
      <c r="D6384" s="210">
        <f>IF(B$6256&lt;&gt;"",IF(B$6256='Usages mobilité'!BF19,'Usages mobilité'!BD19,0),0)</f>
        <v>0</v>
      </c>
      <c r="E6384" s="210">
        <f t="shared" si="560"/>
        <v>0</v>
      </c>
      <c r="F6384" s="210">
        <f t="shared" si="560"/>
        <v>0</v>
      </c>
      <c r="G6384" s="210">
        <f t="shared" si="560"/>
        <v>0</v>
      </c>
      <c r="H6384" s="210">
        <f t="shared" si="560"/>
        <v>0</v>
      </c>
      <c r="I6384" s="210">
        <f t="shared" si="560"/>
        <v>0</v>
      </c>
      <c r="J6384" s="210">
        <f t="shared" si="560"/>
        <v>0</v>
      </c>
      <c r="K6384" s="210">
        <f t="shared" si="560"/>
        <v>0</v>
      </c>
      <c r="L6384" s="210">
        <f t="shared" si="560"/>
        <v>0</v>
      </c>
      <c r="M6384" s="210">
        <f t="shared" si="560"/>
        <v>0</v>
      </c>
      <c r="N6384" s="210">
        <f t="shared" si="560"/>
        <v>0</v>
      </c>
      <c r="O6384" s="210">
        <f t="shared" si="560"/>
        <v>0</v>
      </c>
      <c r="P6384" s="210">
        <f t="shared" si="560"/>
        <v>0</v>
      </c>
      <c r="Q6384" s="210">
        <f t="shared" si="560"/>
        <v>0</v>
      </c>
      <c r="R6384" s="210">
        <f t="shared" si="560"/>
        <v>0</v>
      </c>
    </row>
    <row r="6385" spans="1:18" hidden="1" outlineLevel="2" x14ac:dyDescent="0.35">
      <c r="A6385" s="209" t="str">
        <f>'Usages mobilité'!A20</f>
        <v>Usage mobilité n°17</v>
      </c>
      <c r="B6385" s="209" t="s">
        <v>637</v>
      </c>
      <c r="C6385" s="209"/>
      <c r="D6385" s="210">
        <f>IF(B$6256&lt;&gt;"",IF(B$6256='Usages mobilité'!BF20,'Usages mobilité'!BD20,0),0)</f>
        <v>0</v>
      </c>
      <c r="E6385" s="210">
        <f t="shared" si="560"/>
        <v>0</v>
      </c>
      <c r="F6385" s="210">
        <f t="shared" si="560"/>
        <v>0</v>
      </c>
      <c r="G6385" s="210">
        <f t="shared" si="560"/>
        <v>0</v>
      </c>
      <c r="H6385" s="210">
        <f t="shared" si="560"/>
        <v>0</v>
      </c>
      <c r="I6385" s="210">
        <f t="shared" si="560"/>
        <v>0</v>
      </c>
      <c r="J6385" s="210">
        <f t="shared" si="560"/>
        <v>0</v>
      </c>
      <c r="K6385" s="210">
        <f t="shared" si="560"/>
        <v>0</v>
      </c>
      <c r="L6385" s="210">
        <f t="shared" si="560"/>
        <v>0</v>
      </c>
      <c r="M6385" s="210">
        <f t="shared" si="560"/>
        <v>0</v>
      </c>
      <c r="N6385" s="210">
        <f t="shared" si="560"/>
        <v>0</v>
      </c>
      <c r="O6385" s="210">
        <f t="shared" si="560"/>
        <v>0</v>
      </c>
      <c r="P6385" s="210">
        <f t="shared" si="560"/>
        <v>0</v>
      </c>
      <c r="Q6385" s="210">
        <f t="shared" si="560"/>
        <v>0</v>
      </c>
      <c r="R6385" s="210">
        <f t="shared" si="560"/>
        <v>0</v>
      </c>
    </row>
    <row r="6386" spans="1:18" hidden="1" outlineLevel="2" x14ac:dyDescent="0.35">
      <c r="A6386" s="209" t="str">
        <f>'Usages mobilité'!A21</f>
        <v>Usage mobilité n°18</v>
      </c>
      <c r="B6386" s="209" t="s">
        <v>637</v>
      </c>
      <c r="C6386" s="209"/>
      <c r="D6386" s="210">
        <f>IF(B$6256&lt;&gt;"",IF(B$6256='Usages mobilité'!BF21,'Usages mobilité'!BD21,0),0)</f>
        <v>0</v>
      </c>
      <c r="E6386" s="210">
        <f t="shared" si="560"/>
        <v>0</v>
      </c>
      <c r="F6386" s="210">
        <f t="shared" si="560"/>
        <v>0</v>
      </c>
      <c r="G6386" s="210">
        <f t="shared" si="560"/>
        <v>0</v>
      </c>
      <c r="H6386" s="210">
        <f t="shared" si="560"/>
        <v>0</v>
      </c>
      <c r="I6386" s="210">
        <f t="shared" si="560"/>
        <v>0</v>
      </c>
      <c r="J6386" s="210">
        <f t="shared" si="560"/>
        <v>0</v>
      </c>
      <c r="K6386" s="210">
        <f t="shared" si="560"/>
        <v>0</v>
      </c>
      <c r="L6386" s="210">
        <f t="shared" si="560"/>
        <v>0</v>
      </c>
      <c r="M6386" s="210">
        <f t="shared" si="560"/>
        <v>0</v>
      </c>
      <c r="N6386" s="210">
        <f t="shared" si="560"/>
        <v>0</v>
      </c>
      <c r="O6386" s="210">
        <f t="shared" si="560"/>
        <v>0</v>
      </c>
      <c r="P6386" s="210">
        <f t="shared" si="560"/>
        <v>0</v>
      </c>
      <c r="Q6386" s="210">
        <f t="shared" si="560"/>
        <v>0</v>
      </c>
      <c r="R6386" s="210">
        <f t="shared" si="560"/>
        <v>0</v>
      </c>
    </row>
    <row r="6387" spans="1:18" hidden="1" outlineLevel="2" x14ac:dyDescent="0.35">
      <c r="A6387" s="209" t="str">
        <f>'Usages mobilité'!A22</f>
        <v>Usage mobilité n°19</v>
      </c>
      <c r="B6387" s="209" t="s">
        <v>637</v>
      </c>
      <c r="C6387" s="209"/>
      <c r="D6387" s="210">
        <f>IF(B$6256&lt;&gt;"",IF(B$6256='Usages mobilité'!BF22,'Usages mobilité'!BD22,0),0)</f>
        <v>0</v>
      </c>
      <c r="E6387" s="210">
        <f t="shared" si="560"/>
        <v>0</v>
      </c>
      <c r="F6387" s="210">
        <f t="shared" si="560"/>
        <v>0</v>
      </c>
      <c r="G6387" s="210">
        <f t="shared" si="560"/>
        <v>0</v>
      </c>
      <c r="H6387" s="210">
        <f t="shared" si="560"/>
        <v>0</v>
      </c>
      <c r="I6387" s="210">
        <f t="shared" si="560"/>
        <v>0</v>
      </c>
      <c r="J6387" s="210">
        <f t="shared" si="560"/>
        <v>0</v>
      </c>
      <c r="K6387" s="210">
        <f t="shared" si="560"/>
        <v>0</v>
      </c>
      <c r="L6387" s="210">
        <f t="shared" si="560"/>
        <v>0</v>
      </c>
      <c r="M6387" s="210">
        <f t="shared" si="560"/>
        <v>0</v>
      </c>
      <c r="N6387" s="210">
        <f t="shared" si="560"/>
        <v>0</v>
      </c>
      <c r="O6387" s="210">
        <f t="shared" si="560"/>
        <v>0</v>
      </c>
      <c r="P6387" s="210">
        <f t="shared" si="560"/>
        <v>0</v>
      </c>
      <c r="Q6387" s="210">
        <f t="shared" si="560"/>
        <v>0</v>
      </c>
      <c r="R6387" s="210">
        <f t="shared" si="560"/>
        <v>0</v>
      </c>
    </row>
    <row r="6388" spans="1:18" hidden="1" outlineLevel="2" x14ac:dyDescent="0.35">
      <c r="A6388" s="209" t="str">
        <f>'Usages mobilité'!A23</f>
        <v>Usage mobilité n°20</v>
      </c>
      <c r="B6388" s="209" t="s">
        <v>637</v>
      </c>
      <c r="C6388" s="209"/>
      <c r="D6388" s="210">
        <f>IF(B$6256&lt;&gt;"",IF(B$6256='Usages mobilité'!BF23,'Usages mobilité'!BD23,0),0)</f>
        <v>0</v>
      </c>
      <c r="E6388" s="210">
        <f t="shared" si="560"/>
        <v>0</v>
      </c>
      <c r="F6388" s="210">
        <f t="shared" si="560"/>
        <v>0</v>
      </c>
      <c r="G6388" s="210">
        <f t="shared" si="560"/>
        <v>0</v>
      </c>
      <c r="H6388" s="210">
        <f t="shared" si="560"/>
        <v>0</v>
      </c>
      <c r="I6388" s="210">
        <f t="shared" si="560"/>
        <v>0</v>
      </c>
      <c r="J6388" s="210">
        <f t="shared" si="560"/>
        <v>0</v>
      </c>
      <c r="K6388" s="210">
        <f t="shared" si="560"/>
        <v>0</v>
      </c>
      <c r="L6388" s="210">
        <f t="shared" si="560"/>
        <v>0</v>
      </c>
      <c r="M6388" s="210">
        <f t="shared" si="560"/>
        <v>0</v>
      </c>
      <c r="N6388" s="210">
        <f t="shared" si="560"/>
        <v>0</v>
      </c>
      <c r="O6388" s="210">
        <f t="shared" si="560"/>
        <v>0</v>
      </c>
      <c r="P6388" s="210">
        <f t="shared" si="560"/>
        <v>0</v>
      </c>
      <c r="Q6388" s="210">
        <f t="shared" si="560"/>
        <v>0</v>
      </c>
      <c r="R6388" s="210">
        <f t="shared" si="560"/>
        <v>0</v>
      </c>
    </row>
    <row r="6389" spans="1:18" hidden="1" outlineLevel="2" x14ac:dyDescent="0.35">
      <c r="A6389" s="209" t="str">
        <f>'Usages mobilité'!A24</f>
        <v>Usage mobilité n°21</v>
      </c>
      <c r="B6389" s="209" t="s">
        <v>637</v>
      </c>
      <c r="C6389" s="209"/>
      <c r="D6389" s="210">
        <f>IF(B$6256&lt;&gt;"",IF(B$6256='Usages mobilité'!BF24,'Usages mobilité'!BD24,0),0)</f>
        <v>0</v>
      </c>
      <c r="E6389" s="210">
        <f t="shared" ref="E6389:R6398" si="561">$D6389</f>
        <v>0</v>
      </c>
      <c r="F6389" s="210">
        <f t="shared" si="561"/>
        <v>0</v>
      </c>
      <c r="G6389" s="210">
        <f t="shared" si="561"/>
        <v>0</v>
      </c>
      <c r="H6389" s="210">
        <f t="shared" si="561"/>
        <v>0</v>
      </c>
      <c r="I6389" s="210">
        <f t="shared" si="561"/>
        <v>0</v>
      </c>
      <c r="J6389" s="210">
        <f t="shared" si="561"/>
        <v>0</v>
      </c>
      <c r="K6389" s="210">
        <f t="shared" si="561"/>
        <v>0</v>
      </c>
      <c r="L6389" s="210">
        <f t="shared" si="561"/>
        <v>0</v>
      </c>
      <c r="M6389" s="210">
        <f t="shared" si="561"/>
        <v>0</v>
      </c>
      <c r="N6389" s="210">
        <f t="shared" si="561"/>
        <v>0</v>
      </c>
      <c r="O6389" s="210">
        <f t="shared" si="561"/>
        <v>0</v>
      </c>
      <c r="P6389" s="210">
        <f t="shared" si="561"/>
        <v>0</v>
      </c>
      <c r="Q6389" s="210">
        <f t="shared" si="561"/>
        <v>0</v>
      </c>
      <c r="R6389" s="210">
        <f t="shared" si="561"/>
        <v>0</v>
      </c>
    </row>
    <row r="6390" spans="1:18" hidden="1" outlineLevel="2" x14ac:dyDescent="0.35">
      <c r="A6390" s="209" t="str">
        <f>'Usages mobilité'!A25</f>
        <v>Usage mobilité n°22</v>
      </c>
      <c r="B6390" s="209" t="s">
        <v>637</v>
      </c>
      <c r="C6390" s="209"/>
      <c r="D6390" s="210">
        <f>IF(B$6256&lt;&gt;"",IF(B$6256='Usages mobilité'!BF25,'Usages mobilité'!BD25,0),0)</f>
        <v>0</v>
      </c>
      <c r="E6390" s="210">
        <f t="shared" si="561"/>
        <v>0</v>
      </c>
      <c r="F6390" s="210">
        <f t="shared" si="561"/>
        <v>0</v>
      </c>
      <c r="G6390" s="210">
        <f t="shared" si="561"/>
        <v>0</v>
      </c>
      <c r="H6390" s="210">
        <f t="shared" si="561"/>
        <v>0</v>
      </c>
      <c r="I6390" s="210">
        <f t="shared" si="561"/>
        <v>0</v>
      </c>
      <c r="J6390" s="210">
        <f t="shared" si="561"/>
        <v>0</v>
      </c>
      <c r="K6390" s="210">
        <f t="shared" si="561"/>
        <v>0</v>
      </c>
      <c r="L6390" s="210">
        <f t="shared" si="561"/>
        <v>0</v>
      </c>
      <c r="M6390" s="210">
        <f t="shared" si="561"/>
        <v>0</v>
      </c>
      <c r="N6390" s="210">
        <f t="shared" si="561"/>
        <v>0</v>
      </c>
      <c r="O6390" s="210">
        <f t="shared" si="561"/>
        <v>0</v>
      </c>
      <c r="P6390" s="210">
        <f t="shared" si="561"/>
        <v>0</v>
      </c>
      <c r="Q6390" s="210">
        <f t="shared" si="561"/>
        <v>0</v>
      </c>
      <c r="R6390" s="210">
        <f t="shared" si="561"/>
        <v>0</v>
      </c>
    </row>
    <row r="6391" spans="1:18" hidden="1" outlineLevel="2" x14ac:dyDescent="0.35">
      <c r="A6391" s="209" t="str">
        <f>'Usages mobilité'!A26</f>
        <v>Usage mobilité n°23</v>
      </c>
      <c r="B6391" s="209" t="s">
        <v>637</v>
      </c>
      <c r="C6391" s="209"/>
      <c r="D6391" s="210">
        <f>IF(B$6256&lt;&gt;"",IF(B$6256='Usages mobilité'!BF26,'Usages mobilité'!BD26,0),0)</f>
        <v>0</v>
      </c>
      <c r="E6391" s="210">
        <f t="shared" si="561"/>
        <v>0</v>
      </c>
      <c r="F6391" s="210">
        <f t="shared" si="561"/>
        <v>0</v>
      </c>
      <c r="G6391" s="210">
        <f t="shared" si="561"/>
        <v>0</v>
      </c>
      <c r="H6391" s="210">
        <f t="shared" si="561"/>
        <v>0</v>
      </c>
      <c r="I6391" s="210">
        <f t="shared" si="561"/>
        <v>0</v>
      </c>
      <c r="J6391" s="210">
        <f t="shared" si="561"/>
        <v>0</v>
      </c>
      <c r="K6391" s="210">
        <f t="shared" si="561"/>
        <v>0</v>
      </c>
      <c r="L6391" s="210">
        <f t="shared" si="561"/>
        <v>0</v>
      </c>
      <c r="M6391" s="210">
        <f t="shared" si="561"/>
        <v>0</v>
      </c>
      <c r="N6391" s="210">
        <f t="shared" si="561"/>
        <v>0</v>
      </c>
      <c r="O6391" s="210">
        <f t="shared" si="561"/>
        <v>0</v>
      </c>
      <c r="P6391" s="210">
        <f t="shared" si="561"/>
        <v>0</v>
      </c>
      <c r="Q6391" s="210">
        <f t="shared" si="561"/>
        <v>0</v>
      </c>
      <c r="R6391" s="210">
        <f t="shared" si="561"/>
        <v>0</v>
      </c>
    </row>
    <row r="6392" spans="1:18" hidden="1" outlineLevel="2" x14ac:dyDescent="0.35">
      <c r="A6392" s="209" t="str">
        <f>'Usages mobilité'!A27</f>
        <v>Usage mobilité n°24</v>
      </c>
      <c r="B6392" s="209" t="s">
        <v>637</v>
      </c>
      <c r="C6392" s="209"/>
      <c r="D6392" s="210">
        <f>IF(B$6256&lt;&gt;"",IF(B$6256='Usages mobilité'!BF27,'Usages mobilité'!BD27,0),0)</f>
        <v>0</v>
      </c>
      <c r="E6392" s="210">
        <f t="shared" si="561"/>
        <v>0</v>
      </c>
      <c r="F6392" s="210">
        <f t="shared" si="561"/>
        <v>0</v>
      </c>
      <c r="G6392" s="210">
        <f t="shared" si="561"/>
        <v>0</v>
      </c>
      <c r="H6392" s="210">
        <f t="shared" si="561"/>
        <v>0</v>
      </c>
      <c r="I6392" s="210">
        <f t="shared" si="561"/>
        <v>0</v>
      </c>
      <c r="J6392" s="210">
        <f t="shared" si="561"/>
        <v>0</v>
      </c>
      <c r="K6392" s="210">
        <f t="shared" si="561"/>
        <v>0</v>
      </c>
      <c r="L6392" s="210">
        <f t="shared" si="561"/>
        <v>0</v>
      </c>
      <c r="M6392" s="210">
        <f t="shared" si="561"/>
        <v>0</v>
      </c>
      <c r="N6392" s="210">
        <f t="shared" si="561"/>
        <v>0</v>
      </c>
      <c r="O6392" s="210">
        <f t="shared" si="561"/>
        <v>0</v>
      </c>
      <c r="P6392" s="210">
        <f t="shared" si="561"/>
        <v>0</v>
      </c>
      <c r="Q6392" s="210">
        <f t="shared" si="561"/>
        <v>0</v>
      </c>
      <c r="R6392" s="210">
        <f t="shared" si="561"/>
        <v>0</v>
      </c>
    </row>
    <row r="6393" spans="1:18" hidden="1" outlineLevel="2" x14ac:dyDescent="0.35">
      <c r="A6393" s="209" t="str">
        <f>'Usages mobilité'!A28</f>
        <v>Usage mobilité n°25</v>
      </c>
      <c r="B6393" s="209" t="s">
        <v>637</v>
      </c>
      <c r="C6393" s="209"/>
      <c r="D6393" s="210">
        <f>IF(B$6256&lt;&gt;"",IF(B$6256='Usages mobilité'!BF28,'Usages mobilité'!BD28,0),0)</f>
        <v>0</v>
      </c>
      <c r="E6393" s="210">
        <f t="shared" si="561"/>
        <v>0</v>
      </c>
      <c r="F6393" s="210">
        <f t="shared" si="561"/>
        <v>0</v>
      </c>
      <c r="G6393" s="210">
        <f t="shared" si="561"/>
        <v>0</v>
      </c>
      <c r="H6393" s="210">
        <f t="shared" si="561"/>
        <v>0</v>
      </c>
      <c r="I6393" s="210">
        <f t="shared" si="561"/>
        <v>0</v>
      </c>
      <c r="J6393" s="210">
        <f t="shared" si="561"/>
        <v>0</v>
      </c>
      <c r="K6393" s="210">
        <f t="shared" si="561"/>
        <v>0</v>
      </c>
      <c r="L6393" s="210">
        <f t="shared" si="561"/>
        <v>0</v>
      </c>
      <c r="M6393" s="210">
        <f t="shared" si="561"/>
        <v>0</v>
      </c>
      <c r="N6393" s="210">
        <f t="shared" si="561"/>
        <v>0</v>
      </c>
      <c r="O6393" s="210">
        <f t="shared" si="561"/>
        <v>0</v>
      </c>
      <c r="P6393" s="210">
        <f t="shared" si="561"/>
        <v>0</v>
      </c>
      <c r="Q6393" s="210">
        <f t="shared" si="561"/>
        <v>0</v>
      </c>
      <c r="R6393" s="210">
        <f t="shared" si="561"/>
        <v>0</v>
      </c>
    </row>
    <row r="6394" spans="1:18" hidden="1" outlineLevel="2" x14ac:dyDescent="0.35">
      <c r="A6394" s="209" t="str">
        <f>'Usages mobilité'!A29</f>
        <v>Usage mobilité n°26</v>
      </c>
      <c r="B6394" s="209" t="s">
        <v>637</v>
      </c>
      <c r="C6394" s="209"/>
      <c r="D6394" s="210">
        <f>IF(B$6256&lt;&gt;"",IF(B$6256='Usages mobilité'!BF29,'Usages mobilité'!BD29,0),0)</f>
        <v>0</v>
      </c>
      <c r="E6394" s="210">
        <f t="shared" si="561"/>
        <v>0</v>
      </c>
      <c r="F6394" s="210">
        <f t="shared" si="561"/>
        <v>0</v>
      </c>
      <c r="G6394" s="210">
        <f t="shared" si="561"/>
        <v>0</v>
      </c>
      <c r="H6394" s="210">
        <f t="shared" si="561"/>
        <v>0</v>
      </c>
      <c r="I6394" s="210">
        <f t="shared" si="561"/>
        <v>0</v>
      </c>
      <c r="J6394" s="210">
        <f t="shared" si="561"/>
        <v>0</v>
      </c>
      <c r="K6394" s="210">
        <f t="shared" si="561"/>
        <v>0</v>
      </c>
      <c r="L6394" s="210">
        <f t="shared" si="561"/>
        <v>0</v>
      </c>
      <c r="M6394" s="210">
        <f t="shared" si="561"/>
        <v>0</v>
      </c>
      <c r="N6394" s="210">
        <f t="shared" si="561"/>
        <v>0</v>
      </c>
      <c r="O6394" s="210">
        <f t="shared" si="561"/>
        <v>0</v>
      </c>
      <c r="P6394" s="210">
        <f t="shared" si="561"/>
        <v>0</v>
      </c>
      <c r="Q6394" s="210">
        <f t="shared" si="561"/>
        <v>0</v>
      </c>
      <c r="R6394" s="210">
        <f t="shared" si="561"/>
        <v>0</v>
      </c>
    </row>
    <row r="6395" spans="1:18" hidden="1" outlineLevel="2" x14ac:dyDescent="0.35">
      <c r="A6395" s="209" t="str">
        <f>'Usages mobilité'!A30</f>
        <v>Usage mobilité n°27</v>
      </c>
      <c r="B6395" s="209" t="s">
        <v>637</v>
      </c>
      <c r="C6395" s="209"/>
      <c r="D6395" s="210">
        <f>IF(B$6256&lt;&gt;"",IF(B$6256='Usages mobilité'!BF30,'Usages mobilité'!BD30,0),0)</f>
        <v>0</v>
      </c>
      <c r="E6395" s="210">
        <f t="shared" si="561"/>
        <v>0</v>
      </c>
      <c r="F6395" s="210">
        <f t="shared" si="561"/>
        <v>0</v>
      </c>
      <c r="G6395" s="210">
        <f t="shared" si="561"/>
        <v>0</v>
      </c>
      <c r="H6395" s="210">
        <f t="shared" si="561"/>
        <v>0</v>
      </c>
      <c r="I6395" s="210">
        <f t="shared" si="561"/>
        <v>0</v>
      </c>
      <c r="J6395" s="210">
        <f t="shared" si="561"/>
        <v>0</v>
      </c>
      <c r="K6395" s="210">
        <f t="shared" si="561"/>
        <v>0</v>
      </c>
      <c r="L6395" s="210">
        <f t="shared" si="561"/>
        <v>0</v>
      </c>
      <c r="M6395" s="210">
        <f t="shared" si="561"/>
        <v>0</v>
      </c>
      <c r="N6395" s="210">
        <f t="shared" si="561"/>
        <v>0</v>
      </c>
      <c r="O6395" s="210">
        <f t="shared" si="561"/>
        <v>0</v>
      </c>
      <c r="P6395" s="210">
        <f t="shared" si="561"/>
        <v>0</v>
      </c>
      <c r="Q6395" s="210">
        <f t="shared" si="561"/>
        <v>0</v>
      </c>
      <c r="R6395" s="210">
        <f t="shared" si="561"/>
        <v>0</v>
      </c>
    </row>
    <row r="6396" spans="1:18" hidden="1" outlineLevel="2" x14ac:dyDescent="0.35">
      <c r="A6396" s="209" t="str">
        <f>'Usages mobilité'!A31</f>
        <v>Usage mobilité n°28</v>
      </c>
      <c r="B6396" s="209" t="s">
        <v>637</v>
      </c>
      <c r="C6396" s="209"/>
      <c r="D6396" s="210">
        <f>IF(B$6256&lt;&gt;"",IF(B$6256='Usages mobilité'!BF31,'Usages mobilité'!BD31,0),0)</f>
        <v>0</v>
      </c>
      <c r="E6396" s="210">
        <f t="shared" si="561"/>
        <v>0</v>
      </c>
      <c r="F6396" s="210">
        <f t="shared" si="561"/>
        <v>0</v>
      </c>
      <c r="G6396" s="210">
        <f t="shared" si="561"/>
        <v>0</v>
      </c>
      <c r="H6396" s="210">
        <f t="shared" si="561"/>
        <v>0</v>
      </c>
      <c r="I6396" s="210">
        <f t="shared" si="561"/>
        <v>0</v>
      </c>
      <c r="J6396" s="210">
        <f t="shared" si="561"/>
        <v>0</v>
      </c>
      <c r="K6396" s="210">
        <f t="shared" si="561"/>
        <v>0</v>
      </c>
      <c r="L6396" s="210">
        <f t="shared" si="561"/>
        <v>0</v>
      </c>
      <c r="M6396" s="210">
        <f t="shared" si="561"/>
        <v>0</v>
      </c>
      <c r="N6396" s="210">
        <f t="shared" si="561"/>
        <v>0</v>
      </c>
      <c r="O6396" s="210">
        <f t="shared" si="561"/>
        <v>0</v>
      </c>
      <c r="P6396" s="210">
        <f t="shared" si="561"/>
        <v>0</v>
      </c>
      <c r="Q6396" s="210">
        <f t="shared" si="561"/>
        <v>0</v>
      </c>
      <c r="R6396" s="210">
        <f t="shared" si="561"/>
        <v>0</v>
      </c>
    </row>
    <row r="6397" spans="1:18" hidden="1" outlineLevel="2" x14ac:dyDescent="0.35">
      <c r="A6397" s="209" t="str">
        <f>'Usages mobilité'!A32</f>
        <v>Usage mobilité n°29</v>
      </c>
      <c r="B6397" s="209" t="s">
        <v>637</v>
      </c>
      <c r="C6397" s="209"/>
      <c r="D6397" s="210">
        <f>IF(B$6256&lt;&gt;"",IF(B$6256='Usages mobilité'!BF32,'Usages mobilité'!BD32,0),0)</f>
        <v>0</v>
      </c>
      <c r="E6397" s="210">
        <f t="shared" si="561"/>
        <v>0</v>
      </c>
      <c r="F6397" s="210">
        <f t="shared" si="561"/>
        <v>0</v>
      </c>
      <c r="G6397" s="210">
        <f t="shared" si="561"/>
        <v>0</v>
      </c>
      <c r="H6397" s="210">
        <f t="shared" si="561"/>
        <v>0</v>
      </c>
      <c r="I6397" s="210">
        <f t="shared" si="561"/>
        <v>0</v>
      </c>
      <c r="J6397" s="210">
        <f t="shared" si="561"/>
        <v>0</v>
      </c>
      <c r="K6397" s="210">
        <f t="shared" si="561"/>
        <v>0</v>
      </c>
      <c r="L6397" s="210">
        <f t="shared" si="561"/>
        <v>0</v>
      </c>
      <c r="M6397" s="210">
        <f t="shared" si="561"/>
        <v>0</v>
      </c>
      <c r="N6397" s="210">
        <f t="shared" si="561"/>
        <v>0</v>
      </c>
      <c r="O6397" s="210">
        <f t="shared" si="561"/>
        <v>0</v>
      </c>
      <c r="P6397" s="210">
        <f t="shared" si="561"/>
        <v>0</v>
      </c>
      <c r="Q6397" s="210">
        <f t="shared" si="561"/>
        <v>0</v>
      </c>
      <c r="R6397" s="210">
        <f t="shared" si="561"/>
        <v>0</v>
      </c>
    </row>
    <row r="6398" spans="1:18" hidden="1" outlineLevel="2" x14ac:dyDescent="0.35">
      <c r="A6398" s="209" t="str">
        <f>'Usages mobilité'!A33</f>
        <v>Usage mobilité n°30</v>
      </c>
      <c r="B6398" s="209" t="s">
        <v>637</v>
      </c>
      <c r="C6398" s="209"/>
      <c r="D6398" s="210">
        <f>IF(B$6256&lt;&gt;"",IF(B$6256='Usages mobilité'!BF33,'Usages mobilité'!BD33,0),0)</f>
        <v>0</v>
      </c>
      <c r="E6398" s="210">
        <f t="shared" si="561"/>
        <v>0</v>
      </c>
      <c r="F6398" s="210">
        <f t="shared" si="561"/>
        <v>0</v>
      </c>
      <c r="G6398" s="210">
        <f t="shared" si="561"/>
        <v>0</v>
      </c>
      <c r="H6398" s="210">
        <f t="shared" si="561"/>
        <v>0</v>
      </c>
      <c r="I6398" s="210">
        <f t="shared" si="561"/>
        <v>0</v>
      </c>
      <c r="J6398" s="210">
        <f t="shared" si="561"/>
        <v>0</v>
      </c>
      <c r="K6398" s="210">
        <f t="shared" si="561"/>
        <v>0</v>
      </c>
      <c r="L6398" s="210">
        <f t="shared" si="561"/>
        <v>0</v>
      </c>
      <c r="M6398" s="210">
        <f t="shared" si="561"/>
        <v>0</v>
      </c>
      <c r="N6398" s="210">
        <f t="shared" si="561"/>
        <v>0</v>
      </c>
      <c r="O6398" s="210">
        <f t="shared" si="561"/>
        <v>0</v>
      </c>
      <c r="P6398" s="210">
        <f t="shared" si="561"/>
        <v>0</v>
      </c>
      <c r="Q6398" s="210">
        <f t="shared" si="561"/>
        <v>0</v>
      </c>
      <c r="R6398" s="210">
        <f t="shared" si="561"/>
        <v>0</v>
      </c>
    </row>
    <row r="6399" spans="1:18" hidden="1" outlineLevel="2" x14ac:dyDescent="0.35">
      <c r="A6399" s="209" t="str">
        <f>'Usages mobilité'!A34</f>
        <v>Usage mobilité n°31</v>
      </c>
      <c r="B6399" s="209" t="s">
        <v>637</v>
      </c>
      <c r="C6399" s="209"/>
      <c r="D6399" s="210">
        <f>IF(B$6256&lt;&gt;"",IF(B$6256='Usages mobilité'!BF34,'Usages mobilité'!BD34,0),0)</f>
        <v>0</v>
      </c>
      <c r="E6399" s="210">
        <f t="shared" ref="E6399:R6408" si="562">$D6399</f>
        <v>0</v>
      </c>
      <c r="F6399" s="210">
        <f t="shared" si="562"/>
        <v>0</v>
      </c>
      <c r="G6399" s="210">
        <f t="shared" si="562"/>
        <v>0</v>
      </c>
      <c r="H6399" s="210">
        <f t="shared" si="562"/>
        <v>0</v>
      </c>
      <c r="I6399" s="210">
        <f t="shared" si="562"/>
        <v>0</v>
      </c>
      <c r="J6399" s="210">
        <f t="shared" si="562"/>
        <v>0</v>
      </c>
      <c r="K6399" s="210">
        <f t="shared" si="562"/>
        <v>0</v>
      </c>
      <c r="L6399" s="210">
        <f t="shared" si="562"/>
        <v>0</v>
      </c>
      <c r="M6399" s="210">
        <f t="shared" si="562"/>
        <v>0</v>
      </c>
      <c r="N6399" s="210">
        <f t="shared" si="562"/>
        <v>0</v>
      </c>
      <c r="O6399" s="210">
        <f t="shared" si="562"/>
        <v>0</v>
      </c>
      <c r="P6399" s="210">
        <f t="shared" si="562"/>
        <v>0</v>
      </c>
      <c r="Q6399" s="210">
        <f t="shared" si="562"/>
        <v>0</v>
      </c>
      <c r="R6399" s="210">
        <f t="shared" si="562"/>
        <v>0</v>
      </c>
    </row>
    <row r="6400" spans="1:18" hidden="1" outlineLevel="2" x14ac:dyDescent="0.35">
      <c r="A6400" s="209" t="str">
        <f>'Usages mobilité'!A35</f>
        <v>Usage mobilité n°32</v>
      </c>
      <c r="B6400" s="209" t="s">
        <v>637</v>
      </c>
      <c r="C6400" s="209"/>
      <c r="D6400" s="210">
        <f>IF(B$6256&lt;&gt;"",IF(B$6256='Usages mobilité'!BF35,'Usages mobilité'!BD35,0),0)</f>
        <v>0</v>
      </c>
      <c r="E6400" s="210">
        <f t="shared" si="562"/>
        <v>0</v>
      </c>
      <c r="F6400" s="210">
        <f t="shared" si="562"/>
        <v>0</v>
      </c>
      <c r="G6400" s="210">
        <f t="shared" si="562"/>
        <v>0</v>
      </c>
      <c r="H6400" s="210">
        <f t="shared" si="562"/>
        <v>0</v>
      </c>
      <c r="I6400" s="210">
        <f t="shared" si="562"/>
        <v>0</v>
      </c>
      <c r="J6400" s="210">
        <f t="shared" si="562"/>
        <v>0</v>
      </c>
      <c r="K6400" s="210">
        <f t="shared" si="562"/>
        <v>0</v>
      </c>
      <c r="L6400" s="210">
        <f t="shared" si="562"/>
        <v>0</v>
      </c>
      <c r="M6400" s="210">
        <f t="shared" si="562"/>
        <v>0</v>
      </c>
      <c r="N6400" s="210">
        <f t="shared" si="562"/>
        <v>0</v>
      </c>
      <c r="O6400" s="210">
        <f t="shared" si="562"/>
        <v>0</v>
      </c>
      <c r="P6400" s="210">
        <f t="shared" si="562"/>
        <v>0</v>
      </c>
      <c r="Q6400" s="210">
        <f t="shared" si="562"/>
        <v>0</v>
      </c>
      <c r="R6400" s="210">
        <f t="shared" si="562"/>
        <v>0</v>
      </c>
    </row>
    <row r="6401" spans="1:18" hidden="1" outlineLevel="2" x14ac:dyDescent="0.35">
      <c r="A6401" s="209" t="str">
        <f>'Usages mobilité'!A36</f>
        <v>Usage mobilité n°33</v>
      </c>
      <c r="B6401" s="209" t="s">
        <v>637</v>
      </c>
      <c r="C6401" s="209"/>
      <c r="D6401" s="210">
        <f>IF(B$6256&lt;&gt;"",IF(B$6256='Usages mobilité'!BF36,'Usages mobilité'!BD36,0),0)</f>
        <v>0</v>
      </c>
      <c r="E6401" s="210">
        <f t="shared" si="562"/>
        <v>0</v>
      </c>
      <c r="F6401" s="210">
        <f t="shared" si="562"/>
        <v>0</v>
      </c>
      <c r="G6401" s="210">
        <f t="shared" si="562"/>
        <v>0</v>
      </c>
      <c r="H6401" s="210">
        <f t="shared" si="562"/>
        <v>0</v>
      </c>
      <c r="I6401" s="210">
        <f t="shared" si="562"/>
        <v>0</v>
      </c>
      <c r="J6401" s="210">
        <f t="shared" si="562"/>
        <v>0</v>
      </c>
      <c r="K6401" s="210">
        <f t="shared" si="562"/>
        <v>0</v>
      </c>
      <c r="L6401" s="210">
        <f t="shared" si="562"/>
        <v>0</v>
      </c>
      <c r="M6401" s="210">
        <f t="shared" si="562"/>
        <v>0</v>
      </c>
      <c r="N6401" s="210">
        <f t="shared" si="562"/>
        <v>0</v>
      </c>
      <c r="O6401" s="210">
        <f t="shared" si="562"/>
        <v>0</v>
      </c>
      <c r="P6401" s="210">
        <f t="shared" si="562"/>
        <v>0</v>
      </c>
      <c r="Q6401" s="210">
        <f t="shared" si="562"/>
        <v>0</v>
      </c>
      <c r="R6401" s="210">
        <f t="shared" si="562"/>
        <v>0</v>
      </c>
    </row>
    <row r="6402" spans="1:18" hidden="1" outlineLevel="2" x14ac:dyDescent="0.35">
      <c r="A6402" s="209" t="str">
        <f>'Usages mobilité'!A37</f>
        <v>Usage mobilité n°34</v>
      </c>
      <c r="B6402" s="209" t="s">
        <v>637</v>
      </c>
      <c r="C6402" s="209"/>
      <c r="D6402" s="210">
        <f>IF(B$6256&lt;&gt;"",IF(B$6256='Usages mobilité'!BF37,'Usages mobilité'!BD37,0),0)</f>
        <v>0</v>
      </c>
      <c r="E6402" s="210">
        <f t="shared" si="562"/>
        <v>0</v>
      </c>
      <c r="F6402" s="210">
        <f t="shared" si="562"/>
        <v>0</v>
      </c>
      <c r="G6402" s="210">
        <f t="shared" si="562"/>
        <v>0</v>
      </c>
      <c r="H6402" s="210">
        <f t="shared" si="562"/>
        <v>0</v>
      </c>
      <c r="I6402" s="210">
        <f t="shared" si="562"/>
        <v>0</v>
      </c>
      <c r="J6402" s="210">
        <f t="shared" si="562"/>
        <v>0</v>
      </c>
      <c r="K6402" s="210">
        <f t="shared" si="562"/>
        <v>0</v>
      </c>
      <c r="L6402" s="210">
        <f t="shared" si="562"/>
        <v>0</v>
      </c>
      <c r="M6402" s="210">
        <f t="shared" si="562"/>
        <v>0</v>
      </c>
      <c r="N6402" s="210">
        <f t="shared" si="562"/>
        <v>0</v>
      </c>
      <c r="O6402" s="210">
        <f t="shared" si="562"/>
        <v>0</v>
      </c>
      <c r="P6402" s="210">
        <f t="shared" si="562"/>
        <v>0</v>
      </c>
      <c r="Q6402" s="210">
        <f t="shared" si="562"/>
        <v>0</v>
      </c>
      <c r="R6402" s="210">
        <f t="shared" si="562"/>
        <v>0</v>
      </c>
    </row>
    <row r="6403" spans="1:18" hidden="1" outlineLevel="2" x14ac:dyDescent="0.35">
      <c r="A6403" s="209" t="str">
        <f>'Usages mobilité'!A38</f>
        <v>Usage mobilité n°35</v>
      </c>
      <c r="B6403" s="209" t="s">
        <v>637</v>
      </c>
      <c r="C6403" s="209"/>
      <c r="D6403" s="210">
        <f>IF(B$6256&lt;&gt;"",IF(B$6256='Usages mobilité'!BF38,'Usages mobilité'!BD38,0),0)</f>
        <v>0</v>
      </c>
      <c r="E6403" s="210">
        <f t="shared" si="562"/>
        <v>0</v>
      </c>
      <c r="F6403" s="210">
        <f t="shared" si="562"/>
        <v>0</v>
      </c>
      <c r="G6403" s="210">
        <f t="shared" si="562"/>
        <v>0</v>
      </c>
      <c r="H6403" s="210">
        <f t="shared" si="562"/>
        <v>0</v>
      </c>
      <c r="I6403" s="210">
        <f t="shared" si="562"/>
        <v>0</v>
      </c>
      <c r="J6403" s="210">
        <f t="shared" si="562"/>
        <v>0</v>
      </c>
      <c r="K6403" s="210">
        <f t="shared" si="562"/>
        <v>0</v>
      </c>
      <c r="L6403" s="210">
        <f t="shared" si="562"/>
        <v>0</v>
      </c>
      <c r="M6403" s="210">
        <f t="shared" si="562"/>
        <v>0</v>
      </c>
      <c r="N6403" s="210">
        <f t="shared" si="562"/>
        <v>0</v>
      </c>
      <c r="O6403" s="210">
        <f t="shared" si="562"/>
        <v>0</v>
      </c>
      <c r="P6403" s="210">
        <f t="shared" si="562"/>
        <v>0</v>
      </c>
      <c r="Q6403" s="210">
        <f t="shared" si="562"/>
        <v>0</v>
      </c>
      <c r="R6403" s="210">
        <f t="shared" si="562"/>
        <v>0</v>
      </c>
    </row>
    <row r="6404" spans="1:18" hidden="1" outlineLevel="2" x14ac:dyDescent="0.35">
      <c r="A6404" s="209" t="str">
        <f>'Usages mobilité'!A39</f>
        <v>Usage mobilité n°36</v>
      </c>
      <c r="B6404" s="209" t="s">
        <v>637</v>
      </c>
      <c r="C6404" s="209"/>
      <c r="D6404" s="210">
        <f>IF(B$6256&lt;&gt;"",IF(B$6256='Usages mobilité'!BF39,'Usages mobilité'!BD39,0),0)</f>
        <v>0</v>
      </c>
      <c r="E6404" s="210">
        <f t="shared" si="562"/>
        <v>0</v>
      </c>
      <c r="F6404" s="210">
        <f t="shared" si="562"/>
        <v>0</v>
      </c>
      <c r="G6404" s="210">
        <f t="shared" si="562"/>
        <v>0</v>
      </c>
      <c r="H6404" s="210">
        <f t="shared" si="562"/>
        <v>0</v>
      </c>
      <c r="I6404" s="210">
        <f t="shared" si="562"/>
        <v>0</v>
      </c>
      <c r="J6404" s="210">
        <f t="shared" si="562"/>
        <v>0</v>
      </c>
      <c r="K6404" s="210">
        <f t="shared" si="562"/>
        <v>0</v>
      </c>
      <c r="L6404" s="210">
        <f t="shared" si="562"/>
        <v>0</v>
      </c>
      <c r="M6404" s="210">
        <f t="shared" si="562"/>
        <v>0</v>
      </c>
      <c r="N6404" s="210">
        <f t="shared" si="562"/>
        <v>0</v>
      </c>
      <c r="O6404" s="210">
        <f t="shared" si="562"/>
        <v>0</v>
      </c>
      <c r="P6404" s="210">
        <f t="shared" si="562"/>
        <v>0</v>
      </c>
      <c r="Q6404" s="210">
        <f t="shared" si="562"/>
        <v>0</v>
      </c>
      <c r="R6404" s="210">
        <f t="shared" si="562"/>
        <v>0</v>
      </c>
    </row>
    <row r="6405" spans="1:18" hidden="1" outlineLevel="2" x14ac:dyDescent="0.35">
      <c r="A6405" s="209" t="str">
        <f>'Usages mobilité'!A40</f>
        <v>Usage mobilité n°37</v>
      </c>
      <c r="B6405" s="209" t="s">
        <v>637</v>
      </c>
      <c r="C6405" s="209"/>
      <c r="D6405" s="210">
        <f>IF(B$6256&lt;&gt;"",IF(B$6256='Usages mobilité'!BF40,'Usages mobilité'!BD40,0),0)</f>
        <v>0</v>
      </c>
      <c r="E6405" s="210">
        <f t="shared" si="562"/>
        <v>0</v>
      </c>
      <c r="F6405" s="210">
        <f t="shared" si="562"/>
        <v>0</v>
      </c>
      <c r="G6405" s="210">
        <f t="shared" si="562"/>
        <v>0</v>
      </c>
      <c r="H6405" s="210">
        <f t="shared" si="562"/>
        <v>0</v>
      </c>
      <c r="I6405" s="210">
        <f t="shared" si="562"/>
        <v>0</v>
      </c>
      <c r="J6405" s="210">
        <f t="shared" si="562"/>
        <v>0</v>
      </c>
      <c r="K6405" s="210">
        <f t="shared" si="562"/>
        <v>0</v>
      </c>
      <c r="L6405" s="210">
        <f t="shared" si="562"/>
        <v>0</v>
      </c>
      <c r="M6405" s="210">
        <f t="shared" si="562"/>
        <v>0</v>
      </c>
      <c r="N6405" s="210">
        <f t="shared" si="562"/>
        <v>0</v>
      </c>
      <c r="O6405" s="210">
        <f t="shared" si="562"/>
        <v>0</v>
      </c>
      <c r="P6405" s="210">
        <f t="shared" si="562"/>
        <v>0</v>
      </c>
      <c r="Q6405" s="210">
        <f t="shared" si="562"/>
        <v>0</v>
      </c>
      <c r="R6405" s="210">
        <f t="shared" si="562"/>
        <v>0</v>
      </c>
    </row>
    <row r="6406" spans="1:18" hidden="1" outlineLevel="2" x14ac:dyDescent="0.35">
      <c r="A6406" s="209" t="str">
        <f>'Usages mobilité'!A41</f>
        <v>Usage mobilité n°38</v>
      </c>
      <c r="B6406" s="209" t="s">
        <v>637</v>
      </c>
      <c r="C6406" s="209"/>
      <c r="D6406" s="210">
        <f>IF(B$6256&lt;&gt;"",IF(B$6256='Usages mobilité'!BF41,'Usages mobilité'!BD41,0),0)</f>
        <v>0</v>
      </c>
      <c r="E6406" s="210">
        <f t="shared" si="562"/>
        <v>0</v>
      </c>
      <c r="F6406" s="210">
        <f t="shared" si="562"/>
        <v>0</v>
      </c>
      <c r="G6406" s="210">
        <f t="shared" si="562"/>
        <v>0</v>
      </c>
      <c r="H6406" s="210">
        <f t="shared" si="562"/>
        <v>0</v>
      </c>
      <c r="I6406" s="210">
        <f t="shared" si="562"/>
        <v>0</v>
      </c>
      <c r="J6406" s="210">
        <f t="shared" si="562"/>
        <v>0</v>
      </c>
      <c r="K6406" s="210">
        <f t="shared" si="562"/>
        <v>0</v>
      </c>
      <c r="L6406" s="210">
        <f t="shared" si="562"/>
        <v>0</v>
      </c>
      <c r="M6406" s="210">
        <f t="shared" si="562"/>
        <v>0</v>
      </c>
      <c r="N6406" s="210">
        <f t="shared" si="562"/>
        <v>0</v>
      </c>
      <c r="O6406" s="210">
        <f t="shared" si="562"/>
        <v>0</v>
      </c>
      <c r="P6406" s="210">
        <f t="shared" si="562"/>
        <v>0</v>
      </c>
      <c r="Q6406" s="210">
        <f t="shared" si="562"/>
        <v>0</v>
      </c>
      <c r="R6406" s="210">
        <f t="shared" si="562"/>
        <v>0</v>
      </c>
    </row>
    <row r="6407" spans="1:18" hidden="1" outlineLevel="2" x14ac:dyDescent="0.35">
      <c r="A6407" s="209" t="str">
        <f>'Usages mobilité'!A42</f>
        <v>Usage mobilité n°39</v>
      </c>
      <c r="B6407" s="209" t="s">
        <v>637</v>
      </c>
      <c r="C6407" s="209"/>
      <c r="D6407" s="210">
        <f>IF(B$6256&lt;&gt;"",IF(B$6256='Usages mobilité'!BF42,'Usages mobilité'!BD42,0),0)</f>
        <v>0</v>
      </c>
      <c r="E6407" s="210">
        <f t="shared" si="562"/>
        <v>0</v>
      </c>
      <c r="F6407" s="210">
        <f t="shared" si="562"/>
        <v>0</v>
      </c>
      <c r="G6407" s="210">
        <f t="shared" si="562"/>
        <v>0</v>
      </c>
      <c r="H6407" s="210">
        <f t="shared" si="562"/>
        <v>0</v>
      </c>
      <c r="I6407" s="210">
        <f t="shared" si="562"/>
        <v>0</v>
      </c>
      <c r="J6407" s="210">
        <f t="shared" si="562"/>
        <v>0</v>
      </c>
      <c r="K6407" s="210">
        <f t="shared" si="562"/>
        <v>0</v>
      </c>
      <c r="L6407" s="210">
        <f t="shared" si="562"/>
        <v>0</v>
      </c>
      <c r="M6407" s="210">
        <f t="shared" si="562"/>
        <v>0</v>
      </c>
      <c r="N6407" s="210">
        <f t="shared" si="562"/>
        <v>0</v>
      </c>
      <c r="O6407" s="210">
        <f t="shared" si="562"/>
        <v>0</v>
      </c>
      <c r="P6407" s="210">
        <f t="shared" si="562"/>
        <v>0</v>
      </c>
      <c r="Q6407" s="210">
        <f t="shared" si="562"/>
        <v>0</v>
      </c>
      <c r="R6407" s="210">
        <f t="shared" si="562"/>
        <v>0</v>
      </c>
    </row>
    <row r="6408" spans="1:18" hidden="1" outlineLevel="2" x14ac:dyDescent="0.35">
      <c r="A6408" s="209" t="str">
        <f>'Usages mobilité'!A43</f>
        <v>Usage mobilité n°40</v>
      </c>
      <c r="B6408" s="209" t="s">
        <v>637</v>
      </c>
      <c r="C6408" s="209"/>
      <c r="D6408" s="210">
        <f>IF(B$6256&lt;&gt;"",IF(B$6256='Usages mobilité'!BF43,'Usages mobilité'!BD43,0),0)</f>
        <v>0</v>
      </c>
      <c r="E6408" s="210">
        <f t="shared" si="562"/>
        <v>0</v>
      </c>
      <c r="F6408" s="210">
        <f t="shared" si="562"/>
        <v>0</v>
      </c>
      <c r="G6408" s="210">
        <f t="shared" si="562"/>
        <v>0</v>
      </c>
      <c r="H6408" s="210">
        <f t="shared" si="562"/>
        <v>0</v>
      </c>
      <c r="I6408" s="210">
        <f t="shared" si="562"/>
        <v>0</v>
      </c>
      <c r="J6408" s="210">
        <f t="shared" si="562"/>
        <v>0</v>
      </c>
      <c r="K6408" s="210">
        <f t="shared" si="562"/>
        <v>0</v>
      </c>
      <c r="L6408" s="210">
        <f t="shared" si="562"/>
        <v>0</v>
      </c>
      <c r="M6408" s="210">
        <f t="shared" si="562"/>
        <v>0</v>
      </c>
      <c r="N6408" s="210">
        <f t="shared" si="562"/>
        <v>0</v>
      </c>
      <c r="O6408" s="210">
        <f t="shared" si="562"/>
        <v>0</v>
      </c>
      <c r="P6408" s="210">
        <f t="shared" si="562"/>
        <v>0</v>
      </c>
      <c r="Q6408" s="210">
        <f t="shared" si="562"/>
        <v>0</v>
      </c>
      <c r="R6408" s="210">
        <f t="shared" si="562"/>
        <v>0</v>
      </c>
    </row>
    <row r="6409" spans="1:18" hidden="1" outlineLevel="2" x14ac:dyDescent="0.35">
      <c r="A6409" s="209" t="str">
        <f>'Usages mobilité'!A44</f>
        <v>Usage mobilité n°41</v>
      </c>
      <c r="B6409" s="209" t="s">
        <v>637</v>
      </c>
      <c r="C6409" s="209"/>
      <c r="D6409" s="210">
        <f>IF(B$6256&lt;&gt;"",IF(B$6256='Usages mobilité'!BF44,'Usages mobilité'!BD44,0),0)</f>
        <v>0</v>
      </c>
      <c r="E6409" s="210">
        <f t="shared" ref="E6409:R6418" si="563">$D6409</f>
        <v>0</v>
      </c>
      <c r="F6409" s="210">
        <f t="shared" si="563"/>
        <v>0</v>
      </c>
      <c r="G6409" s="210">
        <f t="shared" si="563"/>
        <v>0</v>
      </c>
      <c r="H6409" s="210">
        <f t="shared" si="563"/>
        <v>0</v>
      </c>
      <c r="I6409" s="210">
        <f t="shared" si="563"/>
        <v>0</v>
      </c>
      <c r="J6409" s="210">
        <f t="shared" si="563"/>
        <v>0</v>
      </c>
      <c r="K6409" s="210">
        <f t="shared" si="563"/>
        <v>0</v>
      </c>
      <c r="L6409" s="210">
        <f t="shared" si="563"/>
        <v>0</v>
      </c>
      <c r="M6409" s="210">
        <f t="shared" si="563"/>
        <v>0</v>
      </c>
      <c r="N6409" s="210">
        <f t="shared" si="563"/>
        <v>0</v>
      </c>
      <c r="O6409" s="210">
        <f t="shared" si="563"/>
        <v>0</v>
      </c>
      <c r="P6409" s="210">
        <f t="shared" si="563"/>
        <v>0</v>
      </c>
      <c r="Q6409" s="210">
        <f t="shared" si="563"/>
        <v>0</v>
      </c>
      <c r="R6409" s="210">
        <f t="shared" si="563"/>
        <v>0</v>
      </c>
    </row>
    <row r="6410" spans="1:18" hidden="1" outlineLevel="2" x14ac:dyDescent="0.35">
      <c r="A6410" s="209" t="str">
        <f>'Usages mobilité'!A45</f>
        <v>Usage mobilité n°42</v>
      </c>
      <c r="B6410" s="209" t="s">
        <v>637</v>
      </c>
      <c r="C6410" s="209"/>
      <c r="D6410" s="210">
        <f>IF(B$6256&lt;&gt;"",IF(B$6256='Usages mobilité'!BF45,'Usages mobilité'!BD45,0),0)</f>
        <v>0</v>
      </c>
      <c r="E6410" s="210">
        <f t="shared" si="563"/>
        <v>0</v>
      </c>
      <c r="F6410" s="210">
        <f t="shared" si="563"/>
        <v>0</v>
      </c>
      <c r="G6410" s="210">
        <f t="shared" si="563"/>
        <v>0</v>
      </c>
      <c r="H6410" s="210">
        <f t="shared" si="563"/>
        <v>0</v>
      </c>
      <c r="I6410" s="210">
        <f t="shared" si="563"/>
        <v>0</v>
      </c>
      <c r="J6410" s="210">
        <f t="shared" si="563"/>
        <v>0</v>
      </c>
      <c r="K6410" s="210">
        <f t="shared" si="563"/>
        <v>0</v>
      </c>
      <c r="L6410" s="210">
        <f t="shared" si="563"/>
        <v>0</v>
      </c>
      <c r="M6410" s="210">
        <f t="shared" si="563"/>
        <v>0</v>
      </c>
      <c r="N6410" s="210">
        <f t="shared" si="563"/>
        <v>0</v>
      </c>
      <c r="O6410" s="210">
        <f t="shared" si="563"/>
        <v>0</v>
      </c>
      <c r="P6410" s="210">
        <f t="shared" si="563"/>
        <v>0</v>
      </c>
      <c r="Q6410" s="210">
        <f t="shared" si="563"/>
        <v>0</v>
      </c>
      <c r="R6410" s="210">
        <f t="shared" si="563"/>
        <v>0</v>
      </c>
    </row>
    <row r="6411" spans="1:18" hidden="1" outlineLevel="2" x14ac:dyDescent="0.35">
      <c r="A6411" s="209" t="str">
        <f>'Usages mobilité'!A46</f>
        <v>Usage mobilité n°43</v>
      </c>
      <c r="B6411" s="209" t="s">
        <v>637</v>
      </c>
      <c r="C6411" s="209"/>
      <c r="D6411" s="210">
        <f>IF(B$6256&lt;&gt;"",IF(B$6256='Usages mobilité'!BF46,'Usages mobilité'!BD46,0),0)</f>
        <v>0</v>
      </c>
      <c r="E6411" s="210">
        <f t="shared" si="563"/>
        <v>0</v>
      </c>
      <c r="F6411" s="210">
        <f t="shared" si="563"/>
        <v>0</v>
      </c>
      <c r="G6411" s="210">
        <f t="shared" si="563"/>
        <v>0</v>
      </c>
      <c r="H6411" s="210">
        <f t="shared" si="563"/>
        <v>0</v>
      </c>
      <c r="I6411" s="210">
        <f t="shared" si="563"/>
        <v>0</v>
      </c>
      <c r="J6411" s="210">
        <f t="shared" si="563"/>
        <v>0</v>
      </c>
      <c r="K6411" s="210">
        <f t="shared" si="563"/>
        <v>0</v>
      </c>
      <c r="L6411" s="210">
        <f t="shared" si="563"/>
        <v>0</v>
      </c>
      <c r="M6411" s="210">
        <f t="shared" si="563"/>
        <v>0</v>
      </c>
      <c r="N6411" s="210">
        <f t="shared" si="563"/>
        <v>0</v>
      </c>
      <c r="O6411" s="210">
        <f t="shared" si="563"/>
        <v>0</v>
      </c>
      <c r="P6411" s="210">
        <f t="shared" si="563"/>
        <v>0</v>
      </c>
      <c r="Q6411" s="210">
        <f t="shared" si="563"/>
        <v>0</v>
      </c>
      <c r="R6411" s="210">
        <f t="shared" si="563"/>
        <v>0</v>
      </c>
    </row>
    <row r="6412" spans="1:18" hidden="1" outlineLevel="2" x14ac:dyDescent="0.35">
      <c r="A6412" s="209" t="str">
        <f>'Usages mobilité'!A47</f>
        <v>Usage mobilité n°44</v>
      </c>
      <c r="B6412" s="209" t="s">
        <v>637</v>
      </c>
      <c r="C6412" s="209"/>
      <c r="D6412" s="210">
        <f>IF(B$6256&lt;&gt;"",IF(B$6256='Usages mobilité'!BF47,'Usages mobilité'!BD47,0),0)</f>
        <v>0</v>
      </c>
      <c r="E6412" s="210">
        <f t="shared" si="563"/>
        <v>0</v>
      </c>
      <c r="F6412" s="210">
        <f t="shared" si="563"/>
        <v>0</v>
      </c>
      <c r="G6412" s="210">
        <f t="shared" si="563"/>
        <v>0</v>
      </c>
      <c r="H6412" s="210">
        <f t="shared" si="563"/>
        <v>0</v>
      </c>
      <c r="I6412" s="210">
        <f t="shared" si="563"/>
        <v>0</v>
      </c>
      <c r="J6412" s="210">
        <f t="shared" si="563"/>
        <v>0</v>
      </c>
      <c r="K6412" s="210">
        <f t="shared" si="563"/>
        <v>0</v>
      </c>
      <c r="L6412" s="210">
        <f t="shared" si="563"/>
        <v>0</v>
      </c>
      <c r="M6412" s="210">
        <f t="shared" si="563"/>
        <v>0</v>
      </c>
      <c r="N6412" s="210">
        <f t="shared" si="563"/>
        <v>0</v>
      </c>
      <c r="O6412" s="210">
        <f t="shared" si="563"/>
        <v>0</v>
      </c>
      <c r="P6412" s="210">
        <f t="shared" si="563"/>
        <v>0</v>
      </c>
      <c r="Q6412" s="210">
        <f t="shared" si="563"/>
        <v>0</v>
      </c>
      <c r="R6412" s="210">
        <f t="shared" si="563"/>
        <v>0</v>
      </c>
    </row>
    <row r="6413" spans="1:18" hidden="1" outlineLevel="2" x14ac:dyDescent="0.35">
      <c r="A6413" s="209" t="str">
        <f>'Usages mobilité'!A48</f>
        <v>Usage mobilité n°45</v>
      </c>
      <c r="B6413" s="209" t="s">
        <v>637</v>
      </c>
      <c r="C6413" s="209"/>
      <c r="D6413" s="210">
        <f>IF(B$6256&lt;&gt;"",IF(B$6256='Usages mobilité'!BF48,'Usages mobilité'!BD48,0),0)</f>
        <v>0</v>
      </c>
      <c r="E6413" s="210">
        <f t="shared" si="563"/>
        <v>0</v>
      </c>
      <c r="F6413" s="210">
        <f t="shared" si="563"/>
        <v>0</v>
      </c>
      <c r="G6413" s="210">
        <f t="shared" si="563"/>
        <v>0</v>
      </c>
      <c r="H6413" s="210">
        <f t="shared" si="563"/>
        <v>0</v>
      </c>
      <c r="I6413" s="210">
        <f t="shared" si="563"/>
        <v>0</v>
      </c>
      <c r="J6413" s="210">
        <f t="shared" si="563"/>
        <v>0</v>
      </c>
      <c r="K6413" s="210">
        <f t="shared" si="563"/>
        <v>0</v>
      </c>
      <c r="L6413" s="210">
        <f t="shared" si="563"/>
        <v>0</v>
      </c>
      <c r="M6413" s="210">
        <f t="shared" si="563"/>
        <v>0</v>
      </c>
      <c r="N6413" s="210">
        <f t="shared" si="563"/>
        <v>0</v>
      </c>
      <c r="O6413" s="210">
        <f t="shared" si="563"/>
        <v>0</v>
      </c>
      <c r="P6413" s="210">
        <f t="shared" si="563"/>
        <v>0</v>
      </c>
      <c r="Q6413" s="210">
        <f t="shared" si="563"/>
        <v>0</v>
      </c>
      <c r="R6413" s="210">
        <f t="shared" si="563"/>
        <v>0</v>
      </c>
    </row>
    <row r="6414" spans="1:18" hidden="1" outlineLevel="2" x14ac:dyDescent="0.35">
      <c r="A6414" s="209" t="str">
        <f>'Usages mobilité'!A49</f>
        <v>Usage mobilité n°46</v>
      </c>
      <c r="B6414" s="209" t="s">
        <v>637</v>
      </c>
      <c r="C6414" s="209"/>
      <c r="D6414" s="210">
        <f>IF(B$6256&lt;&gt;"",IF(B$6256='Usages mobilité'!BF49,'Usages mobilité'!BD49,0),0)</f>
        <v>0</v>
      </c>
      <c r="E6414" s="210">
        <f t="shared" si="563"/>
        <v>0</v>
      </c>
      <c r="F6414" s="210">
        <f t="shared" si="563"/>
        <v>0</v>
      </c>
      <c r="G6414" s="210">
        <f t="shared" si="563"/>
        <v>0</v>
      </c>
      <c r="H6414" s="210">
        <f t="shared" si="563"/>
        <v>0</v>
      </c>
      <c r="I6414" s="210">
        <f t="shared" si="563"/>
        <v>0</v>
      </c>
      <c r="J6414" s="210">
        <f t="shared" si="563"/>
        <v>0</v>
      </c>
      <c r="K6414" s="210">
        <f t="shared" si="563"/>
        <v>0</v>
      </c>
      <c r="L6414" s="210">
        <f t="shared" si="563"/>
        <v>0</v>
      </c>
      <c r="M6414" s="210">
        <f t="shared" si="563"/>
        <v>0</v>
      </c>
      <c r="N6414" s="210">
        <f t="shared" si="563"/>
        <v>0</v>
      </c>
      <c r="O6414" s="210">
        <f t="shared" si="563"/>
        <v>0</v>
      </c>
      <c r="P6414" s="210">
        <f t="shared" si="563"/>
        <v>0</v>
      </c>
      <c r="Q6414" s="210">
        <f t="shared" si="563"/>
        <v>0</v>
      </c>
      <c r="R6414" s="210">
        <f t="shared" si="563"/>
        <v>0</v>
      </c>
    </row>
    <row r="6415" spans="1:18" hidden="1" outlineLevel="2" x14ac:dyDescent="0.35">
      <c r="A6415" s="209" t="str">
        <f>'Usages mobilité'!A50</f>
        <v>Usage mobilité n°47</v>
      </c>
      <c r="B6415" s="209" t="s">
        <v>637</v>
      </c>
      <c r="C6415" s="209"/>
      <c r="D6415" s="210">
        <f>IF(B$6256&lt;&gt;"",IF(B$6256='Usages mobilité'!BF50,'Usages mobilité'!BD50,0),0)</f>
        <v>0</v>
      </c>
      <c r="E6415" s="210">
        <f t="shared" si="563"/>
        <v>0</v>
      </c>
      <c r="F6415" s="210">
        <f t="shared" si="563"/>
        <v>0</v>
      </c>
      <c r="G6415" s="210">
        <f t="shared" si="563"/>
        <v>0</v>
      </c>
      <c r="H6415" s="210">
        <f t="shared" si="563"/>
        <v>0</v>
      </c>
      <c r="I6415" s="210">
        <f t="shared" si="563"/>
        <v>0</v>
      </c>
      <c r="J6415" s="210">
        <f t="shared" si="563"/>
        <v>0</v>
      </c>
      <c r="K6415" s="210">
        <f t="shared" si="563"/>
        <v>0</v>
      </c>
      <c r="L6415" s="210">
        <f t="shared" si="563"/>
        <v>0</v>
      </c>
      <c r="M6415" s="210">
        <f t="shared" si="563"/>
        <v>0</v>
      </c>
      <c r="N6415" s="210">
        <f t="shared" si="563"/>
        <v>0</v>
      </c>
      <c r="O6415" s="210">
        <f t="shared" si="563"/>
        <v>0</v>
      </c>
      <c r="P6415" s="210">
        <f t="shared" si="563"/>
        <v>0</v>
      </c>
      <c r="Q6415" s="210">
        <f t="shared" si="563"/>
        <v>0</v>
      </c>
      <c r="R6415" s="210">
        <f t="shared" si="563"/>
        <v>0</v>
      </c>
    </row>
    <row r="6416" spans="1:18" hidden="1" outlineLevel="2" x14ac:dyDescent="0.35">
      <c r="A6416" s="209" t="str">
        <f>'Usages mobilité'!A51</f>
        <v>Usage mobilité n°48</v>
      </c>
      <c r="B6416" s="209" t="s">
        <v>637</v>
      </c>
      <c r="C6416" s="209"/>
      <c r="D6416" s="210">
        <f>IF(B$6256&lt;&gt;"",IF(B$6256='Usages mobilité'!BF51,'Usages mobilité'!BD51,0),0)</f>
        <v>0</v>
      </c>
      <c r="E6416" s="210">
        <f t="shared" si="563"/>
        <v>0</v>
      </c>
      <c r="F6416" s="210">
        <f t="shared" si="563"/>
        <v>0</v>
      </c>
      <c r="G6416" s="210">
        <f t="shared" si="563"/>
        <v>0</v>
      </c>
      <c r="H6416" s="210">
        <f t="shared" si="563"/>
        <v>0</v>
      </c>
      <c r="I6416" s="210">
        <f t="shared" si="563"/>
        <v>0</v>
      </c>
      <c r="J6416" s="210">
        <f t="shared" si="563"/>
        <v>0</v>
      </c>
      <c r="K6416" s="210">
        <f t="shared" si="563"/>
        <v>0</v>
      </c>
      <c r="L6416" s="210">
        <f t="shared" si="563"/>
        <v>0</v>
      </c>
      <c r="M6416" s="210">
        <f t="shared" si="563"/>
        <v>0</v>
      </c>
      <c r="N6416" s="210">
        <f t="shared" si="563"/>
        <v>0</v>
      </c>
      <c r="O6416" s="210">
        <f t="shared" si="563"/>
        <v>0</v>
      </c>
      <c r="P6416" s="210">
        <f t="shared" si="563"/>
        <v>0</v>
      </c>
      <c r="Q6416" s="210">
        <f t="shared" si="563"/>
        <v>0</v>
      </c>
      <c r="R6416" s="210">
        <f t="shared" si="563"/>
        <v>0</v>
      </c>
    </row>
    <row r="6417" spans="1:18" hidden="1" outlineLevel="2" x14ac:dyDescent="0.35">
      <c r="A6417" s="209" t="str">
        <f>'Usages mobilité'!A52</f>
        <v>Usage mobilité n°49</v>
      </c>
      <c r="B6417" s="209" t="s">
        <v>637</v>
      </c>
      <c r="C6417" s="209"/>
      <c r="D6417" s="210">
        <f>IF(B$6256&lt;&gt;"",IF(B$6256='Usages mobilité'!BF52,'Usages mobilité'!BD52,0),0)</f>
        <v>0</v>
      </c>
      <c r="E6417" s="210">
        <f t="shared" si="563"/>
        <v>0</v>
      </c>
      <c r="F6417" s="210">
        <f t="shared" si="563"/>
        <v>0</v>
      </c>
      <c r="G6417" s="210">
        <f t="shared" si="563"/>
        <v>0</v>
      </c>
      <c r="H6417" s="210">
        <f t="shared" si="563"/>
        <v>0</v>
      </c>
      <c r="I6417" s="210">
        <f t="shared" si="563"/>
        <v>0</v>
      </c>
      <c r="J6417" s="210">
        <f t="shared" si="563"/>
        <v>0</v>
      </c>
      <c r="K6417" s="210">
        <f t="shared" si="563"/>
        <v>0</v>
      </c>
      <c r="L6417" s="210">
        <f t="shared" si="563"/>
        <v>0</v>
      </c>
      <c r="M6417" s="210">
        <f t="shared" si="563"/>
        <v>0</v>
      </c>
      <c r="N6417" s="210">
        <f t="shared" si="563"/>
        <v>0</v>
      </c>
      <c r="O6417" s="210">
        <f t="shared" si="563"/>
        <v>0</v>
      </c>
      <c r="P6417" s="210">
        <f t="shared" si="563"/>
        <v>0</v>
      </c>
      <c r="Q6417" s="210">
        <f t="shared" si="563"/>
        <v>0</v>
      </c>
      <c r="R6417" s="210">
        <f t="shared" si="563"/>
        <v>0</v>
      </c>
    </row>
    <row r="6418" spans="1:18" hidden="1" outlineLevel="2" x14ac:dyDescent="0.35">
      <c r="A6418" s="209" t="str">
        <f>'Usages mobilité'!A53</f>
        <v>Usage mobilité n°50</v>
      </c>
      <c r="B6418" s="209" t="s">
        <v>637</v>
      </c>
      <c r="C6418" s="209"/>
      <c r="D6418" s="210">
        <f>IF(B$6256&lt;&gt;"",IF(B$6256='Usages mobilité'!BF53,'Usages mobilité'!BD53,0),0)</f>
        <v>0</v>
      </c>
      <c r="E6418" s="210">
        <f t="shared" si="563"/>
        <v>0</v>
      </c>
      <c r="F6418" s="210">
        <f t="shared" si="563"/>
        <v>0</v>
      </c>
      <c r="G6418" s="210">
        <f t="shared" si="563"/>
        <v>0</v>
      </c>
      <c r="H6418" s="210">
        <f t="shared" si="563"/>
        <v>0</v>
      </c>
      <c r="I6418" s="210">
        <f t="shared" si="563"/>
        <v>0</v>
      </c>
      <c r="J6418" s="210">
        <f t="shared" si="563"/>
        <v>0</v>
      </c>
      <c r="K6418" s="210">
        <f t="shared" si="563"/>
        <v>0</v>
      </c>
      <c r="L6418" s="210">
        <f t="shared" si="563"/>
        <v>0</v>
      </c>
      <c r="M6418" s="210">
        <f t="shared" si="563"/>
        <v>0</v>
      </c>
      <c r="N6418" s="210">
        <f t="shared" si="563"/>
        <v>0</v>
      </c>
      <c r="O6418" s="210">
        <f t="shared" si="563"/>
        <v>0</v>
      </c>
      <c r="P6418" s="210">
        <f t="shared" si="563"/>
        <v>0</v>
      </c>
      <c r="Q6418" s="210">
        <f t="shared" si="563"/>
        <v>0</v>
      </c>
      <c r="R6418" s="210">
        <f t="shared" si="563"/>
        <v>0</v>
      </c>
    </row>
    <row r="6419" spans="1:18" hidden="1" outlineLevel="1" collapsed="1" x14ac:dyDescent="0.35">
      <c r="A6419" s="209" t="s">
        <v>643</v>
      </c>
      <c r="B6419" s="209"/>
      <c r="C6419" s="209"/>
      <c r="D6419" s="210">
        <f t="shared" ref="D6419:R6419" si="564">SUM(D6369:D6418)</f>
        <v>0</v>
      </c>
      <c r="E6419" s="210">
        <f t="shared" si="564"/>
        <v>0</v>
      </c>
      <c r="F6419" s="210">
        <f t="shared" si="564"/>
        <v>0</v>
      </c>
      <c r="G6419" s="210">
        <f t="shared" si="564"/>
        <v>0</v>
      </c>
      <c r="H6419" s="210">
        <f t="shared" si="564"/>
        <v>0</v>
      </c>
      <c r="I6419" s="210">
        <f t="shared" si="564"/>
        <v>0</v>
      </c>
      <c r="J6419" s="210">
        <f t="shared" si="564"/>
        <v>0</v>
      </c>
      <c r="K6419" s="210">
        <f t="shared" si="564"/>
        <v>0</v>
      </c>
      <c r="L6419" s="210">
        <f t="shared" si="564"/>
        <v>0</v>
      </c>
      <c r="M6419" s="210">
        <f t="shared" si="564"/>
        <v>0</v>
      </c>
      <c r="N6419" s="210">
        <f t="shared" si="564"/>
        <v>0</v>
      </c>
      <c r="O6419" s="210">
        <f t="shared" si="564"/>
        <v>0</v>
      </c>
      <c r="P6419" s="210">
        <f t="shared" si="564"/>
        <v>0</v>
      </c>
      <c r="Q6419" s="210">
        <f t="shared" si="564"/>
        <v>0</v>
      </c>
      <c r="R6419" s="210">
        <f t="shared" si="564"/>
        <v>0</v>
      </c>
    </row>
    <row r="6420" spans="1:18" hidden="1" outlineLevel="2" x14ac:dyDescent="0.35">
      <c r="A6420" s="209" t="str">
        <f>'Usages mobilité'!A4</f>
        <v>Usage mobilité n°1</v>
      </c>
      <c r="B6420" s="209" t="s">
        <v>639</v>
      </c>
      <c r="C6420" s="209"/>
      <c r="D6420" s="210">
        <f>D6369*'Usages mobilité'!$BG4*(1+'Usages mobilité'!$BH4)^(D$6259-$D$6259)/1000</f>
        <v>0</v>
      </c>
      <c r="E6420" s="210">
        <f>E6369*'Usages mobilité'!$BG4*(1+'Usages mobilité'!$BH4)^(E$6259-$D$6259)/1000</f>
        <v>0</v>
      </c>
      <c r="F6420" s="210">
        <f>F6369*'Usages mobilité'!$BG4*(1+'Usages mobilité'!$BH4)^(F$6259-$D$6259)/1000</f>
        <v>0</v>
      </c>
      <c r="G6420" s="210">
        <f>G6369*'Usages mobilité'!$BG4*(1+'Usages mobilité'!$BH4)^(G$6259-$D$6259)/1000</f>
        <v>0</v>
      </c>
      <c r="H6420" s="210">
        <f>H6369*'Usages mobilité'!$BG4*(1+'Usages mobilité'!$BH4)^(H$6259-$D$6259)/1000</f>
        <v>0</v>
      </c>
      <c r="I6420" s="210">
        <f>I6369*'Usages mobilité'!$BG4*(1+'Usages mobilité'!$BH4)^(I$6259-$D$6259)/1000</f>
        <v>0</v>
      </c>
      <c r="J6420" s="210">
        <f>J6369*'Usages mobilité'!$BG4*(1+'Usages mobilité'!$BH4)^(J$6259-$D$6259)/1000</f>
        <v>0</v>
      </c>
      <c r="K6420" s="210">
        <f>K6369*'Usages mobilité'!$BG4*(1+'Usages mobilité'!$BH4)^(K$6259-$D$6259)/1000</f>
        <v>0</v>
      </c>
      <c r="L6420" s="210">
        <f>L6369*'Usages mobilité'!$BG4*(1+'Usages mobilité'!$BH4)^(L$6259-$D$6259)/1000</f>
        <v>0</v>
      </c>
      <c r="M6420" s="210">
        <f>M6369*'Usages mobilité'!$BG4*(1+'Usages mobilité'!$BH4)^(M$6259-$D$6259)/1000</f>
        <v>0</v>
      </c>
      <c r="N6420" s="210">
        <f>N6369*'Usages mobilité'!$BG4*(1+'Usages mobilité'!$BH4)^(N$6259-$D$6259)/1000</f>
        <v>0</v>
      </c>
      <c r="O6420" s="210">
        <f>O6369*'Usages mobilité'!$BG4*(1+'Usages mobilité'!$BH4)^(O$6259-$D$6259)/1000</f>
        <v>0</v>
      </c>
      <c r="P6420" s="210">
        <f>P6369*'Usages mobilité'!$BG4*(1+'Usages mobilité'!$BH4)^(P$6259-$D$6259)/1000</f>
        <v>0</v>
      </c>
      <c r="Q6420" s="210">
        <f>Q6369*'Usages mobilité'!$BG4*(1+'Usages mobilité'!$BH4)^(Q$6259-$D$6259)/1000</f>
        <v>0</v>
      </c>
      <c r="R6420" s="210">
        <f>R6369*'Usages mobilité'!$BG4*(1+'Usages mobilité'!$BH4)^(R$6259-$D$6259)/1000</f>
        <v>0</v>
      </c>
    </row>
    <row r="6421" spans="1:18" hidden="1" outlineLevel="2" x14ac:dyDescent="0.35">
      <c r="A6421" s="209" t="str">
        <f>'Usages mobilité'!A5</f>
        <v>Usage mobilité n°2</v>
      </c>
      <c r="B6421" s="209" t="s">
        <v>639</v>
      </c>
      <c r="C6421" s="209"/>
      <c r="D6421" s="210">
        <f>D6370*'Usages mobilité'!$BG5*(1+'Usages mobilité'!$BH5)^(D$6259-$D$6259)/1000</f>
        <v>0</v>
      </c>
      <c r="E6421" s="210">
        <f>E6370*'Usages mobilité'!$BG5*(1+'Usages mobilité'!$BH5)^(E$6259-$D$6259)/1000</f>
        <v>0</v>
      </c>
      <c r="F6421" s="210">
        <f>F6370*'Usages mobilité'!$BG5*(1+'Usages mobilité'!$BH5)^(F$6259-$D$6259)/1000</f>
        <v>0</v>
      </c>
      <c r="G6421" s="210">
        <f>G6370*'Usages mobilité'!$BG5*(1+'Usages mobilité'!$BH5)^(G$6259-$D$6259)/1000</f>
        <v>0</v>
      </c>
      <c r="H6421" s="210">
        <f>H6370*'Usages mobilité'!$BG5*(1+'Usages mobilité'!$BH5)^(H$6259-$D$6259)/1000</f>
        <v>0</v>
      </c>
      <c r="I6421" s="210">
        <f>I6370*'Usages mobilité'!$BG5*(1+'Usages mobilité'!$BH5)^(I$6259-$D$6259)/1000</f>
        <v>0</v>
      </c>
      <c r="J6421" s="210">
        <f>J6370*'Usages mobilité'!$BG5*(1+'Usages mobilité'!$BH5)^(J$6259-$D$6259)/1000</f>
        <v>0</v>
      </c>
      <c r="K6421" s="210">
        <f>K6370*'Usages mobilité'!$BG5*(1+'Usages mobilité'!$BH5)^(K$6259-$D$6259)/1000</f>
        <v>0</v>
      </c>
      <c r="L6421" s="210">
        <f>L6370*'Usages mobilité'!$BG5*(1+'Usages mobilité'!$BH5)^(L$6259-$D$6259)/1000</f>
        <v>0</v>
      </c>
      <c r="M6421" s="210">
        <f>M6370*'Usages mobilité'!$BG5*(1+'Usages mobilité'!$BH5)^(M$6259-$D$6259)/1000</f>
        <v>0</v>
      </c>
      <c r="N6421" s="210">
        <f>N6370*'Usages mobilité'!$BG5*(1+'Usages mobilité'!$BH5)^(N$6259-$D$6259)/1000</f>
        <v>0</v>
      </c>
      <c r="O6421" s="210">
        <f>O6370*'Usages mobilité'!$BG5*(1+'Usages mobilité'!$BH5)^(O$6259-$D$6259)/1000</f>
        <v>0</v>
      </c>
      <c r="P6421" s="210">
        <f>P6370*'Usages mobilité'!$BG5*(1+'Usages mobilité'!$BH5)^(P$6259-$D$6259)/1000</f>
        <v>0</v>
      </c>
      <c r="Q6421" s="210">
        <f>Q6370*'Usages mobilité'!$BG5*(1+'Usages mobilité'!$BH5)^(Q$6259-$D$6259)/1000</f>
        <v>0</v>
      </c>
      <c r="R6421" s="210">
        <f>R6370*'Usages mobilité'!$BG5*(1+'Usages mobilité'!$BH5)^(R$6259-$D$6259)/1000</f>
        <v>0</v>
      </c>
    </row>
    <row r="6422" spans="1:18" hidden="1" outlineLevel="2" x14ac:dyDescent="0.35">
      <c r="A6422" s="209" t="str">
        <f>'Usages mobilité'!A6</f>
        <v>Usage mobilité n°3</v>
      </c>
      <c r="B6422" s="209" t="s">
        <v>639</v>
      </c>
      <c r="C6422" s="209"/>
      <c r="D6422" s="210">
        <f>D6371*'Usages mobilité'!$BG6*(1+'Usages mobilité'!$BH6)^(D$6259-$D$6259)/1000</f>
        <v>0</v>
      </c>
      <c r="E6422" s="210">
        <f>E6371*'Usages mobilité'!$BG6*(1+'Usages mobilité'!$BH6)^(E$6259-$D$6259)/1000</f>
        <v>0</v>
      </c>
      <c r="F6422" s="210">
        <f>F6371*'Usages mobilité'!$BG6*(1+'Usages mobilité'!$BH6)^(F$6259-$D$6259)/1000</f>
        <v>0</v>
      </c>
      <c r="G6422" s="210">
        <f>G6371*'Usages mobilité'!$BG6*(1+'Usages mobilité'!$BH6)^(G$6259-$D$6259)/1000</f>
        <v>0</v>
      </c>
      <c r="H6422" s="210">
        <f>H6371*'Usages mobilité'!$BG6*(1+'Usages mobilité'!$BH6)^(H$6259-$D$6259)/1000</f>
        <v>0</v>
      </c>
      <c r="I6422" s="210">
        <f>I6371*'Usages mobilité'!$BG6*(1+'Usages mobilité'!$BH6)^(I$6259-$D$6259)/1000</f>
        <v>0</v>
      </c>
      <c r="J6422" s="210">
        <f>J6371*'Usages mobilité'!$BG6*(1+'Usages mobilité'!$BH6)^(J$6259-$D$6259)/1000</f>
        <v>0</v>
      </c>
      <c r="K6422" s="210">
        <f>K6371*'Usages mobilité'!$BG6*(1+'Usages mobilité'!$BH6)^(K$6259-$D$6259)/1000</f>
        <v>0</v>
      </c>
      <c r="L6422" s="210">
        <f>L6371*'Usages mobilité'!$BG6*(1+'Usages mobilité'!$BH6)^(L$6259-$D$6259)/1000</f>
        <v>0</v>
      </c>
      <c r="M6422" s="210">
        <f>M6371*'Usages mobilité'!$BG6*(1+'Usages mobilité'!$BH6)^(M$6259-$D$6259)/1000</f>
        <v>0</v>
      </c>
      <c r="N6422" s="210">
        <f>N6371*'Usages mobilité'!$BG6*(1+'Usages mobilité'!$BH6)^(N$6259-$D$6259)/1000</f>
        <v>0</v>
      </c>
      <c r="O6422" s="210">
        <f>O6371*'Usages mobilité'!$BG6*(1+'Usages mobilité'!$BH6)^(O$6259-$D$6259)/1000</f>
        <v>0</v>
      </c>
      <c r="P6422" s="210">
        <f>P6371*'Usages mobilité'!$BG6*(1+'Usages mobilité'!$BH6)^(P$6259-$D$6259)/1000</f>
        <v>0</v>
      </c>
      <c r="Q6422" s="210">
        <f>Q6371*'Usages mobilité'!$BG6*(1+'Usages mobilité'!$BH6)^(Q$6259-$D$6259)/1000</f>
        <v>0</v>
      </c>
      <c r="R6422" s="210">
        <f>R6371*'Usages mobilité'!$BG6*(1+'Usages mobilité'!$BH6)^(R$6259-$D$6259)/1000</f>
        <v>0</v>
      </c>
    </row>
    <row r="6423" spans="1:18" hidden="1" outlineLevel="2" x14ac:dyDescent="0.35">
      <c r="A6423" s="209" t="str">
        <f>'Usages mobilité'!A7</f>
        <v>Usage mobilité n°4</v>
      </c>
      <c r="B6423" s="209" t="s">
        <v>639</v>
      </c>
      <c r="C6423" s="209"/>
      <c r="D6423" s="210">
        <f>D6372*'Usages mobilité'!$BG7*(1+'Usages mobilité'!$BH7)^(D$6259-$D$6259)/1000</f>
        <v>0</v>
      </c>
      <c r="E6423" s="210">
        <f>E6372*'Usages mobilité'!$BG7*(1+'Usages mobilité'!$BH7)^(E$6259-$D$6259)/1000</f>
        <v>0</v>
      </c>
      <c r="F6423" s="210">
        <f>F6372*'Usages mobilité'!$BG7*(1+'Usages mobilité'!$BH7)^(F$6259-$D$6259)/1000</f>
        <v>0</v>
      </c>
      <c r="G6423" s="210">
        <f>G6372*'Usages mobilité'!$BG7*(1+'Usages mobilité'!$BH7)^(G$6259-$D$6259)/1000</f>
        <v>0</v>
      </c>
      <c r="H6423" s="210">
        <f>H6372*'Usages mobilité'!$BG7*(1+'Usages mobilité'!$BH7)^(H$6259-$D$6259)/1000</f>
        <v>0</v>
      </c>
      <c r="I6423" s="210">
        <f>I6372*'Usages mobilité'!$BG7*(1+'Usages mobilité'!$BH7)^(I$6259-$D$6259)/1000</f>
        <v>0</v>
      </c>
      <c r="J6423" s="210">
        <f>J6372*'Usages mobilité'!$BG7*(1+'Usages mobilité'!$BH7)^(J$6259-$D$6259)/1000</f>
        <v>0</v>
      </c>
      <c r="K6423" s="210">
        <f>K6372*'Usages mobilité'!$BG7*(1+'Usages mobilité'!$BH7)^(K$6259-$D$6259)/1000</f>
        <v>0</v>
      </c>
      <c r="L6423" s="210">
        <f>L6372*'Usages mobilité'!$BG7*(1+'Usages mobilité'!$BH7)^(L$6259-$D$6259)/1000</f>
        <v>0</v>
      </c>
      <c r="M6423" s="210">
        <f>M6372*'Usages mobilité'!$BG7*(1+'Usages mobilité'!$BH7)^(M$6259-$D$6259)/1000</f>
        <v>0</v>
      </c>
      <c r="N6423" s="210">
        <f>N6372*'Usages mobilité'!$BG7*(1+'Usages mobilité'!$BH7)^(N$6259-$D$6259)/1000</f>
        <v>0</v>
      </c>
      <c r="O6423" s="210">
        <f>O6372*'Usages mobilité'!$BG7*(1+'Usages mobilité'!$BH7)^(O$6259-$D$6259)/1000</f>
        <v>0</v>
      </c>
      <c r="P6423" s="210">
        <f>P6372*'Usages mobilité'!$BG7*(1+'Usages mobilité'!$BH7)^(P$6259-$D$6259)/1000</f>
        <v>0</v>
      </c>
      <c r="Q6423" s="210">
        <f>Q6372*'Usages mobilité'!$BG7*(1+'Usages mobilité'!$BH7)^(Q$6259-$D$6259)/1000</f>
        <v>0</v>
      </c>
      <c r="R6423" s="210">
        <f>R6372*'Usages mobilité'!$BG7*(1+'Usages mobilité'!$BH7)^(R$6259-$D$6259)/1000</f>
        <v>0</v>
      </c>
    </row>
    <row r="6424" spans="1:18" hidden="1" outlineLevel="2" x14ac:dyDescent="0.35">
      <c r="A6424" s="209" t="str">
        <f>'Usages mobilité'!A8</f>
        <v>Usage mobilité n°5</v>
      </c>
      <c r="B6424" s="209" t="s">
        <v>639</v>
      </c>
      <c r="C6424" s="209"/>
      <c r="D6424" s="210">
        <f>D6373*'Usages mobilité'!$BG8*(1+'Usages mobilité'!$BH8)^(D$6259-$D$6259)/1000</f>
        <v>0</v>
      </c>
      <c r="E6424" s="210">
        <f>E6373*'Usages mobilité'!$BG8*(1+'Usages mobilité'!$BH8)^(E$6259-$D$6259)/1000</f>
        <v>0</v>
      </c>
      <c r="F6424" s="210">
        <f>F6373*'Usages mobilité'!$BG8*(1+'Usages mobilité'!$BH8)^(F$6259-$D$6259)/1000</f>
        <v>0</v>
      </c>
      <c r="G6424" s="210">
        <f>G6373*'Usages mobilité'!$BG8*(1+'Usages mobilité'!$BH8)^(G$6259-$D$6259)/1000</f>
        <v>0</v>
      </c>
      <c r="H6424" s="210">
        <f>H6373*'Usages mobilité'!$BG8*(1+'Usages mobilité'!$BH8)^(H$6259-$D$6259)/1000</f>
        <v>0</v>
      </c>
      <c r="I6424" s="210">
        <f>I6373*'Usages mobilité'!$BG8*(1+'Usages mobilité'!$BH8)^(I$6259-$D$6259)/1000</f>
        <v>0</v>
      </c>
      <c r="J6424" s="210">
        <f>J6373*'Usages mobilité'!$BG8*(1+'Usages mobilité'!$BH8)^(J$6259-$D$6259)/1000</f>
        <v>0</v>
      </c>
      <c r="K6424" s="210">
        <f>K6373*'Usages mobilité'!$BG8*(1+'Usages mobilité'!$BH8)^(K$6259-$D$6259)/1000</f>
        <v>0</v>
      </c>
      <c r="L6424" s="210">
        <f>L6373*'Usages mobilité'!$BG8*(1+'Usages mobilité'!$BH8)^(L$6259-$D$6259)/1000</f>
        <v>0</v>
      </c>
      <c r="M6424" s="210">
        <f>M6373*'Usages mobilité'!$BG8*(1+'Usages mobilité'!$BH8)^(M$6259-$D$6259)/1000</f>
        <v>0</v>
      </c>
      <c r="N6424" s="210">
        <f>N6373*'Usages mobilité'!$BG8*(1+'Usages mobilité'!$BH8)^(N$6259-$D$6259)/1000</f>
        <v>0</v>
      </c>
      <c r="O6424" s="210">
        <f>O6373*'Usages mobilité'!$BG8*(1+'Usages mobilité'!$BH8)^(O$6259-$D$6259)/1000</f>
        <v>0</v>
      </c>
      <c r="P6424" s="210">
        <f>P6373*'Usages mobilité'!$BG8*(1+'Usages mobilité'!$BH8)^(P$6259-$D$6259)/1000</f>
        <v>0</v>
      </c>
      <c r="Q6424" s="210">
        <f>Q6373*'Usages mobilité'!$BG8*(1+'Usages mobilité'!$BH8)^(Q$6259-$D$6259)/1000</f>
        <v>0</v>
      </c>
      <c r="R6424" s="210">
        <f>R6373*'Usages mobilité'!$BG8*(1+'Usages mobilité'!$BH8)^(R$6259-$D$6259)/1000</f>
        <v>0</v>
      </c>
    </row>
    <row r="6425" spans="1:18" hidden="1" outlineLevel="2" x14ac:dyDescent="0.35">
      <c r="A6425" s="209" t="str">
        <f>'Usages mobilité'!A9</f>
        <v>Usage mobilité n°6</v>
      </c>
      <c r="B6425" s="209" t="s">
        <v>639</v>
      </c>
      <c r="C6425" s="209"/>
      <c r="D6425" s="210">
        <f>D6374*'Usages mobilité'!$BG9*(1+'Usages mobilité'!$BH9)^(D$6259-$D$6259)/1000</f>
        <v>0</v>
      </c>
      <c r="E6425" s="210">
        <f>E6374*'Usages mobilité'!$BG9*(1+'Usages mobilité'!$BH9)^(E$6259-$D$6259)/1000</f>
        <v>0</v>
      </c>
      <c r="F6425" s="210">
        <f>F6374*'Usages mobilité'!$BG9*(1+'Usages mobilité'!$BH9)^(F$6259-$D$6259)/1000</f>
        <v>0</v>
      </c>
      <c r="G6425" s="210">
        <f>G6374*'Usages mobilité'!$BG9*(1+'Usages mobilité'!$BH9)^(G$6259-$D$6259)/1000</f>
        <v>0</v>
      </c>
      <c r="H6425" s="210">
        <f>H6374*'Usages mobilité'!$BG9*(1+'Usages mobilité'!$BH9)^(H$6259-$D$6259)/1000</f>
        <v>0</v>
      </c>
      <c r="I6425" s="210">
        <f>I6374*'Usages mobilité'!$BG9*(1+'Usages mobilité'!$BH9)^(I$6259-$D$6259)/1000</f>
        <v>0</v>
      </c>
      <c r="J6425" s="210">
        <f>J6374*'Usages mobilité'!$BG9*(1+'Usages mobilité'!$BH9)^(J$6259-$D$6259)/1000</f>
        <v>0</v>
      </c>
      <c r="K6425" s="210">
        <f>K6374*'Usages mobilité'!$BG9*(1+'Usages mobilité'!$BH9)^(K$6259-$D$6259)/1000</f>
        <v>0</v>
      </c>
      <c r="L6425" s="210">
        <f>L6374*'Usages mobilité'!$BG9*(1+'Usages mobilité'!$BH9)^(L$6259-$D$6259)/1000</f>
        <v>0</v>
      </c>
      <c r="M6425" s="210">
        <f>M6374*'Usages mobilité'!$BG9*(1+'Usages mobilité'!$BH9)^(M$6259-$D$6259)/1000</f>
        <v>0</v>
      </c>
      <c r="N6425" s="210">
        <f>N6374*'Usages mobilité'!$BG9*(1+'Usages mobilité'!$BH9)^(N$6259-$D$6259)/1000</f>
        <v>0</v>
      </c>
      <c r="O6425" s="210">
        <f>O6374*'Usages mobilité'!$BG9*(1+'Usages mobilité'!$BH9)^(O$6259-$D$6259)/1000</f>
        <v>0</v>
      </c>
      <c r="P6425" s="210">
        <f>P6374*'Usages mobilité'!$BG9*(1+'Usages mobilité'!$BH9)^(P$6259-$D$6259)/1000</f>
        <v>0</v>
      </c>
      <c r="Q6425" s="210">
        <f>Q6374*'Usages mobilité'!$BG9*(1+'Usages mobilité'!$BH9)^(Q$6259-$D$6259)/1000</f>
        <v>0</v>
      </c>
      <c r="R6425" s="210">
        <f>R6374*'Usages mobilité'!$BG9*(1+'Usages mobilité'!$BH9)^(R$6259-$D$6259)/1000</f>
        <v>0</v>
      </c>
    </row>
    <row r="6426" spans="1:18" hidden="1" outlineLevel="2" x14ac:dyDescent="0.35">
      <c r="A6426" s="209" t="str">
        <f>'Usages mobilité'!A10</f>
        <v>Usage mobilité n°7</v>
      </c>
      <c r="B6426" s="209" t="s">
        <v>639</v>
      </c>
      <c r="C6426" s="209"/>
      <c r="D6426" s="210">
        <f>D6375*'Usages mobilité'!$BG10*(1+'Usages mobilité'!$BH10)^(D$6259-$D$6259)/1000</f>
        <v>0</v>
      </c>
      <c r="E6426" s="210">
        <f>E6375*'Usages mobilité'!$BG10*(1+'Usages mobilité'!$BH10)^(E$6259-$D$6259)/1000</f>
        <v>0</v>
      </c>
      <c r="F6426" s="210">
        <f>F6375*'Usages mobilité'!$BG10*(1+'Usages mobilité'!$BH10)^(F$6259-$D$6259)/1000</f>
        <v>0</v>
      </c>
      <c r="G6426" s="210">
        <f>G6375*'Usages mobilité'!$BG10*(1+'Usages mobilité'!$BH10)^(G$6259-$D$6259)/1000</f>
        <v>0</v>
      </c>
      <c r="H6426" s="210">
        <f>H6375*'Usages mobilité'!$BG10*(1+'Usages mobilité'!$BH10)^(H$6259-$D$6259)/1000</f>
        <v>0</v>
      </c>
      <c r="I6426" s="210">
        <f>I6375*'Usages mobilité'!$BG10*(1+'Usages mobilité'!$BH10)^(I$6259-$D$6259)/1000</f>
        <v>0</v>
      </c>
      <c r="J6426" s="210">
        <f>J6375*'Usages mobilité'!$BG10*(1+'Usages mobilité'!$BH10)^(J$6259-$D$6259)/1000</f>
        <v>0</v>
      </c>
      <c r="K6426" s="210">
        <f>K6375*'Usages mobilité'!$BG10*(1+'Usages mobilité'!$BH10)^(K$6259-$D$6259)/1000</f>
        <v>0</v>
      </c>
      <c r="L6426" s="210">
        <f>L6375*'Usages mobilité'!$BG10*(1+'Usages mobilité'!$BH10)^(L$6259-$D$6259)/1000</f>
        <v>0</v>
      </c>
      <c r="M6426" s="210">
        <f>M6375*'Usages mobilité'!$BG10*(1+'Usages mobilité'!$BH10)^(M$6259-$D$6259)/1000</f>
        <v>0</v>
      </c>
      <c r="N6426" s="210">
        <f>N6375*'Usages mobilité'!$BG10*(1+'Usages mobilité'!$BH10)^(N$6259-$D$6259)/1000</f>
        <v>0</v>
      </c>
      <c r="O6426" s="210">
        <f>O6375*'Usages mobilité'!$BG10*(1+'Usages mobilité'!$BH10)^(O$6259-$D$6259)/1000</f>
        <v>0</v>
      </c>
      <c r="P6426" s="210">
        <f>P6375*'Usages mobilité'!$BG10*(1+'Usages mobilité'!$BH10)^(P$6259-$D$6259)/1000</f>
        <v>0</v>
      </c>
      <c r="Q6426" s="210">
        <f>Q6375*'Usages mobilité'!$BG10*(1+'Usages mobilité'!$BH10)^(Q$6259-$D$6259)/1000</f>
        <v>0</v>
      </c>
      <c r="R6426" s="210">
        <f>R6375*'Usages mobilité'!$BG10*(1+'Usages mobilité'!$BH10)^(R$6259-$D$6259)/1000</f>
        <v>0</v>
      </c>
    </row>
    <row r="6427" spans="1:18" hidden="1" outlineLevel="2" x14ac:dyDescent="0.35">
      <c r="A6427" s="209" t="str">
        <f>'Usages mobilité'!A11</f>
        <v>Usage mobilité n°8</v>
      </c>
      <c r="B6427" s="209" t="s">
        <v>639</v>
      </c>
      <c r="C6427" s="209"/>
      <c r="D6427" s="210">
        <f>D6376*'Usages mobilité'!$BG11*(1+'Usages mobilité'!$BH11)^(D$6259-$D$6259)/1000</f>
        <v>0</v>
      </c>
      <c r="E6427" s="210">
        <f>E6376*'Usages mobilité'!$BG11*(1+'Usages mobilité'!$BH11)^(E$6259-$D$6259)/1000</f>
        <v>0</v>
      </c>
      <c r="F6427" s="210">
        <f>F6376*'Usages mobilité'!$BG11*(1+'Usages mobilité'!$BH11)^(F$6259-$D$6259)/1000</f>
        <v>0</v>
      </c>
      <c r="G6427" s="210">
        <f>G6376*'Usages mobilité'!$BG11*(1+'Usages mobilité'!$BH11)^(G$6259-$D$6259)/1000</f>
        <v>0</v>
      </c>
      <c r="H6427" s="210">
        <f>H6376*'Usages mobilité'!$BG11*(1+'Usages mobilité'!$BH11)^(H$6259-$D$6259)/1000</f>
        <v>0</v>
      </c>
      <c r="I6427" s="210">
        <f>I6376*'Usages mobilité'!$BG11*(1+'Usages mobilité'!$BH11)^(I$6259-$D$6259)/1000</f>
        <v>0</v>
      </c>
      <c r="J6427" s="210">
        <f>J6376*'Usages mobilité'!$BG11*(1+'Usages mobilité'!$BH11)^(J$6259-$D$6259)/1000</f>
        <v>0</v>
      </c>
      <c r="K6427" s="210">
        <f>K6376*'Usages mobilité'!$BG11*(1+'Usages mobilité'!$BH11)^(K$6259-$D$6259)/1000</f>
        <v>0</v>
      </c>
      <c r="L6427" s="210">
        <f>L6376*'Usages mobilité'!$BG11*(1+'Usages mobilité'!$BH11)^(L$6259-$D$6259)/1000</f>
        <v>0</v>
      </c>
      <c r="M6427" s="210">
        <f>M6376*'Usages mobilité'!$BG11*(1+'Usages mobilité'!$BH11)^(M$6259-$D$6259)/1000</f>
        <v>0</v>
      </c>
      <c r="N6427" s="210">
        <f>N6376*'Usages mobilité'!$BG11*(1+'Usages mobilité'!$BH11)^(N$6259-$D$6259)/1000</f>
        <v>0</v>
      </c>
      <c r="O6427" s="210">
        <f>O6376*'Usages mobilité'!$BG11*(1+'Usages mobilité'!$BH11)^(O$6259-$D$6259)/1000</f>
        <v>0</v>
      </c>
      <c r="P6427" s="210">
        <f>P6376*'Usages mobilité'!$BG11*(1+'Usages mobilité'!$BH11)^(P$6259-$D$6259)/1000</f>
        <v>0</v>
      </c>
      <c r="Q6427" s="210">
        <f>Q6376*'Usages mobilité'!$BG11*(1+'Usages mobilité'!$BH11)^(Q$6259-$D$6259)/1000</f>
        <v>0</v>
      </c>
      <c r="R6427" s="210">
        <f>R6376*'Usages mobilité'!$BG11*(1+'Usages mobilité'!$BH11)^(R$6259-$D$6259)/1000</f>
        <v>0</v>
      </c>
    </row>
    <row r="6428" spans="1:18" hidden="1" outlineLevel="2" x14ac:dyDescent="0.35">
      <c r="A6428" s="209" t="str">
        <f>'Usages mobilité'!A12</f>
        <v>Usage mobilité n°9</v>
      </c>
      <c r="B6428" s="209" t="s">
        <v>639</v>
      </c>
      <c r="C6428" s="209"/>
      <c r="D6428" s="210">
        <f>D6377*'Usages mobilité'!$BG12*(1+'Usages mobilité'!$BH12)^(D$6259-$D$6259)/1000</f>
        <v>0</v>
      </c>
      <c r="E6428" s="210">
        <f>E6377*'Usages mobilité'!$BG12*(1+'Usages mobilité'!$BH12)^(E$6259-$D$6259)/1000</f>
        <v>0</v>
      </c>
      <c r="F6428" s="210">
        <f>F6377*'Usages mobilité'!$BG12*(1+'Usages mobilité'!$BH12)^(F$6259-$D$6259)/1000</f>
        <v>0</v>
      </c>
      <c r="G6428" s="210">
        <f>G6377*'Usages mobilité'!$BG12*(1+'Usages mobilité'!$BH12)^(G$6259-$D$6259)/1000</f>
        <v>0</v>
      </c>
      <c r="H6428" s="210">
        <f>H6377*'Usages mobilité'!$BG12*(1+'Usages mobilité'!$BH12)^(H$6259-$D$6259)/1000</f>
        <v>0</v>
      </c>
      <c r="I6428" s="210">
        <f>I6377*'Usages mobilité'!$BG12*(1+'Usages mobilité'!$BH12)^(I$6259-$D$6259)/1000</f>
        <v>0</v>
      </c>
      <c r="J6428" s="210">
        <f>J6377*'Usages mobilité'!$BG12*(1+'Usages mobilité'!$BH12)^(J$6259-$D$6259)/1000</f>
        <v>0</v>
      </c>
      <c r="K6428" s="210">
        <f>K6377*'Usages mobilité'!$BG12*(1+'Usages mobilité'!$BH12)^(K$6259-$D$6259)/1000</f>
        <v>0</v>
      </c>
      <c r="L6428" s="210">
        <f>L6377*'Usages mobilité'!$BG12*(1+'Usages mobilité'!$BH12)^(L$6259-$D$6259)/1000</f>
        <v>0</v>
      </c>
      <c r="M6428" s="210">
        <f>M6377*'Usages mobilité'!$BG12*(1+'Usages mobilité'!$BH12)^(M$6259-$D$6259)/1000</f>
        <v>0</v>
      </c>
      <c r="N6428" s="210">
        <f>N6377*'Usages mobilité'!$BG12*(1+'Usages mobilité'!$BH12)^(N$6259-$D$6259)/1000</f>
        <v>0</v>
      </c>
      <c r="O6428" s="210">
        <f>O6377*'Usages mobilité'!$BG12*(1+'Usages mobilité'!$BH12)^(O$6259-$D$6259)/1000</f>
        <v>0</v>
      </c>
      <c r="P6428" s="210">
        <f>P6377*'Usages mobilité'!$BG12*(1+'Usages mobilité'!$BH12)^(P$6259-$D$6259)/1000</f>
        <v>0</v>
      </c>
      <c r="Q6428" s="210">
        <f>Q6377*'Usages mobilité'!$BG12*(1+'Usages mobilité'!$BH12)^(Q$6259-$D$6259)/1000</f>
        <v>0</v>
      </c>
      <c r="R6428" s="210">
        <f>R6377*'Usages mobilité'!$BG12*(1+'Usages mobilité'!$BH12)^(R$6259-$D$6259)/1000</f>
        <v>0</v>
      </c>
    </row>
    <row r="6429" spans="1:18" hidden="1" outlineLevel="2" x14ac:dyDescent="0.35">
      <c r="A6429" s="209" t="str">
        <f>'Usages mobilité'!A13</f>
        <v>Usage mobilité n°10</v>
      </c>
      <c r="B6429" s="209" t="s">
        <v>639</v>
      </c>
      <c r="C6429" s="209"/>
      <c r="D6429" s="210">
        <f>D6378*'Usages mobilité'!$BG13*(1+'Usages mobilité'!$BH13)^(D$6259-$D$6259)/1000</f>
        <v>0</v>
      </c>
      <c r="E6429" s="210">
        <f>E6378*'Usages mobilité'!$BG13*(1+'Usages mobilité'!$BH13)^(E$6259-$D$6259)/1000</f>
        <v>0</v>
      </c>
      <c r="F6429" s="210">
        <f>F6378*'Usages mobilité'!$BG13*(1+'Usages mobilité'!$BH13)^(F$6259-$D$6259)/1000</f>
        <v>0</v>
      </c>
      <c r="G6429" s="210">
        <f>G6378*'Usages mobilité'!$BG13*(1+'Usages mobilité'!$BH13)^(G$6259-$D$6259)/1000</f>
        <v>0</v>
      </c>
      <c r="H6429" s="210">
        <f>H6378*'Usages mobilité'!$BG13*(1+'Usages mobilité'!$BH13)^(H$6259-$D$6259)/1000</f>
        <v>0</v>
      </c>
      <c r="I6429" s="210">
        <f>I6378*'Usages mobilité'!$BG13*(1+'Usages mobilité'!$BH13)^(I$6259-$D$6259)/1000</f>
        <v>0</v>
      </c>
      <c r="J6429" s="210">
        <f>J6378*'Usages mobilité'!$BG13*(1+'Usages mobilité'!$BH13)^(J$6259-$D$6259)/1000</f>
        <v>0</v>
      </c>
      <c r="K6429" s="210">
        <f>K6378*'Usages mobilité'!$BG13*(1+'Usages mobilité'!$BH13)^(K$6259-$D$6259)/1000</f>
        <v>0</v>
      </c>
      <c r="L6429" s="210">
        <f>L6378*'Usages mobilité'!$BG13*(1+'Usages mobilité'!$BH13)^(L$6259-$D$6259)/1000</f>
        <v>0</v>
      </c>
      <c r="M6429" s="210">
        <f>M6378*'Usages mobilité'!$BG13*(1+'Usages mobilité'!$BH13)^(M$6259-$D$6259)/1000</f>
        <v>0</v>
      </c>
      <c r="N6429" s="210">
        <f>N6378*'Usages mobilité'!$BG13*(1+'Usages mobilité'!$BH13)^(N$6259-$D$6259)/1000</f>
        <v>0</v>
      </c>
      <c r="O6429" s="210">
        <f>O6378*'Usages mobilité'!$BG13*(1+'Usages mobilité'!$BH13)^(O$6259-$D$6259)/1000</f>
        <v>0</v>
      </c>
      <c r="P6429" s="210">
        <f>P6378*'Usages mobilité'!$BG13*(1+'Usages mobilité'!$BH13)^(P$6259-$D$6259)/1000</f>
        <v>0</v>
      </c>
      <c r="Q6429" s="210">
        <f>Q6378*'Usages mobilité'!$BG13*(1+'Usages mobilité'!$BH13)^(Q$6259-$D$6259)/1000</f>
        <v>0</v>
      </c>
      <c r="R6429" s="210">
        <f>R6378*'Usages mobilité'!$BG13*(1+'Usages mobilité'!$BH13)^(R$6259-$D$6259)/1000</f>
        <v>0</v>
      </c>
    </row>
    <row r="6430" spans="1:18" hidden="1" outlineLevel="2" x14ac:dyDescent="0.35">
      <c r="A6430" s="209" t="str">
        <f>'Usages mobilité'!A14</f>
        <v>Usage mobilité n°11</v>
      </c>
      <c r="B6430" s="209" t="s">
        <v>639</v>
      </c>
      <c r="C6430" s="209"/>
      <c r="D6430" s="210">
        <f>D6379*'Usages mobilité'!$BG14*(1+'Usages mobilité'!$BH14)^(D$6259-$D$6259)/1000</f>
        <v>0</v>
      </c>
      <c r="E6430" s="210">
        <f>E6379*'Usages mobilité'!$BG14*(1+'Usages mobilité'!$BH14)^(E$6259-$D$6259)/1000</f>
        <v>0</v>
      </c>
      <c r="F6430" s="210">
        <f>F6379*'Usages mobilité'!$BG14*(1+'Usages mobilité'!$BH14)^(F$6259-$D$6259)/1000</f>
        <v>0</v>
      </c>
      <c r="G6430" s="210">
        <f>G6379*'Usages mobilité'!$BG14*(1+'Usages mobilité'!$BH14)^(G$6259-$D$6259)/1000</f>
        <v>0</v>
      </c>
      <c r="H6430" s="210">
        <f>H6379*'Usages mobilité'!$BG14*(1+'Usages mobilité'!$BH14)^(H$6259-$D$6259)/1000</f>
        <v>0</v>
      </c>
      <c r="I6430" s="210">
        <f>I6379*'Usages mobilité'!$BG14*(1+'Usages mobilité'!$BH14)^(I$6259-$D$6259)/1000</f>
        <v>0</v>
      </c>
      <c r="J6430" s="210">
        <f>J6379*'Usages mobilité'!$BG14*(1+'Usages mobilité'!$BH14)^(J$6259-$D$6259)/1000</f>
        <v>0</v>
      </c>
      <c r="K6430" s="210">
        <f>K6379*'Usages mobilité'!$BG14*(1+'Usages mobilité'!$BH14)^(K$6259-$D$6259)/1000</f>
        <v>0</v>
      </c>
      <c r="L6430" s="210">
        <f>L6379*'Usages mobilité'!$BG14*(1+'Usages mobilité'!$BH14)^(L$6259-$D$6259)/1000</f>
        <v>0</v>
      </c>
      <c r="M6430" s="210">
        <f>M6379*'Usages mobilité'!$BG14*(1+'Usages mobilité'!$BH14)^(M$6259-$D$6259)/1000</f>
        <v>0</v>
      </c>
      <c r="N6430" s="210">
        <f>N6379*'Usages mobilité'!$BG14*(1+'Usages mobilité'!$BH14)^(N$6259-$D$6259)/1000</f>
        <v>0</v>
      </c>
      <c r="O6430" s="210">
        <f>O6379*'Usages mobilité'!$BG14*(1+'Usages mobilité'!$BH14)^(O$6259-$D$6259)/1000</f>
        <v>0</v>
      </c>
      <c r="P6430" s="210">
        <f>P6379*'Usages mobilité'!$BG14*(1+'Usages mobilité'!$BH14)^(P$6259-$D$6259)/1000</f>
        <v>0</v>
      </c>
      <c r="Q6430" s="210">
        <f>Q6379*'Usages mobilité'!$BG14*(1+'Usages mobilité'!$BH14)^(Q$6259-$D$6259)/1000</f>
        <v>0</v>
      </c>
      <c r="R6430" s="210">
        <f>R6379*'Usages mobilité'!$BG14*(1+'Usages mobilité'!$BH14)^(R$6259-$D$6259)/1000</f>
        <v>0</v>
      </c>
    </row>
    <row r="6431" spans="1:18" hidden="1" outlineLevel="2" x14ac:dyDescent="0.35">
      <c r="A6431" s="209" t="str">
        <f>'Usages mobilité'!A15</f>
        <v>Usage mobilité n°12</v>
      </c>
      <c r="B6431" s="209" t="s">
        <v>639</v>
      </c>
      <c r="C6431" s="209"/>
      <c r="D6431" s="210">
        <f>D6380*'Usages mobilité'!$BG15*(1+'Usages mobilité'!$BH15)^(D$6259-$D$6259)/1000</f>
        <v>0</v>
      </c>
      <c r="E6431" s="210">
        <f>E6380*'Usages mobilité'!$BG15*(1+'Usages mobilité'!$BH15)^(E$6259-$D$6259)/1000</f>
        <v>0</v>
      </c>
      <c r="F6431" s="210">
        <f>F6380*'Usages mobilité'!$BG15*(1+'Usages mobilité'!$BH15)^(F$6259-$D$6259)/1000</f>
        <v>0</v>
      </c>
      <c r="G6431" s="210">
        <f>G6380*'Usages mobilité'!$BG15*(1+'Usages mobilité'!$BH15)^(G$6259-$D$6259)/1000</f>
        <v>0</v>
      </c>
      <c r="H6431" s="210">
        <f>H6380*'Usages mobilité'!$BG15*(1+'Usages mobilité'!$BH15)^(H$6259-$D$6259)/1000</f>
        <v>0</v>
      </c>
      <c r="I6431" s="210">
        <f>I6380*'Usages mobilité'!$BG15*(1+'Usages mobilité'!$BH15)^(I$6259-$D$6259)/1000</f>
        <v>0</v>
      </c>
      <c r="J6431" s="210">
        <f>J6380*'Usages mobilité'!$BG15*(1+'Usages mobilité'!$BH15)^(J$6259-$D$6259)/1000</f>
        <v>0</v>
      </c>
      <c r="K6431" s="210">
        <f>K6380*'Usages mobilité'!$BG15*(1+'Usages mobilité'!$BH15)^(K$6259-$D$6259)/1000</f>
        <v>0</v>
      </c>
      <c r="L6431" s="210">
        <f>L6380*'Usages mobilité'!$BG15*(1+'Usages mobilité'!$BH15)^(L$6259-$D$6259)/1000</f>
        <v>0</v>
      </c>
      <c r="M6431" s="210">
        <f>M6380*'Usages mobilité'!$BG15*(1+'Usages mobilité'!$BH15)^(M$6259-$D$6259)/1000</f>
        <v>0</v>
      </c>
      <c r="N6431" s="210">
        <f>N6380*'Usages mobilité'!$BG15*(1+'Usages mobilité'!$BH15)^(N$6259-$D$6259)/1000</f>
        <v>0</v>
      </c>
      <c r="O6431" s="210">
        <f>O6380*'Usages mobilité'!$BG15*(1+'Usages mobilité'!$BH15)^(O$6259-$D$6259)/1000</f>
        <v>0</v>
      </c>
      <c r="P6431" s="210">
        <f>P6380*'Usages mobilité'!$BG15*(1+'Usages mobilité'!$BH15)^(P$6259-$D$6259)/1000</f>
        <v>0</v>
      </c>
      <c r="Q6431" s="210">
        <f>Q6380*'Usages mobilité'!$BG15*(1+'Usages mobilité'!$BH15)^(Q$6259-$D$6259)/1000</f>
        <v>0</v>
      </c>
      <c r="R6431" s="210">
        <f>R6380*'Usages mobilité'!$BG15*(1+'Usages mobilité'!$BH15)^(R$6259-$D$6259)/1000</f>
        <v>0</v>
      </c>
    </row>
    <row r="6432" spans="1:18" hidden="1" outlineLevel="2" x14ac:dyDescent="0.35">
      <c r="A6432" s="209" t="str">
        <f>'Usages mobilité'!A16</f>
        <v>Usage mobilité n°13</v>
      </c>
      <c r="B6432" s="209" t="s">
        <v>639</v>
      </c>
      <c r="C6432" s="209"/>
      <c r="D6432" s="210">
        <f>D6381*'Usages mobilité'!$BG16*(1+'Usages mobilité'!$BH16)^(D$6259-$D$6259)/1000</f>
        <v>0</v>
      </c>
      <c r="E6432" s="210">
        <f>E6381*'Usages mobilité'!$BG16*(1+'Usages mobilité'!$BH16)^(E$6259-$D$6259)/1000</f>
        <v>0</v>
      </c>
      <c r="F6432" s="210">
        <f>F6381*'Usages mobilité'!$BG16*(1+'Usages mobilité'!$BH16)^(F$6259-$D$6259)/1000</f>
        <v>0</v>
      </c>
      <c r="G6432" s="210">
        <f>G6381*'Usages mobilité'!$BG16*(1+'Usages mobilité'!$BH16)^(G$6259-$D$6259)/1000</f>
        <v>0</v>
      </c>
      <c r="H6432" s="210">
        <f>H6381*'Usages mobilité'!$BG16*(1+'Usages mobilité'!$BH16)^(H$6259-$D$6259)/1000</f>
        <v>0</v>
      </c>
      <c r="I6432" s="210">
        <f>I6381*'Usages mobilité'!$BG16*(1+'Usages mobilité'!$BH16)^(I$6259-$D$6259)/1000</f>
        <v>0</v>
      </c>
      <c r="J6432" s="210">
        <f>J6381*'Usages mobilité'!$BG16*(1+'Usages mobilité'!$BH16)^(J$6259-$D$6259)/1000</f>
        <v>0</v>
      </c>
      <c r="K6432" s="210">
        <f>K6381*'Usages mobilité'!$BG16*(1+'Usages mobilité'!$BH16)^(K$6259-$D$6259)/1000</f>
        <v>0</v>
      </c>
      <c r="L6432" s="210">
        <f>L6381*'Usages mobilité'!$BG16*(1+'Usages mobilité'!$BH16)^(L$6259-$D$6259)/1000</f>
        <v>0</v>
      </c>
      <c r="M6432" s="210">
        <f>M6381*'Usages mobilité'!$BG16*(1+'Usages mobilité'!$BH16)^(M$6259-$D$6259)/1000</f>
        <v>0</v>
      </c>
      <c r="N6432" s="210">
        <f>N6381*'Usages mobilité'!$BG16*(1+'Usages mobilité'!$BH16)^(N$6259-$D$6259)/1000</f>
        <v>0</v>
      </c>
      <c r="O6432" s="210">
        <f>O6381*'Usages mobilité'!$BG16*(1+'Usages mobilité'!$BH16)^(O$6259-$D$6259)/1000</f>
        <v>0</v>
      </c>
      <c r="P6432" s="210">
        <f>P6381*'Usages mobilité'!$BG16*(1+'Usages mobilité'!$BH16)^(P$6259-$D$6259)/1000</f>
        <v>0</v>
      </c>
      <c r="Q6432" s="210">
        <f>Q6381*'Usages mobilité'!$BG16*(1+'Usages mobilité'!$BH16)^(Q$6259-$D$6259)/1000</f>
        <v>0</v>
      </c>
      <c r="R6432" s="210">
        <f>R6381*'Usages mobilité'!$BG16*(1+'Usages mobilité'!$BH16)^(R$6259-$D$6259)/1000</f>
        <v>0</v>
      </c>
    </row>
    <row r="6433" spans="1:18" hidden="1" outlineLevel="2" x14ac:dyDescent="0.35">
      <c r="A6433" s="209" t="str">
        <f>'Usages mobilité'!A17</f>
        <v>Usage mobilité n°14</v>
      </c>
      <c r="B6433" s="209" t="s">
        <v>639</v>
      </c>
      <c r="C6433" s="209"/>
      <c r="D6433" s="210">
        <f>D6382*'Usages mobilité'!$BG17*(1+'Usages mobilité'!$BH17)^(D$6259-$D$6259)/1000</f>
        <v>0</v>
      </c>
      <c r="E6433" s="210">
        <f>E6382*'Usages mobilité'!$BG17*(1+'Usages mobilité'!$BH17)^(E$6259-$D$6259)/1000</f>
        <v>0</v>
      </c>
      <c r="F6433" s="210">
        <f>F6382*'Usages mobilité'!$BG17*(1+'Usages mobilité'!$BH17)^(F$6259-$D$6259)/1000</f>
        <v>0</v>
      </c>
      <c r="G6433" s="210">
        <f>G6382*'Usages mobilité'!$BG17*(1+'Usages mobilité'!$BH17)^(G$6259-$D$6259)/1000</f>
        <v>0</v>
      </c>
      <c r="H6433" s="210">
        <f>H6382*'Usages mobilité'!$BG17*(1+'Usages mobilité'!$BH17)^(H$6259-$D$6259)/1000</f>
        <v>0</v>
      </c>
      <c r="I6433" s="210">
        <f>I6382*'Usages mobilité'!$BG17*(1+'Usages mobilité'!$BH17)^(I$6259-$D$6259)/1000</f>
        <v>0</v>
      </c>
      <c r="J6433" s="210">
        <f>J6382*'Usages mobilité'!$BG17*(1+'Usages mobilité'!$BH17)^(J$6259-$D$6259)/1000</f>
        <v>0</v>
      </c>
      <c r="K6433" s="210">
        <f>K6382*'Usages mobilité'!$BG17*(1+'Usages mobilité'!$BH17)^(K$6259-$D$6259)/1000</f>
        <v>0</v>
      </c>
      <c r="L6433" s="210">
        <f>L6382*'Usages mobilité'!$BG17*(1+'Usages mobilité'!$BH17)^(L$6259-$D$6259)/1000</f>
        <v>0</v>
      </c>
      <c r="M6433" s="210">
        <f>M6382*'Usages mobilité'!$BG17*(1+'Usages mobilité'!$BH17)^(M$6259-$D$6259)/1000</f>
        <v>0</v>
      </c>
      <c r="N6433" s="210">
        <f>N6382*'Usages mobilité'!$BG17*(1+'Usages mobilité'!$BH17)^(N$6259-$D$6259)/1000</f>
        <v>0</v>
      </c>
      <c r="O6433" s="210">
        <f>O6382*'Usages mobilité'!$BG17*(1+'Usages mobilité'!$BH17)^(O$6259-$D$6259)/1000</f>
        <v>0</v>
      </c>
      <c r="P6433" s="210">
        <f>P6382*'Usages mobilité'!$BG17*(1+'Usages mobilité'!$BH17)^(P$6259-$D$6259)/1000</f>
        <v>0</v>
      </c>
      <c r="Q6433" s="210">
        <f>Q6382*'Usages mobilité'!$BG17*(1+'Usages mobilité'!$BH17)^(Q$6259-$D$6259)/1000</f>
        <v>0</v>
      </c>
      <c r="R6433" s="210">
        <f>R6382*'Usages mobilité'!$BG17*(1+'Usages mobilité'!$BH17)^(R$6259-$D$6259)/1000</f>
        <v>0</v>
      </c>
    </row>
    <row r="6434" spans="1:18" hidden="1" outlineLevel="2" x14ac:dyDescent="0.35">
      <c r="A6434" s="209" t="str">
        <f>'Usages mobilité'!A18</f>
        <v>Usage mobilité n°15</v>
      </c>
      <c r="B6434" s="209" t="s">
        <v>639</v>
      </c>
      <c r="C6434" s="209"/>
      <c r="D6434" s="210">
        <f>D6383*'Usages mobilité'!$BG18*(1+'Usages mobilité'!$BH18)^(D$6259-$D$6259)/1000</f>
        <v>0</v>
      </c>
      <c r="E6434" s="210">
        <f>E6383*'Usages mobilité'!$BG18*(1+'Usages mobilité'!$BH18)^(E$6259-$D$6259)/1000</f>
        <v>0</v>
      </c>
      <c r="F6434" s="210">
        <f>F6383*'Usages mobilité'!$BG18*(1+'Usages mobilité'!$BH18)^(F$6259-$D$6259)/1000</f>
        <v>0</v>
      </c>
      <c r="G6434" s="210">
        <f>G6383*'Usages mobilité'!$BG18*(1+'Usages mobilité'!$BH18)^(G$6259-$D$6259)/1000</f>
        <v>0</v>
      </c>
      <c r="H6434" s="210">
        <f>H6383*'Usages mobilité'!$BG18*(1+'Usages mobilité'!$BH18)^(H$6259-$D$6259)/1000</f>
        <v>0</v>
      </c>
      <c r="I6434" s="210">
        <f>I6383*'Usages mobilité'!$BG18*(1+'Usages mobilité'!$BH18)^(I$6259-$D$6259)/1000</f>
        <v>0</v>
      </c>
      <c r="J6434" s="210">
        <f>J6383*'Usages mobilité'!$BG18*(1+'Usages mobilité'!$BH18)^(J$6259-$D$6259)/1000</f>
        <v>0</v>
      </c>
      <c r="K6434" s="210">
        <f>K6383*'Usages mobilité'!$BG18*(1+'Usages mobilité'!$BH18)^(K$6259-$D$6259)/1000</f>
        <v>0</v>
      </c>
      <c r="L6434" s="210">
        <f>L6383*'Usages mobilité'!$BG18*(1+'Usages mobilité'!$BH18)^(L$6259-$D$6259)/1000</f>
        <v>0</v>
      </c>
      <c r="M6434" s="210">
        <f>M6383*'Usages mobilité'!$BG18*(1+'Usages mobilité'!$BH18)^(M$6259-$D$6259)/1000</f>
        <v>0</v>
      </c>
      <c r="N6434" s="210">
        <f>N6383*'Usages mobilité'!$BG18*(1+'Usages mobilité'!$BH18)^(N$6259-$D$6259)/1000</f>
        <v>0</v>
      </c>
      <c r="O6434" s="210">
        <f>O6383*'Usages mobilité'!$BG18*(1+'Usages mobilité'!$BH18)^(O$6259-$D$6259)/1000</f>
        <v>0</v>
      </c>
      <c r="P6434" s="210">
        <f>P6383*'Usages mobilité'!$BG18*(1+'Usages mobilité'!$BH18)^(P$6259-$D$6259)/1000</f>
        <v>0</v>
      </c>
      <c r="Q6434" s="210">
        <f>Q6383*'Usages mobilité'!$BG18*(1+'Usages mobilité'!$BH18)^(Q$6259-$D$6259)/1000</f>
        <v>0</v>
      </c>
      <c r="R6434" s="210">
        <f>R6383*'Usages mobilité'!$BG18*(1+'Usages mobilité'!$BH18)^(R$6259-$D$6259)/1000</f>
        <v>0</v>
      </c>
    </row>
    <row r="6435" spans="1:18" hidden="1" outlineLevel="2" x14ac:dyDescent="0.35">
      <c r="A6435" s="209" t="str">
        <f>'Usages mobilité'!A19</f>
        <v>Usage mobilité n°16</v>
      </c>
      <c r="B6435" s="209" t="s">
        <v>639</v>
      </c>
      <c r="C6435" s="209"/>
      <c r="D6435" s="210">
        <f>D6384*'Usages mobilité'!$BG19*(1+'Usages mobilité'!$BH19)^(D$6259-$D$6259)/1000</f>
        <v>0</v>
      </c>
      <c r="E6435" s="210">
        <f>E6384*'Usages mobilité'!$BG19*(1+'Usages mobilité'!$BH19)^(E$6259-$D$6259)/1000</f>
        <v>0</v>
      </c>
      <c r="F6435" s="210">
        <f>F6384*'Usages mobilité'!$BG19*(1+'Usages mobilité'!$BH19)^(F$6259-$D$6259)/1000</f>
        <v>0</v>
      </c>
      <c r="G6435" s="210">
        <f>G6384*'Usages mobilité'!$BG19*(1+'Usages mobilité'!$BH19)^(G$6259-$D$6259)/1000</f>
        <v>0</v>
      </c>
      <c r="H6435" s="210">
        <f>H6384*'Usages mobilité'!$BG19*(1+'Usages mobilité'!$BH19)^(H$6259-$D$6259)/1000</f>
        <v>0</v>
      </c>
      <c r="I6435" s="210">
        <f>I6384*'Usages mobilité'!$BG19*(1+'Usages mobilité'!$BH19)^(I$6259-$D$6259)/1000</f>
        <v>0</v>
      </c>
      <c r="J6435" s="210">
        <f>J6384*'Usages mobilité'!$BG19*(1+'Usages mobilité'!$BH19)^(J$6259-$D$6259)/1000</f>
        <v>0</v>
      </c>
      <c r="K6435" s="210">
        <f>K6384*'Usages mobilité'!$BG19*(1+'Usages mobilité'!$BH19)^(K$6259-$D$6259)/1000</f>
        <v>0</v>
      </c>
      <c r="L6435" s="210">
        <f>L6384*'Usages mobilité'!$BG19*(1+'Usages mobilité'!$BH19)^(L$6259-$D$6259)/1000</f>
        <v>0</v>
      </c>
      <c r="M6435" s="210">
        <f>M6384*'Usages mobilité'!$BG19*(1+'Usages mobilité'!$BH19)^(M$6259-$D$6259)/1000</f>
        <v>0</v>
      </c>
      <c r="N6435" s="210">
        <f>N6384*'Usages mobilité'!$BG19*(1+'Usages mobilité'!$BH19)^(N$6259-$D$6259)/1000</f>
        <v>0</v>
      </c>
      <c r="O6435" s="210">
        <f>O6384*'Usages mobilité'!$BG19*(1+'Usages mobilité'!$BH19)^(O$6259-$D$6259)/1000</f>
        <v>0</v>
      </c>
      <c r="P6435" s="210">
        <f>P6384*'Usages mobilité'!$BG19*(1+'Usages mobilité'!$BH19)^(P$6259-$D$6259)/1000</f>
        <v>0</v>
      </c>
      <c r="Q6435" s="210">
        <f>Q6384*'Usages mobilité'!$BG19*(1+'Usages mobilité'!$BH19)^(Q$6259-$D$6259)/1000</f>
        <v>0</v>
      </c>
      <c r="R6435" s="210">
        <f>R6384*'Usages mobilité'!$BG19*(1+'Usages mobilité'!$BH19)^(R$6259-$D$6259)/1000</f>
        <v>0</v>
      </c>
    </row>
    <row r="6436" spans="1:18" hidden="1" outlineLevel="2" x14ac:dyDescent="0.35">
      <c r="A6436" s="209" t="str">
        <f>'Usages mobilité'!A20</f>
        <v>Usage mobilité n°17</v>
      </c>
      <c r="B6436" s="209" t="s">
        <v>639</v>
      </c>
      <c r="C6436" s="209"/>
      <c r="D6436" s="210">
        <f>D6385*'Usages mobilité'!$BG20*(1+'Usages mobilité'!$BH20)^(D$6259-$D$6259)/1000</f>
        <v>0</v>
      </c>
      <c r="E6436" s="210">
        <f>E6385*'Usages mobilité'!$BG20*(1+'Usages mobilité'!$BH20)^(E$6259-$D$6259)/1000</f>
        <v>0</v>
      </c>
      <c r="F6436" s="210">
        <f>F6385*'Usages mobilité'!$BG20*(1+'Usages mobilité'!$BH20)^(F$6259-$D$6259)/1000</f>
        <v>0</v>
      </c>
      <c r="G6436" s="210">
        <f>G6385*'Usages mobilité'!$BG20*(1+'Usages mobilité'!$BH20)^(G$6259-$D$6259)/1000</f>
        <v>0</v>
      </c>
      <c r="H6436" s="210">
        <f>H6385*'Usages mobilité'!$BG20*(1+'Usages mobilité'!$BH20)^(H$6259-$D$6259)/1000</f>
        <v>0</v>
      </c>
      <c r="I6436" s="210">
        <f>I6385*'Usages mobilité'!$BG20*(1+'Usages mobilité'!$BH20)^(I$6259-$D$6259)/1000</f>
        <v>0</v>
      </c>
      <c r="J6436" s="210">
        <f>J6385*'Usages mobilité'!$BG20*(1+'Usages mobilité'!$BH20)^(J$6259-$D$6259)/1000</f>
        <v>0</v>
      </c>
      <c r="K6436" s="210">
        <f>K6385*'Usages mobilité'!$BG20*(1+'Usages mobilité'!$BH20)^(K$6259-$D$6259)/1000</f>
        <v>0</v>
      </c>
      <c r="L6436" s="210">
        <f>L6385*'Usages mobilité'!$BG20*(1+'Usages mobilité'!$BH20)^(L$6259-$D$6259)/1000</f>
        <v>0</v>
      </c>
      <c r="M6436" s="210">
        <f>M6385*'Usages mobilité'!$BG20*(1+'Usages mobilité'!$BH20)^(M$6259-$D$6259)/1000</f>
        <v>0</v>
      </c>
      <c r="N6436" s="210">
        <f>N6385*'Usages mobilité'!$BG20*(1+'Usages mobilité'!$BH20)^(N$6259-$D$6259)/1000</f>
        <v>0</v>
      </c>
      <c r="O6436" s="210">
        <f>O6385*'Usages mobilité'!$BG20*(1+'Usages mobilité'!$BH20)^(O$6259-$D$6259)/1000</f>
        <v>0</v>
      </c>
      <c r="P6436" s="210">
        <f>P6385*'Usages mobilité'!$BG20*(1+'Usages mobilité'!$BH20)^(P$6259-$D$6259)/1000</f>
        <v>0</v>
      </c>
      <c r="Q6436" s="210">
        <f>Q6385*'Usages mobilité'!$BG20*(1+'Usages mobilité'!$BH20)^(Q$6259-$D$6259)/1000</f>
        <v>0</v>
      </c>
      <c r="R6436" s="210">
        <f>R6385*'Usages mobilité'!$BG20*(1+'Usages mobilité'!$BH20)^(R$6259-$D$6259)/1000</f>
        <v>0</v>
      </c>
    </row>
    <row r="6437" spans="1:18" hidden="1" outlineLevel="2" x14ac:dyDescent="0.35">
      <c r="A6437" s="209" t="str">
        <f>'Usages mobilité'!A21</f>
        <v>Usage mobilité n°18</v>
      </c>
      <c r="B6437" s="209" t="s">
        <v>639</v>
      </c>
      <c r="C6437" s="209"/>
      <c r="D6437" s="210">
        <f>D6386*'Usages mobilité'!$BG21*(1+'Usages mobilité'!$BH21)^(D$6259-$D$6259)/1000</f>
        <v>0</v>
      </c>
      <c r="E6437" s="210">
        <f>E6386*'Usages mobilité'!$BG21*(1+'Usages mobilité'!$BH21)^(E$6259-$D$6259)/1000</f>
        <v>0</v>
      </c>
      <c r="F6437" s="210">
        <f>F6386*'Usages mobilité'!$BG21*(1+'Usages mobilité'!$BH21)^(F$6259-$D$6259)/1000</f>
        <v>0</v>
      </c>
      <c r="G6437" s="210">
        <f>G6386*'Usages mobilité'!$BG21*(1+'Usages mobilité'!$BH21)^(G$6259-$D$6259)/1000</f>
        <v>0</v>
      </c>
      <c r="H6437" s="210">
        <f>H6386*'Usages mobilité'!$BG21*(1+'Usages mobilité'!$BH21)^(H$6259-$D$6259)/1000</f>
        <v>0</v>
      </c>
      <c r="I6437" s="210">
        <f>I6386*'Usages mobilité'!$BG21*(1+'Usages mobilité'!$BH21)^(I$6259-$D$6259)/1000</f>
        <v>0</v>
      </c>
      <c r="J6437" s="210">
        <f>J6386*'Usages mobilité'!$BG21*(1+'Usages mobilité'!$BH21)^(J$6259-$D$6259)/1000</f>
        <v>0</v>
      </c>
      <c r="K6437" s="210">
        <f>K6386*'Usages mobilité'!$BG21*(1+'Usages mobilité'!$BH21)^(K$6259-$D$6259)/1000</f>
        <v>0</v>
      </c>
      <c r="L6437" s="210">
        <f>L6386*'Usages mobilité'!$BG21*(1+'Usages mobilité'!$BH21)^(L$6259-$D$6259)/1000</f>
        <v>0</v>
      </c>
      <c r="M6437" s="210">
        <f>M6386*'Usages mobilité'!$BG21*(1+'Usages mobilité'!$BH21)^(M$6259-$D$6259)/1000</f>
        <v>0</v>
      </c>
      <c r="N6437" s="210">
        <f>N6386*'Usages mobilité'!$BG21*(1+'Usages mobilité'!$BH21)^(N$6259-$D$6259)/1000</f>
        <v>0</v>
      </c>
      <c r="O6437" s="210">
        <f>O6386*'Usages mobilité'!$BG21*(1+'Usages mobilité'!$BH21)^(O$6259-$D$6259)/1000</f>
        <v>0</v>
      </c>
      <c r="P6437" s="210">
        <f>P6386*'Usages mobilité'!$BG21*(1+'Usages mobilité'!$BH21)^(P$6259-$D$6259)/1000</f>
        <v>0</v>
      </c>
      <c r="Q6437" s="210">
        <f>Q6386*'Usages mobilité'!$BG21*(1+'Usages mobilité'!$BH21)^(Q$6259-$D$6259)/1000</f>
        <v>0</v>
      </c>
      <c r="R6437" s="210">
        <f>R6386*'Usages mobilité'!$BG21*(1+'Usages mobilité'!$BH21)^(R$6259-$D$6259)/1000</f>
        <v>0</v>
      </c>
    </row>
    <row r="6438" spans="1:18" hidden="1" outlineLevel="2" x14ac:dyDescent="0.35">
      <c r="A6438" s="209" t="str">
        <f>'Usages mobilité'!A22</f>
        <v>Usage mobilité n°19</v>
      </c>
      <c r="B6438" s="209" t="s">
        <v>639</v>
      </c>
      <c r="C6438" s="209"/>
      <c r="D6438" s="210">
        <f>D6387*'Usages mobilité'!$BG22*(1+'Usages mobilité'!$BH22)^(D$6259-$D$6259)/1000</f>
        <v>0</v>
      </c>
      <c r="E6438" s="210">
        <f>E6387*'Usages mobilité'!$BG22*(1+'Usages mobilité'!$BH22)^(E$6259-$D$6259)/1000</f>
        <v>0</v>
      </c>
      <c r="F6438" s="210">
        <f>F6387*'Usages mobilité'!$BG22*(1+'Usages mobilité'!$BH22)^(F$6259-$D$6259)/1000</f>
        <v>0</v>
      </c>
      <c r="G6438" s="210">
        <f>G6387*'Usages mobilité'!$BG22*(1+'Usages mobilité'!$BH22)^(G$6259-$D$6259)/1000</f>
        <v>0</v>
      </c>
      <c r="H6438" s="210">
        <f>H6387*'Usages mobilité'!$BG22*(1+'Usages mobilité'!$BH22)^(H$6259-$D$6259)/1000</f>
        <v>0</v>
      </c>
      <c r="I6438" s="210">
        <f>I6387*'Usages mobilité'!$BG22*(1+'Usages mobilité'!$BH22)^(I$6259-$D$6259)/1000</f>
        <v>0</v>
      </c>
      <c r="J6438" s="210">
        <f>J6387*'Usages mobilité'!$BG22*(1+'Usages mobilité'!$BH22)^(J$6259-$D$6259)/1000</f>
        <v>0</v>
      </c>
      <c r="K6438" s="210">
        <f>K6387*'Usages mobilité'!$BG22*(1+'Usages mobilité'!$BH22)^(K$6259-$D$6259)/1000</f>
        <v>0</v>
      </c>
      <c r="L6438" s="210">
        <f>L6387*'Usages mobilité'!$BG22*(1+'Usages mobilité'!$BH22)^(L$6259-$D$6259)/1000</f>
        <v>0</v>
      </c>
      <c r="M6438" s="210">
        <f>M6387*'Usages mobilité'!$BG22*(1+'Usages mobilité'!$BH22)^(M$6259-$D$6259)/1000</f>
        <v>0</v>
      </c>
      <c r="N6438" s="210">
        <f>N6387*'Usages mobilité'!$BG22*(1+'Usages mobilité'!$BH22)^(N$6259-$D$6259)/1000</f>
        <v>0</v>
      </c>
      <c r="O6438" s="210">
        <f>O6387*'Usages mobilité'!$BG22*(1+'Usages mobilité'!$BH22)^(O$6259-$D$6259)/1000</f>
        <v>0</v>
      </c>
      <c r="P6438" s="210">
        <f>P6387*'Usages mobilité'!$BG22*(1+'Usages mobilité'!$BH22)^(P$6259-$D$6259)/1000</f>
        <v>0</v>
      </c>
      <c r="Q6438" s="210">
        <f>Q6387*'Usages mobilité'!$BG22*(1+'Usages mobilité'!$BH22)^(Q$6259-$D$6259)/1000</f>
        <v>0</v>
      </c>
      <c r="R6438" s="210">
        <f>R6387*'Usages mobilité'!$BG22*(1+'Usages mobilité'!$BH22)^(R$6259-$D$6259)/1000</f>
        <v>0</v>
      </c>
    </row>
    <row r="6439" spans="1:18" hidden="1" outlineLevel="2" x14ac:dyDescent="0.35">
      <c r="A6439" s="209" t="str">
        <f>'Usages mobilité'!A23</f>
        <v>Usage mobilité n°20</v>
      </c>
      <c r="B6439" s="209" t="s">
        <v>639</v>
      </c>
      <c r="C6439" s="209"/>
      <c r="D6439" s="210">
        <f>D6388*'Usages mobilité'!$BG23*(1+'Usages mobilité'!$BH23)^(D$6259-$D$6259)/1000</f>
        <v>0</v>
      </c>
      <c r="E6439" s="210">
        <f>E6388*'Usages mobilité'!$BG23*(1+'Usages mobilité'!$BH23)^(E$6259-$D$6259)/1000</f>
        <v>0</v>
      </c>
      <c r="F6439" s="210">
        <f>F6388*'Usages mobilité'!$BG23*(1+'Usages mobilité'!$BH23)^(F$6259-$D$6259)/1000</f>
        <v>0</v>
      </c>
      <c r="G6439" s="210">
        <f>G6388*'Usages mobilité'!$BG23*(1+'Usages mobilité'!$BH23)^(G$6259-$D$6259)/1000</f>
        <v>0</v>
      </c>
      <c r="H6439" s="210">
        <f>H6388*'Usages mobilité'!$BG23*(1+'Usages mobilité'!$BH23)^(H$6259-$D$6259)/1000</f>
        <v>0</v>
      </c>
      <c r="I6439" s="210">
        <f>I6388*'Usages mobilité'!$BG23*(1+'Usages mobilité'!$BH23)^(I$6259-$D$6259)/1000</f>
        <v>0</v>
      </c>
      <c r="J6439" s="210">
        <f>J6388*'Usages mobilité'!$BG23*(1+'Usages mobilité'!$BH23)^(J$6259-$D$6259)/1000</f>
        <v>0</v>
      </c>
      <c r="K6439" s="210">
        <f>K6388*'Usages mobilité'!$BG23*(1+'Usages mobilité'!$BH23)^(K$6259-$D$6259)/1000</f>
        <v>0</v>
      </c>
      <c r="L6439" s="210">
        <f>L6388*'Usages mobilité'!$BG23*(1+'Usages mobilité'!$BH23)^(L$6259-$D$6259)/1000</f>
        <v>0</v>
      </c>
      <c r="M6439" s="210">
        <f>M6388*'Usages mobilité'!$BG23*(1+'Usages mobilité'!$BH23)^(M$6259-$D$6259)/1000</f>
        <v>0</v>
      </c>
      <c r="N6439" s="210">
        <f>N6388*'Usages mobilité'!$BG23*(1+'Usages mobilité'!$BH23)^(N$6259-$D$6259)/1000</f>
        <v>0</v>
      </c>
      <c r="O6439" s="210">
        <f>O6388*'Usages mobilité'!$BG23*(1+'Usages mobilité'!$BH23)^(O$6259-$D$6259)/1000</f>
        <v>0</v>
      </c>
      <c r="P6439" s="210">
        <f>P6388*'Usages mobilité'!$BG23*(1+'Usages mobilité'!$BH23)^(P$6259-$D$6259)/1000</f>
        <v>0</v>
      </c>
      <c r="Q6439" s="210">
        <f>Q6388*'Usages mobilité'!$BG23*(1+'Usages mobilité'!$BH23)^(Q$6259-$D$6259)/1000</f>
        <v>0</v>
      </c>
      <c r="R6439" s="210">
        <f>R6388*'Usages mobilité'!$BG23*(1+'Usages mobilité'!$BH23)^(R$6259-$D$6259)/1000</f>
        <v>0</v>
      </c>
    </row>
    <row r="6440" spans="1:18" hidden="1" outlineLevel="2" x14ac:dyDescent="0.35">
      <c r="A6440" s="209" t="str">
        <f>'Usages mobilité'!A24</f>
        <v>Usage mobilité n°21</v>
      </c>
      <c r="B6440" s="209" t="s">
        <v>639</v>
      </c>
      <c r="C6440" s="209"/>
      <c r="D6440" s="210">
        <f>D6389*'Usages mobilité'!$BG24*(1+'Usages mobilité'!$BH24)^(D$6259-$D$6259)/1000</f>
        <v>0</v>
      </c>
      <c r="E6440" s="210">
        <f>E6389*'Usages mobilité'!$BG24*(1+'Usages mobilité'!$BH24)^(E$6259-$D$6259)/1000</f>
        <v>0</v>
      </c>
      <c r="F6440" s="210">
        <f>F6389*'Usages mobilité'!$BG24*(1+'Usages mobilité'!$BH24)^(F$6259-$D$6259)/1000</f>
        <v>0</v>
      </c>
      <c r="G6440" s="210">
        <f>G6389*'Usages mobilité'!$BG24*(1+'Usages mobilité'!$BH24)^(G$6259-$D$6259)/1000</f>
        <v>0</v>
      </c>
      <c r="H6440" s="210">
        <f>H6389*'Usages mobilité'!$BG24*(1+'Usages mobilité'!$BH24)^(H$6259-$D$6259)/1000</f>
        <v>0</v>
      </c>
      <c r="I6440" s="210">
        <f>I6389*'Usages mobilité'!$BG24*(1+'Usages mobilité'!$BH24)^(I$6259-$D$6259)/1000</f>
        <v>0</v>
      </c>
      <c r="J6440" s="210">
        <f>J6389*'Usages mobilité'!$BG24*(1+'Usages mobilité'!$BH24)^(J$6259-$D$6259)/1000</f>
        <v>0</v>
      </c>
      <c r="K6440" s="210">
        <f>K6389*'Usages mobilité'!$BG24*(1+'Usages mobilité'!$BH24)^(K$6259-$D$6259)/1000</f>
        <v>0</v>
      </c>
      <c r="L6440" s="210">
        <f>L6389*'Usages mobilité'!$BG24*(1+'Usages mobilité'!$BH24)^(L$6259-$D$6259)/1000</f>
        <v>0</v>
      </c>
      <c r="M6440" s="210">
        <f>M6389*'Usages mobilité'!$BG24*(1+'Usages mobilité'!$BH24)^(M$6259-$D$6259)/1000</f>
        <v>0</v>
      </c>
      <c r="N6440" s="210">
        <f>N6389*'Usages mobilité'!$BG24*(1+'Usages mobilité'!$BH24)^(N$6259-$D$6259)/1000</f>
        <v>0</v>
      </c>
      <c r="O6440" s="210">
        <f>O6389*'Usages mobilité'!$BG24*(1+'Usages mobilité'!$BH24)^(O$6259-$D$6259)/1000</f>
        <v>0</v>
      </c>
      <c r="P6440" s="210">
        <f>P6389*'Usages mobilité'!$BG24*(1+'Usages mobilité'!$BH24)^(P$6259-$D$6259)/1000</f>
        <v>0</v>
      </c>
      <c r="Q6440" s="210">
        <f>Q6389*'Usages mobilité'!$BG24*(1+'Usages mobilité'!$BH24)^(Q$6259-$D$6259)/1000</f>
        <v>0</v>
      </c>
      <c r="R6440" s="210">
        <f>R6389*'Usages mobilité'!$BG24*(1+'Usages mobilité'!$BH24)^(R$6259-$D$6259)/1000</f>
        <v>0</v>
      </c>
    </row>
    <row r="6441" spans="1:18" hidden="1" outlineLevel="2" x14ac:dyDescent="0.35">
      <c r="A6441" s="209" t="str">
        <f>'Usages mobilité'!A25</f>
        <v>Usage mobilité n°22</v>
      </c>
      <c r="B6441" s="209" t="s">
        <v>639</v>
      </c>
      <c r="C6441" s="209"/>
      <c r="D6441" s="210">
        <f>D6390*'Usages mobilité'!$BG25*(1+'Usages mobilité'!$BH25)^(D$6259-$D$6259)/1000</f>
        <v>0</v>
      </c>
      <c r="E6441" s="210">
        <f>E6390*'Usages mobilité'!$BG25*(1+'Usages mobilité'!$BH25)^(E$6259-$D$6259)/1000</f>
        <v>0</v>
      </c>
      <c r="F6441" s="210">
        <f>F6390*'Usages mobilité'!$BG25*(1+'Usages mobilité'!$BH25)^(F$6259-$D$6259)/1000</f>
        <v>0</v>
      </c>
      <c r="G6441" s="210">
        <f>G6390*'Usages mobilité'!$BG25*(1+'Usages mobilité'!$BH25)^(G$6259-$D$6259)/1000</f>
        <v>0</v>
      </c>
      <c r="H6441" s="210">
        <f>H6390*'Usages mobilité'!$BG25*(1+'Usages mobilité'!$BH25)^(H$6259-$D$6259)/1000</f>
        <v>0</v>
      </c>
      <c r="I6441" s="210">
        <f>I6390*'Usages mobilité'!$BG25*(1+'Usages mobilité'!$BH25)^(I$6259-$D$6259)/1000</f>
        <v>0</v>
      </c>
      <c r="J6441" s="210">
        <f>J6390*'Usages mobilité'!$BG25*(1+'Usages mobilité'!$BH25)^(J$6259-$D$6259)/1000</f>
        <v>0</v>
      </c>
      <c r="K6441" s="210">
        <f>K6390*'Usages mobilité'!$BG25*(1+'Usages mobilité'!$BH25)^(K$6259-$D$6259)/1000</f>
        <v>0</v>
      </c>
      <c r="L6441" s="210">
        <f>L6390*'Usages mobilité'!$BG25*(1+'Usages mobilité'!$BH25)^(L$6259-$D$6259)/1000</f>
        <v>0</v>
      </c>
      <c r="M6441" s="210">
        <f>M6390*'Usages mobilité'!$BG25*(1+'Usages mobilité'!$BH25)^(M$6259-$D$6259)/1000</f>
        <v>0</v>
      </c>
      <c r="N6441" s="210">
        <f>N6390*'Usages mobilité'!$BG25*(1+'Usages mobilité'!$BH25)^(N$6259-$D$6259)/1000</f>
        <v>0</v>
      </c>
      <c r="O6441" s="210">
        <f>O6390*'Usages mobilité'!$BG25*(1+'Usages mobilité'!$BH25)^(O$6259-$D$6259)/1000</f>
        <v>0</v>
      </c>
      <c r="P6441" s="210">
        <f>P6390*'Usages mobilité'!$BG25*(1+'Usages mobilité'!$BH25)^(P$6259-$D$6259)/1000</f>
        <v>0</v>
      </c>
      <c r="Q6441" s="210">
        <f>Q6390*'Usages mobilité'!$BG25*(1+'Usages mobilité'!$BH25)^(Q$6259-$D$6259)/1000</f>
        <v>0</v>
      </c>
      <c r="R6441" s="210">
        <f>R6390*'Usages mobilité'!$BG25*(1+'Usages mobilité'!$BH25)^(R$6259-$D$6259)/1000</f>
        <v>0</v>
      </c>
    </row>
    <row r="6442" spans="1:18" hidden="1" outlineLevel="2" x14ac:dyDescent="0.35">
      <c r="A6442" s="209" t="str">
        <f>'Usages mobilité'!A26</f>
        <v>Usage mobilité n°23</v>
      </c>
      <c r="B6442" s="209" t="s">
        <v>639</v>
      </c>
      <c r="C6442" s="209"/>
      <c r="D6442" s="210">
        <f>D6391*'Usages mobilité'!$BG26*(1+'Usages mobilité'!$BH26)^(D$6259-$D$6259)/1000</f>
        <v>0</v>
      </c>
      <c r="E6442" s="210">
        <f>E6391*'Usages mobilité'!$BG26*(1+'Usages mobilité'!$BH26)^(E$6259-$D$6259)/1000</f>
        <v>0</v>
      </c>
      <c r="F6442" s="210">
        <f>F6391*'Usages mobilité'!$BG26*(1+'Usages mobilité'!$BH26)^(F$6259-$D$6259)/1000</f>
        <v>0</v>
      </c>
      <c r="G6442" s="210">
        <f>G6391*'Usages mobilité'!$BG26*(1+'Usages mobilité'!$BH26)^(G$6259-$D$6259)/1000</f>
        <v>0</v>
      </c>
      <c r="H6442" s="210">
        <f>H6391*'Usages mobilité'!$BG26*(1+'Usages mobilité'!$BH26)^(H$6259-$D$6259)/1000</f>
        <v>0</v>
      </c>
      <c r="I6442" s="210">
        <f>I6391*'Usages mobilité'!$BG26*(1+'Usages mobilité'!$BH26)^(I$6259-$D$6259)/1000</f>
        <v>0</v>
      </c>
      <c r="J6442" s="210">
        <f>J6391*'Usages mobilité'!$BG26*(1+'Usages mobilité'!$BH26)^(J$6259-$D$6259)/1000</f>
        <v>0</v>
      </c>
      <c r="K6442" s="210">
        <f>K6391*'Usages mobilité'!$BG26*(1+'Usages mobilité'!$BH26)^(K$6259-$D$6259)/1000</f>
        <v>0</v>
      </c>
      <c r="L6442" s="210">
        <f>L6391*'Usages mobilité'!$BG26*(1+'Usages mobilité'!$BH26)^(L$6259-$D$6259)/1000</f>
        <v>0</v>
      </c>
      <c r="M6442" s="210">
        <f>M6391*'Usages mobilité'!$BG26*(1+'Usages mobilité'!$BH26)^(M$6259-$D$6259)/1000</f>
        <v>0</v>
      </c>
      <c r="N6442" s="210">
        <f>N6391*'Usages mobilité'!$BG26*(1+'Usages mobilité'!$BH26)^(N$6259-$D$6259)/1000</f>
        <v>0</v>
      </c>
      <c r="O6442" s="210">
        <f>O6391*'Usages mobilité'!$BG26*(1+'Usages mobilité'!$BH26)^(O$6259-$D$6259)/1000</f>
        <v>0</v>
      </c>
      <c r="P6442" s="210">
        <f>P6391*'Usages mobilité'!$BG26*(1+'Usages mobilité'!$BH26)^(P$6259-$D$6259)/1000</f>
        <v>0</v>
      </c>
      <c r="Q6442" s="210">
        <f>Q6391*'Usages mobilité'!$BG26*(1+'Usages mobilité'!$BH26)^(Q$6259-$D$6259)/1000</f>
        <v>0</v>
      </c>
      <c r="R6442" s="210">
        <f>R6391*'Usages mobilité'!$BG26*(1+'Usages mobilité'!$BH26)^(R$6259-$D$6259)/1000</f>
        <v>0</v>
      </c>
    </row>
    <row r="6443" spans="1:18" hidden="1" outlineLevel="2" x14ac:dyDescent="0.35">
      <c r="A6443" s="209" t="str">
        <f>'Usages mobilité'!A27</f>
        <v>Usage mobilité n°24</v>
      </c>
      <c r="B6443" s="209" t="s">
        <v>639</v>
      </c>
      <c r="C6443" s="209"/>
      <c r="D6443" s="210">
        <f>D6392*'Usages mobilité'!$BG27*(1+'Usages mobilité'!$BH27)^(D$6259-$D$6259)/1000</f>
        <v>0</v>
      </c>
      <c r="E6443" s="210">
        <f>E6392*'Usages mobilité'!$BG27*(1+'Usages mobilité'!$BH27)^(E$6259-$D$6259)/1000</f>
        <v>0</v>
      </c>
      <c r="F6443" s="210">
        <f>F6392*'Usages mobilité'!$BG27*(1+'Usages mobilité'!$BH27)^(F$6259-$D$6259)/1000</f>
        <v>0</v>
      </c>
      <c r="G6443" s="210">
        <f>G6392*'Usages mobilité'!$BG27*(1+'Usages mobilité'!$BH27)^(G$6259-$D$6259)/1000</f>
        <v>0</v>
      </c>
      <c r="H6443" s="210">
        <f>H6392*'Usages mobilité'!$BG27*(1+'Usages mobilité'!$BH27)^(H$6259-$D$6259)/1000</f>
        <v>0</v>
      </c>
      <c r="I6443" s="210">
        <f>I6392*'Usages mobilité'!$BG27*(1+'Usages mobilité'!$BH27)^(I$6259-$D$6259)/1000</f>
        <v>0</v>
      </c>
      <c r="J6443" s="210">
        <f>J6392*'Usages mobilité'!$BG27*(1+'Usages mobilité'!$BH27)^(J$6259-$D$6259)/1000</f>
        <v>0</v>
      </c>
      <c r="K6443" s="210">
        <f>K6392*'Usages mobilité'!$BG27*(1+'Usages mobilité'!$BH27)^(K$6259-$D$6259)/1000</f>
        <v>0</v>
      </c>
      <c r="L6443" s="210">
        <f>L6392*'Usages mobilité'!$BG27*(1+'Usages mobilité'!$BH27)^(L$6259-$D$6259)/1000</f>
        <v>0</v>
      </c>
      <c r="M6443" s="210">
        <f>M6392*'Usages mobilité'!$BG27*(1+'Usages mobilité'!$BH27)^(M$6259-$D$6259)/1000</f>
        <v>0</v>
      </c>
      <c r="N6443" s="210">
        <f>N6392*'Usages mobilité'!$BG27*(1+'Usages mobilité'!$BH27)^(N$6259-$D$6259)/1000</f>
        <v>0</v>
      </c>
      <c r="O6443" s="210">
        <f>O6392*'Usages mobilité'!$BG27*(1+'Usages mobilité'!$BH27)^(O$6259-$D$6259)/1000</f>
        <v>0</v>
      </c>
      <c r="P6443" s="210">
        <f>P6392*'Usages mobilité'!$BG27*(1+'Usages mobilité'!$BH27)^(P$6259-$D$6259)/1000</f>
        <v>0</v>
      </c>
      <c r="Q6443" s="210">
        <f>Q6392*'Usages mobilité'!$BG27*(1+'Usages mobilité'!$BH27)^(Q$6259-$D$6259)/1000</f>
        <v>0</v>
      </c>
      <c r="R6443" s="210">
        <f>R6392*'Usages mobilité'!$BG27*(1+'Usages mobilité'!$BH27)^(R$6259-$D$6259)/1000</f>
        <v>0</v>
      </c>
    </row>
    <row r="6444" spans="1:18" hidden="1" outlineLevel="2" x14ac:dyDescent="0.35">
      <c r="A6444" s="209" t="str">
        <f>'Usages mobilité'!A28</f>
        <v>Usage mobilité n°25</v>
      </c>
      <c r="B6444" s="209" t="s">
        <v>639</v>
      </c>
      <c r="C6444" s="209"/>
      <c r="D6444" s="210">
        <f>D6393*'Usages mobilité'!$BG28*(1+'Usages mobilité'!$BH28)^(D$6259-$D$6259)/1000</f>
        <v>0</v>
      </c>
      <c r="E6444" s="210">
        <f>E6393*'Usages mobilité'!$BG28*(1+'Usages mobilité'!$BH28)^(E$6259-$D$6259)/1000</f>
        <v>0</v>
      </c>
      <c r="F6444" s="210">
        <f>F6393*'Usages mobilité'!$BG28*(1+'Usages mobilité'!$BH28)^(F$6259-$D$6259)/1000</f>
        <v>0</v>
      </c>
      <c r="G6444" s="210">
        <f>G6393*'Usages mobilité'!$BG28*(1+'Usages mobilité'!$BH28)^(G$6259-$D$6259)/1000</f>
        <v>0</v>
      </c>
      <c r="H6444" s="210">
        <f>H6393*'Usages mobilité'!$BG28*(1+'Usages mobilité'!$BH28)^(H$6259-$D$6259)/1000</f>
        <v>0</v>
      </c>
      <c r="I6444" s="210">
        <f>I6393*'Usages mobilité'!$BG28*(1+'Usages mobilité'!$BH28)^(I$6259-$D$6259)/1000</f>
        <v>0</v>
      </c>
      <c r="J6444" s="210">
        <f>J6393*'Usages mobilité'!$BG28*(1+'Usages mobilité'!$BH28)^(J$6259-$D$6259)/1000</f>
        <v>0</v>
      </c>
      <c r="K6444" s="210">
        <f>K6393*'Usages mobilité'!$BG28*(1+'Usages mobilité'!$BH28)^(K$6259-$D$6259)/1000</f>
        <v>0</v>
      </c>
      <c r="L6444" s="210">
        <f>L6393*'Usages mobilité'!$BG28*(1+'Usages mobilité'!$BH28)^(L$6259-$D$6259)/1000</f>
        <v>0</v>
      </c>
      <c r="M6444" s="210">
        <f>M6393*'Usages mobilité'!$BG28*(1+'Usages mobilité'!$BH28)^(M$6259-$D$6259)/1000</f>
        <v>0</v>
      </c>
      <c r="N6444" s="210">
        <f>N6393*'Usages mobilité'!$BG28*(1+'Usages mobilité'!$BH28)^(N$6259-$D$6259)/1000</f>
        <v>0</v>
      </c>
      <c r="O6444" s="210">
        <f>O6393*'Usages mobilité'!$BG28*(1+'Usages mobilité'!$BH28)^(O$6259-$D$6259)/1000</f>
        <v>0</v>
      </c>
      <c r="P6444" s="210">
        <f>P6393*'Usages mobilité'!$BG28*(1+'Usages mobilité'!$BH28)^(P$6259-$D$6259)/1000</f>
        <v>0</v>
      </c>
      <c r="Q6444" s="210">
        <f>Q6393*'Usages mobilité'!$BG28*(1+'Usages mobilité'!$BH28)^(Q$6259-$D$6259)/1000</f>
        <v>0</v>
      </c>
      <c r="R6444" s="210">
        <f>R6393*'Usages mobilité'!$BG28*(1+'Usages mobilité'!$BH28)^(R$6259-$D$6259)/1000</f>
        <v>0</v>
      </c>
    </row>
    <row r="6445" spans="1:18" hidden="1" outlineLevel="2" x14ac:dyDescent="0.35">
      <c r="A6445" s="209" t="str">
        <f>'Usages mobilité'!A29</f>
        <v>Usage mobilité n°26</v>
      </c>
      <c r="B6445" s="209" t="s">
        <v>639</v>
      </c>
      <c r="C6445" s="209"/>
      <c r="D6445" s="210">
        <f>D6394*'Usages mobilité'!$BG29*(1+'Usages mobilité'!$BH29)^(D$6259-$D$6259)/1000</f>
        <v>0</v>
      </c>
      <c r="E6445" s="210">
        <f>E6394*'Usages mobilité'!$BG29*(1+'Usages mobilité'!$BH29)^(E$6259-$D$6259)/1000</f>
        <v>0</v>
      </c>
      <c r="F6445" s="210">
        <f>F6394*'Usages mobilité'!$BG29*(1+'Usages mobilité'!$BH29)^(F$6259-$D$6259)/1000</f>
        <v>0</v>
      </c>
      <c r="G6445" s="210">
        <f>G6394*'Usages mobilité'!$BG29*(1+'Usages mobilité'!$BH29)^(G$6259-$D$6259)/1000</f>
        <v>0</v>
      </c>
      <c r="H6445" s="210">
        <f>H6394*'Usages mobilité'!$BG29*(1+'Usages mobilité'!$BH29)^(H$6259-$D$6259)/1000</f>
        <v>0</v>
      </c>
      <c r="I6445" s="210">
        <f>I6394*'Usages mobilité'!$BG29*(1+'Usages mobilité'!$BH29)^(I$6259-$D$6259)/1000</f>
        <v>0</v>
      </c>
      <c r="J6445" s="210">
        <f>J6394*'Usages mobilité'!$BG29*(1+'Usages mobilité'!$BH29)^(J$6259-$D$6259)/1000</f>
        <v>0</v>
      </c>
      <c r="K6445" s="210">
        <f>K6394*'Usages mobilité'!$BG29*(1+'Usages mobilité'!$BH29)^(K$6259-$D$6259)/1000</f>
        <v>0</v>
      </c>
      <c r="L6445" s="210">
        <f>L6394*'Usages mobilité'!$BG29*(1+'Usages mobilité'!$BH29)^(L$6259-$D$6259)/1000</f>
        <v>0</v>
      </c>
      <c r="M6445" s="210">
        <f>M6394*'Usages mobilité'!$BG29*(1+'Usages mobilité'!$BH29)^(M$6259-$D$6259)/1000</f>
        <v>0</v>
      </c>
      <c r="N6445" s="210">
        <f>N6394*'Usages mobilité'!$BG29*(1+'Usages mobilité'!$BH29)^(N$6259-$D$6259)/1000</f>
        <v>0</v>
      </c>
      <c r="O6445" s="210">
        <f>O6394*'Usages mobilité'!$BG29*(1+'Usages mobilité'!$BH29)^(O$6259-$D$6259)/1000</f>
        <v>0</v>
      </c>
      <c r="P6445" s="210">
        <f>P6394*'Usages mobilité'!$BG29*(1+'Usages mobilité'!$BH29)^(P$6259-$D$6259)/1000</f>
        <v>0</v>
      </c>
      <c r="Q6445" s="210">
        <f>Q6394*'Usages mobilité'!$BG29*(1+'Usages mobilité'!$BH29)^(Q$6259-$D$6259)/1000</f>
        <v>0</v>
      </c>
      <c r="R6445" s="210">
        <f>R6394*'Usages mobilité'!$BG29*(1+'Usages mobilité'!$BH29)^(R$6259-$D$6259)/1000</f>
        <v>0</v>
      </c>
    </row>
    <row r="6446" spans="1:18" hidden="1" outlineLevel="2" x14ac:dyDescent="0.35">
      <c r="A6446" s="209" t="str">
        <f>'Usages mobilité'!A30</f>
        <v>Usage mobilité n°27</v>
      </c>
      <c r="B6446" s="209" t="s">
        <v>639</v>
      </c>
      <c r="C6446" s="209"/>
      <c r="D6446" s="210">
        <f>D6395*'Usages mobilité'!$BG30*(1+'Usages mobilité'!$BH30)^(D$6259-$D$6259)/1000</f>
        <v>0</v>
      </c>
      <c r="E6446" s="210">
        <f>E6395*'Usages mobilité'!$BG30*(1+'Usages mobilité'!$BH30)^(E$6259-$D$6259)/1000</f>
        <v>0</v>
      </c>
      <c r="F6446" s="210">
        <f>F6395*'Usages mobilité'!$BG30*(1+'Usages mobilité'!$BH30)^(F$6259-$D$6259)/1000</f>
        <v>0</v>
      </c>
      <c r="G6446" s="210">
        <f>G6395*'Usages mobilité'!$BG30*(1+'Usages mobilité'!$BH30)^(G$6259-$D$6259)/1000</f>
        <v>0</v>
      </c>
      <c r="H6446" s="210">
        <f>H6395*'Usages mobilité'!$BG30*(1+'Usages mobilité'!$BH30)^(H$6259-$D$6259)/1000</f>
        <v>0</v>
      </c>
      <c r="I6446" s="210">
        <f>I6395*'Usages mobilité'!$BG30*(1+'Usages mobilité'!$BH30)^(I$6259-$D$6259)/1000</f>
        <v>0</v>
      </c>
      <c r="J6446" s="210">
        <f>J6395*'Usages mobilité'!$BG30*(1+'Usages mobilité'!$BH30)^(J$6259-$D$6259)/1000</f>
        <v>0</v>
      </c>
      <c r="K6446" s="210">
        <f>K6395*'Usages mobilité'!$BG30*(1+'Usages mobilité'!$BH30)^(K$6259-$D$6259)/1000</f>
        <v>0</v>
      </c>
      <c r="L6446" s="210">
        <f>L6395*'Usages mobilité'!$BG30*(1+'Usages mobilité'!$BH30)^(L$6259-$D$6259)/1000</f>
        <v>0</v>
      </c>
      <c r="M6446" s="210">
        <f>M6395*'Usages mobilité'!$BG30*(1+'Usages mobilité'!$BH30)^(M$6259-$D$6259)/1000</f>
        <v>0</v>
      </c>
      <c r="N6446" s="210">
        <f>N6395*'Usages mobilité'!$BG30*(1+'Usages mobilité'!$BH30)^(N$6259-$D$6259)/1000</f>
        <v>0</v>
      </c>
      <c r="O6446" s="210">
        <f>O6395*'Usages mobilité'!$BG30*(1+'Usages mobilité'!$BH30)^(O$6259-$D$6259)/1000</f>
        <v>0</v>
      </c>
      <c r="P6446" s="210">
        <f>P6395*'Usages mobilité'!$BG30*(1+'Usages mobilité'!$BH30)^(P$6259-$D$6259)/1000</f>
        <v>0</v>
      </c>
      <c r="Q6446" s="210">
        <f>Q6395*'Usages mobilité'!$BG30*(1+'Usages mobilité'!$BH30)^(Q$6259-$D$6259)/1000</f>
        <v>0</v>
      </c>
      <c r="R6446" s="210">
        <f>R6395*'Usages mobilité'!$BG30*(1+'Usages mobilité'!$BH30)^(R$6259-$D$6259)/1000</f>
        <v>0</v>
      </c>
    </row>
    <row r="6447" spans="1:18" hidden="1" outlineLevel="2" x14ac:dyDescent="0.35">
      <c r="A6447" s="209" t="str">
        <f>'Usages mobilité'!A31</f>
        <v>Usage mobilité n°28</v>
      </c>
      <c r="B6447" s="209" t="s">
        <v>639</v>
      </c>
      <c r="C6447" s="209"/>
      <c r="D6447" s="210">
        <f>D6396*'Usages mobilité'!$BG31*(1+'Usages mobilité'!$BH31)^(D$6259-$D$6259)/1000</f>
        <v>0</v>
      </c>
      <c r="E6447" s="210">
        <f>E6396*'Usages mobilité'!$BG31*(1+'Usages mobilité'!$BH31)^(E$6259-$D$6259)/1000</f>
        <v>0</v>
      </c>
      <c r="F6447" s="210">
        <f>F6396*'Usages mobilité'!$BG31*(1+'Usages mobilité'!$BH31)^(F$6259-$D$6259)/1000</f>
        <v>0</v>
      </c>
      <c r="G6447" s="210">
        <f>G6396*'Usages mobilité'!$BG31*(1+'Usages mobilité'!$BH31)^(G$6259-$D$6259)/1000</f>
        <v>0</v>
      </c>
      <c r="H6447" s="210">
        <f>H6396*'Usages mobilité'!$BG31*(1+'Usages mobilité'!$BH31)^(H$6259-$D$6259)/1000</f>
        <v>0</v>
      </c>
      <c r="I6447" s="210">
        <f>I6396*'Usages mobilité'!$BG31*(1+'Usages mobilité'!$BH31)^(I$6259-$D$6259)/1000</f>
        <v>0</v>
      </c>
      <c r="J6447" s="210">
        <f>J6396*'Usages mobilité'!$BG31*(1+'Usages mobilité'!$BH31)^(J$6259-$D$6259)/1000</f>
        <v>0</v>
      </c>
      <c r="K6447" s="210">
        <f>K6396*'Usages mobilité'!$BG31*(1+'Usages mobilité'!$BH31)^(K$6259-$D$6259)/1000</f>
        <v>0</v>
      </c>
      <c r="L6447" s="210">
        <f>L6396*'Usages mobilité'!$BG31*(1+'Usages mobilité'!$BH31)^(L$6259-$D$6259)/1000</f>
        <v>0</v>
      </c>
      <c r="M6447" s="210">
        <f>M6396*'Usages mobilité'!$BG31*(1+'Usages mobilité'!$BH31)^(M$6259-$D$6259)/1000</f>
        <v>0</v>
      </c>
      <c r="N6447" s="210">
        <f>N6396*'Usages mobilité'!$BG31*(1+'Usages mobilité'!$BH31)^(N$6259-$D$6259)/1000</f>
        <v>0</v>
      </c>
      <c r="O6447" s="210">
        <f>O6396*'Usages mobilité'!$BG31*(1+'Usages mobilité'!$BH31)^(O$6259-$D$6259)/1000</f>
        <v>0</v>
      </c>
      <c r="P6447" s="210">
        <f>P6396*'Usages mobilité'!$BG31*(1+'Usages mobilité'!$BH31)^(P$6259-$D$6259)/1000</f>
        <v>0</v>
      </c>
      <c r="Q6447" s="210">
        <f>Q6396*'Usages mobilité'!$BG31*(1+'Usages mobilité'!$BH31)^(Q$6259-$D$6259)/1000</f>
        <v>0</v>
      </c>
      <c r="R6447" s="210">
        <f>R6396*'Usages mobilité'!$BG31*(1+'Usages mobilité'!$BH31)^(R$6259-$D$6259)/1000</f>
        <v>0</v>
      </c>
    </row>
    <row r="6448" spans="1:18" hidden="1" outlineLevel="2" x14ac:dyDescent="0.35">
      <c r="A6448" s="209" t="str">
        <f>'Usages mobilité'!A32</f>
        <v>Usage mobilité n°29</v>
      </c>
      <c r="B6448" s="209" t="s">
        <v>639</v>
      </c>
      <c r="C6448" s="209"/>
      <c r="D6448" s="210">
        <f>D6397*'Usages mobilité'!$BG32*(1+'Usages mobilité'!$BH32)^(D$6259-$D$6259)/1000</f>
        <v>0</v>
      </c>
      <c r="E6448" s="210">
        <f>E6397*'Usages mobilité'!$BG32*(1+'Usages mobilité'!$BH32)^(E$6259-$D$6259)/1000</f>
        <v>0</v>
      </c>
      <c r="F6448" s="210">
        <f>F6397*'Usages mobilité'!$BG32*(1+'Usages mobilité'!$BH32)^(F$6259-$D$6259)/1000</f>
        <v>0</v>
      </c>
      <c r="G6448" s="210">
        <f>G6397*'Usages mobilité'!$BG32*(1+'Usages mobilité'!$BH32)^(G$6259-$D$6259)/1000</f>
        <v>0</v>
      </c>
      <c r="H6448" s="210">
        <f>H6397*'Usages mobilité'!$BG32*(1+'Usages mobilité'!$BH32)^(H$6259-$D$6259)/1000</f>
        <v>0</v>
      </c>
      <c r="I6448" s="210">
        <f>I6397*'Usages mobilité'!$BG32*(1+'Usages mobilité'!$BH32)^(I$6259-$D$6259)/1000</f>
        <v>0</v>
      </c>
      <c r="J6448" s="210">
        <f>J6397*'Usages mobilité'!$BG32*(1+'Usages mobilité'!$BH32)^(J$6259-$D$6259)/1000</f>
        <v>0</v>
      </c>
      <c r="K6448" s="210">
        <f>K6397*'Usages mobilité'!$BG32*(1+'Usages mobilité'!$BH32)^(K$6259-$D$6259)/1000</f>
        <v>0</v>
      </c>
      <c r="L6448" s="210">
        <f>L6397*'Usages mobilité'!$BG32*(1+'Usages mobilité'!$BH32)^(L$6259-$D$6259)/1000</f>
        <v>0</v>
      </c>
      <c r="M6448" s="210">
        <f>M6397*'Usages mobilité'!$BG32*(1+'Usages mobilité'!$BH32)^(M$6259-$D$6259)/1000</f>
        <v>0</v>
      </c>
      <c r="N6448" s="210">
        <f>N6397*'Usages mobilité'!$BG32*(1+'Usages mobilité'!$BH32)^(N$6259-$D$6259)/1000</f>
        <v>0</v>
      </c>
      <c r="O6448" s="210">
        <f>O6397*'Usages mobilité'!$BG32*(1+'Usages mobilité'!$BH32)^(O$6259-$D$6259)/1000</f>
        <v>0</v>
      </c>
      <c r="P6448" s="210">
        <f>P6397*'Usages mobilité'!$BG32*(1+'Usages mobilité'!$BH32)^(P$6259-$D$6259)/1000</f>
        <v>0</v>
      </c>
      <c r="Q6448" s="210">
        <f>Q6397*'Usages mobilité'!$BG32*(1+'Usages mobilité'!$BH32)^(Q$6259-$D$6259)/1000</f>
        <v>0</v>
      </c>
      <c r="R6448" s="210">
        <f>R6397*'Usages mobilité'!$BG32*(1+'Usages mobilité'!$BH32)^(R$6259-$D$6259)/1000</f>
        <v>0</v>
      </c>
    </row>
    <row r="6449" spans="1:18" hidden="1" outlineLevel="2" x14ac:dyDescent="0.35">
      <c r="A6449" s="209" t="str">
        <f>'Usages mobilité'!A33</f>
        <v>Usage mobilité n°30</v>
      </c>
      <c r="B6449" s="209" t="s">
        <v>639</v>
      </c>
      <c r="C6449" s="209"/>
      <c r="D6449" s="210">
        <f>D6398*'Usages mobilité'!$BG33*(1+'Usages mobilité'!$BH33)^(D$6259-$D$6259)/1000</f>
        <v>0</v>
      </c>
      <c r="E6449" s="210">
        <f>E6398*'Usages mobilité'!$BG33*(1+'Usages mobilité'!$BH33)^(E$6259-$D$6259)/1000</f>
        <v>0</v>
      </c>
      <c r="F6449" s="210">
        <f>F6398*'Usages mobilité'!$BG33*(1+'Usages mobilité'!$BH33)^(F$6259-$D$6259)/1000</f>
        <v>0</v>
      </c>
      <c r="G6449" s="210">
        <f>G6398*'Usages mobilité'!$BG33*(1+'Usages mobilité'!$BH33)^(G$6259-$D$6259)/1000</f>
        <v>0</v>
      </c>
      <c r="H6449" s="210">
        <f>H6398*'Usages mobilité'!$BG33*(1+'Usages mobilité'!$BH33)^(H$6259-$D$6259)/1000</f>
        <v>0</v>
      </c>
      <c r="I6449" s="210">
        <f>I6398*'Usages mobilité'!$BG33*(1+'Usages mobilité'!$BH33)^(I$6259-$D$6259)/1000</f>
        <v>0</v>
      </c>
      <c r="J6449" s="210">
        <f>J6398*'Usages mobilité'!$BG33*(1+'Usages mobilité'!$BH33)^(J$6259-$D$6259)/1000</f>
        <v>0</v>
      </c>
      <c r="K6449" s="210">
        <f>K6398*'Usages mobilité'!$BG33*(1+'Usages mobilité'!$BH33)^(K$6259-$D$6259)/1000</f>
        <v>0</v>
      </c>
      <c r="L6449" s="210">
        <f>L6398*'Usages mobilité'!$BG33*(1+'Usages mobilité'!$BH33)^(L$6259-$D$6259)/1000</f>
        <v>0</v>
      </c>
      <c r="M6449" s="210">
        <f>M6398*'Usages mobilité'!$BG33*(1+'Usages mobilité'!$BH33)^(M$6259-$D$6259)/1000</f>
        <v>0</v>
      </c>
      <c r="N6449" s="210">
        <f>N6398*'Usages mobilité'!$BG33*(1+'Usages mobilité'!$BH33)^(N$6259-$D$6259)/1000</f>
        <v>0</v>
      </c>
      <c r="O6449" s="210">
        <f>O6398*'Usages mobilité'!$BG33*(1+'Usages mobilité'!$BH33)^(O$6259-$D$6259)/1000</f>
        <v>0</v>
      </c>
      <c r="P6449" s="210">
        <f>P6398*'Usages mobilité'!$BG33*(1+'Usages mobilité'!$BH33)^(P$6259-$D$6259)/1000</f>
        <v>0</v>
      </c>
      <c r="Q6449" s="210">
        <f>Q6398*'Usages mobilité'!$BG33*(1+'Usages mobilité'!$BH33)^(Q$6259-$D$6259)/1000</f>
        <v>0</v>
      </c>
      <c r="R6449" s="210">
        <f>R6398*'Usages mobilité'!$BG33*(1+'Usages mobilité'!$BH33)^(R$6259-$D$6259)/1000</f>
        <v>0</v>
      </c>
    </row>
    <row r="6450" spans="1:18" hidden="1" outlineLevel="2" x14ac:dyDescent="0.35">
      <c r="A6450" s="209" t="str">
        <f>'Usages mobilité'!A34</f>
        <v>Usage mobilité n°31</v>
      </c>
      <c r="B6450" s="209" t="s">
        <v>639</v>
      </c>
      <c r="C6450" s="209"/>
      <c r="D6450" s="210">
        <f>D6399*'Usages mobilité'!$BG34*(1+'Usages mobilité'!$BH34)^(D$6259-$D$6259)/1000</f>
        <v>0</v>
      </c>
      <c r="E6450" s="210">
        <f>E6399*'Usages mobilité'!$BG34*(1+'Usages mobilité'!$BH34)^(E$6259-$D$6259)/1000</f>
        <v>0</v>
      </c>
      <c r="F6450" s="210">
        <f>F6399*'Usages mobilité'!$BG34*(1+'Usages mobilité'!$BH34)^(F$6259-$D$6259)/1000</f>
        <v>0</v>
      </c>
      <c r="G6450" s="210">
        <f>G6399*'Usages mobilité'!$BG34*(1+'Usages mobilité'!$BH34)^(G$6259-$D$6259)/1000</f>
        <v>0</v>
      </c>
      <c r="H6450" s="210">
        <f>H6399*'Usages mobilité'!$BG34*(1+'Usages mobilité'!$BH34)^(H$6259-$D$6259)/1000</f>
        <v>0</v>
      </c>
      <c r="I6450" s="210">
        <f>I6399*'Usages mobilité'!$BG34*(1+'Usages mobilité'!$BH34)^(I$6259-$D$6259)/1000</f>
        <v>0</v>
      </c>
      <c r="J6450" s="210">
        <f>J6399*'Usages mobilité'!$BG34*(1+'Usages mobilité'!$BH34)^(J$6259-$D$6259)/1000</f>
        <v>0</v>
      </c>
      <c r="K6450" s="210">
        <f>K6399*'Usages mobilité'!$BG34*(1+'Usages mobilité'!$BH34)^(K$6259-$D$6259)/1000</f>
        <v>0</v>
      </c>
      <c r="L6450" s="210">
        <f>L6399*'Usages mobilité'!$BG34*(1+'Usages mobilité'!$BH34)^(L$6259-$D$6259)/1000</f>
        <v>0</v>
      </c>
      <c r="M6450" s="210">
        <f>M6399*'Usages mobilité'!$BG34*(1+'Usages mobilité'!$BH34)^(M$6259-$D$6259)/1000</f>
        <v>0</v>
      </c>
      <c r="N6450" s="210">
        <f>N6399*'Usages mobilité'!$BG34*(1+'Usages mobilité'!$BH34)^(N$6259-$D$6259)/1000</f>
        <v>0</v>
      </c>
      <c r="O6450" s="210">
        <f>O6399*'Usages mobilité'!$BG34*(1+'Usages mobilité'!$BH34)^(O$6259-$D$6259)/1000</f>
        <v>0</v>
      </c>
      <c r="P6450" s="210">
        <f>P6399*'Usages mobilité'!$BG34*(1+'Usages mobilité'!$BH34)^(P$6259-$D$6259)/1000</f>
        <v>0</v>
      </c>
      <c r="Q6450" s="210">
        <f>Q6399*'Usages mobilité'!$BG34*(1+'Usages mobilité'!$BH34)^(Q$6259-$D$6259)/1000</f>
        <v>0</v>
      </c>
      <c r="R6450" s="210">
        <f>R6399*'Usages mobilité'!$BG34*(1+'Usages mobilité'!$BH34)^(R$6259-$D$6259)/1000</f>
        <v>0</v>
      </c>
    </row>
    <row r="6451" spans="1:18" hidden="1" outlineLevel="2" x14ac:dyDescent="0.35">
      <c r="A6451" s="209" t="str">
        <f>'Usages mobilité'!A35</f>
        <v>Usage mobilité n°32</v>
      </c>
      <c r="B6451" s="209" t="s">
        <v>639</v>
      </c>
      <c r="C6451" s="209"/>
      <c r="D6451" s="210">
        <f>D6400*'Usages mobilité'!$BG35*(1+'Usages mobilité'!$BH35)^(D$6259-$D$6259)/1000</f>
        <v>0</v>
      </c>
      <c r="E6451" s="210">
        <f>E6400*'Usages mobilité'!$BG35*(1+'Usages mobilité'!$BH35)^(E$6259-$D$6259)/1000</f>
        <v>0</v>
      </c>
      <c r="F6451" s="210">
        <f>F6400*'Usages mobilité'!$BG35*(1+'Usages mobilité'!$BH35)^(F$6259-$D$6259)/1000</f>
        <v>0</v>
      </c>
      <c r="G6451" s="210">
        <f>G6400*'Usages mobilité'!$BG35*(1+'Usages mobilité'!$BH35)^(G$6259-$D$6259)/1000</f>
        <v>0</v>
      </c>
      <c r="H6451" s="210">
        <f>H6400*'Usages mobilité'!$BG35*(1+'Usages mobilité'!$BH35)^(H$6259-$D$6259)/1000</f>
        <v>0</v>
      </c>
      <c r="I6451" s="210">
        <f>I6400*'Usages mobilité'!$BG35*(1+'Usages mobilité'!$BH35)^(I$6259-$D$6259)/1000</f>
        <v>0</v>
      </c>
      <c r="J6451" s="210">
        <f>J6400*'Usages mobilité'!$BG35*(1+'Usages mobilité'!$BH35)^(J$6259-$D$6259)/1000</f>
        <v>0</v>
      </c>
      <c r="K6451" s="210">
        <f>K6400*'Usages mobilité'!$BG35*(1+'Usages mobilité'!$BH35)^(K$6259-$D$6259)/1000</f>
        <v>0</v>
      </c>
      <c r="L6451" s="210">
        <f>L6400*'Usages mobilité'!$BG35*(1+'Usages mobilité'!$BH35)^(L$6259-$D$6259)/1000</f>
        <v>0</v>
      </c>
      <c r="M6451" s="210">
        <f>M6400*'Usages mobilité'!$BG35*(1+'Usages mobilité'!$BH35)^(M$6259-$D$6259)/1000</f>
        <v>0</v>
      </c>
      <c r="N6451" s="210">
        <f>N6400*'Usages mobilité'!$BG35*(1+'Usages mobilité'!$BH35)^(N$6259-$D$6259)/1000</f>
        <v>0</v>
      </c>
      <c r="O6451" s="210">
        <f>O6400*'Usages mobilité'!$BG35*(1+'Usages mobilité'!$BH35)^(O$6259-$D$6259)/1000</f>
        <v>0</v>
      </c>
      <c r="P6451" s="210">
        <f>P6400*'Usages mobilité'!$BG35*(1+'Usages mobilité'!$BH35)^(P$6259-$D$6259)/1000</f>
        <v>0</v>
      </c>
      <c r="Q6451" s="210">
        <f>Q6400*'Usages mobilité'!$BG35*(1+'Usages mobilité'!$BH35)^(Q$6259-$D$6259)/1000</f>
        <v>0</v>
      </c>
      <c r="R6451" s="210">
        <f>R6400*'Usages mobilité'!$BG35*(1+'Usages mobilité'!$BH35)^(R$6259-$D$6259)/1000</f>
        <v>0</v>
      </c>
    </row>
    <row r="6452" spans="1:18" hidden="1" outlineLevel="2" x14ac:dyDescent="0.35">
      <c r="A6452" s="209" t="str">
        <f>'Usages mobilité'!A36</f>
        <v>Usage mobilité n°33</v>
      </c>
      <c r="B6452" s="209" t="s">
        <v>639</v>
      </c>
      <c r="C6452" s="209"/>
      <c r="D6452" s="210">
        <f>D6401*'Usages mobilité'!$BG36*(1+'Usages mobilité'!$BH36)^(D$6259-$D$6259)/1000</f>
        <v>0</v>
      </c>
      <c r="E6452" s="210">
        <f>E6401*'Usages mobilité'!$BG36*(1+'Usages mobilité'!$BH36)^(E$6259-$D$6259)/1000</f>
        <v>0</v>
      </c>
      <c r="F6452" s="210">
        <f>F6401*'Usages mobilité'!$BG36*(1+'Usages mobilité'!$BH36)^(F$6259-$D$6259)/1000</f>
        <v>0</v>
      </c>
      <c r="G6452" s="210">
        <f>G6401*'Usages mobilité'!$BG36*(1+'Usages mobilité'!$BH36)^(G$6259-$D$6259)/1000</f>
        <v>0</v>
      </c>
      <c r="H6452" s="210">
        <f>H6401*'Usages mobilité'!$BG36*(1+'Usages mobilité'!$BH36)^(H$6259-$D$6259)/1000</f>
        <v>0</v>
      </c>
      <c r="I6452" s="210">
        <f>I6401*'Usages mobilité'!$BG36*(1+'Usages mobilité'!$BH36)^(I$6259-$D$6259)/1000</f>
        <v>0</v>
      </c>
      <c r="J6452" s="210">
        <f>J6401*'Usages mobilité'!$BG36*(1+'Usages mobilité'!$BH36)^(J$6259-$D$6259)/1000</f>
        <v>0</v>
      </c>
      <c r="K6452" s="210">
        <f>K6401*'Usages mobilité'!$BG36*(1+'Usages mobilité'!$BH36)^(K$6259-$D$6259)/1000</f>
        <v>0</v>
      </c>
      <c r="L6452" s="210">
        <f>L6401*'Usages mobilité'!$BG36*(1+'Usages mobilité'!$BH36)^(L$6259-$D$6259)/1000</f>
        <v>0</v>
      </c>
      <c r="M6452" s="210">
        <f>M6401*'Usages mobilité'!$BG36*(1+'Usages mobilité'!$BH36)^(M$6259-$D$6259)/1000</f>
        <v>0</v>
      </c>
      <c r="N6452" s="210">
        <f>N6401*'Usages mobilité'!$BG36*(1+'Usages mobilité'!$BH36)^(N$6259-$D$6259)/1000</f>
        <v>0</v>
      </c>
      <c r="O6452" s="210">
        <f>O6401*'Usages mobilité'!$BG36*(1+'Usages mobilité'!$BH36)^(O$6259-$D$6259)/1000</f>
        <v>0</v>
      </c>
      <c r="P6452" s="210">
        <f>P6401*'Usages mobilité'!$BG36*(1+'Usages mobilité'!$BH36)^(P$6259-$D$6259)/1000</f>
        <v>0</v>
      </c>
      <c r="Q6452" s="210">
        <f>Q6401*'Usages mobilité'!$BG36*(1+'Usages mobilité'!$BH36)^(Q$6259-$D$6259)/1000</f>
        <v>0</v>
      </c>
      <c r="R6452" s="210">
        <f>R6401*'Usages mobilité'!$BG36*(1+'Usages mobilité'!$BH36)^(R$6259-$D$6259)/1000</f>
        <v>0</v>
      </c>
    </row>
    <row r="6453" spans="1:18" hidden="1" outlineLevel="2" x14ac:dyDescent="0.35">
      <c r="A6453" s="209" t="str">
        <f>'Usages mobilité'!A37</f>
        <v>Usage mobilité n°34</v>
      </c>
      <c r="B6453" s="209" t="s">
        <v>639</v>
      </c>
      <c r="C6453" s="209"/>
      <c r="D6453" s="210">
        <f>D6402*'Usages mobilité'!$BG37*(1+'Usages mobilité'!$BH37)^(D$6259-$D$6259)/1000</f>
        <v>0</v>
      </c>
      <c r="E6453" s="210">
        <f>E6402*'Usages mobilité'!$BG37*(1+'Usages mobilité'!$BH37)^(E$6259-$D$6259)/1000</f>
        <v>0</v>
      </c>
      <c r="F6453" s="210">
        <f>F6402*'Usages mobilité'!$BG37*(1+'Usages mobilité'!$BH37)^(F$6259-$D$6259)/1000</f>
        <v>0</v>
      </c>
      <c r="G6453" s="210">
        <f>G6402*'Usages mobilité'!$BG37*(1+'Usages mobilité'!$BH37)^(G$6259-$D$6259)/1000</f>
        <v>0</v>
      </c>
      <c r="H6453" s="210">
        <f>H6402*'Usages mobilité'!$BG37*(1+'Usages mobilité'!$BH37)^(H$6259-$D$6259)/1000</f>
        <v>0</v>
      </c>
      <c r="I6453" s="210">
        <f>I6402*'Usages mobilité'!$BG37*(1+'Usages mobilité'!$BH37)^(I$6259-$D$6259)/1000</f>
        <v>0</v>
      </c>
      <c r="J6453" s="210">
        <f>J6402*'Usages mobilité'!$BG37*(1+'Usages mobilité'!$BH37)^(J$6259-$D$6259)/1000</f>
        <v>0</v>
      </c>
      <c r="K6453" s="210">
        <f>K6402*'Usages mobilité'!$BG37*(1+'Usages mobilité'!$BH37)^(K$6259-$D$6259)/1000</f>
        <v>0</v>
      </c>
      <c r="L6453" s="210">
        <f>L6402*'Usages mobilité'!$BG37*(1+'Usages mobilité'!$BH37)^(L$6259-$D$6259)/1000</f>
        <v>0</v>
      </c>
      <c r="M6453" s="210">
        <f>M6402*'Usages mobilité'!$BG37*(1+'Usages mobilité'!$BH37)^(M$6259-$D$6259)/1000</f>
        <v>0</v>
      </c>
      <c r="N6453" s="210">
        <f>N6402*'Usages mobilité'!$BG37*(1+'Usages mobilité'!$BH37)^(N$6259-$D$6259)/1000</f>
        <v>0</v>
      </c>
      <c r="O6453" s="210">
        <f>O6402*'Usages mobilité'!$BG37*(1+'Usages mobilité'!$BH37)^(O$6259-$D$6259)/1000</f>
        <v>0</v>
      </c>
      <c r="P6453" s="210">
        <f>P6402*'Usages mobilité'!$BG37*(1+'Usages mobilité'!$BH37)^(P$6259-$D$6259)/1000</f>
        <v>0</v>
      </c>
      <c r="Q6453" s="210">
        <f>Q6402*'Usages mobilité'!$BG37*(1+'Usages mobilité'!$BH37)^(Q$6259-$D$6259)/1000</f>
        <v>0</v>
      </c>
      <c r="R6453" s="210">
        <f>R6402*'Usages mobilité'!$BG37*(1+'Usages mobilité'!$BH37)^(R$6259-$D$6259)/1000</f>
        <v>0</v>
      </c>
    </row>
    <row r="6454" spans="1:18" hidden="1" outlineLevel="2" x14ac:dyDescent="0.35">
      <c r="A6454" s="209" t="str">
        <f>'Usages mobilité'!A38</f>
        <v>Usage mobilité n°35</v>
      </c>
      <c r="B6454" s="209" t="s">
        <v>639</v>
      </c>
      <c r="C6454" s="209"/>
      <c r="D6454" s="210">
        <f>D6403*'Usages mobilité'!$BG38*(1+'Usages mobilité'!$BH38)^(D$6259-$D$6259)/1000</f>
        <v>0</v>
      </c>
      <c r="E6454" s="210">
        <f>E6403*'Usages mobilité'!$BG38*(1+'Usages mobilité'!$BH38)^(E$6259-$D$6259)/1000</f>
        <v>0</v>
      </c>
      <c r="F6454" s="210">
        <f>F6403*'Usages mobilité'!$BG38*(1+'Usages mobilité'!$BH38)^(F$6259-$D$6259)/1000</f>
        <v>0</v>
      </c>
      <c r="G6454" s="210">
        <f>G6403*'Usages mobilité'!$BG38*(1+'Usages mobilité'!$BH38)^(G$6259-$D$6259)/1000</f>
        <v>0</v>
      </c>
      <c r="H6454" s="210">
        <f>H6403*'Usages mobilité'!$BG38*(1+'Usages mobilité'!$BH38)^(H$6259-$D$6259)/1000</f>
        <v>0</v>
      </c>
      <c r="I6454" s="210">
        <f>I6403*'Usages mobilité'!$BG38*(1+'Usages mobilité'!$BH38)^(I$6259-$D$6259)/1000</f>
        <v>0</v>
      </c>
      <c r="J6454" s="210">
        <f>J6403*'Usages mobilité'!$BG38*(1+'Usages mobilité'!$BH38)^(J$6259-$D$6259)/1000</f>
        <v>0</v>
      </c>
      <c r="K6454" s="210">
        <f>K6403*'Usages mobilité'!$BG38*(1+'Usages mobilité'!$BH38)^(K$6259-$D$6259)/1000</f>
        <v>0</v>
      </c>
      <c r="L6454" s="210">
        <f>L6403*'Usages mobilité'!$BG38*(1+'Usages mobilité'!$BH38)^(L$6259-$D$6259)/1000</f>
        <v>0</v>
      </c>
      <c r="M6454" s="210">
        <f>M6403*'Usages mobilité'!$BG38*(1+'Usages mobilité'!$BH38)^(M$6259-$D$6259)/1000</f>
        <v>0</v>
      </c>
      <c r="N6454" s="210">
        <f>N6403*'Usages mobilité'!$BG38*(1+'Usages mobilité'!$BH38)^(N$6259-$D$6259)/1000</f>
        <v>0</v>
      </c>
      <c r="O6454" s="210">
        <f>O6403*'Usages mobilité'!$BG38*(1+'Usages mobilité'!$BH38)^(O$6259-$D$6259)/1000</f>
        <v>0</v>
      </c>
      <c r="P6454" s="210">
        <f>P6403*'Usages mobilité'!$BG38*(1+'Usages mobilité'!$BH38)^(P$6259-$D$6259)/1000</f>
        <v>0</v>
      </c>
      <c r="Q6454" s="210">
        <f>Q6403*'Usages mobilité'!$BG38*(1+'Usages mobilité'!$BH38)^(Q$6259-$D$6259)/1000</f>
        <v>0</v>
      </c>
      <c r="R6454" s="210">
        <f>R6403*'Usages mobilité'!$BG38*(1+'Usages mobilité'!$BH38)^(R$6259-$D$6259)/1000</f>
        <v>0</v>
      </c>
    </row>
    <row r="6455" spans="1:18" hidden="1" outlineLevel="2" x14ac:dyDescent="0.35">
      <c r="A6455" s="209" t="str">
        <f>'Usages mobilité'!A39</f>
        <v>Usage mobilité n°36</v>
      </c>
      <c r="B6455" s="209" t="s">
        <v>639</v>
      </c>
      <c r="C6455" s="209"/>
      <c r="D6455" s="210">
        <f>D6404*'Usages mobilité'!$BG39*(1+'Usages mobilité'!$BH39)^(D$6259-$D$6259)/1000</f>
        <v>0</v>
      </c>
      <c r="E6455" s="210">
        <f>E6404*'Usages mobilité'!$BG39*(1+'Usages mobilité'!$BH39)^(E$6259-$D$6259)/1000</f>
        <v>0</v>
      </c>
      <c r="F6455" s="210">
        <f>F6404*'Usages mobilité'!$BG39*(1+'Usages mobilité'!$BH39)^(F$6259-$D$6259)/1000</f>
        <v>0</v>
      </c>
      <c r="G6455" s="210">
        <f>G6404*'Usages mobilité'!$BG39*(1+'Usages mobilité'!$BH39)^(G$6259-$D$6259)/1000</f>
        <v>0</v>
      </c>
      <c r="H6455" s="210">
        <f>H6404*'Usages mobilité'!$BG39*(1+'Usages mobilité'!$BH39)^(H$6259-$D$6259)/1000</f>
        <v>0</v>
      </c>
      <c r="I6455" s="210">
        <f>I6404*'Usages mobilité'!$BG39*(1+'Usages mobilité'!$BH39)^(I$6259-$D$6259)/1000</f>
        <v>0</v>
      </c>
      <c r="J6455" s="210">
        <f>J6404*'Usages mobilité'!$BG39*(1+'Usages mobilité'!$BH39)^(J$6259-$D$6259)/1000</f>
        <v>0</v>
      </c>
      <c r="K6455" s="210">
        <f>K6404*'Usages mobilité'!$BG39*(1+'Usages mobilité'!$BH39)^(K$6259-$D$6259)/1000</f>
        <v>0</v>
      </c>
      <c r="L6455" s="210">
        <f>L6404*'Usages mobilité'!$BG39*(1+'Usages mobilité'!$BH39)^(L$6259-$D$6259)/1000</f>
        <v>0</v>
      </c>
      <c r="M6455" s="210">
        <f>M6404*'Usages mobilité'!$BG39*(1+'Usages mobilité'!$BH39)^(M$6259-$D$6259)/1000</f>
        <v>0</v>
      </c>
      <c r="N6455" s="210">
        <f>N6404*'Usages mobilité'!$BG39*(1+'Usages mobilité'!$BH39)^(N$6259-$D$6259)/1000</f>
        <v>0</v>
      </c>
      <c r="O6455" s="210">
        <f>O6404*'Usages mobilité'!$BG39*(1+'Usages mobilité'!$BH39)^(O$6259-$D$6259)/1000</f>
        <v>0</v>
      </c>
      <c r="P6455" s="210">
        <f>P6404*'Usages mobilité'!$BG39*(1+'Usages mobilité'!$BH39)^(P$6259-$D$6259)/1000</f>
        <v>0</v>
      </c>
      <c r="Q6455" s="210">
        <f>Q6404*'Usages mobilité'!$BG39*(1+'Usages mobilité'!$BH39)^(Q$6259-$D$6259)/1000</f>
        <v>0</v>
      </c>
      <c r="R6455" s="210">
        <f>R6404*'Usages mobilité'!$BG39*(1+'Usages mobilité'!$BH39)^(R$6259-$D$6259)/1000</f>
        <v>0</v>
      </c>
    </row>
    <row r="6456" spans="1:18" hidden="1" outlineLevel="2" x14ac:dyDescent="0.35">
      <c r="A6456" s="209" t="str">
        <f>'Usages mobilité'!A40</f>
        <v>Usage mobilité n°37</v>
      </c>
      <c r="B6456" s="209" t="s">
        <v>639</v>
      </c>
      <c r="C6456" s="209"/>
      <c r="D6456" s="210">
        <f>D6405*'Usages mobilité'!$BG40*(1+'Usages mobilité'!$BH40)^(D$6259-$D$6259)/1000</f>
        <v>0</v>
      </c>
      <c r="E6456" s="210">
        <f>E6405*'Usages mobilité'!$BG40*(1+'Usages mobilité'!$BH40)^(E$6259-$D$6259)/1000</f>
        <v>0</v>
      </c>
      <c r="F6456" s="210">
        <f>F6405*'Usages mobilité'!$BG40*(1+'Usages mobilité'!$BH40)^(F$6259-$D$6259)/1000</f>
        <v>0</v>
      </c>
      <c r="G6456" s="210">
        <f>G6405*'Usages mobilité'!$BG40*(1+'Usages mobilité'!$BH40)^(G$6259-$D$6259)/1000</f>
        <v>0</v>
      </c>
      <c r="H6456" s="210">
        <f>H6405*'Usages mobilité'!$BG40*(1+'Usages mobilité'!$BH40)^(H$6259-$D$6259)/1000</f>
        <v>0</v>
      </c>
      <c r="I6456" s="210">
        <f>I6405*'Usages mobilité'!$BG40*(1+'Usages mobilité'!$BH40)^(I$6259-$D$6259)/1000</f>
        <v>0</v>
      </c>
      <c r="J6456" s="210">
        <f>J6405*'Usages mobilité'!$BG40*(1+'Usages mobilité'!$BH40)^(J$6259-$D$6259)/1000</f>
        <v>0</v>
      </c>
      <c r="K6456" s="210">
        <f>K6405*'Usages mobilité'!$BG40*(1+'Usages mobilité'!$BH40)^(K$6259-$D$6259)/1000</f>
        <v>0</v>
      </c>
      <c r="L6456" s="210">
        <f>L6405*'Usages mobilité'!$BG40*(1+'Usages mobilité'!$BH40)^(L$6259-$D$6259)/1000</f>
        <v>0</v>
      </c>
      <c r="M6456" s="210">
        <f>M6405*'Usages mobilité'!$BG40*(1+'Usages mobilité'!$BH40)^(M$6259-$D$6259)/1000</f>
        <v>0</v>
      </c>
      <c r="N6456" s="210">
        <f>N6405*'Usages mobilité'!$BG40*(1+'Usages mobilité'!$BH40)^(N$6259-$D$6259)/1000</f>
        <v>0</v>
      </c>
      <c r="O6456" s="210">
        <f>O6405*'Usages mobilité'!$BG40*(1+'Usages mobilité'!$BH40)^(O$6259-$D$6259)/1000</f>
        <v>0</v>
      </c>
      <c r="P6456" s="210">
        <f>P6405*'Usages mobilité'!$BG40*(1+'Usages mobilité'!$BH40)^(P$6259-$D$6259)/1000</f>
        <v>0</v>
      </c>
      <c r="Q6456" s="210">
        <f>Q6405*'Usages mobilité'!$BG40*(1+'Usages mobilité'!$BH40)^(Q$6259-$D$6259)/1000</f>
        <v>0</v>
      </c>
      <c r="R6456" s="210">
        <f>R6405*'Usages mobilité'!$BG40*(1+'Usages mobilité'!$BH40)^(R$6259-$D$6259)/1000</f>
        <v>0</v>
      </c>
    </row>
    <row r="6457" spans="1:18" hidden="1" outlineLevel="2" x14ac:dyDescent="0.35">
      <c r="A6457" s="209" t="str">
        <f>'Usages mobilité'!A41</f>
        <v>Usage mobilité n°38</v>
      </c>
      <c r="B6457" s="209" t="s">
        <v>639</v>
      </c>
      <c r="C6457" s="209"/>
      <c r="D6457" s="210">
        <f>D6406*'Usages mobilité'!$BG41*(1+'Usages mobilité'!$BH41)^(D$6259-$D$6259)/1000</f>
        <v>0</v>
      </c>
      <c r="E6457" s="210">
        <f>E6406*'Usages mobilité'!$BG41*(1+'Usages mobilité'!$BH41)^(E$6259-$D$6259)/1000</f>
        <v>0</v>
      </c>
      <c r="F6457" s="210">
        <f>F6406*'Usages mobilité'!$BG41*(1+'Usages mobilité'!$BH41)^(F$6259-$D$6259)/1000</f>
        <v>0</v>
      </c>
      <c r="G6457" s="210">
        <f>G6406*'Usages mobilité'!$BG41*(1+'Usages mobilité'!$BH41)^(G$6259-$D$6259)/1000</f>
        <v>0</v>
      </c>
      <c r="H6457" s="210">
        <f>H6406*'Usages mobilité'!$BG41*(1+'Usages mobilité'!$BH41)^(H$6259-$D$6259)/1000</f>
        <v>0</v>
      </c>
      <c r="I6457" s="210">
        <f>I6406*'Usages mobilité'!$BG41*(1+'Usages mobilité'!$BH41)^(I$6259-$D$6259)/1000</f>
        <v>0</v>
      </c>
      <c r="J6457" s="210">
        <f>J6406*'Usages mobilité'!$BG41*(1+'Usages mobilité'!$BH41)^(J$6259-$D$6259)/1000</f>
        <v>0</v>
      </c>
      <c r="K6457" s="210">
        <f>K6406*'Usages mobilité'!$BG41*(1+'Usages mobilité'!$BH41)^(K$6259-$D$6259)/1000</f>
        <v>0</v>
      </c>
      <c r="L6457" s="210">
        <f>L6406*'Usages mobilité'!$BG41*(1+'Usages mobilité'!$BH41)^(L$6259-$D$6259)/1000</f>
        <v>0</v>
      </c>
      <c r="M6457" s="210">
        <f>M6406*'Usages mobilité'!$BG41*(1+'Usages mobilité'!$BH41)^(M$6259-$D$6259)/1000</f>
        <v>0</v>
      </c>
      <c r="N6457" s="210">
        <f>N6406*'Usages mobilité'!$BG41*(1+'Usages mobilité'!$BH41)^(N$6259-$D$6259)/1000</f>
        <v>0</v>
      </c>
      <c r="O6457" s="210">
        <f>O6406*'Usages mobilité'!$BG41*(1+'Usages mobilité'!$BH41)^(O$6259-$D$6259)/1000</f>
        <v>0</v>
      </c>
      <c r="P6457" s="210">
        <f>P6406*'Usages mobilité'!$BG41*(1+'Usages mobilité'!$BH41)^(P$6259-$D$6259)/1000</f>
        <v>0</v>
      </c>
      <c r="Q6457" s="210">
        <f>Q6406*'Usages mobilité'!$BG41*(1+'Usages mobilité'!$BH41)^(Q$6259-$D$6259)/1000</f>
        <v>0</v>
      </c>
      <c r="R6457" s="210">
        <f>R6406*'Usages mobilité'!$BG41*(1+'Usages mobilité'!$BH41)^(R$6259-$D$6259)/1000</f>
        <v>0</v>
      </c>
    </row>
    <row r="6458" spans="1:18" hidden="1" outlineLevel="2" x14ac:dyDescent="0.35">
      <c r="A6458" s="209" t="str">
        <f>'Usages mobilité'!A42</f>
        <v>Usage mobilité n°39</v>
      </c>
      <c r="B6458" s="209" t="s">
        <v>639</v>
      </c>
      <c r="C6458" s="209"/>
      <c r="D6458" s="210">
        <f>D6407*'Usages mobilité'!$BG42*(1+'Usages mobilité'!$BH42)^(D$6259-$D$6259)/1000</f>
        <v>0</v>
      </c>
      <c r="E6458" s="210">
        <f>E6407*'Usages mobilité'!$BG42*(1+'Usages mobilité'!$BH42)^(E$6259-$D$6259)/1000</f>
        <v>0</v>
      </c>
      <c r="F6458" s="210">
        <f>F6407*'Usages mobilité'!$BG42*(1+'Usages mobilité'!$BH42)^(F$6259-$D$6259)/1000</f>
        <v>0</v>
      </c>
      <c r="G6458" s="210">
        <f>G6407*'Usages mobilité'!$BG42*(1+'Usages mobilité'!$BH42)^(G$6259-$D$6259)/1000</f>
        <v>0</v>
      </c>
      <c r="H6458" s="210">
        <f>H6407*'Usages mobilité'!$BG42*(1+'Usages mobilité'!$BH42)^(H$6259-$D$6259)/1000</f>
        <v>0</v>
      </c>
      <c r="I6458" s="210">
        <f>I6407*'Usages mobilité'!$BG42*(1+'Usages mobilité'!$BH42)^(I$6259-$D$6259)/1000</f>
        <v>0</v>
      </c>
      <c r="J6458" s="210">
        <f>J6407*'Usages mobilité'!$BG42*(1+'Usages mobilité'!$BH42)^(J$6259-$D$6259)/1000</f>
        <v>0</v>
      </c>
      <c r="K6458" s="210">
        <f>K6407*'Usages mobilité'!$BG42*(1+'Usages mobilité'!$BH42)^(K$6259-$D$6259)/1000</f>
        <v>0</v>
      </c>
      <c r="L6458" s="210">
        <f>L6407*'Usages mobilité'!$BG42*(1+'Usages mobilité'!$BH42)^(L$6259-$D$6259)/1000</f>
        <v>0</v>
      </c>
      <c r="M6458" s="210">
        <f>M6407*'Usages mobilité'!$BG42*(1+'Usages mobilité'!$BH42)^(M$6259-$D$6259)/1000</f>
        <v>0</v>
      </c>
      <c r="N6458" s="210">
        <f>N6407*'Usages mobilité'!$BG42*(1+'Usages mobilité'!$BH42)^(N$6259-$D$6259)/1000</f>
        <v>0</v>
      </c>
      <c r="O6458" s="210">
        <f>O6407*'Usages mobilité'!$BG42*(1+'Usages mobilité'!$BH42)^(O$6259-$D$6259)/1000</f>
        <v>0</v>
      </c>
      <c r="P6458" s="210">
        <f>P6407*'Usages mobilité'!$BG42*(1+'Usages mobilité'!$BH42)^(P$6259-$D$6259)/1000</f>
        <v>0</v>
      </c>
      <c r="Q6458" s="210">
        <f>Q6407*'Usages mobilité'!$BG42*(1+'Usages mobilité'!$BH42)^(Q$6259-$D$6259)/1000</f>
        <v>0</v>
      </c>
      <c r="R6458" s="210">
        <f>R6407*'Usages mobilité'!$BG42*(1+'Usages mobilité'!$BH42)^(R$6259-$D$6259)/1000</f>
        <v>0</v>
      </c>
    </row>
    <row r="6459" spans="1:18" hidden="1" outlineLevel="2" x14ac:dyDescent="0.35">
      <c r="A6459" s="209" t="str">
        <f>'Usages mobilité'!A43</f>
        <v>Usage mobilité n°40</v>
      </c>
      <c r="B6459" s="209" t="s">
        <v>639</v>
      </c>
      <c r="C6459" s="209"/>
      <c r="D6459" s="210">
        <f>D6408*'Usages mobilité'!$BG43*(1+'Usages mobilité'!$BH43)^(D$6259-$D$6259)/1000</f>
        <v>0</v>
      </c>
      <c r="E6459" s="210">
        <f>E6408*'Usages mobilité'!$BG43*(1+'Usages mobilité'!$BH43)^(E$6259-$D$6259)/1000</f>
        <v>0</v>
      </c>
      <c r="F6459" s="210">
        <f>F6408*'Usages mobilité'!$BG43*(1+'Usages mobilité'!$BH43)^(F$6259-$D$6259)/1000</f>
        <v>0</v>
      </c>
      <c r="G6459" s="210">
        <f>G6408*'Usages mobilité'!$BG43*(1+'Usages mobilité'!$BH43)^(G$6259-$D$6259)/1000</f>
        <v>0</v>
      </c>
      <c r="H6459" s="210">
        <f>H6408*'Usages mobilité'!$BG43*(1+'Usages mobilité'!$BH43)^(H$6259-$D$6259)/1000</f>
        <v>0</v>
      </c>
      <c r="I6459" s="210">
        <f>I6408*'Usages mobilité'!$BG43*(1+'Usages mobilité'!$BH43)^(I$6259-$D$6259)/1000</f>
        <v>0</v>
      </c>
      <c r="J6459" s="210">
        <f>J6408*'Usages mobilité'!$BG43*(1+'Usages mobilité'!$BH43)^(J$6259-$D$6259)/1000</f>
        <v>0</v>
      </c>
      <c r="K6459" s="210">
        <f>K6408*'Usages mobilité'!$BG43*(1+'Usages mobilité'!$BH43)^(K$6259-$D$6259)/1000</f>
        <v>0</v>
      </c>
      <c r="L6459" s="210">
        <f>L6408*'Usages mobilité'!$BG43*(1+'Usages mobilité'!$BH43)^(L$6259-$D$6259)/1000</f>
        <v>0</v>
      </c>
      <c r="M6459" s="210">
        <f>M6408*'Usages mobilité'!$BG43*(1+'Usages mobilité'!$BH43)^(M$6259-$D$6259)/1000</f>
        <v>0</v>
      </c>
      <c r="N6459" s="210">
        <f>N6408*'Usages mobilité'!$BG43*(1+'Usages mobilité'!$BH43)^(N$6259-$D$6259)/1000</f>
        <v>0</v>
      </c>
      <c r="O6459" s="210">
        <f>O6408*'Usages mobilité'!$BG43*(1+'Usages mobilité'!$BH43)^(O$6259-$D$6259)/1000</f>
        <v>0</v>
      </c>
      <c r="P6459" s="210">
        <f>P6408*'Usages mobilité'!$BG43*(1+'Usages mobilité'!$BH43)^(P$6259-$D$6259)/1000</f>
        <v>0</v>
      </c>
      <c r="Q6459" s="210">
        <f>Q6408*'Usages mobilité'!$BG43*(1+'Usages mobilité'!$BH43)^(Q$6259-$D$6259)/1000</f>
        <v>0</v>
      </c>
      <c r="R6459" s="210">
        <f>R6408*'Usages mobilité'!$BG43*(1+'Usages mobilité'!$BH43)^(R$6259-$D$6259)/1000</f>
        <v>0</v>
      </c>
    </row>
    <row r="6460" spans="1:18" hidden="1" outlineLevel="2" x14ac:dyDescent="0.35">
      <c r="A6460" s="209" t="str">
        <f>'Usages mobilité'!A44</f>
        <v>Usage mobilité n°41</v>
      </c>
      <c r="B6460" s="209" t="s">
        <v>639</v>
      </c>
      <c r="C6460" s="209"/>
      <c r="D6460" s="210">
        <f>D6409*'Usages mobilité'!$BG44*(1+'Usages mobilité'!$BH44)^(D$6259-$D$6259)/1000</f>
        <v>0</v>
      </c>
      <c r="E6460" s="210">
        <f>E6409*'Usages mobilité'!$BG44*(1+'Usages mobilité'!$BH44)^(E$6259-$D$6259)/1000</f>
        <v>0</v>
      </c>
      <c r="F6460" s="210">
        <f>F6409*'Usages mobilité'!$BG44*(1+'Usages mobilité'!$BH44)^(F$6259-$D$6259)/1000</f>
        <v>0</v>
      </c>
      <c r="G6460" s="210">
        <f>G6409*'Usages mobilité'!$BG44*(1+'Usages mobilité'!$BH44)^(G$6259-$D$6259)/1000</f>
        <v>0</v>
      </c>
      <c r="H6460" s="210">
        <f>H6409*'Usages mobilité'!$BG44*(1+'Usages mobilité'!$BH44)^(H$6259-$D$6259)/1000</f>
        <v>0</v>
      </c>
      <c r="I6460" s="210">
        <f>I6409*'Usages mobilité'!$BG44*(1+'Usages mobilité'!$BH44)^(I$6259-$D$6259)/1000</f>
        <v>0</v>
      </c>
      <c r="J6460" s="210">
        <f>J6409*'Usages mobilité'!$BG44*(1+'Usages mobilité'!$BH44)^(J$6259-$D$6259)/1000</f>
        <v>0</v>
      </c>
      <c r="K6460" s="210">
        <f>K6409*'Usages mobilité'!$BG44*(1+'Usages mobilité'!$BH44)^(K$6259-$D$6259)/1000</f>
        <v>0</v>
      </c>
      <c r="L6460" s="210">
        <f>L6409*'Usages mobilité'!$BG44*(1+'Usages mobilité'!$BH44)^(L$6259-$D$6259)/1000</f>
        <v>0</v>
      </c>
      <c r="M6460" s="210">
        <f>M6409*'Usages mobilité'!$BG44*(1+'Usages mobilité'!$BH44)^(M$6259-$D$6259)/1000</f>
        <v>0</v>
      </c>
      <c r="N6460" s="210">
        <f>N6409*'Usages mobilité'!$BG44*(1+'Usages mobilité'!$BH44)^(N$6259-$D$6259)/1000</f>
        <v>0</v>
      </c>
      <c r="O6460" s="210">
        <f>O6409*'Usages mobilité'!$BG44*(1+'Usages mobilité'!$BH44)^(O$6259-$D$6259)/1000</f>
        <v>0</v>
      </c>
      <c r="P6460" s="210">
        <f>P6409*'Usages mobilité'!$BG44*(1+'Usages mobilité'!$BH44)^(P$6259-$D$6259)/1000</f>
        <v>0</v>
      </c>
      <c r="Q6460" s="210">
        <f>Q6409*'Usages mobilité'!$BG44*(1+'Usages mobilité'!$BH44)^(Q$6259-$D$6259)/1000</f>
        <v>0</v>
      </c>
      <c r="R6460" s="210">
        <f>R6409*'Usages mobilité'!$BG44*(1+'Usages mobilité'!$BH44)^(R$6259-$D$6259)/1000</f>
        <v>0</v>
      </c>
    </row>
    <row r="6461" spans="1:18" hidden="1" outlineLevel="2" x14ac:dyDescent="0.35">
      <c r="A6461" s="209" t="str">
        <f>'Usages mobilité'!A45</f>
        <v>Usage mobilité n°42</v>
      </c>
      <c r="B6461" s="209" t="s">
        <v>639</v>
      </c>
      <c r="C6461" s="209"/>
      <c r="D6461" s="210">
        <f>D6410*'Usages mobilité'!$BG45*(1+'Usages mobilité'!$BH45)^(D$6259-$D$6259)/1000</f>
        <v>0</v>
      </c>
      <c r="E6461" s="210">
        <f>E6410*'Usages mobilité'!$BG45*(1+'Usages mobilité'!$BH45)^(E$6259-$D$6259)/1000</f>
        <v>0</v>
      </c>
      <c r="F6461" s="210">
        <f>F6410*'Usages mobilité'!$BG45*(1+'Usages mobilité'!$BH45)^(F$6259-$D$6259)/1000</f>
        <v>0</v>
      </c>
      <c r="G6461" s="210">
        <f>G6410*'Usages mobilité'!$BG45*(1+'Usages mobilité'!$BH45)^(G$6259-$D$6259)/1000</f>
        <v>0</v>
      </c>
      <c r="H6461" s="210">
        <f>H6410*'Usages mobilité'!$BG45*(1+'Usages mobilité'!$BH45)^(H$6259-$D$6259)/1000</f>
        <v>0</v>
      </c>
      <c r="I6461" s="210">
        <f>I6410*'Usages mobilité'!$BG45*(1+'Usages mobilité'!$BH45)^(I$6259-$D$6259)/1000</f>
        <v>0</v>
      </c>
      <c r="J6461" s="210">
        <f>J6410*'Usages mobilité'!$BG45*(1+'Usages mobilité'!$BH45)^(J$6259-$D$6259)/1000</f>
        <v>0</v>
      </c>
      <c r="K6461" s="210">
        <f>K6410*'Usages mobilité'!$BG45*(1+'Usages mobilité'!$BH45)^(K$6259-$D$6259)/1000</f>
        <v>0</v>
      </c>
      <c r="L6461" s="210">
        <f>L6410*'Usages mobilité'!$BG45*(1+'Usages mobilité'!$BH45)^(L$6259-$D$6259)/1000</f>
        <v>0</v>
      </c>
      <c r="M6461" s="210">
        <f>M6410*'Usages mobilité'!$BG45*(1+'Usages mobilité'!$BH45)^(M$6259-$D$6259)/1000</f>
        <v>0</v>
      </c>
      <c r="N6461" s="210">
        <f>N6410*'Usages mobilité'!$BG45*(1+'Usages mobilité'!$BH45)^(N$6259-$D$6259)/1000</f>
        <v>0</v>
      </c>
      <c r="O6461" s="210">
        <f>O6410*'Usages mobilité'!$BG45*(1+'Usages mobilité'!$BH45)^(O$6259-$D$6259)/1000</f>
        <v>0</v>
      </c>
      <c r="P6461" s="210">
        <f>P6410*'Usages mobilité'!$BG45*(1+'Usages mobilité'!$BH45)^(P$6259-$D$6259)/1000</f>
        <v>0</v>
      </c>
      <c r="Q6461" s="210">
        <f>Q6410*'Usages mobilité'!$BG45*(1+'Usages mobilité'!$BH45)^(Q$6259-$D$6259)/1000</f>
        <v>0</v>
      </c>
      <c r="R6461" s="210">
        <f>R6410*'Usages mobilité'!$BG45*(1+'Usages mobilité'!$BH45)^(R$6259-$D$6259)/1000</f>
        <v>0</v>
      </c>
    </row>
    <row r="6462" spans="1:18" hidden="1" outlineLevel="2" x14ac:dyDescent="0.35">
      <c r="A6462" s="209" t="str">
        <f>'Usages mobilité'!A46</f>
        <v>Usage mobilité n°43</v>
      </c>
      <c r="B6462" s="209" t="s">
        <v>639</v>
      </c>
      <c r="C6462" s="209"/>
      <c r="D6462" s="210">
        <f>D6411*'Usages mobilité'!$BG46*(1+'Usages mobilité'!$BH46)^(D$6259-$D$6259)/1000</f>
        <v>0</v>
      </c>
      <c r="E6462" s="210">
        <f>E6411*'Usages mobilité'!$BG46*(1+'Usages mobilité'!$BH46)^(E$6259-$D$6259)/1000</f>
        <v>0</v>
      </c>
      <c r="F6462" s="210">
        <f>F6411*'Usages mobilité'!$BG46*(1+'Usages mobilité'!$BH46)^(F$6259-$D$6259)/1000</f>
        <v>0</v>
      </c>
      <c r="G6462" s="210">
        <f>G6411*'Usages mobilité'!$BG46*(1+'Usages mobilité'!$BH46)^(G$6259-$D$6259)/1000</f>
        <v>0</v>
      </c>
      <c r="H6462" s="210">
        <f>H6411*'Usages mobilité'!$BG46*(1+'Usages mobilité'!$BH46)^(H$6259-$D$6259)/1000</f>
        <v>0</v>
      </c>
      <c r="I6462" s="210">
        <f>I6411*'Usages mobilité'!$BG46*(1+'Usages mobilité'!$BH46)^(I$6259-$D$6259)/1000</f>
        <v>0</v>
      </c>
      <c r="J6462" s="210">
        <f>J6411*'Usages mobilité'!$BG46*(1+'Usages mobilité'!$BH46)^(J$6259-$D$6259)/1000</f>
        <v>0</v>
      </c>
      <c r="K6462" s="210">
        <f>K6411*'Usages mobilité'!$BG46*(1+'Usages mobilité'!$BH46)^(K$6259-$D$6259)/1000</f>
        <v>0</v>
      </c>
      <c r="L6462" s="210">
        <f>L6411*'Usages mobilité'!$BG46*(1+'Usages mobilité'!$BH46)^(L$6259-$D$6259)/1000</f>
        <v>0</v>
      </c>
      <c r="M6462" s="210">
        <f>M6411*'Usages mobilité'!$BG46*(1+'Usages mobilité'!$BH46)^(M$6259-$D$6259)/1000</f>
        <v>0</v>
      </c>
      <c r="N6462" s="210">
        <f>N6411*'Usages mobilité'!$BG46*(1+'Usages mobilité'!$BH46)^(N$6259-$D$6259)/1000</f>
        <v>0</v>
      </c>
      <c r="O6462" s="210">
        <f>O6411*'Usages mobilité'!$BG46*(1+'Usages mobilité'!$BH46)^(O$6259-$D$6259)/1000</f>
        <v>0</v>
      </c>
      <c r="P6462" s="210">
        <f>P6411*'Usages mobilité'!$BG46*(1+'Usages mobilité'!$BH46)^(P$6259-$D$6259)/1000</f>
        <v>0</v>
      </c>
      <c r="Q6462" s="210">
        <f>Q6411*'Usages mobilité'!$BG46*(1+'Usages mobilité'!$BH46)^(Q$6259-$D$6259)/1000</f>
        <v>0</v>
      </c>
      <c r="R6462" s="210">
        <f>R6411*'Usages mobilité'!$BG46*(1+'Usages mobilité'!$BH46)^(R$6259-$D$6259)/1000</f>
        <v>0</v>
      </c>
    </row>
    <row r="6463" spans="1:18" hidden="1" outlineLevel="2" x14ac:dyDescent="0.35">
      <c r="A6463" s="209" t="str">
        <f>'Usages mobilité'!A47</f>
        <v>Usage mobilité n°44</v>
      </c>
      <c r="B6463" s="209" t="s">
        <v>639</v>
      </c>
      <c r="C6463" s="209"/>
      <c r="D6463" s="210">
        <f>D6412*'Usages mobilité'!$BG47*(1+'Usages mobilité'!$BH47)^(D$6259-$D$6259)/1000</f>
        <v>0</v>
      </c>
      <c r="E6463" s="210">
        <f>E6412*'Usages mobilité'!$BG47*(1+'Usages mobilité'!$BH47)^(E$6259-$D$6259)/1000</f>
        <v>0</v>
      </c>
      <c r="F6463" s="210">
        <f>F6412*'Usages mobilité'!$BG47*(1+'Usages mobilité'!$BH47)^(F$6259-$D$6259)/1000</f>
        <v>0</v>
      </c>
      <c r="G6463" s="210">
        <f>G6412*'Usages mobilité'!$BG47*(1+'Usages mobilité'!$BH47)^(G$6259-$D$6259)/1000</f>
        <v>0</v>
      </c>
      <c r="H6463" s="210">
        <f>H6412*'Usages mobilité'!$BG47*(1+'Usages mobilité'!$BH47)^(H$6259-$D$6259)/1000</f>
        <v>0</v>
      </c>
      <c r="I6463" s="210">
        <f>I6412*'Usages mobilité'!$BG47*(1+'Usages mobilité'!$BH47)^(I$6259-$D$6259)/1000</f>
        <v>0</v>
      </c>
      <c r="J6463" s="210">
        <f>J6412*'Usages mobilité'!$BG47*(1+'Usages mobilité'!$BH47)^(J$6259-$D$6259)/1000</f>
        <v>0</v>
      </c>
      <c r="K6463" s="210">
        <f>K6412*'Usages mobilité'!$BG47*(1+'Usages mobilité'!$BH47)^(K$6259-$D$6259)/1000</f>
        <v>0</v>
      </c>
      <c r="L6463" s="210">
        <f>L6412*'Usages mobilité'!$BG47*(1+'Usages mobilité'!$BH47)^(L$6259-$D$6259)/1000</f>
        <v>0</v>
      </c>
      <c r="M6463" s="210">
        <f>M6412*'Usages mobilité'!$BG47*(1+'Usages mobilité'!$BH47)^(M$6259-$D$6259)/1000</f>
        <v>0</v>
      </c>
      <c r="N6463" s="210">
        <f>N6412*'Usages mobilité'!$BG47*(1+'Usages mobilité'!$BH47)^(N$6259-$D$6259)/1000</f>
        <v>0</v>
      </c>
      <c r="O6463" s="210">
        <f>O6412*'Usages mobilité'!$BG47*(1+'Usages mobilité'!$BH47)^(O$6259-$D$6259)/1000</f>
        <v>0</v>
      </c>
      <c r="P6463" s="210">
        <f>P6412*'Usages mobilité'!$BG47*(1+'Usages mobilité'!$BH47)^(P$6259-$D$6259)/1000</f>
        <v>0</v>
      </c>
      <c r="Q6463" s="210">
        <f>Q6412*'Usages mobilité'!$BG47*(1+'Usages mobilité'!$BH47)^(Q$6259-$D$6259)/1000</f>
        <v>0</v>
      </c>
      <c r="R6463" s="210">
        <f>R6412*'Usages mobilité'!$BG47*(1+'Usages mobilité'!$BH47)^(R$6259-$D$6259)/1000</f>
        <v>0</v>
      </c>
    </row>
    <row r="6464" spans="1:18" hidden="1" outlineLevel="2" x14ac:dyDescent="0.35">
      <c r="A6464" s="209" t="str">
        <f>'Usages mobilité'!A48</f>
        <v>Usage mobilité n°45</v>
      </c>
      <c r="B6464" s="209" t="s">
        <v>639</v>
      </c>
      <c r="C6464" s="209"/>
      <c r="D6464" s="210">
        <f>D6413*'Usages mobilité'!$BG48*(1+'Usages mobilité'!$BH48)^(D$6259-$D$6259)/1000</f>
        <v>0</v>
      </c>
      <c r="E6464" s="210">
        <f>E6413*'Usages mobilité'!$BG48*(1+'Usages mobilité'!$BH48)^(E$6259-$D$6259)/1000</f>
        <v>0</v>
      </c>
      <c r="F6464" s="210">
        <f>F6413*'Usages mobilité'!$BG48*(1+'Usages mobilité'!$BH48)^(F$6259-$D$6259)/1000</f>
        <v>0</v>
      </c>
      <c r="G6464" s="210">
        <f>G6413*'Usages mobilité'!$BG48*(1+'Usages mobilité'!$BH48)^(G$6259-$D$6259)/1000</f>
        <v>0</v>
      </c>
      <c r="H6464" s="210">
        <f>H6413*'Usages mobilité'!$BG48*(1+'Usages mobilité'!$BH48)^(H$6259-$D$6259)/1000</f>
        <v>0</v>
      </c>
      <c r="I6464" s="210">
        <f>I6413*'Usages mobilité'!$BG48*(1+'Usages mobilité'!$BH48)^(I$6259-$D$6259)/1000</f>
        <v>0</v>
      </c>
      <c r="J6464" s="210">
        <f>J6413*'Usages mobilité'!$BG48*(1+'Usages mobilité'!$BH48)^(J$6259-$D$6259)/1000</f>
        <v>0</v>
      </c>
      <c r="K6464" s="210">
        <f>K6413*'Usages mobilité'!$BG48*(1+'Usages mobilité'!$BH48)^(K$6259-$D$6259)/1000</f>
        <v>0</v>
      </c>
      <c r="L6464" s="210">
        <f>L6413*'Usages mobilité'!$BG48*(1+'Usages mobilité'!$BH48)^(L$6259-$D$6259)/1000</f>
        <v>0</v>
      </c>
      <c r="M6464" s="210">
        <f>M6413*'Usages mobilité'!$BG48*(1+'Usages mobilité'!$BH48)^(M$6259-$D$6259)/1000</f>
        <v>0</v>
      </c>
      <c r="N6464" s="210">
        <f>N6413*'Usages mobilité'!$BG48*(1+'Usages mobilité'!$BH48)^(N$6259-$D$6259)/1000</f>
        <v>0</v>
      </c>
      <c r="O6464" s="210">
        <f>O6413*'Usages mobilité'!$BG48*(1+'Usages mobilité'!$BH48)^(O$6259-$D$6259)/1000</f>
        <v>0</v>
      </c>
      <c r="P6464" s="210">
        <f>P6413*'Usages mobilité'!$BG48*(1+'Usages mobilité'!$BH48)^(P$6259-$D$6259)/1000</f>
        <v>0</v>
      </c>
      <c r="Q6464" s="210">
        <f>Q6413*'Usages mobilité'!$BG48*(1+'Usages mobilité'!$BH48)^(Q$6259-$D$6259)/1000</f>
        <v>0</v>
      </c>
      <c r="R6464" s="210">
        <f>R6413*'Usages mobilité'!$BG48*(1+'Usages mobilité'!$BH48)^(R$6259-$D$6259)/1000</f>
        <v>0</v>
      </c>
    </row>
    <row r="6465" spans="1:18" hidden="1" outlineLevel="2" x14ac:dyDescent="0.35">
      <c r="A6465" s="209" t="str">
        <f>'Usages mobilité'!A49</f>
        <v>Usage mobilité n°46</v>
      </c>
      <c r="B6465" s="209" t="s">
        <v>639</v>
      </c>
      <c r="C6465" s="209"/>
      <c r="D6465" s="210">
        <f>D6414*'Usages mobilité'!$BG49*(1+'Usages mobilité'!$BH49)^(D$6259-$D$6259)/1000</f>
        <v>0</v>
      </c>
      <c r="E6465" s="210">
        <f>E6414*'Usages mobilité'!$BG49*(1+'Usages mobilité'!$BH49)^(E$6259-$D$6259)/1000</f>
        <v>0</v>
      </c>
      <c r="F6465" s="210">
        <f>F6414*'Usages mobilité'!$BG49*(1+'Usages mobilité'!$BH49)^(F$6259-$D$6259)/1000</f>
        <v>0</v>
      </c>
      <c r="G6465" s="210">
        <f>G6414*'Usages mobilité'!$BG49*(1+'Usages mobilité'!$BH49)^(G$6259-$D$6259)/1000</f>
        <v>0</v>
      </c>
      <c r="H6465" s="210">
        <f>H6414*'Usages mobilité'!$BG49*(1+'Usages mobilité'!$BH49)^(H$6259-$D$6259)/1000</f>
        <v>0</v>
      </c>
      <c r="I6465" s="210">
        <f>I6414*'Usages mobilité'!$BG49*(1+'Usages mobilité'!$BH49)^(I$6259-$D$6259)/1000</f>
        <v>0</v>
      </c>
      <c r="J6465" s="210">
        <f>J6414*'Usages mobilité'!$BG49*(1+'Usages mobilité'!$BH49)^(J$6259-$D$6259)/1000</f>
        <v>0</v>
      </c>
      <c r="K6465" s="210">
        <f>K6414*'Usages mobilité'!$BG49*(1+'Usages mobilité'!$BH49)^(K$6259-$D$6259)/1000</f>
        <v>0</v>
      </c>
      <c r="L6465" s="210">
        <f>L6414*'Usages mobilité'!$BG49*(1+'Usages mobilité'!$BH49)^(L$6259-$D$6259)/1000</f>
        <v>0</v>
      </c>
      <c r="M6465" s="210">
        <f>M6414*'Usages mobilité'!$BG49*(1+'Usages mobilité'!$BH49)^(M$6259-$D$6259)/1000</f>
        <v>0</v>
      </c>
      <c r="N6465" s="210">
        <f>N6414*'Usages mobilité'!$BG49*(1+'Usages mobilité'!$BH49)^(N$6259-$D$6259)/1000</f>
        <v>0</v>
      </c>
      <c r="O6465" s="210">
        <f>O6414*'Usages mobilité'!$BG49*(1+'Usages mobilité'!$BH49)^(O$6259-$D$6259)/1000</f>
        <v>0</v>
      </c>
      <c r="P6465" s="210">
        <f>P6414*'Usages mobilité'!$BG49*(1+'Usages mobilité'!$BH49)^(P$6259-$D$6259)/1000</f>
        <v>0</v>
      </c>
      <c r="Q6465" s="210">
        <f>Q6414*'Usages mobilité'!$BG49*(1+'Usages mobilité'!$BH49)^(Q$6259-$D$6259)/1000</f>
        <v>0</v>
      </c>
      <c r="R6465" s="210">
        <f>R6414*'Usages mobilité'!$BG49*(1+'Usages mobilité'!$BH49)^(R$6259-$D$6259)/1000</f>
        <v>0</v>
      </c>
    </row>
    <row r="6466" spans="1:18" hidden="1" outlineLevel="2" x14ac:dyDescent="0.35">
      <c r="A6466" s="209" t="str">
        <f>'Usages mobilité'!A50</f>
        <v>Usage mobilité n°47</v>
      </c>
      <c r="B6466" s="209" t="s">
        <v>639</v>
      </c>
      <c r="C6466" s="209"/>
      <c r="D6466" s="210">
        <f>D6415*'Usages mobilité'!$BG50*(1+'Usages mobilité'!$BH50)^(D$6259-$D$6259)/1000</f>
        <v>0</v>
      </c>
      <c r="E6466" s="210">
        <f>E6415*'Usages mobilité'!$BG50*(1+'Usages mobilité'!$BH50)^(E$6259-$D$6259)/1000</f>
        <v>0</v>
      </c>
      <c r="F6466" s="210">
        <f>F6415*'Usages mobilité'!$BG50*(1+'Usages mobilité'!$BH50)^(F$6259-$D$6259)/1000</f>
        <v>0</v>
      </c>
      <c r="G6466" s="210">
        <f>G6415*'Usages mobilité'!$BG50*(1+'Usages mobilité'!$BH50)^(G$6259-$D$6259)/1000</f>
        <v>0</v>
      </c>
      <c r="H6466" s="210">
        <f>H6415*'Usages mobilité'!$BG50*(1+'Usages mobilité'!$BH50)^(H$6259-$D$6259)/1000</f>
        <v>0</v>
      </c>
      <c r="I6466" s="210">
        <f>I6415*'Usages mobilité'!$BG50*(1+'Usages mobilité'!$BH50)^(I$6259-$D$6259)/1000</f>
        <v>0</v>
      </c>
      <c r="J6466" s="210">
        <f>J6415*'Usages mobilité'!$BG50*(1+'Usages mobilité'!$BH50)^(J$6259-$D$6259)/1000</f>
        <v>0</v>
      </c>
      <c r="K6466" s="210">
        <f>K6415*'Usages mobilité'!$BG50*(1+'Usages mobilité'!$BH50)^(K$6259-$D$6259)/1000</f>
        <v>0</v>
      </c>
      <c r="L6466" s="210">
        <f>L6415*'Usages mobilité'!$BG50*(1+'Usages mobilité'!$BH50)^(L$6259-$D$6259)/1000</f>
        <v>0</v>
      </c>
      <c r="M6466" s="210">
        <f>M6415*'Usages mobilité'!$BG50*(1+'Usages mobilité'!$BH50)^(M$6259-$D$6259)/1000</f>
        <v>0</v>
      </c>
      <c r="N6466" s="210">
        <f>N6415*'Usages mobilité'!$BG50*(1+'Usages mobilité'!$BH50)^(N$6259-$D$6259)/1000</f>
        <v>0</v>
      </c>
      <c r="O6466" s="210">
        <f>O6415*'Usages mobilité'!$BG50*(1+'Usages mobilité'!$BH50)^(O$6259-$D$6259)/1000</f>
        <v>0</v>
      </c>
      <c r="P6466" s="210">
        <f>P6415*'Usages mobilité'!$BG50*(1+'Usages mobilité'!$BH50)^(P$6259-$D$6259)/1000</f>
        <v>0</v>
      </c>
      <c r="Q6466" s="210">
        <f>Q6415*'Usages mobilité'!$BG50*(1+'Usages mobilité'!$BH50)^(Q$6259-$D$6259)/1000</f>
        <v>0</v>
      </c>
      <c r="R6466" s="210">
        <f>R6415*'Usages mobilité'!$BG50*(1+'Usages mobilité'!$BH50)^(R$6259-$D$6259)/1000</f>
        <v>0</v>
      </c>
    </row>
    <row r="6467" spans="1:18" hidden="1" outlineLevel="2" x14ac:dyDescent="0.35">
      <c r="A6467" s="209" t="str">
        <f>'Usages mobilité'!A51</f>
        <v>Usage mobilité n°48</v>
      </c>
      <c r="B6467" s="209" t="s">
        <v>639</v>
      </c>
      <c r="C6467" s="209"/>
      <c r="D6467" s="210">
        <f>D6416*'Usages mobilité'!$BG51*(1+'Usages mobilité'!$BH51)^(D$6259-$D$6259)/1000</f>
        <v>0</v>
      </c>
      <c r="E6467" s="210">
        <f>E6416*'Usages mobilité'!$BG51*(1+'Usages mobilité'!$BH51)^(E$6259-$D$6259)/1000</f>
        <v>0</v>
      </c>
      <c r="F6467" s="210">
        <f>F6416*'Usages mobilité'!$BG51*(1+'Usages mobilité'!$BH51)^(F$6259-$D$6259)/1000</f>
        <v>0</v>
      </c>
      <c r="G6467" s="210">
        <f>G6416*'Usages mobilité'!$BG51*(1+'Usages mobilité'!$BH51)^(G$6259-$D$6259)/1000</f>
        <v>0</v>
      </c>
      <c r="H6467" s="210">
        <f>H6416*'Usages mobilité'!$BG51*(1+'Usages mobilité'!$BH51)^(H$6259-$D$6259)/1000</f>
        <v>0</v>
      </c>
      <c r="I6467" s="210">
        <f>I6416*'Usages mobilité'!$BG51*(1+'Usages mobilité'!$BH51)^(I$6259-$D$6259)/1000</f>
        <v>0</v>
      </c>
      <c r="J6467" s="210">
        <f>J6416*'Usages mobilité'!$BG51*(1+'Usages mobilité'!$BH51)^(J$6259-$D$6259)/1000</f>
        <v>0</v>
      </c>
      <c r="K6467" s="210">
        <f>K6416*'Usages mobilité'!$BG51*(1+'Usages mobilité'!$BH51)^(K$6259-$D$6259)/1000</f>
        <v>0</v>
      </c>
      <c r="L6467" s="210">
        <f>L6416*'Usages mobilité'!$BG51*(1+'Usages mobilité'!$BH51)^(L$6259-$D$6259)/1000</f>
        <v>0</v>
      </c>
      <c r="M6467" s="210">
        <f>M6416*'Usages mobilité'!$BG51*(1+'Usages mobilité'!$BH51)^(M$6259-$D$6259)/1000</f>
        <v>0</v>
      </c>
      <c r="N6467" s="210">
        <f>N6416*'Usages mobilité'!$BG51*(1+'Usages mobilité'!$BH51)^(N$6259-$D$6259)/1000</f>
        <v>0</v>
      </c>
      <c r="O6467" s="210">
        <f>O6416*'Usages mobilité'!$BG51*(1+'Usages mobilité'!$BH51)^(O$6259-$D$6259)/1000</f>
        <v>0</v>
      </c>
      <c r="P6467" s="210">
        <f>P6416*'Usages mobilité'!$BG51*(1+'Usages mobilité'!$BH51)^(P$6259-$D$6259)/1000</f>
        <v>0</v>
      </c>
      <c r="Q6467" s="210">
        <f>Q6416*'Usages mobilité'!$BG51*(1+'Usages mobilité'!$BH51)^(Q$6259-$D$6259)/1000</f>
        <v>0</v>
      </c>
      <c r="R6467" s="210">
        <f>R6416*'Usages mobilité'!$BG51*(1+'Usages mobilité'!$BH51)^(R$6259-$D$6259)/1000</f>
        <v>0</v>
      </c>
    </row>
    <row r="6468" spans="1:18" hidden="1" outlineLevel="2" x14ac:dyDescent="0.35">
      <c r="A6468" s="209" t="str">
        <f>'Usages mobilité'!A52</f>
        <v>Usage mobilité n°49</v>
      </c>
      <c r="B6468" s="209" t="s">
        <v>639</v>
      </c>
      <c r="C6468" s="209"/>
      <c r="D6468" s="210">
        <f>D6417*'Usages mobilité'!$BG52*(1+'Usages mobilité'!$BH52)^(D$6259-$D$6259)/1000</f>
        <v>0</v>
      </c>
      <c r="E6468" s="210">
        <f>E6417*'Usages mobilité'!$BG52*(1+'Usages mobilité'!$BH52)^(E$6259-$D$6259)/1000</f>
        <v>0</v>
      </c>
      <c r="F6468" s="210">
        <f>F6417*'Usages mobilité'!$BG52*(1+'Usages mobilité'!$BH52)^(F$6259-$D$6259)/1000</f>
        <v>0</v>
      </c>
      <c r="G6468" s="210">
        <f>G6417*'Usages mobilité'!$BG52*(1+'Usages mobilité'!$BH52)^(G$6259-$D$6259)/1000</f>
        <v>0</v>
      </c>
      <c r="H6468" s="210">
        <f>H6417*'Usages mobilité'!$BG52*(1+'Usages mobilité'!$BH52)^(H$6259-$D$6259)/1000</f>
        <v>0</v>
      </c>
      <c r="I6468" s="210">
        <f>I6417*'Usages mobilité'!$BG52*(1+'Usages mobilité'!$BH52)^(I$6259-$D$6259)/1000</f>
        <v>0</v>
      </c>
      <c r="J6468" s="210">
        <f>J6417*'Usages mobilité'!$BG52*(1+'Usages mobilité'!$BH52)^(J$6259-$D$6259)/1000</f>
        <v>0</v>
      </c>
      <c r="K6468" s="210">
        <f>K6417*'Usages mobilité'!$BG52*(1+'Usages mobilité'!$BH52)^(K$6259-$D$6259)/1000</f>
        <v>0</v>
      </c>
      <c r="L6468" s="210">
        <f>L6417*'Usages mobilité'!$BG52*(1+'Usages mobilité'!$BH52)^(L$6259-$D$6259)/1000</f>
        <v>0</v>
      </c>
      <c r="M6468" s="210">
        <f>M6417*'Usages mobilité'!$BG52*(1+'Usages mobilité'!$BH52)^(M$6259-$D$6259)/1000</f>
        <v>0</v>
      </c>
      <c r="N6468" s="210">
        <f>N6417*'Usages mobilité'!$BG52*(1+'Usages mobilité'!$BH52)^(N$6259-$D$6259)/1000</f>
        <v>0</v>
      </c>
      <c r="O6468" s="210">
        <f>O6417*'Usages mobilité'!$BG52*(1+'Usages mobilité'!$BH52)^(O$6259-$D$6259)/1000</f>
        <v>0</v>
      </c>
      <c r="P6468" s="210">
        <f>P6417*'Usages mobilité'!$BG52*(1+'Usages mobilité'!$BH52)^(P$6259-$D$6259)/1000</f>
        <v>0</v>
      </c>
      <c r="Q6468" s="210">
        <f>Q6417*'Usages mobilité'!$BG52*(1+'Usages mobilité'!$BH52)^(Q$6259-$D$6259)/1000</f>
        <v>0</v>
      </c>
      <c r="R6468" s="210">
        <f>R6417*'Usages mobilité'!$BG52*(1+'Usages mobilité'!$BH52)^(R$6259-$D$6259)/1000</f>
        <v>0</v>
      </c>
    </row>
    <row r="6469" spans="1:18" hidden="1" outlineLevel="2" x14ac:dyDescent="0.35">
      <c r="A6469" s="209" t="str">
        <f>'Usages mobilité'!A53</f>
        <v>Usage mobilité n°50</v>
      </c>
      <c r="B6469" s="209" t="s">
        <v>639</v>
      </c>
      <c r="C6469" s="209"/>
      <c r="D6469" s="210">
        <f>D6418*'Usages mobilité'!$BG53*(1+'Usages mobilité'!$BH53)^(D$6259-$D$6259)/1000</f>
        <v>0</v>
      </c>
      <c r="E6469" s="210">
        <f>E6418*'Usages mobilité'!$BG53*(1+'Usages mobilité'!$BH53)^(E$6259-$D$6259)/1000</f>
        <v>0</v>
      </c>
      <c r="F6469" s="210">
        <f>F6418*'Usages mobilité'!$BG53*(1+'Usages mobilité'!$BH53)^(F$6259-$D$6259)/1000</f>
        <v>0</v>
      </c>
      <c r="G6469" s="210">
        <f>G6418*'Usages mobilité'!$BG53*(1+'Usages mobilité'!$BH53)^(G$6259-$D$6259)/1000</f>
        <v>0</v>
      </c>
      <c r="H6469" s="210">
        <f>H6418*'Usages mobilité'!$BG53*(1+'Usages mobilité'!$BH53)^(H$6259-$D$6259)/1000</f>
        <v>0</v>
      </c>
      <c r="I6469" s="210">
        <f>I6418*'Usages mobilité'!$BG53*(1+'Usages mobilité'!$BH53)^(I$6259-$D$6259)/1000</f>
        <v>0</v>
      </c>
      <c r="J6469" s="210">
        <f>J6418*'Usages mobilité'!$BG53*(1+'Usages mobilité'!$BH53)^(J$6259-$D$6259)/1000</f>
        <v>0</v>
      </c>
      <c r="K6469" s="210">
        <f>K6418*'Usages mobilité'!$BG53*(1+'Usages mobilité'!$BH53)^(K$6259-$D$6259)/1000</f>
        <v>0</v>
      </c>
      <c r="L6469" s="210">
        <f>L6418*'Usages mobilité'!$BG53*(1+'Usages mobilité'!$BH53)^(L$6259-$D$6259)/1000</f>
        <v>0</v>
      </c>
      <c r="M6469" s="210">
        <f>M6418*'Usages mobilité'!$BG53*(1+'Usages mobilité'!$BH53)^(M$6259-$D$6259)/1000</f>
        <v>0</v>
      </c>
      <c r="N6469" s="210">
        <f>N6418*'Usages mobilité'!$BG53*(1+'Usages mobilité'!$BH53)^(N$6259-$D$6259)/1000</f>
        <v>0</v>
      </c>
      <c r="O6469" s="210">
        <f>O6418*'Usages mobilité'!$BG53*(1+'Usages mobilité'!$BH53)^(O$6259-$D$6259)/1000</f>
        <v>0</v>
      </c>
      <c r="P6469" s="210">
        <f>P6418*'Usages mobilité'!$BG53*(1+'Usages mobilité'!$BH53)^(P$6259-$D$6259)/1000</f>
        <v>0</v>
      </c>
      <c r="Q6469" s="210">
        <f>Q6418*'Usages mobilité'!$BG53*(1+'Usages mobilité'!$BH53)^(Q$6259-$D$6259)/1000</f>
        <v>0</v>
      </c>
      <c r="R6469" s="210">
        <f>R6418*'Usages mobilité'!$BG53*(1+'Usages mobilité'!$BH53)^(R$6259-$D$6259)/1000</f>
        <v>0</v>
      </c>
    </row>
    <row r="6470" spans="1:18" hidden="1" outlineLevel="1" collapsed="1" x14ac:dyDescent="0.35">
      <c r="A6470" s="209" t="s">
        <v>644</v>
      </c>
      <c r="B6470" s="209"/>
      <c r="C6470" s="209"/>
      <c r="D6470" s="210">
        <f t="shared" ref="D6470:R6470" si="565">SUM(D6420:D6469)</f>
        <v>0</v>
      </c>
      <c r="E6470" s="210">
        <f t="shared" si="565"/>
        <v>0</v>
      </c>
      <c r="F6470" s="210">
        <f t="shared" si="565"/>
        <v>0</v>
      </c>
      <c r="G6470" s="210">
        <f t="shared" si="565"/>
        <v>0</v>
      </c>
      <c r="H6470" s="210">
        <f t="shared" si="565"/>
        <v>0</v>
      </c>
      <c r="I6470" s="210">
        <f t="shared" si="565"/>
        <v>0</v>
      </c>
      <c r="J6470" s="210">
        <f t="shared" si="565"/>
        <v>0</v>
      </c>
      <c r="K6470" s="210">
        <f t="shared" si="565"/>
        <v>0</v>
      </c>
      <c r="L6470" s="210">
        <f t="shared" si="565"/>
        <v>0</v>
      </c>
      <c r="M6470" s="210">
        <f t="shared" si="565"/>
        <v>0</v>
      </c>
      <c r="N6470" s="210">
        <f t="shared" si="565"/>
        <v>0</v>
      </c>
      <c r="O6470" s="210">
        <f t="shared" si="565"/>
        <v>0</v>
      </c>
      <c r="P6470" s="210">
        <f t="shared" si="565"/>
        <v>0</v>
      </c>
      <c r="Q6470" s="210">
        <f t="shared" si="565"/>
        <v>0</v>
      </c>
      <c r="R6470" s="210">
        <f t="shared" si="565"/>
        <v>0</v>
      </c>
    </row>
    <row r="6471" spans="1:18" hidden="1" outlineLevel="1" x14ac:dyDescent="0.35">
      <c r="A6471" s="43" t="s">
        <v>645</v>
      </c>
      <c r="B6471" s="43"/>
      <c r="C6471" s="43"/>
      <c r="D6471" s="231"/>
      <c r="E6471" s="231"/>
      <c r="F6471" s="231"/>
      <c r="G6471" s="231"/>
      <c r="H6471" s="231"/>
      <c r="I6471" s="231"/>
      <c r="J6471" s="231"/>
      <c r="K6471" s="231"/>
      <c r="L6471" s="231"/>
      <c r="M6471" s="231"/>
      <c r="N6471" s="231"/>
      <c r="O6471" s="231"/>
      <c r="P6471" s="231"/>
      <c r="Q6471" s="231"/>
      <c r="R6471" s="231"/>
    </row>
    <row r="6472" spans="1:18" hidden="1" outlineLevel="1" x14ac:dyDescent="0.35">
      <c r="A6472" s="43" t="s">
        <v>646</v>
      </c>
      <c r="B6472" s="43"/>
      <c r="C6472" s="43"/>
      <c r="D6472" s="231"/>
      <c r="E6472" s="231"/>
      <c r="F6472" s="231"/>
      <c r="G6472" s="231"/>
      <c r="H6472" s="231"/>
      <c r="I6472" s="231"/>
      <c r="J6472" s="231"/>
      <c r="K6472" s="231"/>
      <c r="L6472" s="231"/>
      <c r="M6472" s="231"/>
      <c r="N6472" s="231"/>
      <c r="O6472" s="231"/>
      <c r="P6472" s="231"/>
      <c r="Q6472" s="231"/>
      <c r="R6472" s="231"/>
    </row>
    <row r="6473" spans="1:18" hidden="1" outlineLevel="1" x14ac:dyDescent="0.35">
      <c r="A6473" s="211" t="s">
        <v>647</v>
      </c>
      <c r="B6473" s="209"/>
      <c r="C6473" s="209"/>
      <c r="D6473" s="210">
        <f t="shared" ref="D6473:R6473" si="566">D6366+D6368+D6470+D6472</f>
        <v>0</v>
      </c>
      <c r="E6473" s="210">
        <f t="shared" si="566"/>
        <v>0</v>
      </c>
      <c r="F6473" s="210">
        <f t="shared" si="566"/>
        <v>0</v>
      </c>
      <c r="G6473" s="210">
        <f t="shared" si="566"/>
        <v>0</v>
      </c>
      <c r="H6473" s="210">
        <f t="shared" si="566"/>
        <v>0</v>
      </c>
      <c r="I6473" s="210">
        <f t="shared" si="566"/>
        <v>0</v>
      </c>
      <c r="J6473" s="210">
        <f t="shared" si="566"/>
        <v>0</v>
      </c>
      <c r="K6473" s="210">
        <f t="shared" si="566"/>
        <v>0</v>
      </c>
      <c r="L6473" s="210">
        <f t="shared" si="566"/>
        <v>0</v>
      </c>
      <c r="M6473" s="210">
        <f t="shared" si="566"/>
        <v>0</v>
      </c>
      <c r="N6473" s="210">
        <f t="shared" si="566"/>
        <v>0</v>
      </c>
      <c r="O6473" s="210">
        <f t="shared" si="566"/>
        <v>0</v>
      </c>
      <c r="P6473" s="210">
        <f t="shared" si="566"/>
        <v>0</v>
      </c>
      <c r="Q6473" s="210">
        <f t="shared" si="566"/>
        <v>0</v>
      </c>
      <c r="R6473" s="210">
        <f t="shared" si="566"/>
        <v>0</v>
      </c>
    </row>
    <row r="6474" spans="1:18" s="23" customFormat="1" hidden="1" outlineLevel="1" x14ac:dyDescent="0.35"/>
    <row r="6475" spans="1:18" hidden="1" outlineLevel="1" x14ac:dyDescent="0.35">
      <c r="A6475" s="273" t="s">
        <v>648</v>
      </c>
      <c r="B6475" s="212" t="s">
        <v>649</v>
      </c>
      <c r="C6475" s="43"/>
      <c r="D6475" s="231">
        <v>10000</v>
      </c>
      <c r="E6475" s="231">
        <v>10000</v>
      </c>
      <c r="F6475" s="231">
        <v>10000</v>
      </c>
      <c r="G6475" s="231"/>
      <c r="H6475" s="231"/>
      <c r="I6475" s="231"/>
      <c r="J6475" s="231"/>
      <c r="K6475" s="231"/>
      <c r="L6475" s="231"/>
      <c r="M6475" s="231"/>
      <c r="N6475" s="231"/>
      <c r="O6475" s="231"/>
      <c r="P6475" s="231"/>
      <c r="Q6475" s="231"/>
      <c r="R6475" s="231"/>
    </row>
    <row r="6476" spans="1:18" hidden="1" outlineLevel="1" x14ac:dyDescent="0.35">
      <c r="A6476" s="273"/>
      <c r="B6476" s="213" t="s">
        <v>650</v>
      </c>
      <c r="C6476" s="209"/>
      <c r="D6476" s="210">
        <f>IF(AND($B6255&lt;&gt;"",$B6256&lt;&gt;""),D6475*(VLOOKUP($B6255,Production!$G4:$P53,10)*(1+VLOOKUP($B6255,Production!$G4:$Q53,11))^(D6259-$D6259))/1000,0)</f>
        <v>0</v>
      </c>
      <c r="E6476" s="210">
        <f>IF(AND($B6255&lt;&gt;"",$B6256&lt;&gt;""),E6475*(VLOOKUP($B6255,Production!$G4:$P53,10)*(1+VLOOKUP($B6255,Production!$G4:$Q53,11))^(E6259-$D6259))/1000,0)</f>
        <v>0</v>
      </c>
      <c r="F6476" s="210">
        <f>IF(AND($B6255&lt;&gt;"",$B6256&lt;&gt;""),F6475*(VLOOKUP($B6255,Production!$G4:$P53,10)*(1+VLOOKUP($B6255,Production!$G4:$Q53,11))^(F6259-$D6259))/1000,0)</f>
        <v>0</v>
      </c>
      <c r="G6476" s="210">
        <f>IF(AND($B6255&lt;&gt;"",$B6256&lt;&gt;""),G6475*(VLOOKUP($B6255,Production!$G4:$P53,10)*(1+VLOOKUP($B6255,Production!$G4:$Q53,11))^(G6259-$D6259))/1000,0)</f>
        <v>0</v>
      </c>
      <c r="H6476" s="210">
        <f>IF(AND($B6255&lt;&gt;"",$B6256&lt;&gt;""),H6475*(VLOOKUP($B6255,Production!$G4:$P53,10)*(1+VLOOKUP($B6255,Production!$G4:$Q53,11))^(H6259-$D6259))/1000,0)</f>
        <v>0</v>
      </c>
      <c r="I6476" s="210">
        <f>IF(AND($B6255&lt;&gt;"",$B6256&lt;&gt;""),I6475*(VLOOKUP($B6255,Production!$G4:$P53,10)*(1+VLOOKUP($B6255,Production!$G4:$Q53,11))^(I6259-$D6259))/1000,0)</f>
        <v>0</v>
      </c>
      <c r="J6476" s="210">
        <f>IF(AND($B6255&lt;&gt;"",$B6256&lt;&gt;""),J6475*(VLOOKUP($B6255,Production!$G4:$P53,10)*(1+VLOOKUP($B6255,Production!$G4:$Q53,11))^(J6259-$D6259))/1000,0)</f>
        <v>0</v>
      </c>
      <c r="K6476" s="210">
        <f>IF(AND($B6255&lt;&gt;"",$B6256&lt;&gt;""),K6475*(VLOOKUP($B6255,Production!$G4:$P53,10)*(1+VLOOKUP($B6255,Production!$G4:$Q53,11))^(K6259-$D6259))/1000,0)</f>
        <v>0</v>
      </c>
      <c r="L6476" s="210">
        <f>IF(AND($B6255&lt;&gt;"",$B6256&lt;&gt;""),L6475*(VLOOKUP($B6255,Production!$G4:$P53,10)*(1+VLOOKUP($B6255,Production!$G4:$Q53,11))^(L6259-$D6259))/1000,0)</f>
        <v>0</v>
      </c>
      <c r="M6476" s="210">
        <f>IF(AND($B6255&lt;&gt;"",$B6256&lt;&gt;""),M6475*(VLOOKUP($B6255,Production!$G4:$P53,10)*(1+VLOOKUP($B6255,Production!$G4:$Q53,11))^(M6259-$D6259))/1000,0)</f>
        <v>0</v>
      </c>
      <c r="N6476" s="210">
        <f>IF(AND($B6255&lt;&gt;"",$B6256&lt;&gt;""),N6475*(VLOOKUP($B6255,Production!$G4:$P53,10)*(1+VLOOKUP($B6255,Production!$G4:$Q53,11))^(N6259-$D6259))/1000,0)</f>
        <v>0</v>
      </c>
      <c r="O6476" s="210">
        <f>IF(AND($B6255&lt;&gt;"",$B6256&lt;&gt;""),O6475*(VLOOKUP($B6255,Production!$G4:$P53,10)*(1+VLOOKUP($B6255,Production!$G4:$Q53,11))^(O6259-$D6259))/1000,0)</f>
        <v>0</v>
      </c>
      <c r="P6476" s="210">
        <f>IF(AND($B6255&lt;&gt;"",$B6256&lt;&gt;""),P6475*(VLOOKUP($B6255,Production!$G4:$P53,10)*(1+VLOOKUP($B6255,Production!$G4:$Q53,11))^(P6259-$D6259))/1000,0)</f>
        <v>0</v>
      </c>
      <c r="Q6476" s="210">
        <f>IF(AND($B6255&lt;&gt;"",$B6256&lt;&gt;""),Q6475*(VLOOKUP($B6255,Production!$G4:$P53,10)*(1+VLOOKUP($B6255,Production!$G4:$Q53,11))^(Q6259-$D6259))/1000,0)</f>
        <v>0</v>
      </c>
      <c r="R6476" s="210">
        <f>IF(AND($B6255&lt;&gt;"",$B6256&lt;&gt;""),R6475*(VLOOKUP($B6255,Production!$G4:$P53,10)*(1+VLOOKUP($B6255,Production!$G4:$Q53,11))^(R6259-$D6259))/1000,0)</f>
        <v>0</v>
      </c>
    </row>
    <row r="6477" spans="1:18" hidden="1" outlineLevel="1" x14ac:dyDescent="0.35">
      <c r="A6477" s="273" t="s">
        <v>651</v>
      </c>
      <c r="B6477" s="212" t="s">
        <v>652</v>
      </c>
      <c r="C6477" s="43"/>
      <c r="D6477" s="231"/>
      <c r="E6477" s="231"/>
      <c r="F6477" s="231"/>
      <c r="G6477" s="231"/>
      <c r="H6477" s="231"/>
      <c r="I6477" s="231"/>
      <c r="J6477" s="231"/>
      <c r="K6477" s="231"/>
      <c r="L6477" s="231"/>
      <c r="M6477" s="231"/>
      <c r="N6477" s="231"/>
      <c r="O6477" s="231"/>
      <c r="P6477" s="231"/>
      <c r="Q6477" s="231"/>
      <c r="R6477" s="231"/>
    </row>
    <row r="6478" spans="1:18" hidden="1" outlineLevel="1" x14ac:dyDescent="0.35">
      <c r="A6478" s="273"/>
      <c r="B6478" s="213" t="s">
        <v>650</v>
      </c>
      <c r="C6478" s="209"/>
      <c r="D6478" s="210">
        <f>IF($B6255&lt;&gt;"",D6477*(VLOOKUP($B6255,Production!$G4:$R53,12)*(1+VLOOKUP($B6255,Production!$G4:$S53,13))^(D6259-$D6259))/1000,0)</f>
        <v>0</v>
      </c>
      <c r="E6478" s="210">
        <f>IF($B6255&lt;&gt;"",E6477*(VLOOKUP($B6255,Production!$G4:$R53,12)*(1+VLOOKUP($B6255,Production!$G4:$S53,13))^(E6259-$D6259))/1000,0)</f>
        <v>0</v>
      </c>
      <c r="F6478" s="210">
        <f>IF($B6255&lt;&gt;"",F6477*(VLOOKUP($B6255,Production!$G4:$R53,12)*(1+VLOOKUP($B6255,Production!$G4:$S53,13))^(F6259-$D6259))/1000,0)</f>
        <v>0</v>
      </c>
      <c r="G6478" s="210">
        <f>IF($B6255&lt;&gt;"",G6477*(VLOOKUP($B6255,Production!$G4:$R53,12)*(1+VLOOKUP($B6255,Production!$G4:$S53,13))^(G6259-$D6259))/1000,0)</f>
        <v>0</v>
      </c>
      <c r="H6478" s="210">
        <f>IF($B6255&lt;&gt;"",H6477*(VLOOKUP($B6255,Production!$G4:$R53,12)*(1+VLOOKUP($B6255,Production!$G4:$S53,13))^(H6259-$D6259))/1000,0)</f>
        <v>0</v>
      </c>
      <c r="I6478" s="210">
        <f>IF($B6255&lt;&gt;"",I6477*(VLOOKUP($B6255,Production!$G4:$R53,12)*(1+VLOOKUP($B6255,Production!$G4:$S53,13))^(I6259-$D6259))/1000,0)</f>
        <v>0</v>
      </c>
      <c r="J6478" s="210">
        <f>IF($B6255&lt;&gt;"",J6477*(VLOOKUP($B6255,Production!$G4:$R53,12)*(1+VLOOKUP($B6255,Production!$G4:$S53,13))^(J6259-$D6259))/1000,0)</f>
        <v>0</v>
      </c>
      <c r="K6478" s="210">
        <f>IF($B6255&lt;&gt;"",K6477*(VLOOKUP($B6255,Production!$G4:$R53,12)*(1+VLOOKUP($B6255,Production!$G4:$S53,13))^(K6259-$D6259))/1000,0)</f>
        <v>0</v>
      </c>
      <c r="L6478" s="210">
        <f>IF($B6255&lt;&gt;"",L6477*(VLOOKUP($B6255,Production!$G4:$R53,12)*(1+VLOOKUP($B6255,Production!$G4:$S53,13))^(L6259-$D6259))/1000,0)</f>
        <v>0</v>
      </c>
      <c r="M6478" s="210">
        <f>IF($B6255&lt;&gt;"",M6477*(VLOOKUP($B6255,Production!$G4:$R53,12)*(1+VLOOKUP($B6255,Production!$G4:$S53,13))^(M6259-$D6259))/1000,0)</f>
        <v>0</v>
      </c>
      <c r="N6478" s="210">
        <f>IF($B6255&lt;&gt;"",N6477*(VLOOKUP($B6255,Production!$G4:$R53,12)*(1+VLOOKUP($B6255,Production!$G4:$S53,13))^(N6259-$D6259))/1000,0)</f>
        <v>0</v>
      </c>
      <c r="O6478" s="210">
        <f>IF($B6255&lt;&gt;"",O6477*(VLOOKUP($B6255,Production!$G4:$R53,12)*(1+VLOOKUP($B6255,Production!$G4:$S53,13))^(O6259-$D6259))/1000,0)</f>
        <v>0</v>
      </c>
      <c r="P6478" s="210">
        <f>IF($B6255&lt;&gt;"",P6477*(VLOOKUP($B6255,Production!$G4:$R53,12)*(1+VLOOKUP($B6255,Production!$G4:$S53,13))^(P6259-$D6259))/1000,0)</f>
        <v>0</v>
      </c>
      <c r="Q6478" s="210">
        <f>IF($B6255&lt;&gt;"",Q6477*(VLOOKUP($B6255,Production!$G4:$R53,12)*(1+VLOOKUP($B6255,Production!$G4:$S53,13))^(Q6259-$D6259))/1000,0)</f>
        <v>0</v>
      </c>
      <c r="R6478" s="210">
        <f>IF($B6255&lt;&gt;"",R6477*(VLOOKUP($B6255,Production!$G4:$R53,12)*(1+VLOOKUP($B6255,Production!$G4:$S53,13))^(R6259-$D6259))/1000,0)</f>
        <v>0</v>
      </c>
    </row>
    <row r="6479" spans="1:18" hidden="1" outlineLevel="1" x14ac:dyDescent="0.35">
      <c r="A6479" s="212" t="s">
        <v>653</v>
      </c>
      <c r="B6479" s="212"/>
      <c r="C6479" s="43"/>
      <c r="D6479" s="231"/>
      <c r="E6479" s="231"/>
      <c r="F6479" s="231"/>
      <c r="G6479" s="231"/>
      <c r="H6479" s="231"/>
      <c r="I6479" s="231"/>
      <c r="J6479" s="231"/>
      <c r="K6479" s="231"/>
      <c r="L6479" s="231"/>
      <c r="M6479" s="231"/>
      <c r="N6479" s="231"/>
      <c r="O6479" s="231"/>
      <c r="P6479" s="231"/>
      <c r="Q6479" s="231"/>
      <c r="R6479" s="231"/>
    </row>
    <row r="6480" spans="1:18" hidden="1" outlineLevel="1" x14ac:dyDescent="0.35">
      <c r="A6480" s="212" t="s">
        <v>654</v>
      </c>
      <c r="B6480" s="212"/>
      <c r="C6480" s="43"/>
      <c r="D6480" s="231"/>
      <c r="E6480" s="231"/>
      <c r="F6480" s="231"/>
      <c r="G6480" s="231"/>
      <c r="H6480" s="231"/>
      <c r="I6480" s="231"/>
      <c r="J6480" s="231"/>
      <c r="K6480" s="231"/>
      <c r="L6480" s="231"/>
      <c r="M6480" s="231"/>
      <c r="N6480" s="231"/>
      <c r="O6480" s="231"/>
      <c r="P6480" s="231"/>
      <c r="Q6480" s="231"/>
      <c r="R6480" s="231"/>
    </row>
    <row r="6481" spans="1:18" hidden="1" outlineLevel="1" x14ac:dyDescent="0.35">
      <c r="A6481" s="211" t="s">
        <v>655</v>
      </c>
      <c r="B6481" s="209"/>
      <c r="C6481" s="209"/>
      <c r="D6481" s="210">
        <f t="shared" ref="D6481:R6481" si="567">D6476+D6478+D6479+D6480</f>
        <v>0</v>
      </c>
      <c r="E6481" s="210">
        <f t="shared" si="567"/>
        <v>0</v>
      </c>
      <c r="F6481" s="210">
        <f t="shared" si="567"/>
        <v>0</v>
      </c>
      <c r="G6481" s="210">
        <f t="shared" si="567"/>
        <v>0</v>
      </c>
      <c r="H6481" s="210">
        <f t="shared" si="567"/>
        <v>0</v>
      </c>
      <c r="I6481" s="210">
        <f t="shared" si="567"/>
        <v>0</v>
      </c>
      <c r="J6481" s="210">
        <f t="shared" si="567"/>
        <v>0</v>
      </c>
      <c r="K6481" s="210">
        <f t="shared" si="567"/>
        <v>0</v>
      </c>
      <c r="L6481" s="210">
        <f t="shared" si="567"/>
        <v>0</v>
      </c>
      <c r="M6481" s="210">
        <f t="shared" si="567"/>
        <v>0</v>
      </c>
      <c r="N6481" s="210">
        <f t="shared" si="567"/>
        <v>0</v>
      </c>
      <c r="O6481" s="210">
        <f t="shared" si="567"/>
        <v>0</v>
      </c>
      <c r="P6481" s="210">
        <f t="shared" si="567"/>
        <v>0</v>
      </c>
      <c r="Q6481" s="210">
        <f t="shared" si="567"/>
        <v>0</v>
      </c>
      <c r="R6481" s="210">
        <f t="shared" si="567"/>
        <v>0</v>
      </c>
    </row>
    <row r="6482" spans="1:18" s="23" customFormat="1" hidden="1" outlineLevel="1" x14ac:dyDescent="0.35"/>
    <row r="6483" spans="1:18" hidden="1" outlineLevel="1" x14ac:dyDescent="0.35">
      <c r="A6483" s="209" t="s">
        <v>656</v>
      </c>
      <c r="B6483" s="209"/>
      <c r="C6483" s="209"/>
      <c r="D6483" s="210">
        <f t="shared" ref="D6483:R6483" si="568">D6473-D6481</f>
        <v>0</v>
      </c>
      <c r="E6483" s="210">
        <f t="shared" si="568"/>
        <v>0</v>
      </c>
      <c r="F6483" s="210">
        <f t="shared" si="568"/>
        <v>0</v>
      </c>
      <c r="G6483" s="210">
        <f t="shared" si="568"/>
        <v>0</v>
      </c>
      <c r="H6483" s="210">
        <f t="shared" si="568"/>
        <v>0</v>
      </c>
      <c r="I6483" s="210">
        <f t="shared" si="568"/>
        <v>0</v>
      </c>
      <c r="J6483" s="210">
        <f t="shared" si="568"/>
        <v>0</v>
      </c>
      <c r="K6483" s="210">
        <f t="shared" si="568"/>
        <v>0</v>
      </c>
      <c r="L6483" s="210">
        <f t="shared" si="568"/>
        <v>0</v>
      </c>
      <c r="M6483" s="210">
        <f t="shared" si="568"/>
        <v>0</v>
      </c>
      <c r="N6483" s="210">
        <f t="shared" si="568"/>
        <v>0</v>
      </c>
      <c r="O6483" s="210">
        <f t="shared" si="568"/>
        <v>0</v>
      </c>
      <c r="P6483" s="210">
        <f t="shared" si="568"/>
        <v>0</v>
      </c>
      <c r="Q6483" s="210">
        <f t="shared" si="568"/>
        <v>0</v>
      </c>
      <c r="R6483" s="210">
        <f t="shared" si="568"/>
        <v>0</v>
      </c>
    </row>
    <row r="6484" spans="1:18" hidden="1" outlineLevel="1" x14ac:dyDescent="0.35"/>
    <row r="6485" spans="1:18" hidden="1" outlineLevel="1" x14ac:dyDescent="0.35">
      <c r="A6485" s="43" t="s">
        <v>657</v>
      </c>
      <c r="B6485" s="43"/>
      <c r="C6485" s="43"/>
      <c r="D6485" s="231"/>
      <c r="E6485" s="231"/>
      <c r="F6485" s="231"/>
      <c r="G6485" s="231"/>
      <c r="H6485" s="231"/>
      <c r="I6485" s="231"/>
      <c r="J6485" s="231"/>
      <c r="K6485" s="231"/>
      <c r="L6485" s="231"/>
      <c r="M6485" s="231"/>
      <c r="N6485" s="231"/>
      <c r="O6485" s="231"/>
      <c r="P6485" s="231"/>
      <c r="Q6485" s="231"/>
      <c r="R6485" s="231"/>
    </row>
    <row r="6486" spans="1:18" hidden="1" outlineLevel="1" x14ac:dyDescent="0.35"/>
    <row r="6487" spans="1:18" hidden="1" outlineLevel="1" x14ac:dyDescent="0.35">
      <c r="A6487" s="209" t="s">
        <v>658</v>
      </c>
      <c r="B6487" s="209"/>
      <c r="C6487" s="209"/>
      <c r="D6487" s="210">
        <f t="shared" ref="D6487:R6487" si="569">D6483-D6485</f>
        <v>0</v>
      </c>
      <c r="E6487" s="210">
        <f t="shared" si="569"/>
        <v>0</v>
      </c>
      <c r="F6487" s="210">
        <f t="shared" si="569"/>
        <v>0</v>
      </c>
      <c r="G6487" s="210">
        <f t="shared" si="569"/>
        <v>0</v>
      </c>
      <c r="H6487" s="210">
        <f t="shared" si="569"/>
        <v>0</v>
      </c>
      <c r="I6487" s="210">
        <f t="shared" si="569"/>
        <v>0</v>
      </c>
      <c r="J6487" s="210">
        <f t="shared" si="569"/>
        <v>0</v>
      </c>
      <c r="K6487" s="210">
        <f t="shared" si="569"/>
        <v>0</v>
      </c>
      <c r="L6487" s="210">
        <f t="shared" si="569"/>
        <v>0</v>
      </c>
      <c r="M6487" s="210">
        <f t="shared" si="569"/>
        <v>0</v>
      </c>
      <c r="N6487" s="210">
        <f t="shared" si="569"/>
        <v>0</v>
      </c>
      <c r="O6487" s="210">
        <f t="shared" si="569"/>
        <v>0</v>
      </c>
      <c r="P6487" s="210">
        <f t="shared" si="569"/>
        <v>0</v>
      </c>
      <c r="Q6487" s="210">
        <f t="shared" si="569"/>
        <v>0</v>
      </c>
      <c r="R6487" s="210">
        <f t="shared" si="569"/>
        <v>0</v>
      </c>
    </row>
    <row r="6488" spans="1:18" hidden="1" outlineLevel="1" x14ac:dyDescent="0.35">
      <c r="A6488" s="209" t="s">
        <v>659</v>
      </c>
      <c r="B6488" s="209"/>
      <c r="C6488" s="209"/>
      <c r="D6488" s="210">
        <f t="shared" ref="D6488:R6488" si="570">$B6257*D6487</f>
        <v>0</v>
      </c>
      <c r="E6488" s="210">
        <f t="shared" si="570"/>
        <v>0</v>
      </c>
      <c r="F6488" s="210">
        <f t="shared" si="570"/>
        <v>0</v>
      </c>
      <c r="G6488" s="210">
        <f t="shared" si="570"/>
        <v>0</v>
      </c>
      <c r="H6488" s="210">
        <f t="shared" si="570"/>
        <v>0</v>
      </c>
      <c r="I6488" s="210">
        <f t="shared" si="570"/>
        <v>0</v>
      </c>
      <c r="J6488" s="210">
        <f t="shared" si="570"/>
        <v>0</v>
      </c>
      <c r="K6488" s="210">
        <f t="shared" si="570"/>
        <v>0</v>
      </c>
      <c r="L6488" s="210">
        <f t="shared" si="570"/>
        <v>0</v>
      </c>
      <c r="M6488" s="210">
        <f t="shared" si="570"/>
        <v>0</v>
      </c>
      <c r="N6488" s="210">
        <f t="shared" si="570"/>
        <v>0</v>
      </c>
      <c r="O6488" s="210">
        <f t="shared" si="570"/>
        <v>0</v>
      </c>
      <c r="P6488" s="210">
        <f t="shared" si="570"/>
        <v>0</v>
      </c>
      <c r="Q6488" s="210">
        <f t="shared" si="570"/>
        <v>0</v>
      </c>
      <c r="R6488" s="210">
        <f t="shared" si="570"/>
        <v>0</v>
      </c>
    </row>
    <row r="6489" spans="1:18" hidden="1" outlineLevel="1" x14ac:dyDescent="0.35"/>
    <row r="6490" spans="1:18" hidden="1" outlineLevel="1" x14ac:dyDescent="0.35">
      <c r="A6490" s="211" t="s">
        <v>660</v>
      </c>
      <c r="B6490" s="209"/>
      <c r="C6490" s="209"/>
      <c r="D6490" s="210">
        <f t="shared" ref="D6490:R6490" si="571">D6487-D6488</f>
        <v>0</v>
      </c>
      <c r="E6490" s="210">
        <f t="shared" si="571"/>
        <v>0</v>
      </c>
      <c r="F6490" s="210">
        <f t="shared" si="571"/>
        <v>0</v>
      </c>
      <c r="G6490" s="210">
        <f t="shared" si="571"/>
        <v>0</v>
      </c>
      <c r="H6490" s="210">
        <f t="shared" si="571"/>
        <v>0</v>
      </c>
      <c r="I6490" s="210">
        <f t="shared" si="571"/>
        <v>0</v>
      </c>
      <c r="J6490" s="210">
        <f t="shared" si="571"/>
        <v>0</v>
      </c>
      <c r="K6490" s="210">
        <f t="shared" si="571"/>
        <v>0</v>
      </c>
      <c r="L6490" s="210">
        <f t="shared" si="571"/>
        <v>0</v>
      </c>
      <c r="M6490" s="210">
        <f t="shared" si="571"/>
        <v>0</v>
      </c>
      <c r="N6490" s="210">
        <f t="shared" si="571"/>
        <v>0</v>
      </c>
      <c r="O6490" s="210">
        <f t="shared" si="571"/>
        <v>0</v>
      </c>
      <c r="P6490" s="210">
        <f t="shared" si="571"/>
        <v>0</v>
      </c>
      <c r="Q6490" s="210">
        <f t="shared" si="571"/>
        <v>0</v>
      </c>
      <c r="R6490" s="210">
        <f t="shared" si="571"/>
        <v>0</v>
      </c>
    </row>
    <row r="6491" spans="1:18" hidden="1" outlineLevel="1" x14ac:dyDescent="0.35"/>
    <row r="6492" spans="1:18" hidden="1" outlineLevel="1" x14ac:dyDescent="0.35">
      <c r="A6492" s="211" t="s">
        <v>661</v>
      </c>
      <c r="B6492" s="209"/>
      <c r="C6492" s="209"/>
      <c r="D6492" s="214" t="e">
        <f>IRR(D6490:R6490)</f>
        <v>#NUM!</v>
      </c>
    </row>
    <row r="6493" spans="1:18" collapsed="1" x14ac:dyDescent="0.35"/>
    <row r="6495" spans="1:18" s="156" customFormat="1" x14ac:dyDescent="0.35">
      <c r="A6495" s="156" t="s">
        <v>700</v>
      </c>
    </row>
    <row r="6496" spans="1:18" hidden="1" outlineLevel="1" x14ac:dyDescent="0.35"/>
    <row r="6497" spans="1:18" hidden="1" outlineLevel="1" x14ac:dyDescent="0.35">
      <c r="A6497" s="204" t="s">
        <v>596</v>
      </c>
      <c r="B6497" s="195"/>
    </row>
    <row r="6498" spans="1:18" ht="15" hidden="1" outlineLevel="1" thickBot="1" x14ac:dyDescent="0.4">
      <c r="A6498" s="206" t="s">
        <v>632</v>
      </c>
      <c r="B6498" s="230"/>
    </row>
    <row r="6499" spans="1:18" hidden="1" outlineLevel="1" x14ac:dyDescent="0.35"/>
    <row r="6500" spans="1:18" hidden="1" outlineLevel="1" x14ac:dyDescent="0.35">
      <c r="A6500" s="43" t="s">
        <v>633</v>
      </c>
      <c r="B6500" s="43"/>
      <c r="C6500" s="210">
        <v>0</v>
      </c>
      <c r="D6500" s="210">
        <v>1</v>
      </c>
      <c r="E6500" s="210">
        <v>2</v>
      </c>
      <c r="F6500" s="210">
        <v>3</v>
      </c>
      <c r="G6500" s="210">
        <v>4</v>
      </c>
      <c r="H6500" s="210">
        <v>5</v>
      </c>
      <c r="I6500" s="210">
        <v>6</v>
      </c>
      <c r="J6500" s="210">
        <v>7</v>
      </c>
      <c r="K6500" s="210">
        <v>8</v>
      </c>
      <c r="L6500" s="210">
        <v>9</v>
      </c>
      <c r="M6500" s="210">
        <v>10</v>
      </c>
      <c r="N6500" s="210">
        <v>11</v>
      </c>
      <c r="O6500" s="210">
        <v>12</v>
      </c>
      <c r="P6500" s="210">
        <v>13</v>
      </c>
      <c r="Q6500" s="210">
        <v>14</v>
      </c>
      <c r="R6500" s="210">
        <v>15</v>
      </c>
    </row>
    <row r="6501" spans="1:18" hidden="1" outlineLevel="1" x14ac:dyDescent="0.35"/>
    <row r="6502" spans="1:18" hidden="1" outlineLevel="1" x14ac:dyDescent="0.35">
      <c r="A6502" s="43" t="s">
        <v>634</v>
      </c>
      <c r="B6502" s="43"/>
      <c r="C6502" s="231"/>
      <c r="D6502" s="231"/>
      <c r="E6502" s="231"/>
      <c r="F6502" s="231"/>
      <c r="G6502" s="231"/>
      <c r="H6502" s="231"/>
      <c r="I6502" s="231"/>
      <c r="J6502" s="231"/>
      <c r="K6502" s="231"/>
      <c r="L6502" s="231"/>
      <c r="M6502" s="231"/>
      <c r="N6502" s="231"/>
      <c r="O6502" s="231"/>
      <c r="P6502" s="231"/>
      <c r="Q6502" s="231"/>
      <c r="R6502" s="231"/>
    </row>
    <row r="6503" spans="1:18" hidden="1" outlineLevel="1" x14ac:dyDescent="0.35">
      <c r="A6503" s="43" t="s">
        <v>635</v>
      </c>
      <c r="B6503" s="43"/>
      <c r="C6503" s="231"/>
      <c r="D6503" s="231"/>
      <c r="E6503" s="231"/>
      <c r="F6503" s="231"/>
      <c r="G6503" s="231"/>
      <c r="H6503" s="231"/>
      <c r="I6503" s="231"/>
      <c r="J6503" s="231"/>
      <c r="K6503" s="231"/>
      <c r="L6503" s="231"/>
      <c r="M6503" s="231"/>
      <c r="N6503" s="231"/>
      <c r="O6503" s="231"/>
      <c r="P6503" s="231"/>
      <c r="Q6503" s="231"/>
      <c r="R6503" s="231"/>
    </row>
    <row r="6504" spans="1:18" hidden="1" outlineLevel="1" x14ac:dyDescent="0.35">
      <c r="A6504" s="43" t="s">
        <v>636</v>
      </c>
      <c r="B6504" s="43"/>
      <c r="C6504" s="231"/>
      <c r="D6504" s="231"/>
      <c r="E6504" s="231"/>
      <c r="F6504" s="231"/>
      <c r="G6504" s="231"/>
      <c r="H6504" s="231"/>
      <c r="I6504" s="231"/>
      <c r="J6504" s="231"/>
      <c r="K6504" s="231"/>
      <c r="L6504" s="231"/>
      <c r="M6504" s="231"/>
      <c r="N6504" s="231"/>
      <c r="O6504" s="231"/>
      <c r="P6504" s="231"/>
      <c r="Q6504" s="231"/>
      <c r="R6504" s="231"/>
    </row>
    <row r="6505" spans="1:18" hidden="1" outlineLevel="1" x14ac:dyDescent="0.35"/>
    <row r="6506" spans="1:18" hidden="1" outlineLevel="2" x14ac:dyDescent="0.35">
      <c r="A6506" s="209" t="str">
        <f>'Usages industrie'!A4</f>
        <v>Usage industriel n°1</v>
      </c>
      <c r="B6506" s="209" t="s">
        <v>637</v>
      </c>
      <c r="C6506" s="209"/>
      <c r="D6506" s="210">
        <f>IF(B$6497&lt;&gt;"",IF(B$6497='Usages industrie'!$K4,'Usages industrie'!J4,0),0)</f>
        <v>0</v>
      </c>
      <c r="E6506" s="210">
        <f t="shared" ref="E6506:R6515" si="572">$D6506</f>
        <v>0</v>
      </c>
      <c r="F6506" s="210">
        <f t="shared" si="572"/>
        <v>0</v>
      </c>
      <c r="G6506" s="210">
        <f t="shared" si="572"/>
        <v>0</v>
      </c>
      <c r="H6506" s="210">
        <f t="shared" si="572"/>
        <v>0</v>
      </c>
      <c r="I6506" s="210">
        <f t="shared" si="572"/>
        <v>0</v>
      </c>
      <c r="J6506" s="210">
        <f t="shared" si="572"/>
        <v>0</v>
      </c>
      <c r="K6506" s="210">
        <f t="shared" si="572"/>
        <v>0</v>
      </c>
      <c r="L6506" s="210">
        <f t="shared" si="572"/>
        <v>0</v>
      </c>
      <c r="M6506" s="210">
        <f t="shared" si="572"/>
        <v>0</v>
      </c>
      <c r="N6506" s="210">
        <f t="shared" si="572"/>
        <v>0</v>
      </c>
      <c r="O6506" s="210">
        <f t="shared" si="572"/>
        <v>0</v>
      </c>
      <c r="P6506" s="210">
        <f t="shared" si="572"/>
        <v>0</v>
      </c>
      <c r="Q6506" s="210">
        <f t="shared" si="572"/>
        <v>0</v>
      </c>
      <c r="R6506" s="210">
        <f t="shared" si="572"/>
        <v>0</v>
      </c>
    </row>
    <row r="6507" spans="1:18" hidden="1" outlineLevel="2" x14ac:dyDescent="0.35">
      <c r="A6507" s="209" t="str">
        <f>'Usages industrie'!A5</f>
        <v>Usage industriel n°2</v>
      </c>
      <c r="B6507" s="209" t="s">
        <v>637</v>
      </c>
      <c r="C6507" s="209"/>
      <c r="D6507" s="210">
        <f>IF(B$6497&lt;&gt;"",IF(B$6497='Usages industrie'!$K5,'Usages industrie'!J5,0),0)</f>
        <v>0</v>
      </c>
      <c r="E6507" s="210">
        <f t="shared" si="572"/>
        <v>0</v>
      </c>
      <c r="F6507" s="210">
        <f t="shared" si="572"/>
        <v>0</v>
      </c>
      <c r="G6507" s="210">
        <f t="shared" si="572"/>
        <v>0</v>
      </c>
      <c r="H6507" s="210">
        <f t="shared" si="572"/>
        <v>0</v>
      </c>
      <c r="I6507" s="210">
        <f t="shared" si="572"/>
        <v>0</v>
      </c>
      <c r="J6507" s="210">
        <f t="shared" si="572"/>
        <v>0</v>
      </c>
      <c r="K6507" s="210">
        <f t="shared" si="572"/>
        <v>0</v>
      </c>
      <c r="L6507" s="210">
        <f t="shared" si="572"/>
        <v>0</v>
      </c>
      <c r="M6507" s="210">
        <f t="shared" si="572"/>
        <v>0</v>
      </c>
      <c r="N6507" s="210">
        <f t="shared" si="572"/>
        <v>0</v>
      </c>
      <c r="O6507" s="210">
        <f t="shared" si="572"/>
        <v>0</v>
      </c>
      <c r="P6507" s="210">
        <f t="shared" si="572"/>
        <v>0</v>
      </c>
      <c r="Q6507" s="210">
        <f t="shared" si="572"/>
        <v>0</v>
      </c>
      <c r="R6507" s="210">
        <f t="shared" si="572"/>
        <v>0</v>
      </c>
    </row>
    <row r="6508" spans="1:18" hidden="1" outlineLevel="2" x14ac:dyDescent="0.35">
      <c r="A6508" s="209" t="str">
        <f>'Usages industrie'!A6</f>
        <v>Usage industriel n°3</v>
      </c>
      <c r="B6508" s="209" t="s">
        <v>637</v>
      </c>
      <c r="C6508" s="209"/>
      <c r="D6508" s="210">
        <f>IF(B$6497&lt;&gt;"",IF(B$6497='Usages industrie'!$K6,'Usages industrie'!J6,0),0)</f>
        <v>0</v>
      </c>
      <c r="E6508" s="210">
        <f t="shared" si="572"/>
        <v>0</v>
      </c>
      <c r="F6508" s="210">
        <f t="shared" si="572"/>
        <v>0</v>
      </c>
      <c r="G6508" s="210">
        <f t="shared" si="572"/>
        <v>0</v>
      </c>
      <c r="H6508" s="210">
        <f t="shared" si="572"/>
        <v>0</v>
      </c>
      <c r="I6508" s="210">
        <f t="shared" si="572"/>
        <v>0</v>
      </c>
      <c r="J6508" s="210">
        <f t="shared" si="572"/>
        <v>0</v>
      </c>
      <c r="K6508" s="210">
        <f t="shared" si="572"/>
        <v>0</v>
      </c>
      <c r="L6508" s="210">
        <f t="shared" si="572"/>
        <v>0</v>
      </c>
      <c r="M6508" s="210">
        <f t="shared" si="572"/>
        <v>0</v>
      </c>
      <c r="N6508" s="210">
        <f t="shared" si="572"/>
        <v>0</v>
      </c>
      <c r="O6508" s="210">
        <f t="shared" si="572"/>
        <v>0</v>
      </c>
      <c r="P6508" s="210">
        <f t="shared" si="572"/>
        <v>0</v>
      </c>
      <c r="Q6508" s="210">
        <f t="shared" si="572"/>
        <v>0</v>
      </c>
      <c r="R6508" s="210">
        <f t="shared" si="572"/>
        <v>0</v>
      </c>
    </row>
    <row r="6509" spans="1:18" hidden="1" outlineLevel="2" x14ac:dyDescent="0.35">
      <c r="A6509" s="209" t="str">
        <f>'Usages industrie'!A7</f>
        <v>Usage industriel n°4</v>
      </c>
      <c r="B6509" s="209" t="s">
        <v>637</v>
      </c>
      <c r="C6509" s="209"/>
      <c r="D6509" s="210">
        <f>IF(B$6497&lt;&gt;"",IF(B$6497='Usages industrie'!$K7,'Usages industrie'!J7,0),0)</f>
        <v>0</v>
      </c>
      <c r="E6509" s="210">
        <f t="shared" si="572"/>
        <v>0</v>
      </c>
      <c r="F6509" s="210">
        <f t="shared" si="572"/>
        <v>0</v>
      </c>
      <c r="G6509" s="210">
        <f t="shared" si="572"/>
        <v>0</v>
      </c>
      <c r="H6509" s="210">
        <f t="shared" si="572"/>
        <v>0</v>
      </c>
      <c r="I6509" s="210">
        <f t="shared" si="572"/>
        <v>0</v>
      </c>
      <c r="J6509" s="210">
        <f t="shared" si="572"/>
        <v>0</v>
      </c>
      <c r="K6509" s="210">
        <f t="shared" si="572"/>
        <v>0</v>
      </c>
      <c r="L6509" s="210">
        <f t="shared" si="572"/>
        <v>0</v>
      </c>
      <c r="M6509" s="210">
        <f t="shared" si="572"/>
        <v>0</v>
      </c>
      <c r="N6509" s="210">
        <f t="shared" si="572"/>
        <v>0</v>
      </c>
      <c r="O6509" s="210">
        <f t="shared" si="572"/>
        <v>0</v>
      </c>
      <c r="P6509" s="210">
        <f t="shared" si="572"/>
        <v>0</v>
      </c>
      <c r="Q6509" s="210">
        <f t="shared" si="572"/>
        <v>0</v>
      </c>
      <c r="R6509" s="210">
        <f t="shared" si="572"/>
        <v>0</v>
      </c>
    </row>
    <row r="6510" spans="1:18" hidden="1" outlineLevel="2" x14ac:dyDescent="0.35">
      <c r="A6510" s="209" t="str">
        <f>'Usages industrie'!A8</f>
        <v>Usage industriel n°5</v>
      </c>
      <c r="B6510" s="209" t="s">
        <v>637</v>
      </c>
      <c r="C6510" s="209"/>
      <c r="D6510" s="210">
        <f>IF(B$6497&lt;&gt;"",IF(B$6497='Usages industrie'!$K8,'Usages industrie'!J8,0),0)</f>
        <v>0</v>
      </c>
      <c r="E6510" s="210">
        <f t="shared" si="572"/>
        <v>0</v>
      </c>
      <c r="F6510" s="210">
        <f t="shared" si="572"/>
        <v>0</v>
      </c>
      <c r="G6510" s="210">
        <f t="shared" si="572"/>
        <v>0</v>
      </c>
      <c r="H6510" s="210">
        <f t="shared" si="572"/>
        <v>0</v>
      </c>
      <c r="I6510" s="210">
        <f t="shared" si="572"/>
        <v>0</v>
      </c>
      <c r="J6510" s="210">
        <f t="shared" si="572"/>
        <v>0</v>
      </c>
      <c r="K6510" s="210">
        <f t="shared" si="572"/>
        <v>0</v>
      </c>
      <c r="L6510" s="210">
        <f t="shared" si="572"/>
        <v>0</v>
      </c>
      <c r="M6510" s="210">
        <f t="shared" si="572"/>
        <v>0</v>
      </c>
      <c r="N6510" s="210">
        <f t="shared" si="572"/>
        <v>0</v>
      </c>
      <c r="O6510" s="210">
        <f t="shared" si="572"/>
        <v>0</v>
      </c>
      <c r="P6510" s="210">
        <f t="shared" si="572"/>
        <v>0</v>
      </c>
      <c r="Q6510" s="210">
        <f t="shared" si="572"/>
        <v>0</v>
      </c>
      <c r="R6510" s="210">
        <f t="shared" si="572"/>
        <v>0</v>
      </c>
    </row>
    <row r="6511" spans="1:18" hidden="1" outlineLevel="2" x14ac:dyDescent="0.35">
      <c r="A6511" s="209" t="str">
        <f>'Usages industrie'!A9</f>
        <v>Usage industriel n°6</v>
      </c>
      <c r="B6511" s="209" t="s">
        <v>637</v>
      </c>
      <c r="C6511" s="209"/>
      <c r="D6511" s="210">
        <f>IF(B$6497&lt;&gt;"",IF(B$6497='Usages industrie'!$K9,'Usages industrie'!J9,0),0)</f>
        <v>0</v>
      </c>
      <c r="E6511" s="210">
        <f t="shared" si="572"/>
        <v>0</v>
      </c>
      <c r="F6511" s="210">
        <f t="shared" si="572"/>
        <v>0</v>
      </c>
      <c r="G6511" s="210">
        <f t="shared" si="572"/>
        <v>0</v>
      </c>
      <c r="H6511" s="210">
        <f t="shared" si="572"/>
        <v>0</v>
      </c>
      <c r="I6511" s="210">
        <f t="shared" si="572"/>
        <v>0</v>
      </c>
      <c r="J6511" s="210">
        <f t="shared" si="572"/>
        <v>0</v>
      </c>
      <c r="K6511" s="210">
        <f t="shared" si="572"/>
        <v>0</v>
      </c>
      <c r="L6511" s="210">
        <f t="shared" si="572"/>
        <v>0</v>
      </c>
      <c r="M6511" s="210">
        <f t="shared" si="572"/>
        <v>0</v>
      </c>
      <c r="N6511" s="210">
        <f t="shared" si="572"/>
        <v>0</v>
      </c>
      <c r="O6511" s="210">
        <f t="shared" si="572"/>
        <v>0</v>
      </c>
      <c r="P6511" s="210">
        <f t="shared" si="572"/>
        <v>0</v>
      </c>
      <c r="Q6511" s="210">
        <f t="shared" si="572"/>
        <v>0</v>
      </c>
      <c r="R6511" s="210">
        <f t="shared" si="572"/>
        <v>0</v>
      </c>
    </row>
    <row r="6512" spans="1:18" hidden="1" outlineLevel="2" x14ac:dyDescent="0.35">
      <c r="A6512" s="209" t="str">
        <f>'Usages industrie'!A10</f>
        <v>Usage industriel n°7</v>
      </c>
      <c r="B6512" s="209" t="s">
        <v>637</v>
      </c>
      <c r="C6512" s="209"/>
      <c r="D6512" s="210">
        <f>IF(B$6497&lt;&gt;"",IF(B$6497='Usages industrie'!$K10,'Usages industrie'!J10,0),0)</f>
        <v>0</v>
      </c>
      <c r="E6512" s="210">
        <f t="shared" si="572"/>
        <v>0</v>
      </c>
      <c r="F6512" s="210">
        <f t="shared" si="572"/>
        <v>0</v>
      </c>
      <c r="G6512" s="210">
        <f t="shared" si="572"/>
        <v>0</v>
      </c>
      <c r="H6512" s="210">
        <f t="shared" si="572"/>
        <v>0</v>
      </c>
      <c r="I6512" s="210">
        <f t="shared" si="572"/>
        <v>0</v>
      </c>
      <c r="J6512" s="210">
        <f t="shared" si="572"/>
        <v>0</v>
      </c>
      <c r="K6512" s="210">
        <f t="shared" si="572"/>
        <v>0</v>
      </c>
      <c r="L6512" s="210">
        <f t="shared" si="572"/>
        <v>0</v>
      </c>
      <c r="M6512" s="210">
        <f t="shared" si="572"/>
        <v>0</v>
      </c>
      <c r="N6512" s="210">
        <f t="shared" si="572"/>
        <v>0</v>
      </c>
      <c r="O6512" s="210">
        <f t="shared" si="572"/>
        <v>0</v>
      </c>
      <c r="P6512" s="210">
        <f t="shared" si="572"/>
        <v>0</v>
      </c>
      <c r="Q6512" s="210">
        <f t="shared" si="572"/>
        <v>0</v>
      </c>
      <c r="R6512" s="210">
        <f t="shared" si="572"/>
        <v>0</v>
      </c>
    </row>
    <row r="6513" spans="1:18" hidden="1" outlineLevel="2" x14ac:dyDescent="0.35">
      <c r="A6513" s="209" t="str">
        <f>'Usages industrie'!A11</f>
        <v>Usage industriel n°8</v>
      </c>
      <c r="B6513" s="209" t="s">
        <v>637</v>
      </c>
      <c r="C6513" s="209"/>
      <c r="D6513" s="210">
        <f>IF(B$6497&lt;&gt;"",IF(B$6497='Usages industrie'!$K11,'Usages industrie'!J11,0),0)</f>
        <v>0</v>
      </c>
      <c r="E6513" s="210">
        <f t="shared" si="572"/>
        <v>0</v>
      </c>
      <c r="F6513" s="210">
        <f t="shared" si="572"/>
        <v>0</v>
      </c>
      <c r="G6513" s="210">
        <f t="shared" si="572"/>
        <v>0</v>
      </c>
      <c r="H6513" s="210">
        <f t="shared" si="572"/>
        <v>0</v>
      </c>
      <c r="I6513" s="210">
        <f t="shared" si="572"/>
        <v>0</v>
      </c>
      <c r="J6513" s="210">
        <f t="shared" si="572"/>
        <v>0</v>
      </c>
      <c r="K6513" s="210">
        <f t="shared" si="572"/>
        <v>0</v>
      </c>
      <c r="L6513" s="210">
        <f t="shared" si="572"/>
        <v>0</v>
      </c>
      <c r="M6513" s="210">
        <f t="shared" si="572"/>
        <v>0</v>
      </c>
      <c r="N6513" s="210">
        <f t="shared" si="572"/>
        <v>0</v>
      </c>
      <c r="O6513" s="210">
        <f t="shared" si="572"/>
        <v>0</v>
      </c>
      <c r="P6513" s="210">
        <f t="shared" si="572"/>
        <v>0</v>
      </c>
      <c r="Q6513" s="210">
        <f t="shared" si="572"/>
        <v>0</v>
      </c>
      <c r="R6513" s="210">
        <f t="shared" si="572"/>
        <v>0</v>
      </c>
    </row>
    <row r="6514" spans="1:18" hidden="1" outlineLevel="2" x14ac:dyDescent="0.35">
      <c r="A6514" s="209" t="str">
        <f>'Usages industrie'!A12</f>
        <v>Usage industriel n°9</v>
      </c>
      <c r="B6514" s="209" t="s">
        <v>637</v>
      </c>
      <c r="C6514" s="209"/>
      <c r="D6514" s="210">
        <f>IF(B$6497&lt;&gt;"",IF(B$6497='Usages industrie'!$K12,'Usages industrie'!J12,0),0)</f>
        <v>0</v>
      </c>
      <c r="E6514" s="210">
        <f t="shared" si="572"/>
        <v>0</v>
      </c>
      <c r="F6514" s="210">
        <f t="shared" si="572"/>
        <v>0</v>
      </c>
      <c r="G6514" s="210">
        <f t="shared" si="572"/>
        <v>0</v>
      </c>
      <c r="H6514" s="210">
        <f t="shared" si="572"/>
        <v>0</v>
      </c>
      <c r="I6514" s="210">
        <f t="shared" si="572"/>
        <v>0</v>
      </c>
      <c r="J6514" s="210">
        <f t="shared" si="572"/>
        <v>0</v>
      </c>
      <c r="K6514" s="210">
        <f t="shared" si="572"/>
        <v>0</v>
      </c>
      <c r="L6514" s="210">
        <f t="shared" si="572"/>
        <v>0</v>
      </c>
      <c r="M6514" s="210">
        <f t="shared" si="572"/>
        <v>0</v>
      </c>
      <c r="N6514" s="210">
        <f t="shared" si="572"/>
        <v>0</v>
      </c>
      <c r="O6514" s="210">
        <f t="shared" si="572"/>
        <v>0</v>
      </c>
      <c r="P6514" s="210">
        <f t="shared" si="572"/>
        <v>0</v>
      </c>
      <c r="Q6514" s="210">
        <f t="shared" si="572"/>
        <v>0</v>
      </c>
      <c r="R6514" s="210">
        <f t="shared" si="572"/>
        <v>0</v>
      </c>
    </row>
    <row r="6515" spans="1:18" hidden="1" outlineLevel="2" x14ac:dyDescent="0.35">
      <c r="A6515" s="209" t="str">
        <f>'Usages industrie'!A13</f>
        <v>Usage industriel n°10</v>
      </c>
      <c r="B6515" s="209" t="s">
        <v>637</v>
      </c>
      <c r="C6515" s="209"/>
      <c r="D6515" s="210">
        <f>IF(B$6497&lt;&gt;"",IF(B$6497='Usages industrie'!$K13,'Usages industrie'!J13,0),0)</f>
        <v>0</v>
      </c>
      <c r="E6515" s="210">
        <f t="shared" si="572"/>
        <v>0</v>
      </c>
      <c r="F6515" s="210">
        <f t="shared" si="572"/>
        <v>0</v>
      </c>
      <c r="G6515" s="210">
        <f t="shared" si="572"/>
        <v>0</v>
      </c>
      <c r="H6515" s="210">
        <f t="shared" si="572"/>
        <v>0</v>
      </c>
      <c r="I6515" s="210">
        <f t="shared" si="572"/>
        <v>0</v>
      </c>
      <c r="J6515" s="210">
        <f t="shared" si="572"/>
        <v>0</v>
      </c>
      <c r="K6515" s="210">
        <f t="shared" si="572"/>
        <v>0</v>
      </c>
      <c r="L6515" s="210">
        <f t="shared" si="572"/>
        <v>0</v>
      </c>
      <c r="M6515" s="210">
        <f t="shared" si="572"/>
        <v>0</v>
      </c>
      <c r="N6515" s="210">
        <f t="shared" si="572"/>
        <v>0</v>
      </c>
      <c r="O6515" s="210">
        <f t="shared" si="572"/>
        <v>0</v>
      </c>
      <c r="P6515" s="210">
        <f t="shared" si="572"/>
        <v>0</v>
      </c>
      <c r="Q6515" s="210">
        <f t="shared" si="572"/>
        <v>0</v>
      </c>
      <c r="R6515" s="210">
        <f t="shared" si="572"/>
        <v>0</v>
      </c>
    </row>
    <row r="6516" spans="1:18" hidden="1" outlineLevel="2" x14ac:dyDescent="0.35">
      <c r="A6516" s="209" t="str">
        <f>'Usages industrie'!A14</f>
        <v>Usage industriel n°11</v>
      </c>
      <c r="B6516" s="209" t="s">
        <v>637</v>
      </c>
      <c r="C6516" s="209"/>
      <c r="D6516" s="210">
        <f>IF(B$6497&lt;&gt;"",IF(B$6497='Usages industrie'!$K14,'Usages industrie'!J14,0),0)</f>
        <v>0</v>
      </c>
      <c r="E6516" s="210">
        <f t="shared" ref="E6516:R6525" si="573">$D6516</f>
        <v>0</v>
      </c>
      <c r="F6516" s="210">
        <f t="shared" si="573"/>
        <v>0</v>
      </c>
      <c r="G6516" s="210">
        <f t="shared" si="573"/>
        <v>0</v>
      </c>
      <c r="H6516" s="210">
        <f t="shared" si="573"/>
        <v>0</v>
      </c>
      <c r="I6516" s="210">
        <f t="shared" si="573"/>
        <v>0</v>
      </c>
      <c r="J6516" s="210">
        <f t="shared" si="573"/>
        <v>0</v>
      </c>
      <c r="K6516" s="210">
        <f t="shared" si="573"/>
        <v>0</v>
      </c>
      <c r="L6516" s="210">
        <f t="shared" si="573"/>
        <v>0</v>
      </c>
      <c r="M6516" s="210">
        <f t="shared" si="573"/>
        <v>0</v>
      </c>
      <c r="N6516" s="210">
        <f t="shared" si="573"/>
        <v>0</v>
      </c>
      <c r="O6516" s="210">
        <f t="shared" si="573"/>
        <v>0</v>
      </c>
      <c r="P6516" s="210">
        <f t="shared" si="573"/>
        <v>0</v>
      </c>
      <c r="Q6516" s="210">
        <f t="shared" si="573"/>
        <v>0</v>
      </c>
      <c r="R6516" s="210">
        <f t="shared" si="573"/>
        <v>0</v>
      </c>
    </row>
    <row r="6517" spans="1:18" hidden="1" outlineLevel="2" x14ac:dyDescent="0.35">
      <c r="A6517" s="209" t="str">
        <f>'Usages industrie'!A15</f>
        <v>Usage industriel n°12</v>
      </c>
      <c r="B6517" s="209" t="s">
        <v>637</v>
      </c>
      <c r="C6517" s="209"/>
      <c r="D6517" s="210">
        <f>IF(B$6497&lt;&gt;"",IF(B$6497='Usages industrie'!$K15,'Usages industrie'!J15,0),0)</f>
        <v>0</v>
      </c>
      <c r="E6517" s="210">
        <f t="shared" si="573"/>
        <v>0</v>
      </c>
      <c r="F6517" s="210">
        <f t="shared" si="573"/>
        <v>0</v>
      </c>
      <c r="G6517" s="210">
        <f t="shared" si="573"/>
        <v>0</v>
      </c>
      <c r="H6517" s="210">
        <f t="shared" si="573"/>
        <v>0</v>
      </c>
      <c r="I6517" s="210">
        <f t="shared" si="573"/>
        <v>0</v>
      </c>
      <c r="J6517" s="210">
        <f t="shared" si="573"/>
        <v>0</v>
      </c>
      <c r="K6517" s="210">
        <f t="shared" si="573"/>
        <v>0</v>
      </c>
      <c r="L6517" s="210">
        <f t="shared" si="573"/>
        <v>0</v>
      </c>
      <c r="M6517" s="210">
        <f t="shared" si="573"/>
        <v>0</v>
      </c>
      <c r="N6517" s="210">
        <f t="shared" si="573"/>
        <v>0</v>
      </c>
      <c r="O6517" s="210">
        <f t="shared" si="573"/>
        <v>0</v>
      </c>
      <c r="P6517" s="210">
        <f t="shared" si="573"/>
        <v>0</v>
      </c>
      <c r="Q6517" s="210">
        <f t="shared" si="573"/>
        <v>0</v>
      </c>
      <c r="R6517" s="210">
        <f t="shared" si="573"/>
        <v>0</v>
      </c>
    </row>
    <row r="6518" spans="1:18" hidden="1" outlineLevel="2" x14ac:dyDescent="0.35">
      <c r="A6518" s="209" t="str">
        <f>'Usages industrie'!A16</f>
        <v>Usage industriel n°13</v>
      </c>
      <c r="B6518" s="209" t="s">
        <v>637</v>
      </c>
      <c r="C6518" s="209"/>
      <c r="D6518" s="210">
        <f>IF(B$6497&lt;&gt;"",IF(B$6497='Usages industrie'!$K16,'Usages industrie'!J16,0),0)</f>
        <v>0</v>
      </c>
      <c r="E6518" s="210">
        <f t="shared" si="573"/>
        <v>0</v>
      </c>
      <c r="F6518" s="210">
        <f t="shared" si="573"/>
        <v>0</v>
      </c>
      <c r="G6518" s="210">
        <f t="shared" si="573"/>
        <v>0</v>
      </c>
      <c r="H6518" s="210">
        <f t="shared" si="573"/>
        <v>0</v>
      </c>
      <c r="I6518" s="210">
        <f t="shared" si="573"/>
        <v>0</v>
      </c>
      <c r="J6518" s="210">
        <f t="shared" si="573"/>
        <v>0</v>
      </c>
      <c r="K6518" s="210">
        <f t="shared" si="573"/>
        <v>0</v>
      </c>
      <c r="L6518" s="210">
        <f t="shared" si="573"/>
        <v>0</v>
      </c>
      <c r="M6518" s="210">
        <f t="shared" si="573"/>
        <v>0</v>
      </c>
      <c r="N6518" s="210">
        <f t="shared" si="573"/>
        <v>0</v>
      </c>
      <c r="O6518" s="210">
        <f t="shared" si="573"/>
        <v>0</v>
      </c>
      <c r="P6518" s="210">
        <f t="shared" si="573"/>
        <v>0</v>
      </c>
      <c r="Q6518" s="210">
        <f t="shared" si="573"/>
        <v>0</v>
      </c>
      <c r="R6518" s="210">
        <f t="shared" si="573"/>
        <v>0</v>
      </c>
    </row>
    <row r="6519" spans="1:18" hidden="1" outlineLevel="2" x14ac:dyDescent="0.35">
      <c r="A6519" s="209" t="str">
        <f>'Usages industrie'!A17</f>
        <v>Usage industriel n°14</v>
      </c>
      <c r="B6519" s="209" t="s">
        <v>637</v>
      </c>
      <c r="C6519" s="209"/>
      <c r="D6519" s="210">
        <f>IF(B$6497&lt;&gt;"",IF(B$6497='Usages industrie'!$K17,'Usages industrie'!J17,0),0)</f>
        <v>0</v>
      </c>
      <c r="E6519" s="210">
        <f t="shared" si="573"/>
        <v>0</v>
      </c>
      <c r="F6519" s="210">
        <f t="shared" si="573"/>
        <v>0</v>
      </c>
      <c r="G6519" s="210">
        <f t="shared" si="573"/>
        <v>0</v>
      </c>
      <c r="H6519" s="210">
        <f t="shared" si="573"/>
        <v>0</v>
      </c>
      <c r="I6519" s="210">
        <f t="shared" si="573"/>
        <v>0</v>
      </c>
      <c r="J6519" s="210">
        <f t="shared" si="573"/>
        <v>0</v>
      </c>
      <c r="K6519" s="210">
        <f t="shared" si="573"/>
        <v>0</v>
      </c>
      <c r="L6519" s="210">
        <f t="shared" si="573"/>
        <v>0</v>
      </c>
      <c r="M6519" s="210">
        <f t="shared" si="573"/>
        <v>0</v>
      </c>
      <c r="N6519" s="210">
        <f t="shared" si="573"/>
        <v>0</v>
      </c>
      <c r="O6519" s="210">
        <f t="shared" si="573"/>
        <v>0</v>
      </c>
      <c r="P6519" s="210">
        <f t="shared" si="573"/>
        <v>0</v>
      </c>
      <c r="Q6519" s="210">
        <f t="shared" si="573"/>
        <v>0</v>
      </c>
      <c r="R6519" s="210">
        <f t="shared" si="573"/>
        <v>0</v>
      </c>
    </row>
    <row r="6520" spans="1:18" hidden="1" outlineLevel="2" x14ac:dyDescent="0.35">
      <c r="A6520" s="209" t="str">
        <f>'Usages industrie'!A18</f>
        <v>Usage industriel n°15</v>
      </c>
      <c r="B6520" s="209" t="s">
        <v>637</v>
      </c>
      <c r="C6520" s="209"/>
      <c r="D6520" s="210">
        <f>IF(B$6497&lt;&gt;"",IF(B$6497='Usages industrie'!$K18,'Usages industrie'!J18,0),0)</f>
        <v>0</v>
      </c>
      <c r="E6520" s="210">
        <f t="shared" si="573"/>
        <v>0</v>
      </c>
      <c r="F6520" s="210">
        <f t="shared" si="573"/>
        <v>0</v>
      </c>
      <c r="G6520" s="210">
        <f t="shared" si="573"/>
        <v>0</v>
      </c>
      <c r="H6520" s="210">
        <f t="shared" si="573"/>
        <v>0</v>
      </c>
      <c r="I6520" s="210">
        <f t="shared" si="573"/>
        <v>0</v>
      </c>
      <c r="J6520" s="210">
        <f t="shared" si="573"/>
        <v>0</v>
      </c>
      <c r="K6520" s="210">
        <f t="shared" si="573"/>
        <v>0</v>
      </c>
      <c r="L6520" s="210">
        <f t="shared" si="573"/>
        <v>0</v>
      </c>
      <c r="M6520" s="210">
        <f t="shared" si="573"/>
        <v>0</v>
      </c>
      <c r="N6520" s="210">
        <f t="shared" si="573"/>
        <v>0</v>
      </c>
      <c r="O6520" s="210">
        <f t="shared" si="573"/>
        <v>0</v>
      </c>
      <c r="P6520" s="210">
        <f t="shared" si="573"/>
        <v>0</v>
      </c>
      <c r="Q6520" s="210">
        <f t="shared" si="573"/>
        <v>0</v>
      </c>
      <c r="R6520" s="210">
        <f t="shared" si="573"/>
        <v>0</v>
      </c>
    </row>
    <row r="6521" spans="1:18" hidden="1" outlineLevel="2" x14ac:dyDescent="0.35">
      <c r="A6521" s="209" t="str">
        <f>'Usages industrie'!A19</f>
        <v>Usage industriel n°16</v>
      </c>
      <c r="B6521" s="209" t="s">
        <v>637</v>
      </c>
      <c r="C6521" s="209"/>
      <c r="D6521" s="210">
        <f>IF(B$6497&lt;&gt;"",IF(B$6497='Usages industrie'!$K19,'Usages industrie'!J19,0),0)</f>
        <v>0</v>
      </c>
      <c r="E6521" s="210">
        <f t="shared" si="573"/>
        <v>0</v>
      </c>
      <c r="F6521" s="210">
        <f t="shared" si="573"/>
        <v>0</v>
      </c>
      <c r="G6521" s="210">
        <f t="shared" si="573"/>
        <v>0</v>
      </c>
      <c r="H6521" s="210">
        <f t="shared" si="573"/>
        <v>0</v>
      </c>
      <c r="I6521" s="210">
        <f t="shared" si="573"/>
        <v>0</v>
      </c>
      <c r="J6521" s="210">
        <f t="shared" si="573"/>
        <v>0</v>
      </c>
      <c r="K6521" s="210">
        <f t="shared" si="573"/>
        <v>0</v>
      </c>
      <c r="L6521" s="210">
        <f t="shared" si="573"/>
        <v>0</v>
      </c>
      <c r="M6521" s="210">
        <f t="shared" si="573"/>
        <v>0</v>
      </c>
      <c r="N6521" s="210">
        <f t="shared" si="573"/>
        <v>0</v>
      </c>
      <c r="O6521" s="210">
        <f t="shared" si="573"/>
        <v>0</v>
      </c>
      <c r="P6521" s="210">
        <f t="shared" si="573"/>
        <v>0</v>
      </c>
      <c r="Q6521" s="210">
        <f t="shared" si="573"/>
        <v>0</v>
      </c>
      <c r="R6521" s="210">
        <f t="shared" si="573"/>
        <v>0</v>
      </c>
    </row>
    <row r="6522" spans="1:18" hidden="1" outlineLevel="2" x14ac:dyDescent="0.35">
      <c r="A6522" s="209" t="str">
        <f>'Usages industrie'!A20</f>
        <v>Usage industriel n°17</v>
      </c>
      <c r="B6522" s="209" t="s">
        <v>637</v>
      </c>
      <c r="C6522" s="209"/>
      <c r="D6522" s="210">
        <f>IF(B$6497&lt;&gt;"",IF(B$6497='Usages industrie'!$K20,'Usages industrie'!J20,0),0)</f>
        <v>0</v>
      </c>
      <c r="E6522" s="210">
        <f t="shared" si="573"/>
        <v>0</v>
      </c>
      <c r="F6522" s="210">
        <f t="shared" si="573"/>
        <v>0</v>
      </c>
      <c r="G6522" s="210">
        <f t="shared" si="573"/>
        <v>0</v>
      </c>
      <c r="H6522" s="210">
        <f t="shared" si="573"/>
        <v>0</v>
      </c>
      <c r="I6522" s="210">
        <f t="shared" si="573"/>
        <v>0</v>
      </c>
      <c r="J6522" s="210">
        <f t="shared" si="573"/>
        <v>0</v>
      </c>
      <c r="K6522" s="210">
        <f t="shared" si="573"/>
        <v>0</v>
      </c>
      <c r="L6522" s="210">
        <f t="shared" si="573"/>
        <v>0</v>
      </c>
      <c r="M6522" s="210">
        <f t="shared" si="573"/>
        <v>0</v>
      </c>
      <c r="N6522" s="210">
        <f t="shared" si="573"/>
        <v>0</v>
      </c>
      <c r="O6522" s="210">
        <f t="shared" si="573"/>
        <v>0</v>
      </c>
      <c r="P6522" s="210">
        <f t="shared" si="573"/>
        <v>0</v>
      </c>
      <c r="Q6522" s="210">
        <f t="shared" si="573"/>
        <v>0</v>
      </c>
      <c r="R6522" s="210">
        <f t="shared" si="573"/>
        <v>0</v>
      </c>
    </row>
    <row r="6523" spans="1:18" hidden="1" outlineLevel="2" x14ac:dyDescent="0.35">
      <c r="A6523" s="209" t="str">
        <f>'Usages industrie'!A21</f>
        <v>Usage industriel n°18</v>
      </c>
      <c r="B6523" s="209" t="s">
        <v>637</v>
      </c>
      <c r="C6523" s="209"/>
      <c r="D6523" s="210">
        <f>IF(B$6497&lt;&gt;"",IF(B$6497='Usages industrie'!$K21,'Usages industrie'!J21,0),0)</f>
        <v>0</v>
      </c>
      <c r="E6523" s="210">
        <f t="shared" si="573"/>
        <v>0</v>
      </c>
      <c r="F6523" s="210">
        <f t="shared" si="573"/>
        <v>0</v>
      </c>
      <c r="G6523" s="210">
        <f t="shared" si="573"/>
        <v>0</v>
      </c>
      <c r="H6523" s="210">
        <f t="shared" si="573"/>
        <v>0</v>
      </c>
      <c r="I6523" s="210">
        <f t="shared" si="573"/>
        <v>0</v>
      </c>
      <c r="J6523" s="210">
        <f t="shared" si="573"/>
        <v>0</v>
      </c>
      <c r="K6523" s="210">
        <f t="shared" si="573"/>
        <v>0</v>
      </c>
      <c r="L6523" s="210">
        <f t="shared" si="573"/>
        <v>0</v>
      </c>
      <c r="M6523" s="210">
        <f t="shared" si="573"/>
        <v>0</v>
      </c>
      <c r="N6523" s="210">
        <f t="shared" si="573"/>
        <v>0</v>
      </c>
      <c r="O6523" s="210">
        <f t="shared" si="573"/>
        <v>0</v>
      </c>
      <c r="P6523" s="210">
        <f t="shared" si="573"/>
        <v>0</v>
      </c>
      <c r="Q6523" s="210">
        <f t="shared" si="573"/>
        <v>0</v>
      </c>
      <c r="R6523" s="210">
        <f t="shared" si="573"/>
        <v>0</v>
      </c>
    </row>
    <row r="6524" spans="1:18" hidden="1" outlineLevel="2" x14ac:dyDescent="0.35">
      <c r="A6524" s="209" t="str">
        <f>'Usages industrie'!A22</f>
        <v>Usage industriel n°19</v>
      </c>
      <c r="B6524" s="209" t="s">
        <v>637</v>
      </c>
      <c r="C6524" s="209"/>
      <c r="D6524" s="210">
        <f>IF(B$6497&lt;&gt;"",IF(B$6497='Usages industrie'!$K22,'Usages industrie'!J22,0),0)</f>
        <v>0</v>
      </c>
      <c r="E6524" s="210">
        <f t="shared" si="573"/>
        <v>0</v>
      </c>
      <c r="F6524" s="210">
        <f t="shared" si="573"/>
        <v>0</v>
      </c>
      <c r="G6524" s="210">
        <f t="shared" si="573"/>
        <v>0</v>
      </c>
      <c r="H6524" s="210">
        <f t="shared" si="573"/>
        <v>0</v>
      </c>
      <c r="I6524" s="210">
        <f t="shared" si="573"/>
        <v>0</v>
      </c>
      <c r="J6524" s="210">
        <f t="shared" si="573"/>
        <v>0</v>
      </c>
      <c r="K6524" s="210">
        <f t="shared" si="573"/>
        <v>0</v>
      </c>
      <c r="L6524" s="210">
        <f t="shared" si="573"/>
        <v>0</v>
      </c>
      <c r="M6524" s="210">
        <f t="shared" si="573"/>
        <v>0</v>
      </c>
      <c r="N6524" s="210">
        <f t="shared" si="573"/>
        <v>0</v>
      </c>
      <c r="O6524" s="210">
        <f t="shared" si="573"/>
        <v>0</v>
      </c>
      <c r="P6524" s="210">
        <f t="shared" si="573"/>
        <v>0</v>
      </c>
      <c r="Q6524" s="210">
        <f t="shared" si="573"/>
        <v>0</v>
      </c>
      <c r="R6524" s="210">
        <f t="shared" si="573"/>
        <v>0</v>
      </c>
    </row>
    <row r="6525" spans="1:18" hidden="1" outlineLevel="2" x14ac:dyDescent="0.35">
      <c r="A6525" s="209" t="str">
        <f>'Usages industrie'!A23</f>
        <v>Usage industriel n°20</v>
      </c>
      <c r="B6525" s="209" t="s">
        <v>637</v>
      </c>
      <c r="C6525" s="209"/>
      <c r="D6525" s="210">
        <f>IF(B$6497&lt;&gt;"",IF(B$6497='Usages industrie'!$K23,'Usages industrie'!J23,0),0)</f>
        <v>0</v>
      </c>
      <c r="E6525" s="210">
        <f t="shared" si="573"/>
        <v>0</v>
      </c>
      <c r="F6525" s="210">
        <f t="shared" si="573"/>
        <v>0</v>
      </c>
      <c r="G6525" s="210">
        <f t="shared" si="573"/>
        <v>0</v>
      </c>
      <c r="H6525" s="210">
        <f t="shared" si="573"/>
        <v>0</v>
      </c>
      <c r="I6525" s="210">
        <f t="shared" si="573"/>
        <v>0</v>
      </c>
      <c r="J6525" s="210">
        <f t="shared" si="573"/>
        <v>0</v>
      </c>
      <c r="K6525" s="210">
        <f t="shared" si="573"/>
        <v>0</v>
      </c>
      <c r="L6525" s="210">
        <f t="shared" si="573"/>
        <v>0</v>
      </c>
      <c r="M6525" s="210">
        <f t="shared" si="573"/>
        <v>0</v>
      </c>
      <c r="N6525" s="210">
        <f t="shared" si="573"/>
        <v>0</v>
      </c>
      <c r="O6525" s="210">
        <f t="shared" si="573"/>
        <v>0</v>
      </c>
      <c r="P6525" s="210">
        <f t="shared" si="573"/>
        <v>0</v>
      </c>
      <c r="Q6525" s="210">
        <f t="shared" si="573"/>
        <v>0</v>
      </c>
      <c r="R6525" s="210">
        <f t="shared" si="573"/>
        <v>0</v>
      </c>
    </row>
    <row r="6526" spans="1:18" hidden="1" outlineLevel="2" x14ac:dyDescent="0.35">
      <c r="A6526" s="209" t="str">
        <f>'Usages industrie'!A24</f>
        <v>Usage industriel n°21</v>
      </c>
      <c r="B6526" s="209" t="s">
        <v>637</v>
      </c>
      <c r="C6526" s="209"/>
      <c r="D6526" s="210">
        <f>IF(B$6497&lt;&gt;"",IF(B$6497='Usages industrie'!$K24,'Usages industrie'!J24,0),0)</f>
        <v>0</v>
      </c>
      <c r="E6526" s="210">
        <f t="shared" ref="E6526:R6535" si="574">$D6526</f>
        <v>0</v>
      </c>
      <c r="F6526" s="210">
        <f t="shared" si="574"/>
        <v>0</v>
      </c>
      <c r="G6526" s="210">
        <f t="shared" si="574"/>
        <v>0</v>
      </c>
      <c r="H6526" s="210">
        <f t="shared" si="574"/>
        <v>0</v>
      </c>
      <c r="I6526" s="210">
        <f t="shared" si="574"/>
        <v>0</v>
      </c>
      <c r="J6526" s="210">
        <f t="shared" si="574"/>
        <v>0</v>
      </c>
      <c r="K6526" s="210">
        <f t="shared" si="574"/>
        <v>0</v>
      </c>
      <c r="L6526" s="210">
        <f t="shared" si="574"/>
        <v>0</v>
      </c>
      <c r="M6526" s="210">
        <f t="shared" si="574"/>
        <v>0</v>
      </c>
      <c r="N6526" s="210">
        <f t="shared" si="574"/>
        <v>0</v>
      </c>
      <c r="O6526" s="210">
        <f t="shared" si="574"/>
        <v>0</v>
      </c>
      <c r="P6526" s="210">
        <f t="shared" si="574"/>
        <v>0</v>
      </c>
      <c r="Q6526" s="210">
        <f t="shared" si="574"/>
        <v>0</v>
      </c>
      <c r="R6526" s="210">
        <f t="shared" si="574"/>
        <v>0</v>
      </c>
    </row>
    <row r="6527" spans="1:18" hidden="1" outlineLevel="2" x14ac:dyDescent="0.35">
      <c r="A6527" s="209" t="str">
        <f>'Usages industrie'!A25</f>
        <v>Usage industriel n°22</v>
      </c>
      <c r="B6527" s="209" t="s">
        <v>637</v>
      </c>
      <c r="C6527" s="209"/>
      <c r="D6527" s="210">
        <f>IF(B$6497&lt;&gt;"",IF(B$6497='Usages industrie'!$K25,'Usages industrie'!J25,0),0)</f>
        <v>0</v>
      </c>
      <c r="E6527" s="210">
        <f t="shared" si="574"/>
        <v>0</v>
      </c>
      <c r="F6527" s="210">
        <f t="shared" si="574"/>
        <v>0</v>
      </c>
      <c r="G6527" s="210">
        <f t="shared" si="574"/>
        <v>0</v>
      </c>
      <c r="H6527" s="210">
        <f t="shared" si="574"/>
        <v>0</v>
      </c>
      <c r="I6527" s="210">
        <f t="shared" si="574"/>
        <v>0</v>
      </c>
      <c r="J6527" s="210">
        <f t="shared" si="574"/>
        <v>0</v>
      </c>
      <c r="K6527" s="210">
        <f t="shared" si="574"/>
        <v>0</v>
      </c>
      <c r="L6527" s="210">
        <f t="shared" si="574"/>
        <v>0</v>
      </c>
      <c r="M6527" s="210">
        <f t="shared" si="574"/>
        <v>0</v>
      </c>
      <c r="N6527" s="210">
        <f t="shared" si="574"/>
        <v>0</v>
      </c>
      <c r="O6527" s="210">
        <f t="shared" si="574"/>
        <v>0</v>
      </c>
      <c r="P6527" s="210">
        <f t="shared" si="574"/>
        <v>0</v>
      </c>
      <c r="Q6527" s="210">
        <f t="shared" si="574"/>
        <v>0</v>
      </c>
      <c r="R6527" s="210">
        <f t="shared" si="574"/>
        <v>0</v>
      </c>
    </row>
    <row r="6528" spans="1:18" hidden="1" outlineLevel="2" x14ac:dyDescent="0.35">
      <c r="A6528" s="209" t="str">
        <f>'Usages industrie'!A26</f>
        <v>Usage industriel n°23</v>
      </c>
      <c r="B6528" s="209" t="s">
        <v>637</v>
      </c>
      <c r="C6528" s="209"/>
      <c r="D6528" s="210">
        <f>IF(B$6497&lt;&gt;"",IF(B$6497='Usages industrie'!$K26,'Usages industrie'!J26,0),0)</f>
        <v>0</v>
      </c>
      <c r="E6528" s="210">
        <f t="shared" si="574"/>
        <v>0</v>
      </c>
      <c r="F6528" s="210">
        <f t="shared" si="574"/>
        <v>0</v>
      </c>
      <c r="G6528" s="210">
        <f t="shared" si="574"/>
        <v>0</v>
      </c>
      <c r="H6528" s="210">
        <f t="shared" si="574"/>
        <v>0</v>
      </c>
      <c r="I6528" s="210">
        <f t="shared" si="574"/>
        <v>0</v>
      </c>
      <c r="J6528" s="210">
        <f t="shared" si="574"/>
        <v>0</v>
      </c>
      <c r="K6528" s="210">
        <f t="shared" si="574"/>
        <v>0</v>
      </c>
      <c r="L6528" s="210">
        <f t="shared" si="574"/>
        <v>0</v>
      </c>
      <c r="M6528" s="210">
        <f t="shared" si="574"/>
        <v>0</v>
      </c>
      <c r="N6528" s="210">
        <f t="shared" si="574"/>
        <v>0</v>
      </c>
      <c r="O6528" s="210">
        <f t="shared" si="574"/>
        <v>0</v>
      </c>
      <c r="P6528" s="210">
        <f t="shared" si="574"/>
        <v>0</v>
      </c>
      <c r="Q6528" s="210">
        <f t="shared" si="574"/>
        <v>0</v>
      </c>
      <c r="R6528" s="210">
        <f t="shared" si="574"/>
        <v>0</v>
      </c>
    </row>
    <row r="6529" spans="1:18" hidden="1" outlineLevel="2" x14ac:dyDescent="0.35">
      <c r="A6529" s="209" t="str">
        <f>'Usages industrie'!A27</f>
        <v>Usage industriel n°24</v>
      </c>
      <c r="B6529" s="209" t="s">
        <v>637</v>
      </c>
      <c r="C6529" s="209"/>
      <c r="D6529" s="210">
        <f>IF(B$6497&lt;&gt;"",IF(B$6497='Usages industrie'!$K27,'Usages industrie'!J27,0),0)</f>
        <v>0</v>
      </c>
      <c r="E6529" s="210">
        <f t="shared" si="574"/>
        <v>0</v>
      </c>
      <c r="F6529" s="210">
        <f t="shared" si="574"/>
        <v>0</v>
      </c>
      <c r="G6529" s="210">
        <f t="shared" si="574"/>
        <v>0</v>
      </c>
      <c r="H6529" s="210">
        <f t="shared" si="574"/>
        <v>0</v>
      </c>
      <c r="I6529" s="210">
        <f t="shared" si="574"/>
        <v>0</v>
      </c>
      <c r="J6529" s="210">
        <f t="shared" si="574"/>
        <v>0</v>
      </c>
      <c r="K6529" s="210">
        <f t="shared" si="574"/>
        <v>0</v>
      </c>
      <c r="L6529" s="210">
        <f t="shared" si="574"/>
        <v>0</v>
      </c>
      <c r="M6529" s="210">
        <f t="shared" si="574"/>
        <v>0</v>
      </c>
      <c r="N6529" s="210">
        <f t="shared" si="574"/>
        <v>0</v>
      </c>
      <c r="O6529" s="210">
        <f t="shared" si="574"/>
        <v>0</v>
      </c>
      <c r="P6529" s="210">
        <f t="shared" si="574"/>
        <v>0</v>
      </c>
      <c r="Q6529" s="210">
        <f t="shared" si="574"/>
        <v>0</v>
      </c>
      <c r="R6529" s="210">
        <f t="shared" si="574"/>
        <v>0</v>
      </c>
    </row>
    <row r="6530" spans="1:18" hidden="1" outlineLevel="2" x14ac:dyDescent="0.35">
      <c r="A6530" s="209" t="str">
        <f>'Usages industrie'!A28</f>
        <v>Usage industriel n°25</v>
      </c>
      <c r="B6530" s="209" t="s">
        <v>637</v>
      </c>
      <c r="C6530" s="209"/>
      <c r="D6530" s="210">
        <f>IF(B$6497&lt;&gt;"",IF(B$6497='Usages industrie'!$K28,'Usages industrie'!J28,0),0)</f>
        <v>0</v>
      </c>
      <c r="E6530" s="210">
        <f t="shared" si="574"/>
        <v>0</v>
      </c>
      <c r="F6530" s="210">
        <f t="shared" si="574"/>
        <v>0</v>
      </c>
      <c r="G6530" s="210">
        <f t="shared" si="574"/>
        <v>0</v>
      </c>
      <c r="H6530" s="210">
        <f t="shared" si="574"/>
        <v>0</v>
      </c>
      <c r="I6530" s="210">
        <f t="shared" si="574"/>
        <v>0</v>
      </c>
      <c r="J6530" s="210">
        <f t="shared" si="574"/>
        <v>0</v>
      </c>
      <c r="K6530" s="210">
        <f t="shared" si="574"/>
        <v>0</v>
      </c>
      <c r="L6530" s="210">
        <f t="shared" si="574"/>
        <v>0</v>
      </c>
      <c r="M6530" s="210">
        <f t="shared" si="574"/>
        <v>0</v>
      </c>
      <c r="N6530" s="210">
        <f t="shared" si="574"/>
        <v>0</v>
      </c>
      <c r="O6530" s="210">
        <f t="shared" si="574"/>
        <v>0</v>
      </c>
      <c r="P6530" s="210">
        <f t="shared" si="574"/>
        <v>0</v>
      </c>
      <c r="Q6530" s="210">
        <f t="shared" si="574"/>
        <v>0</v>
      </c>
      <c r="R6530" s="210">
        <f t="shared" si="574"/>
        <v>0</v>
      </c>
    </row>
    <row r="6531" spans="1:18" hidden="1" outlineLevel="2" x14ac:dyDescent="0.35">
      <c r="A6531" s="209" t="str">
        <f>'Usages industrie'!A29</f>
        <v>Usage industriel n°26</v>
      </c>
      <c r="B6531" s="209" t="s">
        <v>637</v>
      </c>
      <c r="C6531" s="209"/>
      <c r="D6531" s="210">
        <f>IF(B$6497&lt;&gt;"",IF(B$6497='Usages industrie'!$K29,'Usages industrie'!J29,0),0)</f>
        <v>0</v>
      </c>
      <c r="E6531" s="210">
        <f t="shared" si="574"/>
        <v>0</v>
      </c>
      <c r="F6531" s="210">
        <f t="shared" si="574"/>
        <v>0</v>
      </c>
      <c r="G6531" s="210">
        <f t="shared" si="574"/>
        <v>0</v>
      </c>
      <c r="H6531" s="210">
        <f t="shared" si="574"/>
        <v>0</v>
      </c>
      <c r="I6531" s="210">
        <f t="shared" si="574"/>
        <v>0</v>
      </c>
      <c r="J6531" s="210">
        <f t="shared" si="574"/>
        <v>0</v>
      </c>
      <c r="K6531" s="210">
        <f t="shared" si="574"/>
        <v>0</v>
      </c>
      <c r="L6531" s="210">
        <f t="shared" si="574"/>
        <v>0</v>
      </c>
      <c r="M6531" s="210">
        <f t="shared" si="574"/>
        <v>0</v>
      </c>
      <c r="N6531" s="210">
        <f t="shared" si="574"/>
        <v>0</v>
      </c>
      <c r="O6531" s="210">
        <f t="shared" si="574"/>
        <v>0</v>
      </c>
      <c r="P6531" s="210">
        <f t="shared" si="574"/>
        <v>0</v>
      </c>
      <c r="Q6531" s="210">
        <f t="shared" si="574"/>
        <v>0</v>
      </c>
      <c r="R6531" s="210">
        <f t="shared" si="574"/>
        <v>0</v>
      </c>
    </row>
    <row r="6532" spans="1:18" hidden="1" outlineLevel="2" x14ac:dyDescent="0.35">
      <c r="A6532" s="209" t="str">
        <f>'Usages industrie'!A30</f>
        <v>Usage industriel n°27</v>
      </c>
      <c r="B6532" s="209" t="s">
        <v>637</v>
      </c>
      <c r="C6532" s="209"/>
      <c r="D6532" s="210">
        <f>IF(B$6497&lt;&gt;"",IF(B$6497='Usages industrie'!$K30,'Usages industrie'!J30,0),0)</f>
        <v>0</v>
      </c>
      <c r="E6532" s="210">
        <f t="shared" si="574"/>
        <v>0</v>
      </c>
      <c r="F6532" s="210">
        <f t="shared" si="574"/>
        <v>0</v>
      </c>
      <c r="G6532" s="210">
        <f t="shared" si="574"/>
        <v>0</v>
      </c>
      <c r="H6532" s="210">
        <f t="shared" si="574"/>
        <v>0</v>
      </c>
      <c r="I6532" s="210">
        <f t="shared" si="574"/>
        <v>0</v>
      </c>
      <c r="J6532" s="210">
        <f t="shared" si="574"/>
        <v>0</v>
      </c>
      <c r="K6532" s="210">
        <f t="shared" si="574"/>
        <v>0</v>
      </c>
      <c r="L6532" s="210">
        <f t="shared" si="574"/>
        <v>0</v>
      </c>
      <c r="M6532" s="210">
        <f t="shared" si="574"/>
        <v>0</v>
      </c>
      <c r="N6532" s="210">
        <f t="shared" si="574"/>
        <v>0</v>
      </c>
      <c r="O6532" s="210">
        <f t="shared" si="574"/>
        <v>0</v>
      </c>
      <c r="P6532" s="210">
        <f t="shared" si="574"/>
        <v>0</v>
      </c>
      <c r="Q6532" s="210">
        <f t="shared" si="574"/>
        <v>0</v>
      </c>
      <c r="R6532" s="210">
        <f t="shared" si="574"/>
        <v>0</v>
      </c>
    </row>
    <row r="6533" spans="1:18" hidden="1" outlineLevel="2" x14ac:dyDescent="0.35">
      <c r="A6533" s="209" t="str">
        <f>'Usages industrie'!A31</f>
        <v>Usage industriel n°28</v>
      </c>
      <c r="B6533" s="209" t="s">
        <v>637</v>
      </c>
      <c r="C6533" s="209"/>
      <c r="D6533" s="210">
        <f>IF(B$6497&lt;&gt;"",IF(B$6497='Usages industrie'!$K31,'Usages industrie'!J31,0),0)</f>
        <v>0</v>
      </c>
      <c r="E6533" s="210">
        <f t="shared" si="574"/>
        <v>0</v>
      </c>
      <c r="F6533" s="210">
        <f t="shared" si="574"/>
        <v>0</v>
      </c>
      <c r="G6533" s="210">
        <f t="shared" si="574"/>
        <v>0</v>
      </c>
      <c r="H6533" s="210">
        <f t="shared" si="574"/>
        <v>0</v>
      </c>
      <c r="I6533" s="210">
        <f t="shared" si="574"/>
        <v>0</v>
      </c>
      <c r="J6533" s="210">
        <f t="shared" si="574"/>
        <v>0</v>
      </c>
      <c r="K6533" s="210">
        <f t="shared" si="574"/>
        <v>0</v>
      </c>
      <c r="L6533" s="210">
        <f t="shared" si="574"/>
        <v>0</v>
      </c>
      <c r="M6533" s="210">
        <f t="shared" si="574"/>
        <v>0</v>
      </c>
      <c r="N6533" s="210">
        <f t="shared" si="574"/>
        <v>0</v>
      </c>
      <c r="O6533" s="210">
        <f t="shared" si="574"/>
        <v>0</v>
      </c>
      <c r="P6533" s="210">
        <f t="shared" si="574"/>
        <v>0</v>
      </c>
      <c r="Q6533" s="210">
        <f t="shared" si="574"/>
        <v>0</v>
      </c>
      <c r="R6533" s="210">
        <f t="shared" si="574"/>
        <v>0</v>
      </c>
    </row>
    <row r="6534" spans="1:18" hidden="1" outlineLevel="2" x14ac:dyDescent="0.35">
      <c r="A6534" s="209" t="str">
        <f>'Usages industrie'!A32</f>
        <v>Usage industriel n°29</v>
      </c>
      <c r="B6534" s="209" t="s">
        <v>637</v>
      </c>
      <c r="C6534" s="209"/>
      <c r="D6534" s="210">
        <f>IF(B$6497&lt;&gt;"",IF(B$6497='Usages industrie'!$K32,'Usages industrie'!J32,0),0)</f>
        <v>0</v>
      </c>
      <c r="E6534" s="210">
        <f t="shared" si="574"/>
        <v>0</v>
      </c>
      <c r="F6534" s="210">
        <f t="shared" si="574"/>
        <v>0</v>
      </c>
      <c r="G6534" s="210">
        <f t="shared" si="574"/>
        <v>0</v>
      </c>
      <c r="H6534" s="210">
        <f t="shared" si="574"/>
        <v>0</v>
      </c>
      <c r="I6534" s="210">
        <f t="shared" si="574"/>
        <v>0</v>
      </c>
      <c r="J6534" s="210">
        <f t="shared" si="574"/>
        <v>0</v>
      </c>
      <c r="K6534" s="210">
        <f t="shared" si="574"/>
        <v>0</v>
      </c>
      <c r="L6534" s="210">
        <f t="shared" si="574"/>
        <v>0</v>
      </c>
      <c r="M6534" s="210">
        <f t="shared" si="574"/>
        <v>0</v>
      </c>
      <c r="N6534" s="210">
        <f t="shared" si="574"/>
        <v>0</v>
      </c>
      <c r="O6534" s="210">
        <f t="shared" si="574"/>
        <v>0</v>
      </c>
      <c r="P6534" s="210">
        <f t="shared" si="574"/>
        <v>0</v>
      </c>
      <c r="Q6534" s="210">
        <f t="shared" si="574"/>
        <v>0</v>
      </c>
      <c r="R6534" s="210">
        <f t="shared" si="574"/>
        <v>0</v>
      </c>
    </row>
    <row r="6535" spans="1:18" hidden="1" outlineLevel="2" x14ac:dyDescent="0.35">
      <c r="A6535" s="209" t="str">
        <f>'Usages industrie'!A33</f>
        <v>Usage industriel n°30</v>
      </c>
      <c r="B6535" s="209" t="s">
        <v>637</v>
      </c>
      <c r="C6535" s="209"/>
      <c r="D6535" s="210">
        <f>IF(B$6497&lt;&gt;"",IF(B$6497='Usages industrie'!$K33,'Usages industrie'!J33,0),0)</f>
        <v>0</v>
      </c>
      <c r="E6535" s="210">
        <f t="shared" si="574"/>
        <v>0</v>
      </c>
      <c r="F6535" s="210">
        <f t="shared" si="574"/>
        <v>0</v>
      </c>
      <c r="G6535" s="210">
        <f t="shared" si="574"/>
        <v>0</v>
      </c>
      <c r="H6535" s="210">
        <f t="shared" si="574"/>
        <v>0</v>
      </c>
      <c r="I6535" s="210">
        <f t="shared" si="574"/>
        <v>0</v>
      </c>
      <c r="J6535" s="210">
        <f t="shared" si="574"/>
        <v>0</v>
      </c>
      <c r="K6535" s="210">
        <f t="shared" si="574"/>
        <v>0</v>
      </c>
      <c r="L6535" s="210">
        <f t="shared" si="574"/>
        <v>0</v>
      </c>
      <c r="M6535" s="210">
        <f t="shared" si="574"/>
        <v>0</v>
      </c>
      <c r="N6535" s="210">
        <f t="shared" si="574"/>
        <v>0</v>
      </c>
      <c r="O6535" s="210">
        <f t="shared" si="574"/>
        <v>0</v>
      </c>
      <c r="P6535" s="210">
        <f t="shared" si="574"/>
        <v>0</v>
      </c>
      <c r="Q6535" s="210">
        <f t="shared" si="574"/>
        <v>0</v>
      </c>
      <c r="R6535" s="210">
        <f t="shared" si="574"/>
        <v>0</v>
      </c>
    </row>
    <row r="6536" spans="1:18" hidden="1" outlineLevel="2" x14ac:dyDescent="0.35">
      <c r="A6536" s="209" t="str">
        <f>'Usages industrie'!A34</f>
        <v>Usage industriel n°31</v>
      </c>
      <c r="B6536" s="209" t="s">
        <v>637</v>
      </c>
      <c r="C6536" s="209"/>
      <c r="D6536" s="210">
        <f>IF(B$6497&lt;&gt;"",IF(B$6497='Usages industrie'!$K34,'Usages industrie'!J34,0),0)</f>
        <v>0</v>
      </c>
      <c r="E6536" s="210">
        <f t="shared" ref="E6536:R6545" si="575">$D6536</f>
        <v>0</v>
      </c>
      <c r="F6536" s="210">
        <f t="shared" si="575"/>
        <v>0</v>
      </c>
      <c r="G6536" s="210">
        <f t="shared" si="575"/>
        <v>0</v>
      </c>
      <c r="H6536" s="210">
        <f t="shared" si="575"/>
        <v>0</v>
      </c>
      <c r="I6536" s="210">
        <f t="shared" si="575"/>
        <v>0</v>
      </c>
      <c r="J6536" s="210">
        <f t="shared" si="575"/>
        <v>0</v>
      </c>
      <c r="K6536" s="210">
        <f t="shared" si="575"/>
        <v>0</v>
      </c>
      <c r="L6536" s="210">
        <f t="shared" si="575"/>
        <v>0</v>
      </c>
      <c r="M6536" s="210">
        <f t="shared" si="575"/>
        <v>0</v>
      </c>
      <c r="N6536" s="210">
        <f t="shared" si="575"/>
        <v>0</v>
      </c>
      <c r="O6536" s="210">
        <f t="shared" si="575"/>
        <v>0</v>
      </c>
      <c r="P6536" s="210">
        <f t="shared" si="575"/>
        <v>0</v>
      </c>
      <c r="Q6536" s="210">
        <f t="shared" si="575"/>
        <v>0</v>
      </c>
      <c r="R6536" s="210">
        <f t="shared" si="575"/>
        <v>0</v>
      </c>
    </row>
    <row r="6537" spans="1:18" hidden="1" outlineLevel="2" x14ac:dyDescent="0.35">
      <c r="A6537" s="209" t="str">
        <f>'Usages industrie'!A35</f>
        <v>Usage industriel n°32</v>
      </c>
      <c r="B6537" s="209" t="s">
        <v>637</v>
      </c>
      <c r="C6537" s="209"/>
      <c r="D6537" s="210">
        <f>IF(B$6497&lt;&gt;"",IF(B$6497='Usages industrie'!$K35,'Usages industrie'!J35,0),0)</f>
        <v>0</v>
      </c>
      <c r="E6537" s="210">
        <f t="shared" si="575"/>
        <v>0</v>
      </c>
      <c r="F6537" s="210">
        <f t="shared" si="575"/>
        <v>0</v>
      </c>
      <c r="G6537" s="210">
        <f t="shared" si="575"/>
        <v>0</v>
      </c>
      <c r="H6537" s="210">
        <f t="shared" si="575"/>
        <v>0</v>
      </c>
      <c r="I6537" s="210">
        <f t="shared" si="575"/>
        <v>0</v>
      </c>
      <c r="J6537" s="210">
        <f t="shared" si="575"/>
        <v>0</v>
      </c>
      <c r="K6537" s="210">
        <f t="shared" si="575"/>
        <v>0</v>
      </c>
      <c r="L6537" s="210">
        <f t="shared" si="575"/>
        <v>0</v>
      </c>
      <c r="M6537" s="210">
        <f t="shared" si="575"/>
        <v>0</v>
      </c>
      <c r="N6537" s="210">
        <f t="shared" si="575"/>
        <v>0</v>
      </c>
      <c r="O6537" s="210">
        <f t="shared" si="575"/>
        <v>0</v>
      </c>
      <c r="P6537" s="210">
        <f t="shared" si="575"/>
        <v>0</v>
      </c>
      <c r="Q6537" s="210">
        <f t="shared" si="575"/>
        <v>0</v>
      </c>
      <c r="R6537" s="210">
        <f t="shared" si="575"/>
        <v>0</v>
      </c>
    </row>
    <row r="6538" spans="1:18" hidden="1" outlineLevel="2" x14ac:dyDescent="0.35">
      <c r="A6538" s="209" t="str">
        <f>'Usages industrie'!A36</f>
        <v>Usage industriel n°33</v>
      </c>
      <c r="B6538" s="209" t="s">
        <v>637</v>
      </c>
      <c r="C6538" s="209"/>
      <c r="D6538" s="210">
        <f>IF(B$6497&lt;&gt;"",IF(B$6497='Usages industrie'!$K36,'Usages industrie'!J36,0),0)</f>
        <v>0</v>
      </c>
      <c r="E6538" s="210">
        <f t="shared" si="575"/>
        <v>0</v>
      </c>
      <c r="F6538" s="210">
        <f t="shared" si="575"/>
        <v>0</v>
      </c>
      <c r="G6538" s="210">
        <f t="shared" si="575"/>
        <v>0</v>
      </c>
      <c r="H6538" s="210">
        <f t="shared" si="575"/>
        <v>0</v>
      </c>
      <c r="I6538" s="210">
        <f t="shared" si="575"/>
        <v>0</v>
      </c>
      <c r="J6538" s="210">
        <f t="shared" si="575"/>
        <v>0</v>
      </c>
      <c r="K6538" s="210">
        <f t="shared" si="575"/>
        <v>0</v>
      </c>
      <c r="L6538" s="210">
        <f t="shared" si="575"/>
        <v>0</v>
      </c>
      <c r="M6538" s="210">
        <f t="shared" si="575"/>
        <v>0</v>
      </c>
      <c r="N6538" s="210">
        <f t="shared" si="575"/>
        <v>0</v>
      </c>
      <c r="O6538" s="210">
        <f t="shared" si="575"/>
        <v>0</v>
      </c>
      <c r="P6538" s="210">
        <f t="shared" si="575"/>
        <v>0</v>
      </c>
      <c r="Q6538" s="210">
        <f t="shared" si="575"/>
        <v>0</v>
      </c>
      <c r="R6538" s="210">
        <f t="shared" si="575"/>
        <v>0</v>
      </c>
    </row>
    <row r="6539" spans="1:18" hidden="1" outlineLevel="2" x14ac:dyDescent="0.35">
      <c r="A6539" s="209" t="str">
        <f>'Usages industrie'!A37</f>
        <v>Usage industriel n°34</v>
      </c>
      <c r="B6539" s="209" t="s">
        <v>637</v>
      </c>
      <c r="C6539" s="209"/>
      <c r="D6539" s="210">
        <f>IF(B$6497&lt;&gt;"",IF(B$6497='Usages industrie'!$K37,'Usages industrie'!J37,0),0)</f>
        <v>0</v>
      </c>
      <c r="E6539" s="210">
        <f t="shared" si="575"/>
        <v>0</v>
      </c>
      <c r="F6539" s="210">
        <f t="shared" si="575"/>
        <v>0</v>
      </c>
      <c r="G6539" s="210">
        <f t="shared" si="575"/>
        <v>0</v>
      </c>
      <c r="H6539" s="210">
        <f t="shared" si="575"/>
        <v>0</v>
      </c>
      <c r="I6539" s="210">
        <f t="shared" si="575"/>
        <v>0</v>
      </c>
      <c r="J6539" s="210">
        <f t="shared" si="575"/>
        <v>0</v>
      </c>
      <c r="K6539" s="210">
        <f t="shared" si="575"/>
        <v>0</v>
      </c>
      <c r="L6539" s="210">
        <f t="shared" si="575"/>
        <v>0</v>
      </c>
      <c r="M6539" s="210">
        <f t="shared" si="575"/>
        <v>0</v>
      </c>
      <c r="N6539" s="210">
        <f t="shared" si="575"/>
        <v>0</v>
      </c>
      <c r="O6539" s="210">
        <f t="shared" si="575"/>
        <v>0</v>
      </c>
      <c r="P6539" s="210">
        <f t="shared" si="575"/>
        <v>0</v>
      </c>
      <c r="Q6539" s="210">
        <f t="shared" si="575"/>
        <v>0</v>
      </c>
      <c r="R6539" s="210">
        <f t="shared" si="575"/>
        <v>0</v>
      </c>
    </row>
    <row r="6540" spans="1:18" hidden="1" outlineLevel="2" x14ac:dyDescent="0.35">
      <c r="A6540" s="209" t="str">
        <f>'Usages industrie'!A38</f>
        <v>Usage industriel n°35</v>
      </c>
      <c r="B6540" s="209" t="s">
        <v>637</v>
      </c>
      <c r="C6540" s="209"/>
      <c r="D6540" s="210">
        <f>IF(B$6497&lt;&gt;"",IF(B$6497='Usages industrie'!$K38,'Usages industrie'!J38,0),0)</f>
        <v>0</v>
      </c>
      <c r="E6540" s="210">
        <f t="shared" si="575"/>
        <v>0</v>
      </c>
      <c r="F6540" s="210">
        <f t="shared" si="575"/>
        <v>0</v>
      </c>
      <c r="G6540" s="210">
        <f t="shared" si="575"/>
        <v>0</v>
      </c>
      <c r="H6540" s="210">
        <f t="shared" si="575"/>
        <v>0</v>
      </c>
      <c r="I6540" s="210">
        <f t="shared" si="575"/>
        <v>0</v>
      </c>
      <c r="J6540" s="210">
        <f t="shared" si="575"/>
        <v>0</v>
      </c>
      <c r="K6540" s="210">
        <f t="shared" si="575"/>
        <v>0</v>
      </c>
      <c r="L6540" s="210">
        <f t="shared" si="575"/>
        <v>0</v>
      </c>
      <c r="M6540" s="210">
        <f t="shared" si="575"/>
        <v>0</v>
      </c>
      <c r="N6540" s="210">
        <f t="shared" si="575"/>
        <v>0</v>
      </c>
      <c r="O6540" s="210">
        <f t="shared" si="575"/>
        <v>0</v>
      </c>
      <c r="P6540" s="210">
        <f t="shared" si="575"/>
        <v>0</v>
      </c>
      <c r="Q6540" s="210">
        <f t="shared" si="575"/>
        <v>0</v>
      </c>
      <c r="R6540" s="210">
        <f t="shared" si="575"/>
        <v>0</v>
      </c>
    </row>
    <row r="6541" spans="1:18" hidden="1" outlineLevel="2" x14ac:dyDescent="0.35">
      <c r="A6541" s="209" t="str">
        <f>'Usages industrie'!A39</f>
        <v>Usage industriel n°36</v>
      </c>
      <c r="B6541" s="209" t="s">
        <v>637</v>
      </c>
      <c r="C6541" s="209"/>
      <c r="D6541" s="210">
        <f>IF(B$6497&lt;&gt;"",IF(B$6497='Usages industrie'!$K39,'Usages industrie'!J39,0),0)</f>
        <v>0</v>
      </c>
      <c r="E6541" s="210">
        <f t="shared" si="575"/>
        <v>0</v>
      </c>
      <c r="F6541" s="210">
        <f t="shared" si="575"/>
        <v>0</v>
      </c>
      <c r="G6541" s="210">
        <f t="shared" si="575"/>
        <v>0</v>
      </c>
      <c r="H6541" s="210">
        <f t="shared" si="575"/>
        <v>0</v>
      </c>
      <c r="I6541" s="210">
        <f t="shared" si="575"/>
        <v>0</v>
      </c>
      <c r="J6541" s="210">
        <f t="shared" si="575"/>
        <v>0</v>
      </c>
      <c r="K6541" s="210">
        <f t="shared" si="575"/>
        <v>0</v>
      </c>
      <c r="L6541" s="210">
        <f t="shared" si="575"/>
        <v>0</v>
      </c>
      <c r="M6541" s="210">
        <f t="shared" si="575"/>
        <v>0</v>
      </c>
      <c r="N6541" s="210">
        <f t="shared" si="575"/>
        <v>0</v>
      </c>
      <c r="O6541" s="210">
        <f t="shared" si="575"/>
        <v>0</v>
      </c>
      <c r="P6541" s="210">
        <f t="shared" si="575"/>
        <v>0</v>
      </c>
      <c r="Q6541" s="210">
        <f t="shared" si="575"/>
        <v>0</v>
      </c>
      <c r="R6541" s="210">
        <f t="shared" si="575"/>
        <v>0</v>
      </c>
    </row>
    <row r="6542" spans="1:18" hidden="1" outlineLevel="2" x14ac:dyDescent="0.35">
      <c r="A6542" s="209" t="str">
        <f>'Usages industrie'!A40</f>
        <v>Usage industriel n°37</v>
      </c>
      <c r="B6542" s="209" t="s">
        <v>637</v>
      </c>
      <c r="C6542" s="209"/>
      <c r="D6542" s="210">
        <f>IF(B$6497&lt;&gt;"",IF(B$6497='Usages industrie'!$K40,'Usages industrie'!J40,0),0)</f>
        <v>0</v>
      </c>
      <c r="E6542" s="210">
        <f t="shared" si="575"/>
        <v>0</v>
      </c>
      <c r="F6542" s="210">
        <f t="shared" si="575"/>
        <v>0</v>
      </c>
      <c r="G6542" s="210">
        <f t="shared" si="575"/>
        <v>0</v>
      </c>
      <c r="H6542" s="210">
        <f t="shared" si="575"/>
        <v>0</v>
      </c>
      <c r="I6542" s="210">
        <f t="shared" si="575"/>
        <v>0</v>
      </c>
      <c r="J6542" s="210">
        <f t="shared" si="575"/>
        <v>0</v>
      </c>
      <c r="K6542" s="210">
        <f t="shared" si="575"/>
        <v>0</v>
      </c>
      <c r="L6542" s="210">
        <f t="shared" si="575"/>
        <v>0</v>
      </c>
      <c r="M6542" s="210">
        <f t="shared" si="575"/>
        <v>0</v>
      </c>
      <c r="N6542" s="210">
        <f t="shared" si="575"/>
        <v>0</v>
      </c>
      <c r="O6542" s="210">
        <f t="shared" si="575"/>
        <v>0</v>
      </c>
      <c r="P6542" s="210">
        <f t="shared" si="575"/>
        <v>0</v>
      </c>
      <c r="Q6542" s="210">
        <f t="shared" si="575"/>
        <v>0</v>
      </c>
      <c r="R6542" s="210">
        <f t="shared" si="575"/>
        <v>0</v>
      </c>
    </row>
    <row r="6543" spans="1:18" hidden="1" outlineLevel="2" x14ac:dyDescent="0.35">
      <c r="A6543" s="209" t="str">
        <f>'Usages industrie'!A41</f>
        <v>Usage industriel n°38</v>
      </c>
      <c r="B6543" s="209" t="s">
        <v>637</v>
      </c>
      <c r="C6543" s="209"/>
      <c r="D6543" s="210">
        <f>IF(B$6497&lt;&gt;"",IF(B$6497='Usages industrie'!$K41,'Usages industrie'!J41,0),0)</f>
        <v>0</v>
      </c>
      <c r="E6543" s="210">
        <f t="shared" si="575"/>
        <v>0</v>
      </c>
      <c r="F6543" s="210">
        <f t="shared" si="575"/>
        <v>0</v>
      </c>
      <c r="G6543" s="210">
        <f t="shared" si="575"/>
        <v>0</v>
      </c>
      <c r="H6543" s="210">
        <f t="shared" si="575"/>
        <v>0</v>
      </c>
      <c r="I6543" s="210">
        <f t="shared" si="575"/>
        <v>0</v>
      </c>
      <c r="J6543" s="210">
        <f t="shared" si="575"/>
        <v>0</v>
      </c>
      <c r="K6543" s="210">
        <f t="shared" si="575"/>
        <v>0</v>
      </c>
      <c r="L6543" s="210">
        <f t="shared" si="575"/>
        <v>0</v>
      </c>
      <c r="M6543" s="210">
        <f t="shared" si="575"/>
        <v>0</v>
      </c>
      <c r="N6543" s="210">
        <f t="shared" si="575"/>
        <v>0</v>
      </c>
      <c r="O6543" s="210">
        <f t="shared" si="575"/>
        <v>0</v>
      </c>
      <c r="P6543" s="210">
        <f t="shared" si="575"/>
        <v>0</v>
      </c>
      <c r="Q6543" s="210">
        <f t="shared" si="575"/>
        <v>0</v>
      </c>
      <c r="R6543" s="210">
        <f t="shared" si="575"/>
        <v>0</v>
      </c>
    </row>
    <row r="6544" spans="1:18" hidden="1" outlineLevel="2" x14ac:dyDescent="0.35">
      <c r="A6544" s="209" t="str">
        <f>'Usages industrie'!A42</f>
        <v>Usage industriel n°39</v>
      </c>
      <c r="B6544" s="209" t="s">
        <v>637</v>
      </c>
      <c r="C6544" s="209"/>
      <c r="D6544" s="210">
        <f>IF(B$6497&lt;&gt;"",IF(B$6497='Usages industrie'!$K42,'Usages industrie'!J42,0),0)</f>
        <v>0</v>
      </c>
      <c r="E6544" s="210">
        <f t="shared" si="575"/>
        <v>0</v>
      </c>
      <c r="F6544" s="210">
        <f t="shared" si="575"/>
        <v>0</v>
      </c>
      <c r="G6544" s="210">
        <f t="shared" si="575"/>
        <v>0</v>
      </c>
      <c r="H6544" s="210">
        <f t="shared" si="575"/>
        <v>0</v>
      </c>
      <c r="I6544" s="210">
        <f t="shared" si="575"/>
        <v>0</v>
      </c>
      <c r="J6544" s="210">
        <f t="shared" si="575"/>
        <v>0</v>
      </c>
      <c r="K6544" s="210">
        <f t="shared" si="575"/>
        <v>0</v>
      </c>
      <c r="L6544" s="210">
        <f t="shared" si="575"/>
        <v>0</v>
      </c>
      <c r="M6544" s="210">
        <f t="shared" si="575"/>
        <v>0</v>
      </c>
      <c r="N6544" s="210">
        <f t="shared" si="575"/>
        <v>0</v>
      </c>
      <c r="O6544" s="210">
        <f t="shared" si="575"/>
        <v>0</v>
      </c>
      <c r="P6544" s="210">
        <f t="shared" si="575"/>
        <v>0</v>
      </c>
      <c r="Q6544" s="210">
        <f t="shared" si="575"/>
        <v>0</v>
      </c>
      <c r="R6544" s="210">
        <f t="shared" si="575"/>
        <v>0</v>
      </c>
    </row>
    <row r="6545" spans="1:18" hidden="1" outlineLevel="2" x14ac:dyDescent="0.35">
      <c r="A6545" s="209" t="str">
        <f>'Usages industrie'!A43</f>
        <v>Usage industriel n°40</v>
      </c>
      <c r="B6545" s="209" t="s">
        <v>637</v>
      </c>
      <c r="C6545" s="209"/>
      <c r="D6545" s="210">
        <f>IF(B$6497&lt;&gt;"",IF(B$6497='Usages industrie'!$K43,'Usages industrie'!J43,0),0)</f>
        <v>0</v>
      </c>
      <c r="E6545" s="210">
        <f t="shared" si="575"/>
        <v>0</v>
      </c>
      <c r="F6545" s="210">
        <f t="shared" si="575"/>
        <v>0</v>
      </c>
      <c r="G6545" s="210">
        <f t="shared" si="575"/>
        <v>0</v>
      </c>
      <c r="H6545" s="210">
        <f t="shared" si="575"/>
        <v>0</v>
      </c>
      <c r="I6545" s="210">
        <f t="shared" si="575"/>
        <v>0</v>
      </c>
      <c r="J6545" s="210">
        <f t="shared" si="575"/>
        <v>0</v>
      </c>
      <c r="K6545" s="210">
        <f t="shared" si="575"/>
        <v>0</v>
      </c>
      <c r="L6545" s="210">
        <f t="shared" si="575"/>
        <v>0</v>
      </c>
      <c r="M6545" s="210">
        <f t="shared" si="575"/>
        <v>0</v>
      </c>
      <c r="N6545" s="210">
        <f t="shared" si="575"/>
        <v>0</v>
      </c>
      <c r="O6545" s="210">
        <f t="shared" si="575"/>
        <v>0</v>
      </c>
      <c r="P6545" s="210">
        <f t="shared" si="575"/>
        <v>0</v>
      </c>
      <c r="Q6545" s="210">
        <f t="shared" si="575"/>
        <v>0</v>
      </c>
      <c r="R6545" s="210">
        <f t="shared" si="575"/>
        <v>0</v>
      </c>
    </row>
    <row r="6546" spans="1:18" hidden="1" outlineLevel="2" x14ac:dyDescent="0.35">
      <c r="A6546" s="209" t="str">
        <f>'Usages industrie'!A44</f>
        <v>Usage industriel n°41</v>
      </c>
      <c r="B6546" s="209" t="s">
        <v>637</v>
      </c>
      <c r="C6546" s="209"/>
      <c r="D6546" s="210">
        <f>IF(B$6497&lt;&gt;"",IF(B$6497='Usages industrie'!$K44,'Usages industrie'!J44,0),0)</f>
        <v>0</v>
      </c>
      <c r="E6546" s="210">
        <f t="shared" ref="E6546:R6555" si="576">$D6546</f>
        <v>0</v>
      </c>
      <c r="F6546" s="210">
        <f t="shared" si="576"/>
        <v>0</v>
      </c>
      <c r="G6546" s="210">
        <f t="shared" si="576"/>
        <v>0</v>
      </c>
      <c r="H6546" s="210">
        <f t="shared" si="576"/>
        <v>0</v>
      </c>
      <c r="I6546" s="210">
        <f t="shared" si="576"/>
        <v>0</v>
      </c>
      <c r="J6546" s="210">
        <f t="shared" si="576"/>
        <v>0</v>
      </c>
      <c r="K6546" s="210">
        <f t="shared" si="576"/>
        <v>0</v>
      </c>
      <c r="L6546" s="210">
        <f t="shared" si="576"/>
        <v>0</v>
      </c>
      <c r="M6546" s="210">
        <f t="shared" si="576"/>
        <v>0</v>
      </c>
      <c r="N6546" s="210">
        <f t="shared" si="576"/>
        <v>0</v>
      </c>
      <c r="O6546" s="210">
        <f t="shared" si="576"/>
        <v>0</v>
      </c>
      <c r="P6546" s="210">
        <f t="shared" si="576"/>
        <v>0</v>
      </c>
      <c r="Q6546" s="210">
        <f t="shared" si="576"/>
        <v>0</v>
      </c>
      <c r="R6546" s="210">
        <f t="shared" si="576"/>
        <v>0</v>
      </c>
    </row>
    <row r="6547" spans="1:18" hidden="1" outlineLevel="2" x14ac:dyDescent="0.35">
      <c r="A6547" s="209" t="str">
        <f>'Usages industrie'!A45</f>
        <v>Usage industriel n°42</v>
      </c>
      <c r="B6547" s="209" t="s">
        <v>637</v>
      </c>
      <c r="C6547" s="209"/>
      <c r="D6547" s="210">
        <f>IF(B$6497&lt;&gt;"",IF(B$6497='Usages industrie'!$K45,'Usages industrie'!J45,0),0)</f>
        <v>0</v>
      </c>
      <c r="E6547" s="210">
        <f t="shared" si="576"/>
        <v>0</v>
      </c>
      <c r="F6547" s="210">
        <f t="shared" si="576"/>
        <v>0</v>
      </c>
      <c r="G6547" s="210">
        <f t="shared" si="576"/>
        <v>0</v>
      </c>
      <c r="H6547" s="210">
        <f t="shared" si="576"/>
        <v>0</v>
      </c>
      <c r="I6547" s="210">
        <f t="shared" si="576"/>
        <v>0</v>
      </c>
      <c r="J6547" s="210">
        <f t="shared" si="576"/>
        <v>0</v>
      </c>
      <c r="K6547" s="210">
        <f t="shared" si="576"/>
        <v>0</v>
      </c>
      <c r="L6547" s="210">
        <f t="shared" si="576"/>
        <v>0</v>
      </c>
      <c r="M6547" s="210">
        <f t="shared" si="576"/>
        <v>0</v>
      </c>
      <c r="N6547" s="210">
        <f t="shared" si="576"/>
        <v>0</v>
      </c>
      <c r="O6547" s="210">
        <f t="shared" si="576"/>
        <v>0</v>
      </c>
      <c r="P6547" s="210">
        <f t="shared" si="576"/>
        <v>0</v>
      </c>
      <c r="Q6547" s="210">
        <f t="shared" si="576"/>
        <v>0</v>
      </c>
      <c r="R6547" s="210">
        <f t="shared" si="576"/>
        <v>0</v>
      </c>
    </row>
    <row r="6548" spans="1:18" hidden="1" outlineLevel="2" x14ac:dyDescent="0.35">
      <c r="A6548" s="209" t="str">
        <f>'Usages industrie'!A46</f>
        <v>Usage industriel n°43</v>
      </c>
      <c r="B6548" s="209" t="s">
        <v>637</v>
      </c>
      <c r="C6548" s="209"/>
      <c r="D6548" s="210">
        <f>IF(B$6497&lt;&gt;"",IF(B$6497='Usages industrie'!$K46,'Usages industrie'!J46,0),0)</f>
        <v>0</v>
      </c>
      <c r="E6548" s="210">
        <f t="shared" si="576"/>
        <v>0</v>
      </c>
      <c r="F6548" s="210">
        <f t="shared" si="576"/>
        <v>0</v>
      </c>
      <c r="G6548" s="210">
        <f t="shared" si="576"/>
        <v>0</v>
      </c>
      <c r="H6548" s="210">
        <f t="shared" si="576"/>
        <v>0</v>
      </c>
      <c r="I6548" s="210">
        <f t="shared" si="576"/>
        <v>0</v>
      </c>
      <c r="J6548" s="210">
        <f t="shared" si="576"/>
        <v>0</v>
      </c>
      <c r="K6548" s="210">
        <f t="shared" si="576"/>
        <v>0</v>
      </c>
      <c r="L6548" s="210">
        <f t="shared" si="576"/>
        <v>0</v>
      </c>
      <c r="M6548" s="210">
        <f t="shared" si="576"/>
        <v>0</v>
      </c>
      <c r="N6548" s="210">
        <f t="shared" si="576"/>
        <v>0</v>
      </c>
      <c r="O6548" s="210">
        <f t="shared" si="576"/>
        <v>0</v>
      </c>
      <c r="P6548" s="210">
        <f t="shared" si="576"/>
        <v>0</v>
      </c>
      <c r="Q6548" s="210">
        <f t="shared" si="576"/>
        <v>0</v>
      </c>
      <c r="R6548" s="210">
        <f t="shared" si="576"/>
        <v>0</v>
      </c>
    </row>
    <row r="6549" spans="1:18" hidden="1" outlineLevel="2" x14ac:dyDescent="0.35">
      <c r="A6549" s="209" t="str">
        <f>'Usages industrie'!A47</f>
        <v>Usage industriel n°44</v>
      </c>
      <c r="B6549" s="209" t="s">
        <v>637</v>
      </c>
      <c r="C6549" s="209"/>
      <c r="D6549" s="210">
        <f>IF(B$6497&lt;&gt;"",IF(B$6497='Usages industrie'!$K47,'Usages industrie'!J47,0),0)</f>
        <v>0</v>
      </c>
      <c r="E6549" s="210">
        <f t="shared" si="576"/>
        <v>0</v>
      </c>
      <c r="F6549" s="210">
        <f t="shared" si="576"/>
        <v>0</v>
      </c>
      <c r="G6549" s="210">
        <f t="shared" si="576"/>
        <v>0</v>
      </c>
      <c r="H6549" s="210">
        <f t="shared" si="576"/>
        <v>0</v>
      </c>
      <c r="I6549" s="210">
        <f t="shared" si="576"/>
        <v>0</v>
      </c>
      <c r="J6549" s="210">
        <f t="shared" si="576"/>
        <v>0</v>
      </c>
      <c r="K6549" s="210">
        <f t="shared" si="576"/>
        <v>0</v>
      </c>
      <c r="L6549" s="210">
        <f t="shared" si="576"/>
        <v>0</v>
      </c>
      <c r="M6549" s="210">
        <f t="shared" si="576"/>
        <v>0</v>
      </c>
      <c r="N6549" s="210">
        <f t="shared" si="576"/>
        <v>0</v>
      </c>
      <c r="O6549" s="210">
        <f t="shared" si="576"/>
        <v>0</v>
      </c>
      <c r="P6549" s="210">
        <f t="shared" si="576"/>
        <v>0</v>
      </c>
      <c r="Q6549" s="210">
        <f t="shared" si="576"/>
        <v>0</v>
      </c>
      <c r="R6549" s="210">
        <f t="shared" si="576"/>
        <v>0</v>
      </c>
    </row>
    <row r="6550" spans="1:18" hidden="1" outlineLevel="2" x14ac:dyDescent="0.35">
      <c r="A6550" s="209" t="str">
        <f>'Usages industrie'!A48</f>
        <v>Usage industriel n°45</v>
      </c>
      <c r="B6550" s="209" t="s">
        <v>637</v>
      </c>
      <c r="C6550" s="209"/>
      <c r="D6550" s="210">
        <f>IF(B$6497&lt;&gt;"",IF(B$6497='Usages industrie'!$K48,'Usages industrie'!J48,0),0)</f>
        <v>0</v>
      </c>
      <c r="E6550" s="210">
        <f t="shared" si="576"/>
        <v>0</v>
      </c>
      <c r="F6550" s="210">
        <f t="shared" si="576"/>
        <v>0</v>
      </c>
      <c r="G6550" s="210">
        <f t="shared" si="576"/>
        <v>0</v>
      </c>
      <c r="H6550" s="210">
        <f t="shared" si="576"/>
        <v>0</v>
      </c>
      <c r="I6550" s="210">
        <f t="shared" si="576"/>
        <v>0</v>
      </c>
      <c r="J6550" s="210">
        <f t="shared" si="576"/>
        <v>0</v>
      </c>
      <c r="K6550" s="210">
        <f t="shared" si="576"/>
        <v>0</v>
      </c>
      <c r="L6550" s="210">
        <f t="shared" si="576"/>
        <v>0</v>
      </c>
      <c r="M6550" s="210">
        <f t="shared" si="576"/>
        <v>0</v>
      </c>
      <c r="N6550" s="210">
        <f t="shared" si="576"/>
        <v>0</v>
      </c>
      <c r="O6550" s="210">
        <f t="shared" si="576"/>
        <v>0</v>
      </c>
      <c r="P6550" s="210">
        <f t="shared" si="576"/>
        <v>0</v>
      </c>
      <c r="Q6550" s="210">
        <f t="shared" si="576"/>
        <v>0</v>
      </c>
      <c r="R6550" s="210">
        <f t="shared" si="576"/>
        <v>0</v>
      </c>
    </row>
    <row r="6551" spans="1:18" hidden="1" outlineLevel="2" x14ac:dyDescent="0.35">
      <c r="A6551" s="209" t="str">
        <f>'Usages industrie'!A49</f>
        <v>Usage industriel n°46</v>
      </c>
      <c r="B6551" s="209" t="s">
        <v>637</v>
      </c>
      <c r="C6551" s="209"/>
      <c r="D6551" s="210">
        <f>IF(B$6497&lt;&gt;"",IF(B$6497='Usages industrie'!$K49,'Usages industrie'!J49,0),0)</f>
        <v>0</v>
      </c>
      <c r="E6551" s="210">
        <f t="shared" si="576"/>
        <v>0</v>
      </c>
      <c r="F6551" s="210">
        <f t="shared" si="576"/>
        <v>0</v>
      </c>
      <c r="G6551" s="210">
        <f t="shared" si="576"/>
        <v>0</v>
      </c>
      <c r="H6551" s="210">
        <f t="shared" si="576"/>
        <v>0</v>
      </c>
      <c r="I6551" s="210">
        <f t="shared" si="576"/>
        <v>0</v>
      </c>
      <c r="J6551" s="210">
        <f t="shared" si="576"/>
        <v>0</v>
      </c>
      <c r="K6551" s="210">
        <f t="shared" si="576"/>
        <v>0</v>
      </c>
      <c r="L6551" s="210">
        <f t="shared" si="576"/>
        <v>0</v>
      </c>
      <c r="M6551" s="210">
        <f t="shared" si="576"/>
        <v>0</v>
      </c>
      <c r="N6551" s="210">
        <f t="shared" si="576"/>
        <v>0</v>
      </c>
      <c r="O6551" s="210">
        <f t="shared" si="576"/>
        <v>0</v>
      </c>
      <c r="P6551" s="210">
        <f t="shared" si="576"/>
        <v>0</v>
      </c>
      <c r="Q6551" s="210">
        <f t="shared" si="576"/>
        <v>0</v>
      </c>
      <c r="R6551" s="210">
        <f t="shared" si="576"/>
        <v>0</v>
      </c>
    </row>
    <row r="6552" spans="1:18" hidden="1" outlineLevel="2" x14ac:dyDescent="0.35">
      <c r="A6552" s="209" t="str">
        <f>'Usages industrie'!A50</f>
        <v>Usage industriel n°47</v>
      </c>
      <c r="B6552" s="209" t="s">
        <v>637</v>
      </c>
      <c r="C6552" s="209"/>
      <c r="D6552" s="210">
        <f>IF(B$6497&lt;&gt;"",IF(B$6497='Usages industrie'!$K50,'Usages industrie'!J50,0),0)</f>
        <v>0</v>
      </c>
      <c r="E6552" s="210">
        <f t="shared" si="576"/>
        <v>0</v>
      </c>
      <c r="F6552" s="210">
        <f t="shared" si="576"/>
        <v>0</v>
      </c>
      <c r="G6552" s="210">
        <f t="shared" si="576"/>
        <v>0</v>
      </c>
      <c r="H6552" s="210">
        <f t="shared" si="576"/>
        <v>0</v>
      </c>
      <c r="I6552" s="210">
        <f t="shared" si="576"/>
        <v>0</v>
      </c>
      <c r="J6552" s="210">
        <f t="shared" si="576"/>
        <v>0</v>
      </c>
      <c r="K6552" s="210">
        <f t="shared" si="576"/>
        <v>0</v>
      </c>
      <c r="L6552" s="210">
        <f t="shared" si="576"/>
        <v>0</v>
      </c>
      <c r="M6552" s="210">
        <f t="shared" si="576"/>
        <v>0</v>
      </c>
      <c r="N6552" s="210">
        <f t="shared" si="576"/>
        <v>0</v>
      </c>
      <c r="O6552" s="210">
        <f t="shared" si="576"/>
        <v>0</v>
      </c>
      <c r="P6552" s="210">
        <f t="shared" si="576"/>
        <v>0</v>
      </c>
      <c r="Q6552" s="210">
        <f t="shared" si="576"/>
        <v>0</v>
      </c>
      <c r="R6552" s="210">
        <f t="shared" si="576"/>
        <v>0</v>
      </c>
    </row>
    <row r="6553" spans="1:18" hidden="1" outlineLevel="2" x14ac:dyDescent="0.35">
      <c r="A6553" s="209" t="str">
        <f>'Usages industrie'!A51</f>
        <v>Usage industriel n°48</v>
      </c>
      <c r="B6553" s="209" t="s">
        <v>637</v>
      </c>
      <c r="C6553" s="209"/>
      <c r="D6553" s="210">
        <f>IF(B$6497&lt;&gt;"",IF(B$6497='Usages industrie'!$K51,'Usages industrie'!J51,0),0)</f>
        <v>0</v>
      </c>
      <c r="E6553" s="210">
        <f t="shared" si="576"/>
        <v>0</v>
      </c>
      <c r="F6553" s="210">
        <f t="shared" si="576"/>
        <v>0</v>
      </c>
      <c r="G6553" s="210">
        <f t="shared" si="576"/>
        <v>0</v>
      </c>
      <c r="H6553" s="210">
        <f t="shared" si="576"/>
        <v>0</v>
      </c>
      <c r="I6553" s="210">
        <f t="shared" si="576"/>
        <v>0</v>
      </c>
      <c r="J6553" s="210">
        <f t="shared" si="576"/>
        <v>0</v>
      </c>
      <c r="K6553" s="210">
        <f t="shared" si="576"/>
        <v>0</v>
      </c>
      <c r="L6553" s="210">
        <f t="shared" si="576"/>
        <v>0</v>
      </c>
      <c r="M6553" s="210">
        <f t="shared" si="576"/>
        <v>0</v>
      </c>
      <c r="N6553" s="210">
        <f t="shared" si="576"/>
        <v>0</v>
      </c>
      <c r="O6553" s="210">
        <f t="shared" si="576"/>
        <v>0</v>
      </c>
      <c r="P6553" s="210">
        <f t="shared" si="576"/>
        <v>0</v>
      </c>
      <c r="Q6553" s="210">
        <f t="shared" si="576"/>
        <v>0</v>
      </c>
      <c r="R6553" s="210">
        <f t="shared" si="576"/>
        <v>0</v>
      </c>
    </row>
    <row r="6554" spans="1:18" hidden="1" outlineLevel="2" x14ac:dyDescent="0.35">
      <c r="A6554" s="209" t="str">
        <f>'Usages industrie'!A52</f>
        <v>Usage industriel n°49</v>
      </c>
      <c r="B6554" s="209" t="s">
        <v>637</v>
      </c>
      <c r="C6554" s="209"/>
      <c r="D6554" s="210">
        <f>IF(B$6497&lt;&gt;"",IF(B$6497='Usages industrie'!$K52,'Usages industrie'!J52,0),0)</f>
        <v>0</v>
      </c>
      <c r="E6554" s="210">
        <f t="shared" si="576"/>
        <v>0</v>
      </c>
      <c r="F6554" s="210">
        <f t="shared" si="576"/>
        <v>0</v>
      </c>
      <c r="G6554" s="210">
        <f t="shared" si="576"/>
        <v>0</v>
      </c>
      <c r="H6554" s="210">
        <f t="shared" si="576"/>
        <v>0</v>
      </c>
      <c r="I6554" s="210">
        <f t="shared" si="576"/>
        <v>0</v>
      </c>
      <c r="J6554" s="210">
        <f t="shared" si="576"/>
        <v>0</v>
      </c>
      <c r="K6554" s="210">
        <f t="shared" si="576"/>
        <v>0</v>
      </c>
      <c r="L6554" s="210">
        <f t="shared" si="576"/>
        <v>0</v>
      </c>
      <c r="M6554" s="210">
        <f t="shared" si="576"/>
        <v>0</v>
      </c>
      <c r="N6554" s="210">
        <f t="shared" si="576"/>
        <v>0</v>
      </c>
      <c r="O6554" s="210">
        <f t="shared" si="576"/>
        <v>0</v>
      </c>
      <c r="P6554" s="210">
        <f t="shared" si="576"/>
        <v>0</v>
      </c>
      <c r="Q6554" s="210">
        <f t="shared" si="576"/>
        <v>0</v>
      </c>
      <c r="R6554" s="210">
        <f t="shared" si="576"/>
        <v>0</v>
      </c>
    </row>
    <row r="6555" spans="1:18" hidden="1" outlineLevel="2" x14ac:dyDescent="0.35">
      <c r="A6555" s="209" t="str">
        <f>'Usages industrie'!A53</f>
        <v>Usage industriel n°50</v>
      </c>
      <c r="B6555" s="209" t="s">
        <v>637</v>
      </c>
      <c r="C6555" s="209"/>
      <c r="D6555" s="210">
        <f>IF(B$6497&lt;&gt;"",IF(B$6497='Usages industrie'!$K53,'Usages industrie'!J53,0),0)</f>
        <v>0</v>
      </c>
      <c r="E6555" s="210">
        <f t="shared" si="576"/>
        <v>0</v>
      </c>
      <c r="F6555" s="210">
        <f t="shared" si="576"/>
        <v>0</v>
      </c>
      <c r="G6555" s="210">
        <f t="shared" si="576"/>
        <v>0</v>
      </c>
      <c r="H6555" s="210">
        <f t="shared" si="576"/>
        <v>0</v>
      </c>
      <c r="I6555" s="210">
        <f t="shared" si="576"/>
        <v>0</v>
      </c>
      <c r="J6555" s="210">
        <f t="shared" si="576"/>
        <v>0</v>
      </c>
      <c r="K6555" s="210">
        <f t="shared" si="576"/>
        <v>0</v>
      </c>
      <c r="L6555" s="210">
        <f t="shared" si="576"/>
        <v>0</v>
      </c>
      <c r="M6555" s="210">
        <f t="shared" si="576"/>
        <v>0</v>
      </c>
      <c r="N6555" s="210">
        <f t="shared" si="576"/>
        <v>0</v>
      </c>
      <c r="O6555" s="210">
        <f t="shared" si="576"/>
        <v>0</v>
      </c>
      <c r="P6555" s="210">
        <f t="shared" si="576"/>
        <v>0</v>
      </c>
      <c r="Q6555" s="210">
        <f t="shared" si="576"/>
        <v>0</v>
      </c>
      <c r="R6555" s="210">
        <f t="shared" si="576"/>
        <v>0</v>
      </c>
    </row>
    <row r="6556" spans="1:18" hidden="1" outlineLevel="1" collapsed="1" x14ac:dyDescent="0.35">
      <c r="A6556" s="209" t="s">
        <v>638</v>
      </c>
      <c r="B6556" s="209"/>
      <c r="C6556" s="209"/>
      <c r="D6556" s="210">
        <f t="shared" ref="D6556:R6556" si="577">SUM(D6506:D6555)</f>
        <v>0</v>
      </c>
      <c r="E6556" s="210">
        <f t="shared" si="577"/>
        <v>0</v>
      </c>
      <c r="F6556" s="210">
        <f t="shared" si="577"/>
        <v>0</v>
      </c>
      <c r="G6556" s="210">
        <f t="shared" si="577"/>
        <v>0</v>
      </c>
      <c r="H6556" s="210">
        <f t="shared" si="577"/>
        <v>0</v>
      </c>
      <c r="I6556" s="210">
        <f t="shared" si="577"/>
        <v>0</v>
      </c>
      <c r="J6556" s="210">
        <f t="shared" si="577"/>
        <v>0</v>
      </c>
      <c r="K6556" s="210">
        <f t="shared" si="577"/>
        <v>0</v>
      </c>
      <c r="L6556" s="210">
        <f t="shared" si="577"/>
        <v>0</v>
      </c>
      <c r="M6556" s="210">
        <f t="shared" si="577"/>
        <v>0</v>
      </c>
      <c r="N6556" s="210">
        <f t="shared" si="577"/>
        <v>0</v>
      </c>
      <c r="O6556" s="210">
        <f t="shared" si="577"/>
        <v>0</v>
      </c>
      <c r="P6556" s="210">
        <f t="shared" si="577"/>
        <v>0</v>
      </c>
      <c r="Q6556" s="210">
        <f t="shared" si="577"/>
        <v>0</v>
      </c>
      <c r="R6556" s="210">
        <f t="shared" si="577"/>
        <v>0</v>
      </c>
    </row>
    <row r="6557" spans="1:18" hidden="1" outlineLevel="2" x14ac:dyDescent="0.35">
      <c r="A6557" s="209" t="str">
        <f>'Usages industrie'!A4</f>
        <v>Usage industriel n°1</v>
      </c>
      <c r="B6557" s="209" t="s">
        <v>639</v>
      </c>
      <c r="C6557" s="209"/>
      <c r="D6557" s="210">
        <f>D6506*'Usages industrie'!$O4*(1+'Usages industrie'!$P4)^(D$6500-$D$6500)/1000</f>
        <v>0</v>
      </c>
      <c r="E6557" s="210">
        <f>E6506*'Usages industrie'!$O4*(1+'Usages industrie'!$P4)^(E$6500-$D$6500)/1000</f>
        <v>0</v>
      </c>
      <c r="F6557" s="210">
        <f>F6506*'Usages industrie'!$O4*(1+'Usages industrie'!$P4)^(F$6500-$D$6500)/1000</f>
        <v>0</v>
      </c>
      <c r="G6557" s="210">
        <f>G6506*'Usages industrie'!$O4*(1+'Usages industrie'!$P4)^(G$6500-$D$6500)/1000</f>
        <v>0</v>
      </c>
      <c r="H6557" s="210">
        <f>H6506*'Usages industrie'!$O4*(1+'Usages industrie'!$P4)^(H$6500-$D$6500)/1000</f>
        <v>0</v>
      </c>
      <c r="I6557" s="210">
        <f>I6506*'Usages industrie'!$O4*(1+'Usages industrie'!$P4)^(I$6500-$D$6500)/1000</f>
        <v>0</v>
      </c>
      <c r="J6557" s="210">
        <f>J6506*'Usages industrie'!$O4*(1+'Usages industrie'!$P4)^(J$6500-$D$6500)/1000</f>
        <v>0</v>
      </c>
      <c r="K6557" s="210">
        <f>K6506*'Usages industrie'!$O4*(1+'Usages industrie'!$P4)^(K$6500-$D$6500)/1000</f>
        <v>0</v>
      </c>
      <c r="L6557" s="210">
        <f>L6506*'Usages industrie'!$O4*(1+'Usages industrie'!$P4)^(L$6500-$D$6500)/1000</f>
        <v>0</v>
      </c>
      <c r="M6557" s="210">
        <f>M6506*'Usages industrie'!$O4*(1+'Usages industrie'!$P4)^(M$6500-$D$6500)/1000</f>
        <v>0</v>
      </c>
      <c r="N6557" s="210">
        <f>N6506*'Usages industrie'!$O4*(1+'Usages industrie'!$P4)^(N$6500-$D$6500)/1000</f>
        <v>0</v>
      </c>
      <c r="O6557" s="210">
        <f>O6506*'Usages industrie'!$O4*(1+'Usages industrie'!$P4)^(O$6500-$D$6500)/1000</f>
        <v>0</v>
      </c>
      <c r="P6557" s="210">
        <f>P6506*'Usages industrie'!$O4*(1+'Usages industrie'!$P4)^(P$6500-$D$6500)/1000</f>
        <v>0</v>
      </c>
      <c r="Q6557" s="210">
        <f>Q6506*'Usages industrie'!$O4*(1+'Usages industrie'!$P4)^(Q$6500-$D$6500)/1000</f>
        <v>0</v>
      </c>
      <c r="R6557" s="210">
        <f>R6506*'Usages industrie'!$O4*(1+'Usages industrie'!$P4)^(R$6500-$D$6500)/1000</f>
        <v>0</v>
      </c>
    </row>
    <row r="6558" spans="1:18" hidden="1" outlineLevel="2" x14ac:dyDescent="0.35">
      <c r="A6558" s="209" t="str">
        <f>'Usages industrie'!A5</f>
        <v>Usage industriel n°2</v>
      </c>
      <c r="B6558" s="209" t="s">
        <v>639</v>
      </c>
      <c r="C6558" s="209"/>
      <c r="D6558" s="210">
        <f>D6507*'Usages industrie'!$O5*(1+'Usages industrie'!$P5)^(D$6500-$D$6500)/1000</f>
        <v>0</v>
      </c>
      <c r="E6558" s="210">
        <f>E6507*'Usages industrie'!$O5*(1+'Usages industrie'!$P5)^(E$6500-$D$6500)/1000</f>
        <v>0</v>
      </c>
      <c r="F6558" s="210">
        <f>F6507*'Usages industrie'!$O5*(1+'Usages industrie'!$P5)^(F$6500-$D$6500)/1000</f>
        <v>0</v>
      </c>
      <c r="G6558" s="210">
        <f>G6507*'Usages industrie'!$O5*(1+'Usages industrie'!$P5)^(G$6500-$D$6500)/1000</f>
        <v>0</v>
      </c>
      <c r="H6558" s="210">
        <f>H6507*'Usages industrie'!$O5*(1+'Usages industrie'!$P5)^(H$6500-$D$6500)/1000</f>
        <v>0</v>
      </c>
      <c r="I6558" s="210">
        <f>I6507*'Usages industrie'!$O5*(1+'Usages industrie'!$P5)^(I$6500-$D$6500)/1000</f>
        <v>0</v>
      </c>
      <c r="J6558" s="210">
        <f>J6507*'Usages industrie'!$O5*(1+'Usages industrie'!$P5)^(J$6500-$D$6500)/1000</f>
        <v>0</v>
      </c>
      <c r="K6558" s="210">
        <f>K6507*'Usages industrie'!$O5*(1+'Usages industrie'!$P5)^(K$6500-$D$6500)/1000</f>
        <v>0</v>
      </c>
      <c r="L6558" s="210">
        <f>L6507*'Usages industrie'!$O5*(1+'Usages industrie'!$P5)^(L$6500-$D$6500)/1000</f>
        <v>0</v>
      </c>
      <c r="M6558" s="210">
        <f>M6507*'Usages industrie'!$O5*(1+'Usages industrie'!$P5)^(M$6500-$D$6500)/1000</f>
        <v>0</v>
      </c>
      <c r="N6558" s="210">
        <f>N6507*'Usages industrie'!$O5*(1+'Usages industrie'!$P5)^(N$6500-$D$6500)/1000</f>
        <v>0</v>
      </c>
      <c r="O6558" s="210">
        <f>O6507*'Usages industrie'!$O5*(1+'Usages industrie'!$P5)^(O$6500-$D$6500)/1000</f>
        <v>0</v>
      </c>
      <c r="P6558" s="210">
        <f>P6507*'Usages industrie'!$O5*(1+'Usages industrie'!$P5)^(P$6500-$D$6500)/1000</f>
        <v>0</v>
      </c>
      <c r="Q6558" s="210">
        <f>Q6507*'Usages industrie'!$O5*(1+'Usages industrie'!$P5)^(Q$6500-$D$6500)/1000</f>
        <v>0</v>
      </c>
      <c r="R6558" s="210">
        <f>R6507*'Usages industrie'!$O5*(1+'Usages industrie'!$P5)^(R$6500-$D$6500)/1000</f>
        <v>0</v>
      </c>
    </row>
    <row r="6559" spans="1:18" hidden="1" outlineLevel="2" x14ac:dyDescent="0.35">
      <c r="A6559" s="209" t="str">
        <f>'Usages industrie'!A6</f>
        <v>Usage industriel n°3</v>
      </c>
      <c r="B6559" s="209" t="s">
        <v>639</v>
      </c>
      <c r="C6559" s="209"/>
      <c r="D6559" s="210">
        <f>D6508*'Usages industrie'!$O6*(1+'Usages industrie'!$P6)^(D$6500-$D$6500)/1000</f>
        <v>0</v>
      </c>
      <c r="E6559" s="210">
        <f>E6508*'Usages industrie'!$O6*(1+'Usages industrie'!$P6)^(E$6500-$D$6500)/1000</f>
        <v>0</v>
      </c>
      <c r="F6559" s="210">
        <f>F6508*'Usages industrie'!$O6*(1+'Usages industrie'!$P6)^(F$6500-$D$6500)/1000</f>
        <v>0</v>
      </c>
      <c r="G6559" s="210">
        <f>G6508*'Usages industrie'!$O6*(1+'Usages industrie'!$P6)^(G$6500-$D$6500)/1000</f>
        <v>0</v>
      </c>
      <c r="H6559" s="210">
        <f>H6508*'Usages industrie'!$O6*(1+'Usages industrie'!$P6)^(H$6500-$D$6500)/1000</f>
        <v>0</v>
      </c>
      <c r="I6559" s="210">
        <f>I6508*'Usages industrie'!$O6*(1+'Usages industrie'!$P6)^(I$6500-$D$6500)/1000</f>
        <v>0</v>
      </c>
      <c r="J6559" s="210">
        <f>J6508*'Usages industrie'!$O6*(1+'Usages industrie'!$P6)^(J$6500-$D$6500)/1000</f>
        <v>0</v>
      </c>
      <c r="K6559" s="210">
        <f>K6508*'Usages industrie'!$O6*(1+'Usages industrie'!$P6)^(K$6500-$D$6500)/1000</f>
        <v>0</v>
      </c>
      <c r="L6559" s="210">
        <f>L6508*'Usages industrie'!$O6*(1+'Usages industrie'!$P6)^(L$6500-$D$6500)/1000</f>
        <v>0</v>
      </c>
      <c r="M6559" s="210">
        <f>M6508*'Usages industrie'!$O6*(1+'Usages industrie'!$P6)^(M$6500-$D$6500)/1000</f>
        <v>0</v>
      </c>
      <c r="N6559" s="210">
        <f>N6508*'Usages industrie'!$O6*(1+'Usages industrie'!$P6)^(N$6500-$D$6500)/1000</f>
        <v>0</v>
      </c>
      <c r="O6559" s="210">
        <f>O6508*'Usages industrie'!$O6*(1+'Usages industrie'!$P6)^(O$6500-$D$6500)/1000</f>
        <v>0</v>
      </c>
      <c r="P6559" s="210">
        <f>P6508*'Usages industrie'!$O6*(1+'Usages industrie'!$P6)^(P$6500-$D$6500)/1000</f>
        <v>0</v>
      </c>
      <c r="Q6559" s="210">
        <f>Q6508*'Usages industrie'!$O6*(1+'Usages industrie'!$P6)^(Q$6500-$D$6500)/1000</f>
        <v>0</v>
      </c>
      <c r="R6559" s="210">
        <f>R6508*'Usages industrie'!$O6*(1+'Usages industrie'!$P6)^(R$6500-$D$6500)/1000</f>
        <v>0</v>
      </c>
    </row>
    <row r="6560" spans="1:18" hidden="1" outlineLevel="2" x14ac:dyDescent="0.35">
      <c r="A6560" s="209" t="str">
        <f>'Usages industrie'!A7</f>
        <v>Usage industriel n°4</v>
      </c>
      <c r="B6560" s="209" t="s">
        <v>639</v>
      </c>
      <c r="C6560" s="209"/>
      <c r="D6560" s="210">
        <f>D6509*'Usages industrie'!$O7*(1+'Usages industrie'!$P7)^(D$6500-$D$6500)/1000</f>
        <v>0</v>
      </c>
      <c r="E6560" s="210">
        <f>E6509*'Usages industrie'!$O7*(1+'Usages industrie'!$P7)^(E$6500-$D$6500)/1000</f>
        <v>0</v>
      </c>
      <c r="F6560" s="210">
        <f>F6509*'Usages industrie'!$O7*(1+'Usages industrie'!$P7)^(F$6500-$D$6500)/1000</f>
        <v>0</v>
      </c>
      <c r="G6560" s="210">
        <f>G6509*'Usages industrie'!$O7*(1+'Usages industrie'!$P7)^(G$6500-$D$6500)/1000</f>
        <v>0</v>
      </c>
      <c r="H6560" s="210">
        <f>H6509*'Usages industrie'!$O7*(1+'Usages industrie'!$P7)^(H$6500-$D$6500)/1000</f>
        <v>0</v>
      </c>
      <c r="I6560" s="210">
        <f>I6509*'Usages industrie'!$O7*(1+'Usages industrie'!$P7)^(I$6500-$D$6500)/1000</f>
        <v>0</v>
      </c>
      <c r="J6560" s="210">
        <f>J6509*'Usages industrie'!$O7*(1+'Usages industrie'!$P7)^(J$6500-$D$6500)/1000</f>
        <v>0</v>
      </c>
      <c r="K6560" s="210">
        <f>K6509*'Usages industrie'!$O7*(1+'Usages industrie'!$P7)^(K$6500-$D$6500)/1000</f>
        <v>0</v>
      </c>
      <c r="L6560" s="210">
        <f>L6509*'Usages industrie'!$O7*(1+'Usages industrie'!$P7)^(L$6500-$D$6500)/1000</f>
        <v>0</v>
      </c>
      <c r="M6560" s="210">
        <f>M6509*'Usages industrie'!$O7*(1+'Usages industrie'!$P7)^(M$6500-$D$6500)/1000</f>
        <v>0</v>
      </c>
      <c r="N6560" s="210">
        <f>N6509*'Usages industrie'!$O7*(1+'Usages industrie'!$P7)^(N$6500-$D$6500)/1000</f>
        <v>0</v>
      </c>
      <c r="O6560" s="210">
        <f>O6509*'Usages industrie'!$O7*(1+'Usages industrie'!$P7)^(O$6500-$D$6500)/1000</f>
        <v>0</v>
      </c>
      <c r="P6560" s="210">
        <f>P6509*'Usages industrie'!$O7*(1+'Usages industrie'!$P7)^(P$6500-$D$6500)/1000</f>
        <v>0</v>
      </c>
      <c r="Q6560" s="210">
        <f>Q6509*'Usages industrie'!$O7*(1+'Usages industrie'!$P7)^(Q$6500-$D$6500)/1000</f>
        <v>0</v>
      </c>
      <c r="R6560" s="210">
        <f>R6509*'Usages industrie'!$O7*(1+'Usages industrie'!$P7)^(R$6500-$D$6500)/1000</f>
        <v>0</v>
      </c>
    </row>
    <row r="6561" spans="1:18" hidden="1" outlineLevel="2" x14ac:dyDescent="0.35">
      <c r="A6561" s="209" t="str">
        <f>'Usages industrie'!A8</f>
        <v>Usage industriel n°5</v>
      </c>
      <c r="B6561" s="209" t="s">
        <v>639</v>
      </c>
      <c r="C6561" s="209"/>
      <c r="D6561" s="210">
        <f>D6510*'Usages industrie'!$O8*(1+'Usages industrie'!$P8)^(D$6500-$D$6500)/1000</f>
        <v>0</v>
      </c>
      <c r="E6561" s="210">
        <f>E6510*'Usages industrie'!$O8*(1+'Usages industrie'!$P8)^(E$6500-$D$6500)/1000</f>
        <v>0</v>
      </c>
      <c r="F6561" s="210">
        <f>F6510*'Usages industrie'!$O8*(1+'Usages industrie'!$P8)^(F$6500-$D$6500)/1000</f>
        <v>0</v>
      </c>
      <c r="G6561" s="210">
        <f>G6510*'Usages industrie'!$O8*(1+'Usages industrie'!$P8)^(G$6500-$D$6500)/1000</f>
        <v>0</v>
      </c>
      <c r="H6561" s="210">
        <f>H6510*'Usages industrie'!$O8*(1+'Usages industrie'!$P8)^(H$6500-$D$6500)/1000</f>
        <v>0</v>
      </c>
      <c r="I6561" s="210">
        <f>I6510*'Usages industrie'!$O8*(1+'Usages industrie'!$P8)^(I$6500-$D$6500)/1000</f>
        <v>0</v>
      </c>
      <c r="J6561" s="210">
        <f>J6510*'Usages industrie'!$O8*(1+'Usages industrie'!$P8)^(J$6500-$D$6500)/1000</f>
        <v>0</v>
      </c>
      <c r="K6561" s="210">
        <f>K6510*'Usages industrie'!$O8*(1+'Usages industrie'!$P8)^(K$6500-$D$6500)/1000</f>
        <v>0</v>
      </c>
      <c r="L6561" s="210">
        <f>L6510*'Usages industrie'!$O8*(1+'Usages industrie'!$P8)^(L$6500-$D$6500)/1000</f>
        <v>0</v>
      </c>
      <c r="M6561" s="210">
        <f>M6510*'Usages industrie'!$O8*(1+'Usages industrie'!$P8)^(M$6500-$D$6500)/1000</f>
        <v>0</v>
      </c>
      <c r="N6561" s="210">
        <f>N6510*'Usages industrie'!$O8*(1+'Usages industrie'!$P8)^(N$6500-$D$6500)/1000</f>
        <v>0</v>
      </c>
      <c r="O6561" s="210">
        <f>O6510*'Usages industrie'!$O8*(1+'Usages industrie'!$P8)^(O$6500-$D$6500)/1000</f>
        <v>0</v>
      </c>
      <c r="P6561" s="210">
        <f>P6510*'Usages industrie'!$O8*(1+'Usages industrie'!$P8)^(P$6500-$D$6500)/1000</f>
        <v>0</v>
      </c>
      <c r="Q6561" s="210">
        <f>Q6510*'Usages industrie'!$O8*(1+'Usages industrie'!$P8)^(Q$6500-$D$6500)/1000</f>
        <v>0</v>
      </c>
      <c r="R6561" s="210">
        <f>R6510*'Usages industrie'!$O8*(1+'Usages industrie'!$P8)^(R$6500-$D$6500)/1000</f>
        <v>0</v>
      </c>
    </row>
    <row r="6562" spans="1:18" hidden="1" outlineLevel="2" x14ac:dyDescent="0.35">
      <c r="A6562" s="209" t="str">
        <f>'Usages industrie'!A9</f>
        <v>Usage industriel n°6</v>
      </c>
      <c r="B6562" s="209" t="s">
        <v>639</v>
      </c>
      <c r="C6562" s="209"/>
      <c r="D6562" s="210">
        <f>D6511*'Usages industrie'!$O9*(1+'Usages industrie'!$P9)^(D$6500-$D$6500)/1000</f>
        <v>0</v>
      </c>
      <c r="E6562" s="210">
        <f>E6511*'Usages industrie'!$O9*(1+'Usages industrie'!$P9)^(E$6500-$D$6500)/1000</f>
        <v>0</v>
      </c>
      <c r="F6562" s="210">
        <f>F6511*'Usages industrie'!$O9*(1+'Usages industrie'!$P9)^(F$6500-$D$6500)/1000</f>
        <v>0</v>
      </c>
      <c r="G6562" s="210">
        <f>G6511*'Usages industrie'!$O9*(1+'Usages industrie'!$P9)^(G$6500-$D$6500)/1000</f>
        <v>0</v>
      </c>
      <c r="H6562" s="210">
        <f>H6511*'Usages industrie'!$O9*(1+'Usages industrie'!$P9)^(H$6500-$D$6500)/1000</f>
        <v>0</v>
      </c>
      <c r="I6562" s="210">
        <f>I6511*'Usages industrie'!$O9*(1+'Usages industrie'!$P9)^(I$6500-$D$6500)/1000</f>
        <v>0</v>
      </c>
      <c r="J6562" s="210">
        <f>J6511*'Usages industrie'!$O9*(1+'Usages industrie'!$P9)^(J$6500-$D$6500)/1000</f>
        <v>0</v>
      </c>
      <c r="K6562" s="210">
        <f>K6511*'Usages industrie'!$O9*(1+'Usages industrie'!$P9)^(K$6500-$D$6500)/1000</f>
        <v>0</v>
      </c>
      <c r="L6562" s="210">
        <f>L6511*'Usages industrie'!$O9*(1+'Usages industrie'!$P9)^(L$6500-$D$6500)/1000</f>
        <v>0</v>
      </c>
      <c r="M6562" s="210">
        <f>M6511*'Usages industrie'!$O9*(1+'Usages industrie'!$P9)^(M$6500-$D$6500)/1000</f>
        <v>0</v>
      </c>
      <c r="N6562" s="210">
        <f>N6511*'Usages industrie'!$O9*(1+'Usages industrie'!$P9)^(N$6500-$D$6500)/1000</f>
        <v>0</v>
      </c>
      <c r="O6562" s="210">
        <f>O6511*'Usages industrie'!$O9*(1+'Usages industrie'!$P9)^(O$6500-$D$6500)/1000</f>
        <v>0</v>
      </c>
      <c r="P6562" s="210">
        <f>P6511*'Usages industrie'!$O9*(1+'Usages industrie'!$P9)^(P$6500-$D$6500)/1000</f>
        <v>0</v>
      </c>
      <c r="Q6562" s="210">
        <f>Q6511*'Usages industrie'!$O9*(1+'Usages industrie'!$P9)^(Q$6500-$D$6500)/1000</f>
        <v>0</v>
      </c>
      <c r="R6562" s="210">
        <f>R6511*'Usages industrie'!$O9*(1+'Usages industrie'!$P9)^(R$6500-$D$6500)/1000</f>
        <v>0</v>
      </c>
    </row>
    <row r="6563" spans="1:18" hidden="1" outlineLevel="2" x14ac:dyDescent="0.35">
      <c r="A6563" s="209" t="str">
        <f>'Usages industrie'!A10</f>
        <v>Usage industriel n°7</v>
      </c>
      <c r="B6563" s="209" t="s">
        <v>639</v>
      </c>
      <c r="C6563" s="209"/>
      <c r="D6563" s="210">
        <f>D6512*'Usages industrie'!$O10*(1+'Usages industrie'!$P10)^(D$6500-$D$6500)/1000</f>
        <v>0</v>
      </c>
      <c r="E6563" s="210">
        <f>E6512*'Usages industrie'!$O10*(1+'Usages industrie'!$P10)^(E$6500-$D$6500)/1000</f>
        <v>0</v>
      </c>
      <c r="F6563" s="210">
        <f>F6512*'Usages industrie'!$O10*(1+'Usages industrie'!$P10)^(F$6500-$D$6500)/1000</f>
        <v>0</v>
      </c>
      <c r="G6563" s="210">
        <f>G6512*'Usages industrie'!$O10*(1+'Usages industrie'!$P10)^(G$6500-$D$6500)/1000</f>
        <v>0</v>
      </c>
      <c r="H6563" s="210">
        <f>H6512*'Usages industrie'!$O10*(1+'Usages industrie'!$P10)^(H$6500-$D$6500)/1000</f>
        <v>0</v>
      </c>
      <c r="I6563" s="210">
        <f>I6512*'Usages industrie'!$O10*(1+'Usages industrie'!$P10)^(I$6500-$D$6500)/1000</f>
        <v>0</v>
      </c>
      <c r="J6563" s="210">
        <f>J6512*'Usages industrie'!$O10*(1+'Usages industrie'!$P10)^(J$6500-$D$6500)/1000</f>
        <v>0</v>
      </c>
      <c r="K6563" s="210">
        <f>K6512*'Usages industrie'!$O10*(1+'Usages industrie'!$P10)^(K$6500-$D$6500)/1000</f>
        <v>0</v>
      </c>
      <c r="L6563" s="210">
        <f>L6512*'Usages industrie'!$O10*(1+'Usages industrie'!$P10)^(L$6500-$D$6500)/1000</f>
        <v>0</v>
      </c>
      <c r="M6563" s="210">
        <f>M6512*'Usages industrie'!$O10*(1+'Usages industrie'!$P10)^(M$6500-$D$6500)/1000</f>
        <v>0</v>
      </c>
      <c r="N6563" s="210">
        <f>N6512*'Usages industrie'!$O10*(1+'Usages industrie'!$P10)^(N$6500-$D$6500)/1000</f>
        <v>0</v>
      </c>
      <c r="O6563" s="210">
        <f>O6512*'Usages industrie'!$O10*(1+'Usages industrie'!$P10)^(O$6500-$D$6500)/1000</f>
        <v>0</v>
      </c>
      <c r="P6563" s="210">
        <f>P6512*'Usages industrie'!$O10*(1+'Usages industrie'!$P10)^(P$6500-$D$6500)/1000</f>
        <v>0</v>
      </c>
      <c r="Q6563" s="210">
        <f>Q6512*'Usages industrie'!$O10*(1+'Usages industrie'!$P10)^(Q$6500-$D$6500)/1000</f>
        <v>0</v>
      </c>
      <c r="R6563" s="210">
        <f>R6512*'Usages industrie'!$O10*(1+'Usages industrie'!$P10)^(R$6500-$D$6500)/1000</f>
        <v>0</v>
      </c>
    </row>
    <row r="6564" spans="1:18" hidden="1" outlineLevel="2" x14ac:dyDescent="0.35">
      <c r="A6564" s="209" t="str">
        <f>'Usages industrie'!A11</f>
        <v>Usage industriel n°8</v>
      </c>
      <c r="B6564" s="209" t="s">
        <v>639</v>
      </c>
      <c r="C6564" s="209"/>
      <c r="D6564" s="210">
        <f>D6513*'Usages industrie'!$O11*(1+'Usages industrie'!$P11)^(D$6500-$D$6500)/1000</f>
        <v>0</v>
      </c>
      <c r="E6564" s="210">
        <f>E6513*'Usages industrie'!$O11*(1+'Usages industrie'!$P11)^(E$6500-$D$6500)/1000</f>
        <v>0</v>
      </c>
      <c r="F6564" s="210">
        <f>F6513*'Usages industrie'!$O11*(1+'Usages industrie'!$P11)^(F$6500-$D$6500)/1000</f>
        <v>0</v>
      </c>
      <c r="G6564" s="210">
        <f>G6513*'Usages industrie'!$O11*(1+'Usages industrie'!$P11)^(G$6500-$D$6500)/1000</f>
        <v>0</v>
      </c>
      <c r="H6564" s="210">
        <f>H6513*'Usages industrie'!$O11*(1+'Usages industrie'!$P11)^(H$6500-$D$6500)/1000</f>
        <v>0</v>
      </c>
      <c r="I6564" s="210">
        <f>I6513*'Usages industrie'!$O11*(1+'Usages industrie'!$P11)^(I$6500-$D$6500)/1000</f>
        <v>0</v>
      </c>
      <c r="J6564" s="210">
        <f>J6513*'Usages industrie'!$O11*(1+'Usages industrie'!$P11)^(J$6500-$D$6500)/1000</f>
        <v>0</v>
      </c>
      <c r="K6564" s="210">
        <f>K6513*'Usages industrie'!$O11*(1+'Usages industrie'!$P11)^(K$6500-$D$6500)/1000</f>
        <v>0</v>
      </c>
      <c r="L6564" s="210">
        <f>L6513*'Usages industrie'!$O11*(1+'Usages industrie'!$P11)^(L$6500-$D$6500)/1000</f>
        <v>0</v>
      </c>
      <c r="M6564" s="210">
        <f>M6513*'Usages industrie'!$O11*(1+'Usages industrie'!$P11)^(M$6500-$D$6500)/1000</f>
        <v>0</v>
      </c>
      <c r="N6564" s="210">
        <f>N6513*'Usages industrie'!$O11*(1+'Usages industrie'!$P11)^(N$6500-$D$6500)/1000</f>
        <v>0</v>
      </c>
      <c r="O6564" s="210">
        <f>O6513*'Usages industrie'!$O11*(1+'Usages industrie'!$P11)^(O$6500-$D$6500)/1000</f>
        <v>0</v>
      </c>
      <c r="P6564" s="210">
        <f>P6513*'Usages industrie'!$O11*(1+'Usages industrie'!$P11)^(P$6500-$D$6500)/1000</f>
        <v>0</v>
      </c>
      <c r="Q6564" s="210">
        <f>Q6513*'Usages industrie'!$O11*(1+'Usages industrie'!$P11)^(Q$6500-$D$6500)/1000</f>
        <v>0</v>
      </c>
      <c r="R6564" s="210">
        <f>R6513*'Usages industrie'!$O11*(1+'Usages industrie'!$P11)^(R$6500-$D$6500)/1000</f>
        <v>0</v>
      </c>
    </row>
    <row r="6565" spans="1:18" hidden="1" outlineLevel="2" x14ac:dyDescent="0.35">
      <c r="A6565" s="209" t="str">
        <f>'Usages industrie'!A12</f>
        <v>Usage industriel n°9</v>
      </c>
      <c r="B6565" s="209" t="s">
        <v>639</v>
      </c>
      <c r="C6565" s="209"/>
      <c r="D6565" s="210">
        <f>D6514*'Usages industrie'!$O12*(1+'Usages industrie'!$P12)^(D$6500-$D$6500)/1000</f>
        <v>0</v>
      </c>
      <c r="E6565" s="210">
        <f>E6514*'Usages industrie'!$O12*(1+'Usages industrie'!$P12)^(E$6500-$D$6500)/1000</f>
        <v>0</v>
      </c>
      <c r="F6565" s="210">
        <f>F6514*'Usages industrie'!$O12*(1+'Usages industrie'!$P12)^(F$6500-$D$6500)/1000</f>
        <v>0</v>
      </c>
      <c r="G6565" s="210">
        <f>G6514*'Usages industrie'!$O12*(1+'Usages industrie'!$P12)^(G$6500-$D$6500)/1000</f>
        <v>0</v>
      </c>
      <c r="H6565" s="210">
        <f>H6514*'Usages industrie'!$O12*(1+'Usages industrie'!$P12)^(H$6500-$D$6500)/1000</f>
        <v>0</v>
      </c>
      <c r="I6565" s="210">
        <f>I6514*'Usages industrie'!$O12*(1+'Usages industrie'!$P12)^(I$6500-$D$6500)/1000</f>
        <v>0</v>
      </c>
      <c r="J6565" s="210">
        <f>J6514*'Usages industrie'!$O12*(1+'Usages industrie'!$P12)^(J$6500-$D$6500)/1000</f>
        <v>0</v>
      </c>
      <c r="K6565" s="210">
        <f>K6514*'Usages industrie'!$O12*(1+'Usages industrie'!$P12)^(K$6500-$D$6500)/1000</f>
        <v>0</v>
      </c>
      <c r="L6565" s="210">
        <f>L6514*'Usages industrie'!$O12*(1+'Usages industrie'!$P12)^(L$6500-$D$6500)/1000</f>
        <v>0</v>
      </c>
      <c r="M6565" s="210">
        <f>M6514*'Usages industrie'!$O12*(1+'Usages industrie'!$P12)^(M$6500-$D$6500)/1000</f>
        <v>0</v>
      </c>
      <c r="N6565" s="210">
        <f>N6514*'Usages industrie'!$O12*(1+'Usages industrie'!$P12)^(N$6500-$D$6500)/1000</f>
        <v>0</v>
      </c>
      <c r="O6565" s="210">
        <f>O6514*'Usages industrie'!$O12*(1+'Usages industrie'!$P12)^(O$6500-$D$6500)/1000</f>
        <v>0</v>
      </c>
      <c r="P6565" s="210">
        <f>P6514*'Usages industrie'!$O12*(1+'Usages industrie'!$P12)^(P$6500-$D$6500)/1000</f>
        <v>0</v>
      </c>
      <c r="Q6565" s="210">
        <f>Q6514*'Usages industrie'!$O12*(1+'Usages industrie'!$P12)^(Q$6500-$D$6500)/1000</f>
        <v>0</v>
      </c>
      <c r="R6565" s="210">
        <f>R6514*'Usages industrie'!$O12*(1+'Usages industrie'!$P12)^(R$6500-$D$6500)/1000</f>
        <v>0</v>
      </c>
    </row>
    <row r="6566" spans="1:18" hidden="1" outlineLevel="2" x14ac:dyDescent="0.35">
      <c r="A6566" s="209" t="str">
        <f>'Usages industrie'!A13</f>
        <v>Usage industriel n°10</v>
      </c>
      <c r="B6566" s="209" t="s">
        <v>639</v>
      </c>
      <c r="C6566" s="209"/>
      <c r="D6566" s="210">
        <f>D6515*'Usages industrie'!$O13*(1+'Usages industrie'!$P13)^(D$6500-$D$6500)/1000</f>
        <v>0</v>
      </c>
      <c r="E6566" s="210">
        <f>E6515*'Usages industrie'!$O13*(1+'Usages industrie'!$P13)^(E$6500-$D$6500)/1000</f>
        <v>0</v>
      </c>
      <c r="F6566" s="210">
        <f>F6515*'Usages industrie'!$O13*(1+'Usages industrie'!$P13)^(F$6500-$D$6500)/1000</f>
        <v>0</v>
      </c>
      <c r="G6566" s="210">
        <f>G6515*'Usages industrie'!$O13*(1+'Usages industrie'!$P13)^(G$6500-$D$6500)/1000</f>
        <v>0</v>
      </c>
      <c r="H6566" s="210">
        <f>H6515*'Usages industrie'!$O13*(1+'Usages industrie'!$P13)^(H$6500-$D$6500)/1000</f>
        <v>0</v>
      </c>
      <c r="I6566" s="210">
        <f>I6515*'Usages industrie'!$O13*(1+'Usages industrie'!$P13)^(I$6500-$D$6500)/1000</f>
        <v>0</v>
      </c>
      <c r="J6566" s="210">
        <f>J6515*'Usages industrie'!$O13*(1+'Usages industrie'!$P13)^(J$6500-$D$6500)/1000</f>
        <v>0</v>
      </c>
      <c r="K6566" s="210">
        <f>K6515*'Usages industrie'!$O13*(1+'Usages industrie'!$P13)^(K$6500-$D$6500)/1000</f>
        <v>0</v>
      </c>
      <c r="L6566" s="210">
        <f>L6515*'Usages industrie'!$O13*(1+'Usages industrie'!$P13)^(L$6500-$D$6500)/1000</f>
        <v>0</v>
      </c>
      <c r="M6566" s="210">
        <f>M6515*'Usages industrie'!$O13*(1+'Usages industrie'!$P13)^(M$6500-$D$6500)/1000</f>
        <v>0</v>
      </c>
      <c r="N6566" s="210">
        <f>N6515*'Usages industrie'!$O13*(1+'Usages industrie'!$P13)^(N$6500-$D$6500)/1000</f>
        <v>0</v>
      </c>
      <c r="O6566" s="210">
        <f>O6515*'Usages industrie'!$O13*(1+'Usages industrie'!$P13)^(O$6500-$D$6500)/1000</f>
        <v>0</v>
      </c>
      <c r="P6566" s="210">
        <f>P6515*'Usages industrie'!$O13*(1+'Usages industrie'!$P13)^(P$6500-$D$6500)/1000</f>
        <v>0</v>
      </c>
      <c r="Q6566" s="210">
        <f>Q6515*'Usages industrie'!$O13*(1+'Usages industrie'!$P13)^(Q$6500-$D$6500)/1000</f>
        <v>0</v>
      </c>
      <c r="R6566" s="210">
        <f>R6515*'Usages industrie'!$O13*(1+'Usages industrie'!$P13)^(R$6500-$D$6500)/1000</f>
        <v>0</v>
      </c>
    </row>
    <row r="6567" spans="1:18" hidden="1" outlineLevel="2" x14ac:dyDescent="0.35">
      <c r="A6567" s="209" t="str">
        <f>'Usages industrie'!A14</f>
        <v>Usage industriel n°11</v>
      </c>
      <c r="B6567" s="209" t="s">
        <v>639</v>
      </c>
      <c r="C6567" s="209"/>
      <c r="D6567" s="210">
        <f>D6516*'Usages industrie'!$O14*(1+'Usages industrie'!$P14)^(D$6500-$D$6500)/1000</f>
        <v>0</v>
      </c>
      <c r="E6567" s="210">
        <f>E6516*'Usages industrie'!$O14*(1+'Usages industrie'!$P14)^(E$6500-$D$6500)/1000</f>
        <v>0</v>
      </c>
      <c r="F6567" s="210">
        <f>F6516*'Usages industrie'!$O14*(1+'Usages industrie'!$P14)^(F$6500-$D$6500)/1000</f>
        <v>0</v>
      </c>
      <c r="G6567" s="210">
        <f>G6516*'Usages industrie'!$O14*(1+'Usages industrie'!$P14)^(G$6500-$D$6500)/1000</f>
        <v>0</v>
      </c>
      <c r="H6567" s="210">
        <f>H6516*'Usages industrie'!$O14*(1+'Usages industrie'!$P14)^(H$6500-$D$6500)/1000</f>
        <v>0</v>
      </c>
      <c r="I6567" s="210">
        <f>I6516*'Usages industrie'!$O14*(1+'Usages industrie'!$P14)^(I$6500-$D$6500)/1000</f>
        <v>0</v>
      </c>
      <c r="J6567" s="210">
        <f>J6516*'Usages industrie'!$O14*(1+'Usages industrie'!$P14)^(J$6500-$D$6500)/1000</f>
        <v>0</v>
      </c>
      <c r="K6567" s="210">
        <f>K6516*'Usages industrie'!$O14*(1+'Usages industrie'!$P14)^(K$6500-$D$6500)/1000</f>
        <v>0</v>
      </c>
      <c r="L6567" s="210">
        <f>L6516*'Usages industrie'!$O14*(1+'Usages industrie'!$P14)^(L$6500-$D$6500)/1000</f>
        <v>0</v>
      </c>
      <c r="M6567" s="210">
        <f>M6516*'Usages industrie'!$O14*(1+'Usages industrie'!$P14)^(M$6500-$D$6500)/1000</f>
        <v>0</v>
      </c>
      <c r="N6567" s="210">
        <f>N6516*'Usages industrie'!$O14*(1+'Usages industrie'!$P14)^(N$6500-$D$6500)/1000</f>
        <v>0</v>
      </c>
      <c r="O6567" s="210">
        <f>O6516*'Usages industrie'!$O14*(1+'Usages industrie'!$P14)^(O$6500-$D$6500)/1000</f>
        <v>0</v>
      </c>
      <c r="P6567" s="210">
        <f>P6516*'Usages industrie'!$O14*(1+'Usages industrie'!$P14)^(P$6500-$D$6500)/1000</f>
        <v>0</v>
      </c>
      <c r="Q6567" s="210">
        <f>Q6516*'Usages industrie'!$O14*(1+'Usages industrie'!$P14)^(Q$6500-$D$6500)/1000</f>
        <v>0</v>
      </c>
      <c r="R6567" s="210">
        <f>R6516*'Usages industrie'!$O14*(1+'Usages industrie'!$P14)^(R$6500-$D$6500)/1000</f>
        <v>0</v>
      </c>
    </row>
    <row r="6568" spans="1:18" hidden="1" outlineLevel="2" x14ac:dyDescent="0.35">
      <c r="A6568" s="209" t="str">
        <f>'Usages industrie'!A15</f>
        <v>Usage industriel n°12</v>
      </c>
      <c r="B6568" s="209" t="s">
        <v>639</v>
      </c>
      <c r="C6568" s="209"/>
      <c r="D6568" s="210">
        <f>D6517*'Usages industrie'!$O15*(1+'Usages industrie'!$P15)^(D$6500-$D$6500)/1000</f>
        <v>0</v>
      </c>
      <c r="E6568" s="210">
        <f>E6517*'Usages industrie'!$O15*(1+'Usages industrie'!$P15)^(E$6500-$D$6500)/1000</f>
        <v>0</v>
      </c>
      <c r="F6568" s="210">
        <f>F6517*'Usages industrie'!$O15*(1+'Usages industrie'!$P15)^(F$6500-$D$6500)/1000</f>
        <v>0</v>
      </c>
      <c r="G6568" s="210">
        <f>G6517*'Usages industrie'!$O15*(1+'Usages industrie'!$P15)^(G$6500-$D$6500)/1000</f>
        <v>0</v>
      </c>
      <c r="H6568" s="210">
        <f>H6517*'Usages industrie'!$O15*(1+'Usages industrie'!$P15)^(H$6500-$D$6500)/1000</f>
        <v>0</v>
      </c>
      <c r="I6568" s="210">
        <f>I6517*'Usages industrie'!$O15*(1+'Usages industrie'!$P15)^(I$6500-$D$6500)/1000</f>
        <v>0</v>
      </c>
      <c r="J6568" s="210">
        <f>J6517*'Usages industrie'!$O15*(1+'Usages industrie'!$P15)^(J$6500-$D$6500)/1000</f>
        <v>0</v>
      </c>
      <c r="K6568" s="210">
        <f>K6517*'Usages industrie'!$O15*(1+'Usages industrie'!$P15)^(K$6500-$D$6500)/1000</f>
        <v>0</v>
      </c>
      <c r="L6568" s="210">
        <f>L6517*'Usages industrie'!$O15*(1+'Usages industrie'!$P15)^(L$6500-$D$6500)/1000</f>
        <v>0</v>
      </c>
      <c r="M6568" s="210">
        <f>M6517*'Usages industrie'!$O15*(1+'Usages industrie'!$P15)^(M$6500-$D$6500)/1000</f>
        <v>0</v>
      </c>
      <c r="N6568" s="210">
        <f>N6517*'Usages industrie'!$O15*(1+'Usages industrie'!$P15)^(N$6500-$D$6500)/1000</f>
        <v>0</v>
      </c>
      <c r="O6568" s="210">
        <f>O6517*'Usages industrie'!$O15*(1+'Usages industrie'!$P15)^(O$6500-$D$6500)/1000</f>
        <v>0</v>
      </c>
      <c r="P6568" s="210">
        <f>P6517*'Usages industrie'!$O15*(1+'Usages industrie'!$P15)^(P$6500-$D$6500)/1000</f>
        <v>0</v>
      </c>
      <c r="Q6568" s="210">
        <f>Q6517*'Usages industrie'!$O15*(1+'Usages industrie'!$P15)^(Q$6500-$D$6500)/1000</f>
        <v>0</v>
      </c>
      <c r="R6568" s="210">
        <f>R6517*'Usages industrie'!$O15*(1+'Usages industrie'!$P15)^(R$6500-$D$6500)/1000</f>
        <v>0</v>
      </c>
    </row>
    <row r="6569" spans="1:18" hidden="1" outlineLevel="2" x14ac:dyDescent="0.35">
      <c r="A6569" s="209" t="str">
        <f>'Usages industrie'!A16</f>
        <v>Usage industriel n°13</v>
      </c>
      <c r="B6569" s="209" t="s">
        <v>639</v>
      </c>
      <c r="C6569" s="209"/>
      <c r="D6569" s="210">
        <f>D6518*'Usages industrie'!$O16*(1+'Usages industrie'!$P16)^(D$6500-$D$6500)/1000</f>
        <v>0</v>
      </c>
      <c r="E6569" s="210">
        <f>E6518*'Usages industrie'!$O16*(1+'Usages industrie'!$P16)^(E$6500-$D$6500)/1000</f>
        <v>0</v>
      </c>
      <c r="F6569" s="210">
        <f>F6518*'Usages industrie'!$O16*(1+'Usages industrie'!$P16)^(F$6500-$D$6500)/1000</f>
        <v>0</v>
      </c>
      <c r="G6569" s="210">
        <f>G6518*'Usages industrie'!$O16*(1+'Usages industrie'!$P16)^(G$6500-$D$6500)/1000</f>
        <v>0</v>
      </c>
      <c r="H6569" s="210">
        <f>H6518*'Usages industrie'!$O16*(1+'Usages industrie'!$P16)^(H$6500-$D$6500)/1000</f>
        <v>0</v>
      </c>
      <c r="I6569" s="210">
        <f>I6518*'Usages industrie'!$O16*(1+'Usages industrie'!$P16)^(I$6500-$D$6500)/1000</f>
        <v>0</v>
      </c>
      <c r="J6569" s="210">
        <f>J6518*'Usages industrie'!$O16*(1+'Usages industrie'!$P16)^(J$6500-$D$6500)/1000</f>
        <v>0</v>
      </c>
      <c r="K6569" s="210">
        <f>K6518*'Usages industrie'!$O16*(1+'Usages industrie'!$P16)^(K$6500-$D$6500)/1000</f>
        <v>0</v>
      </c>
      <c r="L6569" s="210">
        <f>L6518*'Usages industrie'!$O16*(1+'Usages industrie'!$P16)^(L$6500-$D$6500)/1000</f>
        <v>0</v>
      </c>
      <c r="M6569" s="210">
        <f>M6518*'Usages industrie'!$O16*(1+'Usages industrie'!$P16)^(M$6500-$D$6500)/1000</f>
        <v>0</v>
      </c>
      <c r="N6569" s="210">
        <f>N6518*'Usages industrie'!$O16*(1+'Usages industrie'!$P16)^(N$6500-$D$6500)/1000</f>
        <v>0</v>
      </c>
      <c r="O6569" s="210">
        <f>O6518*'Usages industrie'!$O16*(1+'Usages industrie'!$P16)^(O$6500-$D$6500)/1000</f>
        <v>0</v>
      </c>
      <c r="P6569" s="210">
        <f>P6518*'Usages industrie'!$O16*(1+'Usages industrie'!$P16)^(P$6500-$D$6500)/1000</f>
        <v>0</v>
      </c>
      <c r="Q6569" s="210">
        <f>Q6518*'Usages industrie'!$O16*(1+'Usages industrie'!$P16)^(Q$6500-$D$6500)/1000</f>
        <v>0</v>
      </c>
      <c r="R6569" s="210">
        <f>R6518*'Usages industrie'!$O16*(1+'Usages industrie'!$P16)^(R$6500-$D$6500)/1000</f>
        <v>0</v>
      </c>
    </row>
    <row r="6570" spans="1:18" hidden="1" outlineLevel="2" x14ac:dyDescent="0.35">
      <c r="A6570" s="209" t="str">
        <f>'Usages industrie'!A17</f>
        <v>Usage industriel n°14</v>
      </c>
      <c r="B6570" s="209" t="s">
        <v>639</v>
      </c>
      <c r="C6570" s="209"/>
      <c r="D6570" s="210">
        <f>D6519*'Usages industrie'!$O17*(1+'Usages industrie'!$P17)^(D$6500-$D$6500)/1000</f>
        <v>0</v>
      </c>
      <c r="E6570" s="210">
        <f>E6519*'Usages industrie'!$O17*(1+'Usages industrie'!$P17)^(E$6500-$D$6500)/1000</f>
        <v>0</v>
      </c>
      <c r="F6570" s="210">
        <f>F6519*'Usages industrie'!$O17*(1+'Usages industrie'!$P17)^(F$6500-$D$6500)/1000</f>
        <v>0</v>
      </c>
      <c r="G6570" s="210">
        <f>G6519*'Usages industrie'!$O17*(1+'Usages industrie'!$P17)^(G$6500-$D$6500)/1000</f>
        <v>0</v>
      </c>
      <c r="H6570" s="210">
        <f>H6519*'Usages industrie'!$O17*(1+'Usages industrie'!$P17)^(H$6500-$D$6500)/1000</f>
        <v>0</v>
      </c>
      <c r="I6570" s="210">
        <f>I6519*'Usages industrie'!$O17*(1+'Usages industrie'!$P17)^(I$6500-$D$6500)/1000</f>
        <v>0</v>
      </c>
      <c r="J6570" s="210">
        <f>J6519*'Usages industrie'!$O17*(1+'Usages industrie'!$P17)^(J$6500-$D$6500)/1000</f>
        <v>0</v>
      </c>
      <c r="K6570" s="210">
        <f>K6519*'Usages industrie'!$O17*(1+'Usages industrie'!$P17)^(K$6500-$D$6500)/1000</f>
        <v>0</v>
      </c>
      <c r="L6570" s="210">
        <f>L6519*'Usages industrie'!$O17*(1+'Usages industrie'!$P17)^(L$6500-$D$6500)/1000</f>
        <v>0</v>
      </c>
      <c r="M6570" s="210">
        <f>M6519*'Usages industrie'!$O17*(1+'Usages industrie'!$P17)^(M$6500-$D$6500)/1000</f>
        <v>0</v>
      </c>
      <c r="N6570" s="210">
        <f>N6519*'Usages industrie'!$O17*(1+'Usages industrie'!$P17)^(N$6500-$D$6500)/1000</f>
        <v>0</v>
      </c>
      <c r="O6570" s="210">
        <f>O6519*'Usages industrie'!$O17*(1+'Usages industrie'!$P17)^(O$6500-$D$6500)/1000</f>
        <v>0</v>
      </c>
      <c r="P6570" s="210">
        <f>P6519*'Usages industrie'!$O17*(1+'Usages industrie'!$P17)^(P$6500-$D$6500)/1000</f>
        <v>0</v>
      </c>
      <c r="Q6570" s="210">
        <f>Q6519*'Usages industrie'!$O17*(1+'Usages industrie'!$P17)^(Q$6500-$D$6500)/1000</f>
        <v>0</v>
      </c>
      <c r="R6570" s="210">
        <f>R6519*'Usages industrie'!$O17*(1+'Usages industrie'!$P17)^(R$6500-$D$6500)/1000</f>
        <v>0</v>
      </c>
    </row>
    <row r="6571" spans="1:18" hidden="1" outlineLevel="2" x14ac:dyDescent="0.35">
      <c r="A6571" s="209" t="str">
        <f>'Usages industrie'!A18</f>
        <v>Usage industriel n°15</v>
      </c>
      <c r="B6571" s="209" t="s">
        <v>639</v>
      </c>
      <c r="C6571" s="209"/>
      <c r="D6571" s="210">
        <f>D6520*'Usages industrie'!$O18*(1+'Usages industrie'!$P18)^(D$6500-$D$6500)/1000</f>
        <v>0</v>
      </c>
      <c r="E6571" s="210">
        <f>E6520*'Usages industrie'!$O18*(1+'Usages industrie'!$P18)^(E$6500-$D$6500)/1000</f>
        <v>0</v>
      </c>
      <c r="F6571" s="210">
        <f>F6520*'Usages industrie'!$O18*(1+'Usages industrie'!$P18)^(F$6500-$D$6500)/1000</f>
        <v>0</v>
      </c>
      <c r="G6571" s="210">
        <f>G6520*'Usages industrie'!$O18*(1+'Usages industrie'!$P18)^(G$6500-$D$6500)/1000</f>
        <v>0</v>
      </c>
      <c r="H6571" s="210">
        <f>H6520*'Usages industrie'!$O18*(1+'Usages industrie'!$P18)^(H$6500-$D$6500)/1000</f>
        <v>0</v>
      </c>
      <c r="I6571" s="210">
        <f>I6520*'Usages industrie'!$O18*(1+'Usages industrie'!$P18)^(I$6500-$D$6500)/1000</f>
        <v>0</v>
      </c>
      <c r="J6571" s="210">
        <f>J6520*'Usages industrie'!$O18*(1+'Usages industrie'!$P18)^(J$6500-$D$6500)/1000</f>
        <v>0</v>
      </c>
      <c r="K6571" s="210">
        <f>K6520*'Usages industrie'!$O18*(1+'Usages industrie'!$P18)^(K$6500-$D$6500)/1000</f>
        <v>0</v>
      </c>
      <c r="L6571" s="210">
        <f>L6520*'Usages industrie'!$O18*(1+'Usages industrie'!$P18)^(L$6500-$D$6500)/1000</f>
        <v>0</v>
      </c>
      <c r="M6571" s="210">
        <f>M6520*'Usages industrie'!$O18*(1+'Usages industrie'!$P18)^(M$6500-$D$6500)/1000</f>
        <v>0</v>
      </c>
      <c r="N6571" s="210">
        <f>N6520*'Usages industrie'!$O18*(1+'Usages industrie'!$P18)^(N$6500-$D$6500)/1000</f>
        <v>0</v>
      </c>
      <c r="O6571" s="210">
        <f>O6520*'Usages industrie'!$O18*(1+'Usages industrie'!$P18)^(O$6500-$D$6500)/1000</f>
        <v>0</v>
      </c>
      <c r="P6571" s="210">
        <f>P6520*'Usages industrie'!$O18*(1+'Usages industrie'!$P18)^(P$6500-$D$6500)/1000</f>
        <v>0</v>
      </c>
      <c r="Q6571" s="210">
        <f>Q6520*'Usages industrie'!$O18*(1+'Usages industrie'!$P18)^(Q$6500-$D$6500)/1000</f>
        <v>0</v>
      </c>
      <c r="R6571" s="210">
        <f>R6520*'Usages industrie'!$O18*(1+'Usages industrie'!$P18)^(R$6500-$D$6500)/1000</f>
        <v>0</v>
      </c>
    </row>
    <row r="6572" spans="1:18" hidden="1" outlineLevel="2" x14ac:dyDescent="0.35">
      <c r="A6572" s="209" t="str">
        <f>'Usages industrie'!A19</f>
        <v>Usage industriel n°16</v>
      </c>
      <c r="B6572" s="209" t="s">
        <v>639</v>
      </c>
      <c r="C6572" s="209"/>
      <c r="D6572" s="210">
        <f>D6521*'Usages industrie'!$O19*(1+'Usages industrie'!$P19)^(D$6500-$D$6500)/1000</f>
        <v>0</v>
      </c>
      <c r="E6572" s="210">
        <f>E6521*'Usages industrie'!$O19*(1+'Usages industrie'!$P19)^(E$6500-$D$6500)/1000</f>
        <v>0</v>
      </c>
      <c r="F6572" s="210">
        <f>F6521*'Usages industrie'!$O19*(1+'Usages industrie'!$P19)^(F$6500-$D$6500)/1000</f>
        <v>0</v>
      </c>
      <c r="G6572" s="210">
        <f>G6521*'Usages industrie'!$O19*(1+'Usages industrie'!$P19)^(G$6500-$D$6500)/1000</f>
        <v>0</v>
      </c>
      <c r="H6572" s="210">
        <f>H6521*'Usages industrie'!$O19*(1+'Usages industrie'!$P19)^(H$6500-$D$6500)/1000</f>
        <v>0</v>
      </c>
      <c r="I6572" s="210">
        <f>I6521*'Usages industrie'!$O19*(1+'Usages industrie'!$P19)^(I$6500-$D$6500)/1000</f>
        <v>0</v>
      </c>
      <c r="J6572" s="210">
        <f>J6521*'Usages industrie'!$O19*(1+'Usages industrie'!$P19)^(J$6500-$D$6500)/1000</f>
        <v>0</v>
      </c>
      <c r="K6572" s="210">
        <f>K6521*'Usages industrie'!$O19*(1+'Usages industrie'!$P19)^(K$6500-$D$6500)/1000</f>
        <v>0</v>
      </c>
      <c r="L6572" s="210">
        <f>L6521*'Usages industrie'!$O19*(1+'Usages industrie'!$P19)^(L$6500-$D$6500)/1000</f>
        <v>0</v>
      </c>
      <c r="M6572" s="210">
        <f>M6521*'Usages industrie'!$O19*(1+'Usages industrie'!$P19)^(M$6500-$D$6500)/1000</f>
        <v>0</v>
      </c>
      <c r="N6572" s="210">
        <f>N6521*'Usages industrie'!$O19*(1+'Usages industrie'!$P19)^(N$6500-$D$6500)/1000</f>
        <v>0</v>
      </c>
      <c r="O6572" s="210">
        <f>O6521*'Usages industrie'!$O19*(1+'Usages industrie'!$P19)^(O$6500-$D$6500)/1000</f>
        <v>0</v>
      </c>
      <c r="P6572" s="210">
        <f>P6521*'Usages industrie'!$O19*(1+'Usages industrie'!$P19)^(P$6500-$D$6500)/1000</f>
        <v>0</v>
      </c>
      <c r="Q6572" s="210">
        <f>Q6521*'Usages industrie'!$O19*(1+'Usages industrie'!$P19)^(Q$6500-$D$6500)/1000</f>
        <v>0</v>
      </c>
      <c r="R6572" s="210">
        <f>R6521*'Usages industrie'!$O19*(1+'Usages industrie'!$P19)^(R$6500-$D$6500)/1000</f>
        <v>0</v>
      </c>
    </row>
    <row r="6573" spans="1:18" hidden="1" outlineLevel="2" x14ac:dyDescent="0.35">
      <c r="A6573" s="209" t="str">
        <f>'Usages industrie'!A20</f>
        <v>Usage industriel n°17</v>
      </c>
      <c r="B6573" s="209" t="s">
        <v>639</v>
      </c>
      <c r="C6573" s="209"/>
      <c r="D6573" s="210">
        <f>D6522*'Usages industrie'!$O20*(1+'Usages industrie'!$P20)^(D$6500-$D$6500)/1000</f>
        <v>0</v>
      </c>
      <c r="E6573" s="210">
        <f>E6522*'Usages industrie'!$O20*(1+'Usages industrie'!$P20)^(E$6500-$D$6500)/1000</f>
        <v>0</v>
      </c>
      <c r="F6573" s="210">
        <f>F6522*'Usages industrie'!$O20*(1+'Usages industrie'!$P20)^(F$6500-$D$6500)/1000</f>
        <v>0</v>
      </c>
      <c r="G6573" s="210">
        <f>G6522*'Usages industrie'!$O20*(1+'Usages industrie'!$P20)^(G$6500-$D$6500)/1000</f>
        <v>0</v>
      </c>
      <c r="H6573" s="210">
        <f>H6522*'Usages industrie'!$O20*(1+'Usages industrie'!$P20)^(H$6500-$D$6500)/1000</f>
        <v>0</v>
      </c>
      <c r="I6573" s="210">
        <f>I6522*'Usages industrie'!$O20*(1+'Usages industrie'!$P20)^(I$6500-$D$6500)/1000</f>
        <v>0</v>
      </c>
      <c r="J6573" s="210">
        <f>J6522*'Usages industrie'!$O20*(1+'Usages industrie'!$P20)^(J$6500-$D$6500)/1000</f>
        <v>0</v>
      </c>
      <c r="K6573" s="210">
        <f>K6522*'Usages industrie'!$O20*(1+'Usages industrie'!$P20)^(K$6500-$D$6500)/1000</f>
        <v>0</v>
      </c>
      <c r="L6573" s="210">
        <f>L6522*'Usages industrie'!$O20*(1+'Usages industrie'!$P20)^(L$6500-$D$6500)/1000</f>
        <v>0</v>
      </c>
      <c r="M6573" s="210">
        <f>M6522*'Usages industrie'!$O20*(1+'Usages industrie'!$P20)^(M$6500-$D$6500)/1000</f>
        <v>0</v>
      </c>
      <c r="N6573" s="210">
        <f>N6522*'Usages industrie'!$O20*(1+'Usages industrie'!$P20)^(N$6500-$D$6500)/1000</f>
        <v>0</v>
      </c>
      <c r="O6573" s="210">
        <f>O6522*'Usages industrie'!$O20*(1+'Usages industrie'!$P20)^(O$6500-$D$6500)/1000</f>
        <v>0</v>
      </c>
      <c r="P6573" s="210">
        <f>P6522*'Usages industrie'!$O20*(1+'Usages industrie'!$P20)^(P$6500-$D$6500)/1000</f>
        <v>0</v>
      </c>
      <c r="Q6573" s="210">
        <f>Q6522*'Usages industrie'!$O20*(1+'Usages industrie'!$P20)^(Q$6500-$D$6500)/1000</f>
        <v>0</v>
      </c>
      <c r="R6573" s="210">
        <f>R6522*'Usages industrie'!$O20*(1+'Usages industrie'!$P20)^(R$6500-$D$6500)/1000</f>
        <v>0</v>
      </c>
    </row>
    <row r="6574" spans="1:18" hidden="1" outlineLevel="2" x14ac:dyDescent="0.35">
      <c r="A6574" s="209" t="str">
        <f>'Usages industrie'!A21</f>
        <v>Usage industriel n°18</v>
      </c>
      <c r="B6574" s="209" t="s">
        <v>639</v>
      </c>
      <c r="C6574" s="209"/>
      <c r="D6574" s="210">
        <f>D6523*'Usages industrie'!$O21*(1+'Usages industrie'!$P21)^(D$6500-$D$6500)/1000</f>
        <v>0</v>
      </c>
      <c r="E6574" s="210">
        <f>E6523*'Usages industrie'!$O21*(1+'Usages industrie'!$P21)^(E$6500-$D$6500)/1000</f>
        <v>0</v>
      </c>
      <c r="F6574" s="210">
        <f>F6523*'Usages industrie'!$O21*(1+'Usages industrie'!$P21)^(F$6500-$D$6500)/1000</f>
        <v>0</v>
      </c>
      <c r="G6574" s="210">
        <f>G6523*'Usages industrie'!$O21*(1+'Usages industrie'!$P21)^(G$6500-$D$6500)/1000</f>
        <v>0</v>
      </c>
      <c r="H6574" s="210">
        <f>H6523*'Usages industrie'!$O21*(1+'Usages industrie'!$P21)^(H$6500-$D$6500)/1000</f>
        <v>0</v>
      </c>
      <c r="I6574" s="210">
        <f>I6523*'Usages industrie'!$O21*(1+'Usages industrie'!$P21)^(I$6500-$D$6500)/1000</f>
        <v>0</v>
      </c>
      <c r="J6574" s="210">
        <f>J6523*'Usages industrie'!$O21*(1+'Usages industrie'!$P21)^(J$6500-$D$6500)/1000</f>
        <v>0</v>
      </c>
      <c r="K6574" s="210">
        <f>K6523*'Usages industrie'!$O21*(1+'Usages industrie'!$P21)^(K$6500-$D$6500)/1000</f>
        <v>0</v>
      </c>
      <c r="L6574" s="210">
        <f>L6523*'Usages industrie'!$O21*(1+'Usages industrie'!$P21)^(L$6500-$D$6500)/1000</f>
        <v>0</v>
      </c>
      <c r="M6574" s="210">
        <f>M6523*'Usages industrie'!$O21*(1+'Usages industrie'!$P21)^(M$6500-$D$6500)/1000</f>
        <v>0</v>
      </c>
      <c r="N6574" s="210">
        <f>N6523*'Usages industrie'!$O21*(1+'Usages industrie'!$P21)^(N$6500-$D$6500)/1000</f>
        <v>0</v>
      </c>
      <c r="O6574" s="210">
        <f>O6523*'Usages industrie'!$O21*(1+'Usages industrie'!$P21)^(O$6500-$D$6500)/1000</f>
        <v>0</v>
      </c>
      <c r="P6574" s="210">
        <f>P6523*'Usages industrie'!$O21*(1+'Usages industrie'!$P21)^(P$6500-$D$6500)/1000</f>
        <v>0</v>
      </c>
      <c r="Q6574" s="210">
        <f>Q6523*'Usages industrie'!$O21*(1+'Usages industrie'!$P21)^(Q$6500-$D$6500)/1000</f>
        <v>0</v>
      </c>
      <c r="R6574" s="210">
        <f>R6523*'Usages industrie'!$O21*(1+'Usages industrie'!$P21)^(R$6500-$D$6500)/1000</f>
        <v>0</v>
      </c>
    </row>
    <row r="6575" spans="1:18" hidden="1" outlineLevel="2" x14ac:dyDescent="0.35">
      <c r="A6575" s="209" t="str">
        <f>'Usages industrie'!A22</f>
        <v>Usage industriel n°19</v>
      </c>
      <c r="B6575" s="209" t="s">
        <v>639</v>
      </c>
      <c r="C6575" s="209"/>
      <c r="D6575" s="210">
        <f>D6524*'Usages industrie'!$O22*(1+'Usages industrie'!$P22)^(D$6500-$D$6500)/1000</f>
        <v>0</v>
      </c>
      <c r="E6575" s="210">
        <f>E6524*'Usages industrie'!$O22*(1+'Usages industrie'!$P22)^(E$6500-$D$6500)/1000</f>
        <v>0</v>
      </c>
      <c r="F6575" s="210">
        <f>F6524*'Usages industrie'!$O22*(1+'Usages industrie'!$P22)^(F$6500-$D$6500)/1000</f>
        <v>0</v>
      </c>
      <c r="G6575" s="210">
        <f>G6524*'Usages industrie'!$O22*(1+'Usages industrie'!$P22)^(G$6500-$D$6500)/1000</f>
        <v>0</v>
      </c>
      <c r="H6575" s="210">
        <f>H6524*'Usages industrie'!$O22*(1+'Usages industrie'!$P22)^(H$6500-$D$6500)/1000</f>
        <v>0</v>
      </c>
      <c r="I6575" s="210">
        <f>I6524*'Usages industrie'!$O22*(1+'Usages industrie'!$P22)^(I$6500-$D$6500)/1000</f>
        <v>0</v>
      </c>
      <c r="J6575" s="210">
        <f>J6524*'Usages industrie'!$O22*(1+'Usages industrie'!$P22)^(J$6500-$D$6500)/1000</f>
        <v>0</v>
      </c>
      <c r="K6575" s="210">
        <f>K6524*'Usages industrie'!$O22*(1+'Usages industrie'!$P22)^(K$6500-$D$6500)/1000</f>
        <v>0</v>
      </c>
      <c r="L6575" s="210">
        <f>L6524*'Usages industrie'!$O22*(1+'Usages industrie'!$P22)^(L$6500-$D$6500)/1000</f>
        <v>0</v>
      </c>
      <c r="M6575" s="210">
        <f>M6524*'Usages industrie'!$O22*(1+'Usages industrie'!$P22)^(M$6500-$D$6500)/1000</f>
        <v>0</v>
      </c>
      <c r="N6575" s="210">
        <f>N6524*'Usages industrie'!$O22*(1+'Usages industrie'!$P22)^(N$6500-$D$6500)/1000</f>
        <v>0</v>
      </c>
      <c r="O6575" s="210">
        <f>O6524*'Usages industrie'!$O22*(1+'Usages industrie'!$P22)^(O$6500-$D$6500)/1000</f>
        <v>0</v>
      </c>
      <c r="P6575" s="210">
        <f>P6524*'Usages industrie'!$O22*(1+'Usages industrie'!$P22)^(P$6500-$D$6500)/1000</f>
        <v>0</v>
      </c>
      <c r="Q6575" s="210">
        <f>Q6524*'Usages industrie'!$O22*(1+'Usages industrie'!$P22)^(Q$6500-$D$6500)/1000</f>
        <v>0</v>
      </c>
      <c r="R6575" s="210">
        <f>R6524*'Usages industrie'!$O22*(1+'Usages industrie'!$P22)^(R$6500-$D$6500)/1000</f>
        <v>0</v>
      </c>
    </row>
    <row r="6576" spans="1:18" hidden="1" outlineLevel="2" x14ac:dyDescent="0.35">
      <c r="A6576" s="209" t="str">
        <f>'Usages industrie'!A23</f>
        <v>Usage industriel n°20</v>
      </c>
      <c r="B6576" s="209" t="s">
        <v>639</v>
      </c>
      <c r="C6576" s="209"/>
      <c r="D6576" s="210">
        <f>D6525*'Usages industrie'!$O23*(1+'Usages industrie'!$P23)^(D$6500-$D$6500)/1000</f>
        <v>0</v>
      </c>
      <c r="E6576" s="210">
        <f>E6525*'Usages industrie'!$O23*(1+'Usages industrie'!$P23)^(E$6500-$D$6500)/1000</f>
        <v>0</v>
      </c>
      <c r="F6576" s="210">
        <f>F6525*'Usages industrie'!$O23*(1+'Usages industrie'!$P23)^(F$6500-$D$6500)/1000</f>
        <v>0</v>
      </c>
      <c r="G6576" s="210">
        <f>G6525*'Usages industrie'!$O23*(1+'Usages industrie'!$P23)^(G$6500-$D$6500)/1000</f>
        <v>0</v>
      </c>
      <c r="H6576" s="210">
        <f>H6525*'Usages industrie'!$O23*(1+'Usages industrie'!$P23)^(H$6500-$D$6500)/1000</f>
        <v>0</v>
      </c>
      <c r="I6576" s="210">
        <f>I6525*'Usages industrie'!$O23*(1+'Usages industrie'!$P23)^(I$6500-$D$6500)/1000</f>
        <v>0</v>
      </c>
      <c r="J6576" s="210">
        <f>J6525*'Usages industrie'!$O23*(1+'Usages industrie'!$P23)^(J$6500-$D$6500)/1000</f>
        <v>0</v>
      </c>
      <c r="K6576" s="210">
        <f>K6525*'Usages industrie'!$O23*(1+'Usages industrie'!$P23)^(K$6500-$D$6500)/1000</f>
        <v>0</v>
      </c>
      <c r="L6576" s="210">
        <f>L6525*'Usages industrie'!$O23*(1+'Usages industrie'!$P23)^(L$6500-$D$6500)/1000</f>
        <v>0</v>
      </c>
      <c r="M6576" s="210">
        <f>M6525*'Usages industrie'!$O23*(1+'Usages industrie'!$P23)^(M$6500-$D$6500)/1000</f>
        <v>0</v>
      </c>
      <c r="N6576" s="210">
        <f>N6525*'Usages industrie'!$O23*(1+'Usages industrie'!$P23)^(N$6500-$D$6500)/1000</f>
        <v>0</v>
      </c>
      <c r="O6576" s="210">
        <f>O6525*'Usages industrie'!$O23*(1+'Usages industrie'!$P23)^(O$6500-$D$6500)/1000</f>
        <v>0</v>
      </c>
      <c r="P6576" s="210">
        <f>P6525*'Usages industrie'!$O23*(1+'Usages industrie'!$P23)^(P$6500-$D$6500)/1000</f>
        <v>0</v>
      </c>
      <c r="Q6576" s="210">
        <f>Q6525*'Usages industrie'!$O23*(1+'Usages industrie'!$P23)^(Q$6500-$D$6500)/1000</f>
        <v>0</v>
      </c>
      <c r="R6576" s="210">
        <f>R6525*'Usages industrie'!$O23*(1+'Usages industrie'!$P23)^(R$6500-$D$6500)/1000</f>
        <v>0</v>
      </c>
    </row>
    <row r="6577" spans="1:18" hidden="1" outlineLevel="2" x14ac:dyDescent="0.35">
      <c r="A6577" s="209" t="str">
        <f>'Usages industrie'!A24</f>
        <v>Usage industriel n°21</v>
      </c>
      <c r="B6577" s="209" t="s">
        <v>639</v>
      </c>
      <c r="C6577" s="209"/>
      <c r="D6577" s="210">
        <f>D6526*'Usages industrie'!$O24*(1+'Usages industrie'!$P24)^(D$6500-$D$6500)/1000</f>
        <v>0</v>
      </c>
      <c r="E6577" s="210">
        <f>E6526*'Usages industrie'!$O24*(1+'Usages industrie'!$P24)^(E$6500-$D$6500)/1000</f>
        <v>0</v>
      </c>
      <c r="F6577" s="210">
        <f>F6526*'Usages industrie'!$O24*(1+'Usages industrie'!$P24)^(F$6500-$D$6500)/1000</f>
        <v>0</v>
      </c>
      <c r="G6577" s="210">
        <f>G6526*'Usages industrie'!$O24*(1+'Usages industrie'!$P24)^(G$6500-$D$6500)/1000</f>
        <v>0</v>
      </c>
      <c r="H6577" s="210">
        <f>H6526*'Usages industrie'!$O24*(1+'Usages industrie'!$P24)^(H$6500-$D$6500)/1000</f>
        <v>0</v>
      </c>
      <c r="I6577" s="210">
        <f>I6526*'Usages industrie'!$O24*(1+'Usages industrie'!$P24)^(I$6500-$D$6500)/1000</f>
        <v>0</v>
      </c>
      <c r="J6577" s="210">
        <f>J6526*'Usages industrie'!$O24*(1+'Usages industrie'!$P24)^(J$6500-$D$6500)/1000</f>
        <v>0</v>
      </c>
      <c r="K6577" s="210">
        <f>K6526*'Usages industrie'!$O24*(1+'Usages industrie'!$P24)^(K$6500-$D$6500)/1000</f>
        <v>0</v>
      </c>
      <c r="L6577" s="210">
        <f>L6526*'Usages industrie'!$O24*(1+'Usages industrie'!$P24)^(L$6500-$D$6500)/1000</f>
        <v>0</v>
      </c>
      <c r="M6577" s="210">
        <f>M6526*'Usages industrie'!$O24*(1+'Usages industrie'!$P24)^(M$6500-$D$6500)/1000</f>
        <v>0</v>
      </c>
      <c r="N6577" s="210">
        <f>N6526*'Usages industrie'!$O24*(1+'Usages industrie'!$P24)^(N$6500-$D$6500)/1000</f>
        <v>0</v>
      </c>
      <c r="O6577" s="210">
        <f>O6526*'Usages industrie'!$O24*(1+'Usages industrie'!$P24)^(O$6500-$D$6500)/1000</f>
        <v>0</v>
      </c>
      <c r="P6577" s="210">
        <f>P6526*'Usages industrie'!$O24*(1+'Usages industrie'!$P24)^(P$6500-$D$6500)/1000</f>
        <v>0</v>
      </c>
      <c r="Q6577" s="210">
        <f>Q6526*'Usages industrie'!$O24*(1+'Usages industrie'!$P24)^(Q$6500-$D$6500)/1000</f>
        <v>0</v>
      </c>
      <c r="R6577" s="210">
        <f>R6526*'Usages industrie'!$O24*(1+'Usages industrie'!$P24)^(R$6500-$D$6500)/1000</f>
        <v>0</v>
      </c>
    </row>
    <row r="6578" spans="1:18" hidden="1" outlineLevel="2" x14ac:dyDescent="0.35">
      <c r="A6578" s="209" t="str">
        <f>'Usages industrie'!A25</f>
        <v>Usage industriel n°22</v>
      </c>
      <c r="B6578" s="209" t="s">
        <v>639</v>
      </c>
      <c r="C6578" s="209"/>
      <c r="D6578" s="210">
        <f>D6527*'Usages industrie'!$O25*(1+'Usages industrie'!$P25)^(D$6500-$D$6500)/1000</f>
        <v>0</v>
      </c>
      <c r="E6578" s="210">
        <f>E6527*'Usages industrie'!$O25*(1+'Usages industrie'!$P25)^(E$6500-$D$6500)/1000</f>
        <v>0</v>
      </c>
      <c r="F6578" s="210">
        <f>F6527*'Usages industrie'!$O25*(1+'Usages industrie'!$P25)^(F$6500-$D$6500)/1000</f>
        <v>0</v>
      </c>
      <c r="G6578" s="210">
        <f>G6527*'Usages industrie'!$O25*(1+'Usages industrie'!$P25)^(G$6500-$D$6500)/1000</f>
        <v>0</v>
      </c>
      <c r="H6578" s="210">
        <f>H6527*'Usages industrie'!$O25*(1+'Usages industrie'!$P25)^(H$6500-$D$6500)/1000</f>
        <v>0</v>
      </c>
      <c r="I6578" s="210">
        <f>I6527*'Usages industrie'!$O25*(1+'Usages industrie'!$P25)^(I$6500-$D$6500)/1000</f>
        <v>0</v>
      </c>
      <c r="J6578" s="210">
        <f>J6527*'Usages industrie'!$O25*(1+'Usages industrie'!$P25)^(J$6500-$D$6500)/1000</f>
        <v>0</v>
      </c>
      <c r="K6578" s="210">
        <f>K6527*'Usages industrie'!$O25*(1+'Usages industrie'!$P25)^(K$6500-$D$6500)/1000</f>
        <v>0</v>
      </c>
      <c r="L6578" s="210">
        <f>L6527*'Usages industrie'!$O25*(1+'Usages industrie'!$P25)^(L$6500-$D$6500)/1000</f>
        <v>0</v>
      </c>
      <c r="M6578" s="210">
        <f>M6527*'Usages industrie'!$O25*(1+'Usages industrie'!$P25)^(M$6500-$D$6500)/1000</f>
        <v>0</v>
      </c>
      <c r="N6578" s="210">
        <f>N6527*'Usages industrie'!$O25*(1+'Usages industrie'!$P25)^(N$6500-$D$6500)/1000</f>
        <v>0</v>
      </c>
      <c r="O6578" s="210">
        <f>O6527*'Usages industrie'!$O25*(1+'Usages industrie'!$P25)^(O$6500-$D$6500)/1000</f>
        <v>0</v>
      </c>
      <c r="P6578" s="210">
        <f>P6527*'Usages industrie'!$O25*(1+'Usages industrie'!$P25)^(P$6500-$D$6500)/1000</f>
        <v>0</v>
      </c>
      <c r="Q6578" s="210">
        <f>Q6527*'Usages industrie'!$O25*(1+'Usages industrie'!$P25)^(Q$6500-$D$6500)/1000</f>
        <v>0</v>
      </c>
      <c r="R6578" s="210">
        <f>R6527*'Usages industrie'!$O25*(1+'Usages industrie'!$P25)^(R$6500-$D$6500)/1000</f>
        <v>0</v>
      </c>
    </row>
    <row r="6579" spans="1:18" hidden="1" outlineLevel="2" x14ac:dyDescent="0.35">
      <c r="A6579" s="209" t="str">
        <f>'Usages industrie'!A26</f>
        <v>Usage industriel n°23</v>
      </c>
      <c r="B6579" s="209" t="s">
        <v>639</v>
      </c>
      <c r="C6579" s="209"/>
      <c r="D6579" s="210">
        <f>D6528*'Usages industrie'!$O26*(1+'Usages industrie'!$P26)^(D$6500-$D$6500)/1000</f>
        <v>0</v>
      </c>
      <c r="E6579" s="210">
        <f>E6528*'Usages industrie'!$O26*(1+'Usages industrie'!$P26)^(E$6500-$D$6500)/1000</f>
        <v>0</v>
      </c>
      <c r="F6579" s="210">
        <f>F6528*'Usages industrie'!$O26*(1+'Usages industrie'!$P26)^(F$6500-$D$6500)/1000</f>
        <v>0</v>
      </c>
      <c r="G6579" s="210">
        <f>G6528*'Usages industrie'!$O26*(1+'Usages industrie'!$P26)^(G$6500-$D$6500)/1000</f>
        <v>0</v>
      </c>
      <c r="H6579" s="210">
        <f>H6528*'Usages industrie'!$O26*(1+'Usages industrie'!$P26)^(H$6500-$D$6500)/1000</f>
        <v>0</v>
      </c>
      <c r="I6579" s="210">
        <f>I6528*'Usages industrie'!$O26*(1+'Usages industrie'!$P26)^(I$6500-$D$6500)/1000</f>
        <v>0</v>
      </c>
      <c r="J6579" s="210">
        <f>J6528*'Usages industrie'!$O26*(1+'Usages industrie'!$P26)^(J$6500-$D$6500)/1000</f>
        <v>0</v>
      </c>
      <c r="K6579" s="210">
        <f>K6528*'Usages industrie'!$O26*(1+'Usages industrie'!$P26)^(K$6500-$D$6500)/1000</f>
        <v>0</v>
      </c>
      <c r="L6579" s="210">
        <f>L6528*'Usages industrie'!$O26*(1+'Usages industrie'!$P26)^(L$6500-$D$6500)/1000</f>
        <v>0</v>
      </c>
      <c r="M6579" s="210">
        <f>M6528*'Usages industrie'!$O26*(1+'Usages industrie'!$P26)^(M$6500-$D$6500)/1000</f>
        <v>0</v>
      </c>
      <c r="N6579" s="210">
        <f>N6528*'Usages industrie'!$O26*(1+'Usages industrie'!$P26)^(N$6500-$D$6500)/1000</f>
        <v>0</v>
      </c>
      <c r="O6579" s="210">
        <f>O6528*'Usages industrie'!$O26*(1+'Usages industrie'!$P26)^(O$6500-$D$6500)/1000</f>
        <v>0</v>
      </c>
      <c r="P6579" s="210">
        <f>P6528*'Usages industrie'!$O26*(1+'Usages industrie'!$P26)^(P$6500-$D$6500)/1000</f>
        <v>0</v>
      </c>
      <c r="Q6579" s="210">
        <f>Q6528*'Usages industrie'!$O26*(1+'Usages industrie'!$P26)^(Q$6500-$D$6500)/1000</f>
        <v>0</v>
      </c>
      <c r="R6579" s="210">
        <f>R6528*'Usages industrie'!$O26*(1+'Usages industrie'!$P26)^(R$6500-$D$6500)/1000</f>
        <v>0</v>
      </c>
    </row>
    <row r="6580" spans="1:18" hidden="1" outlineLevel="2" x14ac:dyDescent="0.35">
      <c r="A6580" s="209" t="str">
        <f>'Usages industrie'!A27</f>
        <v>Usage industriel n°24</v>
      </c>
      <c r="B6580" s="209" t="s">
        <v>639</v>
      </c>
      <c r="C6580" s="209"/>
      <c r="D6580" s="210">
        <f>D6529*'Usages industrie'!$O27*(1+'Usages industrie'!$P27)^(D$6500-$D$6500)/1000</f>
        <v>0</v>
      </c>
      <c r="E6580" s="210">
        <f>E6529*'Usages industrie'!$O27*(1+'Usages industrie'!$P27)^(E$6500-$D$6500)/1000</f>
        <v>0</v>
      </c>
      <c r="F6580" s="210">
        <f>F6529*'Usages industrie'!$O27*(1+'Usages industrie'!$P27)^(F$6500-$D$6500)/1000</f>
        <v>0</v>
      </c>
      <c r="G6580" s="210">
        <f>G6529*'Usages industrie'!$O27*(1+'Usages industrie'!$P27)^(G$6500-$D$6500)/1000</f>
        <v>0</v>
      </c>
      <c r="H6580" s="210">
        <f>H6529*'Usages industrie'!$O27*(1+'Usages industrie'!$P27)^(H$6500-$D$6500)/1000</f>
        <v>0</v>
      </c>
      <c r="I6580" s="210">
        <f>I6529*'Usages industrie'!$O27*(1+'Usages industrie'!$P27)^(I$6500-$D$6500)/1000</f>
        <v>0</v>
      </c>
      <c r="J6580" s="210">
        <f>J6529*'Usages industrie'!$O27*(1+'Usages industrie'!$P27)^(J$6500-$D$6500)/1000</f>
        <v>0</v>
      </c>
      <c r="K6580" s="210">
        <f>K6529*'Usages industrie'!$O27*(1+'Usages industrie'!$P27)^(K$6500-$D$6500)/1000</f>
        <v>0</v>
      </c>
      <c r="L6580" s="210">
        <f>L6529*'Usages industrie'!$O27*(1+'Usages industrie'!$P27)^(L$6500-$D$6500)/1000</f>
        <v>0</v>
      </c>
      <c r="M6580" s="210">
        <f>M6529*'Usages industrie'!$O27*(1+'Usages industrie'!$P27)^(M$6500-$D$6500)/1000</f>
        <v>0</v>
      </c>
      <c r="N6580" s="210">
        <f>N6529*'Usages industrie'!$O27*(1+'Usages industrie'!$P27)^(N$6500-$D$6500)/1000</f>
        <v>0</v>
      </c>
      <c r="O6580" s="210">
        <f>O6529*'Usages industrie'!$O27*(1+'Usages industrie'!$P27)^(O$6500-$D$6500)/1000</f>
        <v>0</v>
      </c>
      <c r="P6580" s="210">
        <f>P6529*'Usages industrie'!$O27*(1+'Usages industrie'!$P27)^(P$6500-$D$6500)/1000</f>
        <v>0</v>
      </c>
      <c r="Q6580" s="210">
        <f>Q6529*'Usages industrie'!$O27*(1+'Usages industrie'!$P27)^(Q$6500-$D$6500)/1000</f>
        <v>0</v>
      </c>
      <c r="R6580" s="210">
        <f>R6529*'Usages industrie'!$O27*(1+'Usages industrie'!$P27)^(R$6500-$D$6500)/1000</f>
        <v>0</v>
      </c>
    </row>
    <row r="6581" spans="1:18" hidden="1" outlineLevel="2" x14ac:dyDescent="0.35">
      <c r="A6581" s="209" t="str">
        <f>'Usages industrie'!A28</f>
        <v>Usage industriel n°25</v>
      </c>
      <c r="B6581" s="209" t="s">
        <v>639</v>
      </c>
      <c r="C6581" s="209"/>
      <c r="D6581" s="210">
        <f>D6530*'Usages industrie'!$O28*(1+'Usages industrie'!$P28)^(D$6500-$D$6500)/1000</f>
        <v>0</v>
      </c>
      <c r="E6581" s="210">
        <f>E6530*'Usages industrie'!$O28*(1+'Usages industrie'!$P28)^(E$6500-$D$6500)/1000</f>
        <v>0</v>
      </c>
      <c r="F6581" s="210">
        <f>F6530*'Usages industrie'!$O28*(1+'Usages industrie'!$P28)^(F$6500-$D$6500)/1000</f>
        <v>0</v>
      </c>
      <c r="G6581" s="210">
        <f>G6530*'Usages industrie'!$O28*(1+'Usages industrie'!$P28)^(G$6500-$D$6500)/1000</f>
        <v>0</v>
      </c>
      <c r="H6581" s="210">
        <f>H6530*'Usages industrie'!$O28*(1+'Usages industrie'!$P28)^(H$6500-$D$6500)/1000</f>
        <v>0</v>
      </c>
      <c r="I6581" s="210">
        <f>I6530*'Usages industrie'!$O28*(1+'Usages industrie'!$P28)^(I$6500-$D$6500)/1000</f>
        <v>0</v>
      </c>
      <c r="J6581" s="210">
        <f>J6530*'Usages industrie'!$O28*(1+'Usages industrie'!$P28)^(J$6500-$D$6500)/1000</f>
        <v>0</v>
      </c>
      <c r="K6581" s="210">
        <f>K6530*'Usages industrie'!$O28*(1+'Usages industrie'!$P28)^(K$6500-$D$6500)/1000</f>
        <v>0</v>
      </c>
      <c r="L6581" s="210">
        <f>L6530*'Usages industrie'!$O28*(1+'Usages industrie'!$P28)^(L$6500-$D$6500)/1000</f>
        <v>0</v>
      </c>
      <c r="M6581" s="210">
        <f>M6530*'Usages industrie'!$O28*(1+'Usages industrie'!$P28)^(M$6500-$D$6500)/1000</f>
        <v>0</v>
      </c>
      <c r="N6581" s="210">
        <f>N6530*'Usages industrie'!$O28*(1+'Usages industrie'!$P28)^(N$6500-$D$6500)/1000</f>
        <v>0</v>
      </c>
      <c r="O6581" s="210">
        <f>O6530*'Usages industrie'!$O28*(1+'Usages industrie'!$P28)^(O$6500-$D$6500)/1000</f>
        <v>0</v>
      </c>
      <c r="P6581" s="210">
        <f>P6530*'Usages industrie'!$O28*(1+'Usages industrie'!$P28)^(P$6500-$D$6500)/1000</f>
        <v>0</v>
      </c>
      <c r="Q6581" s="210">
        <f>Q6530*'Usages industrie'!$O28*(1+'Usages industrie'!$P28)^(Q$6500-$D$6500)/1000</f>
        <v>0</v>
      </c>
      <c r="R6581" s="210">
        <f>R6530*'Usages industrie'!$O28*(1+'Usages industrie'!$P28)^(R$6500-$D$6500)/1000</f>
        <v>0</v>
      </c>
    </row>
    <row r="6582" spans="1:18" hidden="1" outlineLevel="2" x14ac:dyDescent="0.35">
      <c r="A6582" s="209" t="str">
        <f>'Usages industrie'!A29</f>
        <v>Usage industriel n°26</v>
      </c>
      <c r="B6582" s="209" t="s">
        <v>639</v>
      </c>
      <c r="C6582" s="209"/>
      <c r="D6582" s="210">
        <f>D6531*'Usages industrie'!$O29*(1+'Usages industrie'!$P29)^(D$6500-$D$6500)/1000</f>
        <v>0</v>
      </c>
      <c r="E6582" s="210">
        <f>E6531*'Usages industrie'!$O29*(1+'Usages industrie'!$P29)^(E$6500-$D$6500)/1000</f>
        <v>0</v>
      </c>
      <c r="F6582" s="210">
        <f>F6531*'Usages industrie'!$O29*(1+'Usages industrie'!$P29)^(F$6500-$D$6500)/1000</f>
        <v>0</v>
      </c>
      <c r="G6582" s="210">
        <f>G6531*'Usages industrie'!$O29*(1+'Usages industrie'!$P29)^(G$6500-$D$6500)/1000</f>
        <v>0</v>
      </c>
      <c r="H6582" s="210">
        <f>H6531*'Usages industrie'!$O29*(1+'Usages industrie'!$P29)^(H$6500-$D$6500)/1000</f>
        <v>0</v>
      </c>
      <c r="I6582" s="210">
        <f>I6531*'Usages industrie'!$O29*(1+'Usages industrie'!$P29)^(I$6500-$D$6500)/1000</f>
        <v>0</v>
      </c>
      <c r="J6582" s="210">
        <f>J6531*'Usages industrie'!$O29*(1+'Usages industrie'!$P29)^(J$6500-$D$6500)/1000</f>
        <v>0</v>
      </c>
      <c r="K6582" s="210">
        <f>K6531*'Usages industrie'!$O29*(1+'Usages industrie'!$P29)^(K$6500-$D$6500)/1000</f>
        <v>0</v>
      </c>
      <c r="L6582" s="210">
        <f>L6531*'Usages industrie'!$O29*(1+'Usages industrie'!$P29)^(L$6500-$D$6500)/1000</f>
        <v>0</v>
      </c>
      <c r="M6582" s="210">
        <f>M6531*'Usages industrie'!$O29*(1+'Usages industrie'!$P29)^(M$6500-$D$6500)/1000</f>
        <v>0</v>
      </c>
      <c r="N6582" s="210">
        <f>N6531*'Usages industrie'!$O29*(1+'Usages industrie'!$P29)^(N$6500-$D$6500)/1000</f>
        <v>0</v>
      </c>
      <c r="O6582" s="210">
        <f>O6531*'Usages industrie'!$O29*(1+'Usages industrie'!$P29)^(O$6500-$D$6500)/1000</f>
        <v>0</v>
      </c>
      <c r="P6582" s="210">
        <f>P6531*'Usages industrie'!$O29*(1+'Usages industrie'!$P29)^(P$6500-$D$6500)/1000</f>
        <v>0</v>
      </c>
      <c r="Q6582" s="210">
        <f>Q6531*'Usages industrie'!$O29*(1+'Usages industrie'!$P29)^(Q$6500-$D$6500)/1000</f>
        <v>0</v>
      </c>
      <c r="R6582" s="210">
        <f>R6531*'Usages industrie'!$O29*(1+'Usages industrie'!$P29)^(R$6500-$D$6500)/1000</f>
        <v>0</v>
      </c>
    </row>
    <row r="6583" spans="1:18" hidden="1" outlineLevel="2" x14ac:dyDescent="0.35">
      <c r="A6583" s="209" t="str">
        <f>'Usages industrie'!A30</f>
        <v>Usage industriel n°27</v>
      </c>
      <c r="B6583" s="209" t="s">
        <v>639</v>
      </c>
      <c r="C6583" s="209"/>
      <c r="D6583" s="210">
        <f>D6532*'Usages industrie'!$O30*(1+'Usages industrie'!$P30)^(D$6500-$D$6500)/1000</f>
        <v>0</v>
      </c>
      <c r="E6583" s="210">
        <f>E6532*'Usages industrie'!$O30*(1+'Usages industrie'!$P30)^(E$6500-$D$6500)/1000</f>
        <v>0</v>
      </c>
      <c r="F6583" s="210">
        <f>F6532*'Usages industrie'!$O30*(1+'Usages industrie'!$P30)^(F$6500-$D$6500)/1000</f>
        <v>0</v>
      </c>
      <c r="G6583" s="210">
        <f>G6532*'Usages industrie'!$O30*(1+'Usages industrie'!$P30)^(G$6500-$D$6500)/1000</f>
        <v>0</v>
      </c>
      <c r="H6583" s="210">
        <f>H6532*'Usages industrie'!$O30*(1+'Usages industrie'!$P30)^(H$6500-$D$6500)/1000</f>
        <v>0</v>
      </c>
      <c r="I6583" s="210">
        <f>I6532*'Usages industrie'!$O30*(1+'Usages industrie'!$P30)^(I$6500-$D$6500)/1000</f>
        <v>0</v>
      </c>
      <c r="J6583" s="210">
        <f>J6532*'Usages industrie'!$O30*(1+'Usages industrie'!$P30)^(J$6500-$D$6500)/1000</f>
        <v>0</v>
      </c>
      <c r="K6583" s="210">
        <f>K6532*'Usages industrie'!$O30*(1+'Usages industrie'!$P30)^(K$6500-$D$6500)/1000</f>
        <v>0</v>
      </c>
      <c r="L6583" s="210">
        <f>L6532*'Usages industrie'!$O30*(1+'Usages industrie'!$P30)^(L$6500-$D$6500)/1000</f>
        <v>0</v>
      </c>
      <c r="M6583" s="210">
        <f>M6532*'Usages industrie'!$O30*(1+'Usages industrie'!$P30)^(M$6500-$D$6500)/1000</f>
        <v>0</v>
      </c>
      <c r="N6583" s="210">
        <f>N6532*'Usages industrie'!$O30*(1+'Usages industrie'!$P30)^(N$6500-$D$6500)/1000</f>
        <v>0</v>
      </c>
      <c r="O6583" s="210">
        <f>O6532*'Usages industrie'!$O30*(1+'Usages industrie'!$P30)^(O$6500-$D$6500)/1000</f>
        <v>0</v>
      </c>
      <c r="P6583" s="210">
        <f>P6532*'Usages industrie'!$O30*(1+'Usages industrie'!$P30)^(P$6500-$D$6500)/1000</f>
        <v>0</v>
      </c>
      <c r="Q6583" s="210">
        <f>Q6532*'Usages industrie'!$O30*(1+'Usages industrie'!$P30)^(Q$6500-$D$6500)/1000</f>
        <v>0</v>
      </c>
      <c r="R6583" s="210">
        <f>R6532*'Usages industrie'!$O30*(1+'Usages industrie'!$P30)^(R$6500-$D$6500)/1000</f>
        <v>0</v>
      </c>
    </row>
    <row r="6584" spans="1:18" hidden="1" outlineLevel="2" x14ac:dyDescent="0.35">
      <c r="A6584" s="209" t="str">
        <f>'Usages industrie'!A31</f>
        <v>Usage industriel n°28</v>
      </c>
      <c r="B6584" s="209" t="s">
        <v>639</v>
      </c>
      <c r="C6584" s="209"/>
      <c r="D6584" s="210">
        <f>D6533*'Usages industrie'!$O31*(1+'Usages industrie'!$P31)^(D$6500-$D$6500)/1000</f>
        <v>0</v>
      </c>
      <c r="E6584" s="210">
        <f>E6533*'Usages industrie'!$O31*(1+'Usages industrie'!$P31)^(E$6500-$D$6500)/1000</f>
        <v>0</v>
      </c>
      <c r="F6584" s="210">
        <f>F6533*'Usages industrie'!$O31*(1+'Usages industrie'!$P31)^(F$6500-$D$6500)/1000</f>
        <v>0</v>
      </c>
      <c r="G6584" s="210">
        <f>G6533*'Usages industrie'!$O31*(1+'Usages industrie'!$P31)^(G$6500-$D$6500)/1000</f>
        <v>0</v>
      </c>
      <c r="H6584" s="210">
        <f>H6533*'Usages industrie'!$O31*(1+'Usages industrie'!$P31)^(H$6500-$D$6500)/1000</f>
        <v>0</v>
      </c>
      <c r="I6584" s="210">
        <f>I6533*'Usages industrie'!$O31*(1+'Usages industrie'!$P31)^(I$6500-$D$6500)/1000</f>
        <v>0</v>
      </c>
      <c r="J6584" s="210">
        <f>J6533*'Usages industrie'!$O31*(1+'Usages industrie'!$P31)^(J$6500-$D$6500)/1000</f>
        <v>0</v>
      </c>
      <c r="K6584" s="210">
        <f>K6533*'Usages industrie'!$O31*(1+'Usages industrie'!$P31)^(K$6500-$D$6500)/1000</f>
        <v>0</v>
      </c>
      <c r="L6584" s="210">
        <f>L6533*'Usages industrie'!$O31*(1+'Usages industrie'!$P31)^(L$6500-$D$6500)/1000</f>
        <v>0</v>
      </c>
      <c r="M6584" s="210">
        <f>M6533*'Usages industrie'!$O31*(1+'Usages industrie'!$P31)^(M$6500-$D$6500)/1000</f>
        <v>0</v>
      </c>
      <c r="N6584" s="210">
        <f>N6533*'Usages industrie'!$O31*(1+'Usages industrie'!$P31)^(N$6500-$D$6500)/1000</f>
        <v>0</v>
      </c>
      <c r="O6584" s="210">
        <f>O6533*'Usages industrie'!$O31*(1+'Usages industrie'!$P31)^(O$6500-$D$6500)/1000</f>
        <v>0</v>
      </c>
      <c r="P6584" s="210">
        <f>P6533*'Usages industrie'!$O31*(1+'Usages industrie'!$P31)^(P$6500-$D$6500)/1000</f>
        <v>0</v>
      </c>
      <c r="Q6584" s="210">
        <f>Q6533*'Usages industrie'!$O31*(1+'Usages industrie'!$P31)^(Q$6500-$D$6500)/1000</f>
        <v>0</v>
      </c>
      <c r="R6584" s="210">
        <f>R6533*'Usages industrie'!$O31*(1+'Usages industrie'!$P31)^(R$6500-$D$6500)/1000</f>
        <v>0</v>
      </c>
    </row>
    <row r="6585" spans="1:18" hidden="1" outlineLevel="2" x14ac:dyDescent="0.35">
      <c r="A6585" s="209" t="str">
        <f>'Usages industrie'!A32</f>
        <v>Usage industriel n°29</v>
      </c>
      <c r="B6585" s="209" t="s">
        <v>639</v>
      </c>
      <c r="C6585" s="209"/>
      <c r="D6585" s="210">
        <f>D6534*'Usages industrie'!$O32*(1+'Usages industrie'!$P32)^(D$6500-$D$6500)/1000</f>
        <v>0</v>
      </c>
      <c r="E6585" s="210">
        <f>E6534*'Usages industrie'!$O32*(1+'Usages industrie'!$P32)^(E$6500-$D$6500)/1000</f>
        <v>0</v>
      </c>
      <c r="F6585" s="210">
        <f>F6534*'Usages industrie'!$O32*(1+'Usages industrie'!$P32)^(F$6500-$D$6500)/1000</f>
        <v>0</v>
      </c>
      <c r="G6585" s="210">
        <f>G6534*'Usages industrie'!$O32*(1+'Usages industrie'!$P32)^(G$6500-$D$6500)/1000</f>
        <v>0</v>
      </c>
      <c r="H6585" s="210">
        <f>H6534*'Usages industrie'!$O32*(1+'Usages industrie'!$P32)^(H$6500-$D$6500)/1000</f>
        <v>0</v>
      </c>
      <c r="I6585" s="210">
        <f>I6534*'Usages industrie'!$O32*(1+'Usages industrie'!$P32)^(I$6500-$D$6500)/1000</f>
        <v>0</v>
      </c>
      <c r="J6585" s="210">
        <f>J6534*'Usages industrie'!$O32*(1+'Usages industrie'!$P32)^(J$6500-$D$6500)/1000</f>
        <v>0</v>
      </c>
      <c r="K6585" s="210">
        <f>K6534*'Usages industrie'!$O32*(1+'Usages industrie'!$P32)^(K$6500-$D$6500)/1000</f>
        <v>0</v>
      </c>
      <c r="L6585" s="210">
        <f>L6534*'Usages industrie'!$O32*(1+'Usages industrie'!$P32)^(L$6500-$D$6500)/1000</f>
        <v>0</v>
      </c>
      <c r="M6585" s="210">
        <f>M6534*'Usages industrie'!$O32*(1+'Usages industrie'!$P32)^(M$6500-$D$6500)/1000</f>
        <v>0</v>
      </c>
      <c r="N6585" s="210">
        <f>N6534*'Usages industrie'!$O32*(1+'Usages industrie'!$P32)^(N$6500-$D$6500)/1000</f>
        <v>0</v>
      </c>
      <c r="O6585" s="210">
        <f>O6534*'Usages industrie'!$O32*(1+'Usages industrie'!$P32)^(O$6500-$D$6500)/1000</f>
        <v>0</v>
      </c>
      <c r="P6585" s="210">
        <f>P6534*'Usages industrie'!$O32*(1+'Usages industrie'!$P32)^(P$6500-$D$6500)/1000</f>
        <v>0</v>
      </c>
      <c r="Q6585" s="210">
        <f>Q6534*'Usages industrie'!$O32*(1+'Usages industrie'!$P32)^(Q$6500-$D$6500)/1000</f>
        <v>0</v>
      </c>
      <c r="R6585" s="210">
        <f>R6534*'Usages industrie'!$O32*(1+'Usages industrie'!$P32)^(R$6500-$D$6500)/1000</f>
        <v>0</v>
      </c>
    </row>
    <row r="6586" spans="1:18" hidden="1" outlineLevel="2" x14ac:dyDescent="0.35">
      <c r="A6586" s="209" t="str">
        <f>'Usages industrie'!A33</f>
        <v>Usage industriel n°30</v>
      </c>
      <c r="B6586" s="209" t="s">
        <v>639</v>
      </c>
      <c r="C6586" s="209"/>
      <c r="D6586" s="210">
        <f>D6535*'Usages industrie'!$O33*(1+'Usages industrie'!$P33)^(D$6500-$D$6500)/1000</f>
        <v>0</v>
      </c>
      <c r="E6586" s="210">
        <f>E6535*'Usages industrie'!$O33*(1+'Usages industrie'!$P33)^(E$6500-$D$6500)/1000</f>
        <v>0</v>
      </c>
      <c r="F6586" s="210">
        <f>F6535*'Usages industrie'!$O33*(1+'Usages industrie'!$P33)^(F$6500-$D$6500)/1000</f>
        <v>0</v>
      </c>
      <c r="G6586" s="210">
        <f>G6535*'Usages industrie'!$O33*(1+'Usages industrie'!$P33)^(G$6500-$D$6500)/1000</f>
        <v>0</v>
      </c>
      <c r="H6586" s="210">
        <f>H6535*'Usages industrie'!$O33*(1+'Usages industrie'!$P33)^(H$6500-$D$6500)/1000</f>
        <v>0</v>
      </c>
      <c r="I6586" s="210">
        <f>I6535*'Usages industrie'!$O33*(1+'Usages industrie'!$P33)^(I$6500-$D$6500)/1000</f>
        <v>0</v>
      </c>
      <c r="J6586" s="210">
        <f>J6535*'Usages industrie'!$O33*(1+'Usages industrie'!$P33)^(J$6500-$D$6500)/1000</f>
        <v>0</v>
      </c>
      <c r="K6586" s="210">
        <f>K6535*'Usages industrie'!$O33*(1+'Usages industrie'!$P33)^(K$6500-$D$6500)/1000</f>
        <v>0</v>
      </c>
      <c r="L6586" s="210">
        <f>L6535*'Usages industrie'!$O33*(1+'Usages industrie'!$P33)^(L$6500-$D$6500)/1000</f>
        <v>0</v>
      </c>
      <c r="M6586" s="210">
        <f>M6535*'Usages industrie'!$O33*(1+'Usages industrie'!$P33)^(M$6500-$D$6500)/1000</f>
        <v>0</v>
      </c>
      <c r="N6586" s="210">
        <f>N6535*'Usages industrie'!$O33*(1+'Usages industrie'!$P33)^(N$6500-$D$6500)/1000</f>
        <v>0</v>
      </c>
      <c r="O6586" s="210">
        <f>O6535*'Usages industrie'!$O33*(1+'Usages industrie'!$P33)^(O$6500-$D$6500)/1000</f>
        <v>0</v>
      </c>
      <c r="P6586" s="210">
        <f>P6535*'Usages industrie'!$O33*(1+'Usages industrie'!$P33)^(P$6500-$D$6500)/1000</f>
        <v>0</v>
      </c>
      <c r="Q6586" s="210">
        <f>Q6535*'Usages industrie'!$O33*(1+'Usages industrie'!$P33)^(Q$6500-$D$6500)/1000</f>
        <v>0</v>
      </c>
      <c r="R6586" s="210">
        <f>R6535*'Usages industrie'!$O33*(1+'Usages industrie'!$P33)^(R$6500-$D$6500)/1000</f>
        <v>0</v>
      </c>
    </row>
    <row r="6587" spans="1:18" hidden="1" outlineLevel="2" x14ac:dyDescent="0.35">
      <c r="A6587" s="209" t="str">
        <f>'Usages industrie'!A34</f>
        <v>Usage industriel n°31</v>
      </c>
      <c r="B6587" s="209" t="s">
        <v>639</v>
      </c>
      <c r="C6587" s="209"/>
      <c r="D6587" s="210">
        <f>D6536*'Usages industrie'!$O34*(1+'Usages industrie'!$P34)^(D$6500-$D$6500)/1000</f>
        <v>0</v>
      </c>
      <c r="E6587" s="210">
        <f>E6536*'Usages industrie'!$O34*(1+'Usages industrie'!$P34)^(E$6500-$D$6500)/1000</f>
        <v>0</v>
      </c>
      <c r="F6587" s="210">
        <f>F6536*'Usages industrie'!$O34*(1+'Usages industrie'!$P34)^(F$6500-$D$6500)/1000</f>
        <v>0</v>
      </c>
      <c r="G6587" s="210">
        <f>G6536*'Usages industrie'!$O34*(1+'Usages industrie'!$P34)^(G$6500-$D$6500)/1000</f>
        <v>0</v>
      </c>
      <c r="H6587" s="210">
        <f>H6536*'Usages industrie'!$O34*(1+'Usages industrie'!$P34)^(H$6500-$D$6500)/1000</f>
        <v>0</v>
      </c>
      <c r="I6587" s="210">
        <f>I6536*'Usages industrie'!$O34*(1+'Usages industrie'!$P34)^(I$6500-$D$6500)/1000</f>
        <v>0</v>
      </c>
      <c r="J6587" s="210">
        <f>J6536*'Usages industrie'!$O34*(1+'Usages industrie'!$P34)^(J$6500-$D$6500)/1000</f>
        <v>0</v>
      </c>
      <c r="K6587" s="210">
        <f>K6536*'Usages industrie'!$O34*(1+'Usages industrie'!$P34)^(K$6500-$D$6500)/1000</f>
        <v>0</v>
      </c>
      <c r="L6587" s="210">
        <f>L6536*'Usages industrie'!$O34*(1+'Usages industrie'!$P34)^(L$6500-$D$6500)/1000</f>
        <v>0</v>
      </c>
      <c r="M6587" s="210">
        <f>M6536*'Usages industrie'!$O34*(1+'Usages industrie'!$P34)^(M$6500-$D$6500)/1000</f>
        <v>0</v>
      </c>
      <c r="N6587" s="210">
        <f>N6536*'Usages industrie'!$O34*(1+'Usages industrie'!$P34)^(N$6500-$D$6500)/1000</f>
        <v>0</v>
      </c>
      <c r="O6587" s="210">
        <f>O6536*'Usages industrie'!$O34*(1+'Usages industrie'!$P34)^(O$6500-$D$6500)/1000</f>
        <v>0</v>
      </c>
      <c r="P6587" s="210">
        <f>P6536*'Usages industrie'!$O34*(1+'Usages industrie'!$P34)^(P$6500-$D$6500)/1000</f>
        <v>0</v>
      </c>
      <c r="Q6587" s="210">
        <f>Q6536*'Usages industrie'!$O34*(1+'Usages industrie'!$P34)^(Q$6500-$D$6500)/1000</f>
        <v>0</v>
      </c>
      <c r="R6587" s="210">
        <f>R6536*'Usages industrie'!$O34*(1+'Usages industrie'!$P34)^(R$6500-$D$6500)/1000</f>
        <v>0</v>
      </c>
    </row>
    <row r="6588" spans="1:18" hidden="1" outlineLevel="2" x14ac:dyDescent="0.35">
      <c r="A6588" s="209" t="str">
        <f>'Usages industrie'!A35</f>
        <v>Usage industriel n°32</v>
      </c>
      <c r="B6588" s="209" t="s">
        <v>639</v>
      </c>
      <c r="C6588" s="209"/>
      <c r="D6588" s="210">
        <f>D6537*'Usages industrie'!$O35*(1+'Usages industrie'!$P35)^(D$6500-$D$6500)/1000</f>
        <v>0</v>
      </c>
      <c r="E6588" s="210">
        <f>E6537*'Usages industrie'!$O35*(1+'Usages industrie'!$P35)^(E$6500-$D$6500)/1000</f>
        <v>0</v>
      </c>
      <c r="F6588" s="210">
        <f>F6537*'Usages industrie'!$O35*(1+'Usages industrie'!$P35)^(F$6500-$D$6500)/1000</f>
        <v>0</v>
      </c>
      <c r="G6588" s="210">
        <f>G6537*'Usages industrie'!$O35*(1+'Usages industrie'!$P35)^(G$6500-$D$6500)/1000</f>
        <v>0</v>
      </c>
      <c r="H6588" s="210">
        <f>H6537*'Usages industrie'!$O35*(1+'Usages industrie'!$P35)^(H$6500-$D$6500)/1000</f>
        <v>0</v>
      </c>
      <c r="I6588" s="210">
        <f>I6537*'Usages industrie'!$O35*(1+'Usages industrie'!$P35)^(I$6500-$D$6500)/1000</f>
        <v>0</v>
      </c>
      <c r="J6588" s="210">
        <f>J6537*'Usages industrie'!$O35*(1+'Usages industrie'!$P35)^(J$6500-$D$6500)/1000</f>
        <v>0</v>
      </c>
      <c r="K6588" s="210">
        <f>K6537*'Usages industrie'!$O35*(1+'Usages industrie'!$P35)^(K$6500-$D$6500)/1000</f>
        <v>0</v>
      </c>
      <c r="L6588" s="210">
        <f>L6537*'Usages industrie'!$O35*(1+'Usages industrie'!$P35)^(L$6500-$D$6500)/1000</f>
        <v>0</v>
      </c>
      <c r="M6588" s="210">
        <f>M6537*'Usages industrie'!$O35*(1+'Usages industrie'!$P35)^(M$6500-$D$6500)/1000</f>
        <v>0</v>
      </c>
      <c r="N6588" s="210">
        <f>N6537*'Usages industrie'!$O35*(1+'Usages industrie'!$P35)^(N$6500-$D$6500)/1000</f>
        <v>0</v>
      </c>
      <c r="O6588" s="210">
        <f>O6537*'Usages industrie'!$O35*(1+'Usages industrie'!$P35)^(O$6500-$D$6500)/1000</f>
        <v>0</v>
      </c>
      <c r="P6588" s="210">
        <f>P6537*'Usages industrie'!$O35*(1+'Usages industrie'!$P35)^(P$6500-$D$6500)/1000</f>
        <v>0</v>
      </c>
      <c r="Q6588" s="210">
        <f>Q6537*'Usages industrie'!$O35*(1+'Usages industrie'!$P35)^(Q$6500-$D$6500)/1000</f>
        <v>0</v>
      </c>
      <c r="R6588" s="210">
        <f>R6537*'Usages industrie'!$O35*(1+'Usages industrie'!$P35)^(R$6500-$D$6500)/1000</f>
        <v>0</v>
      </c>
    </row>
    <row r="6589" spans="1:18" hidden="1" outlineLevel="2" x14ac:dyDescent="0.35">
      <c r="A6589" s="209" t="str">
        <f>'Usages industrie'!A36</f>
        <v>Usage industriel n°33</v>
      </c>
      <c r="B6589" s="209" t="s">
        <v>639</v>
      </c>
      <c r="C6589" s="209"/>
      <c r="D6589" s="210">
        <f>D6538*'Usages industrie'!$O36*(1+'Usages industrie'!$P36)^(D$6500-$D$6500)/1000</f>
        <v>0</v>
      </c>
      <c r="E6589" s="210">
        <f>E6538*'Usages industrie'!$O36*(1+'Usages industrie'!$P36)^(E$6500-$D$6500)/1000</f>
        <v>0</v>
      </c>
      <c r="F6589" s="210">
        <f>F6538*'Usages industrie'!$O36*(1+'Usages industrie'!$P36)^(F$6500-$D$6500)/1000</f>
        <v>0</v>
      </c>
      <c r="G6589" s="210">
        <f>G6538*'Usages industrie'!$O36*(1+'Usages industrie'!$P36)^(G$6500-$D$6500)/1000</f>
        <v>0</v>
      </c>
      <c r="H6589" s="210">
        <f>H6538*'Usages industrie'!$O36*(1+'Usages industrie'!$P36)^(H$6500-$D$6500)/1000</f>
        <v>0</v>
      </c>
      <c r="I6589" s="210">
        <f>I6538*'Usages industrie'!$O36*(1+'Usages industrie'!$P36)^(I$6500-$D$6500)/1000</f>
        <v>0</v>
      </c>
      <c r="J6589" s="210">
        <f>J6538*'Usages industrie'!$O36*(1+'Usages industrie'!$P36)^(J$6500-$D$6500)/1000</f>
        <v>0</v>
      </c>
      <c r="K6589" s="210">
        <f>K6538*'Usages industrie'!$O36*(1+'Usages industrie'!$P36)^(K$6500-$D$6500)/1000</f>
        <v>0</v>
      </c>
      <c r="L6589" s="210">
        <f>L6538*'Usages industrie'!$O36*(1+'Usages industrie'!$P36)^(L$6500-$D$6500)/1000</f>
        <v>0</v>
      </c>
      <c r="M6589" s="210">
        <f>M6538*'Usages industrie'!$O36*(1+'Usages industrie'!$P36)^(M$6500-$D$6500)/1000</f>
        <v>0</v>
      </c>
      <c r="N6589" s="210">
        <f>N6538*'Usages industrie'!$O36*(1+'Usages industrie'!$P36)^(N$6500-$D$6500)/1000</f>
        <v>0</v>
      </c>
      <c r="O6589" s="210">
        <f>O6538*'Usages industrie'!$O36*(1+'Usages industrie'!$P36)^(O$6500-$D$6500)/1000</f>
        <v>0</v>
      </c>
      <c r="P6589" s="210">
        <f>P6538*'Usages industrie'!$O36*(1+'Usages industrie'!$P36)^(P$6500-$D$6500)/1000</f>
        <v>0</v>
      </c>
      <c r="Q6589" s="210">
        <f>Q6538*'Usages industrie'!$O36*(1+'Usages industrie'!$P36)^(Q$6500-$D$6500)/1000</f>
        <v>0</v>
      </c>
      <c r="R6589" s="210">
        <f>R6538*'Usages industrie'!$O36*(1+'Usages industrie'!$P36)^(R$6500-$D$6500)/1000</f>
        <v>0</v>
      </c>
    </row>
    <row r="6590" spans="1:18" hidden="1" outlineLevel="2" x14ac:dyDescent="0.35">
      <c r="A6590" s="209" t="str">
        <f>'Usages industrie'!A37</f>
        <v>Usage industriel n°34</v>
      </c>
      <c r="B6590" s="209" t="s">
        <v>639</v>
      </c>
      <c r="C6590" s="209"/>
      <c r="D6590" s="210">
        <f>D6539*'Usages industrie'!$O37*(1+'Usages industrie'!$P37)^(D$6500-$D$6500)/1000</f>
        <v>0</v>
      </c>
      <c r="E6590" s="210">
        <f>E6539*'Usages industrie'!$O37*(1+'Usages industrie'!$P37)^(E$6500-$D$6500)/1000</f>
        <v>0</v>
      </c>
      <c r="F6590" s="210">
        <f>F6539*'Usages industrie'!$O37*(1+'Usages industrie'!$P37)^(F$6500-$D$6500)/1000</f>
        <v>0</v>
      </c>
      <c r="G6590" s="210">
        <f>G6539*'Usages industrie'!$O37*(1+'Usages industrie'!$P37)^(G$6500-$D$6500)/1000</f>
        <v>0</v>
      </c>
      <c r="H6590" s="210">
        <f>H6539*'Usages industrie'!$O37*(1+'Usages industrie'!$P37)^(H$6500-$D$6500)/1000</f>
        <v>0</v>
      </c>
      <c r="I6590" s="210">
        <f>I6539*'Usages industrie'!$O37*(1+'Usages industrie'!$P37)^(I$6500-$D$6500)/1000</f>
        <v>0</v>
      </c>
      <c r="J6590" s="210">
        <f>J6539*'Usages industrie'!$O37*(1+'Usages industrie'!$P37)^(J$6500-$D$6500)/1000</f>
        <v>0</v>
      </c>
      <c r="K6590" s="210">
        <f>K6539*'Usages industrie'!$O37*(1+'Usages industrie'!$P37)^(K$6500-$D$6500)/1000</f>
        <v>0</v>
      </c>
      <c r="L6590" s="210">
        <f>L6539*'Usages industrie'!$O37*(1+'Usages industrie'!$P37)^(L$6500-$D$6500)/1000</f>
        <v>0</v>
      </c>
      <c r="M6590" s="210">
        <f>M6539*'Usages industrie'!$O37*(1+'Usages industrie'!$P37)^(M$6500-$D$6500)/1000</f>
        <v>0</v>
      </c>
      <c r="N6590" s="210">
        <f>N6539*'Usages industrie'!$O37*(1+'Usages industrie'!$P37)^(N$6500-$D$6500)/1000</f>
        <v>0</v>
      </c>
      <c r="O6590" s="210">
        <f>O6539*'Usages industrie'!$O37*(1+'Usages industrie'!$P37)^(O$6500-$D$6500)/1000</f>
        <v>0</v>
      </c>
      <c r="P6590" s="210">
        <f>P6539*'Usages industrie'!$O37*(1+'Usages industrie'!$P37)^(P$6500-$D$6500)/1000</f>
        <v>0</v>
      </c>
      <c r="Q6590" s="210">
        <f>Q6539*'Usages industrie'!$O37*(1+'Usages industrie'!$P37)^(Q$6500-$D$6500)/1000</f>
        <v>0</v>
      </c>
      <c r="R6590" s="210">
        <f>R6539*'Usages industrie'!$O37*(1+'Usages industrie'!$P37)^(R$6500-$D$6500)/1000</f>
        <v>0</v>
      </c>
    </row>
    <row r="6591" spans="1:18" hidden="1" outlineLevel="2" x14ac:dyDescent="0.35">
      <c r="A6591" s="209" t="str">
        <f>'Usages industrie'!A38</f>
        <v>Usage industriel n°35</v>
      </c>
      <c r="B6591" s="209" t="s">
        <v>639</v>
      </c>
      <c r="C6591" s="209"/>
      <c r="D6591" s="210">
        <f>D6540*'Usages industrie'!$O38*(1+'Usages industrie'!$P38)^(D$6500-$D$6500)/1000</f>
        <v>0</v>
      </c>
      <c r="E6591" s="210">
        <f>E6540*'Usages industrie'!$O38*(1+'Usages industrie'!$P38)^(E$6500-$D$6500)/1000</f>
        <v>0</v>
      </c>
      <c r="F6591" s="210">
        <f>F6540*'Usages industrie'!$O38*(1+'Usages industrie'!$P38)^(F$6500-$D$6500)/1000</f>
        <v>0</v>
      </c>
      <c r="G6591" s="210">
        <f>G6540*'Usages industrie'!$O38*(1+'Usages industrie'!$P38)^(G$6500-$D$6500)/1000</f>
        <v>0</v>
      </c>
      <c r="H6591" s="210">
        <f>H6540*'Usages industrie'!$O38*(1+'Usages industrie'!$P38)^(H$6500-$D$6500)/1000</f>
        <v>0</v>
      </c>
      <c r="I6591" s="210">
        <f>I6540*'Usages industrie'!$O38*(1+'Usages industrie'!$P38)^(I$6500-$D$6500)/1000</f>
        <v>0</v>
      </c>
      <c r="J6591" s="210">
        <f>J6540*'Usages industrie'!$O38*(1+'Usages industrie'!$P38)^(J$6500-$D$6500)/1000</f>
        <v>0</v>
      </c>
      <c r="K6591" s="210">
        <f>K6540*'Usages industrie'!$O38*(1+'Usages industrie'!$P38)^(K$6500-$D$6500)/1000</f>
        <v>0</v>
      </c>
      <c r="L6591" s="210">
        <f>L6540*'Usages industrie'!$O38*(1+'Usages industrie'!$P38)^(L$6500-$D$6500)/1000</f>
        <v>0</v>
      </c>
      <c r="M6591" s="210">
        <f>M6540*'Usages industrie'!$O38*(1+'Usages industrie'!$P38)^(M$6500-$D$6500)/1000</f>
        <v>0</v>
      </c>
      <c r="N6591" s="210">
        <f>N6540*'Usages industrie'!$O38*(1+'Usages industrie'!$P38)^(N$6500-$D$6500)/1000</f>
        <v>0</v>
      </c>
      <c r="O6591" s="210">
        <f>O6540*'Usages industrie'!$O38*(1+'Usages industrie'!$P38)^(O$6500-$D$6500)/1000</f>
        <v>0</v>
      </c>
      <c r="P6591" s="210">
        <f>P6540*'Usages industrie'!$O38*(1+'Usages industrie'!$P38)^(P$6500-$D$6500)/1000</f>
        <v>0</v>
      </c>
      <c r="Q6591" s="210">
        <f>Q6540*'Usages industrie'!$O38*(1+'Usages industrie'!$P38)^(Q$6500-$D$6500)/1000</f>
        <v>0</v>
      </c>
      <c r="R6591" s="210">
        <f>R6540*'Usages industrie'!$O38*(1+'Usages industrie'!$P38)^(R$6500-$D$6500)/1000</f>
        <v>0</v>
      </c>
    </row>
    <row r="6592" spans="1:18" hidden="1" outlineLevel="2" x14ac:dyDescent="0.35">
      <c r="A6592" s="209" t="str">
        <f>'Usages industrie'!A39</f>
        <v>Usage industriel n°36</v>
      </c>
      <c r="B6592" s="209" t="s">
        <v>639</v>
      </c>
      <c r="C6592" s="209"/>
      <c r="D6592" s="210">
        <f>D6541*'Usages industrie'!$O39*(1+'Usages industrie'!$P39)^(D$6500-$D$6500)/1000</f>
        <v>0</v>
      </c>
      <c r="E6592" s="210">
        <f>E6541*'Usages industrie'!$O39*(1+'Usages industrie'!$P39)^(E$6500-$D$6500)/1000</f>
        <v>0</v>
      </c>
      <c r="F6592" s="210">
        <f>F6541*'Usages industrie'!$O39*(1+'Usages industrie'!$P39)^(F$6500-$D$6500)/1000</f>
        <v>0</v>
      </c>
      <c r="G6592" s="210">
        <f>G6541*'Usages industrie'!$O39*(1+'Usages industrie'!$P39)^(G$6500-$D$6500)/1000</f>
        <v>0</v>
      </c>
      <c r="H6592" s="210">
        <f>H6541*'Usages industrie'!$O39*(1+'Usages industrie'!$P39)^(H$6500-$D$6500)/1000</f>
        <v>0</v>
      </c>
      <c r="I6592" s="210">
        <f>I6541*'Usages industrie'!$O39*(1+'Usages industrie'!$P39)^(I$6500-$D$6500)/1000</f>
        <v>0</v>
      </c>
      <c r="J6592" s="210">
        <f>J6541*'Usages industrie'!$O39*(1+'Usages industrie'!$P39)^(J$6500-$D$6500)/1000</f>
        <v>0</v>
      </c>
      <c r="K6592" s="210">
        <f>K6541*'Usages industrie'!$O39*(1+'Usages industrie'!$P39)^(K$6500-$D$6500)/1000</f>
        <v>0</v>
      </c>
      <c r="L6592" s="210">
        <f>L6541*'Usages industrie'!$O39*(1+'Usages industrie'!$P39)^(L$6500-$D$6500)/1000</f>
        <v>0</v>
      </c>
      <c r="M6592" s="210">
        <f>M6541*'Usages industrie'!$O39*(1+'Usages industrie'!$P39)^(M$6500-$D$6500)/1000</f>
        <v>0</v>
      </c>
      <c r="N6592" s="210">
        <f>N6541*'Usages industrie'!$O39*(1+'Usages industrie'!$P39)^(N$6500-$D$6500)/1000</f>
        <v>0</v>
      </c>
      <c r="O6592" s="210">
        <f>O6541*'Usages industrie'!$O39*(1+'Usages industrie'!$P39)^(O$6500-$D$6500)/1000</f>
        <v>0</v>
      </c>
      <c r="P6592" s="210">
        <f>P6541*'Usages industrie'!$O39*(1+'Usages industrie'!$P39)^(P$6500-$D$6500)/1000</f>
        <v>0</v>
      </c>
      <c r="Q6592" s="210">
        <f>Q6541*'Usages industrie'!$O39*(1+'Usages industrie'!$P39)^(Q$6500-$D$6500)/1000</f>
        <v>0</v>
      </c>
      <c r="R6592" s="210">
        <f>R6541*'Usages industrie'!$O39*(1+'Usages industrie'!$P39)^(R$6500-$D$6500)/1000</f>
        <v>0</v>
      </c>
    </row>
    <row r="6593" spans="1:18" hidden="1" outlineLevel="2" x14ac:dyDescent="0.35">
      <c r="A6593" s="209" t="str">
        <f>'Usages industrie'!A40</f>
        <v>Usage industriel n°37</v>
      </c>
      <c r="B6593" s="209" t="s">
        <v>639</v>
      </c>
      <c r="C6593" s="209"/>
      <c r="D6593" s="210">
        <f>D6542*'Usages industrie'!$O40*(1+'Usages industrie'!$P40)^(D$6500-$D$6500)/1000</f>
        <v>0</v>
      </c>
      <c r="E6593" s="210">
        <f>E6542*'Usages industrie'!$O40*(1+'Usages industrie'!$P40)^(E$6500-$D$6500)/1000</f>
        <v>0</v>
      </c>
      <c r="F6593" s="210">
        <f>F6542*'Usages industrie'!$O40*(1+'Usages industrie'!$P40)^(F$6500-$D$6500)/1000</f>
        <v>0</v>
      </c>
      <c r="G6593" s="210">
        <f>G6542*'Usages industrie'!$O40*(1+'Usages industrie'!$P40)^(G$6500-$D$6500)/1000</f>
        <v>0</v>
      </c>
      <c r="H6593" s="210">
        <f>H6542*'Usages industrie'!$O40*(1+'Usages industrie'!$P40)^(H$6500-$D$6500)/1000</f>
        <v>0</v>
      </c>
      <c r="I6593" s="210">
        <f>I6542*'Usages industrie'!$O40*(1+'Usages industrie'!$P40)^(I$6500-$D$6500)/1000</f>
        <v>0</v>
      </c>
      <c r="J6593" s="210">
        <f>J6542*'Usages industrie'!$O40*(1+'Usages industrie'!$P40)^(J$6500-$D$6500)/1000</f>
        <v>0</v>
      </c>
      <c r="K6593" s="210">
        <f>K6542*'Usages industrie'!$O40*(1+'Usages industrie'!$P40)^(K$6500-$D$6500)/1000</f>
        <v>0</v>
      </c>
      <c r="L6593" s="210">
        <f>L6542*'Usages industrie'!$O40*(1+'Usages industrie'!$P40)^(L$6500-$D$6500)/1000</f>
        <v>0</v>
      </c>
      <c r="M6593" s="210">
        <f>M6542*'Usages industrie'!$O40*(1+'Usages industrie'!$P40)^(M$6500-$D$6500)/1000</f>
        <v>0</v>
      </c>
      <c r="N6593" s="210">
        <f>N6542*'Usages industrie'!$O40*(1+'Usages industrie'!$P40)^(N$6500-$D$6500)/1000</f>
        <v>0</v>
      </c>
      <c r="O6593" s="210">
        <f>O6542*'Usages industrie'!$O40*(1+'Usages industrie'!$P40)^(O$6500-$D$6500)/1000</f>
        <v>0</v>
      </c>
      <c r="P6593" s="210">
        <f>P6542*'Usages industrie'!$O40*(1+'Usages industrie'!$P40)^(P$6500-$D$6500)/1000</f>
        <v>0</v>
      </c>
      <c r="Q6593" s="210">
        <f>Q6542*'Usages industrie'!$O40*(1+'Usages industrie'!$P40)^(Q$6500-$D$6500)/1000</f>
        <v>0</v>
      </c>
      <c r="R6593" s="210">
        <f>R6542*'Usages industrie'!$O40*(1+'Usages industrie'!$P40)^(R$6500-$D$6500)/1000</f>
        <v>0</v>
      </c>
    </row>
    <row r="6594" spans="1:18" hidden="1" outlineLevel="2" x14ac:dyDescent="0.35">
      <c r="A6594" s="209" t="str">
        <f>'Usages industrie'!A41</f>
        <v>Usage industriel n°38</v>
      </c>
      <c r="B6594" s="209" t="s">
        <v>639</v>
      </c>
      <c r="C6594" s="209"/>
      <c r="D6594" s="210">
        <f>D6543*'Usages industrie'!$O41*(1+'Usages industrie'!$P41)^(D$6500-$D$6500)/1000</f>
        <v>0</v>
      </c>
      <c r="E6594" s="210">
        <f>E6543*'Usages industrie'!$O41*(1+'Usages industrie'!$P41)^(E$6500-$D$6500)/1000</f>
        <v>0</v>
      </c>
      <c r="F6594" s="210">
        <f>F6543*'Usages industrie'!$O41*(1+'Usages industrie'!$P41)^(F$6500-$D$6500)/1000</f>
        <v>0</v>
      </c>
      <c r="G6594" s="210">
        <f>G6543*'Usages industrie'!$O41*(1+'Usages industrie'!$P41)^(G$6500-$D$6500)/1000</f>
        <v>0</v>
      </c>
      <c r="H6594" s="210">
        <f>H6543*'Usages industrie'!$O41*(1+'Usages industrie'!$P41)^(H$6500-$D$6500)/1000</f>
        <v>0</v>
      </c>
      <c r="I6594" s="210">
        <f>I6543*'Usages industrie'!$O41*(1+'Usages industrie'!$P41)^(I$6500-$D$6500)/1000</f>
        <v>0</v>
      </c>
      <c r="J6594" s="210">
        <f>J6543*'Usages industrie'!$O41*(1+'Usages industrie'!$P41)^(J$6500-$D$6500)/1000</f>
        <v>0</v>
      </c>
      <c r="K6594" s="210">
        <f>K6543*'Usages industrie'!$O41*(1+'Usages industrie'!$P41)^(K$6500-$D$6500)/1000</f>
        <v>0</v>
      </c>
      <c r="L6594" s="210">
        <f>L6543*'Usages industrie'!$O41*(1+'Usages industrie'!$P41)^(L$6500-$D$6500)/1000</f>
        <v>0</v>
      </c>
      <c r="M6594" s="210">
        <f>M6543*'Usages industrie'!$O41*(1+'Usages industrie'!$P41)^(M$6500-$D$6500)/1000</f>
        <v>0</v>
      </c>
      <c r="N6594" s="210">
        <f>N6543*'Usages industrie'!$O41*(1+'Usages industrie'!$P41)^(N$6500-$D$6500)/1000</f>
        <v>0</v>
      </c>
      <c r="O6594" s="210">
        <f>O6543*'Usages industrie'!$O41*(1+'Usages industrie'!$P41)^(O$6500-$D$6500)/1000</f>
        <v>0</v>
      </c>
      <c r="P6594" s="210">
        <f>P6543*'Usages industrie'!$O41*(1+'Usages industrie'!$P41)^(P$6500-$D$6500)/1000</f>
        <v>0</v>
      </c>
      <c r="Q6594" s="210">
        <f>Q6543*'Usages industrie'!$O41*(1+'Usages industrie'!$P41)^(Q$6500-$D$6500)/1000</f>
        <v>0</v>
      </c>
      <c r="R6594" s="210">
        <f>R6543*'Usages industrie'!$O41*(1+'Usages industrie'!$P41)^(R$6500-$D$6500)/1000</f>
        <v>0</v>
      </c>
    </row>
    <row r="6595" spans="1:18" hidden="1" outlineLevel="2" x14ac:dyDescent="0.35">
      <c r="A6595" s="209" t="str">
        <f>'Usages industrie'!A42</f>
        <v>Usage industriel n°39</v>
      </c>
      <c r="B6595" s="209" t="s">
        <v>639</v>
      </c>
      <c r="C6595" s="209"/>
      <c r="D6595" s="210">
        <f>D6544*'Usages industrie'!$O42*(1+'Usages industrie'!$P42)^(D$6500-$D$6500)/1000</f>
        <v>0</v>
      </c>
      <c r="E6595" s="210">
        <f>E6544*'Usages industrie'!$O42*(1+'Usages industrie'!$P42)^(E$6500-$D$6500)/1000</f>
        <v>0</v>
      </c>
      <c r="F6595" s="210">
        <f>F6544*'Usages industrie'!$O42*(1+'Usages industrie'!$P42)^(F$6500-$D$6500)/1000</f>
        <v>0</v>
      </c>
      <c r="G6595" s="210">
        <f>G6544*'Usages industrie'!$O42*(1+'Usages industrie'!$P42)^(G$6500-$D$6500)/1000</f>
        <v>0</v>
      </c>
      <c r="H6595" s="210">
        <f>H6544*'Usages industrie'!$O42*(1+'Usages industrie'!$P42)^(H$6500-$D$6500)/1000</f>
        <v>0</v>
      </c>
      <c r="I6595" s="210">
        <f>I6544*'Usages industrie'!$O42*(1+'Usages industrie'!$P42)^(I$6500-$D$6500)/1000</f>
        <v>0</v>
      </c>
      <c r="J6595" s="210">
        <f>J6544*'Usages industrie'!$O42*(1+'Usages industrie'!$P42)^(J$6500-$D$6500)/1000</f>
        <v>0</v>
      </c>
      <c r="K6595" s="210">
        <f>K6544*'Usages industrie'!$O42*(1+'Usages industrie'!$P42)^(K$6500-$D$6500)/1000</f>
        <v>0</v>
      </c>
      <c r="L6595" s="210">
        <f>L6544*'Usages industrie'!$O42*(1+'Usages industrie'!$P42)^(L$6500-$D$6500)/1000</f>
        <v>0</v>
      </c>
      <c r="M6595" s="210">
        <f>M6544*'Usages industrie'!$O42*(1+'Usages industrie'!$P42)^(M$6500-$D$6500)/1000</f>
        <v>0</v>
      </c>
      <c r="N6595" s="210">
        <f>N6544*'Usages industrie'!$O42*(1+'Usages industrie'!$P42)^(N$6500-$D$6500)/1000</f>
        <v>0</v>
      </c>
      <c r="O6595" s="210">
        <f>O6544*'Usages industrie'!$O42*(1+'Usages industrie'!$P42)^(O$6500-$D$6500)/1000</f>
        <v>0</v>
      </c>
      <c r="P6595" s="210">
        <f>P6544*'Usages industrie'!$O42*(1+'Usages industrie'!$P42)^(P$6500-$D$6500)/1000</f>
        <v>0</v>
      </c>
      <c r="Q6595" s="210">
        <f>Q6544*'Usages industrie'!$O42*(1+'Usages industrie'!$P42)^(Q$6500-$D$6500)/1000</f>
        <v>0</v>
      </c>
      <c r="R6595" s="210">
        <f>R6544*'Usages industrie'!$O42*(1+'Usages industrie'!$P42)^(R$6500-$D$6500)/1000</f>
        <v>0</v>
      </c>
    </row>
    <row r="6596" spans="1:18" hidden="1" outlineLevel="2" x14ac:dyDescent="0.35">
      <c r="A6596" s="209" t="str">
        <f>'Usages industrie'!A43</f>
        <v>Usage industriel n°40</v>
      </c>
      <c r="B6596" s="209" t="s">
        <v>639</v>
      </c>
      <c r="C6596" s="209"/>
      <c r="D6596" s="210">
        <f>D6545*'Usages industrie'!$O43*(1+'Usages industrie'!$P43)^(D$6500-$D$6500)/1000</f>
        <v>0</v>
      </c>
      <c r="E6596" s="210">
        <f>E6545*'Usages industrie'!$O43*(1+'Usages industrie'!$P43)^(E$6500-$D$6500)/1000</f>
        <v>0</v>
      </c>
      <c r="F6596" s="210">
        <f>F6545*'Usages industrie'!$O43*(1+'Usages industrie'!$P43)^(F$6500-$D$6500)/1000</f>
        <v>0</v>
      </c>
      <c r="G6596" s="210">
        <f>G6545*'Usages industrie'!$O43*(1+'Usages industrie'!$P43)^(G$6500-$D$6500)/1000</f>
        <v>0</v>
      </c>
      <c r="H6596" s="210">
        <f>H6545*'Usages industrie'!$O43*(1+'Usages industrie'!$P43)^(H$6500-$D$6500)/1000</f>
        <v>0</v>
      </c>
      <c r="I6596" s="210">
        <f>I6545*'Usages industrie'!$O43*(1+'Usages industrie'!$P43)^(I$6500-$D$6500)/1000</f>
        <v>0</v>
      </c>
      <c r="J6596" s="210">
        <f>J6545*'Usages industrie'!$O43*(1+'Usages industrie'!$P43)^(J$6500-$D$6500)/1000</f>
        <v>0</v>
      </c>
      <c r="K6596" s="210">
        <f>K6545*'Usages industrie'!$O43*(1+'Usages industrie'!$P43)^(K$6500-$D$6500)/1000</f>
        <v>0</v>
      </c>
      <c r="L6596" s="210">
        <f>L6545*'Usages industrie'!$O43*(1+'Usages industrie'!$P43)^(L$6500-$D$6500)/1000</f>
        <v>0</v>
      </c>
      <c r="M6596" s="210">
        <f>M6545*'Usages industrie'!$O43*(1+'Usages industrie'!$P43)^(M$6500-$D$6500)/1000</f>
        <v>0</v>
      </c>
      <c r="N6596" s="210">
        <f>N6545*'Usages industrie'!$O43*(1+'Usages industrie'!$P43)^(N$6500-$D$6500)/1000</f>
        <v>0</v>
      </c>
      <c r="O6596" s="210">
        <f>O6545*'Usages industrie'!$O43*(1+'Usages industrie'!$P43)^(O$6500-$D$6500)/1000</f>
        <v>0</v>
      </c>
      <c r="P6596" s="210">
        <f>P6545*'Usages industrie'!$O43*(1+'Usages industrie'!$P43)^(P$6500-$D$6500)/1000</f>
        <v>0</v>
      </c>
      <c r="Q6596" s="210">
        <f>Q6545*'Usages industrie'!$O43*(1+'Usages industrie'!$P43)^(Q$6500-$D$6500)/1000</f>
        <v>0</v>
      </c>
      <c r="R6596" s="210">
        <f>R6545*'Usages industrie'!$O43*(1+'Usages industrie'!$P43)^(R$6500-$D$6500)/1000</f>
        <v>0</v>
      </c>
    </row>
    <row r="6597" spans="1:18" hidden="1" outlineLevel="2" x14ac:dyDescent="0.35">
      <c r="A6597" s="209" t="str">
        <f>'Usages industrie'!A44</f>
        <v>Usage industriel n°41</v>
      </c>
      <c r="B6597" s="209" t="s">
        <v>639</v>
      </c>
      <c r="C6597" s="209"/>
      <c r="D6597" s="210">
        <f>D6546*'Usages industrie'!$O44*(1+'Usages industrie'!$P44)^(D$6500-$D$6500)/1000</f>
        <v>0</v>
      </c>
      <c r="E6597" s="210">
        <f>E6546*'Usages industrie'!$O44*(1+'Usages industrie'!$P44)^(E$6500-$D$6500)/1000</f>
        <v>0</v>
      </c>
      <c r="F6597" s="210">
        <f>F6546*'Usages industrie'!$O44*(1+'Usages industrie'!$P44)^(F$6500-$D$6500)/1000</f>
        <v>0</v>
      </c>
      <c r="G6597" s="210">
        <f>G6546*'Usages industrie'!$O44*(1+'Usages industrie'!$P44)^(G$6500-$D$6500)/1000</f>
        <v>0</v>
      </c>
      <c r="H6597" s="210">
        <f>H6546*'Usages industrie'!$O44*(1+'Usages industrie'!$P44)^(H$6500-$D$6500)/1000</f>
        <v>0</v>
      </c>
      <c r="I6597" s="210">
        <f>I6546*'Usages industrie'!$O44*(1+'Usages industrie'!$P44)^(I$6500-$D$6500)/1000</f>
        <v>0</v>
      </c>
      <c r="J6597" s="210">
        <f>J6546*'Usages industrie'!$O44*(1+'Usages industrie'!$P44)^(J$6500-$D$6500)/1000</f>
        <v>0</v>
      </c>
      <c r="K6597" s="210">
        <f>K6546*'Usages industrie'!$O44*(1+'Usages industrie'!$P44)^(K$6500-$D$6500)/1000</f>
        <v>0</v>
      </c>
      <c r="L6597" s="210">
        <f>L6546*'Usages industrie'!$O44*(1+'Usages industrie'!$P44)^(L$6500-$D$6500)/1000</f>
        <v>0</v>
      </c>
      <c r="M6597" s="210">
        <f>M6546*'Usages industrie'!$O44*(1+'Usages industrie'!$P44)^(M$6500-$D$6500)/1000</f>
        <v>0</v>
      </c>
      <c r="N6597" s="210">
        <f>N6546*'Usages industrie'!$O44*(1+'Usages industrie'!$P44)^(N$6500-$D$6500)/1000</f>
        <v>0</v>
      </c>
      <c r="O6597" s="210">
        <f>O6546*'Usages industrie'!$O44*(1+'Usages industrie'!$P44)^(O$6500-$D$6500)/1000</f>
        <v>0</v>
      </c>
      <c r="P6597" s="210">
        <f>P6546*'Usages industrie'!$O44*(1+'Usages industrie'!$P44)^(P$6500-$D$6500)/1000</f>
        <v>0</v>
      </c>
      <c r="Q6597" s="210">
        <f>Q6546*'Usages industrie'!$O44*(1+'Usages industrie'!$P44)^(Q$6500-$D$6500)/1000</f>
        <v>0</v>
      </c>
      <c r="R6597" s="210">
        <f>R6546*'Usages industrie'!$O44*(1+'Usages industrie'!$P44)^(R$6500-$D$6500)/1000</f>
        <v>0</v>
      </c>
    </row>
    <row r="6598" spans="1:18" hidden="1" outlineLevel="2" x14ac:dyDescent="0.35">
      <c r="A6598" s="209" t="str">
        <f>'Usages industrie'!A45</f>
        <v>Usage industriel n°42</v>
      </c>
      <c r="B6598" s="209" t="s">
        <v>639</v>
      </c>
      <c r="C6598" s="209"/>
      <c r="D6598" s="210">
        <f>D6547*'Usages industrie'!$O45*(1+'Usages industrie'!$P45)^(D$6500-$D$6500)/1000</f>
        <v>0</v>
      </c>
      <c r="E6598" s="210">
        <f>E6547*'Usages industrie'!$O45*(1+'Usages industrie'!$P45)^(E$6500-$D$6500)/1000</f>
        <v>0</v>
      </c>
      <c r="F6598" s="210">
        <f>F6547*'Usages industrie'!$O45*(1+'Usages industrie'!$P45)^(F$6500-$D$6500)/1000</f>
        <v>0</v>
      </c>
      <c r="G6598" s="210">
        <f>G6547*'Usages industrie'!$O45*(1+'Usages industrie'!$P45)^(G$6500-$D$6500)/1000</f>
        <v>0</v>
      </c>
      <c r="H6598" s="210">
        <f>H6547*'Usages industrie'!$O45*(1+'Usages industrie'!$P45)^(H$6500-$D$6500)/1000</f>
        <v>0</v>
      </c>
      <c r="I6598" s="210">
        <f>I6547*'Usages industrie'!$O45*(1+'Usages industrie'!$P45)^(I$6500-$D$6500)/1000</f>
        <v>0</v>
      </c>
      <c r="J6598" s="210">
        <f>J6547*'Usages industrie'!$O45*(1+'Usages industrie'!$P45)^(J$6500-$D$6500)/1000</f>
        <v>0</v>
      </c>
      <c r="K6598" s="210">
        <f>K6547*'Usages industrie'!$O45*(1+'Usages industrie'!$P45)^(K$6500-$D$6500)/1000</f>
        <v>0</v>
      </c>
      <c r="L6598" s="210">
        <f>L6547*'Usages industrie'!$O45*(1+'Usages industrie'!$P45)^(L$6500-$D$6500)/1000</f>
        <v>0</v>
      </c>
      <c r="M6598" s="210">
        <f>M6547*'Usages industrie'!$O45*(1+'Usages industrie'!$P45)^(M$6500-$D$6500)/1000</f>
        <v>0</v>
      </c>
      <c r="N6598" s="210">
        <f>N6547*'Usages industrie'!$O45*(1+'Usages industrie'!$P45)^(N$6500-$D$6500)/1000</f>
        <v>0</v>
      </c>
      <c r="O6598" s="210">
        <f>O6547*'Usages industrie'!$O45*(1+'Usages industrie'!$P45)^(O$6500-$D$6500)/1000</f>
        <v>0</v>
      </c>
      <c r="P6598" s="210">
        <f>P6547*'Usages industrie'!$O45*(1+'Usages industrie'!$P45)^(P$6500-$D$6500)/1000</f>
        <v>0</v>
      </c>
      <c r="Q6598" s="210">
        <f>Q6547*'Usages industrie'!$O45*(1+'Usages industrie'!$P45)^(Q$6500-$D$6500)/1000</f>
        <v>0</v>
      </c>
      <c r="R6598" s="210">
        <f>R6547*'Usages industrie'!$O45*(1+'Usages industrie'!$P45)^(R$6500-$D$6500)/1000</f>
        <v>0</v>
      </c>
    </row>
    <row r="6599" spans="1:18" hidden="1" outlineLevel="2" x14ac:dyDescent="0.35">
      <c r="A6599" s="209" t="str">
        <f>'Usages industrie'!A46</f>
        <v>Usage industriel n°43</v>
      </c>
      <c r="B6599" s="209" t="s">
        <v>639</v>
      </c>
      <c r="C6599" s="209"/>
      <c r="D6599" s="210">
        <f>D6548*'Usages industrie'!$O46*(1+'Usages industrie'!$P46)^(D$6500-$D$6500)/1000</f>
        <v>0</v>
      </c>
      <c r="E6599" s="210">
        <f>E6548*'Usages industrie'!$O46*(1+'Usages industrie'!$P46)^(E$6500-$D$6500)/1000</f>
        <v>0</v>
      </c>
      <c r="F6599" s="210">
        <f>F6548*'Usages industrie'!$O46*(1+'Usages industrie'!$P46)^(F$6500-$D$6500)/1000</f>
        <v>0</v>
      </c>
      <c r="G6599" s="210">
        <f>G6548*'Usages industrie'!$O46*(1+'Usages industrie'!$P46)^(G$6500-$D$6500)/1000</f>
        <v>0</v>
      </c>
      <c r="H6599" s="210">
        <f>H6548*'Usages industrie'!$O46*(1+'Usages industrie'!$P46)^(H$6500-$D$6500)/1000</f>
        <v>0</v>
      </c>
      <c r="I6599" s="210">
        <f>I6548*'Usages industrie'!$O46*(1+'Usages industrie'!$P46)^(I$6500-$D$6500)/1000</f>
        <v>0</v>
      </c>
      <c r="J6599" s="210">
        <f>J6548*'Usages industrie'!$O46*(1+'Usages industrie'!$P46)^(J$6500-$D$6500)/1000</f>
        <v>0</v>
      </c>
      <c r="K6599" s="210">
        <f>K6548*'Usages industrie'!$O46*(1+'Usages industrie'!$P46)^(K$6500-$D$6500)/1000</f>
        <v>0</v>
      </c>
      <c r="L6599" s="210">
        <f>L6548*'Usages industrie'!$O46*(1+'Usages industrie'!$P46)^(L$6500-$D$6500)/1000</f>
        <v>0</v>
      </c>
      <c r="M6599" s="210">
        <f>M6548*'Usages industrie'!$O46*(1+'Usages industrie'!$P46)^(M$6500-$D$6500)/1000</f>
        <v>0</v>
      </c>
      <c r="N6599" s="210">
        <f>N6548*'Usages industrie'!$O46*(1+'Usages industrie'!$P46)^(N$6500-$D$6500)/1000</f>
        <v>0</v>
      </c>
      <c r="O6599" s="210">
        <f>O6548*'Usages industrie'!$O46*(1+'Usages industrie'!$P46)^(O$6500-$D$6500)/1000</f>
        <v>0</v>
      </c>
      <c r="P6599" s="210">
        <f>P6548*'Usages industrie'!$O46*(1+'Usages industrie'!$P46)^(P$6500-$D$6500)/1000</f>
        <v>0</v>
      </c>
      <c r="Q6599" s="210">
        <f>Q6548*'Usages industrie'!$O46*(1+'Usages industrie'!$P46)^(Q$6500-$D$6500)/1000</f>
        <v>0</v>
      </c>
      <c r="R6599" s="210">
        <f>R6548*'Usages industrie'!$O46*(1+'Usages industrie'!$P46)^(R$6500-$D$6500)/1000</f>
        <v>0</v>
      </c>
    </row>
    <row r="6600" spans="1:18" hidden="1" outlineLevel="2" x14ac:dyDescent="0.35">
      <c r="A6600" s="209" t="str">
        <f>'Usages industrie'!A47</f>
        <v>Usage industriel n°44</v>
      </c>
      <c r="B6600" s="209" t="s">
        <v>639</v>
      </c>
      <c r="C6600" s="209"/>
      <c r="D6600" s="210">
        <f>D6549*'Usages industrie'!$O47*(1+'Usages industrie'!$P47)^(D$6500-$D$6500)/1000</f>
        <v>0</v>
      </c>
      <c r="E6600" s="210">
        <f>E6549*'Usages industrie'!$O47*(1+'Usages industrie'!$P47)^(E$6500-$D$6500)/1000</f>
        <v>0</v>
      </c>
      <c r="F6600" s="210">
        <f>F6549*'Usages industrie'!$O47*(1+'Usages industrie'!$P47)^(F$6500-$D$6500)/1000</f>
        <v>0</v>
      </c>
      <c r="G6600" s="210">
        <f>G6549*'Usages industrie'!$O47*(1+'Usages industrie'!$P47)^(G$6500-$D$6500)/1000</f>
        <v>0</v>
      </c>
      <c r="H6600" s="210">
        <f>H6549*'Usages industrie'!$O47*(1+'Usages industrie'!$P47)^(H$6500-$D$6500)/1000</f>
        <v>0</v>
      </c>
      <c r="I6600" s="210">
        <f>I6549*'Usages industrie'!$O47*(1+'Usages industrie'!$P47)^(I$6500-$D$6500)/1000</f>
        <v>0</v>
      </c>
      <c r="J6600" s="210">
        <f>J6549*'Usages industrie'!$O47*(1+'Usages industrie'!$P47)^(J$6500-$D$6500)/1000</f>
        <v>0</v>
      </c>
      <c r="K6600" s="210">
        <f>K6549*'Usages industrie'!$O47*(1+'Usages industrie'!$P47)^(K$6500-$D$6500)/1000</f>
        <v>0</v>
      </c>
      <c r="L6600" s="210">
        <f>L6549*'Usages industrie'!$O47*(1+'Usages industrie'!$P47)^(L$6500-$D$6500)/1000</f>
        <v>0</v>
      </c>
      <c r="M6600" s="210">
        <f>M6549*'Usages industrie'!$O47*(1+'Usages industrie'!$P47)^(M$6500-$D$6500)/1000</f>
        <v>0</v>
      </c>
      <c r="N6600" s="210">
        <f>N6549*'Usages industrie'!$O47*(1+'Usages industrie'!$P47)^(N$6500-$D$6500)/1000</f>
        <v>0</v>
      </c>
      <c r="O6600" s="210">
        <f>O6549*'Usages industrie'!$O47*(1+'Usages industrie'!$P47)^(O$6500-$D$6500)/1000</f>
        <v>0</v>
      </c>
      <c r="P6600" s="210">
        <f>P6549*'Usages industrie'!$O47*(1+'Usages industrie'!$P47)^(P$6500-$D$6500)/1000</f>
        <v>0</v>
      </c>
      <c r="Q6600" s="210">
        <f>Q6549*'Usages industrie'!$O47*(1+'Usages industrie'!$P47)^(Q$6500-$D$6500)/1000</f>
        <v>0</v>
      </c>
      <c r="R6600" s="210">
        <f>R6549*'Usages industrie'!$O47*(1+'Usages industrie'!$P47)^(R$6500-$D$6500)/1000</f>
        <v>0</v>
      </c>
    </row>
    <row r="6601" spans="1:18" hidden="1" outlineLevel="2" x14ac:dyDescent="0.35">
      <c r="A6601" s="209" t="str">
        <f>'Usages industrie'!A48</f>
        <v>Usage industriel n°45</v>
      </c>
      <c r="B6601" s="209" t="s">
        <v>639</v>
      </c>
      <c r="C6601" s="209"/>
      <c r="D6601" s="210">
        <f>D6550*'Usages industrie'!$O48*(1+'Usages industrie'!$P48)^(D$6500-$D$6500)/1000</f>
        <v>0</v>
      </c>
      <c r="E6601" s="210">
        <f>E6550*'Usages industrie'!$O48*(1+'Usages industrie'!$P48)^(E$6500-$D$6500)/1000</f>
        <v>0</v>
      </c>
      <c r="F6601" s="210">
        <f>F6550*'Usages industrie'!$O48*(1+'Usages industrie'!$P48)^(F$6500-$D$6500)/1000</f>
        <v>0</v>
      </c>
      <c r="G6601" s="210">
        <f>G6550*'Usages industrie'!$O48*(1+'Usages industrie'!$P48)^(G$6500-$D$6500)/1000</f>
        <v>0</v>
      </c>
      <c r="H6601" s="210">
        <f>H6550*'Usages industrie'!$O48*(1+'Usages industrie'!$P48)^(H$6500-$D$6500)/1000</f>
        <v>0</v>
      </c>
      <c r="I6601" s="210">
        <f>I6550*'Usages industrie'!$O48*(1+'Usages industrie'!$P48)^(I$6500-$D$6500)/1000</f>
        <v>0</v>
      </c>
      <c r="J6601" s="210">
        <f>J6550*'Usages industrie'!$O48*(1+'Usages industrie'!$P48)^(J$6500-$D$6500)/1000</f>
        <v>0</v>
      </c>
      <c r="K6601" s="210">
        <f>K6550*'Usages industrie'!$O48*(1+'Usages industrie'!$P48)^(K$6500-$D$6500)/1000</f>
        <v>0</v>
      </c>
      <c r="L6601" s="210">
        <f>L6550*'Usages industrie'!$O48*(1+'Usages industrie'!$P48)^(L$6500-$D$6500)/1000</f>
        <v>0</v>
      </c>
      <c r="M6601" s="210">
        <f>M6550*'Usages industrie'!$O48*(1+'Usages industrie'!$P48)^(M$6500-$D$6500)/1000</f>
        <v>0</v>
      </c>
      <c r="N6601" s="210">
        <f>N6550*'Usages industrie'!$O48*(1+'Usages industrie'!$P48)^(N$6500-$D$6500)/1000</f>
        <v>0</v>
      </c>
      <c r="O6601" s="210">
        <f>O6550*'Usages industrie'!$O48*(1+'Usages industrie'!$P48)^(O$6500-$D$6500)/1000</f>
        <v>0</v>
      </c>
      <c r="P6601" s="210">
        <f>P6550*'Usages industrie'!$O48*(1+'Usages industrie'!$P48)^(P$6500-$D$6500)/1000</f>
        <v>0</v>
      </c>
      <c r="Q6601" s="210">
        <f>Q6550*'Usages industrie'!$O48*(1+'Usages industrie'!$P48)^(Q$6500-$D$6500)/1000</f>
        <v>0</v>
      </c>
      <c r="R6601" s="210">
        <f>R6550*'Usages industrie'!$O48*(1+'Usages industrie'!$P48)^(R$6500-$D$6500)/1000</f>
        <v>0</v>
      </c>
    </row>
    <row r="6602" spans="1:18" hidden="1" outlineLevel="2" x14ac:dyDescent="0.35">
      <c r="A6602" s="209" t="str">
        <f>'Usages industrie'!A49</f>
        <v>Usage industriel n°46</v>
      </c>
      <c r="B6602" s="209" t="s">
        <v>639</v>
      </c>
      <c r="C6602" s="209"/>
      <c r="D6602" s="210">
        <f>D6551*'Usages industrie'!$O49*(1+'Usages industrie'!$P49)^(D$6500-$D$6500)/1000</f>
        <v>0</v>
      </c>
      <c r="E6602" s="210">
        <f>E6551*'Usages industrie'!$O49*(1+'Usages industrie'!$P49)^(E$6500-$D$6500)/1000</f>
        <v>0</v>
      </c>
      <c r="F6602" s="210">
        <f>F6551*'Usages industrie'!$O49*(1+'Usages industrie'!$P49)^(F$6500-$D$6500)/1000</f>
        <v>0</v>
      </c>
      <c r="G6602" s="210">
        <f>G6551*'Usages industrie'!$O49*(1+'Usages industrie'!$P49)^(G$6500-$D$6500)/1000</f>
        <v>0</v>
      </c>
      <c r="H6602" s="210">
        <f>H6551*'Usages industrie'!$O49*(1+'Usages industrie'!$P49)^(H$6500-$D$6500)/1000</f>
        <v>0</v>
      </c>
      <c r="I6602" s="210">
        <f>I6551*'Usages industrie'!$O49*(1+'Usages industrie'!$P49)^(I$6500-$D$6500)/1000</f>
        <v>0</v>
      </c>
      <c r="J6602" s="210">
        <f>J6551*'Usages industrie'!$O49*(1+'Usages industrie'!$P49)^(J$6500-$D$6500)/1000</f>
        <v>0</v>
      </c>
      <c r="K6602" s="210">
        <f>K6551*'Usages industrie'!$O49*(1+'Usages industrie'!$P49)^(K$6500-$D$6500)/1000</f>
        <v>0</v>
      </c>
      <c r="L6602" s="210">
        <f>L6551*'Usages industrie'!$O49*(1+'Usages industrie'!$P49)^(L$6500-$D$6500)/1000</f>
        <v>0</v>
      </c>
      <c r="M6602" s="210">
        <f>M6551*'Usages industrie'!$O49*(1+'Usages industrie'!$P49)^(M$6500-$D$6500)/1000</f>
        <v>0</v>
      </c>
      <c r="N6602" s="210">
        <f>N6551*'Usages industrie'!$O49*(1+'Usages industrie'!$P49)^(N$6500-$D$6500)/1000</f>
        <v>0</v>
      </c>
      <c r="O6602" s="210">
        <f>O6551*'Usages industrie'!$O49*(1+'Usages industrie'!$P49)^(O$6500-$D$6500)/1000</f>
        <v>0</v>
      </c>
      <c r="P6602" s="210">
        <f>P6551*'Usages industrie'!$O49*(1+'Usages industrie'!$P49)^(P$6500-$D$6500)/1000</f>
        <v>0</v>
      </c>
      <c r="Q6602" s="210">
        <f>Q6551*'Usages industrie'!$O49*(1+'Usages industrie'!$P49)^(Q$6500-$D$6500)/1000</f>
        <v>0</v>
      </c>
      <c r="R6602" s="210">
        <f>R6551*'Usages industrie'!$O49*(1+'Usages industrie'!$P49)^(R$6500-$D$6500)/1000</f>
        <v>0</v>
      </c>
    </row>
    <row r="6603" spans="1:18" hidden="1" outlineLevel="2" x14ac:dyDescent="0.35">
      <c r="A6603" s="209" t="str">
        <f>'Usages industrie'!A50</f>
        <v>Usage industriel n°47</v>
      </c>
      <c r="B6603" s="209" t="s">
        <v>639</v>
      </c>
      <c r="C6603" s="209"/>
      <c r="D6603" s="210">
        <f>D6552*'Usages industrie'!$O50*(1+'Usages industrie'!$P50)^(D$6500-$D$6500)/1000</f>
        <v>0</v>
      </c>
      <c r="E6603" s="210">
        <f>E6552*'Usages industrie'!$O50*(1+'Usages industrie'!$P50)^(E$6500-$D$6500)/1000</f>
        <v>0</v>
      </c>
      <c r="F6603" s="210">
        <f>F6552*'Usages industrie'!$O50*(1+'Usages industrie'!$P50)^(F$6500-$D$6500)/1000</f>
        <v>0</v>
      </c>
      <c r="G6603" s="210">
        <f>G6552*'Usages industrie'!$O50*(1+'Usages industrie'!$P50)^(G$6500-$D$6500)/1000</f>
        <v>0</v>
      </c>
      <c r="H6603" s="210">
        <f>H6552*'Usages industrie'!$O50*(1+'Usages industrie'!$P50)^(H$6500-$D$6500)/1000</f>
        <v>0</v>
      </c>
      <c r="I6603" s="210">
        <f>I6552*'Usages industrie'!$O50*(1+'Usages industrie'!$P50)^(I$6500-$D$6500)/1000</f>
        <v>0</v>
      </c>
      <c r="J6603" s="210">
        <f>J6552*'Usages industrie'!$O50*(1+'Usages industrie'!$P50)^(J$6500-$D$6500)/1000</f>
        <v>0</v>
      </c>
      <c r="K6603" s="210">
        <f>K6552*'Usages industrie'!$O50*(1+'Usages industrie'!$P50)^(K$6500-$D$6500)/1000</f>
        <v>0</v>
      </c>
      <c r="L6603" s="210">
        <f>L6552*'Usages industrie'!$O50*(1+'Usages industrie'!$P50)^(L$6500-$D$6500)/1000</f>
        <v>0</v>
      </c>
      <c r="M6603" s="210">
        <f>M6552*'Usages industrie'!$O50*(1+'Usages industrie'!$P50)^(M$6500-$D$6500)/1000</f>
        <v>0</v>
      </c>
      <c r="N6603" s="210">
        <f>N6552*'Usages industrie'!$O50*(1+'Usages industrie'!$P50)^(N$6500-$D$6500)/1000</f>
        <v>0</v>
      </c>
      <c r="O6603" s="210">
        <f>O6552*'Usages industrie'!$O50*(1+'Usages industrie'!$P50)^(O$6500-$D$6500)/1000</f>
        <v>0</v>
      </c>
      <c r="P6603" s="210">
        <f>P6552*'Usages industrie'!$O50*(1+'Usages industrie'!$P50)^(P$6500-$D$6500)/1000</f>
        <v>0</v>
      </c>
      <c r="Q6603" s="210">
        <f>Q6552*'Usages industrie'!$O50*(1+'Usages industrie'!$P50)^(Q$6500-$D$6500)/1000</f>
        <v>0</v>
      </c>
      <c r="R6603" s="210">
        <f>R6552*'Usages industrie'!$O50*(1+'Usages industrie'!$P50)^(R$6500-$D$6500)/1000</f>
        <v>0</v>
      </c>
    </row>
    <row r="6604" spans="1:18" hidden="1" outlineLevel="2" x14ac:dyDescent="0.35">
      <c r="A6604" s="209" t="str">
        <f>'Usages industrie'!A51</f>
        <v>Usage industriel n°48</v>
      </c>
      <c r="B6604" s="209" t="s">
        <v>639</v>
      </c>
      <c r="C6604" s="209"/>
      <c r="D6604" s="210">
        <f>D6553*'Usages industrie'!$O51*(1+'Usages industrie'!$P51)^(D$6500-$D$6500)/1000</f>
        <v>0</v>
      </c>
      <c r="E6604" s="210">
        <f>E6553*'Usages industrie'!$O51*(1+'Usages industrie'!$P51)^(E$6500-$D$6500)/1000</f>
        <v>0</v>
      </c>
      <c r="F6604" s="210">
        <f>F6553*'Usages industrie'!$O51*(1+'Usages industrie'!$P51)^(F$6500-$D$6500)/1000</f>
        <v>0</v>
      </c>
      <c r="G6604" s="210">
        <f>G6553*'Usages industrie'!$O51*(1+'Usages industrie'!$P51)^(G$6500-$D$6500)/1000</f>
        <v>0</v>
      </c>
      <c r="H6604" s="210">
        <f>H6553*'Usages industrie'!$O51*(1+'Usages industrie'!$P51)^(H$6500-$D$6500)/1000</f>
        <v>0</v>
      </c>
      <c r="I6604" s="210">
        <f>I6553*'Usages industrie'!$O51*(1+'Usages industrie'!$P51)^(I$6500-$D$6500)/1000</f>
        <v>0</v>
      </c>
      <c r="J6604" s="210">
        <f>J6553*'Usages industrie'!$O51*(1+'Usages industrie'!$P51)^(J$6500-$D$6500)/1000</f>
        <v>0</v>
      </c>
      <c r="K6604" s="210">
        <f>K6553*'Usages industrie'!$O51*(1+'Usages industrie'!$P51)^(K$6500-$D$6500)/1000</f>
        <v>0</v>
      </c>
      <c r="L6604" s="210">
        <f>L6553*'Usages industrie'!$O51*(1+'Usages industrie'!$P51)^(L$6500-$D$6500)/1000</f>
        <v>0</v>
      </c>
      <c r="M6604" s="210">
        <f>M6553*'Usages industrie'!$O51*(1+'Usages industrie'!$P51)^(M$6500-$D$6500)/1000</f>
        <v>0</v>
      </c>
      <c r="N6604" s="210">
        <f>N6553*'Usages industrie'!$O51*(1+'Usages industrie'!$P51)^(N$6500-$D$6500)/1000</f>
        <v>0</v>
      </c>
      <c r="O6604" s="210">
        <f>O6553*'Usages industrie'!$O51*(1+'Usages industrie'!$P51)^(O$6500-$D$6500)/1000</f>
        <v>0</v>
      </c>
      <c r="P6604" s="210">
        <f>P6553*'Usages industrie'!$O51*(1+'Usages industrie'!$P51)^(P$6500-$D$6500)/1000</f>
        <v>0</v>
      </c>
      <c r="Q6604" s="210">
        <f>Q6553*'Usages industrie'!$O51*(1+'Usages industrie'!$P51)^(Q$6500-$D$6500)/1000</f>
        <v>0</v>
      </c>
      <c r="R6604" s="210">
        <f>R6553*'Usages industrie'!$O51*(1+'Usages industrie'!$P51)^(R$6500-$D$6500)/1000</f>
        <v>0</v>
      </c>
    </row>
    <row r="6605" spans="1:18" hidden="1" outlineLevel="2" x14ac:dyDescent="0.35">
      <c r="A6605" s="209" t="str">
        <f>'Usages industrie'!A52</f>
        <v>Usage industriel n°49</v>
      </c>
      <c r="B6605" s="209" t="s">
        <v>639</v>
      </c>
      <c r="C6605" s="209"/>
      <c r="D6605" s="210">
        <f>D6554*'Usages industrie'!$O52*(1+'Usages industrie'!$P52)^(D$6500-$D$6500)/1000</f>
        <v>0</v>
      </c>
      <c r="E6605" s="210">
        <f>E6554*'Usages industrie'!$O52*(1+'Usages industrie'!$P52)^(E$6500-$D$6500)/1000</f>
        <v>0</v>
      </c>
      <c r="F6605" s="210">
        <f>F6554*'Usages industrie'!$O52*(1+'Usages industrie'!$P52)^(F$6500-$D$6500)/1000</f>
        <v>0</v>
      </c>
      <c r="G6605" s="210">
        <f>G6554*'Usages industrie'!$O52*(1+'Usages industrie'!$P52)^(G$6500-$D$6500)/1000</f>
        <v>0</v>
      </c>
      <c r="H6605" s="210">
        <f>H6554*'Usages industrie'!$O52*(1+'Usages industrie'!$P52)^(H$6500-$D$6500)/1000</f>
        <v>0</v>
      </c>
      <c r="I6605" s="210">
        <f>I6554*'Usages industrie'!$O52*(1+'Usages industrie'!$P52)^(I$6500-$D$6500)/1000</f>
        <v>0</v>
      </c>
      <c r="J6605" s="210">
        <f>J6554*'Usages industrie'!$O52*(1+'Usages industrie'!$P52)^(J$6500-$D$6500)/1000</f>
        <v>0</v>
      </c>
      <c r="K6605" s="210">
        <f>K6554*'Usages industrie'!$O52*(1+'Usages industrie'!$P52)^(K$6500-$D$6500)/1000</f>
        <v>0</v>
      </c>
      <c r="L6605" s="210">
        <f>L6554*'Usages industrie'!$O52*(1+'Usages industrie'!$P52)^(L$6500-$D$6500)/1000</f>
        <v>0</v>
      </c>
      <c r="M6605" s="210">
        <f>M6554*'Usages industrie'!$O52*(1+'Usages industrie'!$P52)^(M$6500-$D$6500)/1000</f>
        <v>0</v>
      </c>
      <c r="N6605" s="210">
        <f>N6554*'Usages industrie'!$O52*(1+'Usages industrie'!$P52)^(N$6500-$D$6500)/1000</f>
        <v>0</v>
      </c>
      <c r="O6605" s="210">
        <f>O6554*'Usages industrie'!$O52*(1+'Usages industrie'!$P52)^(O$6500-$D$6500)/1000</f>
        <v>0</v>
      </c>
      <c r="P6605" s="210">
        <f>P6554*'Usages industrie'!$O52*(1+'Usages industrie'!$P52)^(P$6500-$D$6500)/1000</f>
        <v>0</v>
      </c>
      <c r="Q6605" s="210">
        <f>Q6554*'Usages industrie'!$O52*(1+'Usages industrie'!$P52)^(Q$6500-$D$6500)/1000</f>
        <v>0</v>
      </c>
      <c r="R6605" s="210">
        <f>R6554*'Usages industrie'!$O52*(1+'Usages industrie'!$P52)^(R$6500-$D$6500)/1000</f>
        <v>0</v>
      </c>
    </row>
    <row r="6606" spans="1:18" hidden="1" outlineLevel="2" x14ac:dyDescent="0.35">
      <c r="A6606" s="209" t="str">
        <f>'Usages industrie'!A53</f>
        <v>Usage industriel n°50</v>
      </c>
      <c r="B6606" s="209" t="s">
        <v>639</v>
      </c>
      <c r="C6606" s="209"/>
      <c r="D6606" s="210">
        <f>D6555*'Usages industrie'!$O53*(1+'Usages industrie'!$P53)^(D$6500-$D$6500)/1000</f>
        <v>0</v>
      </c>
      <c r="E6606" s="210">
        <f>E6555*'Usages industrie'!$O53*(1+'Usages industrie'!$P53)^(E$6500-$D$6500)/1000</f>
        <v>0</v>
      </c>
      <c r="F6606" s="210">
        <f>F6555*'Usages industrie'!$O53*(1+'Usages industrie'!$P53)^(F$6500-$D$6500)/1000</f>
        <v>0</v>
      </c>
      <c r="G6606" s="210">
        <f>G6555*'Usages industrie'!$O53*(1+'Usages industrie'!$P53)^(G$6500-$D$6500)/1000</f>
        <v>0</v>
      </c>
      <c r="H6606" s="210">
        <f>H6555*'Usages industrie'!$O53*(1+'Usages industrie'!$P53)^(H$6500-$D$6500)/1000</f>
        <v>0</v>
      </c>
      <c r="I6606" s="210">
        <f>I6555*'Usages industrie'!$O53*(1+'Usages industrie'!$P53)^(I$6500-$D$6500)/1000</f>
        <v>0</v>
      </c>
      <c r="J6606" s="210">
        <f>J6555*'Usages industrie'!$O53*(1+'Usages industrie'!$P53)^(J$6500-$D$6500)/1000</f>
        <v>0</v>
      </c>
      <c r="K6606" s="210">
        <f>K6555*'Usages industrie'!$O53*(1+'Usages industrie'!$P53)^(K$6500-$D$6500)/1000</f>
        <v>0</v>
      </c>
      <c r="L6606" s="210">
        <f>L6555*'Usages industrie'!$O53*(1+'Usages industrie'!$P53)^(L$6500-$D$6500)/1000</f>
        <v>0</v>
      </c>
      <c r="M6606" s="210">
        <f>M6555*'Usages industrie'!$O53*(1+'Usages industrie'!$P53)^(M$6500-$D$6500)/1000</f>
        <v>0</v>
      </c>
      <c r="N6606" s="210">
        <f>N6555*'Usages industrie'!$O53*(1+'Usages industrie'!$P53)^(N$6500-$D$6500)/1000</f>
        <v>0</v>
      </c>
      <c r="O6606" s="210">
        <f>O6555*'Usages industrie'!$O53*(1+'Usages industrie'!$P53)^(O$6500-$D$6500)/1000</f>
        <v>0</v>
      </c>
      <c r="P6606" s="210">
        <f>P6555*'Usages industrie'!$O53*(1+'Usages industrie'!$P53)^(P$6500-$D$6500)/1000</f>
        <v>0</v>
      </c>
      <c r="Q6606" s="210">
        <f>Q6555*'Usages industrie'!$O53*(1+'Usages industrie'!$P53)^(Q$6500-$D$6500)/1000</f>
        <v>0</v>
      </c>
      <c r="R6606" s="210">
        <f>R6555*'Usages industrie'!$O53*(1+'Usages industrie'!$P53)^(R$6500-$D$6500)/1000</f>
        <v>0</v>
      </c>
    </row>
    <row r="6607" spans="1:18" hidden="1" outlineLevel="1" collapsed="1" x14ac:dyDescent="0.35">
      <c r="A6607" s="209" t="s">
        <v>640</v>
      </c>
      <c r="B6607" s="209"/>
      <c r="C6607" s="209"/>
      <c r="D6607" s="210">
        <f t="shared" ref="D6607:R6607" si="578">SUM(D6557:D6606)</f>
        <v>0</v>
      </c>
      <c r="E6607" s="210">
        <f t="shared" si="578"/>
        <v>0</v>
      </c>
      <c r="F6607" s="210">
        <f t="shared" si="578"/>
        <v>0</v>
      </c>
      <c r="G6607" s="210">
        <f t="shared" si="578"/>
        <v>0</v>
      </c>
      <c r="H6607" s="210">
        <f t="shared" si="578"/>
        <v>0</v>
      </c>
      <c r="I6607" s="210">
        <f t="shared" si="578"/>
        <v>0</v>
      </c>
      <c r="J6607" s="210">
        <f t="shared" si="578"/>
        <v>0</v>
      </c>
      <c r="K6607" s="210">
        <f t="shared" si="578"/>
        <v>0</v>
      </c>
      <c r="L6607" s="210">
        <f t="shared" si="578"/>
        <v>0</v>
      </c>
      <c r="M6607" s="210">
        <f t="shared" si="578"/>
        <v>0</v>
      </c>
      <c r="N6607" s="210">
        <f t="shared" si="578"/>
        <v>0</v>
      </c>
      <c r="O6607" s="210">
        <f t="shared" si="578"/>
        <v>0</v>
      </c>
      <c r="P6607" s="210">
        <f t="shared" si="578"/>
        <v>0</v>
      </c>
      <c r="Q6607" s="210">
        <f t="shared" si="578"/>
        <v>0</v>
      </c>
      <c r="R6607" s="210">
        <f t="shared" si="578"/>
        <v>0</v>
      </c>
    </row>
    <row r="6608" spans="1:18" hidden="1" outlineLevel="1" x14ac:dyDescent="0.35">
      <c r="A6608" s="43" t="s">
        <v>641</v>
      </c>
      <c r="B6608" s="43"/>
      <c r="C6608" s="43"/>
      <c r="D6608" s="231"/>
      <c r="E6608" s="231"/>
      <c r="F6608" s="231"/>
      <c r="G6608" s="231"/>
      <c r="H6608" s="231"/>
      <c r="I6608" s="231"/>
      <c r="J6608" s="231"/>
      <c r="K6608" s="231"/>
      <c r="L6608" s="231"/>
      <c r="M6608" s="231"/>
      <c r="N6608" s="231"/>
      <c r="O6608" s="231"/>
      <c r="P6608" s="231"/>
      <c r="Q6608" s="231"/>
      <c r="R6608" s="231"/>
    </row>
    <row r="6609" spans="1:18" hidden="1" outlineLevel="1" x14ac:dyDescent="0.35">
      <c r="A6609" s="43" t="s">
        <v>642</v>
      </c>
      <c r="B6609" s="43"/>
      <c r="C6609" s="43"/>
      <c r="D6609" s="231"/>
      <c r="E6609" s="231"/>
      <c r="F6609" s="231"/>
      <c r="G6609" s="231"/>
      <c r="H6609" s="231"/>
      <c r="I6609" s="231"/>
      <c r="J6609" s="231"/>
      <c r="K6609" s="231"/>
      <c r="L6609" s="231"/>
      <c r="M6609" s="231"/>
      <c r="N6609" s="231"/>
      <c r="O6609" s="231"/>
      <c r="P6609" s="231"/>
      <c r="Q6609" s="231"/>
      <c r="R6609" s="231"/>
    </row>
    <row r="6610" spans="1:18" hidden="1" outlineLevel="1" x14ac:dyDescent="0.35">
      <c r="A6610" s="43" t="s">
        <v>643</v>
      </c>
      <c r="B6610" s="43"/>
      <c r="C6610" s="43"/>
      <c r="D6610" s="231"/>
      <c r="E6610" s="231"/>
      <c r="F6610" s="231"/>
      <c r="G6610" s="231"/>
      <c r="H6610" s="231"/>
      <c r="I6610" s="231"/>
      <c r="J6610" s="231"/>
      <c r="K6610" s="231"/>
      <c r="L6610" s="231"/>
      <c r="M6610" s="231"/>
      <c r="N6610" s="231"/>
      <c r="O6610" s="231"/>
      <c r="P6610" s="231"/>
      <c r="Q6610" s="231"/>
      <c r="R6610" s="231"/>
    </row>
    <row r="6611" spans="1:18" hidden="1" outlineLevel="1" x14ac:dyDescent="0.35">
      <c r="A6611" s="43" t="s">
        <v>644</v>
      </c>
      <c r="B6611" s="43"/>
      <c r="C6611" s="43"/>
      <c r="D6611" s="231"/>
      <c r="E6611" s="231"/>
      <c r="F6611" s="231"/>
      <c r="G6611" s="231"/>
      <c r="H6611" s="231"/>
      <c r="I6611" s="231"/>
      <c r="J6611" s="231"/>
      <c r="K6611" s="231"/>
      <c r="L6611" s="231"/>
      <c r="M6611" s="231"/>
      <c r="N6611" s="231"/>
      <c r="O6611" s="231"/>
      <c r="P6611" s="231"/>
      <c r="Q6611" s="231"/>
      <c r="R6611" s="231"/>
    </row>
    <row r="6612" spans="1:18" hidden="1" outlineLevel="1" x14ac:dyDescent="0.35">
      <c r="A6612" s="43" t="s">
        <v>645</v>
      </c>
      <c r="B6612" s="43"/>
      <c r="C6612" s="43"/>
      <c r="D6612" s="231"/>
      <c r="E6612" s="231"/>
      <c r="F6612" s="231"/>
      <c r="G6612" s="231"/>
      <c r="H6612" s="231"/>
      <c r="I6612" s="231"/>
      <c r="J6612" s="231"/>
      <c r="K6612" s="231"/>
      <c r="L6612" s="231"/>
      <c r="M6612" s="231"/>
      <c r="N6612" s="231"/>
      <c r="O6612" s="231"/>
      <c r="P6612" s="231"/>
      <c r="Q6612" s="231"/>
      <c r="R6612" s="231"/>
    </row>
    <row r="6613" spans="1:18" hidden="1" outlineLevel="1" x14ac:dyDescent="0.35">
      <c r="A6613" s="43" t="s">
        <v>646</v>
      </c>
      <c r="B6613" s="43"/>
      <c r="C6613" s="43"/>
      <c r="D6613" s="231"/>
      <c r="E6613" s="231"/>
      <c r="F6613" s="231"/>
      <c r="G6613" s="231"/>
      <c r="H6613" s="231"/>
      <c r="I6613" s="231"/>
      <c r="J6613" s="231"/>
      <c r="K6613" s="231"/>
      <c r="L6613" s="231"/>
      <c r="M6613" s="231"/>
      <c r="N6613" s="231"/>
      <c r="O6613" s="231"/>
      <c r="P6613" s="231"/>
      <c r="Q6613" s="231"/>
      <c r="R6613" s="231"/>
    </row>
    <row r="6614" spans="1:18" hidden="1" outlineLevel="1" x14ac:dyDescent="0.35">
      <c r="A6614" s="211" t="s">
        <v>647</v>
      </c>
      <c r="B6614" s="211"/>
      <c r="C6614" s="209"/>
      <c r="D6614" s="210">
        <f t="shared" ref="D6614:R6614" si="579">D6607+D6609+D6611+D6613</f>
        <v>0</v>
      </c>
      <c r="E6614" s="210">
        <f t="shared" si="579"/>
        <v>0</v>
      </c>
      <c r="F6614" s="210">
        <f t="shared" si="579"/>
        <v>0</v>
      </c>
      <c r="G6614" s="210">
        <f t="shared" si="579"/>
        <v>0</v>
      </c>
      <c r="H6614" s="210">
        <f t="shared" si="579"/>
        <v>0</v>
      </c>
      <c r="I6614" s="210">
        <f t="shared" si="579"/>
        <v>0</v>
      </c>
      <c r="J6614" s="210">
        <f t="shared" si="579"/>
        <v>0</v>
      </c>
      <c r="K6614" s="210">
        <f t="shared" si="579"/>
        <v>0</v>
      </c>
      <c r="L6614" s="210">
        <f t="shared" si="579"/>
        <v>0</v>
      </c>
      <c r="M6614" s="210">
        <f t="shared" si="579"/>
        <v>0</v>
      </c>
      <c r="N6614" s="210">
        <f t="shared" si="579"/>
        <v>0</v>
      </c>
      <c r="O6614" s="210">
        <f t="shared" si="579"/>
        <v>0</v>
      </c>
      <c r="P6614" s="210">
        <f t="shared" si="579"/>
        <v>0</v>
      </c>
      <c r="Q6614" s="210">
        <f t="shared" si="579"/>
        <v>0</v>
      </c>
      <c r="R6614" s="210">
        <f t="shared" si="579"/>
        <v>0</v>
      </c>
    </row>
    <row r="6615" spans="1:18" hidden="1" outlineLevel="1" x14ac:dyDescent="0.35"/>
    <row r="6616" spans="1:18" hidden="1" outlineLevel="1" x14ac:dyDescent="0.35">
      <c r="A6616" s="273" t="s">
        <v>648</v>
      </c>
      <c r="B6616" s="212" t="s">
        <v>649</v>
      </c>
      <c r="C6616" s="43"/>
      <c r="D6616" s="231">
        <v>10000</v>
      </c>
      <c r="E6616" s="231">
        <v>10000</v>
      </c>
      <c r="F6616" s="231"/>
      <c r="G6616" s="231"/>
      <c r="H6616" s="231"/>
      <c r="I6616" s="231"/>
      <c r="J6616" s="231"/>
      <c r="K6616" s="231"/>
      <c r="L6616" s="231"/>
      <c r="M6616" s="231"/>
      <c r="N6616" s="231"/>
      <c r="O6616" s="231"/>
      <c r="P6616" s="231"/>
      <c r="Q6616" s="231"/>
      <c r="R6616" s="231"/>
    </row>
    <row r="6617" spans="1:18" hidden="1" outlineLevel="1" x14ac:dyDescent="0.35">
      <c r="A6617" s="273"/>
      <c r="B6617" s="213" t="s">
        <v>650</v>
      </c>
      <c r="C6617" s="209"/>
      <c r="D6617" s="210">
        <f>IF($B6497&lt;&gt;"",D6616*(VLOOKUP($B6497,Production!$G4:$P53,10)*(1+VLOOKUP($B6497,Production!$G4:$Q53,11))^(D6500-$D6500))/1000,0)</f>
        <v>0</v>
      </c>
      <c r="E6617" s="210">
        <f>IF($B6497&lt;&gt;"",E6616*(VLOOKUP($B6497,Production!$G4:$P53,10)*(1+VLOOKUP($B6497,Production!$G4:$Q53,11))^(E6500-$D6500))/1000,0)</f>
        <v>0</v>
      </c>
      <c r="F6617" s="210">
        <f>IF($B6497&lt;&gt;"",F6616*(VLOOKUP($B6497,Production!$G4:$P53,10)*(1+VLOOKUP($B6497,Production!$G4:$Q53,11))^(F6500-$D6500))/1000,0)</f>
        <v>0</v>
      </c>
      <c r="G6617" s="210">
        <f>IF($B6497&lt;&gt;"",G6616*(VLOOKUP($B6497,Production!$G4:$P53,10)*(1+VLOOKUP($B6497,Production!$G4:$Q53,11))^(G6500-$D6500))/1000,0)</f>
        <v>0</v>
      </c>
      <c r="H6617" s="210">
        <f>IF($B6497&lt;&gt;"",H6616*(VLOOKUP($B6497,Production!$G4:$P53,10)*(1+VLOOKUP($B6497,Production!$G4:$Q53,11))^(H6500-$D6500))/1000,0)</f>
        <v>0</v>
      </c>
      <c r="I6617" s="210">
        <f>IF($B6497&lt;&gt;"",I6616*(VLOOKUP($B6497,Production!$G4:$P53,10)*(1+VLOOKUP($B6497,Production!$G4:$Q53,11))^(I6500-$D6500))/1000,0)</f>
        <v>0</v>
      </c>
      <c r="J6617" s="210">
        <f>IF($B6497&lt;&gt;"",J6616*(VLOOKUP($B6497,Production!$G4:$P53,10)*(1+VLOOKUP($B6497,Production!$G4:$Q53,11))^(J6500-$D6500))/1000,0)</f>
        <v>0</v>
      </c>
      <c r="K6617" s="210">
        <f>IF($B6497&lt;&gt;"",K6616*(VLOOKUP($B6497,Production!$G4:$P53,10)*(1+VLOOKUP($B6497,Production!$G4:$Q53,11))^(K6500-$D6500))/1000,0)</f>
        <v>0</v>
      </c>
      <c r="L6617" s="210">
        <f>IF($B6497&lt;&gt;"",L6616*(VLOOKUP($B6497,Production!$G4:$P53,10)*(1+VLOOKUP($B6497,Production!$G4:$Q53,11))^(L6500-$D6500))/1000,0)</f>
        <v>0</v>
      </c>
      <c r="M6617" s="210">
        <f>IF($B6497&lt;&gt;"",M6616*(VLOOKUP($B6497,Production!$G4:$P53,10)*(1+VLOOKUP($B6497,Production!$G4:$Q53,11))^(M6500-$D6500))/1000,0)</f>
        <v>0</v>
      </c>
      <c r="N6617" s="210">
        <f>IF($B6497&lt;&gt;"",N6616*(VLOOKUP($B6497,Production!$G4:$P53,10)*(1+VLOOKUP($B6497,Production!$G4:$Q53,11))^(N6500-$D6500))/1000,0)</f>
        <v>0</v>
      </c>
      <c r="O6617" s="210">
        <f>IF($B6497&lt;&gt;"",O6616*(VLOOKUP($B6497,Production!$G4:$P53,10)*(1+VLOOKUP($B6497,Production!$G4:$Q53,11))^(O6500-$D6500))/1000,0)</f>
        <v>0</v>
      </c>
      <c r="P6617" s="210">
        <f>IF($B6497&lt;&gt;"",P6616*(VLOOKUP($B6497,Production!$G4:$P53,10)*(1+VLOOKUP($B6497,Production!$G4:$Q53,11))^(P6500-$D6500))/1000,0)</f>
        <v>0</v>
      </c>
      <c r="Q6617" s="210">
        <f>IF($B6497&lt;&gt;"",Q6616*(VLOOKUP($B6497,Production!$G4:$P53,10)*(1+VLOOKUP($B6497,Production!$G4:$Q53,11))^(Q6500-$D6500))/1000,0)</f>
        <v>0</v>
      </c>
      <c r="R6617" s="210">
        <f>IF($B6497&lt;&gt;"",R6616*(VLOOKUP($B6497,Production!$G4:$P53,10)*(1+VLOOKUP($B6497,Production!$G4:$Q53,11))^(R6500-$D6500))/1000,0)</f>
        <v>0</v>
      </c>
    </row>
    <row r="6618" spans="1:18" hidden="1" outlineLevel="1" x14ac:dyDescent="0.35">
      <c r="A6618" s="273" t="s">
        <v>651</v>
      </c>
      <c r="B6618" s="212" t="s">
        <v>652</v>
      </c>
      <c r="C6618" s="43"/>
      <c r="D6618" s="231">
        <v>10000</v>
      </c>
      <c r="E6618" s="231">
        <v>10000</v>
      </c>
      <c r="F6618" s="231"/>
      <c r="G6618" s="231"/>
      <c r="H6618" s="231"/>
      <c r="I6618" s="231"/>
      <c r="J6618" s="231"/>
      <c r="K6618" s="231"/>
      <c r="L6618" s="231"/>
      <c r="M6618" s="231"/>
      <c r="N6618" s="231"/>
      <c r="O6618" s="231"/>
      <c r="P6618" s="231"/>
      <c r="Q6618" s="231"/>
      <c r="R6618" s="231"/>
    </row>
    <row r="6619" spans="1:18" hidden="1" outlineLevel="1" x14ac:dyDescent="0.35">
      <c r="A6619" s="273"/>
      <c r="B6619" s="213" t="s">
        <v>650</v>
      </c>
      <c r="C6619" s="209"/>
      <c r="D6619" s="210">
        <f>IF($B6497&lt;&gt;"",D6618*(VLOOKUP($B6497,Production!$G4:$R53,10)*(1+VLOOKUP($B6497,Production!$G4:$S53,11))^(D6500-$D6500))/1000,0)</f>
        <v>0</v>
      </c>
      <c r="E6619" s="210">
        <f>IF($B6497&lt;&gt;"",E6618*(VLOOKUP($B6497,Production!$G4:$R53,10)*(1+VLOOKUP($B6497,Production!$G4:$S53,11))^(E6500-$D6500))/1000,0)</f>
        <v>0</v>
      </c>
      <c r="F6619" s="210">
        <f>IF($B6497&lt;&gt;"",F6618*(VLOOKUP($B6497,Production!$G4:$R53,10)*(1+VLOOKUP($B6497,Production!$G4:$S53,11))^(F6500-$D6500))/1000,0)</f>
        <v>0</v>
      </c>
      <c r="G6619" s="210">
        <f>IF($B6497&lt;&gt;"",G6618*(VLOOKUP($B6497,Production!$G4:$R53,10)*(1+VLOOKUP($B6497,Production!$G4:$S53,11))^(G6500-$D6500))/1000,0)</f>
        <v>0</v>
      </c>
      <c r="H6619" s="210">
        <f>IF($B6497&lt;&gt;"",H6618*(VLOOKUP($B6497,Production!$G4:$R53,10)*(1+VLOOKUP($B6497,Production!$G4:$S53,11))^(H6500-$D6500))/1000,0)</f>
        <v>0</v>
      </c>
      <c r="I6619" s="210">
        <f>IF($B6497&lt;&gt;"",I6618*(VLOOKUP($B6497,Production!$G4:$R53,10)*(1+VLOOKUP($B6497,Production!$G4:$S53,11))^(I6500-$D6500))/1000,0)</f>
        <v>0</v>
      </c>
      <c r="J6619" s="210">
        <f>IF($B6497&lt;&gt;"",J6618*(VLOOKUP($B6497,Production!$G4:$R53,10)*(1+VLOOKUP($B6497,Production!$G4:$S53,11))^(J6500-$D6500))/1000,0)</f>
        <v>0</v>
      </c>
      <c r="K6619" s="210">
        <f>IF($B6497&lt;&gt;"",K6618*(VLOOKUP($B6497,Production!$G4:$R53,10)*(1+VLOOKUP($B6497,Production!$G4:$S53,11))^(K6500-$D6500))/1000,0)</f>
        <v>0</v>
      </c>
      <c r="L6619" s="210">
        <f>IF($B6497&lt;&gt;"",L6618*(VLOOKUP($B6497,Production!$G4:$R53,10)*(1+VLOOKUP($B6497,Production!$G4:$S53,11))^(L6500-$D6500))/1000,0)</f>
        <v>0</v>
      </c>
      <c r="M6619" s="210">
        <f>IF($B6497&lt;&gt;"",M6618*(VLOOKUP($B6497,Production!$G4:$R53,10)*(1+VLOOKUP($B6497,Production!$G4:$S53,11))^(M6500-$D6500))/1000,0)</f>
        <v>0</v>
      </c>
      <c r="N6619" s="210">
        <f>IF($B6497&lt;&gt;"",N6618*(VLOOKUP($B6497,Production!$G4:$R53,10)*(1+VLOOKUP($B6497,Production!$G4:$S53,11))^(N6500-$D6500))/1000,0)</f>
        <v>0</v>
      </c>
      <c r="O6619" s="210">
        <f>IF($B6497&lt;&gt;"",O6618*(VLOOKUP($B6497,Production!$G4:$R53,10)*(1+VLOOKUP($B6497,Production!$G4:$S53,11))^(O6500-$D6500))/1000,0)</f>
        <v>0</v>
      </c>
      <c r="P6619" s="210">
        <f>IF($B6497&lt;&gt;"",P6618*(VLOOKUP($B6497,Production!$G4:$R53,10)*(1+VLOOKUP($B6497,Production!$G4:$S53,11))^(P6500-$D6500))/1000,0)</f>
        <v>0</v>
      </c>
      <c r="Q6619" s="210">
        <f>IF($B6497&lt;&gt;"",Q6618*(VLOOKUP($B6497,Production!$G4:$R53,10)*(1+VLOOKUP($B6497,Production!$G4:$S53,11))^(Q6500-$D6500))/1000,0)</f>
        <v>0</v>
      </c>
      <c r="R6619" s="210">
        <f>IF($B6497&lt;&gt;"",R6618*(VLOOKUP($B6497,Production!$G4:$R53,10)*(1+VLOOKUP($B6497,Production!$G4:$S53,11))^(R6500-$D6500))/1000,0)</f>
        <v>0</v>
      </c>
    </row>
    <row r="6620" spans="1:18" hidden="1" outlineLevel="1" x14ac:dyDescent="0.35">
      <c r="A6620" s="212" t="s">
        <v>653</v>
      </c>
      <c r="B6620" s="212"/>
      <c r="C6620" s="43"/>
      <c r="D6620" s="231"/>
      <c r="E6620" s="231"/>
      <c r="F6620" s="231"/>
      <c r="G6620" s="231"/>
      <c r="H6620" s="231"/>
      <c r="I6620" s="231"/>
      <c r="J6620" s="231"/>
      <c r="K6620" s="231"/>
      <c r="L6620" s="231"/>
      <c r="M6620" s="231"/>
      <c r="N6620" s="231"/>
      <c r="O6620" s="231"/>
      <c r="P6620" s="231"/>
      <c r="Q6620" s="231"/>
      <c r="R6620" s="231"/>
    </row>
    <row r="6621" spans="1:18" hidden="1" outlineLevel="1" x14ac:dyDescent="0.35">
      <c r="A6621" s="212" t="s">
        <v>654</v>
      </c>
      <c r="B6621" s="212"/>
      <c r="C6621" s="43"/>
      <c r="D6621" s="231"/>
      <c r="E6621" s="231"/>
      <c r="F6621" s="231"/>
      <c r="G6621" s="231"/>
      <c r="H6621" s="231"/>
      <c r="I6621" s="231"/>
      <c r="J6621" s="231"/>
      <c r="K6621" s="231"/>
      <c r="L6621" s="231"/>
      <c r="M6621" s="231"/>
      <c r="N6621" s="231"/>
      <c r="O6621" s="231"/>
      <c r="P6621" s="231"/>
      <c r="Q6621" s="231"/>
      <c r="R6621" s="231"/>
    </row>
    <row r="6622" spans="1:18" hidden="1" outlineLevel="1" x14ac:dyDescent="0.35">
      <c r="A6622" s="211" t="s">
        <v>655</v>
      </c>
      <c r="B6622" s="209"/>
      <c r="C6622" s="209"/>
      <c r="D6622" s="210">
        <f t="shared" ref="D6622:R6622" si="580">D6617+D6619+D6620+D6621</f>
        <v>0</v>
      </c>
      <c r="E6622" s="210">
        <f t="shared" si="580"/>
        <v>0</v>
      </c>
      <c r="F6622" s="210">
        <f t="shared" si="580"/>
        <v>0</v>
      </c>
      <c r="G6622" s="210">
        <f t="shared" si="580"/>
        <v>0</v>
      </c>
      <c r="H6622" s="210">
        <f t="shared" si="580"/>
        <v>0</v>
      </c>
      <c r="I6622" s="210">
        <f t="shared" si="580"/>
        <v>0</v>
      </c>
      <c r="J6622" s="210">
        <f t="shared" si="580"/>
        <v>0</v>
      </c>
      <c r="K6622" s="210">
        <f t="shared" si="580"/>
        <v>0</v>
      </c>
      <c r="L6622" s="210">
        <f t="shared" si="580"/>
        <v>0</v>
      </c>
      <c r="M6622" s="210">
        <f t="shared" si="580"/>
        <v>0</v>
      </c>
      <c r="N6622" s="210">
        <f t="shared" si="580"/>
        <v>0</v>
      </c>
      <c r="O6622" s="210">
        <f t="shared" si="580"/>
        <v>0</v>
      </c>
      <c r="P6622" s="210">
        <f t="shared" si="580"/>
        <v>0</v>
      </c>
      <c r="Q6622" s="210">
        <f t="shared" si="580"/>
        <v>0</v>
      </c>
      <c r="R6622" s="210">
        <f t="shared" si="580"/>
        <v>0</v>
      </c>
    </row>
    <row r="6623" spans="1:18" hidden="1" outlineLevel="1" x14ac:dyDescent="0.35"/>
    <row r="6624" spans="1:18" hidden="1" outlineLevel="1" x14ac:dyDescent="0.35">
      <c r="A6624" s="209" t="s">
        <v>656</v>
      </c>
      <c r="B6624" s="209"/>
      <c r="C6624" s="209"/>
      <c r="D6624" s="210">
        <f t="shared" ref="D6624:R6624" si="581">D6614-D6622</f>
        <v>0</v>
      </c>
      <c r="E6624" s="210">
        <f t="shared" si="581"/>
        <v>0</v>
      </c>
      <c r="F6624" s="210">
        <f t="shared" si="581"/>
        <v>0</v>
      </c>
      <c r="G6624" s="210">
        <f t="shared" si="581"/>
        <v>0</v>
      </c>
      <c r="H6624" s="210">
        <f t="shared" si="581"/>
        <v>0</v>
      </c>
      <c r="I6624" s="210">
        <f t="shared" si="581"/>
        <v>0</v>
      </c>
      <c r="J6624" s="210">
        <f t="shared" si="581"/>
        <v>0</v>
      </c>
      <c r="K6624" s="210">
        <f t="shared" si="581"/>
        <v>0</v>
      </c>
      <c r="L6624" s="210">
        <f t="shared" si="581"/>
        <v>0</v>
      </c>
      <c r="M6624" s="210">
        <f t="shared" si="581"/>
        <v>0</v>
      </c>
      <c r="N6624" s="210">
        <f t="shared" si="581"/>
        <v>0</v>
      </c>
      <c r="O6624" s="210">
        <f t="shared" si="581"/>
        <v>0</v>
      </c>
      <c r="P6624" s="210">
        <f t="shared" si="581"/>
        <v>0</v>
      </c>
      <c r="Q6624" s="210">
        <f t="shared" si="581"/>
        <v>0</v>
      </c>
      <c r="R6624" s="210">
        <f t="shared" si="581"/>
        <v>0</v>
      </c>
    </row>
    <row r="6625" spans="1:18" hidden="1" outlineLevel="1" x14ac:dyDescent="0.35"/>
    <row r="6626" spans="1:18" hidden="1" outlineLevel="1" x14ac:dyDescent="0.35">
      <c r="A6626" s="43" t="s">
        <v>657</v>
      </c>
      <c r="B6626" s="43"/>
      <c r="C6626" s="43"/>
      <c r="D6626" s="231"/>
      <c r="E6626" s="231"/>
      <c r="F6626" s="231"/>
      <c r="G6626" s="231"/>
      <c r="H6626" s="231"/>
      <c r="I6626" s="231"/>
      <c r="J6626" s="231"/>
      <c r="K6626" s="231"/>
      <c r="L6626" s="231"/>
      <c r="M6626" s="231"/>
      <c r="N6626" s="231"/>
      <c r="O6626" s="231"/>
      <c r="P6626" s="231"/>
      <c r="Q6626" s="231"/>
      <c r="R6626" s="231"/>
    </row>
    <row r="6627" spans="1:18" hidden="1" outlineLevel="1" x14ac:dyDescent="0.35"/>
    <row r="6628" spans="1:18" hidden="1" outlineLevel="1" x14ac:dyDescent="0.35">
      <c r="A6628" s="209" t="s">
        <v>658</v>
      </c>
      <c r="B6628" s="209"/>
      <c r="C6628" s="209"/>
      <c r="D6628" s="210">
        <f t="shared" ref="D6628:R6628" si="582">D6624-D6626</f>
        <v>0</v>
      </c>
      <c r="E6628" s="210">
        <f t="shared" si="582"/>
        <v>0</v>
      </c>
      <c r="F6628" s="210">
        <f t="shared" si="582"/>
        <v>0</v>
      </c>
      <c r="G6628" s="210">
        <f t="shared" si="582"/>
        <v>0</v>
      </c>
      <c r="H6628" s="210">
        <f t="shared" si="582"/>
        <v>0</v>
      </c>
      <c r="I6628" s="210">
        <f t="shared" si="582"/>
        <v>0</v>
      </c>
      <c r="J6628" s="210">
        <f t="shared" si="582"/>
        <v>0</v>
      </c>
      <c r="K6628" s="210">
        <f t="shared" si="582"/>
        <v>0</v>
      </c>
      <c r="L6628" s="210">
        <f t="shared" si="582"/>
        <v>0</v>
      </c>
      <c r="M6628" s="210">
        <f t="shared" si="582"/>
        <v>0</v>
      </c>
      <c r="N6628" s="210">
        <f t="shared" si="582"/>
        <v>0</v>
      </c>
      <c r="O6628" s="210">
        <f t="shared" si="582"/>
        <v>0</v>
      </c>
      <c r="P6628" s="210">
        <f t="shared" si="582"/>
        <v>0</v>
      </c>
      <c r="Q6628" s="210">
        <f t="shared" si="582"/>
        <v>0</v>
      </c>
      <c r="R6628" s="210">
        <f t="shared" si="582"/>
        <v>0</v>
      </c>
    </row>
    <row r="6629" spans="1:18" hidden="1" outlineLevel="1" x14ac:dyDescent="0.35">
      <c r="A6629" s="209" t="s">
        <v>659</v>
      </c>
      <c r="B6629" s="209"/>
      <c r="C6629" s="209"/>
      <c r="D6629" s="210">
        <f t="shared" ref="D6629:R6629" si="583">$B6498*D6628</f>
        <v>0</v>
      </c>
      <c r="E6629" s="210">
        <f t="shared" si="583"/>
        <v>0</v>
      </c>
      <c r="F6629" s="210">
        <f t="shared" si="583"/>
        <v>0</v>
      </c>
      <c r="G6629" s="210">
        <f t="shared" si="583"/>
        <v>0</v>
      </c>
      <c r="H6629" s="210">
        <f t="shared" si="583"/>
        <v>0</v>
      </c>
      <c r="I6629" s="210">
        <f t="shared" si="583"/>
        <v>0</v>
      </c>
      <c r="J6629" s="210">
        <f t="shared" si="583"/>
        <v>0</v>
      </c>
      <c r="K6629" s="210">
        <f t="shared" si="583"/>
        <v>0</v>
      </c>
      <c r="L6629" s="210">
        <f t="shared" si="583"/>
        <v>0</v>
      </c>
      <c r="M6629" s="210">
        <f t="shared" si="583"/>
        <v>0</v>
      </c>
      <c r="N6629" s="210">
        <f t="shared" si="583"/>
        <v>0</v>
      </c>
      <c r="O6629" s="210">
        <f t="shared" si="583"/>
        <v>0</v>
      </c>
      <c r="P6629" s="210">
        <f t="shared" si="583"/>
        <v>0</v>
      </c>
      <c r="Q6629" s="210">
        <f t="shared" si="583"/>
        <v>0</v>
      </c>
      <c r="R6629" s="210">
        <f t="shared" si="583"/>
        <v>0</v>
      </c>
    </row>
    <row r="6630" spans="1:18" hidden="1" outlineLevel="1" x14ac:dyDescent="0.35"/>
    <row r="6631" spans="1:18" hidden="1" outlineLevel="1" x14ac:dyDescent="0.35">
      <c r="A6631" s="209" t="s">
        <v>660</v>
      </c>
      <c r="B6631" s="209"/>
      <c r="C6631" s="209"/>
      <c r="D6631" s="210">
        <f t="shared" ref="D6631:R6631" si="584">D6628-D6629</f>
        <v>0</v>
      </c>
      <c r="E6631" s="210">
        <f t="shared" si="584"/>
        <v>0</v>
      </c>
      <c r="F6631" s="210">
        <f t="shared" si="584"/>
        <v>0</v>
      </c>
      <c r="G6631" s="210">
        <f t="shared" si="584"/>
        <v>0</v>
      </c>
      <c r="H6631" s="210">
        <f t="shared" si="584"/>
        <v>0</v>
      </c>
      <c r="I6631" s="210">
        <f t="shared" si="584"/>
        <v>0</v>
      </c>
      <c r="J6631" s="210">
        <f t="shared" si="584"/>
        <v>0</v>
      </c>
      <c r="K6631" s="210">
        <f t="shared" si="584"/>
        <v>0</v>
      </c>
      <c r="L6631" s="210">
        <f t="shared" si="584"/>
        <v>0</v>
      </c>
      <c r="M6631" s="210">
        <f t="shared" si="584"/>
        <v>0</v>
      </c>
      <c r="N6631" s="210">
        <f t="shared" si="584"/>
        <v>0</v>
      </c>
      <c r="O6631" s="210">
        <f t="shared" si="584"/>
        <v>0</v>
      </c>
      <c r="P6631" s="210">
        <f t="shared" si="584"/>
        <v>0</v>
      </c>
      <c r="Q6631" s="210">
        <f t="shared" si="584"/>
        <v>0</v>
      </c>
      <c r="R6631" s="210">
        <f t="shared" si="584"/>
        <v>0</v>
      </c>
    </row>
    <row r="6632" spans="1:18" hidden="1" outlineLevel="1" x14ac:dyDescent="0.35"/>
    <row r="6633" spans="1:18" hidden="1" outlineLevel="1" x14ac:dyDescent="0.35">
      <c r="A6633" s="208" t="s">
        <v>661</v>
      </c>
      <c r="B6633" s="208"/>
      <c r="C6633" s="207"/>
      <c r="D6633" s="202" t="e">
        <f>IRR(D6631:R6631)</f>
        <v>#NUM!</v>
      </c>
    </row>
    <row r="6634" spans="1:18" collapsed="1" x14ac:dyDescent="0.35"/>
    <row r="6636" spans="1:18" s="156" customFormat="1" x14ac:dyDescent="0.35">
      <c r="A6636" s="156" t="s">
        <v>701</v>
      </c>
    </row>
    <row r="6637" spans="1:18" hidden="1" outlineLevel="1" x14ac:dyDescent="0.35"/>
    <row r="6638" spans="1:18" hidden="1" outlineLevel="1" x14ac:dyDescent="0.35">
      <c r="A6638" s="204" t="s">
        <v>631</v>
      </c>
      <c r="B6638" s="195"/>
    </row>
    <row r="6639" spans="1:18" ht="15" hidden="1" outlineLevel="1" thickBot="1" x14ac:dyDescent="0.4">
      <c r="A6639" s="206" t="s">
        <v>632</v>
      </c>
      <c r="B6639" s="230"/>
    </row>
    <row r="6640" spans="1:18" hidden="1" outlineLevel="1" x14ac:dyDescent="0.35"/>
    <row r="6641" spans="1:18" hidden="1" outlineLevel="1" x14ac:dyDescent="0.35">
      <c r="A6641" s="43" t="s">
        <v>633</v>
      </c>
      <c r="B6641" s="43"/>
      <c r="C6641" s="210">
        <v>0</v>
      </c>
      <c r="D6641" s="210">
        <v>1</v>
      </c>
      <c r="E6641" s="210">
        <v>2</v>
      </c>
      <c r="F6641" s="210">
        <v>3</v>
      </c>
      <c r="G6641" s="210">
        <v>4</v>
      </c>
      <c r="H6641" s="210">
        <v>5</v>
      </c>
      <c r="I6641" s="210">
        <v>6</v>
      </c>
      <c r="J6641" s="210">
        <v>7</v>
      </c>
      <c r="K6641" s="210">
        <v>8</v>
      </c>
      <c r="L6641" s="210">
        <v>9</v>
      </c>
      <c r="M6641" s="210">
        <v>10</v>
      </c>
      <c r="N6641" s="210">
        <v>11</v>
      </c>
      <c r="O6641" s="210">
        <v>12</v>
      </c>
      <c r="P6641" s="210">
        <v>13</v>
      </c>
      <c r="Q6641" s="210">
        <v>14</v>
      </c>
      <c r="R6641" s="210">
        <v>15</v>
      </c>
    </row>
    <row r="6642" spans="1:18" hidden="1" outlineLevel="1" x14ac:dyDescent="0.35"/>
    <row r="6643" spans="1:18" hidden="1" outlineLevel="1" x14ac:dyDescent="0.35">
      <c r="A6643" s="43" t="s">
        <v>634</v>
      </c>
      <c r="B6643" s="43"/>
      <c r="C6643" s="231"/>
      <c r="D6643" s="231"/>
      <c r="E6643" s="231"/>
      <c r="F6643" s="231"/>
      <c r="G6643" s="231"/>
      <c r="H6643" s="231"/>
      <c r="I6643" s="231"/>
      <c r="J6643" s="231"/>
      <c r="K6643" s="231"/>
      <c r="L6643" s="231"/>
      <c r="M6643" s="231"/>
      <c r="N6643" s="231"/>
      <c r="O6643" s="231"/>
      <c r="P6643" s="231"/>
      <c r="Q6643" s="231"/>
      <c r="R6643" s="231"/>
    </row>
    <row r="6644" spans="1:18" hidden="1" outlineLevel="1" x14ac:dyDescent="0.35">
      <c r="A6644" s="43" t="s">
        <v>635</v>
      </c>
      <c r="B6644" s="43"/>
      <c r="C6644" s="231"/>
      <c r="D6644" s="231"/>
      <c r="E6644" s="231"/>
      <c r="F6644" s="231"/>
      <c r="G6644" s="231"/>
      <c r="H6644" s="231"/>
      <c r="I6644" s="231"/>
      <c r="J6644" s="231"/>
      <c r="K6644" s="231"/>
      <c r="L6644" s="231"/>
      <c r="M6644" s="231"/>
      <c r="N6644" s="231"/>
      <c r="O6644" s="231"/>
      <c r="P6644" s="231"/>
      <c r="Q6644" s="231"/>
      <c r="R6644" s="231"/>
    </row>
    <row r="6645" spans="1:18" hidden="1" outlineLevel="1" x14ac:dyDescent="0.35">
      <c r="A6645" s="43" t="s">
        <v>636</v>
      </c>
      <c r="B6645" s="43"/>
      <c r="C6645" s="231"/>
      <c r="D6645" s="231"/>
      <c r="E6645" s="231"/>
      <c r="F6645" s="231"/>
      <c r="G6645" s="231"/>
      <c r="H6645" s="231"/>
      <c r="I6645" s="231"/>
      <c r="J6645" s="231"/>
      <c r="K6645" s="231"/>
      <c r="L6645" s="231"/>
      <c r="M6645" s="231"/>
      <c r="N6645" s="231"/>
      <c r="O6645" s="231"/>
      <c r="P6645" s="231"/>
      <c r="Q6645" s="231"/>
      <c r="R6645" s="231"/>
    </row>
    <row r="6646" spans="1:18" hidden="1" outlineLevel="1" x14ac:dyDescent="0.35"/>
    <row r="6647" spans="1:18" hidden="1" outlineLevel="2" x14ac:dyDescent="0.35">
      <c r="A6647" s="209" t="str">
        <f>'Usages mobilité'!A4</f>
        <v>Usage mobilité n°1</v>
      </c>
      <c r="B6647" s="209" t="s">
        <v>637</v>
      </c>
      <c r="C6647" s="209"/>
      <c r="D6647" s="210">
        <f>IF(B$6638&lt;&gt;"",IF(B$6638='Usages mobilité'!BF4,'Usages mobilité'!BD4,0),0)</f>
        <v>0</v>
      </c>
      <c r="E6647" s="210">
        <f t="shared" ref="E6647:R6656" si="585">$D6647</f>
        <v>0</v>
      </c>
      <c r="F6647" s="210">
        <f t="shared" si="585"/>
        <v>0</v>
      </c>
      <c r="G6647" s="210">
        <f t="shared" si="585"/>
        <v>0</v>
      </c>
      <c r="H6647" s="210">
        <f t="shared" si="585"/>
        <v>0</v>
      </c>
      <c r="I6647" s="210">
        <f t="shared" si="585"/>
        <v>0</v>
      </c>
      <c r="J6647" s="210">
        <f t="shared" si="585"/>
        <v>0</v>
      </c>
      <c r="K6647" s="210">
        <f t="shared" si="585"/>
        <v>0</v>
      </c>
      <c r="L6647" s="210">
        <f t="shared" si="585"/>
        <v>0</v>
      </c>
      <c r="M6647" s="210">
        <f t="shared" si="585"/>
        <v>0</v>
      </c>
      <c r="N6647" s="210">
        <f t="shared" si="585"/>
        <v>0</v>
      </c>
      <c r="O6647" s="210">
        <f t="shared" si="585"/>
        <v>0</v>
      </c>
      <c r="P6647" s="210">
        <f t="shared" si="585"/>
        <v>0</v>
      </c>
      <c r="Q6647" s="210">
        <f t="shared" si="585"/>
        <v>0</v>
      </c>
      <c r="R6647" s="210">
        <f t="shared" si="585"/>
        <v>0</v>
      </c>
    </row>
    <row r="6648" spans="1:18" hidden="1" outlineLevel="2" x14ac:dyDescent="0.35">
      <c r="A6648" s="209" t="str">
        <f>'Usages mobilité'!A5</f>
        <v>Usage mobilité n°2</v>
      </c>
      <c r="B6648" s="209" t="s">
        <v>637</v>
      </c>
      <c r="C6648" s="209"/>
      <c r="D6648" s="210">
        <f>IF(B$6638&lt;&gt;"",IF(B$6638='Usages mobilité'!BF5,'Usages mobilité'!BD5,0),0)</f>
        <v>0</v>
      </c>
      <c r="E6648" s="210">
        <f t="shared" si="585"/>
        <v>0</v>
      </c>
      <c r="F6648" s="210">
        <f t="shared" si="585"/>
        <v>0</v>
      </c>
      <c r="G6648" s="210">
        <f t="shared" si="585"/>
        <v>0</v>
      </c>
      <c r="H6648" s="210">
        <f t="shared" si="585"/>
        <v>0</v>
      </c>
      <c r="I6648" s="210">
        <f t="shared" si="585"/>
        <v>0</v>
      </c>
      <c r="J6648" s="210">
        <f t="shared" si="585"/>
        <v>0</v>
      </c>
      <c r="K6648" s="210">
        <f t="shared" si="585"/>
        <v>0</v>
      </c>
      <c r="L6648" s="210">
        <f t="shared" si="585"/>
        <v>0</v>
      </c>
      <c r="M6648" s="210">
        <f t="shared" si="585"/>
        <v>0</v>
      </c>
      <c r="N6648" s="210">
        <f t="shared" si="585"/>
        <v>0</v>
      </c>
      <c r="O6648" s="210">
        <f t="shared" si="585"/>
        <v>0</v>
      </c>
      <c r="P6648" s="210">
        <f t="shared" si="585"/>
        <v>0</v>
      </c>
      <c r="Q6648" s="210">
        <f t="shared" si="585"/>
        <v>0</v>
      </c>
      <c r="R6648" s="210">
        <f t="shared" si="585"/>
        <v>0</v>
      </c>
    </row>
    <row r="6649" spans="1:18" hidden="1" outlineLevel="2" x14ac:dyDescent="0.35">
      <c r="A6649" s="209" t="str">
        <f>'Usages mobilité'!A6</f>
        <v>Usage mobilité n°3</v>
      </c>
      <c r="B6649" s="209" t="s">
        <v>637</v>
      </c>
      <c r="C6649" s="209"/>
      <c r="D6649" s="210">
        <f>IF(B$6638&lt;&gt;"",IF(B$6638='Usages mobilité'!BF6,'Usages mobilité'!BD6,0),0)</f>
        <v>0</v>
      </c>
      <c r="E6649" s="210">
        <f t="shared" si="585"/>
        <v>0</v>
      </c>
      <c r="F6649" s="210">
        <f t="shared" si="585"/>
        <v>0</v>
      </c>
      <c r="G6649" s="210">
        <f t="shared" si="585"/>
        <v>0</v>
      </c>
      <c r="H6649" s="210">
        <f t="shared" si="585"/>
        <v>0</v>
      </c>
      <c r="I6649" s="210">
        <f t="shared" si="585"/>
        <v>0</v>
      </c>
      <c r="J6649" s="210">
        <f t="shared" si="585"/>
        <v>0</v>
      </c>
      <c r="K6649" s="210">
        <f t="shared" si="585"/>
        <v>0</v>
      </c>
      <c r="L6649" s="210">
        <f t="shared" si="585"/>
        <v>0</v>
      </c>
      <c r="M6649" s="210">
        <f t="shared" si="585"/>
        <v>0</v>
      </c>
      <c r="N6649" s="210">
        <f t="shared" si="585"/>
        <v>0</v>
      </c>
      <c r="O6649" s="210">
        <f t="shared" si="585"/>
        <v>0</v>
      </c>
      <c r="P6649" s="210">
        <f t="shared" si="585"/>
        <v>0</v>
      </c>
      <c r="Q6649" s="210">
        <f t="shared" si="585"/>
        <v>0</v>
      </c>
      <c r="R6649" s="210">
        <f t="shared" si="585"/>
        <v>0</v>
      </c>
    </row>
    <row r="6650" spans="1:18" hidden="1" outlineLevel="2" x14ac:dyDescent="0.35">
      <c r="A6650" s="209" t="str">
        <f>'Usages mobilité'!A7</f>
        <v>Usage mobilité n°4</v>
      </c>
      <c r="B6650" s="209" t="s">
        <v>637</v>
      </c>
      <c r="C6650" s="209"/>
      <c r="D6650" s="210">
        <f>IF(B$6638&lt;&gt;"",IF(B$6638='Usages mobilité'!BF7,'Usages mobilité'!BD7,0),0)</f>
        <v>0</v>
      </c>
      <c r="E6650" s="210">
        <f t="shared" si="585"/>
        <v>0</v>
      </c>
      <c r="F6650" s="210">
        <f t="shared" si="585"/>
        <v>0</v>
      </c>
      <c r="G6650" s="210">
        <f t="shared" si="585"/>
        <v>0</v>
      </c>
      <c r="H6650" s="210">
        <f t="shared" si="585"/>
        <v>0</v>
      </c>
      <c r="I6650" s="210">
        <f t="shared" si="585"/>
        <v>0</v>
      </c>
      <c r="J6650" s="210">
        <f t="shared" si="585"/>
        <v>0</v>
      </c>
      <c r="K6650" s="210">
        <f t="shared" si="585"/>
        <v>0</v>
      </c>
      <c r="L6650" s="210">
        <f t="shared" si="585"/>
        <v>0</v>
      </c>
      <c r="M6650" s="210">
        <f t="shared" si="585"/>
        <v>0</v>
      </c>
      <c r="N6650" s="210">
        <f t="shared" si="585"/>
        <v>0</v>
      </c>
      <c r="O6650" s="210">
        <f t="shared" si="585"/>
        <v>0</v>
      </c>
      <c r="P6650" s="210">
        <f t="shared" si="585"/>
        <v>0</v>
      </c>
      <c r="Q6650" s="210">
        <f t="shared" si="585"/>
        <v>0</v>
      </c>
      <c r="R6650" s="210">
        <f t="shared" si="585"/>
        <v>0</v>
      </c>
    </row>
    <row r="6651" spans="1:18" hidden="1" outlineLevel="2" x14ac:dyDescent="0.35">
      <c r="A6651" s="209" t="str">
        <f>'Usages mobilité'!A8</f>
        <v>Usage mobilité n°5</v>
      </c>
      <c r="B6651" s="209" t="s">
        <v>637</v>
      </c>
      <c r="C6651" s="209"/>
      <c r="D6651" s="210">
        <f>IF(B$6638&lt;&gt;"",IF(B$6638='Usages mobilité'!BF8,'Usages mobilité'!BD8,0),0)</f>
        <v>0</v>
      </c>
      <c r="E6651" s="210">
        <f t="shared" si="585"/>
        <v>0</v>
      </c>
      <c r="F6651" s="210">
        <f t="shared" si="585"/>
        <v>0</v>
      </c>
      <c r="G6651" s="210">
        <f t="shared" si="585"/>
        <v>0</v>
      </c>
      <c r="H6651" s="210">
        <f t="shared" si="585"/>
        <v>0</v>
      </c>
      <c r="I6651" s="210">
        <f t="shared" si="585"/>
        <v>0</v>
      </c>
      <c r="J6651" s="210">
        <f t="shared" si="585"/>
        <v>0</v>
      </c>
      <c r="K6651" s="210">
        <f t="shared" si="585"/>
        <v>0</v>
      </c>
      <c r="L6651" s="210">
        <f t="shared" si="585"/>
        <v>0</v>
      </c>
      <c r="M6651" s="210">
        <f t="shared" si="585"/>
        <v>0</v>
      </c>
      <c r="N6651" s="210">
        <f t="shared" si="585"/>
        <v>0</v>
      </c>
      <c r="O6651" s="210">
        <f t="shared" si="585"/>
        <v>0</v>
      </c>
      <c r="P6651" s="210">
        <f t="shared" si="585"/>
        <v>0</v>
      </c>
      <c r="Q6651" s="210">
        <f t="shared" si="585"/>
        <v>0</v>
      </c>
      <c r="R6651" s="210">
        <f t="shared" si="585"/>
        <v>0</v>
      </c>
    </row>
    <row r="6652" spans="1:18" hidden="1" outlineLevel="2" x14ac:dyDescent="0.35">
      <c r="A6652" s="209" t="str">
        <f>'Usages mobilité'!A9</f>
        <v>Usage mobilité n°6</v>
      </c>
      <c r="B6652" s="209" t="s">
        <v>637</v>
      </c>
      <c r="C6652" s="209"/>
      <c r="D6652" s="210">
        <f>IF(B$6638&lt;&gt;"",IF(B$6638='Usages mobilité'!BF9,'Usages mobilité'!BD9,0),0)</f>
        <v>0</v>
      </c>
      <c r="E6652" s="210">
        <f t="shared" si="585"/>
        <v>0</v>
      </c>
      <c r="F6652" s="210">
        <f t="shared" si="585"/>
        <v>0</v>
      </c>
      <c r="G6652" s="210">
        <f t="shared" si="585"/>
        <v>0</v>
      </c>
      <c r="H6652" s="210">
        <f t="shared" si="585"/>
        <v>0</v>
      </c>
      <c r="I6652" s="210">
        <f t="shared" si="585"/>
        <v>0</v>
      </c>
      <c r="J6652" s="210">
        <f t="shared" si="585"/>
        <v>0</v>
      </c>
      <c r="K6652" s="210">
        <f t="shared" si="585"/>
        <v>0</v>
      </c>
      <c r="L6652" s="210">
        <f t="shared" si="585"/>
        <v>0</v>
      </c>
      <c r="M6652" s="210">
        <f t="shared" si="585"/>
        <v>0</v>
      </c>
      <c r="N6652" s="210">
        <f t="shared" si="585"/>
        <v>0</v>
      </c>
      <c r="O6652" s="210">
        <f t="shared" si="585"/>
        <v>0</v>
      </c>
      <c r="P6652" s="210">
        <f t="shared" si="585"/>
        <v>0</v>
      </c>
      <c r="Q6652" s="210">
        <f t="shared" si="585"/>
        <v>0</v>
      </c>
      <c r="R6652" s="210">
        <f t="shared" si="585"/>
        <v>0</v>
      </c>
    </row>
    <row r="6653" spans="1:18" hidden="1" outlineLevel="2" x14ac:dyDescent="0.35">
      <c r="A6653" s="209" t="str">
        <f>'Usages mobilité'!A10</f>
        <v>Usage mobilité n°7</v>
      </c>
      <c r="B6653" s="209" t="s">
        <v>637</v>
      </c>
      <c r="C6653" s="209"/>
      <c r="D6653" s="210">
        <f>IF(B$6638&lt;&gt;"",IF(B$6638='Usages mobilité'!BF10,'Usages mobilité'!BD10,0),0)</f>
        <v>0</v>
      </c>
      <c r="E6653" s="210">
        <f t="shared" si="585"/>
        <v>0</v>
      </c>
      <c r="F6653" s="210">
        <f t="shared" si="585"/>
        <v>0</v>
      </c>
      <c r="G6653" s="210">
        <f t="shared" si="585"/>
        <v>0</v>
      </c>
      <c r="H6653" s="210">
        <f t="shared" si="585"/>
        <v>0</v>
      </c>
      <c r="I6653" s="210">
        <f t="shared" si="585"/>
        <v>0</v>
      </c>
      <c r="J6653" s="210">
        <f t="shared" si="585"/>
        <v>0</v>
      </c>
      <c r="K6653" s="210">
        <f t="shared" si="585"/>
        <v>0</v>
      </c>
      <c r="L6653" s="210">
        <f t="shared" si="585"/>
        <v>0</v>
      </c>
      <c r="M6653" s="210">
        <f t="shared" si="585"/>
        <v>0</v>
      </c>
      <c r="N6653" s="210">
        <f t="shared" si="585"/>
        <v>0</v>
      </c>
      <c r="O6653" s="210">
        <f t="shared" si="585"/>
        <v>0</v>
      </c>
      <c r="P6653" s="210">
        <f t="shared" si="585"/>
        <v>0</v>
      </c>
      <c r="Q6653" s="210">
        <f t="shared" si="585"/>
        <v>0</v>
      </c>
      <c r="R6653" s="210">
        <f t="shared" si="585"/>
        <v>0</v>
      </c>
    </row>
    <row r="6654" spans="1:18" hidden="1" outlineLevel="2" x14ac:dyDescent="0.35">
      <c r="A6654" s="209" t="str">
        <f>'Usages mobilité'!A11</f>
        <v>Usage mobilité n°8</v>
      </c>
      <c r="B6654" s="209" t="s">
        <v>637</v>
      </c>
      <c r="C6654" s="209"/>
      <c r="D6654" s="210">
        <f>IF(B$6638&lt;&gt;"",IF(B$6638='Usages mobilité'!BF11,'Usages mobilité'!BD11,0),0)</f>
        <v>0</v>
      </c>
      <c r="E6654" s="210">
        <f t="shared" si="585"/>
        <v>0</v>
      </c>
      <c r="F6654" s="210">
        <f t="shared" si="585"/>
        <v>0</v>
      </c>
      <c r="G6654" s="210">
        <f t="shared" si="585"/>
        <v>0</v>
      </c>
      <c r="H6654" s="210">
        <f t="shared" si="585"/>
        <v>0</v>
      </c>
      <c r="I6654" s="210">
        <f t="shared" si="585"/>
        <v>0</v>
      </c>
      <c r="J6654" s="210">
        <f t="shared" si="585"/>
        <v>0</v>
      </c>
      <c r="K6654" s="210">
        <f t="shared" si="585"/>
        <v>0</v>
      </c>
      <c r="L6654" s="210">
        <f t="shared" si="585"/>
        <v>0</v>
      </c>
      <c r="M6654" s="210">
        <f t="shared" si="585"/>
        <v>0</v>
      </c>
      <c r="N6654" s="210">
        <f t="shared" si="585"/>
        <v>0</v>
      </c>
      <c r="O6654" s="210">
        <f t="shared" si="585"/>
        <v>0</v>
      </c>
      <c r="P6654" s="210">
        <f t="shared" si="585"/>
        <v>0</v>
      </c>
      <c r="Q6654" s="210">
        <f t="shared" si="585"/>
        <v>0</v>
      </c>
      <c r="R6654" s="210">
        <f t="shared" si="585"/>
        <v>0</v>
      </c>
    </row>
    <row r="6655" spans="1:18" hidden="1" outlineLevel="2" x14ac:dyDescent="0.35">
      <c r="A6655" s="209" t="str">
        <f>'Usages mobilité'!A12</f>
        <v>Usage mobilité n°9</v>
      </c>
      <c r="B6655" s="209" t="s">
        <v>637</v>
      </c>
      <c r="C6655" s="209"/>
      <c r="D6655" s="210">
        <f>IF(B$6638&lt;&gt;"",IF(B$6638='Usages mobilité'!BF12,'Usages mobilité'!BD12,0),0)</f>
        <v>0</v>
      </c>
      <c r="E6655" s="210">
        <f t="shared" si="585"/>
        <v>0</v>
      </c>
      <c r="F6655" s="210">
        <f t="shared" si="585"/>
        <v>0</v>
      </c>
      <c r="G6655" s="210">
        <f t="shared" si="585"/>
        <v>0</v>
      </c>
      <c r="H6655" s="210">
        <f t="shared" si="585"/>
        <v>0</v>
      </c>
      <c r="I6655" s="210">
        <f t="shared" si="585"/>
        <v>0</v>
      </c>
      <c r="J6655" s="210">
        <f t="shared" si="585"/>
        <v>0</v>
      </c>
      <c r="K6655" s="210">
        <f t="shared" si="585"/>
        <v>0</v>
      </c>
      <c r="L6655" s="210">
        <f t="shared" si="585"/>
        <v>0</v>
      </c>
      <c r="M6655" s="210">
        <f t="shared" si="585"/>
        <v>0</v>
      </c>
      <c r="N6655" s="210">
        <f t="shared" si="585"/>
        <v>0</v>
      </c>
      <c r="O6655" s="210">
        <f t="shared" si="585"/>
        <v>0</v>
      </c>
      <c r="P6655" s="210">
        <f t="shared" si="585"/>
        <v>0</v>
      </c>
      <c r="Q6655" s="210">
        <f t="shared" si="585"/>
        <v>0</v>
      </c>
      <c r="R6655" s="210">
        <f t="shared" si="585"/>
        <v>0</v>
      </c>
    </row>
    <row r="6656" spans="1:18" hidden="1" outlineLevel="2" x14ac:dyDescent="0.35">
      <c r="A6656" s="209" t="str">
        <f>'Usages mobilité'!A13</f>
        <v>Usage mobilité n°10</v>
      </c>
      <c r="B6656" s="209" t="s">
        <v>637</v>
      </c>
      <c r="C6656" s="209"/>
      <c r="D6656" s="210">
        <f>IF(B$6638&lt;&gt;"",IF(B$6638='Usages mobilité'!BF13,'Usages mobilité'!BD13,0),0)</f>
        <v>0</v>
      </c>
      <c r="E6656" s="210">
        <f t="shared" si="585"/>
        <v>0</v>
      </c>
      <c r="F6656" s="210">
        <f t="shared" si="585"/>
        <v>0</v>
      </c>
      <c r="G6656" s="210">
        <f t="shared" si="585"/>
        <v>0</v>
      </c>
      <c r="H6656" s="210">
        <f t="shared" si="585"/>
        <v>0</v>
      </c>
      <c r="I6656" s="210">
        <f t="shared" si="585"/>
        <v>0</v>
      </c>
      <c r="J6656" s="210">
        <f t="shared" si="585"/>
        <v>0</v>
      </c>
      <c r="K6656" s="210">
        <f t="shared" si="585"/>
        <v>0</v>
      </c>
      <c r="L6656" s="210">
        <f t="shared" si="585"/>
        <v>0</v>
      </c>
      <c r="M6656" s="210">
        <f t="shared" si="585"/>
        <v>0</v>
      </c>
      <c r="N6656" s="210">
        <f t="shared" si="585"/>
        <v>0</v>
      </c>
      <c r="O6656" s="210">
        <f t="shared" si="585"/>
        <v>0</v>
      </c>
      <c r="P6656" s="210">
        <f t="shared" si="585"/>
        <v>0</v>
      </c>
      <c r="Q6656" s="210">
        <f t="shared" si="585"/>
        <v>0</v>
      </c>
      <c r="R6656" s="210">
        <f t="shared" si="585"/>
        <v>0</v>
      </c>
    </row>
    <row r="6657" spans="1:18" hidden="1" outlineLevel="2" x14ac:dyDescent="0.35">
      <c r="A6657" s="209" t="str">
        <f>'Usages mobilité'!A14</f>
        <v>Usage mobilité n°11</v>
      </c>
      <c r="B6657" s="209" t="s">
        <v>637</v>
      </c>
      <c r="C6657" s="209"/>
      <c r="D6657" s="210">
        <f>IF(B$6638&lt;&gt;"",IF(B$6638='Usages mobilité'!BF14,'Usages mobilité'!BD14,0),0)</f>
        <v>0</v>
      </c>
      <c r="E6657" s="210">
        <f t="shared" ref="E6657:R6666" si="586">$D6657</f>
        <v>0</v>
      </c>
      <c r="F6657" s="210">
        <f t="shared" si="586"/>
        <v>0</v>
      </c>
      <c r="G6657" s="210">
        <f t="shared" si="586"/>
        <v>0</v>
      </c>
      <c r="H6657" s="210">
        <f t="shared" si="586"/>
        <v>0</v>
      </c>
      <c r="I6657" s="210">
        <f t="shared" si="586"/>
        <v>0</v>
      </c>
      <c r="J6657" s="210">
        <f t="shared" si="586"/>
        <v>0</v>
      </c>
      <c r="K6657" s="210">
        <f t="shared" si="586"/>
        <v>0</v>
      </c>
      <c r="L6657" s="210">
        <f t="shared" si="586"/>
        <v>0</v>
      </c>
      <c r="M6657" s="210">
        <f t="shared" si="586"/>
        <v>0</v>
      </c>
      <c r="N6657" s="210">
        <f t="shared" si="586"/>
        <v>0</v>
      </c>
      <c r="O6657" s="210">
        <f t="shared" si="586"/>
        <v>0</v>
      </c>
      <c r="P6657" s="210">
        <f t="shared" si="586"/>
        <v>0</v>
      </c>
      <c r="Q6657" s="210">
        <f t="shared" si="586"/>
        <v>0</v>
      </c>
      <c r="R6657" s="210">
        <f t="shared" si="586"/>
        <v>0</v>
      </c>
    </row>
    <row r="6658" spans="1:18" hidden="1" outlineLevel="2" x14ac:dyDescent="0.35">
      <c r="A6658" s="209" t="str">
        <f>'Usages mobilité'!A15</f>
        <v>Usage mobilité n°12</v>
      </c>
      <c r="B6658" s="209" t="s">
        <v>637</v>
      </c>
      <c r="C6658" s="209"/>
      <c r="D6658" s="210">
        <f>IF(B$6638&lt;&gt;"",IF(B$6638='Usages mobilité'!BF15,'Usages mobilité'!BD15,0),0)</f>
        <v>0</v>
      </c>
      <c r="E6658" s="210">
        <f t="shared" si="586"/>
        <v>0</v>
      </c>
      <c r="F6658" s="210">
        <f t="shared" si="586"/>
        <v>0</v>
      </c>
      <c r="G6658" s="210">
        <f t="shared" si="586"/>
        <v>0</v>
      </c>
      <c r="H6658" s="210">
        <f t="shared" si="586"/>
        <v>0</v>
      </c>
      <c r="I6658" s="210">
        <f t="shared" si="586"/>
        <v>0</v>
      </c>
      <c r="J6658" s="210">
        <f t="shared" si="586"/>
        <v>0</v>
      </c>
      <c r="K6658" s="210">
        <f t="shared" si="586"/>
        <v>0</v>
      </c>
      <c r="L6658" s="210">
        <f t="shared" si="586"/>
        <v>0</v>
      </c>
      <c r="M6658" s="210">
        <f t="shared" si="586"/>
        <v>0</v>
      </c>
      <c r="N6658" s="210">
        <f t="shared" si="586"/>
        <v>0</v>
      </c>
      <c r="O6658" s="210">
        <f t="shared" si="586"/>
        <v>0</v>
      </c>
      <c r="P6658" s="210">
        <f t="shared" si="586"/>
        <v>0</v>
      </c>
      <c r="Q6658" s="210">
        <f t="shared" si="586"/>
        <v>0</v>
      </c>
      <c r="R6658" s="210">
        <f t="shared" si="586"/>
        <v>0</v>
      </c>
    </row>
    <row r="6659" spans="1:18" hidden="1" outlineLevel="2" x14ac:dyDescent="0.35">
      <c r="A6659" s="209" t="str">
        <f>'Usages mobilité'!A16</f>
        <v>Usage mobilité n°13</v>
      </c>
      <c r="B6659" s="209" t="s">
        <v>637</v>
      </c>
      <c r="C6659" s="209"/>
      <c r="D6659" s="210">
        <f>IF(B$6638&lt;&gt;"",IF(B$6638='Usages mobilité'!BF16,'Usages mobilité'!BD16,0),0)</f>
        <v>0</v>
      </c>
      <c r="E6659" s="210">
        <f t="shared" si="586"/>
        <v>0</v>
      </c>
      <c r="F6659" s="210">
        <f t="shared" si="586"/>
        <v>0</v>
      </c>
      <c r="G6659" s="210">
        <f t="shared" si="586"/>
        <v>0</v>
      </c>
      <c r="H6659" s="210">
        <f t="shared" si="586"/>
        <v>0</v>
      </c>
      <c r="I6659" s="210">
        <f t="shared" si="586"/>
        <v>0</v>
      </c>
      <c r="J6659" s="210">
        <f t="shared" si="586"/>
        <v>0</v>
      </c>
      <c r="K6659" s="210">
        <f t="shared" si="586"/>
        <v>0</v>
      </c>
      <c r="L6659" s="210">
        <f t="shared" si="586"/>
        <v>0</v>
      </c>
      <c r="M6659" s="210">
        <f t="shared" si="586"/>
        <v>0</v>
      </c>
      <c r="N6659" s="210">
        <f t="shared" si="586"/>
        <v>0</v>
      </c>
      <c r="O6659" s="210">
        <f t="shared" si="586"/>
        <v>0</v>
      </c>
      <c r="P6659" s="210">
        <f t="shared" si="586"/>
        <v>0</v>
      </c>
      <c r="Q6659" s="210">
        <f t="shared" si="586"/>
        <v>0</v>
      </c>
      <c r="R6659" s="210">
        <f t="shared" si="586"/>
        <v>0</v>
      </c>
    </row>
    <row r="6660" spans="1:18" hidden="1" outlineLevel="2" x14ac:dyDescent="0.35">
      <c r="A6660" s="209" t="str">
        <f>'Usages mobilité'!A17</f>
        <v>Usage mobilité n°14</v>
      </c>
      <c r="B6660" s="209" t="s">
        <v>637</v>
      </c>
      <c r="C6660" s="209"/>
      <c r="D6660" s="210">
        <f>IF(B$6638&lt;&gt;"",IF(B$6638='Usages mobilité'!BF17,'Usages mobilité'!BD17,0),0)</f>
        <v>0</v>
      </c>
      <c r="E6660" s="210">
        <f t="shared" si="586"/>
        <v>0</v>
      </c>
      <c r="F6660" s="210">
        <f t="shared" si="586"/>
        <v>0</v>
      </c>
      <c r="G6660" s="210">
        <f t="shared" si="586"/>
        <v>0</v>
      </c>
      <c r="H6660" s="210">
        <f t="shared" si="586"/>
        <v>0</v>
      </c>
      <c r="I6660" s="210">
        <f t="shared" si="586"/>
        <v>0</v>
      </c>
      <c r="J6660" s="210">
        <f t="shared" si="586"/>
        <v>0</v>
      </c>
      <c r="K6660" s="210">
        <f t="shared" si="586"/>
        <v>0</v>
      </c>
      <c r="L6660" s="210">
        <f t="shared" si="586"/>
        <v>0</v>
      </c>
      <c r="M6660" s="210">
        <f t="shared" si="586"/>
        <v>0</v>
      </c>
      <c r="N6660" s="210">
        <f t="shared" si="586"/>
        <v>0</v>
      </c>
      <c r="O6660" s="210">
        <f t="shared" si="586"/>
        <v>0</v>
      </c>
      <c r="P6660" s="210">
        <f t="shared" si="586"/>
        <v>0</v>
      </c>
      <c r="Q6660" s="210">
        <f t="shared" si="586"/>
        <v>0</v>
      </c>
      <c r="R6660" s="210">
        <f t="shared" si="586"/>
        <v>0</v>
      </c>
    </row>
    <row r="6661" spans="1:18" hidden="1" outlineLevel="2" x14ac:dyDescent="0.35">
      <c r="A6661" s="209" t="str">
        <f>'Usages mobilité'!A18</f>
        <v>Usage mobilité n°15</v>
      </c>
      <c r="B6661" s="209" t="s">
        <v>637</v>
      </c>
      <c r="C6661" s="209"/>
      <c r="D6661" s="210">
        <f>IF(B$6638&lt;&gt;"",IF(B$6638='Usages mobilité'!BF18,'Usages mobilité'!BD18,0),0)</f>
        <v>0</v>
      </c>
      <c r="E6661" s="210">
        <f t="shared" si="586"/>
        <v>0</v>
      </c>
      <c r="F6661" s="210">
        <f t="shared" si="586"/>
        <v>0</v>
      </c>
      <c r="G6661" s="210">
        <f t="shared" si="586"/>
        <v>0</v>
      </c>
      <c r="H6661" s="210">
        <f t="shared" si="586"/>
        <v>0</v>
      </c>
      <c r="I6661" s="210">
        <f t="shared" si="586"/>
        <v>0</v>
      </c>
      <c r="J6661" s="210">
        <f t="shared" si="586"/>
        <v>0</v>
      </c>
      <c r="K6661" s="210">
        <f t="shared" si="586"/>
        <v>0</v>
      </c>
      <c r="L6661" s="210">
        <f t="shared" si="586"/>
        <v>0</v>
      </c>
      <c r="M6661" s="210">
        <f t="shared" si="586"/>
        <v>0</v>
      </c>
      <c r="N6661" s="210">
        <f t="shared" si="586"/>
        <v>0</v>
      </c>
      <c r="O6661" s="210">
        <f t="shared" si="586"/>
        <v>0</v>
      </c>
      <c r="P6661" s="210">
        <f t="shared" si="586"/>
        <v>0</v>
      </c>
      <c r="Q6661" s="210">
        <f t="shared" si="586"/>
        <v>0</v>
      </c>
      <c r="R6661" s="210">
        <f t="shared" si="586"/>
        <v>0</v>
      </c>
    </row>
    <row r="6662" spans="1:18" hidden="1" outlineLevel="2" x14ac:dyDescent="0.35">
      <c r="A6662" s="209" t="str">
        <f>'Usages mobilité'!A19</f>
        <v>Usage mobilité n°16</v>
      </c>
      <c r="B6662" s="209" t="s">
        <v>637</v>
      </c>
      <c r="C6662" s="209"/>
      <c r="D6662" s="210">
        <f>IF(B$6638&lt;&gt;"",IF(B$6638='Usages mobilité'!BF19,'Usages mobilité'!BD19,0),0)</f>
        <v>0</v>
      </c>
      <c r="E6662" s="210">
        <f t="shared" si="586"/>
        <v>0</v>
      </c>
      <c r="F6662" s="210">
        <f t="shared" si="586"/>
        <v>0</v>
      </c>
      <c r="G6662" s="210">
        <f t="shared" si="586"/>
        <v>0</v>
      </c>
      <c r="H6662" s="210">
        <f t="shared" si="586"/>
        <v>0</v>
      </c>
      <c r="I6662" s="210">
        <f t="shared" si="586"/>
        <v>0</v>
      </c>
      <c r="J6662" s="210">
        <f t="shared" si="586"/>
        <v>0</v>
      </c>
      <c r="K6662" s="210">
        <f t="shared" si="586"/>
        <v>0</v>
      </c>
      <c r="L6662" s="210">
        <f t="shared" si="586"/>
        <v>0</v>
      </c>
      <c r="M6662" s="210">
        <f t="shared" si="586"/>
        <v>0</v>
      </c>
      <c r="N6662" s="210">
        <f t="shared" si="586"/>
        <v>0</v>
      </c>
      <c r="O6662" s="210">
        <f t="shared" si="586"/>
        <v>0</v>
      </c>
      <c r="P6662" s="210">
        <f t="shared" si="586"/>
        <v>0</v>
      </c>
      <c r="Q6662" s="210">
        <f t="shared" si="586"/>
        <v>0</v>
      </c>
      <c r="R6662" s="210">
        <f t="shared" si="586"/>
        <v>0</v>
      </c>
    </row>
    <row r="6663" spans="1:18" hidden="1" outlineLevel="2" x14ac:dyDescent="0.35">
      <c r="A6663" s="209" t="str">
        <f>'Usages mobilité'!A20</f>
        <v>Usage mobilité n°17</v>
      </c>
      <c r="B6663" s="209" t="s">
        <v>637</v>
      </c>
      <c r="C6663" s="209"/>
      <c r="D6663" s="210">
        <f>IF(B$6638&lt;&gt;"",IF(B$6638='Usages mobilité'!BF20,'Usages mobilité'!BD20,0),0)</f>
        <v>0</v>
      </c>
      <c r="E6663" s="210">
        <f t="shared" si="586"/>
        <v>0</v>
      </c>
      <c r="F6663" s="210">
        <f t="shared" si="586"/>
        <v>0</v>
      </c>
      <c r="G6663" s="210">
        <f t="shared" si="586"/>
        <v>0</v>
      </c>
      <c r="H6663" s="210">
        <f t="shared" si="586"/>
        <v>0</v>
      </c>
      <c r="I6663" s="210">
        <f t="shared" si="586"/>
        <v>0</v>
      </c>
      <c r="J6663" s="210">
        <f t="shared" si="586"/>
        <v>0</v>
      </c>
      <c r="K6663" s="210">
        <f t="shared" si="586"/>
        <v>0</v>
      </c>
      <c r="L6663" s="210">
        <f t="shared" si="586"/>
        <v>0</v>
      </c>
      <c r="M6663" s="210">
        <f t="shared" si="586"/>
        <v>0</v>
      </c>
      <c r="N6663" s="210">
        <f t="shared" si="586"/>
        <v>0</v>
      </c>
      <c r="O6663" s="210">
        <f t="shared" si="586"/>
        <v>0</v>
      </c>
      <c r="P6663" s="210">
        <f t="shared" si="586"/>
        <v>0</v>
      </c>
      <c r="Q6663" s="210">
        <f t="shared" si="586"/>
        <v>0</v>
      </c>
      <c r="R6663" s="210">
        <f t="shared" si="586"/>
        <v>0</v>
      </c>
    </row>
    <row r="6664" spans="1:18" hidden="1" outlineLevel="2" x14ac:dyDescent="0.35">
      <c r="A6664" s="209" t="str">
        <f>'Usages mobilité'!A21</f>
        <v>Usage mobilité n°18</v>
      </c>
      <c r="B6664" s="209" t="s">
        <v>637</v>
      </c>
      <c r="C6664" s="209"/>
      <c r="D6664" s="210">
        <f>IF(B$6638&lt;&gt;"",IF(B$6638='Usages mobilité'!BF21,'Usages mobilité'!BD21,0),0)</f>
        <v>0</v>
      </c>
      <c r="E6664" s="210">
        <f t="shared" si="586"/>
        <v>0</v>
      </c>
      <c r="F6664" s="210">
        <f t="shared" si="586"/>
        <v>0</v>
      </c>
      <c r="G6664" s="210">
        <f t="shared" si="586"/>
        <v>0</v>
      </c>
      <c r="H6664" s="210">
        <f t="shared" si="586"/>
        <v>0</v>
      </c>
      <c r="I6664" s="210">
        <f t="shared" si="586"/>
        <v>0</v>
      </c>
      <c r="J6664" s="210">
        <f t="shared" si="586"/>
        <v>0</v>
      </c>
      <c r="K6664" s="210">
        <f t="shared" si="586"/>
        <v>0</v>
      </c>
      <c r="L6664" s="210">
        <f t="shared" si="586"/>
        <v>0</v>
      </c>
      <c r="M6664" s="210">
        <f t="shared" si="586"/>
        <v>0</v>
      </c>
      <c r="N6664" s="210">
        <f t="shared" si="586"/>
        <v>0</v>
      </c>
      <c r="O6664" s="210">
        <f t="shared" si="586"/>
        <v>0</v>
      </c>
      <c r="P6664" s="210">
        <f t="shared" si="586"/>
        <v>0</v>
      </c>
      <c r="Q6664" s="210">
        <f t="shared" si="586"/>
        <v>0</v>
      </c>
      <c r="R6664" s="210">
        <f t="shared" si="586"/>
        <v>0</v>
      </c>
    </row>
    <row r="6665" spans="1:18" hidden="1" outlineLevel="2" x14ac:dyDescent="0.35">
      <c r="A6665" s="209" t="str">
        <f>'Usages mobilité'!A22</f>
        <v>Usage mobilité n°19</v>
      </c>
      <c r="B6665" s="209" t="s">
        <v>637</v>
      </c>
      <c r="C6665" s="209"/>
      <c r="D6665" s="210">
        <f>IF(B$6638&lt;&gt;"",IF(B$6638='Usages mobilité'!BF22,'Usages mobilité'!BD22,0),0)</f>
        <v>0</v>
      </c>
      <c r="E6665" s="210">
        <f t="shared" si="586"/>
        <v>0</v>
      </c>
      <c r="F6665" s="210">
        <f t="shared" si="586"/>
        <v>0</v>
      </c>
      <c r="G6665" s="210">
        <f t="shared" si="586"/>
        <v>0</v>
      </c>
      <c r="H6665" s="210">
        <f t="shared" si="586"/>
        <v>0</v>
      </c>
      <c r="I6665" s="210">
        <f t="shared" si="586"/>
        <v>0</v>
      </c>
      <c r="J6665" s="210">
        <f t="shared" si="586"/>
        <v>0</v>
      </c>
      <c r="K6665" s="210">
        <f t="shared" si="586"/>
        <v>0</v>
      </c>
      <c r="L6665" s="210">
        <f t="shared" si="586"/>
        <v>0</v>
      </c>
      <c r="M6665" s="210">
        <f t="shared" si="586"/>
        <v>0</v>
      </c>
      <c r="N6665" s="210">
        <f t="shared" si="586"/>
        <v>0</v>
      </c>
      <c r="O6665" s="210">
        <f t="shared" si="586"/>
        <v>0</v>
      </c>
      <c r="P6665" s="210">
        <f t="shared" si="586"/>
        <v>0</v>
      </c>
      <c r="Q6665" s="210">
        <f t="shared" si="586"/>
        <v>0</v>
      </c>
      <c r="R6665" s="210">
        <f t="shared" si="586"/>
        <v>0</v>
      </c>
    </row>
    <row r="6666" spans="1:18" hidden="1" outlineLevel="2" x14ac:dyDescent="0.35">
      <c r="A6666" s="209" t="str">
        <f>'Usages mobilité'!A23</f>
        <v>Usage mobilité n°20</v>
      </c>
      <c r="B6666" s="209" t="s">
        <v>637</v>
      </c>
      <c r="C6666" s="209"/>
      <c r="D6666" s="210">
        <f>IF(B$6638&lt;&gt;"",IF(B$6638='Usages mobilité'!BF23,'Usages mobilité'!BD23,0),0)</f>
        <v>0</v>
      </c>
      <c r="E6666" s="210">
        <f t="shared" si="586"/>
        <v>0</v>
      </c>
      <c r="F6666" s="210">
        <f t="shared" si="586"/>
        <v>0</v>
      </c>
      <c r="G6666" s="210">
        <f t="shared" si="586"/>
        <v>0</v>
      </c>
      <c r="H6666" s="210">
        <f t="shared" si="586"/>
        <v>0</v>
      </c>
      <c r="I6666" s="210">
        <f t="shared" si="586"/>
        <v>0</v>
      </c>
      <c r="J6666" s="210">
        <f t="shared" si="586"/>
        <v>0</v>
      </c>
      <c r="K6666" s="210">
        <f t="shared" si="586"/>
        <v>0</v>
      </c>
      <c r="L6666" s="210">
        <f t="shared" si="586"/>
        <v>0</v>
      </c>
      <c r="M6666" s="210">
        <f t="shared" si="586"/>
        <v>0</v>
      </c>
      <c r="N6666" s="210">
        <f t="shared" si="586"/>
        <v>0</v>
      </c>
      <c r="O6666" s="210">
        <f t="shared" si="586"/>
        <v>0</v>
      </c>
      <c r="P6666" s="210">
        <f t="shared" si="586"/>
        <v>0</v>
      </c>
      <c r="Q6666" s="210">
        <f t="shared" si="586"/>
        <v>0</v>
      </c>
      <c r="R6666" s="210">
        <f t="shared" si="586"/>
        <v>0</v>
      </c>
    </row>
    <row r="6667" spans="1:18" hidden="1" outlineLevel="2" x14ac:dyDescent="0.35">
      <c r="A6667" s="209" t="str">
        <f>'Usages mobilité'!A24</f>
        <v>Usage mobilité n°21</v>
      </c>
      <c r="B6667" s="209" t="s">
        <v>637</v>
      </c>
      <c r="C6667" s="209"/>
      <c r="D6667" s="210">
        <f>IF(B$6638&lt;&gt;"",IF(B$6638='Usages mobilité'!BF24,'Usages mobilité'!BD24,0),0)</f>
        <v>0</v>
      </c>
      <c r="E6667" s="210">
        <f t="shared" ref="E6667:R6676" si="587">$D6667</f>
        <v>0</v>
      </c>
      <c r="F6667" s="210">
        <f t="shared" si="587"/>
        <v>0</v>
      </c>
      <c r="G6667" s="210">
        <f t="shared" si="587"/>
        <v>0</v>
      </c>
      <c r="H6667" s="210">
        <f t="shared" si="587"/>
        <v>0</v>
      </c>
      <c r="I6667" s="210">
        <f t="shared" si="587"/>
        <v>0</v>
      </c>
      <c r="J6667" s="210">
        <f t="shared" si="587"/>
        <v>0</v>
      </c>
      <c r="K6667" s="210">
        <f t="shared" si="587"/>
        <v>0</v>
      </c>
      <c r="L6667" s="210">
        <f t="shared" si="587"/>
        <v>0</v>
      </c>
      <c r="M6667" s="210">
        <f t="shared" si="587"/>
        <v>0</v>
      </c>
      <c r="N6667" s="210">
        <f t="shared" si="587"/>
        <v>0</v>
      </c>
      <c r="O6667" s="210">
        <f t="shared" si="587"/>
        <v>0</v>
      </c>
      <c r="P6667" s="210">
        <f t="shared" si="587"/>
        <v>0</v>
      </c>
      <c r="Q6667" s="210">
        <f t="shared" si="587"/>
        <v>0</v>
      </c>
      <c r="R6667" s="210">
        <f t="shared" si="587"/>
        <v>0</v>
      </c>
    </row>
    <row r="6668" spans="1:18" hidden="1" outlineLevel="2" x14ac:dyDescent="0.35">
      <c r="A6668" s="209" t="str">
        <f>'Usages mobilité'!A25</f>
        <v>Usage mobilité n°22</v>
      </c>
      <c r="B6668" s="209" t="s">
        <v>637</v>
      </c>
      <c r="C6668" s="209"/>
      <c r="D6668" s="210">
        <f>IF(B$6638&lt;&gt;"",IF(B$6638='Usages mobilité'!BF25,'Usages mobilité'!BD25,0),0)</f>
        <v>0</v>
      </c>
      <c r="E6668" s="210">
        <f t="shared" si="587"/>
        <v>0</v>
      </c>
      <c r="F6668" s="210">
        <f t="shared" si="587"/>
        <v>0</v>
      </c>
      <c r="G6668" s="210">
        <f t="shared" si="587"/>
        <v>0</v>
      </c>
      <c r="H6668" s="210">
        <f t="shared" si="587"/>
        <v>0</v>
      </c>
      <c r="I6668" s="210">
        <f t="shared" si="587"/>
        <v>0</v>
      </c>
      <c r="J6668" s="210">
        <f t="shared" si="587"/>
        <v>0</v>
      </c>
      <c r="K6668" s="210">
        <f t="shared" si="587"/>
        <v>0</v>
      </c>
      <c r="L6668" s="210">
        <f t="shared" si="587"/>
        <v>0</v>
      </c>
      <c r="M6668" s="210">
        <f t="shared" si="587"/>
        <v>0</v>
      </c>
      <c r="N6668" s="210">
        <f t="shared" si="587"/>
        <v>0</v>
      </c>
      <c r="O6668" s="210">
        <f t="shared" si="587"/>
        <v>0</v>
      </c>
      <c r="P6668" s="210">
        <f t="shared" si="587"/>
        <v>0</v>
      </c>
      <c r="Q6668" s="210">
        <f t="shared" si="587"/>
        <v>0</v>
      </c>
      <c r="R6668" s="210">
        <f t="shared" si="587"/>
        <v>0</v>
      </c>
    </row>
    <row r="6669" spans="1:18" hidden="1" outlineLevel="2" x14ac:dyDescent="0.35">
      <c r="A6669" s="209" t="str">
        <f>'Usages mobilité'!A26</f>
        <v>Usage mobilité n°23</v>
      </c>
      <c r="B6669" s="209" t="s">
        <v>637</v>
      </c>
      <c r="C6669" s="209"/>
      <c r="D6669" s="210">
        <f>IF(B$6638&lt;&gt;"",IF(B$6638='Usages mobilité'!BF26,'Usages mobilité'!BD26,0),0)</f>
        <v>0</v>
      </c>
      <c r="E6669" s="210">
        <f t="shared" si="587"/>
        <v>0</v>
      </c>
      <c r="F6669" s="210">
        <f t="shared" si="587"/>
        <v>0</v>
      </c>
      <c r="G6669" s="210">
        <f t="shared" si="587"/>
        <v>0</v>
      </c>
      <c r="H6669" s="210">
        <f t="shared" si="587"/>
        <v>0</v>
      </c>
      <c r="I6669" s="210">
        <f t="shared" si="587"/>
        <v>0</v>
      </c>
      <c r="J6669" s="210">
        <f t="shared" si="587"/>
        <v>0</v>
      </c>
      <c r="K6669" s="210">
        <f t="shared" si="587"/>
        <v>0</v>
      </c>
      <c r="L6669" s="210">
        <f t="shared" si="587"/>
        <v>0</v>
      </c>
      <c r="M6669" s="210">
        <f t="shared" si="587"/>
        <v>0</v>
      </c>
      <c r="N6669" s="210">
        <f t="shared" si="587"/>
        <v>0</v>
      </c>
      <c r="O6669" s="210">
        <f t="shared" si="587"/>
        <v>0</v>
      </c>
      <c r="P6669" s="210">
        <f t="shared" si="587"/>
        <v>0</v>
      </c>
      <c r="Q6669" s="210">
        <f t="shared" si="587"/>
        <v>0</v>
      </c>
      <c r="R6669" s="210">
        <f t="shared" si="587"/>
        <v>0</v>
      </c>
    </row>
    <row r="6670" spans="1:18" hidden="1" outlineLevel="2" x14ac:dyDescent="0.35">
      <c r="A6670" s="209" t="str">
        <f>'Usages mobilité'!A27</f>
        <v>Usage mobilité n°24</v>
      </c>
      <c r="B6670" s="209" t="s">
        <v>637</v>
      </c>
      <c r="C6670" s="209"/>
      <c r="D6670" s="210">
        <f>IF(B$6638&lt;&gt;"",IF(B$6638='Usages mobilité'!BF27,'Usages mobilité'!BD27,0),0)</f>
        <v>0</v>
      </c>
      <c r="E6670" s="210">
        <f t="shared" si="587"/>
        <v>0</v>
      </c>
      <c r="F6670" s="210">
        <f t="shared" si="587"/>
        <v>0</v>
      </c>
      <c r="G6670" s="210">
        <f t="shared" si="587"/>
        <v>0</v>
      </c>
      <c r="H6670" s="210">
        <f t="shared" si="587"/>
        <v>0</v>
      </c>
      <c r="I6670" s="210">
        <f t="shared" si="587"/>
        <v>0</v>
      </c>
      <c r="J6670" s="210">
        <f t="shared" si="587"/>
        <v>0</v>
      </c>
      <c r="K6670" s="210">
        <f t="shared" si="587"/>
        <v>0</v>
      </c>
      <c r="L6670" s="210">
        <f t="shared" si="587"/>
        <v>0</v>
      </c>
      <c r="M6670" s="210">
        <f t="shared" si="587"/>
        <v>0</v>
      </c>
      <c r="N6670" s="210">
        <f t="shared" si="587"/>
        <v>0</v>
      </c>
      <c r="O6670" s="210">
        <f t="shared" si="587"/>
        <v>0</v>
      </c>
      <c r="P6670" s="210">
        <f t="shared" si="587"/>
        <v>0</v>
      </c>
      <c r="Q6670" s="210">
        <f t="shared" si="587"/>
        <v>0</v>
      </c>
      <c r="R6670" s="210">
        <f t="shared" si="587"/>
        <v>0</v>
      </c>
    </row>
    <row r="6671" spans="1:18" hidden="1" outlineLevel="2" x14ac:dyDescent="0.35">
      <c r="A6671" s="209" t="str">
        <f>'Usages mobilité'!A28</f>
        <v>Usage mobilité n°25</v>
      </c>
      <c r="B6671" s="209" t="s">
        <v>637</v>
      </c>
      <c r="C6671" s="209"/>
      <c r="D6671" s="210">
        <f>IF(B$6638&lt;&gt;"",IF(B$6638='Usages mobilité'!BF28,'Usages mobilité'!BD28,0),0)</f>
        <v>0</v>
      </c>
      <c r="E6671" s="210">
        <f t="shared" si="587"/>
        <v>0</v>
      </c>
      <c r="F6671" s="210">
        <f t="shared" si="587"/>
        <v>0</v>
      </c>
      <c r="G6671" s="210">
        <f t="shared" si="587"/>
        <v>0</v>
      </c>
      <c r="H6671" s="210">
        <f t="shared" si="587"/>
        <v>0</v>
      </c>
      <c r="I6671" s="210">
        <f t="shared" si="587"/>
        <v>0</v>
      </c>
      <c r="J6671" s="210">
        <f t="shared" si="587"/>
        <v>0</v>
      </c>
      <c r="K6671" s="210">
        <f t="shared" si="587"/>
        <v>0</v>
      </c>
      <c r="L6671" s="210">
        <f t="shared" si="587"/>
        <v>0</v>
      </c>
      <c r="M6671" s="210">
        <f t="shared" si="587"/>
        <v>0</v>
      </c>
      <c r="N6671" s="210">
        <f t="shared" si="587"/>
        <v>0</v>
      </c>
      <c r="O6671" s="210">
        <f t="shared" si="587"/>
        <v>0</v>
      </c>
      <c r="P6671" s="210">
        <f t="shared" si="587"/>
        <v>0</v>
      </c>
      <c r="Q6671" s="210">
        <f t="shared" si="587"/>
        <v>0</v>
      </c>
      <c r="R6671" s="210">
        <f t="shared" si="587"/>
        <v>0</v>
      </c>
    </row>
    <row r="6672" spans="1:18" hidden="1" outlineLevel="2" x14ac:dyDescent="0.35">
      <c r="A6672" s="209" t="str">
        <f>'Usages mobilité'!A29</f>
        <v>Usage mobilité n°26</v>
      </c>
      <c r="B6672" s="209" t="s">
        <v>637</v>
      </c>
      <c r="C6672" s="209"/>
      <c r="D6672" s="210">
        <f>IF(B$6638&lt;&gt;"",IF(B$6638='Usages mobilité'!BF29,'Usages mobilité'!BD29,0),0)</f>
        <v>0</v>
      </c>
      <c r="E6672" s="210">
        <f t="shared" si="587"/>
        <v>0</v>
      </c>
      <c r="F6672" s="210">
        <f t="shared" si="587"/>
        <v>0</v>
      </c>
      <c r="G6672" s="210">
        <f t="shared" si="587"/>
        <v>0</v>
      </c>
      <c r="H6672" s="210">
        <f t="shared" si="587"/>
        <v>0</v>
      </c>
      <c r="I6672" s="210">
        <f t="shared" si="587"/>
        <v>0</v>
      </c>
      <c r="J6672" s="210">
        <f t="shared" si="587"/>
        <v>0</v>
      </c>
      <c r="K6672" s="210">
        <f t="shared" si="587"/>
        <v>0</v>
      </c>
      <c r="L6672" s="210">
        <f t="shared" si="587"/>
        <v>0</v>
      </c>
      <c r="M6672" s="210">
        <f t="shared" si="587"/>
        <v>0</v>
      </c>
      <c r="N6672" s="210">
        <f t="shared" si="587"/>
        <v>0</v>
      </c>
      <c r="O6672" s="210">
        <f t="shared" si="587"/>
        <v>0</v>
      </c>
      <c r="P6672" s="210">
        <f t="shared" si="587"/>
        <v>0</v>
      </c>
      <c r="Q6672" s="210">
        <f t="shared" si="587"/>
        <v>0</v>
      </c>
      <c r="R6672" s="210">
        <f t="shared" si="587"/>
        <v>0</v>
      </c>
    </row>
    <row r="6673" spans="1:18" hidden="1" outlineLevel="2" x14ac:dyDescent="0.35">
      <c r="A6673" s="209" t="str">
        <f>'Usages mobilité'!A30</f>
        <v>Usage mobilité n°27</v>
      </c>
      <c r="B6673" s="209" t="s">
        <v>637</v>
      </c>
      <c r="C6673" s="209"/>
      <c r="D6673" s="210">
        <f>IF(B$6638&lt;&gt;"",IF(B$6638='Usages mobilité'!BF30,'Usages mobilité'!BD30,0),0)</f>
        <v>0</v>
      </c>
      <c r="E6673" s="210">
        <f t="shared" si="587"/>
        <v>0</v>
      </c>
      <c r="F6673" s="210">
        <f t="shared" si="587"/>
        <v>0</v>
      </c>
      <c r="G6673" s="210">
        <f t="shared" si="587"/>
        <v>0</v>
      </c>
      <c r="H6673" s="210">
        <f t="shared" si="587"/>
        <v>0</v>
      </c>
      <c r="I6673" s="210">
        <f t="shared" si="587"/>
        <v>0</v>
      </c>
      <c r="J6673" s="210">
        <f t="shared" si="587"/>
        <v>0</v>
      </c>
      <c r="K6673" s="210">
        <f t="shared" si="587"/>
        <v>0</v>
      </c>
      <c r="L6673" s="210">
        <f t="shared" si="587"/>
        <v>0</v>
      </c>
      <c r="M6673" s="210">
        <f t="shared" si="587"/>
        <v>0</v>
      </c>
      <c r="N6673" s="210">
        <f t="shared" si="587"/>
        <v>0</v>
      </c>
      <c r="O6673" s="210">
        <f t="shared" si="587"/>
        <v>0</v>
      </c>
      <c r="P6673" s="210">
        <f t="shared" si="587"/>
        <v>0</v>
      </c>
      <c r="Q6673" s="210">
        <f t="shared" si="587"/>
        <v>0</v>
      </c>
      <c r="R6673" s="210">
        <f t="shared" si="587"/>
        <v>0</v>
      </c>
    </row>
    <row r="6674" spans="1:18" hidden="1" outlineLevel="2" x14ac:dyDescent="0.35">
      <c r="A6674" s="209" t="str">
        <f>'Usages mobilité'!A31</f>
        <v>Usage mobilité n°28</v>
      </c>
      <c r="B6674" s="209" t="s">
        <v>637</v>
      </c>
      <c r="C6674" s="209"/>
      <c r="D6674" s="210">
        <f>IF(B$6638&lt;&gt;"",IF(B$6638='Usages mobilité'!BF31,'Usages mobilité'!BD31,0),0)</f>
        <v>0</v>
      </c>
      <c r="E6674" s="210">
        <f t="shared" si="587"/>
        <v>0</v>
      </c>
      <c r="F6674" s="210">
        <f t="shared" si="587"/>
        <v>0</v>
      </c>
      <c r="G6674" s="210">
        <f t="shared" si="587"/>
        <v>0</v>
      </c>
      <c r="H6674" s="210">
        <f t="shared" si="587"/>
        <v>0</v>
      </c>
      <c r="I6674" s="210">
        <f t="shared" si="587"/>
        <v>0</v>
      </c>
      <c r="J6674" s="210">
        <f t="shared" si="587"/>
        <v>0</v>
      </c>
      <c r="K6674" s="210">
        <f t="shared" si="587"/>
        <v>0</v>
      </c>
      <c r="L6674" s="210">
        <f t="shared" si="587"/>
        <v>0</v>
      </c>
      <c r="M6674" s="210">
        <f t="shared" si="587"/>
        <v>0</v>
      </c>
      <c r="N6674" s="210">
        <f t="shared" si="587"/>
        <v>0</v>
      </c>
      <c r="O6674" s="210">
        <f t="shared" si="587"/>
        <v>0</v>
      </c>
      <c r="P6674" s="210">
        <f t="shared" si="587"/>
        <v>0</v>
      </c>
      <c r="Q6674" s="210">
        <f t="shared" si="587"/>
        <v>0</v>
      </c>
      <c r="R6674" s="210">
        <f t="shared" si="587"/>
        <v>0</v>
      </c>
    </row>
    <row r="6675" spans="1:18" hidden="1" outlineLevel="2" x14ac:dyDescent="0.35">
      <c r="A6675" s="209" t="str">
        <f>'Usages mobilité'!A32</f>
        <v>Usage mobilité n°29</v>
      </c>
      <c r="B6675" s="209" t="s">
        <v>637</v>
      </c>
      <c r="C6675" s="209"/>
      <c r="D6675" s="210">
        <f>IF(B$6638&lt;&gt;"",IF(B$6638='Usages mobilité'!BF32,'Usages mobilité'!BD32,0),0)</f>
        <v>0</v>
      </c>
      <c r="E6675" s="210">
        <f t="shared" si="587"/>
        <v>0</v>
      </c>
      <c r="F6675" s="210">
        <f t="shared" si="587"/>
        <v>0</v>
      </c>
      <c r="G6675" s="210">
        <f t="shared" si="587"/>
        <v>0</v>
      </c>
      <c r="H6675" s="210">
        <f t="shared" si="587"/>
        <v>0</v>
      </c>
      <c r="I6675" s="210">
        <f t="shared" si="587"/>
        <v>0</v>
      </c>
      <c r="J6675" s="210">
        <f t="shared" si="587"/>
        <v>0</v>
      </c>
      <c r="K6675" s="210">
        <f t="shared" si="587"/>
        <v>0</v>
      </c>
      <c r="L6675" s="210">
        <f t="shared" si="587"/>
        <v>0</v>
      </c>
      <c r="M6675" s="210">
        <f t="shared" si="587"/>
        <v>0</v>
      </c>
      <c r="N6675" s="210">
        <f t="shared" si="587"/>
        <v>0</v>
      </c>
      <c r="O6675" s="210">
        <f t="shared" si="587"/>
        <v>0</v>
      </c>
      <c r="P6675" s="210">
        <f t="shared" si="587"/>
        <v>0</v>
      </c>
      <c r="Q6675" s="210">
        <f t="shared" si="587"/>
        <v>0</v>
      </c>
      <c r="R6675" s="210">
        <f t="shared" si="587"/>
        <v>0</v>
      </c>
    </row>
    <row r="6676" spans="1:18" hidden="1" outlineLevel="2" x14ac:dyDescent="0.35">
      <c r="A6676" s="209" t="str">
        <f>'Usages mobilité'!A33</f>
        <v>Usage mobilité n°30</v>
      </c>
      <c r="B6676" s="209" t="s">
        <v>637</v>
      </c>
      <c r="C6676" s="209"/>
      <c r="D6676" s="210">
        <f>IF(B$6638&lt;&gt;"",IF(B$6638='Usages mobilité'!BF33,'Usages mobilité'!BD33,0),0)</f>
        <v>0</v>
      </c>
      <c r="E6676" s="210">
        <f t="shared" si="587"/>
        <v>0</v>
      </c>
      <c r="F6676" s="210">
        <f t="shared" si="587"/>
        <v>0</v>
      </c>
      <c r="G6676" s="210">
        <f t="shared" si="587"/>
        <v>0</v>
      </c>
      <c r="H6676" s="210">
        <f t="shared" si="587"/>
        <v>0</v>
      </c>
      <c r="I6676" s="210">
        <f t="shared" si="587"/>
        <v>0</v>
      </c>
      <c r="J6676" s="210">
        <f t="shared" si="587"/>
        <v>0</v>
      </c>
      <c r="K6676" s="210">
        <f t="shared" si="587"/>
        <v>0</v>
      </c>
      <c r="L6676" s="210">
        <f t="shared" si="587"/>
        <v>0</v>
      </c>
      <c r="M6676" s="210">
        <f t="shared" si="587"/>
        <v>0</v>
      </c>
      <c r="N6676" s="210">
        <f t="shared" si="587"/>
        <v>0</v>
      </c>
      <c r="O6676" s="210">
        <f t="shared" si="587"/>
        <v>0</v>
      </c>
      <c r="P6676" s="210">
        <f t="shared" si="587"/>
        <v>0</v>
      </c>
      <c r="Q6676" s="210">
        <f t="shared" si="587"/>
        <v>0</v>
      </c>
      <c r="R6676" s="210">
        <f t="shared" si="587"/>
        <v>0</v>
      </c>
    </row>
    <row r="6677" spans="1:18" hidden="1" outlineLevel="2" x14ac:dyDescent="0.35">
      <c r="A6677" s="209" t="str">
        <f>'Usages mobilité'!A34</f>
        <v>Usage mobilité n°31</v>
      </c>
      <c r="B6677" s="209" t="s">
        <v>637</v>
      </c>
      <c r="C6677" s="209"/>
      <c r="D6677" s="210">
        <f>IF(B$6638&lt;&gt;"",IF(B$6638='Usages mobilité'!BF34,'Usages mobilité'!BD34,0),0)</f>
        <v>0</v>
      </c>
      <c r="E6677" s="210">
        <f t="shared" ref="E6677:R6686" si="588">$D6677</f>
        <v>0</v>
      </c>
      <c r="F6677" s="210">
        <f t="shared" si="588"/>
        <v>0</v>
      </c>
      <c r="G6677" s="210">
        <f t="shared" si="588"/>
        <v>0</v>
      </c>
      <c r="H6677" s="210">
        <f t="shared" si="588"/>
        <v>0</v>
      </c>
      <c r="I6677" s="210">
        <f t="shared" si="588"/>
        <v>0</v>
      </c>
      <c r="J6677" s="210">
        <f t="shared" si="588"/>
        <v>0</v>
      </c>
      <c r="K6677" s="210">
        <f t="shared" si="588"/>
        <v>0</v>
      </c>
      <c r="L6677" s="210">
        <f t="shared" si="588"/>
        <v>0</v>
      </c>
      <c r="M6677" s="210">
        <f t="shared" si="588"/>
        <v>0</v>
      </c>
      <c r="N6677" s="210">
        <f t="shared" si="588"/>
        <v>0</v>
      </c>
      <c r="O6677" s="210">
        <f t="shared" si="588"/>
        <v>0</v>
      </c>
      <c r="P6677" s="210">
        <f t="shared" si="588"/>
        <v>0</v>
      </c>
      <c r="Q6677" s="210">
        <f t="shared" si="588"/>
        <v>0</v>
      </c>
      <c r="R6677" s="210">
        <f t="shared" si="588"/>
        <v>0</v>
      </c>
    </row>
    <row r="6678" spans="1:18" hidden="1" outlineLevel="2" x14ac:dyDescent="0.35">
      <c r="A6678" s="209" t="str">
        <f>'Usages mobilité'!A35</f>
        <v>Usage mobilité n°32</v>
      </c>
      <c r="B6678" s="209" t="s">
        <v>637</v>
      </c>
      <c r="C6678" s="209"/>
      <c r="D6678" s="210">
        <f>IF(B$6638&lt;&gt;"",IF(B$6638='Usages mobilité'!BF35,'Usages mobilité'!BD35,0),0)</f>
        <v>0</v>
      </c>
      <c r="E6678" s="210">
        <f t="shared" si="588"/>
        <v>0</v>
      </c>
      <c r="F6678" s="210">
        <f t="shared" si="588"/>
        <v>0</v>
      </c>
      <c r="G6678" s="210">
        <f t="shared" si="588"/>
        <v>0</v>
      </c>
      <c r="H6678" s="210">
        <f t="shared" si="588"/>
        <v>0</v>
      </c>
      <c r="I6678" s="210">
        <f t="shared" si="588"/>
        <v>0</v>
      </c>
      <c r="J6678" s="210">
        <f t="shared" si="588"/>
        <v>0</v>
      </c>
      <c r="K6678" s="210">
        <f t="shared" si="588"/>
        <v>0</v>
      </c>
      <c r="L6678" s="210">
        <f t="shared" si="588"/>
        <v>0</v>
      </c>
      <c r="M6678" s="210">
        <f t="shared" si="588"/>
        <v>0</v>
      </c>
      <c r="N6678" s="210">
        <f t="shared" si="588"/>
        <v>0</v>
      </c>
      <c r="O6678" s="210">
        <f t="shared" si="588"/>
        <v>0</v>
      </c>
      <c r="P6678" s="210">
        <f t="shared" si="588"/>
        <v>0</v>
      </c>
      <c r="Q6678" s="210">
        <f t="shared" si="588"/>
        <v>0</v>
      </c>
      <c r="R6678" s="210">
        <f t="shared" si="588"/>
        <v>0</v>
      </c>
    </row>
    <row r="6679" spans="1:18" hidden="1" outlineLevel="2" x14ac:dyDescent="0.35">
      <c r="A6679" s="209" t="str">
        <f>'Usages mobilité'!A36</f>
        <v>Usage mobilité n°33</v>
      </c>
      <c r="B6679" s="209" t="s">
        <v>637</v>
      </c>
      <c r="C6679" s="209"/>
      <c r="D6679" s="210">
        <f>IF(B$6638&lt;&gt;"",IF(B$6638='Usages mobilité'!BF36,'Usages mobilité'!BD36,0),0)</f>
        <v>0</v>
      </c>
      <c r="E6679" s="210">
        <f t="shared" si="588"/>
        <v>0</v>
      </c>
      <c r="F6679" s="210">
        <f t="shared" si="588"/>
        <v>0</v>
      </c>
      <c r="G6679" s="210">
        <f t="shared" si="588"/>
        <v>0</v>
      </c>
      <c r="H6679" s="210">
        <f t="shared" si="588"/>
        <v>0</v>
      </c>
      <c r="I6679" s="210">
        <f t="shared" si="588"/>
        <v>0</v>
      </c>
      <c r="J6679" s="210">
        <f t="shared" si="588"/>
        <v>0</v>
      </c>
      <c r="K6679" s="210">
        <f t="shared" si="588"/>
        <v>0</v>
      </c>
      <c r="L6679" s="210">
        <f t="shared" si="588"/>
        <v>0</v>
      </c>
      <c r="M6679" s="210">
        <f t="shared" si="588"/>
        <v>0</v>
      </c>
      <c r="N6679" s="210">
        <f t="shared" si="588"/>
        <v>0</v>
      </c>
      <c r="O6679" s="210">
        <f t="shared" si="588"/>
        <v>0</v>
      </c>
      <c r="P6679" s="210">
        <f t="shared" si="588"/>
        <v>0</v>
      </c>
      <c r="Q6679" s="210">
        <f t="shared" si="588"/>
        <v>0</v>
      </c>
      <c r="R6679" s="210">
        <f t="shared" si="588"/>
        <v>0</v>
      </c>
    </row>
    <row r="6680" spans="1:18" hidden="1" outlineLevel="2" x14ac:dyDescent="0.35">
      <c r="A6680" s="209" t="str">
        <f>'Usages mobilité'!A37</f>
        <v>Usage mobilité n°34</v>
      </c>
      <c r="B6680" s="209" t="s">
        <v>637</v>
      </c>
      <c r="C6680" s="209"/>
      <c r="D6680" s="210">
        <f>IF(B$6638&lt;&gt;"",IF(B$6638='Usages mobilité'!BF37,'Usages mobilité'!BD37,0),0)</f>
        <v>0</v>
      </c>
      <c r="E6680" s="210">
        <f t="shared" si="588"/>
        <v>0</v>
      </c>
      <c r="F6680" s="210">
        <f t="shared" si="588"/>
        <v>0</v>
      </c>
      <c r="G6680" s="210">
        <f t="shared" si="588"/>
        <v>0</v>
      </c>
      <c r="H6680" s="210">
        <f t="shared" si="588"/>
        <v>0</v>
      </c>
      <c r="I6680" s="210">
        <f t="shared" si="588"/>
        <v>0</v>
      </c>
      <c r="J6680" s="210">
        <f t="shared" si="588"/>
        <v>0</v>
      </c>
      <c r="K6680" s="210">
        <f t="shared" si="588"/>
        <v>0</v>
      </c>
      <c r="L6680" s="210">
        <f t="shared" si="588"/>
        <v>0</v>
      </c>
      <c r="M6680" s="210">
        <f t="shared" si="588"/>
        <v>0</v>
      </c>
      <c r="N6680" s="210">
        <f t="shared" si="588"/>
        <v>0</v>
      </c>
      <c r="O6680" s="210">
        <f t="shared" si="588"/>
        <v>0</v>
      </c>
      <c r="P6680" s="210">
        <f t="shared" si="588"/>
        <v>0</v>
      </c>
      <c r="Q6680" s="210">
        <f t="shared" si="588"/>
        <v>0</v>
      </c>
      <c r="R6680" s="210">
        <f t="shared" si="588"/>
        <v>0</v>
      </c>
    </row>
    <row r="6681" spans="1:18" hidden="1" outlineLevel="2" x14ac:dyDescent="0.35">
      <c r="A6681" s="209" t="str">
        <f>'Usages mobilité'!A38</f>
        <v>Usage mobilité n°35</v>
      </c>
      <c r="B6681" s="209" t="s">
        <v>637</v>
      </c>
      <c r="C6681" s="209"/>
      <c r="D6681" s="210">
        <f>IF(B$6638&lt;&gt;"",IF(B$6638='Usages mobilité'!BF38,'Usages mobilité'!BD38,0),0)</f>
        <v>0</v>
      </c>
      <c r="E6681" s="210">
        <f t="shared" si="588"/>
        <v>0</v>
      </c>
      <c r="F6681" s="210">
        <f t="shared" si="588"/>
        <v>0</v>
      </c>
      <c r="G6681" s="210">
        <f t="shared" si="588"/>
        <v>0</v>
      </c>
      <c r="H6681" s="210">
        <f t="shared" si="588"/>
        <v>0</v>
      </c>
      <c r="I6681" s="210">
        <f t="shared" si="588"/>
        <v>0</v>
      </c>
      <c r="J6681" s="210">
        <f t="shared" si="588"/>
        <v>0</v>
      </c>
      <c r="K6681" s="210">
        <f t="shared" si="588"/>
        <v>0</v>
      </c>
      <c r="L6681" s="210">
        <f t="shared" si="588"/>
        <v>0</v>
      </c>
      <c r="M6681" s="210">
        <f t="shared" si="588"/>
        <v>0</v>
      </c>
      <c r="N6681" s="210">
        <f t="shared" si="588"/>
        <v>0</v>
      </c>
      <c r="O6681" s="210">
        <f t="shared" si="588"/>
        <v>0</v>
      </c>
      <c r="P6681" s="210">
        <f t="shared" si="588"/>
        <v>0</v>
      </c>
      <c r="Q6681" s="210">
        <f t="shared" si="588"/>
        <v>0</v>
      </c>
      <c r="R6681" s="210">
        <f t="shared" si="588"/>
        <v>0</v>
      </c>
    </row>
    <row r="6682" spans="1:18" hidden="1" outlineLevel="2" x14ac:dyDescent="0.35">
      <c r="A6682" s="209" t="str">
        <f>'Usages mobilité'!A39</f>
        <v>Usage mobilité n°36</v>
      </c>
      <c r="B6682" s="209" t="s">
        <v>637</v>
      </c>
      <c r="C6682" s="209"/>
      <c r="D6682" s="210">
        <f>IF(B$6638&lt;&gt;"",IF(B$6638='Usages mobilité'!BF39,'Usages mobilité'!BD39,0),0)</f>
        <v>0</v>
      </c>
      <c r="E6682" s="210">
        <f t="shared" si="588"/>
        <v>0</v>
      </c>
      <c r="F6682" s="210">
        <f t="shared" si="588"/>
        <v>0</v>
      </c>
      <c r="G6682" s="210">
        <f t="shared" si="588"/>
        <v>0</v>
      </c>
      <c r="H6682" s="210">
        <f t="shared" si="588"/>
        <v>0</v>
      </c>
      <c r="I6682" s="210">
        <f t="shared" si="588"/>
        <v>0</v>
      </c>
      <c r="J6682" s="210">
        <f t="shared" si="588"/>
        <v>0</v>
      </c>
      <c r="K6682" s="210">
        <f t="shared" si="588"/>
        <v>0</v>
      </c>
      <c r="L6682" s="210">
        <f t="shared" si="588"/>
        <v>0</v>
      </c>
      <c r="M6682" s="210">
        <f t="shared" si="588"/>
        <v>0</v>
      </c>
      <c r="N6682" s="210">
        <f t="shared" si="588"/>
        <v>0</v>
      </c>
      <c r="O6682" s="210">
        <f t="shared" si="588"/>
        <v>0</v>
      </c>
      <c r="P6682" s="210">
        <f t="shared" si="588"/>
        <v>0</v>
      </c>
      <c r="Q6682" s="210">
        <f t="shared" si="588"/>
        <v>0</v>
      </c>
      <c r="R6682" s="210">
        <f t="shared" si="588"/>
        <v>0</v>
      </c>
    </row>
    <row r="6683" spans="1:18" hidden="1" outlineLevel="2" x14ac:dyDescent="0.35">
      <c r="A6683" s="209" t="str">
        <f>'Usages mobilité'!A40</f>
        <v>Usage mobilité n°37</v>
      </c>
      <c r="B6683" s="209" t="s">
        <v>637</v>
      </c>
      <c r="C6683" s="209"/>
      <c r="D6683" s="210">
        <f>IF(B$6638&lt;&gt;"",IF(B$6638='Usages mobilité'!BF40,'Usages mobilité'!BD40,0),0)</f>
        <v>0</v>
      </c>
      <c r="E6683" s="210">
        <f t="shared" si="588"/>
        <v>0</v>
      </c>
      <c r="F6683" s="210">
        <f t="shared" si="588"/>
        <v>0</v>
      </c>
      <c r="G6683" s="210">
        <f t="shared" si="588"/>
        <v>0</v>
      </c>
      <c r="H6683" s="210">
        <f t="shared" si="588"/>
        <v>0</v>
      </c>
      <c r="I6683" s="210">
        <f t="shared" si="588"/>
        <v>0</v>
      </c>
      <c r="J6683" s="210">
        <f t="shared" si="588"/>
        <v>0</v>
      </c>
      <c r="K6683" s="210">
        <f t="shared" si="588"/>
        <v>0</v>
      </c>
      <c r="L6683" s="210">
        <f t="shared" si="588"/>
        <v>0</v>
      </c>
      <c r="M6683" s="210">
        <f t="shared" si="588"/>
        <v>0</v>
      </c>
      <c r="N6683" s="210">
        <f t="shared" si="588"/>
        <v>0</v>
      </c>
      <c r="O6683" s="210">
        <f t="shared" si="588"/>
        <v>0</v>
      </c>
      <c r="P6683" s="210">
        <f t="shared" si="588"/>
        <v>0</v>
      </c>
      <c r="Q6683" s="210">
        <f t="shared" si="588"/>
        <v>0</v>
      </c>
      <c r="R6683" s="210">
        <f t="shared" si="588"/>
        <v>0</v>
      </c>
    </row>
    <row r="6684" spans="1:18" hidden="1" outlineLevel="2" x14ac:dyDescent="0.35">
      <c r="A6684" s="209" t="str">
        <f>'Usages mobilité'!A41</f>
        <v>Usage mobilité n°38</v>
      </c>
      <c r="B6684" s="209" t="s">
        <v>637</v>
      </c>
      <c r="C6684" s="209"/>
      <c r="D6684" s="210">
        <f>IF(B$6638&lt;&gt;"",IF(B$6638='Usages mobilité'!BF41,'Usages mobilité'!BD41,0),0)</f>
        <v>0</v>
      </c>
      <c r="E6684" s="210">
        <f t="shared" si="588"/>
        <v>0</v>
      </c>
      <c r="F6684" s="210">
        <f t="shared" si="588"/>
        <v>0</v>
      </c>
      <c r="G6684" s="210">
        <f t="shared" si="588"/>
        <v>0</v>
      </c>
      <c r="H6684" s="210">
        <f t="shared" si="588"/>
        <v>0</v>
      </c>
      <c r="I6684" s="210">
        <f t="shared" si="588"/>
        <v>0</v>
      </c>
      <c r="J6684" s="210">
        <f t="shared" si="588"/>
        <v>0</v>
      </c>
      <c r="K6684" s="210">
        <f t="shared" si="588"/>
        <v>0</v>
      </c>
      <c r="L6684" s="210">
        <f t="shared" si="588"/>
        <v>0</v>
      </c>
      <c r="M6684" s="210">
        <f t="shared" si="588"/>
        <v>0</v>
      </c>
      <c r="N6684" s="210">
        <f t="shared" si="588"/>
        <v>0</v>
      </c>
      <c r="O6684" s="210">
        <f t="shared" si="588"/>
        <v>0</v>
      </c>
      <c r="P6684" s="210">
        <f t="shared" si="588"/>
        <v>0</v>
      </c>
      <c r="Q6684" s="210">
        <f t="shared" si="588"/>
        <v>0</v>
      </c>
      <c r="R6684" s="210">
        <f t="shared" si="588"/>
        <v>0</v>
      </c>
    </row>
    <row r="6685" spans="1:18" hidden="1" outlineLevel="2" x14ac:dyDescent="0.35">
      <c r="A6685" s="209" t="str">
        <f>'Usages mobilité'!A42</f>
        <v>Usage mobilité n°39</v>
      </c>
      <c r="B6685" s="209" t="s">
        <v>637</v>
      </c>
      <c r="C6685" s="209"/>
      <c r="D6685" s="210">
        <f>IF(B$6638&lt;&gt;"",IF(B$6638='Usages mobilité'!BF42,'Usages mobilité'!BD42,0),0)</f>
        <v>0</v>
      </c>
      <c r="E6685" s="210">
        <f t="shared" si="588"/>
        <v>0</v>
      </c>
      <c r="F6685" s="210">
        <f t="shared" si="588"/>
        <v>0</v>
      </c>
      <c r="G6685" s="210">
        <f t="shared" si="588"/>
        <v>0</v>
      </c>
      <c r="H6685" s="210">
        <f t="shared" si="588"/>
        <v>0</v>
      </c>
      <c r="I6685" s="210">
        <f t="shared" si="588"/>
        <v>0</v>
      </c>
      <c r="J6685" s="210">
        <f t="shared" si="588"/>
        <v>0</v>
      </c>
      <c r="K6685" s="210">
        <f t="shared" si="588"/>
        <v>0</v>
      </c>
      <c r="L6685" s="210">
        <f t="shared" si="588"/>
        <v>0</v>
      </c>
      <c r="M6685" s="210">
        <f t="shared" si="588"/>
        <v>0</v>
      </c>
      <c r="N6685" s="210">
        <f t="shared" si="588"/>
        <v>0</v>
      </c>
      <c r="O6685" s="210">
        <f t="shared" si="588"/>
        <v>0</v>
      </c>
      <c r="P6685" s="210">
        <f t="shared" si="588"/>
        <v>0</v>
      </c>
      <c r="Q6685" s="210">
        <f t="shared" si="588"/>
        <v>0</v>
      </c>
      <c r="R6685" s="210">
        <f t="shared" si="588"/>
        <v>0</v>
      </c>
    </row>
    <row r="6686" spans="1:18" hidden="1" outlineLevel="2" x14ac:dyDescent="0.35">
      <c r="A6686" s="209" t="str">
        <f>'Usages mobilité'!A43</f>
        <v>Usage mobilité n°40</v>
      </c>
      <c r="B6686" s="209" t="s">
        <v>637</v>
      </c>
      <c r="C6686" s="209"/>
      <c r="D6686" s="210">
        <f>IF(B$6638&lt;&gt;"",IF(B$6638='Usages mobilité'!BF43,'Usages mobilité'!BD43,0),0)</f>
        <v>0</v>
      </c>
      <c r="E6686" s="210">
        <f t="shared" si="588"/>
        <v>0</v>
      </c>
      <c r="F6686" s="210">
        <f t="shared" si="588"/>
        <v>0</v>
      </c>
      <c r="G6686" s="210">
        <f t="shared" si="588"/>
        <v>0</v>
      </c>
      <c r="H6686" s="210">
        <f t="shared" si="588"/>
        <v>0</v>
      </c>
      <c r="I6686" s="210">
        <f t="shared" si="588"/>
        <v>0</v>
      </c>
      <c r="J6686" s="210">
        <f t="shared" si="588"/>
        <v>0</v>
      </c>
      <c r="K6686" s="210">
        <f t="shared" si="588"/>
        <v>0</v>
      </c>
      <c r="L6686" s="210">
        <f t="shared" si="588"/>
        <v>0</v>
      </c>
      <c r="M6686" s="210">
        <f t="shared" si="588"/>
        <v>0</v>
      </c>
      <c r="N6686" s="210">
        <f t="shared" si="588"/>
        <v>0</v>
      </c>
      <c r="O6686" s="210">
        <f t="shared" si="588"/>
        <v>0</v>
      </c>
      <c r="P6686" s="210">
        <f t="shared" si="588"/>
        <v>0</v>
      </c>
      <c r="Q6686" s="210">
        <f t="shared" si="588"/>
        <v>0</v>
      </c>
      <c r="R6686" s="210">
        <f t="shared" si="588"/>
        <v>0</v>
      </c>
    </row>
    <row r="6687" spans="1:18" hidden="1" outlineLevel="2" x14ac:dyDescent="0.35">
      <c r="A6687" s="209" t="str">
        <f>'Usages mobilité'!A44</f>
        <v>Usage mobilité n°41</v>
      </c>
      <c r="B6687" s="209" t="s">
        <v>637</v>
      </c>
      <c r="C6687" s="209"/>
      <c r="D6687" s="210">
        <f>IF(B$6638&lt;&gt;"",IF(B$6638='Usages mobilité'!BF44,'Usages mobilité'!BD44,0),0)</f>
        <v>0</v>
      </c>
      <c r="E6687" s="210">
        <f t="shared" ref="E6687:R6696" si="589">$D6687</f>
        <v>0</v>
      </c>
      <c r="F6687" s="210">
        <f t="shared" si="589"/>
        <v>0</v>
      </c>
      <c r="G6687" s="210">
        <f t="shared" si="589"/>
        <v>0</v>
      </c>
      <c r="H6687" s="210">
        <f t="shared" si="589"/>
        <v>0</v>
      </c>
      <c r="I6687" s="210">
        <f t="shared" si="589"/>
        <v>0</v>
      </c>
      <c r="J6687" s="210">
        <f t="shared" si="589"/>
        <v>0</v>
      </c>
      <c r="K6687" s="210">
        <f t="shared" si="589"/>
        <v>0</v>
      </c>
      <c r="L6687" s="210">
        <f t="shared" si="589"/>
        <v>0</v>
      </c>
      <c r="M6687" s="210">
        <f t="shared" si="589"/>
        <v>0</v>
      </c>
      <c r="N6687" s="210">
        <f t="shared" si="589"/>
        <v>0</v>
      </c>
      <c r="O6687" s="210">
        <f t="shared" si="589"/>
        <v>0</v>
      </c>
      <c r="P6687" s="210">
        <f t="shared" si="589"/>
        <v>0</v>
      </c>
      <c r="Q6687" s="210">
        <f t="shared" si="589"/>
        <v>0</v>
      </c>
      <c r="R6687" s="210">
        <f t="shared" si="589"/>
        <v>0</v>
      </c>
    </row>
    <row r="6688" spans="1:18" hidden="1" outlineLevel="2" x14ac:dyDescent="0.35">
      <c r="A6688" s="209" t="str">
        <f>'Usages mobilité'!A45</f>
        <v>Usage mobilité n°42</v>
      </c>
      <c r="B6688" s="209" t="s">
        <v>637</v>
      </c>
      <c r="C6688" s="209"/>
      <c r="D6688" s="210">
        <f>IF(B$6638&lt;&gt;"",IF(B$6638='Usages mobilité'!BF45,'Usages mobilité'!BD45,0),0)</f>
        <v>0</v>
      </c>
      <c r="E6688" s="210">
        <f t="shared" si="589"/>
        <v>0</v>
      </c>
      <c r="F6688" s="210">
        <f t="shared" si="589"/>
        <v>0</v>
      </c>
      <c r="G6688" s="210">
        <f t="shared" si="589"/>
        <v>0</v>
      </c>
      <c r="H6688" s="210">
        <f t="shared" si="589"/>
        <v>0</v>
      </c>
      <c r="I6688" s="210">
        <f t="shared" si="589"/>
        <v>0</v>
      </c>
      <c r="J6688" s="210">
        <f t="shared" si="589"/>
        <v>0</v>
      </c>
      <c r="K6688" s="210">
        <f t="shared" si="589"/>
        <v>0</v>
      </c>
      <c r="L6688" s="210">
        <f t="shared" si="589"/>
        <v>0</v>
      </c>
      <c r="M6688" s="210">
        <f t="shared" si="589"/>
        <v>0</v>
      </c>
      <c r="N6688" s="210">
        <f t="shared" si="589"/>
        <v>0</v>
      </c>
      <c r="O6688" s="210">
        <f t="shared" si="589"/>
        <v>0</v>
      </c>
      <c r="P6688" s="210">
        <f t="shared" si="589"/>
        <v>0</v>
      </c>
      <c r="Q6688" s="210">
        <f t="shared" si="589"/>
        <v>0</v>
      </c>
      <c r="R6688" s="210">
        <f t="shared" si="589"/>
        <v>0</v>
      </c>
    </row>
    <row r="6689" spans="1:18" hidden="1" outlineLevel="2" x14ac:dyDescent="0.35">
      <c r="A6689" s="209" t="str">
        <f>'Usages mobilité'!A46</f>
        <v>Usage mobilité n°43</v>
      </c>
      <c r="B6689" s="209" t="s">
        <v>637</v>
      </c>
      <c r="C6689" s="209"/>
      <c r="D6689" s="210">
        <f>IF(B$6638&lt;&gt;"",IF(B$6638='Usages mobilité'!BF46,'Usages mobilité'!BD46,0),0)</f>
        <v>0</v>
      </c>
      <c r="E6689" s="210">
        <f t="shared" si="589"/>
        <v>0</v>
      </c>
      <c r="F6689" s="210">
        <f t="shared" si="589"/>
        <v>0</v>
      </c>
      <c r="G6689" s="210">
        <f t="shared" si="589"/>
        <v>0</v>
      </c>
      <c r="H6689" s="210">
        <f t="shared" si="589"/>
        <v>0</v>
      </c>
      <c r="I6689" s="210">
        <f t="shared" si="589"/>
        <v>0</v>
      </c>
      <c r="J6689" s="210">
        <f t="shared" si="589"/>
        <v>0</v>
      </c>
      <c r="K6689" s="210">
        <f t="shared" si="589"/>
        <v>0</v>
      </c>
      <c r="L6689" s="210">
        <f t="shared" si="589"/>
        <v>0</v>
      </c>
      <c r="M6689" s="210">
        <f t="shared" si="589"/>
        <v>0</v>
      </c>
      <c r="N6689" s="210">
        <f t="shared" si="589"/>
        <v>0</v>
      </c>
      <c r="O6689" s="210">
        <f t="shared" si="589"/>
        <v>0</v>
      </c>
      <c r="P6689" s="210">
        <f t="shared" si="589"/>
        <v>0</v>
      </c>
      <c r="Q6689" s="210">
        <f t="shared" si="589"/>
        <v>0</v>
      </c>
      <c r="R6689" s="210">
        <f t="shared" si="589"/>
        <v>0</v>
      </c>
    </row>
    <row r="6690" spans="1:18" hidden="1" outlineLevel="2" x14ac:dyDescent="0.35">
      <c r="A6690" s="209" t="str">
        <f>'Usages mobilité'!A47</f>
        <v>Usage mobilité n°44</v>
      </c>
      <c r="B6690" s="209" t="s">
        <v>637</v>
      </c>
      <c r="C6690" s="209"/>
      <c r="D6690" s="210">
        <f>IF(B$6638&lt;&gt;"",IF(B$6638='Usages mobilité'!BF47,'Usages mobilité'!BD47,0),0)</f>
        <v>0</v>
      </c>
      <c r="E6690" s="210">
        <f t="shared" si="589"/>
        <v>0</v>
      </c>
      <c r="F6690" s="210">
        <f t="shared" si="589"/>
        <v>0</v>
      </c>
      <c r="G6690" s="210">
        <f t="shared" si="589"/>
        <v>0</v>
      </c>
      <c r="H6690" s="210">
        <f t="shared" si="589"/>
        <v>0</v>
      </c>
      <c r="I6690" s="210">
        <f t="shared" si="589"/>
        <v>0</v>
      </c>
      <c r="J6690" s="210">
        <f t="shared" si="589"/>
        <v>0</v>
      </c>
      <c r="K6690" s="210">
        <f t="shared" si="589"/>
        <v>0</v>
      </c>
      <c r="L6690" s="210">
        <f t="shared" si="589"/>
        <v>0</v>
      </c>
      <c r="M6690" s="210">
        <f t="shared" si="589"/>
        <v>0</v>
      </c>
      <c r="N6690" s="210">
        <f t="shared" si="589"/>
        <v>0</v>
      </c>
      <c r="O6690" s="210">
        <f t="shared" si="589"/>
        <v>0</v>
      </c>
      <c r="P6690" s="210">
        <f t="shared" si="589"/>
        <v>0</v>
      </c>
      <c r="Q6690" s="210">
        <f t="shared" si="589"/>
        <v>0</v>
      </c>
      <c r="R6690" s="210">
        <f t="shared" si="589"/>
        <v>0</v>
      </c>
    </row>
    <row r="6691" spans="1:18" hidden="1" outlineLevel="2" x14ac:dyDescent="0.35">
      <c r="A6691" s="209" t="str">
        <f>'Usages mobilité'!A48</f>
        <v>Usage mobilité n°45</v>
      </c>
      <c r="B6691" s="209" t="s">
        <v>637</v>
      </c>
      <c r="C6691" s="209"/>
      <c r="D6691" s="210">
        <f>IF(B$6638&lt;&gt;"",IF(B$6638='Usages mobilité'!BF48,'Usages mobilité'!BD48,0),0)</f>
        <v>0</v>
      </c>
      <c r="E6691" s="210">
        <f t="shared" si="589"/>
        <v>0</v>
      </c>
      <c r="F6691" s="210">
        <f t="shared" si="589"/>
        <v>0</v>
      </c>
      <c r="G6691" s="210">
        <f t="shared" si="589"/>
        <v>0</v>
      </c>
      <c r="H6691" s="210">
        <f t="shared" si="589"/>
        <v>0</v>
      </c>
      <c r="I6691" s="210">
        <f t="shared" si="589"/>
        <v>0</v>
      </c>
      <c r="J6691" s="210">
        <f t="shared" si="589"/>
        <v>0</v>
      </c>
      <c r="K6691" s="210">
        <f t="shared" si="589"/>
        <v>0</v>
      </c>
      <c r="L6691" s="210">
        <f t="shared" si="589"/>
        <v>0</v>
      </c>
      <c r="M6691" s="210">
        <f t="shared" si="589"/>
        <v>0</v>
      </c>
      <c r="N6691" s="210">
        <f t="shared" si="589"/>
        <v>0</v>
      </c>
      <c r="O6691" s="210">
        <f t="shared" si="589"/>
        <v>0</v>
      </c>
      <c r="P6691" s="210">
        <f t="shared" si="589"/>
        <v>0</v>
      </c>
      <c r="Q6691" s="210">
        <f t="shared" si="589"/>
        <v>0</v>
      </c>
      <c r="R6691" s="210">
        <f t="shared" si="589"/>
        <v>0</v>
      </c>
    </row>
    <row r="6692" spans="1:18" hidden="1" outlineLevel="2" x14ac:dyDescent="0.35">
      <c r="A6692" s="209" t="str">
        <f>'Usages mobilité'!A49</f>
        <v>Usage mobilité n°46</v>
      </c>
      <c r="B6692" s="209" t="s">
        <v>637</v>
      </c>
      <c r="C6692" s="209"/>
      <c r="D6692" s="210">
        <f>IF(B$6638&lt;&gt;"",IF(B$6638='Usages mobilité'!BF49,'Usages mobilité'!BD49,0),0)</f>
        <v>0</v>
      </c>
      <c r="E6692" s="210">
        <f t="shared" si="589"/>
        <v>0</v>
      </c>
      <c r="F6692" s="210">
        <f t="shared" si="589"/>
        <v>0</v>
      </c>
      <c r="G6692" s="210">
        <f t="shared" si="589"/>
        <v>0</v>
      </c>
      <c r="H6692" s="210">
        <f t="shared" si="589"/>
        <v>0</v>
      </c>
      <c r="I6692" s="210">
        <f t="shared" si="589"/>
        <v>0</v>
      </c>
      <c r="J6692" s="210">
        <f t="shared" si="589"/>
        <v>0</v>
      </c>
      <c r="K6692" s="210">
        <f t="shared" si="589"/>
        <v>0</v>
      </c>
      <c r="L6692" s="210">
        <f t="shared" si="589"/>
        <v>0</v>
      </c>
      <c r="M6692" s="210">
        <f t="shared" si="589"/>
        <v>0</v>
      </c>
      <c r="N6692" s="210">
        <f t="shared" si="589"/>
        <v>0</v>
      </c>
      <c r="O6692" s="210">
        <f t="shared" si="589"/>
        <v>0</v>
      </c>
      <c r="P6692" s="210">
        <f t="shared" si="589"/>
        <v>0</v>
      </c>
      <c r="Q6692" s="210">
        <f t="shared" si="589"/>
        <v>0</v>
      </c>
      <c r="R6692" s="210">
        <f t="shared" si="589"/>
        <v>0</v>
      </c>
    </row>
    <row r="6693" spans="1:18" hidden="1" outlineLevel="2" x14ac:dyDescent="0.35">
      <c r="A6693" s="209" t="str">
        <f>'Usages mobilité'!A50</f>
        <v>Usage mobilité n°47</v>
      </c>
      <c r="B6693" s="209" t="s">
        <v>637</v>
      </c>
      <c r="C6693" s="209"/>
      <c r="D6693" s="210">
        <f>IF(B$6638&lt;&gt;"",IF(B$6638='Usages mobilité'!BF50,'Usages mobilité'!BD50,0),0)</f>
        <v>0</v>
      </c>
      <c r="E6693" s="210">
        <f t="shared" si="589"/>
        <v>0</v>
      </c>
      <c r="F6693" s="210">
        <f t="shared" si="589"/>
        <v>0</v>
      </c>
      <c r="G6693" s="210">
        <f t="shared" si="589"/>
        <v>0</v>
      </c>
      <c r="H6693" s="210">
        <f t="shared" si="589"/>
        <v>0</v>
      </c>
      <c r="I6693" s="210">
        <f t="shared" si="589"/>
        <v>0</v>
      </c>
      <c r="J6693" s="210">
        <f t="shared" si="589"/>
        <v>0</v>
      </c>
      <c r="K6693" s="210">
        <f t="shared" si="589"/>
        <v>0</v>
      </c>
      <c r="L6693" s="210">
        <f t="shared" si="589"/>
        <v>0</v>
      </c>
      <c r="M6693" s="210">
        <f t="shared" si="589"/>
        <v>0</v>
      </c>
      <c r="N6693" s="210">
        <f t="shared" si="589"/>
        <v>0</v>
      </c>
      <c r="O6693" s="210">
        <f t="shared" si="589"/>
        <v>0</v>
      </c>
      <c r="P6693" s="210">
        <f t="shared" si="589"/>
        <v>0</v>
      </c>
      <c r="Q6693" s="210">
        <f t="shared" si="589"/>
        <v>0</v>
      </c>
      <c r="R6693" s="210">
        <f t="shared" si="589"/>
        <v>0</v>
      </c>
    </row>
    <row r="6694" spans="1:18" hidden="1" outlineLevel="2" x14ac:dyDescent="0.35">
      <c r="A6694" s="209" t="str">
        <f>'Usages mobilité'!A51</f>
        <v>Usage mobilité n°48</v>
      </c>
      <c r="B6694" s="209" t="s">
        <v>637</v>
      </c>
      <c r="C6694" s="209"/>
      <c r="D6694" s="210">
        <f>IF(B$6638&lt;&gt;"",IF(B$6638='Usages mobilité'!BF51,'Usages mobilité'!BD51,0),0)</f>
        <v>0</v>
      </c>
      <c r="E6694" s="210">
        <f t="shared" si="589"/>
        <v>0</v>
      </c>
      <c r="F6694" s="210">
        <f t="shared" si="589"/>
        <v>0</v>
      </c>
      <c r="G6694" s="210">
        <f t="shared" si="589"/>
        <v>0</v>
      </c>
      <c r="H6694" s="210">
        <f t="shared" si="589"/>
        <v>0</v>
      </c>
      <c r="I6694" s="210">
        <f t="shared" si="589"/>
        <v>0</v>
      </c>
      <c r="J6694" s="210">
        <f t="shared" si="589"/>
        <v>0</v>
      </c>
      <c r="K6694" s="210">
        <f t="shared" si="589"/>
        <v>0</v>
      </c>
      <c r="L6694" s="210">
        <f t="shared" si="589"/>
        <v>0</v>
      </c>
      <c r="M6694" s="210">
        <f t="shared" si="589"/>
        <v>0</v>
      </c>
      <c r="N6694" s="210">
        <f t="shared" si="589"/>
        <v>0</v>
      </c>
      <c r="O6694" s="210">
        <f t="shared" si="589"/>
        <v>0</v>
      </c>
      <c r="P6694" s="210">
        <f t="shared" si="589"/>
        <v>0</v>
      </c>
      <c r="Q6694" s="210">
        <f t="shared" si="589"/>
        <v>0</v>
      </c>
      <c r="R6694" s="210">
        <f t="shared" si="589"/>
        <v>0</v>
      </c>
    </row>
    <row r="6695" spans="1:18" hidden="1" outlineLevel="2" x14ac:dyDescent="0.35">
      <c r="A6695" s="209" t="str">
        <f>'Usages mobilité'!A52</f>
        <v>Usage mobilité n°49</v>
      </c>
      <c r="B6695" s="209" t="s">
        <v>637</v>
      </c>
      <c r="C6695" s="209"/>
      <c r="D6695" s="210">
        <f>IF(B$6638&lt;&gt;"",IF(B$6638='Usages mobilité'!BF52,'Usages mobilité'!BD52,0),0)</f>
        <v>0</v>
      </c>
      <c r="E6695" s="210">
        <f t="shared" si="589"/>
        <v>0</v>
      </c>
      <c r="F6695" s="210">
        <f t="shared" si="589"/>
        <v>0</v>
      </c>
      <c r="G6695" s="210">
        <f t="shared" si="589"/>
        <v>0</v>
      </c>
      <c r="H6695" s="210">
        <f t="shared" si="589"/>
        <v>0</v>
      </c>
      <c r="I6695" s="210">
        <f t="shared" si="589"/>
        <v>0</v>
      </c>
      <c r="J6695" s="210">
        <f t="shared" si="589"/>
        <v>0</v>
      </c>
      <c r="K6695" s="210">
        <f t="shared" si="589"/>
        <v>0</v>
      </c>
      <c r="L6695" s="210">
        <f t="shared" si="589"/>
        <v>0</v>
      </c>
      <c r="M6695" s="210">
        <f t="shared" si="589"/>
        <v>0</v>
      </c>
      <c r="N6695" s="210">
        <f t="shared" si="589"/>
        <v>0</v>
      </c>
      <c r="O6695" s="210">
        <f t="shared" si="589"/>
        <v>0</v>
      </c>
      <c r="P6695" s="210">
        <f t="shared" si="589"/>
        <v>0</v>
      </c>
      <c r="Q6695" s="210">
        <f t="shared" si="589"/>
        <v>0</v>
      </c>
      <c r="R6695" s="210">
        <f t="shared" si="589"/>
        <v>0</v>
      </c>
    </row>
    <row r="6696" spans="1:18" hidden="1" outlineLevel="2" x14ac:dyDescent="0.35">
      <c r="A6696" s="209" t="str">
        <f>'Usages mobilité'!A53</f>
        <v>Usage mobilité n°50</v>
      </c>
      <c r="B6696" s="209" t="s">
        <v>637</v>
      </c>
      <c r="C6696" s="209"/>
      <c r="D6696" s="210">
        <f>IF(B$6638&lt;&gt;"",IF(B$6638='Usages mobilité'!BF53,'Usages mobilité'!BD53,0),0)</f>
        <v>0</v>
      </c>
      <c r="E6696" s="210">
        <f t="shared" si="589"/>
        <v>0</v>
      </c>
      <c r="F6696" s="210">
        <f t="shared" si="589"/>
        <v>0</v>
      </c>
      <c r="G6696" s="210">
        <f t="shared" si="589"/>
        <v>0</v>
      </c>
      <c r="H6696" s="210">
        <f t="shared" si="589"/>
        <v>0</v>
      </c>
      <c r="I6696" s="210">
        <f t="shared" si="589"/>
        <v>0</v>
      </c>
      <c r="J6696" s="210">
        <f t="shared" si="589"/>
        <v>0</v>
      </c>
      <c r="K6696" s="210">
        <f t="shared" si="589"/>
        <v>0</v>
      </c>
      <c r="L6696" s="210">
        <f t="shared" si="589"/>
        <v>0</v>
      </c>
      <c r="M6696" s="210">
        <f t="shared" si="589"/>
        <v>0</v>
      </c>
      <c r="N6696" s="210">
        <f t="shared" si="589"/>
        <v>0</v>
      </c>
      <c r="O6696" s="210">
        <f t="shared" si="589"/>
        <v>0</v>
      </c>
      <c r="P6696" s="210">
        <f t="shared" si="589"/>
        <v>0</v>
      </c>
      <c r="Q6696" s="210">
        <f t="shared" si="589"/>
        <v>0</v>
      </c>
      <c r="R6696" s="210">
        <f t="shared" si="589"/>
        <v>0</v>
      </c>
    </row>
    <row r="6697" spans="1:18" hidden="1" outlineLevel="1" collapsed="1" x14ac:dyDescent="0.35">
      <c r="A6697" s="209" t="s">
        <v>643</v>
      </c>
      <c r="B6697" s="209"/>
      <c r="C6697" s="209"/>
      <c r="D6697" s="210">
        <f t="shared" ref="D6697:R6697" si="590">SUM(D6647:D6696)</f>
        <v>0</v>
      </c>
      <c r="E6697" s="210">
        <f t="shared" si="590"/>
        <v>0</v>
      </c>
      <c r="F6697" s="210">
        <f t="shared" si="590"/>
        <v>0</v>
      </c>
      <c r="G6697" s="210">
        <f t="shared" si="590"/>
        <v>0</v>
      </c>
      <c r="H6697" s="210">
        <f t="shared" si="590"/>
        <v>0</v>
      </c>
      <c r="I6697" s="210">
        <f t="shared" si="590"/>
        <v>0</v>
      </c>
      <c r="J6697" s="210">
        <f t="shared" si="590"/>
        <v>0</v>
      </c>
      <c r="K6697" s="210">
        <f t="shared" si="590"/>
        <v>0</v>
      </c>
      <c r="L6697" s="210">
        <f t="shared" si="590"/>
        <v>0</v>
      </c>
      <c r="M6697" s="210">
        <f t="shared" si="590"/>
        <v>0</v>
      </c>
      <c r="N6697" s="210">
        <f t="shared" si="590"/>
        <v>0</v>
      </c>
      <c r="O6697" s="210">
        <f t="shared" si="590"/>
        <v>0</v>
      </c>
      <c r="P6697" s="210">
        <f t="shared" si="590"/>
        <v>0</v>
      </c>
      <c r="Q6697" s="210">
        <f t="shared" si="590"/>
        <v>0</v>
      </c>
      <c r="R6697" s="210">
        <f t="shared" si="590"/>
        <v>0</v>
      </c>
    </row>
    <row r="6698" spans="1:18" hidden="1" outlineLevel="2" x14ac:dyDescent="0.35">
      <c r="A6698" s="209" t="str">
        <f>'Usages mobilité'!A4</f>
        <v>Usage mobilité n°1</v>
      </c>
      <c r="B6698" s="209" t="s">
        <v>639</v>
      </c>
      <c r="C6698" s="209"/>
      <c r="D6698" s="210">
        <f>D6647*'Usages mobilité'!$BG4*(1+'Usages mobilité'!$BH4)^(D$6641-$D$6641)/1000</f>
        <v>0</v>
      </c>
      <c r="E6698" s="210">
        <f>E6647*'Usages mobilité'!$BG4*(1+'Usages mobilité'!$BH4)^(E$6641-$D$6641)/1000</f>
        <v>0</v>
      </c>
      <c r="F6698" s="210">
        <f>F6647*'Usages mobilité'!$BG4*(1+'Usages mobilité'!$BH4)^(F$6641-$D$6641)/1000</f>
        <v>0</v>
      </c>
      <c r="G6698" s="210">
        <f>G6647*'Usages mobilité'!$BG4*(1+'Usages mobilité'!$BH4)^(G$6641-$D$6641)/1000</f>
        <v>0</v>
      </c>
      <c r="H6698" s="210">
        <f>H6647*'Usages mobilité'!$BG4*(1+'Usages mobilité'!$BH4)^(H$6641-$D$6641)/1000</f>
        <v>0</v>
      </c>
      <c r="I6698" s="210">
        <f>I6647*'Usages mobilité'!$BG4*(1+'Usages mobilité'!$BH4)^(I$6641-$D$6641)/1000</f>
        <v>0</v>
      </c>
      <c r="J6698" s="210">
        <f>J6647*'Usages mobilité'!$BG4*(1+'Usages mobilité'!$BH4)^(J$6641-$D$6641)/1000</f>
        <v>0</v>
      </c>
      <c r="K6698" s="210">
        <f>K6647*'Usages mobilité'!$BG4*(1+'Usages mobilité'!$BH4)^(K$6641-$D$6641)/1000</f>
        <v>0</v>
      </c>
      <c r="L6698" s="210">
        <f>L6647*'Usages mobilité'!$BG4*(1+'Usages mobilité'!$BH4)^(L$6641-$D$6641)/1000</f>
        <v>0</v>
      </c>
      <c r="M6698" s="210">
        <f>M6647*'Usages mobilité'!$BG4*(1+'Usages mobilité'!$BH4)^(M$6641-$D$6641)/1000</f>
        <v>0</v>
      </c>
      <c r="N6698" s="210">
        <f>N6647*'Usages mobilité'!$BG4*(1+'Usages mobilité'!$BH4)^(N$6641-$D$6641)/1000</f>
        <v>0</v>
      </c>
      <c r="O6698" s="210">
        <f>O6647*'Usages mobilité'!$BG4*(1+'Usages mobilité'!$BH4)^(O$6641-$D$6641)/1000</f>
        <v>0</v>
      </c>
      <c r="P6698" s="210">
        <f>P6647*'Usages mobilité'!$BG4*(1+'Usages mobilité'!$BH4)^(P$6641-$D$6641)/1000</f>
        <v>0</v>
      </c>
      <c r="Q6698" s="210">
        <f>Q6647*'Usages mobilité'!$BG4*(1+'Usages mobilité'!$BH4)^(Q$6641-$D$6641)/1000</f>
        <v>0</v>
      </c>
      <c r="R6698" s="210">
        <f>R6647*'Usages mobilité'!$BG4*(1+'Usages mobilité'!$BH4)^(R$6641-$D$6641)/1000</f>
        <v>0</v>
      </c>
    </row>
    <row r="6699" spans="1:18" hidden="1" outlineLevel="2" x14ac:dyDescent="0.35">
      <c r="A6699" s="209" t="str">
        <f>'Usages mobilité'!A5</f>
        <v>Usage mobilité n°2</v>
      </c>
      <c r="B6699" s="209" t="s">
        <v>639</v>
      </c>
      <c r="C6699" s="209"/>
      <c r="D6699" s="210">
        <f>D6648*'Usages mobilité'!$BG5*(1+'Usages mobilité'!$BH5)^(D$6641-$D$6641)/1000</f>
        <v>0</v>
      </c>
      <c r="E6699" s="210">
        <f>E6648*'Usages mobilité'!$BG5*(1+'Usages mobilité'!$BH5)^(E$6641-$D$6641)/1000</f>
        <v>0</v>
      </c>
      <c r="F6699" s="210">
        <f>F6648*'Usages mobilité'!$BG5*(1+'Usages mobilité'!$BH5)^(F$6641-$D$6641)/1000</f>
        <v>0</v>
      </c>
      <c r="G6699" s="210">
        <f>G6648*'Usages mobilité'!$BG5*(1+'Usages mobilité'!$BH5)^(G$6641-$D$6641)/1000</f>
        <v>0</v>
      </c>
      <c r="H6699" s="210">
        <f>H6648*'Usages mobilité'!$BG5*(1+'Usages mobilité'!$BH5)^(H$6641-$D$6641)/1000</f>
        <v>0</v>
      </c>
      <c r="I6699" s="210">
        <f>I6648*'Usages mobilité'!$BG5*(1+'Usages mobilité'!$BH5)^(I$6641-$D$6641)/1000</f>
        <v>0</v>
      </c>
      <c r="J6699" s="210">
        <f>J6648*'Usages mobilité'!$BG5*(1+'Usages mobilité'!$BH5)^(J$6641-$D$6641)/1000</f>
        <v>0</v>
      </c>
      <c r="K6699" s="210">
        <f>K6648*'Usages mobilité'!$BG5*(1+'Usages mobilité'!$BH5)^(K$6641-$D$6641)/1000</f>
        <v>0</v>
      </c>
      <c r="L6699" s="210">
        <f>L6648*'Usages mobilité'!$BG5*(1+'Usages mobilité'!$BH5)^(L$6641-$D$6641)/1000</f>
        <v>0</v>
      </c>
      <c r="M6699" s="210">
        <f>M6648*'Usages mobilité'!$BG5*(1+'Usages mobilité'!$BH5)^(M$6641-$D$6641)/1000</f>
        <v>0</v>
      </c>
      <c r="N6699" s="210">
        <f>N6648*'Usages mobilité'!$BG5*(1+'Usages mobilité'!$BH5)^(N$6641-$D$6641)/1000</f>
        <v>0</v>
      </c>
      <c r="O6699" s="210">
        <f>O6648*'Usages mobilité'!$BG5*(1+'Usages mobilité'!$BH5)^(O$6641-$D$6641)/1000</f>
        <v>0</v>
      </c>
      <c r="P6699" s="210">
        <f>P6648*'Usages mobilité'!$BG5*(1+'Usages mobilité'!$BH5)^(P$6641-$D$6641)/1000</f>
        <v>0</v>
      </c>
      <c r="Q6699" s="210">
        <f>Q6648*'Usages mobilité'!$BG5*(1+'Usages mobilité'!$BH5)^(Q$6641-$D$6641)/1000</f>
        <v>0</v>
      </c>
      <c r="R6699" s="210">
        <f>R6648*'Usages mobilité'!$BG5*(1+'Usages mobilité'!$BH5)^(R$6641-$D$6641)/1000</f>
        <v>0</v>
      </c>
    </row>
    <row r="6700" spans="1:18" hidden="1" outlineLevel="2" x14ac:dyDescent="0.35">
      <c r="A6700" s="209" t="str">
        <f>'Usages mobilité'!A6</f>
        <v>Usage mobilité n°3</v>
      </c>
      <c r="B6700" s="209" t="s">
        <v>639</v>
      </c>
      <c r="C6700" s="209"/>
      <c r="D6700" s="210">
        <f>D6649*'Usages mobilité'!$BG6*(1+'Usages mobilité'!$BH6)^(D$6641-$D$6641)/1000</f>
        <v>0</v>
      </c>
      <c r="E6700" s="210">
        <f>E6649*'Usages mobilité'!$BG6*(1+'Usages mobilité'!$BH6)^(E$6641-$D$6641)/1000</f>
        <v>0</v>
      </c>
      <c r="F6700" s="210">
        <f>F6649*'Usages mobilité'!$BG6*(1+'Usages mobilité'!$BH6)^(F$6641-$D$6641)/1000</f>
        <v>0</v>
      </c>
      <c r="G6700" s="210">
        <f>G6649*'Usages mobilité'!$BG6*(1+'Usages mobilité'!$BH6)^(G$6641-$D$6641)/1000</f>
        <v>0</v>
      </c>
      <c r="H6700" s="210">
        <f>H6649*'Usages mobilité'!$BG6*(1+'Usages mobilité'!$BH6)^(H$6641-$D$6641)/1000</f>
        <v>0</v>
      </c>
      <c r="I6700" s="210">
        <f>I6649*'Usages mobilité'!$BG6*(1+'Usages mobilité'!$BH6)^(I$6641-$D$6641)/1000</f>
        <v>0</v>
      </c>
      <c r="J6700" s="210">
        <f>J6649*'Usages mobilité'!$BG6*(1+'Usages mobilité'!$BH6)^(J$6641-$D$6641)/1000</f>
        <v>0</v>
      </c>
      <c r="K6700" s="210">
        <f>K6649*'Usages mobilité'!$BG6*(1+'Usages mobilité'!$BH6)^(K$6641-$D$6641)/1000</f>
        <v>0</v>
      </c>
      <c r="L6700" s="210">
        <f>L6649*'Usages mobilité'!$BG6*(1+'Usages mobilité'!$BH6)^(L$6641-$D$6641)/1000</f>
        <v>0</v>
      </c>
      <c r="M6700" s="210">
        <f>M6649*'Usages mobilité'!$BG6*(1+'Usages mobilité'!$BH6)^(M$6641-$D$6641)/1000</f>
        <v>0</v>
      </c>
      <c r="N6700" s="210">
        <f>N6649*'Usages mobilité'!$BG6*(1+'Usages mobilité'!$BH6)^(N$6641-$D$6641)/1000</f>
        <v>0</v>
      </c>
      <c r="O6700" s="210">
        <f>O6649*'Usages mobilité'!$BG6*(1+'Usages mobilité'!$BH6)^(O$6641-$D$6641)/1000</f>
        <v>0</v>
      </c>
      <c r="P6700" s="210">
        <f>P6649*'Usages mobilité'!$BG6*(1+'Usages mobilité'!$BH6)^(P$6641-$D$6641)/1000</f>
        <v>0</v>
      </c>
      <c r="Q6700" s="210">
        <f>Q6649*'Usages mobilité'!$BG6*(1+'Usages mobilité'!$BH6)^(Q$6641-$D$6641)/1000</f>
        <v>0</v>
      </c>
      <c r="R6700" s="210">
        <f>R6649*'Usages mobilité'!$BG6*(1+'Usages mobilité'!$BH6)^(R$6641-$D$6641)/1000</f>
        <v>0</v>
      </c>
    </row>
    <row r="6701" spans="1:18" hidden="1" outlineLevel="2" x14ac:dyDescent="0.35">
      <c r="A6701" s="209" t="str">
        <f>'Usages mobilité'!A7</f>
        <v>Usage mobilité n°4</v>
      </c>
      <c r="B6701" s="209" t="s">
        <v>639</v>
      </c>
      <c r="C6701" s="209"/>
      <c r="D6701" s="210">
        <f>D6650*'Usages mobilité'!$BG7*(1+'Usages mobilité'!$BH7)^(D$6641-$D$6641)/1000</f>
        <v>0</v>
      </c>
      <c r="E6701" s="210">
        <f>E6650*'Usages mobilité'!$BG7*(1+'Usages mobilité'!$BH7)^(E$6641-$D$6641)/1000</f>
        <v>0</v>
      </c>
      <c r="F6701" s="210">
        <f>F6650*'Usages mobilité'!$BG7*(1+'Usages mobilité'!$BH7)^(F$6641-$D$6641)/1000</f>
        <v>0</v>
      </c>
      <c r="G6701" s="210">
        <f>G6650*'Usages mobilité'!$BG7*(1+'Usages mobilité'!$BH7)^(G$6641-$D$6641)/1000</f>
        <v>0</v>
      </c>
      <c r="H6701" s="210">
        <f>H6650*'Usages mobilité'!$BG7*(1+'Usages mobilité'!$BH7)^(H$6641-$D$6641)/1000</f>
        <v>0</v>
      </c>
      <c r="I6701" s="210">
        <f>I6650*'Usages mobilité'!$BG7*(1+'Usages mobilité'!$BH7)^(I$6641-$D$6641)/1000</f>
        <v>0</v>
      </c>
      <c r="J6701" s="210">
        <f>J6650*'Usages mobilité'!$BG7*(1+'Usages mobilité'!$BH7)^(J$6641-$D$6641)/1000</f>
        <v>0</v>
      </c>
      <c r="K6701" s="210">
        <f>K6650*'Usages mobilité'!$BG7*(1+'Usages mobilité'!$BH7)^(K$6641-$D$6641)/1000</f>
        <v>0</v>
      </c>
      <c r="L6701" s="210">
        <f>L6650*'Usages mobilité'!$BG7*(1+'Usages mobilité'!$BH7)^(L$6641-$D$6641)/1000</f>
        <v>0</v>
      </c>
      <c r="M6701" s="210">
        <f>M6650*'Usages mobilité'!$BG7*(1+'Usages mobilité'!$BH7)^(M$6641-$D$6641)/1000</f>
        <v>0</v>
      </c>
      <c r="N6701" s="210">
        <f>N6650*'Usages mobilité'!$BG7*(1+'Usages mobilité'!$BH7)^(N$6641-$D$6641)/1000</f>
        <v>0</v>
      </c>
      <c r="O6701" s="210">
        <f>O6650*'Usages mobilité'!$BG7*(1+'Usages mobilité'!$BH7)^(O$6641-$D$6641)/1000</f>
        <v>0</v>
      </c>
      <c r="P6701" s="210">
        <f>P6650*'Usages mobilité'!$BG7*(1+'Usages mobilité'!$BH7)^(P$6641-$D$6641)/1000</f>
        <v>0</v>
      </c>
      <c r="Q6701" s="210">
        <f>Q6650*'Usages mobilité'!$BG7*(1+'Usages mobilité'!$BH7)^(Q$6641-$D$6641)/1000</f>
        <v>0</v>
      </c>
      <c r="R6701" s="210">
        <f>R6650*'Usages mobilité'!$BG7*(1+'Usages mobilité'!$BH7)^(R$6641-$D$6641)/1000</f>
        <v>0</v>
      </c>
    </row>
    <row r="6702" spans="1:18" hidden="1" outlineLevel="2" x14ac:dyDescent="0.35">
      <c r="A6702" s="209" t="str">
        <f>'Usages mobilité'!A8</f>
        <v>Usage mobilité n°5</v>
      </c>
      <c r="B6702" s="209" t="s">
        <v>639</v>
      </c>
      <c r="C6702" s="209"/>
      <c r="D6702" s="210">
        <f>D6651*'Usages mobilité'!$BG8*(1+'Usages mobilité'!$BH8)^(D$6641-$D$6641)/1000</f>
        <v>0</v>
      </c>
      <c r="E6702" s="210">
        <f>E6651*'Usages mobilité'!$BG8*(1+'Usages mobilité'!$BH8)^(E$6641-$D$6641)/1000</f>
        <v>0</v>
      </c>
      <c r="F6702" s="210">
        <f>F6651*'Usages mobilité'!$BG8*(1+'Usages mobilité'!$BH8)^(F$6641-$D$6641)/1000</f>
        <v>0</v>
      </c>
      <c r="G6702" s="210">
        <f>G6651*'Usages mobilité'!$BG8*(1+'Usages mobilité'!$BH8)^(G$6641-$D$6641)/1000</f>
        <v>0</v>
      </c>
      <c r="H6702" s="210">
        <f>H6651*'Usages mobilité'!$BG8*(1+'Usages mobilité'!$BH8)^(H$6641-$D$6641)/1000</f>
        <v>0</v>
      </c>
      <c r="I6702" s="210">
        <f>I6651*'Usages mobilité'!$BG8*(1+'Usages mobilité'!$BH8)^(I$6641-$D$6641)/1000</f>
        <v>0</v>
      </c>
      <c r="J6702" s="210">
        <f>J6651*'Usages mobilité'!$BG8*(1+'Usages mobilité'!$BH8)^(J$6641-$D$6641)/1000</f>
        <v>0</v>
      </c>
      <c r="K6702" s="210">
        <f>K6651*'Usages mobilité'!$BG8*(1+'Usages mobilité'!$BH8)^(K$6641-$D$6641)/1000</f>
        <v>0</v>
      </c>
      <c r="L6702" s="210">
        <f>L6651*'Usages mobilité'!$BG8*(1+'Usages mobilité'!$BH8)^(L$6641-$D$6641)/1000</f>
        <v>0</v>
      </c>
      <c r="M6702" s="210">
        <f>M6651*'Usages mobilité'!$BG8*(1+'Usages mobilité'!$BH8)^(M$6641-$D$6641)/1000</f>
        <v>0</v>
      </c>
      <c r="N6702" s="210">
        <f>N6651*'Usages mobilité'!$BG8*(1+'Usages mobilité'!$BH8)^(N$6641-$D$6641)/1000</f>
        <v>0</v>
      </c>
      <c r="O6702" s="210">
        <f>O6651*'Usages mobilité'!$BG8*(1+'Usages mobilité'!$BH8)^(O$6641-$D$6641)/1000</f>
        <v>0</v>
      </c>
      <c r="P6702" s="210">
        <f>P6651*'Usages mobilité'!$BG8*(1+'Usages mobilité'!$BH8)^(P$6641-$D$6641)/1000</f>
        <v>0</v>
      </c>
      <c r="Q6702" s="210">
        <f>Q6651*'Usages mobilité'!$BG8*(1+'Usages mobilité'!$BH8)^(Q$6641-$D$6641)/1000</f>
        <v>0</v>
      </c>
      <c r="R6702" s="210">
        <f>R6651*'Usages mobilité'!$BG8*(1+'Usages mobilité'!$BH8)^(R$6641-$D$6641)/1000</f>
        <v>0</v>
      </c>
    </row>
    <row r="6703" spans="1:18" hidden="1" outlineLevel="2" x14ac:dyDescent="0.35">
      <c r="A6703" s="209" t="str">
        <f>'Usages mobilité'!A9</f>
        <v>Usage mobilité n°6</v>
      </c>
      <c r="B6703" s="209" t="s">
        <v>639</v>
      </c>
      <c r="C6703" s="209"/>
      <c r="D6703" s="210">
        <f>D6652*'Usages mobilité'!$BG9*(1+'Usages mobilité'!$BH9)^(D$6641-$D$6641)/1000</f>
        <v>0</v>
      </c>
      <c r="E6703" s="210">
        <f>E6652*'Usages mobilité'!$BG9*(1+'Usages mobilité'!$BH9)^(E$6641-$D$6641)/1000</f>
        <v>0</v>
      </c>
      <c r="F6703" s="210">
        <f>F6652*'Usages mobilité'!$BG9*(1+'Usages mobilité'!$BH9)^(F$6641-$D$6641)/1000</f>
        <v>0</v>
      </c>
      <c r="G6703" s="210">
        <f>G6652*'Usages mobilité'!$BG9*(1+'Usages mobilité'!$BH9)^(G$6641-$D$6641)/1000</f>
        <v>0</v>
      </c>
      <c r="H6703" s="210">
        <f>H6652*'Usages mobilité'!$BG9*(1+'Usages mobilité'!$BH9)^(H$6641-$D$6641)/1000</f>
        <v>0</v>
      </c>
      <c r="I6703" s="210">
        <f>I6652*'Usages mobilité'!$BG9*(1+'Usages mobilité'!$BH9)^(I$6641-$D$6641)/1000</f>
        <v>0</v>
      </c>
      <c r="J6703" s="210">
        <f>J6652*'Usages mobilité'!$BG9*(1+'Usages mobilité'!$BH9)^(J$6641-$D$6641)/1000</f>
        <v>0</v>
      </c>
      <c r="K6703" s="210">
        <f>K6652*'Usages mobilité'!$BG9*(1+'Usages mobilité'!$BH9)^(K$6641-$D$6641)/1000</f>
        <v>0</v>
      </c>
      <c r="L6703" s="210">
        <f>L6652*'Usages mobilité'!$BG9*(1+'Usages mobilité'!$BH9)^(L$6641-$D$6641)/1000</f>
        <v>0</v>
      </c>
      <c r="M6703" s="210">
        <f>M6652*'Usages mobilité'!$BG9*(1+'Usages mobilité'!$BH9)^(M$6641-$D$6641)/1000</f>
        <v>0</v>
      </c>
      <c r="N6703" s="210">
        <f>N6652*'Usages mobilité'!$BG9*(1+'Usages mobilité'!$BH9)^(N$6641-$D$6641)/1000</f>
        <v>0</v>
      </c>
      <c r="O6703" s="210">
        <f>O6652*'Usages mobilité'!$BG9*(1+'Usages mobilité'!$BH9)^(O$6641-$D$6641)/1000</f>
        <v>0</v>
      </c>
      <c r="P6703" s="210">
        <f>P6652*'Usages mobilité'!$BG9*(1+'Usages mobilité'!$BH9)^(P$6641-$D$6641)/1000</f>
        <v>0</v>
      </c>
      <c r="Q6703" s="210">
        <f>Q6652*'Usages mobilité'!$BG9*(1+'Usages mobilité'!$BH9)^(Q$6641-$D$6641)/1000</f>
        <v>0</v>
      </c>
      <c r="R6703" s="210">
        <f>R6652*'Usages mobilité'!$BG9*(1+'Usages mobilité'!$BH9)^(R$6641-$D$6641)/1000</f>
        <v>0</v>
      </c>
    </row>
    <row r="6704" spans="1:18" hidden="1" outlineLevel="2" x14ac:dyDescent="0.35">
      <c r="A6704" s="209" t="str">
        <f>'Usages mobilité'!A10</f>
        <v>Usage mobilité n°7</v>
      </c>
      <c r="B6704" s="209" t="s">
        <v>639</v>
      </c>
      <c r="C6704" s="209"/>
      <c r="D6704" s="210">
        <f>D6653*'Usages mobilité'!$BG10*(1+'Usages mobilité'!$BH10)^(D$6641-$D$6641)/1000</f>
        <v>0</v>
      </c>
      <c r="E6704" s="210">
        <f>E6653*'Usages mobilité'!$BG10*(1+'Usages mobilité'!$BH10)^(E$6641-$D$6641)/1000</f>
        <v>0</v>
      </c>
      <c r="F6704" s="210">
        <f>F6653*'Usages mobilité'!$BG10*(1+'Usages mobilité'!$BH10)^(F$6641-$D$6641)/1000</f>
        <v>0</v>
      </c>
      <c r="G6704" s="210">
        <f>G6653*'Usages mobilité'!$BG10*(1+'Usages mobilité'!$BH10)^(G$6641-$D$6641)/1000</f>
        <v>0</v>
      </c>
      <c r="H6704" s="210">
        <f>H6653*'Usages mobilité'!$BG10*(1+'Usages mobilité'!$BH10)^(H$6641-$D$6641)/1000</f>
        <v>0</v>
      </c>
      <c r="I6704" s="210">
        <f>I6653*'Usages mobilité'!$BG10*(1+'Usages mobilité'!$BH10)^(I$6641-$D$6641)/1000</f>
        <v>0</v>
      </c>
      <c r="J6704" s="210">
        <f>J6653*'Usages mobilité'!$BG10*(1+'Usages mobilité'!$BH10)^(J$6641-$D$6641)/1000</f>
        <v>0</v>
      </c>
      <c r="K6704" s="210">
        <f>K6653*'Usages mobilité'!$BG10*(1+'Usages mobilité'!$BH10)^(K$6641-$D$6641)/1000</f>
        <v>0</v>
      </c>
      <c r="L6704" s="210">
        <f>L6653*'Usages mobilité'!$BG10*(1+'Usages mobilité'!$BH10)^(L$6641-$D$6641)/1000</f>
        <v>0</v>
      </c>
      <c r="M6704" s="210">
        <f>M6653*'Usages mobilité'!$BG10*(1+'Usages mobilité'!$BH10)^(M$6641-$D$6641)/1000</f>
        <v>0</v>
      </c>
      <c r="N6704" s="210">
        <f>N6653*'Usages mobilité'!$BG10*(1+'Usages mobilité'!$BH10)^(N$6641-$D$6641)/1000</f>
        <v>0</v>
      </c>
      <c r="O6704" s="210">
        <f>O6653*'Usages mobilité'!$BG10*(1+'Usages mobilité'!$BH10)^(O$6641-$D$6641)/1000</f>
        <v>0</v>
      </c>
      <c r="P6704" s="210">
        <f>P6653*'Usages mobilité'!$BG10*(1+'Usages mobilité'!$BH10)^(P$6641-$D$6641)/1000</f>
        <v>0</v>
      </c>
      <c r="Q6704" s="210">
        <f>Q6653*'Usages mobilité'!$BG10*(1+'Usages mobilité'!$BH10)^(Q$6641-$D$6641)/1000</f>
        <v>0</v>
      </c>
      <c r="R6704" s="210">
        <f>R6653*'Usages mobilité'!$BG10*(1+'Usages mobilité'!$BH10)^(R$6641-$D$6641)/1000</f>
        <v>0</v>
      </c>
    </row>
    <row r="6705" spans="1:18" hidden="1" outlineLevel="2" x14ac:dyDescent="0.35">
      <c r="A6705" s="209" t="str">
        <f>'Usages mobilité'!A11</f>
        <v>Usage mobilité n°8</v>
      </c>
      <c r="B6705" s="209" t="s">
        <v>639</v>
      </c>
      <c r="C6705" s="209"/>
      <c r="D6705" s="210">
        <f>D6654*'Usages mobilité'!$BG11*(1+'Usages mobilité'!$BH11)^(D$6641-$D$6641)/1000</f>
        <v>0</v>
      </c>
      <c r="E6705" s="210">
        <f>E6654*'Usages mobilité'!$BG11*(1+'Usages mobilité'!$BH11)^(E$6641-$D$6641)/1000</f>
        <v>0</v>
      </c>
      <c r="F6705" s="210">
        <f>F6654*'Usages mobilité'!$BG11*(1+'Usages mobilité'!$BH11)^(F$6641-$D$6641)/1000</f>
        <v>0</v>
      </c>
      <c r="G6705" s="210">
        <f>G6654*'Usages mobilité'!$BG11*(1+'Usages mobilité'!$BH11)^(G$6641-$D$6641)/1000</f>
        <v>0</v>
      </c>
      <c r="H6705" s="210">
        <f>H6654*'Usages mobilité'!$BG11*(1+'Usages mobilité'!$BH11)^(H$6641-$D$6641)/1000</f>
        <v>0</v>
      </c>
      <c r="I6705" s="210">
        <f>I6654*'Usages mobilité'!$BG11*(1+'Usages mobilité'!$BH11)^(I$6641-$D$6641)/1000</f>
        <v>0</v>
      </c>
      <c r="J6705" s="210">
        <f>J6654*'Usages mobilité'!$BG11*(1+'Usages mobilité'!$BH11)^(J$6641-$D$6641)/1000</f>
        <v>0</v>
      </c>
      <c r="K6705" s="210">
        <f>K6654*'Usages mobilité'!$BG11*(1+'Usages mobilité'!$BH11)^(K$6641-$D$6641)/1000</f>
        <v>0</v>
      </c>
      <c r="L6705" s="210">
        <f>L6654*'Usages mobilité'!$BG11*(1+'Usages mobilité'!$BH11)^(L$6641-$D$6641)/1000</f>
        <v>0</v>
      </c>
      <c r="M6705" s="210">
        <f>M6654*'Usages mobilité'!$BG11*(1+'Usages mobilité'!$BH11)^(M$6641-$D$6641)/1000</f>
        <v>0</v>
      </c>
      <c r="N6705" s="210">
        <f>N6654*'Usages mobilité'!$BG11*(1+'Usages mobilité'!$BH11)^(N$6641-$D$6641)/1000</f>
        <v>0</v>
      </c>
      <c r="O6705" s="210">
        <f>O6654*'Usages mobilité'!$BG11*(1+'Usages mobilité'!$BH11)^(O$6641-$D$6641)/1000</f>
        <v>0</v>
      </c>
      <c r="P6705" s="210">
        <f>P6654*'Usages mobilité'!$BG11*(1+'Usages mobilité'!$BH11)^(P$6641-$D$6641)/1000</f>
        <v>0</v>
      </c>
      <c r="Q6705" s="210">
        <f>Q6654*'Usages mobilité'!$BG11*(1+'Usages mobilité'!$BH11)^(Q$6641-$D$6641)/1000</f>
        <v>0</v>
      </c>
      <c r="R6705" s="210">
        <f>R6654*'Usages mobilité'!$BG11*(1+'Usages mobilité'!$BH11)^(R$6641-$D$6641)/1000</f>
        <v>0</v>
      </c>
    </row>
    <row r="6706" spans="1:18" hidden="1" outlineLevel="2" x14ac:dyDescent="0.35">
      <c r="A6706" s="209" t="str">
        <f>'Usages mobilité'!A12</f>
        <v>Usage mobilité n°9</v>
      </c>
      <c r="B6706" s="209" t="s">
        <v>639</v>
      </c>
      <c r="C6706" s="209"/>
      <c r="D6706" s="210">
        <f>D6655*'Usages mobilité'!$BG12*(1+'Usages mobilité'!$BH12)^(D$6641-$D$6641)/1000</f>
        <v>0</v>
      </c>
      <c r="E6706" s="210">
        <f>E6655*'Usages mobilité'!$BG12*(1+'Usages mobilité'!$BH12)^(E$6641-$D$6641)/1000</f>
        <v>0</v>
      </c>
      <c r="F6706" s="210">
        <f>F6655*'Usages mobilité'!$BG12*(1+'Usages mobilité'!$BH12)^(F$6641-$D$6641)/1000</f>
        <v>0</v>
      </c>
      <c r="G6706" s="210">
        <f>G6655*'Usages mobilité'!$BG12*(1+'Usages mobilité'!$BH12)^(G$6641-$D$6641)/1000</f>
        <v>0</v>
      </c>
      <c r="H6706" s="210">
        <f>H6655*'Usages mobilité'!$BG12*(1+'Usages mobilité'!$BH12)^(H$6641-$D$6641)/1000</f>
        <v>0</v>
      </c>
      <c r="I6706" s="210">
        <f>I6655*'Usages mobilité'!$BG12*(1+'Usages mobilité'!$BH12)^(I$6641-$D$6641)/1000</f>
        <v>0</v>
      </c>
      <c r="J6706" s="210">
        <f>J6655*'Usages mobilité'!$BG12*(1+'Usages mobilité'!$BH12)^(J$6641-$D$6641)/1000</f>
        <v>0</v>
      </c>
      <c r="K6706" s="210">
        <f>K6655*'Usages mobilité'!$BG12*(1+'Usages mobilité'!$BH12)^(K$6641-$D$6641)/1000</f>
        <v>0</v>
      </c>
      <c r="L6706" s="210">
        <f>L6655*'Usages mobilité'!$BG12*(1+'Usages mobilité'!$BH12)^(L$6641-$D$6641)/1000</f>
        <v>0</v>
      </c>
      <c r="M6706" s="210">
        <f>M6655*'Usages mobilité'!$BG12*(1+'Usages mobilité'!$BH12)^(M$6641-$D$6641)/1000</f>
        <v>0</v>
      </c>
      <c r="N6706" s="210">
        <f>N6655*'Usages mobilité'!$BG12*(1+'Usages mobilité'!$BH12)^(N$6641-$D$6641)/1000</f>
        <v>0</v>
      </c>
      <c r="O6706" s="210">
        <f>O6655*'Usages mobilité'!$BG12*(1+'Usages mobilité'!$BH12)^(O$6641-$D$6641)/1000</f>
        <v>0</v>
      </c>
      <c r="P6706" s="210">
        <f>P6655*'Usages mobilité'!$BG12*(1+'Usages mobilité'!$BH12)^(P$6641-$D$6641)/1000</f>
        <v>0</v>
      </c>
      <c r="Q6706" s="210">
        <f>Q6655*'Usages mobilité'!$BG12*(1+'Usages mobilité'!$BH12)^(Q$6641-$D$6641)/1000</f>
        <v>0</v>
      </c>
      <c r="R6706" s="210">
        <f>R6655*'Usages mobilité'!$BG12*(1+'Usages mobilité'!$BH12)^(R$6641-$D$6641)/1000</f>
        <v>0</v>
      </c>
    </row>
    <row r="6707" spans="1:18" hidden="1" outlineLevel="2" x14ac:dyDescent="0.35">
      <c r="A6707" s="209" t="str">
        <f>'Usages mobilité'!A13</f>
        <v>Usage mobilité n°10</v>
      </c>
      <c r="B6707" s="209" t="s">
        <v>639</v>
      </c>
      <c r="C6707" s="209"/>
      <c r="D6707" s="210">
        <f>D6656*'Usages mobilité'!$BG13*(1+'Usages mobilité'!$BH13)^(D$6641-$D$6641)/1000</f>
        <v>0</v>
      </c>
      <c r="E6707" s="210">
        <f>E6656*'Usages mobilité'!$BG13*(1+'Usages mobilité'!$BH13)^(E$6641-$D$6641)/1000</f>
        <v>0</v>
      </c>
      <c r="F6707" s="210">
        <f>F6656*'Usages mobilité'!$BG13*(1+'Usages mobilité'!$BH13)^(F$6641-$D$6641)/1000</f>
        <v>0</v>
      </c>
      <c r="G6707" s="210">
        <f>G6656*'Usages mobilité'!$BG13*(1+'Usages mobilité'!$BH13)^(G$6641-$D$6641)/1000</f>
        <v>0</v>
      </c>
      <c r="H6707" s="210">
        <f>H6656*'Usages mobilité'!$BG13*(1+'Usages mobilité'!$BH13)^(H$6641-$D$6641)/1000</f>
        <v>0</v>
      </c>
      <c r="I6707" s="210">
        <f>I6656*'Usages mobilité'!$BG13*(1+'Usages mobilité'!$BH13)^(I$6641-$D$6641)/1000</f>
        <v>0</v>
      </c>
      <c r="J6707" s="210">
        <f>J6656*'Usages mobilité'!$BG13*(1+'Usages mobilité'!$BH13)^(J$6641-$D$6641)/1000</f>
        <v>0</v>
      </c>
      <c r="K6707" s="210">
        <f>K6656*'Usages mobilité'!$BG13*(1+'Usages mobilité'!$BH13)^(K$6641-$D$6641)/1000</f>
        <v>0</v>
      </c>
      <c r="L6707" s="210">
        <f>L6656*'Usages mobilité'!$BG13*(1+'Usages mobilité'!$BH13)^(L$6641-$D$6641)/1000</f>
        <v>0</v>
      </c>
      <c r="M6707" s="210">
        <f>M6656*'Usages mobilité'!$BG13*(1+'Usages mobilité'!$BH13)^(M$6641-$D$6641)/1000</f>
        <v>0</v>
      </c>
      <c r="N6707" s="210">
        <f>N6656*'Usages mobilité'!$BG13*(1+'Usages mobilité'!$BH13)^(N$6641-$D$6641)/1000</f>
        <v>0</v>
      </c>
      <c r="O6707" s="210">
        <f>O6656*'Usages mobilité'!$BG13*(1+'Usages mobilité'!$BH13)^(O$6641-$D$6641)/1000</f>
        <v>0</v>
      </c>
      <c r="P6707" s="210">
        <f>P6656*'Usages mobilité'!$BG13*(1+'Usages mobilité'!$BH13)^(P$6641-$D$6641)/1000</f>
        <v>0</v>
      </c>
      <c r="Q6707" s="210">
        <f>Q6656*'Usages mobilité'!$BG13*(1+'Usages mobilité'!$BH13)^(Q$6641-$D$6641)/1000</f>
        <v>0</v>
      </c>
      <c r="R6707" s="210">
        <f>R6656*'Usages mobilité'!$BG13*(1+'Usages mobilité'!$BH13)^(R$6641-$D$6641)/1000</f>
        <v>0</v>
      </c>
    </row>
    <row r="6708" spans="1:18" hidden="1" outlineLevel="2" x14ac:dyDescent="0.35">
      <c r="A6708" s="209" t="str">
        <f>'Usages mobilité'!A14</f>
        <v>Usage mobilité n°11</v>
      </c>
      <c r="B6708" s="209" t="s">
        <v>639</v>
      </c>
      <c r="C6708" s="209"/>
      <c r="D6708" s="210">
        <f>D6657*'Usages mobilité'!$BG14*(1+'Usages mobilité'!$BH14)^(D$6641-$D$6641)/1000</f>
        <v>0</v>
      </c>
      <c r="E6708" s="210">
        <f>E6657*'Usages mobilité'!$BG14*(1+'Usages mobilité'!$BH14)^(E$6641-$D$6641)/1000</f>
        <v>0</v>
      </c>
      <c r="F6708" s="210">
        <f>F6657*'Usages mobilité'!$BG14*(1+'Usages mobilité'!$BH14)^(F$6641-$D$6641)/1000</f>
        <v>0</v>
      </c>
      <c r="G6708" s="210">
        <f>G6657*'Usages mobilité'!$BG14*(1+'Usages mobilité'!$BH14)^(G$6641-$D$6641)/1000</f>
        <v>0</v>
      </c>
      <c r="H6708" s="210">
        <f>H6657*'Usages mobilité'!$BG14*(1+'Usages mobilité'!$BH14)^(H$6641-$D$6641)/1000</f>
        <v>0</v>
      </c>
      <c r="I6708" s="210">
        <f>I6657*'Usages mobilité'!$BG14*(1+'Usages mobilité'!$BH14)^(I$6641-$D$6641)/1000</f>
        <v>0</v>
      </c>
      <c r="J6708" s="210">
        <f>J6657*'Usages mobilité'!$BG14*(1+'Usages mobilité'!$BH14)^(J$6641-$D$6641)/1000</f>
        <v>0</v>
      </c>
      <c r="K6708" s="210">
        <f>K6657*'Usages mobilité'!$BG14*(1+'Usages mobilité'!$BH14)^(K$6641-$D$6641)/1000</f>
        <v>0</v>
      </c>
      <c r="L6708" s="210">
        <f>L6657*'Usages mobilité'!$BG14*(1+'Usages mobilité'!$BH14)^(L$6641-$D$6641)/1000</f>
        <v>0</v>
      </c>
      <c r="M6708" s="210">
        <f>M6657*'Usages mobilité'!$BG14*(1+'Usages mobilité'!$BH14)^(M$6641-$D$6641)/1000</f>
        <v>0</v>
      </c>
      <c r="N6708" s="210">
        <f>N6657*'Usages mobilité'!$BG14*(1+'Usages mobilité'!$BH14)^(N$6641-$D$6641)/1000</f>
        <v>0</v>
      </c>
      <c r="O6708" s="210">
        <f>O6657*'Usages mobilité'!$BG14*(1+'Usages mobilité'!$BH14)^(O$6641-$D$6641)/1000</f>
        <v>0</v>
      </c>
      <c r="P6708" s="210">
        <f>P6657*'Usages mobilité'!$BG14*(1+'Usages mobilité'!$BH14)^(P$6641-$D$6641)/1000</f>
        <v>0</v>
      </c>
      <c r="Q6708" s="210">
        <f>Q6657*'Usages mobilité'!$BG14*(1+'Usages mobilité'!$BH14)^(Q$6641-$D$6641)/1000</f>
        <v>0</v>
      </c>
      <c r="R6708" s="210">
        <f>R6657*'Usages mobilité'!$BG14*(1+'Usages mobilité'!$BH14)^(R$6641-$D$6641)/1000</f>
        <v>0</v>
      </c>
    </row>
    <row r="6709" spans="1:18" hidden="1" outlineLevel="2" x14ac:dyDescent="0.35">
      <c r="A6709" s="209" t="str">
        <f>'Usages mobilité'!A15</f>
        <v>Usage mobilité n°12</v>
      </c>
      <c r="B6709" s="209" t="s">
        <v>639</v>
      </c>
      <c r="C6709" s="209"/>
      <c r="D6709" s="210">
        <f>D6658*'Usages mobilité'!$BG15*(1+'Usages mobilité'!$BH15)^(D$6641-$D$6641)/1000</f>
        <v>0</v>
      </c>
      <c r="E6709" s="210">
        <f>E6658*'Usages mobilité'!$BG15*(1+'Usages mobilité'!$BH15)^(E$6641-$D$6641)/1000</f>
        <v>0</v>
      </c>
      <c r="F6709" s="210">
        <f>F6658*'Usages mobilité'!$BG15*(1+'Usages mobilité'!$BH15)^(F$6641-$D$6641)/1000</f>
        <v>0</v>
      </c>
      <c r="G6709" s="210">
        <f>G6658*'Usages mobilité'!$BG15*(1+'Usages mobilité'!$BH15)^(G$6641-$D$6641)/1000</f>
        <v>0</v>
      </c>
      <c r="H6709" s="210">
        <f>H6658*'Usages mobilité'!$BG15*(1+'Usages mobilité'!$BH15)^(H$6641-$D$6641)/1000</f>
        <v>0</v>
      </c>
      <c r="I6709" s="210">
        <f>I6658*'Usages mobilité'!$BG15*(1+'Usages mobilité'!$BH15)^(I$6641-$D$6641)/1000</f>
        <v>0</v>
      </c>
      <c r="J6709" s="210">
        <f>J6658*'Usages mobilité'!$BG15*(1+'Usages mobilité'!$BH15)^(J$6641-$D$6641)/1000</f>
        <v>0</v>
      </c>
      <c r="K6709" s="210">
        <f>K6658*'Usages mobilité'!$BG15*(1+'Usages mobilité'!$BH15)^(K$6641-$D$6641)/1000</f>
        <v>0</v>
      </c>
      <c r="L6709" s="210">
        <f>L6658*'Usages mobilité'!$BG15*(1+'Usages mobilité'!$BH15)^(L$6641-$D$6641)/1000</f>
        <v>0</v>
      </c>
      <c r="M6709" s="210">
        <f>M6658*'Usages mobilité'!$BG15*(1+'Usages mobilité'!$BH15)^(M$6641-$D$6641)/1000</f>
        <v>0</v>
      </c>
      <c r="N6709" s="210">
        <f>N6658*'Usages mobilité'!$BG15*(1+'Usages mobilité'!$BH15)^(N$6641-$D$6641)/1000</f>
        <v>0</v>
      </c>
      <c r="O6709" s="210">
        <f>O6658*'Usages mobilité'!$BG15*(1+'Usages mobilité'!$BH15)^(O$6641-$D$6641)/1000</f>
        <v>0</v>
      </c>
      <c r="P6709" s="210">
        <f>P6658*'Usages mobilité'!$BG15*(1+'Usages mobilité'!$BH15)^(P$6641-$D$6641)/1000</f>
        <v>0</v>
      </c>
      <c r="Q6709" s="210">
        <f>Q6658*'Usages mobilité'!$BG15*(1+'Usages mobilité'!$BH15)^(Q$6641-$D$6641)/1000</f>
        <v>0</v>
      </c>
      <c r="R6709" s="210">
        <f>R6658*'Usages mobilité'!$BG15*(1+'Usages mobilité'!$BH15)^(R$6641-$D$6641)/1000</f>
        <v>0</v>
      </c>
    </row>
    <row r="6710" spans="1:18" hidden="1" outlineLevel="2" x14ac:dyDescent="0.35">
      <c r="A6710" s="209" t="str">
        <f>'Usages mobilité'!A16</f>
        <v>Usage mobilité n°13</v>
      </c>
      <c r="B6710" s="209" t="s">
        <v>639</v>
      </c>
      <c r="C6710" s="209"/>
      <c r="D6710" s="210">
        <f>D6659*'Usages mobilité'!$BG16*(1+'Usages mobilité'!$BH16)^(D$6641-$D$6641)/1000</f>
        <v>0</v>
      </c>
      <c r="E6710" s="210">
        <f>E6659*'Usages mobilité'!$BG16*(1+'Usages mobilité'!$BH16)^(E$6641-$D$6641)/1000</f>
        <v>0</v>
      </c>
      <c r="F6710" s="210">
        <f>F6659*'Usages mobilité'!$BG16*(1+'Usages mobilité'!$BH16)^(F$6641-$D$6641)/1000</f>
        <v>0</v>
      </c>
      <c r="G6710" s="210">
        <f>G6659*'Usages mobilité'!$BG16*(1+'Usages mobilité'!$BH16)^(G$6641-$D$6641)/1000</f>
        <v>0</v>
      </c>
      <c r="H6710" s="210">
        <f>H6659*'Usages mobilité'!$BG16*(1+'Usages mobilité'!$BH16)^(H$6641-$D$6641)/1000</f>
        <v>0</v>
      </c>
      <c r="I6710" s="210">
        <f>I6659*'Usages mobilité'!$BG16*(1+'Usages mobilité'!$BH16)^(I$6641-$D$6641)/1000</f>
        <v>0</v>
      </c>
      <c r="J6710" s="210">
        <f>J6659*'Usages mobilité'!$BG16*(1+'Usages mobilité'!$BH16)^(J$6641-$D$6641)/1000</f>
        <v>0</v>
      </c>
      <c r="K6710" s="210">
        <f>K6659*'Usages mobilité'!$BG16*(1+'Usages mobilité'!$BH16)^(K$6641-$D$6641)/1000</f>
        <v>0</v>
      </c>
      <c r="L6710" s="210">
        <f>L6659*'Usages mobilité'!$BG16*(1+'Usages mobilité'!$BH16)^(L$6641-$D$6641)/1000</f>
        <v>0</v>
      </c>
      <c r="M6710" s="210">
        <f>M6659*'Usages mobilité'!$BG16*(1+'Usages mobilité'!$BH16)^(M$6641-$D$6641)/1000</f>
        <v>0</v>
      </c>
      <c r="N6710" s="210">
        <f>N6659*'Usages mobilité'!$BG16*(1+'Usages mobilité'!$BH16)^(N$6641-$D$6641)/1000</f>
        <v>0</v>
      </c>
      <c r="O6710" s="210">
        <f>O6659*'Usages mobilité'!$BG16*(1+'Usages mobilité'!$BH16)^(O$6641-$D$6641)/1000</f>
        <v>0</v>
      </c>
      <c r="P6710" s="210">
        <f>P6659*'Usages mobilité'!$BG16*(1+'Usages mobilité'!$BH16)^(P$6641-$D$6641)/1000</f>
        <v>0</v>
      </c>
      <c r="Q6710" s="210">
        <f>Q6659*'Usages mobilité'!$BG16*(1+'Usages mobilité'!$BH16)^(Q$6641-$D$6641)/1000</f>
        <v>0</v>
      </c>
      <c r="R6710" s="210">
        <f>R6659*'Usages mobilité'!$BG16*(1+'Usages mobilité'!$BH16)^(R$6641-$D$6641)/1000</f>
        <v>0</v>
      </c>
    </row>
    <row r="6711" spans="1:18" hidden="1" outlineLevel="2" x14ac:dyDescent="0.35">
      <c r="A6711" s="209" t="str">
        <f>'Usages mobilité'!A17</f>
        <v>Usage mobilité n°14</v>
      </c>
      <c r="B6711" s="209" t="s">
        <v>639</v>
      </c>
      <c r="C6711" s="209"/>
      <c r="D6711" s="210">
        <f>D6660*'Usages mobilité'!$BG17*(1+'Usages mobilité'!$BH17)^(D$6641-$D$6641)/1000</f>
        <v>0</v>
      </c>
      <c r="E6711" s="210">
        <f>E6660*'Usages mobilité'!$BG17*(1+'Usages mobilité'!$BH17)^(E$6641-$D$6641)/1000</f>
        <v>0</v>
      </c>
      <c r="F6711" s="210">
        <f>F6660*'Usages mobilité'!$BG17*(1+'Usages mobilité'!$BH17)^(F$6641-$D$6641)/1000</f>
        <v>0</v>
      </c>
      <c r="G6711" s="210">
        <f>G6660*'Usages mobilité'!$BG17*(1+'Usages mobilité'!$BH17)^(G$6641-$D$6641)/1000</f>
        <v>0</v>
      </c>
      <c r="H6711" s="210">
        <f>H6660*'Usages mobilité'!$BG17*(1+'Usages mobilité'!$BH17)^(H$6641-$D$6641)/1000</f>
        <v>0</v>
      </c>
      <c r="I6711" s="210">
        <f>I6660*'Usages mobilité'!$BG17*(1+'Usages mobilité'!$BH17)^(I$6641-$D$6641)/1000</f>
        <v>0</v>
      </c>
      <c r="J6711" s="210">
        <f>J6660*'Usages mobilité'!$BG17*(1+'Usages mobilité'!$BH17)^(J$6641-$D$6641)/1000</f>
        <v>0</v>
      </c>
      <c r="K6711" s="210">
        <f>K6660*'Usages mobilité'!$BG17*(1+'Usages mobilité'!$BH17)^(K$6641-$D$6641)/1000</f>
        <v>0</v>
      </c>
      <c r="L6711" s="210">
        <f>L6660*'Usages mobilité'!$BG17*(1+'Usages mobilité'!$BH17)^(L$6641-$D$6641)/1000</f>
        <v>0</v>
      </c>
      <c r="M6711" s="210">
        <f>M6660*'Usages mobilité'!$BG17*(1+'Usages mobilité'!$BH17)^(M$6641-$D$6641)/1000</f>
        <v>0</v>
      </c>
      <c r="N6711" s="210">
        <f>N6660*'Usages mobilité'!$BG17*(1+'Usages mobilité'!$BH17)^(N$6641-$D$6641)/1000</f>
        <v>0</v>
      </c>
      <c r="O6711" s="210">
        <f>O6660*'Usages mobilité'!$BG17*(1+'Usages mobilité'!$BH17)^(O$6641-$D$6641)/1000</f>
        <v>0</v>
      </c>
      <c r="P6711" s="210">
        <f>P6660*'Usages mobilité'!$BG17*(1+'Usages mobilité'!$BH17)^(P$6641-$D$6641)/1000</f>
        <v>0</v>
      </c>
      <c r="Q6711" s="210">
        <f>Q6660*'Usages mobilité'!$BG17*(1+'Usages mobilité'!$BH17)^(Q$6641-$D$6641)/1000</f>
        <v>0</v>
      </c>
      <c r="R6711" s="210">
        <f>R6660*'Usages mobilité'!$BG17*(1+'Usages mobilité'!$BH17)^(R$6641-$D$6641)/1000</f>
        <v>0</v>
      </c>
    </row>
    <row r="6712" spans="1:18" hidden="1" outlineLevel="2" x14ac:dyDescent="0.35">
      <c r="A6712" s="209" t="str">
        <f>'Usages mobilité'!A18</f>
        <v>Usage mobilité n°15</v>
      </c>
      <c r="B6712" s="209" t="s">
        <v>639</v>
      </c>
      <c r="C6712" s="209"/>
      <c r="D6712" s="210">
        <f>D6661*'Usages mobilité'!$BG18*(1+'Usages mobilité'!$BH18)^(D$6641-$D$6641)/1000</f>
        <v>0</v>
      </c>
      <c r="E6712" s="210">
        <f>E6661*'Usages mobilité'!$BG18*(1+'Usages mobilité'!$BH18)^(E$6641-$D$6641)/1000</f>
        <v>0</v>
      </c>
      <c r="F6712" s="210">
        <f>F6661*'Usages mobilité'!$BG18*(1+'Usages mobilité'!$BH18)^(F$6641-$D$6641)/1000</f>
        <v>0</v>
      </c>
      <c r="G6712" s="210">
        <f>G6661*'Usages mobilité'!$BG18*(1+'Usages mobilité'!$BH18)^(G$6641-$D$6641)/1000</f>
        <v>0</v>
      </c>
      <c r="H6712" s="210">
        <f>H6661*'Usages mobilité'!$BG18*(1+'Usages mobilité'!$BH18)^(H$6641-$D$6641)/1000</f>
        <v>0</v>
      </c>
      <c r="I6712" s="210">
        <f>I6661*'Usages mobilité'!$BG18*(1+'Usages mobilité'!$BH18)^(I$6641-$D$6641)/1000</f>
        <v>0</v>
      </c>
      <c r="J6712" s="210">
        <f>J6661*'Usages mobilité'!$BG18*(1+'Usages mobilité'!$BH18)^(J$6641-$D$6641)/1000</f>
        <v>0</v>
      </c>
      <c r="K6712" s="210">
        <f>K6661*'Usages mobilité'!$BG18*(1+'Usages mobilité'!$BH18)^(K$6641-$D$6641)/1000</f>
        <v>0</v>
      </c>
      <c r="L6712" s="210">
        <f>L6661*'Usages mobilité'!$BG18*(1+'Usages mobilité'!$BH18)^(L$6641-$D$6641)/1000</f>
        <v>0</v>
      </c>
      <c r="M6712" s="210">
        <f>M6661*'Usages mobilité'!$BG18*(1+'Usages mobilité'!$BH18)^(M$6641-$D$6641)/1000</f>
        <v>0</v>
      </c>
      <c r="N6712" s="210">
        <f>N6661*'Usages mobilité'!$BG18*(1+'Usages mobilité'!$BH18)^(N$6641-$D$6641)/1000</f>
        <v>0</v>
      </c>
      <c r="O6712" s="210">
        <f>O6661*'Usages mobilité'!$BG18*(1+'Usages mobilité'!$BH18)^(O$6641-$D$6641)/1000</f>
        <v>0</v>
      </c>
      <c r="P6712" s="210">
        <f>P6661*'Usages mobilité'!$BG18*(1+'Usages mobilité'!$BH18)^(P$6641-$D$6641)/1000</f>
        <v>0</v>
      </c>
      <c r="Q6712" s="210">
        <f>Q6661*'Usages mobilité'!$BG18*(1+'Usages mobilité'!$BH18)^(Q$6641-$D$6641)/1000</f>
        <v>0</v>
      </c>
      <c r="R6712" s="210">
        <f>R6661*'Usages mobilité'!$BG18*(1+'Usages mobilité'!$BH18)^(R$6641-$D$6641)/1000</f>
        <v>0</v>
      </c>
    </row>
    <row r="6713" spans="1:18" hidden="1" outlineLevel="2" x14ac:dyDescent="0.35">
      <c r="A6713" s="209" t="str">
        <f>'Usages mobilité'!A19</f>
        <v>Usage mobilité n°16</v>
      </c>
      <c r="B6713" s="209" t="s">
        <v>639</v>
      </c>
      <c r="C6713" s="209"/>
      <c r="D6713" s="210">
        <f>D6662*'Usages mobilité'!$BG19*(1+'Usages mobilité'!$BH19)^(D$6641-$D$6641)/1000</f>
        <v>0</v>
      </c>
      <c r="E6713" s="210">
        <f>E6662*'Usages mobilité'!$BG19*(1+'Usages mobilité'!$BH19)^(E$6641-$D$6641)/1000</f>
        <v>0</v>
      </c>
      <c r="F6713" s="210">
        <f>F6662*'Usages mobilité'!$BG19*(1+'Usages mobilité'!$BH19)^(F$6641-$D$6641)/1000</f>
        <v>0</v>
      </c>
      <c r="G6713" s="210">
        <f>G6662*'Usages mobilité'!$BG19*(1+'Usages mobilité'!$BH19)^(G$6641-$D$6641)/1000</f>
        <v>0</v>
      </c>
      <c r="H6713" s="210">
        <f>H6662*'Usages mobilité'!$BG19*(1+'Usages mobilité'!$BH19)^(H$6641-$D$6641)/1000</f>
        <v>0</v>
      </c>
      <c r="I6713" s="210">
        <f>I6662*'Usages mobilité'!$BG19*(1+'Usages mobilité'!$BH19)^(I$6641-$D$6641)/1000</f>
        <v>0</v>
      </c>
      <c r="J6713" s="210">
        <f>J6662*'Usages mobilité'!$BG19*(1+'Usages mobilité'!$BH19)^(J$6641-$D$6641)/1000</f>
        <v>0</v>
      </c>
      <c r="K6713" s="210">
        <f>K6662*'Usages mobilité'!$BG19*(1+'Usages mobilité'!$BH19)^(K$6641-$D$6641)/1000</f>
        <v>0</v>
      </c>
      <c r="L6713" s="210">
        <f>L6662*'Usages mobilité'!$BG19*(1+'Usages mobilité'!$BH19)^(L$6641-$D$6641)/1000</f>
        <v>0</v>
      </c>
      <c r="M6713" s="210">
        <f>M6662*'Usages mobilité'!$BG19*(1+'Usages mobilité'!$BH19)^(M$6641-$D$6641)/1000</f>
        <v>0</v>
      </c>
      <c r="N6713" s="210">
        <f>N6662*'Usages mobilité'!$BG19*(1+'Usages mobilité'!$BH19)^(N$6641-$D$6641)/1000</f>
        <v>0</v>
      </c>
      <c r="O6713" s="210">
        <f>O6662*'Usages mobilité'!$BG19*(1+'Usages mobilité'!$BH19)^(O$6641-$D$6641)/1000</f>
        <v>0</v>
      </c>
      <c r="P6713" s="210">
        <f>P6662*'Usages mobilité'!$BG19*(1+'Usages mobilité'!$BH19)^(P$6641-$D$6641)/1000</f>
        <v>0</v>
      </c>
      <c r="Q6713" s="210">
        <f>Q6662*'Usages mobilité'!$BG19*(1+'Usages mobilité'!$BH19)^(Q$6641-$D$6641)/1000</f>
        <v>0</v>
      </c>
      <c r="R6713" s="210">
        <f>R6662*'Usages mobilité'!$BG19*(1+'Usages mobilité'!$BH19)^(R$6641-$D$6641)/1000</f>
        <v>0</v>
      </c>
    </row>
    <row r="6714" spans="1:18" hidden="1" outlineLevel="2" x14ac:dyDescent="0.35">
      <c r="A6714" s="209" t="str">
        <f>'Usages mobilité'!A20</f>
        <v>Usage mobilité n°17</v>
      </c>
      <c r="B6714" s="209" t="s">
        <v>639</v>
      </c>
      <c r="C6714" s="209"/>
      <c r="D6714" s="210">
        <f>D6663*'Usages mobilité'!$BG20*(1+'Usages mobilité'!$BH20)^(D$6641-$D$6641)/1000</f>
        <v>0</v>
      </c>
      <c r="E6714" s="210">
        <f>E6663*'Usages mobilité'!$BG20*(1+'Usages mobilité'!$BH20)^(E$6641-$D$6641)/1000</f>
        <v>0</v>
      </c>
      <c r="F6714" s="210">
        <f>F6663*'Usages mobilité'!$BG20*(1+'Usages mobilité'!$BH20)^(F$6641-$D$6641)/1000</f>
        <v>0</v>
      </c>
      <c r="G6714" s="210">
        <f>G6663*'Usages mobilité'!$BG20*(1+'Usages mobilité'!$BH20)^(G$6641-$D$6641)/1000</f>
        <v>0</v>
      </c>
      <c r="H6714" s="210">
        <f>H6663*'Usages mobilité'!$BG20*(1+'Usages mobilité'!$BH20)^(H$6641-$D$6641)/1000</f>
        <v>0</v>
      </c>
      <c r="I6714" s="210">
        <f>I6663*'Usages mobilité'!$BG20*(1+'Usages mobilité'!$BH20)^(I$6641-$D$6641)/1000</f>
        <v>0</v>
      </c>
      <c r="J6714" s="210">
        <f>J6663*'Usages mobilité'!$BG20*(1+'Usages mobilité'!$BH20)^(J$6641-$D$6641)/1000</f>
        <v>0</v>
      </c>
      <c r="K6714" s="210">
        <f>K6663*'Usages mobilité'!$BG20*(1+'Usages mobilité'!$BH20)^(K$6641-$D$6641)/1000</f>
        <v>0</v>
      </c>
      <c r="L6714" s="210">
        <f>L6663*'Usages mobilité'!$BG20*(1+'Usages mobilité'!$BH20)^(L$6641-$D$6641)/1000</f>
        <v>0</v>
      </c>
      <c r="M6714" s="210">
        <f>M6663*'Usages mobilité'!$BG20*(1+'Usages mobilité'!$BH20)^(M$6641-$D$6641)/1000</f>
        <v>0</v>
      </c>
      <c r="N6714" s="210">
        <f>N6663*'Usages mobilité'!$BG20*(1+'Usages mobilité'!$BH20)^(N$6641-$D$6641)/1000</f>
        <v>0</v>
      </c>
      <c r="O6714" s="210">
        <f>O6663*'Usages mobilité'!$BG20*(1+'Usages mobilité'!$BH20)^(O$6641-$D$6641)/1000</f>
        <v>0</v>
      </c>
      <c r="P6714" s="210">
        <f>P6663*'Usages mobilité'!$BG20*(1+'Usages mobilité'!$BH20)^(P$6641-$D$6641)/1000</f>
        <v>0</v>
      </c>
      <c r="Q6714" s="210">
        <f>Q6663*'Usages mobilité'!$BG20*(1+'Usages mobilité'!$BH20)^(Q$6641-$D$6641)/1000</f>
        <v>0</v>
      </c>
      <c r="R6714" s="210">
        <f>R6663*'Usages mobilité'!$BG20*(1+'Usages mobilité'!$BH20)^(R$6641-$D$6641)/1000</f>
        <v>0</v>
      </c>
    </row>
    <row r="6715" spans="1:18" hidden="1" outlineLevel="2" x14ac:dyDescent="0.35">
      <c r="A6715" s="209" t="str">
        <f>'Usages mobilité'!A21</f>
        <v>Usage mobilité n°18</v>
      </c>
      <c r="B6715" s="209" t="s">
        <v>639</v>
      </c>
      <c r="C6715" s="209"/>
      <c r="D6715" s="210">
        <f>D6664*'Usages mobilité'!$BG21*(1+'Usages mobilité'!$BH21)^(D$6641-$D$6641)/1000</f>
        <v>0</v>
      </c>
      <c r="E6715" s="210">
        <f>E6664*'Usages mobilité'!$BG21*(1+'Usages mobilité'!$BH21)^(E$6641-$D$6641)/1000</f>
        <v>0</v>
      </c>
      <c r="F6715" s="210">
        <f>F6664*'Usages mobilité'!$BG21*(1+'Usages mobilité'!$BH21)^(F$6641-$D$6641)/1000</f>
        <v>0</v>
      </c>
      <c r="G6715" s="210">
        <f>G6664*'Usages mobilité'!$BG21*(1+'Usages mobilité'!$BH21)^(G$6641-$D$6641)/1000</f>
        <v>0</v>
      </c>
      <c r="H6715" s="210">
        <f>H6664*'Usages mobilité'!$BG21*(1+'Usages mobilité'!$BH21)^(H$6641-$D$6641)/1000</f>
        <v>0</v>
      </c>
      <c r="I6715" s="210">
        <f>I6664*'Usages mobilité'!$BG21*(1+'Usages mobilité'!$BH21)^(I$6641-$D$6641)/1000</f>
        <v>0</v>
      </c>
      <c r="J6715" s="210">
        <f>J6664*'Usages mobilité'!$BG21*(1+'Usages mobilité'!$BH21)^(J$6641-$D$6641)/1000</f>
        <v>0</v>
      </c>
      <c r="K6715" s="210">
        <f>K6664*'Usages mobilité'!$BG21*(1+'Usages mobilité'!$BH21)^(K$6641-$D$6641)/1000</f>
        <v>0</v>
      </c>
      <c r="L6715" s="210">
        <f>L6664*'Usages mobilité'!$BG21*(1+'Usages mobilité'!$BH21)^(L$6641-$D$6641)/1000</f>
        <v>0</v>
      </c>
      <c r="M6715" s="210">
        <f>M6664*'Usages mobilité'!$BG21*(1+'Usages mobilité'!$BH21)^(M$6641-$D$6641)/1000</f>
        <v>0</v>
      </c>
      <c r="N6715" s="210">
        <f>N6664*'Usages mobilité'!$BG21*(1+'Usages mobilité'!$BH21)^(N$6641-$D$6641)/1000</f>
        <v>0</v>
      </c>
      <c r="O6715" s="210">
        <f>O6664*'Usages mobilité'!$BG21*(1+'Usages mobilité'!$BH21)^(O$6641-$D$6641)/1000</f>
        <v>0</v>
      </c>
      <c r="P6715" s="210">
        <f>P6664*'Usages mobilité'!$BG21*(1+'Usages mobilité'!$BH21)^(P$6641-$D$6641)/1000</f>
        <v>0</v>
      </c>
      <c r="Q6715" s="210">
        <f>Q6664*'Usages mobilité'!$BG21*(1+'Usages mobilité'!$BH21)^(Q$6641-$D$6641)/1000</f>
        <v>0</v>
      </c>
      <c r="R6715" s="210">
        <f>R6664*'Usages mobilité'!$BG21*(1+'Usages mobilité'!$BH21)^(R$6641-$D$6641)/1000</f>
        <v>0</v>
      </c>
    </row>
    <row r="6716" spans="1:18" hidden="1" outlineLevel="2" x14ac:dyDescent="0.35">
      <c r="A6716" s="209" t="str">
        <f>'Usages mobilité'!A22</f>
        <v>Usage mobilité n°19</v>
      </c>
      <c r="B6716" s="209" t="s">
        <v>639</v>
      </c>
      <c r="C6716" s="209"/>
      <c r="D6716" s="210">
        <f>D6665*'Usages mobilité'!$BG22*(1+'Usages mobilité'!$BH22)^(D$6641-$D$6641)/1000</f>
        <v>0</v>
      </c>
      <c r="E6716" s="210">
        <f>E6665*'Usages mobilité'!$BG22*(1+'Usages mobilité'!$BH22)^(E$6641-$D$6641)/1000</f>
        <v>0</v>
      </c>
      <c r="F6716" s="210">
        <f>F6665*'Usages mobilité'!$BG22*(1+'Usages mobilité'!$BH22)^(F$6641-$D$6641)/1000</f>
        <v>0</v>
      </c>
      <c r="G6716" s="210">
        <f>G6665*'Usages mobilité'!$BG22*(1+'Usages mobilité'!$BH22)^(G$6641-$D$6641)/1000</f>
        <v>0</v>
      </c>
      <c r="H6716" s="210">
        <f>H6665*'Usages mobilité'!$BG22*(1+'Usages mobilité'!$BH22)^(H$6641-$D$6641)/1000</f>
        <v>0</v>
      </c>
      <c r="I6716" s="210">
        <f>I6665*'Usages mobilité'!$BG22*(1+'Usages mobilité'!$BH22)^(I$6641-$D$6641)/1000</f>
        <v>0</v>
      </c>
      <c r="J6716" s="210">
        <f>J6665*'Usages mobilité'!$BG22*(1+'Usages mobilité'!$BH22)^(J$6641-$D$6641)/1000</f>
        <v>0</v>
      </c>
      <c r="K6716" s="210">
        <f>K6665*'Usages mobilité'!$BG22*(1+'Usages mobilité'!$BH22)^(K$6641-$D$6641)/1000</f>
        <v>0</v>
      </c>
      <c r="L6716" s="210">
        <f>L6665*'Usages mobilité'!$BG22*(1+'Usages mobilité'!$BH22)^(L$6641-$D$6641)/1000</f>
        <v>0</v>
      </c>
      <c r="M6716" s="210">
        <f>M6665*'Usages mobilité'!$BG22*(1+'Usages mobilité'!$BH22)^(M$6641-$D$6641)/1000</f>
        <v>0</v>
      </c>
      <c r="N6716" s="210">
        <f>N6665*'Usages mobilité'!$BG22*(1+'Usages mobilité'!$BH22)^(N$6641-$D$6641)/1000</f>
        <v>0</v>
      </c>
      <c r="O6716" s="210">
        <f>O6665*'Usages mobilité'!$BG22*(1+'Usages mobilité'!$BH22)^(O$6641-$D$6641)/1000</f>
        <v>0</v>
      </c>
      <c r="P6716" s="210">
        <f>P6665*'Usages mobilité'!$BG22*(1+'Usages mobilité'!$BH22)^(P$6641-$D$6641)/1000</f>
        <v>0</v>
      </c>
      <c r="Q6716" s="210">
        <f>Q6665*'Usages mobilité'!$BG22*(1+'Usages mobilité'!$BH22)^(Q$6641-$D$6641)/1000</f>
        <v>0</v>
      </c>
      <c r="R6716" s="210">
        <f>R6665*'Usages mobilité'!$BG22*(1+'Usages mobilité'!$BH22)^(R$6641-$D$6641)/1000</f>
        <v>0</v>
      </c>
    </row>
    <row r="6717" spans="1:18" hidden="1" outlineLevel="2" x14ac:dyDescent="0.35">
      <c r="A6717" s="209" t="str">
        <f>'Usages mobilité'!A23</f>
        <v>Usage mobilité n°20</v>
      </c>
      <c r="B6717" s="209" t="s">
        <v>639</v>
      </c>
      <c r="C6717" s="209"/>
      <c r="D6717" s="210">
        <f>D6666*'Usages mobilité'!$BG23*(1+'Usages mobilité'!$BH23)^(D$6641-$D$6641)/1000</f>
        <v>0</v>
      </c>
      <c r="E6717" s="210">
        <f>E6666*'Usages mobilité'!$BG23*(1+'Usages mobilité'!$BH23)^(E$6641-$D$6641)/1000</f>
        <v>0</v>
      </c>
      <c r="F6717" s="210">
        <f>F6666*'Usages mobilité'!$BG23*(1+'Usages mobilité'!$BH23)^(F$6641-$D$6641)/1000</f>
        <v>0</v>
      </c>
      <c r="G6717" s="210">
        <f>G6666*'Usages mobilité'!$BG23*(1+'Usages mobilité'!$BH23)^(G$6641-$D$6641)/1000</f>
        <v>0</v>
      </c>
      <c r="H6717" s="210">
        <f>H6666*'Usages mobilité'!$BG23*(1+'Usages mobilité'!$BH23)^(H$6641-$D$6641)/1000</f>
        <v>0</v>
      </c>
      <c r="I6717" s="210">
        <f>I6666*'Usages mobilité'!$BG23*(1+'Usages mobilité'!$BH23)^(I$6641-$D$6641)/1000</f>
        <v>0</v>
      </c>
      <c r="J6717" s="210">
        <f>J6666*'Usages mobilité'!$BG23*(1+'Usages mobilité'!$BH23)^(J$6641-$D$6641)/1000</f>
        <v>0</v>
      </c>
      <c r="K6717" s="210">
        <f>K6666*'Usages mobilité'!$BG23*(1+'Usages mobilité'!$BH23)^(K$6641-$D$6641)/1000</f>
        <v>0</v>
      </c>
      <c r="L6717" s="210">
        <f>L6666*'Usages mobilité'!$BG23*(1+'Usages mobilité'!$BH23)^(L$6641-$D$6641)/1000</f>
        <v>0</v>
      </c>
      <c r="M6717" s="210">
        <f>M6666*'Usages mobilité'!$BG23*(1+'Usages mobilité'!$BH23)^(M$6641-$D$6641)/1000</f>
        <v>0</v>
      </c>
      <c r="N6717" s="210">
        <f>N6666*'Usages mobilité'!$BG23*(1+'Usages mobilité'!$BH23)^(N$6641-$D$6641)/1000</f>
        <v>0</v>
      </c>
      <c r="O6717" s="210">
        <f>O6666*'Usages mobilité'!$BG23*(1+'Usages mobilité'!$BH23)^(O$6641-$D$6641)/1000</f>
        <v>0</v>
      </c>
      <c r="P6717" s="210">
        <f>P6666*'Usages mobilité'!$BG23*(1+'Usages mobilité'!$BH23)^(P$6641-$D$6641)/1000</f>
        <v>0</v>
      </c>
      <c r="Q6717" s="210">
        <f>Q6666*'Usages mobilité'!$BG23*(1+'Usages mobilité'!$BH23)^(Q$6641-$D$6641)/1000</f>
        <v>0</v>
      </c>
      <c r="R6717" s="210">
        <f>R6666*'Usages mobilité'!$BG23*(1+'Usages mobilité'!$BH23)^(R$6641-$D$6641)/1000</f>
        <v>0</v>
      </c>
    </row>
    <row r="6718" spans="1:18" hidden="1" outlineLevel="2" x14ac:dyDescent="0.35">
      <c r="A6718" s="209" t="str">
        <f>'Usages mobilité'!A24</f>
        <v>Usage mobilité n°21</v>
      </c>
      <c r="B6718" s="209" t="s">
        <v>639</v>
      </c>
      <c r="C6718" s="209"/>
      <c r="D6718" s="210">
        <f>D6667*'Usages mobilité'!$BG24*(1+'Usages mobilité'!$BH24)^(D$6641-$D$6641)/1000</f>
        <v>0</v>
      </c>
      <c r="E6718" s="210">
        <f>E6667*'Usages mobilité'!$BG24*(1+'Usages mobilité'!$BH24)^(E$6641-$D$6641)/1000</f>
        <v>0</v>
      </c>
      <c r="F6718" s="210">
        <f>F6667*'Usages mobilité'!$BG24*(1+'Usages mobilité'!$BH24)^(F$6641-$D$6641)/1000</f>
        <v>0</v>
      </c>
      <c r="G6718" s="210">
        <f>G6667*'Usages mobilité'!$BG24*(1+'Usages mobilité'!$BH24)^(G$6641-$D$6641)/1000</f>
        <v>0</v>
      </c>
      <c r="H6718" s="210">
        <f>H6667*'Usages mobilité'!$BG24*(1+'Usages mobilité'!$BH24)^(H$6641-$D$6641)/1000</f>
        <v>0</v>
      </c>
      <c r="I6718" s="210">
        <f>I6667*'Usages mobilité'!$BG24*(1+'Usages mobilité'!$BH24)^(I$6641-$D$6641)/1000</f>
        <v>0</v>
      </c>
      <c r="J6718" s="210">
        <f>J6667*'Usages mobilité'!$BG24*(1+'Usages mobilité'!$BH24)^(J$6641-$D$6641)/1000</f>
        <v>0</v>
      </c>
      <c r="K6718" s="210">
        <f>K6667*'Usages mobilité'!$BG24*(1+'Usages mobilité'!$BH24)^(K$6641-$D$6641)/1000</f>
        <v>0</v>
      </c>
      <c r="L6718" s="210">
        <f>L6667*'Usages mobilité'!$BG24*(1+'Usages mobilité'!$BH24)^(L$6641-$D$6641)/1000</f>
        <v>0</v>
      </c>
      <c r="M6718" s="210">
        <f>M6667*'Usages mobilité'!$BG24*(1+'Usages mobilité'!$BH24)^(M$6641-$D$6641)/1000</f>
        <v>0</v>
      </c>
      <c r="N6718" s="210">
        <f>N6667*'Usages mobilité'!$BG24*(1+'Usages mobilité'!$BH24)^(N$6641-$D$6641)/1000</f>
        <v>0</v>
      </c>
      <c r="O6718" s="210">
        <f>O6667*'Usages mobilité'!$BG24*(1+'Usages mobilité'!$BH24)^(O$6641-$D$6641)/1000</f>
        <v>0</v>
      </c>
      <c r="P6718" s="210">
        <f>P6667*'Usages mobilité'!$BG24*(1+'Usages mobilité'!$BH24)^(P$6641-$D$6641)/1000</f>
        <v>0</v>
      </c>
      <c r="Q6718" s="210">
        <f>Q6667*'Usages mobilité'!$BG24*(1+'Usages mobilité'!$BH24)^(Q$6641-$D$6641)/1000</f>
        <v>0</v>
      </c>
      <c r="R6718" s="210">
        <f>R6667*'Usages mobilité'!$BG24*(1+'Usages mobilité'!$BH24)^(R$6641-$D$6641)/1000</f>
        <v>0</v>
      </c>
    </row>
    <row r="6719" spans="1:18" hidden="1" outlineLevel="2" x14ac:dyDescent="0.35">
      <c r="A6719" s="209" t="str">
        <f>'Usages mobilité'!A25</f>
        <v>Usage mobilité n°22</v>
      </c>
      <c r="B6719" s="209" t="s">
        <v>639</v>
      </c>
      <c r="C6719" s="209"/>
      <c r="D6719" s="210">
        <f>D6668*'Usages mobilité'!$BG25*(1+'Usages mobilité'!$BH25)^(D$6641-$D$6641)/1000</f>
        <v>0</v>
      </c>
      <c r="E6719" s="210">
        <f>E6668*'Usages mobilité'!$BG25*(1+'Usages mobilité'!$BH25)^(E$6641-$D$6641)/1000</f>
        <v>0</v>
      </c>
      <c r="F6719" s="210">
        <f>F6668*'Usages mobilité'!$BG25*(1+'Usages mobilité'!$BH25)^(F$6641-$D$6641)/1000</f>
        <v>0</v>
      </c>
      <c r="G6719" s="210">
        <f>G6668*'Usages mobilité'!$BG25*(1+'Usages mobilité'!$BH25)^(G$6641-$D$6641)/1000</f>
        <v>0</v>
      </c>
      <c r="H6719" s="210">
        <f>H6668*'Usages mobilité'!$BG25*(1+'Usages mobilité'!$BH25)^(H$6641-$D$6641)/1000</f>
        <v>0</v>
      </c>
      <c r="I6719" s="210">
        <f>I6668*'Usages mobilité'!$BG25*(1+'Usages mobilité'!$BH25)^(I$6641-$D$6641)/1000</f>
        <v>0</v>
      </c>
      <c r="J6719" s="210">
        <f>J6668*'Usages mobilité'!$BG25*(1+'Usages mobilité'!$BH25)^(J$6641-$D$6641)/1000</f>
        <v>0</v>
      </c>
      <c r="K6719" s="210">
        <f>K6668*'Usages mobilité'!$BG25*(1+'Usages mobilité'!$BH25)^(K$6641-$D$6641)/1000</f>
        <v>0</v>
      </c>
      <c r="L6719" s="210">
        <f>L6668*'Usages mobilité'!$BG25*(1+'Usages mobilité'!$BH25)^(L$6641-$D$6641)/1000</f>
        <v>0</v>
      </c>
      <c r="M6719" s="210">
        <f>M6668*'Usages mobilité'!$BG25*(1+'Usages mobilité'!$BH25)^(M$6641-$D$6641)/1000</f>
        <v>0</v>
      </c>
      <c r="N6719" s="210">
        <f>N6668*'Usages mobilité'!$BG25*(1+'Usages mobilité'!$BH25)^(N$6641-$D$6641)/1000</f>
        <v>0</v>
      </c>
      <c r="O6719" s="210">
        <f>O6668*'Usages mobilité'!$BG25*(1+'Usages mobilité'!$BH25)^(O$6641-$D$6641)/1000</f>
        <v>0</v>
      </c>
      <c r="P6719" s="210">
        <f>P6668*'Usages mobilité'!$BG25*(1+'Usages mobilité'!$BH25)^(P$6641-$D$6641)/1000</f>
        <v>0</v>
      </c>
      <c r="Q6719" s="210">
        <f>Q6668*'Usages mobilité'!$BG25*(1+'Usages mobilité'!$BH25)^(Q$6641-$D$6641)/1000</f>
        <v>0</v>
      </c>
      <c r="R6719" s="210">
        <f>R6668*'Usages mobilité'!$BG25*(1+'Usages mobilité'!$BH25)^(R$6641-$D$6641)/1000</f>
        <v>0</v>
      </c>
    </row>
    <row r="6720" spans="1:18" hidden="1" outlineLevel="2" x14ac:dyDescent="0.35">
      <c r="A6720" s="209" t="str">
        <f>'Usages mobilité'!A26</f>
        <v>Usage mobilité n°23</v>
      </c>
      <c r="B6720" s="209" t="s">
        <v>639</v>
      </c>
      <c r="C6720" s="209"/>
      <c r="D6720" s="210">
        <f>D6669*'Usages mobilité'!$BG26*(1+'Usages mobilité'!$BH26)^(D$6641-$D$6641)/1000</f>
        <v>0</v>
      </c>
      <c r="E6720" s="210">
        <f>E6669*'Usages mobilité'!$BG26*(1+'Usages mobilité'!$BH26)^(E$6641-$D$6641)/1000</f>
        <v>0</v>
      </c>
      <c r="F6720" s="210">
        <f>F6669*'Usages mobilité'!$BG26*(1+'Usages mobilité'!$BH26)^(F$6641-$D$6641)/1000</f>
        <v>0</v>
      </c>
      <c r="G6720" s="210">
        <f>G6669*'Usages mobilité'!$BG26*(1+'Usages mobilité'!$BH26)^(G$6641-$D$6641)/1000</f>
        <v>0</v>
      </c>
      <c r="H6720" s="210">
        <f>H6669*'Usages mobilité'!$BG26*(1+'Usages mobilité'!$BH26)^(H$6641-$D$6641)/1000</f>
        <v>0</v>
      </c>
      <c r="I6720" s="210">
        <f>I6669*'Usages mobilité'!$BG26*(1+'Usages mobilité'!$BH26)^(I$6641-$D$6641)/1000</f>
        <v>0</v>
      </c>
      <c r="J6720" s="210">
        <f>J6669*'Usages mobilité'!$BG26*(1+'Usages mobilité'!$BH26)^(J$6641-$D$6641)/1000</f>
        <v>0</v>
      </c>
      <c r="K6720" s="210">
        <f>K6669*'Usages mobilité'!$BG26*(1+'Usages mobilité'!$BH26)^(K$6641-$D$6641)/1000</f>
        <v>0</v>
      </c>
      <c r="L6720" s="210">
        <f>L6669*'Usages mobilité'!$BG26*(1+'Usages mobilité'!$BH26)^(L$6641-$D$6641)/1000</f>
        <v>0</v>
      </c>
      <c r="M6720" s="210">
        <f>M6669*'Usages mobilité'!$BG26*(1+'Usages mobilité'!$BH26)^(M$6641-$D$6641)/1000</f>
        <v>0</v>
      </c>
      <c r="N6720" s="210">
        <f>N6669*'Usages mobilité'!$BG26*(1+'Usages mobilité'!$BH26)^(N$6641-$D$6641)/1000</f>
        <v>0</v>
      </c>
      <c r="O6720" s="210">
        <f>O6669*'Usages mobilité'!$BG26*(1+'Usages mobilité'!$BH26)^(O$6641-$D$6641)/1000</f>
        <v>0</v>
      </c>
      <c r="P6720" s="210">
        <f>P6669*'Usages mobilité'!$BG26*(1+'Usages mobilité'!$BH26)^(P$6641-$D$6641)/1000</f>
        <v>0</v>
      </c>
      <c r="Q6720" s="210">
        <f>Q6669*'Usages mobilité'!$BG26*(1+'Usages mobilité'!$BH26)^(Q$6641-$D$6641)/1000</f>
        <v>0</v>
      </c>
      <c r="R6720" s="210">
        <f>R6669*'Usages mobilité'!$BG26*(1+'Usages mobilité'!$BH26)^(R$6641-$D$6641)/1000</f>
        <v>0</v>
      </c>
    </row>
    <row r="6721" spans="1:18" hidden="1" outlineLevel="2" x14ac:dyDescent="0.35">
      <c r="A6721" s="209" t="str">
        <f>'Usages mobilité'!A27</f>
        <v>Usage mobilité n°24</v>
      </c>
      <c r="B6721" s="209" t="s">
        <v>639</v>
      </c>
      <c r="C6721" s="209"/>
      <c r="D6721" s="210">
        <f>D6670*'Usages mobilité'!$BG27*(1+'Usages mobilité'!$BH27)^(D$6641-$D$6641)/1000</f>
        <v>0</v>
      </c>
      <c r="E6721" s="210">
        <f>E6670*'Usages mobilité'!$BG27*(1+'Usages mobilité'!$BH27)^(E$6641-$D$6641)/1000</f>
        <v>0</v>
      </c>
      <c r="F6721" s="210">
        <f>F6670*'Usages mobilité'!$BG27*(1+'Usages mobilité'!$BH27)^(F$6641-$D$6641)/1000</f>
        <v>0</v>
      </c>
      <c r="G6721" s="210">
        <f>G6670*'Usages mobilité'!$BG27*(1+'Usages mobilité'!$BH27)^(G$6641-$D$6641)/1000</f>
        <v>0</v>
      </c>
      <c r="H6721" s="210">
        <f>H6670*'Usages mobilité'!$BG27*(1+'Usages mobilité'!$BH27)^(H$6641-$D$6641)/1000</f>
        <v>0</v>
      </c>
      <c r="I6721" s="210">
        <f>I6670*'Usages mobilité'!$BG27*(1+'Usages mobilité'!$BH27)^(I$6641-$D$6641)/1000</f>
        <v>0</v>
      </c>
      <c r="J6721" s="210">
        <f>J6670*'Usages mobilité'!$BG27*(1+'Usages mobilité'!$BH27)^(J$6641-$D$6641)/1000</f>
        <v>0</v>
      </c>
      <c r="K6721" s="210">
        <f>K6670*'Usages mobilité'!$BG27*(1+'Usages mobilité'!$BH27)^(K$6641-$D$6641)/1000</f>
        <v>0</v>
      </c>
      <c r="L6721" s="210">
        <f>L6670*'Usages mobilité'!$BG27*(1+'Usages mobilité'!$BH27)^(L$6641-$D$6641)/1000</f>
        <v>0</v>
      </c>
      <c r="M6721" s="210">
        <f>M6670*'Usages mobilité'!$BG27*(1+'Usages mobilité'!$BH27)^(M$6641-$D$6641)/1000</f>
        <v>0</v>
      </c>
      <c r="N6721" s="210">
        <f>N6670*'Usages mobilité'!$BG27*(1+'Usages mobilité'!$BH27)^(N$6641-$D$6641)/1000</f>
        <v>0</v>
      </c>
      <c r="O6721" s="210">
        <f>O6670*'Usages mobilité'!$BG27*(1+'Usages mobilité'!$BH27)^(O$6641-$D$6641)/1000</f>
        <v>0</v>
      </c>
      <c r="P6721" s="210">
        <f>P6670*'Usages mobilité'!$BG27*(1+'Usages mobilité'!$BH27)^(P$6641-$D$6641)/1000</f>
        <v>0</v>
      </c>
      <c r="Q6721" s="210">
        <f>Q6670*'Usages mobilité'!$BG27*(1+'Usages mobilité'!$BH27)^(Q$6641-$D$6641)/1000</f>
        <v>0</v>
      </c>
      <c r="R6721" s="210">
        <f>R6670*'Usages mobilité'!$BG27*(1+'Usages mobilité'!$BH27)^(R$6641-$D$6641)/1000</f>
        <v>0</v>
      </c>
    </row>
    <row r="6722" spans="1:18" hidden="1" outlineLevel="2" x14ac:dyDescent="0.35">
      <c r="A6722" s="209" t="str">
        <f>'Usages mobilité'!A28</f>
        <v>Usage mobilité n°25</v>
      </c>
      <c r="B6722" s="209" t="s">
        <v>639</v>
      </c>
      <c r="C6722" s="209"/>
      <c r="D6722" s="210">
        <f>D6671*'Usages mobilité'!$BG28*(1+'Usages mobilité'!$BH28)^(D$6641-$D$6641)/1000</f>
        <v>0</v>
      </c>
      <c r="E6722" s="210">
        <f>E6671*'Usages mobilité'!$BG28*(1+'Usages mobilité'!$BH28)^(E$6641-$D$6641)/1000</f>
        <v>0</v>
      </c>
      <c r="F6722" s="210">
        <f>F6671*'Usages mobilité'!$BG28*(1+'Usages mobilité'!$BH28)^(F$6641-$D$6641)/1000</f>
        <v>0</v>
      </c>
      <c r="G6722" s="210">
        <f>G6671*'Usages mobilité'!$BG28*(1+'Usages mobilité'!$BH28)^(G$6641-$D$6641)/1000</f>
        <v>0</v>
      </c>
      <c r="H6722" s="210">
        <f>H6671*'Usages mobilité'!$BG28*(1+'Usages mobilité'!$BH28)^(H$6641-$D$6641)/1000</f>
        <v>0</v>
      </c>
      <c r="I6722" s="210">
        <f>I6671*'Usages mobilité'!$BG28*(1+'Usages mobilité'!$BH28)^(I$6641-$D$6641)/1000</f>
        <v>0</v>
      </c>
      <c r="J6722" s="210">
        <f>J6671*'Usages mobilité'!$BG28*(1+'Usages mobilité'!$BH28)^(J$6641-$D$6641)/1000</f>
        <v>0</v>
      </c>
      <c r="K6722" s="210">
        <f>K6671*'Usages mobilité'!$BG28*(1+'Usages mobilité'!$BH28)^(K$6641-$D$6641)/1000</f>
        <v>0</v>
      </c>
      <c r="L6722" s="210">
        <f>L6671*'Usages mobilité'!$BG28*(1+'Usages mobilité'!$BH28)^(L$6641-$D$6641)/1000</f>
        <v>0</v>
      </c>
      <c r="M6722" s="210">
        <f>M6671*'Usages mobilité'!$BG28*(1+'Usages mobilité'!$BH28)^(M$6641-$D$6641)/1000</f>
        <v>0</v>
      </c>
      <c r="N6722" s="210">
        <f>N6671*'Usages mobilité'!$BG28*(1+'Usages mobilité'!$BH28)^(N$6641-$D$6641)/1000</f>
        <v>0</v>
      </c>
      <c r="O6722" s="210">
        <f>O6671*'Usages mobilité'!$BG28*(1+'Usages mobilité'!$BH28)^(O$6641-$D$6641)/1000</f>
        <v>0</v>
      </c>
      <c r="P6722" s="210">
        <f>P6671*'Usages mobilité'!$BG28*(1+'Usages mobilité'!$BH28)^(P$6641-$D$6641)/1000</f>
        <v>0</v>
      </c>
      <c r="Q6722" s="210">
        <f>Q6671*'Usages mobilité'!$BG28*(1+'Usages mobilité'!$BH28)^(Q$6641-$D$6641)/1000</f>
        <v>0</v>
      </c>
      <c r="R6722" s="210">
        <f>R6671*'Usages mobilité'!$BG28*(1+'Usages mobilité'!$BH28)^(R$6641-$D$6641)/1000</f>
        <v>0</v>
      </c>
    </row>
    <row r="6723" spans="1:18" hidden="1" outlineLevel="2" x14ac:dyDescent="0.35">
      <c r="A6723" s="209" t="str">
        <f>'Usages mobilité'!A29</f>
        <v>Usage mobilité n°26</v>
      </c>
      <c r="B6723" s="209" t="s">
        <v>639</v>
      </c>
      <c r="C6723" s="209"/>
      <c r="D6723" s="210">
        <f>D6672*'Usages mobilité'!$BG29*(1+'Usages mobilité'!$BH29)^(D$6641-$D$6641)/1000</f>
        <v>0</v>
      </c>
      <c r="E6723" s="210">
        <f>E6672*'Usages mobilité'!$BG29*(1+'Usages mobilité'!$BH29)^(E$6641-$D$6641)/1000</f>
        <v>0</v>
      </c>
      <c r="F6723" s="210">
        <f>F6672*'Usages mobilité'!$BG29*(1+'Usages mobilité'!$BH29)^(F$6641-$D$6641)/1000</f>
        <v>0</v>
      </c>
      <c r="G6723" s="210">
        <f>G6672*'Usages mobilité'!$BG29*(1+'Usages mobilité'!$BH29)^(G$6641-$D$6641)/1000</f>
        <v>0</v>
      </c>
      <c r="H6723" s="210">
        <f>H6672*'Usages mobilité'!$BG29*(1+'Usages mobilité'!$BH29)^(H$6641-$D$6641)/1000</f>
        <v>0</v>
      </c>
      <c r="I6723" s="210">
        <f>I6672*'Usages mobilité'!$BG29*(1+'Usages mobilité'!$BH29)^(I$6641-$D$6641)/1000</f>
        <v>0</v>
      </c>
      <c r="J6723" s="210">
        <f>J6672*'Usages mobilité'!$BG29*(1+'Usages mobilité'!$BH29)^(J$6641-$D$6641)/1000</f>
        <v>0</v>
      </c>
      <c r="K6723" s="210">
        <f>K6672*'Usages mobilité'!$BG29*(1+'Usages mobilité'!$BH29)^(K$6641-$D$6641)/1000</f>
        <v>0</v>
      </c>
      <c r="L6723" s="210">
        <f>L6672*'Usages mobilité'!$BG29*(1+'Usages mobilité'!$BH29)^(L$6641-$D$6641)/1000</f>
        <v>0</v>
      </c>
      <c r="M6723" s="210">
        <f>M6672*'Usages mobilité'!$BG29*(1+'Usages mobilité'!$BH29)^(M$6641-$D$6641)/1000</f>
        <v>0</v>
      </c>
      <c r="N6723" s="210">
        <f>N6672*'Usages mobilité'!$BG29*(1+'Usages mobilité'!$BH29)^(N$6641-$D$6641)/1000</f>
        <v>0</v>
      </c>
      <c r="O6723" s="210">
        <f>O6672*'Usages mobilité'!$BG29*(1+'Usages mobilité'!$BH29)^(O$6641-$D$6641)/1000</f>
        <v>0</v>
      </c>
      <c r="P6723" s="210">
        <f>P6672*'Usages mobilité'!$BG29*(1+'Usages mobilité'!$BH29)^(P$6641-$D$6641)/1000</f>
        <v>0</v>
      </c>
      <c r="Q6723" s="210">
        <f>Q6672*'Usages mobilité'!$BG29*(1+'Usages mobilité'!$BH29)^(Q$6641-$D$6641)/1000</f>
        <v>0</v>
      </c>
      <c r="R6723" s="210">
        <f>R6672*'Usages mobilité'!$BG29*(1+'Usages mobilité'!$BH29)^(R$6641-$D$6641)/1000</f>
        <v>0</v>
      </c>
    </row>
    <row r="6724" spans="1:18" hidden="1" outlineLevel="2" x14ac:dyDescent="0.35">
      <c r="A6724" s="209" t="str">
        <f>'Usages mobilité'!A30</f>
        <v>Usage mobilité n°27</v>
      </c>
      <c r="B6724" s="209" t="s">
        <v>639</v>
      </c>
      <c r="C6724" s="209"/>
      <c r="D6724" s="210">
        <f>D6673*'Usages mobilité'!$BG30*(1+'Usages mobilité'!$BH30)^(D$6641-$D$6641)/1000</f>
        <v>0</v>
      </c>
      <c r="E6724" s="210">
        <f>E6673*'Usages mobilité'!$BG30*(1+'Usages mobilité'!$BH30)^(E$6641-$D$6641)/1000</f>
        <v>0</v>
      </c>
      <c r="F6724" s="210">
        <f>F6673*'Usages mobilité'!$BG30*(1+'Usages mobilité'!$BH30)^(F$6641-$D$6641)/1000</f>
        <v>0</v>
      </c>
      <c r="G6724" s="210">
        <f>G6673*'Usages mobilité'!$BG30*(1+'Usages mobilité'!$BH30)^(G$6641-$D$6641)/1000</f>
        <v>0</v>
      </c>
      <c r="H6724" s="210">
        <f>H6673*'Usages mobilité'!$BG30*(1+'Usages mobilité'!$BH30)^(H$6641-$D$6641)/1000</f>
        <v>0</v>
      </c>
      <c r="I6724" s="210">
        <f>I6673*'Usages mobilité'!$BG30*(1+'Usages mobilité'!$BH30)^(I$6641-$D$6641)/1000</f>
        <v>0</v>
      </c>
      <c r="J6724" s="210">
        <f>J6673*'Usages mobilité'!$BG30*(1+'Usages mobilité'!$BH30)^(J$6641-$D$6641)/1000</f>
        <v>0</v>
      </c>
      <c r="K6724" s="210">
        <f>K6673*'Usages mobilité'!$BG30*(1+'Usages mobilité'!$BH30)^(K$6641-$D$6641)/1000</f>
        <v>0</v>
      </c>
      <c r="L6724" s="210">
        <f>L6673*'Usages mobilité'!$BG30*(1+'Usages mobilité'!$BH30)^(L$6641-$D$6641)/1000</f>
        <v>0</v>
      </c>
      <c r="M6724" s="210">
        <f>M6673*'Usages mobilité'!$BG30*(1+'Usages mobilité'!$BH30)^(M$6641-$D$6641)/1000</f>
        <v>0</v>
      </c>
      <c r="N6724" s="210">
        <f>N6673*'Usages mobilité'!$BG30*(1+'Usages mobilité'!$BH30)^(N$6641-$D$6641)/1000</f>
        <v>0</v>
      </c>
      <c r="O6724" s="210">
        <f>O6673*'Usages mobilité'!$BG30*(1+'Usages mobilité'!$BH30)^(O$6641-$D$6641)/1000</f>
        <v>0</v>
      </c>
      <c r="P6724" s="210">
        <f>P6673*'Usages mobilité'!$BG30*(1+'Usages mobilité'!$BH30)^(P$6641-$D$6641)/1000</f>
        <v>0</v>
      </c>
      <c r="Q6724" s="210">
        <f>Q6673*'Usages mobilité'!$BG30*(1+'Usages mobilité'!$BH30)^(Q$6641-$D$6641)/1000</f>
        <v>0</v>
      </c>
      <c r="R6724" s="210">
        <f>R6673*'Usages mobilité'!$BG30*(1+'Usages mobilité'!$BH30)^(R$6641-$D$6641)/1000</f>
        <v>0</v>
      </c>
    </row>
    <row r="6725" spans="1:18" hidden="1" outlineLevel="2" x14ac:dyDescent="0.35">
      <c r="A6725" s="209" t="str">
        <f>'Usages mobilité'!A31</f>
        <v>Usage mobilité n°28</v>
      </c>
      <c r="B6725" s="209" t="s">
        <v>639</v>
      </c>
      <c r="C6725" s="209"/>
      <c r="D6725" s="210">
        <f>D6674*'Usages mobilité'!$BG31*(1+'Usages mobilité'!$BH31)^(D$6641-$D$6641)/1000</f>
        <v>0</v>
      </c>
      <c r="E6725" s="210">
        <f>E6674*'Usages mobilité'!$BG31*(1+'Usages mobilité'!$BH31)^(E$6641-$D$6641)/1000</f>
        <v>0</v>
      </c>
      <c r="F6725" s="210">
        <f>F6674*'Usages mobilité'!$BG31*(1+'Usages mobilité'!$BH31)^(F$6641-$D$6641)/1000</f>
        <v>0</v>
      </c>
      <c r="G6725" s="210">
        <f>G6674*'Usages mobilité'!$BG31*(1+'Usages mobilité'!$BH31)^(G$6641-$D$6641)/1000</f>
        <v>0</v>
      </c>
      <c r="H6725" s="210">
        <f>H6674*'Usages mobilité'!$BG31*(1+'Usages mobilité'!$BH31)^(H$6641-$D$6641)/1000</f>
        <v>0</v>
      </c>
      <c r="I6725" s="210">
        <f>I6674*'Usages mobilité'!$BG31*(1+'Usages mobilité'!$BH31)^(I$6641-$D$6641)/1000</f>
        <v>0</v>
      </c>
      <c r="J6725" s="210">
        <f>J6674*'Usages mobilité'!$BG31*(1+'Usages mobilité'!$BH31)^(J$6641-$D$6641)/1000</f>
        <v>0</v>
      </c>
      <c r="K6725" s="210">
        <f>K6674*'Usages mobilité'!$BG31*(1+'Usages mobilité'!$BH31)^(K$6641-$D$6641)/1000</f>
        <v>0</v>
      </c>
      <c r="L6725" s="210">
        <f>L6674*'Usages mobilité'!$BG31*(1+'Usages mobilité'!$BH31)^(L$6641-$D$6641)/1000</f>
        <v>0</v>
      </c>
      <c r="M6725" s="210">
        <f>M6674*'Usages mobilité'!$BG31*(1+'Usages mobilité'!$BH31)^(M$6641-$D$6641)/1000</f>
        <v>0</v>
      </c>
      <c r="N6725" s="210">
        <f>N6674*'Usages mobilité'!$BG31*(1+'Usages mobilité'!$BH31)^(N$6641-$D$6641)/1000</f>
        <v>0</v>
      </c>
      <c r="O6725" s="210">
        <f>O6674*'Usages mobilité'!$BG31*(1+'Usages mobilité'!$BH31)^(O$6641-$D$6641)/1000</f>
        <v>0</v>
      </c>
      <c r="P6725" s="210">
        <f>P6674*'Usages mobilité'!$BG31*(1+'Usages mobilité'!$BH31)^(P$6641-$D$6641)/1000</f>
        <v>0</v>
      </c>
      <c r="Q6725" s="210">
        <f>Q6674*'Usages mobilité'!$BG31*(1+'Usages mobilité'!$BH31)^(Q$6641-$D$6641)/1000</f>
        <v>0</v>
      </c>
      <c r="R6725" s="210">
        <f>R6674*'Usages mobilité'!$BG31*(1+'Usages mobilité'!$BH31)^(R$6641-$D$6641)/1000</f>
        <v>0</v>
      </c>
    </row>
    <row r="6726" spans="1:18" hidden="1" outlineLevel="2" x14ac:dyDescent="0.35">
      <c r="A6726" s="209" t="str">
        <f>'Usages mobilité'!A32</f>
        <v>Usage mobilité n°29</v>
      </c>
      <c r="B6726" s="209" t="s">
        <v>639</v>
      </c>
      <c r="C6726" s="209"/>
      <c r="D6726" s="210">
        <f>D6675*'Usages mobilité'!$BG32*(1+'Usages mobilité'!$BH32)^(D$6641-$D$6641)/1000</f>
        <v>0</v>
      </c>
      <c r="E6726" s="210">
        <f>E6675*'Usages mobilité'!$BG32*(1+'Usages mobilité'!$BH32)^(E$6641-$D$6641)/1000</f>
        <v>0</v>
      </c>
      <c r="F6726" s="210">
        <f>F6675*'Usages mobilité'!$BG32*(1+'Usages mobilité'!$BH32)^(F$6641-$D$6641)/1000</f>
        <v>0</v>
      </c>
      <c r="G6726" s="210">
        <f>G6675*'Usages mobilité'!$BG32*(1+'Usages mobilité'!$BH32)^(G$6641-$D$6641)/1000</f>
        <v>0</v>
      </c>
      <c r="H6726" s="210">
        <f>H6675*'Usages mobilité'!$BG32*(1+'Usages mobilité'!$BH32)^(H$6641-$D$6641)/1000</f>
        <v>0</v>
      </c>
      <c r="I6726" s="210">
        <f>I6675*'Usages mobilité'!$BG32*(1+'Usages mobilité'!$BH32)^(I$6641-$D$6641)/1000</f>
        <v>0</v>
      </c>
      <c r="J6726" s="210">
        <f>J6675*'Usages mobilité'!$BG32*(1+'Usages mobilité'!$BH32)^(J$6641-$D$6641)/1000</f>
        <v>0</v>
      </c>
      <c r="K6726" s="210">
        <f>K6675*'Usages mobilité'!$BG32*(1+'Usages mobilité'!$BH32)^(K$6641-$D$6641)/1000</f>
        <v>0</v>
      </c>
      <c r="L6726" s="210">
        <f>L6675*'Usages mobilité'!$BG32*(1+'Usages mobilité'!$BH32)^(L$6641-$D$6641)/1000</f>
        <v>0</v>
      </c>
      <c r="M6726" s="210">
        <f>M6675*'Usages mobilité'!$BG32*(1+'Usages mobilité'!$BH32)^(M$6641-$D$6641)/1000</f>
        <v>0</v>
      </c>
      <c r="N6726" s="210">
        <f>N6675*'Usages mobilité'!$BG32*(1+'Usages mobilité'!$BH32)^(N$6641-$D$6641)/1000</f>
        <v>0</v>
      </c>
      <c r="O6726" s="210">
        <f>O6675*'Usages mobilité'!$BG32*(1+'Usages mobilité'!$BH32)^(O$6641-$D$6641)/1000</f>
        <v>0</v>
      </c>
      <c r="P6726" s="210">
        <f>P6675*'Usages mobilité'!$BG32*(1+'Usages mobilité'!$BH32)^(P$6641-$D$6641)/1000</f>
        <v>0</v>
      </c>
      <c r="Q6726" s="210">
        <f>Q6675*'Usages mobilité'!$BG32*(1+'Usages mobilité'!$BH32)^(Q$6641-$D$6641)/1000</f>
        <v>0</v>
      </c>
      <c r="R6726" s="210">
        <f>R6675*'Usages mobilité'!$BG32*(1+'Usages mobilité'!$BH32)^(R$6641-$D$6641)/1000</f>
        <v>0</v>
      </c>
    </row>
    <row r="6727" spans="1:18" hidden="1" outlineLevel="2" x14ac:dyDescent="0.35">
      <c r="A6727" s="209" t="str">
        <f>'Usages mobilité'!A33</f>
        <v>Usage mobilité n°30</v>
      </c>
      <c r="B6727" s="209" t="s">
        <v>639</v>
      </c>
      <c r="C6727" s="209"/>
      <c r="D6727" s="210">
        <f>D6676*'Usages mobilité'!$BG33*(1+'Usages mobilité'!$BH33)^(D$6641-$D$6641)/1000</f>
        <v>0</v>
      </c>
      <c r="E6727" s="210">
        <f>E6676*'Usages mobilité'!$BG33*(1+'Usages mobilité'!$BH33)^(E$6641-$D$6641)/1000</f>
        <v>0</v>
      </c>
      <c r="F6727" s="210">
        <f>F6676*'Usages mobilité'!$BG33*(1+'Usages mobilité'!$BH33)^(F$6641-$D$6641)/1000</f>
        <v>0</v>
      </c>
      <c r="G6727" s="210">
        <f>G6676*'Usages mobilité'!$BG33*(1+'Usages mobilité'!$BH33)^(G$6641-$D$6641)/1000</f>
        <v>0</v>
      </c>
      <c r="H6727" s="210">
        <f>H6676*'Usages mobilité'!$BG33*(1+'Usages mobilité'!$BH33)^(H$6641-$D$6641)/1000</f>
        <v>0</v>
      </c>
      <c r="I6727" s="210">
        <f>I6676*'Usages mobilité'!$BG33*(1+'Usages mobilité'!$BH33)^(I$6641-$D$6641)/1000</f>
        <v>0</v>
      </c>
      <c r="J6727" s="210">
        <f>J6676*'Usages mobilité'!$BG33*(1+'Usages mobilité'!$BH33)^(J$6641-$D$6641)/1000</f>
        <v>0</v>
      </c>
      <c r="K6727" s="210">
        <f>K6676*'Usages mobilité'!$BG33*(1+'Usages mobilité'!$BH33)^(K$6641-$D$6641)/1000</f>
        <v>0</v>
      </c>
      <c r="L6727" s="210">
        <f>L6676*'Usages mobilité'!$BG33*(1+'Usages mobilité'!$BH33)^(L$6641-$D$6641)/1000</f>
        <v>0</v>
      </c>
      <c r="M6727" s="210">
        <f>M6676*'Usages mobilité'!$BG33*(1+'Usages mobilité'!$BH33)^(M$6641-$D$6641)/1000</f>
        <v>0</v>
      </c>
      <c r="N6727" s="210">
        <f>N6676*'Usages mobilité'!$BG33*(1+'Usages mobilité'!$BH33)^(N$6641-$D$6641)/1000</f>
        <v>0</v>
      </c>
      <c r="O6727" s="210">
        <f>O6676*'Usages mobilité'!$BG33*(1+'Usages mobilité'!$BH33)^(O$6641-$D$6641)/1000</f>
        <v>0</v>
      </c>
      <c r="P6727" s="210">
        <f>P6676*'Usages mobilité'!$BG33*(1+'Usages mobilité'!$BH33)^(P$6641-$D$6641)/1000</f>
        <v>0</v>
      </c>
      <c r="Q6727" s="210">
        <f>Q6676*'Usages mobilité'!$BG33*(1+'Usages mobilité'!$BH33)^(Q$6641-$D$6641)/1000</f>
        <v>0</v>
      </c>
      <c r="R6727" s="210">
        <f>R6676*'Usages mobilité'!$BG33*(1+'Usages mobilité'!$BH33)^(R$6641-$D$6641)/1000</f>
        <v>0</v>
      </c>
    </row>
    <row r="6728" spans="1:18" hidden="1" outlineLevel="2" x14ac:dyDescent="0.35">
      <c r="A6728" s="209" t="str">
        <f>'Usages mobilité'!A34</f>
        <v>Usage mobilité n°31</v>
      </c>
      <c r="B6728" s="209" t="s">
        <v>639</v>
      </c>
      <c r="C6728" s="209"/>
      <c r="D6728" s="210">
        <f>D6677*'Usages mobilité'!$BG34*(1+'Usages mobilité'!$BH34)^(D$6641-$D$6641)/1000</f>
        <v>0</v>
      </c>
      <c r="E6728" s="210">
        <f>E6677*'Usages mobilité'!$BG34*(1+'Usages mobilité'!$BH34)^(E$6641-$D$6641)/1000</f>
        <v>0</v>
      </c>
      <c r="F6728" s="210">
        <f>F6677*'Usages mobilité'!$BG34*(1+'Usages mobilité'!$BH34)^(F$6641-$D$6641)/1000</f>
        <v>0</v>
      </c>
      <c r="G6728" s="210">
        <f>G6677*'Usages mobilité'!$BG34*(1+'Usages mobilité'!$BH34)^(G$6641-$D$6641)/1000</f>
        <v>0</v>
      </c>
      <c r="H6728" s="210">
        <f>H6677*'Usages mobilité'!$BG34*(1+'Usages mobilité'!$BH34)^(H$6641-$D$6641)/1000</f>
        <v>0</v>
      </c>
      <c r="I6728" s="210">
        <f>I6677*'Usages mobilité'!$BG34*(1+'Usages mobilité'!$BH34)^(I$6641-$D$6641)/1000</f>
        <v>0</v>
      </c>
      <c r="J6728" s="210">
        <f>J6677*'Usages mobilité'!$BG34*(1+'Usages mobilité'!$BH34)^(J$6641-$D$6641)/1000</f>
        <v>0</v>
      </c>
      <c r="K6728" s="210">
        <f>K6677*'Usages mobilité'!$BG34*(1+'Usages mobilité'!$BH34)^(K$6641-$D$6641)/1000</f>
        <v>0</v>
      </c>
      <c r="L6728" s="210">
        <f>L6677*'Usages mobilité'!$BG34*(1+'Usages mobilité'!$BH34)^(L$6641-$D$6641)/1000</f>
        <v>0</v>
      </c>
      <c r="M6728" s="210">
        <f>M6677*'Usages mobilité'!$BG34*(1+'Usages mobilité'!$BH34)^(M$6641-$D$6641)/1000</f>
        <v>0</v>
      </c>
      <c r="N6728" s="210">
        <f>N6677*'Usages mobilité'!$BG34*(1+'Usages mobilité'!$BH34)^(N$6641-$D$6641)/1000</f>
        <v>0</v>
      </c>
      <c r="O6728" s="210">
        <f>O6677*'Usages mobilité'!$BG34*(1+'Usages mobilité'!$BH34)^(O$6641-$D$6641)/1000</f>
        <v>0</v>
      </c>
      <c r="P6728" s="210">
        <f>P6677*'Usages mobilité'!$BG34*(1+'Usages mobilité'!$BH34)^(P$6641-$D$6641)/1000</f>
        <v>0</v>
      </c>
      <c r="Q6728" s="210">
        <f>Q6677*'Usages mobilité'!$BG34*(1+'Usages mobilité'!$BH34)^(Q$6641-$D$6641)/1000</f>
        <v>0</v>
      </c>
      <c r="R6728" s="210">
        <f>R6677*'Usages mobilité'!$BG34*(1+'Usages mobilité'!$BH34)^(R$6641-$D$6641)/1000</f>
        <v>0</v>
      </c>
    </row>
    <row r="6729" spans="1:18" hidden="1" outlineLevel="2" x14ac:dyDescent="0.35">
      <c r="A6729" s="209" t="str">
        <f>'Usages mobilité'!A35</f>
        <v>Usage mobilité n°32</v>
      </c>
      <c r="B6729" s="209" t="s">
        <v>639</v>
      </c>
      <c r="C6729" s="209"/>
      <c r="D6729" s="210">
        <f>D6678*'Usages mobilité'!$BG35*(1+'Usages mobilité'!$BH35)^(D$6641-$D$6641)/1000</f>
        <v>0</v>
      </c>
      <c r="E6729" s="210">
        <f>E6678*'Usages mobilité'!$BG35*(1+'Usages mobilité'!$BH35)^(E$6641-$D$6641)/1000</f>
        <v>0</v>
      </c>
      <c r="F6729" s="210">
        <f>F6678*'Usages mobilité'!$BG35*(1+'Usages mobilité'!$BH35)^(F$6641-$D$6641)/1000</f>
        <v>0</v>
      </c>
      <c r="G6729" s="210">
        <f>G6678*'Usages mobilité'!$BG35*(1+'Usages mobilité'!$BH35)^(G$6641-$D$6641)/1000</f>
        <v>0</v>
      </c>
      <c r="H6729" s="210">
        <f>H6678*'Usages mobilité'!$BG35*(1+'Usages mobilité'!$BH35)^(H$6641-$D$6641)/1000</f>
        <v>0</v>
      </c>
      <c r="I6729" s="210">
        <f>I6678*'Usages mobilité'!$BG35*(1+'Usages mobilité'!$BH35)^(I$6641-$D$6641)/1000</f>
        <v>0</v>
      </c>
      <c r="J6729" s="210">
        <f>J6678*'Usages mobilité'!$BG35*(1+'Usages mobilité'!$BH35)^(J$6641-$D$6641)/1000</f>
        <v>0</v>
      </c>
      <c r="K6729" s="210">
        <f>K6678*'Usages mobilité'!$BG35*(1+'Usages mobilité'!$BH35)^(K$6641-$D$6641)/1000</f>
        <v>0</v>
      </c>
      <c r="L6729" s="210">
        <f>L6678*'Usages mobilité'!$BG35*(1+'Usages mobilité'!$BH35)^(L$6641-$D$6641)/1000</f>
        <v>0</v>
      </c>
      <c r="M6729" s="210">
        <f>M6678*'Usages mobilité'!$BG35*(1+'Usages mobilité'!$BH35)^(M$6641-$D$6641)/1000</f>
        <v>0</v>
      </c>
      <c r="N6729" s="210">
        <f>N6678*'Usages mobilité'!$BG35*(1+'Usages mobilité'!$BH35)^(N$6641-$D$6641)/1000</f>
        <v>0</v>
      </c>
      <c r="O6729" s="210">
        <f>O6678*'Usages mobilité'!$BG35*(1+'Usages mobilité'!$BH35)^(O$6641-$D$6641)/1000</f>
        <v>0</v>
      </c>
      <c r="P6729" s="210">
        <f>P6678*'Usages mobilité'!$BG35*(1+'Usages mobilité'!$BH35)^(P$6641-$D$6641)/1000</f>
        <v>0</v>
      </c>
      <c r="Q6729" s="210">
        <f>Q6678*'Usages mobilité'!$BG35*(1+'Usages mobilité'!$BH35)^(Q$6641-$D$6641)/1000</f>
        <v>0</v>
      </c>
      <c r="R6729" s="210">
        <f>R6678*'Usages mobilité'!$BG35*(1+'Usages mobilité'!$BH35)^(R$6641-$D$6641)/1000</f>
        <v>0</v>
      </c>
    </row>
    <row r="6730" spans="1:18" hidden="1" outlineLevel="2" x14ac:dyDescent="0.35">
      <c r="A6730" s="209" t="str">
        <f>'Usages mobilité'!A36</f>
        <v>Usage mobilité n°33</v>
      </c>
      <c r="B6730" s="209" t="s">
        <v>639</v>
      </c>
      <c r="C6730" s="209"/>
      <c r="D6730" s="210">
        <f>D6679*'Usages mobilité'!$BG36*(1+'Usages mobilité'!$BH36)^(D$6641-$D$6641)/1000</f>
        <v>0</v>
      </c>
      <c r="E6730" s="210">
        <f>E6679*'Usages mobilité'!$BG36*(1+'Usages mobilité'!$BH36)^(E$6641-$D$6641)/1000</f>
        <v>0</v>
      </c>
      <c r="F6730" s="210">
        <f>F6679*'Usages mobilité'!$BG36*(1+'Usages mobilité'!$BH36)^(F$6641-$D$6641)/1000</f>
        <v>0</v>
      </c>
      <c r="G6730" s="210">
        <f>G6679*'Usages mobilité'!$BG36*(1+'Usages mobilité'!$BH36)^(G$6641-$D$6641)/1000</f>
        <v>0</v>
      </c>
      <c r="H6730" s="210">
        <f>H6679*'Usages mobilité'!$BG36*(1+'Usages mobilité'!$BH36)^(H$6641-$D$6641)/1000</f>
        <v>0</v>
      </c>
      <c r="I6730" s="210">
        <f>I6679*'Usages mobilité'!$BG36*(1+'Usages mobilité'!$BH36)^(I$6641-$D$6641)/1000</f>
        <v>0</v>
      </c>
      <c r="J6730" s="210">
        <f>J6679*'Usages mobilité'!$BG36*(1+'Usages mobilité'!$BH36)^(J$6641-$D$6641)/1000</f>
        <v>0</v>
      </c>
      <c r="K6730" s="210">
        <f>K6679*'Usages mobilité'!$BG36*(1+'Usages mobilité'!$BH36)^(K$6641-$D$6641)/1000</f>
        <v>0</v>
      </c>
      <c r="L6730" s="210">
        <f>L6679*'Usages mobilité'!$BG36*(1+'Usages mobilité'!$BH36)^(L$6641-$D$6641)/1000</f>
        <v>0</v>
      </c>
      <c r="M6730" s="210">
        <f>M6679*'Usages mobilité'!$BG36*(1+'Usages mobilité'!$BH36)^(M$6641-$D$6641)/1000</f>
        <v>0</v>
      </c>
      <c r="N6730" s="210">
        <f>N6679*'Usages mobilité'!$BG36*(1+'Usages mobilité'!$BH36)^(N$6641-$D$6641)/1000</f>
        <v>0</v>
      </c>
      <c r="O6730" s="210">
        <f>O6679*'Usages mobilité'!$BG36*(1+'Usages mobilité'!$BH36)^(O$6641-$D$6641)/1000</f>
        <v>0</v>
      </c>
      <c r="P6730" s="210">
        <f>P6679*'Usages mobilité'!$BG36*(1+'Usages mobilité'!$BH36)^(P$6641-$D$6641)/1000</f>
        <v>0</v>
      </c>
      <c r="Q6730" s="210">
        <f>Q6679*'Usages mobilité'!$BG36*(1+'Usages mobilité'!$BH36)^(Q$6641-$D$6641)/1000</f>
        <v>0</v>
      </c>
      <c r="R6730" s="210">
        <f>R6679*'Usages mobilité'!$BG36*(1+'Usages mobilité'!$BH36)^(R$6641-$D$6641)/1000</f>
        <v>0</v>
      </c>
    </row>
    <row r="6731" spans="1:18" hidden="1" outlineLevel="2" x14ac:dyDescent="0.35">
      <c r="A6731" s="209" t="str">
        <f>'Usages mobilité'!A37</f>
        <v>Usage mobilité n°34</v>
      </c>
      <c r="B6731" s="209" t="s">
        <v>639</v>
      </c>
      <c r="C6731" s="209"/>
      <c r="D6731" s="210">
        <f>D6680*'Usages mobilité'!$BG37*(1+'Usages mobilité'!$BH37)^(D$6641-$D$6641)/1000</f>
        <v>0</v>
      </c>
      <c r="E6731" s="210">
        <f>E6680*'Usages mobilité'!$BG37*(1+'Usages mobilité'!$BH37)^(E$6641-$D$6641)/1000</f>
        <v>0</v>
      </c>
      <c r="F6731" s="210">
        <f>F6680*'Usages mobilité'!$BG37*(1+'Usages mobilité'!$BH37)^(F$6641-$D$6641)/1000</f>
        <v>0</v>
      </c>
      <c r="G6731" s="210">
        <f>G6680*'Usages mobilité'!$BG37*(1+'Usages mobilité'!$BH37)^(G$6641-$D$6641)/1000</f>
        <v>0</v>
      </c>
      <c r="H6731" s="210">
        <f>H6680*'Usages mobilité'!$BG37*(1+'Usages mobilité'!$BH37)^(H$6641-$D$6641)/1000</f>
        <v>0</v>
      </c>
      <c r="I6731" s="210">
        <f>I6680*'Usages mobilité'!$BG37*(1+'Usages mobilité'!$BH37)^(I$6641-$D$6641)/1000</f>
        <v>0</v>
      </c>
      <c r="J6731" s="210">
        <f>J6680*'Usages mobilité'!$BG37*(1+'Usages mobilité'!$BH37)^(J$6641-$D$6641)/1000</f>
        <v>0</v>
      </c>
      <c r="K6731" s="210">
        <f>K6680*'Usages mobilité'!$BG37*(1+'Usages mobilité'!$BH37)^(K$6641-$D$6641)/1000</f>
        <v>0</v>
      </c>
      <c r="L6731" s="210">
        <f>L6680*'Usages mobilité'!$BG37*(1+'Usages mobilité'!$BH37)^(L$6641-$D$6641)/1000</f>
        <v>0</v>
      </c>
      <c r="M6731" s="210">
        <f>M6680*'Usages mobilité'!$BG37*(1+'Usages mobilité'!$BH37)^(M$6641-$D$6641)/1000</f>
        <v>0</v>
      </c>
      <c r="N6731" s="210">
        <f>N6680*'Usages mobilité'!$BG37*(1+'Usages mobilité'!$BH37)^(N$6641-$D$6641)/1000</f>
        <v>0</v>
      </c>
      <c r="O6731" s="210">
        <f>O6680*'Usages mobilité'!$BG37*(1+'Usages mobilité'!$BH37)^(O$6641-$D$6641)/1000</f>
        <v>0</v>
      </c>
      <c r="P6731" s="210">
        <f>P6680*'Usages mobilité'!$BG37*(1+'Usages mobilité'!$BH37)^(P$6641-$D$6641)/1000</f>
        <v>0</v>
      </c>
      <c r="Q6731" s="210">
        <f>Q6680*'Usages mobilité'!$BG37*(1+'Usages mobilité'!$BH37)^(Q$6641-$D$6641)/1000</f>
        <v>0</v>
      </c>
      <c r="R6731" s="210">
        <f>R6680*'Usages mobilité'!$BG37*(1+'Usages mobilité'!$BH37)^(R$6641-$D$6641)/1000</f>
        <v>0</v>
      </c>
    </row>
    <row r="6732" spans="1:18" hidden="1" outlineLevel="2" x14ac:dyDescent="0.35">
      <c r="A6732" s="209" t="str">
        <f>'Usages mobilité'!A38</f>
        <v>Usage mobilité n°35</v>
      </c>
      <c r="B6732" s="209" t="s">
        <v>639</v>
      </c>
      <c r="C6732" s="209"/>
      <c r="D6732" s="210">
        <f>D6681*'Usages mobilité'!$BG38*(1+'Usages mobilité'!$BH38)^(D$6641-$D$6641)/1000</f>
        <v>0</v>
      </c>
      <c r="E6732" s="210">
        <f>E6681*'Usages mobilité'!$BG38*(1+'Usages mobilité'!$BH38)^(E$6641-$D$6641)/1000</f>
        <v>0</v>
      </c>
      <c r="F6732" s="210">
        <f>F6681*'Usages mobilité'!$BG38*(1+'Usages mobilité'!$BH38)^(F$6641-$D$6641)/1000</f>
        <v>0</v>
      </c>
      <c r="G6732" s="210">
        <f>G6681*'Usages mobilité'!$BG38*(1+'Usages mobilité'!$BH38)^(G$6641-$D$6641)/1000</f>
        <v>0</v>
      </c>
      <c r="H6732" s="210">
        <f>H6681*'Usages mobilité'!$BG38*(1+'Usages mobilité'!$BH38)^(H$6641-$D$6641)/1000</f>
        <v>0</v>
      </c>
      <c r="I6732" s="210">
        <f>I6681*'Usages mobilité'!$BG38*(1+'Usages mobilité'!$BH38)^(I$6641-$D$6641)/1000</f>
        <v>0</v>
      </c>
      <c r="J6732" s="210">
        <f>J6681*'Usages mobilité'!$BG38*(1+'Usages mobilité'!$BH38)^(J$6641-$D$6641)/1000</f>
        <v>0</v>
      </c>
      <c r="K6732" s="210">
        <f>K6681*'Usages mobilité'!$BG38*(1+'Usages mobilité'!$BH38)^(K$6641-$D$6641)/1000</f>
        <v>0</v>
      </c>
      <c r="L6732" s="210">
        <f>L6681*'Usages mobilité'!$BG38*(1+'Usages mobilité'!$BH38)^(L$6641-$D$6641)/1000</f>
        <v>0</v>
      </c>
      <c r="M6732" s="210">
        <f>M6681*'Usages mobilité'!$BG38*(1+'Usages mobilité'!$BH38)^(M$6641-$D$6641)/1000</f>
        <v>0</v>
      </c>
      <c r="N6732" s="210">
        <f>N6681*'Usages mobilité'!$BG38*(1+'Usages mobilité'!$BH38)^(N$6641-$D$6641)/1000</f>
        <v>0</v>
      </c>
      <c r="O6732" s="210">
        <f>O6681*'Usages mobilité'!$BG38*(1+'Usages mobilité'!$BH38)^(O$6641-$D$6641)/1000</f>
        <v>0</v>
      </c>
      <c r="P6732" s="210">
        <f>P6681*'Usages mobilité'!$BG38*(1+'Usages mobilité'!$BH38)^(P$6641-$D$6641)/1000</f>
        <v>0</v>
      </c>
      <c r="Q6732" s="210">
        <f>Q6681*'Usages mobilité'!$BG38*(1+'Usages mobilité'!$BH38)^(Q$6641-$D$6641)/1000</f>
        <v>0</v>
      </c>
      <c r="R6732" s="210">
        <f>R6681*'Usages mobilité'!$BG38*(1+'Usages mobilité'!$BH38)^(R$6641-$D$6641)/1000</f>
        <v>0</v>
      </c>
    </row>
    <row r="6733" spans="1:18" hidden="1" outlineLevel="2" x14ac:dyDescent="0.35">
      <c r="A6733" s="209" t="str">
        <f>'Usages mobilité'!A39</f>
        <v>Usage mobilité n°36</v>
      </c>
      <c r="B6733" s="209" t="s">
        <v>639</v>
      </c>
      <c r="C6733" s="209"/>
      <c r="D6733" s="210">
        <f>D6682*'Usages mobilité'!$BG39*(1+'Usages mobilité'!$BH39)^(D$6641-$D$6641)/1000</f>
        <v>0</v>
      </c>
      <c r="E6733" s="210">
        <f>E6682*'Usages mobilité'!$BG39*(1+'Usages mobilité'!$BH39)^(E$6641-$D$6641)/1000</f>
        <v>0</v>
      </c>
      <c r="F6733" s="210">
        <f>F6682*'Usages mobilité'!$BG39*(1+'Usages mobilité'!$BH39)^(F$6641-$D$6641)/1000</f>
        <v>0</v>
      </c>
      <c r="G6733" s="210">
        <f>G6682*'Usages mobilité'!$BG39*(1+'Usages mobilité'!$BH39)^(G$6641-$D$6641)/1000</f>
        <v>0</v>
      </c>
      <c r="H6733" s="210">
        <f>H6682*'Usages mobilité'!$BG39*(1+'Usages mobilité'!$BH39)^(H$6641-$D$6641)/1000</f>
        <v>0</v>
      </c>
      <c r="I6733" s="210">
        <f>I6682*'Usages mobilité'!$BG39*(1+'Usages mobilité'!$BH39)^(I$6641-$D$6641)/1000</f>
        <v>0</v>
      </c>
      <c r="J6733" s="210">
        <f>J6682*'Usages mobilité'!$BG39*(1+'Usages mobilité'!$BH39)^(J$6641-$D$6641)/1000</f>
        <v>0</v>
      </c>
      <c r="K6733" s="210">
        <f>K6682*'Usages mobilité'!$BG39*(1+'Usages mobilité'!$BH39)^(K$6641-$D$6641)/1000</f>
        <v>0</v>
      </c>
      <c r="L6733" s="210">
        <f>L6682*'Usages mobilité'!$BG39*(1+'Usages mobilité'!$BH39)^(L$6641-$D$6641)/1000</f>
        <v>0</v>
      </c>
      <c r="M6733" s="210">
        <f>M6682*'Usages mobilité'!$BG39*(1+'Usages mobilité'!$BH39)^(M$6641-$D$6641)/1000</f>
        <v>0</v>
      </c>
      <c r="N6733" s="210">
        <f>N6682*'Usages mobilité'!$BG39*(1+'Usages mobilité'!$BH39)^(N$6641-$D$6641)/1000</f>
        <v>0</v>
      </c>
      <c r="O6733" s="210">
        <f>O6682*'Usages mobilité'!$BG39*(1+'Usages mobilité'!$BH39)^(O$6641-$D$6641)/1000</f>
        <v>0</v>
      </c>
      <c r="P6733" s="210">
        <f>P6682*'Usages mobilité'!$BG39*(1+'Usages mobilité'!$BH39)^(P$6641-$D$6641)/1000</f>
        <v>0</v>
      </c>
      <c r="Q6733" s="210">
        <f>Q6682*'Usages mobilité'!$BG39*(1+'Usages mobilité'!$BH39)^(Q$6641-$D$6641)/1000</f>
        <v>0</v>
      </c>
      <c r="R6733" s="210">
        <f>R6682*'Usages mobilité'!$BG39*(1+'Usages mobilité'!$BH39)^(R$6641-$D$6641)/1000</f>
        <v>0</v>
      </c>
    </row>
    <row r="6734" spans="1:18" hidden="1" outlineLevel="2" x14ac:dyDescent="0.35">
      <c r="A6734" s="209" t="str">
        <f>'Usages mobilité'!A40</f>
        <v>Usage mobilité n°37</v>
      </c>
      <c r="B6734" s="209" t="s">
        <v>639</v>
      </c>
      <c r="C6734" s="209"/>
      <c r="D6734" s="210">
        <f>D6683*'Usages mobilité'!$BG40*(1+'Usages mobilité'!$BH40)^(D$6641-$D$6641)/1000</f>
        <v>0</v>
      </c>
      <c r="E6734" s="210">
        <f>E6683*'Usages mobilité'!$BG40*(1+'Usages mobilité'!$BH40)^(E$6641-$D$6641)/1000</f>
        <v>0</v>
      </c>
      <c r="F6734" s="210">
        <f>F6683*'Usages mobilité'!$BG40*(1+'Usages mobilité'!$BH40)^(F$6641-$D$6641)/1000</f>
        <v>0</v>
      </c>
      <c r="G6734" s="210">
        <f>G6683*'Usages mobilité'!$BG40*(1+'Usages mobilité'!$BH40)^(G$6641-$D$6641)/1000</f>
        <v>0</v>
      </c>
      <c r="H6734" s="210">
        <f>H6683*'Usages mobilité'!$BG40*(1+'Usages mobilité'!$BH40)^(H$6641-$D$6641)/1000</f>
        <v>0</v>
      </c>
      <c r="I6734" s="210">
        <f>I6683*'Usages mobilité'!$BG40*(1+'Usages mobilité'!$BH40)^(I$6641-$D$6641)/1000</f>
        <v>0</v>
      </c>
      <c r="J6734" s="210">
        <f>J6683*'Usages mobilité'!$BG40*(1+'Usages mobilité'!$BH40)^(J$6641-$D$6641)/1000</f>
        <v>0</v>
      </c>
      <c r="K6734" s="210">
        <f>K6683*'Usages mobilité'!$BG40*(1+'Usages mobilité'!$BH40)^(K$6641-$D$6641)/1000</f>
        <v>0</v>
      </c>
      <c r="L6734" s="210">
        <f>L6683*'Usages mobilité'!$BG40*(1+'Usages mobilité'!$BH40)^(L$6641-$D$6641)/1000</f>
        <v>0</v>
      </c>
      <c r="M6734" s="210">
        <f>M6683*'Usages mobilité'!$BG40*(1+'Usages mobilité'!$BH40)^(M$6641-$D$6641)/1000</f>
        <v>0</v>
      </c>
      <c r="N6734" s="210">
        <f>N6683*'Usages mobilité'!$BG40*(1+'Usages mobilité'!$BH40)^(N$6641-$D$6641)/1000</f>
        <v>0</v>
      </c>
      <c r="O6734" s="210">
        <f>O6683*'Usages mobilité'!$BG40*(1+'Usages mobilité'!$BH40)^(O$6641-$D$6641)/1000</f>
        <v>0</v>
      </c>
      <c r="P6734" s="210">
        <f>P6683*'Usages mobilité'!$BG40*(1+'Usages mobilité'!$BH40)^(P$6641-$D$6641)/1000</f>
        <v>0</v>
      </c>
      <c r="Q6734" s="210">
        <f>Q6683*'Usages mobilité'!$BG40*(1+'Usages mobilité'!$BH40)^(Q$6641-$D$6641)/1000</f>
        <v>0</v>
      </c>
      <c r="R6734" s="210">
        <f>R6683*'Usages mobilité'!$BG40*(1+'Usages mobilité'!$BH40)^(R$6641-$D$6641)/1000</f>
        <v>0</v>
      </c>
    </row>
    <row r="6735" spans="1:18" hidden="1" outlineLevel="2" x14ac:dyDescent="0.35">
      <c r="A6735" s="209" t="str">
        <f>'Usages mobilité'!A41</f>
        <v>Usage mobilité n°38</v>
      </c>
      <c r="B6735" s="209" t="s">
        <v>639</v>
      </c>
      <c r="C6735" s="209"/>
      <c r="D6735" s="210">
        <f>D6684*'Usages mobilité'!$BG41*(1+'Usages mobilité'!$BH41)^(D$6641-$D$6641)/1000</f>
        <v>0</v>
      </c>
      <c r="E6735" s="210">
        <f>E6684*'Usages mobilité'!$BG41*(1+'Usages mobilité'!$BH41)^(E$6641-$D$6641)/1000</f>
        <v>0</v>
      </c>
      <c r="F6735" s="210">
        <f>F6684*'Usages mobilité'!$BG41*(1+'Usages mobilité'!$BH41)^(F$6641-$D$6641)/1000</f>
        <v>0</v>
      </c>
      <c r="G6735" s="210">
        <f>G6684*'Usages mobilité'!$BG41*(1+'Usages mobilité'!$BH41)^(G$6641-$D$6641)/1000</f>
        <v>0</v>
      </c>
      <c r="H6735" s="210">
        <f>H6684*'Usages mobilité'!$BG41*(1+'Usages mobilité'!$BH41)^(H$6641-$D$6641)/1000</f>
        <v>0</v>
      </c>
      <c r="I6735" s="210">
        <f>I6684*'Usages mobilité'!$BG41*(1+'Usages mobilité'!$BH41)^(I$6641-$D$6641)/1000</f>
        <v>0</v>
      </c>
      <c r="J6735" s="210">
        <f>J6684*'Usages mobilité'!$BG41*(1+'Usages mobilité'!$BH41)^(J$6641-$D$6641)/1000</f>
        <v>0</v>
      </c>
      <c r="K6735" s="210">
        <f>K6684*'Usages mobilité'!$BG41*(1+'Usages mobilité'!$BH41)^(K$6641-$D$6641)/1000</f>
        <v>0</v>
      </c>
      <c r="L6735" s="210">
        <f>L6684*'Usages mobilité'!$BG41*(1+'Usages mobilité'!$BH41)^(L$6641-$D$6641)/1000</f>
        <v>0</v>
      </c>
      <c r="M6735" s="210">
        <f>M6684*'Usages mobilité'!$BG41*(1+'Usages mobilité'!$BH41)^(M$6641-$D$6641)/1000</f>
        <v>0</v>
      </c>
      <c r="N6735" s="210">
        <f>N6684*'Usages mobilité'!$BG41*(1+'Usages mobilité'!$BH41)^(N$6641-$D$6641)/1000</f>
        <v>0</v>
      </c>
      <c r="O6735" s="210">
        <f>O6684*'Usages mobilité'!$BG41*(1+'Usages mobilité'!$BH41)^(O$6641-$D$6641)/1000</f>
        <v>0</v>
      </c>
      <c r="P6735" s="210">
        <f>P6684*'Usages mobilité'!$BG41*(1+'Usages mobilité'!$BH41)^(P$6641-$D$6641)/1000</f>
        <v>0</v>
      </c>
      <c r="Q6735" s="210">
        <f>Q6684*'Usages mobilité'!$BG41*(1+'Usages mobilité'!$BH41)^(Q$6641-$D$6641)/1000</f>
        <v>0</v>
      </c>
      <c r="R6735" s="210">
        <f>R6684*'Usages mobilité'!$BG41*(1+'Usages mobilité'!$BH41)^(R$6641-$D$6641)/1000</f>
        <v>0</v>
      </c>
    </row>
    <row r="6736" spans="1:18" hidden="1" outlineLevel="2" x14ac:dyDescent="0.35">
      <c r="A6736" s="209" t="str">
        <f>'Usages mobilité'!A42</f>
        <v>Usage mobilité n°39</v>
      </c>
      <c r="B6736" s="209" t="s">
        <v>639</v>
      </c>
      <c r="C6736" s="209"/>
      <c r="D6736" s="210">
        <f>D6685*'Usages mobilité'!$BG42*(1+'Usages mobilité'!$BH42)^(D$6641-$D$6641)/1000</f>
        <v>0</v>
      </c>
      <c r="E6736" s="210">
        <f>E6685*'Usages mobilité'!$BG42*(1+'Usages mobilité'!$BH42)^(E$6641-$D$6641)/1000</f>
        <v>0</v>
      </c>
      <c r="F6736" s="210">
        <f>F6685*'Usages mobilité'!$BG42*(1+'Usages mobilité'!$BH42)^(F$6641-$D$6641)/1000</f>
        <v>0</v>
      </c>
      <c r="G6736" s="210">
        <f>G6685*'Usages mobilité'!$BG42*(1+'Usages mobilité'!$BH42)^(G$6641-$D$6641)/1000</f>
        <v>0</v>
      </c>
      <c r="H6736" s="210">
        <f>H6685*'Usages mobilité'!$BG42*(1+'Usages mobilité'!$BH42)^(H$6641-$D$6641)/1000</f>
        <v>0</v>
      </c>
      <c r="I6736" s="210">
        <f>I6685*'Usages mobilité'!$BG42*(1+'Usages mobilité'!$BH42)^(I$6641-$D$6641)/1000</f>
        <v>0</v>
      </c>
      <c r="J6736" s="210">
        <f>J6685*'Usages mobilité'!$BG42*(1+'Usages mobilité'!$BH42)^(J$6641-$D$6641)/1000</f>
        <v>0</v>
      </c>
      <c r="K6736" s="210">
        <f>K6685*'Usages mobilité'!$BG42*(1+'Usages mobilité'!$BH42)^(K$6641-$D$6641)/1000</f>
        <v>0</v>
      </c>
      <c r="L6736" s="210">
        <f>L6685*'Usages mobilité'!$BG42*(1+'Usages mobilité'!$BH42)^(L$6641-$D$6641)/1000</f>
        <v>0</v>
      </c>
      <c r="M6736" s="210">
        <f>M6685*'Usages mobilité'!$BG42*(1+'Usages mobilité'!$BH42)^(M$6641-$D$6641)/1000</f>
        <v>0</v>
      </c>
      <c r="N6736" s="210">
        <f>N6685*'Usages mobilité'!$BG42*(1+'Usages mobilité'!$BH42)^(N$6641-$D$6641)/1000</f>
        <v>0</v>
      </c>
      <c r="O6736" s="210">
        <f>O6685*'Usages mobilité'!$BG42*(1+'Usages mobilité'!$BH42)^(O$6641-$D$6641)/1000</f>
        <v>0</v>
      </c>
      <c r="P6736" s="210">
        <f>P6685*'Usages mobilité'!$BG42*(1+'Usages mobilité'!$BH42)^(P$6641-$D$6641)/1000</f>
        <v>0</v>
      </c>
      <c r="Q6736" s="210">
        <f>Q6685*'Usages mobilité'!$BG42*(1+'Usages mobilité'!$BH42)^(Q$6641-$D$6641)/1000</f>
        <v>0</v>
      </c>
      <c r="R6736" s="210">
        <f>R6685*'Usages mobilité'!$BG42*(1+'Usages mobilité'!$BH42)^(R$6641-$D$6641)/1000</f>
        <v>0</v>
      </c>
    </row>
    <row r="6737" spans="1:18" hidden="1" outlineLevel="2" x14ac:dyDescent="0.35">
      <c r="A6737" s="209" t="str">
        <f>'Usages mobilité'!A43</f>
        <v>Usage mobilité n°40</v>
      </c>
      <c r="B6737" s="209" t="s">
        <v>639</v>
      </c>
      <c r="C6737" s="209"/>
      <c r="D6737" s="210">
        <f>D6686*'Usages mobilité'!$BG43*(1+'Usages mobilité'!$BH43)^(D$6641-$D$6641)/1000</f>
        <v>0</v>
      </c>
      <c r="E6737" s="210">
        <f>E6686*'Usages mobilité'!$BG43*(1+'Usages mobilité'!$BH43)^(E$6641-$D$6641)/1000</f>
        <v>0</v>
      </c>
      <c r="F6737" s="210">
        <f>F6686*'Usages mobilité'!$BG43*(1+'Usages mobilité'!$BH43)^(F$6641-$D$6641)/1000</f>
        <v>0</v>
      </c>
      <c r="G6737" s="210">
        <f>G6686*'Usages mobilité'!$BG43*(1+'Usages mobilité'!$BH43)^(G$6641-$D$6641)/1000</f>
        <v>0</v>
      </c>
      <c r="H6737" s="210">
        <f>H6686*'Usages mobilité'!$BG43*(1+'Usages mobilité'!$BH43)^(H$6641-$D$6641)/1000</f>
        <v>0</v>
      </c>
      <c r="I6737" s="210">
        <f>I6686*'Usages mobilité'!$BG43*(1+'Usages mobilité'!$BH43)^(I$6641-$D$6641)/1000</f>
        <v>0</v>
      </c>
      <c r="J6737" s="210">
        <f>J6686*'Usages mobilité'!$BG43*(1+'Usages mobilité'!$BH43)^(J$6641-$D$6641)/1000</f>
        <v>0</v>
      </c>
      <c r="K6737" s="210">
        <f>K6686*'Usages mobilité'!$BG43*(1+'Usages mobilité'!$BH43)^(K$6641-$D$6641)/1000</f>
        <v>0</v>
      </c>
      <c r="L6737" s="210">
        <f>L6686*'Usages mobilité'!$BG43*(1+'Usages mobilité'!$BH43)^(L$6641-$D$6641)/1000</f>
        <v>0</v>
      </c>
      <c r="M6737" s="210">
        <f>M6686*'Usages mobilité'!$BG43*(1+'Usages mobilité'!$BH43)^(M$6641-$D$6641)/1000</f>
        <v>0</v>
      </c>
      <c r="N6737" s="210">
        <f>N6686*'Usages mobilité'!$BG43*(1+'Usages mobilité'!$BH43)^(N$6641-$D$6641)/1000</f>
        <v>0</v>
      </c>
      <c r="O6737" s="210">
        <f>O6686*'Usages mobilité'!$BG43*(1+'Usages mobilité'!$BH43)^(O$6641-$D$6641)/1000</f>
        <v>0</v>
      </c>
      <c r="P6737" s="210">
        <f>P6686*'Usages mobilité'!$BG43*(1+'Usages mobilité'!$BH43)^(P$6641-$D$6641)/1000</f>
        <v>0</v>
      </c>
      <c r="Q6737" s="210">
        <f>Q6686*'Usages mobilité'!$BG43*(1+'Usages mobilité'!$BH43)^(Q$6641-$D$6641)/1000</f>
        <v>0</v>
      </c>
      <c r="R6737" s="210">
        <f>R6686*'Usages mobilité'!$BG43*(1+'Usages mobilité'!$BH43)^(R$6641-$D$6641)/1000</f>
        <v>0</v>
      </c>
    </row>
    <row r="6738" spans="1:18" hidden="1" outlineLevel="2" x14ac:dyDescent="0.35">
      <c r="A6738" s="209" t="str">
        <f>'Usages mobilité'!A44</f>
        <v>Usage mobilité n°41</v>
      </c>
      <c r="B6738" s="209" t="s">
        <v>639</v>
      </c>
      <c r="C6738" s="209"/>
      <c r="D6738" s="210">
        <f>D6687*'Usages mobilité'!$BG44*(1+'Usages mobilité'!$BH44)^(D$6641-$D$6641)/1000</f>
        <v>0</v>
      </c>
      <c r="E6738" s="210">
        <f>E6687*'Usages mobilité'!$BG44*(1+'Usages mobilité'!$BH44)^(E$6641-$D$6641)/1000</f>
        <v>0</v>
      </c>
      <c r="F6738" s="210">
        <f>F6687*'Usages mobilité'!$BG44*(1+'Usages mobilité'!$BH44)^(F$6641-$D$6641)/1000</f>
        <v>0</v>
      </c>
      <c r="G6738" s="210">
        <f>G6687*'Usages mobilité'!$BG44*(1+'Usages mobilité'!$BH44)^(G$6641-$D$6641)/1000</f>
        <v>0</v>
      </c>
      <c r="H6738" s="210">
        <f>H6687*'Usages mobilité'!$BG44*(1+'Usages mobilité'!$BH44)^(H$6641-$D$6641)/1000</f>
        <v>0</v>
      </c>
      <c r="I6738" s="210">
        <f>I6687*'Usages mobilité'!$BG44*(1+'Usages mobilité'!$BH44)^(I$6641-$D$6641)/1000</f>
        <v>0</v>
      </c>
      <c r="J6738" s="210">
        <f>J6687*'Usages mobilité'!$BG44*(1+'Usages mobilité'!$BH44)^(J$6641-$D$6641)/1000</f>
        <v>0</v>
      </c>
      <c r="K6738" s="210">
        <f>K6687*'Usages mobilité'!$BG44*(1+'Usages mobilité'!$BH44)^(K$6641-$D$6641)/1000</f>
        <v>0</v>
      </c>
      <c r="L6738" s="210">
        <f>L6687*'Usages mobilité'!$BG44*(1+'Usages mobilité'!$BH44)^(L$6641-$D$6641)/1000</f>
        <v>0</v>
      </c>
      <c r="M6738" s="210">
        <f>M6687*'Usages mobilité'!$BG44*(1+'Usages mobilité'!$BH44)^(M$6641-$D$6641)/1000</f>
        <v>0</v>
      </c>
      <c r="N6738" s="210">
        <f>N6687*'Usages mobilité'!$BG44*(1+'Usages mobilité'!$BH44)^(N$6641-$D$6641)/1000</f>
        <v>0</v>
      </c>
      <c r="O6738" s="210">
        <f>O6687*'Usages mobilité'!$BG44*(1+'Usages mobilité'!$BH44)^(O$6641-$D$6641)/1000</f>
        <v>0</v>
      </c>
      <c r="P6738" s="210">
        <f>P6687*'Usages mobilité'!$BG44*(1+'Usages mobilité'!$BH44)^(P$6641-$D$6641)/1000</f>
        <v>0</v>
      </c>
      <c r="Q6738" s="210">
        <f>Q6687*'Usages mobilité'!$BG44*(1+'Usages mobilité'!$BH44)^(Q$6641-$D$6641)/1000</f>
        <v>0</v>
      </c>
      <c r="R6738" s="210">
        <f>R6687*'Usages mobilité'!$BG44*(1+'Usages mobilité'!$BH44)^(R$6641-$D$6641)/1000</f>
        <v>0</v>
      </c>
    </row>
    <row r="6739" spans="1:18" hidden="1" outlineLevel="2" x14ac:dyDescent="0.35">
      <c r="A6739" s="209" t="str">
        <f>'Usages mobilité'!A45</f>
        <v>Usage mobilité n°42</v>
      </c>
      <c r="B6739" s="209" t="s">
        <v>639</v>
      </c>
      <c r="C6739" s="209"/>
      <c r="D6739" s="210">
        <f>D6688*'Usages mobilité'!$BG45*(1+'Usages mobilité'!$BH45)^(D$6641-$D$6641)/1000</f>
        <v>0</v>
      </c>
      <c r="E6739" s="210">
        <f>E6688*'Usages mobilité'!$BG45*(1+'Usages mobilité'!$BH45)^(E$6641-$D$6641)/1000</f>
        <v>0</v>
      </c>
      <c r="F6739" s="210">
        <f>F6688*'Usages mobilité'!$BG45*(1+'Usages mobilité'!$BH45)^(F$6641-$D$6641)/1000</f>
        <v>0</v>
      </c>
      <c r="G6739" s="210">
        <f>G6688*'Usages mobilité'!$BG45*(1+'Usages mobilité'!$BH45)^(G$6641-$D$6641)/1000</f>
        <v>0</v>
      </c>
      <c r="H6739" s="210">
        <f>H6688*'Usages mobilité'!$BG45*(1+'Usages mobilité'!$BH45)^(H$6641-$D$6641)/1000</f>
        <v>0</v>
      </c>
      <c r="I6739" s="210">
        <f>I6688*'Usages mobilité'!$BG45*(1+'Usages mobilité'!$BH45)^(I$6641-$D$6641)/1000</f>
        <v>0</v>
      </c>
      <c r="J6739" s="210">
        <f>J6688*'Usages mobilité'!$BG45*(1+'Usages mobilité'!$BH45)^(J$6641-$D$6641)/1000</f>
        <v>0</v>
      </c>
      <c r="K6739" s="210">
        <f>K6688*'Usages mobilité'!$BG45*(1+'Usages mobilité'!$BH45)^(K$6641-$D$6641)/1000</f>
        <v>0</v>
      </c>
      <c r="L6739" s="210">
        <f>L6688*'Usages mobilité'!$BG45*(1+'Usages mobilité'!$BH45)^(L$6641-$D$6641)/1000</f>
        <v>0</v>
      </c>
      <c r="M6739" s="210">
        <f>M6688*'Usages mobilité'!$BG45*(1+'Usages mobilité'!$BH45)^(M$6641-$D$6641)/1000</f>
        <v>0</v>
      </c>
      <c r="N6739" s="210">
        <f>N6688*'Usages mobilité'!$BG45*(1+'Usages mobilité'!$BH45)^(N$6641-$D$6641)/1000</f>
        <v>0</v>
      </c>
      <c r="O6739" s="210">
        <f>O6688*'Usages mobilité'!$BG45*(1+'Usages mobilité'!$BH45)^(O$6641-$D$6641)/1000</f>
        <v>0</v>
      </c>
      <c r="P6739" s="210">
        <f>P6688*'Usages mobilité'!$BG45*(1+'Usages mobilité'!$BH45)^(P$6641-$D$6641)/1000</f>
        <v>0</v>
      </c>
      <c r="Q6739" s="210">
        <f>Q6688*'Usages mobilité'!$BG45*(1+'Usages mobilité'!$BH45)^(Q$6641-$D$6641)/1000</f>
        <v>0</v>
      </c>
      <c r="R6739" s="210">
        <f>R6688*'Usages mobilité'!$BG45*(1+'Usages mobilité'!$BH45)^(R$6641-$D$6641)/1000</f>
        <v>0</v>
      </c>
    </row>
    <row r="6740" spans="1:18" hidden="1" outlineLevel="2" x14ac:dyDescent="0.35">
      <c r="A6740" s="209" t="str">
        <f>'Usages mobilité'!A46</f>
        <v>Usage mobilité n°43</v>
      </c>
      <c r="B6740" s="209" t="s">
        <v>639</v>
      </c>
      <c r="C6740" s="209"/>
      <c r="D6740" s="210">
        <f>D6689*'Usages mobilité'!$BG46*(1+'Usages mobilité'!$BH46)^(D$6641-$D$6641)/1000</f>
        <v>0</v>
      </c>
      <c r="E6740" s="210">
        <f>E6689*'Usages mobilité'!$BG46*(1+'Usages mobilité'!$BH46)^(E$6641-$D$6641)/1000</f>
        <v>0</v>
      </c>
      <c r="F6740" s="210">
        <f>F6689*'Usages mobilité'!$BG46*(1+'Usages mobilité'!$BH46)^(F$6641-$D$6641)/1000</f>
        <v>0</v>
      </c>
      <c r="G6740" s="210">
        <f>G6689*'Usages mobilité'!$BG46*(1+'Usages mobilité'!$BH46)^(G$6641-$D$6641)/1000</f>
        <v>0</v>
      </c>
      <c r="H6740" s="210">
        <f>H6689*'Usages mobilité'!$BG46*(1+'Usages mobilité'!$BH46)^(H$6641-$D$6641)/1000</f>
        <v>0</v>
      </c>
      <c r="I6740" s="210">
        <f>I6689*'Usages mobilité'!$BG46*(1+'Usages mobilité'!$BH46)^(I$6641-$D$6641)/1000</f>
        <v>0</v>
      </c>
      <c r="J6740" s="210">
        <f>J6689*'Usages mobilité'!$BG46*(1+'Usages mobilité'!$BH46)^(J$6641-$D$6641)/1000</f>
        <v>0</v>
      </c>
      <c r="K6740" s="210">
        <f>K6689*'Usages mobilité'!$BG46*(1+'Usages mobilité'!$BH46)^(K$6641-$D$6641)/1000</f>
        <v>0</v>
      </c>
      <c r="L6740" s="210">
        <f>L6689*'Usages mobilité'!$BG46*(1+'Usages mobilité'!$BH46)^(L$6641-$D$6641)/1000</f>
        <v>0</v>
      </c>
      <c r="M6740" s="210">
        <f>M6689*'Usages mobilité'!$BG46*(1+'Usages mobilité'!$BH46)^(M$6641-$D$6641)/1000</f>
        <v>0</v>
      </c>
      <c r="N6740" s="210">
        <f>N6689*'Usages mobilité'!$BG46*(1+'Usages mobilité'!$BH46)^(N$6641-$D$6641)/1000</f>
        <v>0</v>
      </c>
      <c r="O6740" s="210">
        <f>O6689*'Usages mobilité'!$BG46*(1+'Usages mobilité'!$BH46)^(O$6641-$D$6641)/1000</f>
        <v>0</v>
      </c>
      <c r="P6740" s="210">
        <f>P6689*'Usages mobilité'!$BG46*(1+'Usages mobilité'!$BH46)^(P$6641-$D$6641)/1000</f>
        <v>0</v>
      </c>
      <c r="Q6740" s="210">
        <f>Q6689*'Usages mobilité'!$BG46*(1+'Usages mobilité'!$BH46)^(Q$6641-$D$6641)/1000</f>
        <v>0</v>
      </c>
      <c r="R6740" s="210">
        <f>R6689*'Usages mobilité'!$BG46*(1+'Usages mobilité'!$BH46)^(R$6641-$D$6641)/1000</f>
        <v>0</v>
      </c>
    </row>
    <row r="6741" spans="1:18" hidden="1" outlineLevel="2" x14ac:dyDescent="0.35">
      <c r="A6741" s="209" t="str">
        <f>'Usages mobilité'!A47</f>
        <v>Usage mobilité n°44</v>
      </c>
      <c r="B6741" s="209" t="s">
        <v>639</v>
      </c>
      <c r="C6741" s="209"/>
      <c r="D6741" s="210">
        <f>D6690*'Usages mobilité'!$BG47*(1+'Usages mobilité'!$BH47)^(D$6641-$D$6641)/1000</f>
        <v>0</v>
      </c>
      <c r="E6741" s="210">
        <f>E6690*'Usages mobilité'!$BG47*(1+'Usages mobilité'!$BH47)^(E$6641-$D$6641)/1000</f>
        <v>0</v>
      </c>
      <c r="F6741" s="210">
        <f>F6690*'Usages mobilité'!$BG47*(1+'Usages mobilité'!$BH47)^(F$6641-$D$6641)/1000</f>
        <v>0</v>
      </c>
      <c r="G6741" s="210">
        <f>G6690*'Usages mobilité'!$BG47*(1+'Usages mobilité'!$BH47)^(G$6641-$D$6641)/1000</f>
        <v>0</v>
      </c>
      <c r="H6741" s="210">
        <f>H6690*'Usages mobilité'!$BG47*(1+'Usages mobilité'!$BH47)^(H$6641-$D$6641)/1000</f>
        <v>0</v>
      </c>
      <c r="I6741" s="210">
        <f>I6690*'Usages mobilité'!$BG47*(1+'Usages mobilité'!$BH47)^(I$6641-$D$6641)/1000</f>
        <v>0</v>
      </c>
      <c r="J6741" s="210">
        <f>J6690*'Usages mobilité'!$BG47*(1+'Usages mobilité'!$BH47)^(J$6641-$D$6641)/1000</f>
        <v>0</v>
      </c>
      <c r="K6741" s="210">
        <f>K6690*'Usages mobilité'!$BG47*(1+'Usages mobilité'!$BH47)^(K$6641-$D$6641)/1000</f>
        <v>0</v>
      </c>
      <c r="L6741" s="210">
        <f>L6690*'Usages mobilité'!$BG47*(1+'Usages mobilité'!$BH47)^(L$6641-$D$6641)/1000</f>
        <v>0</v>
      </c>
      <c r="M6741" s="210">
        <f>M6690*'Usages mobilité'!$BG47*(1+'Usages mobilité'!$BH47)^(M$6641-$D$6641)/1000</f>
        <v>0</v>
      </c>
      <c r="N6741" s="210">
        <f>N6690*'Usages mobilité'!$BG47*(1+'Usages mobilité'!$BH47)^(N$6641-$D$6641)/1000</f>
        <v>0</v>
      </c>
      <c r="O6741" s="210">
        <f>O6690*'Usages mobilité'!$BG47*(1+'Usages mobilité'!$BH47)^(O$6641-$D$6641)/1000</f>
        <v>0</v>
      </c>
      <c r="P6741" s="210">
        <f>P6690*'Usages mobilité'!$BG47*(1+'Usages mobilité'!$BH47)^(P$6641-$D$6641)/1000</f>
        <v>0</v>
      </c>
      <c r="Q6741" s="210">
        <f>Q6690*'Usages mobilité'!$BG47*(1+'Usages mobilité'!$BH47)^(Q$6641-$D$6641)/1000</f>
        <v>0</v>
      </c>
      <c r="R6741" s="210">
        <f>R6690*'Usages mobilité'!$BG47*(1+'Usages mobilité'!$BH47)^(R$6641-$D$6641)/1000</f>
        <v>0</v>
      </c>
    </row>
    <row r="6742" spans="1:18" hidden="1" outlineLevel="2" x14ac:dyDescent="0.35">
      <c r="A6742" s="209" t="str">
        <f>'Usages mobilité'!A48</f>
        <v>Usage mobilité n°45</v>
      </c>
      <c r="B6742" s="209" t="s">
        <v>639</v>
      </c>
      <c r="C6742" s="209"/>
      <c r="D6742" s="210">
        <f>D6691*'Usages mobilité'!$BG48*(1+'Usages mobilité'!$BH48)^(D$6641-$D$6641)/1000</f>
        <v>0</v>
      </c>
      <c r="E6742" s="210">
        <f>E6691*'Usages mobilité'!$BG48*(1+'Usages mobilité'!$BH48)^(E$6641-$D$6641)/1000</f>
        <v>0</v>
      </c>
      <c r="F6742" s="210">
        <f>F6691*'Usages mobilité'!$BG48*(1+'Usages mobilité'!$BH48)^(F$6641-$D$6641)/1000</f>
        <v>0</v>
      </c>
      <c r="G6742" s="210">
        <f>G6691*'Usages mobilité'!$BG48*(1+'Usages mobilité'!$BH48)^(G$6641-$D$6641)/1000</f>
        <v>0</v>
      </c>
      <c r="H6742" s="210">
        <f>H6691*'Usages mobilité'!$BG48*(1+'Usages mobilité'!$BH48)^(H$6641-$D$6641)/1000</f>
        <v>0</v>
      </c>
      <c r="I6742" s="210">
        <f>I6691*'Usages mobilité'!$BG48*(1+'Usages mobilité'!$BH48)^(I$6641-$D$6641)/1000</f>
        <v>0</v>
      </c>
      <c r="J6742" s="210">
        <f>J6691*'Usages mobilité'!$BG48*(1+'Usages mobilité'!$BH48)^(J$6641-$D$6641)/1000</f>
        <v>0</v>
      </c>
      <c r="K6742" s="210">
        <f>K6691*'Usages mobilité'!$BG48*(1+'Usages mobilité'!$BH48)^(K$6641-$D$6641)/1000</f>
        <v>0</v>
      </c>
      <c r="L6742" s="210">
        <f>L6691*'Usages mobilité'!$BG48*(1+'Usages mobilité'!$BH48)^(L$6641-$D$6641)/1000</f>
        <v>0</v>
      </c>
      <c r="M6742" s="210">
        <f>M6691*'Usages mobilité'!$BG48*(1+'Usages mobilité'!$BH48)^(M$6641-$D$6641)/1000</f>
        <v>0</v>
      </c>
      <c r="N6742" s="210">
        <f>N6691*'Usages mobilité'!$BG48*(1+'Usages mobilité'!$BH48)^(N$6641-$D$6641)/1000</f>
        <v>0</v>
      </c>
      <c r="O6742" s="210">
        <f>O6691*'Usages mobilité'!$BG48*(1+'Usages mobilité'!$BH48)^(O$6641-$D$6641)/1000</f>
        <v>0</v>
      </c>
      <c r="P6742" s="210">
        <f>P6691*'Usages mobilité'!$BG48*(1+'Usages mobilité'!$BH48)^(P$6641-$D$6641)/1000</f>
        <v>0</v>
      </c>
      <c r="Q6742" s="210">
        <f>Q6691*'Usages mobilité'!$BG48*(1+'Usages mobilité'!$BH48)^(Q$6641-$D$6641)/1000</f>
        <v>0</v>
      </c>
      <c r="R6742" s="210">
        <f>R6691*'Usages mobilité'!$BG48*(1+'Usages mobilité'!$BH48)^(R$6641-$D$6641)/1000</f>
        <v>0</v>
      </c>
    </row>
    <row r="6743" spans="1:18" hidden="1" outlineLevel="2" x14ac:dyDescent="0.35">
      <c r="A6743" s="209" t="str">
        <f>'Usages mobilité'!A49</f>
        <v>Usage mobilité n°46</v>
      </c>
      <c r="B6743" s="209" t="s">
        <v>639</v>
      </c>
      <c r="C6743" s="209"/>
      <c r="D6743" s="210">
        <f>D6692*'Usages mobilité'!$BG49*(1+'Usages mobilité'!$BH49)^(D$6641-$D$6641)/1000</f>
        <v>0</v>
      </c>
      <c r="E6743" s="210">
        <f>E6692*'Usages mobilité'!$BG49*(1+'Usages mobilité'!$BH49)^(E$6641-$D$6641)/1000</f>
        <v>0</v>
      </c>
      <c r="F6743" s="210">
        <f>F6692*'Usages mobilité'!$BG49*(1+'Usages mobilité'!$BH49)^(F$6641-$D$6641)/1000</f>
        <v>0</v>
      </c>
      <c r="G6743" s="210">
        <f>G6692*'Usages mobilité'!$BG49*(1+'Usages mobilité'!$BH49)^(G$6641-$D$6641)/1000</f>
        <v>0</v>
      </c>
      <c r="H6743" s="210">
        <f>H6692*'Usages mobilité'!$BG49*(1+'Usages mobilité'!$BH49)^(H$6641-$D$6641)/1000</f>
        <v>0</v>
      </c>
      <c r="I6743" s="210">
        <f>I6692*'Usages mobilité'!$BG49*(1+'Usages mobilité'!$BH49)^(I$6641-$D$6641)/1000</f>
        <v>0</v>
      </c>
      <c r="J6743" s="210">
        <f>J6692*'Usages mobilité'!$BG49*(1+'Usages mobilité'!$BH49)^(J$6641-$D$6641)/1000</f>
        <v>0</v>
      </c>
      <c r="K6743" s="210">
        <f>K6692*'Usages mobilité'!$BG49*(1+'Usages mobilité'!$BH49)^(K$6641-$D$6641)/1000</f>
        <v>0</v>
      </c>
      <c r="L6743" s="210">
        <f>L6692*'Usages mobilité'!$BG49*(1+'Usages mobilité'!$BH49)^(L$6641-$D$6641)/1000</f>
        <v>0</v>
      </c>
      <c r="M6743" s="210">
        <f>M6692*'Usages mobilité'!$BG49*(1+'Usages mobilité'!$BH49)^(M$6641-$D$6641)/1000</f>
        <v>0</v>
      </c>
      <c r="N6743" s="210">
        <f>N6692*'Usages mobilité'!$BG49*(1+'Usages mobilité'!$BH49)^(N$6641-$D$6641)/1000</f>
        <v>0</v>
      </c>
      <c r="O6743" s="210">
        <f>O6692*'Usages mobilité'!$BG49*(1+'Usages mobilité'!$BH49)^(O$6641-$D$6641)/1000</f>
        <v>0</v>
      </c>
      <c r="P6743" s="210">
        <f>P6692*'Usages mobilité'!$BG49*(1+'Usages mobilité'!$BH49)^(P$6641-$D$6641)/1000</f>
        <v>0</v>
      </c>
      <c r="Q6743" s="210">
        <f>Q6692*'Usages mobilité'!$BG49*(1+'Usages mobilité'!$BH49)^(Q$6641-$D$6641)/1000</f>
        <v>0</v>
      </c>
      <c r="R6743" s="210">
        <f>R6692*'Usages mobilité'!$BG49*(1+'Usages mobilité'!$BH49)^(R$6641-$D$6641)/1000</f>
        <v>0</v>
      </c>
    </row>
    <row r="6744" spans="1:18" hidden="1" outlineLevel="2" x14ac:dyDescent="0.35">
      <c r="A6744" s="209" t="str">
        <f>'Usages mobilité'!A50</f>
        <v>Usage mobilité n°47</v>
      </c>
      <c r="B6744" s="209" t="s">
        <v>639</v>
      </c>
      <c r="C6744" s="209"/>
      <c r="D6744" s="210">
        <f>D6693*'Usages mobilité'!$BG50*(1+'Usages mobilité'!$BH50)^(D$6641-$D$6641)/1000</f>
        <v>0</v>
      </c>
      <c r="E6744" s="210">
        <f>E6693*'Usages mobilité'!$BG50*(1+'Usages mobilité'!$BH50)^(E$6641-$D$6641)/1000</f>
        <v>0</v>
      </c>
      <c r="F6744" s="210">
        <f>F6693*'Usages mobilité'!$BG50*(1+'Usages mobilité'!$BH50)^(F$6641-$D$6641)/1000</f>
        <v>0</v>
      </c>
      <c r="G6744" s="210">
        <f>G6693*'Usages mobilité'!$BG50*(1+'Usages mobilité'!$BH50)^(G$6641-$D$6641)/1000</f>
        <v>0</v>
      </c>
      <c r="H6744" s="210">
        <f>H6693*'Usages mobilité'!$BG50*(1+'Usages mobilité'!$BH50)^(H$6641-$D$6641)/1000</f>
        <v>0</v>
      </c>
      <c r="I6744" s="210">
        <f>I6693*'Usages mobilité'!$BG50*(1+'Usages mobilité'!$BH50)^(I$6641-$D$6641)/1000</f>
        <v>0</v>
      </c>
      <c r="J6744" s="210">
        <f>J6693*'Usages mobilité'!$BG50*(1+'Usages mobilité'!$BH50)^(J$6641-$D$6641)/1000</f>
        <v>0</v>
      </c>
      <c r="K6744" s="210">
        <f>K6693*'Usages mobilité'!$BG50*(1+'Usages mobilité'!$BH50)^(K$6641-$D$6641)/1000</f>
        <v>0</v>
      </c>
      <c r="L6744" s="210">
        <f>L6693*'Usages mobilité'!$BG50*(1+'Usages mobilité'!$BH50)^(L$6641-$D$6641)/1000</f>
        <v>0</v>
      </c>
      <c r="M6744" s="210">
        <f>M6693*'Usages mobilité'!$BG50*(1+'Usages mobilité'!$BH50)^(M$6641-$D$6641)/1000</f>
        <v>0</v>
      </c>
      <c r="N6744" s="210">
        <f>N6693*'Usages mobilité'!$BG50*(1+'Usages mobilité'!$BH50)^(N$6641-$D$6641)/1000</f>
        <v>0</v>
      </c>
      <c r="O6744" s="210">
        <f>O6693*'Usages mobilité'!$BG50*(1+'Usages mobilité'!$BH50)^(O$6641-$D$6641)/1000</f>
        <v>0</v>
      </c>
      <c r="P6744" s="210">
        <f>P6693*'Usages mobilité'!$BG50*(1+'Usages mobilité'!$BH50)^(P$6641-$D$6641)/1000</f>
        <v>0</v>
      </c>
      <c r="Q6744" s="210">
        <f>Q6693*'Usages mobilité'!$BG50*(1+'Usages mobilité'!$BH50)^(Q$6641-$D$6641)/1000</f>
        <v>0</v>
      </c>
      <c r="R6744" s="210">
        <f>R6693*'Usages mobilité'!$BG50*(1+'Usages mobilité'!$BH50)^(R$6641-$D$6641)/1000</f>
        <v>0</v>
      </c>
    </row>
    <row r="6745" spans="1:18" hidden="1" outlineLevel="2" x14ac:dyDescent="0.35">
      <c r="A6745" s="209" t="str">
        <f>'Usages mobilité'!A51</f>
        <v>Usage mobilité n°48</v>
      </c>
      <c r="B6745" s="209" t="s">
        <v>639</v>
      </c>
      <c r="C6745" s="209"/>
      <c r="D6745" s="210">
        <f>D6694*'Usages mobilité'!$BG51*(1+'Usages mobilité'!$BH51)^(D$6641-$D$6641)/1000</f>
        <v>0</v>
      </c>
      <c r="E6745" s="210">
        <f>E6694*'Usages mobilité'!$BG51*(1+'Usages mobilité'!$BH51)^(E$6641-$D$6641)/1000</f>
        <v>0</v>
      </c>
      <c r="F6745" s="210">
        <f>F6694*'Usages mobilité'!$BG51*(1+'Usages mobilité'!$BH51)^(F$6641-$D$6641)/1000</f>
        <v>0</v>
      </c>
      <c r="G6745" s="210">
        <f>G6694*'Usages mobilité'!$BG51*(1+'Usages mobilité'!$BH51)^(G$6641-$D$6641)/1000</f>
        <v>0</v>
      </c>
      <c r="H6745" s="210">
        <f>H6694*'Usages mobilité'!$BG51*(1+'Usages mobilité'!$BH51)^(H$6641-$D$6641)/1000</f>
        <v>0</v>
      </c>
      <c r="I6745" s="210">
        <f>I6694*'Usages mobilité'!$BG51*(1+'Usages mobilité'!$BH51)^(I$6641-$D$6641)/1000</f>
        <v>0</v>
      </c>
      <c r="J6745" s="210">
        <f>J6694*'Usages mobilité'!$BG51*(1+'Usages mobilité'!$BH51)^(J$6641-$D$6641)/1000</f>
        <v>0</v>
      </c>
      <c r="K6745" s="210">
        <f>K6694*'Usages mobilité'!$BG51*(1+'Usages mobilité'!$BH51)^(K$6641-$D$6641)/1000</f>
        <v>0</v>
      </c>
      <c r="L6745" s="210">
        <f>L6694*'Usages mobilité'!$BG51*(1+'Usages mobilité'!$BH51)^(L$6641-$D$6641)/1000</f>
        <v>0</v>
      </c>
      <c r="M6745" s="210">
        <f>M6694*'Usages mobilité'!$BG51*(1+'Usages mobilité'!$BH51)^(M$6641-$D$6641)/1000</f>
        <v>0</v>
      </c>
      <c r="N6745" s="210">
        <f>N6694*'Usages mobilité'!$BG51*(1+'Usages mobilité'!$BH51)^(N$6641-$D$6641)/1000</f>
        <v>0</v>
      </c>
      <c r="O6745" s="210">
        <f>O6694*'Usages mobilité'!$BG51*(1+'Usages mobilité'!$BH51)^(O$6641-$D$6641)/1000</f>
        <v>0</v>
      </c>
      <c r="P6745" s="210">
        <f>P6694*'Usages mobilité'!$BG51*(1+'Usages mobilité'!$BH51)^(P$6641-$D$6641)/1000</f>
        <v>0</v>
      </c>
      <c r="Q6745" s="210">
        <f>Q6694*'Usages mobilité'!$BG51*(1+'Usages mobilité'!$BH51)^(Q$6641-$D$6641)/1000</f>
        <v>0</v>
      </c>
      <c r="R6745" s="210">
        <f>R6694*'Usages mobilité'!$BG51*(1+'Usages mobilité'!$BH51)^(R$6641-$D$6641)/1000</f>
        <v>0</v>
      </c>
    </row>
    <row r="6746" spans="1:18" hidden="1" outlineLevel="2" x14ac:dyDescent="0.35">
      <c r="A6746" s="209" t="str">
        <f>'Usages mobilité'!A52</f>
        <v>Usage mobilité n°49</v>
      </c>
      <c r="B6746" s="209" t="s">
        <v>639</v>
      </c>
      <c r="C6746" s="209"/>
      <c r="D6746" s="210">
        <f>D6695*'Usages mobilité'!$BG52*(1+'Usages mobilité'!$BH52)^(D$6641-$D$6641)/1000</f>
        <v>0</v>
      </c>
      <c r="E6746" s="210">
        <f>E6695*'Usages mobilité'!$BG52*(1+'Usages mobilité'!$BH52)^(E$6641-$D$6641)/1000</f>
        <v>0</v>
      </c>
      <c r="F6746" s="210">
        <f>F6695*'Usages mobilité'!$BG52*(1+'Usages mobilité'!$BH52)^(F$6641-$D$6641)/1000</f>
        <v>0</v>
      </c>
      <c r="G6746" s="210">
        <f>G6695*'Usages mobilité'!$BG52*(1+'Usages mobilité'!$BH52)^(G$6641-$D$6641)/1000</f>
        <v>0</v>
      </c>
      <c r="H6746" s="210">
        <f>H6695*'Usages mobilité'!$BG52*(1+'Usages mobilité'!$BH52)^(H$6641-$D$6641)/1000</f>
        <v>0</v>
      </c>
      <c r="I6746" s="210">
        <f>I6695*'Usages mobilité'!$BG52*(1+'Usages mobilité'!$BH52)^(I$6641-$D$6641)/1000</f>
        <v>0</v>
      </c>
      <c r="J6746" s="210">
        <f>J6695*'Usages mobilité'!$BG52*(1+'Usages mobilité'!$BH52)^(J$6641-$D$6641)/1000</f>
        <v>0</v>
      </c>
      <c r="K6746" s="210">
        <f>K6695*'Usages mobilité'!$BG52*(1+'Usages mobilité'!$BH52)^(K$6641-$D$6641)/1000</f>
        <v>0</v>
      </c>
      <c r="L6746" s="210">
        <f>L6695*'Usages mobilité'!$BG52*(1+'Usages mobilité'!$BH52)^(L$6641-$D$6641)/1000</f>
        <v>0</v>
      </c>
      <c r="M6746" s="210">
        <f>M6695*'Usages mobilité'!$BG52*(1+'Usages mobilité'!$BH52)^(M$6641-$D$6641)/1000</f>
        <v>0</v>
      </c>
      <c r="N6746" s="210">
        <f>N6695*'Usages mobilité'!$BG52*(1+'Usages mobilité'!$BH52)^(N$6641-$D$6641)/1000</f>
        <v>0</v>
      </c>
      <c r="O6746" s="210">
        <f>O6695*'Usages mobilité'!$BG52*(1+'Usages mobilité'!$BH52)^(O$6641-$D$6641)/1000</f>
        <v>0</v>
      </c>
      <c r="P6746" s="210">
        <f>P6695*'Usages mobilité'!$BG52*(1+'Usages mobilité'!$BH52)^(P$6641-$D$6641)/1000</f>
        <v>0</v>
      </c>
      <c r="Q6746" s="210">
        <f>Q6695*'Usages mobilité'!$BG52*(1+'Usages mobilité'!$BH52)^(Q$6641-$D$6641)/1000</f>
        <v>0</v>
      </c>
      <c r="R6746" s="210">
        <f>R6695*'Usages mobilité'!$BG52*(1+'Usages mobilité'!$BH52)^(R$6641-$D$6641)/1000</f>
        <v>0</v>
      </c>
    </row>
    <row r="6747" spans="1:18" hidden="1" outlineLevel="2" x14ac:dyDescent="0.35">
      <c r="A6747" s="209" t="str">
        <f>'Usages mobilité'!A53</f>
        <v>Usage mobilité n°50</v>
      </c>
      <c r="B6747" s="209" t="s">
        <v>639</v>
      </c>
      <c r="C6747" s="209"/>
      <c r="D6747" s="210">
        <f>D6696*'Usages mobilité'!$BG53*(1+'Usages mobilité'!$BH53)^(D$6641-$D$6641)/1000</f>
        <v>0</v>
      </c>
      <c r="E6747" s="210">
        <f>E6696*'Usages mobilité'!$BG53*(1+'Usages mobilité'!$BH53)^(E$6641-$D$6641)/1000</f>
        <v>0</v>
      </c>
      <c r="F6747" s="210">
        <f>F6696*'Usages mobilité'!$BG53*(1+'Usages mobilité'!$BH53)^(F$6641-$D$6641)/1000</f>
        <v>0</v>
      </c>
      <c r="G6747" s="210">
        <f>G6696*'Usages mobilité'!$BG53*(1+'Usages mobilité'!$BH53)^(G$6641-$D$6641)/1000</f>
        <v>0</v>
      </c>
      <c r="H6747" s="210">
        <f>H6696*'Usages mobilité'!$BG53*(1+'Usages mobilité'!$BH53)^(H$6641-$D$6641)/1000</f>
        <v>0</v>
      </c>
      <c r="I6747" s="210">
        <f>I6696*'Usages mobilité'!$BG53*(1+'Usages mobilité'!$BH53)^(I$6641-$D$6641)/1000</f>
        <v>0</v>
      </c>
      <c r="J6747" s="210">
        <f>J6696*'Usages mobilité'!$BG53*(1+'Usages mobilité'!$BH53)^(J$6641-$D$6641)/1000</f>
        <v>0</v>
      </c>
      <c r="K6747" s="210">
        <f>K6696*'Usages mobilité'!$BG53*(1+'Usages mobilité'!$BH53)^(K$6641-$D$6641)/1000</f>
        <v>0</v>
      </c>
      <c r="L6747" s="210">
        <f>L6696*'Usages mobilité'!$BG53*(1+'Usages mobilité'!$BH53)^(L$6641-$D$6641)/1000</f>
        <v>0</v>
      </c>
      <c r="M6747" s="210">
        <f>M6696*'Usages mobilité'!$BG53*(1+'Usages mobilité'!$BH53)^(M$6641-$D$6641)/1000</f>
        <v>0</v>
      </c>
      <c r="N6747" s="210">
        <f>N6696*'Usages mobilité'!$BG53*(1+'Usages mobilité'!$BH53)^(N$6641-$D$6641)/1000</f>
        <v>0</v>
      </c>
      <c r="O6747" s="210">
        <f>O6696*'Usages mobilité'!$BG53*(1+'Usages mobilité'!$BH53)^(O$6641-$D$6641)/1000</f>
        <v>0</v>
      </c>
      <c r="P6747" s="210">
        <f>P6696*'Usages mobilité'!$BG53*(1+'Usages mobilité'!$BH53)^(P$6641-$D$6641)/1000</f>
        <v>0</v>
      </c>
      <c r="Q6747" s="210">
        <f>Q6696*'Usages mobilité'!$BG53*(1+'Usages mobilité'!$BH53)^(Q$6641-$D$6641)/1000</f>
        <v>0</v>
      </c>
      <c r="R6747" s="210">
        <f>R6696*'Usages mobilité'!$BG53*(1+'Usages mobilité'!$BH53)^(R$6641-$D$6641)/1000</f>
        <v>0</v>
      </c>
    </row>
    <row r="6748" spans="1:18" hidden="1" outlineLevel="1" collapsed="1" x14ac:dyDescent="0.35">
      <c r="A6748" s="209" t="s">
        <v>644</v>
      </c>
      <c r="B6748" s="209"/>
      <c r="C6748" s="209"/>
      <c r="D6748" s="210">
        <f t="shared" ref="D6748:R6748" si="591">SUM(D6698:D6747)</f>
        <v>0</v>
      </c>
      <c r="E6748" s="210">
        <f t="shared" si="591"/>
        <v>0</v>
      </c>
      <c r="F6748" s="210">
        <f t="shared" si="591"/>
        <v>0</v>
      </c>
      <c r="G6748" s="210">
        <f t="shared" si="591"/>
        <v>0</v>
      </c>
      <c r="H6748" s="210">
        <f t="shared" si="591"/>
        <v>0</v>
      </c>
      <c r="I6748" s="210">
        <f t="shared" si="591"/>
        <v>0</v>
      </c>
      <c r="J6748" s="210">
        <f t="shared" si="591"/>
        <v>0</v>
      </c>
      <c r="K6748" s="210">
        <f t="shared" si="591"/>
        <v>0</v>
      </c>
      <c r="L6748" s="210">
        <f t="shared" si="591"/>
        <v>0</v>
      </c>
      <c r="M6748" s="210">
        <f t="shared" si="591"/>
        <v>0</v>
      </c>
      <c r="N6748" s="210">
        <f t="shared" si="591"/>
        <v>0</v>
      </c>
      <c r="O6748" s="210">
        <f t="shared" si="591"/>
        <v>0</v>
      </c>
      <c r="P6748" s="210">
        <f t="shared" si="591"/>
        <v>0</v>
      </c>
      <c r="Q6748" s="210">
        <f t="shared" si="591"/>
        <v>0</v>
      </c>
      <c r="R6748" s="210">
        <f t="shared" si="591"/>
        <v>0</v>
      </c>
    </row>
    <row r="6749" spans="1:18" hidden="1" outlineLevel="1" x14ac:dyDescent="0.35">
      <c r="A6749" s="43" t="s">
        <v>645</v>
      </c>
      <c r="B6749" s="43"/>
      <c r="C6749" s="43"/>
      <c r="D6749" s="231"/>
      <c r="E6749" s="231"/>
      <c r="F6749" s="231"/>
      <c r="G6749" s="231"/>
      <c r="H6749" s="231"/>
      <c r="I6749" s="231"/>
      <c r="J6749" s="231"/>
      <c r="K6749" s="231"/>
      <c r="L6749" s="231"/>
      <c r="M6749" s="231"/>
      <c r="N6749" s="231"/>
      <c r="O6749" s="231"/>
      <c r="P6749" s="231"/>
      <c r="Q6749" s="231"/>
      <c r="R6749" s="231"/>
    </row>
    <row r="6750" spans="1:18" hidden="1" outlineLevel="1" x14ac:dyDescent="0.35">
      <c r="A6750" s="43" t="s">
        <v>646</v>
      </c>
      <c r="B6750" s="43"/>
      <c r="C6750" s="43"/>
      <c r="D6750" s="231"/>
      <c r="E6750" s="231"/>
      <c r="F6750" s="231"/>
      <c r="G6750" s="231"/>
      <c r="H6750" s="231"/>
      <c r="I6750" s="231"/>
      <c r="J6750" s="231"/>
      <c r="K6750" s="231"/>
      <c r="L6750" s="231"/>
      <c r="M6750" s="231"/>
      <c r="N6750" s="231"/>
      <c r="O6750" s="231"/>
      <c r="P6750" s="231"/>
      <c r="Q6750" s="231"/>
      <c r="R6750" s="231"/>
    </row>
    <row r="6751" spans="1:18" hidden="1" outlineLevel="1" x14ac:dyDescent="0.35">
      <c r="A6751" s="43" t="s">
        <v>647</v>
      </c>
      <c r="B6751" s="43"/>
      <c r="C6751" s="43"/>
      <c r="D6751" s="210">
        <f t="shared" ref="D6751:R6751" si="592">D6748+D6750</f>
        <v>0</v>
      </c>
      <c r="E6751" s="210">
        <f t="shared" si="592"/>
        <v>0</v>
      </c>
      <c r="F6751" s="210">
        <f t="shared" si="592"/>
        <v>0</v>
      </c>
      <c r="G6751" s="210">
        <f t="shared" si="592"/>
        <v>0</v>
      </c>
      <c r="H6751" s="210">
        <f t="shared" si="592"/>
        <v>0</v>
      </c>
      <c r="I6751" s="210">
        <f t="shared" si="592"/>
        <v>0</v>
      </c>
      <c r="J6751" s="210">
        <f t="shared" si="592"/>
        <v>0</v>
      </c>
      <c r="K6751" s="210">
        <f t="shared" si="592"/>
        <v>0</v>
      </c>
      <c r="L6751" s="210">
        <f t="shared" si="592"/>
        <v>0</v>
      </c>
      <c r="M6751" s="210">
        <f t="shared" si="592"/>
        <v>0</v>
      </c>
      <c r="N6751" s="210">
        <f t="shared" si="592"/>
        <v>0</v>
      </c>
      <c r="O6751" s="210">
        <f t="shared" si="592"/>
        <v>0</v>
      </c>
      <c r="P6751" s="210">
        <f t="shared" si="592"/>
        <v>0</v>
      </c>
      <c r="Q6751" s="210">
        <f t="shared" si="592"/>
        <v>0</v>
      </c>
      <c r="R6751" s="210">
        <f t="shared" si="592"/>
        <v>0</v>
      </c>
    </row>
    <row r="6752" spans="1:18" hidden="1" outlineLevel="1" x14ac:dyDescent="0.35"/>
    <row r="6753" spans="1:18" hidden="1" outlineLevel="1" x14ac:dyDescent="0.35">
      <c r="A6753" s="273" t="s">
        <v>648</v>
      </c>
      <c r="B6753" s="212" t="s">
        <v>649</v>
      </c>
      <c r="C6753" s="43"/>
      <c r="D6753" s="231">
        <v>10000</v>
      </c>
      <c r="E6753" s="231"/>
      <c r="F6753" s="231"/>
      <c r="G6753" s="231"/>
      <c r="H6753" s="231"/>
      <c r="I6753" s="231"/>
      <c r="J6753" s="231"/>
      <c r="K6753" s="231"/>
      <c r="L6753" s="231"/>
      <c r="M6753" s="231"/>
      <c r="N6753" s="231"/>
      <c r="O6753" s="231"/>
      <c r="P6753" s="231"/>
      <c r="Q6753" s="231"/>
      <c r="R6753" s="231"/>
    </row>
    <row r="6754" spans="1:18" hidden="1" outlineLevel="1" x14ac:dyDescent="0.35">
      <c r="A6754" s="273"/>
      <c r="B6754" s="213" t="s">
        <v>650</v>
      </c>
      <c r="C6754" s="209"/>
      <c r="D6754" s="210">
        <f>IF($B6638&lt;&gt;"",D6753*(VLOOKUP($B6638,Distribution!$H4:$Y53,18)*(1+VLOOKUP($B6638,Distribution!$H4:$Z53,19))^(D6641-$D6641))/1000,0)</f>
        <v>0</v>
      </c>
      <c r="E6754" s="210">
        <f>IF($B6638&lt;&gt;"",E6753*(VLOOKUP($B6638,Distribution!$H4:$Y53,18)*(1+VLOOKUP($B6638,Distribution!$H4:$Z53,19))^(E6641-$D6641))/1000,0)</f>
        <v>0</v>
      </c>
      <c r="F6754" s="210">
        <f>IF($B6638&lt;&gt;"",F6753*(VLOOKUP($B6638,Distribution!$H4:$Y53,18)*(1+VLOOKUP($B6638,Distribution!$H4:$Z53,19))^(F6641-$D6641))/1000,0)</f>
        <v>0</v>
      </c>
      <c r="G6754" s="210">
        <f>IF($B6638&lt;&gt;"",G6753*(VLOOKUP($B6638,Distribution!$H4:$Y53,18)*(1+VLOOKUP($B6638,Distribution!$H4:$Z53,19))^(G6641-$D6641))/1000,0)</f>
        <v>0</v>
      </c>
      <c r="H6754" s="210">
        <f>IF($B6638&lt;&gt;"",H6753*(VLOOKUP($B6638,Distribution!$H4:$Y53,18)*(1+VLOOKUP($B6638,Distribution!$H4:$Z53,19))^(H6641-$D6641))/1000,0)</f>
        <v>0</v>
      </c>
      <c r="I6754" s="210">
        <f>IF($B6638&lt;&gt;"",I6753*(VLOOKUP($B6638,Distribution!$H4:$Y53,18)*(1+VLOOKUP($B6638,Distribution!$H4:$Z53,19))^(I6641-$D6641))/1000,0)</f>
        <v>0</v>
      </c>
      <c r="J6754" s="210">
        <f>IF($B6638&lt;&gt;"",J6753*(VLOOKUP($B6638,Distribution!$H4:$Y53,18)*(1+VLOOKUP($B6638,Distribution!$H4:$Z53,19))^(J6641-$D6641))/1000,0)</f>
        <v>0</v>
      </c>
      <c r="K6754" s="210">
        <f>IF($B6638&lt;&gt;"",K6753*(VLOOKUP($B6638,Distribution!$H4:$Y53,18)*(1+VLOOKUP($B6638,Distribution!$H4:$Z53,19))^(K6641-$D6641))/1000,0)</f>
        <v>0</v>
      </c>
      <c r="L6754" s="210">
        <f>IF($B6638&lt;&gt;"",L6753*(VLOOKUP($B6638,Distribution!$H4:$Y53,18)*(1+VLOOKUP($B6638,Distribution!$H4:$Z53,19))^(L6641-$D6641))/1000,0)</f>
        <v>0</v>
      </c>
      <c r="M6754" s="210">
        <f>IF($B6638&lt;&gt;"",M6753*(VLOOKUP($B6638,Distribution!$H4:$Y53,18)*(1+VLOOKUP($B6638,Distribution!$H4:$Z53,19))^(M6641-$D6641))/1000,0)</f>
        <v>0</v>
      </c>
      <c r="N6754" s="210">
        <f>IF($B6638&lt;&gt;"",N6753*(VLOOKUP($B6638,Distribution!$H4:$Y53,18)*(1+VLOOKUP($B6638,Distribution!$H4:$Z53,19))^(N6641-$D6641))/1000,0)</f>
        <v>0</v>
      </c>
      <c r="O6754" s="210">
        <f>IF($B6638&lt;&gt;"",O6753*(VLOOKUP($B6638,Distribution!$H4:$Y53,18)*(1+VLOOKUP($B6638,Distribution!$H4:$Z53,19))^(O6641-$D6641))/1000,0)</f>
        <v>0</v>
      </c>
      <c r="P6754" s="210">
        <f>IF($B6638&lt;&gt;"",P6753*(VLOOKUP($B6638,Distribution!$H4:$Y53,18)*(1+VLOOKUP($B6638,Distribution!$H4:$Z53,19))^(P6641-$D6641))/1000,0)</f>
        <v>0</v>
      </c>
      <c r="Q6754" s="210">
        <f>IF($B6638&lt;&gt;"",Q6753*(VLOOKUP($B6638,Distribution!$H4:$Y53,18)*(1+VLOOKUP($B6638,Distribution!$H4:$Z53,19))^(Q6641-$D6641))/1000,0)</f>
        <v>0</v>
      </c>
      <c r="R6754" s="210">
        <f>IF($B6638&lt;&gt;"",R6753*(VLOOKUP($B6638,Distribution!$H4:$Y53,18)*(1+VLOOKUP($B6638,Distribution!$H4:$Z53,19))^(R6641-$D6641))/1000,0)</f>
        <v>0</v>
      </c>
    </row>
    <row r="6755" spans="1:18" hidden="1" outlineLevel="1" x14ac:dyDescent="0.35">
      <c r="A6755" s="273" t="s">
        <v>664</v>
      </c>
      <c r="B6755" s="212" t="s">
        <v>665</v>
      </c>
      <c r="C6755" s="43"/>
      <c r="D6755" s="231"/>
      <c r="E6755" s="231"/>
      <c r="F6755" s="231"/>
      <c r="G6755" s="231"/>
      <c r="H6755" s="231"/>
      <c r="I6755" s="231"/>
      <c r="J6755" s="231"/>
      <c r="K6755" s="231"/>
      <c r="L6755" s="231"/>
      <c r="M6755" s="231"/>
      <c r="N6755" s="231"/>
      <c r="O6755" s="231"/>
      <c r="P6755" s="231"/>
      <c r="Q6755" s="231"/>
      <c r="R6755" s="231"/>
    </row>
    <row r="6756" spans="1:18" hidden="1" outlineLevel="1" x14ac:dyDescent="0.35">
      <c r="A6756" s="273"/>
      <c r="B6756" s="212" t="s">
        <v>650</v>
      </c>
      <c r="C6756" s="43"/>
      <c r="D6756" s="231"/>
      <c r="E6756" s="231"/>
      <c r="F6756" s="231"/>
      <c r="G6756" s="231"/>
      <c r="H6756" s="231"/>
      <c r="I6756" s="231"/>
      <c r="J6756" s="231"/>
      <c r="K6756" s="231"/>
      <c r="L6756" s="231"/>
      <c r="M6756" s="231"/>
      <c r="N6756" s="231"/>
      <c r="O6756" s="231"/>
      <c r="P6756" s="231"/>
      <c r="Q6756" s="231"/>
      <c r="R6756" s="231"/>
    </row>
    <row r="6757" spans="1:18" hidden="1" outlineLevel="1" x14ac:dyDescent="0.35">
      <c r="A6757" s="212" t="s">
        <v>653</v>
      </c>
      <c r="B6757" s="212"/>
      <c r="C6757" s="43"/>
      <c r="D6757" s="231"/>
      <c r="E6757" s="231"/>
      <c r="F6757" s="231"/>
      <c r="G6757" s="231"/>
      <c r="H6757" s="231"/>
      <c r="I6757" s="231"/>
      <c r="J6757" s="231"/>
      <c r="K6757" s="231"/>
      <c r="L6757" s="231"/>
      <c r="M6757" s="231"/>
      <c r="N6757" s="231"/>
      <c r="O6757" s="231"/>
      <c r="P6757" s="231"/>
      <c r="Q6757" s="231"/>
      <c r="R6757" s="231"/>
    </row>
    <row r="6758" spans="1:18" hidden="1" outlineLevel="1" x14ac:dyDescent="0.35">
      <c r="A6758" s="212" t="s">
        <v>654</v>
      </c>
      <c r="B6758" s="212"/>
      <c r="C6758" s="43"/>
      <c r="D6758" s="231"/>
      <c r="E6758" s="231"/>
      <c r="F6758" s="231"/>
      <c r="G6758" s="231"/>
      <c r="H6758" s="231"/>
      <c r="I6758" s="231"/>
      <c r="J6758" s="231"/>
      <c r="K6758" s="231"/>
      <c r="L6758" s="231"/>
      <c r="M6758" s="231"/>
      <c r="N6758" s="231"/>
      <c r="O6758" s="231"/>
      <c r="P6758" s="231"/>
      <c r="Q6758" s="231"/>
      <c r="R6758" s="231"/>
    </row>
    <row r="6759" spans="1:18" hidden="1" outlineLevel="1" x14ac:dyDescent="0.35">
      <c r="A6759" s="211" t="s">
        <v>655</v>
      </c>
      <c r="B6759" s="211"/>
      <c r="C6759" s="209"/>
      <c r="D6759" s="210">
        <f t="shared" ref="D6759:R6759" si="593">D6754+D6756+D6757+D6758</f>
        <v>0</v>
      </c>
      <c r="E6759" s="210">
        <f t="shared" si="593"/>
        <v>0</v>
      </c>
      <c r="F6759" s="210">
        <f t="shared" si="593"/>
        <v>0</v>
      </c>
      <c r="G6759" s="210">
        <f t="shared" si="593"/>
        <v>0</v>
      </c>
      <c r="H6759" s="210">
        <f t="shared" si="593"/>
        <v>0</v>
      </c>
      <c r="I6759" s="210">
        <f t="shared" si="593"/>
        <v>0</v>
      </c>
      <c r="J6759" s="210">
        <f t="shared" si="593"/>
        <v>0</v>
      </c>
      <c r="K6759" s="210">
        <f t="shared" si="593"/>
        <v>0</v>
      </c>
      <c r="L6759" s="210">
        <f t="shared" si="593"/>
        <v>0</v>
      </c>
      <c r="M6759" s="210">
        <f t="shared" si="593"/>
        <v>0</v>
      </c>
      <c r="N6759" s="210">
        <f t="shared" si="593"/>
        <v>0</v>
      </c>
      <c r="O6759" s="210">
        <f t="shared" si="593"/>
        <v>0</v>
      </c>
      <c r="P6759" s="210">
        <f t="shared" si="593"/>
        <v>0</v>
      </c>
      <c r="Q6759" s="210">
        <f t="shared" si="593"/>
        <v>0</v>
      </c>
      <c r="R6759" s="210">
        <f t="shared" si="593"/>
        <v>0</v>
      </c>
    </row>
    <row r="6760" spans="1:18" hidden="1" outlineLevel="1" x14ac:dyDescent="0.35"/>
    <row r="6761" spans="1:18" hidden="1" outlineLevel="1" x14ac:dyDescent="0.35">
      <c r="A6761" s="209" t="s">
        <v>656</v>
      </c>
      <c r="B6761" s="209"/>
      <c r="C6761" s="209"/>
      <c r="D6761" s="210">
        <f t="shared" ref="D6761:R6761" si="594">D6751-D6759</f>
        <v>0</v>
      </c>
      <c r="E6761" s="210">
        <f t="shared" si="594"/>
        <v>0</v>
      </c>
      <c r="F6761" s="210">
        <f t="shared" si="594"/>
        <v>0</v>
      </c>
      <c r="G6761" s="210">
        <f t="shared" si="594"/>
        <v>0</v>
      </c>
      <c r="H6761" s="210">
        <f t="shared" si="594"/>
        <v>0</v>
      </c>
      <c r="I6761" s="210">
        <f t="shared" si="594"/>
        <v>0</v>
      </c>
      <c r="J6761" s="210">
        <f t="shared" si="594"/>
        <v>0</v>
      </c>
      <c r="K6761" s="210">
        <f t="shared" si="594"/>
        <v>0</v>
      </c>
      <c r="L6761" s="210">
        <f t="shared" si="594"/>
        <v>0</v>
      </c>
      <c r="M6761" s="210">
        <f t="shared" si="594"/>
        <v>0</v>
      </c>
      <c r="N6761" s="210">
        <f t="shared" si="594"/>
        <v>0</v>
      </c>
      <c r="O6761" s="210">
        <f t="shared" si="594"/>
        <v>0</v>
      </c>
      <c r="P6761" s="210">
        <f t="shared" si="594"/>
        <v>0</v>
      </c>
      <c r="Q6761" s="210">
        <f t="shared" si="594"/>
        <v>0</v>
      </c>
      <c r="R6761" s="210">
        <f t="shared" si="594"/>
        <v>0</v>
      </c>
    </row>
    <row r="6762" spans="1:18" hidden="1" outlineLevel="1" x14ac:dyDescent="0.35"/>
    <row r="6763" spans="1:18" hidden="1" outlineLevel="1" x14ac:dyDescent="0.35">
      <c r="A6763" s="43" t="s">
        <v>657</v>
      </c>
      <c r="B6763" s="43"/>
      <c r="C6763" s="43"/>
      <c r="D6763" s="231"/>
      <c r="E6763" s="231"/>
      <c r="F6763" s="231"/>
      <c r="G6763" s="231"/>
      <c r="H6763" s="231"/>
      <c r="I6763" s="231"/>
      <c r="J6763" s="231"/>
      <c r="K6763" s="231"/>
      <c r="L6763" s="231"/>
      <c r="M6763" s="231"/>
      <c r="N6763" s="231"/>
      <c r="O6763" s="231"/>
      <c r="P6763" s="231"/>
      <c r="Q6763" s="231"/>
      <c r="R6763" s="231"/>
    </row>
    <row r="6764" spans="1:18" hidden="1" outlineLevel="1" x14ac:dyDescent="0.35"/>
    <row r="6765" spans="1:18" hidden="1" outlineLevel="1" x14ac:dyDescent="0.35">
      <c r="A6765" s="209" t="s">
        <v>658</v>
      </c>
      <c r="B6765" s="209"/>
      <c r="C6765" s="209"/>
      <c r="D6765" s="210">
        <f t="shared" ref="D6765:R6765" si="595">D6761-D6763</f>
        <v>0</v>
      </c>
      <c r="E6765" s="210">
        <f t="shared" si="595"/>
        <v>0</v>
      </c>
      <c r="F6765" s="210">
        <f t="shared" si="595"/>
        <v>0</v>
      </c>
      <c r="G6765" s="210">
        <f t="shared" si="595"/>
        <v>0</v>
      </c>
      <c r="H6765" s="210">
        <f t="shared" si="595"/>
        <v>0</v>
      </c>
      <c r="I6765" s="210">
        <f t="shared" si="595"/>
        <v>0</v>
      </c>
      <c r="J6765" s="210">
        <f t="shared" si="595"/>
        <v>0</v>
      </c>
      <c r="K6765" s="210">
        <f t="shared" si="595"/>
        <v>0</v>
      </c>
      <c r="L6765" s="210">
        <f t="shared" si="595"/>
        <v>0</v>
      </c>
      <c r="M6765" s="210">
        <f t="shared" si="595"/>
        <v>0</v>
      </c>
      <c r="N6765" s="210">
        <f t="shared" si="595"/>
        <v>0</v>
      </c>
      <c r="O6765" s="210">
        <f t="shared" si="595"/>
        <v>0</v>
      </c>
      <c r="P6765" s="210">
        <f t="shared" si="595"/>
        <v>0</v>
      </c>
      <c r="Q6765" s="210">
        <f t="shared" si="595"/>
        <v>0</v>
      </c>
      <c r="R6765" s="210">
        <f t="shared" si="595"/>
        <v>0</v>
      </c>
    </row>
    <row r="6766" spans="1:18" hidden="1" outlineLevel="1" x14ac:dyDescent="0.35">
      <c r="A6766" s="209" t="s">
        <v>659</v>
      </c>
      <c r="B6766" s="209"/>
      <c r="C6766" s="209"/>
      <c r="D6766" s="210">
        <f t="shared" ref="D6766:R6766" si="596">$B6639*D6765</f>
        <v>0</v>
      </c>
      <c r="E6766" s="210">
        <f t="shared" si="596"/>
        <v>0</v>
      </c>
      <c r="F6766" s="210">
        <f t="shared" si="596"/>
        <v>0</v>
      </c>
      <c r="G6766" s="210">
        <f t="shared" si="596"/>
        <v>0</v>
      </c>
      <c r="H6766" s="210">
        <f t="shared" si="596"/>
        <v>0</v>
      </c>
      <c r="I6766" s="210">
        <f t="shared" si="596"/>
        <v>0</v>
      </c>
      <c r="J6766" s="210">
        <f t="shared" si="596"/>
        <v>0</v>
      </c>
      <c r="K6766" s="210">
        <f t="shared" si="596"/>
        <v>0</v>
      </c>
      <c r="L6766" s="210">
        <f t="shared" si="596"/>
        <v>0</v>
      </c>
      <c r="M6766" s="210">
        <f t="shared" si="596"/>
        <v>0</v>
      </c>
      <c r="N6766" s="210">
        <f t="shared" si="596"/>
        <v>0</v>
      </c>
      <c r="O6766" s="210">
        <f t="shared" si="596"/>
        <v>0</v>
      </c>
      <c r="P6766" s="210">
        <f t="shared" si="596"/>
        <v>0</v>
      </c>
      <c r="Q6766" s="210">
        <f t="shared" si="596"/>
        <v>0</v>
      </c>
      <c r="R6766" s="210">
        <f t="shared" si="596"/>
        <v>0</v>
      </c>
    </row>
    <row r="6767" spans="1:18" hidden="1" outlineLevel="1" x14ac:dyDescent="0.35"/>
    <row r="6768" spans="1:18" hidden="1" outlineLevel="1" x14ac:dyDescent="0.35">
      <c r="A6768" s="209" t="s">
        <v>660</v>
      </c>
      <c r="B6768" s="209"/>
      <c r="C6768" s="209"/>
      <c r="D6768" s="210">
        <f t="shared" ref="D6768:R6768" si="597">D6765-D6766</f>
        <v>0</v>
      </c>
      <c r="E6768" s="210">
        <f t="shared" si="597"/>
        <v>0</v>
      </c>
      <c r="F6768" s="210">
        <f t="shared" si="597"/>
        <v>0</v>
      </c>
      <c r="G6768" s="210">
        <f t="shared" si="597"/>
        <v>0</v>
      </c>
      <c r="H6768" s="210">
        <f t="shared" si="597"/>
        <v>0</v>
      </c>
      <c r="I6768" s="210">
        <f t="shared" si="597"/>
        <v>0</v>
      </c>
      <c r="J6768" s="210">
        <f t="shared" si="597"/>
        <v>0</v>
      </c>
      <c r="K6768" s="210">
        <f t="shared" si="597"/>
        <v>0</v>
      </c>
      <c r="L6768" s="210">
        <f t="shared" si="597"/>
        <v>0</v>
      </c>
      <c r="M6768" s="210">
        <f t="shared" si="597"/>
        <v>0</v>
      </c>
      <c r="N6768" s="210">
        <f t="shared" si="597"/>
        <v>0</v>
      </c>
      <c r="O6768" s="210">
        <f t="shared" si="597"/>
        <v>0</v>
      </c>
      <c r="P6768" s="210">
        <f t="shared" si="597"/>
        <v>0</v>
      </c>
      <c r="Q6768" s="210">
        <f t="shared" si="597"/>
        <v>0</v>
      </c>
      <c r="R6768" s="210">
        <f t="shared" si="597"/>
        <v>0</v>
      </c>
    </row>
    <row r="6769" spans="1:18" hidden="1" outlineLevel="1" x14ac:dyDescent="0.35"/>
    <row r="6770" spans="1:18" hidden="1" outlineLevel="1" x14ac:dyDescent="0.35">
      <c r="A6770" s="211" t="s">
        <v>661</v>
      </c>
      <c r="B6770" s="209"/>
      <c r="C6770" s="209"/>
      <c r="D6770" s="214" t="e">
        <f>IRR(D6768:R6768)</f>
        <v>#NUM!</v>
      </c>
    </row>
    <row r="6771" spans="1:18" collapsed="1" x14ac:dyDescent="0.35"/>
    <row r="6774" spans="1:18" s="156" customFormat="1" x14ac:dyDescent="0.35">
      <c r="A6774" s="156" t="s">
        <v>702</v>
      </c>
    </row>
    <row r="6775" spans="1:18" hidden="1" outlineLevel="1" x14ac:dyDescent="0.35"/>
    <row r="6776" spans="1:18" hidden="1" outlineLevel="1" x14ac:dyDescent="0.35">
      <c r="A6776" s="204" t="s">
        <v>596</v>
      </c>
      <c r="B6776" s="195"/>
    </row>
    <row r="6777" spans="1:18" hidden="1" outlineLevel="1" x14ac:dyDescent="0.35">
      <c r="A6777" s="205" t="s">
        <v>631</v>
      </c>
      <c r="B6777" s="196"/>
    </row>
    <row r="6778" spans="1:18" ht="15" hidden="1" outlineLevel="1" thickBot="1" x14ac:dyDescent="0.4">
      <c r="A6778" s="206" t="s">
        <v>632</v>
      </c>
      <c r="B6778" s="230"/>
    </row>
    <row r="6779" spans="1:18" hidden="1" outlineLevel="1" x14ac:dyDescent="0.35"/>
    <row r="6780" spans="1:18" hidden="1" outlineLevel="1" x14ac:dyDescent="0.35">
      <c r="A6780" s="43" t="s">
        <v>633</v>
      </c>
      <c r="B6780" s="43"/>
      <c r="C6780" s="210">
        <v>0</v>
      </c>
      <c r="D6780" s="210">
        <v>1</v>
      </c>
      <c r="E6780" s="210">
        <v>2</v>
      </c>
      <c r="F6780" s="210">
        <v>3</v>
      </c>
      <c r="G6780" s="210">
        <v>4</v>
      </c>
      <c r="H6780" s="210">
        <v>5</v>
      </c>
      <c r="I6780" s="210">
        <v>6</v>
      </c>
      <c r="J6780" s="210">
        <v>7</v>
      </c>
      <c r="K6780" s="210">
        <v>8</v>
      </c>
      <c r="L6780" s="210">
        <v>9</v>
      </c>
      <c r="M6780" s="210">
        <v>10</v>
      </c>
      <c r="N6780" s="210">
        <v>11</v>
      </c>
      <c r="O6780" s="210">
        <v>12</v>
      </c>
      <c r="P6780" s="210">
        <v>13</v>
      </c>
      <c r="Q6780" s="210">
        <v>14</v>
      </c>
      <c r="R6780" s="210">
        <v>15</v>
      </c>
    </row>
    <row r="6781" spans="1:18" hidden="1" outlineLevel="1" x14ac:dyDescent="0.35"/>
    <row r="6782" spans="1:18" hidden="1" outlineLevel="1" x14ac:dyDescent="0.35">
      <c r="A6782" s="43" t="s">
        <v>634</v>
      </c>
      <c r="B6782" s="43"/>
      <c r="C6782" s="231"/>
      <c r="D6782" s="231"/>
      <c r="E6782" s="231"/>
      <c r="F6782" s="231"/>
      <c r="G6782" s="231"/>
      <c r="H6782" s="231"/>
      <c r="I6782" s="231"/>
      <c r="J6782" s="231"/>
      <c r="K6782" s="231"/>
      <c r="L6782" s="231"/>
      <c r="M6782" s="231"/>
      <c r="N6782" s="231"/>
      <c r="O6782" s="231"/>
      <c r="P6782" s="231"/>
      <c r="Q6782" s="231"/>
      <c r="R6782" s="231"/>
    </row>
    <row r="6783" spans="1:18" hidden="1" outlineLevel="1" x14ac:dyDescent="0.35">
      <c r="A6783" s="43" t="s">
        <v>635</v>
      </c>
      <c r="B6783" s="43"/>
      <c r="C6783" s="231"/>
      <c r="D6783" s="231"/>
      <c r="E6783" s="231"/>
      <c r="F6783" s="231"/>
      <c r="G6783" s="231"/>
      <c r="H6783" s="231"/>
      <c r="I6783" s="231"/>
      <c r="J6783" s="231"/>
      <c r="K6783" s="231"/>
      <c r="L6783" s="231"/>
      <c r="M6783" s="231"/>
      <c r="N6783" s="231"/>
      <c r="O6783" s="231"/>
      <c r="P6783" s="231"/>
      <c r="Q6783" s="231"/>
      <c r="R6783" s="231"/>
    </row>
    <row r="6784" spans="1:18" hidden="1" outlineLevel="1" x14ac:dyDescent="0.35">
      <c r="A6784" s="43" t="s">
        <v>636</v>
      </c>
      <c r="B6784" s="43"/>
      <c r="C6784" s="231"/>
      <c r="D6784" s="231"/>
      <c r="E6784" s="231"/>
      <c r="F6784" s="231"/>
      <c r="G6784" s="231"/>
      <c r="H6784" s="231"/>
      <c r="I6784" s="231"/>
      <c r="J6784" s="231"/>
      <c r="K6784" s="231"/>
      <c r="L6784" s="231"/>
      <c r="M6784" s="231"/>
      <c r="N6784" s="231"/>
      <c r="O6784" s="231"/>
      <c r="P6784" s="231"/>
      <c r="Q6784" s="231"/>
      <c r="R6784" s="231"/>
    </row>
    <row r="6785" spans="1:18" hidden="1" outlineLevel="1" x14ac:dyDescent="0.35"/>
    <row r="6786" spans="1:18" hidden="1" outlineLevel="2" x14ac:dyDescent="0.35">
      <c r="A6786" s="209" t="str">
        <f>'Usages industrie'!A4</f>
        <v>Usage industriel n°1</v>
      </c>
      <c r="B6786" s="209" t="s">
        <v>637</v>
      </c>
      <c r="C6786" s="209"/>
      <c r="D6786" s="210">
        <f>IF(B$6776&lt;&gt;"",IF(B$6776='Usages industrie'!$K4,'Usages industrie'!J4,0),0)</f>
        <v>0</v>
      </c>
      <c r="E6786" s="210">
        <f t="shared" ref="E6786:R6795" si="598">$D6786</f>
        <v>0</v>
      </c>
      <c r="F6786" s="210">
        <f t="shared" si="598"/>
        <v>0</v>
      </c>
      <c r="G6786" s="210">
        <f t="shared" si="598"/>
        <v>0</v>
      </c>
      <c r="H6786" s="210">
        <f t="shared" si="598"/>
        <v>0</v>
      </c>
      <c r="I6786" s="210">
        <f t="shared" si="598"/>
        <v>0</v>
      </c>
      <c r="J6786" s="210">
        <f t="shared" si="598"/>
        <v>0</v>
      </c>
      <c r="K6786" s="210">
        <f t="shared" si="598"/>
        <v>0</v>
      </c>
      <c r="L6786" s="210">
        <f t="shared" si="598"/>
        <v>0</v>
      </c>
      <c r="M6786" s="210">
        <f t="shared" si="598"/>
        <v>0</v>
      </c>
      <c r="N6786" s="210">
        <f t="shared" si="598"/>
        <v>0</v>
      </c>
      <c r="O6786" s="210">
        <f t="shared" si="598"/>
        <v>0</v>
      </c>
      <c r="P6786" s="210">
        <f t="shared" si="598"/>
        <v>0</v>
      </c>
      <c r="Q6786" s="210">
        <f t="shared" si="598"/>
        <v>0</v>
      </c>
      <c r="R6786" s="210">
        <f t="shared" si="598"/>
        <v>0</v>
      </c>
    </row>
    <row r="6787" spans="1:18" hidden="1" outlineLevel="2" x14ac:dyDescent="0.35">
      <c r="A6787" s="209" t="str">
        <f>'Usages industrie'!A5</f>
        <v>Usage industriel n°2</v>
      </c>
      <c r="B6787" s="209" t="s">
        <v>637</v>
      </c>
      <c r="C6787" s="209"/>
      <c r="D6787" s="210">
        <f>IF(B$6776&lt;&gt;"",IF(B$6776='Usages industrie'!$K5,'Usages industrie'!J5,0),0)</f>
        <v>0</v>
      </c>
      <c r="E6787" s="210">
        <f t="shared" si="598"/>
        <v>0</v>
      </c>
      <c r="F6787" s="210">
        <f t="shared" si="598"/>
        <v>0</v>
      </c>
      <c r="G6787" s="210">
        <f t="shared" si="598"/>
        <v>0</v>
      </c>
      <c r="H6787" s="210">
        <f t="shared" si="598"/>
        <v>0</v>
      </c>
      <c r="I6787" s="210">
        <f t="shared" si="598"/>
        <v>0</v>
      </c>
      <c r="J6787" s="210">
        <f t="shared" si="598"/>
        <v>0</v>
      </c>
      <c r="K6787" s="210">
        <f t="shared" si="598"/>
        <v>0</v>
      </c>
      <c r="L6787" s="210">
        <f t="shared" si="598"/>
        <v>0</v>
      </c>
      <c r="M6787" s="210">
        <f t="shared" si="598"/>
        <v>0</v>
      </c>
      <c r="N6787" s="210">
        <f t="shared" si="598"/>
        <v>0</v>
      </c>
      <c r="O6787" s="210">
        <f t="shared" si="598"/>
        <v>0</v>
      </c>
      <c r="P6787" s="210">
        <f t="shared" si="598"/>
        <v>0</v>
      </c>
      <c r="Q6787" s="210">
        <f t="shared" si="598"/>
        <v>0</v>
      </c>
      <c r="R6787" s="210">
        <f t="shared" si="598"/>
        <v>0</v>
      </c>
    </row>
    <row r="6788" spans="1:18" hidden="1" outlineLevel="2" x14ac:dyDescent="0.35">
      <c r="A6788" s="209" t="str">
        <f>'Usages industrie'!A6</f>
        <v>Usage industriel n°3</v>
      </c>
      <c r="B6788" s="209" t="s">
        <v>637</v>
      </c>
      <c r="C6788" s="209"/>
      <c r="D6788" s="210">
        <f>IF(B$6776&lt;&gt;"",IF(B$6776='Usages industrie'!$K6,'Usages industrie'!J6,0),0)</f>
        <v>0</v>
      </c>
      <c r="E6788" s="210">
        <f t="shared" si="598"/>
        <v>0</v>
      </c>
      <c r="F6788" s="210">
        <f t="shared" si="598"/>
        <v>0</v>
      </c>
      <c r="G6788" s="210">
        <f t="shared" si="598"/>
        <v>0</v>
      </c>
      <c r="H6788" s="210">
        <f t="shared" si="598"/>
        <v>0</v>
      </c>
      <c r="I6788" s="210">
        <f t="shared" si="598"/>
        <v>0</v>
      </c>
      <c r="J6788" s="210">
        <f t="shared" si="598"/>
        <v>0</v>
      </c>
      <c r="K6788" s="210">
        <f t="shared" si="598"/>
        <v>0</v>
      </c>
      <c r="L6788" s="210">
        <f t="shared" si="598"/>
        <v>0</v>
      </c>
      <c r="M6788" s="210">
        <f t="shared" si="598"/>
        <v>0</v>
      </c>
      <c r="N6788" s="210">
        <f t="shared" si="598"/>
        <v>0</v>
      </c>
      <c r="O6788" s="210">
        <f t="shared" si="598"/>
        <v>0</v>
      </c>
      <c r="P6788" s="210">
        <f t="shared" si="598"/>
        <v>0</v>
      </c>
      <c r="Q6788" s="210">
        <f t="shared" si="598"/>
        <v>0</v>
      </c>
      <c r="R6788" s="210">
        <f t="shared" si="598"/>
        <v>0</v>
      </c>
    </row>
    <row r="6789" spans="1:18" hidden="1" outlineLevel="2" x14ac:dyDescent="0.35">
      <c r="A6789" s="209" t="str">
        <f>'Usages industrie'!A7</f>
        <v>Usage industriel n°4</v>
      </c>
      <c r="B6789" s="209" t="s">
        <v>637</v>
      </c>
      <c r="C6789" s="209"/>
      <c r="D6789" s="210">
        <f>IF(B$6776&lt;&gt;"",IF(B$6776='Usages industrie'!$K7,'Usages industrie'!J7,0),0)</f>
        <v>0</v>
      </c>
      <c r="E6789" s="210">
        <f t="shared" si="598"/>
        <v>0</v>
      </c>
      <c r="F6789" s="210">
        <f t="shared" si="598"/>
        <v>0</v>
      </c>
      <c r="G6789" s="210">
        <f t="shared" si="598"/>
        <v>0</v>
      </c>
      <c r="H6789" s="210">
        <f t="shared" si="598"/>
        <v>0</v>
      </c>
      <c r="I6789" s="210">
        <f t="shared" si="598"/>
        <v>0</v>
      </c>
      <c r="J6789" s="210">
        <f t="shared" si="598"/>
        <v>0</v>
      </c>
      <c r="K6789" s="210">
        <f t="shared" si="598"/>
        <v>0</v>
      </c>
      <c r="L6789" s="210">
        <f t="shared" si="598"/>
        <v>0</v>
      </c>
      <c r="M6789" s="210">
        <f t="shared" si="598"/>
        <v>0</v>
      </c>
      <c r="N6789" s="210">
        <f t="shared" si="598"/>
        <v>0</v>
      </c>
      <c r="O6789" s="210">
        <f t="shared" si="598"/>
        <v>0</v>
      </c>
      <c r="P6789" s="210">
        <f t="shared" si="598"/>
        <v>0</v>
      </c>
      <c r="Q6789" s="210">
        <f t="shared" si="598"/>
        <v>0</v>
      </c>
      <c r="R6789" s="210">
        <f t="shared" si="598"/>
        <v>0</v>
      </c>
    </row>
    <row r="6790" spans="1:18" hidden="1" outlineLevel="2" x14ac:dyDescent="0.35">
      <c r="A6790" s="209" t="str">
        <f>'Usages industrie'!A8</f>
        <v>Usage industriel n°5</v>
      </c>
      <c r="B6790" s="209" t="s">
        <v>637</v>
      </c>
      <c r="C6790" s="209"/>
      <c r="D6790" s="210">
        <f>IF(B$6776&lt;&gt;"",IF(B$6776='Usages industrie'!$K8,'Usages industrie'!J8,0),0)</f>
        <v>0</v>
      </c>
      <c r="E6790" s="210">
        <f t="shared" si="598"/>
        <v>0</v>
      </c>
      <c r="F6790" s="210">
        <f t="shared" si="598"/>
        <v>0</v>
      </c>
      <c r="G6790" s="210">
        <f t="shared" si="598"/>
        <v>0</v>
      </c>
      <c r="H6790" s="210">
        <f t="shared" si="598"/>
        <v>0</v>
      </c>
      <c r="I6790" s="210">
        <f t="shared" si="598"/>
        <v>0</v>
      </c>
      <c r="J6790" s="210">
        <f t="shared" si="598"/>
        <v>0</v>
      </c>
      <c r="K6790" s="210">
        <f t="shared" si="598"/>
        <v>0</v>
      </c>
      <c r="L6790" s="210">
        <f t="shared" si="598"/>
        <v>0</v>
      </c>
      <c r="M6790" s="210">
        <f t="shared" si="598"/>
        <v>0</v>
      </c>
      <c r="N6790" s="210">
        <f t="shared" si="598"/>
        <v>0</v>
      </c>
      <c r="O6790" s="210">
        <f t="shared" si="598"/>
        <v>0</v>
      </c>
      <c r="P6790" s="210">
        <f t="shared" si="598"/>
        <v>0</v>
      </c>
      <c r="Q6790" s="210">
        <f t="shared" si="598"/>
        <v>0</v>
      </c>
      <c r="R6790" s="210">
        <f t="shared" si="598"/>
        <v>0</v>
      </c>
    </row>
    <row r="6791" spans="1:18" hidden="1" outlineLevel="2" x14ac:dyDescent="0.35">
      <c r="A6791" s="209" t="str">
        <f>'Usages industrie'!A9</f>
        <v>Usage industriel n°6</v>
      </c>
      <c r="B6791" s="209" t="s">
        <v>637</v>
      </c>
      <c r="C6791" s="209"/>
      <c r="D6791" s="210">
        <f>IF(B$6776&lt;&gt;"",IF(B$6776='Usages industrie'!$K9,'Usages industrie'!J9,0),0)</f>
        <v>0</v>
      </c>
      <c r="E6791" s="210">
        <f t="shared" si="598"/>
        <v>0</v>
      </c>
      <c r="F6791" s="210">
        <f t="shared" si="598"/>
        <v>0</v>
      </c>
      <c r="G6791" s="210">
        <f t="shared" si="598"/>
        <v>0</v>
      </c>
      <c r="H6791" s="210">
        <f t="shared" si="598"/>
        <v>0</v>
      </c>
      <c r="I6791" s="210">
        <f t="shared" si="598"/>
        <v>0</v>
      </c>
      <c r="J6791" s="210">
        <f t="shared" si="598"/>
        <v>0</v>
      </c>
      <c r="K6791" s="210">
        <f t="shared" si="598"/>
        <v>0</v>
      </c>
      <c r="L6791" s="210">
        <f t="shared" si="598"/>
        <v>0</v>
      </c>
      <c r="M6791" s="210">
        <f t="shared" si="598"/>
        <v>0</v>
      </c>
      <c r="N6791" s="210">
        <f t="shared" si="598"/>
        <v>0</v>
      </c>
      <c r="O6791" s="210">
        <f t="shared" si="598"/>
        <v>0</v>
      </c>
      <c r="P6791" s="210">
        <f t="shared" si="598"/>
        <v>0</v>
      </c>
      <c r="Q6791" s="210">
        <f t="shared" si="598"/>
        <v>0</v>
      </c>
      <c r="R6791" s="210">
        <f t="shared" si="598"/>
        <v>0</v>
      </c>
    </row>
    <row r="6792" spans="1:18" hidden="1" outlineLevel="2" x14ac:dyDescent="0.35">
      <c r="A6792" s="209" t="str">
        <f>'Usages industrie'!A10</f>
        <v>Usage industriel n°7</v>
      </c>
      <c r="B6792" s="209" t="s">
        <v>637</v>
      </c>
      <c r="C6792" s="209"/>
      <c r="D6792" s="210">
        <f>IF(B$6776&lt;&gt;"",IF(B$6776='Usages industrie'!$K10,'Usages industrie'!J10,0),0)</f>
        <v>0</v>
      </c>
      <c r="E6792" s="210">
        <f t="shared" si="598"/>
        <v>0</v>
      </c>
      <c r="F6792" s="210">
        <f t="shared" si="598"/>
        <v>0</v>
      </c>
      <c r="G6792" s="210">
        <f t="shared" si="598"/>
        <v>0</v>
      </c>
      <c r="H6792" s="210">
        <f t="shared" si="598"/>
        <v>0</v>
      </c>
      <c r="I6792" s="210">
        <f t="shared" si="598"/>
        <v>0</v>
      </c>
      <c r="J6792" s="210">
        <f t="shared" si="598"/>
        <v>0</v>
      </c>
      <c r="K6792" s="210">
        <f t="shared" si="598"/>
        <v>0</v>
      </c>
      <c r="L6792" s="210">
        <f t="shared" si="598"/>
        <v>0</v>
      </c>
      <c r="M6792" s="210">
        <f t="shared" si="598"/>
        <v>0</v>
      </c>
      <c r="N6792" s="210">
        <f t="shared" si="598"/>
        <v>0</v>
      </c>
      <c r="O6792" s="210">
        <f t="shared" si="598"/>
        <v>0</v>
      </c>
      <c r="P6792" s="210">
        <f t="shared" si="598"/>
        <v>0</v>
      </c>
      <c r="Q6792" s="210">
        <f t="shared" si="598"/>
        <v>0</v>
      </c>
      <c r="R6792" s="210">
        <f t="shared" si="598"/>
        <v>0</v>
      </c>
    </row>
    <row r="6793" spans="1:18" hidden="1" outlineLevel="2" x14ac:dyDescent="0.35">
      <c r="A6793" s="209" t="str">
        <f>'Usages industrie'!A11</f>
        <v>Usage industriel n°8</v>
      </c>
      <c r="B6793" s="209" t="s">
        <v>637</v>
      </c>
      <c r="C6793" s="209"/>
      <c r="D6793" s="210">
        <f>IF(B$6776&lt;&gt;"",IF(B$6776='Usages industrie'!$K11,'Usages industrie'!J11,0),0)</f>
        <v>0</v>
      </c>
      <c r="E6793" s="210">
        <f t="shared" si="598"/>
        <v>0</v>
      </c>
      <c r="F6793" s="210">
        <f t="shared" si="598"/>
        <v>0</v>
      </c>
      <c r="G6793" s="210">
        <f t="shared" si="598"/>
        <v>0</v>
      </c>
      <c r="H6793" s="210">
        <f t="shared" si="598"/>
        <v>0</v>
      </c>
      <c r="I6793" s="210">
        <f t="shared" si="598"/>
        <v>0</v>
      </c>
      <c r="J6793" s="210">
        <f t="shared" si="598"/>
        <v>0</v>
      </c>
      <c r="K6793" s="210">
        <f t="shared" si="598"/>
        <v>0</v>
      </c>
      <c r="L6793" s="210">
        <f t="shared" si="598"/>
        <v>0</v>
      </c>
      <c r="M6793" s="210">
        <f t="shared" si="598"/>
        <v>0</v>
      </c>
      <c r="N6793" s="210">
        <f t="shared" si="598"/>
        <v>0</v>
      </c>
      <c r="O6793" s="210">
        <f t="shared" si="598"/>
        <v>0</v>
      </c>
      <c r="P6793" s="210">
        <f t="shared" si="598"/>
        <v>0</v>
      </c>
      <c r="Q6793" s="210">
        <f t="shared" si="598"/>
        <v>0</v>
      </c>
      <c r="R6793" s="210">
        <f t="shared" si="598"/>
        <v>0</v>
      </c>
    </row>
    <row r="6794" spans="1:18" hidden="1" outlineLevel="2" x14ac:dyDescent="0.35">
      <c r="A6794" s="209" t="str">
        <f>'Usages industrie'!A12</f>
        <v>Usage industriel n°9</v>
      </c>
      <c r="B6794" s="209" t="s">
        <v>637</v>
      </c>
      <c r="C6794" s="209"/>
      <c r="D6794" s="210">
        <f>IF(B$6776&lt;&gt;"",IF(B$6776='Usages industrie'!$K12,'Usages industrie'!J12,0),0)</f>
        <v>0</v>
      </c>
      <c r="E6794" s="210">
        <f t="shared" si="598"/>
        <v>0</v>
      </c>
      <c r="F6794" s="210">
        <f t="shared" si="598"/>
        <v>0</v>
      </c>
      <c r="G6794" s="210">
        <f t="shared" si="598"/>
        <v>0</v>
      </c>
      <c r="H6794" s="210">
        <f t="shared" si="598"/>
        <v>0</v>
      </c>
      <c r="I6794" s="210">
        <f t="shared" si="598"/>
        <v>0</v>
      </c>
      <c r="J6794" s="210">
        <f t="shared" si="598"/>
        <v>0</v>
      </c>
      <c r="K6794" s="210">
        <f t="shared" si="598"/>
        <v>0</v>
      </c>
      <c r="L6794" s="210">
        <f t="shared" si="598"/>
        <v>0</v>
      </c>
      <c r="M6794" s="210">
        <f t="shared" si="598"/>
        <v>0</v>
      </c>
      <c r="N6794" s="210">
        <f t="shared" si="598"/>
        <v>0</v>
      </c>
      <c r="O6794" s="210">
        <f t="shared" si="598"/>
        <v>0</v>
      </c>
      <c r="P6794" s="210">
        <f t="shared" si="598"/>
        <v>0</v>
      </c>
      <c r="Q6794" s="210">
        <f t="shared" si="598"/>
        <v>0</v>
      </c>
      <c r="R6794" s="210">
        <f t="shared" si="598"/>
        <v>0</v>
      </c>
    </row>
    <row r="6795" spans="1:18" hidden="1" outlineLevel="2" x14ac:dyDescent="0.35">
      <c r="A6795" s="209" t="str">
        <f>'Usages industrie'!A13</f>
        <v>Usage industriel n°10</v>
      </c>
      <c r="B6795" s="209" t="s">
        <v>637</v>
      </c>
      <c r="C6795" s="209"/>
      <c r="D6795" s="210">
        <f>IF(B$6776&lt;&gt;"",IF(B$6776='Usages industrie'!$K13,'Usages industrie'!J13,0),0)</f>
        <v>0</v>
      </c>
      <c r="E6795" s="210">
        <f t="shared" si="598"/>
        <v>0</v>
      </c>
      <c r="F6795" s="210">
        <f t="shared" si="598"/>
        <v>0</v>
      </c>
      <c r="G6795" s="210">
        <f t="shared" si="598"/>
        <v>0</v>
      </c>
      <c r="H6795" s="210">
        <f t="shared" si="598"/>
        <v>0</v>
      </c>
      <c r="I6795" s="210">
        <f t="shared" si="598"/>
        <v>0</v>
      </c>
      <c r="J6795" s="210">
        <f t="shared" si="598"/>
        <v>0</v>
      </c>
      <c r="K6795" s="210">
        <f t="shared" si="598"/>
        <v>0</v>
      </c>
      <c r="L6795" s="210">
        <f t="shared" si="598"/>
        <v>0</v>
      </c>
      <c r="M6795" s="210">
        <f t="shared" si="598"/>
        <v>0</v>
      </c>
      <c r="N6795" s="210">
        <f t="shared" si="598"/>
        <v>0</v>
      </c>
      <c r="O6795" s="210">
        <f t="shared" si="598"/>
        <v>0</v>
      </c>
      <c r="P6795" s="210">
        <f t="shared" si="598"/>
        <v>0</v>
      </c>
      <c r="Q6795" s="210">
        <f t="shared" si="598"/>
        <v>0</v>
      </c>
      <c r="R6795" s="210">
        <f t="shared" si="598"/>
        <v>0</v>
      </c>
    </row>
    <row r="6796" spans="1:18" hidden="1" outlineLevel="2" x14ac:dyDescent="0.35">
      <c r="A6796" s="209" t="str">
        <f>'Usages industrie'!A14</f>
        <v>Usage industriel n°11</v>
      </c>
      <c r="B6796" s="209" t="s">
        <v>637</v>
      </c>
      <c r="C6796" s="209"/>
      <c r="D6796" s="210">
        <f>IF(B$6776&lt;&gt;"",IF(B$6776='Usages industrie'!$K14,'Usages industrie'!J14,0),0)</f>
        <v>0</v>
      </c>
      <c r="E6796" s="210">
        <f t="shared" ref="E6796:R6805" si="599">$D6796</f>
        <v>0</v>
      </c>
      <c r="F6796" s="210">
        <f t="shared" si="599"/>
        <v>0</v>
      </c>
      <c r="G6796" s="210">
        <f t="shared" si="599"/>
        <v>0</v>
      </c>
      <c r="H6796" s="210">
        <f t="shared" si="599"/>
        <v>0</v>
      </c>
      <c r="I6796" s="210">
        <f t="shared" si="599"/>
        <v>0</v>
      </c>
      <c r="J6796" s="210">
        <f t="shared" si="599"/>
        <v>0</v>
      </c>
      <c r="K6796" s="210">
        <f t="shared" si="599"/>
        <v>0</v>
      </c>
      <c r="L6796" s="210">
        <f t="shared" si="599"/>
        <v>0</v>
      </c>
      <c r="M6796" s="210">
        <f t="shared" si="599"/>
        <v>0</v>
      </c>
      <c r="N6796" s="210">
        <f t="shared" si="599"/>
        <v>0</v>
      </c>
      <c r="O6796" s="210">
        <f t="shared" si="599"/>
        <v>0</v>
      </c>
      <c r="P6796" s="210">
        <f t="shared" si="599"/>
        <v>0</v>
      </c>
      <c r="Q6796" s="210">
        <f t="shared" si="599"/>
        <v>0</v>
      </c>
      <c r="R6796" s="210">
        <f t="shared" si="599"/>
        <v>0</v>
      </c>
    </row>
    <row r="6797" spans="1:18" hidden="1" outlineLevel="2" x14ac:dyDescent="0.35">
      <c r="A6797" s="209" t="str">
        <f>'Usages industrie'!A15</f>
        <v>Usage industriel n°12</v>
      </c>
      <c r="B6797" s="209" t="s">
        <v>637</v>
      </c>
      <c r="C6797" s="209"/>
      <c r="D6797" s="210">
        <f>IF(B$6776&lt;&gt;"",IF(B$6776='Usages industrie'!$K15,'Usages industrie'!J15,0),0)</f>
        <v>0</v>
      </c>
      <c r="E6797" s="210">
        <f t="shared" si="599"/>
        <v>0</v>
      </c>
      <c r="F6797" s="210">
        <f t="shared" si="599"/>
        <v>0</v>
      </c>
      <c r="G6797" s="210">
        <f t="shared" si="599"/>
        <v>0</v>
      </c>
      <c r="H6797" s="210">
        <f t="shared" si="599"/>
        <v>0</v>
      </c>
      <c r="I6797" s="210">
        <f t="shared" si="599"/>
        <v>0</v>
      </c>
      <c r="J6797" s="210">
        <f t="shared" si="599"/>
        <v>0</v>
      </c>
      <c r="K6797" s="210">
        <f t="shared" si="599"/>
        <v>0</v>
      </c>
      <c r="L6797" s="210">
        <f t="shared" si="599"/>
        <v>0</v>
      </c>
      <c r="M6797" s="210">
        <f t="shared" si="599"/>
        <v>0</v>
      </c>
      <c r="N6797" s="210">
        <f t="shared" si="599"/>
        <v>0</v>
      </c>
      <c r="O6797" s="210">
        <f t="shared" si="599"/>
        <v>0</v>
      </c>
      <c r="P6797" s="210">
        <f t="shared" si="599"/>
        <v>0</v>
      </c>
      <c r="Q6797" s="210">
        <f t="shared" si="599"/>
        <v>0</v>
      </c>
      <c r="R6797" s="210">
        <f t="shared" si="599"/>
        <v>0</v>
      </c>
    </row>
    <row r="6798" spans="1:18" hidden="1" outlineLevel="2" x14ac:dyDescent="0.35">
      <c r="A6798" s="209" t="str">
        <f>'Usages industrie'!A16</f>
        <v>Usage industriel n°13</v>
      </c>
      <c r="B6798" s="209" t="s">
        <v>637</v>
      </c>
      <c r="C6798" s="209"/>
      <c r="D6798" s="210">
        <f>IF(B$6776&lt;&gt;"",IF(B$6776='Usages industrie'!$K16,'Usages industrie'!J16,0),0)</f>
        <v>0</v>
      </c>
      <c r="E6798" s="210">
        <f t="shared" si="599"/>
        <v>0</v>
      </c>
      <c r="F6798" s="210">
        <f t="shared" si="599"/>
        <v>0</v>
      </c>
      <c r="G6798" s="210">
        <f t="shared" si="599"/>
        <v>0</v>
      </c>
      <c r="H6798" s="210">
        <f t="shared" si="599"/>
        <v>0</v>
      </c>
      <c r="I6798" s="210">
        <f t="shared" si="599"/>
        <v>0</v>
      </c>
      <c r="J6798" s="210">
        <f t="shared" si="599"/>
        <v>0</v>
      </c>
      <c r="K6798" s="210">
        <f t="shared" si="599"/>
        <v>0</v>
      </c>
      <c r="L6798" s="210">
        <f t="shared" si="599"/>
        <v>0</v>
      </c>
      <c r="M6798" s="210">
        <f t="shared" si="599"/>
        <v>0</v>
      </c>
      <c r="N6798" s="210">
        <f t="shared" si="599"/>
        <v>0</v>
      </c>
      <c r="O6798" s="210">
        <f t="shared" si="599"/>
        <v>0</v>
      </c>
      <c r="P6798" s="210">
        <f t="shared" si="599"/>
        <v>0</v>
      </c>
      <c r="Q6798" s="210">
        <f t="shared" si="599"/>
        <v>0</v>
      </c>
      <c r="R6798" s="210">
        <f t="shared" si="599"/>
        <v>0</v>
      </c>
    </row>
    <row r="6799" spans="1:18" hidden="1" outlineLevel="2" x14ac:dyDescent="0.35">
      <c r="A6799" s="209" t="str">
        <f>'Usages industrie'!A17</f>
        <v>Usage industriel n°14</v>
      </c>
      <c r="B6799" s="209" t="s">
        <v>637</v>
      </c>
      <c r="C6799" s="209"/>
      <c r="D6799" s="210">
        <f>IF(B$6776&lt;&gt;"",IF(B$6776='Usages industrie'!$K17,'Usages industrie'!J17,0),0)</f>
        <v>0</v>
      </c>
      <c r="E6799" s="210">
        <f t="shared" si="599"/>
        <v>0</v>
      </c>
      <c r="F6799" s="210">
        <f t="shared" si="599"/>
        <v>0</v>
      </c>
      <c r="G6799" s="210">
        <f t="shared" si="599"/>
        <v>0</v>
      </c>
      <c r="H6799" s="210">
        <f t="shared" si="599"/>
        <v>0</v>
      </c>
      <c r="I6799" s="210">
        <f t="shared" si="599"/>
        <v>0</v>
      </c>
      <c r="J6799" s="210">
        <f t="shared" si="599"/>
        <v>0</v>
      </c>
      <c r="K6799" s="210">
        <f t="shared" si="599"/>
        <v>0</v>
      </c>
      <c r="L6799" s="210">
        <f t="shared" si="599"/>
        <v>0</v>
      </c>
      <c r="M6799" s="210">
        <f t="shared" si="599"/>
        <v>0</v>
      </c>
      <c r="N6799" s="210">
        <f t="shared" si="599"/>
        <v>0</v>
      </c>
      <c r="O6799" s="210">
        <f t="shared" si="599"/>
        <v>0</v>
      </c>
      <c r="P6799" s="210">
        <f t="shared" si="599"/>
        <v>0</v>
      </c>
      <c r="Q6799" s="210">
        <f t="shared" si="599"/>
        <v>0</v>
      </c>
      <c r="R6799" s="210">
        <f t="shared" si="599"/>
        <v>0</v>
      </c>
    </row>
    <row r="6800" spans="1:18" hidden="1" outlineLevel="2" x14ac:dyDescent="0.35">
      <c r="A6800" s="209" t="str">
        <f>'Usages industrie'!A18</f>
        <v>Usage industriel n°15</v>
      </c>
      <c r="B6800" s="209" t="s">
        <v>637</v>
      </c>
      <c r="C6800" s="209"/>
      <c r="D6800" s="210">
        <f>IF(B$6776&lt;&gt;"",IF(B$6776='Usages industrie'!$K18,'Usages industrie'!J18,0),0)</f>
        <v>0</v>
      </c>
      <c r="E6800" s="210">
        <f t="shared" si="599"/>
        <v>0</v>
      </c>
      <c r="F6800" s="210">
        <f t="shared" si="599"/>
        <v>0</v>
      </c>
      <c r="G6800" s="210">
        <f t="shared" si="599"/>
        <v>0</v>
      </c>
      <c r="H6800" s="210">
        <f t="shared" si="599"/>
        <v>0</v>
      </c>
      <c r="I6800" s="210">
        <f t="shared" si="599"/>
        <v>0</v>
      </c>
      <c r="J6800" s="210">
        <f t="shared" si="599"/>
        <v>0</v>
      </c>
      <c r="K6800" s="210">
        <f t="shared" si="599"/>
        <v>0</v>
      </c>
      <c r="L6800" s="210">
        <f t="shared" si="599"/>
        <v>0</v>
      </c>
      <c r="M6800" s="210">
        <f t="shared" si="599"/>
        <v>0</v>
      </c>
      <c r="N6800" s="210">
        <f t="shared" si="599"/>
        <v>0</v>
      </c>
      <c r="O6800" s="210">
        <f t="shared" si="599"/>
        <v>0</v>
      </c>
      <c r="P6800" s="210">
        <f t="shared" si="599"/>
        <v>0</v>
      </c>
      <c r="Q6800" s="210">
        <f t="shared" si="599"/>
        <v>0</v>
      </c>
      <c r="R6800" s="210">
        <f t="shared" si="599"/>
        <v>0</v>
      </c>
    </row>
    <row r="6801" spans="1:18" hidden="1" outlineLevel="2" x14ac:dyDescent="0.35">
      <c r="A6801" s="209" t="str">
        <f>'Usages industrie'!A19</f>
        <v>Usage industriel n°16</v>
      </c>
      <c r="B6801" s="209" t="s">
        <v>637</v>
      </c>
      <c r="C6801" s="209"/>
      <c r="D6801" s="210">
        <f>IF(B$6776&lt;&gt;"",IF(B$6776='Usages industrie'!$K19,'Usages industrie'!J19,0),0)</f>
        <v>0</v>
      </c>
      <c r="E6801" s="210">
        <f t="shared" si="599"/>
        <v>0</v>
      </c>
      <c r="F6801" s="210">
        <f t="shared" si="599"/>
        <v>0</v>
      </c>
      <c r="G6801" s="210">
        <f t="shared" si="599"/>
        <v>0</v>
      </c>
      <c r="H6801" s="210">
        <f t="shared" si="599"/>
        <v>0</v>
      </c>
      <c r="I6801" s="210">
        <f t="shared" si="599"/>
        <v>0</v>
      </c>
      <c r="J6801" s="210">
        <f t="shared" si="599"/>
        <v>0</v>
      </c>
      <c r="K6801" s="210">
        <f t="shared" si="599"/>
        <v>0</v>
      </c>
      <c r="L6801" s="210">
        <f t="shared" si="599"/>
        <v>0</v>
      </c>
      <c r="M6801" s="210">
        <f t="shared" si="599"/>
        <v>0</v>
      </c>
      <c r="N6801" s="210">
        <f t="shared" si="599"/>
        <v>0</v>
      </c>
      <c r="O6801" s="210">
        <f t="shared" si="599"/>
        <v>0</v>
      </c>
      <c r="P6801" s="210">
        <f t="shared" si="599"/>
        <v>0</v>
      </c>
      <c r="Q6801" s="210">
        <f t="shared" si="599"/>
        <v>0</v>
      </c>
      <c r="R6801" s="210">
        <f t="shared" si="599"/>
        <v>0</v>
      </c>
    </row>
    <row r="6802" spans="1:18" hidden="1" outlineLevel="2" x14ac:dyDescent="0.35">
      <c r="A6802" s="209" t="str">
        <f>'Usages industrie'!A20</f>
        <v>Usage industriel n°17</v>
      </c>
      <c r="B6802" s="209" t="s">
        <v>637</v>
      </c>
      <c r="C6802" s="209"/>
      <c r="D6802" s="210">
        <f>IF(B$6776&lt;&gt;"",IF(B$6776='Usages industrie'!$K20,'Usages industrie'!J20,0),0)</f>
        <v>0</v>
      </c>
      <c r="E6802" s="210">
        <f t="shared" si="599"/>
        <v>0</v>
      </c>
      <c r="F6802" s="210">
        <f t="shared" si="599"/>
        <v>0</v>
      </c>
      <c r="G6802" s="210">
        <f t="shared" si="599"/>
        <v>0</v>
      </c>
      <c r="H6802" s="210">
        <f t="shared" si="599"/>
        <v>0</v>
      </c>
      <c r="I6802" s="210">
        <f t="shared" si="599"/>
        <v>0</v>
      </c>
      <c r="J6802" s="210">
        <f t="shared" si="599"/>
        <v>0</v>
      </c>
      <c r="K6802" s="210">
        <f t="shared" si="599"/>
        <v>0</v>
      </c>
      <c r="L6802" s="210">
        <f t="shared" si="599"/>
        <v>0</v>
      </c>
      <c r="M6802" s="210">
        <f t="shared" si="599"/>
        <v>0</v>
      </c>
      <c r="N6802" s="210">
        <f t="shared" si="599"/>
        <v>0</v>
      </c>
      <c r="O6802" s="210">
        <f t="shared" si="599"/>
        <v>0</v>
      </c>
      <c r="P6802" s="210">
        <f t="shared" si="599"/>
        <v>0</v>
      </c>
      <c r="Q6802" s="210">
        <f t="shared" si="599"/>
        <v>0</v>
      </c>
      <c r="R6802" s="210">
        <f t="shared" si="599"/>
        <v>0</v>
      </c>
    </row>
    <row r="6803" spans="1:18" hidden="1" outlineLevel="2" x14ac:dyDescent="0.35">
      <c r="A6803" s="209" t="str">
        <f>'Usages industrie'!A21</f>
        <v>Usage industriel n°18</v>
      </c>
      <c r="B6803" s="209" t="s">
        <v>637</v>
      </c>
      <c r="C6803" s="209"/>
      <c r="D6803" s="210">
        <f>IF(B$6776&lt;&gt;"",IF(B$6776='Usages industrie'!$K21,'Usages industrie'!J21,0),0)</f>
        <v>0</v>
      </c>
      <c r="E6803" s="210">
        <f t="shared" si="599"/>
        <v>0</v>
      </c>
      <c r="F6803" s="210">
        <f t="shared" si="599"/>
        <v>0</v>
      </c>
      <c r="G6803" s="210">
        <f t="shared" si="599"/>
        <v>0</v>
      </c>
      <c r="H6803" s="210">
        <f t="shared" si="599"/>
        <v>0</v>
      </c>
      <c r="I6803" s="210">
        <f t="shared" si="599"/>
        <v>0</v>
      </c>
      <c r="J6803" s="210">
        <f t="shared" si="599"/>
        <v>0</v>
      </c>
      <c r="K6803" s="210">
        <f t="shared" si="599"/>
        <v>0</v>
      </c>
      <c r="L6803" s="210">
        <f t="shared" si="599"/>
        <v>0</v>
      </c>
      <c r="M6803" s="210">
        <f t="shared" si="599"/>
        <v>0</v>
      </c>
      <c r="N6803" s="210">
        <f t="shared" si="599"/>
        <v>0</v>
      </c>
      <c r="O6803" s="210">
        <f t="shared" si="599"/>
        <v>0</v>
      </c>
      <c r="P6803" s="210">
        <f t="shared" si="599"/>
        <v>0</v>
      </c>
      <c r="Q6803" s="210">
        <f t="shared" si="599"/>
        <v>0</v>
      </c>
      <c r="R6803" s="210">
        <f t="shared" si="599"/>
        <v>0</v>
      </c>
    </row>
    <row r="6804" spans="1:18" hidden="1" outlineLevel="2" x14ac:dyDescent="0.35">
      <c r="A6804" s="209" t="str">
        <f>'Usages industrie'!A22</f>
        <v>Usage industriel n°19</v>
      </c>
      <c r="B6804" s="209" t="s">
        <v>637</v>
      </c>
      <c r="C6804" s="209"/>
      <c r="D6804" s="210">
        <f>IF(B$6776&lt;&gt;"",IF(B$6776='Usages industrie'!$K22,'Usages industrie'!J22,0),0)</f>
        <v>0</v>
      </c>
      <c r="E6804" s="210">
        <f t="shared" si="599"/>
        <v>0</v>
      </c>
      <c r="F6804" s="210">
        <f t="shared" si="599"/>
        <v>0</v>
      </c>
      <c r="G6804" s="210">
        <f t="shared" si="599"/>
        <v>0</v>
      </c>
      <c r="H6804" s="210">
        <f t="shared" si="599"/>
        <v>0</v>
      </c>
      <c r="I6804" s="210">
        <f t="shared" si="599"/>
        <v>0</v>
      </c>
      <c r="J6804" s="210">
        <f t="shared" si="599"/>
        <v>0</v>
      </c>
      <c r="K6804" s="210">
        <f t="shared" si="599"/>
        <v>0</v>
      </c>
      <c r="L6804" s="210">
        <f t="shared" si="599"/>
        <v>0</v>
      </c>
      <c r="M6804" s="210">
        <f t="shared" si="599"/>
        <v>0</v>
      </c>
      <c r="N6804" s="210">
        <f t="shared" si="599"/>
        <v>0</v>
      </c>
      <c r="O6804" s="210">
        <f t="shared" si="599"/>
        <v>0</v>
      </c>
      <c r="P6804" s="210">
        <f t="shared" si="599"/>
        <v>0</v>
      </c>
      <c r="Q6804" s="210">
        <f t="shared" si="599"/>
        <v>0</v>
      </c>
      <c r="R6804" s="210">
        <f t="shared" si="599"/>
        <v>0</v>
      </c>
    </row>
    <row r="6805" spans="1:18" hidden="1" outlineLevel="2" x14ac:dyDescent="0.35">
      <c r="A6805" s="209" t="str">
        <f>'Usages industrie'!A23</f>
        <v>Usage industriel n°20</v>
      </c>
      <c r="B6805" s="209" t="s">
        <v>637</v>
      </c>
      <c r="C6805" s="209"/>
      <c r="D6805" s="210">
        <f>IF(B$6776&lt;&gt;"",IF(B$6776='Usages industrie'!$K23,'Usages industrie'!J23,0),0)</f>
        <v>0</v>
      </c>
      <c r="E6805" s="210">
        <f t="shared" si="599"/>
        <v>0</v>
      </c>
      <c r="F6805" s="210">
        <f t="shared" si="599"/>
        <v>0</v>
      </c>
      <c r="G6805" s="210">
        <f t="shared" si="599"/>
        <v>0</v>
      </c>
      <c r="H6805" s="210">
        <f t="shared" si="599"/>
        <v>0</v>
      </c>
      <c r="I6805" s="210">
        <f t="shared" si="599"/>
        <v>0</v>
      </c>
      <c r="J6805" s="210">
        <f t="shared" si="599"/>
        <v>0</v>
      </c>
      <c r="K6805" s="210">
        <f t="shared" si="599"/>
        <v>0</v>
      </c>
      <c r="L6805" s="210">
        <f t="shared" si="599"/>
        <v>0</v>
      </c>
      <c r="M6805" s="210">
        <f t="shared" si="599"/>
        <v>0</v>
      </c>
      <c r="N6805" s="210">
        <f t="shared" si="599"/>
        <v>0</v>
      </c>
      <c r="O6805" s="210">
        <f t="shared" si="599"/>
        <v>0</v>
      </c>
      <c r="P6805" s="210">
        <f t="shared" si="599"/>
        <v>0</v>
      </c>
      <c r="Q6805" s="210">
        <f t="shared" si="599"/>
        <v>0</v>
      </c>
      <c r="R6805" s="210">
        <f t="shared" si="599"/>
        <v>0</v>
      </c>
    </row>
    <row r="6806" spans="1:18" hidden="1" outlineLevel="2" x14ac:dyDescent="0.35">
      <c r="A6806" s="209" t="str">
        <f>'Usages industrie'!A24</f>
        <v>Usage industriel n°21</v>
      </c>
      <c r="B6806" s="209" t="s">
        <v>637</v>
      </c>
      <c r="C6806" s="209"/>
      <c r="D6806" s="210">
        <f>IF(B$6776&lt;&gt;"",IF(B$6776='Usages industrie'!$K24,'Usages industrie'!J24,0),0)</f>
        <v>0</v>
      </c>
      <c r="E6806" s="210">
        <f t="shared" ref="E6806:R6815" si="600">$D6806</f>
        <v>0</v>
      </c>
      <c r="F6806" s="210">
        <f t="shared" si="600"/>
        <v>0</v>
      </c>
      <c r="G6806" s="210">
        <f t="shared" si="600"/>
        <v>0</v>
      </c>
      <c r="H6806" s="210">
        <f t="shared" si="600"/>
        <v>0</v>
      </c>
      <c r="I6806" s="210">
        <f t="shared" si="600"/>
        <v>0</v>
      </c>
      <c r="J6806" s="210">
        <f t="shared" si="600"/>
        <v>0</v>
      </c>
      <c r="K6806" s="210">
        <f t="shared" si="600"/>
        <v>0</v>
      </c>
      <c r="L6806" s="210">
        <f t="shared" si="600"/>
        <v>0</v>
      </c>
      <c r="M6806" s="210">
        <f t="shared" si="600"/>
        <v>0</v>
      </c>
      <c r="N6806" s="210">
        <f t="shared" si="600"/>
        <v>0</v>
      </c>
      <c r="O6806" s="210">
        <f t="shared" si="600"/>
        <v>0</v>
      </c>
      <c r="P6806" s="210">
        <f t="shared" si="600"/>
        <v>0</v>
      </c>
      <c r="Q6806" s="210">
        <f t="shared" si="600"/>
        <v>0</v>
      </c>
      <c r="R6806" s="210">
        <f t="shared" si="600"/>
        <v>0</v>
      </c>
    </row>
    <row r="6807" spans="1:18" hidden="1" outlineLevel="2" x14ac:dyDescent="0.35">
      <c r="A6807" s="209" t="str">
        <f>'Usages industrie'!A25</f>
        <v>Usage industriel n°22</v>
      </c>
      <c r="B6807" s="209" t="s">
        <v>637</v>
      </c>
      <c r="C6807" s="209"/>
      <c r="D6807" s="210">
        <f>IF(B$6776&lt;&gt;"",IF(B$6776='Usages industrie'!$K25,'Usages industrie'!J25,0),0)</f>
        <v>0</v>
      </c>
      <c r="E6807" s="210">
        <f t="shared" si="600"/>
        <v>0</v>
      </c>
      <c r="F6807" s="210">
        <f t="shared" si="600"/>
        <v>0</v>
      </c>
      <c r="G6807" s="210">
        <f t="shared" si="600"/>
        <v>0</v>
      </c>
      <c r="H6807" s="210">
        <f t="shared" si="600"/>
        <v>0</v>
      </c>
      <c r="I6807" s="210">
        <f t="shared" si="600"/>
        <v>0</v>
      </c>
      <c r="J6807" s="210">
        <f t="shared" si="600"/>
        <v>0</v>
      </c>
      <c r="K6807" s="210">
        <f t="shared" si="600"/>
        <v>0</v>
      </c>
      <c r="L6807" s="210">
        <f t="shared" si="600"/>
        <v>0</v>
      </c>
      <c r="M6807" s="210">
        <f t="shared" si="600"/>
        <v>0</v>
      </c>
      <c r="N6807" s="210">
        <f t="shared" si="600"/>
        <v>0</v>
      </c>
      <c r="O6807" s="210">
        <f t="shared" si="600"/>
        <v>0</v>
      </c>
      <c r="P6807" s="210">
        <f t="shared" si="600"/>
        <v>0</v>
      </c>
      <c r="Q6807" s="210">
        <f t="shared" si="600"/>
        <v>0</v>
      </c>
      <c r="R6807" s="210">
        <f t="shared" si="600"/>
        <v>0</v>
      </c>
    </row>
    <row r="6808" spans="1:18" hidden="1" outlineLevel="2" x14ac:dyDescent="0.35">
      <c r="A6808" s="209" t="str">
        <f>'Usages industrie'!A26</f>
        <v>Usage industriel n°23</v>
      </c>
      <c r="B6808" s="209" t="s">
        <v>637</v>
      </c>
      <c r="C6808" s="209"/>
      <c r="D6808" s="210">
        <f>IF(B$6776&lt;&gt;"",IF(B$6776='Usages industrie'!$K26,'Usages industrie'!J26,0),0)</f>
        <v>0</v>
      </c>
      <c r="E6808" s="210">
        <f t="shared" si="600"/>
        <v>0</v>
      </c>
      <c r="F6808" s="210">
        <f t="shared" si="600"/>
        <v>0</v>
      </c>
      <c r="G6808" s="210">
        <f t="shared" si="600"/>
        <v>0</v>
      </c>
      <c r="H6808" s="210">
        <f t="shared" si="600"/>
        <v>0</v>
      </c>
      <c r="I6808" s="210">
        <f t="shared" si="600"/>
        <v>0</v>
      </c>
      <c r="J6808" s="210">
        <f t="shared" si="600"/>
        <v>0</v>
      </c>
      <c r="K6808" s="210">
        <f t="shared" si="600"/>
        <v>0</v>
      </c>
      <c r="L6808" s="210">
        <f t="shared" si="600"/>
        <v>0</v>
      </c>
      <c r="M6808" s="210">
        <f t="shared" si="600"/>
        <v>0</v>
      </c>
      <c r="N6808" s="210">
        <f t="shared" si="600"/>
        <v>0</v>
      </c>
      <c r="O6808" s="210">
        <f t="shared" si="600"/>
        <v>0</v>
      </c>
      <c r="P6808" s="210">
        <f t="shared" si="600"/>
        <v>0</v>
      </c>
      <c r="Q6808" s="210">
        <f t="shared" si="600"/>
        <v>0</v>
      </c>
      <c r="R6808" s="210">
        <f t="shared" si="600"/>
        <v>0</v>
      </c>
    </row>
    <row r="6809" spans="1:18" hidden="1" outlineLevel="2" x14ac:dyDescent="0.35">
      <c r="A6809" s="209" t="str">
        <f>'Usages industrie'!A27</f>
        <v>Usage industriel n°24</v>
      </c>
      <c r="B6809" s="209" t="s">
        <v>637</v>
      </c>
      <c r="C6809" s="209"/>
      <c r="D6809" s="210">
        <f>IF(B$6776&lt;&gt;"",IF(B$6776='Usages industrie'!$K27,'Usages industrie'!J27,0),0)</f>
        <v>0</v>
      </c>
      <c r="E6809" s="210">
        <f t="shared" si="600"/>
        <v>0</v>
      </c>
      <c r="F6809" s="210">
        <f t="shared" si="600"/>
        <v>0</v>
      </c>
      <c r="G6809" s="210">
        <f t="shared" si="600"/>
        <v>0</v>
      </c>
      <c r="H6809" s="210">
        <f t="shared" si="600"/>
        <v>0</v>
      </c>
      <c r="I6809" s="210">
        <f t="shared" si="600"/>
        <v>0</v>
      </c>
      <c r="J6809" s="210">
        <f t="shared" si="600"/>
        <v>0</v>
      </c>
      <c r="K6809" s="210">
        <f t="shared" si="600"/>
        <v>0</v>
      </c>
      <c r="L6809" s="210">
        <f t="shared" si="600"/>
        <v>0</v>
      </c>
      <c r="M6809" s="210">
        <f t="shared" si="600"/>
        <v>0</v>
      </c>
      <c r="N6809" s="210">
        <f t="shared" si="600"/>
        <v>0</v>
      </c>
      <c r="O6809" s="210">
        <f t="shared" si="600"/>
        <v>0</v>
      </c>
      <c r="P6809" s="210">
        <f t="shared" si="600"/>
        <v>0</v>
      </c>
      <c r="Q6809" s="210">
        <f t="shared" si="600"/>
        <v>0</v>
      </c>
      <c r="R6809" s="210">
        <f t="shared" si="600"/>
        <v>0</v>
      </c>
    </row>
    <row r="6810" spans="1:18" hidden="1" outlineLevel="2" x14ac:dyDescent="0.35">
      <c r="A6810" s="209" t="str">
        <f>'Usages industrie'!A28</f>
        <v>Usage industriel n°25</v>
      </c>
      <c r="B6810" s="209" t="s">
        <v>637</v>
      </c>
      <c r="C6810" s="209"/>
      <c r="D6810" s="210">
        <f>IF(B$6776&lt;&gt;"",IF(B$6776='Usages industrie'!$K28,'Usages industrie'!J28,0),0)</f>
        <v>0</v>
      </c>
      <c r="E6810" s="210">
        <f t="shared" si="600"/>
        <v>0</v>
      </c>
      <c r="F6810" s="210">
        <f t="shared" si="600"/>
        <v>0</v>
      </c>
      <c r="G6810" s="210">
        <f t="shared" si="600"/>
        <v>0</v>
      </c>
      <c r="H6810" s="210">
        <f t="shared" si="600"/>
        <v>0</v>
      </c>
      <c r="I6810" s="210">
        <f t="shared" si="600"/>
        <v>0</v>
      </c>
      <c r="J6810" s="210">
        <f t="shared" si="600"/>
        <v>0</v>
      </c>
      <c r="K6810" s="210">
        <f t="shared" si="600"/>
        <v>0</v>
      </c>
      <c r="L6810" s="210">
        <f t="shared" si="600"/>
        <v>0</v>
      </c>
      <c r="M6810" s="210">
        <f t="shared" si="600"/>
        <v>0</v>
      </c>
      <c r="N6810" s="210">
        <f t="shared" si="600"/>
        <v>0</v>
      </c>
      <c r="O6810" s="210">
        <f t="shared" si="600"/>
        <v>0</v>
      </c>
      <c r="P6810" s="210">
        <f t="shared" si="600"/>
        <v>0</v>
      </c>
      <c r="Q6810" s="210">
        <f t="shared" si="600"/>
        <v>0</v>
      </c>
      <c r="R6810" s="210">
        <f t="shared" si="600"/>
        <v>0</v>
      </c>
    </row>
    <row r="6811" spans="1:18" hidden="1" outlineLevel="2" x14ac:dyDescent="0.35">
      <c r="A6811" s="209" t="str">
        <f>'Usages industrie'!A29</f>
        <v>Usage industriel n°26</v>
      </c>
      <c r="B6811" s="209" t="s">
        <v>637</v>
      </c>
      <c r="C6811" s="209"/>
      <c r="D6811" s="210">
        <f>IF(B$6776&lt;&gt;"",IF(B$6776='Usages industrie'!$K29,'Usages industrie'!J29,0),0)</f>
        <v>0</v>
      </c>
      <c r="E6811" s="210">
        <f t="shared" si="600"/>
        <v>0</v>
      </c>
      <c r="F6811" s="210">
        <f t="shared" si="600"/>
        <v>0</v>
      </c>
      <c r="G6811" s="210">
        <f t="shared" si="600"/>
        <v>0</v>
      </c>
      <c r="H6811" s="210">
        <f t="shared" si="600"/>
        <v>0</v>
      </c>
      <c r="I6811" s="210">
        <f t="shared" si="600"/>
        <v>0</v>
      </c>
      <c r="J6811" s="210">
        <f t="shared" si="600"/>
        <v>0</v>
      </c>
      <c r="K6811" s="210">
        <f t="shared" si="600"/>
        <v>0</v>
      </c>
      <c r="L6811" s="210">
        <f t="shared" si="600"/>
        <v>0</v>
      </c>
      <c r="M6811" s="210">
        <f t="shared" si="600"/>
        <v>0</v>
      </c>
      <c r="N6811" s="210">
        <f t="shared" si="600"/>
        <v>0</v>
      </c>
      <c r="O6811" s="210">
        <f t="shared" si="600"/>
        <v>0</v>
      </c>
      <c r="P6811" s="210">
        <f t="shared" si="600"/>
        <v>0</v>
      </c>
      <c r="Q6811" s="210">
        <f t="shared" si="600"/>
        <v>0</v>
      </c>
      <c r="R6811" s="210">
        <f t="shared" si="600"/>
        <v>0</v>
      </c>
    </row>
    <row r="6812" spans="1:18" hidden="1" outlineLevel="2" x14ac:dyDescent="0.35">
      <c r="A6812" s="209" t="str">
        <f>'Usages industrie'!A30</f>
        <v>Usage industriel n°27</v>
      </c>
      <c r="B6812" s="209" t="s">
        <v>637</v>
      </c>
      <c r="C6812" s="209"/>
      <c r="D6812" s="210">
        <f>IF(B$6776&lt;&gt;"",IF(B$6776='Usages industrie'!$K30,'Usages industrie'!J30,0),0)</f>
        <v>0</v>
      </c>
      <c r="E6812" s="210">
        <f t="shared" si="600"/>
        <v>0</v>
      </c>
      <c r="F6812" s="210">
        <f t="shared" si="600"/>
        <v>0</v>
      </c>
      <c r="G6812" s="210">
        <f t="shared" si="600"/>
        <v>0</v>
      </c>
      <c r="H6812" s="210">
        <f t="shared" si="600"/>
        <v>0</v>
      </c>
      <c r="I6812" s="210">
        <f t="shared" si="600"/>
        <v>0</v>
      </c>
      <c r="J6812" s="210">
        <f t="shared" si="600"/>
        <v>0</v>
      </c>
      <c r="K6812" s="210">
        <f t="shared" si="600"/>
        <v>0</v>
      </c>
      <c r="L6812" s="210">
        <f t="shared" si="600"/>
        <v>0</v>
      </c>
      <c r="M6812" s="210">
        <f t="shared" si="600"/>
        <v>0</v>
      </c>
      <c r="N6812" s="210">
        <f t="shared" si="600"/>
        <v>0</v>
      </c>
      <c r="O6812" s="210">
        <f t="shared" si="600"/>
        <v>0</v>
      </c>
      <c r="P6812" s="210">
        <f t="shared" si="600"/>
        <v>0</v>
      </c>
      <c r="Q6812" s="210">
        <f t="shared" si="600"/>
        <v>0</v>
      </c>
      <c r="R6812" s="210">
        <f t="shared" si="600"/>
        <v>0</v>
      </c>
    </row>
    <row r="6813" spans="1:18" hidden="1" outlineLevel="2" x14ac:dyDescent="0.35">
      <c r="A6813" s="209" t="str">
        <f>'Usages industrie'!A31</f>
        <v>Usage industriel n°28</v>
      </c>
      <c r="B6813" s="209" t="s">
        <v>637</v>
      </c>
      <c r="C6813" s="209"/>
      <c r="D6813" s="210">
        <f>IF(B$6776&lt;&gt;"",IF(B$6776='Usages industrie'!$K31,'Usages industrie'!J31,0),0)</f>
        <v>0</v>
      </c>
      <c r="E6813" s="210">
        <f t="shared" si="600"/>
        <v>0</v>
      </c>
      <c r="F6813" s="210">
        <f t="shared" si="600"/>
        <v>0</v>
      </c>
      <c r="G6813" s="210">
        <f t="shared" si="600"/>
        <v>0</v>
      </c>
      <c r="H6813" s="210">
        <f t="shared" si="600"/>
        <v>0</v>
      </c>
      <c r="I6813" s="210">
        <f t="shared" si="600"/>
        <v>0</v>
      </c>
      <c r="J6813" s="210">
        <f t="shared" si="600"/>
        <v>0</v>
      </c>
      <c r="K6813" s="210">
        <f t="shared" si="600"/>
        <v>0</v>
      </c>
      <c r="L6813" s="210">
        <f t="shared" si="600"/>
        <v>0</v>
      </c>
      <c r="M6813" s="210">
        <f t="shared" si="600"/>
        <v>0</v>
      </c>
      <c r="N6813" s="210">
        <f t="shared" si="600"/>
        <v>0</v>
      </c>
      <c r="O6813" s="210">
        <f t="shared" si="600"/>
        <v>0</v>
      </c>
      <c r="P6813" s="210">
        <f t="shared" si="600"/>
        <v>0</v>
      </c>
      <c r="Q6813" s="210">
        <f t="shared" si="600"/>
        <v>0</v>
      </c>
      <c r="R6813" s="210">
        <f t="shared" si="600"/>
        <v>0</v>
      </c>
    </row>
    <row r="6814" spans="1:18" hidden="1" outlineLevel="2" x14ac:dyDescent="0.35">
      <c r="A6814" s="209" t="str">
        <f>'Usages industrie'!A32</f>
        <v>Usage industriel n°29</v>
      </c>
      <c r="B6814" s="209" t="s">
        <v>637</v>
      </c>
      <c r="C6814" s="209"/>
      <c r="D6814" s="210">
        <f>IF(B$6776&lt;&gt;"",IF(B$6776='Usages industrie'!$K32,'Usages industrie'!J32,0),0)</f>
        <v>0</v>
      </c>
      <c r="E6814" s="210">
        <f t="shared" si="600"/>
        <v>0</v>
      </c>
      <c r="F6814" s="210">
        <f t="shared" si="600"/>
        <v>0</v>
      </c>
      <c r="G6814" s="210">
        <f t="shared" si="600"/>
        <v>0</v>
      </c>
      <c r="H6814" s="210">
        <f t="shared" si="600"/>
        <v>0</v>
      </c>
      <c r="I6814" s="210">
        <f t="shared" si="600"/>
        <v>0</v>
      </c>
      <c r="J6814" s="210">
        <f t="shared" si="600"/>
        <v>0</v>
      </c>
      <c r="K6814" s="210">
        <f t="shared" si="600"/>
        <v>0</v>
      </c>
      <c r="L6814" s="210">
        <f t="shared" si="600"/>
        <v>0</v>
      </c>
      <c r="M6814" s="210">
        <f t="shared" si="600"/>
        <v>0</v>
      </c>
      <c r="N6814" s="210">
        <f t="shared" si="600"/>
        <v>0</v>
      </c>
      <c r="O6814" s="210">
        <f t="shared" si="600"/>
        <v>0</v>
      </c>
      <c r="P6814" s="210">
        <f t="shared" si="600"/>
        <v>0</v>
      </c>
      <c r="Q6814" s="210">
        <f t="shared" si="600"/>
        <v>0</v>
      </c>
      <c r="R6814" s="210">
        <f t="shared" si="600"/>
        <v>0</v>
      </c>
    </row>
    <row r="6815" spans="1:18" hidden="1" outlineLevel="2" x14ac:dyDescent="0.35">
      <c r="A6815" s="209" t="str">
        <f>'Usages industrie'!A33</f>
        <v>Usage industriel n°30</v>
      </c>
      <c r="B6815" s="209" t="s">
        <v>637</v>
      </c>
      <c r="C6815" s="209"/>
      <c r="D6815" s="210">
        <f>IF(B$6776&lt;&gt;"",IF(B$6776='Usages industrie'!$K33,'Usages industrie'!J33,0),0)</f>
        <v>0</v>
      </c>
      <c r="E6815" s="210">
        <f t="shared" si="600"/>
        <v>0</v>
      </c>
      <c r="F6815" s="210">
        <f t="shared" si="600"/>
        <v>0</v>
      </c>
      <c r="G6815" s="210">
        <f t="shared" si="600"/>
        <v>0</v>
      </c>
      <c r="H6815" s="210">
        <f t="shared" si="600"/>
        <v>0</v>
      </c>
      <c r="I6815" s="210">
        <f t="shared" si="600"/>
        <v>0</v>
      </c>
      <c r="J6815" s="210">
        <f t="shared" si="600"/>
        <v>0</v>
      </c>
      <c r="K6815" s="210">
        <f t="shared" si="600"/>
        <v>0</v>
      </c>
      <c r="L6815" s="210">
        <f t="shared" si="600"/>
        <v>0</v>
      </c>
      <c r="M6815" s="210">
        <f t="shared" si="600"/>
        <v>0</v>
      </c>
      <c r="N6815" s="210">
        <f t="shared" si="600"/>
        <v>0</v>
      </c>
      <c r="O6815" s="210">
        <f t="shared" si="600"/>
        <v>0</v>
      </c>
      <c r="P6815" s="210">
        <f t="shared" si="600"/>
        <v>0</v>
      </c>
      <c r="Q6815" s="210">
        <f t="shared" si="600"/>
        <v>0</v>
      </c>
      <c r="R6815" s="210">
        <f t="shared" si="600"/>
        <v>0</v>
      </c>
    </row>
    <row r="6816" spans="1:18" hidden="1" outlineLevel="2" x14ac:dyDescent="0.35">
      <c r="A6816" s="209" t="str">
        <f>'Usages industrie'!A34</f>
        <v>Usage industriel n°31</v>
      </c>
      <c r="B6816" s="209" t="s">
        <v>637</v>
      </c>
      <c r="C6816" s="209"/>
      <c r="D6816" s="210">
        <f>IF(B$6776&lt;&gt;"",IF(B$6776='Usages industrie'!$K34,'Usages industrie'!J34,0),0)</f>
        <v>0</v>
      </c>
      <c r="E6816" s="210">
        <f t="shared" ref="E6816:R6825" si="601">$D6816</f>
        <v>0</v>
      </c>
      <c r="F6816" s="210">
        <f t="shared" si="601"/>
        <v>0</v>
      </c>
      <c r="G6816" s="210">
        <f t="shared" si="601"/>
        <v>0</v>
      </c>
      <c r="H6816" s="210">
        <f t="shared" si="601"/>
        <v>0</v>
      </c>
      <c r="I6816" s="210">
        <f t="shared" si="601"/>
        <v>0</v>
      </c>
      <c r="J6816" s="210">
        <f t="shared" si="601"/>
        <v>0</v>
      </c>
      <c r="K6816" s="210">
        <f t="shared" si="601"/>
        <v>0</v>
      </c>
      <c r="L6816" s="210">
        <f t="shared" si="601"/>
        <v>0</v>
      </c>
      <c r="M6816" s="210">
        <f t="shared" si="601"/>
        <v>0</v>
      </c>
      <c r="N6816" s="210">
        <f t="shared" si="601"/>
        <v>0</v>
      </c>
      <c r="O6816" s="210">
        <f t="shared" si="601"/>
        <v>0</v>
      </c>
      <c r="P6816" s="210">
        <f t="shared" si="601"/>
        <v>0</v>
      </c>
      <c r="Q6816" s="210">
        <f t="shared" si="601"/>
        <v>0</v>
      </c>
      <c r="R6816" s="210">
        <f t="shared" si="601"/>
        <v>0</v>
      </c>
    </row>
    <row r="6817" spans="1:18" hidden="1" outlineLevel="2" x14ac:dyDescent="0.35">
      <c r="A6817" s="209" t="str">
        <f>'Usages industrie'!A35</f>
        <v>Usage industriel n°32</v>
      </c>
      <c r="B6817" s="209" t="s">
        <v>637</v>
      </c>
      <c r="C6817" s="209"/>
      <c r="D6817" s="210">
        <f>IF(B$6776&lt;&gt;"",IF(B$6776='Usages industrie'!$K35,'Usages industrie'!J35,0),0)</f>
        <v>0</v>
      </c>
      <c r="E6817" s="210">
        <f t="shared" si="601"/>
        <v>0</v>
      </c>
      <c r="F6817" s="210">
        <f t="shared" si="601"/>
        <v>0</v>
      </c>
      <c r="G6817" s="210">
        <f t="shared" si="601"/>
        <v>0</v>
      </c>
      <c r="H6817" s="210">
        <f t="shared" si="601"/>
        <v>0</v>
      </c>
      <c r="I6817" s="210">
        <f t="shared" si="601"/>
        <v>0</v>
      </c>
      <c r="J6817" s="210">
        <f t="shared" si="601"/>
        <v>0</v>
      </c>
      <c r="K6817" s="210">
        <f t="shared" si="601"/>
        <v>0</v>
      </c>
      <c r="L6817" s="210">
        <f t="shared" si="601"/>
        <v>0</v>
      </c>
      <c r="M6817" s="210">
        <f t="shared" si="601"/>
        <v>0</v>
      </c>
      <c r="N6817" s="210">
        <f t="shared" si="601"/>
        <v>0</v>
      </c>
      <c r="O6817" s="210">
        <f t="shared" si="601"/>
        <v>0</v>
      </c>
      <c r="P6817" s="210">
        <f t="shared" si="601"/>
        <v>0</v>
      </c>
      <c r="Q6817" s="210">
        <f t="shared" si="601"/>
        <v>0</v>
      </c>
      <c r="R6817" s="210">
        <f t="shared" si="601"/>
        <v>0</v>
      </c>
    </row>
    <row r="6818" spans="1:18" hidden="1" outlineLevel="2" x14ac:dyDescent="0.35">
      <c r="A6818" s="209" t="str">
        <f>'Usages industrie'!A36</f>
        <v>Usage industriel n°33</v>
      </c>
      <c r="B6818" s="209" t="s">
        <v>637</v>
      </c>
      <c r="C6818" s="209"/>
      <c r="D6818" s="210">
        <f>IF(B$6776&lt;&gt;"",IF(B$6776='Usages industrie'!$K36,'Usages industrie'!J36,0),0)</f>
        <v>0</v>
      </c>
      <c r="E6818" s="210">
        <f t="shared" si="601"/>
        <v>0</v>
      </c>
      <c r="F6818" s="210">
        <f t="shared" si="601"/>
        <v>0</v>
      </c>
      <c r="G6818" s="210">
        <f t="shared" si="601"/>
        <v>0</v>
      </c>
      <c r="H6818" s="210">
        <f t="shared" si="601"/>
        <v>0</v>
      </c>
      <c r="I6818" s="210">
        <f t="shared" si="601"/>
        <v>0</v>
      </c>
      <c r="J6818" s="210">
        <f t="shared" si="601"/>
        <v>0</v>
      </c>
      <c r="K6818" s="210">
        <f t="shared" si="601"/>
        <v>0</v>
      </c>
      <c r="L6818" s="210">
        <f t="shared" si="601"/>
        <v>0</v>
      </c>
      <c r="M6818" s="210">
        <f t="shared" si="601"/>
        <v>0</v>
      </c>
      <c r="N6818" s="210">
        <f t="shared" si="601"/>
        <v>0</v>
      </c>
      <c r="O6818" s="210">
        <f t="shared" si="601"/>
        <v>0</v>
      </c>
      <c r="P6818" s="210">
        <f t="shared" si="601"/>
        <v>0</v>
      </c>
      <c r="Q6818" s="210">
        <f t="shared" si="601"/>
        <v>0</v>
      </c>
      <c r="R6818" s="210">
        <f t="shared" si="601"/>
        <v>0</v>
      </c>
    </row>
    <row r="6819" spans="1:18" hidden="1" outlineLevel="2" x14ac:dyDescent="0.35">
      <c r="A6819" s="209" t="str">
        <f>'Usages industrie'!A37</f>
        <v>Usage industriel n°34</v>
      </c>
      <c r="B6819" s="209" t="s">
        <v>637</v>
      </c>
      <c r="C6819" s="209"/>
      <c r="D6819" s="210">
        <f>IF(B$6776&lt;&gt;"",IF(B$6776='Usages industrie'!$K37,'Usages industrie'!J37,0),0)</f>
        <v>0</v>
      </c>
      <c r="E6819" s="210">
        <f t="shared" si="601"/>
        <v>0</v>
      </c>
      <c r="F6819" s="210">
        <f t="shared" si="601"/>
        <v>0</v>
      </c>
      <c r="G6819" s="210">
        <f t="shared" si="601"/>
        <v>0</v>
      </c>
      <c r="H6819" s="210">
        <f t="shared" si="601"/>
        <v>0</v>
      </c>
      <c r="I6819" s="210">
        <f t="shared" si="601"/>
        <v>0</v>
      </c>
      <c r="J6819" s="210">
        <f t="shared" si="601"/>
        <v>0</v>
      </c>
      <c r="K6819" s="210">
        <f t="shared" si="601"/>
        <v>0</v>
      </c>
      <c r="L6819" s="210">
        <f t="shared" si="601"/>
        <v>0</v>
      </c>
      <c r="M6819" s="210">
        <f t="shared" si="601"/>
        <v>0</v>
      </c>
      <c r="N6819" s="210">
        <f t="shared" si="601"/>
        <v>0</v>
      </c>
      <c r="O6819" s="210">
        <f t="shared" si="601"/>
        <v>0</v>
      </c>
      <c r="P6819" s="210">
        <f t="shared" si="601"/>
        <v>0</v>
      </c>
      <c r="Q6819" s="210">
        <f t="shared" si="601"/>
        <v>0</v>
      </c>
      <c r="R6819" s="210">
        <f t="shared" si="601"/>
        <v>0</v>
      </c>
    </row>
    <row r="6820" spans="1:18" hidden="1" outlineLevel="2" x14ac:dyDescent="0.35">
      <c r="A6820" s="209" t="str">
        <f>'Usages industrie'!A38</f>
        <v>Usage industriel n°35</v>
      </c>
      <c r="B6820" s="209" t="s">
        <v>637</v>
      </c>
      <c r="C6820" s="209"/>
      <c r="D6820" s="210">
        <f>IF(B$6776&lt;&gt;"",IF(B$6776='Usages industrie'!$K38,'Usages industrie'!J38,0),0)</f>
        <v>0</v>
      </c>
      <c r="E6820" s="210">
        <f t="shared" si="601"/>
        <v>0</v>
      </c>
      <c r="F6820" s="210">
        <f t="shared" si="601"/>
        <v>0</v>
      </c>
      <c r="G6820" s="210">
        <f t="shared" si="601"/>
        <v>0</v>
      </c>
      <c r="H6820" s="210">
        <f t="shared" si="601"/>
        <v>0</v>
      </c>
      <c r="I6820" s="210">
        <f t="shared" si="601"/>
        <v>0</v>
      </c>
      <c r="J6820" s="210">
        <f t="shared" si="601"/>
        <v>0</v>
      </c>
      <c r="K6820" s="210">
        <f t="shared" si="601"/>
        <v>0</v>
      </c>
      <c r="L6820" s="210">
        <f t="shared" si="601"/>
        <v>0</v>
      </c>
      <c r="M6820" s="210">
        <f t="shared" si="601"/>
        <v>0</v>
      </c>
      <c r="N6820" s="210">
        <f t="shared" si="601"/>
        <v>0</v>
      </c>
      <c r="O6820" s="210">
        <f t="shared" si="601"/>
        <v>0</v>
      </c>
      <c r="P6820" s="210">
        <f t="shared" si="601"/>
        <v>0</v>
      </c>
      <c r="Q6820" s="210">
        <f t="shared" si="601"/>
        <v>0</v>
      </c>
      <c r="R6820" s="210">
        <f t="shared" si="601"/>
        <v>0</v>
      </c>
    </row>
    <row r="6821" spans="1:18" hidden="1" outlineLevel="2" x14ac:dyDescent="0.35">
      <c r="A6821" s="209" t="str">
        <f>'Usages industrie'!A39</f>
        <v>Usage industriel n°36</v>
      </c>
      <c r="B6821" s="209" t="s">
        <v>637</v>
      </c>
      <c r="C6821" s="209"/>
      <c r="D6821" s="210">
        <f>IF(B$6776&lt;&gt;"",IF(B$6776='Usages industrie'!$K39,'Usages industrie'!J39,0),0)</f>
        <v>0</v>
      </c>
      <c r="E6821" s="210">
        <f t="shared" si="601"/>
        <v>0</v>
      </c>
      <c r="F6821" s="210">
        <f t="shared" si="601"/>
        <v>0</v>
      </c>
      <c r="G6821" s="210">
        <f t="shared" si="601"/>
        <v>0</v>
      </c>
      <c r="H6821" s="210">
        <f t="shared" si="601"/>
        <v>0</v>
      </c>
      <c r="I6821" s="210">
        <f t="shared" si="601"/>
        <v>0</v>
      </c>
      <c r="J6821" s="210">
        <f t="shared" si="601"/>
        <v>0</v>
      </c>
      <c r="K6821" s="210">
        <f t="shared" si="601"/>
        <v>0</v>
      </c>
      <c r="L6821" s="210">
        <f t="shared" si="601"/>
        <v>0</v>
      </c>
      <c r="M6821" s="210">
        <f t="shared" si="601"/>
        <v>0</v>
      </c>
      <c r="N6821" s="210">
        <f t="shared" si="601"/>
        <v>0</v>
      </c>
      <c r="O6821" s="210">
        <f t="shared" si="601"/>
        <v>0</v>
      </c>
      <c r="P6821" s="210">
        <f t="shared" si="601"/>
        <v>0</v>
      </c>
      <c r="Q6821" s="210">
        <f t="shared" si="601"/>
        <v>0</v>
      </c>
      <c r="R6821" s="210">
        <f t="shared" si="601"/>
        <v>0</v>
      </c>
    </row>
    <row r="6822" spans="1:18" hidden="1" outlineLevel="2" x14ac:dyDescent="0.35">
      <c r="A6822" s="209" t="str">
        <f>'Usages industrie'!A40</f>
        <v>Usage industriel n°37</v>
      </c>
      <c r="B6822" s="209" t="s">
        <v>637</v>
      </c>
      <c r="C6822" s="209"/>
      <c r="D6822" s="210">
        <f>IF(B$6776&lt;&gt;"",IF(B$6776='Usages industrie'!$K40,'Usages industrie'!J40,0),0)</f>
        <v>0</v>
      </c>
      <c r="E6822" s="210">
        <f t="shared" si="601"/>
        <v>0</v>
      </c>
      <c r="F6822" s="210">
        <f t="shared" si="601"/>
        <v>0</v>
      </c>
      <c r="G6822" s="210">
        <f t="shared" si="601"/>
        <v>0</v>
      </c>
      <c r="H6822" s="210">
        <f t="shared" si="601"/>
        <v>0</v>
      </c>
      <c r="I6822" s="210">
        <f t="shared" si="601"/>
        <v>0</v>
      </c>
      <c r="J6822" s="210">
        <f t="shared" si="601"/>
        <v>0</v>
      </c>
      <c r="K6822" s="210">
        <f t="shared" si="601"/>
        <v>0</v>
      </c>
      <c r="L6822" s="210">
        <f t="shared" si="601"/>
        <v>0</v>
      </c>
      <c r="M6822" s="210">
        <f t="shared" si="601"/>
        <v>0</v>
      </c>
      <c r="N6822" s="210">
        <f t="shared" si="601"/>
        <v>0</v>
      </c>
      <c r="O6822" s="210">
        <f t="shared" si="601"/>
        <v>0</v>
      </c>
      <c r="P6822" s="210">
        <f t="shared" si="601"/>
        <v>0</v>
      </c>
      <c r="Q6822" s="210">
        <f t="shared" si="601"/>
        <v>0</v>
      </c>
      <c r="R6822" s="210">
        <f t="shared" si="601"/>
        <v>0</v>
      </c>
    </row>
    <row r="6823" spans="1:18" hidden="1" outlineLevel="2" x14ac:dyDescent="0.35">
      <c r="A6823" s="209" t="str">
        <f>'Usages industrie'!A41</f>
        <v>Usage industriel n°38</v>
      </c>
      <c r="B6823" s="209" t="s">
        <v>637</v>
      </c>
      <c r="C6823" s="209"/>
      <c r="D6823" s="210">
        <f>IF(B$6776&lt;&gt;"",IF(B$6776='Usages industrie'!$K41,'Usages industrie'!J41,0),0)</f>
        <v>0</v>
      </c>
      <c r="E6823" s="210">
        <f t="shared" si="601"/>
        <v>0</v>
      </c>
      <c r="F6823" s="210">
        <f t="shared" si="601"/>
        <v>0</v>
      </c>
      <c r="G6823" s="210">
        <f t="shared" si="601"/>
        <v>0</v>
      </c>
      <c r="H6823" s="210">
        <f t="shared" si="601"/>
        <v>0</v>
      </c>
      <c r="I6823" s="210">
        <f t="shared" si="601"/>
        <v>0</v>
      </c>
      <c r="J6823" s="210">
        <f t="shared" si="601"/>
        <v>0</v>
      </c>
      <c r="K6823" s="210">
        <f t="shared" si="601"/>
        <v>0</v>
      </c>
      <c r="L6823" s="210">
        <f t="shared" si="601"/>
        <v>0</v>
      </c>
      <c r="M6823" s="210">
        <f t="shared" si="601"/>
        <v>0</v>
      </c>
      <c r="N6823" s="210">
        <f t="shared" si="601"/>
        <v>0</v>
      </c>
      <c r="O6823" s="210">
        <f t="shared" si="601"/>
        <v>0</v>
      </c>
      <c r="P6823" s="210">
        <f t="shared" si="601"/>
        <v>0</v>
      </c>
      <c r="Q6823" s="210">
        <f t="shared" si="601"/>
        <v>0</v>
      </c>
      <c r="R6823" s="210">
        <f t="shared" si="601"/>
        <v>0</v>
      </c>
    </row>
    <row r="6824" spans="1:18" hidden="1" outlineLevel="2" x14ac:dyDescent="0.35">
      <c r="A6824" s="209" t="str">
        <f>'Usages industrie'!A42</f>
        <v>Usage industriel n°39</v>
      </c>
      <c r="B6824" s="209" t="s">
        <v>637</v>
      </c>
      <c r="C6824" s="209"/>
      <c r="D6824" s="210">
        <f>IF(B$6776&lt;&gt;"",IF(B$6776='Usages industrie'!$K42,'Usages industrie'!J42,0),0)</f>
        <v>0</v>
      </c>
      <c r="E6824" s="210">
        <f t="shared" si="601"/>
        <v>0</v>
      </c>
      <c r="F6824" s="210">
        <f t="shared" si="601"/>
        <v>0</v>
      </c>
      <c r="G6824" s="210">
        <f t="shared" si="601"/>
        <v>0</v>
      </c>
      <c r="H6824" s="210">
        <f t="shared" si="601"/>
        <v>0</v>
      </c>
      <c r="I6824" s="210">
        <f t="shared" si="601"/>
        <v>0</v>
      </c>
      <c r="J6824" s="210">
        <f t="shared" si="601"/>
        <v>0</v>
      </c>
      <c r="K6824" s="210">
        <f t="shared" si="601"/>
        <v>0</v>
      </c>
      <c r="L6824" s="210">
        <f t="shared" si="601"/>
        <v>0</v>
      </c>
      <c r="M6824" s="210">
        <f t="shared" si="601"/>
        <v>0</v>
      </c>
      <c r="N6824" s="210">
        <f t="shared" si="601"/>
        <v>0</v>
      </c>
      <c r="O6824" s="210">
        <f t="shared" si="601"/>
        <v>0</v>
      </c>
      <c r="P6824" s="210">
        <f t="shared" si="601"/>
        <v>0</v>
      </c>
      <c r="Q6824" s="210">
        <f t="shared" si="601"/>
        <v>0</v>
      </c>
      <c r="R6824" s="210">
        <f t="shared" si="601"/>
        <v>0</v>
      </c>
    </row>
    <row r="6825" spans="1:18" hidden="1" outlineLevel="2" x14ac:dyDescent="0.35">
      <c r="A6825" s="209" t="str">
        <f>'Usages industrie'!A43</f>
        <v>Usage industriel n°40</v>
      </c>
      <c r="B6825" s="209" t="s">
        <v>637</v>
      </c>
      <c r="C6825" s="209"/>
      <c r="D6825" s="210">
        <f>IF(B$6776&lt;&gt;"",IF(B$6776='Usages industrie'!$K43,'Usages industrie'!J43,0),0)</f>
        <v>0</v>
      </c>
      <c r="E6825" s="210">
        <f t="shared" si="601"/>
        <v>0</v>
      </c>
      <c r="F6825" s="210">
        <f t="shared" si="601"/>
        <v>0</v>
      </c>
      <c r="G6825" s="210">
        <f t="shared" si="601"/>
        <v>0</v>
      </c>
      <c r="H6825" s="210">
        <f t="shared" si="601"/>
        <v>0</v>
      </c>
      <c r="I6825" s="210">
        <f t="shared" si="601"/>
        <v>0</v>
      </c>
      <c r="J6825" s="210">
        <f t="shared" si="601"/>
        <v>0</v>
      </c>
      <c r="K6825" s="210">
        <f t="shared" si="601"/>
        <v>0</v>
      </c>
      <c r="L6825" s="210">
        <f t="shared" si="601"/>
        <v>0</v>
      </c>
      <c r="M6825" s="210">
        <f t="shared" si="601"/>
        <v>0</v>
      </c>
      <c r="N6825" s="210">
        <f t="shared" si="601"/>
        <v>0</v>
      </c>
      <c r="O6825" s="210">
        <f t="shared" si="601"/>
        <v>0</v>
      </c>
      <c r="P6825" s="210">
        <f t="shared" si="601"/>
        <v>0</v>
      </c>
      <c r="Q6825" s="210">
        <f t="shared" si="601"/>
        <v>0</v>
      </c>
      <c r="R6825" s="210">
        <f t="shared" si="601"/>
        <v>0</v>
      </c>
    </row>
    <row r="6826" spans="1:18" hidden="1" outlineLevel="2" x14ac:dyDescent="0.35">
      <c r="A6826" s="209" t="str">
        <f>'Usages industrie'!A44</f>
        <v>Usage industriel n°41</v>
      </c>
      <c r="B6826" s="209" t="s">
        <v>637</v>
      </c>
      <c r="C6826" s="209"/>
      <c r="D6826" s="210">
        <f>IF(B$6776&lt;&gt;"",IF(B$6776='Usages industrie'!$K44,'Usages industrie'!J44,0),0)</f>
        <v>0</v>
      </c>
      <c r="E6826" s="210">
        <f t="shared" ref="E6826:R6835" si="602">$D6826</f>
        <v>0</v>
      </c>
      <c r="F6826" s="210">
        <f t="shared" si="602"/>
        <v>0</v>
      </c>
      <c r="G6826" s="210">
        <f t="shared" si="602"/>
        <v>0</v>
      </c>
      <c r="H6826" s="210">
        <f t="shared" si="602"/>
        <v>0</v>
      </c>
      <c r="I6826" s="210">
        <f t="shared" si="602"/>
        <v>0</v>
      </c>
      <c r="J6826" s="210">
        <f t="shared" si="602"/>
        <v>0</v>
      </c>
      <c r="K6826" s="210">
        <f t="shared" si="602"/>
        <v>0</v>
      </c>
      <c r="L6826" s="210">
        <f t="shared" si="602"/>
        <v>0</v>
      </c>
      <c r="M6826" s="210">
        <f t="shared" si="602"/>
        <v>0</v>
      </c>
      <c r="N6826" s="210">
        <f t="shared" si="602"/>
        <v>0</v>
      </c>
      <c r="O6826" s="210">
        <f t="shared" si="602"/>
        <v>0</v>
      </c>
      <c r="P6826" s="210">
        <f t="shared" si="602"/>
        <v>0</v>
      </c>
      <c r="Q6826" s="210">
        <f t="shared" si="602"/>
        <v>0</v>
      </c>
      <c r="R6826" s="210">
        <f t="shared" si="602"/>
        <v>0</v>
      </c>
    </row>
    <row r="6827" spans="1:18" hidden="1" outlineLevel="2" x14ac:dyDescent="0.35">
      <c r="A6827" s="209" t="str">
        <f>'Usages industrie'!A45</f>
        <v>Usage industriel n°42</v>
      </c>
      <c r="B6827" s="209" t="s">
        <v>637</v>
      </c>
      <c r="C6827" s="209"/>
      <c r="D6827" s="210">
        <f>IF(B$6776&lt;&gt;"",IF(B$6776='Usages industrie'!$K45,'Usages industrie'!J45,0),0)</f>
        <v>0</v>
      </c>
      <c r="E6827" s="210">
        <f t="shared" si="602"/>
        <v>0</v>
      </c>
      <c r="F6827" s="210">
        <f t="shared" si="602"/>
        <v>0</v>
      </c>
      <c r="G6827" s="210">
        <f t="shared" si="602"/>
        <v>0</v>
      </c>
      <c r="H6827" s="210">
        <f t="shared" si="602"/>
        <v>0</v>
      </c>
      <c r="I6827" s="210">
        <f t="shared" si="602"/>
        <v>0</v>
      </c>
      <c r="J6827" s="210">
        <f t="shared" si="602"/>
        <v>0</v>
      </c>
      <c r="K6827" s="210">
        <f t="shared" si="602"/>
        <v>0</v>
      </c>
      <c r="L6827" s="210">
        <f t="shared" si="602"/>
        <v>0</v>
      </c>
      <c r="M6827" s="210">
        <f t="shared" si="602"/>
        <v>0</v>
      </c>
      <c r="N6827" s="210">
        <f t="shared" si="602"/>
        <v>0</v>
      </c>
      <c r="O6827" s="210">
        <f t="shared" si="602"/>
        <v>0</v>
      </c>
      <c r="P6827" s="210">
        <f t="shared" si="602"/>
        <v>0</v>
      </c>
      <c r="Q6827" s="210">
        <f t="shared" si="602"/>
        <v>0</v>
      </c>
      <c r="R6827" s="210">
        <f t="shared" si="602"/>
        <v>0</v>
      </c>
    </row>
    <row r="6828" spans="1:18" hidden="1" outlineLevel="2" x14ac:dyDescent="0.35">
      <c r="A6828" s="209" t="str">
        <f>'Usages industrie'!A46</f>
        <v>Usage industriel n°43</v>
      </c>
      <c r="B6828" s="209" t="s">
        <v>637</v>
      </c>
      <c r="C6828" s="209"/>
      <c r="D6828" s="210">
        <f>IF(B$6776&lt;&gt;"",IF(B$6776='Usages industrie'!$K46,'Usages industrie'!J46,0),0)</f>
        <v>0</v>
      </c>
      <c r="E6828" s="210">
        <f t="shared" si="602"/>
        <v>0</v>
      </c>
      <c r="F6828" s="210">
        <f t="shared" si="602"/>
        <v>0</v>
      </c>
      <c r="G6828" s="210">
        <f t="shared" si="602"/>
        <v>0</v>
      </c>
      <c r="H6828" s="210">
        <f t="shared" si="602"/>
        <v>0</v>
      </c>
      <c r="I6828" s="210">
        <f t="shared" si="602"/>
        <v>0</v>
      </c>
      <c r="J6828" s="210">
        <f t="shared" si="602"/>
        <v>0</v>
      </c>
      <c r="K6828" s="210">
        <f t="shared" si="602"/>
        <v>0</v>
      </c>
      <c r="L6828" s="210">
        <f t="shared" si="602"/>
        <v>0</v>
      </c>
      <c r="M6828" s="210">
        <f t="shared" si="602"/>
        <v>0</v>
      </c>
      <c r="N6828" s="210">
        <f t="shared" si="602"/>
        <v>0</v>
      </c>
      <c r="O6828" s="210">
        <f t="shared" si="602"/>
        <v>0</v>
      </c>
      <c r="P6828" s="210">
        <f t="shared" si="602"/>
        <v>0</v>
      </c>
      <c r="Q6828" s="210">
        <f t="shared" si="602"/>
        <v>0</v>
      </c>
      <c r="R6828" s="210">
        <f t="shared" si="602"/>
        <v>0</v>
      </c>
    </row>
    <row r="6829" spans="1:18" hidden="1" outlineLevel="2" x14ac:dyDescent="0.35">
      <c r="A6829" s="209" t="str">
        <f>'Usages industrie'!A47</f>
        <v>Usage industriel n°44</v>
      </c>
      <c r="B6829" s="209" t="s">
        <v>637</v>
      </c>
      <c r="C6829" s="209"/>
      <c r="D6829" s="210">
        <f>IF(B$6776&lt;&gt;"",IF(B$6776='Usages industrie'!$K47,'Usages industrie'!J47,0),0)</f>
        <v>0</v>
      </c>
      <c r="E6829" s="210">
        <f t="shared" si="602"/>
        <v>0</v>
      </c>
      <c r="F6829" s="210">
        <f t="shared" si="602"/>
        <v>0</v>
      </c>
      <c r="G6829" s="210">
        <f t="shared" si="602"/>
        <v>0</v>
      </c>
      <c r="H6829" s="210">
        <f t="shared" si="602"/>
        <v>0</v>
      </c>
      <c r="I6829" s="210">
        <f t="shared" si="602"/>
        <v>0</v>
      </c>
      <c r="J6829" s="210">
        <f t="shared" si="602"/>
        <v>0</v>
      </c>
      <c r="K6829" s="210">
        <f t="shared" si="602"/>
        <v>0</v>
      </c>
      <c r="L6829" s="210">
        <f t="shared" si="602"/>
        <v>0</v>
      </c>
      <c r="M6829" s="210">
        <f t="shared" si="602"/>
        <v>0</v>
      </c>
      <c r="N6829" s="210">
        <f t="shared" si="602"/>
        <v>0</v>
      </c>
      <c r="O6829" s="210">
        <f t="shared" si="602"/>
        <v>0</v>
      </c>
      <c r="P6829" s="210">
        <f t="shared" si="602"/>
        <v>0</v>
      </c>
      <c r="Q6829" s="210">
        <f t="shared" si="602"/>
        <v>0</v>
      </c>
      <c r="R6829" s="210">
        <f t="shared" si="602"/>
        <v>0</v>
      </c>
    </row>
    <row r="6830" spans="1:18" hidden="1" outlineLevel="2" x14ac:dyDescent="0.35">
      <c r="A6830" s="209" t="str">
        <f>'Usages industrie'!A48</f>
        <v>Usage industriel n°45</v>
      </c>
      <c r="B6830" s="209" t="s">
        <v>637</v>
      </c>
      <c r="C6830" s="209"/>
      <c r="D6830" s="210">
        <f>IF(B$6776&lt;&gt;"",IF(B$6776='Usages industrie'!$K48,'Usages industrie'!J48,0),0)</f>
        <v>0</v>
      </c>
      <c r="E6830" s="210">
        <f t="shared" si="602"/>
        <v>0</v>
      </c>
      <c r="F6830" s="210">
        <f t="shared" si="602"/>
        <v>0</v>
      </c>
      <c r="G6830" s="210">
        <f t="shared" si="602"/>
        <v>0</v>
      </c>
      <c r="H6830" s="210">
        <f t="shared" si="602"/>
        <v>0</v>
      </c>
      <c r="I6830" s="210">
        <f t="shared" si="602"/>
        <v>0</v>
      </c>
      <c r="J6830" s="210">
        <f t="shared" si="602"/>
        <v>0</v>
      </c>
      <c r="K6830" s="210">
        <f t="shared" si="602"/>
        <v>0</v>
      </c>
      <c r="L6830" s="210">
        <f t="shared" si="602"/>
        <v>0</v>
      </c>
      <c r="M6830" s="210">
        <f t="shared" si="602"/>
        <v>0</v>
      </c>
      <c r="N6830" s="210">
        <f t="shared" si="602"/>
        <v>0</v>
      </c>
      <c r="O6830" s="210">
        <f t="shared" si="602"/>
        <v>0</v>
      </c>
      <c r="P6830" s="210">
        <f t="shared" si="602"/>
        <v>0</v>
      </c>
      <c r="Q6830" s="210">
        <f t="shared" si="602"/>
        <v>0</v>
      </c>
      <c r="R6830" s="210">
        <f t="shared" si="602"/>
        <v>0</v>
      </c>
    </row>
    <row r="6831" spans="1:18" hidden="1" outlineLevel="2" x14ac:dyDescent="0.35">
      <c r="A6831" s="209" t="str">
        <f>'Usages industrie'!A49</f>
        <v>Usage industriel n°46</v>
      </c>
      <c r="B6831" s="209" t="s">
        <v>637</v>
      </c>
      <c r="C6831" s="209"/>
      <c r="D6831" s="210">
        <f>IF(B$6776&lt;&gt;"",IF(B$6776='Usages industrie'!$K49,'Usages industrie'!J49,0),0)</f>
        <v>0</v>
      </c>
      <c r="E6831" s="210">
        <f t="shared" si="602"/>
        <v>0</v>
      </c>
      <c r="F6831" s="210">
        <f t="shared" si="602"/>
        <v>0</v>
      </c>
      <c r="G6831" s="210">
        <f t="shared" si="602"/>
        <v>0</v>
      </c>
      <c r="H6831" s="210">
        <f t="shared" si="602"/>
        <v>0</v>
      </c>
      <c r="I6831" s="210">
        <f t="shared" si="602"/>
        <v>0</v>
      </c>
      <c r="J6831" s="210">
        <f t="shared" si="602"/>
        <v>0</v>
      </c>
      <c r="K6831" s="210">
        <f t="shared" si="602"/>
        <v>0</v>
      </c>
      <c r="L6831" s="210">
        <f t="shared" si="602"/>
        <v>0</v>
      </c>
      <c r="M6831" s="210">
        <f t="shared" si="602"/>
        <v>0</v>
      </c>
      <c r="N6831" s="210">
        <f t="shared" si="602"/>
        <v>0</v>
      </c>
      <c r="O6831" s="210">
        <f t="shared" si="602"/>
        <v>0</v>
      </c>
      <c r="P6831" s="210">
        <f t="shared" si="602"/>
        <v>0</v>
      </c>
      <c r="Q6831" s="210">
        <f t="shared" si="602"/>
        <v>0</v>
      </c>
      <c r="R6831" s="210">
        <f t="shared" si="602"/>
        <v>0</v>
      </c>
    </row>
    <row r="6832" spans="1:18" hidden="1" outlineLevel="2" x14ac:dyDescent="0.35">
      <c r="A6832" s="209" t="str">
        <f>'Usages industrie'!A50</f>
        <v>Usage industriel n°47</v>
      </c>
      <c r="B6832" s="209" t="s">
        <v>637</v>
      </c>
      <c r="C6832" s="209"/>
      <c r="D6832" s="210">
        <f>IF(B$6776&lt;&gt;"",IF(B$6776='Usages industrie'!$K50,'Usages industrie'!J50,0),0)</f>
        <v>0</v>
      </c>
      <c r="E6832" s="210">
        <f t="shared" si="602"/>
        <v>0</v>
      </c>
      <c r="F6832" s="210">
        <f t="shared" si="602"/>
        <v>0</v>
      </c>
      <c r="G6832" s="210">
        <f t="shared" si="602"/>
        <v>0</v>
      </c>
      <c r="H6832" s="210">
        <f t="shared" si="602"/>
        <v>0</v>
      </c>
      <c r="I6832" s="210">
        <f t="shared" si="602"/>
        <v>0</v>
      </c>
      <c r="J6832" s="210">
        <f t="shared" si="602"/>
        <v>0</v>
      </c>
      <c r="K6832" s="210">
        <f t="shared" si="602"/>
        <v>0</v>
      </c>
      <c r="L6832" s="210">
        <f t="shared" si="602"/>
        <v>0</v>
      </c>
      <c r="M6832" s="210">
        <f t="shared" si="602"/>
        <v>0</v>
      </c>
      <c r="N6832" s="210">
        <f t="shared" si="602"/>
        <v>0</v>
      </c>
      <c r="O6832" s="210">
        <f t="shared" si="602"/>
        <v>0</v>
      </c>
      <c r="P6832" s="210">
        <f t="shared" si="602"/>
        <v>0</v>
      </c>
      <c r="Q6832" s="210">
        <f t="shared" si="602"/>
        <v>0</v>
      </c>
      <c r="R6832" s="210">
        <f t="shared" si="602"/>
        <v>0</v>
      </c>
    </row>
    <row r="6833" spans="1:18" hidden="1" outlineLevel="2" x14ac:dyDescent="0.35">
      <c r="A6833" s="209" t="str">
        <f>'Usages industrie'!A51</f>
        <v>Usage industriel n°48</v>
      </c>
      <c r="B6833" s="209" t="s">
        <v>637</v>
      </c>
      <c r="C6833" s="209"/>
      <c r="D6833" s="210">
        <f>IF(B$6776&lt;&gt;"",IF(B$6776='Usages industrie'!$K51,'Usages industrie'!J51,0),0)</f>
        <v>0</v>
      </c>
      <c r="E6833" s="210">
        <f t="shared" si="602"/>
        <v>0</v>
      </c>
      <c r="F6833" s="210">
        <f t="shared" si="602"/>
        <v>0</v>
      </c>
      <c r="G6833" s="210">
        <f t="shared" si="602"/>
        <v>0</v>
      </c>
      <c r="H6833" s="210">
        <f t="shared" si="602"/>
        <v>0</v>
      </c>
      <c r="I6833" s="210">
        <f t="shared" si="602"/>
        <v>0</v>
      </c>
      <c r="J6833" s="210">
        <f t="shared" si="602"/>
        <v>0</v>
      </c>
      <c r="K6833" s="210">
        <f t="shared" si="602"/>
        <v>0</v>
      </c>
      <c r="L6833" s="210">
        <f t="shared" si="602"/>
        <v>0</v>
      </c>
      <c r="M6833" s="210">
        <f t="shared" si="602"/>
        <v>0</v>
      </c>
      <c r="N6833" s="210">
        <f t="shared" si="602"/>
        <v>0</v>
      </c>
      <c r="O6833" s="210">
        <f t="shared" si="602"/>
        <v>0</v>
      </c>
      <c r="P6833" s="210">
        <f t="shared" si="602"/>
        <v>0</v>
      </c>
      <c r="Q6833" s="210">
        <f t="shared" si="602"/>
        <v>0</v>
      </c>
      <c r="R6833" s="210">
        <f t="shared" si="602"/>
        <v>0</v>
      </c>
    </row>
    <row r="6834" spans="1:18" hidden="1" outlineLevel="2" x14ac:dyDescent="0.35">
      <c r="A6834" s="209" t="str">
        <f>'Usages industrie'!A52</f>
        <v>Usage industriel n°49</v>
      </c>
      <c r="B6834" s="209" t="s">
        <v>637</v>
      </c>
      <c r="C6834" s="209"/>
      <c r="D6834" s="210">
        <f>IF(B$6776&lt;&gt;"",IF(B$6776='Usages industrie'!$K52,'Usages industrie'!J52,0),0)</f>
        <v>0</v>
      </c>
      <c r="E6834" s="210">
        <f t="shared" si="602"/>
        <v>0</v>
      </c>
      <c r="F6834" s="210">
        <f t="shared" si="602"/>
        <v>0</v>
      </c>
      <c r="G6834" s="210">
        <f t="shared" si="602"/>
        <v>0</v>
      </c>
      <c r="H6834" s="210">
        <f t="shared" si="602"/>
        <v>0</v>
      </c>
      <c r="I6834" s="210">
        <f t="shared" si="602"/>
        <v>0</v>
      </c>
      <c r="J6834" s="210">
        <f t="shared" si="602"/>
        <v>0</v>
      </c>
      <c r="K6834" s="210">
        <f t="shared" si="602"/>
        <v>0</v>
      </c>
      <c r="L6834" s="210">
        <f t="shared" si="602"/>
        <v>0</v>
      </c>
      <c r="M6834" s="210">
        <f t="shared" si="602"/>
        <v>0</v>
      </c>
      <c r="N6834" s="210">
        <f t="shared" si="602"/>
        <v>0</v>
      </c>
      <c r="O6834" s="210">
        <f t="shared" si="602"/>
        <v>0</v>
      </c>
      <c r="P6834" s="210">
        <f t="shared" si="602"/>
        <v>0</v>
      </c>
      <c r="Q6834" s="210">
        <f t="shared" si="602"/>
        <v>0</v>
      </c>
      <c r="R6834" s="210">
        <f t="shared" si="602"/>
        <v>0</v>
      </c>
    </row>
    <row r="6835" spans="1:18" hidden="1" outlineLevel="2" x14ac:dyDescent="0.35">
      <c r="A6835" s="209" t="str">
        <f>'Usages industrie'!A53</f>
        <v>Usage industriel n°50</v>
      </c>
      <c r="B6835" s="209" t="s">
        <v>637</v>
      </c>
      <c r="C6835" s="209"/>
      <c r="D6835" s="210">
        <f>IF(B$6776&lt;&gt;"",IF(B$6776='Usages industrie'!$K53,'Usages industrie'!J53,0),0)</f>
        <v>0</v>
      </c>
      <c r="E6835" s="210">
        <f t="shared" si="602"/>
        <v>0</v>
      </c>
      <c r="F6835" s="210">
        <f t="shared" si="602"/>
        <v>0</v>
      </c>
      <c r="G6835" s="210">
        <f t="shared" si="602"/>
        <v>0</v>
      </c>
      <c r="H6835" s="210">
        <f t="shared" si="602"/>
        <v>0</v>
      </c>
      <c r="I6835" s="210">
        <f t="shared" si="602"/>
        <v>0</v>
      </c>
      <c r="J6835" s="210">
        <f t="shared" si="602"/>
        <v>0</v>
      </c>
      <c r="K6835" s="210">
        <f t="shared" si="602"/>
        <v>0</v>
      </c>
      <c r="L6835" s="210">
        <f t="shared" si="602"/>
        <v>0</v>
      </c>
      <c r="M6835" s="210">
        <f t="shared" si="602"/>
        <v>0</v>
      </c>
      <c r="N6835" s="210">
        <f t="shared" si="602"/>
        <v>0</v>
      </c>
      <c r="O6835" s="210">
        <f t="shared" si="602"/>
        <v>0</v>
      </c>
      <c r="P6835" s="210">
        <f t="shared" si="602"/>
        <v>0</v>
      </c>
      <c r="Q6835" s="210">
        <f t="shared" si="602"/>
        <v>0</v>
      </c>
      <c r="R6835" s="210">
        <f t="shared" si="602"/>
        <v>0</v>
      </c>
    </row>
    <row r="6836" spans="1:18" hidden="1" outlineLevel="1" collapsed="1" x14ac:dyDescent="0.35">
      <c r="A6836" s="209" t="s">
        <v>638</v>
      </c>
      <c r="B6836" s="209"/>
      <c r="C6836" s="209"/>
      <c r="D6836" s="210">
        <f t="shared" ref="D6836:R6836" si="603">SUM(D6786:D6835)</f>
        <v>0</v>
      </c>
      <c r="E6836" s="210">
        <f t="shared" si="603"/>
        <v>0</v>
      </c>
      <c r="F6836" s="210">
        <f t="shared" si="603"/>
        <v>0</v>
      </c>
      <c r="G6836" s="210">
        <f t="shared" si="603"/>
        <v>0</v>
      </c>
      <c r="H6836" s="210">
        <f t="shared" si="603"/>
        <v>0</v>
      </c>
      <c r="I6836" s="210">
        <f t="shared" si="603"/>
        <v>0</v>
      </c>
      <c r="J6836" s="210">
        <f t="shared" si="603"/>
        <v>0</v>
      </c>
      <c r="K6836" s="210">
        <f t="shared" si="603"/>
        <v>0</v>
      </c>
      <c r="L6836" s="210">
        <f t="shared" si="603"/>
        <v>0</v>
      </c>
      <c r="M6836" s="210">
        <f t="shared" si="603"/>
        <v>0</v>
      </c>
      <c r="N6836" s="210">
        <f t="shared" si="603"/>
        <v>0</v>
      </c>
      <c r="O6836" s="210">
        <f t="shared" si="603"/>
        <v>0</v>
      </c>
      <c r="P6836" s="210">
        <f t="shared" si="603"/>
        <v>0</v>
      </c>
      <c r="Q6836" s="210">
        <f t="shared" si="603"/>
        <v>0</v>
      </c>
      <c r="R6836" s="210">
        <f t="shared" si="603"/>
        <v>0</v>
      </c>
    </row>
    <row r="6837" spans="1:18" hidden="1" outlineLevel="2" x14ac:dyDescent="0.35">
      <c r="A6837" s="209" t="str">
        <f>'Usages industrie'!A4</f>
        <v>Usage industriel n°1</v>
      </c>
      <c r="B6837" s="209" t="s">
        <v>639</v>
      </c>
      <c r="C6837" s="209"/>
      <c r="D6837" s="210">
        <f>D6786*'Usages industrie'!$O4*(1+'Usages industrie'!$P4)^(D$6780-$D$6780)/1000</f>
        <v>0</v>
      </c>
      <c r="E6837" s="210">
        <f>E6786*'Usages industrie'!$O4*(1+'Usages industrie'!$P4)^(E$6780-$D$6780)/1000</f>
        <v>0</v>
      </c>
      <c r="F6837" s="210">
        <f>F6786*'Usages industrie'!$O4*(1+'Usages industrie'!$P4)^(F$6780-$D$6780)/1000</f>
        <v>0</v>
      </c>
      <c r="G6837" s="210">
        <f>G6786*'Usages industrie'!$O4*(1+'Usages industrie'!$P4)^(G$6780-$D$6780)/1000</f>
        <v>0</v>
      </c>
      <c r="H6837" s="210">
        <f>H6786*'Usages industrie'!$O4*(1+'Usages industrie'!$P4)^(H$6780-$D$6780)/1000</f>
        <v>0</v>
      </c>
      <c r="I6837" s="210">
        <f>I6786*'Usages industrie'!$O4*(1+'Usages industrie'!$P4)^(I$6780-$D$6780)/1000</f>
        <v>0</v>
      </c>
      <c r="J6837" s="210">
        <f>J6786*'Usages industrie'!$O4*(1+'Usages industrie'!$P4)^(J$6780-$D$6780)/1000</f>
        <v>0</v>
      </c>
      <c r="K6837" s="210">
        <f>K6786*'Usages industrie'!$O4*(1+'Usages industrie'!$P4)^(K$6780-$D$6780)/1000</f>
        <v>0</v>
      </c>
      <c r="L6837" s="210">
        <f>L6786*'Usages industrie'!$O4*(1+'Usages industrie'!$P4)^(L$6780-$D$6780)/1000</f>
        <v>0</v>
      </c>
      <c r="M6837" s="210">
        <f>M6786*'Usages industrie'!$O4*(1+'Usages industrie'!$P4)^(M$6780-$D$6780)/1000</f>
        <v>0</v>
      </c>
      <c r="N6837" s="210">
        <f>N6786*'Usages industrie'!$O4*(1+'Usages industrie'!$P4)^(N$6780-$D$6780)/1000</f>
        <v>0</v>
      </c>
      <c r="O6837" s="210">
        <f>O6786*'Usages industrie'!$O4*(1+'Usages industrie'!$P4)^(O$6780-$D$6780)/1000</f>
        <v>0</v>
      </c>
      <c r="P6837" s="210">
        <f>P6786*'Usages industrie'!$O4*(1+'Usages industrie'!$P4)^(P$6780-$D$6780)/1000</f>
        <v>0</v>
      </c>
      <c r="Q6837" s="210">
        <f>Q6786*'Usages industrie'!$O4*(1+'Usages industrie'!$P4)^(Q$6780-$D$6780)/1000</f>
        <v>0</v>
      </c>
      <c r="R6837" s="210">
        <f>R6786*'Usages industrie'!$O4*(1+'Usages industrie'!$P4)^(R$6780-$D$6780)/1000</f>
        <v>0</v>
      </c>
    </row>
    <row r="6838" spans="1:18" hidden="1" outlineLevel="2" x14ac:dyDescent="0.35">
      <c r="A6838" s="209" t="str">
        <f>'Usages industrie'!A5</f>
        <v>Usage industriel n°2</v>
      </c>
      <c r="B6838" s="209" t="s">
        <v>639</v>
      </c>
      <c r="C6838" s="209"/>
      <c r="D6838" s="210">
        <f>D6787*'Usages industrie'!$O5*(1+'Usages industrie'!$P5)^(D$6780-$D$6780)/1000</f>
        <v>0</v>
      </c>
      <c r="E6838" s="210">
        <f>E6787*'Usages industrie'!$O5*(1+'Usages industrie'!$P5)^(E$6780-$D$6780)/1000</f>
        <v>0</v>
      </c>
      <c r="F6838" s="210">
        <f>F6787*'Usages industrie'!$O5*(1+'Usages industrie'!$P5)^(F$6780-$D$6780)/1000</f>
        <v>0</v>
      </c>
      <c r="G6838" s="210">
        <f>G6787*'Usages industrie'!$O5*(1+'Usages industrie'!$P5)^(G$6780-$D$6780)/1000</f>
        <v>0</v>
      </c>
      <c r="H6838" s="210">
        <f>H6787*'Usages industrie'!$O5*(1+'Usages industrie'!$P5)^(H$6780-$D$6780)/1000</f>
        <v>0</v>
      </c>
      <c r="I6838" s="210">
        <f>I6787*'Usages industrie'!$O5*(1+'Usages industrie'!$P5)^(I$6780-$D$6780)/1000</f>
        <v>0</v>
      </c>
      <c r="J6838" s="210">
        <f>J6787*'Usages industrie'!$O5*(1+'Usages industrie'!$P5)^(J$6780-$D$6780)/1000</f>
        <v>0</v>
      </c>
      <c r="K6838" s="210">
        <f>K6787*'Usages industrie'!$O5*(1+'Usages industrie'!$P5)^(K$6780-$D$6780)/1000</f>
        <v>0</v>
      </c>
      <c r="L6838" s="210">
        <f>L6787*'Usages industrie'!$O5*(1+'Usages industrie'!$P5)^(L$6780-$D$6780)/1000</f>
        <v>0</v>
      </c>
      <c r="M6838" s="210">
        <f>M6787*'Usages industrie'!$O5*(1+'Usages industrie'!$P5)^(M$6780-$D$6780)/1000</f>
        <v>0</v>
      </c>
      <c r="N6838" s="210">
        <f>N6787*'Usages industrie'!$O5*(1+'Usages industrie'!$P5)^(N$6780-$D$6780)/1000</f>
        <v>0</v>
      </c>
      <c r="O6838" s="210">
        <f>O6787*'Usages industrie'!$O5*(1+'Usages industrie'!$P5)^(O$6780-$D$6780)/1000</f>
        <v>0</v>
      </c>
      <c r="P6838" s="210">
        <f>P6787*'Usages industrie'!$O5*(1+'Usages industrie'!$P5)^(P$6780-$D$6780)/1000</f>
        <v>0</v>
      </c>
      <c r="Q6838" s="210">
        <f>Q6787*'Usages industrie'!$O5*(1+'Usages industrie'!$P5)^(Q$6780-$D$6780)/1000</f>
        <v>0</v>
      </c>
      <c r="R6838" s="210">
        <f>R6787*'Usages industrie'!$O5*(1+'Usages industrie'!$P5)^(R$6780-$D$6780)/1000</f>
        <v>0</v>
      </c>
    </row>
    <row r="6839" spans="1:18" hidden="1" outlineLevel="2" x14ac:dyDescent="0.35">
      <c r="A6839" s="209" t="str">
        <f>'Usages industrie'!A6</f>
        <v>Usage industriel n°3</v>
      </c>
      <c r="B6839" s="209" t="s">
        <v>639</v>
      </c>
      <c r="C6839" s="209"/>
      <c r="D6839" s="210">
        <f>D6788*'Usages industrie'!$O6*(1+'Usages industrie'!$P6)^(D$6780-$D$6780)/1000</f>
        <v>0</v>
      </c>
      <c r="E6839" s="210">
        <f>E6788*'Usages industrie'!$O6*(1+'Usages industrie'!$P6)^(E$6780-$D$6780)/1000</f>
        <v>0</v>
      </c>
      <c r="F6839" s="210">
        <f>F6788*'Usages industrie'!$O6*(1+'Usages industrie'!$P6)^(F$6780-$D$6780)/1000</f>
        <v>0</v>
      </c>
      <c r="G6839" s="210">
        <f>G6788*'Usages industrie'!$O6*(1+'Usages industrie'!$P6)^(G$6780-$D$6780)/1000</f>
        <v>0</v>
      </c>
      <c r="H6839" s="210">
        <f>H6788*'Usages industrie'!$O6*(1+'Usages industrie'!$P6)^(H$6780-$D$6780)/1000</f>
        <v>0</v>
      </c>
      <c r="I6839" s="210">
        <f>I6788*'Usages industrie'!$O6*(1+'Usages industrie'!$P6)^(I$6780-$D$6780)/1000</f>
        <v>0</v>
      </c>
      <c r="J6839" s="210">
        <f>J6788*'Usages industrie'!$O6*(1+'Usages industrie'!$P6)^(J$6780-$D$6780)/1000</f>
        <v>0</v>
      </c>
      <c r="K6839" s="210">
        <f>K6788*'Usages industrie'!$O6*(1+'Usages industrie'!$P6)^(K$6780-$D$6780)/1000</f>
        <v>0</v>
      </c>
      <c r="L6839" s="210">
        <f>L6788*'Usages industrie'!$O6*(1+'Usages industrie'!$P6)^(L$6780-$D$6780)/1000</f>
        <v>0</v>
      </c>
      <c r="M6839" s="210">
        <f>M6788*'Usages industrie'!$O6*(1+'Usages industrie'!$P6)^(M$6780-$D$6780)/1000</f>
        <v>0</v>
      </c>
      <c r="N6839" s="210">
        <f>N6788*'Usages industrie'!$O6*(1+'Usages industrie'!$P6)^(N$6780-$D$6780)/1000</f>
        <v>0</v>
      </c>
      <c r="O6839" s="210">
        <f>O6788*'Usages industrie'!$O6*(1+'Usages industrie'!$P6)^(O$6780-$D$6780)/1000</f>
        <v>0</v>
      </c>
      <c r="P6839" s="210">
        <f>P6788*'Usages industrie'!$O6*(1+'Usages industrie'!$P6)^(P$6780-$D$6780)/1000</f>
        <v>0</v>
      </c>
      <c r="Q6839" s="210">
        <f>Q6788*'Usages industrie'!$O6*(1+'Usages industrie'!$P6)^(Q$6780-$D$6780)/1000</f>
        <v>0</v>
      </c>
      <c r="R6839" s="210">
        <f>R6788*'Usages industrie'!$O6*(1+'Usages industrie'!$P6)^(R$6780-$D$6780)/1000</f>
        <v>0</v>
      </c>
    </row>
    <row r="6840" spans="1:18" hidden="1" outlineLevel="2" x14ac:dyDescent="0.35">
      <c r="A6840" s="209" t="str">
        <f>'Usages industrie'!A7</f>
        <v>Usage industriel n°4</v>
      </c>
      <c r="B6840" s="209" t="s">
        <v>639</v>
      </c>
      <c r="C6840" s="209"/>
      <c r="D6840" s="210">
        <f>D6789*'Usages industrie'!$O7*(1+'Usages industrie'!$P7)^(D$6780-$D$6780)/1000</f>
        <v>0</v>
      </c>
      <c r="E6840" s="210">
        <f>E6789*'Usages industrie'!$O7*(1+'Usages industrie'!$P7)^(E$6780-$D$6780)/1000</f>
        <v>0</v>
      </c>
      <c r="F6840" s="210">
        <f>F6789*'Usages industrie'!$O7*(1+'Usages industrie'!$P7)^(F$6780-$D$6780)/1000</f>
        <v>0</v>
      </c>
      <c r="G6840" s="210">
        <f>G6789*'Usages industrie'!$O7*(1+'Usages industrie'!$P7)^(G$6780-$D$6780)/1000</f>
        <v>0</v>
      </c>
      <c r="H6840" s="210">
        <f>H6789*'Usages industrie'!$O7*(1+'Usages industrie'!$P7)^(H$6780-$D$6780)/1000</f>
        <v>0</v>
      </c>
      <c r="I6840" s="210">
        <f>I6789*'Usages industrie'!$O7*(1+'Usages industrie'!$P7)^(I$6780-$D$6780)/1000</f>
        <v>0</v>
      </c>
      <c r="J6840" s="210">
        <f>J6789*'Usages industrie'!$O7*(1+'Usages industrie'!$P7)^(J$6780-$D$6780)/1000</f>
        <v>0</v>
      </c>
      <c r="K6840" s="210">
        <f>K6789*'Usages industrie'!$O7*(1+'Usages industrie'!$P7)^(K$6780-$D$6780)/1000</f>
        <v>0</v>
      </c>
      <c r="L6840" s="210">
        <f>L6789*'Usages industrie'!$O7*(1+'Usages industrie'!$P7)^(L$6780-$D$6780)/1000</f>
        <v>0</v>
      </c>
      <c r="M6840" s="210">
        <f>M6789*'Usages industrie'!$O7*(1+'Usages industrie'!$P7)^(M$6780-$D$6780)/1000</f>
        <v>0</v>
      </c>
      <c r="N6840" s="210">
        <f>N6789*'Usages industrie'!$O7*(1+'Usages industrie'!$P7)^(N$6780-$D$6780)/1000</f>
        <v>0</v>
      </c>
      <c r="O6840" s="210">
        <f>O6789*'Usages industrie'!$O7*(1+'Usages industrie'!$P7)^(O$6780-$D$6780)/1000</f>
        <v>0</v>
      </c>
      <c r="P6840" s="210">
        <f>P6789*'Usages industrie'!$O7*(1+'Usages industrie'!$P7)^(P$6780-$D$6780)/1000</f>
        <v>0</v>
      </c>
      <c r="Q6840" s="210">
        <f>Q6789*'Usages industrie'!$O7*(1+'Usages industrie'!$P7)^(Q$6780-$D$6780)/1000</f>
        <v>0</v>
      </c>
      <c r="R6840" s="210">
        <f>R6789*'Usages industrie'!$O7*(1+'Usages industrie'!$P7)^(R$6780-$D$6780)/1000</f>
        <v>0</v>
      </c>
    </row>
    <row r="6841" spans="1:18" hidden="1" outlineLevel="2" x14ac:dyDescent="0.35">
      <c r="A6841" s="209" t="str">
        <f>'Usages industrie'!A8</f>
        <v>Usage industriel n°5</v>
      </c>
      <c r="B6841" s="209" t="s">
        <v>639</v>
      </c>
      <c r="C6841" s="209"/>
      <c r="D6841" s="210">
        <f>D6790*'Usages industrie'!$O8*(1+'Usages industrie'!$P8)^(D$6780-$D$6780)/1000</f>
        <v>0</v>
      </c>
      <c r="E6841" s="210">
        <f>E6790*'Usages industrie'!$O8*(1+'Usages industrie'!$P8)^(E$6780-$D$6780)/1000</f>
        <v>0</v>
      </c>
      <c r="F6841" s="210">
        <f>F6790*'Usages industrie'!$O8*(1+'Usages industrie'!$P8)^(F$6780-$D$6780)/1000</f>
        <v>0</v>
      </c>
      <c r="G6841" s="210">
        <f>G6790*'Usages industrie'!$O8*(1+'Usages industrie'!$P8)^(G$6780-$D$6780)/1000</f>
        <v>0</v>
      </c>
      <c r="H6841" s="210">
        <f>H6790*'Usages industrie'!$O8*(1+'Usages industrie'!$P8)^(H$6780-$D$6780)/1000</f>
        <v>0</v>
      </c>
      <c r="I6841" s="210">
        <f>I6790*'Usages industrie'!$O8*(1+'Usages industrie'!$P8)^(I$6780-$D$6780)/1000</f>
        <v>0</v>
      </c>
      <c r="J6841" s="210">
        <f>J6790*'Usages industrie'!$O8*(1+'Usages industrie'!$P8)^(J$6780-$D$6780)/1000</f>
        <v>0</v>
      </c>
      <c r="K6841" s="210">
        <f>K6790*'Usages industrie'!$O8*(1+'Usages industrie'!$P8)^(K$6780-$D$6780)/1000</f>
        <v>0</v>
      </c>
      <c r="L6841" s="210">
        <f>L6790*'Usages industrie'!$O8*(1+'Usages industrie'!$P8)^(L$6780-$D$6780)/1000</f>
        <v>0</v>
      </c>
      <c r="M6841" s="210">
        <f>M6790*'Usages industrie'!$O8*(1+'Usages industrie'!$P8)^(M$6780-$D$6780)/1000</f>
        <v>0</v>
      </c>
      <c r="N6841" s="210">
        <f>N6790*'Usages industrie'!$O8*(1+'Usages industrie'!$P8)^(N$6780-$D$6780)/1000</f>
        <v>0</v>
      </c>
      <c r="O6841" s="210">
        <f>O6790*'Usages industrie'!$O8*(1+'Usages industrie'!$P8)^(O$6780-$D$6780)/1000</f>
        <v>0</v>
      </c>
      <c r="P6841" s="210">
        <f>P6790*'Usages industrie'!$O8*(1+'Usages industrie'!$P8)^(P$6780-$D$6780)/1000</f>
        <v>0</v>
      </c>
      <c r="Q6841" s="210">
        <f>Q6790*'Usages industrie'!$O8*(1+'Usages industrie'!$P8)^(Q$6780-$D$6780)/1000</f>
        <v>0</v>
      </c>
      <c r="R6841" s="210">
        <f>R6790*'Usages industrie'!$O8*(1+'Usages industrie'!$P8)^(R$6780-$D$6780)/1000</f>
        <v>0</v>
      </c>
    </row>
    <row r="6842" spans="1:18" hidden="1" outlineLevel="2" x14ac:dyDescent="0.35">
      <c r="A6842" s="209" t="str">
        <f>'Usages industrie'!A9</f>
        <v>Usage industriel n°6</v>
      </c>
      <c r="B6842" s="209" t="s">
        <v>639</v>
      </c>
      <c r="C6842" s="209"/>
      <c r="D6842" s="210">
        <f>D6791*'Usages industrie'!$O9*(1+'Usages industrie'!$P9)^(D$6780-$D$6780)/1000</f>
        <v>0</v>
      </c>
      <c r="E6842" s="210">
        <f>E6791*'Usages industrie'!$O9*(1+'Usages industrie'!$P9)^(E$6780-$D$6780)/1000</f>
        <v>0</v>
      </c>
      <c r="F6842" s="210">
        <f>F6791*'Usages industrie'!$O9*(1+'Usages industrie'!$P9)^(F$6780-$D$6780)/1000</f>
        <v>0</v>
      </c>
      <c r="G6842" s="210">
        <f>G6791*'Usages industrie'!$O9*(1+'Usages industrie'!$P9)^(G$6780-$D$6780)/1000</f>
        <v>0</v>
      </c>
      <c r="H6842" s="210">
        <f>H6791*'Usages industrie'!$O9*(1+'Usages industrie'!$P9)^(H$6780-$D$6780)/1000</f>
        <v>0</v>
      </c>
      <c r="I6842" s="210">
        <f>I6791*'Usages industrie'!$O9*(1+'Usages industrie'!$P9)^(I$6780-$D$6780)/1000</f>
        <v>0</v>
      </c>
      <c r="J6842" s="210">
        <f>J6791*'Usages industrie'!$O9*(1+'Usages industrie'!$P9)^(J$6780-$D$6780)/1000</f>
        <v>0</v>
      </c>
      <c r="K6842" s="210">
        <f>K6791*'Usages industrie'!$O9*(1+'Usages industrie'!$P9)^(K$6780-$D$6780)/1000</f>
        <v>0</v>
      </c>
      <c r="L6842" s="210">
        <f>L6791*'Usages industrie'!$O9*(1+'Usages industrie'!$P9)^(L$6780-$D$6780)/1000</f>
        <v>0</v>
      </c>
      <c r="M6842" s="210">
        <f>M6791*'Usages industrie'!$O9*(1+'Usages industrie'!$P9)^(M$6780-$D$6780)/1000</f>
        <v>0</v>
      </c>
      <c r="N6842" s="210">
        <f>N6791*'Usages industrie'!$O9*(1+'Usages industrie'!$P9)^(N$6780-$D$6780)/1000</f>
        <v>0</v>
      </c>
      <c r="O6842" s="210">
        <f>O6791*'Usages industrie'!$O9*(1+'Usages industrie'!$P9)^(O$6780-$D$6780)/1000</f>
        <v>0</v>
      </c>
      <c r="P6842" s="210">
        <f>P6791*'Usages industrie'!$O9*(1+'Usages industrie'!$P9)^(P$6780-$D$6780)/1000</f>
        <v>0</v>
      </c>
      <c r="Q6842" s="210">
        <f>Q6791*'Usages industrie'!$O9*(1+'Usages industrie'!$P9)^(Q$6780-$D$6780)/1000</f>
        <v>0</v>
      </c>
      <c r="R6842" s="210">
        <f>R6791*'Usages industrie'!$O9*(1+'Usages industrie'!$P9)^(R$6780-$D$6780)/1000</f>
        <v>0</v>
      </c>
    </row>
    <row r="6843" spans="1:18" hidden="1" outlineLevel="2" x14ac:dyDescent="0.35">
      <c r="A6843" s="209" t="str">
        <f>'Usages industrie'!A10</f>
        <v>Usage industriel n°7</v>
      </c>
      <c r="B6843" s="209" t="s">
        <v>639</v>
      </c>
      <c r="C6843" s="209"/>
      <c r="D6843" s="210">
        <f>D6792*'Usages industrie'!$O10*(1+'Usages industrie'!$P10)^(D$6780-$D$6780)/1000</f>
        <v>0</v>
      </c>
      <c r="E6843" s="210">
        <f>E6792*'Usages industrie'!$O10*(1+'Usages industrie'!$P10)^(E$6780-$D$6780)/1000</f>
        <v>0</v>
      </c>
      <c r="F6843" s="210">
        <f>F6792*'Usages industrie'!$O10*(1+'Usages industrie'!$P10)^(F$6780-$D$6780)/1000</f>
        <v>0</v>
      </c>
      <c r="G6843" s="210">
        <f>G6792*'Usages industrie'!$O10*(1+'Usages industrie'!$P10)^(G$6780-$D$6780)/1000</f>
        <v>0</v>
      </c>
      <c r="H6843" s="210">
        <f>H6792*'Usages industrie'!$O10*(1+'Usages industrie'!$P10)^(H$6780-$D$6780)/1000</f>
        <v>0</v>
      </c>
      <c r="I6843" s="210">
        <f>I6792*'Usages industrie'!$O10*(1+'Usages industrie'!$P10)^(I$6780-$D$6780)/1000</f>
        <v>0</v>
      </c>
      <c r="J6843" s="210">
        <f>J6792*'Usages industrie'!$O10*(1+'Usages industrie'!$P10)^(J$6780-$D$6780)/1000</f>
        <v>0</v>
      </c>
      <c r="K6843" s="210">
        <f>K6792*'Usages industrie'!$O10*(1+'Usages industrie'!$P10)^(K$6780-$D$6780)/1000</f>
        <v>0</v>
      </c>
      <c r="L6843" s="210">
        <f>L6792*'Usages industrie'!$O10*(1+'Usages industrie'!$P10)^(L$6780-$D$6780)/1000</f>
        <v>0</v>
      </c>
      <c r="M6843" s="210">
        <f>M6792*'Usages industrie'!$O10*(1+'Usages industrie'!$P10)^(M$6780-$D$6780)/1000</f>
        <v>0</v>
      </c>
      <c r="N6843" s="210">
        <f>N6792*'Usages industrie'!$O10*(1+'Usages industrie'!$P10)^(N$6780-$D$6780)/1000</f>
        <v>0</v>
      </c>
      <c r="O6843" s="210">
        <f>O6792*'Usages industrie'!$O10*(1+'Usages industrie'!$P10)^(O$6780-$D$6780)/1000</f>
        <v>0</v>
      </c>
      <c r="P6843" s="210">
        <f>P6792*'Usages industrie'!$O10*(1+'Usages industrie'!$P10)^(P$6780-$D$6780)/1000</f>
        <v>0</v>
      </c>
      <c r="Q6843" s="210">
        <f>Q6792*'Usages industrie'!$O10*(1+'Usages industrie'!$P10)^(Q$6780-$D$6780)/1000</f>
        <v>0</v>
      </c>
      <c r="R6843" s="210">
        <f>R6792*'Usages industrie'!$O10*(1+'Usages industrie'!$P10)^(R$6780-$D$6780)/1000</f>
        <v>0</v>
      </c>
    </row>
    <row r="6844" spans="1:18" hidden="1" outlineLevel="2" x14ac:dyDescent="0.35">
      <c r="A6844" s="209" t="str">
        <f>'Usages industrie'!A11</f>
        <v>Usage industriel n°8</v>
      </c>
      <c r="B6844" s="209" t="s">
        <v>639</v>
      </c>
      <c r="C6844" s="209"/>
      <c r="D6844" s="210">
        <f>D6793*'Usages industrie'!$O11*(1+'Usages industrie'!$P11)^(D$6780-$D$6780)/1000</f>
        <v>0</v>
      </c>
      <c r="E6844" s="210">
        <f>E6793*'Usages industrie'!$O11*(1+'Usages industrie'!$P11)^(E$6780-$D$6780)/1000</f>
        <v>0</v>
      </c>
      <c r="F6844" s="210">
        <f>F6793*'Usages industrie'!$O11*(1+'Usages industrie'!$P11)^(F$6780-$D$6780)/1000</f>
        <v>0</v>
      </c>
      <c r="G6844" s="210">
        <f>G6793*'Usages industrie'!$O11*(1+'Usages industrie'!$P11)^(G$6780-$D$6780)/1000</f>
        <v>0</v>
      </c>
      <c r="H6844" s="210">
        <f>H6793*'Usages industrie'!$O11*(1+'Usages industrie'!$P11)^(H$6780-$D$6780)/1000</f>
        <v>0</v>
      </c>
      <c r="I6844" s="210">
        <f>I6793*'Usages industrie'!$O11*(1+'Usages industrie'!$P11)^(I$6780-$D$6780)/1000</f>
        <v>0</v>
      </c>
      <c r="J6844" s="210">
        <f>J6793*'Usages industrie'!$O11*(1+'Usages industrie'!$P11)^(J$6780-$D$6780)/1000</f>
        <v>0</v>
      </c>
      <c r="K6844" s="210">
        <f>K6793*'Usages industrie'!$O11*(1+'Usages industrie'!$P11)^(K$6780-$D$6780)/1000</f>
        <v>0</v>
      </c>
      <c r="L6844" s="210">
        <f>L6793*'Usages industrie'!$O11*(1+'Usages industrie'!$P11)^(L$6780-$D$6780)/1000</f>
        <v>0</v>
      </c>
      <c r="M6844" s="210">
        <f>M6793*'Usages industrie'!$O11*(1+'Usages industrie'!$P11)^(M$6780-$D$6780)/1000</f>
        <v>0</v>
      </c>
      <c r="N6844" s="210">
        <f>N6793*'Usages industrie'!$O11*(1+'Usages industrie'!$P11)^(N$6780-$D$6780)/1000</f>
        <v>0</v>
      </c>
      <c r="O6844" s="210">
        <f>O6793*'Usages industrie'!$O11*(1+'Usages industrie'!$P11)^(O$6780-$D$6780)/1000</f>
        <v>0</v>
      </c>
      <c r="P6844" s="210">
        <f>P6793*'Usages industrie'!$O11*(1+'Usages industrie'!$P11)^(P$6780-$D$6780)/1000</f>
        <v>0</v>
      </c>
      <c r="Q6844" s="210">
        <f>Q6793*'Usages industrie'!$O11*(1+'Usages industrie'!$P11)^(Q$6780-$D$6780)/1000</f>
        <v>0</v>
      </c>
      <c r="R6844" s="210">
        <f>R6793*'Usages industrie'!$O11*(1+'Usages industrie'!$P11)^(R$6780-$D$6780)/1000</f>
        <v>0</v>
      </c>
    </row>
    <row r="6845" spans="1:18" hidden="1" outlineLevel="2" x14ac:dyDescent="0.35">
      <c r="A6845" s="209" t="str">
        <f>'Usages industrie'!A12</f>
        <v>Usage industriel n°9</v>
      </c>
      <c r="B6845" s="209" t="s">
        <v>639</v>
      </c>
      <c r="C6845" s="209"/>
      <c r="D6845" s="210">
        <f>D6794*'Usages industrie'!$O12*(1+'Usages industrie'!$P12)^(D$6780-$D$6780)/1000</f>
        <v>0</v>
      </c>
      <c r="E6845" s="210">
        <f>E6794*'Usages industrie'!$O12*(1+'Usages industrie'!$P12)^(E$6780-$D$6780)/1000</f>
        <v>0</v>
      </c>
      <c r="F6845" s="210">
        <f>F6794*'Usages industrie'!$O12*(1+'Usages industrie'!$P12)^(F$6780-$D$6780)/1000</f>
        <v>0</v>
      </c>
      <c r="G6845" s="210">
        <f>G6794*'Usages industrie'!$O12*(1+'Usages industrie'!$P12)^(G$6780-$D$6780)/1000</f>
        <v>0</v>
      </c>
      <c r="H6845" s="210">
        <f>H6794*'Usages industrie'!$O12*(1+'Usages industrie'!$P12)^(H$6780-$D$6780)/1000</f>
        <v>0</v>
      </c>
      <c r="I6845" s="210">
        <f>I6794*'Usages industrie'!$O12*(1+'Usages industrie'!$P12)^(I$6780-$D$6780)/1000</f>
        <v>0</v>
      </c>
      <c r="J6845" s="210">
        <f>J6794*'Usages industrie'!$O12*(1+'Usages industrie'!$P12)^(J$6780-$D$6780)/1000</f>
        <v>0</v>
      </c>
      <c r="K6845" s="210">
        <f>K6794*'Usages industrie'!$O12*(1+'Usages industrie'!$P12)^(K$6780-$D$6780)/1000</f>
        <v>0</v>
      </c>
      <c r="L6845" s="210">
        <f>L6794*'Usages industrie'!$O12*(1+'Usages industrie'!$P12)^(L$6780-$D$6780)/1000</f>
        <v>0</v>
      </c>
      <c r="M6845" s="210">
        <f>M6794*'Usages industrie'!$O12*(1+'Usages industrie'!$P12)^(M$6780-$D$6780)/1000</f>
        <v>0</v>
      </c>
      <c r="N6845" s="210">
        <f>N6794*'Usages industrie'!$O12*(1+'Usages industrie'!$P12)^(N$6780-$D$6780)/1000</f>
        <v>0</v>
      </c>
      <c r="O6845" s="210">
        <f>O6794*'Usages industrie'!$O12*(1+'Usages industrie'!$P12)^(O$6780-$D$6780)/1000</f>
        <v>0</v>
      </c>
      <c r="P6845" s="210">
        <f>P6794*'Usages industrie'!$O12*(1+'Usages industrie'!$P12)^(P$6780-$D$6780)/1000</f>
        <v>0</v>
      </c>
      <c r="Q6845" s="210">
        <f>Q6794*'Usages industrie'!$O12*(1+'Usages industrie'!$P12)^(Q$6780-$D$6780)/1000</f>
        <v>0</v>
      </c>
      <c r="R6845" s="210">
        <f>R6794*'Usages industrie'!$O12*(1+'Usages industrie'!$P12)^(R$6780-$D$6780)/1000</f>
        <v>0</v>
      </c>
    </row>
    <row r="6846" spans="1:18" hidden="1" outlineLevel="2" x14ac:dyDescent="0.35">
      <c r="A6846" s="209" t="str">
        <f>'Usages industrie'!A13</f>
        <v>Usage industriel n°10</v>
      </c>
      <c r="B6846" s="209" t="s">
        <v>639</v>
      </c>
      <c r="C6846" s="209"/>
      <c r="D6846" s="210">
        <f>D6795*'Usages industrie'!$O13*(1+'Usages industrie'!$P13)^(D$6780-$D$6780)/1000</f>
        <v>0</v>
      </c>
      <c r="E6846" s="210">
        <f>E6795*'Usages industrie'!$O13*(1+'Usages industrie'!$P13)^(E$6780-$D$6780)/1000</f>
        <v>0</v>
      </c>
      <c r="F6846" s="210">
        <f>F6795*'Usages industrie'!$O13*(1+'Usages industrie'!$P13)^(F$6780-$D$6780)/1000</f>
        <v>0</v>
      </c>
      <c r="G6846" s="210">
        <f>G6795*'Usages industrie'!$O13*(1+'Usages industrie'!$P13)^(G$6780-$D$6780)/1000</f>
        <v>0</v>
      </c>
      <c r="H6846" s="210">
        <f>H6795*'Usages industrie'!$O13*(1+'Usages industrie'!$P13)^(H$6780-$D$6780)/1000</f>
        <v>0</v>
      </c>
      <c r="I6846" s="210">
        <f>I6795*'Usages industrie'!$O13*(1+'Usages industrie'!$P13)^(I$6780-$D$6780)/1000</f>
        <v>0</v>
      </c>
      <c r="J6846" s="210">
        <f>J6795*'Usages industrie'!$O13*(1+'Usages industrie'!$P13)^(J$6780-$D$6780)/1000</f>
        <v>0</v>
      </c>
      <c r="K6846" s="210">
        <f>K6795*'Usages industrie'!$O13*(1+'Usages industrie'!$P13)^(K$6780-$D$6780)/1000</f>
        <v>0</v>
      </c>
      <c r="L6846" s="210">
        <f>L6795*'Usages industrie'!$O13*(1+'Usages industrie'!$P13)^(L$6780-$D$6780)/1000</f>
        <v>0</v>
      </c>
      <c r="M6846" s="210">
        <f>M6795*'Usages industrie'!$O13*(1+'Usages industrie'!$P13)^(M$6780-$D$6780)/1000</f>
        <v>0</v>
      </c>
      <c r="N6846" s="210">
        <f>N6795*'Usages industrie'!$O13*(1+'Usages industrie'!$P13)^(N$6780-$D$6780)/1000</f>
        <v>0</v>
      </c>
      <c r="O6846" s="210">
        <f>O6795*'Usages industrie'!$O13*(1+'Usages industrie'!$P13)^(O$6780-$D$6780)/1000</f>
        <v>0</v>
      </c>
      <c r="P6846" s="210">
        <f>P6795*'Usages industrie'!$O13*(1+'Usages industrie'!$P13)^(P$6780-$D$6780)/1000</f>
        <v>0</v>
      </c>
      <c r="Q6846" s="210">
        <f>Q6795*'Usages industrie'!$O13*(1+'Usages industrie'!$P13)^(Q$6780-$D$6780)/1000</f>
        <v>0</v>
      </c>
      <c r="R6846" s="210">
        <f>R6795*'Usages industrie'!$O13*(1+'Usages industrie'!$P13)^(R$6780-$D$6780)/1000</f>
        <v>0</v>
      </c>
    </row>
    <row r="6847" spans="1:18" hidden="1" outlineLevel="2" x14ac:dyDescent="0.35">
      <c r="A6847" s="209" t="str">
        <f>'Usages industrie'!A14</f>
        <v>Usage industriel n°11</v>
      </c>
      <c r="B6847" s="209" t="s">
        <v>639</v>
      </c>
      <c r="C6847" s="209"/>
      <c r="D6847" s="210">
        <f>D6796*'Usages industrie'!$O14*(1+'Usages industrie'!$P14)^(D$6780-$D$6780)/1000</f>
        <v>0</v>
      </c>
      <c r="E6847" s="210">
        <f>E6796*'Usages industrie'!$O14*(1+'Usages industrie'!$P14)^(E$6780-$D$6780)/1000</f>
        <v>0</v>
      </c>
      <c r="F6847" s="210">
        <f>F6796*'Usages industrie'!$O14*(1+'Usages industrie'!$P14)^(F$6780-$D$6780)/1000</f>
        <v>0</v>
      </c>
      <c r="G6847" s="210">
        <f>G6796*'Usages industrie'!$O14*(1+'Usages industrie'!$P14)^(G$6780-$D$6780)/1000</f>
        <v>0</v>
      </c>
      <c r="H6847" s="210">
        <f>H6796*'Usages industrie'!$O14*(1+'Usages industrie'!$P14)^(H$6780-$D$6780)/1000</f>
        <v>0</v>
      </c>
      <c r="I6847" s="210">
        <f>I6796*'Usages industrie'!$O14*(1+'Usages industrie'!$P14)^(I$6780-$D$6780)/1000</f>
        <v>0</v>
      </c>
      <c r="J6847" s="210">
        <f>J6796*'Usages industrie'!$O14*(1+'Usages industrie'!$P14)^(J$6780-$D$6780)/1000</f>
        <v>0</v>
      </c>
      <c r="K6847" s="210">
        <f>K6796*'Usages industrie'!$O14*(1+'Usages industrie'!$P14)^(K$6780-$D$6780)/1000</f>
        <v>0</v>
      </c>
      <c r="L6847" s="210">
        <f>L6796*'Usages industrie'!$O14*(1+'Usages industrie'!$P14)^(L$6780-$D$6780)/1000</f>
        <v>0</v>
      </c>
      <c r="M6847" s="210">
        <f>M6796*'Usages industrie'!$O14*(1+'Usages industrie'!$P14)^(M$6780-$D$6780)/1000</f>
        <v>0</v>
      </c>
      <c r="N6847" s="210">
        <f>N6796*'Usages industrie'!$O14*(1+'Usages industrie'!$P14)^(N$6780-$D$6780)/1000</f>
        <v>0</v>
      </c>
      <c r="O6847" s="210">
        <f>O6796*'Usages industrie'!$O14*(1+'Usages industrie'!$P14)^(O$6780-$D$6780)/1000</f>
        <v>0</v>
      </c>
      <c r="P6847" s="210">
        <f>P6796*'Usages industrie'!$O14*(1+'Usages industrie'!$P14)^(P$6780-$D$6780)/1000</f>
        <v>0</v>
      </c>
      <c r="Q6847" s="210">
        <f>Q6796*'Usages industrie'!$O14*(1+'Usages industrie'!$P14)^(Q$6780-$D$6780)/1000</f>
        <v>0</v>
      </c>
      <c r="R6847" s="210">
        <f>R6796*'Usages industrie'!$O14*(1+'Usages industrie'!$P14)^(R$6780-$D$6780)/1000</f>
        <v>0</v>
      </c>
    </row>
    <row r="6848" spans="1:18" hidden="1" outlineLevel="2" x14ac:dyDescent="0.35">
      <c r="A6848" s="209" t="str">
        <f>'Usages industrie'!A15</f>
        <v>Usage industriel n°12</v>
      </c>
      <c r="B6848" s="209" t="s">
        <v>639</v>
      </c>
      <c r="C6848" s="209"/>
      <c r="D6848" s="210">
        <f>D6797*'Usages industrie'!$O15*(1+'Usages industrie'!$P15)^(D$6780-$D$6780)/1000</f>
        <v>0</v>
      </c>
      <c r="E6848" s="210">
        <f>E6797*'Usages industrie'!$O15*(1+'Usages industrie'!$P15)^(E$6780-$D$6780)/1000</f>
        <v>0</v>
      </c>
      <c r="F6848" s="210">
        <f>F6797*'Usages industrie'!$O15*(1+'Usages industrie'!$P15)^(F$6780-$D$6780)/1000</f>
        <v>0</v>
      </c>
      <c r="G6848" s="210">
        <f>G6797*'Usages industrie'!$O15*(1+'Usages industrie'!$P15)^(G$6780-$D$6780)/1000</f>
        <v>0</v>
      </c>
      <c r="H6848" s="210">
        <f>H6797*'Usages industrie'!$O15*(1+'Usages industrie'!$P15)^(H$6780-$D$6780)/1000</f>
        <v>0</v>
      </c>
      <c r="I6848" s="210">
        <f>I6797*'Usages industrie'!$O15*(1+'Usages industrie'!$P15)^(I$6780-$D$6780)/1000</f>
        <v>0</v>
      </c>
      <c r="J6848" s="210">
        <f>J6797*'Usages industrie'!$O15*(1+'Usages industrie'!$P15)^(J$6780-$D$6780)/1000</f>
        <v>0</v>
      </c>
      <c r="K6848" s="210">
        <f>K6797*'Usages industrie'!$O15*(1+'Usages industrie'!$P15)^(K$6780-$D$6780)/1000</f>
        <v>0</v>
      </c>
      <c r="L6848" s="210">
        <f>L6797*'Usages industrie'!$O15*(1+'Usages industrie'!$P15)^(L$6780-$D$6780)/1000</f>
        <v>0</v>
      </c>
      <c r="M6848" s="210">
        <f>M6797*'Usages industrie'!$O15*(1+'Usages industrie'!$P15)^(M$6780-$D$6780)/1000</f>
        <v>0</v>
      </c>
      <c r="N6848" s="210">
        <f>N6797*'Usages industrie'!$O15*(1+'Usages industrie'!$P15)^(N$6780-$D$6780)/1000</f>
        <v>0</v>
      </c>
      <c r="O6848" s="210">
        <f>O6797*'Usages industrie'!$O15*(1+'Usages industrie'!$P15)^(O$6780-$D$6780)/1000</f>
        <v>0</v>
      </c>
      <c r="P6848" s="210">
        <f>P6797*'Usages industrie'!$O15*(1+'Usages industrie'!$P15)^(P$6780-$D$6780)/1000</f>
        <v>0</v>
      </c>
      <c r="Q6848" s="210">
        <f>Q6797*'Usages industrie'!$O15*(1+'Usages industrie'!$P15)^(Q$6780-$D$6780)/1000</f>
        <v>0</v>
      </c>
      <c r="R6848" s="210">
        <f>R6797*'Usages industrie'!$O15*(1+'Usages industrie'!$P15)^(R$6780-$D$6780)/1000</f>
        <v>0</v>
      </c>
    </row>
    <row r="6849" spans="1:18" hidden="1" outlineLevel="2" x14ac:dyDescent="0.35">
      <c r="A6849" s="209" t="str">
        <f>'Usages industrie'!A16</f>
        <v>Usage industriel n°13</v>
      </c>
      <c r="B6849" s="209" t="s">
        <v>639</v>
      </c>
      <c r="C6849" s="209"/>
      <c r="D6849" s="210">
        <f>D6798*'Usages industrie'!$O16*(1+'Usages industrie'!$P16)^(D$6780-$D$6780)/1000</f>
        <v>0</v>
      </c>
      <c r="E6849" s="210">
        <f>E6798*'Usages industrie'!$O16*(1+'Usages industrie'!$P16)^(E$6780-$D$6780)/1000</f>
        <v>0</v>
      </c>
      <c r="F6849" s="210">
        <f>F6798*'Usages industrie'!$O16*(1+'Usages industrie'!$P16)^(F$6780-$D$6780)/1000</f>
        <v>0</v>
      </c>
      <c r="G6849" s="210">
        <f>G6798*'Usages industrie'!$O16*(1+'Usages industrie'!$P16)^(G$6780-$D$6780)/1000</f>
        <v>0</v>
      </c>
      <c r="H6849" s="210">
        <f>H6798*'Usages industrie'!$O16*(1+'Usages industrie'!$P16)^(H$6780-$D$6780)/1000</f>
        <v>0</v>
      </c>
      <c r="I6849" s="210">
        <f>I6798*'Usages industrie'!$O16*(1+'Usages industrie'!$P16)^(I$6780-$D$6780)/1000</f>
        <v>0</v>
      </c>
      <c r="J6849" s="210">
        <f>J6798*'Usages industrie'!$O16*(1+'Usages industrie'!$P16)^(J$6780-$D$6780)/1000</f>
        <v>0</v>
      </c>
      <c r="K6849" s="210">
        <f>K6798*'Usages industrie'!$O16*(1+'Usages industrie'!$P16)^(K$6780-$D$6780)/1000</f>
        <v>0</v>
      </c>
      <c r="L6849" s="210">
        <f>L6798*'Usages industrie'!$O16*(1+'Usages industrie'!$P16)^(L$6780-$D$6780)/1000</f>
        <v>0</v>
      </c>
      <c r="M6849" s="210">
        <f>M6798*'Usages industrie'!$O16*(1+'Usages industrie'!$P16)^(M$6780-$D$6780)/1000</f>
        <v>0</v>
      </c>
      <c r="N6849" s="210">
        <f>N6798*'Usages industrie'!$O16*(1+'Usages industrie'!$P16)^(N$6780-$D$6780)/1000</f>
        <v>0</v>
      </c>
      <c r="O6849" s="210">
        <f>O6798*'Usages industrie'!$O16*(1+'Usages industrie'!$P16)^(O$6780-$D$6780)/1000</f>
        <v>0</v>
      </c>
      <c r="P6849" s="210">
        <f>P6798*'Usages industrie'!$O16*(1+'Usages industrie'!$P16)^(P$6780-$D$6780)/1000</f>
        <v>0</v>
      </c>
      <c r="Q6849" s="210">
        <f>Q6798*'Usages industrie'!$O16*(1+'Usages industrie'!$P16)^(Q$6780-$D$6780)/1000</f>
        <v>0</v>
      </c>
      <c r="R6849" s="210">
        <f>R6798*'Usages industrie'!$O16*(1+'Usages industrie'!$P16)^(R$6780-$D$6780)/1000</f>
        <v>0</v>
      </c>
    </row>
    <row r="6850" spans="1:18" hidden="1" outlineLevel="2" x14ac:dyDescent="0.35">
      <c r="A6850" s="209" t="str">
        <f>'Usages industrie'!A17</f>
        <v>Usage industriel n°14</v>
      </c>
      <c r="B6850" s="209" t="s">
        <v>639</v>
      </c>
      <c r="C6850" s="209"/>
      <c r="D6850" s="210">
        <f>D6799*'Usages industrie'!$O17*(1+'Usages industrie'!$P17)^(D$6780-$D$6780)/1000</f>
        <v>0</v>
      </c>
      <c r="E6850" s="210">
        <f>E6799*'Usages industrie'!$O17*(1+'Usages industrie'!$P17)^(E$6780-$D$6780)/1000</f>
        <v>0</v>
      </c>
      <c r="F6850" s="210">
        <f>F6799*'Usages industrie'!$O17*(1+'Usages industrie'!$P17)^(F$6780-$D$6780)/1000</f>
        <v>0</v>
      </c>
      <c r="G6850" s="210">
        <f>G6799*'Usages industrie'!$O17*(1+'Usages industrie'!$P17)^(G$6780-$D$6780)/1000</f>
        <v>0</v>
      </c>
      <c r="H6850" s="210">
        <f>H6799*'Usages industrie'!$O17*(1+'Usages industrie'!$P17)^(H$6780-$D$6780)/1000</f>
        <v>0</v>
      </c>
      <c r="I6850" s="210">
        <f>I6799*'Usages industrie'!$O17*(1+'Usages industrie'!$P17)^(I$6780-$D$6780)/1000</f>
        <v>0</v>
      </c>
      <c r="J6850" s="210">
        <f>J6799*'Usages industrie'!$O17*(1+'Usages industrie'!$P17)^(J$6780-$D$6780)/1000</f>
        <v>0</v>
      </c>
      <c r="K6850" s="210">
        <f>K6799*'Usages industrie'!$O17*(1+'Usages industrie'!$P17)^(K$6780-$D$6780)/1000</f>
        <v>0</v>
      </c>
      <c r="L6850" s="210">
        <f>L6799*'Usages industrie'!$O17*(1+'Usages industrie'!$P17)^(L$6780-$D$6780)/1000</f>
        <v>0</v>
      </c>
      <c r="M6850" s="210">
        <f>M6799*'Usages industrie'!$O17*(1+'Usages industrie'!$P17)^(M$6780-$D$6780)/1000</f>
        <v>0</v>
      </c>
      <c r="N6850" s="210">
        <f>N6799*'Usages industrie'!$O17*(1+'Usages industrie'!$P17)^(N$6780-$D$6780)/1000</f>
        <v>0</v>
      </c>
      <c r="O6850" s="210">
        <f>O6799*'Usages industrie'!$O17*(1+'Usages industrie'!$P17)^(O$6780-$D$6780)/1000</f>
        <v>0</v>
      </c>
      <c r="P6850" s="210">
        <f>P6799*'Usages industrie'!$O17*(1+'Usages industrie'!$P17)^(P$6780-$D$6780)/1000</f>
        <v>0</v>
      </c>
      <c r="Q6850" s="210">
        <f>Q6799*'Usages industrie'!$O17*(1+'Usages industrie'!$P17)^(Q$6780-$D$6780)/1000</f>
        <v>0</v>
      </c>
      <c r="R6850" s="210">
        <f>R6799*'Usages industrie'!$O17*(1+'Usages industrie'!$P17)^(R$6780-$D$6780)/1000</f>
        <v>0</v>
      </c>
    </row>
    <row r="6851" spans="1:18" hidden="1" outlineLevel="2" x14ac:dyDescent="0.35">
      <c r="A6851" s="209" t="str">
        <f>'Usages industrie'!A18</f>
        <v>Usage industriel n°15</v>
      </c>
      <c r="B6851" s="209" t="s">
        <v>639</v>
      </c>
      <c r="C6851" s="209"/>
      <c r="D6851" s="210">
        <f>D6800*'Usages industrie'!$O18*(1+'Usages industrie'!$P18)^(D$6780-$D$6780)/1000</f>
        <v>0</v>
      </c>
      <c r="E6851" s="210">
        <f>E6800*'Usages industrie'!$O18*(1+'Usages industrie'!$P18)^(E$6780-$D$6780)/1000</f>
        <v>0</v>
      </c>
      <c r="F6851" s="210">
        <f>F6800*'Usages industrie'!$O18*(1+'Usages industrie'!$P18)^(F$6780-$D$6780)/1000</f>
        <v>0</v>
      </c>
      <c r="G6851" s="210">
        <f>G6800*'Usages industrie'!$O18*(1+'Usages industrie'!$P18)^(G$6780-$D$6780)/1000</f>
        <v>0</v>
      </c>
      <c r="H6851" s="210">
        <f>H6800*'Usages industrie'!$O18*(1+'Usages industrie'!$P18)^(H$6780-$D$6780)/1000</f>
        <v>0</v>
      </c>
      <c r="I6851" s="210">
        <f>I6800*'Usages industrie'!$O18*(1+'Usages industrie'!$P18)^(I$6780-$D$6780)/1000</f>
        <v>0</v>
      </c>
      <c r="J6851" s="210">
        <f>J6800*'Usages industrie'!$O18*(1+'Usages industrie'!$P18)^(J$6780-$D$6780)/1000</f>
        <v>0</v>
      </c>
      <c r="K6851" s="210">
        <f>K6800*'Usages industrie'!$O18*(1+'Usages industrie'!$P18)^(K$6780-$D$6780)/1000</f>
        <v>0</v>
      </c>
      <c r="L6851" s="210">
        <f>L6800*'Usages industrie'!$O18*(1+'Usages industrie'!$P18)^(L$6780-$D$6780)/1000</f>
        <v>0</v>
      </c>
      <c r="M6851" s="210">
        <f>M6800*'Usages industrie'!$O18*(1+'Usages industrie'!$P18)^(M$6780-$D$6780)/1000</f>
        <v>0</v>
      </c>
      <c r="N6851" s="210">
        <f>N6800*'Usages industrie'!$O18*(1+'Usages industrie'!$P18)^(N$6780-$D$6780)/1000</f>
        <v>0</v>
      </c>
      <c r="O6851" s="210">
        <f>O6800*'Usages industrie'!$O18*(1+'Usages industrie'!$P18)^(O$6780-$D$6780)/1000</f>
        <v>0</v>
      </c>
      <c r="P6851" s="210">
        <f>P6800*'Usages industrie'!$O18*(1+'Usages industrie'!$P18)^(P$6780-$D$6780)/1000</f>
        <v>0</v>
      </c>
      <c r="Q6851" s="210">
        <f>Q6800*'Usages industrie'!$O18*(1+'Usages industrie'!$P18)^(Q$6780-$D$6780)/1000</f>
        <v>0</v>
      </c>
      <c r="R6851" s="210">
        <f>R6800*'Usages industrie'!$O18*(1+'Usages industrie'!$P18)^(R$6780-$D$6780)/1000</f>
        <v>0</v>
      </c>
    </row>
    <row r="6852" spans="1:18" hidden="1" outlineLevel="2" x14ac:dyDescent="0.35">
      <c r="A6852" s="209" t="str">
        <f>'Usages industrie'!A19</f>
        <v>Usage industriel n°16</v>
      </c>
      <c r="B6852" s="209" t="s">
        <v>639</v>
      </c>
      <c r="C6852" s="209"/>
      <c r="D6852" s="210">
        <f>D6801*'Usages industrie'!$O19*(1+'Usages industrie'!$P19)^(D$6780-$D$6780)/1000</f>
        <v>0</v>
      </c>
      <c r="E6852" s="210">
        <f>E6801*'Usages industrie'!$O19*(1+'Usages industrie'!$P19)^(E$6780-$D$6780)/1000</f>
        <v>0</v>
      </c>
      <c r="F6852" s="210">
        <f>F6801*'Usages industrie'!$O19*(1+'Usages industrie'!$P19)^(F$6780-$D$6780)/1000</f>
        <v>0</v>
      </c>
      <c r="G6852" s="210">
        <f>G6801*'Usages industrie'!$O19*(1+'Usages industrie'!$P19)^(G$6780-$D$6780)/1000</f>
        <v>0</v>
      </c>
      <c r="H6852" s="210">
        <f>H6801*'Usages industrie'!$O19*(1+'Usages industrie'!$P19)^(H$6780-$D$6780)/1000</f>
        <v>0</v>
      </c>
      <c r="I6852" s="210">
        <f>I6801*'Usages industrie'!$O19*(1+'Usages industrie'!$P19)^(I$6780-$D$6780)/1000</f>
        <v>0</v>
      </c>
      <c r="J6852" s="210">
        <f>J6801*'Usages industrie'!$O19*(1+'Usages industrie'!$P19)^(J$6780-$D$6780)/1000</f>
        <v>0</v>
      </c>
      <c r="K6852" s="210">
        <f>K6801*'Usages industrie'!$O19*(1+'Usages industrie'!$P19)^(K$6780-$D$6780)/1000</f>
        <v>0</v>
      </c>
      <c r="L6852" s="210">
        <f>L6801*'Usages industrie'!$O19*(1+'Usages industrie'!$P19)^(L$6780-$D$6780)/1000</f>
        <v>0</v>
      </c>
      <c r="M6852" s="210">
        <f>M6801*'Usages industrie'!$O19*(1+'Usages industrie'!$P19)^(M$6780-$D$6780)/1000</f>
        <v>0</v>
      </c>
      <c r="N6852" s="210">
        <f>N6801*'Usages industrie'!$O19*(1+'Usages industrie'!$P19)^(N$6780-$D$6780)/1000</f>
        <v>0</v>
      </c>
      <c r="O6852" s="210">
        <f>O6801*'Usages industrie'!$O19*(1+'Usages industrie'!$P19)^(O$6780-$D$6780)/1000</f>
        <v>0</v>
      </c>
      <c r="P6852" s="210">
        <f>P6801*'Usages industrie'!$O19*(1+'Usages industrie'!$P19)^(P$6780-$D$6780)/1000</f>
        <v>0</v>
      </c>
      <c r="Q6852" s="210">
        <f>Q6801*'Usages industrie'!$O19*(1+'Usages industrie'!$P19)^(Q$6780-$D$6780)/1000</f>
        <v>0</v>
      </c>
      <c r="R6852" s="210">
        <f>R6801*'Usages industrie'!$O19*(1+'Usages industrie'!$P19)^(R$6780-$D$6780)/1000</f>
        <v>0</v>
      </c>
    </row>
    <row r="6853" spans="1:18" hidden="1" outlineLevel="2" x14ac:dyDescent="0.35">
      <c r="A6853" s="209" t="str">
        <f>'Usages industrie'!A20</f>
        <v>Usage industriel n°17</v>
      </c>
      <c r="B6853" s="209" t="s">
        <v>639</v>
      </c>
      <c r="C6853" s="209"/>
      <c r="D6853" s="210">
        <f>D6802*'Usages industrie'!$O20*(1+'Usages industrie'!$P20)^(D$6780-$D$6780)/1000</f>
        <v>0</v>
      </c>
      <c r="E6853" s="210">
        <f>E6802*'Usages industrie'!$O20*(1+'Usages industrie'!$P20)^(E$6780-$D$6780)/1000</f>
        <v>0</v>
      </c>
      <c r="F6853" s="210">
        <f>F6802*'Usages industrie'!$O20*(1+'Usages industrie'!$P20)^(F$6780-$D$6780)/1000</f>
        <v>0</v>
      </c>
      <c r="G6853" s="210">
        <f>G6802*'Usages industrie'!$O20*(1+'Usages industrie'!$P20)^(G$6780-$D$6780)/1000</f>
        <v>0</v>
      </c>
      <c r="H6853" s="210">
        <f>H6802*'Usages industrie'!$O20*(1+'Usages industrie'!$P20)^(H$6780-$D$6780)/1000</f>
        <v>0</v>
      </c>
      <c r="I6853" s="210">
        <f>I6802*'Usages industrie'!$O20*(1+'Usages industrie'!$P20)^(I$6780-$D$6780)/1000</f>
        <v>0</v>
      </c>
      <c r="J6853" s="210">
        <f>J6802*'Usages industrie'!$O20*(1+'Usages industrie'!$P20)^(J$6780-$D$6780)/1000</f>
        <v>0</v>
      </c>
      <c r="K6853" s="210">
        <f>K6802*'Usages industrie'!$O20*(1+'Usages industrie'!$P20)^(K$6780-$D$6780)/1000</f>
        <v>0</v>
      </c>
      <c r="L6853" s="210">
        <f>L6802*'Usages industrie'!$O20*(1+'Usages industrie'!$P20)^(L$6780-$D$6780)/1000</f>
        <v>0</v>
      </c>
      <c r="M6853" s="210">
        <f>M6802*'Usages industrie'!$O20*(1+'Usages industrie'!$P20)^(M$6780-$D$6780)/1000</f>
        <v>0</v>
      </c>
      <c r="N6853" s="210">
        <f>N6802*'Usages industrie'!$O20*(1+'Usages industrie'!$P20)^(N$6780-$D$6780)/1000</f>
        <v>0</v>
      </c>
      <c r="O6853" s="210">
        <f>O6802*'Usages industrie'!$O20*(1+'Usages industrie'!$P20)^(O$6780-$D$6780)/1000</f>
        <v>0</v>
      </c>
      <c r="P6853" s="210">
        <f>P6802*'Usages industrie'!$O20*(1+'Usages industrie'!$P20)^(P$6780-$D$6780)/1000</f>
        <v>0</v>
      </c>
      <c r="Q6853" s="210">
        <f>Q6802*'Usages industrie'!$O20*(1+'Usages industrie'!$P20)^(Q$6780-$D$6780)/1000</f>
        <v>0</v>
      </c>
      <c r="R6853" s="210">
        <f>R6802*'Usages industrie'!$O20*(1+'Usages industrie'!$P20)^(R$6780-$D$6780)/1000</f>
        <v>0</v>
      </c>
    </row>
    <row r="6854" spans="1:18" hidden="1" outlineLevel="2" x14ac:dyDescent="0.35">
      <c r="A6854" s="209" t="str">
        <f>'Usages industrie'!A21</f>
        <v>Usage industriel n°18</v>
      </c>
      <c r="B6854" s="209" t="s">
        <v>639</v>
      </c>
      <c r="C6854" s="209"/>
      <c r="D6854" s="210">
        <f>D6803*'Usages industrie'!$O21*(1+'Usages industrie'!$P21)^(D$6780-$D$6780)/1000</f>
        <v>0</v>
      </c>
      <c r="E6854" s="210">
        <f>E6803*'Usages industrie'!$O21*(1+'Usages industrie'!$P21)^(E$6780-$D$6780)/1000</f>
        <v>0</v>
      </c>
      <c r="F6854" s="210">
        <f>F6803*'Usages industrie'!$O21*(1+'Usages industrie'!$P21)^(F$6780-$D$6780)/1000</f>
        <v>0</v>
      </c>
      <c r="G6854" s="210">
        <f>G6803*'Usages industrie'!$O21*(1+'Usages industrie'!$P21)^(G$6780-$D$6780)/1000</f>
        <v>0</v>
      </c>
      <c r="H6854" s="210">
        <f>H6803*'Usages industrie'!$O21*(1+'Usages industrie'!$P21)^(H$6780-$D$6780)/1000</f>
        <v>0</v>
      </c>
      <c r="I6854" s="210">
        <f>I6803*'Usages industrie'!$O21*(1+'Usages industrie'!$P21)^(I$6780-$D$6780)/1000</f>
        <v>0</v>
      </c>
      <c r="J6854" s="210">
        <f>J6803*'Usages industrie'!$O21*(1+'Usages industrie'!$P21)^(J$6780-$D$6780)/1000</f>
        <v>0</v>
      </c>
      <c r="K6854" s="210">
        <f>K6803*'Usages industrie'!$O21*(1+'Usages industrie'!$P21)^(K$6780-$D$6780)/1000</f>
        <v>0</v>
      </c>
      <c r="L6854" s="210">
        <f>L6803*'Usages industrie'!$O21*(1+'Usages industrie'!$P21)^(L$6780-$D$6780)/1000</f>
        <v>0</v>
      </c>
      <c r="M6854" s="210">
        <f>M6803*'Usages industrie'!$O21*(1+'Usages industrie'!$P21)^(M$6780-$D$6780)/1000</f>
        <v>0</v>
      </c>
      <c r="N6854" s="210">
        <f>N6803*'Usages industrie'!$O21*(1+'Usages industrie'!$P21)^(N$6780-$D$6780)/1000</f>
        <v>0</v>
      </c>
      <c r="O6854" s="210">
        <f>O6803*'Usages industrie'!$O21*(1+'Usages industrie'!$P21)^(O$6780-$D$6780)/1000</f>
        <v>0</v>
      </c>
      <c r="P6854" s="210">
        <f>P6803*'Usages industrie'!$O21*(1+'Usages industrie'!$P21)^(P$6780-$D$6780)/1000</f>
        <v>0</v>
      </c>
      <c r="Q6854" s="210">
        <f>Q6803*'Usages industrie'!$O21*(1+'Usages industrie'!$P21)^(Q$6780-$D$6780)/1000</f>
        <v>0</v>
      </c>
      <c r="R6854" s="210">
        <f>R6803*'Usages industrie'!$O21*(1+'Usages industrie'!$P21)^(R$6780-$D$6780)/1000</f>
        <v>0</v>
      </c>
    </row>
    <row r="6855" spans="1:18" hidden="1" outlineLevel="2" x14ac:dyDescent="0.35">
      <c r="A6855" s="209" t="str">
        <f>'Usages industrie'!A22</f>
        <v>Usage industriel n°19</v>
      </c>
      <c r="B6855" s="209" t="s">
        <v>639</v>
      </c>
      <c r="C6855" s="209"/>
      <c r="D6855" s="210">
        <f>D6804*'Usages industrie'!$O22*(1+'Usages industrie'!$P22)^(D$6780-$D$6780)/1000</f>
        <v>0</v>
      </c>
      <c r="E6855" s="210">
        <f>E6804*'Usages industrie'!$O22*(1+'Usages industrie'!$P22)^(E$6780-$D$6780)/1000</f>
        <v>0</v>
      </c>
      <c r="F6855" s="210">
        <f>F6804*'Usages industrie'!$O22*(1+'Usages industrie'!$P22)^(F$6780-$D$6780)/1000</f>
        <v>0</v>
      </c>
      <c r="G6855" s="210">
        <f>G6804*'Usages industrie'!$O22*(1+'Usages industrie'!$P22)^(G$6780-$D$6780)/1000</f>
        <v>0</v>
      </c>
      <c r="H6855" s="210">
        <f>H6804*'Usages industrie'!$O22*(1+'Usages industrie'!$P22)^(H$6780-$D$6780)/1000</f>
        <v>0</v>
      </c>
      <c r="I6855" s="210">
        <f>I6804*'Usages industrie'!$O22*(1+'Usages industrie'!$P22)^(I$6780-$D$6780)/1000</f>
        <v>0</v>
      </c>
      <c r="J6855" s="210">
        <f>J6804*'Usages industrie'!$O22*(1+'Usages industrie'!$P22)^(J$6780-$D$6780)/1000</f>
        <v>0</v>
      </c>
      <c r="K6855" s="210">
        <f>K6804*'Usages industrie'!$O22*(1+'Usages industrie'!$P22)^(K$6780-$D$6780)/1000</f>
        <v>0</v>
      </c>
      <c r="L6855" s="210">
        <f>L6804*'Usages industrie'!$O22*(1+'Usages industrie'!$P22)^(L$6780-$D$6780)/1000</f>
        <v>0</v>
      </c>
      <c r="M6855" s="210">
        <f>M6804*'Usages industrie'!$O22*(1+'Usages industrie'!$P22)^(M$6780-$D$6780)/1000</f>
        <v>0</v>
      </c>
      <c r="N6855" s="210">
        <f>N6804*'Usages industrie'!$O22*(1+'Usages industrie'!$P22)^(N$6780-$D$6780)/1000</f>
        <v>0</v>
      </c>
      <c r="O6855" s="210">
        <f>O6804*'Usages industrie'!$O22*(1+'Usages industrie'!$P22)^(O$6780-$D$6780)/1000</f>
        <v>0</v>
      </c>
      <c r="P6855" s="210">
        <f>P6804*'Usages industrie'!$O22*(1+'Usages industrie'!$P22)^(P$6780-$D$6780)/1000</f>
        <v>0</v>
      </c>
      <c r="Q6855" s="210">
        <f>Q6804*'Usages industrie'!$O22*(1+'Usages industrie'!$P22)^(Q$6780-$D$6780)/1000</f>
        <v>0</v>
      </c>
      <c r="R6855" s="210">
        <f>R6804*'Usages industrie'!$O22*(1+'Usages industrie'!$P22)^(R$6780-$D$6780)/1000</f>
        <v>0</v>
      </c>
    </row>
    <row r="6856" spans="1:18" hidden="1" outlineLevel="2" x14ac:dyDescent="0.35">
      <c r="A6856" s="209" t="str">
        <f>'Usages industrie'!A23</f>
        <v>Usage industriel n°20</v>
      </c>
      <c r="B6856" s="209" t="s">
        <v>639</v>
      </c>
      <c r="C6856" s="209"/>
      <c r="D6856" s="210">
        <f>D6805*'Usages industrie'!$O23*(1+'Usages industrie'!$P23)^(D$6780-$D$6780)/1000</f>
        <v>0</v>
      </c>
      <c r="E6856" s="210">
        <f>E6805*'Usages industrie'!$O23*(1+'Usages industrie'!$P23)^(E$6780-$D$6780)/1000</f>
        <v>0</v>
      </c>
      <c r="F6856" s="210">
        <f>F6805*'Usages industrie'!$O23*(1+'Usages industrie'!$P23)^(F$6780-$D$6780)/1000</f>
        <v>0</v>
      </c>
      <c r="G6856" s="210">
        <f>G6805*'Usages industrie'!$O23*(1+'Usages industrie'!$P23)^(G$6780-$D$6780)/1000</f>
        <v>0</v>
      </c>
      <c r="H6856" s="210">
        <f>H6805*'Usages industrie'!$O23*(1+'Usages industrie'!$P23)^(H$6780-$D$6780)/1000</f>
        <v>0</v>
      </c>
      <c r="I6856" s="210">
        <f>I6805*'Usages industrie'!$O23*(1+'Usages industrie'!$P23)^(I$6780-$D$6780)/1000</f>
        <v>0</v>
      </c>
      <c r="J6856" s="210">
        <f>J6805*'Usages industrie'!$O23*(1+'Usages industrie'!$P23)^(J$6780-$D$6780)/1000</f>
        <v>0</v>
      </c>
      <c r="K6856" s="210">
        <f>K6805*'Usages industrie'!$O23*(1+'Usages industrie'!$P23)^(K$6780-$D$6780)/1000</f>
        <v>0</v>
      </c>
      <c r="L6856" s="210">
        <f>L6805*'Usages industrie'!$O23*(1+'Usages industrie'!$P23)^(L$6780-$D$6780)/1000</f>
        <v>0</v>
      </c>
      <c r="M6856" s="210">
        <f>M6805*'Usages industrie'!$O23*(1+'Usages industrie'!$P23)^(M$6780-$D$6780)/1000</f>
        <v>0</v>
      </c>
      <c r="N6856" s="210">
        <f>N6805*'Usages industrie'!$O23*(1+'Usages industrie'!$P23)^(N$6780-$D$6780)/1000</f>
        <v>0</v>
      </c>
      <c r="O6856" s="210">
        <f>O6805*'Usages industrie'!$O23*(1+'Usages industrie'!$P23)^(O$6780-$D$6780)/1000</f>
        <v>0</v>
      </c>
      <c r="P6856" s="210">
        <f>P6805*'Usages industrie'!$O23*(1+'Usages industrie'!$P23)^(P$6780-$D$6780)/1000</f>
        <v>0</v>
      </c>
      <c r="Q6856" s="210">
        <f>Q6805*'Usages industrie'!$O23*(1+'Usages industrie'!$P23)^(Q$6780-$D$6780)/1000</f>
        <v>0</v>
      </c>
      <c r="R6856" s="210">
        <f>R6805*'Usages industrie'!$O23*(1+'Usages industrie'!$P23)^(R$6780-$D$6780)/1000</f>
        <v>0</v>
      </c>
    </row>
    <row r="6857" spans="1:18" hidden="1" outlineLevel="2" x14ac:dyDescent="0.35">
      <c r="A6857" s="209" t="str">
        <f>'Usages industrie'!A24</f>
        <v>Usage industriel n°21</v>
      </c>
      <c r="B6857" s="209" t="s">
        <v>639</v>
      </c>
      <c r="C6857" s="209"/>
      <c r="D6857" s="210">
        <f>D6806*'Usages industrie'!$O24*(1+'Usages industrie'!$P24)^(D$6780-$D$6780)/1000</f>
        <v>0</v>
      </c>
      <c r="E6857" s="210">
        <f>E6806*'Usages industrie'!$O24*(1+'Usages industrie'!$P24)^(E$6780-$D$6780)/1000</f>
        <v>0</v>
      </c>
      <c r="F6857" s="210">
        <f>F6806*'Usages industrie'!$O24*(1+'Usages industrie'!$P24)^(F$6780-$D$6780)/1000</f>
        <v>0</v>
      </c>
      <c r="G6857" s="210">
        <f>G6806*'Usages industrie'!$O24*(1+'Usages industrie'!$P24)^(G$6780-$D$6780)/1000</f>
        <v>0</v>
      </c>
      <c r="H6857" s="210">
        <f>H6806*'Usages industrie'!$O24*(1+'Usages industrie'!$P24)^(H$6780-$D$6780)/1000</f>
        <v>0</v>
      </c>
      <c r="I6857" s="210">
        <f>I6806*'Usages industrie'!$O24*(1+'Usages industrie'!$P24)^(I$6780-$D$6780)/1000</f>
        <v>0</v>
      </c>
      <c r="J6857" s="210">
        <f>J6806*'Usages industrie'!$O24*(1+'Usages industrie'!$P24)^(J$6780-$D$6780)/1000</f>
        <v>0</v>
      </c>
      <c r="K6857" s="210">
        <f>K6806*'Usages industrie'!$O24*(1+'Usages industrie'!$P24)^(K$6780-$D$6780)/1000</f>
        <v>0</v>
      </c>
      <c r="L6857" s="210">
        <f>L6806*'Usages industrie'!$O24*(1+'Usages industrie'!$P24)^(L$6780-$D$6780)/1000</f>
        <v>0</v>
      </c>
      <c r="M6857" s="210">
        <f>M6806*'Usages industrie'!$O24*(1+'Usages industrie'!$P24)^(M$6780-$D$6780)/1000</f>
        <v>0</v>
      </c>
      <c r="N6857" s="210">
        <f>N6806*'Usages industrie'!$O24*(1+'Usages industrie'!$P24)^(N$6780-$D$6780)/1000</f>
        <v>0</v>
      </c>
      <c r="O6857" s="210">
        <f>O6806*'Usages industrie'!$O24*(1+'Usages industrie'!$P24)^(O$6780-$D$6780)/1000</f>
        <v>0</v>
      </c>
      <c r="P6857" s="210">
        <f>P6806*'Usages industrie'!$O24*(1+'Usages industrie'!$P24)^(P$6780-$D$6780)/1000</f>
        <v>0</v>
      </c>
      <c r="Q6857" s="210">
        <f>Q6806*'Usages industrie'!$O24*(1+'Usages industrie'!$P24)^(Q$6780-$D$6780)/1000</f>
        <v>0</v>
      </c>
      <c r="R6857" s="210">
        <f>R6806*'Usages industrie'!$O24*(1+'Usages industrie'!$P24)^(R$6780-$D$6780)/1000</f>
        <v>0</v>
      </c>
    </row>
    <row r="6858" spans="1:18" hidden="1" outlineLevel="2" x14ac:dyDescent="0.35">
      <c r="A6858" s="209" t="str">
        <f>'Usages industrie'!A25</f>
        <v>Usage industriel n°22</v>
      </c>
      <c r="B6858" s="209" t="s">
        <v>639</v>
      </c>
      <c r="C6858" s="209"/>
      <c r="D6858" s="210">
        <f>D6807*'Usages industrie'!$O25*(1+'Usages industrie'!$P25)^(D$6780-$D$6780)/1000</f>
        <v>0</v>
      </c>
      <c r="E6858" s="210">
        <f>E6807*'Usages industrie'!$O25*(1+'Usages industrie'!$P25)^(E$6780-$D$6780)/1000</f>
        <v>0</v>
      </c>
      <c r="F6858" s="210">
        <f>F6807*'Usages industrie'!$O25*(1+'Usages industrie'!$P25)^(F$6780-$D$6780)/1000</f>
        <v>0</v>
      </c>
      <c r="G6858" s="210">
        <f>G6807*'Usages industrie'!$O25*(1+'Usages industrie'!$P25)^(G$6780-$D$6780)/1000</f>
        <v>0</v>
      </c>
      <c r="H6858" s="210">
        <f>H6807*'Usages industrie'!$O25*(1+'Usages industrie'!$P25)^(H$6780-$D$6780)/1000</f>
        <v>0</v>
      </c>
      <c r="I6858" s="210">
        <f>I6807*'Usages industrie'!$O25*(1+'Usages industrie'!$P25)^(I$6780-$D$6780)/1000</f>
        <v>0</v>
      </c>
      <c r="J6858" s="210">
        <f>J6807*'Usages industrie'!$O25*(1+'Usages industrie'!$P25)^(J$6780-$D$6780)/1000</f>
        <v>0</v>
      </c>
      <c r="K6858" s="210">
        <f>K6807*'Usages industrie'!$O25*(1+'Usages industrie'!$P25)^(K$6780-$D$6780)/1000</f>
        <v>0</v>
      </c>
      <c r="L6858" s="210">
        <f>L6807*'Usages industrie'!$O25*(1+'Usages industrie'!$P25)^(L$6780-$D$6780)/1000</f>
        <v>0</v>
      </c>
      <c r="M6858" s="210">
        <f>M6807*'Usages industrie'!$O25*(1+'Usages industrie'!$P25)^(M$6780-$D$6780)/1000</f>
        <v>0</v>
      </c>
      <c r="N6858" s="210">
        <f>N6807*'Usages industrie'!$O25*(1+'Usages industrie'!$P25)^(N$6780-$D$6780)/1000</f>
        <v>0</v>
      </c>
      <c r="O6858" s="210">
        <f>O6807*'Usages industrie'!$O25*(1+'Usages industrie'!$P25)^(O$6780-$D$6780)/1000</f>
        <v>0</v>
      </c>
      <c r="P6858" s="210">
        <f>P6807*'Usages industrie'!$O25*(1+'Usages industrie'!$P25)^(P$6780-$D$6780)/1000</f>
        <v>0</v>
      </c>
      <c r="Q6858" s="210">
        <f>Q6807*'Usages industrie'!$O25*(1+'Usages industrie'!$P25)^(Q$6780-$D$6780)/1000</f>
        <v>0</v>
      </c>
      <c r="R6858" s="210">
        <f>R6807*'Usages industrie'!$O25*(1+'Usages industrie'!$P25)^(R$6780-$D$6780)/1000</f>
        <v>0</v>
      </c>
    </row>
    <row r="6859" spans="1:18" hidden="1" outlineLevel="2" x14ac:dyDescent="0.35">
      <c r="A6859" s="209" t="str">
        <f>'Usages industrie'!A26</f>
        <v>Usage industriel n°23</v>
      </c>
      <c r="B6859" s="209" t="s">
        <v>639</v>
      </c>
      <c r="C6859" s="209"/>
      <c r="D6859" s="210">
        <f>D6808*'Usages industrie'!$O26*(1+'Usages industrie'!$P26)^(D$6780-$D$6780)/1000</f>
        <v>0</v>
      </c>
      <c r="E6859" s="210">
        <f>E6808*'Usages industrie'!$O26*(1+'Usages industrie'!$P26)^(E$6780-$D$6780)/1000</f>
        <v>0</v>
      </c>
      <c r="F6859" s="210">
        <f>F6808*'Usages industrie'!$O26*(1+'Usages industrie'!$P26)^(F$6780-$D$6780)/1000</f>
        <v>0</v>
      </c>
      <c r="G6859" s="210">
        <f>G6808*'Usages industrie'!$O26*(1+'Usages industrie'!$P26)^(G$6780-$D$6780)/1000</f>
        <v>0</v>
      </c>
      <c r="H6859" s="210">
        <f>H6808*'Usages industrie'!$O26*(1+'Usages industrie'!$P26)^(H$6780-$D$6780)/1000</f>
        <v>0</v>
      </c>
      <c r="I6859" s="210">
        <f>I6808*'Usages industrie'!$O26*(1+'Usages industrie'!$P26)^(I$6780-$D$6780)/1000</f>
        <v>0</v>
      </c>
      <c r="J6859" s="210">
        <f>J6808*'Usages industrie'!$O26*(1+'Usages industrie'!$P26)^(J$6780-$D$6780)/1000</f>
        <v>0</v>
      </c>
      <c r="K6859" s="210">
        <f>K6808*'Usages industrie'!$O26*(1+'Usages industrie'!$P26)^(K$6780-$D$6780)/1000</f>
        <v>0</v>
      </c>
      <c r="L6859" s="210">
        <f>L6808*'Usages industrie'!$O26*(1+'Usages industrie'!$P26)^(L$6780-$D$6780)/1000</f>
        <v>0</v>
      </c>
      <c r="M6859" s="210">
        <f>M6808*'Usages industrie'!$O26*(1+'Usages industrie'!$P26)^(M$6780-$D$6780)/1000</f>
        <v>0</v>
      </c>
      <c r="N6859" s="210">
        <f>N6808*'Usages industrie'!$O26*(1+'Usages industrie'!$P26)^(N$6780-$D$6780)/1000</f>
        <v>0</v>
      </c>
      <c r="O6859" s="210">
        <f>O6808*'Usages industrie'!$O26*(1+'Usages industrie'!$P26)^(O$6780-$D$6780)/1000</f>
        <v>0</v>
      </c>
      <c r="P6859" s="210">
        <f>P6808*'Usages industrie'!$O26*(1+'Usages industrie'!$P26)^(P$6780-$D$6780)/1000</f>
        <v>0</v>
      </c>
      <c r="Q6859" s="210">
        <f>Q6808*'Usages industrie'!$O26*(1+'Usages industrie'!$P26)^(Q$6780-$D$6780)/1000</f>
        <v>0</v>
      </c>
      <c r="R6859" s="210">
        <f>R6808*'Usages industrie'!$O26*(1+'Usages industrie'!$P26)^(R$6780-$D$6780)/1000</f>
        <v>0</v>
      </c>
    </row>
    <row r="6860" spans="1:18" hidden="1" outlineLevel="2" x14ac:dyDescent="0.35">
      <c r="A6860" s="209" t="str">
        <f>'Usages industrie'!A27</f>
        <v>Usage industriel n°24</v>
      </c>
      <c r="B6860" s="209" t="s">
        <v>639</v>
      </c>
      <c r="C6860" s="209"/>
      <c r="D6860" s="210">
        <f>D6809*'Usages industrie'!$O27*(1+'Usages industrie'!$P27)^(D$6780-$D$6780)/1000</f>
        <v>0</v>
      </c>
      <c r="E6860" s="210">
        <f>E6809*'Usages industrie'!$O27*(1+'Usages industrie'!$P27)^(E$6780-$D$6780)/1000</f>
        <v>0</v>
      </c>
      <c r="F6860" s="210">
        <f>F6809*'Usages industrie'!$O27*(1+'Usages industrie'!$P27)^(F$6780-$D$6780)/1000</f>
        <v>0</v>
      </c>
      <c r="G6860" s="210">
        <f>G6809*'Usages industrie'!$O27*(1+'Usages industrie'!$P27)^(G$6780-$D$6780)/1000</f>
        <v>0</v>
      </c>
      <c r="H6860" s="210">
        <f>H6809*'Usages industrie'!$O27*(1+'Usages industrie'!$P27)^(H$6780-$D$6780)/1000</f>
        <v>0</v>
      </c>
      <c r="I6860" s="210">
        <f>I6809*'Usages industrie'!$O27*(1+'Usages industrie'!$P27)^(I$6780-$D$6780)/1000</f>
        <v>0</v>
      </c>
      <c r="J6860" s="210">
        <f>J6809*'Usages industrie'!$O27*(1+'Usages industrie'!$P27)^(J$6780-$D$6780)/1000</f>
        <v>0</v>
      </c>
      <c r="K6860" s="210">
        <f>K6809*'Usages industrie'!$O27*(1+'Usages industrie'!$P27)^(K$6780-$D$6780)/1000</f>
        <v>0</v>
      </c>
      <c r="L6860" s="210">
        <f>L6809*'Usages industrie'!$O27*(1+'Usages industrie'!$P27)^(L$6780-$D$6780)/1000</f>
        <v>0</v>
      </c>
      <c r="M6860" s="210">
        <f>M6809*'Usages industrie'!$O27*(1+'Usages industrie'!$P27)^(M$6780-$D$6780)/1000</f>
        <v>0</v>
      </c>
      <c r="N6860" s="210">
        <f>N6809*'Usages industrie'!$O27*(1+'Usages industrie'!$P27)^(N$6780-$D$6780)/1000</f>
        <v>0</v>
      </c>
      <c r="O6860" s="210">
        <f>O6809*'Usages industrie'!$O27*(1+'Usages industrie'!$P27)^(O$6780-$D$6780)/1000</f>
        <v>0</v>
      </c>
      <c r="P6860" s="210">
        <f>P6809*'Usages industrie'!$O27*(1+'Usages industrie'!$P27)^(P$6780-$D$6780)/1000</f>
        <v>0</v>
      </c>
      <c r="Q6860" s="210">
        <f>Q6809*'Usages industrie'!$O27*(1+'Usages industrie'!$P27)^(Q$6780-$D$6780)/1000</f>
        <v>0</v>
      </c>
      <c r="R6860" s="210">
        <f>R6809*'Usages industrie'!$O27*(1+'Usages industrie'!$P27)^(R$6780-$D$6780)/1000</f>
        <v>0</v>
      </c>
    </row>
    <row r="6861" spans="1:18" hidden="1" outlineLevel="2" x14ac:dyDescent="0.35">
      <c r="A6861" s="209" t="str">
        <f>'Usages industrie'!A28</f>
        <v>Usage industriel n°25</v>
      </c>
      <c r="B6861" s="209" t="s">
        <v>639</v>
      </c>
      <c r="C6861" s="209"/>
      <c r="D6861" s="210">
        <f>D6810*'Usages industrie'!$O28*(1+'Usages industrie'!$P28)^(D$6780-$D$6780)/1000</f>
        <v>0</v>
      </c>
      <c r="E6861" s="210">
        <f>E6810*'Usages industrie'!$O28*(1+'Usages industrie'!$P28)^(E$6780-$D$6780)/1000</f>
        <v>0</v>
      </c>
      <c r="F6861" s="210">
        <f>F6810*'Usages industrie'!$O28*(1+'Usages industrie'!$P28)^(F$6780-$D$6780)/1000</f>
        <v>0</v>
      </c>
      <c r="G6861" s="210">
        <f>G6810*'Usages industrie'!$O28*(1+'Usages industrie'!$P28)^(G$6780-$D$6780)/1000</f>
        <v>0</v>
      </c>
      <c r="H6861" s="210">
        <f>H6810*'Usages industrie'!$O28*(1+'Usages industrie'!$P28)^(H$6780-$D$6780)/1000</f>
        <v>0</v>
      </c>
      <c r="I6861" s="210">
        <f>I6810*'Usages industrie'!$O28*(1+'Usages industrie'!$P28)^(I$6780-$D$6780)/1000</f>
        <v>0</v>
      </c>
      <c r="J6861" s="210">
        <f>J6810*'Usages industrie'!$O28*(1+'Usages industrie'!$P28)^(J$6780-$D$6780)/1000</f>
        <v>0</v>
      </c>
      <c r="K6861" s="210">
        <f>K6810*'Usages industrie'!$O28*(1+'Usages industrie'!$P28)^(K$6780-$D$6780)/1000</f>
        <v>0</v>
      </c>
      <c r="L6861" s="210">
        <f>L6810*'Usages industrie'!$O28*(1+'Usages industrie'!$P28)^(L$6780-$D$6780)/1000</f>
        <v>0</v>
      </c>
      <c r="M6861" s="210">
        <f>M6810*'Usages industrie'!$O28*(1+'Usages industrie'!$P28)^(M$6780-$D$6780)/1000</f>
        <v>0</v>
      </c>
      <c r="N6861" s="210">
        <f>N6810*'Usages industrie'!$O28*(1+'Usages industrie'!$P28)^(N$6780-$D$6780)/1000</f>
        <v>0</v>
      </c>
      <c r="O6861" s="210">
        <f>O6810*'Usages industrie'!$O28*(1+'Usages industrie'!$P28)^(O$6780-$D$6780)/1000</f>
        <v>0</v>
      </c>
      <c r="P6861" s="210">
        <f>P6810*'Usages industrie'!$O28*(1+'Usages industrie'!$P28)^(P$6780-$D$6780)/1000</f>
        <v>0</v>
      </c>
      <c r="Q6861" s="210">
        <f>Q6810*'Usages industrie'!$O28*(1+'Usages industrie'!$P28)^(Q$6780-$D$6780)/1000</f>
        <v>0</v>
      </c>
      <c r="R6861" s="210">
        <f>R6810*'Usages industrie'!$O28*(1+'Usages industrie'!$P28)^(R$6780-$D$6780)/1000</f>
        <v>0</v>
      </c>
    </row>
    <row r="6862" spans="1:18" hidden="1" outlineLevel="2" x14ac:dyDescent="0.35">
      <c r="A6862" s="209" t="str">
        <f>'Usages industrie'!A29</f>
        <v>Usage industriel n°26</v>
      </c>
      <c r="B6862" s="209" t="s">
        <v>639</v>
      </c>
      <c r="C6862" s="209"/>
      <c r="D6862" s="210">
        <f>D6811*'Usages industrie'!$O29*(1+'Usages industrie'!$P29)^(D$6780-$D$6780)/1000</f>
        <v>0</v>
      </c>
      <c r="E6862" s="210">
        <f>E6811*'Usages industrie'!$O29*(1+'Usages industrie'!$P29)^(E$6780-$D$6780)/1000</f>
        <v>0</v>
      </c>
      <c r="F6862" s="210">
        <f>F6811*'Usages industrie'!$O29*(1+'Usages industrie'!$P29)^(F$6780-$D$6780)/1000</f>
        <v>0</v>
      </c>
      <c r="G6862" s="210">
        <f>G6811*'Usages industrie'!$O29*(1+'Usages industrie'!$P29)^(G$6780-$D$6780)/1000</f>
        <v>0</v>
      </c>
      <c r="H6862" s="210">
        <f>H6811*'Usages industrie'!$O29*(1+'Usages industrie'!$P29)^(H$6780-$D$6780)/1000</f>
        <v>0</v>
      </c>
      <c r="I6862" s="210">
        <f>I6811*'Usages industrie'!$O29*(1+'Usages industrie'!$P29)^(I$6780-$D$6780)/1000</f>
        <v>0</v>
      </c>
      <c r="J6862" s="210">
        <f>J6811*'Usages industrie'!$O29*(1+'Usages industrie'!$P29)^(J$6780-$D$6780)/1000</f>
        <v>0</v>
      </c>
      <c r="K6862" s="210">
        <f>K6811*'Usages industrie'!$O29*(1+'Usages industrie'!$P29)^(K$6780-$D$6780)/1000</f>
        <v>0</v>
      </c>
      <c r="L6862" s="210">
        <f>L6811*'Usages industrie'!$O29*(1+'Usages industrie'!$P29)^(L$6780-$D$6780)/1000</f>
        <v>0</v>
      </c>
      <c r="M6862" s="210">
        <f>M6811*'Usages industrie'!$O29*(1+'Usages industrie'!$P29)^(M$6780-$D$6780)/1000</f>
        <v>0</v>
      </c>
      <c r="N6862" s="210">
        <f>N6811*'Usages industrie'!$O29*(1+'Usages industrie'!$P29)^(N$6780-$D$6780)/1000</f>
        <v>0</v>
      </c>
      <c r="O6862" s="210">
        <f>O6811*'Usages industrie'!$O29*(1+'Usages industrie'!$P29)^(O$6780-$D$6780)/1000</f>
        <v>0</v>
      </c>
      <c r="P6862" s="210">
        <f>P6811*'Usages industrie'!$O29*(1+'Usages industrie'!$P29)^(P$6780-$D$6780)/1000</f>
        <v>0</v>
      </c>
      <c r="Q6862" s="210">
        <f>Q6811*'Usages industrie'!$O29*(1+'Usages industrie'!$P29)^(Q$6780-$D$6780)/1000</f>
        <v>0</v>
      </c>
      <c r="R6862" s="210">
        <f>R6811*'Usages industrie'!$O29*(1+'Usages industrie'!$P29)^(R$6780-$D$6780)/1000</f>
        <v>0</v>
      </c>
    </row>
    <row r="6863" spans="1:18" hidden="1" outlineLevel="2" x14ac:dyDescent="0.35">
      <c r="A6863" s="209" t="str">
        <f>'Usages industrie'!A30</f>
        <v>Usage industriel n°27</v>
      </c>
      <c r="B6863" s="209" t="s">
        <v>639</v>
      </c>
      <c r="C6863" s="209"/>
      <c r="D6863" s="210">
        <f>D6812*'Usages industrie'!$O30*(1+'Usages industrie'!$P30)^(D$6780-$D$6780)/1000</f>
        <v>0</v>
      </c>
      <c r="E6863" s="210">
        <f>E6812*'Usages industrie'!$O30*(1+'Usages industrie'!$P30)^(E$6780-$D$6780)/1000</f>
        <v>0</v>
      </c>
      <c r="F6863" s="210">
        <f>F6812*'Usages industrie'!$O30*(1+'Usages industrie'!$P30)^(F$6780-$D$6780)/1000</f>
        <v>0</v>
      </c>
      <c r="G6863" s="210">
        <f>G6812*'Usages industrie'!$O30*(1+'Usages industrie'!$P30)^(G$6780-$D$6780)/1000</f>
        <v>0</v>
      </c>
      <c r="H6863" s="210">
        <f>H6812*'Usages industrie'!$O30*(1+'Usages industrie'!$P30)^(H$6780-$D$6780)/1000</f>
        <v>0</v>
      </c>
      <c r="I6863" s="210">
        <f>I6812*'Usages industrie'!$O30*(1+'Usages industrie'!$P30)^(I$6780-$D$6780)/1000</f>
        <v>0</v>
      </c>
      <c r="J6863" s="210">
        <f>J6812*'Usages industrie'!$O30*(1+'Usages industrie'!$P30)^(J$6780-$D$6780)/1000</f>
        <v>0</v>
      </c>
      <c r="K6863" s="210">
        <f>K6812*'Usages industrie'!$O30*(1+'Usages industrie'!$P30)^(K$6780-$D$6780)/1000</f>
        <v>0</v>
      </c>
      <c r="L6863" s="210">
        <f>L6812*'Usages industrie'!$O30*(1+'Usages industrie'!$P30)^(L$6780-$D$6780)/1000</f>
        <v>0</v>
      </c>
      <c r="M6863" s="210">
        <f>M6812*'Usages industrie'!$O30*(1+'Usages industrie'!$P30)^(M$6780-$D$6780)/1000</f>
        <v>0</v>
      </c>
      <c r="N6863" s="210">
        <f>N6812*'Usages industrie'!$O30*(1+'Usages industrie'!$P30)^(N$6780-$D$6780)/1000</f>
        <v>0</v>
      </c>
      <c r="O6863" s="210">
        <f>O6812*'Usages industrie'!$O30*(1+'Usages industrie'!$P30)^(O$6780-$D$6780)/1000</f>
        <v>0</v>
      </c>
      <c r="P6863" s="210">
        <f>P6812*'Usages industrie'!$O30*(1+'Usages industrie'!$P30)^(P$6780-$D$6780)/1000</f>
        <v>0</v>
      </c>
      <c r="Q6863" s="210">
        <f>Q6812*'Usages industrie'!$O30*(1+'Usages industrie'!$P30)^(Q$6780-$D$6780)/1000</f>
        <v>0</v>
      </c>
      <c r="R6863" s="210">
        <f>R6812*'Usages industrie'!$O30*(1+'Usages industrie'!$P30)^(R$6780-$D$6780)/1000</f>
        <v>0</v>
      </c>
    </row>
    <row r="6864" spans="1:18" hidden="1" outlineLevel="2" x14ac:dyDescent="0.35">
      <c r="A6864" s="209" t="str">
        <f>'Usages industrie'!A31</f>
        <v>Usage industriel n°28</v>
      </c>
      <c r="B6864" s="209" t="s">
        <v>639</v>
      </c>
      <c r="C6864" s="209"/>
      <c r="D6864" s="210">
        <f>D6813*'Usages industrie'!$O31*(1+'Usages industrie'!$P31)^(D$6780-$D$6780)/1000</f>
        <v>0</v>
      </c>
      <c r="E6864" s="210">
        <f>E6813*'Usages industrie'!$O31*(1+'Usages industrie'!$P31)^(E$6780-$D$6780)/1000</f>
        <v>0</v>
      </c>
      <c r="F6864" s="210">
        <f>F6813*'Usages industrie'!$O31*(1+'Usages industrie'!$P31)^(F$6780-$D$6780)/1000</f>
        <v>0</v>
      </c>
      <c r="G6864" s="210">
        <f>G6813*'Usages industrie'!$O31*(1+'Usages industrie'!$P31)^(G$6780-$D$6780)/1000</f>
        <v>0</v>
      </c>
      <c r="H6864" s="210">
        <f>H6813*'Usages industrie'!$O31*(1+'Usages industrie'!$P31)^(H$6780-$D$6780)/1000</f>
        <v>0</v>
      </c>
      <c r="I6864" s="210">
        <f>I6813*'Usages industrie'!$O31*(1+'Usages industrie'!$P31)^(I$6780-$D$6780)/1000</f>
        <v>0</v>
      </c>
      <c r="J6864" s="210">
        <f>J6813*'Usages industrie'!$O31*(1+'Usages industrie'!$P31)^(J$6780-$D$6780)/1000</f>
        <v>0</v>
      </c>
      <c r="K6864" s="210">
        <f>K6813*'Usages industrie'!$O31*(1+'Usages industrie'!$P31)^(K$6780-$D$6780)/1000</f>
        <v>0</v>
      </c>
      <c r="L6864" s="210">
        <f>L6813*'Usages industrie'!$O31*(1+'Usages industrie'!$P31)^(L$6780-$D$6780)/1000</f>
        <v>0</v>
      </c>
      <c r="M6864" s="210">
        <f>M6813*'Usages industrie'!$O31*(1+'Usages industrie'!$P31)^(M$6780-$D$6780)/1000</f>
        <v>0</v>
      </c>
      <c r="N6864" s="210">
        <f>N6813*'Usages industrie'!$O31*(1+'Usages industrie'!$P31)^(N$6780-$D$6780)/1000</f>
        <v>0</v>
      </c>
      <c r="O6864" s="210">
        <f>O6813*'Usages industrie'!$O31*(1+'Usages industrie'!$P31)^(O$6780-$D$6780)/1000</f>
        <v>0</v>
      </c>
      <c r="P6864" s="210">
        <f>P6813*'Usages industrie'!$O31*(1+'Usages industrie'!$P31)^(P$6780-$D$6780)/1000</f>
        <v>0</v>
      </c>
      <c r="Q6864" s="210">
        <f>Q6813*'Usages industrie'!$O31*(1+'Usages industrie'!$P31)^(Q$6780-$D$6780)/1000</f>
        <v>0</v>
      </c>
      <c r="R6864" s="210">
        <f>R6813*'Usages industrie'!$O31*(1+'Usages industrie'!$P31)^(R$6780-$D$6780)/1000</f>
        <v>0</v>
      </c>
    </row>
    <row r="6865" spans="1:18" hidden="1" outlineLevel="2" x14ac:dyDescent="0.35">
      <c r="A6865" s="209" t="str">
        <f>'Usages industrie'!A32</f>
        <v>Usage industriel n°29</v>
      </c>
      <c r="B6865" s="209" t="s">
        <v>639</v>
      </c>
      <c r="C6865" s="209"/>
      <c r="D6865" s="210">
        <f>D6814*'Usages industrie'!$O32*(1+'Usages industrie'!$P32)^(D$6780-$D$6780)/1000</f>
        <v>0</v>
      </c>
      <c r="E6865" s="210">
        <f>E6814*'Usages industrie'!$O32*(1+'Usages industrie'!$P32)^(E$6780-$D$6780)/1000</f>
        <v>0</v>
      </c>
      <c r="F6865" s="210">
        <f>F6814*'Usages industrie'!$O32*(1+'Usages industrie'!$P32)^(F$6780-$D$6780)/1000</f>
        <v>0</v>
      </c>
      <c r="G6865" s="210">
        <f>G6814*'Usages industrie'!$O32*(1+'Usages industrie'!$P32)^(G$6780-$D$6780)/1000</f>
        <v>0</v>
      </c>
      <c r="H6865" s="210">
        <f>H6814*'Usages industrie'!$O32*(1+'Usages industrie'!$P32)^(H$6780-$D$6780)/1000</f>
        <v>0</v>
      </c>
      <c r="I6865" s="210">
        <f>I6814*'Usages industrie'!$O32*(1+'Usages industrie'!$P32)^(I$6780-$D$6780)/1000</f>
        <v>0</v>
      </c>
      <c r="J6865" s="210">
        <f>J6814*'Usages industrie'!$O32*(1+'Usages industrie'!$P32)^(J$6780-$D$6780)/1000</f>
        <v>0</v>
      </c>
      <c r="K6865" s="210">
        <f>K6814*'Usages industrie'!$O32*(1+'Usages industrie'!$P32)^(K$6780-$D$6780)/1000</f>
        <v>0</v>
      </c>
      <c r="L6865" s="210">
        <f>L6814*'Usages industrie'!$O32*(1+'Usages industrie'!$P32)^(L$6780-$D$6780)/1000</f>
        <v>0</v>
      </c>
      <c r="M6865" s="210">
        <f>M6814*'Usages industrie'!$O32*(1+'Usages industrie'!$P32)^(M$6780-$D$6780)/1000</f>
        <v>0</v>
      </c>
      <c r="N6865" s="210">
        <f>N6814*'Usages industrie'!$O32*(1+'Usages industrie'!$P32)^(N$6780-$D$6780)/1000</f>
        <v>0</v>
      </c>
      <c r="O6865" s="210">
        <f>O6814*'Usages industrie'!$O32*(1+'Usages industrie'!$P32)^(O$6780-$D$6780)/1000</f>
        <v>0</v>
      </c>
      <c r="P6865" s="210">
        <f>P6814*'Usages industrie'!$O32*(1+'Usages industrie'!$P32)^(P$6780-$D$6780)/1000</f>
        <v>0</v>
      </c>
      <c r="Q6865" s="210">
        <f>Q6814*'Usages industrie'!$O32*(1+'Usages industrie'!$P32)^(Q$6780-$D$6780)/1000</f>
        <v>0</v>
      </c>
      <c r="R6865" s="210">
        <f>R6814*'Usages industrie'!$O32*(1+'Usages industrie'!$P32)^(R$6780-$D$6780)/1000</f>
        <v>0</v>
      </c>
    </row>
    <row r="6866" spans="1:18" hidden="1" outlineLevel="2" x14ac:dyDescent="0.35">
      <c r="A6866" s="209" t="str">
        <f>'Usages industrie'!A33</f>
        <v>Usage industriel n°30</v>
      </c>
      <c r="B6866" s="209" t="s">
        <v>639</v>
      </c>
      <c r="C6866" s="209"/>
      <c r="D6866" s="210">
        <f>D6815*'Usages industrie'!$O33*(1+'Usages industrie'!$P33)^(D$6780-$D$6780)/1000</f>
        <v>0</v>
      </c>
      <c r="E6866" s="210">
        <f>E6815*'Usages industrie'!$O33*(1+'Usages industrie'!$P33)^(E$6780-$D$6780)/1000</f>
        <v>0</v>
      </c>
      <c r="F6866" s="210">
        <f>F6815*'Usages industrie'!$O33*(1+'Usages industrie'!$P33)^(F$6780-$D$6780)/1000</f>
        <v>0</v>
      </c>
      <c r="G6866" s="210">
        <f>G6815*'Usages industrie'!$O33*(1+'Usages industrie'!$P33)^(G$6780-$D$6780)/1000</f>
        <v>0</v>
      </c>
      <c r="H6866" s="210">
        <f>H6815*'Usages industrie'!$O33*(1+'Usages industrie'!$P33)^(H$6780-$D$6780)/1000</f>
        <v>0</v>
      </c>
      <c r="I6866" s="210">
        <f>I6815*'Usages industrie'!$O33*(1+'Usages industrie'!$P33)^(I$6780-$D$6780)/1000</f>
        <v>0</v>
      </c>
      <c r="J6866" s="210">
        <f>J6815*'Usages industrie'!$O33*(1+'Usages industrie'!$P33)^(J$6780-$D$6780)/1000</f>
        <v>0</v>
      </c>
      <c r="K6866" s="210">
        <f>K6815*'Usages industrie'!$O33*(1+'Usages industrie'!$P33)^(K$6780-$D$6780)/1000</f>
        <v>0</v>
      </c>
      <c r="L6866" s="210">
        <f>L6815*'Usages industrie'!$O33*(1+'Usages industrie'!$P33)^(L$6780-$D$6780)/1000</f>
        <v>0</v>
      </c>
      <c r="M6866" s="210">
        <f>M6815*'Usages industrie'!$O33*(1+'Usages industrie'!$P33)^(M$6780-$D$6780)/1000</f>
        <v>0</v>
      </c>
      <c r="N6866" s="210">
        <f>N6815*'Usages industrie'!$O33*(1+'Usages industrie'!$P33)^(N$6780-$D$6780)/1000</f>
        <v>0</v>
      </c>
      <c r="O6866" s="210">
        <f>O6815*'Usages industrie'!$O33*(1+'Usages industrie'!$P33)^(O$6780-$D$6780)/1000</f>
        <v>0</v>
      </c>
      <c r="P6866" s="210">
        <f>P6815*'Usages industrie'!$O33*(1+'Usages industrie'!$P33)^(P$6780-$D$6780)/1000</f>
        <v>0</v>
      </c>
      <c r="Q6866" s="210">
        <f>Q6815*'Usages industrie'!$O33*(1+'Usages industrie'!$P33)^(Q$6780-$D$6780)/1000</f>
        <v>0</v>
      </c>
      <c r="R6866" s="210">
        <f>R6815*'Usages industrie'!$O33*(1+'Usages industrie'!$P33)^(R$6780-$D$6780)/1000</f>
        <v>0</v>
      </c>
    </row>
    <row r="6867" spans="1:18" hidden="1" outlineLevel="2" x14ac:dyDescent="0.35">
      <c r="A6867" s="209" t="str">
        <f>'Usages industrie'!A34</f>
        <v>Usage industriel n°31</v>
      </c>
      <c r="B6867" s="209" t="s">
        <v>639</v>
      </c>
      <c r="C6867" s="209"/>
      <c r="D6867" s="210">
        <f>D6816*'Usages industrie'!$O34*(1+'Usages industrie'!$P34)^(D$6780-$D$6780)/1000</f>
        <v>0</v>
      </c>
      <c r="E6867" s="210">
        <f>E6816*'Usages industrie'!$O34*(1+'Usages industrie'!$P34)^(E$6780-$D$6780)/1000</f>
        <v>0</v>
      </c>
      <c r="F6867" s="210">
        <f>F6816*'Usages industrie'!$O34*(1+'Usages industrie'!$P34)^(F$6780-$D$6780)/1000</f>
        <v>0</v>
      </c>
      <c r="G6867" s="210">
        <f>G6816*'Usages industrie'!$O34*(1+'Usages industrie'!$P34)^(G$6780-$D$6780)/1000</f>
        <v>0</v>
      </c>
      <c r="H6867" s="210">
        <f>H6816*'Usages industrie'!$O34*(1+'Usages industrie'!$P34)^(H$6780-$D$6780)/1000</f>
        <v>0</v>
      </c>
      <c r="I6867" s="210">
        <f>I6816*'Usages industrie'!$O34*(1+'Usages industrie'!$P34)^(I$6780-$D$6780)/1000</f>
        <v>0</v>
      </c>
      <c r="J6867" s="210">
        <f>J6816*'Usages industrie'!$O34*(1+'Usages industrie'!$P34)^(J$6780-$D$6780)/1000</f>
        <v>0</v>
      </c>
      <c r="K6867" s="210">
        <f>K6816*'Usages industrie'!$O34*(1+'Usages industrie'!$P34)^(K$6780-$D$6780)/1000</f>
        <v>0</v>
      </c>
      <c r="L6867" s="210">
        <f>L6816*'Usages industrie'!$O34*(1+'Usages industrie'!$P34)^(L$6780-$D$6780)/1000</f>
        <v>0</v>
      </c>
      <c r="M6867" s="210">
        <f>M6816*'Usages industrie'!$O34*(1+'Usages industrie'!$P34)^(M$6780-$D$6780)/1000</f>
        <v>0</v>
      </c>
      <c r="N6867" s="210">
        <f>N6816*'Usages industrie'!$O34*(1+'Usages industrie'!$P34)^(N$6780-$D$6780)/1000</f>
        <v>0</v>
      </c>
      <c r="O6867" s="210">
        <f>O6816*'Usages industrie'!$O34*(1+'Usages industrie'!$P34)^(O$6780-$D$6780)/1000</f>
        <v>0</v>
      </c>
      <c r="P6867" s="210">
        <f>P6816*'Usages industrie'!$O34*(1+'Usages industrie'!$P34)^(P$6780-$D$6780)/1000</f>
        <v>0</v>
      </c>
      <c r="Q6867" s="210">
        <f>Q6816*'Usages industrie'!$O34*(1+'Usages industrie'!$P34)^(Q$6780-$D$6780)/1000</f>
        <v>0</v>
      </c>
      <c r="R6867" s="210">
        <f>R6816*'Usages industrie'!$O34*(1+'Usages industrie'!$P34)^(R$6780-$D$6780)/1000</f>
        <v>0</v>
      </c>
    </row>
    <row r="6868" spans="1:18" hidden="1" outlineLevel="2" x14ac:dyDescent="0.35">
      <c r="A6868" s="209" t="str">
        <f>'Usages industrie'!A35</f>
        <v>Usage industriel n°32</v>
      </c>
      <c r="B6868" s="209" t="s">
        <v>639</v>
      </c>
      <c r="C6868" s="209"/>
      <c r="D6868" s="210">
        <f>D6817*'Usages industrie'!$O35*(1+'Usages industrie'!$P35)^(D$6780-$D$6780)/1000</f>
        <v>0</v>
      </c>
      <c r="E6868" s="210">
        <f>E6817*'Usages industrie'!$O35*(1+'Usages industrie'!$P35)^(E$6780-$D$6780)/1000</f>
        <v>0</v>
      </c>
      <c r="F6868" s="210">
        <f>F6817*'Usages industrie'!$O35*(1+'Usages industrie'!$P35)^(F$6780-$D$6780)/1000</f>
        <v>0</v>
      </c>
      <c r="G6868" s="210">
        <f>G6817*'Usages industrie'!$O35*(1+'Usages industrie'!$P35)^(G$6780-$D$6780)/1000</f>
        <v>0</v>
      </c>
      <c r="H6868" s="210">
        <f>H6817*'Usages industrie'!$O35*(1+'Usages industrie'!$P35)^(H$6780-$D$6780)/1000</f>
        <v>0</v>
      </c>
      <c r="I6868" s="210">
        <f>I6817*'Usages industrie'!$O35*(1+'Usages industrie'!$P35)^(I$6780-$D$6780)/1000</f>
        <v>0</v>
      </c>
      <c r="J6868" s="210">
        <f>J6817*'Usages industrie'!$O35*(1+'Usages industrie'!$P35)^(J$6780-$D$6780)/1000</f>
        <v>0</v>
      </c>
      <c r="K6868" s="210">
        <f>K6817*'Usages industrie'!$O35*(1+'Usages industrie'!$P35)^(K$6780-$D$6780)/1000</f>
        <v>0</v>
      </c>
      <c r="L6868" s="210">
        <f>L6817*'Usages industrie'!$O35*(1+'Usages industrie'!$P35)^(L$6780-$D$6780)/1000</f>
        <v>0</v>
      </c>
      <c r="M6868" s="210">
        <f>M6817*'Usages industrie'!$O35*(1+'Usages industrie'!$P35)^(M$6780-$D$6780)/1000</f>
        <v>0</v>
      </c>
      <c r="N6868" s="210">
        <f>N6817*'Usages industrie'!$O35*(1+'Usages industrie'!$P35)^(N$6780-$D$6780)/1000</f>
        <v>0</v>
      </c>
      <c r="O6868" s="210">
        <f>O6817*'Usages industrie'!$O35*(1+'Usages industrie'!$P35)^(O$6780-$D$6780)/1000</f>
        <v>0</v>
      </c>
      <c r="P6868" s="210">
        <f>P6817*'Usages industrie'!$O35*(1+'Usages industrie'!$P35)^(P$6780-$D$6780)/1000</f>
        <v>0</v>
      </c>
      <c r="Q6868" s="210">
        <f>Q6817*'Usages industrie'!$O35*(1+'Usages industrie'!$P35)^(Q$6780-$D$6780)/1000</f>
        <v>0</v>
      </c>
      <c r="R6868" s="210">
        <f>R6817*'Usages industrie'!$O35*(1+'Usages industrie'!$P35)^(R$6780-$D$6780)/1000</f>
        <v>0</v>
      </c>
    </row>
    <row r="6869" spans="1:18" hidden="1" outlineLevel="2" x14ac:dyDescent="0.35">
      <c r="A6869" s="209" t="str">
        <f>'Usages industrie'!A36</f>
        <v>Usage industriel n°33</v>
      </c>
      <c r="B6869" s="209" t="s">
        <v>639</v>
      </c>
      <c r="C6869" s="209"/>
      <c r="D6869" s="210">
        <f>D6818*'Usages industrie'!$O36*(1+'Usages industrie'!$P36)^(D$6780-$D$6780)/1000</f>
        <v>0</v>
      </c>
      <c r="E6869" s="210">
        <f>E6818*'Usages industrie'!$O36*(1+'Usages industrie'!$P36)^(E$6780-$D$6780)/1000</f>
        <v>0</v>
      </c>
      <c r="F6869" s="210">
        <f>F6818*'Usages industrie'!$O36*(1+'Usages industrie'!$P36)^(F$6780-$D$6780)/1000</f>
        <v>0</v>
      </c>
      <c r="G6869" s="210">
        <f>G6818*'Usages industrie'!$O36*(1+'Usages industrie'!$P36)^(G$6780-$D$6780)/1000</f>
        <v>0</v>
      </c>
      <c r="H6869" s="210">
        <f>H6818*'Usages industrie'!$O36*(1+'Usages industrie'!$P36)^(H$6780-$D$6780)/1000</f>
        <v>0</v>
      </c>
      <c r="I6869" s="210">
        <f>I6818*'Usages industrie'!$O36*(1+'Usages industrie'!$P36)^(I$6780-$D$6780)/1000</f>
        <v>0</v>
      </c>
      <c r="J6869" s="210">
        <f>J6818*'Usages industrie'!$O36*(1+'Usages industrie'!$P36)^(J$6780-$D$6780)/1000</f>
        <v>0</v>
      </c>
      <c r="K6869" s="210">
        <f>K6818*'Usages industrie'!$O36*(1+'Usages industrie'!$P36)^(K$6780-$D$6780)/1000</f>
        <v>0</v>
      </c>
      <c r="L6869" s="210">
        <f>L6818*'Usages industrie'!$O36*(1+'Usages industrie'!$P36)^(L$6780-$D$6780)/1000</f>
        <v>0</v>
      </c>
      <c r="M6869" s="210">
        <f>M6818*'Usages industrie'!$O36*(1+'Usages industrie'!$P36)^(M$6780-$D$6780)/1000</f>
        <v>0</v>
      </c>
      <c r="N6869" s="210">
        <f>N6818*'Usages industrie'!$O36*(1+'Usages industrie'!$P36)^(N$6780-$D$6780)/1000</f>
        <v>0</v>
      </c>
      <c r="O6869" s="210">
        <f>O6818*'Usages industrie'!$O36*(1+'Usages industrie'!$P36)^(O$6780-$D$6780)/1000</f>
        <v>0</v>
      </c>
      <c r="P6869" s="210">
        <f>P6818*'Usages industrie'!$O36*(1+'Usages industrie'!$P36)^(P$6780-$D$6780)/1000</f>
        <v>0</v>
      </c>
      <c r="Q6869" s="210">
        <f>Q6818*'Usages industrie'!$O36*(1+'Usages industrie'!$P36)^(Q$6780-$D$6780)/1000</f>
        <v>0</v>
      </c>
      <c r="R6869" s="210">
        <f>R6818*'Usages industrie'!$O36*(1+'Usages industrie'!$P36)^(R$6780-$D$6780)/1000</f>
        <v>0</v>
      </c>
    </row>
    <row r="6870" spans="1:18" hidden="1" outlineLevel="2" x14ac:dyDescent="0.35">
      <c r="A6870" s="209" t="str">
        <f>'Usages industrie'!A37</f>
        <v>Usage industriel n°34</v>
      </c>
      <c r="B6870" s="209" t="s">
        <v>639</v>
      </c>
      <c r="C6870" s="209"/>
      <c r="D6870" s="210">
        <f>D6819*'Usages industrie'!$O37*(1+'Usages industrie'!$P37)^(D$6780-$D$6780)/1000</f>
        <v>0</v>
      </c>
      <c r="E6870" s="210">
        <f>E6819*'Usages industrie'!$O37*(1+'Usages industrie'!$P37)^(E$6780-$D$6780)/1000</f>
        <v>0</v>
      </c>
      <c r="F6870" s="210">
        <f>F6819*'Usages industrie'!$O37*(1+'Usages industrie'!$P37)^(F$6780-$D$6780)/1000</f>
        <v>0</v>
      </c>
      <c r="G6870" s="210">
        <f>G6819*'Usages industrie'!$O37*(1+'Usages industrie'!$P37)^(G$6780-$D$6780)/1000</f>
        <v>0</v>
      </c>
      <c r="H6870" s="210">
        <f>H6819*'Usages industrie'!$O37*(1+'Usages industrie'!$P37)^(H$6780-$D$6780)/1000</f>
        <v>0</v>
      </c>
      <c r="I6870" s="210">
        <f>I6819*'Usages industrie'!$O37*(1+'Usages industrie'!$P37)^(I$6780-$D$6780)/1000</f>
        <v>0</v>
      </c>
      <c r="J6870" s="210">
        <f>J6819*'Usages industrie'!$O37*(1+'Usages industrie'!$P37)^(J$6780-$D$6780)/1000</f>
        <v>0</v>
      </c>
      <c r="K6870" s="210">
        <f>K6819*'Usages industrie'!$O37*(1+'Usages industrie'!$P37)^(K$6780-$D$6780)/1000</f>
        <v>0</v>
      </c>
      <c r="L6870" s="210">
        <f>L6819*'Usages industrie'!$O37*(1+'Usages industrie'!$P37)^(L$6780-$D$6780)/1000</f>
        <v>0</v>
      </c>
      <c r="M6870" s="210">
        <f>M6819*'Usages industrie'!$O37*(1+'Usages industrie'!$P37)^(M$6780-$D$6780)/1000</f>
        <v>0</v>
      </c>
      <c r="N6870" s="210">
        <f>N6819*'Usages industrie'!$O37*(1+'Usages industrie'!$P37)^(N$6780-$D$6780)/1000</f>
        <v>0</v>
      </c>
      <c r="O6870" s="210">
        <f>O6819*'Usages industrie'!$O37*(1+'Usages industrie'!$P37)^(O$6780-$D$6780)/1000</f>
        <v>0</v>
      </c>
      <c r="P6870" s="210">
        <f>P6819*'Usages industrie'!$O37*(1+'Usages industrie'!$P37)^(P$6780-$D$6780)/1000</f>
        <v>0</v>
      </c>
      <c r="Q6870" s="210">
        <f>Q6819*'Usages industrie'!$O37*(1+'Usages industrie'!$P37)^(Q$6780-$D$6780)/1000</f>
        <v>0</v>
      </c>
      <c r="R6870" s="210">
        <f>R6819*'Usages industrie'!$O37*(1+'Usages industrie'!$P37)^(R$6780-$D$6780)/1000</f>
        <v>0</v>
      </c>
    </row>
    <row r="6871" spans="1:18" hidden="1" outlineLevel="2" x14ac:dyDescent="0.35">
      <c r="A6871" s="209" t="str">
        <f>'Usages industrie'!A38</f>
        <v>Usage industriel n°35</v>
      </c>
      <c r="B6871" s="209" t="s">
        <v>639</v>
      </c>
      <c r="C6871" s="209"/>
      <c r="D6871" s="210">
        <f>D6820*'Usages industrie'!$O38*(1+'Usages industrie'!$P38)^(D$6780-$D$6780)/1000</f>
        <v>0</v>
      </c>
      <c r="E6871" s="210">
        <f>E6820*'Usages industrie'!$O38*(1+'Usages industrie'!$P38)^(E$6780-$D$6780)/1000</f>
        <v>0</v>
      </c>
      <c r="F6871" s="210">
        <f>F6820*'Usages industrie'!$O38*(1+'Usages industrie'!$P38)^(F$6780-$D$6780)/1000</f>
        <v>0</v>
      </c>
      <c r="G6871" s="210">
        <f>G6820*'Usages industrie'!$O38*(1+'Usages industrie'!$P38)^(G$6780-$D$6780)/1000</f>
        <v>0</v>
      </c>
      <c r="H6871" s="210">
        <f>H6820*'Usages industrie'!$O38*(1+'Usages industrie'!$P38)^(H$6780-$D$6780)/1000</f>
        <v>0</v>
      </c>
      <c r="I6871" s="210">
        <f>I6820*'Usages industrie'!$O38*(1+'Usages industrie'!$P38)^(I$6780-$D$6780)/1000</f>
        <v>0</v>
      </c>
      <c r="J6871" s="210">
        <f>J6820*'Usages industrie'!$O38*(1+'Usages industrie'!$P38)^(J$6780-$D$6780)/1000</f>
        <v>0</v>
      </c>
      <c r="K6871" s="210">
        <f>K6820*'Usages industrie'!$O38*(1+'Usages industrie'!$P38)^(K$6780-$D$6780)/1000</f>
        <v>0</v>
      </c>
      <c r="L6871" s="210">
        <f>L6820*'Usages industrie'!$O38*(1+'Usages industrie'!$P38)^(L$6780-$D$6780)/1000</f>
        <v>0</v>
      </c>
      <c r="M6871" s="210">
        <f>M6820*'Usages industrie'!$O38*(1+'Usages industrie'!$P38)^(M$6780-$D$6780)/1000</f>
        <v>0</v>
      </c>
      <c r="N6871" s="210">
        <f>N6820*'Usages industrie'!$O38*(1+'Usages industrie'!$P38)^(N$6780-$D$6780)/1000</f>
        <v>0</v>
      </c>
      <c r="O6871" s="210">
        <f>O6820*'Usages industrie'!$O38*(1+'Usages industrie'!$P38)^(O$6780-$D$6780)/1000</f>
        <v>0</v>
      </c>
      <c r="P6871" s="210">
        <f>P6820*'Usages industrie'!$O38*(1+'Usages industrie'!$P38)^(P$6780-$D$6780)/1000</f>
        <v>0</v>
      </c>
      <c r="Q6871" s="210">
        <f>Q6820*'Usages industrie'!$O38*(1+'Usages industrie'!$P38)^(Q$6780-$D$6780)/1000</f>
        <v>0</v>
      </c>
      <c r="R6871" s="210">
        <f>R6820*'Usages industrie'!$O38*(1+'Usages industrie'!$P38)^(R$6780-$D$6780)/1000</f>
        <v>0</v>
      </c>
    </row>
    <row r="6872" spans="1:18" hidden="1" outlineLevel="2" x14ac:dyDescent="0.35">
      <c r="A6872" s="209" t="str">
        <f>'Usages industrie'!A39</f>
        <v>Usage industriel n°36</v>
      </c>
      <c r="B6872" s="209" t="s">
        <v>639</v>
      </c>
      <c r="C6872" s="209"/>
      <c r="D6872" s="210">
        <f>D6821*'Usages industrie'!$O39*(1+'Usages industrie'!$P39)^(D$6780-$D$6780)/1000</f>
        <v>0</v>
      </c>
      <c r="E6872" s="210">
        <f>E6821*'Usages industrie'!$O39*(1+'Usages industrie'!$P39)^(E$6780-$D$6780)/1000</f>
        <v>0</v>
      </c>
      <c r="F6872" s="210">
        <f>F6821*'Usages industrie'!$O39*(1+'Usages industrie'!$P39)^(F$6780-$D$6780)/1000</f>
        <v>0</v>
      </c>
      <c r="G6872" s="210">
        <f>G6821*'Usages industrie'!$O39*(1+'Usages industrie'!$P39)^(G$6780-$D$6780)/1000</f>
        <v>0</v>
      </c>
      <c r="H6872" s="210">
        <f>H6821*'Usages industrie'!$O39*(1+'Usages industrie'!$P39)^(H$6780-$D$6780)/1000</f>
        <v>0</v>
      </c>
      <c r="I6872" s="210">
        <f>I6821*'Usages industrie'!$O39*(1+'Usages industrie'!$P39)^(I$6780-$D$6780)/1000</f>
        <v>0</v>
      </c>
      <c r="J6872" s="210">
        <f>J6821*'Usages industrie'!$O39*(1+'Usages industrie'!$P39)^(J$6780-$D$6780)/1000</f>
        <v>0</v>
      </c>
      <c r="K6872" s="210">
        <f>K6821*'Usages industrie'!$O39*(1+'Usages industrie'!$P39)^(K$6780-$D$6780)/1000</f>
        <v>0</v>
      </c>
      <c r="L6872" s="210">
        <f>L6821*'Usages industrie'!$O39*(1+'Usages industrie'!$P39)^(L$6780-$D$6780)/1000</f>
        <v>0</v>
      </c>
      <c r="M6872" s="210">
        <f>M6821*'Usages industrie'!$O39*(1+'Usages industrie'!$P39)^(M$6780-$D$6780)/1000</f>
        <v>0</v>
      </c>
      <c r="N6872" s="210">
        <f>N6821*'Usages industrie'!$O39*(1+'Usages industrie'!$P39)^(N$6780-$D$6780)/1000</f>
        <v>0</v>
      </c>
      <c r="O6872" s="210">
        <f>O6821*'Usages industrie'!$O39*(1+'Usages industrie'!$P39)^(O$6780-$D$6780)/1000</f>
        <v>0</v>
      </c>
      <c r="P6872" s="210">
        <f>P6821*'Usages industrie'!$O39*(1+'Usages industrie'!$P39)^(P$6780-$D$6780)/1000</f>
        <v>0</v>
      </c>
      <c r="Q6872" s="210">
        <f>Q6821*'Usages industrie'!$O39*(1+'Usages industrie'!$P39)^(Q$6780-$D$6780)/1000</f>
        <v>0</v>
      </c>
      <c r="R6872" s="210">
        <f>R6821*'Usages industrie'!$O39*(1+'Usages industrie'!$P39)^(R$6780-$D$6780)/1000</f>
        <v>0</v>
      </c>
    </row>
    <row r="6873" spans="1:18" hidden="1" outlineLevel="2" x14ac:dyDescent="0.35">
      <c r="A6873" s="209" t="str">
        <f>'Usages industrie'!A40</f>
        <v>Usage industriel n°37</v>
      </c>
      <c r="B6873" s="209" t="s">
        <v>639</v>
      </c>
      <c r="C6873" s="209"/>
      <c r="D6873" s="210">
        <f>D6822*'Usages industrie'!$O40*(1+'Usages industrie'!$P40)^(D$6780-$D$6780)/1000</f>
        <v>0</v>
      </c>
      <c r="E6873" s="210">
        <f>E6822*'Usages industrie'!$O40*(1+'Usages industrie'!$P40)^(E$6780-$D$6780)/1000</f>
        <v>0</v>
      </c>
      <c r="F6873" s="210">
        <f>F6822*'Usages industrie'!$O40*(1+'Usages industrie'!$P40)^(F$6780-$D$6780)/1000</f>
        <v>0</v>
      </c>
      <c r="G6873" s="210">
        <f>G6822*'Usages industrie'!$O40*(1+'Usages industrie'!$P40)^(G$6780-$D$6780)/1000</f>
        <v>0</v>
      </c>
      <c r="H6873" s="210">
        <f>H6822*'Usages industrie'!$O40*(1+'Usages industrie'!$P40)^(H$6780-$D$6780)/1000</f>
        <v>0</v>
      </c>
      <c r="I6873" s="210">
        <f>I6822*'Usages industrie'!$O40*(1+'Usages industrie'!$P40)^(I$6780-$D$6780)/1000</f>
        <v>0</v>
      </c>
      <c r="J6873" s="210">
        <f>J6822*'Usages industrie'!$O40*(1+'Usages industrie'!$P40)^(J$6780-$D$6780)/1000</f>
        <v>0</v>
      </c>
      <c r="K6873" s="210">
        <f>K6822*'Usages industrie'!$O40*(1+'Usages industrie'!$P40)^(K$6780-$D$6780)/1000</f>
        <v>0</v>
      </c>
      <c r="L6873" s="210">
        <f>L6822*'Usages industrie'!$O40*(1+'Usages industrie'!$P40)^(L$6780-$D$6780)/1000</f>
        <v>0</v>
      </c>
      <c r="M6873" s="210">
        <f>M6822*'Usages industrie'!$O40*(1+'Usages industrie'!$P40)^(M$6780-$D$6780)/1000</f>
        <v>0</v>
      </c>
      <c r="N6873" s="210">
        <f>N6822*'Usages industrie'!$O40*(1+'Usages industrie'!$P40)^(N$6780-$D$6780)/1000</f>
        <v>0</v>
      </c>
      <c r="O6873" s="210">
        <f>O6822*'Usages industrie'!$O40*(1+'Usages industrie'!$P40)^(O$6780-$D$6780)/1000</f>
        <v>0</v>
      </c>
      <c r="P6873" s="210">
        <f>P6822*'Usages industrie'!$O40*(1+'Usages industrie'!$P40)^(P$6780-$D$6780)/1000</f>
        <v>0</v>
      </c>
      <c r="Q6873" s="210">
        <f>Q6822*'Usages industrie'!$O40*(1+'Usages industrie'!$P40)^(Q$6780-$D$6780)/1000</f>
        <v>0</v>
      </c>
      <c r="R6873" s="210">
        <f>R6822*'Usages industrie'!$O40*(1+'Usages industrie'!$P40)^(R$6780-$D$6780)/1000</f>
        <v>0</v>
      </c>
    </row>
    <row r="6874" spans="1:18" hidden="1" outlineLevel="2" x14ac:dyDescent="0.35">
      <c r="A6874" s="209" t="str">
        <f>'Usages industrie'!A41</f>
        <v>Usage industriel n°38</v>
      </c>
      <c r="B6874" s="209" t="s">
        <v>639</v>
      </c>
      <c r="C6874" s="209"/>
      <c r="D6874" s="210">
        <f>D6823*'Usages industrie'!$O41*(1+'Usages industrie'!$P41)^(D$6780-$D$6780)/1000</f>
        <v>0</v>
      </c>
      <c r="E6874" s="210">
        <f>E6823*'Usages industrie'!$O41*(1+'Usages industrie'!$P41)^(E$6780-$D$6780)/1000</f>
        <v>0</v>
      </c>
      <c r="F6874" s="210">
        <f>F6823*'Usages industrie'!$O41*(1+'Usages industrie'!$P41)^(F$6780-$D$6780)/1000</f>
        <v>0</v>
      </c>
      <c r="G6874" s="210">
        <f>G6823*'Usages industrie'!$O41*(1+'Usages industrie'!$P41)^(G$6780-$D$6780)/1000</f>
        <v>0</v>
      </c>
      <c r="H6874" s="210">
        <f>H6823*'Usages industrie'!$O41*(1+'Usages industrie'!$P41)^(H$6780-$D$6780)/1000</f>
        <v>0</v>
      </c>
      <c r="I6874" s="210">
        <f>I6823*'Usages industrie'!$O41*(1+'Usages industrie'!$P41)^(I$6780-$D$6780)/1000</f>
        <v>0</v>
      </c>
      <c r="J6874" s="210">
        <f>J6823*'Usages industrie'!$O41*(1+'Usages industrie'!$P41)^(J$6780-$D$6780)/1000</f>
        <v>0</v>
      </c>
      <c r="K6874" s="210">
        <f>K6823*'Usages industrie'!$O41*(1+'Usages industrie'!$P41)^(K$6780-$D$6780)/1000</f>
        <v>0</v>
      </c>
      <c r="L6874" s="210">
        <f>L6823*'Usages industrie'!$O41*(1+'Usages industrie'!$P41)^(L$6780-$D$6780)/1000</f>
        <v>0</v>
      </c>
      <c r="M6874" s="210">
        <f>M6823*'Usages industrie'!$O41*(1+'Usages industrie'!$P41)^(M$6780-$D$6780)/1000</f>
        <v>0</v>
      </c>
      <c r="N6874" s="210">
        <f>N6823*'Usages industrie'!$O41*(1+'Usages industrie'!$P41)^(N$6780-$D$6780)/1000</f>
        <v>0</v>
      </c>
      <c r="O6874" s="210">
        <f>O6823*'Usages industrie'!$O41*(1+'Usages industrie'!$P41)^(O$6780-$D$6780)/1000</f>
        <v>0</v>
      </c>
      <c r="P6874" s="210">
        <f>P6823*'Usages industrie'!$O41*(1+'Usages industrie'!$P41)^(P$6780-$D$6780)/1000</f>
        <v>0</v>
      </c>
      <c r="Q6874" s="210">
        <f>Q6823*'Usages industrie'!$O41*(1+'Usages industrie'!$P41)^(Q$6780-$D$6780)/1000</f>
        <v>0</v>
      </c>
      <c r="R6874" s="210">
        <f>R6823*'Usages industrie'!$O41*(1+'Usages industrie'!$P41)^(R$6780-$D$6780)/1000</f>
        <v>0</v>
      </c>
    </row>
    <row r="6875" spans="1:18" hidden="1" outlineLevel="2" x14ac:dyDescent="0.35">
      <c r="A6875" s="209" t="str">
        <f>'Usages industrie'!A42</f>
        <v>Usage industriel n°39</v>
      </c>
      <c r="B6875" s="209" t="s">
        <v>639</v>
      </c>
      <c r="C6875" s="209"/>
      <c r="D6875" s="210">
        <f>D6824*'Usages industrie'!$O42*(1+'Usages industrie'!$P42)^(D$6780-$D$6780)/1000</f>
        <v>0</v>
      </c>
      <c r="E6875" s="210">
        <f>E6824*'Usages industrie'!$O42*(1+'Usages industrie'!$P42)^(E$6780-$D$6780)/1000</f>
        <v>0</v>
      </c>
      <c r="F6875" s="210">
        <f>F6824*'Usages industrie'!$O42*(1+'Usages industrie'!$P42)^(F$6780-$D$6780)/1000</f>
        <v>0</v>
      </c>
      <c r="G6875" s="210">
        <f>G6824*'Usages industrie'!$O42*(1+'Usages industrie'!$P42)^(G$6780-$D$6780)/1000</f>
        <v>0</v>
      </c>
      <c r="H6875" s="210">
        <f>H6824*'Usages industrie'!$O42*(1+'Usages industrie'!$P42)^(H$6780-$D$6780)/1000</f>
        <v>0</v>
      </c>
      <c r="I6875" s="210">
        <f>I6824*'Usages industrie'!$O42*(1+'Usages industrie'!$P42)^(I$6780-$D$6780)/1000</f>
        <v>0</v>
      </c>
      <c r="J6875" s="210">
        <f>J6824*'Usages industrie'!$O42*(1+'Usages industrie'!$P42)^(J$6780-$D$6780)/1000</f>
        <v>0</v>
      </c>
      <c r="K6875" s="210">
        <f>K6824*'Usages industrie'!$O42*(1+'Usages industrie'!$P42)^(K$6780-$D$6780)/1000</f>
        <v>0</v>
      </c>
      <c r="L6875" s="210">
        <f>L6824*'Usages industrie'!$O42*(1+'Usages industrie'!$P42)^(L$6780-$D$6780)/1000</f>
        <v>0</v>
      </c>
      <c r="M6875" s="210">
        <f>M6824*'Usages industrie'!$O42*(1+'Usages industrie'!$P42)^(M$6780-$D$6780)/1000</f>
        <v>0</v>
      </c>
      <c r="N6875" s="210">
        <f>N6824*'Usages industrie'!$O42*(1+'Usages industrie'!$P42)^(N$6780-$D$6780)/1000</f>
        <v>0</v>
      </c>
      <c r="O6875" s="210">
        <f>O6824*'Usages industrie'!$O42*(1+'Usages industrie'!$P42)^(O$6780-$D$6780)/1000</f>
        <v>0</v>
      </c>
      <c r="P6875" s="210">
        <f>P6824*'Usages industrie'!$O42*(1+'Usages industrie'!$P42)^(P$6780-$D$6780)/1000</f>
        <v>0</v>
      </c>
      <c r="Q6875" s="210">
        <f>Q6824*'Usages industrie'!$O42*(1+'Usages industrie'!$P42)^(Q$6780-$D$6780)/1000</f>
        <v>0</v>
      </c>
      <c r="R6875" s="210">
        <f>R6824*'Usages industrie'!$O42*(1+'Usages industrie'!$P42)^(R$6780-$D$6780)/1000</f>
        <v>0</v>
      </c>
    </row>
    <row r="6876" spans="1:18" hidden="1" outlineLevel="2" x14ac:dyDescent="0.35">
      <c r="A6876" s="209" t="str">
        <f>'Usages industrie'!A43</f>
        <v>Usage industriel n°40</v>
      </c>
      <c r="B6876" s="209" t="s">
        <v>639</v>
      </c>
      <c r="C6876" s="209"/>
      <c r="D6876" s="210">
        <f>D6825*'Usages industrie'!$O43*(1+'Usages industrie'!$P43)^(D$6780-$D$6780)/1000</f>
        <v>0</v>
      </c>
      <c r="E6876" s="210">
        <f>E6825*'Usages industrie'!$O43*(1+'Usages industrie'!$P43)^(E$6780-$D$6780)/1000</f>
        <v>0</v>
      </c>
      <c r="F6876" s="210">
        <f>F6825*'Usages industrie'!$O43*(1+'Usages industrie'!$P43)^(F$6780-$D$6780)/1000</f>
        <v>0</v>
      </c>
      <c r="G6876" s="210">
        <f>G6825*'Usages industrie'!$O43*(1+'Usages industrie'!$P43)^(G$6780-$D$6780)/1000</f>
        <v>0</v>
      </c>
      <c r="H6876" s="210">
        <f>H6825*'Usages industrie'!$O43*(1+'Usages industrie'!$P43)^(H$6780-$D$6780)/1000</f>
        <v>0</v>
      </c>
      <c r="I6876" s="210">
        <f>I6825*'Usages industrie'!$O43*(1+'Usages industrie'!$P43)^(I$6780-$D$6780)/1000</f>
        <v>0</v>
      </c>
      <c r="J6876" s="210">
        <f>J6825*'Usages industrie'!$O43*(1+'Usages industrie'!$P43)^(J$6780-$D$6780)/1000</f>
        <v>0</v>
      </c>
      <c r="K6876" s="210">
        <f>K6825*'Usages industrie'!$O43*(1+'Usages industrie'!$P43)^(K$6780-$D$6780)/1000</f>
        <v>0</v>
      </c>
      <c r="L6876" s="210">
        <f>L6825*'Usages industrie'!$O43*(1+'Usages industrie'!$P43)^(L$6780-$D$6780)/1000</f>
        <v>0</v>
      </c>
      <c r="M6876" s="210">
        <f>M6825*'Usages industrie'!$O43*(1+'Usages industrie'!$P43)^(M$6780-$D$6780)/1000</f>
        <v>0</v>
      </c>
      <c r="N6876" s="210">
        <f>N6825*'Usages industrie'!$O43*(1+'Usages industrie'!$P43)^(N$6780-$D$6780)/1000</f>
        <v>0</v>
      </c>
      <c r="O6876" s="210">
        <f>O6825*'Usages industrie'!$O43*(1+'Usages industrie'!$P43)^(O$6780-$D$6780)/1000</f>
        <v>0</v>
      </c>
      <c r="P6876" s="210">
        <f>P6825*'Usages industrie'!$O43*(1+'Usages industrie'!$P43)^(P$6780-$D$6780)/1000</f>
        <v>0</v>
      </c>
      <c r="Q6876" s="210">
        <f>Q6825*'Usages industrie'!$O43*(1+'Usages industrie'!$P43)^(Q$6780-$D$6780)/1000</f>
        <v>0</v>
      </c>
      <c r="R6876" s="210">
        <f>R6825*'Usages industrie'!$O43*(1+'Usages industrie'!$P43)^(R$6780-$D$6780)/1000</f>
        <v>0</v>
      </c>
    </row>
    <row r="6877" spans="1:18" hidden="1" outlineLevel="2" x14ac:dyDescent="0.35">
      <c r="A6877" s="209" t="str">
        <f>'Usages industrie'!A44</f>
        <v>Usage industriel n°41</v>
      </c>
      <c r="B6877" s="209" t="s">
        <v>639</v>
      </c>
      <c r="C6877" s="209"/>
      <c r="D6877" s="210">
        <f>D6826*'Usages industrie'!$O44*(1+'Usages industrie'!$P44)^(D$6780-$D$6780)/1000</f>
        <v>0</v>
      </c>
      <c r="E6877" s="210">
        <f>E6826*'Usages industrie'!$O44*(1+'Usages industrie'!$P44)^(E$6780-$D$6780)/1000</f>
        <v>0</v>
      </c>
      <c r="F6877" s="210">
        <f>F6826*'Usages industrie'!$O44*(1+'Usages industrie'!$P44)^(F$6780-$D$6780)/1000</f>
        <v>0</v>
      </c>
      <c r="G6877" s="210">
        <f>G6826*'Usages industrie'!$O44*(1+'Usages industrie'!$P44)^(G$6780-$D$6780)/1000</f>
        <v>0</v>
      </c>
      <c r="H6877" s="210">
        <f>H6826*'Usages industrie'!$O44*(1+'Usages industrie'!$P44)^(H$6780-$D$6780)/1000</f>
        <v>0</v>
      </c>
      <c r="I6877" s="210">
        <f>I6826*'Usages industrie'!$O44*(1+'Usages industrie'!$P44)^(I$6780-$D$6780)/1000</f>
        <v>0</v>
      </c>
      <c r="J6877" s="210">
        <f>J6826*'Usages industrie'!$O44*(1+'Usages industrie'!$P44)^(J$6780-$D$6780)/1000</f>
        <v>0</v>
      </c>
      <c r="K6877" s="210">
        <f>K6826*'Usages industrie'!$O44*(1+'Usages industrie'!$P44)^(K$6780-$D$6780)/1000</f>
        <v>0</v>
      </c>
      <c r="L6877" s="210">
        <f>L6826*'Usages industrie'!$O44*(1+'Usages industrie'!$P44)^(L$6780-$D$6780)/1000</f>
        <v>0</v>
      </c>
      <c r="M6877" s="210">
        <f>M6826*'Usages industrie'!$O44*(1+'Usages industrie'!$P44)^(M$6780-$D$6780)/1000</f>
        <v>0</v>
      </c>
      <c r="N6877" s="210">
        <f>N6826*'Usages industrie'!$O44*(1+'Usages industrie'!$P44)^(N$6780-$D$6780)/1000</f>
        <v>0</v>
      </c>
      <c r="O6877" s="210">
        <f>O6826*'Usages industrie'!$O44*(1+'Usages industrie'!$P44)^(O$6780-$D$6780)/1000</f>
        <v>0</v>
      </c>
      <c r="P6877" s="210">
        <f>P6826*'Usages industrie'!$O44*(1+'Usages industrie'!$P44)^(P$6780-$D$6780)/1000</f>
        <v>0</v>
      </c>
      <c r="Q6877" s="210">
        <f>Q6826*'Usages industrie'!$O44*(1+'Usages industrie'!$P44)^(Q$6780-$D$6780)/1000</f>
        <v>0</v>
      </c>
      <c r="R6877" s="210">
        <f>R6826*'Usages industrie'!$O44*(1+'Usages industrie'!$P44)^(R$6780-$D$6780)/1000</f>
        <v>0</v>
      </c>
    </row>
    <row r="6878" spans="1:18" hidden="1" outlineLevel="2" x14ac:dyDescent="0.35">
      <c r="A6878" s="209" t="str">
        <f>'Usages industrie'!A45</f>
        <v>Usage industriel n°42</v>
      </c>
      <c r="B6878" s="209" t="s">
        <v>639</v>
      </c>
      <c r="C6878" s="209"/>
      <c r="D6878" s="210">
        <f>D6827*'Usages industrie'!$O45*(1+'Usages industrie'!$P45)^(D$6780-$D$6780)/1000</f>
        <v>0</v>
      </c>
      <c r="E6878" s="210">
        <f>E6827*'Usages industrie'!$O45*(1+'Usages industrie'!$P45)^(E$6780-$D$6780)/1000</f>
        <v>0</v>
      </c>
      <c r="F6878" s="210">
        <f>F6827*'Usages industrie'!$O45*(1+'Usages industrie'!$P45)^(F$6780-$D$6780)/1000</f>
        <v>0</v>
      </c>
      <c r="G6878" s="210">
        <f>G6827*'Usages industrie'!$O45*(1+'Usages industrie'!$P45)^(G$6780-$D$6780)/1000</f>
        <v>0</v>
      </c>
      <c r="H6878" s="210">
        <f>H6827*'Usages industrie'!$O45*(1+'Usages industrie'!$P45)^(H$6780-$D$6780)/1000</f>
        <v>0</v>
      </c>
      <c r="I6878" s="210">
        <f>I6827*'Usages industrie'!$O45*(1+'Usages industrie'!$P45)^(I$6780-$D$6780)/1000</f>
        <v>0</v>
      </c>
      <c r="J6878" s="210">
        <f>J6827*'Usages industrie'!$O45*(1+'Usages industrie'!$P45)^(J$6780-$D$6780)/1000</f>
        <v>0</v>
      </c>
      <c r="K6878" s="210">
        <f>K6827*'Usages industrie'!$O45*(1+'Usages industrie'!$P45)^(K$6780-$D$6780)/1000</f>
        <v>0</v>
      </c>
      <c r="L6878" s="210">
        <f>L6827*'Usages industrie'!$O45*(1+'Usages industrie'!$P45)^(L$6780-$D$6780)/1000</f>
        <v>0</v>
      </c>
      <c r="M6878" s="210">
        <f>M6827*'Usages industrie'!$O45*(1+'Usages industrie'!$P45)^(M$6780-$D$6780)/1000</f>
        <v>0</v>
      </c>
      <c r="N6878" s="210">
        <f>N6827*'Usages industrie'!$O45*(1+'Usages industrie'!$P45)^(N$6780-$D$6780)/1000</f>
        <v>0</v>
      </c>
      <c r="O6878" s="210">
        <f>O6827*'Usages industrie'!$O45*(1+'Usages industrie'!$P45)^(O$6780-$D$6780)/1000</f>
        <v>0</v>
      </c>
      <c r="P6878" s="210">
        <f>P6827*'Usages industrie'!$O45*(1+'Usages industrie'!$P45)^(P$6780-$D$6780)/1000</f>
        <v>0</v>
      </c>
      <c r="Q6878" s="210">
        <f>Q6827*'Usages industrie'!$O45*(1+'Usages industrie'!$P45)^(Q$6780-$D$6780)/1000</f>
        <v>0</v>
      </c>
      <c r="R6878" s="210">
        <f>R6827*'Usages industrie'!$O45*(1+'Usages industrie'!$P45)^(R$6780-$D$6780)/1000</f>
        <v>0</v>
      </c>
    </row>
    <row r="6879" spans="1:18" hidden="1" outlineLevel="2" x14ac:dyDescent="0.35">
      <c r="A6879" s="209" t="str">
        <f>'Usages industrie'!A46</f>
        <v>Usage industriel n°43</v>
      </c>
      <c r="B6879" s="209" t="s">
        <v>639</v>
      </c>
      <c r="C6879" s="209"/>
      <c r="D6879" s="210">
        <f>D6828*'Usages industrie'!$O46*(1+'Usages industrie'!$P46)^(D$6780-$D$6780)/1000</f>
        <v>0</v>
      </c>
      <c r="E6879" s="210">
        <f>E6828*'Usages industrie'!$O46*(1+'Usages industrie'!$P46)^(E$6780-$D$6780)/1000</f>
        <v>0</v>
      </c>
      <c r="F6879" s="210">
        <f>F6828*'Usages industrie'!$O46*(1+'Usages industrie'!$P46)^(F$6780-$D$6780)/1000</f>
        <v>0</v>
      </c>
      <c r="G6879" s="210">
        <f>G6828*'Usages industrie'!$O46*(1+'Usages industrie'!$P46)^(G$6780-$D$6780)/1000</f>
        <v>0</v>
      </c>
      <c r="H6879" s="210">
        <f>H6828*'Usages industrie'!$O46*(1+'Usages industrie'!$P46)^(H$6780-$D$6780)/1000</f>
        <v>0</v>
      </c>
      <c r="I6879" s="210">
        <f>I6828*'Usages industrie'!$O46*(1+'Usages industrie'!$P46)^(I$6780-$D$6780)/1000</f>
        <v>0</v>
      </c>
      <c r="J6879" s="210">
        <f>J6828*'Usages industrie'!$O46*(1+'Usages industrie'!$P46)^(J$6780-$D$6780)/1000</f>
        <v>0</v>
      </c>
      <c r="K6879" s="210">
        <f>K6828*'Usages industrie'!$O46*(1+'Usages industrie'!$P46)^(K$6780-$D$6780)/1000</f>
        <v>0</v>
      </c>
      <c r="L6879" s="210">
        <f>L6828*'Usages industrie'!$O46*(1+'Usages industrie'!$P46)^(L$6780-$D$6780)/1000</f>
        <v>0</v>
      </c>
      <c r="M6879" s="210">
        <f>M6828*'Usages industrie'!$O46*(1+'Usages industrie'!$P46)^(M$6780-$D$6780)/1000</f>
        <v>0</v>
      </c>
      <c r="N6879" s="210">
        <f>N6828*'Usages industrie'!$O46*(1+'Usages industrie'!$P46)^(N$6780-$D$6780)/1000</f>
        <v>0</v>
      </c>
      <c r="O6879" s="210">
        <f>O6828*'Usages industrie'!$O46*(1+'Usages industrie'!$P46)^(O$6780-$D$6780)/1000</f>
        <v>0</v>
      </c>
      <c r="P6879" s="210">
        <f>P6828*'Usages industrie'!$O46*(1+'Usages industrie'!$P46)^(P$6780-$D$6780)/1000</f>
        <v>0</v>
      </c>
      <c r="Q6879" s="210">
        <f>Q6828*'Usages industrie'!$O46*(1+'Usages industrie'!$P46)^(Q$6780-$D$6780)/1000</f>
        <v>0</v>
      </c>
      <c r="R6879" s="210">
        <f>R6828*'Usages industrie'!$O46*(1+'Usages industrie'!$P46)^(R$6780-$D$6780)/1000</f>
        <v>0</v>
      </c>
    </row>
    <row r="6880" spans="1:18" hidden="1" outlineLevel="2" x14ac:dyDescent="0.35">
      <c r="A6880" s="209" t="str">
        <f>'Usages industrie'!A47</f>
        <v>Usage industriel n°44</v>
      </c>
      <c r="B6880" s="209" t="s">
        <v>639</v>
      </c>
      <c r="C6880" s="209"/>
      <c r="D6880" s="210">
        <f>D6829*'Usages industrie'!$O47*(1+'Usages industrie'!$P47)^(D$6780-$D$6780)/1000</f>
        <v>0</v>
      </c>
      <c r="E6880" s="210">
        <f>E6829*'Usages industrie'!$O47*(1+'Usages industrie'!$P47)^(E$6780-$D$6780)/1000</f>
        <v>0</v>
      </c>
      <c r="F6880" s="210">
        <f>F6829*'Usages industrie'!$O47*(1+'Usages industrie'!$P47)^(F$6780-$D$6780)/1000</f>
        <v>0</v>
      </c>
      <c r="G6880" s="210">
        <f>G6829*'Usages industrie'!$O47*(1+'Usages industrie'!$P47)^(G$6780-$D$6780)/1000</f>
        <v>0</v>
      </c>
      <c r="H6880" s="210">
        <f>H6829*'Usages industrie'!$O47*(1+'Usages industrie'!$P47)^(H$6780-$D$6780)/1000</f>
        <v>0</v>
      </c>
      <c r="I6880" s="210">
        <f>I6829*'Usages industrie'!$O47*(1+'Usages industrie'!$P47)^(I$6780-$D$6780)/1000</f>
        <v>0</v>
      </c>
      <c r="J6880" s="210">
        <f>J6829*'Usages industrie'!$O47*(1+'Usages industrie'!$P47)^(J$6780-$D$6780)/1000</f>
        <v>0</v>
      </c>
      <c r="K6880" s="210">
        <f>K6829*'Usages industrie'!$O47*(1+'Usages industrie'!$P47)^(K$6780-$D$6780)/1000</f>
        <v>0</v>
      </c>
      <c r="L6880" s="210">
        <f>L6829*'Usages industrie'!$O47*(1+'Usages industrie'!$P47)^(L$6780-$D$6780)/1000</f>
        <v>0</v>
      </c>
      <c r="M6880" s="210">
        <f>M6829*'Usages industrie'!$O47*(1+'Usages industrie'!$P47)^(M$6780-$D$6780)/1000</f>
        <v>0</v>
      </c>
      <c r="N6880" s="210">
        <f>N6829*'Usages industrie'!$O47*(1+'Usages industrie'!$P47)^(N$6780-$D$6780)/1000</f>
        <v>0</v>
      </c>
      <c r="O6880" s="210">
        <f>O6829*'Usages industrie'!$O47*(1+'Usages industrie'!$P47)^(O$6780-$D$6780)/1000</f>
        <v>0</v>
      </c>
      <c r="P6880" s="210">
        <f>P6829*'Usages industrie'!$O47*(1+'Usages industrie'!$P47)^(P$6780-$D$6780)/1000</f>
        <v>0</v>
      </c>
      <c r="Q6880" s="210">
        <f>Q6829*'Usages industrie'!$O47*(1+'Usages industrie'!$P47)^(Q$6780-$D$6780)/1000</f>
        <v>0</v>
      </c>
      <c r="R6880" s="210">
        <f>R6829*'Usages industrie'!$O47*(1+'Usages industrie'!$P47)^(R$6780-$D$6780)/1000</f>
        <v>0</v>
      </c>
    </row>
    <row r="6881" spans="1:18" hidden="1" outlineLevel="2" x14ac:dyDescent="0.35">
      <c r="A6881" s="209" t="str">
        <f>'Usages industrie'!A48</f>
        <v>Usage industriel n°45</v>
      </c>
      <c r="B6881" s="209" t="s">
        <v>639</v>
      </c>
      <c r="C6881" s="209"/>
      <c r="D6881" s="210">
        <f>D6830*'Usages industrie'!$O48*(1+'Usages industrie'!$P48)^(D$6780-$D$6780)/1000</f>
        <v>0</v>
      </c>
      <c r="E6881" s="210">
        <f>E6830*'Usages industrie'!$O48*(1+'Usages industrie'!$P48)^(E$6780-$D$6780)/1000</f>
        <v>0</v>
      </c>
      <c r="F6881" s="210">
        <f>F6830*'Usages industrie'!$O48*(1+'Usages industrie'!$P48)^(F$6780-$D$6780)/1000</f>
        <v>0</v>
      </c>
      <c r="G6881" s="210">
        <f>G6830*'Usages industrie'!$O48*(1+'Usages industrie'!$P48)^(G$6780-$D$6780)/1000</f>
        <v>0</v>
      </c>
      <c r="H6881" s="210">
        <f>H6830*'Usages industrie'!$O48*(1+'Usages industrie'!$P48)^(H$6780-$D$6780)/1000</f>
        <v>0</v>
      </c>
      <c r="I6881" s="210">
        <f>I6830*'Usages industrie'!$O48*(1+'Usages industrie'!$P48)^(I$6780-$D$6780)/1000</f>
        <v>0</v>
      </c>
      <c r="J6881" s="210">
        <f>J6830*'Usages industrie'!$O48*(1+'Usages industrie'!$P48)^(J$6780-$D$6780)/1000</f>
        <v>0</v>
      </c>
      <c r="K6881" s="210">
        <f>K6830*'Usages industrie'!$O48*(1+'Usages industrie'!$P48)^(K$6780-$D$6780)/1000</f>
        <v>0</v>
      </c>
      <c r="L6881" s="210">
        <f>L6830*'Usages industrie'!$O48*(1+'Usages industrie'!$P48)^(L$6780-$D$6780)/1000</f>
        <v>0</v>
      </c>
      <c r="M6881" s="210">
        <f>M6830*'Usages industrie'!$O48*(1+'Usages industrie'!$P48)^(M$6780-$D$6780)/1000</f>
        <v>0</v>
      </c>
      <c r="N6881" s="210">
        <f>N6830*'Usages industrie'!$O48*(1+'Usages industrie'!$P48)^(N$6780-$D$6780)/1000</f>
        <v>0</v>
      </c>
      <c r="O6881" s="210">
        <f>O6830*'Usages industrie'!$O48*(1+'Usages industrie'!$P48)^(O$6780-$D$6780)/1000</f>
        <v>0</v>
      </c>
      <c r="P6881" s="210">
        <f>P6830*'Usages industrie'!$O48*(1+'Usages industrie'!$P48)^(P$6780-$D$6780)/1000</f>
        <v>0</v>
      </c>
      <c r="Q6881" s="210">
        <f>Q6830*'Usages industrie'!$O48*(1+'Usages industrie'!$P48)^(Q$6780-$D$6780)/1000</f>
        <v>0</v>
      </c>
      <c r="R6881" s="210">
        <f>R6830*'Usages industrie'!$O48*(1+'Usages industrie'!$P48)^(R$6780-$D$6780)/1000</f>
        <v>0</v>
      </c>
    </row>
    <row r="6882" spans="1:18" hidden="1" outlineLevel="2" x14ac:dyDescent="0.35">
      <c r="A6882" s="209" t="str">
        <f>'Usages industrie'!A49</f>
        <v>Usage industriel n°46</v>
      </c>
      <c r="B6882" s="209" t="s">
        <v>639</v>
      </c>
      <c r="C6882" s="209"/>
      <c r="D6882" s="210">
        <f>D6831*'Usages industrie'!$O49*(1+'Usages industrie'!$P49)^(D$6780-$D$6780)/1000</f>
        <v>0</v>
      </c>
      <c r="E6882" s="210">
        <f>E6831*'Usages industrie'!$O49*(1+'Usages industrie'!$P49)^(E$6780-$D$6780)/1000</f>
        <v>0</v>
      </c>
      <c r="F6882" s="210">
        <f>F6831*'Usages industrie'!$O49*(1+'Usages industrie'!$P49)^(F$6780-$D$6780)/1000</f>
        <v>0</v>
      </c>
      <c r="G6882" s="210">
        <f>G6831*'Usages industrie'!$O49*(1+'Usages industrie'!$P49)^(G$6780-$D$6780)/1000</f>
        <v>0</v>
      </c>
      <c r="H6882" s="210">
        <f>H6831*'Usages industrie'!$O49*(1+'Usages industrie'!$P49)^(H$6780-$D$6780)/1000</f>
        <v>0</v>
      </c>
      <c r="I6882" s="210">
        <f>I6831*'Usages industrie'!$O49*(1+'Usages industrie'!$P49)^(I$6780-$D$6780)/1000</f>
        <v>0</v>
      </c>
      <c r="J6882" s="210">
        <f>J6831*'Usages industrie'!$O49*(1+'Usages industrie'!$P49)^(J$6780-$D$6780)/1000</f>
        <v>0</v>
      </c>
      <c r="K6882" s="210">
        <f>K6831*'Usages industrie'!$O49*(1+'Usages industrie'!$P49)^(K$6780-$D$6780)/1000</f>
        <v>0</v>
      </c>
      <c r="L6882" s="210">
        <f>L6831*'Usages industrie'!$O49*(1+'Usages industrie'!$P49)^(L$6780-$D$6780)/1000</f>
        <v>0</v>
      </c>
      <c r="M6882" s="210">
        <f>M6831*'Usages industrie'!$O49*(1+'Usages industrie'!$P49)^(M$6780-$D$6780)/1000</f>
        <v>0</v>
      </c>
      <c r="N6882" s="210">
        <f>N6831*'Usages industrie'!$O49*(1+'Usages industrie'!$P49)^(N$6780-$D$6780)/1000</f>
        <v>0</v>
      </c>
      <c r="O6882" s="210">
        <f>O6831*'Usages industrie'!$O49*(1+'Usages industrie'!$P49)^(O$6780-$D$6780)/1000</f>
        <v>0</v>
      </c>
      <c r="P6882" s="210">
        <f>P6831*'Usages industrie'!$O49*(1+'Usages industrie'!$P49)^(P$6780-$D$6780)/1000</f>
        <v>0</v>
      </c>
      <c r="Q6882" s="210">
        <f>Q6831*'Usages industrie'!$O49*(1+'Usages industrie'!$P49)^(Q$6780-$D$6780)/1000</f>
        <v>0</v>
      </c>
      <c r="R6882" s="210">
        <f>R6831*'Usages industrie'!$O49*(1+'Usages industrie'!$P49)^(R$6780-$D$6780)/1000</f>
        <v>0</v>
      </c>
    </row>
    <row r="6883" spans="1:18" hidden="1" outlineLevel="2" x14ac:dyDescent="0.35">
      <c r="A6883" s="209" t="str">
        <f>'Usages industrie'!A50</f>
        <v>Usage industriel n°47</v>
      </c>
      <c r="B6883" s="209" t="s">
        <v>639</v>
      </c>
      <c r="C6883" s="209"/>
      <c r="D6883" s="210">
        <f>D6832*'Usages industrie'!$O50*(1+'Usages industrie'!$P50)^(D$6780-$D$6780)/1000</f>
        <v>0</v>
      </c>
      <c r="E6883" s="210">
        <f>E6832*'Usages industrie'!$O50*(1+'Usages industrie'!$P50)^(E$6780-$D$6780)/1000</f>
        <v>0</v>
      </c>
      <c r="F6883" s="210">
        <f>F6832*'Usages industrie'!$O50*(1+'Usages industrie'!$P50)^(F$6780-$D$6780)/1000</f>
        <v>0</v>
      </c>
      <c r="G6883" s="210">
        <f>G6832*'Usages industrie'!$O50*(1+'Usages industrie'!$P50)^(G$6780-$D$6780)/1000</f>
        <v>0</v>
      </c>
      <c r="H6883" s="210">
        <f>H6832*'Usages industrie'!$O50*(1+'Usages industrie'!$P50)^(H$6780-$D$6780)/1000</f>
        <v>0</v>
      </c>
      <c r="I6883" s="210">
        <f>I6832*'Usages industrie'!$O50*(1+'Usages industrie'!$P50)^(I$6780-$D$6780)/1000</f>
        <v>0</v>
      </c>
      <c r="J6883" s="210">
        <f>J6832*'Usages industrie'!$O50*(1+'Usages industrie'!$P50)^(J$6780-$D$6780)/1000</f>
        <v>0</v>
      </c>
      <c r="K6883" s="210">
        <f>K6832*'Usages industrie'!$O50*(1+'Usages industrie'!$P50)^(K$6780-$D$6780)/1000</f>
        <v>0</v>
      </c>
      <c r="L6883" s="210">
        <f>L6832*'Usages industrie'!$O50*(1+'Usages industrie'!$P50)^(L$6780-$D$6780)/1000</f>
        <v>0</v>
      </c>
      <c r="M6883" s="210">
        <f>M6832*'Usages industrie'!$O50*(1+'Usages industrie'!$P50)^(M$6780-$D$6780)/1000</f>
        <v>0</v>
      </c>
      <c r="N6883" s="210">
        <f>N6832*'Usages industrie'!$O50*(1+'Usages industrie'!$P50)^(N$6780-$D$6780)/1000</f>
        <v>0</v>
      </c>
      <c r="O6883" s="210">
        <f>O6832*'Usages industrie'!$O50*(1+'Usages industrie'!$P50)^(O$6780-$D$6780)/1000</f>
        <v>0</v>
      </c>
      <c r="P6883" s="210">
        <f>P6832*'Usages industrie'!$O50*(1+'Usages industrie'!$P50)^(P$6780-$D$6780)/1000</f>
        <v>0</v>
      </c>
      <c r="Q6883" s="210">
        <f>Q6832*'Usages industrie'!$O50*(1+'Usages industrie'!$P50)^(Q$6780-$D$6780)/1000</f>
        <v>0</v>
      </c>
      <c r="R6883" s="210">
        <f>R6832*'Usages industrie'!$O50*(1+'Usages industrie'!$P50)^(R$6780-$D$6780)/1000</f>
        <v>0</v>
      </c>
    </row>
    <row r="6884" spans="1:18" hidden="1" outlineLevel="2" x14ac:dyDescent="0.35">
      <c r="A6884" s="209" t="str">
        <f>'Usages industrie'!A51</f>
        <v>Usage industriel n°48</v>
      </c>
      <c r="B6884" s="209" t="s">
        <v>639</v>
      </c>
      <c r="C6884" s="209"/>
      <c r="D6884" s="210">
        <f>D6833*'Usages industrie'!$O51*(1+'Usages industrie'!$P51)^(D$6780-$D$6780)/1000</f>
        <v>0</v>
      </c>
      <c r="E6884" s="210">
        <f>E6833*'Usages industrie'!$O51*(1+'Usages industrie'!$P51)^(E$6780-$D$6780)/1000</f>
        <v>0</v>
      </c>
      <c r="F6884" s="210">
        <f>F6833*'Usages industrie'!$O51*(1+'Usages industrie'!$P51)^(F$6780-$D$6780)/1000</f>
        <v>0</v>
      </c>
      <c r="G6884" s="210">
        <f>G6833*'Usages industrie'!$O51*(1+'Usages industrie'!$P51)^(G$6780-$D$6780)/1000</f>
        <v>0</v>
      </c>
      <c r="H6884" s="210">
        <f>H6833*'Usages industrie'!$O51*(1+'Usages industrie'!$P51)^(H$6780-$D$6780)/1000</f>
        <v>0</v>
      </c>
      <c r="I6884" s="210">
        <f>I6833*'Usages industrie'!$O51*(1+'Usages industrie'!$P51)^(I$6780-$D$6780)/1000</f>
        <v>0</v>
      </c>
      <c r="J6884" s="210">
        <f>J6833*'Usages industrie'!$O51*(1+'Usages industrie'!$P51)^(J$6780-$D$6780)/1000</f>
        <v>0</v>
      </c>
      <c r="K6884" s="210">
        <f>K6833*'Usages industrie'!$O51*(1+'Usages industrie'!$P51)^(K$6780-$D$6780)/1000</f>
        <v>0</v>
      </c>
      <c r="L6884" s="210">
        <f>L6833*'Usages industrie'!$O51*(1+'Usages industrie'!$P51)^(L$6780-$D$6780)/1000</f>
        <v>0</v>
      </c>
      <c r="M6884" s="210">
        <f>M6833*'Usages industrie'!$O51*(1+'Usages industrie'!$P51)^(M$6780-$D$6780)/1000</f>
        <v>0</v>
      </c>
      <c r="N6884" s="210">
        <f>N6833*'Usages industrie'!$O51*(1+'Usages industrie'!$P51)^(N$6780-$D$6780)/1000</f>
        <v>0</v>
      </c>
      <c r="O6884" s="210">
        <f>O6833*'Usages industrie'!$O51*(1+'Usages industrie'!$P51)^(O$6780-$D$6780)/1000</f>
        <v>0</v>
      </c>
      <c r="P6884" s="210">
        <f>P6833*'Usages industrie'!$O51*(1+'Usages industrie'!$P51)^(P$6780-$D$6780)/1000</f>
        <v>0</v>
      </c>
      <c r="Q6884" s="210">
        <f>Q6833*'Usages industrie'!$O51*(1+'Usages industrie'!$P51)^(Q$6780-$D$6780)/1000</f>
        <v>0</v>
      </c>
      <c r="R6884" s="210">
        <f>R6833*'Usages industrie'!$O51*(1+'Usages industrie'!$P51)^(R$6780-$D$6780)/1000</f>
        <v>0</v>
      </c>
    </row>
    <row r="6885" spans="1:18" hidden="1" outlineLevel="2" x14ac:dyDescent="0.35">
      <c r="A6885" s="209" t="str">
        <f>'Usages industrie'!A52</f>
        <v>Usage industriel n°49</v>
      </c>
      <c r="B6885" s="209" t="s">
        <v>639</v>
      </c>
      <c r="C6885" s="209"/>
      <c r="D6885" s="210">
        <f>D6834*'Usages industrie'!$O52*(1+'Usages industrie'!$P52)^(D$6780-$D$6780)/1000</f>
        <v>0</v>
      </c>
      <c r="E6885" s="210">
        <f>E6834*'Usages industrie'!$O52*(1+'Usages industrie'!$P52)^(E$6780-$D$6780)/1000</f>
        <v>0</v>
      </c>
      <c r="F6885" s="210">
        <f>F6834*'Usages industrie'!$O52*(1+'Usages industrie'!$P52)^(F$6780-$D$6780)/1000</f>
        <v>0</v>
      </c>
      <c r="G6885" s="210">
        <f>G6834*'Usages industrie'!$O52*(1+'Usages industrie'!$P52)^(G$6780-$D$6780)/1000</f>
        <v>0</v>
      </c>
      <c r="H6885" s="210">
        <f>H6834*'Usages industrie'!$O52*(1+'Usages industrie'!$P52)^(H$6780-$D$6780)/1000</f>
        <v>0</v>
      </c>
      <c r="I6885" s="210">
        <f>I6834*'Usages industrie'!$O52*(1+'Usages industrie'!$P52)^(I$6780-$D$6780)/1000</f>
        <v>0</v>
      </c>
      <c r="J6885" s="210">
        <f>J6834*'Usages industrie'!$O52*(1+'Usages industrie'!$P52)^(J$6780-$D$6780)/1000</f>
        <v>0</v>
      </c>
      <c r="K6885" s="210">
        <f>K6834*'Usages industrie'!$O52*(1+'Usages industrie'!$P52)^(K$6780-$D$6780)/1000</f>
        <v>0</v>
      </c>
      <c r="L6885" s="210">
        <f>L6834*'Usages industrie'!$O52*(1+'Usages industrie'!$P52)^(L$6780-$D$6780)/1000</f>
        <v>0</v>
      </c>
      <c r="M6885" s="210">
        <f>M6834*'Usages industrie'!$O52*(1+'Usages industrie'!$P52)^(M$6780-$D$6780)/1000</f>
        <v>0</v>
      </c>
      <c r="N6885" s="210">
        <f>N6834*'Usages industrie'!$O52*(1+'Usages industrie'!$P52)^(N$6780-$D$6780)/1000</f>
        <v>0</v>
      </c>
      <c r="O6885" s="210">
        <f>O6834*'Usages industrie'!$O52*(1+'Usages industrie'!$P52)^(O$6780-$D$6780)/1000</f>
        <v>0</v>
      </c>
      <c r="P6885" s="210">
        <f>P6834*'Usages industrie'!$O52*(1+'Usages industrie'!$P52)^(P$6780-$D$6780)/1000</f>
        <v>0</v>
      </c>
      <c r="Q6885" s="210">
        <f>Q6834*'Usages industrie'!$O52*(1+'Usages industrie'!$P52)^(Q$6780-$D$6780)/1000</f>
        <v>0</v>
      </c>
      <c r="R6885" s="210">
        <f>R6834*'Usages industrie'!$O52*(1+'Usages industrie'!$P52)^(R$6780-$D$6780)/1000</f>
        <v>0</v>
      </c>
    </row>
    <row r="6886" spans="1:18" hidden="1" outlineLevel="2" x14ac:dyDescent="0.35">
      <c r="A6886" s="209" t="str">
        <f>'Usages industrie'!A53</f>
        <v>Usage industriel n°50</v>
      </c>
      <c r="B6886" s="209" t="s">
        <v>639</v>
      </c>
      <c r="C6886" s="209"/>
      <c r="D6886" s="210">
        <f>D6835*'Usages industrie'!$O53*(1+'Usages industrie'!$P53)^(D$6780-$D$6780)/1000</f>
        <v>0</v>
      </c>
      <c r="E6886" s="210">
        <f>E6835*'Usages industrie'!$O53*(1+'Usages industrie'!$P53)^(E$6780-$D$6780)/1000</f>
        <v>0</v>
      </c>
      <c r="F6886" s="210">
        <f>F6835*'Usages industrie'!$O53*(1+'Usages industrie'!$P53)^(F$6780-$D$6780)/1000</f>
        <v>0</v>
      </c>
      <c r="G6886" s="210">
        <f>G6835*'Usages industrie'!$O53*(1+'Usages industrie'!$P53)^(G$6780-$D$6780)/1000</f>
        <v>0</v>
      </c>
      <c r="H6886" s="210">
        <f>H6835*'Usages industrie'!$O53*(1+'Usages industrie'!$P53)^(H$6780-$D$6780)/1000</f>
        <v>0</v>
      </c>
      <c r="I6886" s="210">
        <f>I6835*'Usages industrie'!$O53*(1+'Usages industrie'!$P53)^(I$6780-$D$6780)/1000</f>
        <v>0</v>
      </c>
      <c r="J6886" s="210">
        <f>J6835*'Usages industrie'!$O53*(1+'Usages industrie'!$P53)^(J$6780-$D$6780)/1000</f>
        <v>0</v>
      </c>
      <c r="K6886" s="210">
        <f>K6835*'Usages industrie'!$O53*(1+'Usages industrie'!$P53)^(K$6780-$D$6780)/1000</f>
        <v>0</v>
      </c>
      <c r="L6886" s="210">
        <f>L6835*'Usages industrie'!$O53*(1+'Usages industrie'!$P53)^(L$6780-$D$6780)/1000</f>
        <v>0</v>
      </c>
      <c r="M6886" s="210">
        <f>M6835*'Usages industrie'!$O53*(1+'Usages industrie'!$P53)^(M$6780-$D$6780)/1000</f>
        <v>0</v>
      </c>
      <c r="N6886" s="210">
        <f>N6835*'Usages industrie'!$O53*(1+'Usages industrie'!$P53)^(N$6780-$D$6780)/1000</f>
        <v>0</v>
      </c>
      <c r="O6886" s="210">
        <f>O6835*'Usages industrie'!$O53*(1+'Usages industrie'!$P53)^(O$6780-$D$6780)/1000</f>
        <v>0</v>
      </c>
      <c r="P6886" s="210">
        <f>P6835*'Usages industrie'!$O53*(1+'Usages industrie'!$P53)^(P$6780-$D$6780)/1000</f>
        <v>0</v>
      </c>
      <c r="Q6886" s="210">
        <f>Q6835*'Usages industrie'!$O53*(1+'Usages industrie'!$P53)^(Q$6780-$D$6780)/1000</f>
        <v>0</v>
      </c>
      <c r="R6886" s="210">
        <f>R6835*'Usages industrie'!$O53*(1+'Usages industrie'!$P53)^(R$6780-$D$6780)/1000</f>
        <v>0</v>
      </c>
    </row>
    <row r="6887" spans="1:18" hidden="1" outlineLevel="1" collapsed="1" x14ac:dyDescent="0.35">
      <c r="A6887" s="209" t="s">
        <v>640</v>
      </c>
      <c r="B6887" s="209"/>
      <c r="C6887" s="209"/>
      <c r="D6887" s="210">
        <f t="shared" ref="D6887:R6887" si="604">SUM(D6837:D6886)</f>
        <v>0</v>
      </c>
      <c r="E6887" s="210">
        <f t="shared" si="604"/>
        <v>0</v>
      </c>
      <c r="F6887" s="210">
        <f t="shared" si="604"/>
        <v>0</v>
      </c>
      <c r="G6887" s="210">
        <f t="shared" si="604"/>
        <v>0</v>
      </c>
      <c r="H6887" s="210">
        <f t="shared" si="604"/>
        <v>0</v>
      </c>
      <c r="I6887" s="210">
        <f t="shared" si="604"/>
        <v>0</v>
      </c>
      <c r="J6887" s="210">
        <f t="shared" si="604"/>
        <v>0</v>
      </c>
      <c r="K6887" s="210">
        <f t="shared" si="604"/>
        <v>0</v>
      </c>
      <c r="L6887" s="210">
        <f t="shared" si="604"/>
        <v>0</v>
      </c>
      <c r="M6887" s="210">
        <f t="shared" si="604"/>
        <v>0</v>
      </c>
      <c r="N6887" s="210">
        <f t="shared" si="604"/>
        <v>0</v>
      </c>
      <c r="O6887" s="210">
        <f t="shared" si="604"/>
        <v>0</v>
      </c>
      <c r="P6887" s="210">
        <f t="shared" si="604"/>
        <v>0</v>
      </c>
      <c r="Q6887" s="210">
        <f t="shared" si="604"/>
        <v>0</v>
      </c>
      <c r="R6887" s="210">
        <f t="shared" si="604"/>
        <v>0</v>
      </c>
    </row>
    <row r="6888" spans="1:18" hidden="1" outlineLevel="1" x14ac:dyDescent="0.35">
      <c r="A6888" s="43" t="s">
        <v>641</v>
      </c>
      <c r="B6888" s="43"/>
      <c r="C6888" s="232"/>
      <c r="D6888" s="231"/>
      <c r="E6888" s="231"/>
      <c r="F6888" s="231"/>
      <c r="G6888" s="231"/>
      <c r="H6888" s="231"/>
      <c r="I6888" s="231"/>
      <c r="J6888" s="231"/>
      <c r="K6888" s="231"/>
      <c r="L6888" s="231"/>
      <c r="M6888" s="231"/>
      <c r="N6888" s="231"/>
      <c r="O6888" s="231"/>
      <c r="P6888" s="231"/>
      <c r="Q6888" s="231"/>
      <c r="R6888" s="231"/>
    </row>
    <row r="6889" spans="1:18" hidden="1" outlineLevel="1" x14ac:dyDescent="0.35">
      <c r="A6889" s="43" t="s">
        <v>642</v>
      </c>
      <c r="B6889" s="43"/>
      <c r="C6889" s="232"/>
      <c r="D6889" s="231"/>
      <c r="E6889" s="231"/>
      <c r="F6889" s="231"/>
      <c r="G6889" s="231"/>
      <c r="H6889" s="231"/>
      <c r="I6889" s="231"/>
      <c r="J6889" s="231"/>
      <c r="K6889" s="231"/>
      <c r="L6889" s="231"/>
      <c r="M6889" s="231"/>
      <c r="N6889" s="231"/>
      <c r="O6889" s="231"/>
      <c r="P6889" s="231"/>
      <c r="Q6889" s="231"/>
      <c r="R6889" s="231"/>
    </row>
    <row r="6890" spans="1:18" hidden="1" outlineLevel="2" x14ac:dyDescent="0.35">
      <c r="A6890" s="209" t="str">
        <f>'Usages mobilité'!A4</f>
        <v>Usage mobilité n°1</v>
      </c>
      <c r="B6890" s="209" t="s">
        <v>637</v>
      </c>
      <c r="C6890" s="209"/>
      <c r="D6890" s="210">
        <f>IF(B$6777&lt;&gt;"",IF(B$6777='Usages mobilité'!BF4,'Usages mobilité'!BD4,0),0)</f>
        <v>0</v>
      </c>
      <c r="E6890" s="210">
        <f t="shared" ref="E6890:R6899" si="605">$D6890</f>
        <v>0</v>
      </c>
      <c r="F6890" s="210">
        <f t="shared" si="605"/>
        <v>0</v>
      </c>
      <c r="G6890" s="210">
        <f t="shared" si="605"/>
        <v>0</v>
      </c>
      <c r="H6890" s="210">
        <f t="shared" si="605"/>
        <v>0</v>
      </c>
      <c r="I6890" s="210">
        <f t="shared" si="605"/>
        <v>0</v>
      </c>
      <c r="J6890" s="210">
        <f t="shared" si="605"/>
        <v>0</v>
      </c>
      <c r="K6890" s="210">
        <f t="shared" si="605"/>
        <v>0</v>
      </c>
      <c r="L6890" s="210">
        <f t="shared" si="605"/>
        <v>0</v>
      </c>
      <c r="M6890" s="210">
        <f t="shared" si="605"/>
        <v>0</v>
      </c>
      <c r="N6890" s="210">
        <f t="shared" si="605"/>
        <v>0</v>
      </c>
      <c r="O6890" s="210">
        <f t="shared" si="605"/>
        <v>0</v>
      </c>
      <c r="P6890" s="210">
        <f t="shared" si="605"/>
        <v>0</v>
      </c>
      <c r="Q6890" s="210">
        <f t="shared" si="605"/>
        <v>0</v>
      </c>
      <c r="R6890" s="210">
        <f t="shared" si="605"/>
        <v>0</v>
      </c>
    </row>
    <row r="6891" spans="1:18" hidden="1" outlineLevel="2" x14ac:dyDescent="0.35">
      <c r="A6891" s="209" t="str">
        <f>'Usages mobilité'!A5</f>
        <v>Usage mobilité n°2</v>
      </c>
      <c r="B6891" s="209" t="s">
        <v>637</v>
      </c>
      <c r="C6891" s="209"/>
      <c r="D6891" s="210">
        <f>IF(B$6777&lt;&gt;"",IF(B$6777='Usages mobilité'!BF5,'Usages mobilité'!BD5,0),0)</f>
        <v>0</v>
      </c>
      <c r="E6891" s="210">
        <f t="shared" si="605"/>
        <v>0</v>
      </c>
      <c r="F6891" s="210">
        <f t="shared" si="605"/>
        <v>0</v>
      </c>
      <c r="G6891" s="210">
        <f t="shared" si="605"/>
        <v>0</v>
      </c>
      <c r="H6891" s="210">
        <f t="shared" si="605"/>
        <v>0</v>
      </c>
      <c r="I6891" s="210">
        <f t="shared" si="605"/>
        <v>0</v>
      </c>
      <c r="J6891" s="210">
        <f t="shared" si="605"/>
        <v>0</v>
      </c>
      <c r="K6891" s="210">
        <f t="shared" si="605"/>
        <v>0</v>
      </c>
      <c r="L6891" s="210">
        <f t="shared" si="605"/>
        <v>0</v>
      </c>
      <c r="M6891" s="210">
        <f t="shared" si="605"/>
        <v>0</v>
      </c>
      <c r="N6891" s="210">
        <f t="shared" si="605"/>
        <v>0</v>
      </c>
      <c r="O6891" s="210">
        <f t="shared" si="605"/>
        <v>0</v>
      </c>
      <c r="P6891" s="210">
        <f t="shared" si="605"/>
        <v>0</v>
      </c>
      <c r="Q6891" s="210">
        <f t="shared" si="605"/>
        <v>0</v>
      </c>
      <c r="R6891" s="210">
        <f t="shared" si="605"/>
        <v>0</v>
      </c>
    </row>
    <row r="6892" spans="1:18" hidden="1" outlineLevel="2" x14ac:dyDescent="0.35">
      <c r="A6892" s="209" t="str">
        <f>'Usages mobilité'!A6</f>
        <v>Usage mobilité n°3</v>
      </c>
      <c r="B6892" s="209" t="s">
        <v>637</v>
      </c>
      <c r="C6892" s="209"/>
      <c r="D6892" s="210">
        <f>IF(B$6777&lt;&gt;"",IF(B$6777='Usages mobilité'!BF6,'Usages mobilité'!BD6,0),0)</f>
        <v>0</v>
      </c>
      <c r="E6892" s="210">
        <f t="shared" si="605"/>
        <v>0</v>
      </c>
      <c r="F6892" s="210">
        <f t="shared" si="605"/>
        <v>0</v>
      </c>
      <c r="G6892" s="210">
        <f t="shared" si="605"/>
        <v>0</v>
      </c>
      <c r="H6892" s="210">
        <f t="shared" si="605"/>
        <v>0</v>
      </c>
      <c r="I6892" s="210">
        <f t="shared" si="605"/>
        <v>0</v>
      </c>
      <c r="J6892" s="210">
        <f t="shared" si="605"/>
        <v>0</v>
      </c>
      <c r="K6892" s="210">
        <f t="shared" si="605"/>
        <v>0</v>
      </c>
      <c r="L6892" s="210">
        <f t="shared" si="605"/>
        <v>0</v>
      </c>
      <c r="M6892" s="210">
        <f t="shared" si="605"/>
        <v>0</v>
      </c>
      <c r="N6892" s="210">
        <f t="shared" si="605"/>
        <v>0</v>
      </c>
      <c r="O6892" s="210">
        <f t="shared" si="605"/>
        <v>0</v>
      </c>
      <c r="P6892" s="210">
        <f t="shared" si="605"/>
        <v>0</v>
      </c>
      <c r="Q6892" s="210">
        <f t="shared" si="605"/>
        <v>0</v>
      </c>
      <c r="R6892" s="210">
        <f t="shared" si="605"/>
        <v>0</v>
      </c>
    </row>
    <row r="6893" spans="1:18" hidden="1" outlineLevel="2" x14ac:dyDescent="0.35">
      <c r="A6893" s="209" t="str">
        <f>'Usages mobilité'!A7</f>
        <v>Usage mobilité n°4</v>
      </c>
      <c r="B6893" s="209" t="s">
        <v>637</v>
      </c>
      <c r="C6893" s="209"/>
      <c r="D6893" s="210">
        <f>IF(B$6777&lt;&gt;"",IF(B$6777='Usages mobilité'!BF7,'Usages mobilité'!BD7,0),0)</f>
        <v>0</v>
      </c>
      <c r="E6893" s="210">
        <f t="shared" si="605"/>
        <v>0</v>
      </c>
      <c r="F6893" s="210">
        <f t="shared" si="605"/>
        <v>0</v>
      </c>
      <c r="G6893" s="210">
        <f t="shared" si="605"/>
        <v>0</v>
      </c>
      <c r="H6893" s="210">
        <f t="shared" si="605"/>
        <v>0</v>
      </c>
      <c r="I6893" s="210">
        <f t="shared" si="605"/>
        <v>0</v>
      </c>
      <c r="J6893" s="210">
        <f t="shared" si="605"/>
        <v>0</v>
      </c>
      <c r="K6893" s="210">
        <f t="shared" si="605"/>
        <v>0</v>
      </c>
      <c r="L6893" s="210">
        <f t="shared" si="605"/>
        <v>0</v>
      </c>
      <c r="M6893" s="210">
        <f t="shared" si="605"/>
        <v>0</v>
      </c>
      <c r="N6893" s="210">
        <f t="shared" si="605"/>
        <v>0</v>
      </c>
      <c r="O6893" s="210">
        <f t="shared" si="605"/>
        <v>0</v>
      </c>
      <c r="P6893" s="210">
        <f t="shared" si="605"/>
        <v>0</v>
      </c>
      <c r="Q6893" s="210">
        <f t="shared" si="605"/>
        <v>0</v>
      </c>
      <c r="R6893" s="210">
        <f t="shared" si="605"/>
        <v>0</v>
      </c>
    </row>
    <row r="6894" spans="1:18" hidden="1" outlineLevel="2" x14ac:dyDescent="0.35">
      <c r="A6894" s="209" t="str">
        <f>'Usages mobilité'!A8</f>
        <v>Usage mobilité n°5</v>
      </c>
      <c r="B6894" s="209" t="s">
        <v>637</v>
      </c>
      <c r="C6894" s="209"/>
      <c r="D6894" s="210">
        <f>IF(B$6777&lt;&gt;"",IF(B$6777='Usages mobilité'!BF8,'Usages mobilité'!BD8,0),0)</f>
        <v>0</v>
      </c>
      <c r="E6894" s="210">
        <f t="shared" si="605"/>
        <v>0</v>
      </c>
      <c r="F6894" s="210">
        <f t="shared" si="605"/>
        <v>0</v>
      </c>
      <c r="G6894" s="210">
        <f t="shared" si="605"/>
        <v>0</v>
      </c>
      <c r="H6894" s="210">
        <f t="shared" si="605"/>
        <v>0</v>
      </c>
      <c r="I6894" s="210">
        <f t="shared" si="605"/>
        <v>0</v>
      </c>
      <c r="J6894" s="210">
        <f t="shared" si="605"/>
        <v>0</v>
      </c>
      <c r="K6894" s="210">
        <f t="shared" si="605"/>
        <v>0</v>
      </c>
      <c r="L6894" s="210">
        <f t="shared" si="605"/>
        <v>0</v>
      </c>
      <c r="M6894" s="210">
        <f t="shared" si="605"/>
        <v>0</v>
      </c>
      <c r="N6894" s="210">
        <f t="shared" si="605"/>
        <v>0</v>
      </c>
      <c r="O6894" s="210">
        <f t="shared" si="605"/>
        <v>0</v>
      </c>
      <c r="P6894" s="210">
        <f t="shared" si="605"/>
        <v>0</v>
      </c>
      <c r="Q6894" s="210">
        <f t="shared" si="605"/>
        <v>0</v>
      </c>
      <c r="R6894" s="210">
        <f t="shared" si="605"/>
        <v>0</v>
      </c>
    </row>
    <row r="6895" spans="1:18" hidden="1" outlineLevel="2" x14ac:dyDescent="0.35">
      <c r="A6895" s="209" t="str">
        <f>'Usages mobilité'!A9</f>
        <v>Usage mobilité n°6</v>
      </c>
      <c r="B6895" s="209" t="s">
        <v>637</v>
      </c>
      <c r="C6895" s="209"/>
      <c r="D6895" s="210">
        <f>IF(B$6777&lt;&gt;"",IF(B$6777='Usages mobilité'!BF9,'Usages mobilité'!BD9,0),0)</f>
        <v>0</v>
      </c>
      <c r="E6895" s="210">
        <f t="shared" si="605"/>
        <v>0</v>
      </c>
      <c r="F6895" s="210">
        <f t="shared" si="605"/>
        <v>0</v>
      </c>
      <c r="G6895" s="210">
        <f t="shared" si="605"/>
        <v>0</v>
      </c>
      <c r="H6895" s="210">
        <f t="shared" si="605"/>
        <v>0</v>
      </c>
      <c r="I6895" s="210">
        <f t="shared" si="605"/>
        <v>0</v>
      </c>
      <c r="J6895" s="210">
        <f t="shared" si="605"/>
        <v>0</v>
      </c>
      <c r="K6895" s="210">
        <f t="shared" si="605"/>
        <v>0</v>
      </c>
      <c r="L6895" s="210">
        <f t="shared" si="605"/>
        <v>0</v>
      </c>
      <c r="M6895" s="210">
        <f t="shared" si="605"/>
        <v>0</v>
      </c>
      <c r="N6895" s="210">
        <f t="shared" si="605"/>
        <v>0</v>
      </c>
      <c r="O6895" s="210">
        <f t="shared" si="605"/>
        <v>0</v>
      </c>
      <c r="P6895" s="210">
        <f t="shared" si="605"/>
        <v>0</v>
      </c>
      <c r="Q6895" s="210">
        <f t="shared" si="605"/>
        <v>0</v>
      </c>
      <c r="R6895" s="210">
        <f t="shared" si="605"/>
        <v>0</v>
      </c>
    </row>
    <row r="6896" spans="1:18" hidden="1" outlineLevel="2" x14ac:dyDescent="0.35">
      <c r="A6896" s="209" t="str">
        <f>'Usages mobilité'!A10</f>
        <v>Usage mobilité n°7</v>
      </c>
      <c r="B6896" s="209" t="s">
        <v>637</v>
      </c>
      <c r="C6896" s="209"/>
      <c r="D6896" s="210">
        <f>IF(B$6777&lt;&gt;"",IF(B$6777='Usages mobilité'!BF10,'Usages mobilité'!BD10,0),0)</f>
        <v>0</v>
      </c>
      <c r="E6896" s="210">
        <f t="shared" si="605"/>
        <v>0</v>
      </c>
      <c r="F6896" s="210">
        <f t="shared" si="605"/>
        <v>0</v>
      </c>
      <c r="G6896" s="210">
        <f t="shared" si="605"/>
        <v>0</v>
      </c>
      <c r="H6896" s="210">
        <f t="shared" si="605"/>
        <v>0</v>
      </c>
      <c r="I6896" s="210">
        <f t="shared" si="605"/>
        <v>0</v>
      </c>
      <c r="J6896" s="210">
        <f t="shared" si="605"/>
        <v>0</v>
      </c>
      <c r="K6896" s="210">
        <f t="shared" si="605"/>
        <v>0</v>
      </c>
      <c r="L6896" s="210">
        <f t="shared" si="605"/>
        <v>0</v>
      </c>
      <c r="M6896" s="210">
        <f t="shared" si="605"/>
        <v>0</v>
      </c>
      <c r="N6896" s="210">
        <f t="shared" si="605"/>
        <v>0</v>
      </c>
      <c r="O6896" s="210">
        <f t="shared" si="605"/>
        <v>0</v>
      </c>
      <c r="P6896" s="210">
        <f t="shared" si="605"/>
        <v>0</v>
      </c>
      <c r="Q6896" s="210">
        <f t="shared" si="605"/>
        <v>0</v>
      </c>
      <c r="R6896" s="210">
        <f t="shared" si="605"/>
        <v>0</v>
      </c>
    </row>
    <row r="6897" spans="1:18" hidden="1" outlineLevel="2" x14ac:dyDescent="0.35">
      <c r="A6897" s="209" t="str">
        <f>'Usages mobilité'!A11</f>
        <v>Usage mobilité n°8</v>
      </c>
      <c r="B6897" s="209" t="s">
        <v>637</v>
      </c>
      <c r="C6897" s="209"/>
      <c r="D6897" s="210">
        <f>IF(B$6777&lt;&gt;"",IF(B$6777='Usages mobilité'!BF11,'Usages mobilité'!BD11,0),0)</f>
        <v>0</v>
      </c>
      <c r="E6897" s="210">
        <f t="shared" si="605"/>
        <v>0</v>
      </c>
      <c r="F6897" s="210">
        <f t="shared" si="605"/>
        <v>0</v>
      </c>
      <c r="G6897" s="210">
        <f t="shared" si="605"/>
        <v>0</v>
      </c>
      <c r="H6897" s="210">
        <f t="shared" si="605"/>
        <v>0</v>
      </c>
      <c r="I6897" s="210">
        <f t="shared" si="605"/>
        <v>0</v>
      </c>
      <c r="J6897" s="210">
        <f t="shared" si="605"/>
        <v>0</v>
      </c>
      <c r="K6897" s="210">
        <f t="shared" si="605"/>
        <v>0</v>
      </c>
      <c r="L6897" s="210">
        <f t="shared" si="605"/>
        <v>0</v>
      </c>
      <c r="M6897" s="210">
        <f t="shared" si="605"/>
        <v>0</v>
      </c>
      <c r="N6897" s="210">
        <f t="shared" si="605"/>
        <v>0</v>
      </c>
      <c r="O6897" s="210">
        <f t="shared" si="605"/>
        <v>0</v>
      </c>
      <c r="P6897" s="210">
        <f t="shared" si="605"/>
        <v>0</v>
      </c>
      <c r="Q6897" s="210">
        <f t="shared" si="605"/>
        <v>0</v>
      </c>
      <c r="R6897" s="210">
        <f t="shared" si="605"/>
        <v>0</v>
      </c>
    </row>
    <row r="6898" spans="1:18" hidden="1" outlineLevel="2" x14ac:dyDescent="0.35">
      <c r="A6898" s="209" t="str">
        <f>'Usages mobilité'!A12</f>
        <v>Usage mobilité n°9</v>
      </c>
      <c r="B6898" s="209" t="s">
        <v>637</v>
      </c>
      <c r="C6898" s="209"/>
      <c r="D6898" s="210">
        <f>IF(B$6777&lt;&gt;"",IF(B$6777='Usages mobilité'!BF12,'Usages mobilité'!BD12,0),0)</f>
        <v>0</v>
      </c>
      <c r="E6898" s="210">
        <f t="shared" si="605"/>
        <v>0</v>
      </c>
      <c r="F6898" s="210">
        <f t="shared" si="605"/>
        <v>0</v>
      </c>
      <c r="G6898" s="210">
        <f t="shared" si="605"/>
        <v>0</v>
      </c>
      <c r="H6898" s="210">
        <f t="shared" si="605"/>
        <v>0</v>
      </c>
      <c r="I6898" s="210">
        <f t="shared" si="605"/>
        <v>0</v>
      </c>
      <c r="J6898" s="210">
        <f t="shared" si="605"/>
        <v>0</v>
      </c>
      <c r="K6898" s="210">
        <f t="shared" si="605"/>
        <v>0</v>
      </c>
      <c r="L6898" s="210">
        <f t="shared" si="605"/>
        <v>0</v>
      </c>
      <c r="M6898" s="210">
        <f t="shared" si="605"/>
        <v>0</v>
      </c>
      <c r="N6898" s="210">
        <f t="shared" si="605"/>
        <v>0</v>
      </c>
      <c r="O6898" s="210">
        <f t="shared" si="605"/>
        <v>0</v>
      </c>
      <c r="P6898" s="210">
        <f t="shared" si="605"/>
        <v>0</v>
      </c>
      <c r="Q6898" s="210">
        <f t="shared" si="605"/>
        <v>0</v>
      </c>
      <c r="R6898" s="210">
        <f t="shared" si="605"/>
        <v>0</v>
      </c>
    </row>
    <row r="6899" spans="1:18" hidden="1" outlineLevel="2" x14ac:dyDescent="0.35">
      <c r="A6899" s="209" t="str">
        <f>'Usages mobilité'!A13</f>
        <v>Usage mobilité n°10</v>
      </c>
      <c r="B6899" s="209" t="s">
        <v>637</v>
      </c>
      <c r="C6899" s="209"/>
      <c r="D6899" s="210">
        <f>IF(B$6777&lt;&gt;"",IF(B$6777='Usages mobilité'!BF13,'Usages mobilité'!BD13,0),0)</f>
        <v>0</v>
      </c>
      <c r="E6899" s="210">
        <f t="shared" si="605"/>
        <v>0</v>
      </c>
      <c r="F6899" s="210">
        <f t="shared" si="605"/>
        <v>0</v>
      </c>
      <c r="G6899" s="210">
        <f t="shared" si="605"/>
        <v>0</v>
      </c>
      <c r="H6899" s="210">
        <f t="shared" si="605"/>
        <v>0</v>
      </c>
      <c r="I6899" s="210">
        <f t="shared" si="605"/>
        <v>0</v>
      </c>
      <c r="J6899" s="210">
        <f t="shared" si="605"/>
        <v>0</v>
      </c>
      <c r="K6899" s="210">
        <f t="shared" si="605"/>
        <v>0</v>
      </c>
      <c r="L6899" s="210">
        <f t="shared" si="605"/>
        <v>0</v>
      </c>
      <c r="M6899" s="210">
        <f t="shared" si="605"/>
        <v>0</v>
      </c>
      <c r="N6899" s="210">
        <f t="shared" si="605"/>
        <v>0</v>
      </c>
      <c r="O6899" s="210">
        <f t="shared" si="605"/>
        <v>0</v>
      </c>
      <c r="P6899" s="210">
        <f t="shared" si="605"/>
        <v>0</v>
      </c>
      <c r="Q6899" s="210">
        <f t="shared" si="605"/>
        <v>0</v>
      </c>
      <c r="R6899" s="210">
        <f t="shared" si="605"/>
        <v>0</v>
      </c>
    </row>
    <row r="6900" spans="1:18" hidden="1" outlineLevel="2" x14ac:dyDescent="0.35">
      <c r="A6900" s="209" t="str">
        <f>'Usages mobilité'!A14</f>
        <v>Usage mobilité n°11</v>
      </c>
      <c r="B6900" s="209" t="s">
        <v>637</v>
      </c>
      <c r="C6900" s="209"/>
      <c r="D6900" s="210">
        <f>IF(B$6777&lt;&gt;"",IF(B$6777='Usages mobilité'!BF14,'Usages mobilité'!BD14,0),0)</f>
        <v>0</v>
      </c>
      <c r="E6900" s="210">
        <f t="shared" ref="E6900:R6909" si="606">$D6900</f>
        <v>0</v>
      </c>
      <c r="F6900" s="210">
        <f t="shared" si="606"/>
        <v>0</v>
      </c>
      <c r="G6900" s="210">
        <f t="shared" si="606"/>
        <v>0</v>
      </c>
      <c r="H6900" s="210">
        <f t="shared" si="606"/>
        <v>0</v>
      </c>
      <c r="I6900" s="210">
        <f t="shared" si="606"/>
        <v>0</v>
      </c>
      <c r="J6900" s="210">
        <f t="shared" si="606"/>
        <v>0</v>
      </c>
      <c r="K6900" s="210">
        <f t="shared" si="606"/>
        <v>0</v>
      </c>
      <c r="L6900" s="210">
        <f t="shared" si="606"/>
        <v>0</v>
      </c>
      <c r="M6900" s="210">
        <f t="shared" si="606"/>
        <v>0</v>
      </c>
      <c r="N6900" s="210">
        <f t="shared" si="606"/>
        <v>0</v>
      </c>
      <c r="O6900" s="210">
        <f t="shared" si="606"/>
        <v>0</v>
      </c>
      <c r="P6900" s="210">
        <f t="shared" si="606"/>
        <v>0</v>
      </c>
      <c r="Q6900" s="210">
        <f t="shared" si="606"/>
        <v>0</v>
      </c>
      <c r="R6900" s="210">
        <f t="shared" si="606"/>
        <v>0</v>
      </c>
    </row>
    <row r="6901" spans="1:18" hidden="1" outlineLevel="2" x14ac:dyDescent="0.35">
      <c r="A6901" s="209" t="str">
        <f>'Usages mobilité'!A15</f>
        <v>Usage mobilité n°12</v>
      </c>
      <c r="B6901" s="209" t="s">
        <v>637</v>
      </c>
      <c r="C6901" s="209"/>
      <c r="D6901" s="210">
        <f>IF(B$6777&lt;&gt;"",IF(B$6777='Usages mobilité'!BF15,'Usages mobilité'!BD15,0),0)</f>
        <v>0</v>
      </c>
      <c r="E6901" s="210">
        <f t="shared" si="606"/>
        <v>0</v>
      </c>
      <c r="F6901" s="210">
        <f t="shared" si="606"/>
        <v>0</v>
      </c>
      <c r="G6901" s="210">
        <f t="shared" si="606"/>
        <v>0</v>
      </c>
      <c r="H6901" s="210">
        <f t="shared" si="606"/>
        <v>0</v>
      </c>
      <c r="I6901" s="210">
        <f t="shared" si="606"/>
        <v>0</v>
      </c>
      <c r="J6901" s="210">
        <f t="shared" si="606"/>
        <v>0</v>
      </c>
      <c r="K6901" s="210">
        <f t="shared" si="606"/>
        <v>0</v>
      </c>
      <c r="L6901" s="210">
        <f t="shared" si="606"/>
        <v>0</v>
      </c>
      <c r="M6901" s="210">
        <f t="shared" si="606"/>
        <v>0</v>
      </c>
      <c r="N6901" s="210">
        <f t="shared" si="606"/>
        <v>0</v>
      </c>
      <c r="O6901" s="210">
        <f t="shared" si="606"/>
        <v>0</v>
      </c>
      <c r="P6901" s="210">
        <f t="shared" si="606"/>
        <v>0</v>
      </c>
      <c r="Q6901" s="210">
        <f t="shared" si="606"/>
        <v>0</v>
      </c>
      <c r="R6901" s="210">
        <f t="shared" si="606"/>
        <v>0</v>
      </c>
    </row>
    <row r="6902" spans="1:18" hidden="1" outlineLevel="2" x14ac:dyDescent="0.35">
      <c r="A6902" s="209" t="str">
        <f>'Usages mobilité'!A16</f>
        <v>Usage mobilité n°13</v>
      </c>
      <c r="B6902" s="209" t="s">
        <v>637</v>
      </c>
      <c r="C6902" s="209"/>
      <c r="D6902" s="210">
        <f>IF(B$6777&lt;&gt;"",IF(B$6777='Usages mobilité'!BF16,'Usages mobilité'!BD16,0),0)</f>
        <v>0</v>
      </c>
      <c r="E6902" s="210">
        <f t="shared" si="606"/>
        <v>0</v>
      </c>
      <c r="F6902" s="210">
        <f t="shared" si="606"/>
        <v>0</v>
      </c>
      <c r="G6902" s="210">
        <f t="shared" si="606"/>
        <v>0</v>
      </c>
      <c r="H6902" s="210">
        <f t="shared" si="606"/>
        <v>0</v>
      </c>
      <c r="I6902" s="210">
        <f t="shared" si="606"/>
        <v>0</v>
      </c>
      <c r="J6902" s="210">
        <f t="shared" si="606"/>
        <v>0</v>
      </c>
      <c r="K6902" s="210">
        <f t="shared" si="606"/>
        <v>0</v>
      </c>
      <c r="L6902" s="210">
        <f t="shared" si="606"/>
        <v>0</v>
      </c>
      <c r="M6902" s="210">
        <f t="shared" si="606"/>
        <v>0</v>
      </c>
      <c r="N6902" s="210">
        <f t="shared" si="606"/>
        <v>0</v>
      </c>
      <c r="O6902" s="210">
        <f t="shared" si="606"/>
        <v>0</v>
      </c>
      <c r="P6902" s="210">
        <f t="shared" si="606"/>
        <v>0</v>
      </c>
      <c r="Q6902" s="210">
        <f t="shared" si="606"/>
        <v>0</v>
      </c>
      <c r="R6902" s="210">
        <f t="shared" si="606"/>
        <v>0</v>
      </c>
    </row>
    <row r="6903" spans="1:18" hidden="1" outlineLevel="2" x14ac:dyDescent="0.35">
      <c r="A6903" s="209" t="str">
        <f>'Usages mobilité'!A17</f>
        <v>Usage mobilité n°14</v>
      </c>
      <c r="B6903" s="209" t="s">
        <v>637</v>
      </c>
      <c r="C6903" s="209"/>
      <c r="D6903" s="210">
        <f>IF(B$6777&lt;&gt;"",IF(B$6777='Usages mobilité'!BF17,'Usages mobilité'!BD17,0),0)</f>
        <v>0</v>
      </c>
      <c r="E6903" s="210">
        <f t="shared" si="606"/>
        <v>0</v>
      </c>
      <c r="F6903" s="210">
        <f t="shared" si="606"/>
        <v>0</v>
      </c>
      <c r="G6903" s="210">
        <f t="shared" si="606"/>
        <v>0</v>
      </c>
      <c r="H6903" s="210">
        <f t="shared" si="606"/>
        <v>0</v>
      </c>
      <c r="I6903" s="210">
        <f t="shared" si="606"/>
        <v>0</v>
      </c>
      <c r="J6903" s="210">
        <f t="shared" si="606"/>
        <v>0</v>
      </c>
      <c r="K6903" s="210">
        <f t="shared" si="606"/>
        <v>0</v>
      </c>
      <c r="L6903" s="210">
        <f t="shared" si="606"/>
        <v>0</v>
      </c>
      <c r="M6903" s="210">
        <f t="shared" si="606"/>
        <v>0</v>
      </c>
      <c r="N6903" s="210">
        <f t="shared" si="606"/>
        <v>0</v>
      </c>
      <c r="O6903" s="210">
        <f t="shared" si="606"/>
        <v>0</v>
      </c>
      <c r="P6903" s="210">
        <f t="shared" si="606"/>
        <v>0</v>
      </c>
      <c r="Q6903" s="210">
        <f t="shared" si="606"/>
        <v>0</v>
      </c>
      <c r="R6903" s="210">
        <f t="shared" si="606"/>
        <v>0</v>
      </c>
    </row>
    <row r="6904" spans="1:18" hidden="1" outlineLevel="2" x14ac:dyDescent="0.35">
      <c r="A6904" s="209" t="str">
        <f>'Usages mobilité'!A18</f>
        <v>Usage mobilité n°15</v>
      </c>
      <c r="B6904" s="209" t="s">
        <v>637</v>
      </c>
      <c r="C6904" s="209"/>
      <c r="D6904" s="210">
        <f>IF(B$6777&lt;&gt;"",IF(B$6777='Usages mobilité'!BF18,'Usages mobilité'!BD18,0),0)</f>
        <v>0</v>
      </c>
      <c r="E6904" s="210">
        <f t="shared" si="606"/>
        <v>0</v>
      </c>
      <c r="F6904" s="210">
        <f t="shared" si="606"/>
        <v>0</v>
      </c>
      <c r="G6904" s="210">
        <f t="shared" si="606"/>
        <v>0</v>
      </c>
      <c r="H6904" s="210">
        <f t="shared" si="606"/>
        <v>0</v>
      </c>
      <c r="I6904" s="210">
        <f t="shared" si="606"/>
        <v>0</v>
      </c>
      <c r="J6904" s="210">
        <f t="shared" si="606"/>
        <v>0</v>
      </c>
      <c r="K6904" s="210">
        <f t="shared" si="606"/>
        <v>0</v>
      </c>
      <c r="L6904" s="210">
        <f t="shared" si="606"/>
        <v>0</v>
      </c>
      <c r="M6904" s="210">
        <f t="shared" si="606"/>
        <v>0</v>
      </c>
      <c r="N6904" s="210">
        <f t="shared" si="606"/>
        <v>0</v>
      </c>
      <c r="O6904" s="210">
        <f t="shared" si="606"/>
        <v>0</v>
      </c>
      <c r="P6904" s="210">
        <f t="shared" si="606"/>
        <v>0</v>
      </c>
      <c r="Q6904" s="210">
        <f t="shared" si="606"/>
        <v>0</v>
      </c>
      <c r="R6904" s="210">
        <f t="shared" si="606"/>
        <v>0</v>
      </c>
    </row>
    <row r="6905" spans="1:18" hidden="1" outlineLevel="2" x14ac:dyDescent="0.35">
      <c r="A6905" s="209" t="str">
        <f>'Usages mobilité'!A19</f>
        <v>Usage mobilité n°16</v>
      </c>
      <c r="B6905" s="209" t="s">
        <v>637</v>
      </c>
      <c r="C6905" s="209"/>
      <c r="D6905" s="210">
        <f>IF(B$6777&lt;&gt;"",IF(B$6777='Usages mobilité'!BF19,'Usages mobilité'!BD19,0),0)</f>
        <v>0</v>
      </c>
      <c r="E6905" s="210">
        <f t="shared" si="606"/>
        <v>0</v>
      </c>
      <c r="F6905" s="210">
        <f t="shared" si="606"/>
        <v>0</v>
      </c>
      <c r="G6905" s="210">
        <f t="shared" si="606"/>
        <v>0</v>
      </c>
      <c r="H6905" s="210">
        <f t="shared" si="606"/>
        <v>0</v>
      </c>
      <c r="I6905" s="210">
        <f t="shared" si="606"/>
        <v>0</v>
      </c>
      <c r="J6905" s="210">
        <f t="shared" si="606"/>
        <v>0</v>
      </c>
      <c r="K6905" s="210">
        <f t="shared" si="606"/>
        <v>0</v>
      </c>
      <c r="L6905" s="210">
        <f t="shared" si="606"/>
        <v>0</v>
      </c>
      <c r="M6905" s="210">
        <f t="shared" si="606"/>
        <v>0</v>
      </c>
      <c r="N6905" s="210">
        <f t="shared" si="606"/>
        <v>0</v>
      </c>
      <c r="O6905" s="210">
        <f t="shared" si="606"/>
        <v>0</v>
      </c>
      <c r="P6905" s="210">
        <f t="shared" si="606"/>
        <v>0</v>
      </c>
      <c r="Q6905" s="210">
        <f t="shared" si="606"/>
        <v>0</v>
      </c>
      <c r="R6905" s="210">
        <f t="shared" si="606"/>
        <v>0</v>
      </c>
    </row>
    <row r="6906" spans="1:18" hidden="1" outlineLevel="2" x14ac:dyDescent="0.35">
      <c r="A6906" s="209" t="str">
        <f>'Usages mobilité'!A20</f>
        <v>Usage mobilité n°17</v>
      </c>
      <c r="B6906" s="209" t="s">
        <v>637</v>
      </c>
      <c r="C6906" s="209"/>
      <c r="D6906" s="210">
        <f>IF(B$6777&lt;&gt;"",IF(B$6777='Usages mobilité'!BF20,'Usages mobilité'!BD20,0),0)</f>
        <v>0</v>
      </c>
      <c r="E6906" s="210">
        <f t="shared" si="606"/>
        <v>0</v>
      </c>
      <c r="F6906" s="210">
        <f t="shared" si="606"/>
        <v>0</v>
      </c>
      <c r="G6906" s="210">
        <f t="shared" si="606"/>
        <v>0</v>
      </c>
      <c r="H6906" s="210">
        <f t="shared" si="606"/>
        <v>0</v>
      </c>
      <c r="I6906" s="210">
        <f t="shared" si="606"/>
        <v>0</v>
      </c>
      <c r="J6906" s="210">
        <f t="shared" si="606"/>
        <v>0</v>
      </c>
      <c r="K6906" s="210">
        <f t="shared" si="606"/>
        <v>0</v>
      </c>
      <c r="L6906" s="210">
        <f t="shared" si="606"/>
        <v>0</v>
      </c>
      <c r="M6906" s="210">
        <f t="shared" si="606"/>
        <v>0</v>
      </c>
      <c r="N6906" s="210">
        <f t="shared" si="606"/>
        <v>0</v>
      </c>
      <c r="O6906" s="210">
        <f t="shared" si="606"/>
        <v>0</v>
      </c>
      <c r="P6906" s="210">
        <f t="shared" si="606"/>
        <v>0</v>
      </c>
      <c r="Q6906" s="210">
        <f t="shared" si="606"/>
        <v>0</v>
      </c>
      <c r="R6906" s="210">
        <f t="shared" si="606"/>
        <v>0</v>
      </c>
    </row>
    <row r="6907" spans="1:18" hidden="1" outlineLevel="2" x14ac:dyDescent="0.35">
      <c r="A6907" s="209" t="str">
        <f>'Usages mobilité'!A21</f>
        <v>Usage mobilité n°18</v>
      </c>
      <c r="B6907" s="209" t="s">
        <v>637</v>
      </c>
      <c r="C6907" s="209"/>
      <c r="D6907" s="210">
        <f>IF(B$6777&lt;&gt;"",IF(B$6777='Usages mobilité'!BF21,'Usages mobilité'!BD21,0),0)</f>
        <v>0</v>
      </c>
      <c r="E6907" s="210">
        <f t="shared" si="606"/>
        <v>0</v>
      </c>
      <c r="F6907" s="210">
        <f t="shared" si="606"/>
        <v>0</v>
      </c>
      <c r="G6907" s="210">
        <f t="shared" si="606"/>
        <v>0</v>
      </c>
      <c r="H6907" s="210">
        <f t="shared" si="606"/>
        <v>0</v>
      </c>
      <c r="I6907" s="210">
        <f t="shared" si="606"/>
        <v>0</v>
      </c>
      <c r="J6907" s="210">
        <f t="shared" si="606"/>
        <v>0</v>
      </c>
      <c r="K6907" s="210">
        <f t="shared" si="606"/>
        <v>0</v>
      </c>
      <c r="L6907" s="210">
        <f t="shared" si="606"/>
        <v>0</v>
      </c>
      <c r="M6907" s="210">
        <f t="shared" si="606"/>
        <v>0</v>
      </c>
      <c r="N6907" s="210">
        <f t="shared" si="606"/>
        <v>0</v>
      </c>
      <c r="O6907" s="210">
        <f t="shared" si="606"/>
        <v>0</v>
      </c>
      <c r="P6907" s="210">
        <f t="shared" si="606"/>
        <v>0</v>
      </c>
      <c r="Q6907" s="210">
        <f t="shared" si="606"/>
        <v>0</v>
      </c>
      <c r="R6907" s="210">
        <f t="shared" si="606"/>
        <v>0</v>
      </c>
    </row>
    <row r="6908" spans="1:18" hidden="1" outlineLevel="2" x14ac:dyDescent="0.35">
      <c r="A6908" s="209" t="str">
        <f>'Usages mobilité'!A22</f>
        <v>Usage mobilité n°19</v>
      </c>
      <c r="B6908" s="209" t="s">
        <v>637</v>
      </c>
      <c r="C6908" s="209"/>
      <c r="D6908" s="210">
        <f>IF(B$6777&lt;&gt;"",IF(B$6777='Usages mobilité'!BF22,'Usages mobilité'!BD22,0),0)</f>
        <v>0</v>
      </c>
      <c r="E6908" s="210">
        <f t="shared" si="606"/>
        <v>0</v>
      </c>
      <c r="F6908" s="210">
        <f t="shared" si="606"/>
        <v>0</v>
      </c>
      <c r="G6908" s="210">
        <f t="shared" si="606"/>
        <v>0</v>
      </c>
      <c r="H6908" s="210">
        <f t="shared" si="606"/>
        <v>0</v>
      </c>
      <c r="I6908" s="210">
        <f t="shared" si="606"/>
        <v>0</v>
      </c>
      <c r="J6908" s="210">
        <f t="shared" si="606"/>
        <v>0</v>
      </c>
      <c r="K6908" s="210">
        <f t="shared" si="606"/>
        <v>0</v>
      </c>
      <c r="L6908" s="210">
        <f t="shared" si="606"/>
        <v>0</v>
      </c>
      <c r="M6908" s="210">
        <f t="shared" si="606"/>
        <v>0</v>
      </c>
      <c r="N6908" s="210">
        <f t="shared" si="606"/>
        <v>0</v>
      </c>
      <c r="O6908" s="210">
        <f t="shared" si="606"/>
        <v>0</v>
      </c>
      <c r="P6908" s="210">
        <f t="shared" si="606"/>
        <v>0</v>
      </c>
      <c r="Q6908" s="210">
        <f t="shared" si="606"/>
        <v>0</v>
      </c>
      <c r="R6908" s="210">
        <f t="shared" si="606"/>
        <v>0</v>
      </c>
    </row>
    <row r="6909" spans="1:18" hidden="1" outlineLevel="2" x14ac:dyDescent="0.35">
      <c r="A6909" s="209" t="str">
        <f>'Usages mobilité'!A23</f>
        <v>Usage mobilité n°20</v>
      </c>
      <c r="B6909" s="209" t="s">
        <v>637</v>
      </c>
      <c r="C6909" s="209"/>
      <c r="D6909" s="210">
        <f>IF(B$6777&lt;&gt;"",IF(B$6777='Usages mobilité'!BF23,'Usages mobilité'!BD23,0),0)</f>
        <v>0</v>
      </c>
      <c r="E6909" s="210">
        <f t="shared" si="606"/>
        <v>0</v>
      </c>
      <c r="F6909" s="210">
        <f t="shared" si="606"/>
        <v>0</v>
      </c>
      <c r="G6909" s="210">
        <f t="shared" si="606"/>
        <v>0</v>
      </c>
      <c r="H6909" s="210">
        <f t="shared" si="606"/>
        <v>0</v>
      </c>
      <c r="I6909" s="210">
        <f t="shared" si="606"/>
        <v>0</v>
      </c>
      <c r="J6909" s="210">
        <f t="shared" si="606"/>
        <v>0</v>
      </c>
      <c r="K6909" s="210">
        <f t="shared" si="606"/>
        <v>0</v>
      </c>
      <c r="L6909" s="210">
        <f t="shared" si="606"/>
        <v>0</v>
      </c>
      <c r="M6909" s="210">
        <f t="shared" si="606"/>
        <v>0</v>
      </c>
      <c r="N6909" s="210">
        <f t="shared" si="606"/>
        <v>0</v>
      </c>
      <c r="O6909" s="210">
        <f t="shared" si="606"/>
        <v>0</v>
      </c>
      <c r="P6909" s="210">
        <f t="shared" si="606"/>
        <v>0</v>
      </c>
      <c r="Q6909" s="210">
        <f t="shared" si="606"/>
        <v>0</v>
      </c>
      <c r="R6909" s="210">
        <f t="shared" si="606"/>
        <v>0</v>
      </c>
    </row>
    <row r="6910" spans="1:18" hidden="1" outlineLevel="2" x14ac:dyDescent="0.35">
      <c r="A6910" s="209" t="str">
        <f>'Usages mobilité'!A24</f>
        <v>Usage mobilité n°21</v>
      </c>
      <c r="B6910" s="209" t="s">
        <v>637</v>
      </c>
      <c r="C6910" s="209"/>
      <c r="D6910" s="210">
        <f>IF(B$6777&lt;&gt;"",IF(B$6777='Usages mobilité'!BF24,'Usages mobilité'!BD24,0),0)</f>
        <v>0</v>
      </c>
      <c r="E6910" s="210">
        <f t="shared" ref="E6910:R6919" si="607">$D6910</f>
        <v>0</v>
      </c>
      <c r="F6910" s="210">
        <f t="shared" si="607"/>
        <v>0</v>
      </c>
      <c r="G6910" s="210">
        <f t="shared" si="607"/>
        <v>0</v>
      </c>
      <c r="H6910" s="210">
        <f t="shared" si="607"/>
        <v>0</v>
      </c>
      <c r="I6910" s="210">
        <f t="shared" si="607"/>
        <v>0</v>
      </c>
      <c r="J6910" s="210">
        <f t="shared" si="607"/>
        <v>0</v>
      </c>
      <c r="K6910" s="210">
        <f t="shared" si="607"/>
        <v>0</v>
      </c>
      <c r="L6910" s="210">
        <f t="shared" si="607"/>
        <v>0</v>
      </c>
      <c r="M6910" s="210">
        <f t="shared" si="607"/>
        <v>0</v>
      </c>
      <c r="N6910" s="210">
        <f t="shared" si="607"/>
        <v>0</v>
      </c>
      <c r="O6910" s="210">
        <f t="shared" si="607"/>
        <v>0</v>
      </c>
      <c r="P6910" s="210">
        <f t="shared" si="607"/>
        <v>0</v>
      </c>
      <c r="Q6910" s="210">
        <f t="shared" si="607"/>
        <v>0</v>
      </c>
      <c r="R6910" s="210">
        <f t="shared" si="607"/>
        <v>0</v>
      </c>
    </row>
    <row r="6911" spans="1:18" hidden="1" outlineLevel="2" x14ac:dyDescent="0.35">
      <c r="A6911" s="209" t="str">
        <f>'Usages mobilité'!A25</f>
        <v>Usage mobilité n°22</v>
      </c>
      <c r="B6911" s="209" t="s">
        <v>637</v>
      </c>
      <c r="C6911" s="209"/>
      <c r="D6911" s="210">
        <f>IF(B$6777&lt;&gt;"",IF(B$6777='Usages mobilité'!BF25,'Usages mobilité'!BD25,0),0)</f>
        <v>0</v>
      </c>
      <c r="E6911" s="210">
        <f t="shared" si="607"/>
        <v>0</v>
      </c>
      <c r="F6911" s="210">
        <f t="shared" si="607"/>
        <v>0</v>
      </c>
      <c r="G6911" s="210">
        <f t="shared" si="607"/>
        <v>0</v>
      </c>
      <c r="H6911" s="210">
        <f t="shared" si="607"/>
        <v>0</v>
      </c>
      <c r="I6911" s="210">
        <f t="shared" si="607"/>
        <v>0</v>
      </c>
      <c r="J6911" s="210">
        <f t="shared" si="607"/>
        <v>0</v>
      </c>
      <c r="K6911" s="210">
        <f t="shared" si="607"/>
        <v>0</v>
      </c>
      <c r="L6911" s="210">
        <f t="shared" si="607"/>
        <v>0</v>
      </c>
      <c r="M6911" s="210">
        <f t="shared" si="607"/>
        <v>0</v>
      </c>
      <c r="N6911" s="210">
        <f t="shared" si="607"/>
        <v>0</v>
      </c>
      <c r="O6911" s="210">
        <f t="shared" si="607"/>
        <v>0</v>
      </c>
      <c r="P6911" s="210">
        <f t="shared" si="607"/>
        <v>0</v>
      </c>
      <c r="Q6911" s="210">
        <f t="shared" si="607"/>
        <v>0</v>
      </c>
      <c r="R6911" s="210">
        <f t="shared" si="607"/>
        <v>0</v>
      </c>
    </row>
    <row r="6912" spans="1:18" hidden="1" outlineLevel="2" x14ac:dyDescent="0.35">
      <c r="A6912" s="209" t="str">
        <f>'Usages mobilité'!A26</f>
        <v>Usage mobilité n°23</v>
      </c>
      <c r="B6912" s="209" t="s">
        <v>637</v>
      </c>
      <c r="C6912" s="209"/>
      <c r="D6912" s="210">
        <f>IF(B$6777&lt;&gt;"",IF(B$6777='Usages mobilité'!BF26,'Usages mobilité'!BD26,0),0)</f>
        <v>0</v>
      </c>
      <c r="E6912" s="210">
        <f t="shared" si="607"/>
        <v>0</v>
      </c>
      <c r="F6912" s="210">
        <f t="shared" si="607"/>
        <v>0</v>
      </c>
      <c r="G6912" s="210">
        <f t="shared" si="607"/>
        <v>0</v>
      </c>
      <c r="H6912" s="210">
        <f t="shared" si="607"/>
        <v>0</v>
      </c>
      <c r="I6912" s="210">
        <f t="shared" si="607"/>
        <v>0</v>
      </c>
      <c r="J6912" s="210">
        <f t="shared" si="607"/>
        <v>0</v>
      </c>
      <c r="K6912" s="210">
        <f t="shared" si="607"/>
        <v>0</v>
      </c>
      <c r="L6912" s="210">
        <f t="shared" si="607"/>
        <v>0</v>
      </c>
      <c r="M6912" s="210">
        <f t="shared" si="607"/>
        <v>0</v>
      </c>
      <c r="N6912" s="210">
        <f t="shared" si="607"/>
        <v>0</v>
      </c>
      <c r="O6912" s="210">
        <f t="shared" si="607"/>
        <v>0</v>
      </c>
      <c r="P6912" s="210">
        <f t="shared" si="607"/>
        <v>0</v>
      </c>
      <c r="Q6912" s="210">
        <f t="shared" si="607"/>
        <v>0</v>
      </c>
      <c r="R6912" s="210">
        <f t="shared" si="607"/>
        <v>0</v>
      </c>
    </row>
    <row r="6913" spans="1:18" hidden="1" outlineLevel="2" x14ac:dyDescent="0.35">
      <c r="A6913" s="209" t="str">
        <f>'Usages mobilité'!A27</f>
        <v>Usage mobilité n°24</v>
      </c>
      <c r="B6913" s="209" t="s">
        <v>637</v>
      </c>
      <c r="C6913" s="209"/>
      <c r="D6913" s="210">
        <f>IF(B$6777&lt;&gt;"",IF(B$6777='Usages mobilité'!BF27,'Usages mobilité'!BD27,0),0)</f>
        <v>0</v>
      </c>
      <c r="E6913" s="210">
        <f t="shared" si="607"/>
        <v>0</v>
      </c>
      <c r="F6913" s="210">
        <f t="shared" si="607"/>
        <v>0</v>
      </c>
      <c r="G6913" s="210">
        <f t="shared" si="607"/>
        <v>0</v>
      </c>
      <c r="H6913" s="210">
        <f t="shared" si="607"/>
        <v>0</v>
      </c>
      <c r="I6913" s="210">
        <f t="shared" si="607"/>
        <v>0</v>
      </c>
      <c r="J6913" s="210">
        <f t="shared" si="607"/>
        <v>0</v>
      </c>
      <c r="K6913" s="210">
        <f t="shared" si="607"/>
        <v>0</v>
      </c>
      <c r="L6913" s="210">
        <f t="shared" si="607"/>
        <v>0</v>
      </c>
      <c r="M6913" s="210">
        <f t="shared" si="607"/>
        <v>0</v>
      </c>
      <c r="N6913" s="210">
        <f t="shared" si="607"/>
        <v>0</v>
      </c>
      <c r="O6913" s="210">
        <f t="shared" si="607"/>
        <v>0</v>
      </c>
      <c r="P6913" s="210">
        <f t="shared" si="607"/>
        <v>0</v>
      </c>
      <c r="Q6913" s="210">
        <f t="shared" si="607"/>
        <v>0</v>
      </c>
      <c r="R6913" s="210">
        <f t="shared" si="607"/>
        <v>0</v>
      </c>
    </row>
    <row r="6914" spans="1:18" hidden="1" outlineLevel="2" x14ac:dyDescent="0.35">
      <c r="A6914" s="209" t="str">
        <f>'Usages mobilité'!A28</f>
        <v>Usage mobilité n°25</v>
      </c>
      <c r="B6914" s="209" t="s">
        <v>637</v>
      </c>
      <c r="C6914" s="209"/>
      <c r="D6914" s="210">
        <f>IF(B$6777&lt;&gt;"",IF(B$6777='Usages mobilité'!BF28,'Usages mobilité'!BD28,0),0)</f>
        <v>0</v>
      </c>
      <c r="E6914" s="210">
        <f t="shared" si="607"/>
        <v>0</v>
      </c>
      <c r="F6914" s="210">
        <f t="shared" si="607"/>
        <v>0</v>
      </c>
      <c r="G6914" s="210">
        <f t="shared" si="607"/>
        <v>0</v>
      </c>
      <c r="H6914" s="210">
        <f t="shared" si="607"/>
        <v>0</v>
      </c>
      <c r="I6914" s="210">
        <f t="shared" si="607"/>
        <v>0</v>
      </c>
      <c r="J6914" s="210">
        <f t="shared" si="607"/>
        <v>0</v>
      </c>
      <c r="K6914" s="210">
        <f t="shared" si="607"/>
        <v>0</v>
      </c>
      <c r="L6914" s="210">
        <f t="shared" si="607"/>
        <v>0</v>
      </c>
      <c r="M6914" s="210">
        <f t="shared" si="607"/>
        <v>0</v>
      </c>
      <c r="N6914" s="210">
        <f t="shared" si="607"/>
        <v>0</v>
      </c>
      <c r="O6914" s="210">
        <f t="shared" si="607"/>
        <v>0</v>
      </c>
      <c r="P6914" s="210">
        <f t="shared" si="607"/>
        <v>0</v>
      </c>
      <c r="Q6914" s="210">
        <f t="shared" si="607"/>
        <v>0</v>
      </c>
      <c r="R6914" s="210">
        <f t="shared" si="607"/>
        <v>0</v>
      </c>
    </row>
    <row r="6915" spans="1:18" hidden="1" outlineLevel="2" x14ac:dyDescent="0.35">
      <c r="A6915" s="209" t="str">
        <f>'Usages mobilité'!A29</f>
        <v>Usage mobilité n°26</v>
      </c>
      <c r="B6915" s="209" t="s">
        <v>637</v>
      </c>
      <c r="C6915" s="209"/>
      <c r="D6915" s="210">
        <f>IF(B$6777&lt;&gt;"",IF(B$6777='Usages mobilité'!BF29,'Usages mobilité'!BD29,0),0)</f>
        <v>0</v>
      </c>
      <c r="E6915" s="210">
        <f t="shared" si="607"/>
        <v>0</v>
      </c>
      <c r="F6915" s="210">
        <f t="shared" si="607"/>
        <v>0</v>
      </c>
      <c r="G6915" s="210">
        <f t="shared" si="607"/>
        <v>0</v>
      </c>
      <c r="H6915" s="210">
        <f t="shared" si="607"/>
        <v>0</v>
      </c>
      <c r="I6915" s="210">
        <f t="shared" si="607"/>
        <v>0</v>
      </c>
      <c r="J6915" s="210">
        <f t="shared" si="607"/>
        <v>0</v>
      </c>
      <c r="K6915" s="210">
        <f t="shared" si="607"/>
        <v>0</v>
      </c>
      <c r="L6915" s="210">
        <f t="shared" si="607"/>
        <v>0</v>
      </c>
      <c r="M6915" s="210">
        <f t="shared" si="607"/>
        <v>0</v>
      </c>
      <c r="N6915" s="210">
        <f t="shared" si="607"/>
        <v>0</v>
      </c>
      <c r="O6915" s="210">
        <f t="shared" si="607"/>
        <v>0</v>
      </c>
      <c r="P6915" s="210">
        <f t="shared" si="607"/>
        <v>0</v>
      </c>
      <c r="Q6915" s="210">
        <f t="shared" si="607"/>
        <v>0</v>
      </c>
      <c r="R6915" s="210">
        <f t="shared" si="607"/>
        <v>0</v>
      </c>
    </row>
    <row r="6916" spans="1:18" hidden="1" outlineLevel="2" x14ac:dyDescent="0.35">
      <c r="A6916" s="209" t="str">
        <f>'Usages mobilité'!A30</f>
        <v>Usage mobilité n°27</v>
      </c>
      <c r="B6916" s="209" t="s">
        <v>637</v>
      </c>
      <c r="C6916" s="209"/>
      <c r="D6916" s="210">
        <f>IF(B$6777&lt;&gt;"",IF(B$6777='Usages mobilité'!BF30,'Usages mobilité'!BD30,0),0)</f>
        <v>0</v>
      </c>
      <c r="E6916" s="210">
        <f t="shared" si="607"/>
        <v>0</v>
      </c>
      <c r="F6916" s="210">
        <f t="shared" si="607"/>
        <v>0</v>
      </c>
      <c r="G6916" s="210">
        <f t="shared" si="607"/>
        <v>0</v>
      </c>
      <c r="H6916" s="210">
        <f t="shared" si="607"/>
        <v>0</v>
      </c>
      <c r="I6916" s="210">
        <f t="shared" si="607"/>
        <v>0</v>
      </c>
      <c r="J6916" s="210">
        <f t="shared" si="607"/>
        <v>0</v>
      </c>
      <c r="K6916" s="210">
        <f t="shared" si="607"/>
        <v>0</v>
      </c>
      <c r="L6916" s="210">
        <f t="shared" si="607"/>
        <v>0</v>
      </c>
      <c r="M6916" s="210">
        <f t="shared" si="607"/>
        <v>0</v>
      </c>
      <c r="N6916" s="210">
        <f t="shared" si="607"/>
        <v>0</v>
      </c>
      <c r="O6916" s="210">
        <f t="shared" si="607"/>
        <v>0</v>
      </c>
      <c r="P6916" s="210">
        <f t="shared" si="607"/>
        <v>0</v>
      </c>
      <c r="Q6916" s="210">
        <f t="shared" si="607"/>
        <v>0</v>
      </c>
      <c r="R6916" s="210">
        <f t="shared" si="607"/>
        <v>0</v>
      </c>
    </row>
    <row r="6917" spans="1:18" hidden="1" outlineLevel="2" x14ac:dyDescent="0.35">
      <c r="A6917" s="209" t="str">
        <f>'Usages mobilité'!A31</f>
        <v>Usage mobilité n°28</v>
      </c>
      <c r="B6917" s="209" t="s">
        <v>637</v>
      </c>
      <c r="C6917" s="209"/>
      <c r="D6917" s="210">
        <f>IF(B$6777&lt;&gt;"",IF(B$6777='Usages mobilité'!BF31,'Usages mobilité'!BD31,0),0)</f>
        <v>0</v>
      </c>
      <c r="E6917" s="210">
        <f t="shared" si="607"/>
        <v>0</v>
      </c>
      <c r="F6917" s="210">
        <f t="shared" si="607"/>
        <v>0</v>
      </c>
      <c r="G6917" s="210">
        <f t="shared" si="607"/>
        <v>0</v>
      </c>
      <c r="H6917" s="210">
        <f t="shared" si="607"/>
        <v>0</v>
      </c>
      <c r="I6917" s="210">
        <f t="shared" si="607"/>
        <v>0</v>
      </c>
      <c r="J6917" s="210">
        <f t="shared" si="607"/>
        <v>0</v>
      </c>
      <c r="K6917" s="210">
        <f t="shared" si="607"/>
        <v>0</v>
      </c>
      <c r="L6917" s="210">
        <f t="shared" si="607"/>
        <v>0</v>
      </c>
      <c r="M6917" s="210">
        <f t="shared" si="607"/>
        <v>0</v>
      </c>
      <c r="N6917" s="210">
        <f t="shared" si="607"/>
        <v>0</v>
      </c>
      <c r="O6917" s="210">
        <f t="shared" si="607"/>
        <v>0</v>
      </c>
      <c r="P6917" s="210">
        <f t="shared" si="607"/>
        <v>0</v>
      </c>
      <c r="Q6917" s="210">
        <f t="shared" si="607"/>
        <v>0</v>
      </c>
      <c r="R6917" s="210">
        <f t="shared" si="607"/>
        <v>0</v>
      </c>
    </row>
    <row r="6918" spans="1:18" hidden="1" outlineLevel="2" x14ac:dyDescent="0.35">
      <c r="A6918" s="209" t="str">
        <f>'Usages mobilité'!A32</f>
        <v>Usage mobilité n°29</v>
      </c>
      <c r="B6918" s="209" t="s">
        <v>637</v>
      </c>
      <c r="C6918" s="209"/>
      <c r="D6918" s="210">
        <f>IF(B$6777&lt;&gt;"",IF(B$6777='Usages mobilité'!BF32,'Usages mobilité'!BD32,0),0)</f>
        <v>0</v>
      </c>
      <c r="E6918" s="210">
        <f t="shared" si="607"/>
        <v>0</v>
      </c>
      <c r="F6918" s="210">
        <f t="shared" si="607"/>
        <v>0</v>
      </c>
      <c r="G6918" s="210">
        <f t="shared" si="607"/>
        <v>0</v>
      </c>
      <c r="H6918" s="210">
        <f t="shared" si="607"/>
        <v>0</v>
      </c>
      <c r="I6918" s="210">
        <f t="shared" si="607"/>
        <v>0</v>
      </c>
      <c r="J6918" s="210">
        <f t="shared" si="607"/>
        <v>0</v>
      </c>
      <c r="K6918" s="210">
        <f t="shared" si="607"/>
        <v>0</v>
      </c>
      <c r="L6918" s="210">
        <f t="shared" si="607"/>
        <v>0</v>
      </c>
      <c r="M6918" s="210">
        <f t="shared" si="607"/>
        <v>0</v>
      </c>
      <c r="N6918" s="210">
        <f t="shared" si="607"/>
        <v>0</v>
      </c>
      <c r="O6918" s="210">
        <f t="shared" si="607"/>
        <v>0</v>
      </c>
      <c r="P6918" s="210">
        <f t="shared" si="607"/>
        <v>0</v>
      </c>
      <c r="Q6918" s="210">
        <f t="shared" si="607"/>
        <v>0</v>
      </c>
      <c r="R6918" s="210">
        <f t="shared" si="607"/>
        <v>0</v>
      </c>
    </row>
    <row r="6919" spans="1:18" hidden="1" outlineLevel="2" x14ac:dyDescent="0.35">
      <c r="A6919" s="209" t="str">
        <f>'Usages mobilité'!A33</f>
        <v>Usage mobilité n°30</v>
      </c>
      <c r="B6919" s="209" t="s">
        <v>637</v>
      </c>
      <c r="C6919" s="209"/>
      <c r="D6919" s="210">
        <f>IF(B$6777&lt;&gt;"",IF(B$6777='Usages mobilité'!BF33,'Usages mobilité'!BD33,0),0)</f>
        <v>0</v>
      </c>
      <c r="E6919" s="210">
        <f t="shared" si="607"/>
        <v>0</v>
      </c>
      <c r="F6919" s="210">
        <f t="shared" si="607"/>
        <v>0</v>
      </c>
      <c r="G6919" s="210">
        <f t="shared" si="607"/>
        <v>0</v>
      </c>
      <c r="H6919" s="210">
        <f t="shared" si="607"/>
        <v>0</v>
      </c>
      <c r="I6919" s="210">
        <f t="shared" si="607"/>
        <v>0</v>
      </c>
      <c r="J6919" s="210">
        <f t="shared" si="607"/>
        <v>0</v>
      </c>
      <c r="K6919" s="210">
        <f t="shared" si="607"/>
        <v>0</v>
      </c>
      <c r="L6919" s="210">
        <f t="shared" si="607"/>
        <v>0</v>
      </c>
      <c r="M6919" s="210">
        <f t="shared" si="607"/>
        <v>0</v>
      </c>
      <c r="N6919" s="210">
        <f t="shared" si="607"/>
        <v>0</v>
      </c>
      <c r="O6919" s="210">
        <f t="shared" si="607"/>
        <v>0</v>
      </c>
      <c r="P6919" s="210">
        <f t="shared" si="607"/>
        <v>0</v>
      </c>
      <c r="Q6919" s="210">
        <f t="shared" si="607"/>
        <v>0</v>
      </c>
      <c r="R6919" s="210">
        <f t="shared" si="607"/>
        <v>0</v>
      </c>
    </row>
    <row r="6920" spans="1:18" hidden="1" outlineLevel="2" x14ac:dyDescent="0.35">
      <c r="A6920" s="209" t="str">
        <f>'Usages mobilité'!A34</f>
        <v>Usage mobilité n°31</v>
      </c>
      <c r="B6920" s="209" t="s">
        <v>637</v>
      </c>
      <c r="C6920" s="209"/>
      <c r="D6920" s="210">
        <f>IF(B$6777&lt;&gt;"",IF(B$6777='Usages mobilité'!BF34,'Usages mobilité'!BD34,0),0)</f>
        <v>0</v>
      </c>
      <c r="E6920" s="210">
        <f t="shared" ref="E6920:R6929" si="608">$D6920</f>
        <v>0</v>
      </c>
      <c r="F6920" s="210">
        <f t="shared" si="608"/>
        <v>0</v>
      </c>
      <c r="G6920" s="210">
        <f t="shared" si="608"/>
        <v>0</v>
      </c>
      <c r="H6920" s="210">
        <f t="shared" si="608"/>
        <v>0</v>
      </c>
      <c r="I6920" s="210">
        <f t="shared" si="608"/>
        <v>0</v>
      </c>
      <c r="J6920" s="210">
        <f t="shared" si="608"/>
        <v>0</v>
      </c>
      <c r="K6920" s="210">
        <f t="shared" si="608"/>
        <v>0</v>
      </c>
      <c r="L6920" s="210">
        <f t="shared" si="608"/>
        <v>0</v>
      </c>
      <c r="M6920" s="210">
        <f t="shared" si="608"/>
        <v>0</v>
      </c>
      <c r="N6920" s="210">
        <f t="shared" si="608"/>
        <v>0</v>
      </c>
      <c r="O6920" s="210">
        <f t="shared" si="608"/>
        <v>0</v>
      </c>
      <c r="P6920" s="210">
        <f t="shared" si="608"/>
        <v>0</v>
      </c>
      <c r="Q6920" s="210">
        <f t="shared" si="608"/>
        <v>0</v>
      </c>
      <c r="R6920" s="210">
        <f t="shared" si="608"/>
        <v>0</v>
      </c>
    </row>
    <row r="6921" spans="1:18" hidden="1" outlineLevel="2" x14ac:dyDescent="0.35">
      <c r="A6921" s="209" t="str">
        <f>'Usages mobilité'!A35</f>
        <v>Usage mobilité n°32</v>
      </c>
      <c r="B6921" s="209" t="s">
        <v>637</v>
      </c>
      <c r="C6921" s="209"/>
      <c r="D6921" s="210">
        <f>IF(B$6777&lt;&gt;"",IF(B$6777='Usages mobilité'!BF35,'Usages mobilité'!BD35,0),0)</f>
        <v>0</v>
      </c>
      <c r="E6921" s="210">
        <f t="shared" si="608"/>
        <v>0</v>
      </c>
      <c r="F6921" s="210">
        <f t="shared" si="608"/>
        <v>0</v>
      </c>
      <c r="G6921" s="210">
        <f t="shared" si="608"/>
        <v>0</v>
      </c>
      <c r="H6921" s="210">
        <f t="shared" si="608"/>
        <v>0</v>
      </c>
      <c r="I6921" s="210">
        <f t="shared" si="608"/>
        <v>0</v>
      </c>
      <c r="J6921" s="210">
        <f t="shared" si="608"/>
        <v>0</v>
      </c>
      <c r="K6921" s="210">
        <f t="shared" si="608"/>
        <v>0</v>
      </c>
      <c r="L6921" s="210">
        <f t="shared" si="608"/>
        <v>0</v>
      </c>
      <c r="M6921" s="210">
        <f t="shared" si="608"/>
        <v>0</v>
      </c>
      <c r="N6921" s="210">
        <f t="shared" si="608"/>
        <v>0</v>
      </c>
      <c r="O6921" s="210">
        <f t="shared" si="608"/>
        <v>0</v>
      </c>
      <c r="P6921" s="210">
        <f t="shared" si="608"/>
        <v>0</v>
      </c>
      <c r="Q6921" s="210">
        <f t="shared" si="608"/>
        <v>0</v>
      </c>
      <c r="R6921" s="210">
        <f t="shared" si="608"/>
        <v>0</v>
      </c>
    </row>
    <row r="6922" spans="1:18" hidden="1" outlineLevel="2" x14ac:dyDescent="0.35">
      <c r="A6922" s="209" t="str">
        <f>'Usages mobilité'!A36</f>
        <v>Usage mobilité n°33</v>
      </c>
      <c r="B6922" s="209" t="s">
        <v>637</v>
      </c>
      <c r="C6922" s="209"/>
      <c r="D6922" s="210">
        <f>IF(B$6777&lt;&gt;"",IF(B$6777='Usages mobilité'!BF36,'Usages mobilité'!BD36,0),0)</f>
        <v>0</v>
      </c>
      <c r="E6922" s="210">
        <f t="shared" si="608"/>
        <v>0</v>
      </c>
      <c r="F6922" s="210">
        <f t="shared" si="608"/>
        <v>0</v>
      </c>
      <c r="G6922" s="210">
        <f t="shared" si="608"/>
        <v>0</v>
      </c>
      <c r="H6922" s="210">
        <f t="shared" si="608"/>
        <v>0</v>
      </c>
      <c r="I6922" s="210">
        <f t="shared" si="608"/>
        <v>0</v>
      </c>
      <c r="J6922" s="210">
        <f t="shared" si="608"/>
        <v>0</v>
      </c>
      <c r="K6922" s="210">
        <f t="shared" si="608"/>
        <v>0</v>
      </c>
      <c r="L6922" s="210">
        <f t="shared" si="608"/>
        <v>0</v>
      </c>
      <c r="M6922" s="210">
        <f t="shared" si="608"/>
        <v>0</v>
      </c>
      <c r="N6922" s="210">
        <f t="shared" si="608"/>
        <v>0</v>
      </c>
      <c r="O6922" s="210">
        <f t="shared" si="608"/>
        <v>0</v>
      </c>
      <c r="P6922" s="210">
        <f t="shared" si="608"/>
        <v>0</v>
      </c>
      <c r="Q6922" s="210">
        <f t="shared" si="608"/>
        <v>0</v>
      </c>
      <c r="R6922" s="210">
        <f t="shared" si="608"/>
        <v>0</v>
      </c>
    </row>
    <row r="6923" spans="1:18" hidden="1" outlineLevel="2" x14ac:dyDescent="0.35">
      <c r="A6923" s="209" t="str">
        <f>'Usages mobilité'!A37</f>
        <v>Usage mobilité n°34</v>
      </c>
      <c r="B6923" s="209" t="s">
        <v>637</v>
      </c>
      <c r="C6923" s="209"/>
      <c r="D6923" s="210">
        <f>IF(B$6777&lt;&gt;"",IF(B$6777='Usages mobilité'!BF37,'Usages mobilité'!BD37,0),0)</f>
        <v>0</v>
      </c>
      <c r="E6923" s="210">
        <f t="shared" si="608"/>
        <v>0</v>
      </c>
      <c r="F6923" s="210">
        <f t="shared" si="608"/>
        <v>0</v>
      </c>
      <c r="G6923" s="210">
        <f t="shared" si="608"/>
        <v>0</v>
      </c>
      <c r="H6923" s="210">
        <f t="shared" si="608"/>
        <v>0</v>
      </c>
      <c r="I6923" s="210">
        <f t="shared" si="608"/>
        <v>0</v>
      </c>
      <c r="J6923" s="210">
        <f t="shared" si="608"/>
        <v>0</v>
      </c>
      <c r="K6923" s="210">
        <f t="shared" si="608"/>
        <v>0</v>
      </c>
      <c r="L6923" s="210">
        <f t="shared" si="608"/>
        <v>0</v>
      </c>
      <c r="M6923" s="210">
        <f t="shared" si="608"/>
        <v>0</v>
      </c>
      <c r="N6923" s="210">
        <f t="shared" si="608"/>
        <v>0</v>
      </c>
      <c r="O6923" s="210">
        <f t="shared" si="608"/>
        <v>0</v>
      </c>
      <c r="P6923" s="210">
        <f t="shared" si="608"/>
        <v>0</v>
      </c>
      <c r="Q6923" s="210">
        <f t="shared" si="608"/>
        <v>0</v>
      </c>
      <c r="R6923" s="210">
        <f t="shared" si="608"/>
        <v>0</v>
      </c>
    </row>
    <row r="6924" spans="1:18" hidden="1" outlineLevel="2" x14ac:dyDescent="0.35">
      <c r="A6924" s="209" t="str">
        <f>'Usages mobilité'!A38</f>
        <v>Usage mobilité n°35</v>
      </c>
      <c r="B6924" s="209" t="s">
        <v>637</v>
      </c>
      <c r="C6924" s="209"/>
      <c r="D6924" s="210">
        <f>IF(B$6777&lt;&gt;"",IF(B$6777='Usages mobilité'!BF38,'Usages mobilité'!BD38,0),0)</f>
        <v>0</v>
      </c>
      <c r="E6924" s="210">
        <f t="shared" si="608"/>
        <v>0</v>
      </c>
      <c r="F6924" s="210">
        <f t="shared" si="608"/>
        <v>0</v>
      </c>
      <c r="G6924" s="210">
        <f t="shared" si="608"/>
        <v>0</v>
      </c>
      <c r="H6924" s="210">
        <f t="shared" si="608"/>
        <v>0</v>
      </c>
      <c r="I6924" s="210">
        <f t="shared" si="608"/>
        <v>0</v>
      </c>
      <c r="J6924" s="210">
        <f t="shared" si="608"/>
        <v>0</v>
      </c>
      <c r="K6924" s="210">
        <f t="shared" si="608"/>
        <v>0</v>
      </c>
      <c r="L6924" s="210">
        <f t="shared" si="608"/>
        <v>0</v>
      </c>
      <c r="M6924" s="210">
        <f t="shared" si="608"/>
        <v>0</v>
      </c>
      <c r="N6924" s="210">
        <f t="shared" si="608"/>
        <v>0</v>
      </c>
      <c r="O6924" s="210">
        <f t="shared" si="608"/>
        <v>0</v>
      </c>
      <c r="P6924" s="210">
        <f t="shared" si="608"/>
        <v>0</v>
      </c>
      <c r="Q6924" s="210">
        <f t="shared" si="608"/>
        <v>0</v>
      </c>
      <c r="R6924" s="210">
        <f t="shared" si="608"/>
        <v>0</v>
      </c>
    </row>
    <row r="6925" spans="1:18" hidden="1" outlineLevel="2" x14ac:dyDescent="0.35">
      <c r="A6925" s="209" t="str">
        <f>'Usages mobilité'!A39</f>
        <v>Usage mobilité n°36</v>
      </c>
      <c r="B6925" s="209" t="s">
        <v>637</v>
      </c>
      <c r="C6925" s="209"/>
      <c r="D6925" s="210">
        <f>IF(B$6777&lt;&gt;"",IF(B$6777='Usages mobilité'!BF39,'Usages mobilité'!BD39,0),0)</f>
        <v>0</v>
      </c>
      <c r="E6925" s="210">
        <f t="shared" si="608"/>
        <v>0</v>
      </c>
      <c r="F6925" s="210">
        <f t="shared" si="608"/>
        <v>0</v>
      </c>
      <c r="G6925" s="210">
        <f t="shared" si="608"/>
        <v>0</v>
      </c>
      <c r="H6925" s="210">
        <f t="shared" si="608"/>
        <v>0</v>
      </c>
      <c r="I6925" s="210">
        <f t="shared" si="608"/>
        <v>0</v>
      </c>
      <c r="J6925" s="210">
        <f t="shared" si="608"/>
        <v>0</v>
      </c>
      <c r="K6925" s="210">
        <f t="shared" si="608"/>
        <v>0</v>
      </c>
      <c r="L6925" s="210">
        <f t="shared" si="608"/>
        <v>0</v>
      </c>
      <c r="M6925" s="210">
        <f t="shared" si="608"/>
        <v>0</v>
      </c>
      <c r="N6925" s="210">
        <f t="shared" si="608"/>
        <v>0</v>
      </c>
      <c r="O6925" s="210">
        <f t="shared" si="608"/>
        <v>0</v>
      </c>
      <c r="P6925" s="210">
        <f t="shared" si="608"/>
        <v>0</v>
      </c>
      <c r="Q6925" s="210">
        <f t="shared" si="608"/>
        <v>0</v>
      </c>
      <c r="R6925" s="210">
        <f t="shared" si="608"/>
        <v>0</v>
      </c>
    </row>
    <row r="6926" spans="1:18" hidden="1" outlineLevel="2" x14ac:dyDescent="0.35">
      <c r="A6926" s="209" t="str">
        <f>'Usages mobilité'!A40</f>
        <v>Usage mobilité n°37</v>
      </c>
      <c r="B6926" s="209" t="s">
        <v>637</v>
      </c>
      <c r="C6926" s="209"/>
      <c r="D6926" s="210">
        <f>IF(B$6777&lt;&gt;"",IF(B$6777='Usages mobilité'!BF40,'Usages mobilité'!BD40,0),0)</f>
        <v>0</v>
      </c>
      <c r="E6926" s="210">
        <f t="shared" si="608"/>
        <v>0</v>
      </c>
      <c r="F6926" s="210">
        <f t="shared" si="608"/>
        <v>0</v>
      </c>
      <c r="G6926" s="210">
        <f t="shared" si="608"/>
        <v>0</v>
      </c>
      <c r="H6926" s="210">
        <f t="shared" si="608"/>
        <v>0</v>
      </c>
      <c r="I6926" s="210">
        <f t="shared" si="608"/>
        <v>0</v>
      </c>
      <c r="J6926" s="210">
        <f t="shared" si="608"/>
        <v>0</v>
      </c>
      <c r="K6926" s="210">
        <f t="shared" si="608"/>
        <v>0</v>
      </c>
      <c r="L6926" s="210">
        <f t="shared" si="608"/>
        <v>0</v>
      </c>
      <c r="M6926" s="210">
        <f t="shared" si="608"/>
        <v>0</v>
      </c>
      <c r="N6926" s="210">
        <f t="shared" si="608"/>
        <v>0</v>
      </c>
      <c r="O6926" s="210">
        <f t="shared" si="608"/>
        <v>0</v>
      </c>
      <c r="P6926" s="210">
        <f t="shared" si="608"/>
        <v>0</v>
      </c>
      <c r="Q6926" s="210">
        <f t="shared" si="608"/>
        <v>0</v>
      </c>
      <c r="R6926" s="210">
        <f t="shared" si="608"/>
        <v>0</v>
      </c>
    </row>
    <row r="6927" spans="1:18" hidden="1" outlineLevel="2" x14ac:dyDescent="0.35">
      <c r="A6927" s="209" t="str">
        <f>'Usages mobilité'!A41</f>
        <v>Usage mobilité n°38</v>
      </c>
      <c r="B6927" s="209" t="s">
        <v>637</v>
      </c>
      <c r="C6927" s="209"/>
      <c r="D6927" s="210">
        <f>IF(B$6777&lt;&gt;"",IF(B$6777='Usages mobilité'!BF41,'Usages mobilité'!BD41,0),0)</f>
        <v>0</v>
      </c>
      <c r="E6927" s="210">
        <f t="shared" si="608"/>
        <v>0</v>
      </c>
      <c r="F6927" s="210">
        <f t="shared" si="608"/>
        <v>0</v>
      </c>
      <c r="G6927" s="210">
        <f t="shared" si="608"/>
        <v>0</v>
      </c>
      <c r="H6927" s="210">
        <f t="shared" si="608"/>
        <v>0</v>
      </c>
      <c r="I6927" s="210">
        <f t="shared" si="608"/>
        <v>0</v>
      </c>
      <c r="J6927" s="210">
        <f t="shared" si="608"/>
        <v>0</v>
      </c>
      <c r="K6927" s="210">
        <f t="shared" si="608"/>
        <v>0</v>
      </c>
      <c r="L6927" s="210">
        <f t="shared" si="608"/>
        <v>0</v>
      </c>
      <c r="M6927" s="210">
        <f t="shared" si="608"/>
        <v>0</v>
      </c>
      <c r="N6927" s="210">
        <f t="shared" si="608"/>
        <v>0</v>
      </c>
      <c r="O6927" s="210">
        <f t="shared" si="608"/>
        <v>0</v>
      </c>
      <c r="P6927" s="210">
        <f t="shared" si="608"/>
        <v>0</v>
      </c>
      <c r="Q6927" s="210">
        <f t="shared" si="608"/>
        <v>0</v>
      </c>
      <c r="R6927" s="210">
        <f t="shared" si="608"/>
        <v>0</v>
      </c>
    </row>
    <row r="6928" spans="1:18" hidden="1" outlineLevel="2" x14ac:dyDescent="0.35">
      <c r="A6928" s="209" t="str">
        <f>'Usages mobilité'!A42</f>
        <v>Usage mobilité n°39</v>
      </c>
      <c r="B6928" s="209" t="s">
        <v>637</v>
      </c>
      <c r="C6928" s="209"/>
      <c r="D6928" s="210">
        <f>IF(B$6777&lt;&gt;"",IF(B$6777='Usages mobilité'!BF42,'Usages mobilité'!BD42,0),0)</f>
        <v>0</v>
      </c>
      <c r="E6928" s="210">
        <f t="shared" si="608"/>
        <v>0</v>
      </c>
      <c r="F6928" s="210">
        <f t="shared" si="608"/>
        <v>0</v>
      </c>
      <c r="G6928" s="210">
        <f t="shared" si="608"/>
        <v>0</v>
      </c>
      <c r="H6928" s="210">
        <f t="shared" si="608"/>
        <v>0</v>
      </c>
      <c r="I6928" s="210">
        <f t="shared" si="608"/>
        <v>0</v>
      </c>
      <c r="J6928" s="210">
        <f t="shared" si="608"/>
        <v>0</v>
      </c>
      <c r="K6928" s="210">
        <f t="shared" si="608"/>
        <v>0</v>
      </c>
      <c r="L6928" s="210">
        <f t="shared" si="608"/>
        <v>0</v>
      </c>
      <c r="M6928" s="210">
        <f t="shared" si="608"/>
        <v>0</v>
      </c>
      <c r="N6928" s="210">
        <f t="shared" si="608"/>
        <v>0</v>
      </c>
      <c r="O6928" s="210">
        <f t="shared" si="608"/>
        <v>0</v>
      </c>
      <c r="P6928" s="210">
        <f t="shared" si="608"/>
        <v>0</v>
      </c>
      <c r="Q6928" s="210">
        <f t="shared" si="608"/>
        <v>0</v>
      </c>
      <c r="R6928" s="210">
        <f t="shared" si="608"/>
        <v>0</v>
      </c>
    </row>
    <row r="6929" spans="1:18" hidden="1" outlineLevel="2" x14ac:dyDescent="0.35">
      <c r="A6929" s="209" t="str">
        <f>'Usages mobilité'!A43</f>
        <v>Usage mobilité n°40</v>
      </c>
      <c r="B6929" s="209" t="s">
        <v>637</v>
      </c>
      <c r="C6929" s="209"/>
      <c r="D6929" s="210">
        <f>IF(B$6777&lt;&gt;"",IF(B$6777='Usages mobilité'!BF43,'Usages mobilité'!BD43,0),0)</f>
        <v>0</v>
      </c>
      <c r="E6929" s="210">
        <f t="shared" si="608"/>
        <v>0</v>
      </c>
      <c r="F6929" s="210">
        <f t="shared" si="608"/>
        <v>0</v>
      </c>
      <c r="G6929" s="210">
        <f t="shared" si="608"/>
        <v>0</v>
      </c>
      <c r="H6929" s="210">
        <f t="shared" si="608"/>
        <v>0</v>
      </c>
      <c r="I6929" s="210">
        <f t="shared" si="608"/>
        <v>0</v>
      </c>
      <c r="J6929" s="210">
        <f t="shared" si="608"/>
        <v>0</v>
      </c>
      <c r="K6929" s="210">
        <f t="shared" si="608"/>
        <v>0</v>
      </c>
      <c r="L6929" s="210">
        <f t="shared" si="608"/>
        <v>0</v>
      </c>
      <c r="M6929" s="210">
        <f t="shared" si="608"/>
        <v>0</v>
      </c>
      <c r="N6929" s="210">
        <f t="shared" si="608"/>
        <v>0</v>
      </c>
      <c r="O6929" s="210">
        <f t="shared" si="608"/>
        <v>0</v>
      </c>
      <c r="P6929" s="210">
        <f t="shared" si="608"/>
        <v>0</v>
      </c>
      <c r="Q6929" s="210">
        <f t="shared" si="608"/>
        <v>0</v>
      </c>
      <c r="R6929" s="210">
        <f t="shared" si="608"/>
        <v>0</v>
      </c>
    </row>
    <row r="6930" spans="1:18" hidden="1" outlineLevel="2" x14ac:dyDescent="0.35">
      <c r="A6930" s="209" t="str">
        <f>'Usages mobilité'!A44</f>
        <v>Usage mobilité n°41</v>
      </c>
      <c r="B6930" s="209" t="s">
        <v>637</v>
      </c>
      <c r="C6930" s="209"/>
      <c r="D6930" s="210">
        <f>IF(B$6777&lt;&gt;"",IF(B$6777='Usages mobilité'!BF44,'Usages mobilité'!BD44,0),0)</f>
        <v>0</v>
      </c>
      <c r="E6930" s="210">
        <f t="shared" ref="E6930:R6939" si="609">$D6930</f>
        <v>0</v>
      </c>
      <c r="F6930" s="210">
        <f t="shared" si="609"/>
        <v>0</v>
      </c>
      <c r="G6930" s="210">
        <f t="shared" si="609"/>
        <v>0</v>
      </c>
      <c r="H6930" s="210">
        <f t="shared" si="609"/>
        <v>0</v>
      </c>
      <c r="I6930" s="210">
        <f t="shared" si="609"/>
        <v>0</v>
      </c>
      <c r="J6930" s="210">
        <f t="shared" si="609"/>
        <v>0</v>
      </c>
      <c r="K6930" s="210">
        <f t="shared" si="609"/>
        <v>0</v>
      </c>
      <c r="L6930" s="210">
        <f t="shared" si="609"/>
        <v>0</v>
      </c>
      <c r="M6930" s="210">
        <f t="shared" si="609"/>
        <v>0</v>
      </c>
      <c r="N6930" s="210">
        <f t="shared" si="609"/>
        <v>0</v>
      </c>
      <c r="O6930" s="210">
        <f t="shared" si="609"/>
        <v>0</v>
      </c>
      <c r="P6930" s="210">
        <f t="shared" si="609"/>
        <v>0</v>
      </c>
      <c r="Q6930" s="210">
        <f t="shared" si="609"/>
        <v>0</v>
      </c>
      <c r="R6930" s="210">
        <f t="shared" si="609"/>
        <v>0</v>
      </c>
    </row>
    <row r="6931" spans="1:18" hidden="1" outlineLevel="2" x14ac:dyDescent="0.35">
      <c r="A6931" s="209" t="str">
        <f>'Usages mobilité'!A45</f>
        <v>Usage mobilité n°42</v>
      </c>
      <c r="B6931" s="209" t="s">
        <v>637</v>
      </c>
      <c r="C6931" s="209"/>
      <c r="D6931" s="210">
        <f>IF(B$6777&lt;&gt;"",IF(B$6777='Usages mobilité'!BF45,'Usages mobilité'!BD45,0),0)</f>
        <v>0</v>
      </c>
      <c r="E6931" s="210">
        <f t="shared" si="609"/>
        <v>0</v>
      </c>
      <c r="F6931" s="210">
        <f t="shared" si="609"/>
        <v>0</v>
      </c>
      <c r="G6931" s="210">
        <f t="shared" si="609"/>
        <v>0</v>
      </c>
      <c r="H6931" s="210">
        <f t="shared" si="609"/>
        <v>0</v>
      </c>
      <c r="I6931" s="210">
        <f t="shared" si="609"/>
        <v>0</v>
      </c>
      <c r="J6931" s="210">
        <f t="shared" si="609"/>
        <v>0</v>
      </c>
      <c r="K6931" s="210">
        <f t="shared" si="609"/>
        <v>0</v>
      </c>
      <c r="L6931" s="210">
        <f t="shared" si="609"/>
        <v>0</v>
      </c>
      <c r="M6931" s="210">
        <f t="shared" si="609"/>
        <v>0</v>
      </c>
      <c r="N6931" s="210">
        <f t="shared" si="609"/>
        <v>0</v>
      </c>
      <c r="O6931" s="210">
        <f t="shared" si="609"/>
        <v>0</v>
      </c>
      <c r="P6931" s="210">
        <f t="shared" si="609"/>
        <v>0</v>
      </c>
      <c r="Q6931" s="210">
        <f t="shared" si="609"/>
        <v>0</v>
      </c>
      <c r="R6931" s="210">
        <f t="shared" si="609"/>
        <v>0</v>
      </c>
    </row>
    <row r="6932" spans="1:18" hidden="1" outlineLevel="2" x14ac:dyDescent="0.35">
      <c r="A6932" s="209" t="str">
        <f>'Usages mobilité'!A46</f>
        <v>Usage mobilité n°43</v>
      </c>
      <c r="B6932" s="209" t="s">
        <v>637</v>
      </c>
      <c r="C6932" s="209"/>
      <c r="D6932" s="210">
        <f>IF(B$6777&lt;&gt;"",IF(B$6777='Usages mobilité'!BF46,'Usages mobilité'!BD46,0),0)</f>
        <v>0</v>
      </c>
      <c r="E6932" s="210">
        <f t="shared" si="609"/>
        <v>0</v>
      </c>
      <c r="F6932" s="210">
        <f t="shared" si="609"/>
        <v>0</v>
      </c>
      <c r="G6932" s="210">
        <f t="shared" si="609"/>
        <v>0</v>
      </c>
      <c r="H6932" s="210">
        <f t="shared" si="609"/>
        <v>0</v>
      </c>
      <c r="I6932" s="210">
        <f t="shared" si="609"/>
        <v>0</v>
      </c>
      <c r="J6932" s="210">
        <f t="shared" si="609"/>
        <v>0</v>
      </c>
      <c r="K6932" s="210">
        <f t="shared" si="609"/>
        <v>0</v>
      </c>
      <c r="L6932" s="210">
        <f t="shared" si="609"/>
        <v>0</v>
      </c>
      <c r="M6932" s="210">
        <f t="shared" si="609"/>
        <v>0</v>
      </c>
      <c r="N6932" s="210">
        <f t="shared" si="609"/>
        <v>0</v>
      </c>
      <c r="O6932" s="210">
        <f t="shared" si="609"/>
        <v>0</v>
      </c>
      <c r="P6932" s="210">
        <f t="shared" si="609"/>
        <v>0</v>
      </c>
      <c r="Q6932" s="210">
        <f t="shared" si="609"/>
        <v>0</v>
      </c>
      <c r="R6932" s="210">
        <f t="shared" si="609"/>
        <v>0</v>
      </c>
    </row>
    <row r="6933" spans="1:18" hidden="1" outlineLevel="2" x14ac:dyDescent="0.35">
      <c r="A6933" s="209" t="str">
        <f>'Usages mobilité'!A47</f>
        <v>Usage mobilité n°44</v>
      </c>
      <c r="B6933" s="209" t="s">
        <v>637</v>
      </c>
      <c r="C6933" s="209"/>
      <c r="D6933" s="210">
        <f>IF(B$6777&lt;&gt;"",IF(B$6777='Usages mobilité'!BF47,'Usages mobilité'!BD47,0),0)</f>
        <v>0</v>
      </c>
      <c r="E6933" s="210">
        <f t="shared" si="609"/>
        <v>0</v>
      </c>
      <c r="F6933" s="210">
        <f t="shared" si="609"/>
        <v>0</v>
      </c>
      <c r="G6933" s="210">
        <f t="shared" si="609"/>
        <v>0</v>
      </c>
      <c r="H6933" s="210">
        <f t="shared" si="609"/>
        <v>0</v>
      </c>
      <c r="I6933" s="210">
        <f t="shared" si="609"/>
        <v>0</v>
      </c>
      <c r="J6933" s="210">
        <f t="shared" si="609"/>
        <v>0</v>
      </c>
      <c r="K6933" s="210">
        <f t="shared" si="609"/>
        <v>0</v>
      </c>
      <c r="L6933" s="210">
        <f t="shared" si="609"/>
        <v>0</v>
      </c>
      <c r="M6933" s="210">
        <f t="shared" si="609"/>
        <v>0</v>
      </c>
      <c r="N6933" s="210">
        <f t="shared" si="609"/>
        <v>0</v>
      </c>
      <c r="O6933" s="210">
        <f t="shared" si="609"/>
        <v>0</v>
      </c>
      <c r="P6933" s="210">
        <f t="shared" si="609"/>
        <v>0</v>
      </c>
      <c r="Q6933" s="210">
        <f t="shared" si="609"/>
        <v>0</v>
      </c>
      <c r="R6933" s="210">
        <f t="shared" si="609"/>
        <v>0</v>
      </c>
    </row>
    <row r="6934" spans="1:18" hidden="1" outlineLevel="2" x14ac:dyDescent="0.35">
      <c r="A6934" s="209" t="str">
        <f>'Usages mobilité'!A48</f>
        <v>Usage mobilité n°45</v>
      </c>
      <c r="B6934" s="209" t="s">
        <v>637</v>
      </c>
      <c r="C6934" s="209"/>
      <c r="D6934" s="210">
        <f>IF(B$6777&lt;&gt;"",IF(B$6777='Usages mobilité'!BF48,'Usages mobilité'!BD48,0),0)</f>
        <v>0</v>
      </c>
      <c r="E6934" s="210">
        <f t="shared" si="609"/>
        <v>0</v>
      </c>
      <c r="F6934" s="210">
        <f t="shared" si="609"/>
        <v>0</v>
      </c>
      <c r="G6934" s="210">
        <f t="shared" si="609"/>
        <v>0</v>
      </c>
      <c r="H6934" s="210">
        <f t="shared" si="609"/>
        <v>0</v>
      </c>
      <c r="I6934" s="210">
        <f t="shared" si="609"/>
        <v>0</v>
      </c>
      <c r="J6934" s="210">
        <f t="shared" si="609"/>
        <v>0</v>
      </c>
      <c r="K6934" s="210">
        <f t="shared" si="609"/>
        <v>0</v>
      </c>
      <c r="L6934" s="210">
        <f t="shared" si="609"/>
        <v>0</v>
      </c>
      <c r="M6934" s="210">
        <f t="shared" si="609"/>
        <v>0</v>
      </c>
      <c r="N6934" s="210">
        <f t="shared" si="609"/>
        <v>0</v>
      </c>
      <c r="O6934" s="210">
        <f t="shared" si="609"/>
        <v>0</v>
      </c>
      <c r="P6934" s="210">
        <f t="shared" si="609"/>
        <v>0</v>
      </c>
      <c r="Q6934" s="210">
        <f t="shared" si="609"/>
        <v>0</v>
      </c>
      <c r="R6934" s="210">
        <f t="shared" si="609"/>
        <v>0</v>
      </c>
    </row>
    <row r="6935" spans="1:18" hidden="1" outlineLevel="2" x14ac:dyDescent="0.35">
      <c r="A6935" s="209" t="str">
        <f>'Usages mobilité'!A49</f>
        <v>Usage mobilité n°46</v>
      </c>
      <c r="B6935" s="209" t="s">
        <v>637</v>
      </c>
      <c r="C6935" s="209"/>
      <c r="D6935" s="210">
        <f>IF(B$6777&lt;&gt;"",IF(B$6777='Usages mobilité'!BF49,'Usages mobilité'!BD49,0),0)</f>
        <v>0</v>
      </c>
      <c r="E6935" s="210">
        <f t="shared" si="609"/>
        <v>0</v>
      </c>
      <c r="F6935" s="210">
        <f t="shared" si="609"/>
        <v>0</v>
      </c>
      <c r="G6935" s="210">
        <f t="shared" si="609"/>
        <v>0</v>
      </c>
      <c r="H6935" s="210">
        <f t="shared" si="609"/>
        <v>0</v>
      </c>
      <c r="I6935" s="210">
        <f t="shared" si="609"/>
        <v>0</v>
      </c>
      <c r="J6935" s="210">
        <f t="shared" si="609"/>
        <v>0</v>
      </c>
      <c r="K6935" s="210">
        <f t="shared" si="609"/>
        <v>0</v>
      </c>
      <c r="L6935" s="210">
        <f t="shared" si="609"/>
        <v>0</v>
      </c>
      <c r="M6935" s="210">
        <f t="shared" si="609"/>
        <v>0</v>
      </c>
      <c r="N6935" s="210">
        <f t="shared" si="609"/>
        <v>0</v>
      </c>
      <c r="O6935" s="210">
        <f t="shared" si="609"/>
        <v>0</v>
      </c>
      <c r="P6935" s="210">
        <f t="shared" si="609"/>
        <v>0</v>
      </c>
      <c r="Q6935" s="210">
        <f t="shared" si="609"/>
        <v>0</v>
      </c>
      <c r="R6935" s="210">
        <f t="shared" si="609"/>
        <v>0</v>
      </c>
    </row>
    <row r="6936" spans="1:18" hidden="1" outlineLevel="2" x14ac:dyDescent="0.35">
      <c r="A6936" s="209" t="str">
        <f>'Usages mobilité'!A50</f>
        <v>Usage mobilité n°47</v>
      </c>
      <c r="B6936" s="209" t="s">
        <v>637</v>
      </c>
      <c r="C6936" s="209"/>
      <c r="D6936" s="210">
        <f>IF(B$6777&lt;&gt;"",IF(B$6777='Usages mobilité'!BF50,'Usages mobilité'!BD50,0),0)</f>
        <v>0</v>
      </c>
      <c r="E6936" s="210">
        <f t="shared" si="609"/>
        <v>0</v>
      </c>
      <c r="F6936" s="210">
        <f t="shared" si="609"/>
        <v>0</v>
      </c>
      <c r="G6936" s="210">
        <f t="shared" si="609"/>
        <v>0</v>
      </c>
      <c r="H6936" s="210">
        <f t="shared" si="609"/>
        <v>0</v>
      </c>
      <c r="I6936" s="210">
        <f t="shared" si="609"/>
        <v>0</v>
      </c>
      <c r="J6936" s="210">
        <f t="shared" si="609"/>
        <v>0</v>
      </c>
      <c r="K6936" s="210">
        <f t="shared" si="609"/>
        <v>0</v>
      </c>
      <c r="L6936" s="210">
        <f t="shared" si="609"/>
        <v>0</v>
      </c>
      <c r="M6936" s="210">
        <f t="shared" si="609"/>
        <v>0</v>
      </c>
      <c r="N6936" s="210">
        <f t="shared" si="609"/>
        <v>0</v>
      </c>
      <c r="O6936" s="210">
        <f t="shared" si="609"/>
        <v>0</v>
      </c>
      <c r="P6936" s="210">
        <f t="shared" si="609"/>
        <v>0</v>
      </c>
      <c r="Q6936" s="210">
        <f t="shared" si="609"/>
        <v>0</v>
      </c>
      <c r="R6936" s="210">
        <f t="shared" si="609"/>
        <v>0</v>
      </c>
    </row>
    <row r="6937" spans="1:18" hidden="1" outlineLevel="2" x14ac:dyDescent="0.35">
      <c r="A6937" s="209" t="str">
        <f>'Usages mobilité'!A51</f>
        <v>Usage mobilité n°48</v>
      </c>
      <c r="B6937" s="209" t="s">
        <v>637</v>
      </c>
      <c r="C6937" s="209"/>
      <c r="D6937" s="210">
        <f>IF(B$6777&lt;&gt;"",IF(B$6777='Usages mobilité'!BF51,'Usages mobilité'!BD51,0),0)</f>
        <v>0</v>
      </c>
      <c r="E6937" s="210">
        <f t="shared" si="609"/>
        <v>0</v>
      </c>
      <c r="F6937" s="210">
        <f t="shared" si="609"/>
        <v>0</v>
      </c>
      <c r="G6937" s="210">
        <f t="shared" si="609"/>
        <v>0</v>
      </c>
      <c r="H6937" s="210">
        <f t="shared" si="609"/>
        <v>0</v>
      </c>
      <c r="I6937" s="210">
        <f t="shared" si="609"/>
        <v>0</v>
      </c>
      <c r="J6937" s="210">
        <f t="shared" si="609"/>
        <v>0</v>
      </c>
      <c r="K6937" s="210">
        <f t="shared" si="609"/>
        <v>0</v>
      </c>
      <c r="L6937" s="210">
        <f t="shared" si="609"/>
        <v>0</v>
      </c>
      <c r="M6937" s="210">
        <f t="shared" si="609"/>
        <v>0</v>
      </c>
      <c r="N6937" s="210">
        <f t="shared" si="609"/>
        <v>0</v>
      </c>
      <c r="O6937" s="210">
        <f t="shared" si="609"/>
        <v>0</v>
      </c>
      <c r="P6937" s="210">
        <f t="shared" si="609"/>
        <v>0</v>
      </c>
      <c r="Q6937" s="210">
        <f t="shared" si="609"/>
        <v>0</v>
      </c>
      <c r="R6937" s="210">
        <f t="shared" si="609"/>
        <v>0</v>
      </c>
    </row>
    <row r="6938" spans="1:18" hidden="1" outlineLevel="2" x14ac:dyDescent="0.35">
      <c r="A6938" s="209" t="str">
        <f>'Usages mobilité'!A52</f>
        <v>Usage mobilité n°49</v>
      </c>
      <c r="B6938" s="209" t="s">
        <v>637</v>
      </c>
      <c r="C6938" s="209"/>
      <c r="D6938" s="210">
        <f>IF(B$6777&lt;&gt;"",IF(B$6777='Usages mobilité'!BF52,'Usages mobilité'!BD52,0),0)</f>
        <v>0</v>
      </c>
      <c r="E6938" s="210">
        <f t="shared" si="609"/>
        <v>0</v>
      </c>
      <c r="F6938" s="210">
        <f t="shared" si="609"/>
        <v>0</v>
      </c>
      <c r="G6938" s="210">
        <f t="shared" si="609"/>
        <v>0</v>
      </c>
      <c r="H6938" s="210">
        <f t="shared" si="609"/>
        <v>0</v>
      </c>
      <c r="I6938" s="210">
        <f t="shared" si="609"/>
        <v>0</v>
      </c>
      <c r="J6938" s="210">
        <f t="shared" si="609"/>
        <v>0</v>
      </c>
      <c r="K6938" s="210">
        <f t="shared" si="609"/>
        <v>0</v>
      </c>
      <c r="L6938" s="210">
        <f t="shared" si="609"/>
        <v>0</v>
      </c>
      <c r="M6938" s="210">
        <f t="shared" si="609"/>
        <v>0</v>
      </c>
      <c r="N6938" s="210">
        <f t="shared" si="609"/>
        <v>0</v>
      </c>
      <c r="O6938" s="210">
        <f t="shared" si="609"/>
        <v>0</v>
      </c>
      <c r="P6938" s="210">
        <f t="shared" si="609"/>
        <v>0</v>
      </c>
      <c r="Q6938" s="210">
        <f t="shared" si="609"/>
        <v>0</v>
      </c>
      <c r="R6938" s="210">
        <f t="shared" si="609"/>
        <v>0</v>
      </c>
    </row>
    <row r="6939" spans="1:18" hidden="1" outlineLevel="2" x14ac:dyDescent="0.35">
      <c r="A6939" s="209" t="str">
        <f>'Usages mobilité'!A53</f>
        <v>Usage mobilité n°50</v>
      </c>
      <c r="B6939" s="209" t="s">
        <v>637</v>
      </c>
      <c r="C6939" s="209"/>
      <c r="D6939" s="210">
        <f>IF(B$6777&lt;&gt;"",IF(B$6777='Usages mobilité'!BF53,'Usages mobilité'!BD53,0),0)</f>
        <v>0</v>
      </c>
      <c r="E6939" s="210">
        <f t="shared" si="609"/>
        <v>0</v>
      </c>
      <c r="F6939" s="210">
        <f t="shared" si="609"/>
        <v>0</v>
      </c>
      <c r="G6939" s="210">
        <f t="shared" si="609"/>
        <v>0</v>
      </c>
      <c r="H6939" s="210">
        <f t="shared" si="609"/>
        <v>0</v>
      </c>
      <c r="I6939" s="210">
        <f t="shared" si="609"/>
        <v>0</v>
      </c>
      <c r="J6939" s="210">
        <f t="shared" si="609"/>
        <v>0</v>
      </c>
      <c r="K6939" s="210">
        <f t="shared" si="609"/>
        <v>0</v>
      </c>
      <c r="L6939" s="210">
        <f t="shared" si="609"/>
        <v>0</v>
      </c>
      <c r="M6939" s="210">
        <f t="shared" si="609"/>
        <v>0</v>
      </c>
      <c r="N6939" s="210">
        <f t="shared" si="609"/>
        <v>0</v>
      </c>
      <c r="O6939" s="210">
        <f t="shared" si="609"/>
        <v>0</v>
      </c>
      <c r="P6939" s="210">
        <f t="shared" si="609"/>
        <v>0</v>
      </c>
      <c r="Q6939" s="210">
        <f t="shared" si="609"/>
        <v>0</v>
      </c>
      <c r="R6939" s="210">
        <f t="shared" si="609"/>
        <v>0</v>
      </c>
    </row>
    <row r="6940" spans="1:18" hidden="1" outlineLevel="1" collapsed="1" x14ac:dyDescent="0.35">
      <c r="A6940" s="209" t="s">
        <v>643</v>
      </c>
      <c r="B6940" s="209"/>
      <c r="C6940" s="209"/>
      <c r="D6940" s="210">
        <f t="shared" ref="D6940:R6940" si="610">SUM(D6890:D6939)</f>
        <v>0</v>
      </c>
      <c r="E6940" s="210">
        <f t="shared" si="610"/>
        <v>0</v>
      </c>
      <c r="F6940" s="210">
        <f t="shared" si="610"/>
        <v>0</v>
      </c>
      <c r="G6940" s="210">
        <f t="shared" si="610"/>
        <v>0</v>
      </c>
      <c r="H6940" s="210">
        <f t="shared" si="610"/>
        <v>0</v>
      </c>
      <c r="I6940" s="210">
        <f t="shared" si="610"/>
        <v>0</v>
      </c>
      <c r="J6940" s="210">
        <f t="shared" si="610"/>
        <v>0</v>
      </c>
      <c r="K6940" s="210">
        <f t="shared" si="610"/>
        <v>0</v>
      </c>
      <c r="L6940" s="210">
        <f t="shared" si="610"/>
        <v>0</v>
      </c>
      <c r="M6940" s="210">
        <f t="shared" si="610"/>
        <v>0</v>
      </c>
      <c r="N6940" s="210">
        <f t="shared" si="610"/>
        <v>0</v>
      </c>
      <c r="O6940" s="210">
        <f t="shared" si="610"/>
        <v>0</v>
      </c>
      <c r="P6940" s="210">
        <f t="shared" si="610"/>
        <v>0</v>
      </c>
      <c r="Q6940" s="210">
        <f t="shared" si="610"/>
        <v>0</v>
      </c>
      <c r="R6940" s="210">
        <f t="shared" si="610"/>
        <v>0</v>
      </c>
    </row>
    <row r="6941" spans="1:18" hidden="1" outlineLevel="2" x14ac:dyDescent="0.35">
      <c r="A6941" s="209" t="str">
        <f>'Usages mobilité'!A4</f>
        <v>Usage mobilité n°1</v>
      </c>
      <c r="B6941" s="209" t="s">
        <v>639</v>
      </c>
      <c r="C6941" s="209"/>
      <c r="D6941" s="210">
        <f>D6890*'Usages mobilité'!$BG4*(1+'Usages mobilité'!$BH4)^(D$6780-$D$6780)/1000</f>
        <v>0</v>
      </c>
      <c r="E6941" s="210">
        <f>E6890*'Usages mobilité'!$BG4*(1+'Usages mobilité'!$BH4)^(E$6780-$D$6780)/1000</f>
        <v>0</v>
      </c>
      <c r="F6941" s="210">
        <f>F6890*'Usages mobilité'!$BG4*(1+'Usages mobilité'!$BH4)^(F$6780-$D$6780)/1000</f>
        <v>0</v>
      </c>
      <c r="G6941" s="210">
        <f>G6890*'Usages mobilité'!$BG4*(1+'Usages mobilité'!$BH4)^(G$6780-$D$6780)/1000</f>
        <v>0</v>
      </c>
      <c r="H6941" s="210">
        <f>H6890*'Usages mobilité'!$BG4*(1+'Usages mobilité'!$BH4)^(H$6780-$D$6780)/1000</f>
        <v>0</v>
      </c>
      <c r="I6941" s="210">
        <f>I6890*'Usages mobilité'!$BG4*(1+'Usages mobilité'!$BH4)^(I$6780-$D$6780)/1000</f>
        <v>0</v>
      </c>
      <c r="J6941" s="210">
        <f>J6890*'Usages mobilité'!$BG4*(1+'Usages mobilité'!$BH4)^(J$6780-$D$6780)/1000</f>
        <v>0</v>
      </c>
      <c r="K6941" s="210">
        <f>K6890*'Usages mobilité'!$BG4*(1+'Usages mobilité'!$BH4)^(K$6780-$D$6780)/1000</f>
        <v>0</v>
      </c>
      <c r="L6941" s="210">
        <f>L6890*'Usages mobilité'!$BG4*(1+'Usages mobilité'!$BH4)^(L$6780-$D$6780)/1000</f>
        <v>0</v>
      </c>
      <c r="M6941" s="210">
        <f>M6890*'Usages mobilité'!$BG4*(1+'Usages mobilité'!$BH4)^(M$6780-$D$6780)/1000</f>
        <v>0</v>
      </c>
      <c r="N6941" s="210">
        <f>N6890*'Usages mobilité'!$BG4*(1+'Usages mobilité'!$BH4)^(N$6780-$D$6780)/1000</f>
        <v>0</v>
      </c>
      <c r="O6941" s="210">
        <f>O6890*'Usages mobilité'!$BG4*(1+'Usages mobilité'!$BH4)^(O$6780-$D$6780)/1000</f>
        <v>0</v>
      </c>
      <c r="P6941" s="210">
        <f>P6890*'Usages mobilité'!$BG4*(1+'Usages mobilité'!$BH4)^(P$6780-$D$6780)/1000</f>
        <v>0</v>
      </c>
      <c r="Q6941" s="210">
        <f>Q6890*'Usages mobilité'!$BG4*(1+'Usages mobilité'!$BH4)^(Q$6780-$D$6780)/1000</f>
        <v>0</v>
      </c>
      <c r="R6941" s="210">
        <f>R6890*'Usages mobilité'!$BG4*(1+'Usages mobilité'!$BH4)^(R$6780-$D$6780)/1000</f>
        <v>0</v>
      </c>
    </row>
    <row r="6942" spans="1:18" hidden="1" outlineLevel="2" x14ac:dyDescent="0.35">
      <c r="A6942" s="209" t="str">
        <f>'Usages mobilité'!A5</f>
        <v>Usage mobilité n°2</v>
      </c>
      <c r="B6942" s="209" t="s">
        <v>639</v>
      </c>
      <c r="C6942" s="209"/>
      <c r="D6942" s="210">
        <f>D6891*'Usages mobilité'!$BG5*(1+'Usages mobilité'!$BH5)^(D$6780-$D$6780)/1000</f>
        <v>0</v>
      </c>
      <c r="E6942" s="210">
        <f>E6891*'Usages mobilité'!$BG5*(1+'Usages mobilité'!$BH5)^(E$6780-$D$6780)/1000</f>
        <v>0</v>
      </c>
      <c r="F6942" s="210">
        <f>F6891*'Usages mobilité'!$BG5*(1+'Usages mobilité'!$BH5)^(F$6780-$D$6780)/1000</f>
        <v>0</v>
      </c>
      <c r="G6942" s="210">
        <f>G6891*'Usages mobilité'!$BG5*(1+'Usages mobilité'!$BH5)^(G$6780-$D$6780)/1000</f>
        <v>0</v>
      </c>
      <c r="H6942" s="210">
        <f>H6891*'Usages mobilité'!$BG5*(1+'Usages mobilité'!$BH5)^(H$6780-$D$6780)/1000</f>
        <v>0</v>
      </c>
      <c r="I6942" s="210">
        <f>I6891*'Usages mobilité'!$BG5*(1+'Usages mobilité'!$BH5)^(I$6780-$D$6780)/1000</f>
        <v>0</v>
      </c>
      <c r="J6942" s="210">
        <f>J6891*'Usages mobilité'!$BG5*(1+'Usages mobilité'!$BH5)^(J$6780-$D$6780)/1000</f>
        <v>0</v>
      </c>
      <c r="K6942" s="210">
        <f>K6891*'Usages mobilité'!$BG5*(1+'Usages mobilité'!$BH5)^(K$6780-$D$6780)/1000</f>
        <v>0</v>
      </c>
      <c r="L6942" s="210">
        <f>L6891*'Usages mobilité'!$BG5*(1+'Usages mobilité'!$BH5)^(L$6780-$D$6780)/1000</f>
        <v>0</v>
      </c>
      <c r="M6942" s="210">
        <f>M6891*'Usages mobilité'!$BG5*(1+'Usages mobilité'!$BH5)^(M$6780-$D$6780)/1000</f>
        <v>0</v>
      </c>
      <c r="N6942" s="210">
        <f>N6891*'Usages mobilité'!$BG5*(1+'Usages mobilité'!$BH5)^(N$6780-$D$6780)/1000</f>
        <v>0</v>
      </c>
      <c r="O6942" s="210">
        <f>O6891*'Usages mobilité'!$BG5*(1+'Usages mobilité'!$BH5)^(O$6780-$D$6780)/1000</f>
        <v>0</v>
      </c>
      <c r="P6942" s="210">
        <f>P6891*'Usages mobilité'!$BG5*(1+'Usages mobilité'!$BH5)^(P$6780-$D$6780)/1000</f>
        <v>0</v>
      </c>
      <c r="Q6942" s="210">
        <f>Q6891*'Usages mobilité'!$BG5*(1+'Usages mobilité'!$BH5)^(Q$6780-$D$6780)/1000</f>
        <v>0</v>
      </c>
      <c r="R6942" s="210">
        <f>R6891*'Usages mobilité'!$BG5*(1+'Usages mobilité'!$BH5)^(R$6780-$D$6780)/1000</f>
        <v>0</v>
      </c>
    </row>
    <row r="6943" spans="1:18" hidden="1" outlineLevel="2" x14ac:dyDescent="0.35">
      <c r="A6943" s="209" t="str">
        <f>'Usages mobilité'!A6</f>
        <v>Usage mobilité n°3</v>
      </c>
      <c r="B6943" s="209" t="s">
        <v>639</v>
      </c>
      <c r="C6943" s="209"/>
      <c r="D6943" s="210">
        <f>D6892*'Usages mobilité'!$BG6*(1+'Usages mobilité'!$BH6)^(D$6780-$D$6780)/1000</f>
        <v>0</v>
      </c>
      <c r="E6943" s="210">
        <f>E6892*'Usages mobilité'!$BG6*(1+'Usages mobilité'!$BH6)^(E$6780-$D$6780)/1000</f>
        <v>0</v>
      </c>
      <c r="F6943" s="210">
        <f>F6892*'Usages mobilité'!$BG6*(1+'Usages mobilité'!$BH6)^(F$6780-$D$6780)/1000</f>
        <v>0</v>
      </c>
      <c r="G6943" s="210">
        <f>G6892*'Usages mobilité'!$BG6*(1+'Usages mobilité'!$BH6)^(G$6780-$D$6780)/1000</f>
        <v>0</v>
      </c>
      <c r="H6943" s="210">
        <f>H6892*'Usages mobilité'!$BG6*(1+'Usages mobilité'!$BH6)^(H$6780-$D$6780)/1000</f>
        <v>0</v>
      </c>
      <c r="I6943" s="210">
        <f>I6892*'Usages mobilité'!$BG6*(1+'Usages mobilité'!$BH6)^(I$6780-$D$6780)/1000</f>
        <v>0</v>
      </c>
      <c r="J6943" s="210">
        <f>J6892*'Usages mobilité'!$BG6*(1+'Usages mobilité'!$BH6)^(J$6780-$D$6780)/1000</f>
        <v>0</v>
      </c>
      <c r="K6943" s="210">
        <f>K6892*'Usages mobilité'!$BG6*(1+'Usages mobilité'!$BH6)^(K$6780-$D$6780)/1000</f>
        <v>0</v>
      </c>
      <c r="L6943" s="210">
        <f>L6892*'Usages mobilité'!$BG6*(1+'Usages mobilité'!$BH6)^(L$6780-$D$6780)/1000</f>
        <v>0</v>
      </c>
      <c r="M6943" s="210">
        <f>M6892*'Usages mobilité'!$BG6*(1+'Usages mobilité'!$BH6)^(M$6780-$D$6780)/1000</f>
        <v>0</v>
      </c>
      <c r="N6943" s="210">
        <f>N6892*'Usages mobilité'!$BG6*(1+'Usages mobilité'!$BH6)^(N$6780-$D$6780)/1000</f>
        <v>0</v>
      </c>
      <c r="O6943" s="210">
        <f>O6892*'Usages mobilité'!$BG6*(1+'Usages mobilité'!$BH6)^(O$6780-$D$6780)/1000</f>
        <v>0</v>
      </c>
      <c r="P6943" s="210">
        <f>P6892*'Usages mobilité'!$BG6*(1+'Usages mobilité'!$BH6)^(P$6780-$D$6780)/1000</f>
        <v>0</v>
      </c>
      <c r="Q6943" s="210">
        <f>Q6892*'Usages mobilité'!$BG6*(1+'Usages mobilité'!$BH6)^(Q$6780-$D$6780)/1000</f>
        <v>0</v>
      </c>
      <c r="R6943" s="210">
        <f>R6892*'Usages mobilité'!$BG6*(1+'Usages mobilité'!$BH6)^(R$6780-$D$6780)/1000</f>
        <v>0</v>
      </c>
    </row>
    <row r="6944" spans="1:18" hidden="1" outlineLevel="2" x14ac:dyDescent="0.35">
      <c r="A6944" s="209" t="str">
        <f>'Usages mobilité'!A7</f>
        <v>Usage mobilité n°4</v>
      </c>
      <c r="B6944" s="209" t="s">
        <v>639</v>
      </c>
      <c r="C6944" s="209"/>
      <c r="D6944" s="210">
        <f>D6893*'Usages mobilité'!$BG7*(1+'Usages mobilité'!$BH7)^(D$6780-$D$6780)/1000</f>
        <v>0</v>
      </c>
      <c r="E6944" s="210">
        <f>E6893*'Usages mobilité'!$BG7*(1+'Usages mobilité'!$BH7)^(E$6780-$D$6780)/1000</f>
        <v>0</v>
      </c>
      <c r="F6944" s="210">
        <f>F6893*'Usages mobilité'!$BG7*(1+'Usages mobilité'!$BH7)^(F$6780-$D$6780)/1000</f>
        <v>0</v>
      </c>
      <c r="G6944" s="210">
        <f>G6893*'Usages mobilité'!$BG7*(1+'Usages mobilité'!$BH7)^(G$6780-$D$6780)/1000</f>
        <v>0</v>
      </c>
      <c r="H6944" s="210">
        <f>H6893*'Usages mobilité'!$BG7*(1+'Usages mobilité'!$BH7)^(H$6780-$D$6780)/1000</f>
        <v>0</v>
      </c>
      <c r="I6944" s="210">
        <f>I6893*'Usages mobilité'!$BG7*(1+'Usages mobilité'!$BH7)^(I$6780-$D$6780)/1000</f>
        <v>0</v>
      </c>
      <c r="J6944" s="210">
        <f>J6893*'Usages mobilité'!$BG7*(1+'Usages mobilité'!$BH7)^(J$6780-$D$6780)/1000</f>
        <v>0</v>
      </c>
      <c r="K6944" s="210">
        <f>K6893*'Usages mobilité'!$BG7*(1+'Usages mobilité'!$BH7)^(K$6780-$D$6780)/1000</f>
        <v>0</v>
      </c>
      <c r="L6944" s="210">
        <f>L6893*'Usages mobilité'!$BG7*(1+'Usages mobilité'!$BH7)^(L$6780-$D$6780)/1000</f>
        <v>0</v>
      </c>
      <c r="M6944" s="210">
        <f>M6893*'Usages mobilité'!$BG7*(1+'Usages mobilité'!$BH7)^(M$6780-$D$6780)/1000</f>
        <v>0</v>
      </c>
      <c r="N6944" s="210">
        <f>N6893*'Usages mobilité'!$BG7*(1+'Usages mobilité'!$BH7)^(N$6780-$D$6780)/1000</f>
        <v>0</v>
      </c>
      <c r="O6944" s="210">
        <f>O6893*'Usages mobilité'!$BG7*(1+'Usages mobilité'!$BH7)^(O$6780-$D$6780)/1000</f>
        <v>0</v>
      </c>
      <c r="P6944" s="210">
        <f>P6893*'Usages mobilité'!$BG7*(1+'Usages mobilité'!$BH7)^(P$6780-$D$6780)/1000</f>
        <v>0</v>
      </c>
      <c r="Q6944" s="210">
        <f>Q6893*'Usages mobilité'!$BG7*(1+'Usages mobilité'!$BH7)^(Q$6780-$D$6780)/1000</f>
        <v>0</v>
      </c>
      <c r="R6944" s="210">
        <f>R6893*'Usages mobilité'!$BG7*(1+'Usages mobilité'!$BH7)^(R$6780-$D$6780)/1000</f>
        <v>0</v>
      </c>
    </row>
    <row r="6945" spans="1:18" hidden="1" outlineLevel="2" x14ac:dyDescent="0.35">
      <c r="A6945" s="209" t="str">
        <f>'Usages mobilité'!A8</f>
        <v>Usage mobilité n°5</v>
      </c>
      <c r="B6945" s="209" t="s">
        <v>639</v>
      </c>
      <c r="C6945" s="209"/>
      <c r="D6945" s="210">
        <f>D6894*'Usages mobilité'!$BG8*(1+'Usages mobilité'!$BH8)^(D$6780-$D$6780)/1000</f>
        <v>0</v>
      </c>
      <c r="E6945" s="210">
        <f>E6894*'Usages mobilité'!$BG8*(1+'Usages mobilité'!$BH8)^(E$6780-$D$6780)/1000</f>
        <v>0</v>
      </c>
      <c r="F6945" s="210">
        <f>F6894*'Usages mobilité'!$BG8*(1+'Usages mobilité'!$BH8)^(F$6780-$D$6780)/1000</f>
        <v>0</v>
      </c>
      <c r="G6945" s="210">
        <f>G6894*'Usages mobilité'!$BG8*(1+'Usages mobilité'!$BH8)^(G$6780-$D$6780)/1000</f>
        <v>0</v>
      </c>
      <c r="H6945" s="210">
        <f>H6894*'Usages mobilité'!$BG8*(1+'Usages mobilité'!$BH8)^(H$6780-$D$6780)/1000</f>
        <v>0</v>
      </c>
      <c r="I6945" s="210">
        <f>I6894*'Usages mobilité'!$BG8*(1+'Usages mobilité'!$BH8)^(I$6780-$D$6780)/1000</f>
        <v>0</v>
      </c>
      <c r="J6945" s="210">
        <f>J6894*'Usages mobilité'!$BG8*(1+'Usages mobilité'!$BH8)^(J$6780-$D$6780)/1000</f>
        <v>0</v>
      </c>
      <c r="K6945" s="210">
        <f>K6894*'Usages mobilité'!$BG8*(1+'Usages mobilité'!$BH8)^(K$6780-$D$6780)/1000</f>
        <v>0</v>
      </c>
      <c r="L6945" s="210">
        <f>L6894*'Usages mobilité'!$BG8*(1+'Usages mobilité'!$BH8)^(L$6780-$D$6780)/1000</f>
        <v>0</v>
      </c>
      <c r="M6945" s="210">
        <f>M6894*'Usages mobilité'!$BG8*(1+'Usages mobilité'!$BH8)^(M$6780-$D$6780)/1000</f>
        <v>0</v>
      </c>
      <c r="N6945" s="210">
        <f>N6894*'Usages mobilité'!$BG8*(1+'Usages mobilité'!$BH8)^(N$6780-$D$6780)/1000</f>
        <v>0</v>
      </c>
      <c r="O6945" s="210">
        <f>O6894*'Usages mobilité'!$BG8*(1+'Usages mobilité'!$BH8)^(O$6780-$D$6780)/1000</f>
        <v>0</v>
      </c>
      <c r="P6945" s="210">
        <f>P6894*'Usages mobilité'!$BG8*(1+'Usages mobilité'!$BH8)^(P$6780-$D$6780)/1000</f>
        <v>0</v>
      </c>
      <c r="Q6945" s="210">
        <f>Q6894*'Usages mobilité'!$BG8*(1+'Usages mobilité'!$BH8)^(Q$6780-$D$6780)/1000</f>
        <v>0</v>
      </c>
      <c r="R6945" s="210">
        <f>R6894*'Usages mobilité'!$BG8*(1+'Usages mobilité'!$BH8)^(R$6780-$D$6780)/1000</f>
        <v>0</v>
      </c>
    </row>
    <row r="6946" spans="1:18" hidden="1" outlineLevel="2" x14ac:dyDescent="0.35">
      <c r="A6946" s="209" t="str">
        <f>'Usages mobilité'!A9</f>
        <v>Usage mobilité n°6</v>
      </c>
      <c r="B6946" s="209" t="s">
        <v>639</v>
      </c>
      <c r="C6946" s="209"/>
      <c r="D6946" s="210">
        <f>D6895*'Usages mobilité'!$BG9*(1+'Usages mobilité'!$BH9)^(D$6780-$D$6780)/1000</f>
        <v>0</v>
      </c>
      <c r="E6946" s="210">
        <f>E6895*'Usages mobilité'!$BG9*(1+'Usages mobilité'!$BH9)^(E$6780-$D$6780)/1000</f>
        <v>0</v>
      </c>
      <c r="F6946" s="210">
        <f>F6895*'Usages mobilité'!$BG9*(1+'Usages mobilité'!$BH9)^(F$6780-$D$6780)/1000</f>
        <v>0</v>
      </c>
      <c r="G6946" s="210">
        <f>G6895*'Usages mobilité'!$BG9*(1+'Usages mobilité'!$BH9)^(G$6780-$D$6780)/1000</f>
        <v>0</v>
      </c>
      <c r="H6946" s="210">
        <f>H6895*'Usages mobilité'!$BG9*(1+'Usages mobilité'!$BH9)^(H$6780-$D$6780)/1000</f>
        <v>0</v>
      </c>
      <c r="I6946" s="210">
        <f>I6895*'Usages mobilité'!$BG9*(1+'Usages mobilité'!$BH9)^(I$6780-$D$6780)/1000</f>
        <v>0</v>
      </c>
      <c r="J6946" s="210">
        <f>J6895*'Usages mobilité'!$BG9*(1+'Usages mobilité'!$BH9)^(J$6780-$D$6780)/1000</f>
        <v>0</v>
      </c>
      <c r="K6946" s="210">
        <f>K6895*'Usages mobilité'!$BG9*(1+'Usages mobilité'!$BH9)^(K$6780-$D$6780)/1000</f>
        <v>0</v>
      </c>
      <c r="L6946" s="210">
        <f>L6895*'Usages mobilité'!$BG9*(1+'Usages mobilité'!$BH9)^(L$6780-$D$6780)/1000</f>
        <v>0</v>
      </c>
      <c r="M6946" s="210">
        <f>M6895*'Usages mobilité'!$BG9*(1+'Usages mobilité'!$BH9)^(M$6780-$D$6780)/1000</f>
        <v>0</v>
      </c>
      <c r="N6946" s="210">
        <f>N6895*'Usages mobilité'!$BG9*(1+'Usages mobilité'!$BH9)^(N$6780-$D$6780)/1000</f>
        <v>0</v>
      </c>
      <c r="O6946" s="210">
        <f>O6895*'Usages mobilité'!$BG9*(1+'Usages mobilité'!$BH9)^(O$6780-$D$6780)/1000</f>
        <v>0</v>
      </c>
      <c r="P6946" s="210">
        <f>P6895*'Usages mobilité'!$BG9*(1+'Usages mobilité'!$BH9)^(P$6780-$D$6780)/1000</f>
        <v>0</v>
      </c>
      <c r="Q6946" s="210">
        <f>Q6895*'Usages mobilité'!$BG9*(1+'Usages mobilité'!$BH9)^(Q$6780-$D$6780)/1000</f>
        <v>0</v>
      </c>
      <c r="R6946" s="210">
        <f>R6895*'Usages mobilité'!$BG9*(1+'Usages mobilité'!$BH9)^(R$6780-$D$6780)/1000</f>
        <v>0</v>
      </c>
    </row>
    <row r="6947" spans="1:18" hidden="1" outlineLevel="2" x14ac:dyDescent="0.35">
      <c r="A6947" s="209" t="str">
        <f>'Usages mobilité'!A10</f>
        <v>Usage mobilité n°7</v>
      </c>
      <c r="B6947" s="209" t="s">
        <v>639</v>
      </c>
      <c r="C6947" s="209"/>
      <c r="D6947" s="210">
        <f>D6896*'Usages mobilité'!$BG10*(1+'Usages mobilité'!$BH10)^(D$6780-$D$6780)/1000</f>
        <v>0</v>
      </c>
      <c r="E6947" s="210">
        <f>E6896*'Usages mobilité'!$BG10*(1+'Usages mobilité'!$BH10)^(E$6780-$D$6780)/1000</f>
        <v>0</v>
      </c>
      <c r="F6947" s="210">
        <f>F6896*'Usages mobilité'!$BG10*(1+'Usages mobilité'!$BH10)^(F$6780-$D$6780)/1000</f>
        <v>0</v>
      </c>
      <c r="G6947" s="210">
        <f>G6896*'Usages mobilité'!$BG10*(1+'Usages mobilité'!$BH10)^(G$6780-$D$6780)/1000</f>
        <v>0</v>
      </c>
      <c r="H6947" s="210">
        <f>H6896*'Usages mobilité'!$BG10*(1+'Usages mobilité'!$BH10)^(H$6780-$D$6780)/1000</f>
        <v>0</v>
      </c>
      <c r="I6947" s="210">
        <f>I6896*'Usages mobilité'!$BG10*(1+'Usages mobilité'!$BH10)^(I$6780-$D$6780)/1000</f>
        <v>0</v>
      </c>
      <c r="J6947" s="210">
        <f>J6896*'Usages mobilité'!$BG10*(1+'Usages mobilité'!$BH10)^(J$6780-$D$6780)/1000</f>
        <v>0</v>
      </c>
      <c r="K6947" s="210">
        <f>K6896*'Usages mobilité'!$BG10*(1+'Usages mobilité'!$BH10)^(K$6780-$D$6780)/1000</f>
        <v>0</v>
      </c>
      <c r="L6947" s="210">
        <f>L6896*'Usages mobilité'!$BG10*(1+'Usages mobilité'!$BH10)^(L$6780-$D$6780)/1000</f>
        <v>0</v>
      </c>
      <c r="M6947" s="210">
        <f>M6896*'Usages mobilité'!$BG10*(1+'Usages mobilité'!$BH10)^(M$6780-$D$6780)/1000</f>
        <v>0</v>
      </c>
      <c r="N6947" s="210">
        <f>N6896*'Usages mobilité'!$BG10*(1+'Usages mobilité'!$BH10)^(N$6780-$D$6780)/1000</f>
        <v>0</v>
      </c>
      <c r="O6947" s="210">
        <f>O6896*'Usages mobilité'!$BG10*(1+'Usages mobilité'!$BH10)^(O$6780-$D$6780)/1000</f>
        <v>0</v>
      </c>
      <c r="P6947" s="210">
        <f>P6896*'Usages mobilité'!$BG10*(1+'Usages mobilité'!$BH10)^(P$6780-$D$6780)/1000</f>
        <v>0</v>
      </c>
      <c r="Q6947" s="210">
        <f>Q6896*'Usages mobilité'!$BG10*(1+'Usages mobilité'!$BH10)^(Q$6780-$D$6780)/1000</f>
        <v>0</v>
      </c>
      <c r="R6947" s="210">
        <f>R6896*'Usages mobilité'!$BG10*(1+'Usages mobilité'!$BH10)^(R$6780-$D$6780)/1000</f>
        <v>0</v>
      </c>
    </row>
    <row r="6948" spans="1:18" hidden="1" outlineLevel="2" x14ac:dyDescent="0.35">
      <c r="A6948" s="209" t="str">
        <f>'Usages mobilité'!A11</f>
        <v>Usage mobilité n°8</v>
      </c>
      <c r="B6948" s="209" t="s">
        <v>639</v>
      </c>
      <c r="C6948" s="209"/>
      <c r="D6948" s="210">
        <f>D6897*'Usages mobilité'!$BG11*(1+'Usages mobilité'!$BH11)^(D$6780-$D$6780)/1000</f>
        <v>0</v>
      </c>
      <c r="E6948" s="210">
        <f>E6897*'Usages mobilité'!$BG11*(1+'Usages mobilité'!$BH11)^(E$6780-$D$6780)/1000</f>
        <v>0</v>
      </c>
      <c r="F6948" s="210">
        <f>F6897*'Usages mobilité'!$BG11*(1+'Usages mobilité'!$BH11)^(F$6780-$D$6780)/1000</f>
        <v>0</v>
      </c>
      <c r="G6948" s="210">
        <f>G6897*'Usages mobilité'!$BG11*(1+'Usages mobilité'!$BH11)^(G$6780-$D$6780)/1000</f>
        <v>0</v>
      </c>
      <c r="H6948" s="210">
        <f>H6897*'Usages mobilité'!$BG11*(1+'Usages mobilité'!$BH11)^(H$6780-$D$6780)/1000</f>
        <v>0</v>
      </c>
      <c r="I6948" s="210">
        <f>I6897*'Usages mobilité'!$BG11*(1+'Usages mobilité'!$BH11)^(I$6780-$D$6780)/1000</f>
        <v>0</v>
      </c>
      <c r="J6948" s="210">
        <f>J6897*'Usages mobilité'!$BG11*(1+'Usages mobilité'!$BH11)^(J$6780-$D$6780)/1000</f>
        <v>0</v>
      </c>
      <c r="K6948" s="210">
        <f>K6897*'Usages mobilité'!$BG11*(1+'Usages mobilité'!$BH11)^(K$6780-$D$6780)/1000</f>
        <v>0</v>
      </c>
      <c r="L6948" s="210">
        <f>L6897*'Usages mobilité'!$BG11*(1+'Usages mobilité'!$BH11)^(L$6780-$D$6780)/1000</f>
        <v>0</v>
      </c>
      <c r="M6948" s="210">
        <f>M6897*'Usages mobilité'!$BG11*(1+'Usages mobilité'!$BH11)^(M$6780-$D$6780)/1000</f>
        <v>0</v>
      </c>
      <c r="N6948" s="210">
        <f>N6897*'Usages mobilité'!$BG11*(1+'Usages mobilité'!$BH11)^(N$6780-$D$6780)/1000</f>
        <v>0</v>
      </c>
      <c r="O6948" s="210">
        <f>O6897*'Usages mobilité'!$BG11*(1+'Usages mobilité'!$BH11)^(O$6780-$D$6780)/1000</f>
        <v>0</v>
      </c>
      <c r="P6948" s="210">
        <f>P6897*'Usages mobilité'!$BG11*(1+'Usages mobilité'!$BH11)^(P$6780-$D$6780)/1000</f>
        <v>0</v>
      </c>
      <c r="Q6948" s="210">
        <f>Q6897*'Usages mobilité'!$BG11*(1+'Usages mobilité'!$BH11)^(Q$6780-$D$6780)/1000</f>
        <v>0</v>
      </c>
      <c r="R6948" s="210">
        <f>R6897*'Usages mobilité'!$BG11*(1+'Usages mobilité'!$BH11)^(R$6780-$D$6780)/1000</f>
        <v>0</v>
      </c>
    </row>
    <row r="6949" spans="1:18" hidden="1" outlineLevel="2" x14ac:dyDescent="0.35">
      <c r="A6949" s="209" t="str">
        <f>'Usages mobilité'!A12</f>
        <v>Usage mobilité n°9</v>
      </c>
      <c r="B6949" s="209" t="s">
        <v>639</v>
      </c>
      <c r="C6949" s="209"/>
      <c r="D6949" s="210">
        <f>D6898*'Usages mobilité'!$BG12*(1+'Usages mobilité'!$BH12)^(D$6780-$D$6780)/1000</f>
        <v>0</v>
      </c>
      <c r="E6949" s="210">
        <f>E6898*'Usages mobilité'!$BG12*(1+'Usages mobilité'!$BH12)^(E$6780-$D$6780)/1000</f>
        <v>0</v>
      </c>
      <c r="F6949" s="210">
        <f>F6898*'Usages mobilité'!$BG12*(1+'Usages mobilité'!$BH12)^(F$6780-$D$6780)/1000</f>
        <v>0</v>
      </c>
      <c r="G6949" s="210">
        <f>G6898*'Usages mobilité'!$BG12*(1+'Usages mobilité'!$BH12)^(G$6780-$D$6780)/1000</f>
        <v>0</v>
      </c>
      <c r="H6949" s="210">
        <f>H6898*'Usages mobilité'!$BG12*(1+'Usages mobilité'!$BH12)^(H$6780-$D$6780)/1000</f>
        <v>0</v>
      </c>
      <c r="I6949" s="210">
        <f>I6898*'Usages mobilité'!$BG12*(1+'Usages mobilité'!$BH12)^(I$6780-$D$6780)/1000</f>
        <v>0</v>
      </c>
      <c r="J6949" s="210">
        <f>J6898*'Usages mobilité'!$BG12*(1+'Usages mobilité'!$BH12)^(J$6780-$D$6780)/1000</f>
        <v>0</v>
      </c>
      <c r="K6949" s="210">
        <f>K6898*'Usages mobilité'!$BG12*(1+'Usages mobilité'!$BH12)^(K$6780-$D$6780)/1000</f>
        <v>0</v>
      </c>
      <c r="L6949" s="210">
        <f>L6898*'Usages mobilité'!$BG12*(1+'Usages mobilité'!$BH12)^(L$6780-$D$6780)/1000</f>
        <v>0</v>
      </c>
      <c r="M6949" s="210">
        <f>M6898*'Usages mobilité'!$BG12*(1+'Usages mobilité'!$BH12)^(M$6780-$D$6780)/1000</f>
        <v>0</v>
      </c>
      <c r="N6949" s="210">
        <f>N6898*'Usages mobilité'!$BG12*(1+'Usages mobilité'!$BH12)^(N$6780-$D$6780)/1000</f>
        <v>0</v>
      </c>
      <c r="O6949" s="210">
        <f>O6898*'Usages mobilité'!$BG12*(1+'Usages mobilité'!$BH12)^(O$6780-$D$6780)/1000</f>
        <v>0</v>
      </c>
      <c r="P6949" s="210">
        <f>P6898*'Usages mobilité'!$BG12*(1+'Usages mobilité'!$BH12)^(P$6780-$D$6780)/1000</f>
        <v>0</v>
      </c>
      <c r="Q6949" s="210">
        <f>Q6898*'Usages mobilité'!$BG12*(1+'Usages mobilité'!$BH12)^(Q$6780-$D$6780)/1000</f>
        <v>0</v>
      </c>
      <c r="R6949" s="210">
        <f>R6898*'Usages mobilité'!$BG12*(1+'Usages mobilité'!$BH12)^(R$6780-$D$6780)/1000</f>
        <v>0</v>
      </c>
    </row>
    <row r="6950" spans="1:18" hidden="1" outlineLevel="2" x14ac:dyDescent="0.35">
      <c r="A6950" s="209" t="str">
        <f>'Usages mobilité'!A13</f>
        <v>Usage mobilité n°10</v>
      </c>
      <c r="B6950" s="209" t="s">
        <v>639</v>
      </c>
      <c r="C6950" s="209"/>
      <c r="D6950" s="210">
        <f>D6899*'Usages mobilité'!$BG13*(1+'Usages mobilité'!$BH13)^(D$6780-$D$6780)/1000</f>
        <v>0</v>
      </c>
      <c r="E6950" s="210">
        <f>E6899*'Usages mobilité'!$BG13*(1+'Usages mobilité'!$BH13)^(E$6780-$D$6780)/1000</f>
        <v>0</v>
      </c>
      <c r="F6950" s="210">
        <f>F6899*'Usages mobilité'!$BG13*(1+'Usages mobilité'!$BH13)^(F$6780-$D$6780)/1000</f>
        <v>0</v>
      </c>
      <c r="G6950" s="210">
        <f>G6899*'Usages mobilité'!$BG13*(1+'Usages mobilité'!$BH13)^(G$6780-$D$6780)/1000</f>
        <v>0</v>
      </c>
      <c r="H6950" s="210">
        <f>H6899*'Usages mobilité'!$BG13*(1+'Usages mobilité'!$BH13)^(H$6780-$D$6780)/1000</f>
        <v>0</v>
      </c>
      <c r="I6950" s="210">
        <f>I6899*'Usages mobilité'!$BG13*(1+'Usages mobilité'!$BH13)^(I$6780-$D$6780)/1000</f>
        <v>0</v>
      </c>
      <c r="J6950" s="210">
        <f>J6899*'Usages mobilité'!$BG13*(1+'Usages mobilité'!$BH13)^(J$6780-$D$6780)/1000</f>
        <v>0</v>
      </c>
      <c r="K6950" s="210">
        <f>K6899*'Usages mobilité'!$BG13*(1+'Usages mobilité'!$BH13)^(K$6780-$D$6780)/1000</f>
        <v>0</v>
      </c>
      <c r="L6950" s="210">
        <f>L6899*'Usages mobilité'!$BG13*(1+'Usages mobilité'!$BH13)^(L$6780-$D$6780)/1000</f>
        <v>0</v>
      </c>
      <c r="M6950" s="210">
        <f>M6899*'Usages mobilité'!$BG13*(1+'Usages mobilité'!$BH13)^(M$6780-$D$6780)/1000</f>
        <v>0</v>
      </c>
      <c r="N6950" s="210">
        <f>N6899*'Usages mobilité'!$BG13*(1+'Usages mobilité'!$BH13)^(N$6780-$D$6780)/1000</f>
        <v>0</v>
      </c>
      <c r="O6950" s="210">
        <f>O6899*'Usages mobilité'!$BG13*(1+'Usages mobilité'!$BH13)^(O$6780-$D$6780)/1000</f>
        <v>0</v>
      </c>
      <c r="P6950" s="210">
        <f>P6899*'Usages mobilité'!$BG13*(1+'Usages mobilité'!$BH13)^(P$6780-$D$6780)/1000</f>
        <v>0</v>
      </c>
      <c r="Q6950" s="210">
        <f>Q6899*'Usages mobilité'!$BG13*(1+'Usages mobilité'!$BH13)^(Q$6780-$D$6780)/1000</f>
        <v>0</v>
      </c>
      <c r="R6950" s="210">
        <f>R6899*'Usages mobilité'!$BG13*(1+'Usages mobilité'!$BH13)^(R$6780-$D$6780)/1000</f>
        <v>0</v>
      </c>
    </row>
    <row r="6951" spans="1:18" hidden="1" outlineLevel="2" x14ac:dyDescent="0.35">
      <c r="A6951" s="209" t="str">
        <f>'Usages mobilité'!A14</f>
        <v>Usage mobilité n°11</v>
      </c>
      <c r="B6951" s="209" t="s">
        <v>639</v>
      </c>
      <c r="C6951" s="209"/>
      <c r="D6951" s="210">
        <f>D6900*'Usages mobilité'!$BG14*(1+'Usages mobilité'!$BH14)^(D$6780-$D$6780)/1000</f>
        <v>0</v>
      </c>
      <c r="E6951" s="210">
        <f>E6900*'Usages mobilité'!$BG14*(1+'Usages mobilité'!$BH14)^(E$6780-$D$6780)/1000</f>
        <v>0</v>
      </c>
      <c r="F6951" s="210">
        <f>F6900*'Usages mobilité'!$BG14*(1+'Usages mobilité'!$BH14)^(F$6780-$D$6780)/1000</f>
        <v>0</v>
      </c>
      <c r="G6951" s="210">
        <f>G6900*'Usages mobilité'!$BG14*(1+'Usages mobilité'!$BH14)^(G$6780-$D$6780)/1000</f>
        <v>0</v>
      </c>
      <c r="H6951" s="210">
        <f>H6900*'Usages mobilité'!$BG14*(1+'Usages mobilité'!$BH14)^(H$6780-$D$6780)/1000</f>
        <v>0</v>
      </c>
      <c r="I6951" s="210">
        <f>I6900*'Usages mobilité'!$BG14*(1+'Usages mobilité'!$BH14)^(I$6780-$D$6780)/1000</f>
        <v>0</v>
      </c>
      <c r="J6951" s="210">
        <f>J6900*'Usages mobilité'!$BG14*(1+'Usages mobilité'!$BH14)^(J$6780-$D$6780)/1000</f>
        <v>0</v>
      </c>
      <c r="K6951" s="210">
        <f>K6900*'Usages mobilité'!$BG14*(1+'Usages mobilité'!$BH14)^(K$6780-$D$6780)/1000</f>
        <v>0</v>
      </c>
      <c r="L6951" s="210">
        <f>L6900*'Usages mobilité'!$BG14*(1+'Usages mobilité'!$BH14)^(L$6780-$D$6780)/1000</f>
        <v>0</v>
      </c>
      <c r="M6951" s="210">
        <f>M6900*'Usages mobilité'!$BG14*(1+'Usages mobilité'!$BH14)^(M$6780-$D$6780)/1000</f>
        <v>0</v>
      </c>
      <c r="N6951" s="210">
        <f>N6900*'Usages mobilité'!$BG14*(1+'Usages mobilité'!$BH14)^(N$6780-$D$6780)/1000</f>
        <v>0</v>
      </c>
      <c r="O6951" s="210">
        <f>O6900*'Usages mobilité'!$BG14*(1+'Usages mobilité'!$BH14)^(O$6780-$D$6780)/1000</f>
        <v>0</v>
      </c>
      <c r="P6951" s="210">
        <f>P6900*'Usages mobilité'!$BG14*(1+'Usages mobilité'!$BH14)^(P$6780-$D$6780)/1000</f>
        <v>0</v>
      </c>
      <c r="Q6951" s="210">
        <f>Q6900*'Usages mobilité'!$BG14*(1+'Usages mobilité'!$BH14)^(Q$6780-$D$6780)/1000</f>
        <v>0</v>
      </c>
      <c r="R6951" s="210">
        <f>R6900*'Usages mobilité'!$BG14*(1+'Usages mobilité'!$BH14)^(R$6780-$D$6780)/1000</f>
        <v>0</v>
      </c>
    </row>
    <row r="6952" spans="1:18" hidden="1" outlineLevel="2" x14ac:dyDescent="0.35">
      <c r="A6952" s="209" t="str">
        <f>'Usages mobilité'!A15</f>
        <v>Usage mobilité n°12</v>
      </c>
      <c r="B6952" s="209" t="s">
        <v>639</v>
      </c>
      <c r="C6952" s="209"/>
      <c r="D6952" s="210">
        <f>D6901*'Usages mobilité'!$BG15*(1+'Usages mobilité'!$BH15)^(D$6780-$D$6780)/1000</f>
        <v>0</v>
      </c>
      <c r="E6952" s="210">
        <f>E6901*'Usages mobilité'!$BG15*(1+'Usages mobilité'!$BH15)^(E$6780-$D$6780)/1000</f>
        <v>0</v>
      </c>
      <c r="F6952" s="210">
        <f>F6901*'Usages mobilité'!$BG15*(1+'Usages mobilité'!$BH15)^(F$6780-$D$6780)/1000</f>
        <v>0</v>
      </c>
      <c r="G6952" s="210">
        <f>G6901*'Usages mobilité'!$BG15*(1+'Usages mobilité'!$BH15)^(G$6780-$D$6780)/1000</f>
        <v>0</v>
      </c>
      <c r="H6952" s="210">
        <f>H6901*'Usages mobilité'!$BG15*(1+'Usages mobilité'!$BH15)^(H$6780-$D$6780)/1000</f>
        <v>0</v>
      </c>
      <c r="I6952" s="210">
        <f>I6901*'Usages mobilité'!$BG15*(1+'Usages mobilité'!$BH15)^(I$6780-$D$6780)/1000</f>
        <v>0</v>
      </c>
      <c r="J6952" s="210">
        <f>J6901*'Usages mobilité'!$BG15*(1+'Usages mobilité'!$BH15)^(J$6780-$D$6780)/1000</f>
        <v>0</v>
      </c>
      <c r="K6952" s="210">
        <f>K6901*'Usages mobilité'!$BG15*(1+'Usages mobilité'!$BH15)^(K$6780-$D$6780)/1000</f>
        <v>0</v>
      </c>
      <c r="L6952" s="210">
        <f>L6901*'Usages mobilité'!$BG15*(1+'Usages mobilité'!$BH15)^(L$6780-$D$6780)/1000</f>
        <v>0</v>
      </c>
      <c r="M6952" s="210">
        <f>M6901*'Usages mobilité'!$BG15*(1+'Usages mobilité'!$BH15)^(M$6780-$D$6780)/1000</f>
        <v>0</v>
      </c>
      <c r="N6952" s="210">
        <f>N6901*'Usages mobilité'!$BG15*(1+'Usages mobilité'!$BH15)^(N$6780-$D$6780)/1000</f>
        <v>0</v>
      </c>
      <c r="O6952" s="210">
        <f>O6901*'Usages mobilité'!$BG15*(1+'Usages mobilité'!$BH15)^(O$6780-$D$6780)/1000</f>
        <v>0</v>
      </c>
      <c r="P6952" s="210">
        <f>P6901*'Usages mobilité'!$BG15*(1+'Usages mobilité'!$BH15)^(P$6780-$D$6780)/1000</f>
        <v>0</v>
      </c>
      <c r="Q6952" s="210">
        <f>Q6901*'Usages mobilité'!$BG15*(1+'Usages mobilité'!$BH15)^(Q$6780-$D$6780)/1000</f>
        <v>0</v>
      </c>
      <c r="R6952" s="210">
        <f>R6901*'Usages mobilité'!$BG15*(1+'Usages mobilité'!$BH15)^(R$6780-$D$6780)/1000</f>
        <v>0</v>
      </c>
    </row>
    <row r="6953" spans="1:18" hidden="1" outlineLevel="2" x14ac:dyDescent="0.35">
      <c r="A6953" s="209" t="str">
        <f>'Usages mobilité'!A16</f>
        <v>Usage mobilité n°13</v>
      </c>
      <c r="B6953" s="209" t="s">
        <v>639</v>
      </c>
      <c r="C6953" s="209"/>
      <c r="D6953" s="210">
        <f>D6902*'Usages mobilité'!$BG16*(1+'Usages mobilité'!$BH16)^(D$6780-$D$6780)/1000</f>
        <v>0</v>
      </c>
      <c r="E6953" s="210">
        <f>E6902*'Usages mobilité'!$BG16*(1+'Usages mobilité'!$BH16)^(E$6780-$D$6780)/1000</f>
        <v>0</v>
      </c>
      <c r="F6953" s="210">
        <f>F6902*'Usages mobilité'!$BG16*(1+'Usages mobilité'!$BH16)^(F$6780-$D$6780)/1000</f>
        <v>0</v>
      </c>
      <c r="G6953" s="210">
        <f>G6902*'Usages mobilité'!$BG16*(1+'Usages mobilité'!$BH16)^(G$6780-$D$6780)/1000</f>
        <v>0</v>
      </c>
      <c r="H6953" s="210">
        <f>H6902*'Usages mobilité'!$BG16*(1+'Usages mobilité'!$BH16)^(H$6780-$D$6780)/1000</f>
        <v>0</v>
      </c>
      <c r="I6953" s="210">
        <f>I6902*'Usages mobilité'!$BG16*(1+'Usages mobilité'!$BH16)^(I$6780-$D$6780)/1000</f>
        <v>0</v>
      </c>
      <c r="J6953" s="210">
        <f>J6902*'Usages mobilité'!$BG16*(1+'Usages mobilité'!$BH16)^(J$6780-$D$6780)/1000</f>
        <v>0</v>
      </c>
      <c r="K6953" s="210">
        <f>K6902*'Usages mobilité'!$BG16*(1+'Usages mobilité'!$BH16)^(K$6780-$D$6780)/1000</f>
        <v>0</v>
      </c>
      <c r="L6953" s="210">
        <f>L6902*'Usages mobilité'!$BG16*(1+'Usages mobilité'!$BH16)^(L$6780-$D$6780)/1000</f>
        <v>0</v>
      </c>
      <c r="M6953" s="210">
        <f>M6902*'Usages mobilité'!$BG16*(1+'Usages mobilité'!$BH16)^(M$6780-$D$6780)/1000</f>
        <v>0</v>
      </c>
      <c r="N6953" s="210">
        <f>N6902*'Usages mobilité'!$BG16*(1+'Usages mobilité'!$BH16)^(N$6780-$D$6780)/1000</f>
        <v>0</v>
      </c>
      <c r="O6953" s="210">
        <f>O6902*'Usages mobilité'!$BG16*(1+'Usages mobilité'!$BH16)^(O$6780-$D$6780)/1000</f>
        <v>0</v>
      </c>
      <c r="P6953" s="210">
        <f>P6902*'Usages mobilité'!$BG16*(1+'Usages mobilité'!$BH16)^(P$6780-$D$6780)/1000</f>
        <v>0</v>
      </c>
      <c r="Q6953" s="210">
        <f>Q6902*'Usages mobilité'!$BG16*(1+'Usages mobilité'!$BH16)^(Q$6780-$D$6780)/1000</f>
        <v>0</v>
      </c>
      <c r="R6953" s="210">
        <f>R6902*'Usages mobilité'!$BG16*(1+'Usages mobilité'!$BH16)^(R$6780-$D$6780)/1000</f>
        <v>0</v>
      </c>
    </row>
    <row r="6954" spans="1:18" hidden="1" outlineLevel="2" x14ac:dyDescent="0.35">
      <c r="A6954" s="209" t="str">
        <f>'Usages mobilité'!A17</f>
        <v>Usage mobilité n°14</v>
      </c>
      <c r="B6954" s="209" t="s">
        <v>639</v>
      </c>
      <c r="C6954" s="209"/>
      <c r="D6954" s="210">
        <f>D6903*'Usages mobilité'!$BG17*(1+'Usages mobilité'!$BH17)^(D$6780-$D$6780)/1000</f>
        <v>0</v>
      </c>
      <c r="E6954" s="210">
        <f>E6903*'Usages mobilité'!$BG17*(1+'Usages mobilité'!$BH17)^(E$6780-$D$6780)/1000</f>
        <v>0</v>
      </c>
      <c r="F6954" s="210">
        <f>F6903*'Usages mobilité'!$BG17*(1+'Usages mobilité'!$BH17)^(F$6780-$D$6780)/1000</f>
        <v>0</v>
      </c>
      <c r="G6954" s="210">
        <f>G6903*'Usages mobilité'!$BG17*(1+'Usages mobilité'!$BH17)^(G$6780-$D$6780)/1000</f>
        <v>0</v>
      </c>
      <c r="H6954" s="210">
        <f>H6903*'Usages mobilité'!$BG17*(1+'Usages mobilité'!$BH17)^(H$6780-$D$6780)/1000</f>
        <v>0</v>
      </c>
      <c r="I6954" s="210">
        <f>I6903*'Usages mobilité'!$BG17*(1+'Usages mobilité'!$BH17)^(I$6780-$D$6780)/1000</f>
        <v>0</v>
      </c>
      <c r="J6954" s="210">
        <f>J6903*'Usages mobilité'!$BG17*(1+'Usages mobilité'!$BH17)^(J$6780-$D$6780)/1000</f>
        <v>0</v>
      </c>
      <c r="K6954" s="210">
        <f>K6903*'Usages mobilité'!$BG17*(1+'Usages mobilité'!$BH17)^(K$6780-$D$6780)/1000</f>
        <v>0</v>
      </c>
      <c r="L6954" s="210">
        <f>L6903*'Usages mobilité'!$BG17*(1+'Usages mobilité'!$BH17)^(L$6780-$D$6780)/1000</f>
        <v>0</v>
      </c>
      <c r="M6954" s="210">
        <f>M6903*'Usages mobilité'!$BG17*(1+'Usages mobilité'!$BH17)^(M$6780-$D$6780)/1000</f>
        <v>0</v>
      </c>
      <c r="N6954" s="210">
        <f>N6903*'Usages mobilité'!$BG17*(1+'Usages mobilité'!$BH17)^(N$6780-$D$6780)/1000</f>
        <v>0</v>
      </c>
      <c r="O6954" s="210">
        <f>O6903*'Usages mobilité'!$BG17*(1+'Usages mobilité'!$BH17)^(O$6780-$D$6780)/1000</f>
        <v>0</v>
      </c>
      <c r="P6954" s="210">
        <f>P6903*'Usages mobilité'!$BG17*(1+'Usages mobilité'!$BH17)^(P$6780-$D$6780)/1000</f>
        <v>0</v>
      </c>
      <c r="Q6954" s="210">
        <f>Q6903*'Usages mobilité'!$BG17*(1+'Usages mobilité'!$BH17)^(Q$6780-$D$6780)/1000</f>
        <v>0</v>
      </c>
      <c r="R6954" s="210">
        <f>R6903*'Usages mobilité'!$BG17*(1+'Usages mobilité'!$BH17)^(R$6780-$D$6780)/1000</f>
        <v>0</v>
      </c>
    </row>
    <row r="6955" spans="1:18" hidden="1" outlineLevel="2" x14ac:dyDescent="0.35">
      <c r="A6955" s="209" t="str">
        <f>'Usages mobilité'!A18</f>
        <v>Usage mobilité n°15</v>
      </c>
      <c r="B6955" s="209" t="s">
        <v>639</v>
      </c>
      <c r="C6955" s="209"/>
      <c r="D6955" s="210">
        <f>D6904*'Usages mobilité'!$BG18*(1+'Usages mobilité'!$BH18)^(D$6780-$D$6780)/1000</f>
        <v>0</v>
      </c>
      <c r="E6955" s="210">
        <f>E6904*'Usages mobilité'!$BG18*(1+'Usages mobilité'!$BH18)^(E$6780-$D$6780)/1000</f>
        <v>0</v>
      </c>
      <c r="F6955" s="210">
        <f>F6904*'Usages mobilité'!$BG18*(1+'Usages mobilité'!$BH18)^(F$6780-$D$6780)/1000</f>
        <v>0</v>
      </c>
      <c r="G6955" s="210">
        <f>G6904*'Usages mobilité'!$BG18*(1+'Usages mobilité'!$BH18)^(G$6780-$D$6780)/1000</f>
        <v>0</v>
      </c>
      <c r="H6955" s="210">
        <f>H6904*'Usages mobilité'!$BG18*(1+'Usages mobilité'!$BH18)^(H$6780-$D$6780)/1000</f>
        <v>0</v>
      </c>
      <c r="I6955" s="210">
        <f>I6904*'Usages mobilité'!$BG18*(1+'Usages mobilité'!$BH18)^(I$6780-$D$6780)/1000</f>
        <v>0</v>
      </c>
      <c r="J6955" s="210">
        <f>J6904*'Usages mobilité'!$BG18*(1+'Usages mobilité'!$BH18)^(J$6780-$D$6780)/1000</f>
        <v>0</v>
      </c>
      <c r="K6955" s="210">
        <f>K6904*'Usages mobilité'!$BG18*(1+'Usages mobilité'!$BH18)^(K$6780-$D$6780)/1000</f>
        <v>0</v>
      </c>
      <c r="L6955" s="210">
        <f>L6904*'Usages mobilité'!$BG18*(1+'Usages mobilité'!$BH18)^(L$6780-$D$6780)/1000</f>
        <v>0</v>
      </c>
      <c r="M6955" s="210">
        <f>M6904*'Usages mobilité'!$BG18*(1+'Usages mobilité'!$BH18)^(M$6780-$D$6780)/1000</f>
        <v>0</v>
      </c>
      <c r="N6955" s="210">
        <f>N6904*'Usages mobilité'!$BG18*(1+'Usages mobilité'!$BH18)^(N$6780-$D$6780)/1000</f>
        <v>0</v>
      </c>
      <c r="O6955" s="210">
        <f>O6904*'Usages mobilité'!$BG18*(1+'Usages mobilité'!$BH18)^(O$6780-$D$6780)/1000</f>
        <v>0</v>
      </c>
      <c r="P6955" s="210">
        <f>P6904*'Usages mobilité'!$BG18*(1+'Usages mobilité'!$BH18)^(P$6780-$D$6780)/1000</f>
        <v>0</v>
      </c>
      <c r="Q6955" s="210">
        <f>Q6904*'Usages mobilité'!$BG18*(1+'Usages mobilité'!$BH18)^(Q$6780-$D$6780)/1000</f>
        <v>0</v>
      </c>
      <c r="R6955" s="210">
        <f>R6904*'Usages mobilité'!$BG18*(1+'Usages mobilité'!$BH18)^(R$6780-$D$6780)/1000</f>
        <v>0</v>
      </c>
    </row>
    <row r="6956" spans="1:18" hidden="1" outlineLevel="2" x14ac:dyDescent="0.35">
      <c r="A6956" s="209" t="str">
        <f>'Usages mobilité'!A19</f>
        <v>Usage mobilité n°16</v>
      </c>
      <c r="B6956" s="209" t="s">
        <v>639</v>
      </c>
      <c r="C6956" s="209"/>
      <c r="D6956" s="210">
        <f>D6905*'Usages mobilité'!$BG19*(1+'Usages mobilité'!$BH19)^(D$6780-$D$6780)/1000</f>
        <v>0</v>
      </c>
      <c r="E6956" s="210">
        <f>E6905*'Usages mobilité'!$BG19*(1+'Usages mobilité'!$BH19)^(E$6780-$D$6780)/1000</f>
        <v>0</v>
      </c>
      <c r="F6956" s="210">
        <f>F6905*'Usages mobilité'!$BG19*(1+'Usages mobilité'!$BH19)^(F$6780-$D$6780)/1000</f>
        <v>0</v>
      </c>
      <c r="G6956" s="210">
        <f>G6905*'Usages mobilité'!$BG19*(1+'Usages mobilité'!$BH19)^(G$6780-$D$6780)/1000</f>
        <v>0</v>
      </c>
      <c r="H6956" s="210">
        <f>H6905*'Usages mobilité'!$BG19*(1+'Usages mobilité'!$BH19)^(H$6780-$D$6780)/1000</f>
        <v>0</v>
      </c>
      <c r="I6956" s="210">
        <f>I6905*'Usages mobilité'!$BG19*(1+'Usages mobilité'!$BH19)^(I$6780-$D$6780)/1000</f>
        <v>0</v>
      </c>
      <c r="J6956" s="210">
        <f>J6905*'Usages mobilité'!$BG19*(1+'Usages mobilité'!$BH19)^(J$6780-$D$6780)/1000</f>
        <v>0</v>
      </c>
      <c r="K6956" s="210">
        <f>K6905*'Usages mobilité'!$BG19*(1+'Usages mobilité'!$BH19)^(K$6780-$D$6780)/1000</f>
        <v>0</v>
      </c>
      <c r="L6956" s="210">
        <f>L6905*'Usages mobilité'!$BG19*(1+'Usages mobilité'!$BH19)^(L$6780-$D$6780)/1000</f>
        <v>0</v>
      </c>
      <c r="M6956" s="210">
        <f>M6905*'Usages mobilité'!$BG19*(1+'Usages mobilité'!$BH19)^(M$6780-$D$6780)/1000</f>
        <v>0</v>
      </c>
      <c r="N6956" s="210">
        <f>N6905*'Usages mobilité'!$BG19*(1+'Usages mobilité'!$BH19)^(N$6780-$D$6780)/1000</f>
        <v>0</v>
      </c>
      <c r="O6956" s="210">
        <f>O6905*'Usages mobilité'!$BG19*(1+'Usages mobilité'!$BH19)^(O$6780-$D$6780)/1000</f>
        <v>0</v>
      </c>
      <c r="P6956" s="210">
        <f>P6905*'Usages mobilité'!$BG19*(1+'Usages mobilité'!$BH19)^(P$6780-$D$6780)/1000</f>
        <v>0</v>
      </c>
      <c r="Q6956" s="210">
        <f>Q6905*'Usages mobilité'!$BG19*(1+'Usages mobilité'!$BH19)^(Q$6780-$D$6780)/1000</f>
        <v>0</v>
      </c>
      <c r="R6956" s="210">
        <f>R6905*'Usages mobilité'!$BG19*(1+'Usages mobilité'!$BH19)^(R$6780-$D$6780)/1000</f>
        <v>0</v>
      </c>
    </row>
    <row r="6957" spans="1:18" hidden="1" outlineLevel="2" x14ac:dyDescent="0.35">
      <c r="A6957" s="209" t="str">
        <f>'Usages mobilité'!A20</f>
        <v>Usage mobilité n°17</v>
      </c>
      <c r="B6957" s="209" t="s">
        <v>639</v>
      </c>
      <c r="C6957" s="209"/>
      <c r="D6957" s="210">
        <f>D6906*'Usages mobilité'!$BG20*(1+'Usages mobilité'!$BH20)^(D$6780-$D$6780)/1000</f>
        <v>0</v>
      </c>
      <c r="E6957" s="210">
        <f>E6906*'Usages mobilité'!$BG20*(1+'Usages mobilité'!$BH20)^(E$6780-$D$6780)/1000</f>
        <v>0</v>
      </c>
      <c r="F6957" s="210">
        <f>F6906*'Usages mobilité'!$BG20*(1+'Usages mobilité'!$BH20)^(F$6780-$D$6780)/1000</f>
        <v>0</v>
      </c>
      <c r="G6957" s="210">
        <f>G6906*'Usages mobilité'!$BG20*(1+'Usages mobilité'!$BH20)^(G$6780-$D$6780)/1000</f>
        <v>0</v>
      </c>
      <c r="H6957" s="210">
        <f>H6906*'Usages mobilité'!$BG20*(1+'Usages mobilité'!$BH20)^(H$6780-$D$6780)/1000</f>
        <v>0</v>
      </c>
      <c r="I6957" s="210">
        <f>I6906*'Usages mobilité'!$BG20*(1+'Usages mobilité'!$BH20)^(I$6780-$D$6780)/1000</f>
        <v>0</v>
      </c>
      <c r="J6957" s="210">
        <f>J6906*'Usages mobilité'!$BG20*(1+'Usages mobilité'!$BH20)^(J$6780-$D$6780)/1000</f>
        <v>0</v>
      </c>
      <c r="K6957" s="210">
        <f>K6906*'Usages mobilité'!$BG20*(1+'Usages mobilité'!$BH20)^(K$6780-$D$6780)/1000</f>
        <v>0</v>
      </c>
      <c r="L6957" s="210">
        <f>L6906*'Usages mobilité'!$BG20*(1+'Usages mobilité'!$BH20)^(L$6780-$D$6780)/1000</f>
        <v>0</v>
      </c>
      <c r="M6957" s="210">
        <f>M6906*'Usages mobilité'!$BG20*(1+'Usages mobilité'!$BH20)^(M$6780-$D$6780)/1000</f>
        <v>0</v>
      </c>
      <c r="N6957" s="210">
        <f>N6906*'Usages mobilité'!$BG20*(1+'Usages mobilité'!$BH20)^(N$6780-$D$6780)/1000</f>
        <v>0</v>
      </c>
      <c r="O6957" s="210">
        <f>O6906*'Usages mobilité'!$BG20*(1+'Usages mobilité'!$BH20)^(O$6780-$D$6780)/1000</f>
        <v>0</v>
      </c>
      <c r="P6957" s="210">
        <f>P6906*'Usages mobilité'!$BG20*(1+'Usages mobilité'!$BH20)^(P$6780-$D$6780)/1000</f>
        <v>0</v>
      </c>
      <c r="Q6957" s="210">
        <f>Q6906*'Usages mobilité'!$BG20*(1+'Usages mobilité'!$BH20)^(Q$6780-$D$6780)/1000</f>
        <v>0</v>
      </c>
      <c r="R6957" s="210">
        <f>R6906*'Usages mobilité'!$BG20*(1+'Usages mobilité'!$BH20)^(R$6780-$D$6780)/1000</f>
        <v>0</v>
      </c>
    </row>
    <row r="6958" spans="1:18" hidden="1" outlineLevel="2" x14ac:dyDescent="0.35">
      <c r="A6958" s="209" t="str">
        <f>'Usages mobilité'!A21</f>
        <v>Usage mobilité n°18</v>
      </c>
      <c r="B6958" s="209" t="s">
        <v>639</v>
      </c>
      <c r="C6958" s="209"/>
      <c r="D6958" s="210">
        <f>D6907*'Usages mobilité'!$BG21*(1+'Usages mobilité'!$BH21)^(D$6780-$D$6780)/1000</f>
        <v>0</v>
      </c>
      <c r="E6958" s="210">
        <f>E6907*'Usages mobilité'!$BG21*(1+'Usages mobilité'!$BH21)^(E$6780-$D$6780)/1000</f>
        <v>0</v>
      </c>
      <c r="F6958" s="210">
        <f>F6907*'Usages mobilité'!$BG21*(1+'Usages mobilité'!$BH21)^(F$6780-$D$6780)/1000</f>
        <v>0</v>
      </c>
      <c r="G6958" s="210">
        <f>G6907*'Usages mobilité'!$BG21*(1+'Usages mobilité'!$BH21)^(G$6780-$D$6780)/1000</f>
        <v>0</v>
      </c>
      <c r="H6958" s="210">
        <f>H6907*'Usages mobilité'!$BG21*(1+'Usages mobilité'!$BH21)^(H$6780-$D$6780)/1000</f>
        <v>0</v>
      </c>
      <c r="I6958" s="210">
        <f>I6907*'Usages mobilité'!$BG21*(1+'Usages mobilité'!$BH21)^(I$6780-$D$6780)/1000</f>
        <v>0</v>
      </c>
      <c r="J6958" s="210">
        <f>J6907*'Usages mobilité'!$BG21*(1+'Usages mobilité'!$BH21)^(J$6780-$D$6780)/1000</f>
        <v>0</v>
      </c>
      <c r="K6958" s="210">
        <f>K6907*'Usages mobilité'!$BG21*(1+'Usages mobilité'!$BH21)^(K$6780-$D$6780)/1000</f>
        <v>0</v>
      </c>
      <c r="L6958" s="210">
        <f>L6907*'Usages mobilité'!$BG21*(1+'Usages mobilité'!$BH21)^(L$6780-$D$6780)/1000</f>
        <v>0</v>
      </c>
      <c r="M6958" s="210">
        <f>M6907*'Usages mobilité'!$BG21*(1+'Usages mobilité'!$BH21)^(M$6780-$D$6780)/1000</f>
        <v>0</v>
      </c>
      <c r="N6958" s="210">
        <f>N6907*'Usages mobilité'!$BG21*(1+'Usages mobilité'!$BH21)^(N$6780-$D$6780)/1000</f>
        <v>0</v>
      </c>
      <c r="O6958" s="210">
        <f>O6907*'Usages mobilité'!$BG21*(1+'Usages mobilité'!$BH21)^(O$6780-$D$6780)/1000</f>
        <v>0</v>
      </c>
      <c r="P6958" s="210">
        <f>P6907*'Usages mobilité'!$BG21*(1+'Usages mobilité'!$BH21)^(P$6780-$D$6780)/1000</f>
        <v>0</v>
      </c>
      <c r="Q6958" s="210">
        <f>Q6907*'Usages mobilité'!$BG21*(1+'Usages mobilité'!$BH21)^(Q$6780-$D$6780)/1000</f>
        <v>0</v>
      </c>
      <c r="R6958" s="210">
        <f>R6907*'Usages mobilité'!$BG21*(1+'Usages mobilité'!$BH21)^(R$6780-$D$6780)/1000</f>
        <v>0</v>
      </c>
    </row>
    <row r="6959" spans="1:18" hidden="1" outlineLevel="2" x14ac:dyDescent="0.35">
      <c r="A6959" s="209" t="str">
        <f>'Usages mobilité'!A22</f>
        <v>Usage mobilité n°19</v>
      </c>
      <c r="B6959" s="209" t="s">
        <v>639</v>
      </c>
      <c r="C6959" s="209"/>
      <c r="D6959" s="210">
        <f>D6908*'Usages mobilité'!$BG22*(1+'Usages mobilité'!$BH22)^(D$6780-$D$6780)/1000</f>
        <v>0</v>
      </c>
      <c r="E6959" s="210">
        <f>E6908*'Usages mobilité'!$BG22*(1+'Usages mobilité'!$BH22)^(E$6780-$D$6780)/1000</f>
        <v>0</v>
      </c>
      <c r="F6959" s="210">
        <f>F6908*'Usages mobilité'!$BG22*(1+'Usages mobilité'!$BH22)^(F$6780-$D$6780)/1000</f>
        <v>0</v>
      </c>
      <c r="G6959" s="210">
        <f>G6908*'Usages mobilité'!$BG22*(1+'Usages mobilité'!$BH22)^(G$6780-$D$6780)/1000</f>
        <v>0</v>
      </c>
      <c r="H6959" s="210">
        <f>H6908*'Usages mobilité'!$BG22*(1+'Usages mobilité'!$BH22)^(H$6780-$D$6780)/1000</f>
        <v>0</v>
      </c>
      <c r="I6959" s="210">
        <f>I6908*'Usages mobilité'!$BG22*(1+'Usages mobilité'!$BH22)^(I$6780-$D$6780)/1000</f>
        <v>0</v>
      </c>
      <c r="J6959" s="210">
        <f>J6908*'Usages mobilité'!$BG22*(1+'Usages mobilité'!$BH22)^(J$6780-$D$6780)/1000</f>
        <v>0</v>
      </c>
      <c r="K6959" s="210">
        <f>K6908*'Usages mobilité'!$BG22*(1+'Usages mobilité'!$BH22)^(K$6780-$D$6780)/1000</f>
        <v>0</v>
      </c>
      <c r="L6959" s="210">
        <f>L6908*'Usages mobilité'!$BG22*(1+'Usages mobilité'!$BH22)^(L$6780-$D$6780)/1000</f>
        <v>0</v>
      </c>
      <c r="M6959" s="210">
        <f>M6908*'Usages mobilité'!$BG22*(1+'Usages mobilité'!$BH22)^(M$6780-$D$6780)/1000</f>
        <v>0</v>
      </c>
      <c r="N6959" s="210">
        <f>N6908*'Usages mobilité'!$BG22*(1+'Usages mobilité'!$BH22)^(N$6780-$D$6780)/1000</f>
        <v>0</v>
      </c>
      <c r="O6959" s="210">
        <f>O6908*'Usages mobilité'!$BG22*(1+'Usages mobilité'!$BH22)^(O$6780-$D$6780)/1000</f>
        <v>0</v>
      </c>
      <c r="P6959" s="210">
        <f>P6908*'Usages mobilité'!$BG22*(1+'Usages mobilité'!$BH22)^(P$6780-$D$6780)/1000</f>
        <v>0</v>
      </c>
      <c r="Q6959" s="210">
        <f>Q6908*'Usages mobilité'!$BG22*(1+'Usages mobilité'!$BH22)^(Q$6780-$D$6780)/1000</f>
        <v>0</v>
      </c>
      <c r="R6959" s="210">
        <f>R6908*'Usages mobilité'!$BG22*(1+'Usages mobilité'!$BH22)^(R$6780-$D$6780)/1000</f>
        <v>0</v>
      </c>
    </row>
    <row r="6960" spans="1:18" hidden="1" outlineLevel="2" x14ac:dyDescent="0.35">
      <c r="A6960" s="209" t="str">
        <f>'Usages mobilité'!A23</f>
        <v>Usage mobilité n°20</v>
      </c>
      <c r="B6960" s="209" t="s">
        <v>639</v>
      </c>
      <c r="C6960" s="209"/>
      <c r="D6960" s="210">
        <f>D6909*'Usages mobilité'!$BG23*(1+'Usages mobilité'!$BH23)^(D$6780-$D$6780)/1000</f>
        <v>0</v>
      </c>
      <c r="E6960" s="210">
        <f>E6909*'Usages mobilité'!$BG23*(1+'Usages mobilité'!$BH23)^(E$6780-$D$6780)/1000</f>
        <v>0</v>
      </c>
      <c r="F6960" s="210">
        <f>F6909*'Usages mobilité'!$BG23*(1+'Usages mobilité'!$BH23)^(F$6780-$D$6780)/1000</f>
        <v>0</v>
      </c>
      <c r="G6960" s="210">
        <f>G6909*'Usages mobilité'!$BG23*(1+'Usages mobilité'!$BH23)^(G$6780-$D$6780)/1000</f>
        <v>0</v>
      </c>
      <c r="H6960" s="210">
        <f>H6909*'Usages mobilité'!$BG23*(1+'Usages mobilité'!$BH23)^(H$6780-$D$6780)/1000</f>
        <v>0</v>
      </c>
      <c r="I6960" s="210">
        <f>I6909*'Usages mobilité'!$BG23*(1+'Usages mobilité'!$BH23)^(I$6780-$D$6780)/1000</f>
        <v>0</v>
      </c>
      <c r="J6960" s="210">
        <f>J6909*'Usages mobilité'!$BG23*(1+'Usages mobilité'!$BH23)^(J$6780-$D$6780)/1000</f>
        <v>0</v>
      </c>
      <c r="K6960" s="210">
        <f>K6909*'Usages mobilité'!$BG23*(1+'Usages mobilité'!$BH23)^(K$6780-$D$6780)/1000</f>
        <v>0</v>
      </c>
      <c r="L6960" s="210">
        <f>L6909*'Usages mobilité'!$BG23*(1+'Usages mobilité'!$BH23)^(L$6780-$D$6780)/1000</f>
        <v>0</v>
      </c>
      <c r="M6960" s="210">
        <f>M6909*'Usages mobilité'!$BG23*(1+'Usages mobilité'!$BH23)^(M$6780-$D$6780)/1000</f>
        <v>0</v>
      </c>
      <c r="N6960" s="210">
        <f>N6909*'Usages mobilité'!$BG23*(1+'Usages mobilité'!$BH23)^(N$6780-$D$6780)/1000</f>
        <v>0</v>
      </c>
      <c r="O6960" s="210">
        <f>O6909*'Usages mobilité'!$BG23*(1+'Usages mobilité'!$BH23)^(O$6780-$D$6780)/1000</f>
        <v>0</v>
      </c>
      <c r="P6960" s="210">
        <f>P6909*'Usages mobilité'!$BG23*(1+'Usages mobilité'!$BH23)^(P$6780-$D$6780)/1000</f>
        <v>0</v>
      </c>
      <c r="Q6960" s="210">
        <f>Q6909*'Usages mobilité'!$BG23*(1+'Usages mobilité'!$BH23)^(Q$6780-$D$6780)/1000</f>
        <v>0</v>
      </c>
      <c r="R6960" s="210">
        <f>R6909*'Usages mobilité'!$BG23*(1+'Usages mobilité'!$BH23)^(R$6780-$D$6780)/1000</f>
        <v>0</v>
      </c>
    </row>
    <row r="6961" spans="1:18" hidden="1" outlineLevel="2" x14ac:dyDescent="0.35">
      <c r="A6961" s="209" t="str">
        <f>'Usages mobilité'!A24</f>
        <v>Usage mobilité n°21</v>
      </c>
      <c r="B6961" s="209" t="s">
        <v>639</v>
      </c>
      <c r="C6961" s="209"/>
      <c r="D6961" s="210">
        <f>D6910*'Usages mobilité'!$BG24*(1+'Usages mobilité'!$BH24)^(D$6780-$D$6780)/1000</f>
        <v>0</v>
      </c>
      <c r="E6961" s="210">
        <f>E6910*'Usages mobilité'!$BG24*(1+'Usages mobilité'!$BH24)^(E$6780-$D$6780)/1000</f>
        <v>0</v>
      </c>
      <c r="F6961" s="210">
        <f>F6910*'Usages mobilité'!$BG24*(1+'Usages mobilité'!$BH24)^(F$6780-$D$6780)/1000</f>
        <v>0</v>
      </c>
      <c r="G6961" s="210">
        <f>G6910*'Usages mobilité'!$BG24*(1+'Usages mobilité'!$BH24)^(G$6780-$D$6780)/1000</f>
        <v>0</v>
      </c>
      <c r="H6961" s="210">
        <f>H6910*'Usages mobilité'!$BG24*(1+'Usages mobilité'!$BH24)^(H$6780-$D$6780)/1000</f>
        <v>0</v>
      </c>
      <c r="I6961" s="210">
        <f>I6910*'Usages mobilité'!$BG24*(1+'Usages mobilité'!$BH24)^(I$6780-$D$6780)/1000</f>
        <v>0</v>
      </c>
      <c r="J6961" s="210">
        <f>J6910*'Usages mobilité'!$BG24*(1+'Usages mobilité'!$BH24)^(J$6780-$D$6780)/1000</f>
        <v>0</v>
      </c>
      <c r="K6961" s="210">
        <f>K6910*'Usages mobilité'!$BG24*(1+'Usages mobilité'!$BH24)^(K$6780-$D$6780)/1000</f>
        <v>0</v>
      </c>
      <c r="L6961" s="210">
        <f>L6910*'Usages mobilité'!$BG24*(1+'Usages mobilité'!$BH24)^(L$6780-$D$6780)/1000</f>
        <v>0</v>
      </c>
      <c r="M6961" s="210">
        <f>M6910*'Usages mobilité'!$BG24*(1+'Usages mobilité'!$BH24)^(M$6780-$D$6780)/1000</f>
        <v>0</v>
      </c>
      <c r="N6961" s="210">
        <f>N6910*'Usages mobilité'!$BG24*(1+'Usages mobilité'!$BH24)^(N$6780-$D$6780)/1000</f>
        <v>0</v>
      </c>
      <c r="O6961" s="210">
        <f>O6910*'Usages mobilité'!$BG24*(1+'Usages mobilité'!$BH24)^(O$6780-$D$6780)/1000</f>
        <v>0</v>
      </c>
      <c r="P6961" s="210">
        <f>P6910*'Usages mobilité'!$BG24*(1+'Usages mobilité'!$BH24)^(P$6780-$D$6780)/1000</f>
        <v>0</v>
      </c>
      <c r="Q6961" s="210">
        <f>Q6910*'Usages mobilité'!$BG24*(1+'Usages mobilité'!$BH24)^(Q$6780-$D$6780)/1000</f>
        <v>0</v>
      </c>
      <c r="R6961" s="210">
        <f>R6910*'Usages mobilité'!$BG24*(1+'Usages mobilité'!$BH24)^(R$6780-$D$6780)/1000</f>
        <v>0</v>
      </c>
    </row>
    <row r="6962" spans="1:18" hidden="1" outlineLevel="2" x14ac:dyDescent="0.35">
      <c r="A6962" s="209" t="str">
        <f>'Usages mobilité'!A25</f>
        <v>Usage mobilité n°22</v>
      </c>
      <c r="B6962" s="209" t="s">
        <v>639</v>
      </c>
      <c r="C6962" s="209"/>
      <c r="D6962" s="210">
        <f>D6911*'Usages mobilité'!$BG25*(1+'Usages mobilité'!$BH25)^(D$6780-$D$6780)/1000</f>
        <v>0</v>
      </c>
      <c r="E6962" s="210">
        <f>E6911*'Usages mobilité'!$BG25*(1+'Usages mobilité'!$BH25)^(E$6780-$D$6780)/1000</f>
        <v>0</v>
      </c>
      <c r="F6962" s="210">
        <f>F6911*'Usages mobilité'!$BG25*(1+'Usages mobilité'!$BH25)^(F$6780-$D$6780)/1000</f>
        <v>0</v>
      </c>
      <c r="G6962" s="210">
        <f>G6911*'Usages mobilité'!$BG25*(1+'Usages mobilité'!$BH25)^(G$6780-$D$6780)/1000</f>
        <v>0</v>
      </c>
      <c r="H6962" s="210">
        <f>H6911*'Usages mobilité'!$BG25*(1+'Usages mobilité'!$BH25)^(H$6780-$D$6780)/1000</f>
        <v>0</v>
      </c>
      <c r="I6962" s="210">
        <f>I6911*'Usages mobilité'!$BG25*(1+'Usages mobilité'!$BH25)^(I$6780-$D$6780)/1000</f>
        <v>0</v>
      </c>
      <c r="J6962" s="210">
        <f>J6911*'Usages mobilité'!$BG25*(1+'Usages mobilité'!$BH25)^(J$6780-$D$6780)/1000</f>
        <v>0</v>
      </c>
      <c r="K6962" s="210">
        <f>K6911*'Usages mobilité'!$BG25*(1+'Usages mobilité'!$BH25)^(K$6780-$D$6780)/1000</f>
        <v>0</v>
      </c>
      <c r="L6962" s="210">
        <f>L6911*'Usages mobilité'!$BG25*(1+'Usages mobilité'!$BH25)^(L$6780-$D$6780)/1000</f>
        <v>0</v>
      </c>
      <c r="M6962" s="210">
        <f>M6911*'Usages mobilité'!$BG25*(1+'Usages mobilité'!$BH25)^(M$6780-$D$6780)/1000</f>
        <v>0</v>
      </c>
      <c r="N6962" s="210">
        <f>N6911*'Usages mobilité'!$BG25*(1+'Usages mobilité'!$BH25)^(N$6780-$D$6780)/1000</f>
        <v>0</v>
      </c>
      <c r="O6962" s="210">
        <f>O6911*'Usages mobilité'!$BG25*(1+'Usages mobilité'!$BH25)^(O$6780-$D$6780)/1000</f>
        <v>0</v>
      </c>
      <c r="P6962" s="210">
        <f>P6911*'Usages mobilité'!$BG25*(1+'Usages mobilité'!$BH25)^(P$6780-$D$6780)/1000</f>
        <v>0</v>
      </c>
      <c r="Q6962" s="210">
        <f>Q6911*'Usages mobilité'!$BG25*(1+'Usages mobilité'!$BH25)^(Q$6780-$D$6780)/1000</f>
        <v>0</v>
      </c>
      <c r="R6962" s="210">
        <f>R6911*'Usages mobilité'!$BG25*(1+'Usages mobilité'!$BH25)^(R$6780-$D$6780)/1000</f>
        <v>0</v>
      </c>
    </row>
    <row r="6963" spans="1:18" hidden="1" outlineLevel="2" x14ac:dyDescent="0.35">
      <c r="A6963" s="209" t="str">
        <f>'Usages mobilité'!A26</f>
        <v>Usage mobilité n°23</v>
      </c>
      <c r="B6963" s="209" t="s">
        <v>639</v>
      </c>
      <c r="C6963" s="209"/>
      <c r="D6963" s="210">
        <f>D6912*'Usages mobilité'!$BG26*(1+'Usages mobilité'!$BH26)^(D$6780-$D$6780)/1000</f>
        <v>0</v>
      </c>
      <c r="E6963" s="210">
        <f>E6912*'Usages mobilité'!$BG26*(1+'Usages mobilité'!$BH26)^(E$6780-$D$6780)/1000</f>
        <v>0</v>
      </c>
      <c r="F6963" s="210">
        <f>F6912*'Usages mobilité'!$BG26*(1+'Usages mobilité'!$BH26)^(F$6780-$D$6780)/1000</f>
        <v>0</v>
      </c>
      <c r="G6963" s="210">
        <f>G6912*'Usages mobilité'!$BG26*(1+'Usages mobilité'!$BH26)^(G$6780-$D$6780)/1000</f>
        <v>0</v>
      </c>
      <c r="H6963" s="210">
        <f>H6912*'Usages mobilité'!$BG26*(1+'Usages mobilité'!$BH26)^(H$6780-$D$6780)/1000</f>
        <v>0</v>
      </c>
      <c r="I6963" s="210">
        <f>I6912*'Usages mobilité'!$BG26*(1+'Usages mobilité'!$BH26)^(I$6780-$D$6780)/1000</f>
        <v>0</v>
      </c>
      <c r="J6963" s="210">
        <f>J6912*'Usages mobilité'!$BG26*(1+'Usages mobilité'!$BH26)^(J$6780-$D$6780)/1000</f>
        <v>0</v>
      </c>
      <c r="K6963" s="210">
        <f>K6912*'Usages mobilité'!$BG26*(1+'Usages mobilité'!$BH26)^(K$6780-$D$6780)/1000</f>
        <v>0</v>
      </c>
      <c r="L6963" s="210">
        <f>L6912*'Usages mobilité'!$BG26*(1+'Usages mobilité'!$BH26)^(L$6780-$D$6780)/1000</f>
        <v>0</v>
      </c>
      <c r="M6963" s="210">
        <f>M6912*'Usages mobilité'!$BG26*(1+'Usages mobilité'!$BH26)^(M$6780-$D$6780)/1000</f>
        <v>0</v>
      </c>
      <c r="N6963" s="210">
        <f>N6912*'Usages mobilité'!$BG26*(1+'Usages mobilité'!$BH26)^(N$6780-$D$6780)/1000</f>
        <v>0</v>
      </c>
      <c r="O6963" s="210">
        <f>O6912*'Usages mobilité'!$BG26*(1+'Usages mobilité'!$BH26)^(O$6780-$D$6780)/1000</f>
        <v>0</v>
      </c>
      <c r="P6963" s="210">
        <f>P6912*'Usages mobilité'!$BG26*(1+'Usages mobilité'!$BH26)^(P$6780-$D$6780)/1000</f>
        <v>0</v>
      </c>
      <c r="Q6963" s="210">
        <f>Q6912*'Usages mobilité'!$BG26*(1+'Usages mobilité'!$BH26)^(Q$6780-$D$6780)/1000</f>
        <v>0</v>
      </c>
      <c r="R6963" s="210">
        <f>R6912*'Usages mobilité'!$BG26*(1+'Usages mobilité'!$BH26)^(R$6780-$D$6780)/1000</f>
        <v>0</v>
      </c>
    </row>
    <row r="6964" spans="1:18" hidden="1" outlineLevel="2" x14ac:dyDescent="0.35">
      <c r="A6964" s="209" t="str">
        <f>'Usages mobilité'!A27</f>
        <v>Usage mobilité n°24</v>
      </c>
      <c r="B6964" s="209" t="s">
        <v>639</v>
      </c>
      <c r="C6964" s="209"/>
      <c r="D6964" s="210">
        <f>D6913*'Usages mobilité'!$BG27*(1+'Usages mobilité'!$BH27)^(D$6780-$D$6780)/1000</f>
        <v>0</v>
      </c>
      <c r="E6964" s="210">
        <f>E6913*'Usages mobilité'!$BG27*(1+'Usages mobilité'!$BH27)^(E$6780-$D$6780)/1000</f>
        <v>0</v>
      </c>
      <c r="F6964" s="210">
        <f>F6913*'Usages mobilité'!$BG27*(1+'Usages mobilité'!$BH27)^(F$6780-$D$6780)/1000</f>
        <v>0</v>
      </c>
      <c r="G6964" s="210">
        <f>G6913*'Usages mobilité'!$BG27*(1+'Usages mobilité'!$BH27)^(G$6780-$D$6780)/1000</f>
        <v>0</v>
      </c>
      <c r="H6964" s="210">
        <f>H6913*'Usages mobilité'!$BG27*(1+'Usages mobilité'!$BH27)^(H$6780-$D$6780)/1000</f>
        <v>0</v>
      </c>
      <c r="I6964" s="210">
        <f>I6913*'Usages mobilité'!$BG27*(1+'Usages mobilité'!$BH27)^(I$6780-$D$6780)/1000</f>
        <v>0</v>
      </c>
      <c r="J6964" s="210">
        <f>J6913*'Usages mobilité'!$BG27*(1+'Usages mobilité'!$BH27)^(J$6780-$D$6780)/1000</f>
        <v>0</v>
      </c>
      <c r="K6964" s="210">
        <f>K6913*'Usages mobilité'!$BG27*(1+'Usages mobilité'!$BH27)^(K$6780-$D$6780)/1000</f>
        <v>0</v>
      </c>
      <c r="L6964" s="210">
        <f>L6913*'Usages mobilité'!$BG27*(1+'Usages mobilité'!$BH27)^(L$6780-$D$6780)/1000</f>
        <v>0</v>
      </c>
      <c r="M6964" s="210">
        <f>M6913*'Usages mobilité'!$BG27*(1+'Usages mobilité'!$BH27)^(M$6780-$D$6780)/1000</f>
        <v>0</v>
      </c>
      <c r="N6964" s="210">
        <f>N6913*'Usages mobilité'!$BG27*(1+'Usages mobilité'!$BH27)^(N$6780-$D$6780)/1000</f>
        <v>0</v>
      </c>
      <c r="O6964" s="210">
        <f>O6913*'Usages mobilité'!$BG27*(1+'Usages mobilité'!$BH27)^(O$6780-$D$6780)/1000</f>
        <v>0</v>
      </c>
      <c r="P6964" s="210">
        <f>P6913*'Usages mobilité'!$BG27*(1+'Usages mobilité'!$BH27)^(P$6780-$D$6780)/1000</f>
        <v>0</v>
      </c>
      <c r="Q6964" s="210">
        <f>Q6913*'Usages mobilité'!$BG27*(1+'Usages mobilité'!$BH27)^(Q$6780-$D$6780)/1000</f>
        <v>0</v>
      </c>
      <c r="R6964" s="210">
        <f>R6913*'Usages mobilité'!$BG27*(1+'Usages mobilité'!$BH27)^(R$6780-$D$6780)/1000</f>
        <v>0</v>
      </c>
    </row>
    <row r="6965" spans="1:18" hidden="1" outlineLevel="2" x14ac:dyDescent="0.35">
      <c r="A6965" s="209" t="str">
        <f>'Usages mobilité'!A28</f>
        <v>Usage mobilité n°25</v>
      </c>
      <c r="B6965" s="209" t="s">
        <v>639</v>
      </c>
      <c r="C6965" s="209"/>
      <c r="D6965" s="210">
        <f>D6914*'Usages mobilité'!$BG28*(1+'Usages mobilité'!$BH28)^(D$6780-$D$6780)/1000</f>
        <v>0</v>
      </c>
      <c r="E6965" s="210">
        <f>E6914*'Usages mobilité'!$BG28*(1+'Usages mobilité'!$BH28)^(E$6780-$D$6780)/1000</f>
        <v>0</v>
      </c>
      <c r="F6965" s="210">
        <f>F6914*'Usages mobilité'!$BG28*(1+'Usages mobilité'!$BH28)^(F$6780-$D$6780)/1000</f>
        <v>0</v>
      </c>
      <c r="G6965" s="210">
        <f>G6914*'Usages mobilité'!$BG28*(1+'Usages mobilité'!$BH28)^(G$6780-$D$6780)/1000</f>
        <v>0</v>
      </c>
      <c r="H6965" s="210">
        <f>H6914*'Usages mobilité'!$BG28*(1+'Usages mobilité'!$BH28)^(H$6780-$D$6780)/1000</f>
        <v>0</v>
      </c>
      <c r="I6965" s="210">
        <f>I6914*'Usages mobilité'!$BG28*(1+'Usages mobilité'!$BH28)^(I$6780-$D$6780)/1000</f>
        <v>0</v>
      </c>
      <c r="J6965" s="210">
        <f>J6914*'Usages mobilité'!$BG28*(1+'Usages mobilité'!$BH28)^(J$6780-$D$6780)/1000</f>
        <v>0</v>
      </c>
      <c r="K6965" s="210">
        <f>K6914*'Usages mobilité'!$BG28*(1+'Usages mobilité'!$BH28)^(K$6780-$D$6780)/1000</f>
        <v>0</v>
      </c>
      <c r="L6965" s="210">
        <f>L6914*'Usages mobilité'!$BG28*(1+'Usages mobilité'!$BH28)^(L$6780-$D$6780)/1000</f>
        <v>0</v>
      </c>
      <c r="M6965" s="210">
        <f>M6914*'Usages mobilité'!$BG28*(1+'Usages mobilité'!$BH28)^(M$6780-$D$6780)/1000</f>
        <v>0</v>
      </c>
      <c r="N6965" s="210">
        <f>N6914*'Usages mobilité'!$BG28*(1+'Usages mobilité'!$BH28)^(N$6780-$D$6780)/1000</f>
        <v>0</v>
      </c>
      <c r="O6965" s="210">
        <f>O6914*'Usages mobilité'!$BG28*(1+'Usages mobilité'!$BH28)^(O$6780-$D$6780)/1000</f>
        <v>0</v>
      </c>
      <c r="P6965" s="210">
        <f>P6914*'Usages mobilité'!$BG28*(1+'Usages mobilité'!$BH28)^(P$6780-$D$6780)/1000</f>
        <v>0</v>
      </c>
      <c r="Q6965" s="210">
        <f>Q6914*'Usages mobilité'!$BG28*(1+'Usages mobilité'!$BH28)^(Q$6780-$D$6780)/1000</f>
        <v>0</v>
      </c>
      <c r="R6965" s="210">
        <f>R6914*'Usages mobilité'!$BG28*(1+'Usages mobilité'!$BH28)^(R$6780-$D$6780)/1000</f>
        <v>0</v>
      </c>
    </row>
    <row r="6966" spans="1:18" hidden="1" outlineLevel="2" x14ac:dyDescent="0.35">
      <c r="A6966" s="209" t="str">
        <f>'Usages mobilité'!A29</f>
        <v>Usage mobilité n°26</v>
      </c>
      <c r="B6966" s="209" t="s">
        <v>639</v>
      </c>
      <c r="C6966" s="209"/>
      <c r="D6966" s="210">
        <f>D6915*'Usages mobilité'!$BG29*(1+'Usages mobilité'!$BH29)^(D$6780-$D$6780)/1000</f>
        <v>0</v>
      </c>
      <c r="E6966" s="210">
        <f>E6915*'Usages mobilité'!$BG29*(1+'Usages mobilité'!$BH29)^(E$6780-$D$6780)/1000</f>
        <v>0</v>
      </c>
      <c r="F6966" s="210">
        <f>F6915*'Usages mobilité'!$BG29*(1+'Usages mobilité'!$BH29)^(F$6780-$D$6780)/1000</f>
        <v>0</v>
      </c>
      <c r="G6966" s="210">
        <f>G6915*'Usages mobilité'!$BG29*(1+'Usages mobilité'!$BH29)^(G$6780-$D$6780)/1000</f>
        <v>0</v>
      </c>
      <c r="H6966" s="210">
        <f>H6915*'Usages mobilité'!$BG29*(1+'Usages mobilité'!$BH29)^(H$6780-$D$6780)/1000</f>
        <v>0</v>
      </c>
      <c r="I6966" s="210">
        <f>I6915*'Usages mobilité'!$BG29*(1+'Usages mobilité'!$BH29)^(I$6780-$D$6780)/1000</f>
        <v>0</v>
      </c>
      <c r="J6966" s="210">
        <f>J6915*'Usages mobilité'!$BG29*(1+'Usages mobilité'!$BH29)^(J$6780-$D$6780)/1000</f>
        <v>0</v>
      </c>
      <c r="K6966" s="210">
        <f>K6915*'Usages mobilité'!$BG29*(1+'Usages mobilité'!$BH29)^(K$6780-$D$6780)/1000</f>
        <v>0</v>
      </c>
      <c r="L6966" s="210">
        <f>L6915*'Usages mobilité'!$BG29*(1+'Usages mobilité'!$BH29)^(L$6780-$D$6780)/1000</f>
        <v>0</v>
      </c>
      <c r="M6966" s="210">
        <f>M6915*'Usages mobilité'!$BG29*(1+'Usages mobilité'!$BH29)^(M$6780-$D$6780)/1000</f>
        <v>0</v>
      </c>
      <c r="N6966" s="210">
        <f>N6915*'Usages mobilité'!$BG29*(1+'Usages mobilité'!$BH29)^(N$6780-$D$6780)/1000</f>
        <v>0</v>
      </c>
      <c r="O6966" s="210">
        <f>O6915*'Usages mobilité'!$BG29*(1+'Usages mobilité'!$BH29)^(O$6780-$D$6780)/1000</f>
        <v>0</v>
      </c>
      <c r="P6966" s="210">
        <f>P6915*'Usages mobilité'!$BG29*(1+'Usages mobilité'!$BH29)^(P$6780-$D$6780)/1000</f>
        <v>0</v>
      </c>
      <c r="Q6966" s="210">
        <f>Q6915*'Usages mobilité'!$BG29*(1+'Usages mobilité'!$BH29)^(Q$6780-$D$6780)/1000</f>
        <v>0</v>
      </c>
      <c r="R6966" s="210">
        <f>R6915*'Usages mobilité'!$BG29*(1+'Usages mobilité'!$BH29)^(R$6780-$D$6780)/1000</f>
        <v>0</v>
      </c>
    </row>
    <row r="6967" spans="1:18" hidden="1" outlineLevel="2" x14ac:dyDescent="0.35">
      <c r="A6967" s="209" t="str">
        <f>'Usages mobilité'!A30</f>
        <v>Usage mobilité n°27</v>
      </c>
      <c r="B6967" s="209" t="s">
        <v>639</v>
      </c>
      <c r="C6967" s="209"/>
      <c r="D6967" s="210">
        <f>D6916*'Usages mobilité'!$BG30*(1+'Usages mobilité'!$BH30)^(D$6780-$D$6780)/1000</f>
        <v>0</v>
      </c>
      <c r="E6967" s="210">
        <f>E6916*'Usages mobilité'!$BG30*(1+'Usages mobilité'!$BH30)^(E$6780-$D$6780)/1000</f>
        <v>0</v>
      </c>
      <c r="F6967" s="210">
        <f>F6916*'Usages mobilité'!$BG30*(1+'Usages mobilité'!$BH30)^(F$6780-$D$6780)/1000</f>
        <v>0</v>
      </c>
      <c r="G6967" s="210">
        <f>G6916*'Usages mobilité'!$BG30*(1+'Usages mobilité'!$BH30)^(G$6780-$D$6780)/1000</f>
        <v>0</v>
      </c>
      <c r="H6967" s="210">
        <f>H6916*'Usages mobilité'!$BG30*(1+'Usages mobilité'!$BH30)^(H$6780-$D$6780)/1000</f>
        <v>0</v>
      </c>
      <c r="I6967" s="210">
        <f>I6916*'Usages mobilité'!$BG30*(1+'Usages mobilité'!$BH30)^(I$6780-$D$6780)/1000</f>
        <v>0</v>
      </c>
      <c r="J6967" s="210">
        <f>J6916*'Usages mobilité'!$BG30*(1+'Usages mobilité'!$BH30)^(J$6780-$D$6780)/1000</f>
        <v>0</v>
      </c>
      <c r="K6967" s="210">
        <f>K6916*'Usages mobilité'!$BG30*(1+'Usages mobilité'!$BH30)^(K$6780-$D$6780)/1000</f>
        <v>0</v>
      </c>
      <c r="L6967" s="210">
        <f>L6916*'Usages mobilité'!$BG30*(1+'Usages mobilité'!$BH30)^(L$6780-$D$6780)/1000</f>
        <v>0</v>
      </c>
      <c r="M6967" s="210">
        <f>M6916*'Usages mobilité'!$BG30*(1+'Usages mobilité'!$BH30)^(M$6780-$D$6780)/1000</f>
        <v>0</v>
      </c>
      <c r="N6967" s="210">
        <f>N6916*'Usages mobilité'!$BG30*(1+'Usages mobilité'!$BH30)^(N$6780-$D$6780)/1000</f>
        <v>0</v>
      </c>
      <c r="O6967" s="210">
        <f>O6916*'Usages mobilité'!$BG30*(1+'Usages mobilité'!$BH30)^(O$6780-$D$6780)/1000</f>
        <v>0</v>
      </c>
      <c r="P6967" s="210">
        <f>P6916*'Usages mobilité'!$BG30*(1+'Usages mobilité'!$BH30)^(P$6780-$D$6780)/1000</f>
        <v>0</v>
      </c>
      <c r="Q6967" s="210">
        <f>Q6916*'Usages mobilité'!$BG30*(1+'Usages mobilité'!$BH30)^(Q$6780-$D$6780)/1000</f>
        <v>0</v>
      </c>
      <c r="R6967" s="210">
        <f>R6916*'Usages mobilité'!$BG30*(1+'Usages mobilité'!$BH30)^(R$6780-$D$6780)/1000</f>
        <v>0</v>
      </c>
    </row>
    <row r="6968" spans="1:18" hidden="1" outlineLevel="2" x14ac:dyDescent="0.35">
      <c r="A6968" s="209" t="str">
        <f>'Usages mobilité'!A31</f>
        <v>Usage mobilité n°28</v>
      </c>
      <c r="B6968" s="209" t="s">
        <v>639</v>
      </c>
      <c r="C6968" s="209"/>
      <c r="D6968" s="210">
        <f>D6917*'Usages mobilité'!$BG31*(1+'Usages mobilité'!$BH31)^(D$6780-$D$6780)/1000</f>
        <v>0</v>
      </c>
      <c r="E6968" s="210">
        <f>E6917*'Usages mobilité'!$BG31*(1+'Usages mobilité'!$BH31)^(E$6780-$D$6780)/1000</f>
        <v>0</v>
      </c>
      <c r="F6968" s="210">
        <f>F6917*'Usages mobilité'!$BG31*(1+'Usages mobilité'!$BH31)^(F$6780-$D$6780)/1000</f>
        <v>0</v>
      </c>
      <c r="G6968" s="210">
        <f>G6917*'Usages mobilité'!$BG31*(1+'Usages mobilité'!$BH31)^(G$6780-$D$6780)/1000</f>
        <v>0</v>
      </c>
      <c r="H6968" s="210">
        <f>H6917*'Usages mobilité'!$BG31*(1+'Usages mobilité'!$BH31)^(H$6780-$D$6780)/1000</f>
        <v>0</v>
      </c>
      <c r="I6968" s="210">
        <f>I6917*'Usages mobilité'!$BG31*(1+'Usages mobilité'!$BH31)^(I$6780-$D$6780)/1000</f>
        <v>0</v>
      </c>
      <c r="J6968" s="210">
        <f>J6917*'Usages mobilité'!$BG31*(1+'Usages mobilité'!$BH31)^(J$6780-$D$6780)/1000</f>
        <v>0</v>
      </c>
      <c r="K6968" s="210">
        <f>K6917*'Usages mobilité'!$BG31*(1+'Usages mobilité'!$BH31)^(K$6780-$D$6780)/1000</f>
        <v>0</v>
      </c>
      <c r="L6968" s="210">
        <f>L6917*'Usages mobilité'!$BG31*(1+'Usages mobilité'!$BH31)^(L$6780-$D$6780)/1000</f>
        <v>0</v>
      </c>
      <c r="M6968" s="210">
        <f>M6917*'Usages mobilité'!$BG31*(1+'Usages mobilité'!$BH31)^(M$6780-$D$6780)/1000</f>
        <v>0</v>
      </c>
      <c r="N6968" s="210">
        <f>N6917*'Usages mobilité'!$BG31*(1+'Usages mobilité'!$BH31)^(N$6780-$D$6780)/1000</f>
        <v>0</v>
      </c>
      <c r="O6968" s="210">
        <f>O6917*'Usages mobilité'!$BG31*(1+'Usages mobilité'!$BH31)^(O$6780-$D$6780)/1000</f>
        <v>0</v>
      </c>
      <c r="P6968" s="210">
        <f>P6917*'Usages mobilité'!$BG31*(1+'Usages mobilité'!$BH31)^(P$6780-$D$6780)/1000</f>
        <v>0</v>
      </c>
      <c r="Q6968" s="210">
        <f>Q6917*'Usages mobilité'!$BG31*(1+'Usages mobilité'!$BH31)^(Q$6780-$D$6780)/1000</f>
        <v>0</v>
      </c>
      <c r="R6968" s="210">
        <f>R6917*'Usages mobilité'!$BG31*(1+'Usages mobilité'!$BH31)^(R$6780-$D$6780)/1000</f>
        <v>0</v>
      </c>
    </row>
    <row r="6969" spans="1:18" hidden="1" outlineLevel="2" x14ac:dyDescent="0.35">
      <c r="A6969" s="209" t="str">
        <f>'Usages mobilité'!A32</f>
        <v>Usage mobilité n°29</v>
      </c>
      <c r="B6969" s="209" t="s">
        <v>639</v>
      </c>
      <c r="C6969" s="209"/>
      <c r="D6969" s="210">
        <f>D6918*'Usages mobilité'!$BG32*(1+'Usages mobilité'!$BH32)^(D$6780-$D$6780)/1000</f>
        <v>0</v>
      </c>
      <c r="E6969" s="210">
        <f>E6918*'Usages mobilité'!$BG32*(1+'Usages mobilité'!$BH32)^(E$6780-$D$6780)/1000</f>
        <v>0</v>
      </c>
      <c r="F6969" s="210">
        <f>F6918*'Usages mobilité'!$BG32*(1+'Usages mobilité'!$BH32)^(F$6780-$D$6780)/1000</f>
        <v>0</v>
      </c>
      <c r="G6969" s="210">
        <f>G6918*'Usages mobilité'!$BG32*(1+'Usages mobilité'!$BH32)^(G$6780-$D$6780)/1000</f>
        <v>0</v>
      </c>
      <c r="H6969" s="210">
        <f>H6918*'Usages mobilité'!$BG32*(1+'Usages mobilité'!$BH32)^(H$6780-$D$6780)/1000</f>
        <v>0</v>
      </c>
      <c r="I6969" s="210">
        <f>I6918*'Usages mobilité'!$BG32*(1+'Usages mobilité'!$BH32)^(I$6780-$D$6780)/1000</f>
        <v>0</v>
      </c>
      <c r="J6969" s="210">
        <f>J6918*'Usages mobilité'!$BG32*(1+'Usages mobilité'!$BH32)^(J$6780-$D$6780)/1000</f>
        <v>0</v>
      </c>
      <c r="K6969" s="210">
        <f>K6918*'Usages mobilité'!$BG32*(1+'Usages mobilité'!$BH32)^(K$6780-$D$6780)/1000</f>
        <v>0</v>
      </c>
      <c r="L6969" s="210">
        <f>L6918*'Usages mobilité'!$BG32*(1+'Usages mobilité'!$BH32)^(L$6780-$D$6780)/1000</f>
        <v>0</v>
      </c>
      <c r="M6969" s="210">
        <f>M6918*'Usages mobilité'!$BG32*(1+'Usages mobilité'!$BH32)^(M$6780-$D$6780)/1000</f>
        <v>0</v>
      </c>
      <c r="N6969" s="210">
        <f>N6918*'Usages mobilité'!$BG32*(1+'Usages mobilité'!$BH32)^(N$6780-$D$6780)/1000</f>
        <v>0</v>
      </c>
      <c r="O6969" s="210">
        <f>O6918*'Usages mobilité'!$BG32*(1+'Usages mobilité'!$BH32)^(O$6780-$D$6780)/1000</f>
        <v>0</v>
      </c>
      <c r="P6969" s="210">
        <f>P6918*'Usages mobilité'!$BG32*(1+'Usages mobilité'!$BH32)^(P$6780-$D$6780)/1000</f>
        <v>0</v>
      </c>
      <c r="Q6969" s="210">
        <f>Q6918*'Usages mobilité'!$BG32*(1+'Usages mobilité'!$BH32)^(Q$6780-$D$6780)/1000</f>
        <v>0</v>
      </c>
      <c r="R6969" s="210">
        <f>R6918*'Usages mobilité'!$BG32*(1+'Usages mobilité'!$BH32)^(R$6780-$D$6780)/1000</f>
        <v>0</v>
      </c>
    </row>
    <row r="6970" spans="1:18" hidden="1" outlineLevel="2" x14ac:dyDescent="0.35">
      <c r="A6970" s="209" t="str">
        <f>'Usages mobilité'!A33</f>
        <v>Usage mobilité n°30</v>
      </c>
      <c r="B6970" s="209" t="s">
        <v>639</v>
      </c>
      <c r="C6970" s="209"/>
      <c r="D6970" s="210">
        <f>D6919*'Usages mobilité'!$BG33*(1+'Usages mobilité'!$BH33)^(D$6780-$D$6780)/1000</f>
        <v>0</v>
      </c>
      <c r="E6970" s="210">
        <f>E6919*'Usages mobilité'!$BG33*(1+'Usages mobilité'!$BH33)^(E$6780-$D$6780)/1000</f>
        <v>0</v>
      </c>
      <c r="F6970" s="210">
        <f>F6919*'Usages mobilité'!$BG33*(1+'Usages mobilité'!$BH33)^(F$6780-$D$6780)/1000</f>
        <v>0</v>
      </c>
      <c r="G6970" s="210">
        <f>G6919*'Usages mobilité'!$BG33*(1+'Usages mobilité'!$BH33)^(G$6780-$D$6780)/1000</f>
        <v>0</v>
      </c>
      <c r="H6970" s="210">
        <f>H6919*'Usages mobilité'!$BG33*(1+'Usages mobilité'!$BH33)^(H$6780-$D$6780)/1000</f>
        <v>0</v>
      </c>
      <c r="I6970" s="210">
        <f>I6919*'Usages mobilité'!$BG33*(1+'Usages mobilité'!$BH33)^(I$6780-$D$6780)/1000</f>
        <v>0</v>
      </c>
      <c r="J6970" s="210">
        <f>J6919*'Usages mobilité'!$BG33*(1+'Usages mobilité'!$BH33)^(J$6780-$D$6780)/1000</f>
        <v>0</v>
      </c>
      <c r="K6970" s="210">
        <f>K6919*'Usages mobilité'!$BG33*(1+'Usages mobilité'!$BH33)^(K$6780-$D$6780)/1000</f>
        <v>0</v>
      </c>
      <c r="L6970" s="210">
        <f>L6919*'Usages mobilité'!$BG33*(1+'Usages mobilité'!$BH33)^(L$6780-$D$6780)/1000</f>
        <v>0</v>
      </c>
      <c r="M6970" s="210">
        <f>M6919*'Usages mobilité'!$BG33*(1+'Usages mobilité'!$BH33)^(M$6780-$D$6780)/1000</f>
        <v>0</v>
      </c>
      <c r="N6970" s="210">
        <f>N6919*'Usages mobilité'!$BG33*(1+'Usages mobilité'!$BH33)^(N$6780-$D$6780)/1000</f>
        <v>0</v>
      </c>
      <c r="O6970" s="210">
        <f>O6919*'Usages mobilité'!$BG33*(1+'Usages mobilité'!$BH33)^(O$6780-$D$6780)/1000</f>
        <v>0</v>
      </c>
      <c r="P6970" s="210">
        <f>P6919*'Usages mobilité'!$BG33*(1+'Usages mobilité'!$BH33)^(P$6780-$D$6780)/1000</f>
        <v>0</v>
      </c>
      <c r="Q6970" s="210">
        <f>Q6919*'Usages mobilité'!$BG33*(1+'Usages mobilité'!$BH33)^(Q$6780-$D$6780)/1000</f>
        <v>0</v>
      </c>
      <c r="R6970" s="210">
        <f>R6919*'Usages mobilité'!$BG33*(1+'Usages mobilité'!$BH33)^(R$6780-$D$6780)/1000</f>
        <v>0</v>
      </c>
    </row>
    <row r="6971" spans="1:18" hidden="1" outlineLevel="2" x14ac:dyDescent="0.35">
      <c r="A6971" s="209" t="str">
        <f>'Usages mobilité'!A34</f>
        <v>Usage mobilité n°31</v>
      </c>
      <c r="B6971" s="209" t="s">
        <v>639</v>
      </c>
      <c r="C6971" s="209"/>
      <c r="D6971" s="210">
        <f>D6920*'Usages mobilité'!$BG34*(1+'Usages mobilité'!$BH34)^(D$6780-$D$6780)/1000</f>
        <v>0</v>
      </c>
      <c r="E6971" s="210">
        <f>E6920*'Usages mobilité'!$BG34*(1+'Usages mobilité'!$BH34)^(E$6780-$D$6780)/1000</f>
        <v>0</v>
      </c>
      <c r="F6971" s="210">
        <f>F6920*'Usages mobilité'!$BG34*(1+'Usages mobilité'!$BH34)^(F$6780-$D$6780)/1000</f>
        <v>0</v>
      </c>
      <c r="G6971" s="210">
        <f>G6920*'Usages mobilité'!$BG34*(1+'Usages mobilité'!$BH34)^(G$6780-$D$6780)/1000</f>
        <v>0</v>
      </c>
      <c r="H6971" s="210">
        <f>H6920*'Usages mobilité'!$BG34*(1+'Usages mobilité'!$BH34)^(H$6780-$D$6780)/1000</f>
        <v>0</v>
      </c>
      <c r="I6971" s="210">
        <f>I6920*'Usages mobilité'!$BG34*(1+'Usages mobilité'!$BH34)^(I$6780-$D$6780)/1000</f>
        <v>0</v>
      </c>
      <c r="J6971" s="210">
        <f>J6920*'Usages mobilité'!$BG34*(1+'Usages mobilité'!$BH34)^(J$6780-$D$6780)/1000</f>
        <v>0</v>
      </c>
      <c r="K6971" s="210">
        <f>K6920*'Usages mobilité'!$BG34*(1+'Usages mobilité'!$BH34)^(K$6780-$D$6780)/1000</f>
        <v>0</v>
      </c>
      <c r="L6971" s="210">
        <f>L6920*'Usages mobilité'!$BG34*(1+'Usages mobilité'!$BH34)^(L$6780-$D$6780)/1000</f>
        <v>0</v>
      </c>
      <c r="M6971" s="210">
        <f>M6920*'Usages mobilité'!$BG34*(1+'Usages mobilité'!$BH34)^(M$6780-$D$6780)/1000</f>
        <v>0</v>
      </c>
      <c r="N6971" s="210">
        <f>N6920*'Usages mobilité'!$BG34*(1+'Usages mobilité'!$BH34)^(N$6780-$D$6780)/1000</f>
        <v>0</v>
      </c>
      <c r="O6971" s="210">
        <f>O6920*'Usages mobilité'!$BG34*(1+'Usages mobilité'!$BH34)^(O$6780-$D$6780)/1000</f>
        <v>0</v>
      </c>
      <c r="P6971" s="210">
        <f>P6920*'Usages mobilité'!$BG34*(1+'Usages mobilité'!$BH34)^(P$6780-$D$6780)/1000</f>
        <v>0</v>
      </c>
      <c r="Q6971" s="210">
        <f>Q6920*'Usages mobilité'!$BG34*(1+'Usages mobilité'!$BH34)^(Q$6780-$D$6780)/1000</f>
        <v>0</v>
      </c>
      <c r="R6971" s="210">
        <f>R6920*'Usages mobilité'!$BG34*(1+'Usages mobilité'!$BH34)^(R$6780-$D$6780)/1000</f>
        <v>0</v>
      </c>
    </row>
    <row r="6972" spans="1:18" hidden="1" outlineLevel="2" x14ac:dyDescent="0.35">
      <c r="A6972" s="209" t="str">
        <f>'Usages mobilité'!A35</f>
        <v>Usage mobilité n°32</v>
      </c>
      <c r="B6972" s="209" t="s">
        <v>639</v>
      </c>
      <c r="C6972" s="209"/>
      <c r="D6972" s="210">
        <f>D6921*'Usages mobilité'!$BG35*(1+'Usages mobilité'!$BH35)^(D$6780-$D$6780)/1000</f>
        <v>0</v>
      </c>
      <c r="E6972" s="210">
        <f>E6921*'Usages mobilité'!$BG35*(1+'Usages mobilité'!$BH35)^(E$6780-$D$6780)/1000</f>
        <v>0</v>
      </c>
      <c r="F6972" s="210">
        <f>F6921*'Usages mobilité'!$BG35*(1+'Usages mobilité'!$BH35)^(F$6780-$D$6780)/1000</f>
        <v>0</v>
      </c>
      <c r="G6972" s="210">
        <f>G6921*'Usages mobilité'!$BG35*(1+'Usages mobilité'!$BH35)^(G$6780-$D$6780)/1000</f>
        <v>0</v>
      </c>
      <c r="H6972" s="210">
        <f>H6921*'Usages mobilité'!$BG35*(1+'Usages mobilité'!$BH35)^(H$6780-$D$6780)/1000</f>
        <v>0</v>
      </c>
      <c r="I6972" s="210">
        <f>I6921*'Usages mobilité'!$BG35*(1+'Usages mobilité'!$BH35)^(I$6780-$D$6780)/1000</f>
        <v>0</v>
      </c>
      <c r="J6972" s="210">
        <f>J6921*'Usages mobilité'!$BG35*(1+'Usages mobilité'!$BH35)^(J$6780-$D$6780)/1000</f>
        <v>0</v>
      </c>
      <c r="K6972" s="210">
        <f>K6921*'Usages mobilité'!$BG35*(1+'Usages mobilité'!$BH35)^(K$6780-$D$6780)/1000</f>
        <v>0</v>
      </c>
      <c r="L6972" s="210">
        <f>L6921*'Usages mobilité'!$BG35*(1+'Usages mobilité'!$BH35)^(L$6780-$D$6780)/1000</f>
        <v>0</v>
      </c>
      <c r="M6972" s="210">
        <f>M6921*'Usages mobilité'!$BG35*(1+'Usages mobilité'!$BH35)^(M$6780-$D$6780)/1000</f>
        <v>0</v>
      </c>
      <c r="N6972" s="210">
        <f>N6921*'Usages mobilité'!$BG35*(1+'Usages mobilité'!$BH35)^(N$6780-$D$6780)/1000</f>
        <v>0</v>
      </c>
      <c r="O6972" s="210">
        <f>O6921*'Usages mobilité'!$BG35*(1+'Usages mobilité'!$BH35)^(O$6780-$D$6780)/1000</f>
        <v>0</v>
      </c>
      <c r="P6972" s="210">
        <f>P6921*'Usages mobilité'!$BG35*(1+'Usages mobilité'!$BH35)^(P$6780-$D$6780)/1000</f>
        <v>0</v>
      </c>
      <c r="Q6972" s="210">
        <f>Q6921*'Usages mobilité'!$BG35*(1+'Usages mobilité'!$BH35)^(Q$6780-$D$6780)/1000</f>
        <v>0</v>
      </c>
      <c r="R6972" s="210">
        <f>R6921*'Usages mobilité'!$BG35*(1+'Usages mobilité'!$BH35)^(R$6780-$D$6780)/1000</f>
        <v>0</v>
      </c>
    </row>
    <row r="6973" spans="1:18" hidden="1" outlineLevel="2" x14ac:dyDescent="0.35">
      <c r="A6973" s="209" t="str">
        <f>'Usages mobilité'!A36</f>
        <v>Usage mobilité n°33</v>
      </c>
      <c r="B6973" s="209" t="s">
        <v>639</v>
      </c>
      <c r="C6973" s="209"/>
      <c r="D6973" s="210">
        <f>D6922*'Usages mobilité'!$BG36*(1+'Usages mobilité'!$BH36)^(D$6780-$D$6780)/1000</f>
        <v>0</v>
      </c>
      <c r="E6973" s="210">
        <f>E6922*'Usages mobilité'!$BG36*(1+'Usages mobilité'!$BH36)^(E$6780-$D$6780)/1000</f>
        <v>0</v>
      </c>
      <c r="F6973" s="210">
        <f>F6922*'Usages mobilité'!$BG36*(1+'Usages mobilité'!$BH36)^(F$6780-$D$6780)/1000</f>
        <v>0</v>
      </c>
      <c r="G6973" s="210">
        <f>G6922*'Usages mobilité'!$BG36*(1+'Usages mobilité'!$BH36)^(G$6780-$D$6780)/1000</f>
        <v>0</v>
      </c>
      <c r="H6973" s="210">
        <f>H6922*'Usages mobilité'!$BG36*(1+'Usages mobilité'!$BH36)^(H$6780-$D$6780)/1000</f>
        <v>0</v>
      </c>
      <c r="I6973" s="210">
        <f>I6922*'Usages mobilité'!$BG36*(1+'Usages mobilité'!$BH36)^(I$6780-$D$6780)/1000</f>
        <v>0</v>
      </c>
      <c r="J6973" s="210">
        <f>J6922*'Usages mobilité'!$BG36*(1+'Usages mobilité'!$BH36)^(J$6780-$D$6780)/1000</f>
        <v>0</v>
      </c>
      <c r="K6973" s="210">
        <f>K6922*'Usages mobilité'!$BG36*(1+'Usages mobilité'!$BH36)^(K$6780-$D$6780)/1000</f>
        <v>0</v>
      </c>
      <c r="L6973" s="210">
        <f>L6922*'Usages mobilité'!$BG36*(1+'Usages mobilité'!$BH36)^(L$6780-$D$6780)/1000</f>
        <v>0</v>
      </c>
      <c r="M6973" s="210">
        <f>M6922*'Usages mobilité'!$BG36*(1+'Usages mobilité'!$BH36)^(M$6780-$D$6780)/1000</f>
        <v>0</v>
      </c>
      <c r="N6973" s="210">
        <f>N6922*'Usages mobilité'!$BG36*(1+'Usages mobilité'!$BH36)^(N$6780-$D$6780)/1000</f>
        <v>0</v>
      </c>
      <c r="O6973" s="210">
        <f>O6922*'Usages mobilité'!$BG36*(1+'Usages mobilité'!$BH36)^(O$6780-$D$6780)/1000</f>
        <v>0</v>
      </c>
      <c r="P6973" s="210">
        <f>P6922*'Usages mobilité'!$BG36*(1+'Usages mobilité'!$BH36)^(P$6780-$D$6780)/1000</f>
        <v>0</v>
      </c>
      <c r="Q6973" s="210">
        <f>Q6922*'Usages mobilité'!$BG36*(1+'Usages mobilité'!$BH36)^(Q$6780-$D$6780)/1000</f>
        <v>0</v>
      </c>
      <c r="R6973" s="210">
        <f>R6922*'Usages mobilité'!$BG36*(1+'Usages mobilité'!$BH36)^(R$6780-$D$6780)/1000</f>
        <v>0</v>
      </c>
    </row>
    <row r="6974" spans="1:18" hidden="1" outlineLevel="2" x14ac:dyDescent="0.35">
      <c r="A6974" s="209" t="str">
        <f>'Usages mobilité'!A37</f>
        <v>Usage mobilité n°34</v>
      </c>
      <c r="B6974" s="209" t="s">
        <v>639</v>
      </c>
      <c r="C6974" s="209"/>
      <c r="D6974" s="210">
        <f>D6923*'Usages mobilité'!$BG37*(1+'Usages mobilité'!$BH37)^(D$6780-$D$6780)/1000</f>
        <v>0</v>
      </c>
      <c r="E6974" s="210">
        <f>E6923*'Usages mobilité'!$BG37*(1+'Usages mobilité'!$BH37)^(E$6780-$D$6780)/1000</f>
        <v>0</v>
      </c>
      <c r="F6974" s="210">
        <f>F6923*'Usages mobilité'!$BG37*(1+'Usages mobilité'!$BH37)^(F$6780-$D$6780)/1000</f>
        <v>0</v>
      </c>
      <c r="G6974" s="210">
        <f>G6923*'Usages mobilité'!$BG37*(1+'Usages mobilité'!$BH37)^(G$6780-$D$6780)/1000</f>
        <v>0</v>
      </c>
      <c r="H6974" s="210">
        <f>H6923*'Usages mobilité'!$BG37*(1+'Usages mobilité'!$BH37)^(H$6780-$D$6780)/1000</f>
        <v>0</v>
      </c>
      <c r="I6974" s="210">
        <f>I6923*'Usages mobilité'!$BG37*(1+'Usages mobilité'!$BH37)^(I$6780-$D$6780)/1000</f>
        <v>0</v>
      </c>
      <c r="J6974" s="210">
        <f>J6923*'Usages mobilité'!$BG37*(1+'Usages mobilité'!$BH37)^(J$6780-$D$6780)/1000</f>
        <v>0</v>
      </c>
      <c r="K6974" s="210">
        <f>K6923*'Usages mobilité'!$BG37*(1+'Usages mobilité'!$BH37)^(K$6780-$D$6780)/1000</f>
        <v>0</v>
      </c>
      <c r="L6974" s="210">
        <f>L6923*'Usages mobilité'!$BG37*(1+'Usages mobilité'!$BH37)^(L$6780-$D$6780)/1000</f>
        <v>0</v>
      </c>
      <c r="M6974" s="210">
        <f>M6923*'Usages mobilité'!$BG37*(1+'Usages mobilité'!$BH37)^(M$6780-$D$6780)/1000</f>
        <v>0</v>
      </c>
      <c r="N6974" s="210">
        <f>N6923*'Usages mobilité'!$BG37*(1+'Usages mobilité'!$BH37)^(N$6780-$D$6780)/1000</f>
        <v>0</v>
      </c>
      <c r="O6974" s="210">
        <f>O6923*'Usages mobilité'!$BG37*(1+'Usages mobilité'!$BH37)^(O$6780-$D$6780)/1000</f>
        <v>0</v>
      </c>
      <c r="P6974" s="210">
        <f>P6923*'Usages mobilité'!$BG37*(1+'Usages mobilité'!$BH37)^(P$6780-$D$6780)/1000</f>
        <v>0</v>
      </c>
      <c r="Q6974" s="210">
        <f>Q6923*'Usages mobilité'!$BG37*(1+'Usages mobilité'!$BH37)^(Q$6780-$D$6780)/1000</f>
        <v>0</v>
      </c>
      <c r="R6974" s="210">
        <f>R6923*'Usages mobilité'!$BG37*(1+'Usages mobilité'!$BH37)^(R$6780-$D$6780)/1000</f>
        <v>0</v>
      </c>
    </row>
    <row r="6975" spans="1:18" hidden="1" outlineLevel="2" x14ac:dyDescent="0.35">
      <c r="A6975" s="209" t="str">
        <f>'Usages mobilité'!A38</f>
        <v>Usage mobilité n°35</v>
      </c>
      <c r="B6975" s="209" t="s">
        <v>639</v>
      </c>
      <c r="C6975" s="209"/>
      <c r="D6975" s="210">
        <f>D6924*'Usages mobilité'!$BG38*(1+'Usages mobilité'!$BH38)^(D$6780-$D$6780)/1000</f>
        <v>0</v>
      </c>
      <c r="E6975" s="210">
        <f>E6924*'Usages mobilité'!$BG38*(1+'Usages mobilité'!$BH38)^(E$6780-$D$6780)/1000</f>
        <v>0</v>
      </c>
      <c r="F6975" s="210">
        <f>F6924*'Usages mobilité'!$BG38*(1+'Usages mobilité'!$BH38)^(F$6780-$D$6780)/1000</f>
        <v>0</v>
      </c>
      <c r="G6975" s="210">
        <f>G6924*'Usages mobilité'!$BG38*(1+'Usages mobilité'!$BH38)^(G$6780-$D$6780)/1000</f>
        <v>0</v>
      </c>
      <c r="H6975" s="210">
        <f>H6924*'Usages mobilité'!$BG38*(1+'Usages mobilité'!$BH38)^(H$6780-$D$6780)/1000</f>
        <v>0</v>
      </c>
      <c r="I6975" s="210">
        <f>I6924*'Usages mobilité'!$BG38*(1+'Usages mobilité'!$BH38)^(I$6780-$D$6780)/1000</f>
        <v>0</v>
      </c>
      <c r="J6975" s="210">
        <f>J6924*'Usages mobilité'!$BG38*(1+'Usages mobilité'!$BH38)^(J$6780-$D$6780)/1000</f>
        <v>0</v>
      </c>
      <c r="K6975" s="210">
        <f>K6924*'Usages mobilité'!$BG38*(1+'Usages mobilité'!$BH38)^(K$6780-$D$6780)/1000</f>
        <v>0</v>
      </c>
      <c r="L6975" s="210">
        <f>L6924*'Usages mobilité'!$BG38*(1+'Usages mobilité'!$BH38)^(L$6780-$D$6780)/1000</f>
        <v>0</v>
      </c>
      <c r="M6975" s="210">
        <f>M6924*'Usages mobilité'!$BG38*(1+'Usages mobilité'!$BH38)^(M$6780-$D$6780)/1000</f>
        <v>0</v>
      </c>
      <c r="N6975" s="210">
        <f>N6924*'Usages mobilité'!$BG38*(1+'Usages mobilité'!$BH38)^(N$6780-$D$6780)/1000</f>
        <v>0</v>
      </c>
      <c r="O6975" s="210">
        <f>O6924*'Usages mobilité'!$BG38*(1+'Usages mobilité'!$BH38)^(O$6780-$D$6780)/1000</f>
        <v>0</v>
      </c>
      <c r="P6975" s="210">
        <f>P6924*'Usages mobilité'!$BG38*(1+'Usages mobilité'!$BH38)^(P$6780-$D$6780)/1000</f>
        <v>0</v>
      </c>
      <c r="Q6975" s="210">
        <f>Q6924*'Usages mobilité'!$BG38*(1+'Usages mobilité'!$BH38)^(Q$6780-$D$6780)/1000</f>
        <v>0</v>
      </c>
      <c r="R6975" s="210">
        <f>R6924*'Usages mobilité'!$BG38*(1+'Usages mobilité'!$BH38)^(R$6780-$D$6780)/1000</f>
        <v>0</v>
      </c>
    </row>
    <row r="6976" spans="1:18" hidden="1" outlineLevel="2" x14ac:dyDescent="0.35">
      <c r="A6976" s="209" t="str">
        <f>'Usages mobilité'!A39</f>
        <v>Usage mobilité n°36</v>
      </c>
      <c r="B6976" s="209" t="s">
        <v>639</v>
      </c>
      <c r="C6976" s="209"/>
      <c r="D6976" s="210">
        <f>D6925*'Usages mobilité'!$BG39*(1+'Usages mobilité'!$BH39)^(D$6780-$D$6780)/1000</f>
        <v>0</v>
      </c>
      <c r="E6976" s="210">
        <f>E6925*'Usages mobilité'!$BG39*(1+'Usages mobilité'!$BH39)^(E$6780-$D$6780)/1000</f>
        <v>0</v>
      </c>
      <c r="F6976" s="210">
        <f>F6925*'Usages mobilité'!$BG39*(1+'Usages mobilité'!$BH39)^(F$6780-$D$6780)/1000</f>
        <v>0</v>
      </c>
      <c r="G6976" s="210">
        <f>G6925*'Usages mobilité'!$BG39*(1+'Usages mobilité'!$BH39)^(G$6780-$D$6780)/1000</f>
        <v>0</v>
      </c>
      <c r="H6976" s="210">
        <f>H6925*'Usages mobilité'!$BG39*(1+'Usages mobilité'!$BH39)^(H$6780-$D$6780)/1000</f>
        <v>0</v>
      </c>
      <c r="I6976" s="210">
        <f>I6925*'Usages mobilité'!$BG39*(1+'Usages mobilité'!$BH39)^(I$6780-$D$6780)/1000</f>
        <v>0</v>
      </c>
      <c r="J6976" s="210">
        <f>J6925*'Usages mobilité'!$BG39*(1+'Usages mobilité'!$BH39)^(J$6780-$D$6780)/1000</f>
        <v>0</v>
      </c>
      <c r="K6976" s="210">
        <f>K6925*'Usages mobilité'!$BG39*(1+'Usages mobilité'!$BH39)^(K$6780-$D$6780)/1000</f>
        <v>0</v>
      </c>
      <c r="L6976" s="210">
        <f>L6925*'Usages mobilité'!$BG39*(1+'Usages mobilité'!$BH39)^(L$6780-$D$6780)/1000</f>
        <v>0</v>
      </c>
      <c r="M6976" s="210">
        <f>M6925*'Usages mobilité'!$BG39*(1+'Usages mobilité'!$BH39)^(M$6780-$D$6780)/1000</f>
        <v>0</v>
      </c>
      <c r="N6976" s="210">
        <f>N6925*'Usages mobilité'!$BG39*(1+'Usages mobilité'!$BH39)^(N$6780-$D$6780)/1000</f>
        <v>0</v>
      </c>
      <c r="O6976" s="210">
        <f>O6925*'Usages mobilité'!$BG39*(1+'Usages mobilité'!$BH39)^(O$6780-$D$6780)/1000</f>
        <v>0</v>
      </c>
      <c r="P6976" s="210">
        <f>P6925*'Usages mobilité'!$BG39*(1+'Usages mobilité'!$BH39)^(P$6780-$D$6780)/1000</f>
        <v>0</v>
      </c>
      <c r="Q6976" s="210">
        <f>Q6925*'Usages mobilité'!$BG39*(1+'Usages mobilité'!$BH39)^(Q$6780-$D$6780)/1000</f>
        <v>0</v>
      </c>
      <c r="R6976" s="210">
        <f>R6925*'Usages mobilité'!$BG39*(1+'Usages mobilité'!$BH39)^(R$6780-$D$6780)/1000</f>
        <v>0</v>
      </c>
    </row>
    <row r="6977" spans="1:18" hidden="1" outlineLevel="2" x14ac:dyDescent="0.35">
      <c r="A6977" s="209" t="str">
        <f>'Usages mobilité'!A40</f>
        <v>Usage mobilité n°37</v>
      </c>
      <c r="B6977" s="209" t="s">
        <v>639</v>
      </c>
      <c r="C6977" s="209"/>
      <c r="D6977" s="210">
        <f>D6926*'Usages mobilité'!$BG40*(1+'Usages mobilité'!$BH40)^(D$6780-$D$6780)/1000</f>
        <v>0</v>
      </c>
      <c r="E6977" s="210">
        <f>E6926*'Usages mobilité'!$BG40*(1+'Usages mobilité'!$BH40)^(E$6780-$D$6780)/1000</f>
        <v>0</v>
      </c>
      <c r="F6977" s="210">
        <f>F6926*'Usages mobilité'!$BG40*(1+'Usages mobilité'!$BH40)^(F$6780-$D$6780)/1000</f>
        <v>0</v>
      </c>
      <c r="G6977" s="210">
        <f>G6926*'Usages mobilité'!$BG40*(1+'Usages mobilité'!$BH40)^(G$6780-$D$6780)/1000</f>
        <v>0</v>
      </c>
      <c r="H6977" s="210">
        <f>H6926*'Usages mobilité'!$BG40*(1+'Usages mobilité'!$BH40)^(H$6780-$D$6780)/1000</f>
        <v>0</v>
      </c>
      <c r="I6977" s="210">
        <f>I6926*'Usages mobilité'!$BG40*(1+'Usages mobilité'!$BH40)^(I$6780-$D$6780)/1000</f>
        <v>0</v>
      </c>
      <c r="J6977" s="210">
        <f>J6926*'Usages mobilité'!$BG40*(1+'Usages mobilité'!$BH40)^(J$6780-$D$6780)/1000</f>
        <v>0</v>
      </c>
      <c r="K6977" s="210">
        <f>K6926*'Usages mobilité'!$BG40*(1+'Usages mobilité'!$BH40)^(K$6780-$D$6780)/1000</f>
        <v>0</v>
      </c>
      <c r="L6977" s="210">
        <f>L6926*'Usages mobilité'!$BG40*(1+'Usages mobilité'!$BH40)^(L$6780-$D$6780)/1000</f>
        <v>0</v>
      </c>
      <c r="M6977" s="210">
        <f>M6926*'Usages mobilité'!$BG40*(1+'Usages mobilité'!$BH40)^(M$6780-$D$6780)/1000</f>
        <v>0</v>
      </c>
      <c r="N6977" s="210">
        <f>N6926*'Usages mobilité'!$BG40*(1+'Usages mobilité'!$BH40)^(N$6780-$D$6780)/1000</f>
        <v>0</v>
      </c>
      <c r="O6977" s="210">
        <f>O6926*'Usages mobilité'!$BG40*(1+'Usages mobilité'!$BH40)^(O$6780-$D$6780)/1000</f>
        <v>0</v>
      </c>
      <c r="P6977" s="210">
        <f>P6926*'Usages mobilité'!$BG40*(1+'Usages mobilité'!$BH40)^(P$6780-$D$6780)/1000</f>
        <v>0</v>
      </c>
      <c r="Q6977" s="210">
        <f>Q6926*'Usages mobilité'!$BG40*(1+'Usages mobilité'!$BH40)^(Q$6780-$D$6780)/1000</f>
        <v>0</v>
      </c>
      <c r="R6977" s="210">
        <f>R6926*'Usages mobilité'!$BG40*(1+'Usages mobilité'!$BH40)^(R$6780-$D$6780)/1000</f>
        <v>0</v>
      </c>
    </row>
    <row r="6978" spans="1:18" hidden="1" outlineLevel="2" x14ac:dyDescent="0.35">
      <c r="A6978" s="209" t="str">
        <f>'Usages mobilité'!A41</f>
        <v>Usage mobilité n°38</v>
      </c>
      <c r="B6978" s="209" t="s">
        <v>639</v>
      </c>
      <c r="C6978" s="209"/>
      <c r="D6978" s="210">
        <f>D6927*'Usages mobilité'!$BG41*(1+'Usages mobilité'!$BH41)^(D$6780-$D$6780)/1000</f>
        <v>0</v>
      </c>
      <c r="E6978" s="210">
        <f>E6927*'Usages mobilité'!$BG41*(1+'Usages mobilité'!$BH41)^(E$6780-$D$6780)/1000</f>
        <v>0</v>
      </c>
      <c r="F6978" s="210">
        <f>F6927*'Usages mobilité'!$BG41*(1+'Usages mobilité'!$BH41)^(F$6780-$D$6780)/1000</f>
        <v>0</v>
      </c>
      <c r="G6978" s="210">
        <f>G6927*'Usages mobilité'!$BG41*(1+'Usages mobilité'!$BH41)^(G$6780-$D$6780)/1000</f>
        <v>0</v>
      </c>
      <c r="H6978" s="210">
        <f>H6927*'Usages mobilité'!$BG41*(1+'Usages mobilité'!$BH41)^(H$6780-$D$6780)/1000</f>
        <v>0</v>
      </c>
      <c r="I6978" s="210">
        <f>I6927*'Usages mobilité'!$BG41*(1+'Usages mobilité'!$BH41)^(I$6780-$D$6780)/1000</f>
        <v>0</v>
      </c>
      <c r="J6978" s="210">
        <f>J6927*'Usages mobilité'!$BG41*(1+'Usages mobilité'!$BH41)^(J$6780-$D$6780)/1000</f>
        <v>0</v>
      </c>
      <c r="K6978" s="210">
        <f>K6927*'Usages mobilité'!$BG41*(1+'Usages mobilité'!$BH41)^(K$6780-$D$6780)/1000</f>
        <v>0</v>
      </c>
      <c r="L6978" s="210">
        <f>L6927*'Usages mobilité'!$BG41*(1+'Usages mobilité'!$BH41)^(L$6780-$D$6780)/1000</f>
        <v>0</v>
      </c>
      <c r="M6978" s="210">
        <f>M6927*'Usages mobilité'!$BG41*(1+'Usages mobilité'!$BH41)^(M$6780-$D$6780)/1000</f>
        <v>0</v>
      </c>
      <c r="N6978" s="210">
        <f>N6927*'Usages mobilité'!$BG41*(1+'Usages mobilité'!$BH41)^(N$6780-$D$6780)/1000</f>
        <v>0</v>
      </c>
      <c r="O6978" s="210">
        <f>O6927*'Usages mobilité'!$BG41*(1+'Usages mobilité'!$BH41)^(O$6780-$D$6780)/1000</f>
        <v>0</v>
      </c>
      <c r="P6978" s="210">
        <f>P6927*'Usages mobilité'!$BG41*(1+'Usages mobilité'!$BH41)^(P$6780-$D$6780)/1000</f>
        <v>0</v>
      </c>
      <c r="Q6978" s="210">
        <f>Q6927*'Usages mobilité'!$BG41*(1+'Usages mobilité'!$BH41)^(Q$6780-$D$6780)/1000</f>
        <v>0</v>
      </c>
      <c r="R6978" s="210">
        <f>R6927*'Usages mobilité'!$BG41*(1+'Usages mobilité'!$BH41)^(R$6780-$D$6780)/1000</f>
        <v>0</v>
      </c>
    </row>
    <row r="6979" spans="1:18" hidden="1" outlineLevel="2" x14ac:dyDescent="0.35">
      <c r="A6979" s="209" t="str">
        <f>'Usages mobilité'!A42</f>
        <v>Usage mobilité n°39</v>
      </c>
      <c r="B6979" s="209" t="s">
        <v>639</v>
      </c>
      <c r="C6979" s="209"/>
      <c r="D6979" s="210">
        <f>D6928*'Usages mobilité'!$BG42*(1+'Usages mobilité'!$BH42)^(D$6780-$D$6780)/1000</f>
        <v>0</v>
      </c>
      <c r="E6979" s="210">
        <f>E6928*'Usages mobilité'!$BG42*(1+'Usages mobilité'!$BH42)^(E$6780-$D$6780)/1000</f>
        <v>0</v>
      </c>
      <c r="F6979" s="210">
        <f>F6928*'Usages mobilité'!$BG42*(1+'Usages mobilité'!$BH42)^(F$6780-$D$6780)/1000</f>
        <v>0</v>
      </c>
      <c r="G6979" s="210">
        <f>G6928*'Usages mobilité'!$BG42*(1+'Usages mobilité'!$BH42)^(G$6780-$D$6780)/1000</f>
        <v>0</v>
      </c>
      <c r="H6979" s="210">
        <f>H6928*'Usages mobilité'!$BG42*(1+'Usages mobilité'!$BH42)^(H$6780-$D$6780)/1000</f>
        <v>0</v>
      </c>
      <c r="I6979" s="210">
        <f>I6928*'Usages mobilité'!$BG42*(1+'Usages mobilité'!$BH42)^(I$6780-$D$6780)/1000</f>
        <v>0</v>
      </c>
      <c r="J6979" s="210">
        <f>J6928*'Usages mobilité'!$BG42*(1+'Usages mobilité'!$BH42)^(J$6780-$D$6780)/1000</f>
        <v>0</v>
      </c>
      <c r="K6979" s="210">
        <f>K6928*'Usages mobilité'!$BG42*(1+'Usages mobilité'!$BH42)^(K$6780-$D$6780)/1000</f>
        <v>0</v>
      </c>
      <c r="L6979" s="210">
        <f>L6928*'Usages mobilité'!$BG42*(1+'Usages mobilité'!$BH42)^(L$6780-$D$6780)/1000</f>
        <v>0</v>
      </c>
      <c r="M6979" s="210">
        <f>M6928*'Usages mobilité'!$BG42*(1+'Usages mobilité'!$BH42)^(M$6780-$D$6780)/1000</f>
        <v>0</v>
      </c>
      <c r="N6979" s="210">
        <f>N6928*'Usages mobilité'!$BG42*(1+'Usages mobilité'!$BH42)^(N$6780-$D$6780)/1000</f>
        <v>0</v>
      </c>
      <c r="O6979" s="210">
        <f>O6928*'Usages mobilité'!$BG42*(1+'Usages mobilité'!$BH42)^(O$6780-$D$6780)/1000</f>
        <v>0</v>
      </c>
      <c r="P6979" s="210">
        <f>P6928*'Usages mobilité'!$BG42*(1+'Usages mobilité'!$BH42)^(P$6780-$D$6780)/1000</f>
        <v>0</v>
      </c>
      <c r="Q6979" s="210">
        <f>Q6928*'Usages mobilité'!$BG42*(1+'Usages mobilité'!$BH42)^(Q$6780-$D$6780)/1000</f>
        <v>0</v>
      </c>
      <c r="R6979" s="210">
        <f>R6928*'Usages mobilité'!$BG42*(1+'Usages mobilité'!$BH42)^(R$6780-$D$6780)/1000</f>
        <v>0</v>
      </c>
    </row>
    <row r="6980" spans="1:18" hidden="1" outlineLevel="2" x14ac:dyDescent="0.35">
      <c r="A6980" s="209" t="str">
        <f>'Usages mobilité'!A43</f>
        <v>Usage mobilité n°40</v>
      </c>
      <c r="B6980" s="209" t="s">
        <v>639</v>
      </c>
      <c r="C6980" s="209"/>
      <c r="D6980" s="210">
        <f>D6929*'Usages mobilité'!$BG43*(1+'Usages mobilité'!$BH43)^(D$6780-$D$6780)/1000</f>
        <v>0</v>
      </c>
      <c r="E6980" s="210">
        <f>E6929*'Usages mobilité'!$BG43*(1+'Usages mobilité'!$BH43)^(E$6780-$D$6780)/1000</f>
        <v>0</v>
      </c>
      <c r="F6980" s="210">
        <f>F6929*'Usages mobilité'!$BG43*(1+'Usages mobilité'!$BH43)^(F$6780-$D$6780)/1000</f>
        <v>0</v>
      </c>
      <c r="G6980" s="210">
        <f>G6929*'Usages mobilité'!$BG43*(1+'Usages mobilité'!$BH43)^(G$6780-$D$6780)/1000</f>
        <v>0</v>
      </c>
      <c r="H6980" s="210">
        <f>H6929*'Usages mobilité'!$BG43*(1+'Usages mobilité'!$BH43)^(H$6780-$D$6780)/1000</f>
        <v>0</v>
      </c>
      <c r="I6980" s="210">
        <f>I6929*'Usages mobilité'!$BG43*(1+'Usages mobilité'!$BH43)^(I$6780-$D$6780)/1000</f>
        <v>0</v>
      </c>
      <c r="J6980" s="210">
        <f>J6929*'Usages mobilité'!$BG43*(1+'Usages mobilité'!$BH43)^(J$6780-$D$6780)/1000</f>
        <v>0</v>
      </c>
      <c r="K6980" s="210">
        <f>K6929*'Usages mobilité'!$BG43*(1+'Usages mobilité'!$BH43)^(K$6780-$D$6780)/1000</f>
        <v>0</v>
      </c>
      <c r="L6980" s="210">
        <f>L6929*'Usages mobilité'!$BG43*(1+'Usages mobilité'!$BH43)^(L$6780-$D$6780)/1000</f>
        <v>0</v>
      </c>
      <c r="M6980" s="210">
        <f>M6929*'Usages mobilité'!$BG43*(1+'Usages mobilité'!$BH43)^(M$6780-$D$6780)/1000</f>
        <v>0</v>
      </c>
      <c r="N6980" s="210">
        <f>N6929*'Usages mobilité'!$BG43*(1+'Usages mobilité'!$BH43)^(N$6780-$D$6780)/1000</f>
        <v>0</v>
      </c>
      <c r="O6980" s="210">
        <f>O6929*'Usages mobilité'!$BG43*(1+'Usages mobilité'!$BH43)^(O$6780-$D$6780)/1000</f>
        <v>0</v>
      </c>
      <c r="P6980" s="210">
        <f>P6929*'Usages mobilité'!$BG43*(1+'Usages mobilité'!$BH43)^(P$6780-$D$6780)/1000</f>
        <v>0</v>
      </c>
      <c r="Q6980" s="210">
        <f>Q6929*'Usages mobilité'!$BG43*(1+'Usages mobilité'!$BH43)^(Q$6780-$D$6780)/1000</f>
        <v>0</v>
      </c>
      <c r="R6980" s="210">
        <f>R6929*'Usages mobilité'!$BG43*(1+'Usages mobilité'!$BH43)^(R$6780-$D$6780)/1000</f>
        <v>0</v>
      </c>
    </row>
    <row r="6981" spans="1:18" hidden="1" outlineLevel="2" x14ac:dyDescent="0.35">
      <c r="A6981" s="209" t="str">
        <f>'Usages mobilité'!A44</f>
        <v>Usage mobilité n°41</v>
      </c>
      <c r="B6981" s="209" t="s">
        <v>639</v>
      </c>
      <c r="C6981" s="209"/>
      <c r="D6981" s="210">
        <f>D6930*'Usages mobilité'!$BG44*(1+'Usages mobilité'!$BH44)^(D$6780-$D$6780)/1000</f>
        <v>0</v>
      </c>
      <c r="E6981" s="210">
        <f>E6930*'Usages mobilité'!$BG44*(1+'Usages mobilité'!$BH44)^(E$6780-$D$6780)/1000</f>
        <v>0</v>
      </c>
      <c r="F6981" s="210">
        <f>F6930*'Usages mobilité'!$BG44*(1+'Usages mobilité'!$BH44)^(F$6780-$D$6780)/1000</f>
        <v>0</v>
      </c>
      <c r="G6981" s="210">
        <f>G6930*'Usages mobilité'!$BG44*(1+'Usages mobilité'!$BH44)^(G$6780-$D$6780)/1000</f>
        <v>0</v>
      </c>
      <c r="H6981" s="210">
        <f>H6930*'Usages mobilité'!$BG44*(1+'Usages mobilité'!$BH44)^(H$6780-$D$6780)/1000</f>
        <v>0</v>
      </c>
      <c r="I6981" s="210">
        <f>I6930*'Usages mobilité'!$BG44*(1+'Usages mobilité'!$BH44)^(I$6780-$D$6780)/1000</f>
        <v>0</v>
      </c>
      <c r="J6981" s="210">
        <f>J6930*'Usages mobilité'!$BG44*(1+'Usages mobilité'!$BH44)^(J$6780-$D$6780)/1000</f>
        <v>0</v>
      </c>
      <c r="K6981" s="210">
        <f>K6930*'Usages mobilité'!$BG44*(1+'Usages mobilité'!$BH44)^(K$6780-$D$6780)/1000</f>
        <v>0</v>
      </c>
      <c r="L6981" s="210">
        <f>L6930*'Usages mobilité'!$BG44*(1+'Usages mobilité'!$BH44)^(L$6780-$D$6780)/1000</f>
        <v>0</v>
      </c>
      <c r="M6981" s="210">
        <f>M6930*'Usages mobilité'!$BG44*(1+'Usages mobilité'!$BH44)^(M$6780-$D$6780)/1000</f>
        <v>0</v>
      </c>
      <c r="N6981" s="210">
        <f>N6930*'Usages mobilité'!$BG44*(1+'Usages mobilité'!$BH44)^(N$6780-$D$6780)/1000</f>
        <v>0</v>
      </c>
      <c r="O6981" s="210">
        <f>O6930*'Usages mobilité'!$BG44*(1+'Usages mobilité'!$BH44)^(O$6780-$D$6780)/1000</f>
        <v>0</v>
      </c>
      <c r="P6981" s="210">
        <f>P6930*'Usages mobilité'!$BG44*(1+'Usages mobilité'!$BH44)^(P$6780-$D$6780)/1000</f>
        <v>0</v>
      </c>
      <c r="Q6981" s="210">
        <f>Q6930*'Usages mobilité'!$BG44*(1+'Usages mobilité'!$BH44)^(Q$6780-$D$6780)/1000</f>
        <v>0</v>
      </c>
      <c r="R6981" s="210">
        <f>R6930*'Usages mobilité'!$BG44*(1+'Usages mobilité'!$BH44)^(R$6780-$D$6780)/1000</f>
        <v>0</v>
      </c>
    </row>
    <row r="6982" spans="1:18" hidden="1" outlineLevel="2" x14ac:dyDescent="0.35">
      <c r="A6982" s="209" t="str">
        <f>'Usages mobilité'!A45</f>
        <v>Usage mobilité n°42</v>
      </c>
      <c r="B6982" s="209" t="s">
        <v>639</v>
      </c>
      <c r="C6982" s="209"/>
      <c r="D6982" s="210">
        <f>D6931*'Usages mobilité'!$BG45*(1+'Usages mobilité'!$BH45)^(D$6780-$D$6780)/1000</f>
        <v>0</v>
      </c>
      <c r="E6982" s="210">
        <f>E6931*'Usages mobilité'!$BG45*(1+'Usages mobilité'!$BH45)^(E$6780-$D$6780)/1000</f>
        <v>0</v>
      </c>
      <c r="F6982" s="210">
        <f>F6931*'Usages mobilité'!$BG45*(1+'Usages mobilité'!$BH45)^(F$6780-$D$6780)/1000</f>
        <v>0</v>
      </c>
      <c r="G6982" s="210">
        <f>G6931*'Usages mobilité'!$BG45*(1+'Usages mobilité'!$BH45)^(G$6780-$D$6780)/1000</f>
        <v>0</v>
      </c>
      <c r="H6982" s="210">
        <f>H6931*'Usages mobilité'!$BG45*(1+'Usages mobilité'!$BH45)^(H$6780-$D$6780)/1000</f>
        <v>0</v>
      </c>
      <c r="I6982" s="210">
        <f>I6931*'Usages mobilité'!$BG45*(1+'Usages mobilité'!$BH45)^(I$6780-$D$6780)/1000</f>
        <v>0</v>
      </c>
      <c r="J6982" s="210">
        <f>J6931*'Usages mobilité'!$BG45*(1+'Usages mobilité'!$BH45)^(J$6780-$D$6780)/1000</f>
        <v>0</v>
      </c>
      <c r="K6982" s="210">
        <f>K6931*'Usages mobilité'!$BG45*(1+'Usages mobilité'!$BH45)^(K$6780-$D$6780)/1000</f>
        <v>0</v>
      </c>
      <c r="L6982" s="210">
        <f>L6931*'Usages mobilité'!$BG45*(1+'Usages mobilité'!$BH45)^(L$6780-$D$6780)/1000</f>
        <v>0</v>
      </c>
      <c r="M6982" s="210">
        <f>M6931*'Usages mobilité'!$BG45*(1+'Usages mobilité'!$BH45)^(M$6780-$D$6780)/1000</f>
        <v>0</v>
      </c>
      <c r="N6982" s="210">
        <f>N6931*'Usages mobilité'!$BG45*(1+'Usages mobilité'!$BH45)^(N$6780-$D$6780)/1000</f>
        <v>0</v>
      </c>
      <c r="O6982" s="210">
        <f>O6931*'Usages mobilité'!$BG45*(1+'Usages mobilité'!$BH45)^(O$6780-$D$6780)/1000</f>
        <v>0</v>
      </c>
      <c r="P6982" s="210">
        <f>P6931*'Usages mobilité'!$BG45*(1+'Usages mobilité'!$BH45)^(P$6780-$D$6780)/1000</f>
        <v>0</v>
      </c>
      <c r="Q6982" s="210">
        <f>Q6931*'Usages mobilité'!$BG45*(1+'Usages mobilité'!$BH45)^(Q$6780-$D$6780)/1000</f>
        <v>0</v>
      </c>
      <c r="R6982" s="210">
        <f>R6931*'Usages mobilité'!$BG45*(1+'Usages mobilité'!$BH45)^(R$6780-$D$6780)/1000</f>
        <v>0</v>
      </c>
    </row>
    <row r="6983" spans="1:18" hidden="1" outlineLevel="2" x14ac:dyDescent="0.35">
      <c r="A6983" s="209" t="str">
        <f>'Usages mobilité'!A46</f>
        <v>Usage mobilité n°43</v>
      </c>
      <c r="B6983" s="209" t="s">
        <v>639</v>
      </c>
      <c r="C6983" s="209"/>
      <c r="D6983" s="210">
        <f>D6932*'Usages mobilité'!$BG46*(1+'Usages mobilité'!$BH46)^(D$6780-$D$6780)/1000</f>
        <v>0</v>
      </c>
      <c r="E6983" s="210">
        <f>E6932*'Usages mobilité'!$BG46*(1+'Usages mobilité'!$BH46)^(E$6780-$D$6780)/1000</f>
        <v>0</v>
      </c>
      <c r="F6983" s="210">
        <f>F6932*'Usages mobilité'!$BG46*(1+'Usages mobilité'!$BH46)^(F$6780-$D$6780)/1000</f>
        <v>0</v>
      </c>
      <c r="G6983" s="210">
        <f>G6932*'Usages mobilité'!$BG46*(1+'Usages mobilité'!$BH46)^(G$6780-$D$6780)/1000</f>
        <v>0</v>
      </c>
      <c r="H6983" s="210">
        <f>H6932*'Usages mobilité'!$BG46*(1+'Usages mobilité'!$BH46)^(H$6780-$D$6780)/1000</f>
        <v>0</v>
      </c>
      <c r="I6983" s="210">
        <f>I6932*'Usages mobilité'!$BG46*(1+'Usages mobilité'!$BH46)^(I$6780-$D$6780)/1000</f>
        <v>0</v>
      </c>
      <c r="J6983" s="210">
        <f>J6932*'Usages mobilité'!$BG46*(1+'Usages mobilité'!$BH46)^(J$6780-$D$6780)/1000</f>
        <v>0</v>
      </c>
      <c r="K6983" s="210">
        <f>K6932*'Usages mobilité'!$BG46*(1+'Usages mobilité'!$BH46)^(K$6780-$D$6780)/1000</f>
        <v>0</v>
      </c>
      <c r="L6983" s="210">
        <f>L6932*'Usages mobilité'!$BG46*(1+'Usages mobilité'!$BH46)^(L$6780-$D$6780)/1000</f>
        <v>0</v>
      </c>
      <c r="M6983" s="210">
        <f>M6932*'Usages mobilité'!$BG46*(1+'Usages mobilité'!$BH46)^(M$6780-$D$6780)/1000</f>
        <v>0</v>
      </c>
      <c r="N6983" s="210">
        <f>N6932*'Usages mobilité'!$BG46*(1+'Usages mobilité'!$BH46)^(N$6780-$D$6780)/1000</f>
        <v>0</v>
      </c>
      <c r="O6983" s="210">
        <f>O6932*'Usages mobilité'!$BG46*(1+'Usages mobilité'!$BH46)^(O$6780-$D$6780)/1000</f>
        <v>0</v>
      </c>
      <c r="P6983" s="210">
        <f>P6932*'Usages mobilité'!$BG46*(1+'Usages mobilité'!$BH46)^(P$6780-$D$6780)/1000</f>
        <v>0</v>
      </c>
      <c r="Q6983" s="210">
        <f>Q6932*'Usages mobilité'!$BG46*(1+'Usages mobilité'!$BH46)^(Q$6780-$D$6780)/1000</f>
        <v>0</v>
      </c>
      <c r="R6983" s="210">
        <f>R6932*'Usages mobilité'!$BG46*(1+'Usages mobilité'!$BH46)^(R$6780-$D$6780)/1000</f>
        <v>0</v>
      </c>
    </row>
    <row r="6984" spans="1:18" hidden="1" outlineLevel="2" x14ac:dyDescent="0.35">
      <c r="A6984" s="209" t="str">
        <f>'Usages mobilité'!A47</f>
        <v>Usage mobilité n°44</v>
      </c>
      <c r="B6984" s="209" t="s">
        <v>639</v>
      </c>
      <c r="C6984" s="209"/>
      <c r="D6984" s="210">
        <f>D6933*'Usages mobilité'!$BG47*(1+'Usages mobilité'!$BH47)^(D$6780-$D$6780)/1000</f>
        <v>0</v>
      </c>
      <c r="E6984" s="210">
        <f>E6933*'Usages mobilité'!$BG47*(1+'Usages mobilité'!$BH47)^(E$6780-$D$6780)/1000</f>
        <v>0</v>
      </c>
      <c r="F6984" s="210">
        <f>F6933*'Usages mobilité'!$BG47*(1+'Usages mobilité'!$BH47)^(F$6780-$D$6780)/1000</f>
        <v>0</v>
      </c>
      <c r="G6984" s="210">
        <f>G6933*'Usages mobilité'!$BG47*(1+'Usages mobilité'!$BH47)^(G$6780-$D$6780)/1000</f>
        <v>0</v>
      </c>
      <c r="H6984" s="210">
        <f>H6933*'Usages mobilité'!$BG47*(1+'Usages mobilité'!$BH47)^(H$6780-$D$6780)/1000</f>
        <v>0</v>
      </c>
      <c r="I6984" s="210">
        <f>I6933*'Usages mobilité'!$BG47*(1+'Usages mobilité'!$BH47)^(I$6780-$D$6780)/1000</f>
        <v>0</v>
      </c>
      <c r="J6984" s="210">
        <f>J6933*'Usages mobilité'!$BG47*(1+'Usages mobilité'!$BH47)^(J$6780-$D$6780)/1000</f>
        <v>0</v>
      </c>
      <c r="K6984" s="210">
        <f>K6933*'Usages mobilité'!$BG47*(1+'Usages mobilité'!$BH47)^(K$6780-$D$6780)/1000</f>
        <v>0</v>
      </c>
      <c r="L6984" s="210">
        <f>L6933*'Usages mobilité'!$BG47*(1+'Usages mobilité'!$BH47)^(L$6780-$D$6780)/1000</f>
        <v>0</v>
      </c>
      <c r="M6984" s="210">
        <f>M6933*'Usages mobilité'!$BG47*(1+'Usages mobilité'!$BH47)^(M$6780-$D$6780)/1000</f>
        <v>0</v>
      </c>
      <c r="N6984" s="210">
        <f>N6933*'Usages mobilité'!$BG47*(1+'Usages mobilité'!$BH47)^(N$6780-$D$6780)/1000</f>
        <v>0</v>
      </c>
      <c r="O6984" s="210">
        <f>O6933*'Usages mobilité'!$BG47*(1+'Usages mobilité'!$BH47)^(O$6780-$D$6780)/1000</f>
        <v>0</v>
      </c>
      <c r="P6984" s="210">
        <f>P6933*'Usages mobilité'!$BG47*(1+'Usages mobilité'!$BH47)^(P$6780-$D$6780)/1000</f>
        <v>0</v>
      </c>
      <c r="Q6984" s="210">
        <f>Q6933*'Usages mobilité'!$BG47*(1+'Usages mobilité'!$BH47)^(Q$6780-$D$6780)/1000</f>
        <v>0</v>
      </c>
      <c r="R6984" s="210">
        <f>R6933*'Usages mobilité'!$BG47*(1+'Usages mobilité'!$BH47)^(R$6780-$D$6780)/1000</f>
        <v>0</v>
      </c>
    </row>
    <row r="6985" spans="1:18" hidden="1" outlineLevel="2" x14ac:dyDescent="0.35">
      <c r="A6985" s="209" t="str">
        <f>'Usages mobilité'!A48</f>
        <v>Usage mobilité n°45</v>
      </c>
      <c r="B6985" s="209" t="s">
        <v>639</v>
      </c>
      <c r="C6985" s="209"/>
      <c r="D6985" s="210">
        <f>D6934*'Usages mobilité'!$BG48*(1+'Usages mobilité'!$BH48)^(D$6780-$D$6780)/1000</f>
        <v>0</v>
      </c>
      <c r="E6985" s="210">
        <f>E6934*'Usages mobilité'!$BG48*(1+'Usages mobilité'!$BH48)^(E$6780-$D$6780)/1000</f>
        <v>0</v>
      </c>
      <c r="F6985" s="210">
        <f>F6934*'Usages mobilité'!$BG48*(1+'Usages mobilité'!$BH48)^(F$6780-$D$6780)/1000</f>
        <v>0</v>
      </c>
      <c r="G6985" s="210">
        <f>G6934*'Usages mobilité'!$BG48*(1+'Usages mobilité'!$BH48)^(G$6780-$D$6780)/1000</f>
        <v>0</v>
      </c>
      <c r="H6985" s="210">
        <f>H6934*'Usages mobilité'!$BG48*(1+'Usages mobilité'!$BH48)^(H$6780-$D$6780)/1000</f>
        <v>0</v>
      </c>
      <c r="I6985" s="210">
        <f>I6934*'Usages mobilité'!$BG48*(1+'Usages mobilité'!$BH48)^(I$6780-$D$6780)/1000</f>
        <v>0</v>
      </c>
      <c r="J6985" s="210">
        <f>J6934*'Usages mobilité'!$BG48*(1+'Usages mobilité'!$BH48)^(J$6780-$D$6780)/1000</f>
        <v>0</v>
      </c>
      <c r="K6985" s="210">
        <f>K6934*'Usages mobilité'!$BG48*(1+'Usages mobilité'!$BH48)^(K$6780-$D$6780)/1000</f>
        <v>0</v>
      </c>
      <c r="L6985" s="210">
        <f>L6934*'Usages mobilité'!$BG48*(1+'Usages mobilité'!$BH48)^(L$6780-$D$6780)/1000</f>
        <v>0</v>
      </c>
      <c r="M6985" s="210">
        <f>M6934*'Usages mobilité'!$BG48*(1+'Usages mobilité'!$BH48)^(M$6780-$D$6780)/1000</f>
        <v>0</v>
      </c>
      <c r="N6985" s="210">
        <f>N6934*'Usages mobilité'!$BG48*(1+'Usages mobilité'!$BH48)^(N$6780-$D$6780)/1000</f>
        <v>0</v>
      </c>
      <c r="O6985" s="210">
        <f>O6934*'Usages mobilité'!$BG48*(1+'Usages mobilité'!$BH48)^(O$6780-$D$6780)/1000</f>
        <v>0</v>
      </c>
      <c r="P6985" s="210">
        <f>P6934*'Usages mobilité'!$BG48*(1+'Usages mobilité'!$BH48)^(P$6780-$D$6780)/1000</f>
        <v>0</v>
      </c>
      <c r="Q6985" s="210">
        <f>Q6934*'Usages mobilité'!$BG48*(1+'Usages mobilité'!$BH48)^(Q$6780-$D$6780)/1000</f>
        <v>0</v>
      </c>
      <c r="R6985" s="210">
        <f>R6934*'Usages mobilité'!$BG48*(1+'Usages mobilité'!$BH48)^(R$6780-$D$6780)/1000</f>
        <v>0</v>
      </c>
    </row>
    <row r="6986" spans="1:18" hidden="1" outlineLevel="2" x14ac:dyDescent="0.35">
      <c r="A6986" s="209" t="str">
        <f>'Usages mobilité'!A49</f>
        <v>Usage mobilité n°46</v>
      </c>
      <c r="B6986" s="209" t="s">
        <v>639</v>
      </c>
      <c r="C6986" s="209"/>
      <c r="D6986" s="210">
        <f>D6935*'Usages mobilité'!$BG49*(1+'Usages mobilité'!$BH49)^(D$6780-$D$6780)/1000</f>
        <v>0</v>
      </c>
      <c r="E6986" s="210">
        <f>E6935*'Usages mobilité'!$BG49*(1+'Usages mobilité'!$BH49)^(E$6780-$D$6780)/1000</f>
        <v>0</v>
      </c>
      <c r="F6986" s="210">
        <f>F6935*'Usages mobilité'!$BG49*(1+'Usages mobilité'!$BH49)^(F$6780-$D$6780)/1000</f>
        <v>0</v>
      </c>
      <c r="G6986" s="210">
        <f>G6935*'Usages mobilité'!$BG49*(1+'Usages mobilité'!$BH49)^(G$6780-$D$6780)/1000</f>
        <v>0</v>
      </c>
      <c r="H6986" s="210">
        <f>H6935*'Usages mobilité'!$BG49*(1+'Usages mobilité'!$BH49)^(H$6780-$D$6780)/1000</f>
        <v>0</v>
      </c>
      <c r="I6986" s="210">
        <f>I6935*'Usages mobilité'!$BG49*(1+'Usages mobilité'!$BH49)^(I$6780-$D$6780)/1000</f>
        <v>0</v>
      </c>
      <c r="J6986" s="210">
        <f>J6935*'Usages mobilité'!$BG49*(1+'Usages mobilité'!$BH49)^(J$6780-$D$6780)/1000</f>
        <v>0</v>
      </c>
      <c r="K6986" s="210">
        <f>K6935*'Usages mobilité'!$BG49*(1+'Usages mobilité'!$BH49)^(K$6780-$D$6780)/1000</f>
        <v>0</v>
      </c>
      <c r="L6986" s="210">
        <f>L6935*'Usages mobilité'!$BG49*(1+'Usages mobilité'!$BH49)^(L$6780-$D$6780)/1000</f>
        <v>0</v>
      </c>
      <c r="M6986" s="210">
        <f>M6935*'Usages mobilité'!$BG49*(1+'Usages mobilité'!$BH49)^(M$6780-$D$6780)/1000</f>
        <v>0</v>
      </c>
      <c r="N6986" s="210">
        <f>N6935*'Usages mobilité'!$BG49*(1+'Usages mobilité'!$BH49)^(N$6780-$D$6780)/1000</f>
        <v>0</v>
      </c>
      <c r="O6986" s="210">
        <f>O6935*'Usages mobilité'!$BG49*(1+'Usages mobilité'!$BH49)^(O$6780-$D$6780)/1000</f>
        <v>0</v>
      </c>
      <c r="P6986" s="210">
        <f>P6935*'Usages mobilité'!$BG49*(1+'Usages mobilité'!$BH49)^(P$6780-$D$6780)/1000</f>
        <v>0</v>
      </c>
      <c r="Q6986" s="210">
        <f>Q6935*'Usages mobilité'!$BG49*(1+'Usages mobilité'!$BH49)^(Q$6780-$D$6780)/1000</f>
        <v>0</v>
      </c>
      <c r="R6986" s="210">
        <f>R6935*'Usages mobilité'!$BG49*(1+'Usages mobilité'!$BH49)^(R$6780-$D$6780)/1000</f>
        <v>0</v>
      </c>
    </row>
    <row r="6987" spans="1:18" hidden="1" outlineLevel="2" x14ac:dyDescent="0.35">
      <c r="A6987" s="209" t="str">
        <f>'Usages mobilité'!A50</f>
        <v>Usage mobilité n°47</v>
      </c>
      <c r="B6987" s="209" t="s">
        <v>639</v>
      </c>
      <c r="C6987" s="209"/>
      <c r="D6987" s="210">
        <f>D6936*'Usages mobilité'!$BG50*(1+'Usages mobilité'!$BH50)^(D$6780-$D$6780)/1000</f>
        <v>0</v>
      </c>
      <c r="E6987" s="210">
        <f>E6936*'Usages mobilité'!$BG50*(1+'Usages mobilité'!$BH50)^(E$6780-$D$6780)/1000</f>
        <v>0</v>
      </c>
      <c r="F6987" s="210">
        <f>F6936*'Usages mobilité'!$BG50*(1+'Usages mobilité'!$BH50)^(F$6780-$D$6780)/1000</f>
        <v>0</v>
      </c>
      <c r="G6987" s="210">
        <f>G6936*'Usages mobilité'!$BG50*(1+'Usages mobilité'!$BH50)^(G$6780-$D$6780)/1000</f>
        <v>0</v>
      </c>
      <c r="H6987" s="210">
        <f>H6936*'Usages mobilité'!$BG50*(1+'Usages mobilité'!$BH50)^(H$6780-$D$6780)/1000</f>
        <v>0</v>
      </c>
      <c r="I6987" s="210">
        <f>I6936*'Usages mobilité'!$BG50*(1+'Usages mobilité'!$BH50)^(I$6780-$D$6780)/1000</f>
        <v>0</v>
      </c>
      <c r="J6987" s="210">
        <f>J6936*'Usages mobilité'!$BG50*(1+'Usages mobilité'!$BH50)^(J$6780-$D$6780)/1000</f>
        <v>0</v>
      </c>
      <c r="K6987" s="210">
        <f>K6936*'Usages mobilité'!$BG50*(1+'Usages mobilité'!$BH50)^(K$6780-$D$6780)/1000</f>
        <v>0</v>
      </c>
      <c r="L6987" s="210">
        <f>L6936*'Usages mobilité'!$BG50*(1+'Usages mobilité'!$BH50)^(L$6780-$D$6780)/1000</f>
        <v>0</v>
      </c>
      <c r="M6987" s="210">
        <f>M6936*'Usages mobilité'!$BG50*(1+'Usages mobilité'!$BH50)^(M$6780-$D$6780)/1000</f>
        <v>0</v>
      </c>
      <c r="N6987" s="210">
        <f>N6936*'Usages mobilité'!$BG50*(1+'Usages mobilité'!$BH50)^(N$6780-$D$6780)/1000</f>
        <v>0</v>
      </c>
      <c r="O6987" s="210">
        <f>O6936*'Usages mobilité'!$BG50*(1+'Usages mobilité'!$BH50)^(O$6780-$D$6780)/1000</f>
        <v>0</v>
      </c>
      <c r="P6987" s="210">
        <f>P6936*'Usages mobilité'!$BG50*(1+'Usages mobilité'!$BH50)^(P$6780-$D$6780)/1000</f>
        <v>0</v>
      </c>
      <c r="Q6987" s="210">
        <f>Q6936*'Usages mobilité'!$BG50*(1+'Usages mobilité'!$BH50)^(Q$6780-$D$6780)/1000</f>
        <v>0</v>
      </c>
      <c r="R6987" s="210">
        <f>R6936*'Usages mobilité'!$BG50*(1+'Usages mobilité'!$BH50)^(R$6780-$D$6780)/1000</f>
        <v>0</v>
      </c>
    </row>
    <row r="6988" spans="1:18" hidden="1" outlineLevel="2" x14ac:dyDescent="0.35">
      <c r="A6988" s="209" t="str">
        <f>'Usages mobilité'!A51</f>
        <v>Usage mobilité n°48</v>
      </c>
      <c r="B6988" s="209" t="s">
        <v>639</v>
      </c>
      <c r="C6988" s="209"/>
      <c r="D6988" s="210">
        <f>D6937*'Usages mobilité'!$BG51*(1+'Usages mobilité'!$BH51)^(D$6780-$D$6780)/1000</f>
        <v>0</v>
      </c>
      <c r="E6988" s="210">
        <f>E6937*'Usages mobilité'!$BG51*(1+'Usages mobilité'!$BH51)^(E$6780-$D$6780)/1000</f>
        <v>0</v>
      </c>
      <c r="F6988" s="210">
        <f>F6937*'Usages mobilité'!$BG51*(1+'Usages mobilité'!$BH51)^(F$6780-$D$6780)/1000</f>
        <v>0</v>
      </c>
      <c r="G6988" s="210">
        <f>G6937*'Usages mobilité'!$BG51*(1+'Usages mobilité'!$BH51)^(G$6780-$D$6780)/1000</f>
        <v>0</v>
      </c>
      <c r="H6988" s="210">
        <f>H6937*'Usages mobilité'!$BG51*(1+'Usages mobilité'!$BH51)^(H$6780-$D$6780)/1000</f>
        <v>0</v>
      </c>
      <c r="I6988" s="210">
        <f>I6937*'Usages mobilité'!$BG51*(1+'Usages mobilité'!$BH51)^(I$6780-$D$6780)/1000</f>
        <v>0</v>
      </c>
      <c r="J6988" s="210">
        <f>J6937*'Usages mobilité'!$BG51*(1+'Usages mobilité'!$BH51)^(J$6780-$D$6780)/1000</f>
        <v>0</v>
      </c>
      <c r="K6988" s="210">
        <f>K6937*'Usages mobilité'!$BG51*(1+'Usages mobilité'!$BH51)^(K$6780-$D$6780)/1000</f>
        <v>0</v>
      </c>
      <c r="L6988" s="210">
        <f>L6937*'Usages mobilité'!$BG51*(1+'Usages mobilité'!$BH51)^(L$6780-$D$6780)/1000</f>
        <v>0</v>
      </c>
      <c r="M6988" s="210">
        <f>M6937*'Usages mobilité'!$BG51*(1+'Usages mobilité'!$BH51)^(M$6780-$D$6780)/1000</f>
        <v>0</v>
      </c>
      <c r="N6988" s="210">
        <f>N6937*'Usages mobilité'!$BG51*(1+'Usages mobilité'!$BH51)^(N$6780-$D$6780)/1000</f>
        <v>0</v>
      </c>
      <c r="O6988" s="210">
        <f>O6937*'Usages mobilité'!$BG51*(1+'Usages mobilité'!$BH51)^(O$6780-$D$6780)/1000</f>
        <v>0</v>
      </c>
      <c r="P6988" s="210">
        <f>P6937*'Usages mobilité'!$BG51*(1+'Usages mobilité'!$BH51)^(P$6780-$D$6780)/1000</f>
        <v>0</v>
      </c>
      <c r="Q6988" s="210">
        <f>Q6937*'Usages mobilité'!$BG51*(1+'Usages mobilité'!$BH51)^(Q$6780-$D$6780)/1000</f>
        <v>0</v>
      </c>
      <c r="R6988" s="210">
        <f>R6937*'Usages mobilité'!$BG51*(1+'Usages mobilité'!$BH51)^(R$6780-$D$6780)/1000</f>
        <v>0</v>
      </c>
    </row>
    <row r="6989" spans="1:18" hidden="1" outlineLevel="2" x14ac:dyDescent="0.35">
      <c r="A6989" s="209" t="str">
        <f>'Usages mobilité'!A52</f>
        <v>Usage mobilité n°49</v>
      </c>
      <c r="B6989" s="209" t="s">
        <v>639</v>
      </c>
      <c r="C6989" s="209"/>
      <c r="D6989" s="210">
        <f>D6938*'Usages mobilité'!$BG52*(1+'Usages mobilité'!$BH52)^(D$6780-$D$6780)/1000</f>
        <v>0</v>
      </c>
      <c r="E6989" s="210">
        <f>E6938*'Usages mobilité'!$BG52*(1+'Usages mobilité'!$BH52)^(E$6780-$D$6780)/1000</f>
        <v>0</v>
      </c>
      <c r="F6989" s="210">
        <f>F6938*'Usages mobilité'!$BG52*(1+'Usages mobilité'!$BH52)^(F$6780-$D$6780)/1000</f>
        <v>0</v>
      </c>
      <c r="G6989" s="210">
        <f>G6938*'Usages mobilité'!$BG52*(1+'Usages mobilité'!$BH52)^(G$6780-$D$6780)/1000</f>
        <v>0</v>
      </c>
      <c r="H6989" s="210">
        <f>H6938*'Usages mobilité'!$BG52*(1+'Usages mobilité'!$BH52)^(H$6780-$D$6780)/1000</f>
        <v>0</v>
      </c>
      <c r="I6989" s="210">
        <f>I6938*'Usages mobilité'!$BG52*(1+'Usages mobilité'!$BH52)^(I$6780-$D$6780)/1000</f>
        <v>0</v>
      </c>
      <c r="J6989" s="210">
        <f>J6938*'Usages mobilité'!$BG52*(1+'Usages mobilité'!$BH52)^(J$6780-$D$6780)/1000</f>
        <v>0</v>
      </c>
      <c r="K6989" s="210">
        <f>K6938*'Usages mobilité'!$BG52*(1+'Usages mobilité'!$BH52)^(K$6780-$D$6780)/1000</f>
        <v>0</v>
      </c>
      <c r="L6989" s="210">
        <f>L6938*'Usages mobilité'!$BG52*(1+'Usages mobilité'!$BH52)^(L$6780-$D$6780)/1000</f>
        <v>0</v>
      </c>
      <c r="M6989" s="210">
        <f>M6938*'Usages mobilité'!$BG52*(1+'Usages mobilité'!$BH52)^(M$6780-$D$6780)/1000</f>
        <v>0</v>
      </c>
      <c r="N6989" s="210">
        <f>N6938*'Usages mobilité'!$BG52*(1+'Usages mobilité'!$BH52)^(N$6780-$D$6780)/1000</f>
        <v>0</v>
      </c>
      <c r="O6989" s="210">
        <f>O6938*'Usages mobilité'!$BG52*(1+'Usages mobilité'!$BH52)^(O$6780-$D$6780)/1000</f>
        <v>0</v>
      </c>
      <c r="P6989" s="210">
        <f>P6938*'Usages mobilité'!$BG52*(1+'Usages mobilité'!$BH52)^(P$6780-$D$6780)/1000</f>
        <v>0</v>
      </c>
      <c r="Q6989" s="210">
        <f>Q6938*'Usages mobilité'!$BG52*(1+'Usages mobilité'!$BH52)^(Q$6780-$D$6780)/1000</f>
        <v>0</v>
      </c>
      <c r="R6989" s="210">
        <f>R6938*'Usages mobilité'!$BG52*(1+'Usages mobilité'!$BH52)^(R$6780-$D$6780)/1000</f>
        <v>0</v>
      </c>
    </row>
    <row r="6990" spans="1:18" hidden="1" outlineLevel="2" x14ac:dyDescent="0.35">
      <c r="A6990" s="209" t="str">
        <f>'Usages mobilité'!A53</f>
        <v>Usage mobilité n°50</v>
      </c>
      <c r="B6990" s="209" t="s">
        <v>639</v>
      </c>
      <c r="C6990" s="209"/>
      <c r="D6990" s="210">
        <f>D6939*'Usages mobilité'!$BG53*(1+'Usages mobilité'!$BH53)^(D$6780-$D$6780)/1000</f>
        <v>0</v>
      </c>
      <c r="E6990" s="210">
        <f>E6939*'Usages mobilité'!$BG53*(1+'Usages mobilité'!$BH53)^(E$6780-$D$6780)/1000</f>
        <v>0</v>
      </c>
      <c r="F6990" s="210">
        <f>F6939*'Usages mobilité'!$BG53*(1+'Usages mobilité'!$BH53)^(F$6780-$D$6780)/1000</f>
        <v>0</v>
      </c>
      <c r="G6990" s="210">
        <f>G6939*'Usages mobilité'!$BG53*(1+'Usages mobilité'!$BH53)^(G$6780-$D$6780)/1000</f>
        <v>0</v>
      </c>
      <c r="H6990" s="210">
        <f>H6939*'Usages mobilité'!$BG53*(1+'Usages mobilité'!$BH53)^(H$6780-$D$6780)/1000</f>
        <v>0</v>
      </c>
      <c r="I6990" s="210">
        <f>I6939*'Usages mobilité'!$BG53*(1+'Usages mobilité'!$BH53)^(I$6780-$D$6780)/1000</f>
        <v>0</v>
      </c>
      <c r="J6990" s="210">
        <f>J6939*'Usages mobilité'!$BG53*(1+'Usages mobilité'!$BH53)^(J$6780-$D$6780)/1000</f>
        <v>0</v>
      </c>
      <c r="K6990" s="210">
        <f>K6939*'Usages mobilité'!$BG53*(1+'Usages mobilité'!$BH53)^(K$6780-$D$6780)/1000</f>
        <v>0</v>
      </c>
      <c r="L6990" s="210">
        <f>L6939*'Usages mobilité'!$BG53*(1+'Usages mobilité'!$BH53)^(L$6780-$D$6780)/1000</f>
        <v>0</v>
      </c>
      <c r="M6990" s="210">
        <f>M6939*'Usages mobilité'!$BG53*(1+'Usages mobilité'!$BH53)^(M$6780-$D$6780)/1000</f>
        <v>0</v>
      </c>
      <c r="N6990" s="210">
        <f>N6939*'Usages mobilité'!$BG53*(1+'Usages mobilité'!$BH53)^(N$6780-$D$6780)/1000</f>
        <v>0</v>
      </c>
      <c r="O6990" s="210">
        <f>O6939*'Usages mobilité'!$BG53*(1+'Usages mobilité'!$BH53)^(O$6780-$D$6780)/1000</f>
        <v>0</v>
      </c>
      <c r="P6990" s="210">
        <f>P6939*'Usages mobilité'!$BG53*(1+'Usages mobilité'!$BH53)^(P$6780-$D$6780)/1000</f>
        <v>0</v>
      </c>
      <c r="Q6990" s="210">
        <f>Q6939*'Usages mobilité'!$BG53*(1+'Usages mobilité'!$BH53)^(Q$6780-$D$6780)/1000</f>
        <v>0</v>
      </c>
      <c r="R6990" s="210">
        <f>R6939*'Usages mobilité'!$BG53*(1+'Usages mobilité'!$BH53)^(R$6780-$D$6780)/1000</f>
        <v>0</v>
      </c>
    </row>
    <row r="6991" spans="1:18" hidden="1" outlineLevel="1" collapsed="1" x14ac:dyDescent="0.35">
      <c r="A6991" s="209" t="s">
        <v>644</v>
      </c>
      <c r="B6991" s="209"/>
      <c r="C6991" s="209"/>
      <c r="D6991" s="210">
        <f t="shared" ref="D6991:R6991" si="611">SUM(D6941:D6990)</f>
        <v>0</v>
      </c>
      <c r="E6991" s="210">
        <f t="shared" si="611"/>
        <v>0</v>
      </c>
      <c r="F6991" s="210">
        <f t="shared" si="611"/>
        <v>0</v>
      </c>
      <c r="G6991" s="210">
        <f t="shared" si="611"/>
        <v>0</v>
      </c>
      <c r="H6991" s="210">
        <f t="shared" si="611"/>
        <v>0</v>
      </c>
      <c r="I6991" s="210">
        <f t="shared" si="611"/>
        <v>0</v>
      </c>
      <c r="J6991" s="210">
        <f t="shared" si="611"/>
        <v>0</v>
      </c>
      <c r="K6991" s="210">
        <f t="shared" si="611"/>
        <v>0</v>
      </c>
      <c r="L6991" s="210">
        <f t="shared" si="611"/>
        <v>0</v>
      </c>
      <c r="M6991" s="210">
        <f t="shared" si="611"/>
        <v>0</v>
      </c>
      <c r="N6991" s="210">
        <f t="shared" si="611"/>
        <v>0</v>
      </c>
      <c r="O6991" s="210">
        <f t="shared" si="611"/>
        <v>0</v>
      </c>
      <c r="P6991" s="210">
        <f t="shared" si="611"/>
        <v>0</v>
      </c>
      <c r="Q6991" s="210">
        <f t="shared" si="611"/>
        <v>0</v>
      </c>
      <c r="R6991" s="210">
        <f t="shared" si="611"/>
        <v>0</v>
      </c>
    </row>
    <row r="6992" spans="1:18" hidden="1" outlineLevel="1" x14ac:dyDescent="0.35">
      <c r="A6992" s="43" t="s">
        <v>645</v>
      </c>
      <c r="B6992" s="43"/>
      <c r="C6992" s="43"/>
      <c r="D6992" s="231"/>
      <c r="E6992" s="231"/>
      <c r="F6992" s="231"/>
      <c r="G6992" s="231"/>
      <c r="H6992" s="231"/>
      <c r="I6992" s="231"/>
      <c r="J6992" s="231"/>
      <c r="K6992" s="231"/>
      <c r="L6992" s="231"/>
      <c r="M6992" s="231"/>
      <c r="N6992" s="231"/>
      <c r="O6992" s="231"/>
      <c r="P6992" s="231"/>
      <c r="Q6992" s="231"/>
      <c r="R6992" s="231"/>
    </row>
    <row r="6993" spans="1:18" hidden="1" outlineLevel="1" x14ac:dyDescent="0.35">
      <c r="A6993" s="43" t="s">
        <v>646</v>
      </c>
      <c r="B6993" s="43"/>
      <c r="C6993" s="43"/>
      <c r="D6993" s="231"/>
      <c r="E6993" s="231"/>
      <c r="F6993" s="231"/>
      <c r="G6993" s="231"/>
      <c r="H6993" s="231"/>
      <c r="I6993" s="231"/>
      <c r="J6993" s="231"/>
      <c r="K6993" s="231"/>
      <c r="L6993" s="231"/>
      <c r="M6993" s="231"/>
      <c r="N6993" s="231"/>
      <c r="O6993" s="231"/>
      <c r="P6993" s="231"/>
      <c r="Q6993" s="231"/>
      <c r="R6993" s="231"/>
    </row>
    <row r="6994" spans="1:18" hidden="1" outlineLevel="1" x14ac:dyDescent="0.35">
      <c r="A6994" s="211" t="s">
        <v>647</v>
      </c>
      <c r="B6994" s="209"/>
      <c r="C6994" s="209"/>
      <c r="D6994" s="210">
        <f t="shared" ref="D6994:R6994" si="612">D6887+D6889+D6991+D6993</f>
        <v>0</v>
      </c>
      <c r="E6994" s="210">
        <f t="shared" si="612"/>
        <v>0</v>
      </c>
      <c r="F6994" s="210">
        <f t="shared" si="612"/>
        <v>0</v>
      </c>
      <c r="G6994" s="210">
        <f t="shared" si="612"/>
        <v>0</v>
      </c>
      <c r="H6994" s="210">
        <f t="shared" si="612"/>
        <v>0</v>
      </c>
      <c r="I6994" s="210">
        <f t="shared" si="612"/>
        <v>0</v>
      </c>
      <c r="J6994" s="210">
        <f t="shared" si="612"/>
        <v>0</v>
      </c>
      <c r="K6994" s="210">
        <f t="shared" si="612"/>
        <v>0</v>
      </c>
      <c r="L6994" s="210">
        <f t="shared" si="612"/>
        <v>0</v>
      </c>
      <c r="M6994" s="210">
        <f t="shared" si="612"/>
        <v>0</v>
      </c>
      <c r="N6994" s="210">
        <f t="shared" si="612"/>
        <v>0</v>
      </c>
      <c r="O6994" s="210">
        <f t="shared" si="612"/>
        <v>0</v>
      </c>
      <c r="P6994" s="210">
        <f t="shared" si="612"/>
        <v>0</v>
      </c>
      <c r="Q6994" s="210">
        <f t="shared" si="612"/>
        <v>0</v>
      </c>
      <c r="R6994" s="210">
        <f t="shared" si="612"/>
        <v>0</v>
      </c>
    </row>
    <row r="6995" spans="1:18" s="23" customFormat="1" hidden="1" outlineLevel="1" x14ac:dyDescent="0.35"/>
    <row r="6996" spans="1:18" hidden="1" outlineLevel="1" x14ac:dyDescent="0.35">
      <c r="A6996" s="273" t="s">
        <v>648</v>
      </c>
      <c r="B6996" s="212" t="s">
        <v>649</v>
      </c>
      <c r="C6996" s="43"/>
      <c r="D6996" s="231">
        <v>10000</v>
      </c>
      <c r="E6996" s="231">
        <v>10000</v>
      </c>
      <c r="F6996" s="231">
        <v>10000</v>
      </c>
      <c r="G6996" s="231"/>
      <c r="H6996" s="231"/>
      <c r="I6996" s="231"/>
      <c r="J6996" s="231"/>
      <c r="K6996" s="231"/>
      <c r="L6996" s="231"/>
      <c r="M6996" s="231"/>
      <c r="N6996" s="231"/>
      <c r="O6996" s="231"/>
      <c r="P6996" s="231"/>
      <c r="Q6996" s="231"/>
      <c r="R6996" s="231"/>
    </row>
    <row r="6997" spans="1:18" hidden="1" outlineLevel="1" x14ac:dyDescent="0.35">
      <c r="A6997" s="273"/>
      <c r="B6997" s="213" t="s">
        <v>650</v>
      </c>
      <c r="C6997" s="209"/>
      <c r="D6997" s="210">
        <f>IF(AND($B6776&lt;&gt;"",$B6777&lt;&gt;""),D6996*(VLOOKUP($B6776,Production!$G4:$P53,10)*(1+VLOOKUP($B6776,Production!$G4:$Q53,11))^(D6780-$D6780))/1000,0)</f>
        <v>0</v>
      </c>
      <c r="E6997" s="210">
        <f>IF(AND($B6776&lt;&gt;"",$B6777&lt;&gt;""),E6996*(VLOOKUP($B6776,Production!$G4:$P53,10)*(1+VLOOKUP($B6776,Production!$G4:$Q53,11))^(E6780-$D6780))/1000,0)</f>
        <v>0</v>
      </c>
      <c r="F6997" s="210">
        <f>IF(AND($B6776&lt;&gt;"",$B6777&lt;&gt;""),F6996*(VLOOKUP($B6776,Production!$G4:$P53,10)*(1+VLOOKUP($B6776,Production!$G4:$Q53,11))^(F6780-$D6780))/1000,0)</f>
        <v>0</v>
      </c>
      <c r="G6997" s="210">
        <f>IF(AND($B6776&lt;&gt;"",$B6777&lt;&gt;""),G6996*(VLOOKUP($B6776,Production!$G4:$P53,10)*(1+VLOOKUP($B6776,Production!$G4:$Q53,11))^(G6780-$D6780))/1000,0)</f>
        <v>0</v>
      </c>
      <c r="H6997" s="210">
        <f>IF(AND($B6776&lt;&gt;"",$B6777&lt;&gt;""),H6996*(VLOOKUP($B6776,Production!$G4:$P53,10)*(1+VLOOKUP($B6776,Production!$G4:$Q53,11))^(H6780-$D6780))/1000,0)</f>
        <v>0</v>
      </c>
      <c r="I6997" s="210">
        <f>IF(AND($B6776&lt;&gt;"",$B6777&lt;&gt;""),I6996*(VLOOKUP($B6776,Production!$G4:$P53,10)*(1+VLOOKUP($B6776,Production!$G4:$Q53,11))^(I6780-$D6780))/1000,0)</f>
        <v>0</v>
      </c>
      <c r="J6997" s="210">
        <f>IF(AND($B6776&lt;&gt;"",$B6777&lt;&gt;""),J6996*(VLOOKUP($B6776,Production!$G4:$P53,10)*(1+VLOOKUP($B6776,Production!$G4:$Q53,11))^(J6780-$D6780))/1000,0)</f>
        <v>0</v>
      </c>
      <c r="K6997" s="210">
        <f>IF(AND($B6776&lt;&gt;"",$B6777&lt;&gt;""),K6996*(VLOOKUP($B6776,Production!$G4:$P53,10)*(1+VLOOKUP($B6776,Production!$G4:$Q53,11))^(K6780-$D6780))/1000,0)</f>
        <v>0</v>
      </c>
      <c r="L6997" s="210">
        <f>IF(AND($B6776&lt;&gt;"",$B6777&lt;&gt;""),L6996*(VLOOKUP($B6776,Production!$G4:$P53,10)*(1+VLOOKUP($B6776,Production!$G4:$Q53,11))^(L6780-$D6780))/1000,0)</f>
        <v>0</v>
      </c>
      <c r="M6997" s="210">
        <f>IF(AND($B6776&lt;&gt;"",$B6777&lt;&gt;""),M6996*(VLOOKUP($B6776,Production!$G4:$P53,10)*(1+VLOOKUP($B6776,Production!$G4:$Q53,11))^(M6780-$D6780))/1000,0)</f>
        <v>0</v>
      </c>
      <c r="N6997" s="210">
        <f>IF(AND($B6776&lt;&gt;"",$B6777&lt;&gt;""),N6996*(VLOOKUP($B6776,Production!$G4:$P53,10)*(1+VLOOKUP($B6776,Production!$G4:$Q53,11))^(N6780-$D6780))/1000,0)</f>
        <v>0</v>
      </c>
      <c r="O6997" s="210">
        <f>IF(AND($B6776&lt;&gt;"",$B6777&lt;&gt;""),O6996*(VLOOKUP($B6776,Production!$G4:$P53,10)*(1+VLOOKUP($B6776,Production!$G4:$Q53,11))^(O6780-$D6780))/1000,0)</f>
        <v>0</v>
      </c>
      <c r="P6997" s="210">
        <f>IF(AND($B6776&lt;&gt;"",$B6777&lt;&gt;""),P6996*(VLOOKUP($B6776,Production!$G4:$P53,10)*(1+VLOOKUP($B6776,Production!$G4:$Q53,11))^(P6780-$D6780))/1000,0)</f>
        <v>0</v>
      </c>
      <c r="Q6997" s="210">
        <f>IF(AND($B6776&lt;&gt;"",$B6777&lt;&gt;""),Q6996*(VLOOKUP($B6776,Production!$G4:$P53,10)*(1+VLOOKUP($B6776,Production!$G4:$Q53,11))^(Q6780-$D6780))/1000,0)</f>
        <v>0</v>
      </c>
      <c r="R6997" s="210">
        <f>IF(AND($B6776&lt;&gt;"",$B6777&lt;&gt;""),R6996*(VLOOKUP($B6776,Production!$G4:$P53,10)*(1+VLOOKUP($B6776,Production!$G4:$Q53,11))^(R6780-$D6780))/1000,0)</f>
        <v>0</v>
      </c>
    </row>
    <row r="6998" spans="1:18" hidden="1" outlineLevel="1" x14ac:dyDescent="0.35">
      <c r="A6998" s="273" t="s">
        <v>651</v>
      </c>
      <c r="B6998" s="212" t="s">
        <v>652</v>
      </c>
      <c r="C6998" s="43"/>
      <c r="D6998" s="231"/>
      <c r="E6998" s="231"/>
      <c r="F6998" s="231"/>
      <c r="G6998" s="231"/>
      <c r="H6998" s="231"/>
      <c r="I6998" s="231"/>
      <c r="J6998" s="231"/>
      <c r="K6998" s="231"/>
      <c r="L6998" s="231"/>
      <c r="M6998" s="231"/>
      <c r="N6998" s="231"/>
      <c r="O6998" s="231"/>
      <c r="P6998" s="231"/>
      <c r="Q6998" s="231"/>
      <c r="R6998" s="231"/>
    </row>
    <row r="6999" spans="1:18" hidden="1" outlineLevel="1" x14ac:dyDescent="0.35">
      <c r="A6999" s="273"/>
      <c r="B6999" s="213" t="s">
        <v>650</v>
      </c>
      <c r="C6999" s="209"/>
      <c r="D6999" s="210">
        <f>IF($B6776&lt;&gt;"",D6998*(VLOOKUP($B6776,Production!$G4:$R53,12)*(1+VLOOKUP($B6776,Production!$G4:$S53,13))^(D6780-$D6780))/1000,0)</f>
        <v>0</v>
      </c>
      <c r="E6999" s="210">
        <f>IF($B6776&lt;&gt;"",E6998*(VLOOKUP($B6776,Production!$G4:$R53,12)*(1+VLOOKUP($B6776,Production!$G4:$S53,13))^(E6780-$D6780))/1000,0)</f>
        <v>0</v>
      </c>
      <c r="F6999" s="210">
        <f>IF($B6776&lt;&gt;"",F6998*(VLOOKUP($B6776,Production!$G4:$R53,12)*(1+VLOOKUP($B6776,Production!$G4:$S53,13))^(F6780-$D6780))/1000,0)</f>
        <v>0</v>
      </c>
      <c r="G6999" s="210">
        <f>IF($B6776&lt;&gt;"",G6998*(VLOOKUP($B6776,Production!$G4:$R53,12)*(1+VLOOKUP($B6776,Production!$G4:$S53,13))^(G6780-$D6780))/1000,0)</f>
        <v>0</v>
      </c>
      <c r="H6999" s="210">
        <f>IF($B6776&lt;&gt;"",H6998*(VLOOKUP($B6776,Production!$G4:$R53,12)*(1+VLOOKUP($B6776,Production!$G4:$S53,13))^(H6780-$D6780))/1000,0)</f>
        <v>0</v>
      </c>
      <c r="I6999" s="210">
        <f>IF($B6776&lt;&gt;"",I6998*(VLOOKUP($B6776,Production!$G4:$R53,12)*(1+VLOOKUP($B6776,Production!$G4:$S53,13))^(I6780-$D6780))/1000,0)</f>
        <v>0</v>
      </c>
      <c r="J6999" s="210">
        <f>IF($B6776&lt;&gt;"",J6998*(VLOOKUP($B6776,Production!$G4:$R53,12)*(1+VLOOKUP($B6776,Production!$G4:$S53,13))^(J6780-$D6780))/1000,0)</f>
        <v>0</v>
      </c>
      <c r="K6999" s="210">
        <f>IF($B6776&lt;&gt;"",K6998*(VLOOKUP($B6776,Production!$G4:$R53,12)*(1+VLOOKUP($B6776,Production!$G4:$S53,13))^(K6780-$D6780))/1000,0)</f>
        <v>0</v>
      </c>
      <c r="L6999" s="210">
        <f>IF($B6776&lt;&gt;"",L6998*(VLOOKUP($B6776,Production!$G4:$R53,12)*(1+VLOOKUP($B6776,Production!$G4:$S53,13))^(L6780-$D6780))/1000,0)</f>
        <v>0</v>
      </c>
      <c r="M6999" s="210">
        <f>IF($B6776&lt;&gt;"",M6998*(VLOOKUP($B6776,Production!$G4:$R53,12)*(1+VLOOKUP($B6776,Production!$G4:$S53,13))^(M6780-$D6780))/1000,0)</f>
        <v>0</v>
      </c>
      <c r="N6999" s="210">
        <f>IF($B6776&lt;&gt;"",N6998*(VLOOKUP($B6776,Production!$G4:$R53,12)*(1+VLOOKUP($B6776,Production!$G4:$S53,13))^(N6780-$D6780))/1000,0)</f>
        <v>0</v>
      </c>
      <c r="O6999" s="210">
        <f>IF($B6776&lt;&gt;"",O6998*(VLOOKUP($B6776,Production!$G4:$R53,12)*(1+VLOOKUP($B6776,Production!$G4:$S53,13))^(O6780-$D6780))/1000,0)</f>
        <v>0</v>
      </c>
      <c r="P6999" s="210">
        <f>IF($B6776&lt;&gt;"",P6998*(VLOOKUP($B6776,Production!$G4:$R53,12)*(1+VLOOKUP($B6776,Production!$G4:$S53,13))^(P6780-$D6780))/1000,0)</f>
        <v>0</v>
      </c>
      <c r="Q6999" s="210">
        <f>IF($B6776&lt;&gt;"",Q6998*(VLOOKUP($B6776,Production!$G4:$R53,12)*(1+VLOOKUP($B6776,Production!$G4:$S53,13))^(Q6780-$D6780))/1000,0)</f>
        <v>0</v>
      </c>
      <c r="R6999" s="210">
        <f>IF($B6776&lt;&gt;"",R6998*(VLOOKUP($B6776,Production!$G4:$R53,12)*(1+VLOOKUP($B6776,Production!$G4:$S53,13))^(R6780-$D6780))/1000,0)</f>
        <v>0</v>
      </c>
    </row>
    <row r="7000" spans="1:18" hidden="1" outlineLevel="1" x14ac:dyDescent="0.35">
      <c r="A7000" s="212" t="s">
        <v>653</v>
      </c>
      <c r="B7000" s="212"/>
      <c r="C7000" s="43"/>
      <c r="D7000" s="231"/>
      <c r="E7000" s="231"/>
      <c r="F7000" s="231"/>
      <c r="G7000" s="231"/>
      <c r="H7000" s="231"/>
      <c r="I7000" s="231"/>
      <c r="J7000" s="231"/>
      <c r="K7000" s="231"/>
      <c r="L7000" s="231"/>
      <c r="M7000" s="231"/>
      <c r="N7000" s="231"/>
      <c r="O7000" s="231"/>
      <c r="P7000" s="231"/>
      <c r="Q7000" s="231"/>
      <c r="R7000" s="231"/>
    </row>
    <row r="7001" spans="1:18" hidden="1" outlineLevel="1" x14ac:dyDescent="0.35">
      <c r="A7001" s="212" t="s">
        <v>654</v>
      </c>
      <c r="B7001" s="212"/>
      <c r="C7001" s="43"/>
      <c r="D7001" s="231"/>
      <c r="E7001" s="231"/>
      <c r="F7001" s="231"/>
      <c r="G7001" s="231"/>
      <c r="H7001" s="231"/>
      <c r="I7001" s="231"/>
      <c r="J7001" s="231"/>
      <c r="K7001" s="231"/>
      <c r="L7001" s="231"/>
      <c r="M7001" s="231"/>
      <c r="N7001" s="231"/>
      <c r="O7001" s="231"/>
      <c r="P7001" s="231"/>
      <c r="Q7001" s="231"/>
      <c r="R7001" s="231"/>
    </row>
    <row r="7002" spans="1:18" hidden="1" outlineLevel="1" x14ac:dyDescent="0.35">
      <c r="A7002" s="211" t="s">
        <v>655</v>
      </c>
      <c r="B7002" s="209"/>
      <c r="C7002" s="209"/>
      <c r="D7002" s="210">
        <f t="shared" ref="D7002:R7002" si="613">D6997+D6999+D7000+D7001</f>
        <v>0</v>
      </c>
      <c r="E7002" s="210">
        <f t="shared" si="613"/>
        <v>0</v>
      </c>
      <c r="F7002" s="210">
        <f t="shared" si="613"/>
        <v>0</v>
      </c>
      <c r="G7002" s="210">
        <f t="shared" si="613"/>
        <v>0</v>
      </c>
      <c r="H7002" s="210">
        <f t="shared" si="613"/>
        <v>0</v>
      </c>
      <c r="I7002" s="210">
        <f t="shared" si="613"/>
        <v>0</v>
      </c>
      <c r="J7002" s="210">
        <f t="shared" si="613"/>
        <v>0</v>
      </c>
      <c r="K7002" s="210">
        <f t="shared" si="613"/>
        <v>0</v>
      </c>
      <c r="L7002" s="210">
        <f t="shared" si="613"/>
        <v>0</v>
      </c>
      <c r="M7002" s="210">
        <f t="shared" si="613"/>
        <v>0</v>
      </c>
      <c r="N7002" s="210">
        <f t="shared" si="613"/>
        <v>0</v>
      </c>
      <c r="O7002" s="210">
        <f t="shared" si="613"/>
        <v>0</v>
      </c>
      <c r="P7002" s="210">
        <f t="shared" si="613"/>
        <v>0</v>
      </c>
      <c r="Q7002" s="210">
        <f t="shared" si="613"/>
        <v>0</v>
      </c>
      <c r="R7002" s="210">
        <f t="shared" si="613"/>
        <v>0</v>
      </c>
    </row>
    <row r="7003" spans="1:18" s="23" customFormat="1" hidden="1" outlineLevel="1" x14ac:dyDescent="0.35"/>
    <row r="7004" spans="1:18" hidden="1" outlineLevel="1" x14ac:dyDescent="0.35">
      <c r="A7004" s="209" t="s">
        <v>656</v>
      </c>
      <c r="B7004" s="209"/>
      <c r="C7004" s="209"/>
      <c r="D7004" s="210">
        <f t="shared" ref="D7004:R7004" si="614">D6994-D7002</f>
        <v>0</v>
      </c>
      <c r="E7004" s="210">
        <f t="shared" si="614"/>
        <v>0</v>
      </c>
      <c r="F7004" s="210">
        <f t="shared" si="614"/>
        <v>0</v>
      </c>
      <c r="G7004" s="210">
        <f t="shared" si="614"/>
        <v>0</v>
      </c>
      <c r="H7004" s="210">
        <f t="shared" si="614"/>
        <v>0</v>
      </c>
      <c r="I7004" s="210">
        <f t="shared" si="614"/>
        <v>0</v>
      </c>
      <c r="J7004" s="210">
        <f t="shared" si="614"/>
        <v>0</v>
      </c>
      <c r="K7004" s="210">
        <f t="shared" si="614"/>
        <v>0</v>
      </c>
      <c r="L7004" s="210">
        <f t="shared" si="614"/>
        <v>0</v>
      </c>
      <c r="M7004" s="210">
        <f t="shared" si="614"/>
        <v>0</v>
      </c>
      <c r="N7004" s="210">
        <f t="shared" si="614"/>
        <v>0</v>
      </c>
      <c r="O7004" s="210">
        <f t="shared" si="614"/>
        <v>0</v>
      </c>
      <c r="P7004" s="210">
        <f t="shared" si="614"/>
        <v>0</v>
      </c>
      <c r="Q7004" s="210">
        <f t="shared" si="614"/>
        <v>0</v>
      </c>
      <c r="R7004" s="210">
        <f t="shared" si="614"/>
        <v>0</v>
      </c>
    </row>
    <row r="7005" spans="1:18" hidden="1" outlineLevel="1" x14ac:dyDescent="0.35"/>
    <row r="7006" spans="1:18" hidden="1" outlineLevel="1" x14ac:dyDescent="0.35">
      <c r="A7006" s="43" t="s">
        <v>657</v>
      </c>
      <c r="B7006" s="43"/>
      <c r="C7006" s="43"/>
      <c r="D7006" s="231"/>
      <c r="E7006" s="231"/>
      <c r="F7006" s="231"/>
      <c r="G7006" s="231"/>
      <c r="H7006" s="231"/>
      <c r="I7006" s="231"/>
      <c r="J7006" s="231"/>
      <c r="K7006" s="231"/>
      <c r="L7006" s="231"/>
      <c r="M7006" s="231"/>
      <c r="N7006" s="231"/>
      <c r="O7006" s="231"/>
      <c r="P7006" s="231"/>
      <c r="Q7006" s="231"/>
      <c r="R7006" s="231"/>
    </row>
    <row r="7007" spans="1:18" hidden="1" outlineLevel="1" x14ac:dyDescent="0.35"/>
    <row r="7008" spans="1:18" hidden="1" outlineLevel="1" x14ac:dyDescent="0.35">
      <c r="A7008" s="209" t="s">
        <v>658</v>
      </c>
      <c r="B7008" s="209"/>
      <c r="C7008" s="209"/>
      <c r="D7008" s="210">
        <f t="shared" ref="D7008:R7008" si="615">D7004-D7006</f>
        <v>0</v>
      </c>
      <c r="E7008" s="210">
        <f t="shared" si="615"/>
        <v>0</v>
      </c>
      <c r="F7008" s="210">
        <f t="shared" si="615"/>
        <v>0</v>
      </c>
      <c r="G7008" s="210">
        <f t="shared" si="615"/>
        <v>0</v>
      </c>
      <c r="H7008" s="210">
        <f t="shared" si="615"/>
        <v>0</v>
      </c>
      <c r="I7008" s="210">
        <f t="shared" si="615"/>
        <v>0</v>
      </c>
      <c r="J7008" s="210">
        <f t="shared" si="615"/>
        <v>0</v>
      </c>
      <c r="K7008" s="210">
        <f t="shared" si="615"/>
        <v>0</v>
      </c>
      <c r="L7008" s="210">
        <f t="shared" si="615"/>
        <v>0</v>
      </c>
      <c r="M7008" s="210">
        <f t="shared" si="615"/>
        <v>0</v>
      </c>
      <c r="N7008" s="210">
        <f t="shared" si="615"/>
        <v>0</v>
      </c>
      <c r="O7008" s="210">
        <f t="shared" si="615"/>
        <v>0</v>
      </c>
      <c r="P7008" s="210">
        <f t="shared" si="615"/>
        <v>0</v>
      </c>
      <c r="Q7008" s="210">
        <f t="shared" si="615"/>
        <v>0</v>
      </c>
      <c r="R7008" s="210">
        <f t="shared" si="615"/>
        <v>0</v>
      </c>
    </row>
    <row r="7009" spans="1:18" hidden="1" outlineLevel="1" x14ac:dyDescent="0.35">
      <c r="A7009" s="209" t="s">
        <v>659</v>
      </c>
      <c r="B7009" s="209"/>
      <c r="C7009" s="209"/>
      <c r="D7009" s="210">
        <f t="shared" ref="D7009:R7009" si="616">$B6778*D7008</f>
        <v>0</v>
      </c>
      <c r="E7009" s="210">
        <f t="shared" si="616"/>
        <v>0</v>
      </c>
      <c r="F7009" s="210">
        <f t="shared" si="616"/>
        <v>0</v>
      </c>
      <c r="G7009" s="210">
        <f t="shared" si="616"/>
        <v>0</v>
      </c>
      <c r="H7009" s="210">
        <f t="shared" si="616"/>
        <v>0</v>
      </c>
      <c r="I7009" s="210">
        <f t="shared" si="616"/>
        <v>0</v>
      </c>
      <c r="J7009" s="210">
        <f t="shared" si="616"/>
        <v>0</v>
      </c>
      <c r="K7009" s="210">
        <f t="shared" si="616"/>
        <v>0</v>
      </c>
      <c r="L7009" s="210">
        <f t="shared" si="616"/>
        <v>0</v>
      </c>
      <c r="M7009" s="210">
        <f t="shared" si="616"/>
        <v>0</v>
      </c>
      <c r="N7009" s="210">
        <f t="shared" si="616"/>
        <v>0</v>
      </c>
      <c r="O7009" s="210">
        <f t="shared" si="616"/>
        <v>0</v>
      </c>
      <c r="P7009" s="210">
        <f t="shared" si="616"/>
        <v>0</v>
      </c>
      <c r="Q7009" s="210">
        <f t="shared" si="616"/>
        <v>0</v>
      </c>
      <c r="R7009" s="210">
        <f t="shared" si="616"/>
        <v>0</v>
      </c>
    </row>
    <row r="7010" spans="1:18" hidden="1" outlineLevel="1" x14ac:dyDescent="0.35"/>
    <row r="7011" spans="1:18" hidden="1" outlineLevel="1" x14ac:dyDescent="0.35">
      <c r="A7011" s="211" t="s">
        <v>660</v>
      </c>
      <c r="B7011" s="209"/>
      <c r="C7011" s="209"/>
      <c r="D7011" s="210">
        <f t="shared" ref="D7011:R7011" si="617">D7008-D7009</f>
        <v>0</v>
      </c>
      <c r="E7011" s="210">
        <f t="shared" si="617"/>
        <v>0</v>
      </c>
      <c r="F7011" s="210">
        <f t="shared" si="617"/>
        <v>0</v>
      </c>
      <c r="G7011" s="210">
        <f t="shared" si="617"/>
        <v>0</v>
      </c>
      <c r="H7011" s="210">
        <f t="shared" si="617"/>
        <v>0</v>
      </c>
      <c r="I7011" s="210">
        <f t="shared" si="617"/>
        <v>0</v>
      </c>
      <c r="J7011" s="210">
        <f t="shared" si="617"/>
        <v>0</v>
      </c>
      <c r="K7011" s="210">
        <f t="shared" si="617"/>
        <v>0</v>
      </c>
      <c r="L7011" s="210">
        <f t="shared" si="617"/>
        <v>0</v>
      </c>
      <c r="M7011" s="210">
        <f t="shared" si="617"/>
        <v>0</v>
      </c>
      <c r="N7011" s="210">
        <f t="shared" si="617"/>
        <v>0</v>
      </c>
      <c r="O7011" s="210">
        <f t="shared" si="617"/>
        <v>0</v>
      </c>
      <c r="P7011" s="210">
        <f t="shared" si="617"/>
        <v>0</v>
      </c>
      <c r="Q7011" s="210">
        <f t="shared" si="617"/>
        <v>0</v>
      </c>
      <c r="R7011" s="210">
        <f t="shared" si="617"/>
        <v>0</v>
      </c>
    </row>
    <row r="7012" spans="1:18" hidden="1" outlineLevel="1" x14ac:dyDescent="0.35"/>
    <row r="7013" spans="1:18" hidden="1" outlineLevel="1" x14ac:dyDescent="0.35">
      <c r="A7013" s="211" t="s">
        <v>661</v>
      </c>
      <c r="B7013" s="209"/>
      <c r="C7013" s="209"/>
      <c r="D7013" s="214" t="e">
        <f>IRR(D7011:R7011)</f>
        <v>#NUM!</v>
      </c>
    </row>
    <row r="7014" spans="1:18" collapsed="1" x14ac:dyDescent="0.35"/>
    <row r="7016" spans="1:18" s="156" customFormat="1" x14ac:dyDescent="0.35">
      <c r="A7016" s="156" t="s">
        <v>703</v>
      </c>
    </row>
    <row r="7017" spans="1:18" ht="15" hidden="1" outlineLevel="1" thickBot="1" x14ac:dyDescent="0.4"/>
    <row r="7018" spans="1:18" hidden="1" outlineLevel="1" x14ac:dyDescent="0.35">
      <c r="A7018" s="204" t="s">
        <v>596</v>
      </c>
      <c r="B7018" s="195"/>
    </row>
    <row r="7019" spans="1:18" ht="15" hidden="1" outlineLevel="1" thickBot="1" x14ac:dyDescent="0.4">
      <c r="A7019" s="206" t="s">
        <v>632</v>
      </c>
      <c r="B7019" s="230"/>
    </row>
    <row r="7020" spans="1:18" hidden="1" outlineLevel="1" x14ac:dyDescent="0.35"/>
    <row r="7021" spans="1:18" hidden="1" outlineLevel="1" x14ac:dyDescent="0.35">
      <c r="A7021" s="43" t="s">
        <v>633</v>
      </c>
      <c r="B7021" s="43"/>
      <c r="C7021" s="210">
        <v>0</v>
      </c>
      <c r="D7021" s="210">
        <v>1</v>
      </c>
      <c r="E7021" s="210">
        <v>2</v>
      </c>
      <c r="F7021" s="210">
        <v>3</v>
      </c>
      <c r="G7021" s="210">
        <v>4</v>
      </c>
      <c r="H7021" s="210">
        <v>5</v>
      </c>
      <c r="I7021" s="210">
        <v>6</v>
      </c>
      <c r="J7021" s="210">
        <v>7</v>
      </c>
      <c r="K7021" s="210">
        <v>8</v>
      </c>
      <c r="L7021" s="210">
        <v>9</v>
      </c>
      <c r="M7021" s="210">
        <v>10</v>
      </c>
      <c r="N7021" s="210">
        <v>11</v>
      </c>
      <c r="O7021" s="210">
        <v>12</v>
      </c>
      <c r="P7021" s="210">
        <v>13</v>
      </c>
      <c r="Q7021" s="210">
        <v>14</v>
      </c>
      <c r="R7021" s="210">
        <v>15</v>
      </c>
    </row>
    <row r="7022" spans="1:18" hidden="1" outlineLevel="1" x14ac:dyDescent="0.35"/>
    <row r="7023" spans="1:18" hidden="1" outlineLevel="1" x14ac:dyDescent="0.35">
      <c r="A7023" s="43" t="s">
        <v>634</v>
      </c>
      <c r="B7023" s="43"/>
      <c r="C7023" s="231"/>
      <c r="D7023" s="231"/>
      <c r="E7023" s="231"/>
      <c r="F7023" s="231"/>
      <c r="G7023" s="231"/>
      <c r="H7023" s="231"/>
      <c r="I7023" s="231"/>
      <c r="J7023" s="231"/>
      <c r="K7023" s="231"/>
      <c r="L7023" s="231"/>
      <c r="M7023" s="231"/>
      <c r="N7023" s="231"/>
      <c r="O7023" s="231"/>
      <c r="P7023" s="231"/>
      <c r="Q7023" s="231"/>
      <c r="R7023" s="231"/>
    </row>
    <row r="7024" spans="1:18" hidden="1" outlineLevel="1" x14ac:dyDescent="0.35">
      <c r="A7024" s="43" t="s">
        <v>635</v>
      </c>
      <c r="B7024" s="43"/>
      <c r="C7024" s="231"/>
      <c r="D7024" s="231"/>
      <c r="E7024" s="231"/>
      <c r="F7024" s="231"/>
      <c r="G7024" s="231"/>
      <c r="H7024" s="231"/>
      <c r="I7024" s="231"/>
      <c r="J7024" s="231"/>
      <c r="K7024" s="231"/>
      <c r="L7024" s="231"/>
      <c r="M7024" s="231"/>
      <c r="N7024" s="231"/>
      <c r="O7024" s="231"/>
      <c r="P7024" s="231"/>
      <c r="Q7024" s="231"/>
      <c r="R7024" s="231"/>
    </row>
    <row r="7025" spans="1:18" hidden="1" outlineLevel="1" x14ac:dyDescent="0.35">
      <c r="A7025" s="43" t="s">
        <v>636</v>
      </c>
      <c r="B7025" s="43"/>
      <c r="C7025" s="231"/>
      <c r="D7025" s="231"/>
      <c r="E7025" s="231"/>
      <c r="F7025" s="231"/>
      <c r="G7025" s="231"/>
      <c r="H7025" s="231"/>
      <c r="I7025" s="231"/>
      <c r="J7025" s="231"/>
      <c r="K7025" s="231"/>
      <c r="L7025" s="231"/>
      <c r="M7025" s="231"/>
      <c r="N7025" s="231"/>
      <c r="O7025" s="231"/>
      <c r="P7025" s="231"/>
      <c r="Q7025" s="231"/>
      <c r="R7025" s="231"/>
    </row>
    <row r="7026" spans="1:18" hidden="1" outlineLevel="1" x14ac:dyDescent="0.35"/>
    <row r="7027" spans="1:18" hidden="1" outlineLevel="2" x14ac:dyDescent="0.35">
      <c r="A7027" s="209" t="str">
        <f>'Usages industrie'!A4</f>
        <v>Usage industriel n°1</v>
      </c>
      <c r="B7027" s="209" t="s">
        <v>637</v>
      </c>
      <c r="C7027" s="209"/>
      <c r="D7027" s="210">
        <f>IF(B$7018&lt;&gt;"",IF(B$7018='Usages industrie'!$K4,'Usages industrie'!J4,0),0)</f>
        <v>0</v>
      </c>
      <c r="E7027" s="210">
        <f t="shared" ref="E7027:R7036" si="618">$D7027</f>
        <v>0</v>
      </c>
      <c r="F7027" s="210">
        <f t="shared" si="618"/>
        <v>0</v>
      </c>
      <c r="G7027" s="210">
        <f t="shared" si="618"/>
        <v>0</v>
      </c>
      <c r="H7027" s="210">
        <f t="shared" si="618"/>
        <v>0</v>
      </c>
      <c r="I7027" s="210">
        <f t="shared" si="618"/>
        <v>0</v>
      </c>
      <c r="J7027" s="210">
        <f t="shared" si="618"/>
        <v>0</v>
      </c>
      <c r="K7027" s="210">
        <f t="shared" si="618"/>
        <v>0</v>
      </c>
      <c r="L7027" s="210">
        <f t="shared" si="618"/>
        <v>0</v>
      </c>
      <c r="M7027" s="210">
        <f t="shared" si="618"/>
        <v>0</v>
      </c>
      <c r="N7027" s="210">
        <f t="shared" si="618"/>
        <v>0</v>
      </c>
      <c r="O7027" s="210">
        <f t="shared" si="618"/>
        <v>0</v>
      </c>
      <c r="P7027" s="210">
        <f t="shared" si="618"/>
        <v>0</v>
      </c>
      <c r="Q7027" s="210">
        <f t="shared" si="618"/>
        <v>0</v>
      </c>
      <c r="R7027" s="210">
        <f t="shared" si="618"/>
        <v>0</v>
      </c>
    </row>
    <row r="7028" spans="1:18" hidden="1" outlineLevel="2" x14ac:dyDescent="0.35">
      <c r="A7028" s="209" t="str">
        <f>'Usages industrie'!A5</f>
        <v>Usage industriel n°2</v>
      </c>
      <c r="B7028" s="209" t="s">
        <v>637</v>
      </c>
      <c r="C7028" s="209"/>
      <c r="D7028" s="210">
        <f>IF(B$7018&lt;&gt;"",IF(B$7018='Usages industrie'!$K5,'Usages industrie'!J5,0),0)</f>
        <v>0</v>
      </c>
      <c r="E7028" s="210">
        <f t="shared" si="618"/>
        <v>0</v>
      </c>
      <c r="F7028" s="210">
        <f t="shared" si="618"/>
        <v>0</v>
      </c>
      <c r="G7028" s="210">
        <f t="shared" si="618"/>
        <v>0</v>
      </c>
      <c r="H7028" s="210">
        <f t="shared" si="618"/>
        <v>0</v>
      </c>
      <c r="I7028" s="210">
        <f t="shared" si="618"/>
        <v>0</v>
      </c>
      <c r="J7028" s="210">
        <f t="shared" si="618"/>
        <v>0</v>
      </c>
      <c r="K7028" s="210">
        <f t="shared" si="618"/>
        <v>0</v>
      </c>
      <c r="L7028" s="210">
        <f t="shared" si="618"/>
        <v>0</v>
      </c>
      <c r="M7028" s="210">
        <f t="shared" si="618"/>
        <v>0</v>
      </c>
      <c r="N7028" s="210">
        <f t="shared" si="618"/>
        <v>0</v>
      </c>
      <c r="O7028" s="210">
        <f t="shared" si="618"/>
        <v>0</v>
      </c>
      <c r="P7028" s="210">
        <f t="shared" si="618"/>
        <v>0</v>
      </c>
      <c r="Q7028" s="210">
        <f t="shared" si="618"/>
        <v>0</v>
      </c>
      <c r="R7028" s="210">
        <f t="shared" si="618"/>
        <v>0</v>
      </c>
    </row>
    <row r="7029" spans="1:18" hidden="1" outlineLevel="2" x14ac:dyDescent="0.35">
      <c r="A7029" s="209" t="str">
        <f>'Usages industrie'!A6</f>
        <v>Usage industriel n°3</v>
      </c>
      <c r="B7029" s="209" t="s">
        <v>637</v>
      </c>
      <c r="C7029" s="209"/>
      <c r="D7029" s="210">
        <f>IF(B$7018&lt;&gt;"",IF(B$7018='Usages industrie'!$K6,'Usages industrie'!J6,0),0)</f>
        <v>0</v>
      </c>
      <c r="E7029" s="210">
        <f t="shared" si="618"/>
        <v>0</v>
      </c>
      <c r="F7029" s="210">
        <f t="shared" si="618"/>
        <v>0</v>
      </c>
      <c r="G7029" s="210">
        <f t="shared" si="618"/>
        <v>0</v>
      </c>
      <c r="H7029" s="210">
        <f t="shared" si="618"/>
        <v>0</v>
      </c>
      <c r="I7029" s="210">
        <f t="shared" si="618"/>
        <v>0</v>
      </c>
      <c r="J7029" s="210">
        <f t="shared" si="618"/>
        <v>0</v>
      </c>
      <c r="K7029" s="210">
        <f t="shared" si="618"/>
        <v>0</v>
      </c>
      <c r="L7029" s="210">
        <f t="shared" si="618"/>
        <v>0</v>
      </c>
      <c r="M7029" s="210">
        <f t="shared" si="618"/>
        <v>0</v>
      </c>
      <c r="N7029" s="210">
        <f t="shared" si="618"/>
        <v>0</v>
      </c>
      <c r="O7029" s="210">
        <f t="shared" si="618"/>
        <v>0</v>
      </c>
      <c r="P7029" s="210">
        <f t="shared" si="618"/>
        <v>0</v>
      </c>
      <c r="Q7029" s="210">
        <f t="shared" si="618"/>
        <v>0</v>
      </c>
      <c r="R7029" s="210">
        <f t="shared" si="618"/>
        <v>0</v>
      </c>
    </row>
    <row r="7030" spans="1:18" hidden="1" outlineLevel="2" x14ac:dyDescent="0.35">
      <c r="A7030" s="209" t="str">
        <f>'Usages industrie'!A7</f>
        <v>Usage industriel n°4</v>
      </c>
      <c r="B7030" s="209" t="s">
        <v>637</v>
      </c>
      <c r="C7030" s="209"/>
      <c r="D7030" s="210">
        <f>IF(B$7018&lt;&gt;"",IF(B$7018='Usages industrie'!$K7,'Usages industrie'!J7,0),0)</f>
        <v>0</v>
      </c>
      <c r="E7030" s="210">
        <f t="shared" si="618"/>
        <v>0</v>
      </c>
      <c r="F7030" s="210">
        <f t="shared" si="618"/>
        <v>0</v>
      </c>
      <c r="G7030" s="210">
        <f t="shared" si="618"/>
        <v>0</v>
      </c>
      <c r="H7030" s="210">
        <f t="shared" si="618"/>
        <v>0</v>
      </c>
      <c r="I7030" s="210">
        <f t="shared" si="618"/>
        <v>0</v>
      </c>
      <c r="J7030" s="210">
        <f t="shared" si="618"/>
        <v>0</v>
      </c>
      <c r="K7030" s="210">
        <f t="shared" si="618"/>
        <v>0</v>
      </c>
      <c r="L7030" s="210">
        <f t="shared" si="618"/>
        <v>0</v>
      </c>
      <c r="M7030" s="210">
        <f t="shared" si="618"/>
        <v>0</v>
      </c>
      <c r="N7030" s="210">
        <f t="shared" si="618"/>
        <v>0</v>
      </c>
      <c r="O7030" s="210">
        <f t="shared" si="618"/>
        <v>0</v>
      </c>
      <c r="P7030" s="210">
        <f t="shared" si="618"/>
        <v>0</v>
      </c>
      <c r="Q7030" s="210">
        <f t="shared" si="618"/>
        <v>0</v>
      </c>
      <c r="R7030" s="210">
        <f t="shared" si="618"/>
        <v>0</v>
      </c>
    </row>
    <row r="7031" spans="1:18" hidden="1" outlineLevel="2" x14ac:dyDescent="0.35">
      <c r="A7031" s="209" t="str">
        <f>'Usages industrie'!A8</f>
        <v>Usage industriel n°5</v>
      </c>
      <c r="B7031" s="209" t="s">
        <v>637</v>
      </c>
      <c r="C7031" s="209"/>
      <c r="D7031" s="210">
        <f>IF(B$7018&lt;&gt;"",IF(B$7018='Usages industrie'!$K8,'Usages industrie'!J8,0),0)</f>
        <v>0</v>
      </c>
      <c r="E7031" s="210">
        <f t="shared" si="618"/>
        <v>0</v>
      </c>
      <c r="F7031" s="210">
        <f t="shared" si="618"/>
        <v>0</v>
      </c>
      <c r="G7031" s="210">
        <f t="shared" si="618"/>
        <v>0</v>
      </c>
      <c r="H7031" s="210">
        <f t="shared" si="618"/>
        <v>0</v>
      </c>
      <c r="I7031" s="210">
        <f t="shared" si="618"/>
        <v>0</v>
      </c>
      <c r="J7031" s="210">
        <f t="shared" si="618"/>
        <v>0</v>
      </c>
      <c r="K7031" s="210">
        <f t="shared" si="618"/>
        <v>0</v>
      </c>
      <c r="L7031" s="210">
        <f t="shared" si="618"/>
        <v>0</v>
      </c>
      <c r="M7031" s="210">
        <f t="shared" si="618"/>
        <v>0</v>
      </c>
      <c r="N7031" s="210">
        <f t="shared" si="618"/>
        <v>0</v>
      </c>
      <c r="O7031" s="210">
        <f t="shared" si="618"/>
        <v>0</v>
      </c>
      <c r="P7031" s="210">
        <f t="shared" si="618"/>
        <v>0</v>
      </c>
      <c r="Q7031" s="210">
        <f t="shared" si="618"/>
        <v>0</v>
      </c>
      <c r="R7031" s="210">
        <f t="shared" si="618"/>
        <v>0</v>
      </c>
    </row>
    <row r="7032" spans="1:18" hidden="1" outlineLevel="2" x14ac:dyDescent="0.35">
      <c r="A7032" s="209" t="str">
        <f>'Usages industrie'!A9</f>
        <v>Usage industriel n°6</v>
      </c>
      <c r="B7032" s="209" t="s">
        <v>637</v>
      </c>
      <c r="C7032" s="209"/>
      <c r="D7032" s="210">
        <f>IF(B$7018&lt;&gt;"",IF(B$7018='Usages industrie'!$K9,'Usages industrie'!J9,0),0)</f>
        <v>0</v>
      </c>
      <c r="E7032" s="210">
        <f t="shared" si="618"/>
        <v>0</v>
      </c>
      <c r="F7032" s="210">
        <f t="shared" si="618"/>
        <v>0</v>
      </c>
      <c r="G7032" s="210">
        <f t="shared" si="618"/>
        <v>0</v>
      </c>
      <c r="H7032" s="210">
        <f t="shared" si="618"/>
        <v>0</v>
      </c>
      <c r="I7032" s="210">
        <f t="shared" si="618"/>
        <v>0</v>
      </c>
      <c r="J7032" s="210">
        <f t="shared" si="618"/>
        <v>0</v>
      </c>
      <c r="K7032" s="210">
        <f t="shared" si="618"/>
        <v>0</v>
      </c>
      <c r="L7032" s="210">
        <f t="shared" si="618"/>
        <v>0</v>
      </c>
      <c r="M7032" s="210">
        <f t="shared" si="618"/>
        <v>0</v>
      </c>
      <c r="N7032" s="210">
        <f t="shared" si="618"/>
        <v>0</v>
      </c>
      <c r="O7032" s="210">
        <f t="shared" si="618"/>
        <v>0</v>
      </c>
      <c r="P7032" s="210">
        <f t="shared" si="618"/>
        <v>0</v>
      </c>
      <c r="Q7032" s="210">
        <f t="shared" si="618"/>
        <v>0</v>
      </c>
      <c r="R7032" s="210">
        <f t="shared" si="618"/>
        <v>0</v>
      </c>
    </row>
    <row r="7033" spans="1:18" hidden="1" outlineLevel="2" x14ac:dyDescent="0.35">
      <c r="A7033" s="209" t="str">
        <f>'Usages industrie'!A10</f>
        <v>Usage industriel n°7</v>
      </c>
      <c r="B7033" s="209" t="s">
        <v>637</v>
      </c>
      <c r="C7033" s="209"/>
      <c r="D7033" s="210">
        <f>IF(B$7018&lt;&gt;"",IF(B$7018='Usages industrie'!$K10,'Usages industrie'!J10,0),0)</f>
        <v>0</v>
      </c>
      <c r="E7033" s="210">
        <f t="shared" si="618"/>
        <v>0</v>
      </c>
      <c r="F7033" s="210">
        <f t="shared" si="618"/>
        <v>0</v>
      </c>
      <c r="G7033" s="210">
        <f t="shared" si="618"/>
        <v>0</v>
      </c>
      <c r="H7033" s="210">
        <f t="shared" si="618"/>
        <v>0</v>
      </c>
      <c r="I7033" s="210">
        <f t="shared" si="618"/>
        <v>0</v>
      </c>
      <c r="J7033" s="210">
        <f t="shared" si="618"/>
        <v>0</v>
      </c>
      <c r="K7033" s="210">
        <f t="shared" si="618"/>
        <v>0</v>
      </c>
      <c r="L7033" s="210">
        <f t="shared" si="618"/>
        <v>0</v>
      </c>
      <c r="M7033" s="210">
        <f t="shared" si="618"/>
        <v>0</v>
      </c>
      <c r="N7033" s="210">
        <f t="shared" si="618"/>
        <v>0</v>
      </c>
      <c r="O7033" s="210">
        <f t="shared" si="618"/>
        <v>0</v>
      </c>
      <c r="P7033" s="210">
        <f t="shared" si="618"/>
        <v>0</v>
      </c>
      <c r="Q7033" s="210">
        <f t="shared" si="618"/>
        <v>0</v>
      </c>
      <c r="R7033" s="210">
        <f t="shared" si="618"/>
        <v>0</v>
      </c>
    </row>
    <row r="7034" spans="1:18" hidden="1" outlineLevel="2" x14ac:dyDescent="0.35">
      <c r="A7034" s="209" t="str">
        <f>'Usages industrie'!A11</f>
        <v>Usage industriel n°8</v>
      </c>
      <c r="B7034" s="209" t="s">
        <v>637</v>
      </c>
      <c r="C7034" s="209"/>
      <c r="D7034" s="210">
        <f>IF(B$7018&lt;&gt;"",IF(B$7018='Usages industrie'!$K11,'Usages industrie'!J11,0),0)</f>
        <v>0</v>
      </c>
      <c r="E7034" s="210">
        <f t="shared" si="618"/>
        <v>0</v>
      </c>
      <c r="F7034" s="210">
        <f t="shared" si="618"/>
        <v>0</v>
      </c>
      <c r="G7034" s="210">
        <f t="shared" si="618"/>
        <v>0</v>
      </c>
      <c r="H7034" s="210">
        <f t="shared" si="618"/>
        <v>0</v>
      </c>
      <c r="I7034" s="210">
        <f t="shared" si="618"/>
        <v>0</v>
      </c>
      <c r="J7034" s="210">
        <f t="shared" si="618"/>
        <v>0</v>
      </c>
      <c r="K7034" s="210">
        <f t="shared" si="618"/>
        <v>0</v>
      </c>
      <c r="L7034" s="210">
        <f t="shared" si="618"/>
        <v>0</v>
      </c>
      <c r="M7034" s="210">
        <f t="shared" si="618"/>
        <v>0</v>
      </c>
      <c r="N7034" s="210">
        <f t="shared" si="618"/>
        <v>0</v>
      </c>
      <c r="O7034" s="210">
        <f t="shared" si="618"/>
        <v>0</v>
      </c>
      <c r="P7034" s="210">
        <f t="shared" si="618"/>
        <v>0</v>
      </c>
      <c r="Q7034" s="210">
        <f t="shared" si="618"/>
        <v>0</v>
      </c>
      <c r="R7034" s="210">
        <f t="shared" si="618"/>
        <v>0</v>
      </c>
    </row>
    <row r="7035" spans="1:18" hidden="1" outlineLevel="2" x14ac:dyDescent="0.35">
      <c r="A7035" s="209" t="str">
        <f>'Usages industrie'!A12</f>
        <v>Usage industriel n°9</v>
      </c>
      <c r="B7035" s="209" t="s">
        <v>637</v>
      </c>
      <c r="C7035" s="209"/>
      <c r="D7035" s="210">
        <f>IF(B$7018&lt;&gt;"",IF(B$7018='Usages industrie'!$K12,'Usages industrie'!J12,0),0)</f>
        <v>0</v>
      </c>
      <c r="E7035" s="210">
        <f t="shared" si="618"/>
        <v>0</v>
      </c>
      <c r="F7035" s="210">
        <f t="shared" si="618"/>
        <v>0</v>
      </c>
      <c r="G7035" s="210">
        <f t="shared" si="618"/>
        <v>0</v>
      </c>
      <c r="H7035" s="210">
        <f t="shared" si="618"/>
        <v>0</v>
      </c>
      <c r="I7035" s="210">
        <f t="shared" si="618"/>
        <v>0</v>
      </c>
      <c r="J7035" s="210">
        <f t="shared" si="618"/>
        <v>0</v>
      </c>
      <c r="K7035" s="210">
        <f t="shared" si="618"/>
        <v>0</v>
      </c>
      <c r="L7035" s="210">
        <f t="shared" si="618"/>
        <v>0</v>
      </c>
      <c r="M7035" s="210">
        <f t="shared" si="618"/>
        <v>0</v>
      </c>
      <c r="N7035" s="210">
        <f t="shared" si="618"/>
        <v>0</v>
      </c>
      <c r="O7035" s="210">
        <f t="shared" si="618"/>
        <v>0</v>
      </c>
      <c r="P7035" s="210">
        <f t="shared" si="618"/>
        <v>0</v>
      </c>
      <c r="Q7035" s="210">
        <f t="shared" si="618"/>
        <v>0</v>
      </c>
      <c r="R7035" s="210">
        <f t="shared" si="618"/>
        <v>0</v>
      </c>
    </row>
    <row r="7036" spans="1:18" hidden="1" outlineLevel="2" x14ac:dyDescent="0.35">
      <c r="A7036" s="209" t="str">
        <f>'Usages industrie'!A13</f>
        <v>Usage industriel n°10</v>
      </c>
      <c r="B7036" s="209" t="s">
        <v>637</v>
      </c>
      <c r="C7036" s="209"/>
      <c r="D7036" s="210">
        <f>IF(B$7018&lt;&gt;"",IF(B$7018='Usages industrie'!$K13,'Usages industrie'!J13,0),0)</f>
        <v>0</v>
      </c>
      <c r="E7036" s="210">
        <f t="shared" si="618"/>
        <v>0</v>
      </c>
      <c r="F7036" s="210">
        <f t="shared" si="618"/>
        <v>0</v>
      </c>
      <c r="G7036" s="210">
        <f t="shared" si="618"/>
        <v>0</v>
      </c>
      <c r="H7036" s="210">
        <f t="shared" si="618"/>
        <v>0</v>
      </c>
      <c r="I7036" s="210">
        <f t="shared" si="618"/>
        <v>0</v>
      </c>
      <c r="J7036" s="210">
        <f t="shared" si="618"/>
        <v>0</v>
      </c>
      <c r="K7036" s="210">
        <f t="shared" si="618"/>
        <v>0</v>
      </c>
      <c r="L7036" s="210">
        <f t="shared" si="618"/>
        <v>0</v>
      </c>
      <c r="M7036" s="210">
        <f t="shared" si="618"/>
        <v>0</v>
      </c>
      <c r="N7036" s="210">
        <f t="shared" si="618"/>
        <v>0</v>
      </c>
      <c r="O7036" s="210">
        <f t="shared" si="618"/>
        <v>0</v>
      </c>
      <c r="P7036" s="210">
        <f t="shared" si="618"/>
        <v>0</v>
      </c>
      <c r="Q7036" s="210">
        <f t="shared" si="618"/>
        <v>0</v>
      </c>
      <c r="R7036" s="210">
        <f t="shared" si="618"/>
        <v>0</v>
      </c>
    </row>
    <row r="7037" spans="1:18" hidden="1" outlineLevel="2" x14ac:dyDescent="0.35">
      <c r="A7037" s="209" t="str">
        <f>'Usages industrie'!A14</f>
        <v>Usage industriel n°11</v>
      </c>
      <c r="B7037" s="209" t="s">
        <v>637</v>
      </c>
      <c r="C7037" s="209"/>
      <c r="D7037" s="210">
        <f>IF(B$7018&lt;&gt;"",IF(B$7018='Usages industrie'!$K14,'Usages industrie'!J14,0),0)</f>
        <v>0</v>
      </c>
      <c r="E7037" s="210">
        <f t="shared" ref="E7037:R7046" si="619">$D7037</f>
        <v>0</v>
      </c>
      <c r="F7037" s="210">
        <f t="shared" si="619"/>
        <v>0</v>
      </c>
      <c r="G7037" s="210">
        <f t="shared" si="619"/>
        <v>0</v>
      </c>
      <c r="H7037" s="210">
        <f t="shared" si="619"/>
        <v>0</v>
      </c>
      <c r="I7037" s="210">
        <f t="shared" si="619"/>
        <v>0</v>
      </c>
      <c r="J7037" s="210">
        <f t="shared" si="619"/>
        <v>0</v>
      </c>
      <c r="K7037" s="210">
        <f t="shared" si="619"/>
        <v>0</v>
      </c>
      <c r="L7037" s="210">
        <f t="shared" si="619"/>
        <v>0</v>
      </c>
      <c r="M7037" s="210">
        <f t="shared" si="619"/>
        <v>0</v>
      </c>
      <c r="N7037" s="210">
        <f t="shared" si="619"/>
        <v>0</v>
      </c>
      <c r="O7037" s="210">
        <f t="shared" si="619"/>
        <v>0</v>
      </c>
      <c r="P7037" s="210">
        <f t="shared" si="619"/>
        <v>0</v>
      </c>
      <c r="Q7037" s="210">
        <f t="shared" si="619"/>
        <v>0</v>
      </c>
      <c r="R7037" s="210">
        <f t="shared" si="619"/>
        <v>0</v>
      </c>
    </row>
    <row r="7038" spans="1:18" hidden="1" outlineLevel="2" x14ac:dyDescent="0.35">
      <c r="A7038" s="209" t="str">
        <f>'Usages industrie'!A15</f>
        <v>Usage industriel n°12</v>
      </c>
      <c r="B7038" s="209" t="s">
        <v>637</v>
      </c>
      <c r="C7038" s="209"/>
      <c r="D7038" s="210">
        <f>IF(B$7018&lt;&gt;"",IF(B$7018='Usages industrie'!$K15,'Usages industrie'!J15,0),0)</f>
        <v>0</v>
      </c>
      <c r="E7038" s="210">
        <f t="shared" si="619"/>
        <v>0</v>
      </c>
      <c r="F7038" s="210">
        <f t="shared" si="619"/>
        <v>0</v>
      </c>
      <c r="G7038" s="210">
        <f t="shared" si="619"/>
        <v>0</v>
      </c>
      <c r="H7038" s="210">
        <f t="shared" si="619"/>
        <v>0</v>
      </c>
      <c r="I7038" s="210">
        <f t="shared" si="619"/>
        <v>0</v>
      </c>
      <c r="J7038" s="210">
        <f t="shared" si="619"/>
        <v>0</v>
      </c>
      <c r="K7038" s="210">
        <f t="shared" si="619"/>
        <v>0</v>
      </c>
      <c r="L7038" s="210">
        <f t="shared" si="619"/>
        <v>0</v>
      </c>
      <c r="M7038" s="210">
        <f t="shared" si="619"/>
        <v>0</v>
      </c>
      <c r="N7038" s="210">
        <f t="shared" si="619"/>
        <v>0</v>
      </c>
      <c r="O7038" s="210">
        <f t="shared" si="619"/>
        <v>0</v>
      </c>
      <c r="P7038" s="210">
        <f t="shared" si="619"/>
        <v>0</v>
      </c>
      <c r="Q7038" s="210">
        <f t="shared" si="619"/>
        <v>0</v>
      </c>
      <c r="R7038" s="210">
        <f t="shared" si="619"/>
        <v>0</v>
      </c>
    </row>
    <row r="7039" spans="1:18" hidden="1" outlineLevel="2" x14ac:dyDescent="0.35">
      <c r="A7039" s="209" t="str">
        <f>'Usages industrie'!A16</f>
        <v>Usage industriel n°13</v>
      </c>
      <c r="B7039" s="209" t="s">
        <v>637</v>
      </c>
      <c r="C7039" s="209"/>
      <c r="D7039" s="210">
        <f>IF(B$7018&lt;&gt;"",IF(B$7018='Usages industrie'!$K16,'Usages industrie'!J16,0),0)</f>
        <v>0</v>
      </c>
      <c r="E7039" s="210">
        <f t="shared" si="619"/>
        <v>0</v>
      </c>
      <c r="F7039" s="210">
        <f t="shared" si="619"/>
        <v>0</v>
      </c>
      <c r="G7039" s="210">
        <f t="shared" si="619"/>
        <v>0</v>
      </c>
      <c r="H7039" s="210">
        <f t="shared" si="619"/>
        <v>0</v>
      </c>
      <c r="I7039" s="210">
        <f t="shared" si="619"/>
        <v>0</v>
      </c>
      <c r="J7039" s="210">
        <f t="shared" si="619"/>
        <v>0</v>
      </c>
      <c r="K7039" s="210">
        <f t="shared" si="619"/>
        <v>0</v>
      </c>
      <c r="L7039" s="210">
        <f t="shared" si="619"/>
        <v>0</v>
      </c>
      <c r="M7039" s="210">
        <f t="shared" si="619"/>
        <v>0</v>
      </c>
      <c r="N7039" s="210">
        <f t="shared" si="619"/>
        <v>0</v>
      </c>
      <c r="O7039" s="210">
        <f t="shared" si="619"/>
        <v>0</v>
      </c>
      <c r="P7039" s="210">
        <f t="shared" si="619"/>
        <v>0</v>
      </c>
      <c r="Q7039" s="210">
        <f t="shared" si="619"/>
        <v>0</v>
      </c>
      <c r="R7039" s="210">
        <f t="shared" si="619"/>
        <v>0</v>
      </c>
    </row>
    <row r="7040" spans="1:18" hidden="1" outlineLevel="2" x14ac:dyDescent="0.35">
      <c r="A7040" s="209" t="str">
        <f>'Usages industrie'!A17</f>
        <v>Usage industriel n°14</v>
      </c>
      <c r="B7040" s="209" t="s">
        <v>637</v>
      </c>
      <c r="C7040" s="209"/>
      <c r="D7040" s="210">
        <f>IF(B$7018&lt;&gt;"",IF(B$7018='Usages industrie'!$K17,'Usages industrie'!J17,0),0)</f>
        <v>0</v>
      </c>
      <c r="E7040" s="210">
        <f t="shared" si="619"/>
        <v>0</v>
      </c>
      <c r="F7040" s="210">
        <f t="shared" si="619"/>
        <v>0</v>
      </c>
      <c r="G7040" s="210">
        <f t="shared" si="619"/>
        <v>0</v>
      </c>
      <c r="H7040" s="210">
        <f t="shared" si="619"/>
        <v>0</v>
      </c>
      <c r="I7040" s="210">
        <f t="shared" si="619"/>
        <v>0</v>
      </c>
      <c r="J7040" s="210">
        <f t="shared" si="619"/>
        <v>0</v>
      </c>
      <c r="K7040" s="210">
        <f t="shared" si="619"/>
        <v>0</v>
      </c>
      <c r="L7040" s="210">
        <f t="shared" si="619"/>
        <v>0</v>
      </c>
      <c r="M7040" s="210">
        <f t="shared" si="619"/>
        <v>0</v>
      </c>
      <c r="N7040" s="210">
        <f t="shared" si="619"/>
        <v>0</v>
      </c>
      <c r="O7040" s="210">
        <f t="shared" si="619"/>
        <v>0</v>
      </c>
      <c r="P7040" s="210">
        <f t="shared" si="619"/>
        <v>0</v>
      </c>
      <c r="Q7040" s="210">
        <f t="shared" si="619"/>
        <v>0</v>
      </c>
      <c r="R7040" s="210">
        <f t="shared" si="619"/>
        <v>0</v>
      </c>
    </row>
    <row r="7041" spans="1:18" hidden="1" outlineLevel="2" x14ac:dyDescent="0.35">
      <c r="A7041" s="209" t="str">
        <f>'Usages industrie'!A18</f>
        <v>Usage industriel n°15</v>
      </c>
      <c r="B7041" s="209" t="s">
        <v>637</v>
      </c>
      <c r="C7041" s="209"/>
      <c r="D7041" s="210">
        <f>IF(B$7018&lt;&gt;"",IF(B$7018='Usages industrie'!$K18,'Usages industrie'!J18,0),0)</f>
        <v>0</v>
      </c>
      <c r="E7041" s="210">
        <f t="shared" si="619"/>
        <v>0</v>
      </c>
      <c r="F7041" s="210">
        <f t="shared" si="619"/>
        <v>0</v>
      </c>
      <c r="G7041" s="210">
        <f t="shared" si="619"/>
        <v>0</v>
      </c>
      <c r="H7041" s="210">
        <f t="shared" si="619"/>
        <v>0</v>
      </c>
      <c r="I7041" s="210">
        <f t="shared" si="619"/>
        <v>0</v>
      </c>
      <c r="J7041" s="210">
        <f t="shared" si="619"/>
        <v>0</v>
      </c>
      <c r="K7041" s="210">
        <f t="shared" si="619"/>
        <v>0</v>
      </c>
      <c r="L7041" s="210">
        <f t="shared" si="619"/>
        <v>0</v>
      </c>
      <c r="M7041" s="210">
        <f t="shared" si="619"/>
        <v>0</v>
      </c>
      <c r="N7041" s="210">
        <f t="shared" si="619"/>
        <v>0</v>
      </c>
      <c r="O7041" s="210">
        <f t="shared" si="619"/>
        <v>0</v>
      </c>
      <c r="P7041" s="210">
        <f t="shared" si="619"/>
        <v>0</v>
      </c>
      <c r="Q7041" s="210">
        <f t="shared" si="619"/>
        <v>0</v>
      </c>
      <c r="R7041" s="210">
        <f t="shared" si="619"/>
        <v>0</v>
      </c>
    </row>
    <row r="7042" spans="1:18" hidden="1" outlineLevel="2" x14ac:dyDescent="0.35">
      <c r="A7042" s="209" t="str">
        <f>'Usages industrie'!A19</f>
        <v>Usage industriel n°16</v>
      </c>
      <c r="B7042" s="209" t="s">
        <v>637</v>
      </c>
      <c r="C7042" s="209"/>
      <c r="D7042" s="210">
        <f>IF(B$7018&lt;&gt;"",IF(B$7018='Usages industrie'!$K19,'Usages industrie'!J19,0),0)</f>
        <v>0</v>
      </c>
      <c r="E7042" s="210">
        <f t="shared" si="619"/>
        <v>0</v>
      </c>
      <c r="F7042" s="210">
        <f t="shared" si="619"/>
        <v>0</v>
      </c>
      <c r="G7042" s="210">
        <f t="shared" si="619"/>
        <v>0</v>
      </c>
      <c r="H7042" s="210">
        <f t="shared" si="619"/>
        <v>0</v>
      </c>
      <c r="I7042" s="210">
        <f t="shared" si="619"/>
        <v>0</v>
      </c>
      <c r="J7042" s="210">
        <f t="shared" si="619"/>
        <v>0</v>
      </c>
      <c r="K7042" s="210">
        <f t="shared" si="619"/>
        <v>0</v>
      </c>
      <c r="L7042" s="210">
        <f t="shared" si="619"/>
        <v>0</v>
      </c>
      <c r="M7042" s="210">
        <f t="shared" si="619"/>
        <v>0</v>
      </c>
      <c r="N7042" s="210">
        <f t="shared" si="619"/>
        <v>0</v>
      </c>
      <c r="O7042" s="210">
        <f t="shared" si="619"/>
        <v>0</v>
      </c>
      <c r="P7042" s="210">
        <f t="shared" si="619"/>
        <v>0</v>
      </c>
      <c r="Q7042" s="210">
        <f t="shared" si="619"/>
        <v>0</v>
      </c>
      <c r="R7042" s="210">
        <f t="shared" si="619"/>
        <v>0</v>
      </c>
    </row>
    <row r="7043" spans="1:18" hidden="1" outlineLevel="2" x14ac:dyDescent="0.35">
      <c r="A7043" s="209" t="str">
        <f>'Usages industrie'!A20</f>
        <v>Usage industriel n°17</v>
      </c>
      <c r="B7043" s="209" t="s">
        <v>637</v>
      </c>
      <c r="C7043" s="209"/>
      <c r="D7043" s="210">
        <f>IF(B$7018&lt;&gt;"",IF(B$7018='Usages industrie'!$K20,'Usages industrie'!J20,0),0)</f>
        <v>0</v>
      </c>
      <c r="E7043" s="210">
        <f t="shared" si="619"/>
        <v>0</v>
      </c>
      <c r="F7043" s="210">
        <f t="shared" si="619"/>
        <v>0</v>
      </c>
      <c r="G7043" s="210">
        <f t="shared" si="619"/>
        <v>0</v>
      </c>
      <c r="H7043" s="210">
        <f t="shared" si="619"/>
        <v>0</v>
      </c>
      <c r="I7043" s="210">
        <f t="shared" si="619"/>
        <v>0</v>
      </c>
      <c r="J7043" s="210">
        <f t="shared" si="619"/>
        <v>0</v>
      </c>
      <c r="K7043" s="210">
        <f t="shared" si="619"/>
        <v>0</v>
      </c>
      <c r="L7043" s="210">
        <f t="shared" si="619"/>
        <v>0</v>
      </c>
      <c r="M7043" s="210">
        <f t="shared" si="619"/>
        <v>0</v>
      </c>
      <c r="N7043" s="210">
        <f t="shared" si="619"/>
        <v>0</v>
      </c>
      <c r="O7043" s="210">
        <f t="shared" si="619"/>
        <v>0</v>
      </c>
      <c r="P7043" s="210">
        <f t="shared" si="619"/>
        <v>0</v>
      </c>
      <c r="Q7043" s="210">
        <f t="shared" si="619"/>
        <v>0</v>
      </c>
      <c r="R7043" s="210">
        <f t="shared" si="619"/>
        <v>0</v>
      </c>
    </row>
    <row r="7044" spans="1:18" hidden="1" outlineLevel="2" x14ac:dyDescent="0.35">
      <c r="A7044" s="209" t="str">
        <f>'Usages industrie'!A21</f>
        <v>Usage industriel n°18</v>
      </c>
      <c r="B7044" s="209" t="s">
        <v>637</v>
      </c>
      <c r="C7044" s="209"/>
      <c r="D7044" s="210">
        <f>IF(B$7018&lt;&gt;"",IF(B$7018='Usages industrie'!$K21,'Usages industrie'!J21,0),0)</f>
        <v>0</v>
      </c>
      <c r="E7044" s="210">
        <f t="shared" si="619"/>
        <v>0</v>
      </c>
      <c r="F7044" s="210">
        <f t="shared" si="619"/>
        <v>0</v>
      </c>
      <c r="G7044" s="210">
        <f t="shared" si="619"/>
        <v>0</v>
      </c>
      <c r="H7044" s="210">
        <f t="shared" si="619"/>
        <v>0</v>
      </c>
      <c r="I7044" s="210">
        <f t="shared" si="619"/>
        <v>0</v>
      </c>
      <c r="J7044" s="210">
        <f t="shared" si="619"/>
        <v>0</v>
      </c>
      <c r="K7044" s="210">
        <f t="shared" si="619"/>
        <v>0</v>
      </c>
      <c r="L7044" s="210">
        <f t="shared" si="619"/>
        <v>0</v>
      </c>
      <c r="M7044" s="210">
        <f t="shared" si="619"/>
        <v>0</v>
      </c>
      <c r="N7044" s="210">
        <f t="shared" si="619"/>
        <v>0</v>
      </c>
      <c r="O7044" s="210">
        <f t="shared" si="619"/>
        <v>0</v>
      </c>
      <c r="P7044" s="210">
        <f t="shared" si="619"/>
        <v>0</v>
      </c>
      <c r="Q7044" s="210">
        <f t="shared" si="619"/>
        <v>0</v>
      </c>
      <c r="R7044" s="210">
        <f t="shared" si="619"/>
        <v>0</v>
      </c>
    </row>
    <row r="7045" spans="1:18" hidden="1" outlineLevel="2" x14ac:dyDescent="0.35">
      <c r="A7045" s="209" t="str">
        <f>'Usages industrie'!A22</f>
        <v>Usage industriel n°19</v>
      </c>
      <c r="B7045" s="209" t="s">
        <v>637</v>
      </c>
      <c r="C7045" s="209"/>
      <c r="D7045" s="210">
        <f>IF(B$7018&lt;&gt;"",IF(B$7018='Usages industrie'!$K22,'Usages industrie'!J22,0),0)</f>
        <v>0</v>
      </c>
      <c r="E7045" s="210">
        <f t="shared" si="619"/>
        <v>0</v>
      </c>
      <c r="F7045" s="210">
        <f t="shared" si="619"/>
        <v>0</v>
      </c>
      <c r="G7045" s="210">
        <f t="shared" si="619"/>
        <v>0</v>
      </c>
      <c r="H7045" s="210">
        <f t="shared" si="619"/>
        <v>0</v>
      </c>
      <c r="I7045" s="210">
        <f t="shared" si="619"/>
        <v>0</v>
      </c>
      <c r="J7045" s="210">
        <f t="shared" si="619"/>
        <v>0</v>
      </c>
      <c r="K7045" s="210">
        <f t="shared" si="619"/>
        <v>0</v>
      </c>
      <c r="L7045" s="210">
        <f t="shared" si="619"/>
        <v>0</v>
      </c>
      <c r="M7045" s="210">
        <f t="shared" si="619"/>
        <v>0</v>
      </c>
      <c r="N7045" s="210">
        <f t="shared" si="619"/>
        <v>0</v>
      </c>
      <c r="O7045" s="210">
        <f t="shared" si="619"/>
        <v>0</v>
      </c>
      <c r="P7045" s="210">
        <f t="shared" si="619"/>
        <v>0</v>
      </c>
      <c r="Q7045" s="210">
        <f t="shared" si="619"/>
        <v>0</v>
      </c>
      <c r="R7045" s="210">
        <f t="shared" si="619"/>
        <v>0</v>
      </c>
    </row>
    <row r="7046" spans="1:18" hidden="1" outlineLevel="2" x14ac:dyDescent="0.35">
      <c r="A7046" s="209" t="str">
        <f>'Usages industrie'!A23</f>
        <v>Usage industriel n°20</v>
      </c>
      <c r="B7046" s="209" t="s">
        <v>637</v>
      </c>
      <c r="C7046" s="209"/>
      <c r="D7046" s="210">
        <f>IF(B$7018&lt;&gt;"",IF(B$7018='Usages industrie'!$K23,'Usages industrie'!J23,0),0)</f>
        <v>0</v>
      </c>
      <c r="E7046" s="210">
        <f t="shared" si="619"/>
        <v>0</v>
      </c>
      <c r="F7046" s="210">
        <f t="shared" si="619"/>
        <v>0</v>
      </c>
      <c r="G7046" s="210">
        <f t="shared" si="619"/>
        <v>0</v>
      </c>
      <c r="H7046" s="210">
        <f t="shared" si="619"/>
        <v>0</v>
      </c>
      <c r="I7046" s="210">
        <f t="shared" si="619"/>
        <v>0</v>
      </c>
      <c r="J7046" s="210">
        <f t="shared" si="619"/>
        <v>0</v>
      </c>
      <c r="K7046" s="210">
        <f t="shared" si="619"/>
        <v>0</v>
      </c>
      <c r="L7046" s="210">
        <f t="shared" si="619"/>
        <v>0</v>
      </c>
      <c r="M7046" s="210">
        <f t="shared" si="619"/>
        <v>0</v>
      </c>
      <c r="N7046" s="210">
        <f t="shared" si="619"/>
        <v>0</v>
      </c>
      <c r="O7046" s="210">
        <f t="shared" si="619"/>
        <v>0</v>
      </c>
      <c r="P7046" s="210">
        <f t="shared" si="619"/>
        <v>0</v>
      </c>
      <c r="Q7046" s="210">
        <f t="shared" si="619"/>
        <v>0</v>
      </c>
      <c r="R7046" s="210">
        <f t="shared" si="619"/>
        <v>0</v>
      </c>
    </row>
    <row r="7047" spans="1:18" hidden="1" outlineLevel="2" x14ac:dyDescent="0.35">
      <c r="A7047" s="209" t="str">
        <f>'Usages industrie'!A24</f>
        <v>Usage industriel n°21</v>
      </c>
      <c r="B7047" s="209" t="s">
        <v>637</v>
      </c>
      <c r="C7047" s="209"/>
      <c r="D7047" s="210">
        <f>IF(B$7018&lt;&gt;"",IF(B$7018='Usages industrie'!$K24,'Usages industrie'!J24,0),0)</f>
        <v>0</v>
      </c>
      <c r="E7047" s="210">
        <f t="shared" ref="E7047:R7056" si="620">$D7047</f>
        <v>0</v>
      </c>
      <c r="F7047" s="210">
        <f t="shared" si="620"/>
        <v>0</v>
      </c>
      <c r="G7047" s="210">
        <f t="shared" si="620"/>
        <v>0</v>
      </c>
      <c r="H7047" s="210">
        <f t="shared" si="620"/>
        <v>0</v>
      </c>
      <c r="I7047" s="210">
        <f t="shared" si="620"/>
        <v>0</v>
      </c>
      <c r="J7047" s="210">
        <f t="shared" si="620"/>
        <v>0</v>
      </c>
      <c r="K7047" s="210">
        <f t="shared" si="620"/>
        <v>0</v>
      </c>
      <c r="L7047" s="210">
        <f t="shared" si="620"/>
        <v>0</v>
      </c>
      <c r="M7047" s="210">
        <f t="shared" si="620"/>
        <v>0</v>
      </c>
      <c r="N7047" s="210">
        <f t="shared" si="620"/>
        <v>0</v>
      </c>
      <c r="O7047" s="210">
        <f t="shared" si="620"/>
        <v>0</v>
      </c>
      <c r="P7047" s="210">
        <f t="shared" si="620"/>
        <v>0</v>
      </c>
      <c r="Q7047" s="210">
        <f t="shared" si="620"/>
        <v>0</v>
      </c>
      <c r="R7047" s="210">
        <f t="shared" si="620"/>
        <v>0</v>
      </c>
    </row>
    <row r="7048" spans="1:18" hidden="1" outlineLevel="2" x14ac:dyDescent="0.35">
      <c r="A7048" s="209" t="str">
        <f>'Usages industrie'!A25</f>
        <v>Usage industriel n°22</v>
      </c>
      <c r="B7048" s="209" t="s">
        <v>637</v>
      </c>
      <c r="C7048" s="209"/>
      <c r="D7048" s="210">
        <f>IF(B$7018&lt;&gt;"",IF(B$7018='Usages industrie'!$K25,'Usages industrie'!J25,0),0)</f>
        <v>0</v>
      </c>
      <c r="E7048" s="210">
        <f t="shared" si="620"/>
        <v>0</v>
      </c>
      <c r="F7048" s="210">
        <f t="shared" si="620"/>
        <v>0</v>
      </c>
      <c r="G7048" s="210">
        <f t="shared" si="620"/>
        <v>0</v>
      </c>
      <c r="H7048" s="210">
        <f t="shared" si="620"/>
        <v>0</v>
      </c>
      <c r="I7048" s="210">
        <f t="shared" si="620"/>
        <v>0</v>
      </c>
      <c r="J7048" s="210">
        <f t="shared" si="620"/>
        <v>0</v>
      </c>
      <c r="K7048" s="210">
        <f t="shared" si="620"/>
        <v>0</v>
      </c>
      <c r="L7048" s="210">
        <f t="shared" si="620"/>
        <v>0</v>
      </c>
      <c r="M7048" s="210">
        <f t="shared" si="620"/>
        <v>0</v>
      </c>
      <c r="N7048" s="210">
        <f t="shared" si="620"/>
        <v>0</v>
      </c>
      <c r="O7048" s="210">
        <f t="shared" si="620"/>
        <v>0</v>
      </c>
      <c r="P7048" s="210">
        <f t="shared" si="620"/>
        <v>0</v>
      </c>
      <c r="Q7048" s="210">
        <f t="shared" si="620"/>
        <v>0</v>
      </c>
      <c r="R7048" s="210">
        <f t="shared" si="620"/>
        <v>0</v>
      </c>
    </row>
    <row r="7049" spans="1:18" hidden="1" outlineLevel="2" x14ac:dyDescent="0.35">
      <c r="A7049" s="209" t="str">
        <f>'Usages industrie'!A26</f>
        <v>Usage industriel n°23</v>
      </c>
      <c r="B7049" s="209" t="s">
        <v>637</v>
      </c>
      <c r="C7049" s="209"/>
      <c r="D7049" s="210">
        <f>IF(B$7018&lt;&gt;"",IF(B$7018='Usages industrie'!$K26,'Usages industrie'!J26,0),0)</f>
        <v>0</v>
      </c>
      <c r="E7049" s="210">
        <f t="shared" si="620"/>
        <v>0</v>
      </c>
      <c r="F7049" s="210">
        <f t="shared" si="620"/>
        <v>0</v>
      </c>
      <c r="G7049" s="210">
        <f t="shared" si="620"/>
        <v>0</v>
      </c>
      <c r="H7049" s="210">
        <f t="shared" si="620"/>
        <v>0</v>
      </c>
      <c r="I7049" s="210">
        <f t="shared" si="620"/>
        <v>0</v>
      </c>
      <c r="J7049" s="210">
        <f t="shared" si="620"/>
        <v>0</v>
      </c>
      <c r="K7049" s="210">
        <f t="shared" si="620"/>
        <v>0</v>
      </c>
      <c r="L7049" s="210">
        <f t="shared" si="620"/>
        <v>0</v>
      </c>
      <c r="M7049" s="210">
        <f t="shared" si="620"/>
        <v>0</v>
      </c>
      <c r="N7049" s="210">
        <f t="shared" si="620"/>
        <v>0</v>
      </c>
      <c r="O7049" s="210">
        <f t="shared" si="620"/>
        <v>0</v>
      </c>
      <c r="P7049" s="210">
        <f t="shared" si="620"/>
        <v>0</v>
      </c>
      <c r="Q7049" s="210">
        <f t="shared" si="620"/>
        <v>0</v>
      </c>
      <c r="R7049" s="210">
        <f t="shared" si="620"/>
        <v>0</v>
      </c>
    </row>
    <row r="7050" spans="1:18" hidden="1" outlineLevel="2" x14ac:dyDescent="0.35">
      <c r="A7050" s="209" t="str">
        <f>'Usages industrie'!A27</f>
        <v>Usage industriel n°24</v>
      </c>
      <c r="B7050" s="209" t="s">
        <v>637</v>
      </c>
      <c r="C7050" s="209"/>
      <c r="D7050" s="210">
        <f>IF(B$7018&lt;&gt;"",IF(B$7018='Usages industrie'!$K27,'Usages industrie'!J27,0),0)</f>
        <v>0</v>
      </c>
      <c r="E7050" s="210">
        <f t="shared" si="620"/>
        <v>0</v>
      </c>
      <c r="F7050" s="210">
        <f t="shared" si="620"/>
        <v>0</v>
      </c>
      <c r="G7050" s="210">
        <f t="shared" si="620"/>
        <v>0</v>
      </c>
      <c r="H7050" s="210">
        <f t="shared" si="620"/>
        <v>0</v>
      </c>
      <c r="I7050" s="210">
        <f t="shared" si="620"/>
        <v>0</v>
      </c>
      <c r="J7050" s="210">
        <f t="shared" si="620"/>
        <v>0</v>
      </c>
      <c r="K7050" s="210">
        <f t="shared" si="620"/>
        <v>0</v>
      </c>
      <c r="L7050" s="210">
        <f t="shared" si="620"/>
        <v>0</v>
      </c>
      <c r="M7050" s="210">
        <f t="shared" si="620"/>
        <v>0</v>
      </c>
      <c r="N7050" s="210">
        <f t="shared" si="620"/>
        <v>0</v>
      </c>
      <c r="O7050" s="210">
        <f t="shared" si="620"/>
        <v>0</v>
      </c>
      <c r="P7050" s="210">
        <f t="shared" si="620"/>
        <v>0</v>
      </c>
      <c r="Q7050" s="210">
        <f t="shared" si="620"/>
        <v>0</v>
      </c>
      <c r="R7050" s="210">
        <f t="shared" si="620"/>
        <v>0</v>
      </c>
    </row>
    <row r="7051" spans="1:18" hidden="1" outlineLevel="2" x14ac:dyDescent="0.35">
      <c r="A7051" s="209" t="str">
        <f>'Usages industrie'!A28</f>
        <v>Usage industriel n°25</v>
      </c>
      <c r="B7051" s="209" t="s">
        <v>637</v>
      </c>
      <c r="C7051" s="209"/>
      <c r="D7051" s="210">
        <f>IF(B$7018&lt;&gt;"",IF(B$7018='Usages industrie'!$K28,'Usages industrie'!J28,0),0)</f>
        <v>0</v>
      </c>
      <c r="E7051" s="210">
        <f t="shared" si="620"/>
        <v>0</v>
      </c>
      <c r="F7051" s="210">
        <f t="shared" si="620"/>
        <v>0</v>
      </c>
      <c r="G7051" s="210">
        <f t="shared" si="620"/>
        <v>0</v>
      </c>
      <c r="H7051" s="210">
        <f t="shared" si="620"/>
        <v>0</v>
      </c>
      <c r="I7051" s="210">
        <f t="shared" si="620"/>
        <v>0</v>
      </c>
      <c r="J7051" s="210">
        <f t="shared" si="620"/>
        <v>0</v>
      </c>
      <c r="K7051" s="210">
        <f t="shared" si="620"/>
        <v>0</v>
      </c>
      <c r="L7051" s="210">
        <f t="shared" si="620"/>
        <v>0</v>
      </c>
      <c r="M7051" s="210">
        <f t="shared" si="620"/>
        <v>0</v>
      </c>
      <c r="N7051" s="210">
        <f t="shared" si="620"/>
        <v>0</v>
      </c>
      <c r="O7051" s="210">
        <f t="shared" si="620"/>
        <v>0</v>
      </c>
      <c r="P7051" s="210">
        <f t="shared" si="620"/>
        <v>0</v>
      </c>
      <c r="Q7051" s="210">
        <f t="shared" si="620"/>
        <v>0</v>
      </c>
      <c r="R7051" s="210">
        <f t="shared" si="620"/>
        <v>0</v>
      </c>
    </row>
    <row r="7052" spans="1:18" hidden="1" outlineLevel="2" x14ac:dyDescent="0.35">
      <c r="A7052" s="209" t="str">
        <f>'Usages industrie'!A29</f>
        <v>Usage industriel n°26</v>
      </c>
      <c r="B7052" s="209" t="s">
        <v>637</v>
      </c>
      <c r="C7052" s="209"/>
      <c r="D7052" s="210">
        <f>IF(B$7018&lt;&gt;"",IF(B$7018='Usages industrie'!$K29,'Usages industrie'!J29,0),0)</f>
        <v>0</v>
      </c>
      <c r="E7052" s="210">
        <f t="shared" si="620"/>
        <v>0</v>
      </c>
      <c r="F7052" s="210">
        <f t="shared" si="620"/>
        <v>0</v>
      </c>
      <c r="G7052" s="210">
        <f t="shared" si="620"/>
        <v>0</v>
      </c>
      <c r="H7052" s="210">
        <f t="shared" si="620"/>
        <v>0</v>
      </c>
      <c r="I7052" s="210">
        <f t="shared" si="620"/>
        <v>0</v>
      </c>
      <c r="J7052" s="210">
        <f t="shared" si="620"/>
        <v>0</v>
      </c>
      <c r="K7052" s="210">
        <f t="shared" si="620"/>
        <v>0</v>
      </c>
      <c r="L7052" s="210">
        <f t="shared" si="620"/>
        <v>0</v>
      </c>
      <c r="M7052" s="210">
        <f t="shared" si="620"/>
        <v>0</v>
      </c>
      <c r="N7052" s="210">
        <f t="shared" si="620"/>
        <v>0</v>
      </c>
      <c r="O7052" s="210">
        <f t="shared" si="620"/>
        <v>0</v>
      </c>
      <c r="P7052" s="210">
        <f t="shared" si="620"/>
        <v>0</v>
      </c>
      <c r="Q7052" s="210">
        <f t="shared" si="620"/>
        <v>0</v>
      </c>
      <c r="R7052" s="210">
        <f t="shared" si="620"/>
        <v>0</v>
      </c>
    </row>
    <row r="7053" spans="1:18" hidden="1" outlineLevel="2" x14ac:dyDescent="0.35">
      <c r="A7053" s="209" t="str">
        <f>'Usages industrie'!A30</f>
        <v>Usage industriel n°27</v>
      </c>
      <c r="B7053" s="209" t="s">
        <v>637</v>
      </c>
      <c r="C7053" s="209"/>
      <c r="D7053" s="210">
        <f>IF(B$7018&lt;&gt;"",IF(B$7018='Usages industrie'!$K30,'Usages industrie'!J30,0),0)</f>
        <v>0</v>
      </c>
      <c r="E7053" s="210">
        <f t="shared" si="620"/>
        <v>0</v>
      </c>
      <c r="F7053" s="210">
        <f t="shared" si="620"/>
        <v>0</v>
      </c>
      <c r="G7053" s="210">
        <f t="shared" si="620"/>
        <v>0</v>
      </c>
      <c r="H7053" s="210">
        <f t="shared" si="620"/>
        <v>0</v>
      </c>
      <c r="I7053" s="210">
        <f t="shared" si="620"/>
        <v>0</v>
      </c>
      <c r="J7053" s="210">
        <f t="shared" si="620"/>
        <v>0</v>
      </c>
      <c r="K7053" s="210">
        <f t="shared" si="620"/>
        <v>0</v>
      </c>
      <c r="L7053" s="210">
        <f t="shared" si="620"/>
        <v>0</v>
      </c>
      <c r="M7053" s="210">
        <f t="shared" si="620"/>
        <v>0</v>
      </c>
      <c r="N7053" s="210">
        <f t="shared" si="620"/>
        <v>0</v>
      </c>
      <c r="O7053" s="210">
        <f t="shared" si="620"/>
        <v>0</v>
      </c>
      <c r="P7053" s="210">
        <f t="shared" si="620"/>
        <v>0</v>
      </c>
      <c r="Q7053" s="210">
        <f t="shared" si="620"/>
        <v>0</v>
      </c>
      <c r="R7053" s="210">
        <f t="shared" si="620"/>
        <v>0</v>
      </c>
    </row>
    <row r="7054" spans="1:18" hidden="1" outlineLevel="2" x14ac:dyDescent="0.35">
      <c r="A7054" s="209" t="str">
        <f>'Usages industrie'!A31</f>
        <v>Usage industriel n°28</v>
      </c>
      <c r="B7054" s="209" t="s">
        <v>637</v>
      </c>
      <c r="C7054" s="209"/>
      <c r="D7054" s="210">
        <f>IF(B$7018&lt;&gt;"",IF(B$7018='Usages industrie'!$K31,'Usages industrie'!J31,0),0)</f>
        <v>0</v>
      </c>
      <c r="E7054" s="210">
        <f t="shared" si="620"/>
        <v>0</v>
      </c>
      <c r="F7054" s="210">
        <f t="shared" si="620"/>
        <v>0</v>
      </c>
      <c r="G7054" s="210">
        <f t="shared" si="620"/>
        <v>0</v>
      </c>
      <c r="H7054" s="210">
        <f t="shared" si="620"/>
        <v>0</v>
      </c>
      <c r="I7054" s="210">
        <f t="shared" si="620"/>
        <v>0</v>
      </c>
      <c r="J7054" s="210">
        <f t="shared" si="620"/>
        <v>0</v>
      </c>
      <c r="K7054" s="210">
        <f t="shared" si="620"/>
        <v>0</v>
      </c>
      <c r="L7054" s="210">
        <f t="shared" si="620"/>
        <v>0</v>
      </c>
      <c r="M7054" s="210">
        <f t="shared" si="620"/>
        <v>0</v>
      </c>
      <c r="N7054" s="210">
        <f t="shared" si="620"/>
        <v>0</v>
      </c>
      <c r="O7054" s="210">
        <f t="shared" si="620"/>
        <v>0</v>
      </c>
      <c r="P7054" s="210">
        <f t="shared" si="620"/>
        <v>0</v>
      </c>
      <c r="Q7054" s="210">
        <f t="shared" si="620"/>
        <v>0</v>
      </c>
      <c r="R7054" s="210">
        <f t="shared" si="620"/>
        <v>0</v>
      </c>
    </row>
    <row r="7055" spans="1:18" hidden="1" outlineLevel="2" x14ac:dyDescent="0.35">
      <c r="A7055" s="209" t="str">
        <f>'Usages industrie'!A32</f>
        <v>Usage industriel n°29</v>
      </c>
      <c r="B7055" s="209" t="s">
        <v>637</v>
      </c>
      <c r="C7055" s="209"/>
      <c r="D7055" s="210">
        <f>IF(B$7018&lt;&gt;"",IF(B$7018='Usages industrie'!$K32,'Usages industrie'!J32,0),0)</f>
        <v>0</v>
      </c>
      <c r="E7055" s="210">
        <f t="shared" si="620"/>
        <v>0</v>
      </c>
      <c r="F7055" s="210">
        <f t="shared" si="620"/>
        <v>0</v>
      </c>
      <c r="G7055" s="210">
        <f t="shared" si="620"/>
        <v>0</v>
      </c>
      <c r="H7055" s="210">
        <f t="shared" si="620"/>
        <v>0</v>
      </c>
      <c r="I7055" s="210">
        <f t="shared" si="620"/>
        <v>0</v>
      </c>
      <c r="J7055" s="210">
        <f t="shared" si="620"/>
        <v>0</v>
      </c>
      <c r="K7055" s="210">
        <f t="shared" si="620"/>
        <v>0</v>
      </c>
      <c r="L7055" s="210">
        <f t="shared" si="620"/>
        <v>0</v>
      </c>
      <c r="M7055" s="210">
        <f t="shared" si="620"/>
        <v>0</v>
      </c>
      <c r="N7055" s="210">
        <f t="shared" si="620"/>
        <v>0</v>
      </c>
      <c r="O7055" s="210">
        <f t="shared" si="620"/>
        <v>0</v>
      </c>
      <c r="P7055" s="210">
        <f t="shared" si="620"/>
        <v>0</v>
      </c>
      <c r="Q7055" s="210">
        <f t="shared" si="620"/>
        <v>0</v>
      </c>
      <c r="R7055" s="210">
        <f t="shared" si="620"/>
        <v>0</v>
      </c>
    </row>
    <row r="7056" spans="1:18" hidden="1" outlineLevel="2" x14ac:dyDescent="0.35">
      <c r="A7056" s="209" t="str">
        <f>'Usages industrie'!A33</f>
        <v>Usage industriel n°30</v>
      </c>
      <c r="B7056" s="209" t="s">
        <v>637</v>
      </c>
      <c r="C7056" s="209"/>
      <c r="D7056" s="210">
        <f>IF(B$7018&lt;&gt;"",IF(B$7018='Usages industrie'!$K33,'Usages industrie'!J33,0),0)</f>
        <v>0</v>
      </c>
      <c r="E7056" s="210">
        <f t="shared" si="620"/>
        <v>0</v>
      </c>
      <c r="F7056" s="210">
        <f t="shared" si="620"/>
        <v>0</v>
      </c>
      <c r="G7056" s="210">
        <f t="shared" si="620"/>
        <v>0</v>
      </c>
      <c r="H7056" s="210">
        <f t="shared" si="620"/>
        <v>0</v>
      </c>
      <c r="I7056" s="210">
        <f t="shared" si="620"/>
        <v>0</v>
      </c>
      <c r="J7056" s="210">
        <f t="shared" si="620"/>
        <v>0</v>
      </c>
      <c r="K7056" s="210">
        <f t="shared" si="620"/>
        <v>0</v>
      </c>
      <c r="L7056" s="210">
        <f t="shared" si="620"/>
        <v>0</v>
      </c>
      <c r="M7056" s="210">
        <f t="shared" si="620"/>
        <v>0</v>
      </c>
      <c r="N7056" s="210">
        <f t="shared" si="620"/>
        <v>0</v>
      </c>
      <c r="O7056" s="210">
        <f t="shared" si="620"/>
        <v>0</v>
      </c>
      <c r="P7056" s="210">
        <f t="shared" si="620"/>
        <v>0</v>
      </c>
      <c r="Q7056" s="210">
        <f t="shared" si="620"/>
        <v>0</v>
      </c>
      <c r="R7056" s="210">
        <f t="shared" si="620"/>
        <v>0</v>
      </c>
    </row>
    <row r="7057" spans="1:18" hidden="1" outlineLevel="2" x14ac:dyDescent="0.35">
      <c r="A7057" s="209" t="str">
        <f>'Usages industrie'!A34</f>
        <v>Usage industriel n°31</v>
      </c>
      <c r="B7057" s="209" t="s">
        <v>637</v>
      </c>
      <c r="C7057" s="209"/>
      <c r="D7057" s="210">
        <f>IF(B$7018&lt;&gt;"",IF(B$7018='Usages industrie'!$K34,'Usages industrie'!J34,0),0)</f>
        <v>0</v>
      </c>
      <c r="E7057" s="210">
        <f t="shared" ref="E7057:R7066" si="621">$D7057</f>
        <v>0</v>
      </c>
      <c r="F7057" s="210">
        <f t="shared" si="621"/>
        <v>0</v>
      </c>
      <c r="G7057" s="210">
        <f t="shared" si="621"/>
        <v>0</v>
      </c>
      <c r="H7057" s="210">
        <f t="shared" si="621"/>
        <v>0</v>
      </c>
      <c r="I7057" s="210">
        <f t="shared" si="621"/>
        <v>0</v>
      </c>
      <c r="J7057" s="210">
        <f t="shared" si="621"/>
        <v>0</v>
      </c>
      <c r="K7057" s="210">
        <f t="shared" si="621"/>
        <v>0</v>
      </c>
      <c r="L7057" s="210">
        <f t="shared" si="621"/>
        <v>0</v>
      </c>
      <c r="M7057" s="210">
        <f t="shared" si="621"/>
        <v>0</v>
      </c>
      <c r="N7057" s="210">
        <f t="shared" si="621"/>
        <v>0</v>
      </c>
      <c r="O7057" s="210">
        <f t="shared" si="621"/>
        <v>0</v>
      </c>
      <c r="P7057" s="210">
        <f t="shared" si="621"/>
        <v>0</v>
      </c>
      <c r="Q7057" s="210">
        <f t="shared" si="621"/>
        <v>0</v>
      </c>
      <c r="R7057" s="210">
        <f t="shared" si="621"/>
        <v>0</v>
      </c>
    </row>
    <row r="7058" spans="1:18" hidden="1" outlineLevel="2" x14ac:dyDescent="0.35">
      <c r="A7058" s="209" t="str">
        <f>'Usages industrie'!A35</f>
        <v>Usage industriel n°32</v>
      </c>
      <c r="B7058" s="209" t="s">
        <v>637</v>
      </c>
      <c r="C7058" s="209"/>
      <c r="D7058" s="210">
        <f>IF(B$7018&lt;&gt;"",IF(B$7018='Usages industrie'!$K35,'Usages industrie'!J35,0),0)</f>
        <v>0</v>
      </c>
      <c r="E7058" s="210">
        <f t="shared" si="621"/>
        <v>0</v>
      </c>
      <c r="F7058" s="210">
        <f t="shared" si="621"/>
        <v>0</v>
      </c>
      <c r="G7058" s="210">
        <f t="shared" si="621"/>
        <v>0</v>
      </c>
      <c r="H7058" s="210">
        <f t="shared" si="621"/>
        <v>0</v>
      </c>
      <c r="I7058" s="210">
        <f t="shared" si="621"/>
        <v>0</v>
      </c>
      <c r="J7058" s="210">
        <f t="shared" si="621"/>
        <v>0</v>
      </c>
      <c r="K7058" s="210">
        <f t="shared" si="621"/>
        <v>0</v>
      </c>
      <c r="L7058" s="210">
        <f t="shared" si="621"/>
        <v>0</v>
      </c>
      <c r="M7058" s="210">
        <f t="shared" si="621"/>
        <v>0</v>
      </c>
      <c r="N7058" s="210">
        <f t="shared" si="621"/>
        <v>0</v>
      </c>
      <c r="O7058" s="210">
        <f t="shared" si="621"/>
        <v>0</v>
      </c>
      <c r="P7058" s="210">
        <f t="shared" si="621"/>
        <v>0</v>
      </c>
      <c r="Q7058" s="210">
        <f t="shared" si="621"/>
        <v>0</v>
      </c>
      <c r="R7058" s="210">
        <f t="shared" si="621"/>
        <v>0</v>
      </c>
    </row>
    <row r="7059" spans="1:18" hidden="1" outlineLevel="2" x14ac:dyDescent="0.35">
      <c r="A7059" s="209" t="str">
        <f>'Usages industrie'!A36</f>
        <v>Usage industriel n°33</v>
      </c>
      <c r="B7059" s="209" t="s">
        <v>637</v>
      </c>
      <c r="C7059" s="209"/>
      <c r="D7059" s="210">
        <f>IF(B$7018&lt;&gt;"",IF(B$7018='Usages industrie'!$K36,'Usages industrie'!J36,0),0)</f>
        <v>0</v>
      </c>
      <c r="E7059" s="210">
        <f t="shared" si="621"/>
        <v>0</v>
      </c>
      <c r="F7059" s="210">
        <f t="shared" si="621"/>
        <v>0</v>
      </c>
      <c r="G7059" s="210">
        <f t="shared" si="621"/>
        <v>0</v>
      </c>
      <c r="H7059" s="210">
        <f t="shared" si="621"/>
        <v>0</v>
      </c>
      <c r="I7059" s="210">
        <f t="shared" si="621"/>
        <v>0</v>
      </c>
      <c r="J7059" s="210">
        <f t="shared" si="621"/>
        <v>0</v>
      </c>
      <c r="K7059" s="210">
        <f t="shared" si="621"/>
        <v>0</v>
      </c>
      <c r="L7059" s="210">
        <f t="shared" si="621"/>
        <v>0</v>
      </c>
      <c r="M7059" s="210">
        <f t="shared" si="621"/>
        <v>0</v>
      </c>
      <c r="N7059" s="210">
        <f t="shared" si="621"/>
        <v>0</v>
      </c>
      <c r="O7059" s="210">
        <f t="shared" si="621"/>
        <v>0</v>
      </c>
      <c r="P7059" s="210">
        <f t="shared" si="621"/>
        <v>0</v>
      </c>
      <c r="Q7059" s="210">
        <f t="shared" si="621"/>
        <v>0</v>
      </c>
      <c r="R7059" s="210">
        <f t="shared" si="621"/>
        <v>0</v>
      </c>
    </row>
    <row r="7060" spans="1:18" hidden="1" outlineLevel="2" x14ac:dyDescent="0.35">
      <c r="A7060" s="209" t="str">
        <f>'Usages industrie'!A37</f>
        <v>Usage industriel n°34</v>
      </c>
      <c r="B7060" s="209" t="s">
        <v>637</v>
      </c>
      <c r="C7060" s="209"/>
      <c r="D7060" s="210">
        <f>IF(B$7018&lt;&gt;"",IF(B$7018='Usages industrie'!$K37,'Usages industrie'!J37,0),0)</f>
        <v>0</v>
      </c>
      <c r="E7060" s="210">
        <f t="shared" si="621"/>
        <v>0</v>
      </c>
      <c r="F7060" s="210">
        <f t="shared" si="621"/>
        <v>0</v>
      </c>
      <c r="G7060" s="210">
        <f t="shared" si="621"/>
        <v>0</v>
      </c>
      <c r="H7060" s="210">
        <f t="shared" si="621"/>
        <v>0</v>
      </c>
      <c r="I7060" s="210">
        <f t="shared" si="621"/>
        <v>0</v>
      </c>
      <c r="J7060" s="210">
        <f t="shared" si="621"/>
        <v>0</v>
      </c>
      <c r="K7060" s="210">
        <f t="shared" si="621"/>
        <v>0</v>
      </c>
      <c r="L7060" s="210">
        <f t="shared" si="621"/>
        <v>0</v>
      </c>
      <c r="M7060" s="210">
        <f t="shared" si="621"/>
        <v>0</v>
      </c>
      <c r="N7060" s="210">
        <f t="shared" si="621"/>
        <v>0</v>
      </c>
      <c r="O7060" s="210">
        <f t="shared" si="621"/>
        <v>0</v>
      </c>
      <c r="P7060" s="210">
        <f t="shared" si="621"/>
        <v>0</v>
      </c>
      <c r="Q7060" s="210">
        <f t="shared" si="621"/>
        <v>0</v>
      </c>
      <c r="R7060" s="210">
        <f t="shared" si="621"/>
        <v>0</v>
      </c>
    </row>
    <row r="7061" spans="1:18" hidden="1" outlineLevel="2" x14ac:dyDescent="0.35">
      <c r="A7061" s="209" t="str">
        <f>'Usages industrie'!A38</f>
        <v>Usage industriel n°35</v>
      </c>
      <c r="B7061" s="209" t="s">
        <v>637</v>
      </c>
      <c r="C7061" s="209"/>
      <c r="D7061" s="210">
        <f>IF(B$7018&lt;&gt;"",IF(B$7018='Usages industrie'!$K38,'Usages industrie'!J38,0),0)</f>
        <v>0</v>
      </c>
      <c r="E7061" s="210">
        <f t="shared" si="621"/>
        <v>0</v>
      </c>
      <c r="F7061" s="210">
        <f t="shared" si="621"/>
        <v>0</v>
      </c>
      <c r="G7061" s="210">
        <f t="shared" si="621"/>
        <v>0</v>
      </c>
      <c r="H7061" s="210">
        <f t="shared" si="621"/>
        <v>0</v>
      </c>
      <c r="I7061" s="210">
        <f t="shared" si="621"/>
        <v>0</v>
      </c>
      <c r="J7061" s="210">
        <f t="shared" si="621"/>
        <v>0</v>
      </c>
      <c r="K7061" s="210">
        <f t="shared" si="621"/>
        <v>0</v>
      </c>
      <c r="L7061" s="210">
        <f t="shared" si="621"/>
        <v>0</v>
      </c>
      <c r="M7061" s="210">
        <f t="shared" si="621"/>
        <v>0</v>
      </c>
      <c r="N7061" s="210">
        <f t="shared" si="621"/>
        <v>0</v>
      </c>
      <c r="O7061" s="210">
        <f t="shared" si="621"/>
        <v>0</v>
      </c>
      <c r="P7061" s="210">
        <f t="shared" si="621"/>
        <v>0</v>
      </c>
      <c r="Q7061" s="210">
        <f t="shared" si="621"/>
        <v>0</v>
      </c>
      <c r="R7061" s="210">
        <f t="shared" si="621"/>
        <v>0</v>
      </c>
    </row>
    <row r="7062" spans="1:18" hidden="1" outlineLevel="2" x14ac:dyDescent="0.35">
      <c r="A7062" s="209" t="str">
        <f>'Usages industrie'!A39</f>
        <v>Usage industriel n°36</v>
      </c>
      <c r="B7062" s="209" t="s">
        <v>637</v>
      </c>
      <c r="C7062" s="209"/>
      <c r="D7062" s="210">
        <f>IF(B$7018&lt;&gt;"",IF(B$7018='Usages industrie'!$K39,'Usages industrie'!J39,0),0)</f>
        <v>0</v>
      </c>
      <c r="E7062" s="210">
        <f t="shared" si="621"/>
        <v>0</v>
      </c>
      <c r="F7062" s="210">
        <f t="shared" si="621"/>
        <v>0</v>
      </c>
      <c r="G7062" s="210">
        <f t="shared" si="621"/>
        <v>0</v>
      </c>
      <c r="H7062" s="210">
        <f t="shared" si="621"/>
        <v>0</v>
      </c>
      <c r="I7062" s="210">
        <f t="shared" si="621"/>
        <v>0</v>
      </c>
      <c r="J7062" s="210">
        <f t="shared" si="621"/>
        <v>0</v>
      </c>
      <c r="K7062" s="210">
        <f t="shared" si="621"/>
        <v>0</v>
      </c>
      <c r="L7062" s="210">
        <f t="shared" si="621"/>
        <v>0</v>
      </c>
      <c r="M7062" s="210">
        <f t="shared" si="621"/>
        <v>0</v>
      </c>
      <c r="N7062" s="210">
        <f t="shared" si="621"/>
        <v>0</v>
      </c>
      <c r="O7062" s="210">
        <f t="shared" si="621"/>
        <v>0</v>
      </c>
      <c r="P7062" s="210">
        <f t="shared" si="621"/>
        <v>0</v>
      </c>
      <c r="Q7062" s="210">
        <f t="shared" si="621"/>
        <v>0</v>
      </c>
      <c r="R7062" s="210">
        <f t="shared" si="621"/>
        <v>0</v>
      </c>
    </row>
    <row r="7063" spans="1:18" hidden="1" outlineLevel="2" x14ac:dyDescent="0.35">
      <c r="A7063" s="209" t="str">
        <f>'Usages industrie'!A40</f>
        <v>Usage industriel n°37</v>
      </c>
      <c r="B7063" s="209" t="s">
        <v>637</v>
      </c>
      <c r="C7063" s="209"/>
      <c r="D7063" s="210">
        <f>IF(B$7018&lt;&gt;"",IF(B$7018='Usages industrie'!$K40,'Usages industrie'!J40,0),0)</f>
        <v>0</v>
      </c>
      <c r="E7063" s="210">
        <f t="shared" si="621"/>
        <v>0</v>
      </c>
      <c r="F7063" s="210">
        <f t="shared" si="621"/>
        <v>0</v>
      </c>
      <c r="G7063" s="210">
        <f t="shared" si="621"/>
        <v>0</v>
      </c>
      <c r="H7063" s="210">
        <f t="shared" si="621"/>
        <v>0</v>
      </c>
      <c r="I7063" s="210">
        <f t="shared" si="621"/>
        <v>0</v>
      </c>
      <c r="J7063" s="210">
        <f t="shared" si="621"/>
        <v>0</v>
      </c>
      <c r="K7063" s="210">
        <f t="shared" si="621"/>
        <v>0</v>
      </c>
      <c r="L7063" s="210">
        <f t="shared" si="621"/>
        <v>0</v>
      </c>
      <c r="M7063" s="210">
        <f t="shared" si="621"/>
        <v>0</v>
      </c>
      <c r="N7063" s="210">
        <f t="shared" si="621"/>
        <v>0</v>
      </c>
      <c r="O7063" s="210">
        <f t="shared" si="621"/>
        <v>0</v>
      </c>
      <c r="P7063" s="210">
        <f t="shared" si="621"/>
        <v>0</v>
      </c>
      <c r="Q7063" s="210">
        <f t="shared" si="621"/>
        <v>0</v>
      </c>
      <c r="R7063" s="210">
        <f t="shared" si="621"/>
        <v>0</v>
      </c>
    </row>
    <row r="7064" spans="1:18" hidden="1" outlineLevel="2" x14ac:dyDescent="0.35">
      <c r="A7064" s="209" t="str">
        <f>'Usages industrie'!A41</f>
        <v>Usage industriel n°38</v>
      </c>
      <c r="B7064" s="209" t="s">
        <v>637</v>
      </c>
      <c r="C7064" s="209"/>
      <c r="D7064" s="210">
        <f>IF(B$7018&lt;&gt;"",IF(B$7018='Usages industrie'!$K41,'Usages industrie'!J41,0),0)</f>
        <v>0</v>
      </c>
      <c r="E7064" s="210">
        <f t="shared" si="621"/>
        <v>0</v>
      </c>
      <c r="F7064" s="210">
        <f t="shared" si="621"/>
        <v>0</v>
      </c>
      <c r="G7064" s="210">
        <f t="shared" si="621"/>
        <v>0</v>
      </c>
      <c r="H7064" s="210">
        <f t="shared" si="621"/>
        <v>0</v>
      </c>
      <c r="I7064" s="210">
        <f t="shared" si="621"/>
        <v>0</v>
      </c>
      <c r="J7064" s="210">
        <f t="shared" si="621"/>
        <v>0</v>
      </c>
      <c r="K7064" s="210">
        <f t="shared" si="621"/>
        <v>0</v>
      </c>
      <c r="L7064" s="210">
        <f t="shared" si="621"/>
        <v>0</v>
      </c>
      <c r="M7064" s="210">
        <f t="shared" si="621"/>
        <v>0</v>
      </c>
      <c r="N7064" s="210">
        <f t="shared" si="621"/>
        <v>0</v>
      </c>
      <c r="O7064" s="210">
        <f t="shared" si="621"/>
        <v>0</v>
      </c>
      <c r="P7064" s="210">
        <f t="shared" si="621"/>
        <v>0</v>
      </c>
      <c r="Q7064" s="210">
        <f t="shared" si="621"/>
        <v>0</v>
      </c>
      <c r="R7064" s="210">
        <f t="shared" si="621"/>
        <v>0</v>
      </c>
    </row>
    <row r="7065" spans="1:18" hidden="1" outlineLevel="2" x14ac:dyDescent="0.35">
      <c r="A7065" s="209" t="str">
        <f>'Usages industrie'!A42</f>
        <v>Usage industriel n°39</v>
      </c>
      <c r="B7065" s="209" t="s">
        <v>637</v>
      </c>
      <c r="C7065" s="209"/>
      <c r="D7065" s="210">
        <f>IF(B$7018&lt;&gt;"",IF(B$7018='Usages industrie'!$K42,'Usages industrie'!J42,0),0)</f>
        <v>0</v>
      </c>
      <c r="E7065" s="210">
        <f t="shared" si="621"/>
        <v>0</v>
      </c>
      <c r="F7065" s="210">
        <f t="shared" si="621"/>
        <v>0</v>
      </c>
      <c r="G7065" s="210">
        <f t="shared" si="621"/>
        <v>0</v>
      </c>
      <c r="H7065" s="210">
        <f t="shared" si="621"/>
        <v>0</v>
      </c>
      <c r="I7065" s="210">
        <f t="shared" si="621"/>
        <v>0</v>
      </c>
      <c r="J7065" s="210">
        <f t="shared" si="621"/>
        <v>0</v>
      </c>
      <c r="K7065" s="210">
        <f t="shared" si="621"/>
        <v>0</v>
      </c>
      <c r="L7065" s="210">
        <f t="shared" si="621"/>
        <v>0</v>
      </c>
      <c r="M7065" s="210">
        <f t="shared" si="621"/>
        <v>0</v>
      </c>
      <c r="N7065" s="210">
        <f t="shared" si="621"/>
        <v>0</v>
      </c>
      <c r="O7065" s="210">
        <f t="shared" si="621"/>
        <v>0</v>
      </c>
      <c r="P7065" s="210">
        <f t="shared" si="621"/>
        <v>0</v>
      </c>
      <c r="Q7065" s="210">
        <f t="shared" si="621"/>
        <v>0</v>
      </c>
      <c r="R7065" s="210">
        <f t="shared" si="621"/>
        <v>0</v>
      </c>
    </row>
    <row r="7066" spans="1:18" hidden="1" outlineLevel="2" x14ac:dyDescent="0.35">
      <c r="A7066" s="209" t="str">
        <f>'Usages industrie'!A43</f>
        <v>Usage industriel n°40</v>
      </c>
      <c r="B7066" s="209" t="s">
        <v>637</v>
      </c>
      <c r="C7066" s="209"/>
      <c r="D7066" s="210">
        <f>IF(B$7018&lt;&gt;"",IF(B$7018='Usages industrie'!$K43,'Usages industrie'!J43,0),0)</f>
        <v>0</v>
      </c>
      <c r="E7066" s="210">
        <f t="shared" si="621"/>
        <v>0</v>
      </c>
      <c r="F7066" s="210">
        <f t="shared" si="621"/>
        <v>0</v>
      </c>
      <c r="G7066" s="210">
        <f t="shared" si="621"/>
        <v>0</v>
      </c>
      <c r="H7066" s="210">
        <f t="shared" si="621"/>
        <v>0</v>
      </c>
      <c r="I7066" s="210">
        <f t="shared" si="621"/>
        <v>0</v>
      </c>
      <c r="J7066" s="210">
        <f t="shared" si="621"/>
        <v>0</v>
      </c>
      <c r="K7066" s="210">
        <f t="shared" si="621"/>
        <v>0</v>
      </c>
      <c r="L7066" s="210">
        <f t="shared" si="621"/>
        <v>0</v>
      </c>
      <c r="M7066" s="210">
        <f t="shared" si="621"/>
        <v>0</v>
      </c>
      <c r="N7066" s="210">
        <f t="shared" si="621"/>
        <v>0</v>
      </c>
      <c r="O7066" s="210">
        <f t="shared" si="621"/>
        <v>0</v>
      </c>
      <c r="P7066" s="210">
        <f t="shared" si="621"/>
        <v>0</v>
      </c>
      <c r="Q7066" s="210">
        <f t="shared" si="621"/>
        <v>0</v>
      </c>
      <c r="R7066" s="210">
        <f t="shared" si="621"/>
        <v>0</v>
      </c>
    </row>
    <row r="7067" spans="1:18" hidden="1" outlineLevel="2" x14ac:dyDescent="0.35">
      <c r="A7067" s="209" t="str">
        <f>'Usages industrie'!A44</f>
        <v>Usage industriel n°41</v>
      </c>
      <c r="B7067" s="209" t="s">
        <v>637</v>
      </c>
      <c r="C7067" s="209"/>
      <c r="D7067" s="210">
        <f>IF(B$7018&lt;&gt;"",IF(B$7018='Usages industrie'!$K44,'Usages industrie'!J44,0),0)</f>
        <v>0</v>
      </c>
      <c r="E7067" s="210">
        <f t="shared" ref="E7067:R7076" si="622">$D7067</f>
        <v>0</v>
      </c>
      <c r="F7067" s="210">
        <f t="shared" si="622"/>
        <v>0</v>
      </c>
      <c r="G7067" s="210">
        <f t="shared" si="622"/>
        <v>0</v>
      </c>
      <c r="H7067" s="210">
        <f t="shared" si="622"/>
        <v>0</v>
      </c>
      <c r="I7067" s="210">
        <f t="shared" si="622"/>
        <v>0</v>
      </c>
      <c r="J7067" s="210">
        <f t="shared" si="622"/>
        <v>0</v>
      </c>
      <c r="K7067" s="210">
        <f t="shared" si="622"/>
        <v>0</v>
      </c>
      <c r="L7067" s="210">
        <f t="shared" si="622"/>
        <v>0</v>
      </c>
      <c r="M7067" s="210">
        <f t="shared" si="622"/>
        <v>0</v>
      </c>
      <c r="N7067" s="210">
        <f t="shared" si="622"/>
        <v>0</v>
      </c>
      <c r="O7067" s="210">
        <f t="shared" si="622"/>
        <v>0</v>
      </c>
      <c r="P7067" s="210">
        <f t="shared" si="622"/>
        <v>0</v>
      </c>
      <c r="Q7067" s="210">
        <f t="shared" si="622"/>
        <v>0</v>
      </c>
      <c r="R7067" s="210">
        <f t="shared" si="622"/>
        <v>0</v>
      </c>
    </row>
    <row r="7068" spans="1:18" hidden="1" outlineLevel="2" x14ac:dyDescent="0.35">
      <c r="A7068" s="209" t="str">
        <f>'Usages industrie'!A45</f>
        <v>Usage industriel n°42</v>
      </c>
      <c r="B7068" s="209" t="s">
        <v>637</v>
      </c>
      <c r="C7068" s="209"/>
      <c r="D7068" s="210">
        <f>IF(B$7018&lt;&gt;"",IF(B$7018='Usages industrie'!$K45,'Usages industrie'!J45,0),0)</f>
        <v>0</v>
      </c>
      <c r="E7068" s="210">
        <f t="shared" si="622"/>
        <v>0</v>
      </c>
      <c r="F7068" s="210">
        <f t="shared" si="622"/>
        <v>0</v>
      </c>
      <c r="G7068" s="210">
        <f t="shared" si="622"/>
        <v>0</v>
      </c>
      <c r="H7068" s="210">
        <f t="shared" si="622"/>
        <v>0</v>
      </c>
      <c r="I7068" s="210">
        <f t="shared" si="622"/>
        <v>0</v>
      </c>
      <c r="J7068" s="210">
        <f t="shared" si="622"/>
        <v>0</v>
      </c>
      <c r="K7068" s="210">
        <f t="shared" si="622"/>
        <v>0</v>
      </c>
      <c r="L7068" s="210">
        <f t="shared" si="622"/>
        <v>0</v>
      </c>
      <c r="M7068" s="210">
        <f t="shared" si="622"/>
        <v>0</v>
      </c>
      <c r="N7068" s="210">
        <f t="shared" si="622"/>
        <v>0</v>
      </c>
      <c r="O7068" s="210">
        <f t="shared" si="622"/>
        <v>0</v>
      </c>
      <c r="P7068" s="210">
        <f t="shared" si="622"/>
        <v>0</v>
      </c>
      <c r="Q7068" s="210">
        <f t="shared" si="622"/>
        <v>0</v>
      </c>
      <c r="R7068" s="210">
        <f t="shared" si="622"/>
        <v>0</v>
      </c>
    </row>
    <row r="7069" spans="1:18" hidden="1" outlineLevel="2" x14ac:dyDescent="0.35">
      <c r="A7069" s="209" t="str">
        <f>'Usages industrie'!A46</f>
        <v>Usage industriel n°43</v>
      </c>
      <c r="B7069" s="209" t="s">
        <v>637</v>
      </c>
      <c r="C7069" s="209"/>
      <c r="D7069" s="210">
        <f>IF(B$7018&lt;&gt;"",IF(B$7018='Usages industrie'!$K46,'Usages industrie'!J46,0),0)</f>
        <v>0</v>
      </c>
      <c r="E7069" s="210">
        <f t="shared" si="622"/>
        <v>0</v>
      </c>
      <c r="F7069" s="210">
        <f t="shared" si="622"/>
        <v>0</v>
      </c>
      <c r="G7069" s="210">
        <f t="shared" si="622"/>
        <v>0</v>
      </c>
      <c r="H7069" s="210">
        <f t="shared" si="622"/>
        <v>0</v>
      </c>
      <c r="I7069" s="210">
        <f t="shared" si="622"/>
        <v>0</v>
      </c>
      <c r="J7069" s="210">
        <f t="shared" si="622"/>
        <v>0</v>
      </c>
      <c r="K7069" s="210">
        <f t="shared" si="622"/>
        <v>0</v>
      </c>
      <c r="L7069" s="210">
        <f t="shared" si="622"/>
        <v>0</v>
      </c>
      <c r="M7069" s="210">
        <f t="shared" si="622"/>
        <v>0</v>
      </c>
      <c r="N7069" s="210">
        <f t="shared" si="622"/>
        <v>0</v>
      </c>
      <c r="O7069" s="210">
        <f t="shared" si="622"/>
        <v>0</v>
      </c>
      <c r="P7069" s="210">
        <f t="shared" si="622"/>
        <v>0</v>
      </c>
      <c r="Q7069" s="210">
        <f t="shared" si="622"/>
        <v>0</v>
      </c>
      <c r="R7069" s="210">
        <f t="shared" si="622"/>
        <v>0</v>
      </c>
    </row>
    <row r="7070" spans="1:18" hidden="1" outlineLevel="2" x14ac:dyDescent="0.35">
      <c r="A7070" s="209" t="str">
        <f>'Usages industrie'!A47</f>
        <v>Usage industriel n°44</v>
      </c>
      <c r="B7070" s="209" t="s">
        <v>637</v>
      </c>
      <c r="C7070" s="209"/>
      <c r="D7070" s="210">
        <f>IF(B$7018&lt;&gt;"",IF(B$7018='Usages industrie'!$K47,'Usages industrie'!J47,0),0)</f>
        <v>0</v>
      </c>
      <c r="E7070" s="210">
        <f t="shared" si="622"/>
        <v>0</v>
      </c>
      <c r="F7070" s="210">
        <f t="shared" si="622"/>
        <v>0</v>
      </c>
      <c r="G7070" s="210">
        <f t="shared" si="622"/>
        <v>0</v>
      </c>
      <c r="H7070" s="210">
        <f t="shared" si="622"/>
        <v>0</v>
      </c>
      <c r="I7070" s="210">
        <f t="shared" si="622"/>
        <v>0</v>
      </c>
      <c r="J7070" s="210">
        <f t="shared" si="622"/>
        <v>0</v>
      </c>
      <c r="K7070" s="210">
        <f t="shared" si="622"/>
        <v>0</v>
      </c>
      <c r="L7070" s="210">
        <f t="shared" si="622"/>
        <v>0</v>
      </c>
      <c r="M7070" s="210">
        <f t="shared" si="622"/>
        <v>0</v>
      </c>
      <c r="N7070" s="210">
        <f t="shared" si="622"/>
        <v>0</v>
      </c>
      <c r="O7070" s="210">
        <f t="shared" si="622"/>
        <v>0</v>
      </c>
      <c r="P7070" s="210">
        <f t="shared" si="622"/>
        <v>0</v>
      </c>
      <c r="Q7070" s="210">
        <f t="shared" si="622"/>
        <v>0</v>
      </c>
      <c r="R7070" s="210">
        <f t="shared" si="622"/>
        <v>0</v>
      </c>
    </row>
    <row r="7071" spans="1:18" hidden="1" outlineLevel="2" x14ac:dyDescent="0.35">
      <c r="A7071" s="209" t="str">
        <f>'Usages industrie'!A48</f>
        <v>Usage industriel n°45</v>
      </c>
      <c r="B7071" s="209" t="s">
        <v>637</v>
      </c>
      <c r="C7071" s="209"/>
      <c r="D7071" s="210">
        <f>IF(B$7018&lt;&gt;"",IF(B$7018='Usages industrie'!$K48,'Usages industrie'!J48,0),0)</f>
        <v>0</v>
      </c>
      <c r="E7071" s="210">
        <f t="shared" si="622"/>
        <v>0</v>
      </c>
      <c r="F7071" s="210">
        <f t="shared" si="622"/>
        <v>0</v>
      </c>
      <c r="G7071" s="210">
        <f t="shared" si="622"/>
        <v>0</v>
      </c>
      <c r="H7071" s="210">
        <f t="shared" si="622"/>
        <v>0</v>
      </c>
      <c r="I7071" s="210">
        <f t="shared" si="622"/>
        <v>0</v>
      </c>
      <c r="J7071" s="210">
        <f t="shared" si="622"/>
        <v>0</v>
      </c>
      <c r="K7071" s="210">
        <f t="shared" si="622"/>
        <v>0</v>
      </c>
      <c r="L7071" s="210">
        <f t="shared" si="622"/>
        <v>0</v>
      </c>
      <c r="M7071" s="210">
        <f t="shared" si="622"/>
        <v>0</v>
      </c>
      <c r="N7071" s="210">
        <f t="shared" si="622"/>
        <v>0</v>
      </c>
      <c r="O7071" s="210">
        <f t="shared" si="622"/>
        <v>0</v>
      </c>
      <c r="P7071" s="210">
        <f t="shared" si="622"/>
        <v>0</v>
      </c>
      <c r="Q7071" s="210">
        <f t="shared" si="622"/>
        <v>0</v>
      </c>
      <c r="R7071" s="210">
        <f t="shared" si="622"/>
        <v>0</v>
      </c>
    </row>
    <row r="7072" spans="1:18" hidden="1" outlineLevel="2" x14ac:dyDescent="0.35">
      <c r="A7072" s="209" t="str">
        <f>'Usages industrie'!A49</f>
        <v>Usage industriel n°46</v>
      </c>
      <c r="B7072" s="209" t="s">
        <v>637</v>
      </c>
      <c r="C7072" s="209"/>
      <c r="D7072" s="210">
        <f>IF(B$7018&lt;&gt;"",IF(B$7018='Usages industrie'!$K49,'Usages industrie'!J49,0),0)</f>
        <v>0</v>
      </c>
      <c r="E7072" s="210">
        <f t="shared" si="622"/>
        <v>0</v>
      </c>
      <c r="F7072" s="210">
        <f t="shared" si="622"/>
        <v>0</v>
      </c>
      <c r="G7072" s="210">
        <f t="shared" si="622"/>
        <v>0</v>
      </c>
      <c r="H7072" s="210">
        <f t="shared" si="622"/>
        <v>0</v>
      </c>
      <c r="I7072" s="210">
        <f t="shared" si="622"/>
        <v>0</v>
      </c>
      <c r="J7072" s="210">
        <f t="shared" si="622"/>
        <v>0</v>
      </c>
      <c r="K7072" s="210">
        <f t="shared" si="622"/>
        <v>0</v>
      </c>
      <c r="L7072" s="210">
        <f t="shared" si="622"/>
        <v>0</v>
      </c>
      <c r="M7072" s="210">
        <f t="shared" si="622"/>
        <v>0</v>
      </c>
      <c r="N7072" s="210">
        <f t="shared" si="622"/>
        <v>0</v>
      </c>
      <c r="O7072" s="210">
        <f t="shared" si="622"/>
        <v>0</v>
      </c>
      <c r="P7072" s="210">
        <f t="shared" si="622"/>
        <v>0</v>
      </c>
      <c r="Q7072" s="210">
        <f t="shared" si="622"/>
        <v>0</v>
      </c>
      <c r="R7072" s="210">
        <f t="shared" si="622"/>
        <v>0</v>
      </c>
    </row>
    <row r="7073" spans="1:18" hidden="1" outlineLevel="2" x14ac:dyDescent="0.35">
      <c r="A7073" s="209" t="str">
        <f>'Usages industrie'!A50</f>
        <v>Usage industriel n°47</v>
      </c>
      <c r="B7073" s="209" t="s">
        <v>637</v>
      </c>
      <c r="C7073" s="209"/>
      <c r="D7073" s="210">
        <f>IF(B$7018&lt;&gt;"",IF(B$7018='Usages industrie'!$K50,'Usages industrie'!J50,0),0)</f>
        <v>0</v>
      </c>
      <c r="E7073" s="210">
        <f t="shared" si="622"/>
        <v>0</v>
      </c>
      <c r="F7073" s="210">
        <f t="shared" si="622"/>
        <v>0</v>
      </c>
      <c r="G7073" s="210">
        <f t="shared" si="622"/>
        <v>0</v>
      </c>
      <c r="H7073" s="210">
        <f t="shared" si="622"/>
        <v>0</v>
      </c>
      <c r="I7073" s="210">
        <f t="shared" si="622"/>
        <v>0</v>
      </c>
      <c r="J7073" s="210">
        <f t="shared" si="622"/>
        <v>0</v>
      </c>
      <c r="K7073" s="210">
        <f t="shared" si="622"/>
        <v>0</v>
      </c>
      <c r="L7073" s="210">
        <f t="shared" si="622"/>
        <v>0</v>
      </c>
      <c r="M7073" s="210">
        <f t="shared" si="622"/>
        <v>0</v>
      </c>
      <c r="N7073" s="210">
        <f t="shared" si="622"/>
        <v>0</v>
      </c>
      <c r="O7073" s="210">
        <f t="shared" si="622"/>
        <v>0</v>
      </c>
      <c r="P7073" s="210">
        <f t="shared" si="622"/>
        <v>0</v>
      </c>
      <c r="Q7073" s="210">
        <f t="shared" si="622"/>
        <v>0</v>
      </c>
      <c r="R7073" s="210">
        <f t="shared" si="622"/>
        <v>0</v>
      </c>
    </row>
    <row r="7074" spans="1:18" hidden="1" outlineLevel="2" x14ac:dyDescent="0.35">
      <c r="A7074" s="209" t="str">
        <f>'Usages industrie'!A51</f>
        <v>Usage industriel n°48</v>
      </c>
      <c r="B7074" s="209" t="s">
        <v>637</v>
      </c>
      <c r="C7074" s="209"/>
      <c r="D7074" s="210">
        <f>IF(B$7018&lt;&gt;"",IF(B$7018='Usages industrie'!$K51,'Usages industrie'!J51,0),0)</f>
        <v>0</v>
      </c>
      <c r="E7074" s="210">
        <f t="shared" si="622"/>
        <v>0</v>
      </c>
      <c r="F7074" s="210">
        <f t="shared" si="622"/>
        <v>0</v>
      </c>
      <c r="G7074" s="210">
        <f t="shared" si="622"/>
        <v>0</v>
      </c>
      <c r="H7074" s="210">
        <f t="shared" si="622"/>
        <v>0</v>
      </c>
      <c r="I7074" s="210">
        <f t="shared" si="622"/>
        <v>0</v>
      </c>
      <c r="J7074" s="210">
        <f t="shared" si="622"/>
        <v>0</v>
      </c>
      <c r="K7074" s="210">
        <f t="shared" si="622"/>
        <v>0</v>
      </c>
      <c r="L7074" s="210">
        <f t="shared" si="622"/>
        <v>0</v>
      </c>
      <c r="M7074" s="210">
        <f t="shared" si="622"/>
        <v>0</v>
      </c>
      <c r="N7074" s="210">
        <f t="shared" si="622"/>
        <v>0</v>
      </c>
      <c r="O7074" s="210">
        <f t="shared" si="622"/>
        <v>0</v>
      </c>
      <c r="P7074" s="210">
        <f t="shared" si="622"/>
        <v>0</v>
      </c>
      <c r="Q7074" s="210">
        <f t="shared" si="622"/>
        <v>0</v>
      </c>
      <c r="R7074" s="210">
        <f t="shared" si="622"/>
        <v>0</v>
      </c>
    </row>
    <row r="7075" spans="1:18" hidden="1" outlineLevel="2" x14ac:dyDescent="0.35">
      <c r="A7075" s="209" t="str">
        <f>'Usages industrie'!A52</f>
        <v>Usage industriel n°49</v>
      </c>
      <c r="B7075" s="209" t="s">
        <v>637</v>
      </c>
      <c r="C7075" s="209"/>
      <c r="D7075" s="210">
        <f>IF(B$7018&lt;&gt;"",IF(B$7018='Usages industrie'!$K52,'Usages industrie'!J52,0),0)</f>
        <v>0</v>
      </c>
      <c r="E7075" s="210">
        <f t="shared" si="622"/>
        <v>0</v>
      </c>
      <c r="F7075" s="210">
        <f t="shared" si="622"/>
        <v>0</v>
      </c>
      <c r="G7075" s="210">
        <f t="shared" si="622"/>
        <v>0</v>
      </c>
      <c r="H7075" s="210">
        <f t="shared" si="622"/>
        <v>0</v>
      </c>
      <c r="I7075" s="210">
        <f t="shared" si="622"/>
        <v>0</v>
      </c>
      <c r="J7075" s="210">
        <f t="shared" si="622"/>
        <v>0</v>
      </c>
      <c r="K7075" s="210">
        <f t="shared" si="622"/>
        <v>0</v>
      </c>
      <c r="L7075" s="210">
        <f t="shared" si="622"/>
        <v>0</v>
      </c>
      <c r="M7075" s="210">
        <f t="shared" si="622"/>
        <v>0</v>
      </c>
      <c r="N7075" s="210">
        <f t="shared" si="622"/>
        <v>0</v>
      </c>
      <c r="O7075" s="210">
        <f t="shared" si="622"/>
        <v>0</v>
      </c>
      <c r="P7075" s="210">
        <f t="shared" si="622"/>
        <v>0</v>
      </c>
      <c r="Q7075" s="210">
        <f t="shared" si="622"/>
        <v>0</v>
      </c>
      <c r="R7075" s="210">
        <f t="shared" si="622"/>
        <v>0</v>
      </c>
    </row>
    <row r="7076" spans="1:18" hidden="1" outlineLevel="2" x14ac:dyDescent="0.35">
      <c r="A7076" s="209" t="str">
        <f>'Usages industrie'!A53</f>
        <v>Usage industriel n°50</v>
      </c>
      <c r="B7076" s="209" t="s">
        <v>637</v>
      </c>
      <c r="C7076" s="209"/>
      <c r="D7076" s="210">
        <f>IF(B$7018&lt;&gt;"",IF(B$7018='Usages industrie'!$K53,'Usages industrie'!J53,0),0)</f>
        <v>0</v>
      </c>
      <c r="E7076" s="210">
        <f t="shared" si="622"/>
        <v>0</v>
      </c>
      <c r="F7076" s="210">
        <f t="shared" si="622"/>
        <v>0</v>
      </c>
      <c r="G7076" s="210">
        <f t="shared" si="622"/>
        <v>0</v>
      </c>
      <c r="H7076" s="210">
        <f t="shared" si="622"/>
        <v>0</v>
      </c>
      <c r="I7076" s="210">
        <f t="shared" si="622"/>
        <v>0</v>
      </c>
      <c r="J7076" s="210">
        <f t="shared" si="622"/>
        <v>0</v>
      </c>
      <c r="K7076" s="210">
        <f t="shared" si="622"/>
        <v>0</v>
      </c>
      <c r="L7076" s="210">
        <f t="shared" si="622"/>
        <v>0</v>
      </c>
      <c r="M7076" s="210">
        <f t="shared" si="622"/>
        <v>0</v>
      </c>
      <c r="N7076" s="210">
        <f t="shared" si="622"/>
        <v>0</v>
      </c>
      <c r="O7076" s="210">
        <f t="shared" si="622"/>
        <v>0</v>
      </c>
      <c r="P7076" s="210">
        <f t="shared" si="622"/>
        <v>0</v>
      </c>
      <c r="Q7076" s="210">
        <f t="shared" si="622"/>
        <v>0</v>
      </c>
      <c r="R7076" s="210">
        <f t="shared" si="622"/>
        <v>0</v>
      </c>
    </row>
    <row r="7077" spans="1:18" hidden="1" outlineLevel="1" collapsed="1" x14ac:dyDescent="0.35">
      <c r="A7077" s="209" t="s">
        <v>638</v>
      </c>
      <c r="B7077" s="209"/>
      <c r="C7077" s="209"/>
      <c r="D7077" s="210">
        <f t="shared" ref="D7077:R7077" si="623">SUM(D7027:D7076)</f>
        <v>0</v>
      </c>
      <c r="E7077" s="210">
        <f t="shared" si="623"/>
        <v>0</v>
      </c>
      <c r="F7077" s="210">
        <f t="shared" si="623"/>
        <v>0</v>
      </c>
      <c r="G7077" s="210">
        <f t="shared" si="623"/>
        <v>0</v>
      </c>
      <c r="H7077" s="210">
        <f t="shared" si="623"/>
        <v>0</v>
      </c>
      <c r="I7077" s="210">
        <f t="shared" si="623"/>
        <v>0</v>
      </c>
      <c r="J7077" s="210">
        <f t="shared" si="623"/>
        <v>0</v>
      </c>
      <c r="K7077" s="210">
        <f t="shared" si="623"/>
        <v>0</v>
      </c>
      <c r="L7077" s="210">
        <f t="shared" si="623"/>
        <v>0</v>
      </c>
      <c r="M7077" s="210">
        <f t="shared" si="623"/>
        <v>0</v>
      </c>
      <c r="N7077" s="210">
        <f t="shared" si="623"/>
        <v>0</v>
      </c>
      <c r="O7077" s="210">
        <f t="shared" si="623"/>
        <v>0</v>
      </c>
      <c r="P7077" s="210">
        <f t="shared" si="623"/>
        <v>0</v>
      </c>
      <c r="Q7077" s="210">
        <f t="shared" si="623"/>
        <v>0</v>
      </c>
      <c r="R7077" s="210">
        <f t="shared" si="623"/>
        <v>0</v>
      </c>
    </row>
    <row r="7078" spans="1:18" hidden="1" outlineLevel="2" x14ac:dyDescent="0.35">
      <c r="A7078" s="209" t="str">
        <f>'Usages industrie'!A4</f>
        <v>Usage industriel n°1</v>
      </c>
      <c r="B7078" s="209" t="s">
        <v>639</v>
      </c>
      <c r="C7078" s="209"/>
      <c r="D7078" s="210">
        <f>D7027*'Usages industrie'!$O4*(1+'Usages industrie'!$P4)^(D$7021-$D$7021)/1000</f>
        <v>0</v>
      </c>
      <c r="E7078" s="210">
        <f>E7027*'Usages industrie'!$O4*(1+'Usages industrie'!$P4)^(E$7021-$D$7021)/1000</f>
        <v>0</v>
      </c>
      <c r="F7078" s="210">
        <f>F7027*'Usages industrie'!$O4*(1+'Usages industrie'!$P4)^(F$7021-$D$7021)/1000</f>
        <v>0</v>
      </c>
      <c r="G7078" s="210">
        <f>G7027*'Usages industrie'!$O4*(1+'Usages industrie'!$P4)^(G$7021-$D$7021)/1000</f>
        <v>0</v>
      </c>
      <c r="H7078" s="210">
        <f>H7027*'Usages industrie'!$O4*(1+'Usages industrie'!$P4)^(H$7021-$D$7021)/1000</f>
        <v>0</v>
      </c>
      <c r="I7078" s="210">
        <f>I7027*'Usages industrie'!$O4*(1+'Usages industrie'!$P4)^(I$7021-$D$7021)/1000</f>
        <v>0</v>
      </c>
      <c r="J7078" s="210">
        <f>J7027*'Usages industrie'!$O4*(1+'Usages industrie'!$P4)^(J$7021-$D$7021)/1000</f>
        <v>0</v>
      </c>
      <c r="K7078" s="210">
        <f>K7027*'Usages industrie'!$O4*(1+'Usages industrie'!$P4)^(K$7021-$D$7021)/1000</f>
        <v>0</v>
      </c>
      <c r="L7078" s="210">
        <f>L7027*'Usages industrie'!$O4*(1+'Usages industrie'!$P4)^(L$7021-$D$7021)/1000</f>
        <v>0</v>
      </c>
      <c r="M7078" s="210">
        <f>M7027*'Usages industrie'!$O4*(1+'Usages industrie'!$P4)^(M$7021-$D$7021)/1000</f>
        <v>0</v>
      </c>
      <c r="N7078" s="210">
        <f>N7027*'Usages industrie'!$O4*(1+'Usages industrie'!$P4)^(N$7021-$D$7021)/1000</f>
        <v>0</v>
      </c>
      <c r="O7078" s="210">
        <f>O7027*'Usages industrie'!$O4*(1+'Usages industrie'!$P4)^(O$7021-$D$7021)/1000</f>
        <v>0</v>
      </c>
      <c r="P7078" s="210">
        <f>P7027*'Usages industrie'!$O4*(1+'Usages industrie'!$P4)^(P$7021-$D$7021)/1000</f>
        <v>0</v>
      </c>
      <c r="Q7078" s="210">
        <f>Q7027*'Usages industrie'!$O4*(1+'Usages industrie'!$P4)^(Q$7021-$D$7021)/1000</f>
        <v>0</v>
      </c>
      <c r="R7078" s="210">
        <f>R7027*'Usages industrie'!$O4*(1+'Usages industrie'!$P4)^(R$7021-$D$7021)/1000</f>
        <v>0</v>
      </c>
    </row>
    <row r="7079" spans="1:18" hidden="1" outlineLevel="2" x14ac:dyDescent="0.35">
      <c r="A7079" s="209" t="str">
        <f>'Usages industrie'!A5</f>
        <v>Usage industriel n°2</v>
      </c>
      <c r="B7079" s="209" t="s">
        <v>639</v>
      </c>
      <c r="C7079" s="209"/>
      <c r="D7079" s="210">
        <f>D7028*'Usages industrie'!$O5*(1+'Usages industrie'!$P5)^(D$7021-$D$7021)/1000</f>
        <v>0</v>
      </c>
      <c r="E7079" s="210">
        <f>E7028*'Usages industrie'!$O5*(1+'Usages industrie'!$P5)^(E$7021-$D$7021)/1000</f>
        <v>0</v>
      </c>
      <c r="F7079" s="210">
        <f>F7028*'Usages industrie'!$O5*(1+'Usages industrie'!$P5)^(F$7021-$D$7021)/1000</f>
        <v>0</v>
      </c>
      <c r="G7079" s="210">
        <f>G7028*'Usages industrie'!$O5*(1+'Usages industrie'!$P5)^(G$7021-$D$7021)/1000</f>
        <v>0</v>
      </c>
      <c r="H7079" s="210">
        <f>H7028*'Usages industrie'!$O5*(1+'Usages industrie'!$P5)^(H$7021-$D$7021)/1000</f>
        <v>0</v>
      </c>
      <c r="I7079" s="210">
        <f>I7028*'Usages industrie'!$O5*(1+'Usages industrie'!$P5)^(I$7021-$D$7021)/1000</f>
        <v>0</v>
      </c>
      <c r="J7079" s="210">
        <f>J7028*'Usages industrie'!$O5*(1+'Usages industrie'!$P5)^(J$7021-$D$7021)/1000</f>
        <v>0</v>
      </c>
      <c r="K7079" s="210">
        <f>K7028*'Usages industrie'!$O5*(1+'Usages industrie'!$P5)^(K$7021-$D$7021)/1000</f>
        <v>0</v>
      </c>
      <c r="L7079" s="210">
        <f>L7028*'Usages industrie'!$O5*(1+'Usages industrie'!$P5)^(L$7021-$D$7021)/1000</f>
        <v>0</v>
      </c>
      <c r="M7079" s="210">
        <f>M7028*'Usages industrie'!$O5*(1+'Usages industrie'!$P5)^(M$7021-$D$7021)/1000</f>
        <v>0</v>
      </c>
      <c r="N7079" s="210">
        <f>N7028*'Usages industrie'!$O5*(1+'Usages industrie'!$P5)^(N$7021-$D$7021)/1000</f>
        <v>0</v>
      </c>
      <c r="O7079" s="210">
        <f>O7028*'Usages industrie'!$O5*(1+'Usages industrie'!$P5)^(O$7021-$D$7021)/1000</f>
        <v>0</v>
      </c>
      <c r="P7079" s="210">
        <f>P7028*'Usages industrie'!$O5*(1+'Usages industrie'!$P5)^(P$7021-$D$7021)/1000</f>
        <v>0</v>
      </c>
      <c r="Q7079" s="210">
        <f>Q7028*'Usages industrie'!$O5*(1+'Usages industrie'!$P5)^(Q$7021-$D$7021)/1000</f>
        <v>0</v>
      </c>
      <c r="R7079" s="210">
        <f>R7028*'Usages industrie'!$O5*(1+'Usages industrie'!$P5)^(R$7021-$D$7021)/1000</f>
        <v>0</v>
      </c>
    </row>
    <row r="7080" spans="1:18" hidden="1" outlineLevel="2" x14ac:dyDescent="0.35">
      <c r="A7080" s="209" t="str">
        <f>'Usages industrie'!A6</f>
        <v>Usage industriel n°3</v>
      </c>
      <c r="B7080" s="209" t="s">
        <v>639</v>
      </c>
      <c r="C7080" s="209"/>
      <c r="D7080" s="210">
        <f>D7029*'Usages industrie'!$O6*(1+'Usages industrie'!$P6)^(D$7021-$D$7021)/1000</f>
        <v>0</v>
      </c>
      <c r="E7080" s="210">
        <f>E7029*'Usages industrie'!$O6*(1+'Usages industrie'!$P6)^(E$7021-$D$7021)/1000</f>
        <v>0</v>
      </c>
      <c r="F7080" s="210">
        <f>F7029*'Usages industrie'!$O6*(1+'Usages industrie'!$P6)^(F$7021-$D$7021)/1000</f>
        <v>0</v>
      </c>
      <c r="G7080" s="210">
        <f>G7029*'Usages industrie'!$O6*(1+'Usages industrie'!$P6)^(G$7021-$D$7021)/1000</f>
        <v>0</v>
      </c>
      <c r="H7080" s="210">
        <f>H7029*'Usages industrie'!$O6*(1+'Usages industrie'!$P6)^(H$7021-$D$7021)/1000</f>
        <v>0</v>
      </c>
      <c r="I7080" s="210">
        <f>I7029*'Usages industrie'!$O6*(1+'Usages industrie'!$P6)^(I$7021-$D$7021)/1000</f>
        <v>0</v>
      </c>
      <c r="J7080" s="210">
        <f>J7029*'Usages industrie'!$O6*(1+'Usages industrie'!$P6)^(J$7021-$D$7021)/1000</f>
        <v>0</v>
      </c>
      <c r="K7080" s="210">
        <f>K7029*'Usages industrie'!$O6*(1+'Usages industrie'!$P6)^(K$7021-$D$7021)/1000</f>
        <v>0</v>
      </c>
      <c r="L7080" s="210">
        <f>L7029*'Usages industrie'!$O6*(1+'Usages industrie'!$P6)^(L$7021-$D$7021)/1000</f>
        <v>0</v>
      </c>
      <c r="M7080" s="210">
        <f>M7029*'Usages industrie'!$O6*(1+'Usages industrie'!$P6)^(M$7021-$D$7021)/1000</f>
        <v>0</v>
      </c>
      <c r="N7080" s="210">
        <f>N7029*'Usages industrie'!$O6*(1+'Usages industrie'!$P6)^(N$7021-$D$7021)/1000</f>
        <v>0</v>
      </c>
      <c r="O7080" s="210">
        <f>O7029*'Usages industrie'!$O6*(1+'Usages industrie'!$P6)^(O$7021-$D$7021)/1000</f>
        <v>0</v>
      </c>
      <c r="P7080" s="210">
        <f>P7029*'Usages industrie'!$O6*(1+'Usages industrie'!$P6)^(P$7021-$D$7021)/1000</f>
        <v>0</v>
      </c>
      <c r="Q7080" s="210">
        <f>Q7029*'Usages industrie'!$O6*(1+'Usages industrie'!$P6)^(Q$7021-$D$7021)/1000</f>
        <v>0</v>
      </c>
      <c r="R7080" s="210">
        <f>R7029*'Usages industrie'!$O6*(1+'Usages industrie'!$P6)^(R$7021-$D$7021)/1000</f>
        <v>0</v>
      </c>
    </row>
    <row r="7081" spans="1:18" hidden="1" outlineLevel="2" x14ac:dyDescent="0.35">
      <c r="A7081" s="209" t="str">
        <f>'Usages industrie'!A7</f>
        <v>Usage industriel n°4</v>
      </c>
      <c r="B7081" s="209" t="s">
        <v>639</v>
      </c>
      <c r="C7081" s="209"/>
      <c r="D7081" s="210">
        <f>D7030*'Usages industrie'!$O7*(1+'Usages industrie'!$P7)^(D$7021-$D$7021)/1000</f>
        <v>0</v>
      </c>
      <c r="E7081" s="210">
        <f>E7030*'Usages industrie'!$O7*(1+'Usages industrie'!$P7)^(E$7021-$D$7021)/1000</f>
        <v>0</v>
      </c>
      <c r="F7081" s="210">
        <f>F7030*'Usages industrie'!$O7*(1+'Usages industrie'!$P7)^(F$7021-$D$7021)/1000</f>
        <v>0</v>
      </c>
      <c r="G7081" s="210">
        <f>G7030*'Usages industrie'!$O7*(1+'Usages industrie'!$P7)^(G$7021-$D$7021)/1000</f>
        <v>0</v>
      </c>
      <c r="H7081" s="210">
        <f>H7030*'Usages industrie'!$O7*(1+'Usages industrie'!$P7)^(H$7021-$D$7021)/1000</f>
        <v>0</v>
      </c>
      <c r="I7081" s="210">
        <f>I7030*'Usages industrie'!$O7*(1+'Usages industrie'!$P7)^(I$7021-$D$7021)/1000</f>
        <v>0</v>
      </c>
      <c r="J7081" s="210">
        <f>J7030*'Usages industrie'!$O7*(1+'Usages industrie'!$P7)^(J$7021-$D$7021)/1000</f>
        <v>0</v>
      </c>
      <c r="K7081" s="210">
        <f>K7030*'Usages industrie'!$O7*(1+'Usages industrie'!$P7)^(K$7021-$D$7021)/1000</f>
        <v>0</v>
      </c>
      <c r="L7081" s="210">
        <f>L7030*'Usages industrie'!$O7*(1+'Usages industrie'!$P7)^(L$7021-$D$7021)/1000</f>
        <v>0</v>
      </c>
      <c r="M7081" s="210">
        <f>M7030*'Usages industrie'!$O7*(1+'Usages industrie'!$P7)^(M$7021-$D$7021)/1000</f>
        <v>0</v>
      </c>
      <c r="N7081" s="210">
        <f>N7030*'Usages industrie'!$O7*(1+'Usages industrie'!$P7)^(N$7021-$D$7021)/1000</f>
        <v>0</v>
      </c>
      <c r="O7081" s="210">
        <f>O7030*'Usages industrie'!$O7*(1+'Usages industrie'!$P7)^(O$7021-$D$7021)/1000</f>
        <v>0</v>
      </c>
      <c r="P7081" s="210">
        <f>P7030*'Usages industrie'!$O7*(1+'Usages industrie'!$P7)^(P$7021-$D$7021)/1000</f>
        <v>0</v>
      </c>
      <c r="Q7081" s="210">
        <f>Q7030*'Usages industrie'!$O7*(1+'Usages industrie'!$P7)^(Q$7021-$D$7021)/1000</f>
        <v>0</v>
      </c>
      <c r="R7081" s="210">
        <f>R7030*'Usages industrie'!$O7*(1+'Usages industrie'!$P7)^(R$7021-$D$7021)/1000</f>
        <v>0</v>
      </c>
    </row>
    <row r="7082" spans="1:18" hidden="1" outlineLevel="2" x14ac:dyDescent="0.35">
      <c r="A7082" s="209" t="str">
        <f>'Usages industrie'!A8</f>
        <v>Usage industriel n°5</v>
      </c>
      <c r="B7082" s="209" t="s">
        <v>639</v>
      </c>
      <c r="C7082" s="209"/>
      <c r="D7082" s="210">
        <f>D7031*'Usages industrie'!$O8*(1+'Usages industrie'!$P8)^(D$7021-$D$7021)/1000</f>
        <v>0</v>
      </c>
      <c r="E7082" s="210">
        <f>E7031*'Usages industrie'!$O8*(1+'Usages industrie'!$P8)^(E$7021-$D$7021)/1000</f>
        <v>0</v>
      </c>
      <c r="F7082" s="210">
        <f>F7031*'Usages industrie'!$O8*(1+'Usages industrie'!$P8)^(F$7021-$D$7021)/1000</f>
        <v>0</v>
      </c>
      <c r="G7082" s="210">
        <f>G7031*'Usages industrie'!$O8*(1+'Usages industrie'!$P8)^(G$7021-$D$7021)/1000</f>
        <v>0</v>
      </c>
      <c r="H7082" s="210">
        <f>H7031*'Usages industrie'!$O8*(1+'Usages industrie'!$P8)^(H$7021-$D$7021)/1000</f>
        <v>0</v>
      </c>
      <c r="I7082" s="210">
        <f>I7031*'Usages industrie'!$O8*(1+'Usages industrie'!$P8)^(I$7021-$D$7021)/1000</f>
        <v>0</v>
      </c>
      <c r="J7082" s="210">
        <f>J7031*'Usages industrie'!$O8*(1+'Usages industrie'!$P8)^(J$7021-$D$7021)/1000</f>
        <v>0</v>
      </c>
      <c r="K7082" s="210">
        <f>K7031*'Usages industrie'!$O8*(1+'Usages industrie'!$P8)^(K$7021-$D$7021)/1000</f>
        <v>0</v>
      </c>
      <c r="L7082" s="210">
        <f>L7031*'Usages industrie'!$O8*(1+'Usages industrie'!$P8)^(L$7021-$D$7021)/1000</f>
        <v>0</v>
      </c>
      <c r="M7082" s="210">
        <f>M7031*'Usages industrie'!$O8*(1+'Usages industrie'!$P8)^(M$7021-$D$7021)/1000</f>
        <v>0</v>
      </c>
      <c r="N7082" s="210">
        <f>N7031*'Usages industrie'!$O8*(1+'Usages industrie'!$P8)^(N$7021-$D$7021)/1000</f>
        <v>0</v>
      </c>
      <c r="O7082" s="210">
        <f>O7031*'Usages industrie'!$O8*(1+'Usages industrie'!$P8)^(O$7021-$D$7021)/1000</f>
        <v>0</v>
      </c>
      <c r="P7082" s="210">
        <f>P7031*'Usages industrie'!$O8*(1+'Usages industrie'!$P8)^(P$7021-$D$7021)/1000</f>
        <v>0</v>
      </c>
      <c r="Q7082" s="210">
        <f>Q7031*'Usages industrie'!$O8*(1+'Usages industrie'!$P8)^(Q$7021-$D$7021)/1000</f>
        <v>0</v>
      </c>
      <c r="R7082" s="210">
        <f>R7031*'Usages industrie'!$O8*(1+'Usages industrie'!$P8)^(R$7021-$D$7021)/1000</f>
        <v>0</v>
      </c>
    </row>
    <row r="7083" spans="1:18" hidden="1" outlineLevel="2" x14ac:dyDescent="0.35">
      <c r="A7083" s="209" t="str">
        <f>'Usages industrie'!A9</f>
        <v>Usage industriel n°6</v>
      </c>
      <c r="B7083" s="209" t="s">
        <v>639</v>
      </c>
      <c r="C7083" s="209"/>
      <c r="D7083" s="210">
        <f>D7032*'Usages industrie'!$O9*(1+'Usages industrie'!$P9)^(D$7021-$D$7021)/1000</f>
        <v>0</v>
      </c>
      <c r="E7083" s="210">
        <f>E7032*'Usages industrie'!$O9*(1+'Usages industrie'!$P9)^(E$7021-$D$7021)/1000</f>
        <v>0</v>
      </c>
      <c r="F7083" s="210">
        <f>F7032*'Usages industrie'!$O9*(1+'Usages industrie'!$P9)^(F$7021-$D$7021)/1000</f>
        <v>0</v>
      </c>
      <c r="G7083" s="210">
        <f>G7032*'Usages industrie'!$O9*(1+'Usages industrie'!$P9)^(G$7021-$D$7021)/1000</f>
        <v>0</v>
      </c>
      <c r="H7083" s="210">
        <f>H7032*'Usages industrie'!$O9*(1+'Usages industrie'!$P9)^(H$7021-$D$7021)/1000</f>
        <v>0</v>
      </c>
      <c r="I7083" s="210">
        <f>I7032*'Usages industrie'!$O9*(1+'Usages industrie'!$P9)^(I$7021-$D$7021)/1000</f>
        <v>0</v>
      </c>
      <c r="J7083" s="210">
        <f>J7032*'Usages industrie'!$O9*(1+'Usages industrie'!$P9)^(J$7021-$D$7021)/1000</f>
        <v>0</v>
      </c>
      <c r="K7083" s="210">
        <f>K7032*'Usages industrie'!$O9*(1+'Usages industrie'!$P9)^(K$7021-$D$7021)/1000</f>
        <v>0</v>
      </c>
      <c r="L7083" s="210">
        <f>L7032*'Usages industrie'!$O9*(1+'Usages industrie'!$P9)^(L$7021-$D$7021)/1000</f>
        <v>0</v>
      </c>
      <c r="M7083" s="210">
        <f>M7032*'Usages industrie'!$O9*(1+'Usages industrie'!$P9)^(M$7021-$D$7021)/1000</f>
        <v>0</v>
      </c>
      <c r="N7083" s="210">
        <f>N7032*'Usages industrie'!$O9*(1+'Usages industrie'!$P9)^(N$7021-$D$7021)/1000</f>
        <v>0</v>
      </c>
      <c r="O7083" s="210">
        <f>O7032*'Usages industrie'!$O9*(1+'Usages industrie'!$P9)^(O$7021-$D$7021)/1000</f>
        <v>0</v>
      </c>
      <c r="P7083" s="210">
        <f>P7032*'Usages industrie'!$O9*(1+'Usages industrie'!$P9)^(P$7021-$D$7021)/1000</f>
        <v>0</v>
      </c>
      <c r="Q7083" s="210">
        <f>Q7032*'Usages industrie'!$O9*(1+'Usages industrie'!$P9)^(Q$7021-$D$7021)/1000</f>
        <v>0</v>
      </c>
      <c r="R7083" s="210">
        <f>R7032*'Usages industrie'!$O9*(1+'Usages industrie'!$P9)^(R$7021-$D$7021)/1000</f>
        <v>0</v>
      </c>
    </row>
    <row r="7084" spans="1:18" hidden="1" outlineLevel="2" x14ac:dyDescent="0.35">
      <c r="A7084" s="209" t="str">
        <f>'Usages industrie'!A10</f>
        <v>Usage industriel n°7</v>
      </c>
      <c r="B7084" s="209" t="s">
        <v>639</v>
      </c>
      <c r="C7084" s="209"/>
      <c r="D7084" s="210">
        <f>D7033*'Usages industrie'!$O10*(1+'Usages industrie'!$P10)^(D$7021-$D$7021)/1000</f>
        <v>0</v>
      </c>
      <c r="E7084" s="210">
        <f>E7033*'Usages industrie'!$O10*(1+'Usages industrie'!$P10)^(E$7021-$D$7021)/1000</f>
        <v>0</v>
      </c>
      <c r="F7084" s="210">
        <f>F7033*'Usages industrie'!$O10*(1+'Usages industrie'!$P10)^(F$7021-$D$7021)/1000</f>
        <v>0</v>
      </c>
      <c r="G7084" s="210">
        <f>G7033*'Usages industrie'!$O10*(1+'Usages industrie'!$P10)^(G$7021-$D$7021)/1000</f>
        <v>0</v>
      </c>
      <c r="H7084" s="210">
        <f>H7033*'Usages industrie'!$O10*(1+'Usages industrie'!$P10)^(H$7021-$D$7021)/1000</f>
        <v>0</v>
      </c>
      <c r="I7084" s="210">
        <f>I7033*'Usages industrie'!$O10*(1+'Usages industrie'!$P10)^(I$7021-$D$7021)/1000</f>
        <v>0</v>
      </c>
      <c r="J7084" s="210">
        <f>J7033*'Usages industrie'!$O10*(1+'Usages industrie'!$P10)^(J$7021-$D$7021)/1000</f>
        <v>0</v>
      </c>
      <c r="K7084" s="210">
        <f>K7033*'Usages industrie'!$O10*(1+'Usages industrie'!$P10)^(K$7021-$D$7021)/1000</f>
        <v>0</v>
      </c>
      <c r="L7084" s="210">
        <f>L7033*'Usages industrie'!$O10*(1+'Usages industrie'!$P10)^(L$7021-$D$7021)/1000</f>
        <v>0</v>
      </c>
      <c r="M7084" s="210">
        <f>M7033*'Usages industrie'!$O10*(1+'Usages industrie'!$P10)^(M$7021-$D$7021)/1000</f>
        <v>0</v>
      </c>
      <c r="N7084" s="210">
        <f>N7033*'Usages industrie'!$O10*(1+'Usages industrie'!$P10)^(N$7021-$D$7021)/1000</f>
        <v>0</v>
      </c>
      <c r="O7084" s="210">
        <f>O7033*'Usages industrie'!$O10*(1+'Usages industrie'!$P10)^(O$7021-$D$7021)/1000</f>
        <v>0</v>
      </c>
      <c r="P7084" s="210">
        <f>P7033*'Usages industrie'!$O10*(1+'Usages industrie'!$P10)^(P$7021-$D$7021)/1000</f>
        <v>0</v>
      </c>
      <c r="Q7084" s="210">
        <f>Q7033*'Usages industrie'!$O10*(1+'Usages industrie'!$P10)^(Q$7021-$D$7021)/1000</f>
        <v>0</v>
      </c>
      <c r="R7084" s="210">
        <f>R7033*'Usages industrie'!$O10*(1+'Usages industrie'!$P10)^(R$7021-$D$7021)/1000</f>
        <v>0</v>
      </c>
    </row>
    <row r="7085" spans="1:18" hidden="1" outlineLevel="2" x14ac:dyDescent="0.35">
      <c r="A7085" s="209" t="str">
        <f>'Usages industrie'!A11</f>
        <v>Usage industriel n°8</v>
      </c>
      <c r="B7085" s="209" t="s">
        <v>639</v>
      </c>
      <c r="C7085" s="209"/>
      <c r="D7085" s="210">
        <f>D7034*'Usages industrie'!$O11*(1+'Usages industrie'!$P11)^(D$7021-$D$7021)/1000</f>
        <v>0</v>
      </c>
      <c r="E7085" s="210">
        <f>E7034*'Usages industrie'!$O11*(1+'Usages industrie'!$P11)^(E$7021-$D$7021)/1000</f>
        <v>0</v>
      </c>
      <c r="F7085" s="210">
        <f>F7034*'Usages industrie'!$O11*(1+'Usages industrie'!$P11)^(F$7021-$D$7021)/1000</f>
        <v>0</v>
      </c>
      <c r="G7085" s="210">
        <f>G7034*'Usages industrie'!$O11*(1+'Usages industrie'!$P11)^(G$7021-$D$7021)/1000</f>
        <v>0</v>
      </c>
      <c r="H7085" s="210">
        <f>H7034*'Usages industrie'!$O11*(1+'Usages industrie'!$P11)^(H$7021-$D$7021)/1000</f>
        <v>0</v>
      </c>
      <c r="I7085" s="210">
        <f>I7034*'Usages industrie'!$O11*(1+'Usages industrie'!$P11)^(I$7021-$D$7021)/1000</f>
        <v>0</v>
      </c>
      <c r="J7085" s="210">
        <f>J7034*'Usages industrie'!$O11*(1+'Usages industrie'!$P11)^(J$7021-$D$7021)/1000</f>
        <v>0</v>
      </c>
      <c r="K7085" s="210">
        <f>K7034*'Usages industrie'!$O11*(1+'Usages industrie'!$P11)^(K$7021-$D$7021)/1000</f>
        <v>0</v>
      </c>
      <c r="L7085" s="210">
        <f>L7034*'Usages industrie'!$O11*(1+'Usages industrie'!$P11)^(L$7021-$D$7021)/1000</f>
        <v>0</v>
      </c>
      <c r="M7085" s="210">
        <f>M7034*'Usages industrie'!$O11*(1+'Usages industrie'!$P11)^(M$7021-$D$7021)/1000</f>
        <v>0</v>
      </c>
      <c r="N7085" s="210">
        <f>N7034*'Usages industrie'!$O11*(1+'Usages industrie'!$P11)^(N$7021-$D$7021)/1000</f>
        <v>0</v>
      </c>
      <c r="O7085" s="210">
        <f>O7034*'Usages industrie'!$O11*(1+'Usages industrie'!$P11)^(O$7021-$D$7021)/1000</f>
        <v>0</v>
      </c>
      <c r="P7085" s="210">
        <f>P7034*'Usages industrie'!$O11*(1+'Usages industrie'!$P11)^(P$7021-$D$7021)/1000</f>
        <v>0</v>
      </c>
      <c r="Q7085" s="210">
        <f>Q7034*'Usages industrie'!$O11*(1+'Usages industrie'!$P11)^(Q$7021-$D$7021)/1000</f>
        <v>0</v>
      </c>
      <c r="R7085" s="210">
        <f>R7034*'Usages industrie'!$O11*(1+'Usages industrie'!$P11)^(R$7021-$D$7021)/1000</f>
        <v>0</v>
      </c>
    </row>
    <row r="7086" spans="1:18" hidden="1" outlineLevel="2" x14ac:dyDescent="0.35">
      <c r="A7086" s="209" t="str">
        <f>'Usages industrie'!A12</f>
        <v>Usage industriel n°9</v>
      </c>
      <c r="B7086" s="209" t="s">
        <v>639</v>
      </c>
      <c r="C7086" s="209"/>
      <c r="D7086" s="210">
        <f>D7035*'Usages industrie'!$O12*(1+'Usages industrie'!$P12)^(D$7021-$D$7021)/1000</f>
        <v>0</v>
      </c>
      <c r="E7086" s="210">
        <f>E7035*'Usages industrie'!$O12*(1+'Usages industrie'!$P12)^(E$7021-$D$7021)/1000</f>
        <v>0</v>
      </c>
      <c r="F7086" s="210">
        <f>F7035*'Usages industrie'!$O12*(1+'Usages industrie'!$P12)^(F$7021-$D$7021)/1000</f>
        <v>0</v>
      </c>
      <c r="G7086" s="210">
        <f>G7035*'Usages industrie'!$O12*(1+'Usages industrie'!$P12)^(G$7021-$D$7021)/1000</f>
        <v>0</v>
      </c>
      <c r="H7086" s="210">
        <f>H7035*'Usages industrie'!$O12*(1+'Usages industrie'!$P12)^(H$7021-$D$7021)/1000</f>
        <v>0</v>
      </c>
      <c r="I7086" s="210">
        <f>I7035*'Usages industrie'!$O12*(1+'Usages industrie'!$P12)^(I$7021-$D$7021)/1000</f>
        <v>0</v>
      </c>
      <c r="J7086" s="210">
        <f>J7035*'Usages industrie'!$O12*(1+'Usages industrie'!$P12)^(J$7021-$D$7021)/1000</f>
        <v>0</v>
      </c>
      <c r="K7086" s="210">
        <f>K7035*'Usages industrie'!$O12*(1+'Usages industrie'!$P12)^(K$7021-$D$7021)/1000</f>
        <v>0</v>
      </c>
      <c r="L7086" s="210">
        <f>L7035*'Usages industrie'!$O12*(1+'Usages industrie'!$P12)^(L$7021-$D$7021)/1000</f>
        <v>0</v>
      </c>
      <c r="M7086" s="210">
        <f>M7035*'Usages industrie'!$O12*(1+'Usages industrie'!$P12)^(M$7021-$D$7021)/1000</f>
        <v>0</v>
      </c>
      <c r="N7086" s="210">
        <f>N7035*'Usages industrie'!$O12*(1+'Usages industrie'!$P12)^(N$7021-$D$7021)/1000</f>
        <v>0</v>
      </c>
      <c r="O7086" s="210">
        <f>O7035*'Usages industrie'!$O12*(1+'Usages industrie'!$P12)^(O$7021-$D$7021)/1000</f>
        <v>0</v>
      </c>
      <c r="P7086" s="210">
        <f>P7035*'Usages industrie'!$O12*(1+'Usages industrie'!$P12)^(P$7021-$D$7021)/1000</f>
        <v>0</v>
      </c>
      <c r="Q7086" s="210">
        <f>Q7035*'Usages industrie'!$O12*(1+'Usages industrie'!$P12)^(Q$7021-$D$7021)/1000</f>
        <v>0</v>
      </c>
      <c r="R7086" s="210">
        <f>R7035*'Usages industrie'!$O12*(1+'Usages industrie'!$P12)^(R$7021-$D$7021)/1000</f>
        <v>0</v>
      </c>
    </row>
    <row r="7087" spans="1:18" hidden="1" outlineLevel="2" x14ac:dyDescent="0.35">
      <c r="A7087" s="209" t="str">
        <f>'Usages industrie'!A13</f>
        <v>Usage industriel n°10</v>
      </c>
      <c r="B7087" s="209" t="s">
        <v>639</v>
      </c>
      <c r="C7087" s="209"/>
      <c r="D7087" s="210">
        <f>D7036*'Usages industrie'!$O13*(1+'Usages industrie'!$P13)^(D$7021-$D$7021)/1000</f>
        <v>0</v>
      </c>
      <c r="E7087" s="210">
        <f>E7036*'Usages industrie'!$O13*(1+'Usages industrie'!$P13)^(E$7021-$D$7021)/1000</f>
        <v>0</v>
      </c>
      <c r="F7087" s="210">
        <f>F7036*'Usages industrie'!$O13*(1+'Usages industrie'!$P13)^(F$7021-$D$7021)/1000</f>
        <v>0</v>
      </c>
      <c r="G7087" s="210">
        <f>G7036*'Usages industrie'!$O13*(1+'Usages industrie'!$P13)^(G$7021-$D$7021)/1000</f>
        <v>0</v>
      </c>
      <c r="H7087" s="210">
        <f>H7036*'Usages industrie'!$O13*(1+'Usages industrie'!$P13)^(H$7021-$D$7021)/1000</f>
        <v>0</v>
      </c>
      <c r="I7087" s="210">
        <f>I7036*'Usages industrie'!$O13*(1+'Usages industrie'!$P13)^(I$7021-$D$7021)/1000</f>
        <v>0</v>
      </c>
      <c r="J7087" s="210">
        <f>J7036*'Usages industrie'!$O13*(1+'Usages industrie'!$P13)^(J$7021-$D$7021)/1000</f>
        <v>0</v>
      </c>
      <c r="K7087" s="210">
        <f>K7036*'Usages industrie'!$O13*(1+'Usages industrie'!$P13)^(K$7021-$D$7021)/1000</f>
        <v>0</v>
      </c>
      <c r="L7087" s="210">
        <f>L7036*'Usages industrie'!$O13*(1+'Usages industrie'!$P13)^(L$7021-$D$7021)/1000</f>
        <v>0</v>
      </c>
      <c r="M7087" s="210">
        <f>M7036*'Usages industrie'!$O13*(1+'Usages industrie'!$P13)^(M$7021-$D$7021)/1000</f>
        <v>0</v>
      </c>
      <c r="N7087" s="210">
        <f>N7036*'Usages industrie'!$O13*(1+'Usages industrie'!$P13)^(N$7021-$D$7021)/1000</f>
        <v>0</v>
      </c>
      <c r="O7087" s="210">
        <f>O7036*'Usages industrie'!$O13*(1+'Usages industrie'!$P13)^(O$7021-$D$7021)/1000</f>
        <v>0</v>
      </c>
      <c r="P7087" s="210">
        <f>P7036*'Usages industrie'!$O13*(1+'Usages industrie'!$P13)^(P$7021-$D$7021)/1000</f>
        <v>0</v>
      </c>
      <c r="Q7087" s="210">
        <f>Q7036*'Usages industrie'!$O13*(1+'Usages industrie'!$P13)^(Q$7021-$D$7021)/1000</f>
        <v>0</v>
      </c>
      <c r="R7087" s="210">
        <f>R7036*'Usages industrie'!$O13*(1+'Usages industrie'!$P13)^(R$7021-$D$7021)/1000</f>
        <v>0</v>
      </c>
    </row>
    <row r="7088" spans="1:18" hidden="1" outlineLevel="2" x14ac:dyDescent="0.35">
      <c r="A7088" s="209" t="str">
        <f>'Usages industrie'!A14</f>
        <v>Usage industriel n°11</v>
      </c>
      <c r="B7088" s="209" t="s">
        <v>639</v>
      </c>
      <c r="C7088" s="209"/>
      <c r="D7088" s="210">
        <f>D7037*'Usages industrie'!$O14*(1+'Usages industrie'!$P14)^(D$7021-$D$7021)/1000</f>
        <v>0</v>
      </c>
      <c r="E7088" s="210">
        <f>E7037*'Usages industrie'!$O14*(1+'Usages industrie'!$P14)^(E$7021-$D$7021)/1000</f>
        <v>0</v>
      </c>
      <c r="F7088" s="210">
        <f>F7037*'Usages industrie'!$O14*(1+'Usages industrie'!$P14)^(F$7021-$D$7021)/1000</f>
        <v>0</v>
      </c>
      <c r="G7088" s="210">
        <f>G7037*'Usages industrie'!$O14*(1+'Usages industrie'!$P14)^(G$7021-$D$7021)/1000</f>
        <v>0</v>
      </c>
      <c r="H7088" s="210">
        <f>H7037*'Usages industrie'!$O14*(1+'Usages industrie'!$P14)^(H$7021-$D$7021)/1000</f>
        <v>0</v>
      </c>
      <c r="I7088" s="210">
        <f>I7037*'Usages industrie'!$O14*(1+'Usages industrie'!$P14)^(I$7021-$D$7021)/1000</f>
        <v>0</v>
      </c>
      <c r="J7088" s="210">
        <f>J7037*'Usages industrie'!$O14*(1+'Usages industrie'!$P14)^(J$7021-$D$7021)/1000</f>
        <v>0</v>
      </c>
      <c r="K7088" s="210">
        <f>K7037*'Usages industrie'!$O14*(1+'Usages industrie'!$P14)^(K$7021-$D$7021)/1000</f>
        <v>0</v>
      </c>
      <c r="L7088" s="210">
        <f>L7037*'Usages industrie'!$O14*(1+'Usages industrie'!$P14)^(L$7021-$D$7021)/1000</f>
        <v>0</v>
      </c>
      <c r="M7088" s="210">
        <f>M7037*'Usages industrie'!$O14*(1+'Usages industrie'!$P14)^(M$7021-$D$7021)/1000</f>
        <v>0</v>
      </c>
      <c r="N7088" s="210">
        <f>N7037*'Usages industrie'!$O14*(1+'Usages industrie'!$P14)^(N$7021-$D$7021)/1000</f>
        <v>0</v>
      </c>
      <c r="O7088" s="210">
        <f>O7037*'Usages industrie'!$O14*(1+'Usages industrie'!$P14)^(O$7021-$D$7021)/1000</f>
        <v>0</v>
      </c>
      <c r="P7088" s="210">
        <f>P7037*'Usages industrie'!$O14*(1+'Usages industrie'!$P14)^(P$7021-$D$7021)/1000</f>
        <v>0</v>
      </c>
      <c r="Q7088" s="210">
        <f>Q7037*'Usages industrie'!$O14*(1+'Usages industrie'!$P14)^(Q$7021-$D$7021)/1000</f>
        <v>0</v>
      </c>
      <c r="R7088" s="210">
        <f>R7037*'Usages industrie'!$O14*(1+'Usages industrie'!$P14)^(R$7021-$D$7021)/1000</f>
        <v>0</v>
      </c>
    </row>
    <row r="7089" spans="1:18" hidden="1" outlineLevel="2" x14ac:dyDescent="0.35">
      <c r="A7089" s="209" t="str">
        <f>'Usages industrie'!A15</f>
        <v>Usage industriel n°12</v>
      </c>
      <c r="B7089" s="209" t="s">
        <v>639</v>
      </c>
      <c r="C7089" s="209"/>
      <c r="D7089" s="210">
        <f>D7038*'Usages industrie'!$O15*(1+'Usages industrie'!$P15)^(D$7021-$D$7021)/1000</f>
        <v>0</v>
      </c>
      <c r="E7089" s="210">
        <f>E7038*'Usages industrie'!$O15*(1+'Usages industrie'!$P15)^(E$7021-$D$7021)/1000</f>
        <v>0</v>
      </c>
      <c r="F7089" s="210">
        <f>F7038*'Usages industrie'!$O15*(1+'Usages industrie'!$P15)^(F$7021-$D$7021)/1000</f>
        <v>0</v>
      </c>
      <c r="G7089" s="210">
        <f>G7038*'Usages industrie'!$O15*(1+'Usages industrie'!$P15)^(G$7021-$D$7021)/1000</f>
        <v>0</v>
      </c>
      <c r="H7089" s="210">
        <f>H7038*'Usages industrie'!$O15*(1+'Usages industrie'!$P15)^(H$7021-$D$7021)/1000</f>
        <v>0</v>
      </c>
      <c r="I7089" s="210">
        <f>I7038*'Usages industrie'!$O15*(1+'Usages industrie'!$P15)^(I$7021-$D$7021)/1000</f>
        <v>0</v>
      </c>
      <c r="J7089" s="210">
        <f>J7038*'Usages industrie'!$O15*(1+'Usages industrie'!$P15)^(J$7021-$D$7021)/1000</f>
        <v>0</v>
      </c>
      <c r="K7089" s="210">
        <f>K7038*'Usages industrie'!$O15*(1+'Usages industrie'!$P15)^(K$7021-$D$7021)/1000</f>
        <v>0</v>
      </c>
      <c r="L7089" s="210">
        <f>L7038*'Usages industrie'!$O15*(1+'Usages industrie'!$P15)^(L$7021-$D$7021)/1000</f>
        <v>0</v>
      </c>
      <c r="M7089" s="210">
        <f>M7038*'Usages industrie'!$O15*(1+'Usages industrie'!$P15)^(M$7021-$D$7021)/1000</f>
        <v>0</v>
      </c>
      <c r="N7089" s="210">
        <f>N7038*'Usages industrie'!$O15*(1+'Usages industrie'!$P15)^(N$7021-$D$7021)/1000</f>
        <v>0</v>
      </c>
      <c r="O7089" s="210">
        <f>O7038*'Usages industrie'!$O15*(1+'Usages industrie'!$P15)^(O$7021-$D$7021)/1000</f>
        <v>0</v>
      </c>
      <c r="P7089" s="210">
        <f>P7038*'Usages industrie'!$O15*(1+'Usages industrie'!$P15)^(P$7021-$D$7021)/1000</f>
        <v>0</v>
      </c>
      <c r="Q7089" s="210">
        <f>Q7038*'Usages industrie'!$O15*(1+'Usages industrie'!$P15)^(Q$7021-$D$7021)/1000</f>
        <v>0</v>
      </c>
      <c r="R7089" s="210">
        <f>R7038*'Usages industrie'!$O15*(1+'Usages industrie'!$P15)^(R$7021-$D$7021)/1000</f>
        <v>0</v>
      </c>
    </row>
    <row r="7090" spans="1:18" hidden="1" outlineLevel="2" x14ac:dyDescent="0.35">
      <c r="A7090" s="209" t="str">
        <f>'Usages industrie'!A16</f>
        <v>Usage industriel n°13</v>
      </c>
      <c r="B7090" s="209" t="s">
        <v>639</v>
      </c>
      <c r="C7090" s="209"/>
      <c r="D7090" s="210">
        <f>D7039*'Usages industrie'!$O16*(1+'Usages industrie'!$P16)^(D$7021-$D$7021)/1000</f>
        <v>0</v>
      </c>
      <c r="E7090" s="210">
        <f>E7039*'Usages industrie'!$O16*(1+'Usages industrie'!$P16)^(E$7021-$D$7021)/1000</f>
        <v>0</v>
      </c>
      <c r="F7090" s="210">
        <f>F7039*'Usages industrie'!$O16*(1+'Usages industrie'!$P16)^(F$7021-$D$7021)/1000</f>
        <v>0</v>
      </c>
      <c r="G7090" s="210">
        <f>G7039*'Usages industrie'!$O16*(1+'Usages industrie'!$P16)^(G$7021-$D$7021)/1000</f>
        <v>0</v>
      </c>
      <c r="H7090" s="210">
        <f>H7039*'Usages industrie'!$O16*(1+'Usages industrie'!$P16)^(H$7021-$D$7021)/1000</f>
        <v>0</v>
      </c>
      <c r="I7090" s="210">
        <f>I7039*'Usages industrie'!$O16*(1+'Usages industrie'!$P16)^(I$7021-$D$7021)/1000</f>
        <v>0</v>
      </c>
      <c r="J7090" s="210">
        <f>J7039*'Usages industrie'!$O16*(1+'Usages industrie'!$P16)^(J$7021-$D$7021)/1000</f>
        <v>0</v>
      </c>
      <c r="K7090" s="210">
        <f>K7039*'Usages industrie'!$O16*(1+'Usages industrie'!$P16)^(K$7021-$D$7021)/1000</f>
        <v>0</v>
      </c>
      <c r="L7090" s="210">
        <f>L7039*'Usages industrie'!$O16*(1+'Usages industrie'!$P16)^(L$7021-$D$7021)/1000</f>
        <v>0</v>
      </c>
      <c r="M7090" s="210">
        <f>M7039*'Usages industrie'!$O16*(1+'Usages industrie'!$P16)^(M$7021-$D$7021)/1000</f>
        <v>0</v>
      </c>
      <c r="N7090" s="210">
        <f>N7039*'Usages industrie'!$O16*(1+'Usages industrie'!$P16)^(N$7021-$D$7021)/1000</f>
        <v>0</v>
      </c>
      <c r="O7090" s="210">
        <f>O7039*'Usages industrie'!$O16*(1+'Usages industrie'!$P16)^(O$7021-$D$7021)/1000</f>
        <v>0</v>
      </c>
      <c r="P7090" s="210">
        <f>P7039*'Usages industrie'!$O16*(1+'Usages industrie'!$P16)^(P$7021-$D$7021)/1000</f>
        <v>0</v>
      </c>
      <c r="Q7090" s="210">
        <f>Q7039*'Usages industrie'!$O16*(1+'Usages industrie'!$P16)^(Q$7021-$D$7021)/1000</f>
        <v>0</v>
      </c>
      <c r="R7090" s="210">
        <f>R7039*'Usages industrie'!$O16*(1+'Usages industrie'!$P16)^(R$7021-$D$7021)/1000</f>
        <v>0</v>
      </c>
    </row>
    <row r="7091" spans="1:18" hidden="1" outlineLevel="2" x14ac:dyDescent="0.35">
      <c r="A7091" s="209" t="str">
        <f>'Usages industrie'!A17</f>
        <v>Usage industriel n°14</v>
      </c>
      <c r="B7091" s="209" t="s">
        <v>639</v>
      </c>
      <c r="C7091" s="209"/>
      <c r="D7091" s="210">
        <f>D7040*'Usages industrie'!$O17*(1+'Usages industrie'!$P17)^(D$7021-$D$7021)/1000</f>
        <v>0</v>
      </c>
      <c r="E7091" s="210">
        <f>E7040*'Usages industrie'!$O17*(1+'Usages industrie'!$P17)^(E$7021-$D$7021)/1000</f>
        <v>0</v>
      </c>
      <c r="F7091" s="210">
        <f>F7040*'Usages industrie'!$O17*(1+'Usages industrie'!$P17)^(F$7021-$D$7021)/1000</f>
        <v>0</v>
      </c>
      <c r="G7091" s="210">
        <f>G7040*'Usages industrie'!$O17*(1+'Usages industrie'!$P17)^(G$7021-$D$7021)/1000</f>
        <v>0</v>
      </c>
      <c r="H7091" s="210">
        <f>H7040*'Usages industrie'!$O17*(1+'Usages industrie'!$P17)^(H$7021-$D$7021)/1000</f>
        <v>0</v>
      </c>
      <c r="I7091" s="210">
        <f>I7040*'Usages industrie'!$O17*(1+'Usages industrie'!$P17)^(I$7021-$D$7021)/1000</f>
        <v>0</v>
      </c>
      <c r="J7091" s="210">
        <f>J7040*'Usages industrie'!$O17*(1+'Usages industrie'!$P17)^(J$7021-$D$7021)/1000</f>
        <v>0</v>
      </c>
      <c r="K7091" s="210">
        <f>K7040*'Usages industrie'!$O17*(1+'Usages industrie'!$P17)^(K$7021-$D$7021)/1000</f>
        <v>0</v>
      </c>
      <c r="L7091" s="210">
        <f>L7040*'Usages industrie'!$O17*(1+'Usages industrie'!$P17)^(L$7021-$D$7021)/1000</f>
        <v>0</v>
      </c>
      <c r="M7091" s="210">
        <f>M7040*'Usages industrie'!$O17*(1+'Usages industrie'!$P17)^(M$7021-$D$7021)/1000</f>
        <v>0</v>
      </c>
      <c r="N7091" s="210">
        <f>N7040*'Usages industrie'!$O17*(1+'Usages industrie'!$P17)^(N$7021-$D$7021)/1000</f>
        <v>0</v>
      </c>
      <c r="O7091" s="210">
        <f>O7040*'Usages industrie'!$O17*(1+'Usages industrie'!$P17)^(O$7021-$D$7021)/1000</f>
        <v>0</v>
      </c>
      <c r="P7091" s="210">
        <f>P7040*'Usages industrie'!$O17*(1+'Usages industrie'!$P17)^(P$7021-$D$7021)/1000</f>
        <v>0</v>
      </c>
      <c r="Q7091" s="210">
        <f>Q7040*'Usages industrie'!$O17*(1+'Usages industrie'!$P17)^(Q$7021-$D$7021)/1000</f>
        <v>0</v>
      </c>
      <c r="R7091" s="210">
        <f>R7040*'Usages industrie'!$O17*(1+'Usages industrie'!$P17)^(R$7021-$D$7021)/1000</f>
        <v>0</v>
      </c>
    </row>
    <row r="7092" spans="1:18" hidden="1" outlineLevel="2" x14ac:dyDescent="0.35">
      <c r="A7092" s="209" t="str">
        <f>'Usages industrie'!A18</f>
        <v>Usage industriel n°15</v>
      </c>
      <c r="B7092" s="209" t="s">
        <v>639</v>
      </c>
      <c r="C7092" s="209"/>
      <c r="D7092" s="210">
        <f>D7041*'Usages industrie'!$O18*(1+'Usages industrie'!$P18)^(D$7021-$D$7021)/1000</f>
        <v>0</v>
      </c>
      <c r="E7092" s="210">
        <f>E7041*'Usages industrie'!$O18*(1+'Usages industrie'!$P18)^(E$7021-$D$7021)/1000</f>
        <v>0</v>
      </c>
      <c r="F7092" s="210">
        <f>F7041*'Usages industrie'!$O18*(1+'Usages industrie'!$P18)^(F$7021-$D$7021)/1000</f>
        <v>0</v>
      </c>
      <c r="G7092" s="210">
        <f>G7041*'Usages industrie'!$O18*(1+'Usages industrie'!$P18)^(G$7021-$D$7021)/1000</f>
        <v>0</v>
      </c>
      <c r="H7092" s="210">
        <f>H7041*'Usages industrie'!$O18*(1+'Usages industrie'!$P18)^(H$7021-$D$7021)/1000</f>
        <v>0</v>
      </c>
      <c r="I7092" s="210">
        <f>I7041*'Usages industrie'!$O18*(1+'Usages industrie'!$P18)^(I$7021-$D$7021)/1000</f>
        <v>0</v>
      </c>
      <c r="J7092" s="210">
        <f>J7041*'Usages industrie'!$O18*(1+'Usages industrie'!$P18)^(J$7021-$D$7021)/1000</f>
        <v>0</v>
      </c>
      <c r="K7092" s="210">
        <f>K7041*'Usages industrie'!$O18*(1+'Usages industrie'!$P18)^(K$7021-$D$7021)/1000</f>
        <v>0</v>
      </c>
      <c r="L7092" s="210">
        <f>L7041*'Usages industrie'!$O18*(1+'Usages industrie'!$P18)^(L$7021-$D$7021)/1000</f>
        <v>0</v>
      </c>
      <c r="M7092" s="210">
        <f>M7041*'Usages industrie'!$O18*(1+'Usages industrie'!$P18)^(M$7021-$D$7021)/1000</f>
        <v>0</v>
      </c>
      <c r="N7092" s="210">
        <f>N7041*'Usages industrie'!$O18*(1+'Usages industrie'!$P18)^(N$7021-$D$7021)/1000</f>
        <v>0</v>
      </c>
      <c r="O7092" s="210">
        <f>O7041*'Usages industrie'!$O18*(1+'Usages industrie'!$P18)^(O$7021-$D$7021)/1000</f>
        <v>0</v>
      </c>
      <c r="P7092" s="210">
        <f>P7041*'Usages industrie'!$O18*(1+'Usages industrie'!$P18)^(P$7021-$D$7021)/1000</f>
        <v>0</v>
      </c>
      <c r="Q7092" s="210">
        <f>Q7041*'Usages industrie'!$O18*(1+'Usages industrie'!$P18)^(Q$7021-$D$7021)/1000</f>
        <v>0</v>
      </c>
      <c r="R7092" s="210">
        <f>R7041*'Usages industrie'!$O18*(1+'Usages industrie'!$P18)^(R$7021-$D$7021)/1000</f>
        <v>0</v>
      </c>
    </row>
    <row r="7093" spans="1:18" hidden="1" outlineLevel="2" x14ac:dyDescent="0.35">
      <c r="A7093" s="209" t="str">
        <f>'Usages industrie'!A19</f>
        <v>Usage industriel n°16</v>
      </c>
      <c r="B7093" s="209" t="s">
        <v>639</v>
      </c>
      <c r="C7093" s="209"/>
      <c r="D7093" s="210">
        <f>D7042*'Usages industrie'!$O19*(1+'Usages industrie'!$P19)^(D$7021-$D$7021)/1000</f>
        <v>0</v>
      </c>
      <c r="E7093" s="210">
        <f>E7042*'Usages industrie'!$O19*(1+'Usages industrie'!$P19)^(E$7021-$D$7021)/1000</f>
        <v>0</v>
      </c>
      <c r="F7093" s="210">
        <f>F7042*'Usages industrie'!$O19*(1+'Usages industrie'!$P19)^(F$7021-$D$7021)/1000</f>
        <v>0</v>
      </c>
      <c r="G7093" s="210">
        <f>G7042*'Usages industrie'!$O19*(1+'Usages industrie'!$P19)^(G$7021-$D$7021)/1000</f>
        <v>0</v>
      </c>
      <c r="H7093" s="210">
        <f>H7042*'Usages industrie'!$O19*(1+'Usages industrie'!$P19)^(H$7021-$D$7021)/1000</f>
        <v>0</v>
      </c>
      <c r="I7093" s="210">
        <f>I7042*'Usages industrie'!$O19*(1+'Usages industrie'!$P19)^(I$7021-$D$7021)/1000</f>
        <v>0</v>
      </c>
      <c r="J7093" s="210">
        <f>J7042*'Usages industrie'!$O19*(1+'Usages industrie'!$P19)^(J$7021-$D$7021)/1000</f>
        <v>0</v>
      </c>
      <c r="K7093" s="210">
        <f>K7042*'Usages industrie'!$O19*(1+'Usages industrie'!$P19)^(K$7021-$D$7021)/1000</f>
        <v>0</v>
      </c>
      <c r="L7093" s="210">
        <f>L7042*'Usages industrie'!$O19*(1+'Usages industrie'!$P19)^(L$7021-$D$7021)/1000</f>
        <v>0</v>
      </c>
      <c r="M7093" s="210">
        <f>M7042*'Usages industrie'!$O19*(1+'Usages industrie'!$P19)^(M$7021-$D$7021)/1000</f>
        <v>0</v>
      </c>
      <c r="N7093" s="210">
        <f>N7042*'Usages industrie'!$O19*(1+'Usages industrie'!$P19)^(N$7021-$D$7021)/1000</f>
        <v>0</v>
      </c>
      <c r="O7093" s="210">
        <f>O7042*'Usages industrie'!$O19*(1+'Usages industrie'!$P19)^(O$7021-$D$7021)/1000</f>
        <v>0</v>
      </c>
      <c r="P7093" s="210">
        <f>P7042*'Usages industrie'!$O19*(1+'Usages industrie'!$P19)^(P$7021-$D$7021)/1000</f>
        <v>0</v>
      </c>
      <c r="Q7093" s="210">
        <f>Q7042*'Usages industrie'!$O19*(1+'Usages industrie'!$P19)^(Q$7021-$D$7021)/1000</f>
        <v>0</v>
      </c>
      <c r="R7093" s="210">
        <f>R7042*'Usages industrie'!$O19*(1+'Usages industrie'!$P19)^(R$7021-$D$7021)/1000</f>
        <v>0</v>
      </c>
    </row>
    <row r="7094" spans="1:18" hidden="1" outlineLevel="2" x14ac:dyDescent="0.35">
      <c r="A7094" s="209" t="str">
        <f>'Usages industrie'!A20</f>
        <v>Usage industriel n°17</v>
      </c>
      <c r="B7094" s="209" t="s">
        <v>639</v>
      </c>
      <c r="C7094" s="209"/>
      <c r="D7094" s="210">
        <f>D7043*'Usages industrie'!$O20*(1+'Usages industrie'!$P20)^(D$7021-$D$7021)/1000</f>
        <v>0</v>
      </c>
      <c r="E7094" s="210">
        <f>E7043*'Usages industrie'!$O20*(1+'Usages industrie'!$P20)^(E$7021-$D$7021)/1000</f>
        <v>0</v>
      </c>
      <c r="F7094" s="210">
        <f>F7043*'Usages industrie'!$O20*(1+'Usages industrie'!$P20)^(F$7021-$D$7021)/1000</f>
        <v>0</v>
      </c>
      <c r="G7094" s="210">
        <f>G7043*'Usages industrie'!$O20*(1+'Usages industrie'!$P20)^(G$7021-$D$7021)/1000</f>
        <v>0</v>
      </c>
      <c r="H7094" s="210">
        <f>H7043*'Usages industrie'!$O20*(1+'Usages industrie'!$P20)^(H$7021-$D$7021)/1000</f>
        <v>0</v>
      </c>
      <c r="I7094" s="210">
        <f>I7043*'Usages industrie'!$O20*(1+'Usages industrie'!$P20)^(I$7021-$D$7021)/1000</f>
        <v>0</v>
      </c>
      <c r="J7094" s="210">
        <f>J7043*'Usages industrie'!$O20*(1+'Usages industrie'!$P20)^(J$7021-$D$7021)/1000</f>
        <v>0</v>
      </c>
      <c r="K7094" s="210">
        <f>K7043*'Usages industrie'!$O20*(1+'Usages industrie'!$P20)^(K$7021-$D$7021)/1000</f>
        <v>0</v>
      </c>
      <c r="L7094" s="210">
        <f>L7043*'Usages industrie'!$O20*(1+'Usages industrie'!$P20)^(L$7021-$D$7021)/1000</f>
        <v>0</v>
      </c>
      <c r="M7094" s="210">
        <f>M7043*'Usages industrie'!$O20*(1+'Usages industrie'!$P20)^(M$7021-$D$7021)/1000</f>
        <v>0</v>
      </c>
      <c r="N7094" s="210">
        <f>N7043*'Usages industrie'!$O20*(1+'Usages industrie'!$P20)^(N$7021-$D$7021)/1000</f>
        <v>0</v>
      </c>
      <c r="O7094" s="210">
        <f>O7043*'Usages industrie'!$O20*(1+'Usages industrie'!$P20)^(O$7021-$D$7021)/1000</f>
        <v>0</v>
      </c>
      <c r="P7094" s="210">
        <f>P7043*'Usages industrie'!$O20*(1+'Usages industrie'!$P20)^(P$7021-$D$7021)/1000</f>
        <v>0</v>
      </c>
      <c r="Q7094" s="210">
        <f>Q7043*'Usages industrie'!$O20*(1+'Usages industrie'!$P20)^(Q$7021-$D$7021)/1000</f>
        <v>0</v>
      </c>
      <c r="R7094" s="210">
        <f>R7043*'Usages industrie'!$O20*(1+'Usages industrie'!$P20)^(R$7021-$D$7021)/1000</f>
        <v>0</v>
      </c>
    </row>
    <row r="7095" spans="1:18" hidden="1" outlineLevel="2" x14ac:dyDescent="0.35">
      <c r="A7095" s="209" t="str">
        <f>'Usages industrie'!A21</f>
        <v>Usage industriel n°18</v>
      </c>
      <c r="B7095" s="209" t="s">
        <v>639</v>
      </c>
      <c r="C7095" s="209"/>
      <c r="D7095" s="210">
        <f>D7044*'Usages industrie'!$O21*(1+'Usages industrie'!$P21)^(D$7021-$D$7021)/1000</f>
        <v>0</v>
      </c>
      <c r="E7095" s="210">
        <f>E7044*'Usages industrie'!$O21*(1+'Usages industrie'!$P21)^(E$7021-$D$7021)/1000</f>
        <v>0</v>
      </c>
      <c r="F7095" s="210">
        <f>F7044*'Usages industrie'!$O21*(1+'Usages industrie'!$P21)^(F$7021-$D$7021)/1000</f>
        <v>0</v>
      </c>
      <c r="G7095" s="210">
        <f>G7044*'Usages industrie'!$O21*(1+'Usages industrie'!$P21)^(G$7021-$D$7021)/1000</f>
        <v>0</v>
      </c>
      <c r="H7095" s="210">
        <f>H7044*'Usages industrie'!$O21*(1+'Usages industrie'!$P21)^(H$7021-$D$7021)/1000</f>
        <v>0</v>
      </c>
      <c r="I7095" s="210">
        <f>I7044*'Usages industrie'!$O21*(1+'Usages industrie'!$P21)^(I$7021-$D$7021)/1000</f>
        <v>0</v>
      </c>
      <c r="J7095" s="210">
        <f>J7044*'Usages industrie'!$O21*(1+'Usages industrie'!$P21)^(J$7021-$D$7021)/1000</f>
        <v>0</v>
      </c>
      <c r="K7095" s="210">
        <f>K7044*'Usages industrie'!$O21*(1+'Usages industrie'!$P21)^(K$7021-$D$7021)/1000</f>
        <v>0</v>
      </c>
      <c r="L7095" s="210">
        <f>L7044*'Usages industrie'!$O21*(1+'Usages industrie'!$P21)^(L$7021-$D$7021)/1000</f>
        <v>0</v>
      </c>
      <c r="M7095" s="210">
        <f>M7044*'Usages industrie'!$O21*(1+'Usages industrie'!$P21)^(M$7021-$D$7021)/1000</f>
        <v>0</v>
      </c>
      <c r="N7095" s="210">
        <f>N7044*'Usages industrie'!$O21*(1+'Usages industrie'!$P21)^(N$7021-$D$7021)/1000</f>
        <v>0</v>
      </c>
      <c r="O7095" s="210">
        <f>O7044*'Usages industrie'!$O21*(1+'Usages industrie'!$P21)^(O$7021-$D$7021)/1000</f>
        <v>0</v>
      </c>
      <c r="P7095" s="210">
        <f>P7044*'Usages industrie'!$O21*(1+'Usages industrie'!$P21)^(P$7021-$D$7021)/1000</f>
        <v>0</v>
      </c>
      <c r="Q7095" s="210">
        <f>Q7044*'Usages industrie'!$O21*(1+'Usages industrie'!$P21)^(Q$7021-$D$7021)/1000</f>
        <v>0</v>
      </c>
      <c r="R7095" s="210">
        <f>R7044*'Usages industrie'!$O21*(1+'Usages industrie'!$P21)^(R$7021-$D$7021)/1000</f>
        <v>0</v>
      </c>
    </row>
    <row r="7096" spans="1:18" hidden="1" outlineLevel="2" x14ac:dyDescent="0.35">
      <c r="A7096" s="209" t="str">
        <f>'Usages industrie'!A22</f>
        <v>Usage industriel n°19</v>
      </c>
      <c r="B7096" s="209" t="s">
        <v>639</v>
      </c>
      <c r="C7096" s="209"/>
      <c r="D7096" s="210">
        <f>D7045*'Usages industrie'!$O22*(1+'Usages industrie'!$P22)^(D$7021-$D$7021)/1000</f>
        <v>0</v>
      </c>
      <c r="E7096" s="210">
        <f>E7045*'Usages industrie'!$O22*(1+'Usages industrie'!$P22)^(E$7021-$D$7021)/1000</f>
        <v>0</v>
      </c>
      <c r="F7096" s="210">
        <f>F7045*'Usages industrie'!$O22*(1+'Usages industrie'!$P22)^(F$7021-$D$7021)/1000</f>
        <v>0</v>
      </c>
      <c r="G7096" s="210">
        <f>G7045*'Usages industrie'!$O22*(1+'Usages industrie'!$P22)^(G$7021-$D$7021)/1000</f>
        <v>0</v>
      </c>
      <c r="H7096" s="210">
        <f>H7045*'Usages industrie'!$O22*(1+'Usages industrie'!$P22)^(H$7021-$D$7021)/1000</f>
        <v>0</v>
      </c>
      <c r="I7096" s="210">
        <f>I7045*'Usages industrie'!$O22*(1+'Usages industrie'!$P22)^(I$7021-$D$7021)/1000</f>
        <v>0</v>
      </c>
      <c r="J7096" s="210">
        <f>J7045*'Usages industrie'!$O22*(1+'Usages industrie'!$P22)^(J$7021-$D$7021)/1000</f>
        <v>0</v>
      </c>
      <c r="K7096" s="210">
        <f>K7045*'Usages industrie'!$O22*(1+'Usages industrie'!$P22)^(K$7021-$D$7021)/1000</f>
        <v>0</v>
      </c>
      <c r="L7096" s="210">
        <f>L7045*'Usages industrie'!$O22*(1+'Usages industrie'!$P22)^(L$7021-$D$7021)/1000</f>
        <v>0</v>
      </c>
      <c r="M7096" s="210">
        <f>M7045*'Usages industrie'!$O22*(1+'Usages industrie'!$P22)^(M$7021-$D$7021)/1000</f>
        <v>0</v>
      </c>
      <c r="N7096" s="210">
        <f>N7045*'Usages industrie'!$O22*(1+'Usages industrie'!$P22)^(N$7021-$D$7021)/1000</f>
        <v>0</v>
      </c>
      <c r="O7096" s="210">
        <f>O7045*'Usages industrie'!$O22*(1+'Usages industrie'!$P22)^(O$7021-$D$7021)/1000</f>
        <v>0</v>
      </c>
      <c r="P7096" s="210">
        <f>P7045*'Usages industrie'!$O22*(1+'Usages industrie'!$P22)^(P$7021-$D$7021)/1000</f>
        <v>0</v>
      </c>
      <c r="Q7096" s="210">
        <f>Q7045*'Usages industrie'!$O22*(1+'Usages industrie'!$P22)^(Q$7021-$D$7021)/1000</f>
        <v>0</v>
      </c>
      <c r="R7096" s="210">
        <f>R7045*'Usages industrie'!$O22*(1+'Usages industrie'!$P22)^(R$7021-$D$7021)/1000</f>
        <v>0</v>
      </c>
    </row>
    <row r="7097" spans="1:18" hidden="1" outlineLevel="2" x14ac:dyDescent="0.35">
      <c r="A7097" s="209" t="str">
        <f>'Usages industrie'!A23</f>
        <v>Usage industriel n°20</v>
      </c>
      <c r="B7097" s="209" t="s">
        <v>639</v>
      </c>
      <c r="C7097" s="209"/>
      <c r="D7097" s="210">
        <f>D7046*'Usages industrie'!$O23*(1+'Usages industrie'!$P23)^(D$7021-$D$7021)/1000</f>
        <v>0</v>
      </c>
      <c r="E7097" s="210">
        <f>E7046*'Usages industrie'!$O23*(1+'Usages industrie'!$P23)^(E$7021-$D$7021)/1000</f>
        <v>0</v>
      </c>
      <c r="F7097" s="210">
        <f>F7046*'Usages industrie'!$O23*(1+'Usages industrie'!$P23)^(F$7021-$D$7021)/1000</f>
        <v>0</v>
      </c>
      <c r="G7097" s="210">
        <f>G7046*'Usages industrie'!$O23*(1+'Usages industrie'!$P23)^(G$7021-$D$7021)/1000</f>
        <v>0</v>
      </c>
      <c r="H7097" s="210">
        <f>H7046*'Usages industrie'!$O23*(1+'Usages industrie'!$P23)^(H$7021-$D$7021)/1000</f>
        <v>0</v>
      </c>
      <c r="I7097" s="210">
        <f>I7046*'Usages industrie'!$O23*(1+'Usages industrie'!$P23)^(I$7021-$D$7021)/1000</f>
        <v>0</v>
      </c>
      <c r="J7097" s="210">
        <f>J7046*'Usages industrie'!$O23*(1+'Usages industrie'!$P23)^(J$7021-$D$7021)/1000</f>
        <v>0</v>
      </c>
      <c r="K7097" s="210">
        <f>K7046*'Usages industrie'!$O23*(1+'Usages industrie'!$P23)^(K$7021-$D$7021)/1000</f>
        <v>0</v>
      </c>
      <c r="L7097" s="210">
        <f>L7046*'Usages industrie'!$O23*(1+'Usages industrie'!$P23)^(L$7021-$D$7021)/1000</f>
        <v>0</v>
      </c>
      <c r="M7097" s="210">
        <f>M7046*'Usages industrie'!$O23*(1+'Usages industrie'!$P23)^(M$7021-$D$7021)/1000</f>
        <v>0</v>
      </c>
      <c r="N7097" s="210">
        <f>N7046*'Usages industrie'!$O23*(1+'Usages industrie'!$P23)^(N$7021-$D$7021)/1000</f>
        <v>0</v>
      </c>
      <c r="O7097" s="210">
        <f>O7046*'Usages industrie'!$O23*(1+'Usages industrie'!$P23)^(O$7021-$D$7021)/1000</f>
        <v>0</v>
      </c>
      <c r="P7097" s="210">
        <f>P7046*'Usages industrie'!$O23*(1+'Usages industrie'!$P23)^(P$7021-$D$7021)/1000</f>
        <v>0</v>
      </c>
      <c r="Q7097" s="210">
        <f>Q7046*'Usages industrie'!$O23*(1+'Usages industrie'!$P23)^(Q$7021-$D$7021)/1000</f>
        <v>0</v>
      </c>
      <c r="R7097" s="210">
        <f>R7046*'Usages industrie'!$O23*(1+'Usages industrie'!$P23)^(R$7021-$D$7021)/1000</f>
        <v>0</v>
      </c>
    </row>
    <row r="7098" spans="1:18" hidden="1" outlineLevel="2" x14ac:dyDescent="0.35">
      <c r="A7098" s="209" t="str">
        <f>'Usages industrie'!A24</f>
        <v>Usage industriel n°21</v>
      </c>
      <c r="B7098" s="209" t="s">
        <v>639</v>
      </c>
      <c r="C7098" s="209"/>
      <c r="D7098" s="210">
        <f>D7047*'Usages industrie'!$O24*(1+'Usages industrie'!$P24)^(D$7021-$D$7021)/1000</f>
        <v>0</v>
      </c>
      <c r="E7098" s="210">
        <f>E7047*'Usages industrie'!$O24*(1+'Usages industrie'!$P24)^(E$7021-$D$7021)/1000</f>
        <v>0</v>
      </c>
      <c r="F7098" s="210">
        <f>F7047*'Usages industrie'!$O24*(1+'Usages industrie'!$P24)^(F$7021-$D$7021)/1000</f>
        <v>0</v>
      </c>
      <c r="G7098" s="210">
        <f>G7047*'Usages industrie'!$O24*(1+'Usages industrie'!$P24)^(G$7021-$D$7021)/1000</f>
        <v>0</v>
      </c>
      <c r="H7098" s="210">
        <f>H7047*'Usages industrie'!$O24*(1+'Usages industrie'!$P24)^(H$7021-$D$7021)/1000</f>
        <v>0</v>
      </c>
      <c r="I7098" s="210">
        <f>I7047*'Usages industrie'!$O24*(1+'Usages industrie'!$P24)^(I$7021-$D$7021)/1000</f>
        <v>0</v>
      </c>
      <c r="J7098" s="210">
        <f>J7047*'Usages industrie'!$O24*(1+'Usages industrie'!$P24)^(J$7021-$D$7021)/1000</f>
        <v>0</v>
      </c>
      <c r="K7098" s="210">
        <f>K7047*'Usages industrie'!$O24*(1+'Usages industrie'!$P24)^(K$7021-$D$7021)/1000</f>
        <v>0</v>
      </c>
      <c r="L7098" s="210">
        <f>L7047*'Usages industrie'!$O24*(1+'Usages industrie'!$P24)^(L$7021-$D$7021)/1000</f>
        <v>0</v>
      </c>
      <c r="M7098" s="210">
        <f>M7047*'Usages industrie'!$O24*(1+'Usages industrie'!$P24)^(M$7021-$D$7021)/1000</f>
        <v>0</v>
      </c>
      <c r="N7098" s="210">
        <f>N7047*'Usages industrie'!$O24*(1+'Usages industrie'!$P24)^(N$7021-$D$7021)/1000</f>
        <v>0</v>
      </c>
      <c r="O7098" s="210">
        <f>O7047*'Usages industrie'!$O24*(1+'Usages industrie'!$P24)^(O$7021-$D$7021)/1000</f>
        <v>0</v>
      </c>
      <c r="P7098" s="210">
        <f>P7047*'Usages industrie'!$O24*(1+'Usages industrie'!$P24)^(P$7021-$D$7021)/1000</f>
        <v>0</v>
      </c>
      <c r="Q7098" s="210">
        <f>Q7047*'Usages industrie'!$O24*(1+'Usages industrie'!$P24)^(Q$7021-$D$7021)/1000</f>
        <v>0</v>
      </c>
      <c r="R7098" s="210">
        <f>R7047*'Usages industrie'!$O24*(1+'Usages industrie'!$P24)^(R$7021-$D$7021)/1000</f>
        <v>0</v>
      </c>
    </row>
    <row r="7099" spans="1:18" hidden="1" outlineLevel="2" x14ac:dyDescent="0.35">
      <c r="A7099" s="209" t="str">
        <f>'Usages industrie'!A25</f>
        <v>Usage industriel n°22</v>
      </c>
      <c r="B7099" s="209" t="s">
        <v>639</v>
      </c>
      <c r="C7099" s="209"/>
      <c r="D7099" s="210">
        <f>D7048*'Usages industrie'!$O25*(1+'Usages industrie'!$P25)^(D$7021-$D$7021)/1000</f>
        <v>0</v>
      </c>
      <c r="E7099" s="210">
        <f>E7048*'Usages industrie'!$O25*(1+'Usages industrie'!$P25)^(E$7021-$D$7021)/1000</f>
        <v>0</v>
      </c>
      <c r="F7099" s="210">
        <f>F7048*'Usages industrie'!$O25*(1+'Usages industrie'!$P25)^(F$7021-$D$7021)/1000</f>
        <v>0</v>
      </c>
      <c r="G7099" s="210">
        <f>G7048*'Usages industrie'!$O25*(1+'Usages industrie'!$P25)^(G$7021-$D$7021)/1000</f>
        <v>0</v>
      </c>
      <c r="H7099" s="210">
        <f>H7048*'Usages industrie'!$O25*(1+'Usages industrie'!$P25)^(H$7021-$D$7021)/1000</f>
        <v>0</v>
      </c>
      <c r="I7099" s="210">
        <f>I7048*'Usages industrie'!$O25*(1+'Usages industrie'!$P25)^(I$7021-$D$7021)/1000</f>
        <v>0</v>
      </c>
      <c r="J7099" s="210">
        <f>J7048*'Usages industrie'!$O25*(1+'Usages industrie'!$P25)^(J$7021-$D$7021)/1000</f>
        <v>0</v>
      </c>
      <c r="K7099" s="210">
        <f>K7048*'Usages industrie'!$O25*(1+'Usages industrie'!$P25)^(K$7021-$D$7021)/1000</f>
        <v>0</v>
      </c>
      <c r="L7099" s="210">
        <f>L7048*'Usages industrie'!$O25*(1+'Usages industrie'!$P25)^(L$7021-$D$7021)/1000</f>
        <v>0</v>
      </c>
      <c r="M7099" s="210">
        <f>M7048*'Usages industrie'!$O25*(1+'Usages industrie'!$P25)^(M$7021-$D$7021)/1000</f>
        <v>0</v>
      </c>
      <c r="N7099" s="210">
        <f>N7048*'Usages industrie'!$O25*(1+'Usages industrie'!$P25)^(N$7021-$D$7021)/1000</f>
        <v>0</v>
      </c>
      <c r="O7099" s="210">
        <f>O7048*'Usages industrie'!$O25*(1+'Usages industrie'!$P25)^(O$7021-$D$7021)/1000</f>
        <v>0</v>
      </c>
      <c r="P7099" s="210">
        <f>P7048*'Usages industrie'!$O25*(1+'Usages industrie'!$P25)^(P$7021-$D$7021)/1000</f>
        <v>0</v>
      </c>
      <c r="Q7099" s="210">
        <f>Q7048*'Usages industrie'!$O25*(1+'Usages industrie'!$P25)^(Q$7021-$D$7021)/1000</f>
        <v>0</v>
      </c>
      <c r="R7099" s="210">
        <f>R7048*'Usages industrie'!$O25*(1+'Usages industrie'!$P25)^(R$7021-$D$7021)/1000</f>
        <v>0</v>
      </c>
    </row>
    <row r="7100" spans="1:18" hidden="1" outlineLevel="2" x14ac:dyDescent="0.35">
      <c r="A7100" s="209" t="str">
        <f>'Usages industrie'!A26</f>
        <v>Usage industriel n°23</v>
      </c>
      <c r="B7100" s="209" t="s">
        <v>639</v>
      </c>
      <c r="C7100" s="209"/>
      <c r="D7100" s="210">
        <f>D7049*'Usages industrie'!$O26*(1+'Usages industrie'!$P26)^(D$7021-$D$7021)/1000</f>
        <v>0</v>
      </c>
      <c r="E7100" s="210">
        <f>E7049*'Usages industrie'!$O26*(1+'Usages industrie'!$P26)^(E$7021-$D$7021)/1000</f>
        <v>0</v>
      </c>
      <c r="F7100" s="210">
        <f>F7049*'Usages industrie'!$O26*(1+'Usages industrie'!$P26)^(F$7021-$D$7021)/1000</f>
        <v>0</v>
      </c>
      <c r="G7100" s="210">
        <f>G7049*'Usages industrie'!$O26*(1+'Usages industrie'!$P26)^(G$7021-$D$7021)/1000</f>
        <v>0</v>
      </c>
      <c r="H7100" s="210">
        <f>H7049*'Usages industrie'!$O26*(1+'Usages industrie'!$P26)^(H$7021-$D$7021)/1000</f>
        <v>0</v>
      </c>
      <c r="I7100" s="210">
        <f>I7049*'Usages industrie'!$O26*(1+'Usages industrie'!$P26)^(I$7021-$D$7021)/1000</f>
        <v>0</v>
      </c>
      <c r="J7100" s="210">
        <f>J7049*'Usages industrie'!$O26*(1+'Usages industrie'!$P26)^(J$7021-$D$7021)/1000</f>
        <v>0</v>
      </c>
      <c r="K7100" s="210">
        <f>K7049*'Usages industrie'!$O26*(1+'Usages industrie'!$P26)^(K$7021-$D$7021)/1000</f>
        <v>0</v>
      </c>
      <c r="L7100" s="210">
        <f>L7049*'Usages industrie'!$O26*(1+'Usages industrie'!$P26)^(L$7021-$D$7021)/1000</f>
        <v>0</v>
      </c>
      <c r="M7100" s="210">
        <f>M7049*'Usages industrie'!$O26*(1+'Usages industrie'!$P26)^(M$7021-$D$7021)/1000</f>
        <v>0</v>
      </c>
      <c r="N7100" s="210">
        <f>N7049*'Usages industrie'!$O26*(1+'Usages industrie'!$P26)^(N$7021-$D$7021)/1000</f>
        <v>0</v>
      </c>
      <c r="O7100" s="210">
        <f>O7049*'Usages industrie'!$O26*(1+'Usages industrie'!$P26)^(O$7021-$D$7021)/1000</f>
        <v>0</v>
      </c>
      <c r="P7100" s="210">
        <f>P7049*'Usages industrie'!$O26*(1+'Usages industrie'!$P26)^(P$7021-$D$7021)/1000</f>
        <v>0</v>
      </c>
      <c r="Q7100" s="210">
        <f>Q7049*'Usages industrie'!$O26*(1+'Usages industrie'!$P26)^(Q$7021-$D$7021)/1000</f>
        <v>0</v>
      </c>
      <c r="R7100" s="210">
        <f>R7049*'Usages industrie'!$O26*(1+'Usages industrie'!$P26)^(R$7021-$D$7021)/1000</f>
        <v>0</v>
      </c>
    </row>
    <row r="7101" spans="1:18" hidden="1" outlineLevel="2" x14ac:dyDescent="0.35">
      <c r="A7101" s="209" t="str">
        <f>'Usages industrie'!A27</f>
        <v>Usage industriel n°24</v>
      </c>
      <c r="B7101" s="209" t="s">
        <v>639</v>
      </c>
      <c r="C7101" s="209"/>
      <c r="D7101" s="210">
        <f>D7050*'Usages industrie'!$O27*(1+'Usages industrie'!$P27)^(D$7021-$D$7021)/1000</f>
        <v>0</v>
      </c>
      <c r="E7101" s="210">
        <f>E7050*'Usages industrie'!$O27*(1+'Usages industrie'!$P27)^(E$7021-$D$7021)/1000</f>
        <v>0</v>
      </c>
      <c r="F7101" s="210">
        <f>F7050*'Usages industrie'!$O27*(1+'Usages industrie'!$P27)^(F$7021-$D$7021)/1000</f>
        <v>0</v>
      </c>
      <c r="G7101" s="210">
        <f>G7050*'Usages industrie'!$O27*(1+'Usages industrie'!$P27)^(G$7021-$D$7021)/1000</f>
        <v>0</v>
      </c>
      <c r="H7101" s="210">
        <f>H7050*'Usages industrie'!$O27*(1+'Usages industrie'!$P27)^(H$7021-$D$7021)/1000</f>
        <v>0</v>
      </c>
      <c r="I7101" s="210">
        <f>I7050*'Usages industrie'!$O27*(1+'Usages industrie'!$P27)^(I$7021-$D$7021)/1000</f>
        <v>0</v>
      </c>
      <c r="J7101" s="210">
        <f>J7050*'Usages industrie'!$O27*(1+'Usages industrie'!$P27)^(J$7021-$D$7021)/1000</f>
        <v>0</v>
      </c>
      <c r="K7101" s="210">
        <f>K7050*'Usages industrie'!$O27*(1+'Usages industrie'!$P27)^(K$7021-$D$7021)/1000</f>
        <v>0</v>
      </c>
      <c r="L7101" s="210">
        <f>L7050*'Usages industrie'!$O27*(1+'Usages industrie'!$P27)^(L$7021-$D$7021)/1000</f>
        <v>0</v>
      </c>
      <c r="M7101" s="210">
        <f>M7050*'Usages industrie'!$O27*(1+'Usages industrie'!$P27)^(M$7021-$D$7021)/1000</f>
        <v>0</v>
      </c>
      <c r="N7101" s="210">
        <f>N7050*'Usages industrie'!$O27*(1+'Usages industrie'!$P27)^(N$7021-$D$7021)/1000</f>
        <v>0</v>
      </c>
      <c r="O7101" s="210">
        <f>O7050*'Usages industrie'!$O27*(1+'Usages industrie'!$P27)^(O$7021-$D$7021)/1000</f>
        <v>0</v>
      </c>
      <c r="P7101" s="210">
        <f>P7050*'Usages industrie'!$O27*(1+'Usages industrie'!$P27)^(P$7021-$D$7021)/1000</f>
        <v>0</v>
      </c>
      <c r="Q7101" s="210">
        <f>Q7050*'Usages industrie'!$O27*(1+'Usages industrie'!$P27)^(Q$7021-$D$7021)/1000</f>
        <v>0</v>
      </c>
      <c r="R7101" s="210">
        <f>R7050*'Usages industrie'!$O27*(1+'Usages industrie'!$P27)^(R$7021-$D$7021)/1000</f>
        <v>0</v>
      </c>
    </row>
    <row r="7102" spans="1:18" hidden="1" outlineLevel="2" x14ac:dyDescent="0.35">
      <c r="A7102" s="209" t="str">
        <f>'Usages industrie'!A28</f>
        <v>Usage industriel n°25</v>
      </c>
      <c r="B7102" s="209" t="s">
        <v>639</v>
      </c>
      <c r="C7102" s="209"/>
      <c r="D7102" s="210">
        <f>D7051*'Usages industrie'!$O28*(1+'Usages industrie'!$P28)^(D$7021-$D$7021)/1000</f>
        <v>0</v>
      </c>
      <c r="E7102" s="210">
        <f>E7051*'Usages industrie'!$O28*(1+'Usages industrie'!$P28)^(E$7021-$D$7021)/1000</f>
        <v>0</v>
      </c>
      <c r="F7102" s="210">
        <f>F7051*'Usages industrie'!$O28*(1+'Usages industrie'!$P28)^(F$7021-$D$7021)/1000</f>
        <v>0</v>
      </c>
      <c r="G7102" s="210">
        <f>G7051*'Usages industrie'!$O28*(1+'Usages industrie'!$P28)^(G$7021-$D$7021)/1000</f>
        <v>0</v>
      </c>
      <c r="H7102" s="210">
        <f>H7051*'Usages industrie'!$O28*(1+'Usages industrie'!$P28)^(H$7021-$D$7021)/1000</f>
        <v>0</v>
      </c>
      <c r="I7102" s="210">
        <f>I7051*'Usages industrie'!$O28*(1+'Usages industrie'!$P28)^(I$7021-$D$7021)/1000</f>
        <v>0</v>
      </c>
      <c r="J7102" s="210">
        <f>J7051*'Usages industrie'!$O28*(1+'Usages industrie'!$P28)^(J$7021-$D$7021)/1000</f>
        <v>0</v>
      </c>
      <c r="K7102" s="210">
        <f>K7051*'Usages industrie'!$O28*(1+'Usages industrie'!$P28)^(K$7021-$D$7021)/1000</f>
        <v>0</v>
      </c>
      <c r="L7102" s="210">
        <f>L7051*'Usages industrie'!$O28*(1+'Usages industrie'!$P28)^(L$7021-$D$7021)/1000</f>
        <v>0</v>
      </c>
      <c r="M7102" s="210">
        <f>M7051*'Usages industrie'!$O28*(1+'Usages industrie'!$P28)^(M$7021-$D$7021)/1000</f>
        <v>0</v>
      </c>
      <c r="N7102" s="210">
        <f>N7051*'Usages industrie'!$O28*(1+'Usages industrie'!$P28)^(N$7021-$D$7021)/1000</f>
        <v>0</v>
      </c>
      <c r="O7102" s="210">
        <f>O7051*'Usages industrie'!$O28*(1+'Usages industrie'!$P28)^(O$7021-$D$7021)/1000</f>
        <v>0</v>
      </c>
      <c r="P7102" s="210">
        <f>P7051*'Usages industrie'!$O28*(1+'Usages industrie'!$P28)^(P$7021-$D$7021)/1000</f>
        <v>0</v>
      </c>
      <c r="Q7102" s="210">
        <f>Q7051*'Usages industrie'!$O28*(1+'Usages industrie'!$P28)^(Q$7021-$D$7021)/1000</f>
        <v>0</v>
      </c>
      <c r="R7102" s="210">
        <f>R7051*'Usages industrie'!$O28*(1+'Usages industrie'!$P28)^(R$7021-$D$7021)/1000</f>
        <v>0</v>
      </c>
    </row>
    <row r="7103" spans="1:18" hidden="1" outlineLevel="2" x14ac:dyDescent="0.35">
      <c r="A7103" s="209" t="str">
        <f>'Usages industrie'!A29</f>
        <v>Usage industriel n°26</v>
      </c>
      <c r="B7103" s="209" t="s">
        <v>639</v>
      </c>
      <c r="C7103" s="209"/>
      <c r="D7103" s="210">
        <f>D7052*'Usages industrie'!$O29*(1+'Usages industrie'!$P29)^(D$7021-$D$7021)/1000</f>
        <v>0</v>
      </c>
      <c r="E7103" s="210">
        <f>E7052*'Usages industrie'!$O29*(1+'Usages industrie'!$P29)^(E$7021-$D$7021)/1000</f>
        <v>0</v>
      </c>
      <c r="F7103" s="210">
        <f>F7052*'Usages industrie'!$O29*(1+'Usages industrie'!$P29)^(F$7021-$D$7021)/1000</f>
        <v>0</v>
      </c>
      <c r="G7103" s="210">
        <f>G7052*'Usages industrie'!$O29*(1+'Usages industrie'!$P29)^(G$7021-$D$7021)/1000</f>
        <v>0</v>
      </c>
      <c r="H7103" s="210">
        <f>H7052*'Usages industrie'!$O29*(1+'Usages industrie'!$P29)^(H$7021-$D$7021)/1000</f>
        <v>0</v>
      </c>
      <c r="I7103" s="210">
        <f>I7052*'Usages industrie'!$O29*(1+'Usages industrie'!$P29)^(I$7021-$D$7021)/1000</f>
        <v>0</v>
      </c>
      <c r="J7103" s="210">
        <f>J7052*'Usages industrie'!$O29*(1+'Usages industrie'!$P29)^(J$7021-$D$7021)/1000</f>
        <v>0</v>
      </c>
      <c r="K7103" s="210">
        <f>K7052*'Usages industrie'!$O29*(1+'Usages industrie'!$P29)^(K$7021-$D$7021)/1000</f>
        <v>0</v>
      </c>
      <c r="L7103" s="210">
        <f>L7052*'Usages industrie'!$O29*(1+'Usages industrie'!$P29)^(L$7021-$D$7021)/1000</f>
        <v>0</v>
      </c>
      <c r="M7103" s="210">
        <f>M7052*'Usages industrie'!$O29*(1+'Usages industrie'!$P29)^(M$7021-$D$7021)/1000</f>
        <v>0</v>
      </c>
      <c r="N7103" s="210">
        <f>N7052*'Usages industrie'!$O29*(1+'Usages industrie'!$P29)^(N$7021-$D$7021)/1000</f>
        <v>0</v>
      </c>
      <c r="O7103" s="210">
        <f>O7052*'Usages industrie'!$O29*(1+'Usages industrie'!$P29)^(O$7021-$D$7021)/1000</f>
        <v>0</v>
      </c>
      <c r="P7103" s="210">
        <f>P7052*'Usages industrie'!$O29*(1+'Usages industrie'!$P29)^(P$7021-$D$7021)/1000</f>
        <v>0</v>
      </c>
      <c r="Q7103" s="210">
        <f>Q7052*'Usages industrie'!$O29*(1+'Usages industrie'!$P29)^(Q$7021-$D$7021)/1000</f>
        <v>0</v>
      </c>
      <c r="R7103" s="210">
        <f>R7052*'Usages industrie'!$O29*(1+'Usages industrie'!$P29)^(R$7021-$D$7021)/1000</f>
        <v>0</v>
      </c>
    </row>
    <row r="7104" spans="1:18" hidden="1" outlineLevel="2" x14ac:dyDescent="0.35">
      <c r="A7104" s="209" t="str">
        <f>'Usages industrie'!A30</f>
        <v>Usage industriel n°27</v>
      </c>
      <c r="B7104" s="209" t="s">
        <v>639</v>
      </c>
      <c r="C7104" s="209"/>
      <c r="D7104" s="210">
        <f>D7053*'Usages industrie'!$O30*(1+'Usages industrie'!$P30)^(D$7021-$D$7021)/1000</f>
        <v>0</v>
      </c>
      <c r="E7104" s="210">
        <f>E7053*'Usages industrie'!$O30*(1+'Usages industrie'!$P30)^(E$7021-$D$7021)/1000</f>
        <v>0</v>
      </c>
      <c r="F7104" s="210">
        <f>F7053*'Usages industrie'!$O30*(1+'Usages industrie'!$P30)^(F$7021-$D$7021)/1000</f>
        <v>0</v>
      </c>
      <c r="G7104" s="210">
        <f>G7053*'Usages industrie'!$O30*(1+'Usages industrie'!$P30)^(G$7021-$D$7021)/1000</f>
        <v>0</v>
      </c>
      <c r="H7104" s="210">
        <f>H7053*'Usages industrie'!$O30*(1+'Usages industrie'!$P30)^(H$7021-$D$7021)/1000</f>
        <v>0</v>
      </c>
      <c r="I7104" s="210">
        <f>I7053*'Usages industrie'!$O30*(1+'Usages industrie'!$P30)^(I$7021-$D$7021)/1000</f>
        <v>0</v>
      </c>
      <c r="J7104" s="210">
        <f>J7053*'Usages industrie'!$O30*(1+'Usages industrie'!$P30)^(J$7021-$D$7021)/1000</f>
        <v>0</v>
      </c>
      <c r="K7104" s="210">
        <f>K7053*'Usages industrie'!$O30*(1+'Usages industrie'!$P30)^(K$7021-$D$7021)/1000</f>
        <v>0</v>
      </c>
      <c r="L7104" s="210">
        <f>L7053*'Usages industrie'!$O30*(1+'Usages industrie'!$P30)^(L$7021-$D$7021)/1000</f>
        <v>0</v>
      </c>
      <c r="M7104" s="210">
        <f>M7053*'Usages industrie'!$O30*(1+'Usages industrie'!$P30)^(M$7021-$D$7021)/1000</f>
        <v>0</v>
      </c>
      <c r="N7104" s="210">
        <f>N7053*'Usages industrie'!$O30*(1+'Usages industrie'!$P30)^(N$7021-$D$7021)/1000</f>
        <v>0</v>
      </c>
      <c r="O7104" s="210">
        <f>O7053*'Usages industrie'!$O30*(1+'Usages industrie'!$P30)^(O$7021-$D$7021)/1000</f>
        <v>0</v>
      </c>
      <c r="P7104" s="210">
        <f>P7053*'Usages industrie'!$O30*(1+'Usages industrie'!$P30)^(P$7021-$D$7021)/1000</f>
        <v>0</v>
      </c>
      <c r="Q7104" s="210">
        <f>Q7053*'Usages industrie'!$O30*(1+'Usages industrie'!$P30)^(Q$7021-$D$7021)/1000</f>
        <v>0</v>
      </c>
      <c r="R7104" s="210">
        <f>R7053*'Usages industrie'!$O30*(1+'Usages industrie'!$P30)^(R$7021-$D$7021)/1000</f>
        <v>0</v>
      </c>
    </row>
    <row r="7105" spans="1:18" hidden="1" outlineLevel="2" x14ac:dyDescent="0.35">
      <c r="A7105" s="209" t="str">
        <f>'Usages industrie'!A31</f>
        <v>Usage industriel n°28</v>
      </c>
      <c r="B7105" s="209" t="s">
        <v>639</v>
      </c>
      <c r="C7105" s="209"/>
      <c r="D7105" s="210">
        <f>D7054*'Usages industrie'!$O31*(1+'Usages industrie'!$P31)^(D$7021-$D$7021)/1000</f>
        <v>0</v>
      </c>
      <c r="E7105" s="210">
        <f>E7054*'Usages industrie'!$O31*(1+'Usages industrie'!$P31)^(E$7021-$D$7021)/1000</f>
        <v>0</v>
      </c>
      <c r="F7105" s="210">
        <f>F7054*'Usages industrie'!$O31*(1+'Usages industrie'!$P31)^(F$7021-$D$7021)/1000</f>
        <v>0</v>
      </c>
      <c r="G7105" s="210">
        <f>G7054*'Usages industrie'!$O31*(1+'Usages industrie'!$P31)^(G$7021-$D$7021)/1000</f>
        <v>0</v>
      </c>
      <c r="H7105" s="210">
        <f>H7054*'Usages industrie'!$O31*(1+'Usages industrie'!$P31)^(H$7021-$D$7021)/1000</f>
        <v>0</v>
      </c>
      <c r="I7105" s="210">
        <f>I7054*'Usages industrie'!$O31*(1+'Usages industrie'!$P31)^(I$7021-$D$7021)/1000</f>
        <v>0</v>
      </c>
      <c r="J7105" s="210">
        <f>J7054*'Usages industrie'!$O31*(1+'Usages industrie'!$P31)^(J$7021-$D$7021)/1000</f>
        <v>0</v>
      </c>
      <c r="K7105" s="210">
        <f>K7054*'Usages industrie'!$O31*(1+'Usages industrie'!$P31)^(K$7021-$D$7021)/1000</f>
        <v>0</v>
      </c>
      <c r="L7105" s="210">
        <f>L7054*'Usages industrie'!$O31*(1+'Usages industrie'!$P31)^(L$7021-$D$7021)/1000</f>
        <v>0</v>
      </c>
      <c r="M7105" s="210">
        <f>M7054*'Usages industrie'!$O31*(1+'Usages industrie'!$P31)^(M$7021-$D$7021)/1000</f>
        <v>0</v>
      </c>
      <c r="N7105" s="210">
        <f>N7054*'Usages industrie'!$O31*(1+'Usages industrie'!$P31)^(N$7021-$D$7021)/1000</f>
        <v>0</v>
      </c>
      <c r="O7105" s="210">
        <f>O7054*'Usages industrie'!$O31*(1+'Usages industrie'!$P31)^(O$7021-$D$7021)/1000</f>
        <v>0</v>
      </c>
      <c r="P7105" s="210">
        <f>P7054*'Usages industrie'!$O31*(1+'Usages industrie'!$P31)^(P$7021-$D$7021)/1000</f>
        <v>0</v>
      </c>
      <c r="Q7105" s="210">
        <f>Q7054*'Usages industrie'!$O31*(1+'Usages industrie'!$P31)^(Q$7021-$D$7021)/1000</f>
        <v>0</v>
      </c>
      <c r="R7105" s="210">
        <f>R7054*'Usages industrie'!$O31*(1+'Usages industrie'!$P31)^(R$7021-$D$7021)/1000</f>
        <v>0</v>
      </c>
    </row>
    <row r="7106" spans="1:18" hidden="1" outlineLevel="2" x14ac:dyDescent="0.35">
      <c r="A7106" s="209" t="str">
        <f>'Usages industrie'!A32</f>
        <v>Usage industriel n°29</v>
      </c>
      <c r="B7106" s="209" t="s">
        <v>639</v>
      </c>
      <c r="C7106" s="209"/>
      <c r="D7106" s="210">
        <f>D7055*'Usages industrie'!$O32*(1+'Usages industrie'!$P32)^(D$7021-$D$7021)/1000</f>
        <v>0</v>
      </c>
      <c r="E7106" s="210">
        <f>E7055*'Usages industrie'!$O32*(1+'Usages industrie'!$P32)^(E$7021-$D$7021)/1000</f>
        <v>0</v>
      </c>
      <c r="F7106" s="210">
        <f>F7055*'Usages industrie'!$O32*(1+'Usages industrie'!$P32)^(F$7021-$D$7021)/1000</f>
        <v>0</v>
      </c>
      <c r="G7106" s="210">
        <f>G7055*'Usages industrie'!$O32*(1+'Usages industrie'!$P32)^(G$7021-$D$7021)/1000</f>
        <v>0</v>
      </c>
      <c r="H7106" s="210">
        <f>H7055*'Usages industrie'!$O32*(1+'Usages industrie'!$P32)^(H$7021-$D$7021)/1000</f>
        <v>0</v>
      </c>
      <c r="I7106" s="210">
        <f>I7055*'Usages industrie'!$O32*(1+'Usages industrie'!$P32)^(I$7021-$D$7021)/1000</f>
        <v>0</v>
      </c>
      <c r="J7106" s="210">
        <f>J7055*'Usages industrie'!$O32*(1+'Usages industrie'!$P32)^(J$7021-$D$7021)/1000</f>
        <v>0</v>
      </c>
      <c r="K7106" s="210">
        <f>K7055*'Usages industrie'!$O32*(1+'Usages industrie'!$P32)^(K$7021-$D$7021)/1000</f>
        <v>0</v>
      </c>
      <c r="L7106" s="210">
        <f>L7055*'Usages industrie'!$O32*(1+'Usages industrie'!$P32)^(L$7021-$D$7021)/1000</f>
        <v>0</v>
      </c>
      <c r="M7106" s="210">
        <f>M7055*'Usages industrie'!$O32*(1+'Usages industrie'!$P32)^(M$7021-$D$7021)/1000</f>
        <v>0</v>
      </c>
      <c r="N7106" s="210">
        <f>N7055*'Usages industrie'!$O32*(1+'Usages industrie'!$P32)^(N$7021-$D$7021)/1000</f>
        <v>0</v>
      </c>
      <c r="O7106" s="210">
        <f>O7055*'Usages industrie'!$O32*(1+'Usages industrie'!$P32)^(O$7021-$D$7021)/1000</f>
        <v>0</v>
      </c>
      <c r="P7106" s="210">
        <f>P7055*'Usages industrie'!$O32*(1+'Usages industrie'!$P32)^(P$7021-$D$7021)/1000</f>
        <v>0</v>
      </c>
      <c r="Q7106" s="210">
        <f>Q7055*'Usages industrie'!$O32*(1+'Usages industrie'!$P32)^(Q$7021-$D$7021)/1000</f>
        <v>0</v>
      </c>
      <c r="R7106" s="210">
        <f>R7055*'Usages industrie'!$O32*(1+'Usages industrie'!$P32)^(R$7021-$D$7021)/1000</f>
        <v>0</v>
      </c>
    </row>
    <row r="7107" spans="1:18" hidden="1" outlineLevel="2" x14ac:dyDescent="0.35">
      <c r="A7107" s="209" t="str">
        <f>'Usages industrie'!A33</f>
        <v>Usage industriel n°30</v>
      </c>
      <c r="B7107" s="209" t="s">
        <v>639</v>
      </c>
      <c r="C7107" s="209"/>
      <c r="D7107" s="210">
        <f>D7056*'Usages industrie'!$O33*(1+'Usages industrie'!$P33)^(D$7021-$D$7021)/1000</f>
        <v>0</v>
      </c>
      <c r="E7107" s="210">
        <f>E7056*'Usages industrie'!$O33*(1+'Usages industrie'!$P33)^(E$7021-$D$7021)/1000</f>
        <v>0</v>
      </c>
      <c r="F7107" s="210">
        <f>F7056*'Usages industrie'!$O33*(1+'Usages industrie'!$P33)^(F$7021-$D$7021)/1000</f>
        <v>0</v>
      </c>
      <c r="G7107" s="210">
        <f>G7056*'Usages industrie'!$O33*(1+'Usages industrie'!$P33)^(G$7021-$D$7021)/1000</f>
        <v>0</v>
      </c>
      <c r="H7107" s="210">
        <f>H7056*'Usages industrie'!$O33*(1+'Usages industrie'!$P33)^(H$7021-$D$7021)/1000</f>
        <v>0</v>
      </c>
      <c r="I7107" s="210">
        <f>I7056*'Usages industrie'!$O33*(1+'Usages industrie'!$P33)^(I$7021-$D$7021)/1000</f>
        <v>0</v>
      </c>
      <c r="J7107" s="210">
        <f>J7056*'Usages industrie'!$O33*(1+'Usages industrie'!$P33)^(J$7021-$D$7021)/1000</f>
        <v>0</v>
      </c>
      <c r="K7107" s="210">
        <f>K7056*'Usages industrie'!$O33*(1+'Usages industrie'!$P33)^(K$7021-$D$7021)/1000</f>
        <v>0</v>
      </c>
      <c r="L7107" s="210">
        <f>L7056*'Usages industrie'!$O33*(1+'Usages industrie'!$P33)^(L$7021-$D$7021)/1000</f>
        <v>0</v>
      </c>
      <c r="M7107" s="210">
        <f>M7056*'Usages industrie'!$O33*(1+'Usages industrie'!$P33)^(M$7021-$D$7021)/1000</f>
        <v>0</v>
      </c>
      <c r="N7107" s="210">
        <f>N7056*'Usages industrie'!$O33*(1+'Usages industrie'!$P33)^(N$7021-$D$7021)/1000</f>
        <v>0</v>
      </c>
      <c r="O7107" s="210">
        <f>O7056*'Usages industrie'!$O33*(1+'Usages industrie'!$P33)^(O$7021-$D$7021)/1000</f>
        <v>0</v>
      </c>
      <c r="P7107" s="210">
        <f>P7056*'Usages industrie'!$O33*(1+'Usages industrie'!$P33)^(P$7021-$D$7021)/1000</f>
        <v>0</v>
      </c>
      <c r="Q7107" s="210">
        <f>Q7056*'Usages industrie'!$O33*(1+'Usages industrie'!$P33)^(Q$7021-$D$7021)/1000</f>
        <v>0</v>
      </c>
      <c r="R7107" s="210">
        <f>R7056*'Usages industrie'!$O33*(1+'Usages industrie'!$P33)^(R$7021-$D$7021)/1000</f>
        <v>0</v>
      </c>
    </row>
    <row r="7108" spans="1:18" hidden="1" outlineLevel="2" x14ac:dyDescent="0.35">
      <c r="A7108" s="209" t="str">
        <f>'Usages industrie'!A34</f>
        <v>Usage industriel n°31</v>
      </c>
      <c r="B7108" s="209" t="s">
        <v>639</v>
      </c>
      <c r="C7108" s="209"/>
      <c r="D7108" s="210">
        <f>D7057*'Usages industrie'!$O34*(1+'Usages industrie'!$P34)^(D$7021-$D$7021)/1000</f>
        <v>0</v>
      </c>
      <c r="E7108" s="210">
        <f>E7057*'Usages industrie'!$O34*(1+'Usages industrie'!$P34)^(E$7021-$D$7021)/1000</f>
        <v>0</v>
      </c>
      <c r="F7108" s="210">
        <f>F7057*'Usages industrie'!$O34*(1+'Usages industrie'!$P34)^(F$7021-$D$7021)/1000</f>
        <v>0</v>
      </c>
      <c r="G7108" s="210">
        <f>G7057*'Usages industrie'!$O34*(1+'Usages industrie'!$P34)^(G$7021-$D$7021)/1000</f>
        <v>0</v>
      </c>
      <c r="H7108" s="210">
        <f>H7057*'Usages industrie'!$O34*(1+'Usages industrie'!$P34)^(H$7021-$D$7021)/1000</f>
        <v>0</v>
      </c>
      <c r="I7108" s="210">
        <f>I7057*'Usages industrie'!$O34*(1+'Usages industrie'!$P34)^(I$7021-$D$7021)/1000</f>
        <v>0</v>
      </c>
      <c r="J7108" s="210">
        <f>J7057*'Usages industrie'!$O34*(1+'Usages industrie'!$P34)^(J$7021-$D$7021)/1000</f>
        <v>0</v>
      </c>
      <c r="K7108" s="210">
        <f>K7057*'Usages industrie'!$O34*(1+'Usages industrie'!$P34)^(K$7021-$D$7021)/1000</f>
        <v>0</v>
      </c>
      <c r="L7108" s="210">
        <f>L7057*'Usages industrie'!$O34*(1+'Usages industrie'!$P34)^(L$7021-$D$7021)/1000</f>
        <v>0</v>
      </c>
      <c r="M7108" s="210">
        <f>M7057*'Usages industrie'!$O34*(1+'Usages industrie'!$P34)^(M$7021-$D$7021)/1000</f>
        <v>0</v>
      </c>
      <c r="N7108" s="210">
        <f>N7057*'Usages industrie'!$O34*(1+'Usages industrie'!$P34)^(N$7021-$D$7021)/1000</f>
        <v>0</v>
      </c>
      <c r="O7108" s="210">
        <f>O7057*'Usages industrie'!$O34*(1+'Usages industrie'!$P34)^(O$7021-$D$7021)/1000</f>
        <v>0</v>
      </c>
      <c r="P7108" s="210">
        <f>P7057*'Usages industrie'!$O34*(1+'Usages industrie'!$P34)^(P$7021-$D$7021)/1000</f>
        <v>0</v>
      </c>
      <c r="Q7108" s="210">
        <f>Q7057*'Usages industrie'!$O34*(1+'Usages industrie'!$P34)^(Q$7021-$D$7021)/1000</f>
        <v>0</v>
      </c>
      <c r="R7108" s="210">
        <f>R7057*'Usages industrie'!$O34*(1+'Usages industrie'!$P34)^(R$7021-$D$7021)/1000</f>
        <v>0</v>
      </c>
    </row>
    <row r="7109" spans="1:18" hidden="1" outlineLevel="2" x14ac:dyDescent="0.35">
      <c r="A7109" s="209" t="str">
        <f>'Usages industrie'!A35</f>
        <v>Usage industriel n°32</v>
      </c>
      <c r="B7109" s="209" t="s">
        <v>639</v>
      </c>
      <c r="C7109" s="209"/>
      <c r="D7109" s="210">
        <f>D7058*'Usages industrie'!$O35*(1+'Usages industrie'!$P35)^(D$7021-$D$7021)/1000</f>
        <v>0</v>
      </c>
      <c r="E7109" s="210">
        <f>E7058*'Usages industrie'!$O35*(1+'Usages industrie'!$P35)^(E$7021-$D$7021)/1000</f>
        <v>0</v>
      </c>
      <c r="F7109" s="210">
        <f>F7058*'Usages industrie'!$O35*(1+'Usages industrie'!$P35)^(F$7021-$D$7021)/1000</f>
        <v>0</v>
      </c>
      <c r="G7109" s="210">
        <f>G7058*'Usages industrie'!$O35*(1+'Usages industrie'!$P35)^(G$7021-$D$7021)/1000</f>
        <v>0</v>
      </c>
      <c r="H7109" s="210">
        <f>H7058*'Usages industrie'!$O35*(1+'Usages industrie'!$P35)^(H$7021-$D$7021)/1000</f>
        <v>0</v>
      </c>
      <c r="I7109" s="210">
        <f>I7058*'Usages industrie'!$O35*(1+'Usages industrie'!$P35)^(I$7021-$D$7021)/1000</f>
        <v>0</v>
      </c>
      <c r="J7109" s="210">
        <f>J7058*'Usages industrie'!$O35*(1+'Usages industrie'!$P35)^(J$7021-$D$7021)/1000</f>
        <v>0</v>
      </c>
      <c r="K7109" s="210">
        <f>K7058*'Usages industrie'!$O35*(1+'Usages industrie'!$P35)^(K$7021-$D$7021)/1000</f>
        <v>0</v>
      </c>
      <c r="L7109" s="210">
        <f>L7058*'Usages industrie'!$O35*(1+'Usages industrie'!$P35)^(L$7021-$D$7021)/1000</f>
        <v>0</v>
      </c>
      <c r="M7109" s="210">
        <f>M7058*'Usages industrie'!$O35*(1+'Usages industrie'!$P35)^(M$7021-$D$7021)/1000</f>
        <v>0</v>
      </c>
      <c r="N7109" s="210">
        <f>N7058*'Usages industrie'!$O35*(1+'Usages industrie'!$P35)^(N$7021-$D$7021)/1000</f>
        <v>0</v>
      </c>
      <c r="O7109" s="210">
        <f>O7058*'Usages industrie'!$O35*(1+'Usages industrie'!$P35)^(O$7021-$D$7021)/1000</f>
        <v>0</v>
      </c>
      <c r="P7109" s="210">
        <f>P7058*'Usages industrie'!$O35*(1+'Usages industrie'!$P35)^(P$7021-$D$7021)/1000</f>
        <v>0</v>
      </c>
      <c r="Q7109" s="210">
        <f>Q7058*'Usages industrie'!$O35*(1+'Usages industrie'!$P35)^(Q$7021-$D$7021)/1000</f>
        <v>0</v>
      </c>
      <c r="R7109" s="210">
        <f>R7058*'Usages industrie'!$O35*(1+'Usages industrie'!$P35)^(R$7021-$D$7021)/1000</f>
        <v>0</v>
      </c>
    </row>
    <row r="7110" spans="1:18" hidden="1" outlineLevel="2" x14ac:dyDescent="0.35">
      <c r="A7110" s="209" t="str">
        <f>'Usages industrie'!A36</f>
        <v>Usage industriel n°33</v>
      </c>
      <c r="B7110" s="209" t="s">
        <v>639</v>
      </c>
      <c r="C7110" s="209"/>
      <c r="D7110" s="210">
        <f>D7059*'Usages industrie'!$O36*(1+'Usages industrie'!$P36)^(D$7021-$D$7021)/1000</f>
        <v>0</v>
      </c>
      <c r="E7110" s="210">
        <f>E7059*'Usages industrie'!$O36*(1+'Usages industrie'!$P36)^(E$7021-$D$7021)/1000</f>
        <v>0</v>
      </c>
      <c r="F7110" s="210">
        <f>F7059*'Usages industrie'!$O36*(1+'Usages industrie'!$P36)^(F$7021-$D$7021)/1000</f>
        <v>0</v>
      </c>
      <c r="G7110" s="210">
        <f>G7059*'Usages industrie'!$O36*(1+'Usages industrie'!$P36)^(G$7021-$D$7021)/1000</f>
        <v>0</v>
      </c>
      <c r="H7110" s="210">
        <f>H7059*'Usages industrie'!$O36*(1+'Usages industrie'!$P36)^(H$7021-$D$7021)/1000</f>
        <v>0</v>
      </c>
      <c r="I7110" s="210">
        <f>I7059*'Usages industrie'!$O36*(1+'Usages industrie'!$P36)^(I$7021-$D$7021)/1000</f>
        <v>0</v>
      </c>
      <c r="J7110" s="210">
        <f>J7059*'Usages industrie'!$O36*(1+'Usages industrie'!$P36)^(J$7021-$D$7021)/1000</f>
        <v>0</v>
      </c>
      <c r="K7110" s="210">
        <f>K7059*'Usages industrie'!$O36*(1+'Usages industrie'!$P36)^(K$7021-$D$7021)/1000</f>
        <v>0</v>
      </c>
      <c r="L7110" s="210">
        <f>L7059*'Usages industrie'!$O36*(1+'Usages industrie'!$P36)^(L$7021-$D$7021)/1000</f>
        <v>0</v>
      </c>
      <c r="M7110" s="210">
        <f>M7059*'Usages industrie'!$O36*(1+'Usages industrie'!$P36)^(M$7021-$D$7021)/1000</f>
        <v>0</v>
      </c>
      <c r="N7110" s="210">
        <f>N7059*'Usages industrie'!$O36*(1+'Usages industrie'!$P36)^(N$7021-$D$7021)/1000</f>
        <v>0</v>
      </c>
      <c r="O7110" s="210">
        <f>O7059*'Usages industrie'!$O36*(1+'Usages industrie'!$P36)^(O$7021-$D$7021)/1000</f>
        <v>0</v>
      </c>
      <c r="P7110" s="210">
        <f>P7059*'Usages industrie'!$O36*(1+'Usages industrie'!$P36)^(P$7021-$D$7021)/1000</f>
        <v>0</v>
      </c>
      <c r="Q7110" s="210">
        <f>Q7059*'Usages industrie'!$O36*(1+'Usages industrie'!$P36)^(Q$7021-$D$7021)/1000</f>
        <v>0</v>
      </c>
      <c r="R7110" s="210">
        <f>R7059*'Usages industrie'!$O36*(1+'Usages industrie'!$P36)^(R$7021-$D$7021)/1000</f>
        <v>0</v>
      </c>
    </row>
    <row r="7111" spans="1:18" hidden="1" outlineLevel="2" x14ac:dyDescent="0.35">
      <c r="A7111" s="209" t="str">
        <f>'Usages industrie'!A37</f>
        <v>Usage industriel n°34</v>
      </c>
      <c r="B7111" s="209" t="s">
        <v>639</v>
      </c>
      <c r="C7111" s="209"/>
      <c r="D7111" s="210">
        <f>D7060*'Usages industrie'!$O37*(1+'Usages industrie'!$P37)^(D$7021-$D$7021)/1000</f>
        <v>0</v>
      </c>
      <c r="E7111" s="210">
        <f>E7060*'Usages industrie'!$O37*(1+'Usages industrie'!$P37)^(E$7021-$D$7021)/1000</f>
        <v>0</v>
      </c>
      <c r="F7111" s="210">
        <f>F7060*'Usages industrie'!$O37*(1+'Usages industrie'!$P37)^(F$7021-$D$7021)/1000</f>
        <v>0</v>
      </c>
      <c r="G7111" s="210">
        <f>G7060*'Usages industrie'!$O37*(1+'Usages industrie'!$P37)^(G$7021-$D$7021)/1000</f>
        <v>0</v>
      </c>
      <c r="H7111" s="210">
        <f>H7060*'Usages industrie'!$O37*(1+'Usages industrie'!$P37)^(H$7021-$D$7021)/1000</f>
        <v>0</v>
      </c>
      <c r="I7111" s="210">
        <f>I7060*'Usages industrie'!$O37*(1+'Usages industrie'!$P37)^(I$7021-$D$7021)/1000</f>
        <v>0</v>
      </c>
      <c r="J7111" s="210">
        <f>J7060*'Usages industrie'!$O37*(1+'Usages industrie'!$P37)^(J$7021-$D$7021)/1000</f>
        <v>0</v>
      </c>
      <c r="K7111" s="210">
        <f>K7060*'Usages industrie'!$O37*(1+'Usages industrie'!$P37)^(K$7021-$D$7021)/1000</f>
        <v>0</v>
      </c>
      <c r="L7111" s="210">
        <f>L7060*'Usages industrie'!$O37*(1+'Usages industrie'!$P37)^(L$7021-$D$7021)/1000</f>
        <v>0</v>
      </c>
      <c r="M7111" s="210">
        <f>M7060*'Usages industrie'!$O37*(1+'Usages industrie'!$P37)^(M$7021-$D$7021)/1000</f>
        <v>0</v>
      </c>
      <c r="N7111" s="210">
        <f>N7060*'Usages industrie'!$O37*(1+'Usages industrie'!$P37)^(N$7021-$D$7021)/1000</f>
        <v>0</v>
      </c>
      <c r="O7111" s="210">
        <f>O7060*'Usages industrie'!$O37*(1+'Usages industrie'!$P37)^(O$7021-$D$7021)/1000</f>
        <v>0</v>
      </c>
      <c r="P7111" s="210">
        <f>P7060*'Usages industrie'!$O37*(1+'Usages industrie'!$P37)^(P$7021-$D$7021)/1000</f>
        <v>0</v>
      </c>
      <c r="Q7111" s="210">
        <f>Q7060*'Usages industrie'!$O37*(1+'Usages industrie'!$P37)^(Q$7021-$D$7021)/1000</f>
        <v>0</v>
      </c>
      <c r="R7111" s="210">
        <f>R7060*'Usages industrie'!$O37*(1+'Usages industrie'!$P37)^(R$7021-$D$7021)/1000</f>
        <v>0</v>
      </c>
    </row>
    <row r="7112" spans="1:18" hidden="1" outlineLevel="2" x14ac:dyDescent="0.35">
      <c r="A7112" s="209" t="str">
        <f>'Usages industrie'!A38</f>
        <v>Usage industriel n°35</v>
      </c>
      <c r="B7112" s="209" t="s">
        <v>639</v>
      </c>
      <c r="C7112" s="209"/>
      <c r="D7112" s="210">
        <f>D7061*'Usages industrie'!$O38*(1+'Usages industrie'!$P38)^(D$7021-$D$7021)/1000</f>
        <v>0</v>
      </c>
      <c r="E7112" s="210">
        <f>E7061*'Usages industrie'!$O38*(1+'Usages industrie'!$P38)^(E$7021-$D$7021)/1000</f>
        <v>0</v>
      </c>
      <c r="F7112" s="210">
        <f>F7061*'Usages industrie'!$O38*(1+'Usages industrie'!$P38)^(F$7021-$D$7021)/1000</f>
        <v>0</v>
      </c>
      <c r="G7112" s="210">
        <f>G7061*'Usages industrie'!$O38*(1+'Usages industrie'!$P38)^(G$7021-$D$7021)/1000</f>
        <v>0</v>
      </c>
      <c r="H7112" s="210">
        <f>H7061*'Usages industrie'!$O38*(1+'Usages industrie'!$P38)^(H$7021-$D$7021)/1000</f>
        <v>0</v>
      </c>
      <c r="I7112" s="210">
        <f>I7061*'Usages industrie'!$O38*(1+'Usages industrie'!$P38)^(I$7021-$D$7021)/1000</f>
        <v>0</v>
      </c>
      <c r="J7112" s="210">
        <f>J7061*'Usages industrie'!$O38*(1+'Usages industrie'!$P38)^(J$7021-$D$7021)/1000</f>
        <v>0</v>
      </c>
      <c r="K7112" s="210">
        <f>K7061*'Usages industrie'!$O38*(1+'Usages industrie'!$P38)^(K$7021-$D$7021)/1000</f>
        <v>0</v>
      </c>
      <c r="L7112" s="210">
        <f>L7061*'Usages industrie'!$O38*(1+'Usages industrie'!$P38)^(L$7021-$D$7021)/1000</f>
        <v>0</v>
      </c>
      <c r="M7112" s="210">
        <f>M7061*'Usages industrie'!$O38*(1+'Usages industrie'!$P38)^(M$7021-$D$7021)/1000</f>
        <v>0</v>
      </c>
      <c r="N7112" s="210">
        <f>N7061*'Usages industrie'!$O38*(1+'Usages industrie'!$P38)^(N$7021-$D$7021)/1000</f>
        <v>0</v>
      </c>
      <c r="O7112" s="210">
        <f>O7061*'Usages industrie'!$O38*(1+'Usages industrie'!$P38)^(O$7021-$D$7021)/1000</f>
        <v>0</v>
      </c>
      <c r="P7112" s="210">
        <f>P7061*'Usages industrie'!$O38*(1+'Usages industrie'!$P38)^(P$7021-$D$7021)/1000</f>
        <v>0</v>
      </c>
      <c r="Q7112" s="210">
        <f>Q7061*'Usages industrie'!$O38*(1+'Usages industrie'!$P38)^(Q$7021-$D$7021)/1000</f>
        <v>0</v>
      </c>
      <c r="R7112" s="210">
        <f>R7061*'Usages industrie'!$O38*(1+'Usages industrie'!$P38)^(R$7021-$D$7021)/1000</f>
        <v>0</v>
      </c>
    </row>
    <row r="7113" spans="1:18" hidden="1" outlineLevel="2" x14ac:dyDescent="0.35">
      <c r="A7113" s="209" t="str">
        <f>'Usages industrie'!A39</f>
        <v>Usage industriel n°36</v>
      </c>
      <c r="B7113" s="209" t="s">
        <v>639</v>
      </c>
      <c r="C7113" s="209"/>
      <c r="D7113" s="210">
        <f>D7062*'Usages industrie'!$O39*(1+'Usages industrie'!$P39)^(D$7021-$D$7021)/1000</f>
        <v>0</v>
      </c>
      <c r="E7113" s="210">
        <f>E7062*'Usages industrie'!$O39*(1+'Usages industrie'!$P39)^(E$7021-$D$7021)/1000</f>
        <v>0</v>
      </c>
      <c r="F7113" s="210">
        <f>F7062*'Usages industrie'!$O39*(1+'Usages industrie'!$P39)^(F$7021-$D$7021)/1000</f>
        <v>0</v>
      </c>
      <c r="G7113" s="210">
        <f>G7062*'Usages industrie'!$O39*(1+'Usages industrie'!$P39)^(G$7021-$D$7021)/1000</f>
        <v>0</v>
      </c>
      <c r="H7113" s="210">
        <f>H7062*'Usages industrie'!$O39*(1+'Usages industrie'!$P39)^(H$7021-$D$7021)/1000</f>
        <v>0</v>
      </c>
      <c r="I7113" s="210">
        <f>I7062*'Usages industrie'!$O39*(1+'Usages industrie'!$P39)^(I$7021-$D$7021)/1000</f>
        <v>0</v>
      </c>
      <c r="J7113" s="210">
        <f>J7062*'Usages industrie'!$O39*(1+'Usages industrie'!$P39)^(J$7021-$D$7021)/1000</f>
        <v>0</v>
      </c>
      <c r="K7113" s="210">
        <f>K7062*'Usages industrie'!$O39*(1+'Usages industrie'!$P39)^(K$7021-$D$7021)/1000</f>
        <v>0</v>
      </c>
      <c r="L7113" s="210">
        <f>L7062*'Usages industrie'!$O39*(1+'Usages industrie'!$P39)^(L$7021-$D$7021)/1000</f>
        <v>0</v>
      </c>
      <c r="M7113" s="210">
        <f>M7062*'Usages industrie'!$O39*(1+'Usages industrie'!$P39)^(M$7021-$D$7021)/1000</f>
        <v>0</v>
      </c>
      <c r="N7113" s="210">
        <f>N7062*'Usages industrie'!$O39*(1+'Usages industrie'!$P39)^(N$7021-$D$7021)/1000</f>
        <v>0</v>
      </c>
      <c r="O7113" s="210">
        <f>O7062*'Usages industrie'!$O39*(1+'Usages industrie'!$P39)^(O$7021-$D$7021)/1000</f>
        <v>0</v>
      </c>
      <c r="P7113" s="210">
        <f>P7062*'Usages industrie'!$O39*(1+'Usages industrie'!$P39)^(P$7021-$D$7021)/1000</f>
        <v>0</v>
      </c>
      <c r="Q7113" s="210">
        <f>Q7062*'Usages industrie'!$O39*(1+'Usages industrie'!$P39)^(Q$7021-$D$7021)/1000</f>
        <v>0</v>
      </c>
      <c r="R7113" s="210">
        <f>R7062*'Usages industrie'!$O39*(1+'Usages industrie'!$P39)^(R$7021-$D$7021)/1000</f>
        <v>0</v>
      </c>
    </row>
    <row r="7114" spans="1:18" hidden="1" outlineLevel="2" x14ac:dyDescent="0.35">
      <c r="A7114" s="209" t="str">
        <f>'Usages industrie'!A40</f>
        <v>Usage industriel n°37</v>
      </c>
      <c r="B7114" s="209" t="s">
        <v>639</v>
      </c>
      <c r="C7114" s="209"/>
      <c r="D7114" s="210">
        <f>D7063*'Usages industrie'!$O40*(1+'Usages industrie'!$P40)^(D$7021-$D$7021)/1000</f>
        <v>0</v>
      </c>
      <c r="E7114" s="210">
        <f>E7063*'Usages industrie'!$O40*(1+'Usages industrie'!$P40)^(E$7021-$D$7021)/1000</f>
        <v>0</v>
      </c>
      <c r="F7114" s="210">
        <f>F7063*'Usages industrie'!$O40*(1+'Usages industrie'!$P40)^(F$7021-$D$7021)/1000</f>
        <v>0</v>
      </c>
      <c r="G7114" s="210">
        <f>G7063*'Usages industrie'!$O40*(1+'Usages industrie'!$P40)^(G$7021-$D$7021)/1000</f>
        <v>0</v>
      </c>
      <c r="H7114" s="210">
        <f>H7063*'Usages industrie'!$O40*(1+'Usages industrie'!$P40)^(H$7021-$D$7021)/1000</f>
        <v>0</v>
      </c>
      <c r="I7114" s="210">
        <f>I7063*'Usages industrie'!$O40*(1+'Usages industrie'!$P40)^(I$7021-$D$7021)/1000</f>
        <v>0</v>
      </c>
      <c r="J7114" s="210">
        <f>J7063*'Usages industrie'!$O40*(1+'Usages industrie'!$P40)^(J$7021-$D$7021)/1000</f>
        <v>0</v>
      </c>
      <c r="K7114" s="210">
        <f>K7063*'Usages industrie'!$O40*(1+'Usages industrie'!$P40)^(K$7021-$D$7021)/1000</f>
        <v>0</v>
      </c>
      <c r="L7114" s="210">
        <f>L7063*'Usages industrie'!$O40*(1+'Usages industrie'!$P40)^(L$7021-$D$7021)/1000</f>
        <v>0</v>
      </c>
      <c r="M7114" s="210">
        <f>M7063*'Usages industrie'!$O40*(1+'Usages industrie'!$P40)^(M$7021-$D$7021)/1000</f>
        <v>0</v>
      </c>
      <c r="N7114" s="210">
        <f>N7063*'Usages industrie'!$O40*(1+'Usages industrie'!$P40)^(N$7021-$D$7021)/1000</f>
        <v>0</v>
      </c>
      <c r="O7114" s="210">
        <f>O7063*'Usages industrie'!$O40*(1+'Usages industrie'!$P40)^(O$7021-$D$7021)/1000</f>
        <v>0</v>
      </c>
      <c r="P7114" s="210">
        <f>P7063*'Usages industrie'!$O40*(1+'Usages industrie'!$P40)^(P$7021-$D$7021)/1000</f>
        <v>0</v>
      </c>
      <c r="Q7114" s="210">
        <f>Q7063*'Usages industrie'!$O40*(1+'Usages industrie'!$P40)^(Q$7021-$D$7021)/1000</f>
        <v>0</v>
      </c>
      <c r="R7114" s="210">
        <f>R7063*'Usages industrie'!$O40*(1+'Usages industrie'!$P40)^(R$7021-$D$7021)/1000</f>
        <v>0</v>
      </c>
    </row>
    <row r="7115" spans="1:18" hidden="1" outlineLevel="2" x14ac:dyDescent="0.35">
      <c r="A7115" s="209" t="str">
        <f>'Usages industrie'!A41</f>
        <v>Usage industriel n°38</v>
      </c>
      <c r="B7115" s="209" t="s">
        <v>639</v>
      </c>
      <c r="C7115" s="209"/>
      <c r="D7115" s="210">
        <f>D7064*'Usages industrie'!$O41*(1+'Usages industrie'!$P41)^(D$7021-$D$7021)/1000</f>
        <v>0</v>
      </c>
      <c r="E7115" s="210">
        <f>E7064*'Usages industrie'!$O41*(1+'Usages industrie'!$P41)^(E$7021-$D$7021)/1000</f>
        <v>0</v>
      </c>
      <c r="F7115" s="210">
        <f>F7064*'Usages industrie'!$O41*(1+'Usages industrie'!$P41)^(F$7021-$D$7021)/1000</f>
        <v>0</v>
      </c>
      <c r="G7115" s="210">
        <f>G7064*'Usages industrie'!$O41*(1+'Usages industrie'!$P41)^(G$7021-$D$7021)/1000</f>
        <v>0</v>
      </c>
      <c r="H7115" s="210">
        <f>H7064*'Usages industrie'!$O41*(1+'Usages industrie'!$P41)^(H$7021-$D$7021)/1000</f>
        <v>0</v>
      </c>
      <c r="I7115" s="210">
        <f>I7064*'Usages industrie'!$O41*(1+'Usages industrie'!$P41)^(I$7021-$D$7021)/1000</f>
        <v>0</v>
      </c>
      <c r="J7115" s="210">
        <f>J7064*'Usages industrie'!$O41*(1+'Usages industrie'!$P41)^(J$7021-$D$7021)/1000</f>
        <v>0</v>
      </c>
      <c r="K7115" s="210">
        <f>K7064*'Usages industrie'!$O41*(1+'Usages industrie'!$P41)^(K$7021-$D$7021)/1000</f>
        <v>0</v>
      </c>
      <c r="L7115" s="210">
        <f>L7064*'Usages industrie'!$O41*(1+'Usages industrie'!$P41)^(L$7021-$D$7021)/1000</f>
        <v>0</v>
      </c>
      <c r="M7115" s="210">
        <f>M7064*'Usages industrie'!$O41*(1+'Usages industrie'!$P41)^(M$7021-$D$7021)/1000</f>
        <v>0</v>
      </c>
      <c r="N7115" s="210">
        <f>N7064*'Usages industrie'!$O41*(1+'Usages industrie'!$P41)^(N$7021-$D$7021)/1000</f>
        <v>0</v>
      </c>
      <c r="O7115" s="210">
        <f>O7064*'Usages industrie'!$O41*(1+'Usages industrie'!$P41)^(O$7021-$D$7021)/1000</f>
        <v>0</v>
      </c>
      <c r="P7115" s="210">
        <f>P7064*'Usages industrie'!$O41*(1+'Usages industrie'!$P41)^(P$7021-$D$7021)/1000</f>
        <v>0</v>
      </c>
      <c r="Q7115" s="210">
        <f>Q7064*'Usages industrie'!$O41*(1+'Usages industrie'!$P41)^(Q$7021-$D$7021)/1000</f>
        <v>0</v>
      </c>
      <c r="R7115" s="210">
        <f>R7064*'Usages industrie'!$O41*(1+'Usages industrie'!$P41)^(R$7021-$D$7021)/1000</f>
        <v>0</v>
      </c>
    </row>
    <row r="7116" spans="1:18" hidden="1" outlineLevel="2" x14ac:dyDescent="0.35">
      <c r="A7116" s="209" t="str">
        <f>'Usages industrie'!A42</f>
        <v>Usage industriel n°39</v>
      </c>
      <c r="B7116" s="209" t="s">
        <v>639</v>
      </c>
      <c r="C7116" s="209"/>
      <c r="D7116" s="210">
        <f>D7065*'Usages industrie'!$O42*(1+'Usages industrie'!$P42)^(D$7021-$D$7021)/1000</f>
        <v>0</v>
      </c>
      <c r="E7116" s="210">
        <f>E7065*'Usages industrie'!$O42*(1+'Usages industrie'!$P42)^(E$7021-$D$7021)/1000</f>
        <v>0</v>
      </c>
      <c r="F7116" s="210">
        <f>F7065*'Usages industrie'!$O42*(1+'Usages industrie'!$P42)^(F$7021-$D$7021)/1000</f>
        <v>0</v>
      </c>
      <c r="G7116" s="210">
        <f>G7065*'Usages industrie'!$O42*(1+'Usages industrie'!$P42)^(G$7021-$D$7021)/1000</f>
        <v>0</v>
      </c>
      <c r="H7116" s="210">
        <f>H7065*'Usages industrie'!$O42*(1+'Usages industrie'!$P42)^(H$7021-$D$7021)/1000</f>
        <v>0</v>
      </c>
      <c r="I7116" s="210">
        <f>I7065*'Usages industrie'!$O42*(1+'Usages industrie'!$P42)^(I$7021-$D$7021)/1000</f>
        <v>0</v>
      </c>
      <c r="J7116" s="210">
        <f>J7065*'Usages industrie'!$O42*(1+'Usages industrie'!$P42)^(J$7021-$D$7021)/1000</f>
        <v>0</v>
      </c>
      <c r="K7116" s="210">
        <f>K7065*'Usages industrie'!$O42*(1+'Usages industrie'!$P42)^(K$7021-$D$7021)/1000</f>
        <v>0</v>
      </c>
      <c r="L7116" s="210">
        <f>L7065*'Usages industrie'!$O42*(1+'Usages industrie'!$P42)^(L$7021-$D$7021)/1000</f>
        <v>0</v>
      </c>
      <c r="M7116" s="210">
        <f>M7065*'Usages industrie'!$O42*(1+'Usages industrie'!$P42)^(M$7021-$D$7021)/1000</f>
        <v>0</v>
      </c>
      <c r="N7116" s="210">
        <f>N7065*'Usages industrie'!$O42*(1+'Usages industrie'!$P42)^(N$7021-$D$7021)/1000</f>
        <v>0</v>
      </c>
      <c r="O7116" s="210">
        <f>O7065*'Usages industrie'!$O42*(1+'Usages industrie'!$P42)^(O$7021-$D$7021)/1000</f>
        <v>0</v>
      </c>
      <c r="P7116" s="210">
        <f>P7065*'Usages industrie'!$O42*(1+'Usages industrie'!$P42)^(P$7021-$D$7021)/1000</f>
        <v>0</v>
      </c>
      <c r="Q7116" s="210">
        <f>Q7065*'Usages industrie'!$O42*(1+'Usages industrie'!$P42)^(Q$7021-$D$7021)/1000</f>
        <v>0</v>
      </c>
      <c r="R7116" s="210">
        <f>R7065*'Usages industrie'!$O42*(1+'Usages industrie'!$P42)^(R$7021-$D$7021)/1000</f>
        <v>0</v>
      </c>
    </row>
    <row r="7117" spans="1:18" hidden="1" outlineLevel="2" x14ac:dyDescent="0.35">
      <c r="A7117" s="209" t="str">
        <f>'Usages industrie'!A43</f>
        <v>Usage industriel n°40</v>
      </c>
      <c r="B7117" s="209" t="s">
        <v>639</v>
      </c>
      <c r="C7117" s="209"/>
      <c r="D7117" s="210">
        <f>D7066*'Usages industrie'!$O43*(1+'Usages industrie'!$P43)^(D$7021-$D$7021)/1000</f>
        <v>0</v>
      </c>
      <c r="E7117" s="210">
        <f>E7066*'Usages industrie'!$O43*(1+'Usages industrie'!$P43)^(E$7021-$D$7021)/1000</f>
        <v>0</v>
      </c>
      <c r="F7117" s="210">
        <f>F7066*'Usages industrie'!$O43*(1+'Usages industrie'!$P43)^(F$7021-$D$7021)/1000</f>
        <v>0</v>
      </c>
      <c r="G7117" s="210">
        <f>G7066*'Usages industrie'!$O43*(1+'Usages industrie'!$P43)^(G$7021-$D$7021)/1000</f>
        <v>0</v>
      </c>
      <c r="H7117" s="210">
        <f>H7066*'Usages industrie'!$O43*(1+'Usages industrie'!$P43)^(H$7021-$D$7021)/1000</f>
        <v>0</v>
      </c>
      <c r="I7117" s="210">
        <f>I7066*'Usages industrie'!$O43*(1+'Usages industrie'!$P43)^(I$7021-$D$7021)/1000</f>
        <v>0</v>
      </c>
      <c r="J7117" s="210">
        <f>J7066*'Usages industrie'!$O43*(1+'Usages industrie'!$P43)^(J$7021-$D$7021)/1000</f>
        <v>0</v>
      </c>
      <c r="K7117" s="210">
        <f>K7066*'Usages industrie'!$O43*(1+'Usages industrie'!$P43)^(K$7021-$D$7021)/1000</f>
        <v>0</v>
      </c>
      <c r="L7117" s="210">
        <f>L7066*'Usages industrie'!$O43*(1+'Usages industrie'!$P43)^(L$7021-$D$7021)/1000</f>
        <v>0</v>
      </c>
      <c r="M7117" s="210">
        <f>M7066*'Usages industrie'!$O43*(1+'Usages industrie'!$P43)^(M$7021-$D$7021)/1000</f>
        <v>0</v>
      </c>
      <c r="N7117" s="210">
        <f>N7066*'Usages industrie'!$O43*(1+'Usages industrie'!$P43)^(N$7021-$D$7021)/1000</f>
        <v>0</v>
      </c>
      <c r="O7117" s="210">
        <f>O7066*'Usages industrie'!$O43*(1+'Usages industrie'!$P43)^(O$7021-$D$7021)/1000</f>
        <v>0</v>
      </c>
      <c r="P7117" s="210">
        <f>P7066*'Usages industrie'!$O43*(1+'Usages industrie'!$P43)^(P$7021-$D$7021)/1000</f>
        <v>0</v>
      </c>
      <c r="Q7117" s="210">
        <f>Q7066*'Usages industrie'!$O43*(1+'Usages industrie'!$P43)^(Q$7021-$D$7021)/1000</f>
        <v>0</v>
      </c>
      <c r="R7117" s="210">
        <f>R7066*'Usages industrie'!$O43*(1+'Usages industrie'!$P43)^(R$7021-$D$7021)/1000</f>
        <v>0</v>
      </c>
    </row>
    <row r="7118" spans="1:18" hidden="1" outlineLevel="2" x14ac:dyDescent="0.35">
      <c r="A7118" s="209" t="str">
        <f>'Usages industrie'!A44</f>
        <v>Usage industriel n°41</v>
      </c>
      <c r="B7118" s="209" t="s">
        <v>639</v>
      </c>
      <c r="C7118" s="209"/>
      <c r="D7118" s="210">
        <f>D7067*'Usages industrie'!$O44*(1+'Usages industrie'!$P44)^(D$7021-$D$7021)/1000</f>
        <v>0</v>
      </c>
      <c r="E7118" s="210">
        <f>E7067*'Usages industrie'!$O44*(1+'Usages industrie'!$P44)^(E$7021-$D$7021)/1000</f>
        <v>0</v>
      </c>
      <c r="F7118" s="210">
        <f>F7067*'Usages industrie'!$O44*(1+'Usages industrie'!$P44)^(F$7021-$D$7021)/1000</f>
        <v>0</v>
      </c>
      <c r="G7118" s="210">
        <f>G7067*'Usages industrie'!$O44*(1+'Usages industrie'!$P44)^(G$7021-$D$7021)/1000</f>
        <v>0</v>
      </c>
      <c r="H7118" s="210">
        <f>H7067*'Usages industrie'!$O44*(1+'Usages industrie'!$P44)^(H$7021-$D$7021)/1000</f>
        <v>0</v>
      </c>
      <c r="I7118" s="210">
        <f>I7067*'Usages industrie'!$O44*(1+'Usages industrie'!$P44)^(I$7021-$D$7021)/1000</f>
        <v>0</v>
      </c>
      <c r="J7118" s="210">
        <f>J7067*'Usages industrie'!$O44*(1+'Usages industrie'!$P44)^(J$7021-$D$7021)/1000</f>
        <v>0</v>
      </c>
      <c r="K7118" s="210">
        <f>K7067*'Usages industrie'!$O44*(1+'Usages industrie'!$P44)^(K$7021-$D$7021)/1000</f>
        <v>0</v>
      </c>
      <c r="L7118" s="210">
        <f>L7067*'Usages industrie'!$O44*(1+'Usages industrie'!$P44)^(L$7021-$D$7021)/1000</f>
        <v>0</v>
      </c>
      <c r="M7118" s="210">
        <f>M7067*'Usages industrie'!$O44*(1+'Usages industrie'!$P44)^(M$7021-$D$7021)/1000</f>
        <v>0</v>
      </c>
      <c r="N7118" s="210">
        <f>N7067*'Usages industrie'!$O44*(1+'Usages industrie'!$P44)^(N$7021-$D$7021)/1000</f>
        <v>0</v>
      </c>
      <c r="O7118" s="210">
        <f>O7067*'Usages industrie'!$O44*(1+'Usages industrie'!$P44)^(O$7021-$D$7021)/1000</f>
        <v>0</v>
      </c>
      <c r="P7118" s="210">
        <f>P7067*'Usages industrie'!$O44*(1+'Usages industrie'!$P44)^(P$7021-$D$7021)/1000</f>
        <v>0</v>
      </c>
      <c r="Q7118" s="210">
        <f>Q7067*'Usages industrie'!$O44*(1+'Usages industrie'!$P44)^(Q$7021-$D$7021)/1000</f>
        <v>0</v>
      </c>
      <c r="R7118" s="210">
        <f>R7067*'Usages industrie'!$O44*(1+'Usages industrie'!$P44)^(R$7021-$D$7021)/1000</f>
        <v>0</v>
      </c>
    </row>
    <row r="7119" spans="1:18" hidden="1" outlineLevel="2" x14ac:dyDescent="0.35">
      <c r="A7119" s="209" t="str">
        <f>'Usages industrie'!A45</f>
        <v>Usage industriel n°42</v>
      </c>
      <c r="B7119" s="209" t="s">
        <v>639</v>
      </c>
      <c r="C7119" s="209"/>
      <c r="D7119" s="210">
        <f>D7068*'Usages industrie'!$O45*(1+'Usages industrie'!$P45)^(D$7021-$D$7021)/1000</f>
        <v>0</v>
      </c>
      <c r="E7119" s="210">
        <f>E7068*'Usages industrie'!$O45*(1+'Usages industrie'!$P45)^(E$7021-$D$7021)/1000</f>
        <v>0</v>
      </c>
      <c r="F7119" s="210">
        <f>F7068*'Usages industrie'!$O45*(1+'Usages industrie'!$P45)^(F$7021-$D$7021)/1000</f>
        <v>0</v>
      </c>
      <c r="G7119" s="210">
        <f>G7068*'Usages industrie'!$O45*(1+'Usages industrie'!$P45)^(G$7021-$D$7021)/1000</f>
        <v>0</v>
      </c>
      <c r="H7119" s="210">
        <f>H7068*'Usages industrie'!$O45*(1+'Usages industrie'!$P45)^(H$7021-$D$7021)/1000</f>
        <v>0</v>
      </c>
      <c r="I7119" s="210">
        <f>I7068*'Usages industrie'!$O45*(1+'Usages industrie'!$P45)^(I$7021-$D$7021)/1000</f>
        <v>0</v>
      </c>
      <c r="J7119" s="210">
        <f>J7068*'Usages industrie'!$O45*(1+'Usages industrie'!$P45)^(J$7021-$D$7021)/1000</f>
        <v>0</v>
      </c>
      <c r="K7119" s="210">
        <f>K7068*'Usages industrie'!$O45*(1+'Usages industrie'!$P45)^(K$7021-$D$7021)/1000</f>
        <v>0</v>
      </c>
      <c r="L7119" s="210">
        <f>L7068*'Usages industrie'!$O45*(1+'Usages industrie'!$P45)^(L$7021-$D$7021)/1000</f>
        <v>0</v>
      </c>
      <c r="M7119" s="210">
        <f>M7068*'Usages industrie'!$O45*(1+'Usages industrie'!$P45)^(M$7021-$D$7021)/1000</f>
        <v>0</v>
      </c>
      <c r="N7119" s="210">
        <f>N7068*'Usages industrie'!$O45*(1+'Usages industrie'!$P45)^(N$7021-$D$7021)/1000</f>
        <v>0</v>
      </c>
      <c r="O7119" s="210">
        <f>O7068*'Usages industrie'!$O45*(1+'Usages industrie'!$P45)^(O$7021-$D$7021)/1000</f>
        <v>0</v>
      </c>
      <c r="P7119" s="210">
        <f>P7068*'Usages industrie'!$O45*(1+'Usages industrie'!$P45)^(P$7021-$D$7021)/1000</f>
        <v>0</v>
      </c>
      <c r="Q7119" s="210">
        <f>Q7068*'Usages industrie'!$O45*(1+'Usages industrie'!$P45)^(Q$7021-$D$7021)/1000</f>
        <v>0</v>
      </c>
      <c r="R7119" s="210">
        <f>R7068*'Usages industrie'!$O45*(1+'Usages industrie'!$P45)^(R$7021-$D$7021)/1000</f>
        <v>0</v>
      </c>
    </row>
    <row r="7120" spans="1:18" hidden="1" outlineLevel="2" x14ac:dyDescent="0.35">
      <c r="A7120" s="209" t="str">
        <f>'Usages industrie'!A46</f>
        <v>Usage industriel n°43</v>
      </c>
      <c r="B7120" s="209" t="s">
        <v>639</v>
      </c>
      <c r="C7120" s="209"/>
      <c r="D7120" s="210">
        <f>D7069*'Usages industrie'!$O46*(1+'Usages industrie'!$P46)^(D$7021-$D$7021)/1000</f>
        <v>0</v>
      </c>
      <c r="E7120" s="210">
        <f>E7069*'Usages industrie'!$O46*(1+'Usages industrie'!$P46)^(E$7021-$D$7021)/1000</f>
        <v>0</v>
      </c>
      <c r="F7120" s="210">
        <f>F7069*'Usages industrie'!$O46*(1+'Usages industrie'!$P46)^(F$7021-$D$7021)/1000</f>
        <v>0</v>
      </c>
      <c r="G7120" s="210">
        <f>G7069*'Usages industrie'!$O46*(1+'Usages industrie'!$P46)^(G$7021-$D$7021)/1000</f>
        <v>0</v>
      </c>
      <c r="H7120" s="210">
        <f>H7069*'Usages industrie'!$O46*(1+'Usages industrie'!$P46)^(H$7021-$D$7021)/1000</f>
        <v>0</v>
      </c>
      <c r="I7120" s="210">
        <f>I7069*'Usages industrie'!$O46*(1+'Usages industrie'!$P46)^(I$7021-$D$7021)/1000</f>
        <v>0</v>
      </c>
      <c r="J7120" s="210">
        <f>J7069*'Usages industrie'!$O46*(1+'Usages industrie'!$P46)^(J$7021-$D$7021)/1000</f>
        <v>0</v>
      </c>
      <c r="K7120" s="210">
        <f>K7069*'Usages industrie'!$O46*(1+'Usages industrie'!$P46)^(K$7021-$D$7021)/1000</f>
        <v>0</v>
      </c>
      <c r="L7120" s="210">
        <f>L7069*'Usages industrie'!$O46*(1+'Usages industrie'!$P46)^(L$7021-$D$7021)/1000</f>
        <v>0</v>
      </c>
      <c r="M7120" s="210">
        <f>M7069*'Usages industrie'!$O46*(1+'Usages industrie'!$P46)^(M$7021-$D$7021)/1000</f>
        <v>0</v>
      </c>
      <c r="N7120" s="210">
        <f>N7069*'Usages industrie'!$O46*(1+'Usages industrie'!$P46)^(N$7021-$D$7021)/1000</f>
        <v>0</v>
      </c>
      <c r="O7120" s="210">
        <f>O7069*'Usages industrie'!$O46*(1+'Usages industrie'!$P46)^(O$7021-$D$7021)/1000</f>
        <v>0</v>
      </c>
      <c r="P7120" s="210">
        <f>P7069*'Usages industrie'!$O46*(1+'Usages industrie'!$P46)^(P$7021-$D$7021)/1000</f>
        <v>0</v>
      </c>
      <c r="Q7120" s="210">
        <f>Q7069*'Usages industrie'!$O46*(1+'Usages industrie'!$P46)^(Q$7021-$D$7021)/1000</f>
        <v>0</v>
      </c>
      <c r="R7120" s="210">
        <f>R7069*'Usages industrie'!$O46*(1+'Usages industrie'!$P46)^(R$7021-$D$7021)/1000</f>
        <v>0</v>
      </c>
    </row>
    <row r="7121" spans="1:18" hidden="1" outlineLevel="2" x14ac:dyDescent="0.35">
      <c r="A7121" s="209" t="str">
        <f>'Usages industrie'!A47</f>
        <v>Usage industriel n°44</v>
      </c>
      <c r="B7121" s="209" t="s">
        <v>639</v>
      </c>
      <c r="C7121" s="209"/>
      <c r="D7121" s="210">
        <f>D7070*'Usages industrie'!$O47*(1+'Usages industrie'!$P47)^(D$7021-$D$7021)/1000</f>
        <v>0</v>
      </c>
      <c r="E7121" s="210">
        <f>E7070*'Usages industrie'!$O47*(1+'Usages industrie'!$P47)^(E$7021-$D$7021)/1000</f>
        <v>0</v>
      </c>
      <c r="F7121" s="210">
        <f>F7070*'Usages industrie'!$O47*(1+'Usages industrie'!$P47)^(F$7021-$D$7021)/1000</f>
        <v>0</v>
      </c>
      <c r="G7121" s="210">
        <f>G7070*'Usages industrie'!$O47*(1+'Usages industrie'!$P47)^(G$7021-$D$7021)/1000</f>
        <v>0</v>
      </c>
      <c r="H7121" s="210">
        <f>H7070*'Usages industrie'!$O47*(1+'Usages industrie'!$P47)^(H$7021-$D$7021)/1000</f>
        <v>0</v>
      </c>
      <c r="I7121" s="210">
        <f>I7070*'Usages industrie'!$O47*(1+'Usages industrie'!$P47)^(I$7021-$D$7021)/1000</f>
        <v>0</v>
      </c>
      <c r="J7121" s="210">
        <f>J7070*'Usages industrie'!$O47*(1+'Usages industrie'!$P47)^(J$7021-$D$7021)/1000</f>
        <v>0</v>
      </c>
      <c r="K7121" s="210">
        <f>K7070*'Usages industrie'!$O47*(1+'Usages industrie'!$P47)^(K$7021-$D$7021)/1000</f>
        <v>0</v>
      </c>
      <c r="L7121" s="210">
        <f>L7070*'Usages industrie'!$O47*(1+'Usages industrie'!$P47)^(L$7021-$D$7021)/1000</f>
        <v>0</v>
      </c>
      <c r="M7121" s="210">
        <f>M7070*'Usages industrie'!$O47*(1+'Usages industrie'!$P47)^(M$7021-$D$7021)/1000</f>
        <v>0</v>
      </c>
      <c r="N7121" s="210">
        <f>N7070*'Usages industrie'!$O47*(1+'Usages industrie'!$P47)^(N$7021-$D$7021)/1000</f>
        <v>0</v>
      </c>
      <c r="O7121" s="210">
        <f>O7070*'Usages industrie'!$O47*(1+'Usages industrie'!$P47)^(O$7021-$D$7021)/1000</f>
        <v>0</v>
      </c>
      <c r="P7121" s="210">
        <f>P7070*'Usages industrie'!$O47*(1+'Usages industrie'!$P47)^(P$7021-$D$7021)/1000</f>
        <v>0</v>
      </c>
      <c r="Q7121" s="210">
        <f>Q7070*'Usages industrie'!$O47*(1+'Usages industrie'!$P47)^(Q$7021-$D$7021)/1000</f>
        <v>0</v>
      </c>
      <c r="R7121" s="210">
        <f>R7070*'Usages industrie'!$O47*(1+'Usages industrie'!$P47)^(R$7021-$D$7021)/1000</f>
        <v>0</v>
      </c>
    </row>
    <row r="7122" spans="1:18" hidden="1" outlineLevel="2" x14ac:dyDescent="0.35">
      <c r="A7122" s="209" t="str">
        <f>'Usages industrie'!A48</f>
        <v>Usage industriel n°45</v>
      </c>
      <c r="B7122" s="209" t="s">
        <v>639</v>
      </c>
      <c r="C7122" s="209"/>
      <c r="D7122" s="210">
        <f>D7071*'Usages industrie'!$O48*(1+'Usages industrie'!$P48)^(D$7021-$D$7021)/1000</f>
        <v>0</v>
      </c>
      <c r="E7122" s="210">
        <f>E7071*'Usages industrie'!$O48*(1+'Usages industrie'!$P48)^(E$7021-$D$7021)/1000</f>
        <v>0</v>
      </c>
      <c r="F7122" s="210">
        <f>F7071*'Usages industrie'!$O48*(1+'Usages industrie'!$P48)^(F$7021-$D$7021)/1000</f>
        <v>0</v>
      </c>
      <c r="G7122" s="210">
        <f>G7071*'Usages industrie'!$O48*(1+'Usages industrie'!$P48)^(G$7021-$D$7021)/1000</f>
        <v>0</v>
      </c>
      <c r="H7122" s="210">
        <f>H7071*'Usages industrie'!$O48*(1+'Usages industrie'!$P48)^(H$7021-$D$7021)/1000</f>
        <v>0</v>
      </c>
      <c r="I7122" s="210">
        <f>I7071*'Usages industrie'!$O48*(1+'Usages industrie'!$P48)^(I$7021-$D$7021)/1000</f>
        <v>0</v>
      </c>
      <c r="J7122" s="210">
        <f>J7071*'Usages industrie'!$O48*(1+'Usages industrie'!$P48)^(J$7021-$D$7021)/1000</f>
        <v>0</v>
      </c>
      <c r="K7122" s="210">
        <f>K7071*'Usages industrie'!$O48*(1+'Usages industrie'!$P48)^(K$7021-$D$7021)/1000</f>
        <v>0</v>
      </c>
      <c r="L7122" s="210">
        <f>L7071*'Usages industrie'!$O48*(1+'Usages industrie'!$P48)^(L$7021-$D$7021)/1000</f>
        <v>0</v>
      </c>
      <c r="M7122" s="210">
        <f>M7071*'Usages industrie'!$O48*(1+'Usages industrie'!$P48)^(M$7021-$D$7021)/1000</f>
        <v>0</v>
      </c>
      <c r="N7122" s="210">
        <f>N7071*'Usages industrie'!$O48*(1+'Usages industrie'!$P48)^(N$7021-$D$7021)/1000</f>
        <v>0</v>
      </c>
      <c r="O7122" s="210">
        <f>O7071*'Usages industrie'!$O48*(1+'Usages industrie'!$P48)^(O$7021-$D$7021)/1000</f>
        <v>0</v>
      </c>
      <c r="P7122" s="210">
        <f>P7071*'Usages industrie'!$O48*(1+'Usages industrie'!$P48)^(P$7021-$D$7021)/1000</f>
        <v>0</v>
      </c>
      <c r="Q7122" s="210">
        <f>Q7071*'Usages industrie'!$O48*(1+'Usages industrie'!$P48)^(Q$7021-$D$7021)/1000</f>
        <v>0</v>
      </c>
      <c r="R7122" s="210">
        <f>R7071*'Usages industrie'!$O48*(1+'Usages industrie'!$P48)^(R$7021-$D$7021)/1000</f>
        <v>0</v>
      </c>
    </row>
    <row r="7123" spans="1:18" hidden="1" outlineLevel="2" x14ac:dyDescent="0.35">
      <c r="A7123" s="209" t="str">
        <f>'Usages industrie'!A49</f>
        <v>Usage industriel n°46</v>
      </c>
      <c r="B7123" s="209" t="s">
        <v>639</v>
      </c>
      <c r="C7123" s="209"/>
      <c r="D7123" s="210">
        <f>D7072*'Usages industrie'!$O49*(1+'Usages industrie'!$P49)^(D$7021-$D$7021)/1000</f>
        <v>0</v>
      </c>
      <c r="E7123" s="210">
        <f>E7072*'Usages industrie'!$O49*(1+'Usages industrie'!$P49)^(E$7021-$D$7021)/1000</f>
        <v>0</v>
      </c>
      <c r="F7123" s="210">
        <f>F7072*'Usages industrie'!$O49*(1+'Usages industrie'!$P49)^(F$7021-$D$7021)/1000</f>
        <v>0</v>
      </c>
      <c r="G7123" s="210">
        <f>G7072*'Usages industrie'!$O49*(1+'Usages industrie'!$P49)^(G$7021-$D$7021)/1000</f>
        <v>0</v>
      </c>
      <c r="H7123" s="210">
        <f>H7072*'Usages industrie'!$O49*(1+'Usages industrie'!$P49)^(H$7021-$D$7021)/1000</f>
        <v>0</v>
      </c>
      <c r="I7123" s="210">
        <f>I7072*'Usages industrie'!$O49*(1+'Usages industrie'!$P49)^(I$7021-$D$7021)/1000</f>
        <v>0</v>
      </c>
      <c r="J7123" s="210">
        <f>J7072*'Usages industrie'!$O49*(1+'Usages industrie'!$P49)^(J$7021-$D$7021)/1000</f>
        <v>0</v>
      </c>
      <c r="K7123" s="210">
        <f>K7072*'Usages industrie'!$O49*(1+'Usages industrie'!$P49)^(K$7021-$D$7021)/1000</f>
        <v>0</v>
      </c>
      <c r="L7123" s="210">
        <f>L7072*'Usages industrie'!$O49*(1+'Usages industrie'!$P49)^(L$7021-$D$7021)/1000</f>
        <v>0</v>
      </c>
      <c r="M7123" s="210">
        <f>M7072*'Usages industrie'!$O49*(1+'Usages industrie'!$P49)^(M$7021-$D$7021)/1000</f>
        <v>0</v>
      </c>
      <c r="N7123" s="210">
        <f>N7072*'Usages industrie'!$O49*(1+'Usages industrie'!$P49)^(N$7021-$D$7021)/1000</f>
        <v>0</v>
      </c>
      <c r="O7123" s="210">
        <f>O7072*'Usages industrie'!$O49*(1+'Usages industrie'!$P49)^(O$7021-$D$7021)/1000</f>
        <v>0</v>
      </c>
      <c r="P7123" s="210">
        <f>P7072*'Usages industrie'!$O49*(1+'Usages industrie'!$P49)^(P$7021-$D$7021)/1000</f>
        <v>0</v>
      </c>
      <c r="Q7123" s="210">
        <f>Q7072*'Usages industrie'!$O49*(1+'Usages industrie'!$P49)^(Q$7021-$D$7021)/1000</f>
        <v>0</v>
      </c>
      <c r="R7123" s="210">
        <f>R7072*'Usages industrie'!$O49*(1+'Usages industrie'!$P49)^(R$7021-$D$7021)/1000</f>
        <v>0</v>
      </c>
    </row>
    <row r="7124" spans="1:18" hidden="1" outlineLevel="2" x14ac:dyDescent="0.35">
      <c r="A7124" s="209" t="str">
        <f>'Usages industrie'!A50</f>
        <v>Usage industriel n°47</v>
      </c>
      <c r="B7124" s="209" t="s">
        <v>639</v>
      </c>
      <c r="C7124" s="209"/>
      <c r="D7124" s="210">
        <f>D7073*'Usages industrie'!$O50*(1+'Usages industrie'!$P50)^(D$7021-$D$7021)/1000</f>
        <v>0</v>
      </c>
      <c r="E7124" s="210">
        <f>E7073*'Usages industrie'!$O50*(1+'Usages industrie'!$P50)^(E$7021-$D$7021)/1000</f>
        <v>0</v>
      </c>
      <c r="F7124" s="210">
        <f>F7073*'Usages industrie'!$O50*(1+'Usages industrie'!$P50)^(F$7021-$D$7021)/1000</f>
        <v>0</v>
      </c>
      <c r="G7124" s="210">
        <f>G7073*'Usages industrie'!$O50*(1+'Usages industrie'!$P50)^(G$7021-$D$7021)/1000</f>
        <v>0</v>
      </c>
      <c r="H7124" s="210">
        <f>H7073*'Usages industrie'!$O50*(1+'Usages industrie'!$P50)^(H$7021-$D$7021)/1000</f>
        <v>0</v>
      </c>
      <c r="I7124" s="210">
        <f>I7073*'Usages industrie'!$O50*(1+'Usages industrie'!$P50)^(I$7021-$D$7021)/1000</f>
        <v>0</v>
      </c>
      <c r="J7124" s="210">
        <f>J7073*'Usages industrie'!$O50*(1+'Usages industrie'!$P50)^(J$7021-$D$7021)/1000</f>
        <v>0</v>
      </c>
      <c r="K7124" s="210">
        <f>K7073*'Usages industrie'!$O50*(1+'Usages industrie'!$P50)^(K$7021-$D$7021)/1000</f>
        <v>0</v>
      </c>
      <c r="L7124" s="210">
        <f>L7073*'Usages industrie'!$O50*(1+'Usages industrie'!$P50)^(L$7021-$D$7021)/1000</f>
        <v>0</v>
      </c>
      <c r="M7124" s="210">
        <f>M7073*'Usages industrie'!$O50*(1+'Usages industrie'!$P50)^(M$7021-$D$7021)/1000</f>
        <v>0</v>
      </c>
      <c r="N7124" s="210">
        <f>N7073*'Usages industrie'!$O50*(1+'Usages industrie'!$P50)^(N$7021-$D$7021)/1000</f>
        <v>0</v>
      </c>
      <c r="O7124" s="210">
        <f>O7073*'Usages industrie'!$O50*(1+'Usages industrie'!$P50)^(O$7021-$D$7021)/1000</f>
        <v>0</v>
      </c>
      <c r="P7124" s="210">
        <f>P7073*'Usages industrie'!$O50*(1+'Usages industrie'!$P50)^(P$7021-$D$7021)/1000</f>
        <v>0</v>
      </c>
      <c r="Q7124" s="210">
        <f>Q7073*'Usages industrie'!$O50*(1+'Usages industrie'!$P50)^(Q$7021-$D$7021)/1000</f>
        <v>0</v>
      </c>
      <c r="R7124" s="210">
        <f>R7073*'Usages industrie'!$O50*(1+'Usages industrie'!$P50)^(R$7021-$D$7021)/1000</f>
        <v>0</v>
      </c>
    </row>
    <row r="7125" spans="1:18" hidden="1" outlineLevel="2" x14ac:dyDescent="0.35">
      <c r="A7125" s="209" t="str">
        <f>'Usages industrie'!A51</f>
        <v>Usage industriel n°48</v>
      </c>
      <c r="B7125" s="209" t="s">
        <v>639</v>
      </c>
      <c r="C7125" s="209"/>
      <c r="D7125" s="210">
        <f>D7074*'Usages industrie'!$O51*(1+'Usages industrie'!$P51)^(D$7021-$D$7021)/1000</f>
        <v>0</v>
      </c>
      <c r="E7125" s="210">
        <f>E7074*'Usages industrie'!$O51*(1+'Usages industrie'!$P51)^(E$7021-$D$7021)/1000</f>
        <v>0</v>
      </c>
      <c r="F7125" s="210">
        <f>F7074*'Usages industrie'!$O51*(1+'Usages industrie'!$P51)^(F$7021-$D$7021)/1000</f>
        <v>0</v>
      </c>
      <c r="G7125" s="210">
        <f>G7074*'Usages industrie'!$O51*(1+'Usages industrie'!$P51)^(G$7021-$D$7021)/1000</f>
        <v>0</v>
      </c>
      <c r="H7125" s="210">
        <f>H7074*'Usages industrie'!$O51*(1+'Usages industrie'!$P51)^(H$7021-$D$7021)/1000</f>
        <v>0</v>
      </c>
      <c r="I7125" s="210">
        <f>I7074*'Usages industrie'!$O51*(1+'Usages industrie'!$P51)^(I$7021-$D$7021)/1000</f>
        <v>0</v>
      </c>
      <c r="J7125" s="210">
        <f>J7074*'Usages industrie'!$O51*(1+'Usages industrie'!$P51)^(J$7021-$D$7021)/1000</f>
        <v>0</v>
      </c>
      <c r="K7125" s="210">
        <f>K7074*'Usages industrie'!$O51*(1+'Usages industrie'!$P51)^(K$7021-$D$7021)/1000</f>
        <v>0</v>
      </c>
      <c r="L7125" s="210">
        <f>L7074*'Usages industrie'!$O51*(1+'Usages industrie'!$P51)^(L$7021-$D$7021)/1000</f>
        <v>0</v>
      </c>
      <c r="M7125" s="210">
        <f>M7074*'Usages industrie'!$O51*(1+'Usages industrie'!$P51)^(M$7021-$D$7021)/1000</f>
        <v>0</v>
      </c>
      <c r="N7125" s="210">
        <f>N7074*'Usages industrie'!$O51*(1+'Usages industrie'!$P51)^(N$7021-$D$7021)/1000</f>
        <v>0</v>
      </c>
      <c r="O7125" s="210">
        <f>O7074*'Usages industrie'!$O51*(1+'Usages industrie'!$P51)^(O$7021-$D$7021)/1000</f>
        <v>0</v>
      </c>
      <c r="P7125" s="210">
        <f>P7074*'Usages industrie'!$O51*(1+'Usages industrie'!$P51)^(P$7021-$D$7021)/1000</f>
        <v>0</v>
      </c>
      <c r="Q7125" s="210">
        <f>Q7074*'Usages industrie'!$O51*(1+'Usages industrie'!$P51)^(Q$7021-$D$7021)/1000</f>
        <v>0</v>
      </c>
      <c r="R7125" s="210">
        <f>R7074*'Usages industrie'!$O51*(1+'Usages industrie'!$P51)^(R$7021-$D$7021)/1000</f>
        <v>0</v>
      </c>
    </row>
    <row r="7126" spans="1:18" hidden="1" outlineLevel="2" x14ac:dyDescent="0.35">
      <c r="A7126" s="209" t="str">
        <f>'Usages industrie'!A52</f>
        <v>Usage industriel n°49</v>
      </c>
      <c r="B7126" s="209" t="s">
        <v>639</v>
      </c>
      <c r="C7126" s="209"/>
      <c r="D7126" s="210">
        <f>D7075*'Usages industrie'!$O52*(1+'Usages industrie'!$P52)^(D$7021-$D$7021)/1000</f>
        <v>0</v>
      </c>
      <c r="E7126" s="210">
        <f>E7075*'Usages industrie'!$O52*(1+'Usages industrie'!$P52)^(E$7021-$D$7021)/1000</f>
        <v>0</v>
      </c>
      <c r="F7126" s="210">
        <f>F7075*'Usages industrie'!$O52*(1+'Usages industrie'!$P52)^(F$7021-$D$7021)/1000</f>
        <v>0</v>
      </c>
      <c r="G7126" s="210">
        <f>G7075*'Usages industrie'!$O52*(1+'Usages industrie'!$P52)^(G$7021-$D$7021)/1000</f>
        <v>0</v>
      </c>
      <c r="H7126" s="210">
        <f>H7075*'Usages industrie'!$O52*(1+'Usages industrie'!$P52)^(H$7021-$D$7021)/1000</f>
        <v>0</v>
      </c>
      <c r="I7126" s="210">
        <f>I7075*'Usages industrie'!$O52*(1+'Usages industrie'!$P52)^(I$7021-$D$7021)/1000</f>
        <v>0</v>
      </c>
      <c r="J7126" s="210">
        <f>J7075*'Usages industrie'!$O52*(1+'Usages industrie'!$P52)^(J$7021-$D$7021)/1000</f>
        <v>0</v>
      </c>
      <c r="K7126" s="210">
        <f>K7075*'Usages industrie'!$O52*(1+'Usages industrie'!$P52)^(K$7021-$D$7021)/1000</f>
        <v>0</v>
      </c>
      <c r="L7126" s="210">
        <f>L7075*'Usages industrie'!$O52*(1+'Usages industrie'!$P52)^(L$7021-$D$7021)/1000</f>
        <v>0</v>
      </c>
      <c r="M7126" s="210">
        <f>M7075*'Usages industrie'!$O52*(1+'Usages industrie'!$P52)^(M$7021-$D$7021)/1000</f>
        <v>0</v>
      </c>
      <c r="N7126" s="210">
        <f>N7075*'Usages industrie'!$O52*(1+'Usages industrie'!$P52)^(N$7021-$D$7021)/1000</f>
        <v>0</v>
      </c>
      <c r="O7126" s="210">
        <f>O7075*'Usages industrie'!$O52*(1+'Usages industrie'!$P52)^(O$7021-$D$7021)/1000</f>
        <v>0</v>
      </c>
      <c r="P7126" s="210">
        <f>P7075*'Usages industrie'!$O52*(1+'Usages industrie'!$P52)^(P$7021-$D$7021)/1000</f>
        <v>0</v>
      </c>
      <c r="Q7126" s="210">
        <f>Q7075*'Usages industrie'!$O52*(1+'Usages industrie'!$P52)^(Q$7021-$D$7021)/1000</f>
        <v>0</v>
      </c>
      <c r="R7126" s="210">
        <f>R7075*'Usages industrie'!$O52*(1+'Usages industrie'!$P52)^(R$7021-$D$7021)/1000</f>
        <v>0</v>
      </c>
    </row>
    <row r="7127" spans="1:18" hidden="1" outlineLevel="2" x14ac:dyDescent="0.35">
      <c r="A7127" s="209" t="str">
        <f>'Usages industrie'!A53</f>
        <v>Usage industriel n°50</v>
      </c>
      <c r="B7127" s="209" t="s">
        <v>639</v>
      </c>
      <c r="C7127" s="209"/>
      <c r="D7127" s="210">
        <f>D7076*'Usages industrie'!$O53*(1+'Usages industrie'!$P53)^(D$7021-$D$7021)/1000</f>
        <v>0</v>
      </c>
      <c r="E7127" s="210">
        <f>E7076*'Usages industrie'!$O53*(1+'Usages industrie'!$P53)^(E$7021-$D$7021)/1000</f>
        <v>0</v>
      </c>
      <c r="F7127" s="210">
        <f>F7076*'Usages industrie'!$O53*(1+'Usages industrie'!$P53)^(F$7021-$D$7021)/1000</f>
        <v>0</v>
      </c>
      <c r="G7127" s="210">
        <f>G7076*'Usages industrie'!$O53*(1+'Usages industrie'!$P53)^(G$7021-$D$7021)/1000</f>
        <v>0</v>
      </c>
      <c r="H7127" s="210">
        <f>H7076*'Usages industrie'!$O53*(1+'Usages industrie'!$P53)^(H$7021-$D$7021)/1000</f>
        <v>0</v>
      </c>
      <c r="I7127" s="210">
        <f>I7076*'Usages industrie'!$O53*(1+'Usages industrie'!$P53)^(I$7021-$D$7021)/1000</f>
        <v>0</v>
      </c>
      <c r="J7127" s="210">
        <f>J7076*'Usages industrie'!$O53*(1+'Usages industrie'!$P53)^(J$7021-$D$7021)/1000</f>
        <v>0</v>
      </c>
      <c r="K7127" s="210">
        <f>K7076*'Usages industrie'!$O53*(1+'Usages industrie'!$P53)^(K$7021-$D$7021)/1000</f>
        <v>0</v>
      </c>
      <c r="L7127" s="210">
        <f>L7076*'Usages industrie'!$O53*(1+'Usages industrie'!$P53)^(L$7021-$D$7021)/1000</f>
        <v>0</v>
      </c>
      <c r="M7127" s="210">
        <f>M7076*'Usages industrie'!$O53*(1+'Usages industrie'!$P53)^(M$7021-$D$7021)/1000</f>
        <v>0</v>
      </c>
      <c r="N7127" s="210">
        <f>N7076*'Usages industrie'!$O53*(1+'Usages industrie'!$P53)^(N$7021-$D$7021)/1000</f>
        <v>0</v>
      </c>
      <c r="O7127" s="210">
        <f>O7076*'Usages industrie'!$O53*(1+'Usages industrie'!$P53)^(O$7021-$D$7021)/1000</f>
        <v>0</v>
      </c>
      <c r="P7127" s="210">
        <f>P7076*'Usages industrie'!$O53*(1+'Usages industrie'!$P53)^(P$7021-$D$7021)/1000</f>
        <v>0</v>
      </c>
      <c r="Q7127" s="210">
        <f>Q7076*'Usages industrie'!$O53*(1+'Usages industrie'!$P53)^(Q$7021-$D$7021)/1000</f>
        <v>0</v>
      </c>
      <c r="R7127" s="210">
        <f>R7076*'Usages industrie'!$O53*(1+'Usages industrie'!$P53)^(R$7021-$D$7021)/1000</f>
        <v>0</v>
      </c>
    </row>
    <row r="7128" spans="1:18" hidden="1" outlineLevel="1" collapsed="1" x14ac:dyDescent="0.35">
      <c r="A7128" s="209" t="s">
        <v>640</v>
      </c>
      <c r="B7128" s="209"/>
      <c r="C7128" s="209"/>
      <c r="D7128" s="210">
        <f t="shared" ref="D7128:R7128" si="624">SUM(D7078:D7127)</f>
        <v>0</v>
      </c>
      <c r="E7128" s="210">
        <f t="shared" si="624"/>
        <v>0</v>
      </c>
      <c r="F7128" s="210">
        <f t="shared" si="624"/>
        <v>0</v>
      </c>
      <c r="G7128" s="210">
        <f t="shared" si="624"/>
        <v>0</v>
      </c>
      <c r="H7128" s="210">
        <f t="shared" si="624"/>
        <v>0</v>
      </c>
      <c r="I7128" s="210">
        <f t="shared" si="624"/>
        <v>0</v>
      </c>
      <c r="J7128" s="210">
        <f t="shared" si="624"/>
        <v>0</v>
      </c>
      <c r="K7128" s="210">
        <f t="shared" si="624"/>
        <v>0</v>
      </c>
      <c r="L7128" s="210">
        <f t="shared" si="624"/>
        <v>0</v>
      </c>
      <c r="M7128" s="210">
        <f t="shared" si="624"/>
        <v>0</v>
      </c>
      <c r="N7128" s="210">
        <f t="shared" si="624"/>
        <v>0</v>
      </c>
      <c r="O7128" s="210">
        <f t="shared" si="624"/>
        <v>0</v>
      </c>
      <c r="P7128" s="210">
        <f t="shared" si="624"/>
        <v>0</v>
      </c>
      <c r="Q7128" s="210">
        <f t="shared" si="624"/>
        <v>0</v>
      </c>
      <c r="R7128" s="210">
        <f t="shared" si="624"/>
        <v>0</v>
      </c>
    </row>
    <row r="7129" spans="1:18" hidden="1" outlineLevel="1" x14ac:dyDescent="0.35">
      <c r="A7129" s="43" t="s">
        <v>641</v>
      </c>
      <c r="B7129" s="43"/>
      <c r="C7129" s="43"/>
      <c r="D7129" s="231"/>
      <c r="E7129" s="231"/>
      <c r="F7129" s="231"/>
      <c r="G7129" s="231"/>
      <c r="H7129" s="231"/>
      <c r="I7129" s="231"/>
      <c r="J7129" s="231"/>
      <c r="K7129" s="231"/>
      <c r="L7129" s="231"/>
      <c r="M7129" s="231"/>
      <c r="N7129" s="231"/>
      <c r="O7129" s="231"/>
      <c r="P7129" s="231"/>
      <c r="Q7129" s="231"/>
      <c r="R7129" s="231"/>
    </row>
    <row r="7130" spans="1:18" hidden="1" outlineLevel="1" x14ac:dyDescent="0.35">
      <c r="A7130" s="43" t="s">
        <v>642</v>
      </c>
      <c r="B7130" s="43"/>
      <c r="C7130" s="43"/>
      <c r="D7130" s="231"/>
      <c r="E7130" s="231"/>
      <c r="F7130" s="231"/>
      <c r="G7130" s="231"/>
      <c r="H7130" s="231"/>
      <c r="I7130" s="231"/>
      <c r="J7130" s="231"/>
      <c r="K7130" s="231"/>
      <c r="L7130" s="231"/>
      <c r="M7130" s="231"/>
      <c r="N7130" s="231"/>
      <c r="O7130" s="231"/>
      <c r="P7130" s="231"/>
      <c r="Q7130" s="231"/>
      <c r="R7130" s="231"/>
    </row>
    <row r="7131" spans="1:18" hidden="1" outlineLevel="1" x14ac:dyDescent="0.35">
      <c r="A7131" s="43" t="s">
        <v>643</v>
      </c>
      <c r="B7131" s="43"/>
      <c r="C7131" s="43"/>
      <c r="D7131" s="231"/>
      <c r="E7131" s="231"/>
      <c r="F7131" s="231"/>
      <c r="G7131" s="231"/>
      <c r="H7131" s="231"/>
      <c r="I7131" s="231"/>
      <c r="J7131" s="231"/>
      <c r="K7131" s="231"/>
      <c r="L7131" s="231"/>
      <c r="M7131" s="231"/>
      <c r="N7131" s="231"/>
      <c r="O7131" s="231"/>
      <c r="P7131" s="231"/>
      <c r="Q7131" s="231"/>
      <c r="R7131" s="231"/>
    </row>
    <row r="7132" spans="1:18" hidden="1" outlineLevel="1" x14ac:dyDescent="0.35">
      <c r="A7132" s="43" t="s">
        <v>644</v>
      </c>
      <c r="B7132" s="43"/>
      <c r="C7132" s="43"/>
      <c r="D7132" s="231"/>
      <c r="E7132" s="231"/>
      <c r="F7132" s="231"/>
      <c r="G7132" s="231"/>
      <c r="H7132" s="231"/>
      <c r="I7132" s="231"/>
      <c r="J7132" s="231"/>
      <c r="K7132" s="231"/>
      <c r="L7132" s="231"/>
      <c r="M7132" s="231"/>
      <c r="N7132" s="231"/>
      <c r="O7132" s="231"/>
      <c r="P7132" s="231"/>
      <c r="Q7132" s="231"/>
      <c r="R7132" s="231"/>
    </row>
    <row r="7133" spans="1:18" hidden="1" outlineLevel="1" x14ac:dyDescent="0.35">
      <c r="A7133" s="43" t="s">
        <v>645</v>
      </c>
      <c r="B7133" s="43"/>
      <c r="C7133" s="43"/>
      <c r="D7133" s="231"/>
      <c r="E7133" s="231"/>
      <c r="F7133" s="231"/>
      <c r="G7133" s="231"/>
      <c r="H7133" s="231"/>
      <c r="I7133" s="231"/>
      <c r="J7133" s="231"/>
      <c r="K7133" s="231"/>
      <c r="L7133" s="231"/>
      <c r="M7133" s="231"/>
      <c r="N7133" s="231"/>
      <c r="O7133" s="231"/>
      <c r="P7133" s="231"/>
      <c r="Q7133" s="231"/>
      <c r="R7133" s="231"/>
    </row>
    <row r="7134" spans="1:18" hidden="1" outlineLevel="1" x14ac:dyDescent="0.35">
      <c r="A7134" s="43" t="s">
        <v>646</v>
      </c>
      <c r="B7134" s="43"/>
      <c r="C7134" s="43"/>
      <c r="D7134" s="231"/>
      <c r="E7134" s="231"/>
      <c r="F7134" s="231"/>
      <c r="G7134" s="231"/>
      <c r="H7134" s="231"/>
      <c r="I7134" s="231"/>
      <c r="J7134" s="231"/>
      <c r="K7134" s="231"/>
      <c r="L7134" s="231"/>
      <c r="M7134" s="231"/>
      <c r="N7134" s="231"/>
      <c r="O7134" s="231"/>
      <c r="P7134" s="231"/>
      <c r="Q7134" s="231"/>
      <c r="R7134" s="231"/>
    </row>
    <row r="7135" spans="1:18" hidden="1" outlineLevel="1" x14ac:dyDescent="0.35">
      <c r="A7135" s="211" t="s">
        <v>647</v>
      </c>
      <c r="B7135" s="211"/>
      <c r="C7135" s="209"/>
      <c r="D7135" s="210">
        <f t="shared" ref="D7135:R7135" si="625">D7128+D7130+D7132+D7134</f>
        <v>0</v>
      </c>
      <c r="E7135" s="210">
        <f t="shared" si="625"/>
        <v>0</v>
      </c>
      <c r="F7135" s="210">
        <f t="shared" si="625"/>
        <v>0</v>
      </c>
      <c r="G7135" s="210">
        <f t="shared" si="625"/>
        <v>0</v>
      </c>
      <c r="H7135" s="210">
        <f t="shared" si="625"/>
        <v>0</v>
      </c>
      <c r="I7135" s="210">
        <f t="shared" si="625"/>
        <v>0</v>
      </c>
      <c r="J7135" s="210">
        <f t="shared" si="625"/>
        <v>0</v>
      </c>
      <c r="K7135" s="210">
        <f t="shared" si="625"/>
        <v>0</v>
      </c>
      <c r="L7135" s="210">
        <f t="shared" si="625"/>
        <v>0</v>
      </c>
      <c r="M7135" s="210">
        <f t="shared" si="625"/>
        <v>0</v>
      </c>
      <c r="N7135" s="210">
        <f t="shared" si="625"/>
        <v>0</v>
      </c>
      <c r="O7135" s="210">
        <f t="shared" si="625"/>
        <v>0</v>
      </c>
      <c r="P7135" s="210">
        <f t="shared" si="625"/>
        <v>0</v>
      </c>
      <c r="Q7135" s="210">
        <f t="shared" si="625"/>
        <v>0</v>
      </c>
      <c r="R7135" s="210">
        <f t="shared" si="625"/>
        <v>0</v>
      </c>
    </row>
    <row r="7136" spans="1:18" hidden="1" outlineLevel="1" x14ac:dyDescent="0.35"/>
    <row r="7137" spans="1:18" hidden="1" outlineLevel="1" x14ac:dyDescent="0.35">
      <c r="A7137" s="273" t="s">
        <v>648</v>
      </c>
      <c r="B7137" s="212" t="s">
        <v>649</v>
      </c>
      <c r="C7137" s="43"/>
      <c r="D7137" s="231">
        <v>10000</v>
      </c>
      <c r="E7137" s="231">
        <v>10000</v>
      </c>
      <c r="F7137" s="231"/>
      <c r="G7137" s="231"/>
      <c r="H7137" s="231"/>
      <c r="I7137" s="231"/>
      <c r="J7137" s="231"/>
      <c r="K7137" s="231"/>
      <c r="L7137" s="231"/>
      <c r="M7137" s="231"/>
      <c r="N7137" s="231"/>
      <c r="O7137" s="231"/>
      <c r="P7137" s="231"/>
      <c r="Q7137" s="231"/>
      <c r="R7137" s="231"/>
    </row>
    <row r="7138" spans="1:18" hidden="1" outlineLevel="1" x14ac:dyDescent="0.35">
      <c r="A7138" s="273"/>
      <c r="B7138" s="213" t="s">
        <v>650</v>
      </c>
      <c r="C7138" s="209"/>
      <c r="D7138" s="210">
        <f>IF($B7018&lt;&gt;"",D7137*(VLOOKUP($B7018,Production!$G4:$P53,10)*(1+VLOOKUP($B7018,Production!$G4:$Q53,11))^(D7021-$D7021))/1000,0)</f>
        <v>0</v>
      </c>
      <c r="E7138" s="210">
        <f>IF($B7018&lt;&gt;"",E7137*(VLOOKUP($B7018,Production!$G4:$P53,10)*(1+VLOOKUP($B7018,Production!$G4:$Q53,11))^(E7021-$D7021))/1000,0)</f>
        <v>0</v>
      </c>
      <c r="F7138" s="210">
        <f>IF($B7018&lt;&gt;"",F7137*(VLOOKUP($B7018,Production!$G4:$P53,10)*(1+VLOOKUP($B7018,Production!$G4:$Q53,11))^(F7021-$D7021))/1000,0)</f>
        <v>0</v>
      </c>
      <c r="G7138" s="210">
        <f>IF($B7018&lt;&gt;"",G7137*(VLOOKUP($B7018,Production!$G4:$P53,10)*(1+VLOOKUP($B7018,Production!$G4:$Q53,11))^(G7021-$D7021))/1000,0)</f>
        <v>0</v>
      </c>
      <c r="H7138" s="210">
        <f>IF($B7018&lt;&gt;"",H7137*(VLOOKUP($B7018,Production!$G4:$P53,10)*(1+VLOOKUP($B7018,Production!$G4:$Q53,11))^(H7021-$D7021))/1000,0)</f>
        <v>0</v>
      </c>
      <c r="I7138" s="210">
        <f>IF($B7018&lt;&gt;"",I7137*(VLOOKUP($B7018,Production!$G4:$P53,10)*(1+VLOOKUP($B7018,Production!$G4:$Q53,11))^(I7021-$D7021))/1000,0)</f>
        <v>0</v>
      </c>
      <c r="J7138" s="210">
        <f>IF($B7018&lt;&gt;"",J7137*(VLOOKUP($B7018,Production!$G4:$P53,10)*(1+VLOOKUP($B7018,Production!$G4:$Q53,11))^(J7021-$D7021))/1000,0)</f>
        <v>0</v>
      </c>
      <c r="K7138" s="210">
        <f>IF($B7018&lt;&gt;"",K7137*(VLOOKUP($B7018,Production!$G4:$P53,10)*(1+VLOOKUP($B7018,Production!$G4:$Q53,11))^(K7021-$D7021))/1000,0)</f>
        <v>0</v>
      </c>
      <c r="L7138" s="210">
        <f>IF($B7018&lt;&gt;"",L7137*(VLOOKUP($B7018,Production!$G4:$P53,10)*(1+VLOOKUP($B7018,Production!$G4:$Q53,11))^(L7021-$D7021))/1000,0)</f>
        <v>0</v>
      </c>
      <c r="M7138" s="210">
        <f>IF($B7018&lt;&gt;"",M7137*(VLOOKUP($B7018,Production!$G4:$P53,10)*(1+VLOOKUP($B7018,Production!$G4:$Q53,11))^(M7021-$D7021))/1000,0)</f>
        <v>0</v>
      </c>
      <c r="N7138" s="210">
        <f>IF($B7018&lt;&gt;"",N7137*(VLOOKUP($B7018,Production!$G4:$P53,10)*(1+VLOOKUP($B7018,Production!$G4:$Q53,11))^(N7021-$D7021))/1000,0)</f>
        <v>0</v>
      </c>
      <c r="O7138" s="210">
        <f>IF($B7018&lt;&gt;"",O7137*(VLOOKUP($B7018,Production!$G4:$P53,10)*(1+VLOOKUP($B7018,Production!$G4:$Q53,11))^(O7021-$D7021))/1000,0)</f>
        <v>0</v>
      </c>
      <c r="P7138" s="210">
        <f>IF($B7018&lt;&gt;"",P7137*(VLOOKUP($B7018,Production!$G4:$P53,10)*(1+VLOOKUP($B7018,Production!$G4:$Q53,11))^(P7021-$D7021))/1000,0)</f>
        <v>0</v>
      </c>
      <c r="Q7138" s="210">
        <f>IF($B7018&lt;&gt;"",Q7137*(VLOOKUP($B7018,Production!$G4:$P53,10)*(1+VLOOKUP($B7018,Production!$G4:$Q53,11))^(Q7021-$D7021))/1000,0)</f>
        <v>0</v>
      </c>
      <c r="R7138" s="210">
        <f>IF($B7018&lt;&gt;"",R7137*(VLOOKUP($B7018,Production!$G4:$P53,10)*(1+VLOOKUP($B7018,Production!$G4:$Q53,11))^(R7021-$D7021))/1000,0)</f>
        <v>0</v>
      </c>
    </row>
    <row r="7139" spans="1:18" hidden="1" outlineLevel="1" x14ac:dyDescent="0.35">
      <c r="A7139" s="273" t="s">
        <v>651</v>
      </c>
      <c r="B7139" s="212" t="s">
        <v>652</v>
      </c>
      <c r="C7139" s="43"/>
      <c r="D7139" s="231">
        <v>10000</v>
      </c>
      <c r="E7139" s="231">
        <v>10000</v>
      </c>
      <c r="F7139" s="231"/>
      <c r="G7139" s="231"/>
      <c r="H7139" s="231"/>
      <c r="I7139" s="231"/>
      <c r="J7139" s="231"/>
      <c r="K7139" s="231"/>
      <c r="L7139" s="231"/>
      <c r="M7139" s="231"/>
      <c r="N7139" s="231"/>
      <c r="O7139" s="231"/>
      <c r="P7139" s="231"/>
      <c r="Q7139" s="231"/>
      <c r="R7139" s="231"/>
    </row>
    <row r="7140" spans="1:18" hidden="1" outlineLevel="1" x14ac:dyDescent="0.35">
      <c r="A7140" s="273"/>
      <c r="B7140" s="213" t="s">
        <v>650</v>
      </c>
      <c r="C7140" s="209"/>
      <c r="D7140" s="210">
        <f>IF($B7018&lt;&gt;"",D7139*(VLOOKUP($B7018,Production!$G4:$R53,10)*(1+VLOOKUP($B7018,Production!$G4:$S53,11))^(D7021-$D7021))/1000,0)</f>
        <v>0</v>
      </c>
      <c r="E7140" s="210">
        <f>IF($B7018&lt;&gt;"",E7139*(VLOOKUP($B7018,Production!$G4:$R53,10)*(1+VLOOKUP($B7018,Production!$G4:$S53,11))^(E7021-$D7021))/1000,0)</f>
        <v>0</v>
      </c>
      <c r="F7140" s="210">
        <f>IF($B7018&lt;&gt;"",F7139*(VLOOKUP($B7018,Production!$G4:$R53,10)*(1+VLOOKUP($B7018,Production!$G4:$S53,11))^(F7021-$D7021))/1000,0)</f>
        <v>0</v>
      </c>
      <c r="G7140" s="210">
        <f>IF($B7018&lt;&gt;"",G7139*(VLOOKUP($B7018,Production!$G4:$R53,10)*(1+VLOOKUP($B7018,Production!$G4:$S53,11))^(G7021-$D7021))/1000,0)</f>
        <v>0</v>
      </c>
      <c r="H7140" s="210">
        <f>IF($B7018&lt;&gt;"",H7139*(VLOOKUP($B7018,Production!$G4:$R53,10)*(1+VLOOKUP($B7018,Production!$G4:$S53,11))^(H7021-$D7021))/1000,0)</f>
        <v>0</v>
      </c>
      <c r="I7140" s="210">
        <f>IF($B7018&lt;&gt;"",I7139*(VLOOKUP($B7018,Production!$G4:$R53,10)*(1+VLOOKUP($B7018,Production!$G4:$S53,11))^(I7021-$D7021))/1000,0)</f>
        <v>0</v>
      </c>
      <c r="J7140" s="210">
        <f>IF($B7018&lt;&gt;"",J7139*(VLOOKUP($B7018,Production!$G4:$R53,10)*(1+VLOOKUP($B7018,Production!$G4:$S53,11))^(J7021-$D7021))/1000,0)</f>
        <v>0</v>
      </c>
      <c r="K7140" s="210">
        <f>IF($B7018&lt;&gt;"",K7139*(VLOOKUP($B7018,Production!$G4:$R53,10)*(1+VLOOKUP($B7018,Production!$G4:$S53,11))^(K7021-$D7021))/1000,0)</f>
        <v>0</v>
      </c>
      <c r="L7140" s="210">
        <f>IF($B7018&lt;&gt;"",L7139*(VLOOKUP($B7018,Production!$G4:$R53,10)*(1+VLOOKUP($B7018,Production!$G4:$S53,11))^(L7021-$D7021))/1000,0)</f>
        <v>0</v>
      </c>
      <c r="M7140" s="210">
        <f>IF($B7018&lt;&gt;"",M7139*(VLOOKUP($B7018,Production!$G4:$R53,10)*(1+VLOOKUP($B7018,Production!$G4:$S53,11))^(M7021-$D7021))/1000,0)</f>
        <v>0</v>
      </c>
      <c r="N7140" s="210">
        <f>IF($B7018&lt;&gt;"",N7139*(VLOOKUP($B7018,Production!$G4:$R53,10)*(1+VLOOKUP($B7018,Production!$G4:$S53,11))^(N7021-$D7021))/1000,0)</f>
        <v>0</v>
      </c>
      <c r="O7140" s="210">
        <f>IF($B7018&lt;&gt;"",O7139*(VLOOKUP($B7018,Production!$G4:$R53,10)*(1+VLOOKUP($B7018,Production!$G4:$S53,11))^(O7021-$D7021))/1000,0)</f>
        <v>0</v>
      </c>
      <c r="P7140" s="210">
        <f>IF($B7018&lt;&gt;"",P7139*(VLOOKUP($B7018,Production!$G4:$R53,10)*(1+VLOOKUP($B7018,Production!$G4:$S53,11))^(P7021-$D7021))/1000,0)</f>
        <v>0</v>
      </c>
      <c r="Q7140" s="210">
        <f>IF($B7018&lt;&gt;"",Q7139*(VLOOKUP($B7018,Production!$G4:$R53,10)*(1+VLOOKUP($B7018,Production!$G4:$S53,11))^(Q7021-$D7021))/1000,0)</f>
        <v>0</v>
      </c>
      <c r="R7140" s="210">
        <f>IF($B7018&lt;&gt;"",R7139*(VLOOKUP($B7018,Production!$G4:$R53,10)*(1+VLOOKUP($B7018,Production!$G4:$S53,11))^(R7021-$D7021))/1000,0)</f>
        <v>0</v>
      </c>
    </row>
    <row r="7141" spans="1:18" hidden="1" outlineLevel="1" x14ac:dyDescent="0.35">
      <c r="A7141" s="212" t="s">
        <v>653</v>
      </c>
      <c r="B7141" s="212"/>
      <c r="C7141" s="43"/>
      <c r="D7141" s="231"/>
      <c r="E7141" s="231"/>
      <c r="F7141" s="231"/>
      <c r="G7141" s="231"/>
      <c r="H7141" s="231"/>
      <c r="I7141" s="231"/>
      <c r="J7141" s="231"/>
      <c r="K7141" s="231"/>
      <c r="L7141" s="231"/>
      <c r="M7141" s="231"/>
      <c r="N7141" s="231"/>
      <c r="O7141" s="231"/>
      <c r="P7141" s="231"/>
      <c r="Q7141" s="231"/>
      <c r="R7141" s="231"/>
    </row>
    <row r="7142" spans="1:18" hidden="1" outlineLevel="1" x14ac:dyDescent="0.35">
      <c r="A7142" s="212" t="s">
        <v>654</v>
      </c>
      <c r="B7142" s="212"/>
      <c r="C7142" s="43"/>
      <c r="D7142" s="231"/>
      <c r="E7142" s="231"/>
      <c r="F7142" s="231"/>
      <c r="G7142" s="231"/>
      <c r="H7142" s="231"/>
      <c r="I7142" s="231"/>
      <c r="J7142" s="231"/>
      <c r="K7142" s="231"/>
      <c r="L7142" s="231"/>
      <c r="M7142" s="231"/>
      <c r="N7142" s="231"/>
      <c r="O7142" s="231"/>
      <c r="P7142" s="231"/>
      <c r="Q7142" s="231"/>
      <c r="R7142" s="231"/>
    </row>
    <row r="7143" spans="1:18" hidden="1" outlineLevel="1" x14ac:dyDescent="0.35">
      <c r="A7143" s="211" t="s">
        <v>655</v>
      </c>
      <c r="B7143" s="209"/>
      <c r="C7143" s="209"/>
      <c r="D7143" s="210">
        <f t="shared" ref="D7143:R7143" si="626">D7138+D7140+D7141+D7142</f>
        <v>0</v>
      </c>
      <c r="E7143" s="210">
        <f t="shared" si="626"/>
        <v>0</v>
      </c>
      <c r="F7143" s="210">
        <f t="shared" si="626"/>
        <v>0</v>
      </c>
      <c r="G7143" s="210">
        <f t="shared" si="626"/>
        <v>0</v>
      </c>
      <c r="H7143" s="210">
        <f t="shared" si="626"/>
        <v>0</v>
      </c>
      <c r="I7143" s="210">
        <f t="shared" si="626"/>
        <v>0</v>
      </c>
      <c r="J7143" s="210">
        <f t="shared" si="626"/>
        <v>0</v>
      </c>
      <c r="K7143" s="210">
        <f t="shared" si="626"/>
        <v>0</v>
      </c>
      <c r="L7143" s="210">
        <f t="shared" si="626"/>
        <v>0</v>
      </c>
      <c r="M7143" s="210">
        <f t="shared" si="626"/>
        <v>0</v>
      </c>
      <c r="N7143" s="210">
        <f t="shared" si="626"/>
        <v>0</v>
      </c>
      <c r="O7143" s="210">
        <f t="shared" si="626"/>
        <v>0</v>
      </c>
      <c r="P7143" s="210">
        <f t="shared" si="626"/>
        <v>0</v>
      </c>
      <c r="Q7143" s="210">
        <f t="shared" si="626"/>
        <v>0</v>
      </c>
      <c r="R7143" s="210">
        <f t="shared" si="626"/>
        <v>0</v>
      </c>
    </row>
    <row r="7144" spans="1:18" hidden="1" outlineLevel="1" x14ac:dyDescent="0.35"/>
    <row r="7145" spans="1:18" hidden="1" outlineLevel="1" x14ac:dyDescent="0.35">
      <c r="A7145" s="209" t="s">
        <v>656</v>
      </c>
      <c r="B7145" s="209"/>
      <c r="C7145" s="209"/>
      <c r="D7145" s="210">
        <f t="shared" ref="D7145:R7145" si="627">D7135-D7143</f>
        <v>0</v>
      </c>
      <c r="E7145" s="210">
        <f t="shared" si="627"/>
        <v>0</v>
      </c>
      <c r="F7145" s="210">
        <f t="shared" si="627"/>
        <v>0</v>
      </c>
      <c r="G7145" s="210">
        <f t="shared" si="627"/>
        <v>0</v>
      </c>
      <c r="H7145" s="210">
        <f t="shared" si="627"/>
        <v>0</v>
      </c>
      <c r="I7145" s="210">
        <f t="shared" si="627"/>
        <v>0</v>
      </c>
      <c r="J7145" s="210">
        <f t="shared" si="627"/>
        <v>0</v>
      </c>
      <c r="K7145" s="210">
        <f t="shared" si="627"/>
        <v>0</v>
      </c>
      <c r="L7145" s="210">
        <f t="shared" si="627"/>
        <v>0</v>
      </c>
      <c r="M7145" s="210">
        <f t="shared" si="627"/>
        <v>0</v>
      </c>
      <c r="N7145" s="210">
        <f t="shared" si="627"/>
        <v>0</v>
      </c>
      <c r="O7145" s="210">
        <f t="shared" si="627"/>
        <v>0</v>
      </c>
      <c r="P7145" s="210">
        <f t="shared" si="627"/>
        <v>0</v>
      </c>
      <c r="Q7145" s="210">
        <f t="shared" si="627"/>
        <v>0</v>
      </c>
      <c r="R7145" s="210">
        <f t="shared" si="627"/>
        <v>0</v>
      </c>
    </row>
    <row r="7146" spans="1:18" hidden="1" outlineLevel="1" x14ac:dyDescent="0.35"/>
    <row r="7147" spans="1:18" hidden="1" outlineLevel="1" x14ac:dyDescent="0.35">
      <c r="A7147" s="43" t="s">
        <v>657</v>
      </c>
      <c r="B7147" s="43"/>
      <c r="C7147" s="43"/>
      <c r="D7147" s="231"/>
      <c r="E7147" s="231"/>
      <c r="F7147" s="231"/>
      <c r="G7147" s="231"/>
      <c r="H7147" s="231"/>
      <c r="I7147" s="231"/>
      <c r="J7147" s="231"/>
      <c r="K7147" s="231"/>
      <c r="L7147" s="231"/>
      <c r="M7147" s="231"/>
      <c r="N7147" s="231"/>
      <c r="O7147" s="231"/>
      <c r="P7147" s="231"/>
      <c r="Q7147" s="231"/>
      <c r="R7147" s="231"/>
    </row>
    <row r="7148" spans="1:18" hidden="1" outlineLevel="1" x14ac:dyDescent="0.35"/>
    <row r="7149" spans="1:18" hidden="1" outlineLevel="1" x14ac:dyDescent="0.35">
      <c r="A7149" s="209" t="s">
        <v>658</v>
      </c>
      <c r="B7149" s="209"/>
      <c r="C7149" s="209"/>
      <c r="D7149" s="210">
        <f t="shared" ref="D7149:R7149" si="628">D7145-D7147</f>
        <v>0</v>
      </c>
      <c r="E7149" s="210">
        <f t="shared" si="628"/>
        <v>0</v>
      </c>
      <c r="F7149" s="210">
        <f t="shared" si="628"/>
        <v>0</v>
      </c>
      <c r="G7149" s="210">
        <f t="shared" si="628"/>
        <v>0</v>
      </c>
      <c r="H7149" s="210">
        <f t="shared" si="628"/>
        <v>0</v>
      </c>
      <c r="I7149" s="210">
        <f t="shared" si="628"/>
        <v>0</v>
      </c>
      <c r="J7149" s="210">
        <f t="shared" si="628"/>
        <v>0</v>
      </c>
      <c r="K7149" s="210">
        <f t="shared" si="628"/>
        <v>0</v>
      </c>
      <c r="L7149" s="210">
        <f t="shared" si="628"/>
        <v>0</v>
      </c>
      <c r="M7149" s="210">
        <f t="shared" si="628"/>
        <v>0</v>
      </c>
      <c r="N7149" s="210">
        <f t="shared" si="628"/>
        <v>0</v>
      </c>
      <c r="O7149" s="210">
        <f t="shared" si="628"/>
        <v>0</v>
      </c>
      <c r="P7149" s="210">
        <f t="shared" si="628"/>
        <v>0</v>
      </c>
      <c r="Q7149" s="210">
        <f t="shared" si="628"/>
        <v>0</v>
      </c>
      <c r="R7149" s="210">
        <f t="shared" si="628"/>
        <v>0</v>
      </c>
    </row>
    <row r="7150" spans="1:18" hidden="1" outlineLevel="1" x14ac:dyDescent="0.35">
      <c r="A7150" s="209" t="s">
        <v>659</v>
      </c>
      <c r="B7150" s="209"/>
      <c r="C7150" s="209"/>
      <c r="D7150" s="210">
        <f t="shared" ref="D7150:R7150" si="629">$B7019*D7149</f>
        <v>0</v>
      </c>
      <c r="E7150" s="210">
        <f t="shared" si="629"/>
        <v>0</v>
      </c>
      <c r="F7150" s="210">
        <f t="shared" si="629"/>
        <v>0</v>
      </c>
      <c r="G7150" s="210">
        <f t="shared" si="629"/>
        <v>0</v>
      </c>
      <c r="H7150" s="210">
        <f t="shared" si="629"/>
        <v>0</v>
      </c>
      <c r="I7150" s="210">
        <f t="shared" si="629"/>
        <v>0</v>
      </c>
      <c r="J7150" s="210">
        <f t="shared" si="629"/>
        <v>0</v>
      </c>
      <c r="K7150" s="210">
        <f t="shared" si="629"/>
        <v>0</v>
      </c>
      <c r="L7150" s="210">
        <f t="shared" si="629"/>
        <v>0</v>
      </c>
      <c r="M7150" s="210">
        <f t="shared" si="629"/>
        <v>0</v>
      </c>
      <c r="N7150" s="210">
        <f t="shared" si="629"/>
        <v>0</v>
      </c>
      <c r="O7150" s="210">
        <f t="shared" si="629"/>
        <v>0</v>
      </c>
      <c r="P7150" s="210">
        <f t="shared" si="629"/>
        <v>0</v>
      </c>
      <c r="Q7150" s="210">
        <f t="shared" si="629"/>
        <v>0</v>
      </c>
      <c r="R7150" s="210">
        <f t="shared" si="629"/>
        <v>0</v>
      </c>
    </row>
    <row r="7151" spans="1:18" hidden="1" outlineLevel="1" x14ac:dyDescent="0.35"/>
    <row r="7152" spans="1:18" hidden="1" outlineLevel="1" x14ac:dyDescent="0.35">
      <c r="A7152" s="209" t="s">
        <v>660</v>
      </c>
      <c r="B7152" s="209"/>
      <c r="C7152" s="209"/>
      <c r="D7152" s="210">
        <f t="shared" ref="D7152:R7152" si="630">D7149-D7150</f>
        <v>0</v>
      </c>
      <c r="E7152" s="210">
        <f t="shared" si="630"/>
        <v>0</v>
      </c>
      <c r="F7152" s="210">
        <f t="shared" si="630"/>
        <v>0</v>
      </c>
      <c r="G7152" s="210">
        <f t="shared" si="630"/>
        <v>0</v>
      </c>
      <c r="H7152" s="210">
        <f t="shared" si="630"/>
        <v>0</v>
      </c>
      <c r="I7152" s="210">
        <f t="shared" si="630"/>
        <v>0</v>
      </c>
      <c r="J7152" s="210">
        <f t="shared" si="630"/>
        <v>0</v>
      </c>
      <c r="K7152" s="210">
        <f t="shared" si="630"/>
        <v>0</v>
      </c>
      <c r="L7152" s="210">
        <f t="shared" si="630"/>
        <v>0</v>
      </c>
      <c r="M7152" s="210">
        <f t="shared" si="630"/>
        <v>0</v>
      </c>
      <c r="N7152" s="210">
        <f t="shared" si="630"/>
        <v>0</v>
      </c>
      <c r="O7152" s="210">
        <f t="shared" si="630"/>
        <v>0</v>
      </c>
      <c r="P7152" s="210">
        <f t="shared" si="630"/>
        <v>0</v>
      </c>
      <c r="Q7152" s="210">
        <f t="shared" si="630"/>
        <v>0</v>
      </c>
      <c r="R7152" s="210">
        <f t="shared" si="630"/>
        <v>0</v>
      </c>
    </row>
    <row r="7153" spans="1:18" hidden="1" outlineLevel="1" x14ac:dyDescent="0.35"/>
    <row r="7154" spans="1:18" hidden="1" outlineLevel="1" x14ac:dyDescent="0.35">
      <c r="A7154" s="208" t="s">
        <v>661</v>
      </c>
      <c r="B7154" s="208"/>
      <c r="C7154" s="207"/>
      <c r="D7154" s="202" t="e">
        <f>IRR(D7152:R7152)</f>
        <v>#NUM!</v>
      </c>
    </row>
    <row r="7155" spans="1:18" collapsed="1" x14ac:dyDescent="0.35"/>
    <row r="7157" spans="1:18" s="156" customFormat="1" x14ac:dyDescent="0.35">
      <c r="A7157" s="156" t="s">
        <v>704</v>
      </c>
    </row>
    <row r="7158" spans="1:18" hidden="1" outlineLevel="1" x14ac:dyDescent="0.35"/>
    <row r="7159" spans="1:18" hidden="1" outlineLevel="1" x14ac:dyDescent="0.35">
      <c r="A7159" s="204" t="s">
        <v>631</v>
      </c>
      <c r="B7159" s="195"/>
    </row>
    <row r="7160" spans="1:18" ht="15" hidden="1" outlineLevel="1" thickBot="1" x14ac:dyDescent="0.4">
      <c r="A7160" s="206" t="s">
        <v>632</v>
      </c>
      <c r="B7160" s="230"/>
    </row>
    <row r="7161" spans="1:18" hidden="1" outlineLevel="1" x14ac:dyDescent="0.35"/>
    <row r="7162" spans="1:18" hidden="1" outlineLevel="1" x14ac:dyDescent="0.35">
      <c r="A7162" s="43" t="s">
        <v>633</v>
      </c>
      <c r="B7162" s="43"/>
      <c r="C7162" s="210">
        <v>0</v>
      </c>
      <c r="D7162" s="210">
        <v>1</v>
      </c>
      <c r="E7162" s="210">
        <v>2</v>
      </c>
      <c r="F7162" s="210">
        <v>3</v>
      </c>
      <c r="G7162" s="210">
        <v>4</v>
      </c>
      <c r="H7162" s="210">
        <v>5</v>
      </c>
      <c r="I7162" s="210">
        <v>6</v>
      </c>
      <c r="J7162" s="210">
        <v>7</v>
      </c>
      <c r="K7162" s="210">
        <v>8</v>
      </c>
      <c r="L7162" s="210">
        <v>9</v>
      </c>
      <c r="M7162" s="210">
        <v>10</v>
      </c>
      <c r="N7162" s="210">
        <v>11</v>
      </c>
      <c r="O7162" s="210">
        <v>12</v>
      </c>
      <c r="P7162" s="210">
        <v>13</v>
      </c>
      <c r="Q7162" s="210">
        <v>14</v>
      </c>
      <c r="R7162" s="210">
        <v>15</v>
      </c>
    </row>
    <row r="7163" spans="1:18" hidden="1" outlineLevel="1" x14ac:dyDescent="0.35"/>
    <row r="7164" spans="1:18" hidden="1" outlineLevel="1" x14ac:dyDescent="0.35">
      <c r="A7164" s="43" t="s">
        <v>634</v>
      </c>
      <c r="B7164" s="43"/>
      <c r="C7164" s="231"/>
      <c r="D7164" s="231"/>
      <c r="E7164" s="231"/>
      <c r="F7164" s="231"/>
      <c r="G7164" s="231"/>
      <c r="H7164" s="231"/>
      <c r="I7164" s="231"/>
      <c r="J7164" s="231"/>
      <c r="K7164" s="231"/>
      <c r="L7164" s="231"/>
      <c r="M7164" s="231"/>
      <c r="N7164" s="231"/>
      <c r="O7164" s="231"/>
      <c r="P7164" s="231"/>
      <c r="Q7164" s="231"/>
      <c r="R7164" s="231"/>
    </row>
    <row r="7165" spans="1:18" hidden="1" outlineLevel="1" x14ac:dyDescent="0.35">
      <c r="A7165" s="43" t="s">
        <v>635</v>
      </c>
      <c r="B7165" s="43"/>
      <c r="C7165" s="231"/>
      <c r="D7165" s="231"/>
      <c r="E7165" s="231"/>
      <c r="F7165" s="231"/>
      <c r="G7165" s="231"/>
      <c r="H7165" s="231"/>
      <c r="I7165" s="231"/>
      <c r="J7165" s="231"/>
      <c r="K7165" s="231"/>
      <c r="L7165" s="231"/>
      <c r="M7165" s="231"/>
      <c r="N7165" s="231"/>
      <c r="O7165" s="231"/>
      <c r="P7165" s="231"/>
      <c r="Q7165" s="231"/>
      <c r="R7165" s="231"/>
    </row>
    <row r="7166" spans="1:18" hidden="1" outlineLevel="1" x14ac:dyDescent="0.35">
      <c r="A7166" s="43" t="s">
        <v>636</v>
      </c>
      <c r="B7166" s="43"/>
      <c r="C7166" s="231"/>
      <c r="D7166" s="231"/>
      <c r="E7166" s="231"/>
      <c r="F7166" s="231"/>
      <c r="G7166" s="231"/>
      <c r="H7166" s="231"/>
      <c r="I7166" s="231"/>
      <c r="J7166" s="231"/>
      <c r="K7166" s="231"/>
      <c r="L7166" s="231"/>
      <c r="M7166" s="231"/>
      <c r="N7166" s="231"/>
      <c r="O7166" s="231"/>
      <c r="P7166" s="231"/>
      <c r="Q7166" s="231"/>
      <c r="R7166" s="231"/>
    </row>
    <row r="7167" spans="1:18" hidden="1" outlineLevel="1" x14ac:dyDescent="0.35"/>
    <row r="7168" spans="1:18" hidden="1" outlineLevel="2" x14ac:dyDescent="0.35">
      <c r="A7168" s="209" t="str">
        <f>'Usages mobilité'!A4</f>
        <v>Usage mobilité n°1</v>
      </c>
      <c r="B7168" s="209" t="s">
        <v>637</v>
      </c>
      <c r="C7168" s="209"/>
      <c r="D7168" s="210">
        <f>IF(B$7159&lt;&gt;"",IF(B$7159='Usages mobilité'!BF4,'Usages mobilité'!BD4,0),0)</f>
        <v>0</v>
      </c>
      <c r="E7168" s="210">
        <f t="shared" ref="E7168:R7177" si="631">$D7168</f>
        <v>0</v>
      </c>
      <c r="F7168" s="210">
        <f t="shared" si="631"/>
        <v>0</v>
      </c>
      <c r="G7168" s="210">
        <f t="shared" si="631"/>
        <v>0</v>
      </c>
      <c r="H7168" s="210">
        <f t="shared" si="631"/>
        <v>0</v>
      </c>
      <c r="I7168" s="210">
        <f t="shared" si="631"/>
        <v>0</v>
      </c>
      <c r="J7168" s="210">
        <f t="shared" si="631"/>
        <v>0</v>
      </c>
      <c r="K7168" s="210">
        <f t="shared" si="631"/>
        <v>0</v>
      </c>
      <c r="L7168" s="210">
        <f t="shared" si="631"/>
        <v>0</v>
      </c>
      <c r="M7168" s="210">
        <f t="shared" si="631"/>
        <v>0</v>
      </c>
      <c r="N7168" s="210">
        <f t="shared" si="631"/>
        <v>0</v>
      </c>
      <c r="O7168" s="210">
        <f t="shared" si="631"/>
        <v>0</v>
      </c>
      <c r="P7168" s="210">
        <f t="shared" si="631"/>
        <v>0</v>
      </c>
      <c r="Q7168" s="210">
        <f t="shared" si="631"/>
        <v>0</v>
      </c>
      <c r="R7168" s="210">
        <f t="shared" si="631"/>
        <v>0</v>
      </c>
    </row>
    <row r="7169" spans="1:18" hidden="1" outlineLevel="2" x14ac:dyDescent="0.35">
      <c r="A7169" s="209" t="str">
        <f>'Usages mobilité'!A5</f>
        <v>Usage mobilité n°2</v>
      </c>
      <c r="B7169" s="209" t="s">
        <v>637</v>
      </c>
      <c r="C7169" s="209"/>
      <c r="D7169" s="210">
        <f>IF(B$7159&lt;&gt;"",IF(B$7159='Usages mobilité'!BF5,'Usages mobilité'!BD5,0),0)</f>
        <v>0</v>
      </c>
      <c r="E7169" s="210">
        <f t="shared" si="631"/>
        <v>0</v>
      </c>
      <c r="F7169" s="210">
        <f t="shared" si="631"/>
        <v>0</v>
      </c>
      <c r="G7169" s="210">
        <f t="shared" si="631"/>
        <v>0</v>
      </c>
      <c r="H7169" s="210">
        <f t="shared" si="631"/>
        <v>0</v>
      </c>
      <c r="I7169" s="210">
        <f t="shared" si="631"/>
        <v>0</v>
      </c>
      <c r="J7169" s="210">
        <f t="shared" si="631"/>
        <v>0</v>
      </c>
      <c r="K7169" s="210">
        <f t="shared" si="631"/>
        <v>0</v>
      </c>
      <c r="L7169" s="210">
        <f t="shared" si="631"/>
        <v>0</v>
      </c>
      <c r="M7169" s="210">
        <f t="shared" si="631"/>
        <v>0</v>
      </c>
      <c r="N7169" s="210">
        <f t="shared" si="631"/>
        <v>0</v>
      </c>
      <c r="O7169" s="210">
        <f t="shared" si="631"/>
        <v>0</v>
      </c>
      <c r="P7169" s="210">
        <f t="shared" si="631"/>
        <v>0</v>
      </c>
      <c r="Q7169" s="210">
        <f t="shared" si="631"/>
        <v>0</v>
      </c>
      <c r="R7169" s="210">
        <f t="shared" si="631"/>
        <v>0</v>
      </c>
    </row>
    <row r="7170" spans="1:18" hidden="1" outlineLevel="2" x14ac:dyDescent="0.35">
      <c r="A7170" s="209" t="str">
        <f>'Usages mobilité'!A6</f>
        <v>Usage mobilité n°3</v>
      </c>
      <c r="B7170" s="209" t="s">
        <v>637</v>
      </c>
      <c r="C7170" s="209"/>
      <c r="D7170" s="210">
        <f>IF(B$7159&lt;&gt;"",IF(B$7159='Usages mobilité'!BF6,'Usages mobilité'!BD6,0),0)</f>
        <v>0</v>
      </c>
      <c r="E7170" s="210">
        <f t="shared" si="631"/>
        <v>0</v>
      </c>
      <c r="F7170" s="210">
        <f t="shared" si="631"/>
        <v>0</v>
      </c>
      <c r="G7170" s="210">
        <f t="shared" si="631"/>
        <v>0</v>
      </c>
      <c r="H7170" s="210">
        <f t="shared" si="631"/>
        <v>0</v>
      </c>
      <c r="I7170" s="210">
        <f t="shared" si="631"/>
        <v>0</v>
      </c>
      <c r="J7170" s="210">
        <f t="shared" si="631"/>
        <v>0</v>
      </c>
      <c r="K7170" s="210">
        <f t="shared" si="631"/>
        <v>0</v>
      </c>
      <c r="L7170" s="210">
        <f t="shared" si="631"/>
        <v>0</v>
      </c>
      <c r="M7170" s="210">
        <f t="shared" si="631"/>
        <v>0</v>
      </c>
      <c r="N7170" s="210">
        <f t="shared" si="631"/>
        <v>0</v>
      </c>
      <c r="O7170" s="210">
        <f t="shared" si="631"/>
        <v>0</v>
      </c>
      <c r="P7170" s="210">
        <f t="shared" si="631"/>
        <v>0</v>
      </c>
      <c r="Q7170" s="210">
        <f t="shared" si="631"/>
        <v>0</v>
      </c>
      <c r="R7170" s="210">
        <f t="shared" si="631"/>
        <v>0</v>
      </c>
    </row>
    <row r="7171" spans="1:18" hidden="1" outlineLevel="2" x14ac:dyDescent="0.35">
      <c r="A7171" s="209" t="str">
        <f>'Usages mobilité'!A7</f>
        <v>Usage mobilité n°4</v>
      </c>
      <c r="B7171" s="209" t="s">
        <v>637</v>
      </c>
      <c r="C7171" s="209"/>
      <c r="D7171" s="210">
        <f>IF(B$7159&lt;&gt;"",IF(B$7159='Usages mobilité'!BF7,'Usages mobilité'!BD7,0),0)</f>
        <v>0</v>
      </c>
      <c r="E7171" s="210">
        <f t="shared" si="631"/>
        <v>0</v>
      </c>
      <c r="F7171" s="210">
        <f t="shared" si="631"/>
        <v>0</v>
      </c>
      <c r="G7171" s="210">
        <f t="shared" si="631"/>
        <v>0</v>
      </c>
      <c r="H7171" s="210">
        <f t="shared" si="631"/>
        <v>0</v>
      </c>
      <c r="I7171" s="210">
        <f t="shared" si="631"/>
        <v>0</v>
      </c>
      <c r="J7171" s="210">
        <f t="shared" si="631"/>
        <v>0</v>
      </c>
      <c r="K7171" s="210">
        <f t="shared" si="631"/>
        <v>0</v>
      </c>
      <c r="L7171" s="210">
        <f t="shared" si="631"/>
        <v>0</v>
      </c>
      <c r="M7171" s="210">
        <f t="shared" si="631"/>
        <v>0</v>
      </c>
      <c r="N7171" s="210">
        <f t="shared" si="631"/>
        <v>0</v>
      </c>
      <c r="O7171" s="210">
        <f t="shared" si="631"/>
        <v>0</v>
      </c>
      <c r="P7171" s="210">
        <f t="shared" si="631"/>
        <v>0</v>
      </c>
      <c r="Q7171" s="210">
        <f t="shared" si="631"/>
        <v>0</v>
      </c>
      <c r="R7171" s="210">
        <f t="shared" si="631"/>
        <v>0</v>
      </c>
    </row>
    <row r="7172" spans="1:18" hidden="1" outlineLevel="2" x14ac:dyDescent="0.35">
      <c r="A7172" s="209" t="str">
        <f>'Usages mobilité'!A8</f>
        <v>Usage mobilité n°5</v>
      </c>
      <c r="B7172" s="209" t="s">
        <v>637</v>
      </c>
      <c r="C7172" s="209"/>
      <c r="D7172" s="210">
        <f>IF(B$7159&lt;&gt;"",IF(B$7159='Usages mobilité'!BF8,'Usages mobilité'!BD8,0),0)</f>
        <v>0</v>
      </c>
      <c r="E7172" s="210">
        <f t="shared" si="631"/>
        <v>0</v>
      </c>
      <c r="F7172" s="210">
        <f t="shared" si="631"/>
        <v>0</v>
      </c>
      <c r="G7172" s="210">
        <f t="shared" si="631"/>
        <v>0</v>
      </c>
      <c r="H7172" s="210">
        <f t="shared" si="631"/>
        <v>0</v>
      </c>
      <c r="I7172" s="210">
        <f t="shared" si="631"/>
        <v>0</v>
      </c>
      <c r="J7172" s="210">
        <f t="shared" si="631"/>
        <v>0</v>
      </c>
      <c r="K7172" s="210">
        <f t="shared" si="631"/>
        <v>0</v>
      </c>
      <c r="L7172" s="210">
        <f t="shared" si="631"/>
        <v>0</v>
      </c>
      <c r="M7172" s="210">
        <f t="shared" si="631"/>
        <v>0</v>
      </c>
      <c r="N7172" s="210">
        <f t="shared" si="631"/>
        <v>0</v>
      </c>
      <c r="O7172" s="210">
        <f t="shared" si="631"/>
        <v>0</v>
      </c>
      <c r="P7172" s="210">
        <f t="shared" si="631"/>
        <v>0</v>
      </c>
      <c r="Q7172" s="210">
        <f t="shared" si="631"/>
        <v>0</v>
      </c>
      <c r="R7172" s="210">
        <f t="shared" si="631"/>
        <v>0</v>
      </c>
    </row>
    <row r="7173" spans="1:18" hidden="1" outlineLevel="2" x14ac:dyDescent="0.35">
      <c r="A7173" s="209" t="str">
        <f>'Usages mobilité'!A9</f>
        <v>Usage mobilité n°6</v>
      </c>
      <c r="B7173" s="209" t="s">
        <v>637</v>
      </c>
      <c r="C7173" s="209"/>
      <c r="D7173" s="210">
        <f>IF(B$7159&lt;&gt;"",IF(B$7159='Usages mobilité'!BF9,'Usages mobilité'!BD9,0),0)</f>
        <v>0</v>
      </c>
      <c r="E7173" s="210">
        <f t="shared" si="631"/>
        <v>0</v>
      </c>
      <c r="F7173" s="210">
        <f t="shared" si="631"/>
        <v>0</v>
      </c>
      <c r="G7173" s="210">
        <f t="shared" si="631"/>
        <v>0</v>
      </c>
      <c r="H7173" s="210">
        <f t="shared" si="631"/>
        <v>0</v>
      </c>
      <c r="I7173" s="210">
        <f t="shared" si="631"/>
        <v>0</v>
      </c>
      <c r="J7173" s="210">
        <f t="shared" si="631"/>
        <v>0</v>
      </c>
      <c r="K7173" s="210">
        <f t="shared" si="631"/>
        <v>0</v>
      </c>
      <c r="L7173" s="210">
        <f t="shared" si="631"/>
        <v>0</v>
      </c>
      <c r="M7173" s="210">
        <f t="shared" si="631"/>
        <v>0</v>
      </c>
      <c r="N7173" s="210">
        <f t="shared" si="631"/>
        <v>0</v>
      </c>
      <c r="O7173" s="210">
        <f t="shared" si="631"/>
        <v>0</v>
      </c>
      <c r="P7173" s="210">
        <f t="shared" si="631"/>
        <v>0</v>
      </c>
      <c r="Q7173" s="210">
        <f t="shared" si="631"/>
        <v>0</v>
      </c>
      <c r="R7173" s="210">
        <f t="shared" si="631"/>
        <v>0</v>
      </c>
    </row>
    <row r="7174" spans="1:18" hidden="1" outlineLevel="2" x14ac:dyDescent="0.35">
      <c r="A7174" s="209" t="str">
        <f>'Usages mobilité'!A10</f>
        <v>Usage mobilité n°7</v>
      </c>
      <c r="B7174" s="209" t="s">
        <v>637</v>
      </c>
      <c r="C7174" s="209"/>
      <c r="D7174" s="210">
        <f>IF(B$7159&lt;&gt;"",IF(B$7159='Usages mobilité'!BF10,'Usages mobilité'!BD10,0),0)</f>
        <v>0</v>
      </c>
      <c r="E7174" s="210">
        <f t="shared" si="631"/>
        <v>0</v>
      </c>
      <c r="F7174" s="210">
        <f t="shared" si="631"/>
        <v>0</v>
      </c>
      <c r="G7174" s="210">
        <f t="shared" si="631"/>
        <v>0</v>
      </c>
      <c r="H7174" s="210">
        <f t="shared" si="631"/>
        <v>0</v>
      </c>
      <c r="I7174" s="210">
        <f t="shared" si="631"/>
        <v>0</v>
      </c>
      <c r="J7174" s="210">
        <f t="shared" si="631"/>
        <v>0</v>
      </c>
      <c r="K7174" s="210">
        <f t="shared" si="631"/>
        <v>0</v>
      </c>
      <c r="L7174" s="210">
        <f t="shared" si="631"/>
        <v>0</v>
      </c>
      <c r="M7174" s="210">
        <f t="shared" si="631"/>
        <v>0</v>
      </c>
      <c r="N7174" s="210">
        <f t="shared" si="631"/>
        <v>0</v>
      </c>
      <c r="O7174" s="210">
        <f t="shared" si="631"/>
        <v>0</v>
      </c>
      <c r="P7174" s="210">
        <f t="shared" si="631"/>
        <v>0</v>
      </c>
      <c r="Q7174" s="210">
        <f t="shared" si="631"/>
        <v>0</v>
      </c>
      <c r="R7174" s="210">
        <f t="shared" si="631"/>
        <v>0</v>
      </c>
    </row>
    <row r="7175" spans="1:18" hidden="1" outlineLevel="2" x14ac:dyDescent="0.35">
      <c r="A7175" s="209" t="str">
        <f>'Usages mobilité'!A11</f>
        <v>Usage mobilité n°8</v>
      </c>
      <c r="B7175" s="209" t="s">
        <v>637</v>
      </c>
      <c r="C7175" s="209"/>
      <c r="D7175" s="210">
        <f>IF(B$7159&lt;&gt;"",IF(B$7159='Usages mobilité'!BF11,'Usages mobilité'!BD11,0),0)</f>
        <v>0</v>
      </c>
      <c r="E7175" s="210">
        <f t="shared" si="631"/>
        <v>0</v>
      </c>
      <c r="F7175" s="210">
        <f t="shared" si="631"/>
        <v>0</v>
      </c>
      <c r="G7175" s="210">
        <f t="shared" si="631"/>
        <v>0</v>
      </c>
      <c r="H7175" s="210">
        <f t="shared" si="631"/>
        <v>0</v>
      </c>
      <c r="I7175" s="210">
        <f t="shared" si="631"/>
        <v>0</v>
      </c>
      <c r="J7175" s="210">
        <f t="shared" si="631"/>
        <v>0</v>
      </c>
      <c r="K7175" s="210">
        <f t="shared" si="631"/>
        <v>0</v>
      </c>
      <c r="L7175" s="210">
        <f t="shared" si="631"/>
        <v>0</v>
      </c>
      <c r="M7175" s="210">
        <f t="shared" si="631"/>
        <v>0</v>
      </c>
      <c r="N7175" s="210">
        <f t="shared" si="631"/>
        <v>0</v>
      </c>
      <c r="O7175" s="210">
        <f t="shared" si="631"/>
        <v>0</v>
      </c>
      <c r="P7175" s="210">
        <f t="shared" si="631"/>
        <v>0</v>
      </c>
      <c r="Q7175" s="210">
        <f t="shared" si="631"/>
        <v>0</v>
      </c>
      <c r="R7175" s="210">
        <f t="shared" si="631"/>
        <v>0</v>
      </c>
    </row>
    <row r="7176" spans="1:18" hidden="1" outlineLevel="2" x14ac:dyDescent="0.35">
      <c r="A7176" s="209" t="str">
        <f>'Usages mobilité'!A12</f>
        <v>Usage mobilité n°9</v>
      </c>
      <c r="B7176" s="209" t="s">
        <v>637</v>
      </c>
      <c r="C7176" s="209"/>
      <c r="D7176" s="210">
        <f>IF(B$7159&lt;&gt;"",IF(B$7159='Usages mobilité'!BF12,'Usages mobilité'!BD12,0),0)</f>
        <v>0</v>
      </c>
      <c r="E7176" s="210">
        <f t="shared" si="631"/>
        <v>0</v>
      </c>
      <c r="F7176" s="210">
        <f t="shared" si="631"/>
        <v>0</v>
      </c>
      <c r="G7176" s="210">
        <f t="shared" si="631"/>
        <v>0</v>
      </c>
      <c r="H7176" s="210">
        <f t="shared" si="631"/>
        <v>0</v>
      </c>
      <c r="I7176" s="210">
        <f t="shared" si="631"/>
        <v>0</v>
      </c>
      <c r="J7176" s="210">
        <f t="shared" si="631"/>
        <v>0</v>
      </c>
      <c r="K7176" s="210">
        <f t="shared" si="631"/>
        <v>0</v>
      </c>
      <c r="L7176" s="210">
        <f t="shared" si="631"/>
        <v>0</v>
      </c>
      <c r="M7176" s="210">
        <f t="shared" si="631"/>
        <v>0</v>
      </c>
      <c r="N7176" s="210">
        <f t="shared" si="631"/>
        <v>0</v>
      </c>
      <c r="O7176" s="210">
        <f t="shared" si="631"/>
        <v>0</v>
      </c>
      <c r="P7176" s="210">
        <f t="shared" si="631"/>
        <v>0</v>
      </c>
      <c r="Q7176" s="210">
        <f t="shared" si="631"/>
        <v>0</v>
      </c>
      <c r="R7176" s="210">
        <f t="shared" si="631"/>
        <v>0</v>
      </c>
    </row>
    <row r="7177" spans="1:18" hidden="1" outlineLevel="2" x14ac:dyDescent="0.35">
      <c r="A7177" s="209" t="str">
        <f>'Usages mobilité'!A13</f>
        <v>Usage mobilité n°10</v>
      </c>
      <c r="B7177" s="209" t="s">
        <v>637</v>
      </c>
      <c r="C7177" s="209"/>
      <c r="D7177" s="210">
        <f>IF(B$7159&lt;&gt;"",IF(B$7159='Usages mobilité'!BF13,'Usages mobilité'!BD13,0),0)</f>
        <v>0</v>
      </c>
      <c r="E7177" s="210">
        <f t="shared" si="631"/>
        <v>0</v>
      </c>
      <c r="F7177" s="210">
        <f t="shared" si="631"/>
        <v>0</v>
      </c>
      <c r="G7177" s="210">
        <f t="shared" si="631"/>
        <v>0</v>
      </c>
      <c r="H7177" s="210">
        <f t="shared" si="631"/>
        <v>0</v>
      </c>
      <c r="I7177" s="210">
        <f t="shared" si="631"/>
        <v>0</v>
      </c>
      <c r="J7177" s="210">
        <f t="shared" si="631"/>
        <v>0</v>
      </c>
      <c r="K7177" s="210">
        <f t="shared" si="631"/>
        <v>0</v>
      </c>
      <c r="L7177" s="210">
        <f t="shared" si="631"/>
        <v>0</v>
      </c>
      <c r="M7177" s="210">
        <f t="shared" si="631"/>
        <v>0</v>
      </c>
      <c r="N7177" s="210">
        <f t="shared" si="631"/>
        <v>0</v>
      </c>
      <c r="O7177" s="210">
        <f t="shared" si="631"/>
        <v>0</v>
      </c>
      <c r="P7177" s="210">
        <f t="shared" si="631"/>
        <v>0</v>
      </c>
      <c r="Q7177" s="210">
        <f t="shared" si="631"/>
        <v>0</v>
      </c>
      <c r="R7177" s="210">
        <f t="shared" si="631"/>
        <v>0</v>
      </c>
    </row>
    <row r="7178" spans="1:18" hidden="1" outlineLevel="2" x14ac:dyDescent="0.35">
      <c r="A7178" s="209" t="str">
        <f>'Usages mobilité'!A14</f>
        <v>Usage mobilité n°11</v>
      </c>
      <c r="B7178" s="209" t="s">
        <v>637</v>
      </c>
      <c r="C7178" s="209"/>
      <c r="D7178" s="210">
        <f>IF(B$7159&lt;&gt;"",IF(B$7159='Usages mobilité'!BF14,'Usages mobilité'!BD14,0),0)</f>
        <v>0</v>
      </c>
      <c r="E7178" s="210">
        <f t="shared" ref="E7178:R7187" si="632">$D7178</f>
        <v>0</v>
      </c>
      <c r="F7178" s="210">
        <f t="shared" si="632"/>
        <v>0</v>
      </c>
      <c r="G7178" s="210">
        <f t="shared" si="632"/>
        <v>0</v>
      </c>
      <c r="H7178" s="210">
        <f t="shared" si="632"/>
        <v>0</v>
      </c>
      <c r="I7178" s="210">
        <f t="shared" si="632"/>
        <v>0</v>
      </c>
      <c r="J7178" s="210">
        <f t="shared" si="632"/>
        <v>0</v>
      </c>
      <c r="K7178" s="210">
        <f t="shared" si="632"/>
        <v>0</v>
      </c>
      <c r="L7178" s="210">
        <f t="shared" si="632"/>
        <v>0</v>
      </c>
      <c r="M7178" s="210">
        <f t="shared" si="632"/>
        <v>0</v>
      </c>
      <c r="N7178" s="210">
        <f t="shared" si="632"/>
        <v>0</v>
      </c>
      <c r="O7178" s="210">
        <f t="shared" si="632"/>
        <v>0</v>
      </c>
      <c r="P7178" s="210">
        <f t="shared" si="632"/>
        <v>0</v>
      </c>
      <c r="Q7178" s="210">
        <f t="shared" si="632"/>
        <v>0</v>
      </c>
      <c r="R7178" s="210">
        <f t="shared" si="632"/>
        <v>0</v>
      </c>
    </row>
    <row r="7179" spans="1:18" hidden="1" outlineLevel="2" x14ac:dyDescent="0.35">
      <c r="A7179" s="209" t="str">
        <f>'Usages mobilité'!A15</f>
        <v>Usage mobilité n°12</v>
      </c>
      <c r="B7179" s="209" t="s">
        <v>637</v>
      </c>
      <c r="C7179" s="209"/>
      <c r="D7179" s="210">
        <f>IF(B$7159&lt;&gt;"",IF(B$7159='Usages mobilité'!BF15,'Usages mobilité'!BD15,0),0)</f>
        <v>0</v>
      </c>
      <c r="E7179" s="210">
        <f t="shared" si="632"/>
        <v>0</v>
      </c>
      <c r="F7179" s="210">
        <f t="shared" si="632"/>
        <v>0</v>
      </c>
      <c r="G7179" s="210">
        <f t="shared" si="632"/>
        <v>0</v>
      </c>
      <c r="H7179" s="210">
        <f t="shared" si="632"/>
        <v>0</v>
      </c>
      <c r="I7179" s="210">
        <f t="shared" si="632"/>
        <v>0</v>
      </c>
      <c r="J7179" s="210">
        <f t="shared" si="632"/>
        <v>0</v>
      </c>
      <c r="K7179" s="210">
        <f t="shared" si="632"/>
        <v>0</v>
      </c>
      <c r="L7179" s="210">
        <f t="shared" si="632"/>
        <v>0</v>
      </c>
      <c r="M7179" s="210">
        <f t="shared" si="632"/>
        <v>0</v>
      </c>
      <c r="N7179" s="210">
        <f t="shared" si="632"/>
        <v>0</v>
      </c>
      <c r="O7179" s="210">
        <f t="shared" si="632"/>
        <v>0</v>
      </c>
      <c r="P7179" s="210">
        <f t="shared" si="632"/>
        <v>0</v>
      </c>
      <c r="Q7179" s="210">
        <f t="shared" si="632"/>
        <v>0</v>
      </c>
      <c r="R7179" s="210">
        <f t="shared" si="632"/>
        <v>0</v>
      </c>
    </row>
    <row r="7180" spans="1:18" hidden="1" outlineLevel="2" x14ac:dyDescent="0.35">
      <c r="A7180" s="209" t="str">
        <f>'Usages mobilité'!A16</f>
        <v>Usage mobilité n°13</v>
      </c>
      <c r="B7180" s="209" t="s">
        <v>637</v>
      </c>
      <c r="C7180" s="209"/>
      <c r="D7180" s="210">
        <f>IF(B$7159&lt;&gt;"",IF(B$7159='Usages mobilité'!BF16,'Usages mobilité'!BD16,0),0)</f>
        <v>0</v>
      </c>
      <c r="E7180" s="210">
        <f t="shared" si="632"/>
        <v>0</v>
      </c>
      <c r="F7180" s="210">
        <f t="shared" si="632"/>
        <v>0</v>
      </c>
      <c r="G7180" s="210">
        <f t="shared" si="632"/>
        <v>0</v>
      </c>
      <c r="H7180" s="210">
        <f t="shared" si="632"/>
        <v>0</v>
      </c>
      <c r="I7180" s="210">
        <f t="shared" si="632"/>
        <v>0</v>
      </c>
      <c r="J7180" s="210">
        <f t="shared" si="632"/>
        <v>0</v>
      </c>
      <c r="K7180" s="210">
        <f t="shared" si="632"/>
        <v>0</v>
      </c>
      <c r="L7180" s="210">
        <f t="shared" si="632"/>
        <v>0</v>
      </c>
      <c r="M7180" s="210">
        <f t="shared" si="632"/>
        <v>0</v>
      </c>
      <c r="N7180" s="210">
        <f t="shared" si="632"/>
        <v>0</v>
      </c>
      <c r="O7180" s="210">
        <f t="shared" si="632"/>
        <v>0</v>
      </c>
      <c r="P7180" s="210">
        <f t="shared" si="632"/>
        <v>0</v>
      </c>
      <c r="Q7180" s="210">
        <f t="shared" si="632"/>
        <v>0</v>
      </c>
      <c r="R7180" s="210">
        <f t="shared" si="632"/>
        <v>0</v>
      </c>
    </row>
    <row r="7181" spans="1:18" hidden="1" outlineLevel="2" x14ac:dyDescent="0.35">
      <c r="A7181" s="209" t="str">
        <f>'Usages mobilité'!A17</f>
        <v>Usage mobilité n°14</v>
      </c>
      <c r="B7181" s="209" t="s">
        <v>637</v>
      </c>
      <c r="C7181" s="209"/>
      <c r="D7181" s="210">
        <f>IF(B$7159&lt;&gt;"",IF(B$7159='Usages mobilité'!BF17,'Usages mobilité'!BD17,0),0)</f>
        <v>0</v>
      </c>
      <c r="E7181" s="210">
        <f t="shared" si="632"/>
        <v>0</v>
      </c>
      <c r="F7181" s="210">
        <f t="shared" si="632"/>
        <v>0</v>
      </c>
      <c r="G7181" s="210">
        <f t="shared" si="632"/>
        <v>0</v>
      </c>
      <c r="H7181" s="210">
        <f t="shared" si="632"/>
        <v>0</v>
      </c>
      <c r="I7181" s="210">
        <f t="shared" si="632"/>
        <v>0</v>
      </c>
      <c r="J7181" s="210">
        <f t="shared" si="632"/>
        <v>0</v>
      </c>
      <c r="K7181" s="210">
        <f t="shared" si="632"/>
        <v>0</v>
      </c>
      <c r="L7181" s="210">
        <f t="shared" si="632"/>
        <v>0</v>
      </c>
      <c r="M7181" s="210">
        <f t="shared" si="632"/>
        <v>0</v>
      </c>
      <c r="N7181" s="210">
        <f t="shared" si="632"/>
        <v>0</v>
      </c>
      <c r="O7181" s="210">
        <f t="shared" si="632"/>
        <v>0</v>
      </c>
      <c r="P7181" s="210">
        <f t="shared" si="632"/>
        <v>0</v>
      </c>
      <c r="Q7181" s="210">
        <f t="shared" si="632"/>
        <v>0</v>
      </c>
      <c r="R7181" s="210">
        <f t="shared" si="632"/>
        <v>0</v>
      </c>
    </row>
    <row r="7182" spans="1:18" hidden="1" outlineLevel="2" x14ac:dyDescent="0.35">
      <c r="A7182" s="209" t="str">
        <f>'Usages mobilité'!A18</f>
        <v>Usage mobilité n°15</v>
      </c>
      <c r="B7182" s="209" t="s">
        <v>637</v>
      </c>
      <c r="C7182" s="209"/>
      <c r="D7182" s="210">
        <f>IF(B$7159&lt;&gt;"",IF(B$7159='Usages mobilité'!BF18,'Usages mobilité'!BD18,0),0)</f>
        <v>0</v>
      </c>
      <c r="E7182" s="210">
        <f t="shared" si="632"/>
        <v>0</v>
      </c>
      <c r="F7182" s="210">
        <f t="shared" si="632"/>
        <v>0</v>
      </c>
      <c r="G7182" s="210">
        <f t="shared" si="632"/>
        <v>0</v>
      </c>
      <c r="H7182" s="210">
        <f t="shared" si="632"/>
        <v>0</v>
      </c>
      <c r="I7182" s="210">
        <f t="shared" si="632"/>
        <v>0</v>
      </c>
      <c r="J7182" s="210">
        <f t="shared" si="632"/>
        <v>0</v>
      </c>
      <c r="K7182" s="210">
        <f t="shared" si="632"/>
        <v>0</v>
      </c>
      <c r="L7182" s="210">
        <f t="shared" si="632"/>
        <v>0</v>
      </c>
      <c r="M7182" s="210">
        <f t="shared" si="632"/>
        <v>0</v>
      </c>
      <c r="N7182" s="210">
        <f t="shared" si="632"/>
        <v>0</v>
      </c>
      <c r="O7182" s="210">
        <f t="shared" si="632"/>
        <v>0</v>
      </c>
      <c r="P7182" s="210">
        <f t="shared" si="632"/>
        <v>0</v>
      </c>
      <c r="Q7182" s="210">
        <f t="shared" si="632"/>
        <v>0</v>
      </c>
      <c r="R7182" s="210">
        <f t="shared" si="632"/>
        <v>0</v>
      </c>
    </row>
    <row r="7183" spans="1:18" hidden="1" outlineLevel="2" x14ac:dyDescent="0.35">
      <c r="A7183" s="209" t="str">
        <f>'Usages mobilité'!A19</f>
        <v>Usage mobilité n°16</v>
      </c>
      <c r="B7183" s="209" t="s">
        <v>637</v>
      </c>
      <c r="C7183" s="209"/>
      <c r="D7183" s="210">
        <f>IF(B$7159&lt;&gt;"",IF(B$7159='Usages mobilité'!BF19,'Usages mobilité'!BD19,0),0)</f>
        <v>0</v>
      </c>
      <c r="E7183" s="210">
        <f t="shared" si="632"/>
        <v>0</v>
      </c>
      <c r="F7183" s="210">
        <f t="shared" si="632"/>
        <v>0</v>
      </c>
      <c r="G7183" s="210">
        <f t="shared" si="632"/>
        <v>0</v>
      </c>
      <c r="H7183" s="210">
        <f t="shared" si="632"/>
        <v>0</v>
      </c>
      <c r="I7183" s="210">
        <f t="shared" si="632"/>
        <v>0</v>
      </c>
      <c r="J7183" s="210">
        <f t="shared" si="632"/>
        <v>0</v>
      </c>
      <c r="K7183" s="210">
        <f t="shared" si="632"/>
        <v>0</v>
      </c>
      <c r="L7183" s="210">
        <f t="shared" si="632"/>
        <v>0</v>
      </c>
      <c r="M7183" s="210">
        <f t="shared" si="632"/>
        <v>0</v>
      </c>
      <c r="N7183" s="210">
        <f t="shared" si="632"/>
        <v>0</v>
      </c>
      <c r="O7183" s="210">
        <f t="shared" si="632"/>
        <v>0</v>
      </c>
      <c r="P7183" s="210">
        <f t="shared" si="632"/>
        <v>0</v>
      </c>
      <c r="Q7183" s="210">
        <f t="shared" si="632"/>
        <v>0</v>
      </c>
      <c r="R7183" s="210">
        <f t="shared" si="632"/>
        <v>0</v>
      </c>
    </row>
    <row r="7184" spans="1:18" hidden="1" outlineLevel="2" x14ac:dyDescent="0.35">
      <c r="A7184" s="209" t="str">
        <f>'Usages mobilité'!A20</f>
        <v>Usage mobilité n°17</v>
      </c>
      <c r="B7184" s="209" t="s">
        <v>637</v>
      </c>
      <c r="C7184" s="209"/>
      <c r="D7184" s="210">
        <f>IF(B$7159&lt;&gt;"",IF(B$7159='Usages mobilité'!BF20,'Usages mobilité'!BD20,0),0)</f>
        <v>0</v>
      </c>
      <c r="E7184" s="210">
        <f t="shared" si="632"/>
        <v>0</v>
      </c>
      <c r="F7184" s="210">
        <f t="shared" si="632"/>
        <v>0</v>
      </c>
      <c r="G7184" s="210">
        <f t="shared" si="632"/>
        <v>0</v>
      </c>
      <c r="H7184" s="210">
        <f t="shared" si="632"/>
        <v>0</v>
      </c>
      <c r="I7184" s="210">
        <f t="shared" si="632"/>
        <v>0</v>
      </c>
      <c r="J7184" s="210">
        <f t="shared" si="632"/>
        <v>0</v>
      </c>
      <c r="K7184" s="210">
        <f t="shared" si="632"/>
        <v>0</v>
      </c>
      <c r="L7184" s="210">
        <f t="shared" si="632"/>
        <v>0</v>
      </c>
      <c r="M7184" s="210">
        <f t="shared" si="632"/>
        <v>0</v>
      </c>
      <c r="N7184" s="210">
        <f t="shared" si="632"/>
        <v>0</v>
      </c>
      <c r="O7184" s="210">
        <f t="shared" si="632"/>
        <v>0</v>
      </c>
      <c r="P7184" s="210">
        <f t="shared" si="632"/>
        <v>0</v>
      </c>
      <c r="Q7184" s="210">
        <f t="shared" si="632"/>
        <v>0</v>
      </c>
      <c r="R7184" s="210">
        <f t="shared" si="632"/>
        <v>0</v>
      </c>
    </row>
    <row r="7185" spans="1:18" hidden="1" outlineLevel="2" x14ac:dyDescent="0.35">
      <c r="A7185" s="209" t="str">
        <f>'Usages mobilité'!A21</f>
        <v>Usage mobilité n°18</v>
      </c>
      <c r="B7185" s="209" t="s">
        <v>637</v>
      </c>
      <c r="C7185" s="209"/>
      <c r="D7185" s="210">
        <f>IF(B$7159&lt;&gt;"",IF(B$7159='Usages mobilité'!BF21,'Usages mobilité'!BD21,0),0)</f>
        <v>0</v>
      </c>
      <c r="E7185" s="210">
        <f t="shared" si="632"/>
        <v>0</v>
      </c>
      <c r="F7185" s="210">
        <f t="shared" si="632"/>
        <v>0</v>
      </c>
      <c r="G7185" s="210">
        <f t="shared" si="632"/>
        <v>0</v>
      </c>
      <c r="H7185" s="210">
        <f t="shared" si="632"/>
        <v>0</v>
      </c>
      <c r="I7185" s="210">
        <f t="shared" si="632"/>
        <v>0</v>
      </c>
      <c r="J7185" s="210">
        <f t="shared" si="632"/>
        <v>0</v>
      </c>
      <c r="K7185" s="210">
        <f t="shared" si="632"/>
        <v>0</v>
      </c>
      <c r="L7185" s="210">
        <f t="shared" si="632"/>
        <v>0</v>
      </c>
      <c r="M7185" s="210">
        <f t="shared" si="632"/>
        <v>0</v>
      </c>
      <c r="N7185" s="210">
        <f t="shared" si="632"/>
        <v>0</v>
      </c>
      <c r="O7185" s="210">
        <f t="shared" si="632"/>
        <v>0</v>
      </c>
      <c r="P7185" s="210">
        <f t="shared" si="632"/>
        <v>0</v>
      </c>
      <c r="Q7185" s="210">
        <f t="shared" si="632"/>
        <v>0</v>
      </c>
      <c r="R7185" s="210">
        <f t="shared" si="632"/>
        <v>0</v>
      </c>
    </row>
    <row r="7186" spans="1:18" hidden="1" outlineLevel="2" x14ac:dyDescent="0.35">
      <c r="A7186" s="209" t="str">
        <f>'Usages mobilité'!A22</f>
        <v>Usage mobilité n°19</v>
      </c>
      <c r="B7186" s="209" t="s">
        <v>637</v>
      </c>
      <c r="C7186" s="209"/>
      <c r="D7186" s="210">
        <f>IF(B$7159&lt;&gt;"",IF(B$7159='Usages mobilité'!BF22,'Usages mobilité'!BD22,0),0)</f>
        <v>0</v>
      </c>
      <c r="E7186" s="210">
        <f t="shared" si="632"/>
        <v>0</v>
      </c>
      <c r="F7186" s="210">
        <f t="shared" si="632"/>
        <v>0</v>
      </c>
      <c r="G7186" s="210">
        <f t="shared" si="632"/>
        <v>0</v>
      </c>
      <c r="H7186" s="210">
        <f t="shared" si="632"/>
        <v>0</v>
      </c>
      <c r="I7186" s="210">
        <f t="shared" si="632"/>
        <v>0</v>
      </c>
      <c r="J7186" s="210">
        <f t="shared" si="632"/>
        <v>0</v>
      </c>
      <c r="K7186" s="210">
        <f t="shared" si="632"/>
        <v>0</v>
      </c>
      <c r="L7186" s="210">
        <f t="shared" si="632"/>
        <v>0</v>
      </c>
      <c r="M7186" s="210">
        <f t="shared" si="632"/>
        <v>0</v>
      </c>
      <c r="N7186" s="210">
        <f t="shared" si="632"/>
        <v>0</v>
      </c>
      <c r="O7186" s="210">
        <f t="shared" si="632"/>
        <v>0</v>
      </c>
      <c r="P7186" s="210">
        <f t="shared" si="632"/>
        <v>0</v>
      </c>
      <c r="Q7186" s="210">
        <f t="shared" si="632"/>
        <v>0</v>
      </c>
      <c r="R7186" s="210">
        <f t="shared" si="632"/>
        <v>0</v>
      </c>
    </row>
    <row r="7187" spans="1:18" hidden="1" outlineLevel="2" x14ac:dyDescent="0.35">
      <c r="A7187" s="209" t="str">
        <f>'Usages mobilité'!A23</f>
        <v>Usage mobilité n°20</v>
      </c>
      <c r="B7187" s="209" t="s">
        <v>637</v>
      </c>
      <c r="C7187" s="209"/>
      <c r="D7187" s="210">
        <f>IF(B$7159&lt;&gt;"",IF(B$7159='Usages mobilité'!BF23,'Usages mobilité'!BD23,0),0)</f>
        <v>0</v>
      </c>
      <c r="E7187" s="210">
        <f t="shared" si="632"/>
        <v>0</v>
      </c>
      <c r="F7187" s="210">
        <f t="shared" si="632"/>
        <v>0</v>
      </c>
      <c r="G7187" s="210">
        <f t="shared" si="632"/>
        <v>0</v>
      </c>
      <c r="H7187" s="210">
        <f t="shared" si="632"/>
        <v>0</v>
      </c>
      <c r="I7187" s="210">
        <f t="shared" si="632"/>
        <v>0</v>
      </c>
      <c r="J7187" s="210">
        <f t="shared" si="632"/>
        <v>0</v>
      </c>
      <c r="K7187" s="210">
        <f t="shared" si="632"/>
        <v>0</v>
      </c>
      <c r="L7187" s="210">
        <f t="shared" si="632"/>
        <v>0</v>
      </c>
      <c r="M7187" s="210">
        <f t="shared" si="632"/>
        <v>0</v>
      </c>
      <c r="N7187" s="210">
        <f t="shared" si="632"/>
        <v>0</v>
      </c>
      <c r="O7187" s="210">
        <f t="shared" si="632"/>
        <v>0</v>
      </c>
      <c r="P7187" s="210">
        <f t="shared" si="632"/>
        <v>0</v>
      </c>
      <c r="Q7187" s="210">
        <f t="shared" si="632"/>
        <v>0</v>
      </c>
      <c r="R7187" s="210">
        <f t="shared" si="632"/>
        <v>0</v>
      </c>
    </row>
    <row r="7188" spans="1:18" hidden="1" outlineLevel="2" x14ac:dyDescent="0.35">
      <c r="A7188" s="209" t="str">
        <f>'Usages mobilité'!A24</f>
        <v>Usage mobilité n°21</v>
      </c>
      <c r="B7188" s="209" t="s">
        <v>637</v>
      </c>
      <c r="C7188" s="209"/>
      <c r="D7188" s="210">
        <f>IF(B$7159&lt;&gt;"",IF(B$7159='Usages mobilité'!BF24,'Usages mobilité'!BD24,0),0)</f>
        <v>0</v>
      </c>
      <c r="E7188" s="210">
        <f t="shared" ref="E7188:R7197" si="633">$D7188</f>
        <v>0</v>
      </c>
      <c r="F7188" s="210">
        <f t="shared" si="633"/>
        <v>0</v>
      </c>
      <c r="G7188" s="210">
        <f t="shared" si="633"/>
        <v>0</v>
      </c>
      <c r="H7188" s="210">
        <f t="shared" si="633"/>
        <v>0</v>
      </c>
      <c r="I7188" s="210">
        <f t="shared" si="633"/>
        <v>0</v>
      </c>
      <c r="J7188" s="210">
        <f t="shared" si="633"/>
        <v>0</v>
      </c>
      <c r="K7188" s="210">
        <f t="shared" si="633"/>
        <v>0</v>
      </c>
      <c r="L7188" s="210">
        <f t="shared" si="633"/>
        <v>0</v>
      </c>
      <c r="M7188" s="210">
        <f t="shared" si="633"/>
        <v>0</v>
      </c>
      <c r="N7188" s="210">
        <f t="shared" si="633"/>
        <v>0</v>
      </c>
      <c r="O7188" s="210">
        <f t="shared" si="633"/>
        <v>0</v>
      </c>
      <c r="P7188" s="210">
        <f t="shared" si="633"/>
        <v>0</v>
      </c>
      <c r="Q7188" s="210">
        <f t="shared" si="633"/>
        <v>0</v>
      </c>
      <c r="R7188" s="210">
        <f t="shared" si="633"/>
        <v>0</v>
      </c>
    </row>
    <row r="7189" spans="1:18" hidden="1" outlineLevel="2" x14ac:dyDescent="0.35">
      <c r="A7189" s="209" t="str">
        <f>'Usages mobilité'!A25</f>
        <v>Usage mobilité n°22</v>
      </c>
      <c r="B7189" s="209" t="s">
        <v>637</v>
      </c>
      <c r="C7189" s="209"/>
      <c r="D7189" s="210">
        <f>IF(B$7159&lt;&gt;"",IF(B$7159='Usages mobilité'!BF25,'Usages mobilité'!BD25,0),0)</f>
        <v>0</v>
      </c>
      <c r="E7189" s="210">
        <f t="shared" si="633"/>
        <v>0</v>
      </c>
      <c r="F7189" s="210">
        <f t="shared" si="633"/>
        <v>0</v>
      </c>
      <c r="G7189" s="210">
        <f t="shared" si="633"/>
        <v>0</v>
      </c>
      <c r="H7189" s="210">
        <f t="shared" si="633"/>
        <v>0</v>
      </c>
      <c r="I7189" s="210">
        <f t="shared" si="633"/>
        <v>0</v>
      </c>
      <c r="J7189" s="210">
        <f t="shared" si="633"/>
        <v>0</v>
      </c>
      <c r="K7189" s="210">
        <f t="shared" si="633"/>
        <v>0</v>
      </c>
      <c r="L7189" s="210">
        <f t="shared" si="633"/>
        <v>0</v>
      </c>
      <c r="M7189" s="210">
        <f t="shared" si="633"/>
        <v>0</v>
      </c>
      <c r="N7189" s="210">
        <f t="shared" si="633"/>
        <v>0</v>
      </c>
      <c r="O7189" s="210">
        <f t="shared" si="633"/>
        <v>0</v>
      </c>
      <c r="P7189" s="210">
        <f t="shared" si="633"/>
        <v>0</v>
      </c>
      <c r="Q7189" s="210">
        <f t="shared" si="633"/>
        <v>0</v>
      </c>
      <c r="R7189" s="210">
        <f t="shared" si="633"/>
        <v>0</v>
      </c>
    </row>
    <row r="7190" spans="1:18" hidden="1" outlineLevel="2" x14ac:dyDescent="0.35">
      <c r="A7190" s="209" t="str">
        <f>'Usages mobilité'!A26</f>
        <v>Usage mobilité n°23</v>
      </c>
      <c r="B7190" s="209" t="s">
        <v>637</v>
      </c>
      <c r="C7190" s="209"/>
      <c r="D7190" s="210">
        <f>IF(B$7159&lt;&gt;"",IF(B$7159='Usages mobilité'!BF26,'Usages mobilité'!BD26,0),0)</f>
        <v>0</v>
      </c>
      <c r="E7190" s="210">
        <f t="shared" si="633"/>
        <v>0</v>
      </c>
      <c r="F7190" s="210">
        <f t="shared" si="633"/>
        <v>0</v>
      </c>
      <c r="G7190" s="210">
        <f t="shared" si="633"/>
        <v>0</v>
      </c>
      <c r="H7190" s="210">
        <f t="shared" si="633"/>
        <v>0</v>
      </c>
      <c r="I7190" s="210">
        <f t="shared" si="633"/>
        <v>0</v>
      </c>
      <c r="J7190" s="210">
        <f t="shared" si="633"/>
        <v>0</v>
      </c>
      <c r="K7190" s="210">
        <f t="shared" si="633"/>
        <v>0</v>
      </c>
      <c r="L7190" s="210">
        <f t="shared" si="633"/>
        <v>0</v>
      </c>
      <c r="M7190" s="210">
        <f t="shared" si="633"/>
        <v>0</v>
      </c>
      <c r="N7190" s="210">
        <f t="shared" si="633"/>
        <v>0</v>
      </c>
      <c r="O7190" s="210">
        <f t="shared" si="633"/>
        <v>0</v>
      </c>
      <c r="P7190" s="210">
        <f t="shared" si="633"/>
        <v>0</v>
      </c>
      <c r="Q7190" s="210">
        <f t="shared" si="633"/>
        <v>0</v>
      </c>
      <c r="R7190" s="210">
        <f t="shared" si="633"/>
        <v>0</v>
      </c>
    </row>
    <row r="7191" spans="1:18" hidden="1" outlineLevel="2" x14ac:dyDescent="0.35">
      <c r="A7191" s="209" t="str">
        <f>'Usages mobilité'!A27</f>
        <v>Usage mobilité n°24</v>
      </c>
      <c r="B7191" s="209" t="s">
        <v>637</v>
      </c>
      <c r="C7191" s="209"/>
      <c r="D7191" s="210">
        <f>IF(B$7159&lt;&gt;"",IF(B$7159='Usages mobilité'!BF27,'Usages mobilité'!BD27,0),0)</f>
        <v>0</v>
      </c>
      <c r="E7191" s="210">
        <f t="shared" si="633"/>
        <v>0</v>
      </c>
      <c r="F7191" s="210">
        <f t="shared" si="633"/>
        <v>0</v>
      </c>
      <c r="G7191" s="210">
        <f t="shared" si="633"/>
        <v>0</v>
      </c>
      <c r="H7191" s="210">
        <f t="shared" si="633"/>
        <v>0</v>
      </c>
      <c r="I7191" s="210">
        <f t="shared" si="633"/>
        <v>0</v>
      </c>
      <c r="J7191" s="210">
        <f t="shared" si="633"/>
        <v>0</v>
      </c>
      <c r="K7191" s="210">
        <f t="shared" si="633"/>
        <v>0</v>
      </c>
      <c r="L7191" s="210">
        <f t="shared" si="633"/>
        <v>0</v>
      </c>
      <c r="M7191" s="210">
        <f t="shared" si="633"/>
        <v>0</v>
      </c>
      <c r="N7191" s="210">
        <f t="shared" si="633"/>
        <v>0</v>
      </c>
      <c r="O7191" s="210">
        <f t="shared" si="633"/>
        <v>0</v>
      </c>
      <c r="P7191" s="210">
        <f t="shared" si="633"/>
        <v>0</v>
      </c>
      <c r="Q7191" s="210">
        <f t="shared" si="633"/>
        <v>0</v>
      </c>
      <c r="R7191" s="210">
        <f t="shared" si="633"/>
        <v>0</v>
      </c>
    </row>
    <row r="7192" spans="1:18" hidden="1" outlineLevel="2" x14ac:dyDescent="0.35">
      <c r="A7192" s="209" t="str">
        <f>'Usages mobilité'!A28</f>
        <v>Usage mobilité n°25</v>
      </c>
      <c r="B7192" s="209" t="s">
        <v>637</v>
      </c>
      <c r="C7192" s="209"/>
      <c r="D7192" s="210">
        <f>IF(B$7159&lt;&gt;"",IF(B$7159='Usages mobilité'!BF28,'Usages mobilité'!BD28,0),0)</f>
        <v>0</v>
      </c>
      <c r="E7192" s="210">
        <f t="shared" si="633"/>
        <v>0</v>
      </c>
      <c r="F7192" s="210">
        <f t="shared" si="633"/>
        <v>0</v>
      </c>
      <c r="G7192" s="210">
        <f t="shared" si="633"/>
        <v>0</v>
      </c>
      <c r="H7192" s="210">
        <f t="shared" si="633"/>
        <v>0</v>
      </c>
      <c r="I7192" s="210">
        <f t="shared" si="633"/>
        <v>0</v>
      </c>
      <c r="J7192" s="210">
        <f t="shared" si="633"/>
        <v>0</v>
      </c>
      <c r="K7192" s="210">
        <f t="shared" si="633"/>
        <v>0</v>
      </c>
      <c r="L7192" s="210">
        <f t="shared" si="633"/>
        <v>0</v>
      </c>
      <c r="M7192" s="210">
        <f t="shared" si="633"/>
        <v>0</v>
      </c>
      <c r="N7192" s="210">
        <f t="shared" si="633"/>
        <v>0</v>
      </c>
      <c r="O7192" s="210">
        <f t="shared" si="633"/>
        <v>0</v>
      </c>
      <c r="P7192" s="210">
        <f t="shared" si="633"/>
        <v>0</v>
      </c>
      <c r="Q7192" s="210">
        <f t="shared" si="633"/>
        <v>0</v>
      </c>
      <c r="R7192" s="210">
        <f t="shared" si="633"/>
        <v>0</v>
      </c>
    </row>
    <row r="7193" spans="1:18" hidden="1" outlineLevel="2" x14ac:dyDescent="0.35">
      <c r="A7193" s="209" t="str">
        <f>'Usages mobilité'!A29</f>
        <v>Usage mobilité n°26</v>
      </c>
      <c r="B7193" s="209" t="s">
        <v>637</v>
      </c>
      <c r="C7193" s="209"/>
      <c r="D7193" s="210">
        <f>IF(B$7159&lt;&gt;"",IF(B$7159='Usages mobilité'!BF29,'Usages mobilité'!BD29,0),0)</f>
        <v>0</v>
      </c>
      <c r="E7193" s="210">
        <f t="shared" si="633"/>
        <v>0</v>
      </c>
      <c r="F7193" s="210">
        <f t="shared" si="633"/>
        <v>0</v>
      </c>
      <c r="G7193" s="210">
        <f t="shared" si="633"/>
        <v>0</v>
      </c>
      <c r="H7193" s="210">
        <f t="shared" si="633"/>
        <v>0</v>
      </c>
      <c r="I7193" s="210">
        <f t="shared" si="633"/>
        <v>0</v>
      </c>
      <c r="J7193" s="210">
        <f t="shared" si="633"/>
        <v>0</v>
      </c>
      <c r="K7193" s="210">
        <f t="shared" si="633"/>
        <v>0</v>
      </c>
      <c r="L7193" s="210">
        <f t="shared" si="633"/>
        <v>0</v>
      </c>
      <c r="M7193" s="210">
        <f t="shared" si="633"/>
        <v>0</v>
      </c>
      <c r="N7193" s="210">
        <f t="shared" si="633"/>
        <v>0</v>
      </c>
      <c r="O7193" s="210">
        <f t="shared" si="633"/>
        <v>0</v>
      </c>
      <c r="P7193" s="210">
        <f t="shared" si="633"/>
        <v>0</v>
      </c>
      <c r="Q7193" s="210">
        <f t="shared" si="633"/>
        <v>0</v>
      </c>
      <c r="R7193" s="210">
        <f t="shared" si="633"/>
        <v>0</v>
      </c>
    </row>
    <row r="7194" spans="1:18" hidden="1" outlineLevel="2" x14ac:dyDescent="0.35">
      <c r="A7194" s="209" t="str">
        <f>'Usages mobilité'!A30</f>
        <v>Usage mobilité n°27</v>
      </c>
      <c r="B7194" s="209" t="s">
        <v>637</v>
      </c>
      <c r="C7194" s="209"/>
      <c r="D7194" s="210">
        <f>IF(B$7159&lt;&gt;"",IF(B$7159='Usages mobilité'!BF30,'Usages mobilité'!BD30,0),0)</f>
        <v>0</v>
      </c>
      <c r="E7194" s="210">
        <f t="shared" si="633"/>
        <v>0</v>
      </c>
      <c r="F7194" s="210">
        <f t="shared" si="633"/>
        <v>0</v>
      </c>
      <c r="G7194" s="210">
        <f t="shared" si="633"/>
        <v>0</v>
      </c>
      <c r="H7194" s="210">
        <f t="shared" si="633"/>
        <v>0</v>
      </c>
      <c r="I7194" s="210">
        <f t="shared" si="633"/>
        <v>0</v>
      </c>
      <c r="J7194" s="210">
        <f t="shared" si="633"/>
        <v>0</v>
      </c>
      <c r="K7194" s="210">
        <f t="shared" si="633"/>
        <v>0</v>
      </c>
      <c r="L7194" s="210">
        <f t="shared" si="633"/>
        <v>0</v>
      </c>
      <c r="M7194" s="210">
        <f t="shared" si="633"/>
        <v>0</v>
      </c>
      <c r="N7194" s="210">
        <f t="shared" si="633"/>
        <v>0</v>
      </c>
      <c r="O7194" s="210">
        <f t="shared" si="633"/>
        <v>0</v>
      </c>
      <c r="P7194" s="210">
        <f t="shared" si="633"/>
        <v>0</v>
      </c>
      <c r="Q7194" s="210">
        <f t="shared" si="633"/>
        <v>0</v>
      </c>
      <c r="R7194" s="210">
        <f t="shared" si="633"/>
        <v>0</v>
      </c>
    </row>
    <row r="7195" spans="1:18" hidden="1" outlineLevel="2" x14ac:dyDescent="0.35">
      <c r="A7195" s="209" t="str">
        <f>'Usages mobilité'!A31</f>
        <v>Usage mobilité n°28</v>
      </c>
      <c r="B7195" s="209" t="s">
        <v>637</v>
      </c>
      <c r="C7195" s="209"/>
      <c r="D7195" s="210">
        <f>IF(B$7159&lt;&gt;"",IF(B$7159='Usages mobilité'!BF31,'Usages mobilité'!BD31,0),0)</f>
        <v>0</v>
      </c>
      <c r="E7195" s="210">
        <f t="shared" si="633"/>
        <v>0</v>
      </c>
      <c r="F7195" s="210">
        <f t="shared" si="633"/>
        <v>0</v>
      </c>
      <c r="G7195" s="210">
        <f t="shared" si="633"/>
        <v>0</v>
      </c>
      <c r="H7195" s="210">
        <f t="shared" si="633"/>
        <v>0</v>
      </c>
      <c r="I7195" s="210">
        <f t="shared" si="633"/>
        <v>0</v>
      </c>
      <c r="J7195" s="210">
        <f t="shared" si="633"/>
        <v>0</v>
      </c>
      <c r="K7195" s="210">
        <f t="shared" si="633"/>
        <v>0</v>
      </c>
      <c r="L7195" s="210">
        <f t="shared" si="633"/>
        <v>0</v>
      </c>
      <c r="M7195" s="210">
        <f t="shared" si="633"/>
        <v>0</v>
      </c>
      <c r="N7195" s="210">
        <f t="shared" si="633"/>
        <v>0</v>
      </c>
      <c r="O7195" s="210">
        <f t="shared" si="633"/>
        <v>0</v>
      </c>
      <c r="P7195" s="210">
        <f t="shared" si="633"/>
        <v>0</v>
      </c>
      <c r="Q7195" s="210">
        <f t="shared" si="633"/>
        <v>0</v>
      </c>
      <c r="R7195" s="210">
        <f t="shared" si="633"/>
        <v>0</v>
      </c>
    </row>
    <row r="7196" spans="1:18" hidden="1" outlineLevel="2" x14ac:dyDescent="0.35">
      <c r="A7196" s="209" t="str">
        <f>'Usages mobilité'!A32</f>
        <v>Usage mobilité n°29</v>
      </c>
      <c r="B7196" s="209" t="s">
        <v>637</v>
      </c>
      <c r="C7196" s="209"/>
      <c r="D7196" s="210">
        <f>IF(B$7159&lt;&gt;"",IF(B$7159='Usages mobilité'!BF32,'Usages mobilité'!BD32,0),0)</f>
        <v>0</v>
      </c>
      <c r="E7196" s="210">
        <f t="shared" si="633"/>
        <v>0</v>
      </c>
      <c r="F7196" s="210">
        <f t="shared" si="633"/>
        <v>0</v>
      </c>
      <c r="G7196" s="210">
        <f t="shared" si="633"/>
        <v>0</v>
      </c>
      <c r="H7196" s="210">
        <f t="shared" si="633"/>
        <v>0</v>
      </c>
      <c r="I7196" s="210">
        <f t="shared" si="633"/>
        <v>0</v>
      </c>
      <c r="J7196" s="210">
        <f t="shared" si="633"/>
        <v>0</v>
      </c>
      <c r="K7196" s="210">
        <f t="shared" si="633"/>
        <v>0</v>
      </c>
      <c r="L7196" s="210">
        <f t="shared" si="633"/>
        <v>0</v>
      </c>
      <c r="M7196" s="210">
        <f t="shared" si="633"/>
        <v>0</v>
      </c>
      <c r="N7196" s="210">
        <f t="shared" si="633"/>
        <v>0</v>
      </c>
      <c r="O7196" s="210">
        <f t="shared" si="633"/>
        <v>0</v>
      </c>
      <c r="P7196" s="210">
        <f t="shared" si="633"/>
        <v>0</v>
      </c>
      <c r="Q7196" s="210">
        <f t="shared" si="633"/>
        <v>0</v>
      </c>
      <c r="R7196" s="210">
        <f t="shared" si="633"/>
        <v>0</v>
      </c>
    </row>
    <row r="7197" spans="1:18" hidden="1" outlineLevel="2" x14ac:dyDescent="0.35">
      <c r="A7197" s="209" t="str">
        <f>'Usages mobilité'!A33</f>
        <v>Usage mobilité n°30</v>
      </c>
      <c r="B7197" s="209" t="s">
        <v>637</v>
      </c>
      <c r="C7197" s="209"/>
      <c r="D7197" s="210">
        <f>IF(B$7159&lt;&gt;"",IF(B$7159='Usages mobilité'!BF33,'Usages mobilité'!BD33,0),0)</f>
        <v>0</v>
      </c>
      <c r="E7197" s="210">
        <f t="shared" si="633"/>
        <v>0</v>
      </c>
      <c r="F7197" s="210">
        <f t="shared" si="633"/>
        <v>0</v>
      </c>
      <c r="G7197" s="210">
        <f t="shared" si="633"/>
        <v>0</v>
      </c>
      <c r="H7197" s="210">
        <f t="shared" si="633"/>
        <v>0</v>
      </c>
      <c r="I7197" s="210">
        <f t="shared" si="633"/>
        <v>0</v>
      </c>
      <c r="J7197" s="210">
        <f t="shared" si="633"/>
        <v>0</v>
      </c>
      <c r="K7197" s="210">
        <f t="shared" si="633"/>
        <v>0</v>
      </c>
      <c r="L7197" s="210">
        <f t="shared" si="633"/>
        <v>0</v>
      </c>
      <c r="M7197" s="210">
        <f t="shared" si="633"/>
        <v>0</v>
      </c>
      <c r="N7197" s="210">
        <f t="shared" si="633"/>
        <v>0</v>
      </c>
      <c r="O7197" s="210">
        <f t="shared" si="633"/>
        <v>0</v>
      </c>
      <c r="P7197" s="210">
        <f t="shared" si="633"/>
        <v>0</v>
      </c>
      <c r="Q7197" s="210">
        <f t="shared" si="633"/>
        <v>0</v>
      </c>
      <c r="R7197" s="210">
        <f t="shared" si="633"/>
        <v>0</v>
      </c>
    </row>
    <row r="7198" spans="1:18" hidden="1" outlineLevel="2" x14ac:dyDescent="0.35">
      <c r="A7198" s="209" t="str">
        <f>'Usages mobilité'!A34</f>
        <v>Usage mobilité n°31</v>
      </c>
      <c r="B7198" s="209" t="s">
        <v>637</v>
      </c>
      <c r="C7198" s="209"/>
      <c r="D7198" s="210">
        <f>IF(B$7159&lt;&gt;"",IF(B$7159='Usages mobilité'!BF34,'Usages mobilité'!BD34,0),0)</f>
        <v>0</v>
      </c>
      <c r="E7198" s="210">
        <f t="shared" ref="E7198:R7207" si="634">$D7198</f>
        <v>0</v>
      </c>
      <c r="F7198" s="210">
        <f t="shared" si="634"/>
        <v>0</v>
      </c>
      <c r="G7198" s="210">
        <f t="shared" si="634"/>
        <v>0</v>
      </c>
      <c r="H7198" s="210">
        <f t="shared" si="634"/>
        <v>0</v>
      </c>
      <c r="I7198" s="210">
        <f t="shared" si="634"/>
        <v>0</v>
      </c>
      <c r="J7198" s="210">
        <f t="shared" si="634"/>
        <v>0</v>
      </c>
      <c r="K7198" s="210">
        <f t="shared" si="634"/>
        <v>0</v>
      </c>
      <c r="L7198" s="210">
        <f t="shared" si="634"/>
        <v>0</v>
      </c>
      <c r="M7198" s="210">
        <f t="shared" si="634"/>
        <v>0</v>
      </c>
      <c r="N7198" s="210">
        <f t="shared" si="634"/>
        <v>0</v>
      </c>
      <c r="O7198" s="210">
        <f t="shared" si="634"/>
        <v>0</v>
      </c>
      <c r="P7198" s="210">
        <f t="shared" si="634"/>
        <v>0</v>
      </c>
      <c r="Q7198" s="210">
        <f t="shared" si="634"/>
        <v>0</v>
      </c>
      <c r="R7198" s="210">
        <f t="shared" si="634"/>
        <v>0</v>
      </c>
    </row>
    <row r="7199" spans="1:18" hidden="1" outlineLevel="2" x14ac:dyDescent="0.35">
      <c r="A7199" s="209" t="str">
        <f>'Usages mobilité'!A35</f>
        <v>Usage mobilité n°32</v>
      </c>
      <c r="B7199" s="209" t="s">
        <v>637</v>
      </c>
      <c r="C7199" s="209"/>
      <c r="D7199" s="210">
        <f>IF(B$7159&lt;&gt;"",IF(B$7159='Usages mobilité'!BF35,'Usages mobilité'!BD35,0),0)</f>
        <v>0</v>
      </c>
      <c r="E7199" s="210">
        <f t="shared" si="634"/>
        <v>0</v>
      </c>
      <c r="F7199" s="210">
        <f t="shared" si="634"/>
        <v>0</v>
      </c>
      <c r="G7199" s="210">
        <f t="shared" si="634"/>
        <v>0</v>
      </c>
      <c r="H7199" s="210">
        <f t="shared" si="634"/>
        <v>0</v>
      </c>
      <c r="I7199" s="210">
        <f t="shared" si="634"/>
        <v>0</v>
      </c>
      <c r="J7199" s="210">
        <f t="shared" si="634"/>
        <v>0</v>
      </c>
      <c r="K7199" s="210">
        <f t="shared" si="634"/>
        <v>0</v>
      </c>
      <c r="L7199" s="210">
        <f t="shared" si="634"/>
        <v>0</v>
      </c>
      <c r="M7199" s="210">
        <f t="shared" si="634"/>
        <v>0</v>
      </c>
      <c r="N7199" s="210">
        <f t="shared" si="634"/>
        <v>0</v>
      </c>
      <c r="O7199" s="210">
        <f t="shared" si="634"/>
        <v>0</v>
      </c>
      <c r="P7199" s="210">
        <f t="shared" si="634"/>
        <v>0</v>
      </c>
      <c r="Q7199" s="210">
        <f t="shared" si="634"/>
        <v>0</v>
      </c>
      <c r="R7199" s="210">
        <f t="shared" si="634"/>
        <v>0</v>
      </c>
    </row>
    <row r="7200" spans="1:18" hidden="1" outlineLevel="2" x14ac:dyDescent="0.35">
      <c r="A7200" s="209" t="str">
        <f>'Usages mobilité'!A36</f>
        <v>Usage mobilité n°33</v>
      </c>
      <c r="B7200" s="209" t="s">
        <v>637</v>
      </c>
      <c r="C7200" s="209"/>
      <c r="D7200" s="210">
        <f>IF(B$7159&lt;&gt;"",IF(B$7159='Usages mobilité'!BF36,'Usages mobilité'!BD36,0),0)</f>
        <v>0</v>
      </c>
      <c r="E7200" s="210">
        <f t="shared" si="634"/>
        <v>0</v>
      </c>
      <c r="F7200" s="210">
        <f t="shared" si="634"/>
        <v>0</v>
      </c>
      <c r="G7200" s="210">
        <f t="shared" si="634"/>
        <v>0</v>
      </c>
      <c r="H7200" s="210">
        <f t="shared" si="634"/>
        <v>0</v>
      </c>
      <c r="I7200" s="210">
        <f t="shared" si="634"/>
        <v>0</v>
      </c>
      <c r="J7200" s="210">
        <f t="shared" si="634"/>
        <v>0</v>
      </c>
      <c r="K7200" s="210">
        <f t="shared" si="634"/>
        <v>0</v>
      </c>
      <c r="L7200" s="210">
        <f t="shared" si="634"/>
        <v>0</v>
      </c>
      <c r="M7200" s="210">
        <f t="shared" si="634"/>
        <v>0</v>
      </c>
      <c r="N7200" s="210">
        <f t="shared" si="634"/>
        <v>0</v>
      </c>
      <c r="O7200" s="210">
        <f t="shared" si="634"/>
        <v>0</v>
      </c>
      <c r="P7200" s="210">
        <f t="shared" si="634"/>
        <v>0</v>
      </c>
      <c r="Q7200" s="210">
        <f t="shared" si="634"/>
        <v>0</v>
      </c>
      <c r="R7200" s="210">
        <f t="shared" si="634"/>
        <v>0</v>
      </c>
    </row>
    <row r="7201" spans="1:18" hidden="1" outlineLevel="2" x14ac:dyDescent="0.35">
      <c r="A7201" s="209" t="str">
        <f>'Usages mobilité'!A37</f>
        <v>Usage mobilité n°34</v>
      </c>
      <c r="B7201" s="209" t="s">
        <v>637</v>
      </c>
      <c r="C7201" s="209"/>
      <c r="D7201" s="210">
        <f>IF(B$7159&lt;&gt;"",IF(B$7159='Usages mobilité'!BF37,'Usages mobilité'!BD37,0),0)</f>
        <v>0</v>
      </c>
      <c r="E7201" s="210">
        <f t="shared" si="634"/>
        <v>0</v>
      </c>
      <c r="F7201" s="210">
        <f t="shared" si="634"/>
        <v>0</v>
      </c>
      <c r="G7201" s="210">
        <f t="shared" si="634"/>
        <v>0</v>
      </c>
      <c r="H7201" s="210">
        <f t="shared" si="634"/>
        <v>0</v>
      </c>
      <c r="I7201" s="210">
        <f t="shared" si="634"/>
        <v>0</v>
      </c>
      <c r="J7201" s="210">
        <f t="shared" si="634"/>
        <v>0</v>
      </c>
      <c r="K7201" s="210">
        <f t="shared" si="634"/>
        <v>0</v>
      </c>
      <c r="L7201" s="210">
        <f t="shared" si="634"/>
        <v>0</v>
      </c>
      <c r="M7201" s="210">
        <f t="shared" si="634"/>
        <v>0</v>
      </c>
      <c r="N7201" s="210">
        <f t="shared" si="634"/>
        <v>0</v>
      </c>
      <c r="O7201" s="210">
        <f t="shared" si="634"/>
        <v>0</v>
      </c>
      <c r="P7201" s="210">
        <f t="shared" si="634"/>
        <v>0</v>
      </c>
      <c r="Q7201" s="210">
        <f t="shared" si="634"/>
        <v>0</v>
      </c>
      <c r="R7201" s="210">
        <f t="shared" si="634"/>
        <v>0</v>
      </c>
    </row>
    <row r="7202" spans="1:18" hidden="1" outlineLevel="2" x14ac:dyDescent="0.35">
      <c r="A7202" s="209" t="str">
        <f>'Usages mobilité'!A38</f>
        <v>Usage mobilité n°35</v>
      </c>
      <c r="B7202" s="209" t="s">
        <v>637</v>
      </c>
      <c r="C7202" s="209"/>
      <c r="D7202" s="210">
        <f>IF(B$7159&lt;&gt;"",IF(B$7159='Usages mobilité'!BF38,'Usages mobilité'!BD38,0),0)</f>
        <v>0</v>
      </c>
      <c r="E7202" s="210">
        <f t="shared" si="634"/>
        <v>0</v>
      </c>
      <c r="F7202" s="210">
        <f t="shared" si="634"/>
        <v>0</v>
      </c>
      <c r="G7202" s="210">
        <f t="shared" si="634"/>
        <v>0</v>
      </c>
      <c r="H7202" s="210">
        <f t="shared" si="634"/>
        <v>0</v>
      </c>
      <c r="I7202" s="210">
        <f t="shared" si="634"/>
        <v>0</v>
      </c>
      <c r="J7202" s="210">
        <f t="shared" si="634"/>
        <v>0</v>
      </c>
      <c r="K7202" s="210">
        <f t="shared" si="634"/>
        <v>0</v>
      </c>
      <c r="L7202" s="210">
        <f t="shared" si="634"/>
        <v>0</v>
      </c>
      <c r="M7202" s="210">
        <f t="shared" si="634"/>
        <v>0</v>
      </c>
      <c r="N7202" s="210">
        <f t="shared" si="634"/>
        <v>0</v>
      </c>
      <c r="O7202" s="210">
        <f t="shared" si="634"/>
        <v>0</v>
      </c>
      <c r="P7202" s="210">
        <f t="shared" si="634"/>
        <v>0</v>
      </c>
      <c r="Q7202" s="210">
        <f t="shared" si="634"/>
        <v>0</v>
      </c>
      <c r="R7202" s="210">
        <f t="shared" si="634"/>
        <v>0</v>
      </c>
    </row>
    <row r="7203" spans="1:18" hidden="1" outlineLevel="2" x14ac:dyDescent="0.35">
      <c r="A7203" s="209" t="str">
        <f>'Usages mobilité'!A39</f>
        <v>Usage mobilité n°36</v>
      </c>
      <c r="B7203" s="209" t="s">
        <v>637</v>
      </c>
      <c r="C7203" s="209"/>
      <c r="D7203" s="210">
        <f>IF(B$7159&lt;&gt;"",IF(B$7159='Usages mobilité'!BF39,'Usages mobilité'!BD39,0),0)</f>
        <v>0</v>
      </c>
      <c r="E7203" s="210">
        <f t="shared" si="634"/>
        <v>0</v>
      </c>
      <c r="F7203" s="210">
        <f t="shared" si="634"/>
        <v>0</v>
      </c>
      <c r="G7203" s="210">
        <f t="shared" si="634"/>
        <v>0</v>
      </c>
      <c r="H7203" s="210">
        <f t="shared" si="634"/>
        <v>0</v>
      </c>
      <c r="I7203" s="210">
        <f t="shared" si="634"/>
        <v>0</v>
      </c>
      <c r="J7203" s="210">
        <f t="shared" si="634"/>
        <v>0</v>
      </c>
      <c r="K7203" s="210">
        <f t="shared" si="634"/>
        <v>0</v>
      </c>
      <c r="L7203" s="210">
        <f t="shared" si="634"/>
        <v>0</v>
      </c>
      <c r="M7203" s="210">
        <f t="shared" si="634"/>
        <v>0</v>
      </c>
      <c r="N7203" s="210">
        <f t="shared" si="634"/>
        <v>0</v>
      </c>
      <c r="O7203" s="210">
        <f t="shared" si="634"/>
        <v>0</v>
      </c>
      <c r="P7203" s="210">
        <f t="shared" si="634"/>
        <v>0</v>
      </c>
      <c r="Q7203" s="210">
        <f t="shared" si="634"/>
        <v>0</v>
      </c>
      <c r="R7203" s="210">
        <f t="shared" si="634"/>
        <v>0</v>
      </c>
    </row>
    <row r="7204" spans="1:18" hidden="1" outlineLevel="2" x14ac:dyDescent="0.35">
      <c r="A7204" s="209" t="str">
        <f>'Usages mobilité'!A40</f>
        <v>Usage mobilité n°37</v>
      </c>
      <c r="B7204" s="209" t="s">
        <v>637</v>
      </c>
      <c r="C7204" s="209"/>
      <c r="D7204" s="210">
        <f>IF(B$7159&lt;&gt;"",IF(B$7159='Usages mobilité'!BF40,'Usages mobilité'!BD40,0),0)</f>
        <v>0</v>
      </c>
      <c r="E7204" s="210">
        <f t="shared" si="634"/>
        <v>0</v>
      </c>
      <c r="F7204" s="210">
        <f t="shared" si="634"/>
        <v>0</v>
      </c>
      <c r="G7204" s="210">
        <f t="shared" si="634"/>
        <v>0</v>
      </c>
      <c r="H7204" s="210">
        <f t="shared" si="634"/>
        <v>0</v>
      </c>
      <c r="I7204" s="210">
        <f t="shared" si="634"/>
        <v>0</v>
      </c>
      <c r="J7204" s="210">
        <f t="shared" si="634"/>
        <v>0</v>
      </c>
      <c r="K7204" s="210">
        <f t="shared" si="634"/>
        <v>0</v>
      </c>
      <c r="L7204" s="210">
        <f t="shared" si="634"/>
        <v>0</v>
      </c>
      <c r="M7204" s="210">
        <f t="shared" si="634"/>
        <v>0</v>
      </c>
      <c r="N7204" s="210">
        <f t="shared" si="634"/>
        <v>0</v>
      </c>
      <c r="O7204" s="210">
        <f t="shared" si="634"/>
        <v>0</v>
      </c>
      <c r="P7204" s="210">
        <f t="shared" si="634"/>
        <v>0</v>
      </c>
      <c r="Q7204" s="210">
        <f t="shared" si="634"/>
        <v>0</v>
      </c>
      <c r="R7204" s="210">
        <f t="shared" si="634"/>
        <v>0</v>
      </c>
    </row>
    <row r="7205" spans="1:18" hidden="1" outlineLevel="2" x14ac:dyDescent="0.35">
      <c r="A7205" s="209" t="str">
        <f>'Usages mobilité'!A41</f>
        <v>Usage mobilité n°38</v>
      </c>
      <c r="B7205" s="209" t="s">
        <v>637</v>
      </c>
      <c r="C7205" s="209"/>
      <c r="D7205" s="210">
        <f>IF(B$7159&lt;&gt;"",IF(B$7159='Usages mobilité'!BF41,'Usages mobilité'!BD41,0),0)</f>
        <v>0</v>
      </c>
      <c r="E7205" s="210">
        <f t="shared" si="634"/>
        <v>0</v>
      </c>
      <c r="F7205" s="210">
        <f t="shared" si="634"/>
        <v>0</v>
      </c>
      <c r="G7205" s="210">
        <f t="shared" si="634"/>
        <v>0</v>
      </c>
      <c r="H7205" s="210">
        <f t="shared" si="634"/>
        <v>0</v>
      </c>
      <c r="I7205" s="210">
        <f t="shared" si="634"/>
        <v>0</v>
      </c>
      <c r="J7205" s="210">
        <f t="shared" si="634"/>
        <v>0</v>
      </c>
      <c r="K7205" s="210">
        <f t="shared" si="634"/>
        <v>0</v>
      </c>
      <c r="L7205" s="210">
        <f t="shared" si="634"/>
        <v>0</v>
      </c>
      <c r="M7205" s="210">
        <f t="shared" si="634"/>
        <v>0</v>
      </c>
      <c r="N7205" s="210">
        <f t="shared" si="634"/>
        <v>0</v>
      </c>
      <c r="O7205" s="210">
        <f t="shared" si="634"/>
        <v>0</v>
      </c>
      <c r="P7205" s="210">
        <f t="shared" si="634"/>
        <v>0</v>
      </c>
      <c r="Q7205" s="210">
        <f t="shared" si="634"/>
        <v>0</v>
      </c>
      <c r="R7205" s="210">
        <f t="shared" si="634"/>
        <v>0</v>
      </c>
    </row>
    <row r="7206" spans="1:18" hidden="1" outlineLevel="2" x14ac:dyDescent="0.35">
      <c r="A7206" s="209" t="str">
        <f>'Usages mobilité'!A42</f>
        <v>Usage mobilité n°39</v>
      </c>
      <c r="B7206" s="209" t="s">
        <v>637</v>
      </c>
      <c r="C7206" s="209"/>
      <c r="D7206" s="210">
        <f>IF(B$7159&lt;&gt;"",IF(B$7159='Usages mobilité'!BF42,'Usages mobilité'!BD42,0),0)</f>
        <v>0</v>
      </c>
      <c r="E7206" s="210">
        <f t="shared" si="634"/>
        <v>0</v>
      </c>
      <c r="F7206" s="210">
        <f t="shared" si="634"/>
        <v>0</v>
      </c>
      <c r="G7206" s="210">
        <f t="shared" si="634"/>
        <v>0</v>
      </c>
      <c r="H7206" s="210">
        <f t="shared" si="634"/>
        <v>0</v>
      </c>
      <c r="I7206" s="210">
        <f t="shared" si="634"/>
        <v>0</v>
      </c>
      <c r="J7206" s="210">
        <f t="shared" si="634"/>
        <v>0</v>
      </c>
      <c r="K7206" s="210">
        <f t="shared" si="634"/>
        <v>0</v>
      </c>
      <c r="L7206" s="210">
        <f t="shared" si="634"/>
        <v>0</v>
      </c>
      <c r="M7206" s="210">
        <f t="shared" si="634"/>
        <v>0</v>
      </c>
      <c r="N7206" s="210">
        <f t="shared" si="634"/>
        <v>0</v>
      </c>
      <c r="O7206" s="210">
        <f t="shared" si="634"/>
        <v>0</v>
      </c>
      <c r="P7206" s="210">
        <f t="shared" si="634"/>
        <v>0</v>
      </c>
      <c r="Q7206" s="210">
        <f t="shared" si="634"/>
        <v>0</v>
      </c>
      <c r="R7206" s="210">
        <f t="shared" si="634"/>
        <v>0</v>
      </c>
    </row>
    <row r="7207" spans="1:18" hidden="1" outlineLevel="2" x14ac:dyDescent="0.35">
      <c r="A7207" s="209" t="str">
        <f>'Usages mobilité'!A43</f>
        <v>Usage mobilité n°40</v>
      </c>
      <c r="B7207" s="209" t="s">
        <v>637</v>
      </c>
      <c r="C7207" s="209"/>
      <c r="D7207" s="210">
        <f>IF(B$7159&lt;&gt;"",IF(B$7159='Usages mobilité'!BF43,'Usages mobilité'!BD43,0),0)</f>
        <v>0</v>
      </c>
      <c r="E7207" s="210">
        <f t="shared" si="634"/>
        <v>0</v>
      </c>
      <c r="F7207" s="210">
        <f t="shared" si="634"/>
        <v>0</v>
      </c>
      <c r="G7207" s="210">
        <f t="shared" si="634"/>
        <v>0</v>
      </c>
      <c r="H7207" s="210">
        <f t="shared" si="634"/>
        <v>0</v>
      </c>
      <c r="I7207" s="210">
        <f t="shared" si="634"/>
        <v>0</v>
      </c>
      <c r="J7207" s="210">
        <f t="shared" si="634"/>
        <v>0</v>
      </c>
      <c r="K7207" s="210">
        <f t="shared" si="634"/>
        <v>0</v>
      </c>
      <c r="L7207" s="210">
        <f t="shared" si="634"/>
        <v>0</v>
      </c>
      <c r="M7207" s="210">
        <f t="shared" si="634"/>
        <v>0</v>
      </c>
      <c r="N7207" s="210">
        <f t="shared" si="634"/>
        <v>0</v>
      </c>
      <c r="O7207" s="210">
        <f t="shared" si="634"/>
        <v>0</v>
      </c>
      <c r="P7207" s="210">
        <f t="shared" si="634"/>
        <v>0</v>
      </c>
      <c r="Q7207" s="210">
        <f t="shared" si="634"/>
        <v>0</v>
      </c>
      <c r="R7207" s="210">
        <f t="shared" si="634"/>
        <v>0</v>
      </c>
    </row>
    <row r="7208" spans="1:18" hidden="1" outlineLevel="2" x14ac:dyDescent="0.35">
      <c r="A7208" s="209" t="str">
        <f>'Usages mobilité'!A44</f>
        <v>Usage mobilité n°41</v>
      </c>
      <c r="B7208" s="209" t="s">
        <v>637</v>
      </c>
      <c r="C7208" s="209"/>
      <c r="D7208" s="210">
        <f>IF(B$7159&lt;&gt;"",IF(B$7159='Usages mobilité'!BF44,'Usages mobilité'!BD44,0),0)</f>
        <v>0</v>
      </c>
      <c r="E7208" s="210">
        <f t="shared" ref="E7208:R7217" si="635">$D7208</f>
        <v>0</v>
      </c>
      <c r="F7208" s="210">
        <f t="shared" si="635"/>
        <v>0</v>
      </c>
      <c r="G7208" s="210">
        <f t="shared" si="635"/>
        <v>0</v>
      </c>
      <c r="H7208" s="210">
        <f t="shared" si="635"/>
        <v>0</v>
      </c>
      <c r="I7208" s="210">
        <f t="shared" si="635"/>
        <v>0</v>
      </c>
      <c r="J7208" s="210">
        <f t="shared" si="635"/>
        <v>0</v>
      </c>
      <c r="K7208" s="210">
        <f t="shared" si="635"/>
        <v>0</v>
      </c>
      <c r="L7208" s="210">
        <f t="shared" si="635"/>
        <v>0</v>
      </c>
      <c r="M7208" s="210">
        <f t="shared" si="635"/>
        <v>0</v>
      </c>
      <c r="N7208" s="210">
        <f t="shared" si="635"/>
        <v>0</v>
      </c>
      <c r="O7208" s="210">
        <f t="shared" si="635"/>
        <v>0</v>
      </c>
      <c r="P7208" s="210">
        <f t="shared" si="635"/>
        <v>0</v>
      </c>
      <c r="Q7208" s="210">
        <f t="shared" si="635"/>
        <v>0</v>
      </c>
      <c r="R7208" s="210">
        <f t="shared" si="635"/>
        <v>0</v>
      </c>
    </row>
    <row r="7209" spans="1:18" hidden="1" outlineLevel="2" x14ac:dyDescent="0.35">
      <c r="A7209" s="209" t="str">
        <f>'Usages mobilité'!A45</f>
        <v>Usage mobilité n°42</v>
      </c>
      <c r="B7209" s="209" t="s">
        <v>637</v>
      </c>
      <c r="C7209" s="209"/>
      <c r="D7209" s="210">
        <f>IF(B$7159&lt;&gt;"",IF(B$7159='Usages mobilité'!BF45,'Usages mobilité'!BD45,0),0)</f>
        <v>0</v>
      </c>
      <c r="E7209" s="210">
        <f t="shared" si="635"/>
        <v>0</v>
      </c>
      <c r="F7209" s="210">
        <f t="shared" si="635"/>
        <v>0</v>
      </c>
      <c r="G7209" s="210">
        <f t="shared" si="635"/>
        <v>0</v>
      </c>
      <c r="H7209" s="210">
        <f t="shared" si="635"/>
        <v>0</v>
      </c>
      <c r="I7209" s="210">
        <f t="shared" si="635"/>
        <v>0</v>
      </c>
      <c r="J7209" s="210">
        <f t="shared" si="635"/>
        <v>0</v>
      </c>
      <c r="K7209" s="210">
        <f t="shared" si="635"/>
        <v>0</v>
      </c>
      <c r="L7209" s="210">
        <f t="shared" si="635"/>
        <v>0</v>
      </c>
      <c r="M7209" s="210">
        <f t="shared" si="635"/>
        <v>0</v>
      </c>
      <c r="N7209" s="210">
        <f t="shared" si="635"/>
        <v>0</v>
      </c>
      <c r="O7209" s="210">
        <f t="shared" si="635"/>
        <v>0</v>
      </c>
      <c r="P7209" s="210">
        <f t="shared" si="635"/>
        <v>0</v>
      </c>
      <c r="Q7209" s="210">
        <f t="shared" si="635"/>
        <v>0</v>
      </c>
      <c r="R7209" s="210">
        <f t="shared" si="635"/>
        <v>0</v>
      </c>
    </row>
    <row r="7210" spans="1:18" hidden="1" outlineLevel="2" x14ac:dyDescent="0.35">
      <c r="A7210" s="209" t="str">
        <f>'Usages mobilité'!A46</f>
        <v>Usage mobilité n°43</v>
      </c>
      <c r="B7210" s="209" t="s">
        <v>637</v>
      </c>
      <c r="C7210" s="209"/>
      <c r="D7210" s="210">
        <f>IF(B$7159&lt;&gt;"",IF(B$7159='Usages mobilité'!BF46,'Usages mobilité'!BD46,0),0)</f>
        <v>0</v>
      </c>
      <c r="E7210" s="210">
        <f t="shared" si="635"/>
        <v>0</v>
      </c>
      <c r="F7210" s="210">
        <f t="shared" si="635"/>
        <v>0</v>
      </c>
      <c r="G7210" s="210">
        <f t="shared" si="635"/>
        <v>0</v>
      </c>
      <c r="H7210" s="210">
        <f t="shared" si="635"/>
        <v>0</v>
      </c>
      <c r="I7210" s="210">
        <f t="shared" si="635"/>
        <v>0</v>
      </c>
      <c r="J7210" s="210">
        <f t="shared" si="635"/>
        <v>0</v>
      </c>
      <c r="K7210" s="210">
        <f t="shared" si="635"/>
        <v>0</v>
      </c>
      <c r="L7210" s="210">
        <f t="shared" si="635"/>
        <v>0</v>
      </c>
      <c r="M7210" s="210">
        <f t="shared" si="635"/>
        <v>0</v>
      </c>
      <c r="N7210" s="210">
        <f t="shared" si="635"/>
        <v>0</v>
      </c>
      <c r="O7210" s="210">
        <f t="shared" si="635"/>
        <v>0</v>
      </c>
      <c r="P7210" s="210">
        <f t="shared" si="635"/>
        <v>0</v>
      </c>
      <c r="Q7210" s="210">
        <f t="shared" si="635"/>
        <v>0</v>
      </c>
      <c r="R7210" s="210">
        <f t="shared" si="635"/>
        <v>0</v>
      </c>
    </row>
    <row r="7211" spans="1:18" hidden="1" outlineLevel="2" x14ac:dyDescent="0.35">
      <c r="A7211" s="209" t="str">
        <f>'Usages mobilité'!A47</f>
        <v>Usage mobilité n°44</v>
      </c>
      <c r="B7211" s="209" t="s">
        <v>637</v>
      </c>
      <c r="C7211" s="209"/>
      <c r="D7211" s="210">
        <f>IF(B$7159&lt;&gt;"",IF(B$7159='Usages mobilité'!BF47,'Usages mobilité'!BD47,0),0)</f>
        <v>0</v>
      </c>
      <c r="E7211" s="210">
        <f t="shared" si="635"/>
        <v>0</v>
      </c>
      <c r="F7211" s="210">
        <f t="shared" si="635"/>
        <v>0</v>
      </c>
      <c r="G7211" s="210">
        <f t="shared" si="635"/>
        <v>0</v>
      </c>
      <c r="H7211" s="210">
        <f t="shared" si="635"/>
        <v>0</v>
      </c>
      <c r="I7211" s="210">
        <f t="shared" si="635"/>
        <v>0</v>
      </c>
      <c r="J7211" s="210">
        <f t="shared" si="635"/>
        <v>0</v>
      </c>
      <c r="K7211" s="210">
        <f t="shared" si="635"/>
        <v>0</v>
      </c>
      <c r="L7211" s="210">
        <f t="shared" si="635"/>
        <v>0</v>
      </c>
      <c r="M7211" s="210">
        <f t="shared" si="635"/>
        <v>0</v>
      </c>
      <c r="N7211" s="210">
        <f t="shared" si="635"/>
        <v>0</v>
      </c>
      <c r="O7211" s="210">
        <f t="shared" si="635"/>
        <v>0</v>
      </c>
      <c r="P7211" s="210">
        <f t="shared" si="635"/>
        <v>0</v>
      </c>
      <c r="Q7211" s="210">
        <f t="shared" si="635"/>
        <v>0</v>
      </c>
      <c r="R7211" s="210">
        <f t="shared" si="635"/>
        <v>0</v>
      </c>
    </row>
    <row r="7212" spans="1:18" hidden="1" outlineLevel="2" x14ac:dyDescent="0.35">
      <c r="A7212" s="209" t="str">
        <f>'Usages mobilité'!A48</f>
        <v>Usage mobilité n°45</v>
      </c>
      <c r="B7212" s="209" t="s">
        <v>637</v>
      </c>
      <c r="C7212" s="209"/>
      <c r="D7212" s="210">
        <f>IF(B$7159&lt;&gt;"",IF(B$7159='Usages mobilité'!BF48,'Usages mobilité'!BD48,0),0)</f>
        <v>0</v>
      </c>
      <c r="E7212" s="210">
        <f t="shared" si="635"/>
        <v>0</v>
      </c>
      <c r="F7212" s="210">
        <f t="shared" si="635"/>
        <v>0</v>
      </c>
      <c r="G7212" s="210">
        <f t="shared" si="635"/>
        <v>0</v>
      </c>
      <c r="H7212" s="210">
        <f t="shared" si="635"/>
        <v>0</v>
      </c>
      <c r="I7212" s="210">
        <f t="shared" si="635"/>
        <v>0</v>
      </c>
      <c r="J7212" s="210">
        <f t="shared" si="635"/>
        <v>0</v>
      </c>
      <c r="K7212" s="210">
        <f t="shared" si="635"/>
        <v>0</v>
      </c>
      <c r="L7212" s="210">
        <f t="shared" si="635"/>
        <v>0</v>
      </c>
      <c r="M7212" s="210">
        <f t="shared" si="635"/>
        <v>0</v>
      </c>
      <c r="N7212" s="210">
        <f t="shared" si="635"/>
        <v>0</v>
      </c>
      <c r="O7212" s="210">
        <f t="shared" si="635"/>
        <v>0</v>
      </c>
      <c r="P7212" s="210">
        <f t="shared" si="635"/>
        <v>0</v>
      </c>
      <c r="Q7212" s="210">
        <f t="shared" si="635"/>
        <v>0</v>
      </c>
      <c r="R7212" s="210">
        <f t="shared" si="635"/>
        <v>0</v>
      </c>
    </row>
    <row r="7213" spans="1:18" hidden="1" outlineLevel="2" x14ac:dyDescent="0.35">
      <c r="A7213" s="209" t="str">
        <f>'Usages mobilité'!A49</f>
        <v>Usage mobilité n°46</v>
      </c>
      <c r="B7213" s="209" t="s">
        <v>637</v>
      </c>
      <c r="C7213" s="209"/>
      <c r="D7213" s="210">
        <f>IF(B$7159&lt;&gt;"",IF(B$7159='Usages mobilité'!BF49,'Usages mobilité'!BD49,0),0)</f>
        <v>0</v>
      </c>
      <c r="E7213" s="210">
        <f t="shared" si="635"/>
        <v>0</v>
      </c>
      <c r="F7213" s="210">
        <f t="shared" si="635"/>
        <v>0</v>
      </c>
      <c r="G7213" s="210">
        <f t="shared" si="635"/>
        <v>0</v>
      </c>
      <c r="H7213" s="210">
        <f t="shared" si="635"/>
        <v>0</v>
      </c>
      <c r="I7213" s="210">
        <f t="shared" si="635"/>
        <v>0</v>
      </c>
      <c r="J7213" s="210">
        <f t="shared" si="635"/>
        <v>0</v>
      </c>
      <c r="K7213" s="210">
        <f t="shared" si="635"/>
        <v>0</v>
      </c>
      <c r="L7213" s="210">
        <f t="shared" si="635"/>
        <v>0</v>
      </c>
      <c r="M7213" s="210">
        <f t="shared" si="635"/>
        <v>0</v>
      </c>
      <c r="N7213" s="210">
        <f t="shared" si="635"/>
        <v>0</v>
      </c>
      <c r="O7213" s="210">
        <f t="shared" si="635"/>
        <v>0</v>
      </c>
      <c r="P7213" s="210">
        <f t="shared" si="635"/>
        <v>0</v>
      </c>
      <c r="Q7213" s="210">
        <f t="shared" si="635"/>
        <v>0</v>
      </c>
      <c r="R7213" s="210">
        <f t="shared" si="635"/>
        <v>0</v>
      </c>
    </row>
    <row r="7214" spans="1:18" hidden="1" outlineLevel="2" x14ac:dyDescent="0.35">
      <c r="A7214" s="209" t="str">
        <f>'Usages mobilité'!A50</f>
        <v>Usage mobilité n°47</v>
      </c>
      <c r="B7214" s="209" t="s">
        <v>637</v>
      </c>
      <c r="C7214" s="209"/>
      <c r="D7214" s="210">
        <f>IF(B$7159&lt;&gt;"",IF(B$7159='Usages mobilité'!BF50,'Usages mobilité'!BD50,0),0)</f>
        <v>0</v>
      </c>
      <c r="E7214" s="210">
        <f t="shared" si="635"/>
        <v>0</v>
      </c>
      <c r="F7214" s="210">
        <f t="shared" si="635"/>
        <v>0</v>
      </c>
      <c r="G7214" s="210">
        <f t="shared" si="635"/>
        <v>0</v>
      </c>
      <c r="H7214" s="210">
        <f t="shared" si="635"/>
        <v>0</v>
      </c>
      <c r="I7214" s="210">
        <f t="shared" si="635"/>
        <v>0</v>
      </c>
      <c r="J7214" s="210">
        <f t="shared" si="635"/>
        <v>0</v>
      </c>
      <c r="K7214" s="210">
        <f t="shared" si="635"/>
        <v>0</v>
      </c>
      <c r="L7214" s="210">
        <f t="shared" si="635"/>
        <v>0</v>
      </c>
      <c r="M7214" s="210">
        <f t="shared" si="635"/>
        <v>0</v>
      </c>
      <c r="N7214" s="210">
        <f t="shared" si="635"/>
        <v>0</v>
      </c>
      <c r="O7214" s="210">
        <f t="shared" si="635"/>
        <v>0</v>
      </c>
      <c r="P7214" s="210">
        <f t="shared" si="635"/>
        <v>0</v>
      </c>
      <c r="Q7214" s="210">
        <f t="shared" si="635"/>
        <v>0</v>
      </c>
      <c r="R7214" s="210">
        <f t="shared" si="635"/>
        <v>0</v>
      </c>
    </row>
    <row r="7215" spans="1:18" hidden="1" outlineLevel="2" x14ac:dyDescent="0.35">
      <c r="A7215" s="209" t="str">
        <f>'Usages mobilité'!A51</f>
        <v>Usage mobilité n°48</v>
      </c>
      <c r="B7215" s="209" t="s">
        <v>637</v>
      </c>
      <c r="C7215" s="209"/>
      <c r="D7215" s="210">
        <f>IF(B$7159&lt;&gt;"",IF(B$7159='Usages mobilité'!BF51,'Usages mobilité'!BD51,0),0)</f>
        <v>0</v>
      </c>
      <c r="E7215" s="210">
        <f t="shared" si="635"/>
        <v>0</v>
      </c>
      <c r="F7215" s="210">
        <f t="shared" si="635"/>
        <v>0</v>
      </c>
      <c r="G7215" s="210">
        <f t="shared" si="635"/>
        <v>0</v>
      </c>
      <c r="H7215" s="210">
        <f t="shared" si="635"/>
        <v>0</v>
      </c>
      <c r="I7215" s="210">
        <f t="shared" si="635"/>
        <v>0</v>
      </c>
      <c r="J7215" s="210">
        <f t="shared" si="635"/>
        <v>0</v>
      </c>
      <c r="K7215" s="210">
        <f t="shared" si="635"/>
        <v>0</v>
      </c>
      <c r="L7215" s="210">
        <f t="shared" si="635"/>
        <v>0</v>
      </c>
      <c r="M7215" s="210">
        <f t="shared" si="635"/>
        <v>0</v>
      </c>
      <c r="N7215" s="210">
        <f t="shared" si="635"/>
        <v>0</v>
      </c>
      <c r="O7215" s="210">
        <f t="shared" si="635"/>
        <v>0</v>
      </c>
      <c r="P7215" s="210">
        <f t="shared" si="635"/>
        <v>0</v>
      </c>
      <c r="Q7215" s="210">
        <f t="shared" si="635"/>
        <v>0</v>
      </c>
      <c r="R7215" s="210">
        <f t="shared" si="635"/>
        <v>0</v>
      </c>
    </row>
    <row r="7216" spans="1:18" hidden="1" outlineLevel="2" x14ac:dyDescent="0.35">
      <c r="A7216" s="209" t="str">
        <f>'Usages mobilité'!A52</f>
        <v>Usage mobilité n°49</v>
      </c>
      <c r="B7216" s="209" t="s">
        <v>637</v>
      </c>
      <c r="C7216" s="209"/>
      <c r="D7216" s="210">
        <f>IF(B$7159&lt;&gt;"",IF(B$7159='Usages mobilité'!BF52,'Usages mobilité'!BD52,0),0)</f>
        <v>0</v>
      </c>
      <c r="E7216" s="210">
        <f t="shared" si="635"/>
        <v>0</v>
      </c>
      <c r="F7216" s="210">
        <f t="shared" si="635"/>
        <v>0</v>
      </c>
      <c r="G7216" s="210">
        <f t="shared" si="635"/>
        <v>0</v>
      </c>
      <c r="H7216" s="210">
        <f t="shared" si="635"/>
        <v>0</v>
      </c>
      <c r="I7216" s="210">
        <f t="shared" si="635"/>
        <v>0</v>
      </c>
      <c r="J7216" s="210">
        <f t="shared" si="635"/>
        <v>0</v>
      </c>
      <c r="K7216" s="210">
        <f t="shared" si="635"/>
        <v>0</v>
      </c>
      <c r="L7216" s="210">
        <f t="shared" si="635"/>
        <v>0</v>
      </c>
      <c r="M7216" s="210">
        <f t="shared" si="635"/>
        <v>0</v>
      </c>
      <c r="N7216" s="210">
        <f t="shared" si="635"/>
        <v>0</v>
      </c>
      <c r="O7216" s="210">
        <f t="shared" si="635"/>
        <v>0</v>
      </c>
      <c r="P7216" s="210">
        <f t="shared" si="635"/>
        <v>0</v>
      </c>
      <c r="Q7216" s="210">
        <f t="shared" si="635"/>
        <v>0</v>
      </c>
      <c r="R7216" s="210">
        <f t="shared" si="635"/>
        <v>0</v>
      </c>
    </row>
    <row r="7217" spans="1:18" hidden="1" outlineLevel="2" x14ac:dyDescent="0.35">
      <c r="A7217" s="209" t="str">
        <f>'Usages mobilité'!A53</f>
        <v>Usage mobilité n°50</v>
      </c>
      <c r="B7217" s="209" t="s">
        <v>637</v>
      </c>
      <c r="C7217" s="209"/>
      <c r="D7217" s="210">
        <f>IF(B$7159&lt;&gt;"",IF(B$7159='Usages mobilité'!BF53,'Usages mobilité'!BD53,0),0)</f>
        <v>0</v>
      </c>
      <c r="E7217" s="210">
        <f t="shared" si="635"/>
        <v>0</v>
      </c>
      <c r="F7217" s="210">
        <f t="shared" si="635"/>
        <v>0</v>
      </c>
      <c r="G7217" s="210">
        <f t="shared" si="635"/>
        <v>0</v>
      </c>
      <c r="H7217" s="210">
        <f t="shared" si="635"/>
        <v>0</v>
      </c>
      <c r="I7217" s="210">
        <f t="shared" si="635"/>
        <v>0</v>
      </c>
      <c r="J7217" s="210">
        <f t="shared" si="635"/>
        <v>0</v>
      </c>
      <c r="K7217" s="210">
        <f t="shared" si="635"/>
        <v>0</v>
      </c>
      <c r="L7217" s="210">
        <f t="shared" si="635"/>
        <v>0</v>
      </c>
      <c r="M7217" s="210">
        <f t="shared" si="635"/>
        <v>0</v>
      </c>
      <c r="N7217" s="210">
        <f t="shared" si="635"/>
        <v>0</v>
      </c>
      <c r="O7217" s="210">
        <f t="shared" si="635"/>
        <v>0</v>
      </c>
      <c r="P7217" s="210">
        <f t="shared" si="635"/>
        <v>0</v>
      </c>
      <c r="Q7217" s="210">
        <f t="shared" si="635"/>
        <v>0</v>
      </c>
      <c r="R7217" s="210">
        <f t="shared" si="635"/>
        <v>0</v>
      </c>
    </row>
    <row r="7218" spans="1:18" hidden="1" outlineLevel="1" collapsed="1" x14ac:dyDescent="0.35">
      <c r="A7218" s="209" t="s">
        <v>643</v>
      </c>
      <c r="B7218" s="209"/>
      <c r="C7218" s="209"/>
      <c r="D7218" s="210">
        <f t="shared" ref="D7218:R7218" si="636">SUM(D7168:D7217)</f>
        <v>0</v>
      </c>
      <c r="E7218" s="210">
        <f t="shared" si="636"/>
        <v>0</v>
      </c>
      <c r="F7218" s="210">
        <f t="shared" si="636"/>
        <v>0</v>
      </c>
      <c r="G7218" s="210">
        <f t="shared" si="636"/>
        <v>0</v>
      </c>
      <c r="H7218" s="210">
        <f t="shared" si="636"/>
        <v>0</v>
      </c>
      <c r="I7218" s="210">
        <f t="shared" si="636"/>
        <v>0</v>
      </c>
      <c r="J7218" s="210">
        <f t="shared" si="636"/>
        <v>0</v>
      </c>
      <c r="K7218" s="210">
        <f t="shared" si="636"/>
        <v>0</v>
      </c>
      <c r="L7218" s="210">
        <f t="shared" si="636"/>
        <v>0</v>
      </c>
      <c r="M7218" s="210">
        <f t="shared" si="636"/>
        <v>0</v>
      </c>
      <c r="N7218" s="210">
        <f t="shared" si="636"/>
        <v>0</v>
      </c>
      <c r="O7218" s="210">
        <f t="shared" si="636"/>
        <v>0</v>
      </c>
      <c r="P7218" s="210">
        <f t="shared" si="636"/>
        <v>0</v>
      </c>
      <c r="Q7218" s="210">
        <f t="shared" si="636"/>
        <v>0</v>
      </c>
      <c r="R7218" s="210">
        <f t="shared" si="636"/>
        <v>0</v>
      </c>
    </row>
    <row r="7219" spans="1:18" hidden="1" outlineLevel="2" x14ac:dyDescent="0.35">
      <c r="A7219" s="209" t="str">
        <f>'Usages mobilité'!A4</f>
        <v>Usage mobilité n°1</v>
      </c>
      <c r="B7219" s="209" t="s">
        <v>639</v>
      </c>
      <c r="C7219" s="209"/>
      <c r="D7219" s="210">
        <f>D7168*'Usages mobilité'!$BG4*(1+'Usages mobilité'!$BH4)^(D$7162-$D$7162)/1000</f>
        <v>0</v>
      </c>
      <c r="E7219" s="210">
        <f>E7168*'Usages mobilité'!$BG4*(1+'Usages mobilité'!$BH4)^(E$7162-$D$7162)/1000</f>
        <v>0</v>
      </c>
      <c r="F7219" s="210">
        <f>F7168*'Usages mobilité'!$BG4*(1+'Usages mobilité'!$BH4)^(F$7162-$D$7162)/1000</f>
        <v>0</v>
      </c>
      <c r="G7219" s="210">
        <f>G7168*'Usages mobilité'!$BG4*(1+'Usages mobilité'!$BH4)^(G$7162-$D$7162)/1000</f>
        <v>0</v>
      </c>
      <c r="H7219" s="210">
        <f>H7168*'Usages mobilité'!$BG4*(1+'Usages mobilité'!$BH4)^(H$7162-$D$7162)/1000</f>
        <v>0</v>
      </c>
      <c r="I7219" s="210">
        <f>I7168*'Usages mobilité'!$BG4*(1+'Usages mobilité'!$BH4)^(I$7162-$D$7162)/1000</f>
        <v>0</v>
      </c>
      <c r="J7219" s="210">
        <f>J7168*'Usages mobilité'!$BG4*(1+'Usages mobilité'!$BH4)^(J$7162-$D$7162)/1000</f>
        <v>0</v>
      </c>
      <c r="K7219" s="210">
        <f>K7168*'Usages mobilité'!$BG4*(1+'Usages mobilité'!$BH4)^(K$7162-$D$7162)/1000</f>
        <v>0</v>
      </c>
      <c r="L7219" s="210">
        <f>L7168*'Usages mobilité'!$BG4*(1+'Usages mobilité'!$BH4)^(L$7162-$D$7162)/1000</f>
        <v>0</v>
      </c>
      <c r="M7219" s="210">
        <f>M7168*'Usages mobilité'!$BG4*(1+'Usages mobilité'!$BH4)^(M$7162-$D$7162)/1000</f>
        <v>0</v>
      </c>
      <c r="N7219" s="210">
        <f>N7168*'Usages mobilité'!$BG4*(1+'Usages mobilité'!$BH4)^(N$7162-$D$7162)/1000</f>
        <v>0</v>
      </c>
      <c r="O7219" s="210">
        <f>O7168*'Usages mobilité'!$BG4*(1+'Usages mobilité'!$BH4)^(O$7162-$D$7162)/1000</f>
        <v>0</v>
      </c>
      <c r="P7219" s="210">
        <f>P7168*'Usages mobilité'!$BG4*(1+'Usages mobilité'!$BH4)^(P$7162-$D$7162)/1000</f>
        <v>0</v>
      </c>
      <c r="Q7219" s="210">
        <f>Q7168*'Usages mobilité'!$BG4*(1+'Usages mobilité'!$BH4)^(Q$7162-$D$7162)/1000</f>
        <v>0</v>
      </c>
      <c r="R7219" s="210">
        <f>R7168*'Usages mobilité'!$BG4*(1+'Usages mobilité'!$BH4)^(R$7162-$D$7162)/1000</f>
        <v>0</v>
      </c>
    </row>
    <row r="7220" spans="1:18" hidden="1" outlineLevel="2" x14ac:dyDescent="0.35">
      <c r="A7220" s="209" t="str">
        <f>'Usages mobilité'!A5</f>
        <v>Usage mobilité n°2</v>
      </c>
      <c r="B7220" s="209" t="s">
        <v>639</v>
      </c>
      <c r="C7220" s="209"/>
      <c r="D7220" s="210">
        <f>D7169*'Usages mobilité'!$BG5*(1+'Usages mobilité'!$BH5)^(D$7162-$D$7162)/1000</f>
        <v>0</v>
      </c>
      <c r="E7220" s="210">
        <f>E7169*'Usages mobilité'!$BG5*(1+'Usages mobilité'!$BH5)^(E$7162-$D$7162)/1000</f>
        <v>0</v>
      </c>
      <c r="F7220" s="210">
        <f>F7169*'Usages mobilité'!$BG5*(1+'Usages mobilité'!$BH5)^(F$7162-$D$7162)/1000</f>
        <v>0</v>
      </c>
      <c r="G7220" s="210">
        <f>G7169*'Usages mobilité'!$BG5*(1+'Usages mobilité'!$BH5)^(G$7162-$D$7162)/1000</f>
        <v>0</v>
      </c>
      <c r="H7220" s="210">
        <f>H7169*'Usages mobilité'!$BG5*(1+'Usages mobilité'!$BH5)^(H$7162-$D$7162)/1000</f>
        <v>0</v>
      </c>
      <c r="I7220" s="210">
        <f>I7169*'Usages mobilité'!$BG5*(1+'Usages mobilité'!$BH5)^(I$7162-$D$7162)/1000</f>
        <v>0</v>
      </c>
      <c r="J7220" s="210">
        <f>J7169*'Usages mobilité'!$BG5*(1+'Usages mobilité'!$BH5)^(J$7162-$D$7162)/1000</f>
        <v>0</v>
      </c>
      <c r="K7220" s="210">
        <f>K7169*'Usages mobilité'!$BG5*(1+'Usages mobilité'!$BH5)^(K$7162-$D$7162)/1000</f>
        <v>0</v>
      </c>
      <c r="L7220" s="210">
        <f>L7169*'Usages mobilité'!$BG5*(1+'Usages mobilité'!$BH5)^(L$7162-$D$7162)/1000</f>
        <v>0</v>
      </c>
      <c r="M7220" s="210">
        <f>M7169*'Usages mobilité'!$BG5*(1+'Usages mobilité'!$BH5)^(M$7162-$D$7162)/1000</f>
        <v>0</v>
      </c>
      <c r="N7220" s="210">
        <f>N7169*'Usages mobilité'!$BG5*(1+'Usages mobilité'!$BH5)^(N$7162-$D$7162)/1000</f>
        <v>0</v>
      </c>
      <c r="O7220" s="210">
        <f>O7169*'Usages mobilité'!$BG5*(1+'Usages mobilité'!$BH5)^(O$7162-$D$7162)/1000</f>
        <v>0</v>
      </c>
      <c r="P7220" s="210">
        <f>P7169*'Usages mobilité'!$BG5*(1+'Usages mobilité'!$BH5)^(P$7162-$D$7162)/1000</f>
        <v>0</v>
      </c>
      <c r="Q7220" s="210">
        <f>Q7169*'Usages mobilité'!$BG5*(1+'Usages mobilité'!$BH5)^(Q$7162-$D$7162)/1000</f>
        <v>0</v>
      </c>
      <c r="R7220" s="210">
        <f>R7169*'Usages mobilité'!$BG5*(1+'Usages mobilité'!$BH5)^(R$7162-$D$7162)/1000</f>
        <v>0</v>
      </c>
    </row>
    <row r="7221" spans="1:18" hidden="1" outlineLevel="2" x14ac:dyDescent="0.35">
      <c r="A7221" s="209" t="str">
        <f>'Usages mobilité'!A6</f>
        <v>Usage mobilité n°3</v>
      </c>
      <c r="B7221" s="209" t="s">
        <v>639</v>
      </c>
      <c r="C7221" s="209"/>
      <c r="D7221" s="210">
        <f>D7170*'Usages mobilité'!$BG6*(1+'Usages mobilité'!$BH6)^(D$7162-$D$7162)/1000</f>
        <v>0</v>
      </c>
      <c r="E7221" s="210">
        <f>E7170*'Usages mobilité'!$BG6*(1+'Usages mobilité'!$BH6)^(E$7162-$D$7162)/1000</f>
        <v>0</v>
      </c>
      <c r="F7221" s="210">
        <f>F7170*'Usages mobilité'!$BG6*(1+'Usages mobilité'!$BH6)^(F$7162-$D$7162)/1000</f>
        <v>0</v>
      </c>
      <c r="G7221" s="210">
        <f>G7170*'Usages mobilité'!$BG6*(1+'Usages mobilité'!$BH6)^(G$7162-$D$7162)/1000</f>
        <v>0</v>
      </c>
      <c r="H7221" s="210">
        <f>H7170*'Usages mobilité'!$BG6*(1+'Usages mobilité'!$BH6)^(H$7162-$D$7162)/1000</f>
        <v>0</v>
      </c>
      <c r="I7221" s="210">
        <f>I7170*'Usages mobilité'!$BG6*(1+'Usages mobilité'!$BH6)^(I$7162-$D$7162)/1000</f>
        <v>0</v>
      </c>
      <c r="J7221" s="210">
        <f>J7170*'Usages mobilité'!$BG6*(1+'Usages mobilité'!$BH6)^(J$7162-$D$7162)/1000</f>
        <v>0</v>
      </c>
      <c r="K7221" s="210">
        <f>K7170*'Usages mobilité'!$BG6*(1+'Usages mobilité'!$BH6)^(K$7162-$D$7162)/1000</f>
        <v>0</v>
      </c>
      <c r="L7221" s="210">
        <f>L7170*'Usages mobilité'!$BG6*(1+'Usages mobilité'!$BH6)^(L$7162-$D$7162)/1000</f>
        <v>0</v>
      </c>
      <c r="M7221" s="210">
        <f>M7170*'Usages mobilité'!$BG6*(1+'Usages mobilité'!$BH6)^(M$7162-$D$7162)/1000</f>
        <v>0</v>
      </c>
      <c r="N7221" s="210">
        <f>N7170*'Usages mobilité'!$BG6*(1+'Usages mobilité'!$BH6)^(N$7162-$D$7162)/1000</f>
        <v>0</v>
      </c>
      <c r="O7221" s="210">
        <f>O7170*'Usages mobilité'!$BG6*(1+'Usages mobilité'!$BH6)^(O$7162-$D$7162)/1000</f>
        <v>0</v>
      </c>
      <c r="P7221" s="210">
        <f>P7170*'Usages mobilité'!$BG6*(1+'Usages mobilité'!$BH6)^(P$7162-$D$7162)/1000</f>
        <v>0</v>
      </c>
      <c r="Q7221" s="210">
        <f>Q7170*'Usages mobilité'!$BG6*(1+'Usages mobilité'!$BH6)^(Q$7162-$D$7162)/1000</f>
        <v>0</v>
      </c>
      <c r="R7221" s="210">
        <f>R7170*'Usages mobilité'!$BG6*(1+'Usages mobilité'!$BH6)^(R$7162-$D$7162)/1000</f>
        <v>0</v>
      </c>
    </row>
    <row r="7222" spans="1:18" hidden="1" outlineLevel="2" x14ac:dyDescent="0.35">
      <c r="A7222" s="209" t="str">
        <f>'Usages mobilité'!A7</f>
        <v>Usage mobilité n°4</v>
      </c>
      <c r="B7222" s="209" t="s">
        <v>639</v>
      </c>
      <c r="C7222" s="209"/>
      <c r="D7222" s="210">
        <f>D7171*'Usages mobilité'!$BG7*(1+'Usages mobilité'!$BH7)^(D$7162-$D$7162)/1000</f>
        <v>0</v>
      </c>
      <c r="E7222" s="210">
        <f>E7171*'Usages mobilité'!$BG7*(1+'Usages mobilité'!$BH7)^(E$7162-$D$7162)/1000</f>
        <v>0</v>
      </c>
      <c r="F7222" s="210">
        <f>F7171*'Usages mobilité'!$BG7*(1+'Usages mobilité'!$BH7)^(F$7162-$D$7162)/1000</f>
        <v>0</v>
      </c>
      <c r="G7222" s="210">
        <f>G7171*'Usages mobilité'!$BG7*(1+'Usages mobilité'!$BH7)^(G$7162-$D$7162)/1000</f>
        <v>0</v>
      </c>
      <c r="H7222" s="210">
        <f>H7171*'Usages mobilité'!$BG7*(1+'Usages mobilité'!$BH7)^(H$7162-$D$7162)/1000</f>
        <v>0</v>
      </c>
      <c r="I7222" s="210">
        <f>I7171*'Usages mobilité'!$BG7*(1+'Usages mobilité'!$BH7)^(I$7162-$D$7162)/1000</f>
        <v>0</v>
      </c>
      <c r="J7222" s="210">
        <f>J7171*'Usages mobilité'!$BG7*(1+'Usages mobilité'!$BH7)^(J$7162-$D$7162)/1000</f>
        <v>0</v>
      </c>
      <c r="K7222" s="210">
        <f>K7171*'Usages mobilité'!$BG7*(1+'Usages mobilité'!$BH7)^(K$7162-$D$7162)/1000</f>
        <v>0</v>
      </c>
      <c r="L7222" s="210">
        <f>L7171*'Usages mobilité'!$BG7*(1+'Usages mobilité'!$BH7)^(L$7162-$D$7162)/1000</f>
        <v>0</v>
      </c>
      <c r="M7222" s="210">
        <f>M7171*'Usages mobilité'!$BG7*(1+'Usages mobilité'!$BH7)^(M$7162-$D$7162)/1000</f>
        <v>0</v>
      </c>
      <c r="N7222" s="210">
        <f>N7171*'Usages mobilité'!$BG7*(1+'Usages mobilité'!$BH7)^(N$7162-$D$7162)/1000</f>
        <v>0</v>
      </c>
      <c r="O7222" s="210">
        <f>O7171*'Usages mobilité'!$BG7*(1+'Usages mobilité'!$BH7)^(O$7162-$D$7162)/1000</f>
        <v>0</v>
      </c>
      <c r="P7222" s="210">
        <f>P7171*'Usages mobilité'!$BG7*(1+'Usages mobilité'!$BH7)^(P$7162-$D$7162)/1000</f>
        <v>0</v>
      </c>
      <c r="Q7222" s="210">
        <f>Q7171*'Usages mobilité'!$BG7*(1+'Usages mobilité'!$BH7)^(Q$7162-$D$7162)/1000</f>
        <v>0</v>
      </c>
      <c r="R7222" s="210">
        <f>R7171*'Usages mobilité'!$BG7*(1+'Usages mobilité'!$BH7)^(R$7162-$D$7162)/1000</f>
        <v>0</v>
      </c>
    </row>
    <row r="7223" spans="1:18" hidden="1" outlineLevel="2" x14ac:dyDescent="0.35">
      <c r="A7223" s="209" t="str">
        <f>'Usages mobilité'!A8</f>
        <v>Usage mobilité n°5</v>
      </c>
      <c r="B7223" s="209" t="s">
        <v>639</v>
      </c>
      <c r="C7223" s="209"/>
      <c r="D7223" s="210">
        <f>D7172*'Usages mobilité'!$BG8*(1+'Usages mobilité'!$BH8)^(D$7162-$D$7162)/1000</f>
        <v>0</v>
      </c>
      <c r="E7223" s="210">
        <f>E7172*'Usages mobilité'!$BG8*(1+'Usages mobilité'!$BH8)^(E$7162-$D$7162)/1000</f>
        <v>0</v>
      </c>
      <c r="F7223" s="210">
        <f>F7172*'Usages mobilité'!$BG8*(1+'Usages mobilité'!$BH8)^(F$7162-$D$7162)/1000</f>
        <v>0</v>
      </c>
      <c r="G7223" s="210">
        <f>G7172*'Usages mobilité'!$BG8*(1+'Usages mobilité'!$BH8)^(G$7162-$D$7162)/1000</f>
        <v>0</v>
      </c>
      <c r="H7223" s="210">
        <f>H7172*'Usages mobilité'!$BG8*(1+'Usages mobilité'!$BH8)^(H$7162-$D$7162)/1000</f>
        <v>0</v>
      </c>
      <c r="I7223" s="210">
        <f>I7172*'Usages mobilité'!$BG8*(1+'Usages mobilité'!$BH8)^(I$7162-$D$7162)/1000</f>
        <v>0</v>
      </c>
      <c r="J7223" s="210">
        <f>J7172*'Usages mobilité'!$BG8*(1+'Usages mobilité'!$BH8)^(J$7162-$D$7162)/1000</f>
        <v>0</v>
      </c>
      <c r="K7223" s="210">
        <f>K7172*'Usages mobilité'!$BG8*(1+'Usages mobilité'!$BH8)^(K$7162-$D$7162)/1000</f>
        <v>0</v>
      </c>
      <c r="L7223" s="210">
        <f>L7172*'Usages mobilité'!$BG8*(1+'Usages mobilité'!$BH8)^(L$7162-$D$7162)/1000</f>
        <v>0</v>
      </c>
      <c r="M7223" s="210">
        <f>M7172*'Usages mobilité'!$BG8*(1+'Usages mobilité'!$BH8)^(M$7162-$D$7162)/1000</f>
        <v>0</v>
      </c>
      <c r="N7223" s="210">
        <f>N7172*'Usages mobilité'!$BG8*(1+'Usages mobilité'!$BH8)^(N$7162-$D$7162)/1000</f>
        <v>0</v>
      </c>
      <c r="O7223" s="210">
        <f>O7172*'Usages mobilité'!$BG8*(1+'Usages mobilité'!$BH8)^(O$7162-$D$7162)/1000</f>
        <v>0</v>
      </c>
      <c r="P7223" s="210">
        <f>P7172*'Usages mobilité'!$BG8*(1+'Usages mobilité'!$BH8)^(P$7162-$D$7162)/1000</f>
        <v>0</v>
      </c>
      <c r="Q7223" s="210">
        <f>Q7172*'Usages mobilité'!$BG8*(1+'Usages mobilité'!$BH8)^(Q$7162-$D$7162)/1000</f>
        <v>0</v>
      </c>
      <c r="R7223" s="210">
        <f>R7172*'Usages mobilité'!$BG8*(1+'Usages mobilité'!$BH8)^(R$7162-$D$7162)/1000</f>
        <v>0</v>
      </c>
    </row>
    <row r="7224" spans="1:18" hidden="1" outlineLevel="2" x14ac:dyDescent="0.35">
      <c r="A7224" s="209" t="str">
        <f>'Usages mobilité'!A9</f>
        <v>Usage mobilité n°6</v>
      </c>
      <c r="B7224" s="209" t="s">
        <v>639</v>
      </c>
      <c r="C7224" s="209"/>
      <c r="D7224" s="210">
        <f>D7173*'Usages mobilité'!$BG9*(1+'Usages mobilité'!$BH9)^(D$7162-$D$7162)/1000</f>
        <v>0</v>
      </c>
      <c r="E7224" s="210">
        <f>E7173*'Usages mobilité'!$BG9*(1+'Usages mobilité'!$BH9)^(E$7162-$D$7162)/1000</f>
        <v>0</v>
      </c>
      <c r="F7224" s="210">
        <f>F7173*'Usages mobilité'!$BG9*(1+'Usages mobilité'!$BH9)^(F$7162-$D$7162)/1000</f>
        <v>0</v>
      </c>
      <c r="G7224" s="210">
        <f>G7173*'Usages mobilité'!$BG9*(1+'Usages mobilité'!$BH9)^(G$7162-$D$7162)/1000</f>
        <v>0</v>
      </c>
      <c r="H7224" s="210">
        <f>H7173*'Usages mobilité'!$BG9*(1+'Usages mobilité'!$BH9)^(H$7162-$D$7162)/1000</f>
        <v>0</v>
      </c>
      <c r="I7224" s="210">
        <f>I7173*'Usages mobilité'!$BG9*(1+'Usages mobilité'!$BH9)^(I$7162-$D$7162)/1000</f>
        <v>0</v>
      </c>
      <c r="J7224" s="210">
        <f>J7173*'Usages mobilité'!$BG9*(1+'Usages mobilité'!$BH9)^(J$7162-$D$7162)/1000</f>
        <v>0</v>
      </c>
      <c r="K7224" s="210">
        <f>K7173*'Usages mobilité'!$BG9*(1+'Usages mobilité'!$BH9)^(K$7162-$D$7162)/1000</f>
        <v>0</v>
      </c>
      <c r="L7224" s="210">
        <f>L7173*'Usages mobilité'!$BG9*(1+'Usages mobilité'!$BH9)^(L$7162-$D$7162)/1000</f>
        <v>0</v>
      </c>
      <c r="M7224" s="210">
        <f>M7173*'Usages mobilité'!$BG9*(1+'Usages mobilité'!$BH9)^(M$7162-$D$7162)/1000</f>
        <v>0</v>
      </c>
      <c r="N7224" s="210">
        <f>N7173*'Usages mobilité'!$BG9*(1+'Usages mobilité'!$BH9)^(N$7162-$D$7162)/1000</f>
        <v>0</v>
      </c>
      <c r="O7224" s="210">
        <f>O7173*'Usages mobilité'!$BG9*(1+'Usages mobilité'!$BH9)^(O$7162-$D$7162)/1000</f>
        <v>0</v>
      </c>
      <c r="P7224" s="210">
        <f>P7173*'Usages mobilité'!$BG9*(1+'Usages mobilité'!$BH9)^(P$7162-$D$7162)/1000</f>
        <v>0</v>
      </c>
      <c r="Q7224" s="210">
        <f>Q7173*'Usages mobilité'!$BG9*(1+'Usages mobilité'!$BH9)^(Q$7162-$D$7162)/1000</f>
        <v>0</v>
      </c>
      <c r="R7224" s="210">
        <f>R7173*'Usages mobilité'!$BG9*(1+'Usages mobilité'!$BH9)^(R$7162-$D$7162)/1000</f>
        <v>0</v>
      </c>
    </row>
    <row r="7225" spans="1:18" hidden="1" outlineLevel="2" x14ac:dyDescent="0.35">
      <c r="A7225" s="209" t="str">
        <f>'Usages mobilité'!A10</f>
        <v>Usage mobilité n°7</v>
      </c>
      <c r="B7225" s="209" t="s">
        <v>639</v>
      </c>
      <c r="C7225" s="209"/>
      <c r="D7225" s="210">
        <f>D7174*'Usages mobilité'!$BG10*(1+'Usages mobilité'!$BH10)^(D$7162-$D$7162)/1000</f>
        <v>0</v>
      </c>
      <c r="E7225" s="210">
        <f>E7174*'Usages mobilité'!$BG10*(1+'Usages mobilité'!$BH10)^(E$7162-$D$7162)/1000</f>
        <v>0</v>
      </c>
      <c r="F7225" s="210">
        <f>F7174*'Usages mobilité'!$BG10*(1+'Usages mobilité'!$BH10)^(F$7162-$D$7162)/1000</f>
        <v>0</v>
      </c>
      <c r="G7225" s="210">
        <f>G7174*'Usages mobilité'!$BG10*(1+'Usages mobilité'!$BH10)^(G$7162-$D$7162)/1000</f>
        <v>0</v>
      </c>
      <c r="H7225" s="210">
        <f>H7174*'Usages mobilité'!$BG10*(1+'Usages mobilité'!$BH10)^(H$7162-$D$7162)/1000</f>
        <v>0</v>
      </c>
      <c r="I7225" s="210">
        <f>I7174*'Usages mobilité'!$BG10*(1+'Usages mobilité'!$BH10)^(I$7162-$D$7162)/1000</f>
        <v>0</v>
      </c>
      <c r="J7225" s="210">
        <f>J7174*'Usages mobilité'!$BG10*(1+'Usages mobilité'!$BH10)^(J$7162-$D$7162)/1000</f>
        <v>0</v>
      </c>
      <c r="K7225" s="210">
        <f>K7174*'Usages mobilité'!$BG10*(1+'Usages mobilité'!$BH10)^(K$7162-$D$7162)/1000</f>
        <v>0</v>
      </c>
      <c r="L7225" s="210">
        <f>L7174*'Usages mobilité'!$BG10*(1+'Usages mobilité'!$BH10)^(L$7162-$D$7162)/1000</f>
        <v>0</v>
      </c>
      <c r="M7225" s="210">
        <f>M7174*'Usages mobilité'!$BG10*(1+'Usages mobilité'!$BH10)^(M$7162-$D$7162)/1000</f>
        <v>0</v>
      </c>
      <c r="N7225" s="210">
        <f>N7174*'Usages mobilité'!$BG10*(1+'Usages mobilité'!$BH10)^(N$7162-$D$7162)/1000</f>
        <v>0</v>
      </c>
      <c r="O7225" s="210">
        <f>O7174*'Usages mobilité'!$BG10*(1+'Usages mobilité'!$BH10)^(O$7162-$D$7162)/1000</f>
        <v>0</v>
      </c>
      <c r="P7225" s="210">
        <f>P7174*'Usages mobilité'!$BG10*(1+'Usages mobilité'!$BH10)^(P$7162-$D$7162)/1000</f>
        <v>0</v>
      </c>
      <c r="Q7225" s="210">
        <f>Q7174*'Usages mobilité'!$BG10*(1+'Usages mobilité'!$BH10)^(Q$7162-$D$7162)/1000</f>
        <v>0</v>
      </c>
      <c r="R7225" s="210">
        <f>R7174*'Usages mobilité'!$BG10*(1+'Usages mobilité'!$BH10)^(R$7162-$D$7162)/1000</f>
        <v>0</v>
      </c>
    </row>
    <row r="7226" spans="1:18" hidden="1" outlineLevel="2" x14ac:dyDescent="0.35">
      <c r="A7226" s="209" t="str">
        <f>'Usages mobilité'!A11</f>
        <v>Usage mobilité n°8</v>
      </c>
      <c r="B7226" s="209" t="s">
        <v>639</v>
      </c>
      <c r="C7226" s="209"/>
      <c r="D7226" s="210">
        <f>D7175*'Usages mobilité'!$BG11*(1+'Usages mobilité'!$BH11)^(D$7162-$D$7162)/1000</f>
        <v>0</v>
      </c>
      <c r="E7226" s="210">
        <f>E7175*'Usages mobilité'!$BG11*(1+'Usages mobilité'!$BH11)^(E$7162-$D$7162)/1000</f>
        <v>0</v>
      </c>
      <c r="F7226" s="210">
        <f>F7175*'Usages mobilité'!$BG11*(1+'Usages mobilité'!$BH11)^(F$7162-$D$7162)/1000</f>
        <v>0</v>
      </c>
      <c r="G7226" s="210">
        <f>G7175*'Usages mobilité'!$BG11*(1+'Usages mobilité'!$BH11)^(G$7162-$D$7162)/1000</f>
        <v>0</v>
      </c>
      <c r="H7226" s="210">
        <f>H7175*'Usages mobilité'!$BG11*(1+'Usages mobilité'!$BH11)^(H$7162-$D$7162)/1000</f>
        <v>0</v>
      </c>
      <c r="I7226" s="210">
        <f>I7175*'Usages mobilité'!$BG11*(1+'Usages mobilité'!$BH11)^(I$7162-$D$7162)/1000</f>
        <v>0</v>
      </c>
      <c r="J7226" s="210">
        <f>J7175*'Usages mobilité'!$BG11*(1+'Usages mobilité'!$BH11)^(J$7162-$D$7162)/1000</f>
        <v>0</v>
      </c>
      <c r="K7226" s="210">
        <f>K7175*'Usages mobilité'!$BG11*(1+'Usages mobilité'!$BH11)^(K$7162-$D$7162)/1000</f>
        <v>0</v>
      </c>
      <c r="L7226" s="210">
        <f>L7175*'Usages mobilité'!$BG11*(1+'Usages mobilité'!$BH11)^(L$7162-$D$7162)/1000</f>
        <v>0</v>
      </c>
      <c r="M7226" s="210">
        <f>M7175*'Usages mobilité'!$BG11*(1+'Usages mobilité'!$BH11)^(M$7162-$D$7162)/1000</f>
        <v>0</v>
      </c>
      <c r="N7226" s="210">
        <f>N7175*'Usages mobilité'!$BG11*(1+'Usages mobilité'!$BH11)^(N$7162-$D$7162)/1000</f>
        <v>0</v>
      </c>
      <c r="O7226" s="210">
        <f>O7175*'Usages mobilité'!$BG11*(1+'Usages mobilité'!$BH11)^(O$7162-$D$7162)/1000</f>
        <v>0</v>
      </c>
      <c r="P7226" s="210">
        <f>P7175*'Usages mobilité'!$BG11*(1+'Usages mobilité'!$BH11)^(P$7162-$D$7162)/1000</f>
        <v>0</v>
      </c>
      <c r="Q7226" s="210">
        <f>Q7175*'Usages mobilité'!$BG11*(1+'Usages mobilité'!$BH11)^(Q$7162-$D$7162)/1000</f>
        <v>0</v>
      </c>
      <c r="R7226" s="210">
        <f>R7175*'Usages mobilité'!$BG11*(1+'Usages mobilité'!$BH11)^(R$7162-$D$7162)/1000</f>
        <v>0</v>
      </c>
    </row>
    <row r="7227" spans="1:18" hidden="1" outlineLevel="2" x14ac:dyDescent="0.35">
      <c r="A7227" s="209" t="str">
        <f>'Usages mobilité'!A12</f>
        <v>Usage mobilité n°9</v>
      </c>
      <c r="B7227" s="209" t="s">
        <v>639</v>
      </c>
      <c r="C7227" s="209"/>
      <c r="D7227" s="210">
        <f>D7176*'Usages mobilité'!$BG12*(1+'Usages mobilité'!$BH12)^(D$7162-$D$7162)/1000</f>
        <v>0</v>
      </c>
      <c r="E7227" s="210">
        <f>E7176*'Usages mobilité'!$BG12*(1+'Usages mobilité'!$BH12)^(E$7162-$D$7162)/1000</f>
        <v>0</v>
      </c>
      <c r="F7227" s="210">
        <f>F7176*'Usages mobilité'!$BG12*(1+'Usages mobilité'!$BH12)^(F$7162-$D$7162)/1000</f>
        <v>0</v>
      </c>
      <c r="G7227" s="210">
        <f>G7176*'Usages mobilité'!$BG12*(1+'Usages mobilité'!$BH12)^(G$7162-$D$7162)/1000</f>
        <v>0</v>
      </c>
      <c r="H7227" s="210">
        <f>H7176*'Usages mobilité'!$BG12*(1+'Usages mobilité'!$BH12)^(H$7162-$D$7162)/1000</f>
        <v>0</v>
      </c>
      <c r="I7227" s="210">
        <f>I7176*'Usages mobilité'!$BG12*(1+'Usages mobilité'!$BH12)^(I$7162-$D$7162)/1000</f>
        <v>0</v>
      </c>
      <c r="J7227" s="210">
        <f>J7176*'Usages mobilité'!$BG12*(1+'Usages mobilité'!$BH12)^(J$7162-$D$7162)/1000</f>
        <v>0</v>
      </c>
      <c r="K7227" s="210">
        <f>K7176*'Usages mobilité'!$BG12*(1+'Usages mobilité'!$BH12)^(K$7162-$D$7162)/1000</f>
        <v>0</v>
      </c>
      <c r="L7227" s="210">
        <f>L7176*'Usages mobilité'!$BG12*(1+'Usages mobilité'!$BH12)^(L$7162-$D$7162)/1000</f>
        <v>0</v>
      </c>
      <c r="M7227" s="210">
        <f>M7176*'Usages mobilité'!$BG12*(1+'Usages mobilité'!$BH12)^(M$7162-$D$7162)/1000</f>
        <v>0</v>
      </c>
      <c r="N7227" s="210">
        <f>N7176*'Usages mobilité'!$BG12*(1+'Usages mobilité'!$BH12)^(N$7162-$D$7162)/1000</f>
        <v>0</v>
      </c>
      <c r="O7227" s="210">
        <f>O7176*'Usages mobilité'!$BG12*(1+'Usages mobilité'!$BH12)^(O$7162-$D$7162)/1000</f>
        <v>0</v>
      </c>
      <c r="P7227" s="210">
        <f>P7176*'Usages mobilité'!$BG12*(1+'Usages mobilité'!$BH12)^(P$7162-$D$7162)/1000</f>
        <v>0</v>
      </c>
      <c r="Q7227" s="210">
        <f>Q7176*'Usages mobilité'!$BG12*(1+'Usages mobilité'!$BH12)^(Q$7162-$D$7162)/1000</f>
        <v>0</v>
      </c>
      <c r="R7227" s="210">
        <f>R7176*'Usages mobilité'!$BG12*(1+'Usages mobilité'!$BH12)^(R$7162-$D$7162)/1000</f>
        <v>0</v>
      </c>
    </row>
    <row r="7228" spans="1:18" hidden="1" outlineLevel="2" x14ac:dyDescent="0.35">
      <c r="A7228" s="209" t="str">
        <f>'Usages mobilité'!A13</f>
        <v>Usage mobilité n°10</v>
      </c>
      <c r="B7228" s="209" t="s">
        <v>639</v>
      </c>
      <c r="C7228" s="209"/>
      <c r="D7228" s="210">
        <f>D7177*'Usages mobilité'!$BG13*(1+'Usages mobilité'!$BH13)^(D$7162-$D$7162)/1000</f>
        <v>0</v>
      </c>
      <c r="E7228" s="210">
        <f>E7177*'Usages mobilité'!$BG13*(1+'Usages mobilité'!$BH13)^(E$7162-$D$7162)/1000</f>
        <v>0</v>
      </c>
      <c r="F7228" s="210">
        <f>F7177*'Usages mobilité'!$BG13*(1+'Usages mobilité'!$BH13)^(F$7162-$D$7162)/1000</f>
        <v>0</v>
      </c>
      <c r="G7228" s="210">
        <f>G7177*'Usages mobilité'!$BG13*(1+'Usages mobilité'!$BH13)^(G$7162-$D$7162)/1000</f>
        <v>0</v>
      </c>
      <c r="H7228" s="210">
        <f>H7177*'Usages mobilité'!$BG13*(1+'Usages mobilité'!$BH13)^(H$7162-$D$7162)/1000</f>
        <v>0</v>
      </c>
      <c r="I7228" s="210">
        <f>I7177*'Usages mobilité'!$BG13*(1+'Usages mobilité'!$BH13)^(I$7162-$D$7162)/1000</f>
        <v>0</v>
      </c>
      <c r="J7228" s="210">
        <f>J7177*'Usages mobilité'!$BG13*(1+'Usages mobilité'!$BH13)^(J$7162-$D$7162)/1000</f>
        <v>0</v>
      </c>
      <c r="K7228" s="210">
        <f>K7177*'Usages mobilité'!$BG13*(1+'Usages mobilité'!$BH13)^(K$7162-$D$7162)/1000</f>
        <v>0</v>
      </c>
      <c r="L7228" s="210">
        <f>L7177*'Usages mobilité'!$BG13*(1+'Usages mobilité'!$BH13)^(L$7162-$D$7162)/1000</f>
        <v>0</v>
      </c>
      <c r="M7228" s="210">
        <f>M7177*'Usages mobilité'!$BG13*(1+'Usages mobilité'!$BH13)^(M$7162-$D$7162)/1000</f>
        <v>0</v>
      </c>
      <c r="N7228" s="210">
        <f>N7177*'Usages mobilité'!$BG13*(1+'Usages mobilité'!$BH13)^(N$7162-$D$7162)/1000</f>
        <v>0</v>
      </c>
      <c r="O7228" s="210">
        <f>O7177*'Usages mobilité'!$BG13*(1+'Usages mobilité'!$BH13)^(O$7162-$D$7162)/1000</f>
        <v>0</v>
      </c>
      <c r="P7228" s="210">
        <f>P7177*'Usages mobilité'!$BG13*(1+'Usages mobilité'!$BH13)^(P$7162-$D$7162)/1000</f>
        <v>0</v>
      </c>
      <c r="Q7228" s="210">
        <f>Q7177*'Usages mobilité'!$BG13*(1+'Usages mobilité'!$BH13)^(Q$7162-$D$7162)/1000</f>
        <v>0</v>
      </c>
      <c r="R7228" s="210">
        <f>R7177*'Usages mobilité'!$BG13*(1+'Usages mobilité'!$BH13)^(R$7162-$D$7162)/1000</f>
        <v>0</v>
      </c>
    </row>
    <row r="7229" spans="1:18" hidden="1" outlineLevel="2" x14ac:dyDescent="0.35">
      <c r="A7229" s="209" t="str">
        <f>'Usages mobilité'!A14</f>
        <v>Usage mobilité n°11</v>
      </c>
      <c r="B7229" s="209" t="s">
        <v>639</v>
      </c>
      <c r="C7229" s="209"/>
      <c r="D7229" s="210">
        <f>D7178*'Usages mobilité'!$BG14*(1+'Usages mobilité'!$BH14)^(D$7162-$D$7162)/1000</f>
        <v>0</v>
      </c>
      <c r="E7229" s="210">
        <f>E7178*'Usages mobilité'!$BG14*(1+'Usages mobilité'!$BH14)^(E$7162-$D$7162)/1000</f>
        <v>0</v>
      </c>
      <c r="F7229" s="210">
        <f>F7178*'Usages mobilité'!$BG14*(1+'Usages mobilité'!$BH14)^(F$7162-$D$7162)/1000</f>
        <v>0</v>
      </c>
      <c r="G7229" s="210">
        <f>G7178*'Usages mobilité'!$BG14*(1+'Usages mobilité'!$BH14)^(G$7162-$D$7162)/1000</f>
        <v>0</v>
      </c>
      <c r="H7229" s="210">
        <f>H7178*'Usages mobilité'!$BG14*(1+'Usages mobilité'!$BH14)^(H$7162-$D$7162)/1000</f>
        <v>0</v>
      </c>
      <c r="I7229" s="210">
        <f>I7178*'Usages mobilité'!$BG14*(1+'Usages mobilité'!$BH14)^(I$7162-$D$7162)/1000</f>
        <v>0</v>
      </c>
      <c r="J7229" s="210">
        <f>J7178*'Usages mobilité'!$BG14*(1+'Usages mobilité'!$BH14)^(J$7162-$D$7162)/1000</f>
        <v>0</v>
      </c>
      <c r="K7229" s="210">
        <f>K7178*'Usages mobilité'!$BG14*(1+'Usages mobilité'!$BH14)^(K$7162-$D$7162)/1000</f>
        <v>0</v>
      </c>
      <c r="L7229" s="210">
        <f>L7178*'Usages mobilité'!$BG14*(1+'Usages mobilité'!$BH14)^(L$7162-$D$7162)/1000</f>
        <v>0</v>
      </c>
      <c r="M7229" s="210">
        <f>M7178*'Usages mobilité'!$BG14*(1+'Usages mobilité'!$BH14)^(M$7162-$D$7162)/1000</f>
        <v>0</v>
      </c>
      <c r="N7229" s="210">
        <f>N7178*'Usages mobilité'!$BG14*(1+'Usages mobilité'!$BH14)^(N$7162-$D$7162)/1000</f>
        <v>0</v>
      </c>
      <c r="O7229" s="210">
        <f>O7178*'Usages mobilité'!$BG14*(1+'Usages mobilité'!$BH14)^(O$7162-$D$7162)/1000</f>
        <v>0</v>
      </c>
      <c r="P7229" s="210">
        <f>P7178*'Usages mobilité'!$BG14*(1+'Usages mobilité'!$BH14)^(P$7162-$D$7162)/1000</f>
        <v>0</v>
      </c>
      <c r="Q7229" s="210">
        <f>Q7178*'Usages mobilité'!$BG14*(1+'Usages mobilité'!$BH14)^(Q$7162-$D$7162)/1000</f>
        <v>0</v>
      </c>
      <c r="R7229" s="210">
        <f>R7178*'Usages mobilité'!$BG14*(1+'Usages mobilité'!$BH14)^(R$7162-$D$7162)/1000</f>
        <v>0</v>
      </c>
    </row>
    <row r="7230" spans="1:18" hidden="1" outlineLevel="2" x14ac:dyDescent="0.35">
      <c r="A7230" s="209" t="str">
        <f>'Usages mobilité'!A15</f>
        <v>Usage mobilité n°12</v>
      </c>
      <c r="B7230" s="209" t="s">
        <v>639</v>
      </c>
      <c r="C7230" s="209"/>
      <c r="D7230" s="210">
        <f>D7179*'Usages mobilité'!$BG15*(1+'Usages mobilité'!$BH15)^(D$7162-$D$7162)/1000</f>
        <v>0</v>
      </c>
      <c r="E7230" s="210">
        <f>E7179*'Usages mobilité'!$BG15*(1+'Usages mobilité'!$BH15)^(E$7162-$D$7162)/1000</f>
        <v>0</v>
      </c>
      <c r="F7230" s="210">
        <f>F7179*'Usages mobilité'!$BG15*(1+'Usages mobilité'!$BH15)^(F$7162-$D$7162)/1000</f>
        <v>0</v>
      </c>
      <c r="G7230" s="210">
        <f>G7179*'Usages mobilité'!$BG15*(1+'Usages mobilité'!$BH15)^(G$7162-$D$7162)/1000</f>
        <v>0</v>
      </c>
      <c r="H7230" s="210">
        <f>H7179*'Usages mobilité'!$BG15*(1+'Usages mobilité'!$BH15)^(H$7162-$D$7162)/1000</f>
        <v>0</v>
      </c>
      <c r="I7230" s="210">
        <f>I7179*'Usages mobilité'!$BG15*(1+'Usages mobilité'!$BH15)^(I$7162-$D$7162)/1000</f>
        <v>0</v>
      </c>
      <c r="J7230" s="210">
        <f>J7179*'Usages mobilité'!$BG15*(1+'Usages mobilité'!$BH15)^(J$7162-$D$7162)/1000</f>
        <v>0</v>
      </c>
      <c r="K7230" s="210">
        <f>K7179*'Usages mobilité'!$BG15*(1+'Usages mobilité'!$BH15)^(K$7162-$D$7162)/1000</f>
        <v>0</v>
      </c>
      <c r="L7230" s="210">
        <f>L7179*'Usages mobilité'!$BG15*(1+'Usages mobilité'!$BH15)^(L$7162-$D$7162)/1000</f>
        <v>0</v>
      </c>
      <c r="M7230" s="210">
        <f>M7179*'Usages mobilité'!$BG15*(1+'Usages mobilité'!$BH15)^(M$7162-$D$7162)/1000</f>
        <v>0</v>
      </c>
      <c r="N7230" s="210">
        <f>N7179*'Usages mobilité'!$BG15*(1+'Usages mobilité'!$BH15)^(N$7162-$D$7162)/1000</f>
        <v>0</v>
      </c>
      <c r="O7230" s="210">
        <f>O7179*'Usages mobilité'!$BG15*(1+'Usages mobilité'!$BH15)^(O$7162-$D$7162)/1000</f>
        <v>0</v>
      </c>
      <c r="P7230" s="210">
        <f>P7179*'Usages mobilité'!$BG15*(1+'Usages mobilité'!$BH15)^(P$7162-$D$7162)/1000</f>
        <v>0</v>
      </c>
      <c r="Q7230" s="210">
        <f>Q7179*'Usages mobilité'!$BG15*(1+'Usages mobilité'!$BH15)^(Q$7162-$D$7162)/1000</f>
        <v>0</v>
      </c>
      <c r="R7230" s="210">
        <f>R7179*'Usages mobilité'!$BG15*(1+'Usages mobilité'!$BH15)^(R$7162-$D$7162)/1000</f>
        <v>0</v>
      </c>
    </row>
    <row r="7231" spans="1:18" hidden="1" outlineLevel="2" x14ac:dyDescent="0.35">
      <c r="A7231" s="209" t="str">
        <f>'Usages mobilité'!A16</f>
        <v>Usage mobilité n°13</v>
      </c>
      <c r="B7231" s="209" t="s">
        <v>639</v>
      </c>
      <c r="C7231" s="209"/>
      <c r="D7231" s="210">
        <f>D7180*'Usages mobilité'!$BG16*(1+'Usages mobilité'!$BH16)^(D$7162-$D$7162)/1000</f>
        <v>0</v>
      </c>
      <c r="E7231" s="210">
        <f>E7180*'Usages mobilité'!$BG16*(1+'Usages mobilité'!$BH16)^(E$7162-$D$7162)/1000</f>
        <v>0</v>
      </c>
      <c r="F7231" s="210">
        <f>F7180*'Usages mobilité'!$BG16*(1+'Usages mobilité'!$BH16)^(F$7162-$D$7162)/1000</f>
        <v>0</v>
      </c>
      <c r="G7231" s="210">
        <f>G7180*'Usages mobilité'!$BG16*(1+'Usages mobilité'!$BH16)^(G$7162-$D$7162)/1000</f>
        <v>0</v>
      </c>
      <c r="H7231" s="210">
        <f>H7180*'Usages mobilité'!$BG16*(1+'Usages mobilité'!$BH16)^(H$7162-$D$7162)/1000</f>
        <v>0</v>
      </c>
      <c r="I7231" s="210">
        <f>I7180*'Usages mobilité'!$BG16*(1+'Usages mobilité'!$BH16)^(I$7162-$D$7162)/1000</f>
        <v>0</v>
      </c>
      <c r="J7231" s="210">
        <f>J7180*'Usages mobilité'!$BG16*(1+'Usages mobilité'!$BH16)^(J$7162-$D$7162)/1000</f>
        <v>0</v>
      </c>
      <c r="K7231" s="210">
        <f>K7180*'Usages mobilité'!$BG16*(1+'Usages mobilité'!$BH16)^(K$7162-$D$7162)/1000</f>
        <v>0</v>
      </c>
      <c r="L7231" s="210">
        <f>L7180*'Usages mobilité'!$BG16*(1+'Usages mobilité'!$BH16)^(L$7162-$D$7162)/1000</f>
        <v>0</v>
      </c>
      <c r="M7231" s="210">
        <f>M7180*'Usages mobilité'!$BG16*(1+'Usages mobilité'!$BH16)^(M$7162-$D$7162)/1000</f>
        <v>0</v>
      </c>
      <c r="N7231" s="210">
        <f>N7180*'Usages mobilité'!$BG16*(1+'Usages mobilité'!$BH16)^(N$7162-$D$7162)/1000</f>
        <v>0</v>
      </c>
      <c r="O7231" s="210">
        <f>O7180*'Usages mobilité'!$BG16*(1+'Usages mobilité'!$BH16)^(O$7162-$D$7162)/1000</f>
        <v>0</v>
      </c>
      <c r="P7231" s="210">
        <f>P7180*'Usages mobilité'!$BG16*(1+'Usages mobilité'!$BH16)^(P$7162-$D$7162)/1000</f>
        <v>0</v>
      </c>
      <c r="Q7231" s="210">
        <f>Q7180*'Usages mobilité'!$BG16*(1+'Usages mobilité'!$BH16)^(Q$7162-$D$7162)/1000</f>
        <v>0</v>
      </c>
      <c r="R7231" s="210">
        <f>R7180*'Usages mobilité'!$BG16*(1+'Usages mobilité'!$BH16)^(R$7162-$D$7162)/1000</f>
        <v>0</v>
      </c>
    </row>
    <row r="7232" spans="1:18" hidden="1" outlineLevel="2" x14ac:dyDescent="0.35">
      <c r="A7232" s="209" t="str">
        <f>'Usages mobilité'!A17</f>
        <v>Usage mobilité n°14</v>
      </c>
      <c r="B7232" s="209" t="s">
        <v>639</v>
      </c>
      <c r="C7232" s="209"/>
      <c r="D7232" s="210">
        <f>D7181*'Usages mobilité'!$BG17*(1+'Usages mobilité'!$BH17)^(D$7162-$D$7162)/1000</f>
        <v>0</v>
      </c>
      <c r="E7232" s="210">
        <f>E7181*'Usages mobilité'!$BG17*(1+'Usages mobilité'!$BH17)^(E$7162-$D$7162)/1000</f>
        <v>0</v>
      </c>
      <c r="F7232" s="210">
        <f>F7181*'Usages mobilité'!$BG17*(1+'Usages mobilité'!$BH17)^(F$7162-$D$7162)/1000</f>
        <v>0</v>
      </c>
      <c r="G7232" s="210">
        <f>G7181*'Usages mobilité'!$BG17*(1+'Usages mobilité'!$BH17)^(G$7162-$D$7162)/1000</f>
        <v>0</v>
      </c>
      <c r="H7232" s="210">
        <f>H7181*'Usages mobilité'!$BG17*(1+'Usages mobilité'!$BH17)^(H$7162-$D$7162)/1000</f>
        <v>0</v>
      </c>
      <c r="I7232" s="210">
        <f>I7181*'Usages mobilité'!$BG17*(1+'Usages mobilité'!$BH17)^(I$7162-$D$7162)/1000</f>
        <v>0</v>
      </c>
      <c r="J7232" s="210">
        <f>J7181*'Usages mobilité'!$BG17*(1+'Usages mobilité'!$BH17)^(J$7162-$D$7162)/1000</f>
        <v>0</v>
      </c>
      <c r="K7232" s="210">
        <f>K7181*'Usages mobilité'!$BG17*(1+'Usages mobilité'!$BH17)^(K$7162-$D$7162)/1000</f>
        <v>0</v>
      </c>
      <c r="L7232" s="210">
        <f>L7181*'Usages mobilité'!$BG17*(1+'Usages mobilité'!$BH17)^(L$7162-$D$7162)/1000</f>
        <v>0</v>
      </c>
      <c r="M7232" s="210">
        <f>M7181*'Usages mobilité'!$BG17*(1+'Usages mobilité'!$BH17)^(M$7162-$D$7162)/1000</f>
        <v>0</v>
      </c>
      <c r="N7232" s="210">
        <f>N7181*'Usages mobilité'!$BG17*(1+'Usages mobilité'!$BH17)^(N$7162-$D$7162)/1000</f>
        <v>0</v>
      </c>
      <c r="O7232" s="210">
        <f>O7181*'Usages mobilité'!$BG17*(1+'Usages mobilité'!$BH17)^(O$7162-$D$7162)/1000</f>
        <v>0</v>
      </c>
      <c r="P7232" s="210">
        <f>P7181*'Usages mobilité'!$BG17*(1+'Usages mobilité'!$BH17)^(P$7162-$D$7162)/1000</f>
        <v>0</v>
      </c>
      <c r="Q7232" s="210">
        <f>Q7181*'Usages mobilité'!$BG17*(1+'Usages mobilité'!$BH17)^(Q$7162-$D$7162)/1000</f>
        <v>0</v>
      </c>
      <c r="R7232" s="210">
        <f>R7181*'Usages mobilité'!$BG17*(1+'Usages mobilité'!$BH17)^(R$7162-$D$7162)/1000</f>
        <v>0</v>
      </c>
    </row>
    <row r="7233" spans="1:18" hidden="1" outlineLevel="2" x14ac:dyDescent="0.35">
      <c r="A7233" s="209" t="str">
        <f>'Usages mobilité'!A18</f>
        <v>Usage mobilité n°15</v>
      </c>
      <c r="B7233" s="209" t="s">
        <v>639</v>
      </c>
      <c r="C7233" s="209"/>
      <c r="D7233" s="210">
        <f>D7182*'Usages mobilité'!$BG18*(1+'Usages mobilité'!$BH18)^(D$7162-$D$7162)/1000</f>
        <v>0</v>
      </c>
      <c r="E7233" s="210">
        <f>E7182*'Usages mobilité'!$BG18*(1+'Usages mobilité'!$BH18)^(E$7162-$D$7162)/1000</f>
        <v>0</v>
      </c>
      <c r="F7233" s="210">
        <f>F7182*'Usages mobilité'!$BG18*(1+'Usages mobilité'!$BH18)^(F$7162-$D$7162)/1000</f>
        <v>0</v>
      </c>
      <c r="G7233" s="210">
        <f>G7182*'Usages mobilité'!$BG18*(1+'Usages mobilité'!$BH18)^(G$7162-$D$7162)/1000</f>
        <v>0</v>
      </c>
      <c r="H7233" s="210">
        <f>H7182*'Usages mobilité'!$BG18*(1+'Usages mobilité'!$BH18)^(H$7162-$D$7162)/1000</f>
        <v>0</v>
      </c>
      <c r="I7233" s="210">
        <f>I7182*'Usages mobilité'!$BG18*(1+'Usages mobilité'!$BH18)^(I$7162-$D$7162)/1000</f>
        <v>0</v>
      </c>
      <c r="J7233" s="210">
        <f>J7182*'Usages mobilité'!$BG18*(1+'Usages mobilité'!$BH18)^(J$7162-$D$7162)/1000</f>
        <v>0</v>
      </c>
      <c r="K7233" s="210">
        <f>K7182*'Usages mobilité'!$BG18*(1+'Usages mobilité'!$BH18)^(K$7162-$D$7162)/1000</f>
        <v>0</v>
      </c>
      <c r="L7233" s="210">
        <f>L7182*'Usages mobilité'!$BG18*(1+'Usages mobilité'!$BH18)^(L$7162-$D$7162)/1000</f>
        <v>0</v>
      </c>
      <c r="M7233" s="210">
        <f>M7182*'Usages mobilité'!$BG18*(1+'Usages mobilité'!$BH18)^(M$7162-$D$7162)/1000</f>
        <v>0</v>
      </c>
      <c r="N7233" s="210">
        <f>N7182*'Usages mobilité'!$BG18*(1+'Usages mobilité'!$BH18)^(N$7162-$D$7162)/1000</f>
        <v>0</v>
      </c>
      <c r="O7233" s="210">
        <f>O7182*'Usages mobilité'!$BG18*(1+'Usages mobilité'!$BH18)^(O$7162-$D$7162)/1000</f>
        <v>0</v>
      </c>
      <c r="P7233" s="210">
        <f>P7182*'Usages mobilité'!$BG18*(1+'Usages mobilité'!$BH18)^(P$7162-$D$7162)/1000</f>
        <v>0</v>
      </c>
      <c r="Q7233" s="210">
        <f>Q7182*'Usages mobilité'!$BG18*(1+'Usages mobilité'!$BH18)^(Q$7162-$D$7162)/1000</f>
        <v>0</v>
      </c>
      <c r="R7233" s="210">
        <f>R7182*'Usages mobilité'!$BG18*(1+'Usages mobilité'!$BH18)^(R$7162-$D$7162)/1000</f>
        <v>0</v>
      </c>
    </row>
    <row r="7234" spans="1:18" hidden="1" outlineLevel="2" x14ac:dyDescent="0.35">
      <c r="A7234" s="209" t="str">
        <f>'Usages mobilité'!A19</f>
        <v>Usage mobilité n°16</v>
      </c>
      <c r="B7234" s="209" t="s">
        <v>639</v>
      </c>
      <c r="C7234" s="209"/>
      <c r="D7234" s="210">
        <f>D7183*'Usages mobilité'!$BG19*(1+'Usages mobilité'!$BH19)^(D$7162-$D$7162)/1000</f>
        <v>0</v>
      </c>
      <c r="E7234" s="210">
        <f>E7183*'Usages mobilité'!$BG19*(1+'Usages mobilité'!$BH19)^(E$7162-$D$7162)/1000</f>
        <v>0</v>
      </c>
      <c r="F7234" s="210">
        <f>F7183*'Usages mobilité'!$BG19*(1+'Usages mobilité'!$BH19)^(F$7162-$D$7162)/1000</f>
        <v>0</v>
      </c>
      <c r="G7234" s="210">
        <f>G7183*'Usages mobilité'!$BG19*(1+'Usages mobilité'!$BH19)^(G$7162-$D$7162)/1000</f>
        <v>0</v>
      </c>
      <c r="H7234" s="210">
        <f>H7183*'Usages mobilité'!$BG19*(1+'Usages mobilité'!$BH19)^(H$7162-$D$7162)/1000</f>
        <v>0</v>
      </c>
      <c r="I7234" s="210">
        <f>I7183*'Usages mobilité'!$BG19*(1+'Usages mobilité'!$BH19)^(I$7162-$D$7162)/1000</f>
        <v>0</v>
      </c>
      <c r="J7234" s="210">
        <f>J7183*'Usages mobilité'!$BG19*(1+'Usages mobilité'!$BH19)^(J$7162-$D$7162)/1000</f>
        <v>0</v>
      </c>
      <c r="K7234" s="210">
        <f>K7183*'Usages mobilité'!$BG19*(1+'Usages mobilité'!$BH19)^(K$7162-$D$7162)/1000</f>
        <v>0</v>
      </c>
      <c r="L7234" s="210">
        <f>L7183*'Usages mobilité'!$BG19*(1+'Usages mobilité'!$BH19)^(L$7162-$D$7162)/1000</f>
        <v>0</v>
      </c>
      <c r="M7234" s="210">
        <f>M7183*'Usages mobilité'!$BG19*(1+'Usages mobilité'!$BH19)^(M$7162-$D$7162)/1000</f>
        <v>0</v>
      </c>
      <c r="N7234" s="210">
        <f>N7183*'Usages mobilité'!$BG19*(1+'Usages mobilité'!$BH19)^(N$7162-$D$7162)/1000</f>
        <v>0</v>
      </c>
      <c r="O7234" s="210">
        <f>O7183*'Usages mobilité'!$BG19*(1+'Usages mobilité'!$BH19)^(O$7162-$D$7162)/1000</f>
        <v>0</v>
      </c>
      <c r="P7234" s="210">
        <f>P7183*'Usages mobilité'!$BG19*(1+'Usages mobilité'!$BH19)^(P$7162-$D$7162)/1000</f>
        <v>0</v>
      </c>
      <c r="Q7234" s="210">
        <f>Q7183*'Usages mobilité'!$BG19*(1+'Usages mobilité'!$BH19)^(Q$7162-$D$7162)/1000</f>
        <v>0</v>
      </c>
      <c r="R7234" s="210">
        <f>R7183*'Usages mobilité'!$BG19*(1+'Usages mobilité'!$BH19)^(R$7162-$D$7162)/1000</f>
        <v>0</v>
      </c>
    </row>
    <row r="7235" spans="1:18" hidden="1" outlineLevel="2" x14ac:dyDescent="0.35">
      <c r="A7235" s="209" t="str">
        <f>'Usages mobilité'!A20</f>
        <v>Usage mobilité n°17</v>
      </c>
      <c r="B7235" s="209" t="s">
        <v>639</v>
      </c>
      <c r="C7235" s="209"/>
      <c r="D7235" s="210">
        <f>D7184*'Usages mobilité'!$BG20*(1+'Usages mobilité'!$BH20)^(D$7162-$D$7162)/1000</f>
        <v>0</v>
      </c>
      <c r="E7235" s="210">
        <f>E7184*'Usages mobilité'!$BG20*(1+'Usages mobilité'!$BH20)^(E$7162-$D$7162)/1000</f>
        <v>0</v>
      </c>
      <c r="F7235" s="210">
        <f>F7184*'Usages mobilité'!$BG20*(1+'Usages mobilité'!$BH20)^(F$7162-$D$7162)/1000</f>
        <v>0</v>
      </c>
      <c r="G7235" s="210">
        <f>G7184*'Usages mobilité'!$BG20*(1+'Usages mobilité'!$BH20)^(G$7162-$D$7162)/1000</f>
        <v>0</v>
      </c>
      <c r="H7235" s="210">
        <f>H7184*'Usages mobilité'!$BG20*(1+'Usages mobilité'!$BH20)^(H$7162-$D$7162)/1000</f>
        <v>0</v>
      </c>
      <c r="I7235" s="210">
        <f>I7184*'Usages mobilité'!$BG20*(1+'Usages mobilité'!$BH20)^(I$7162-$D$7162)/1000</f>
        <v>0</v>
      </c>
      <c r="J7235" s="210">
        <f>J7184*'Usages mobilité'!$BG20*(1+'Usages mobilité'!$BH20)^(J$7162-$D$7162)/1000</f>
        <v>0</v>
      </c>
      <c r="K7235" s="210">
        <f>K7184*'Usages mobilité'!$BG20*(1+'Usages mobilité'!$BH20)^(K$7162-$D$7162)/1000</f>
        <v>0</v>
      </c>
      <c r="L7235" s="210">
        <f>L7184*'Usages mobilité'!$BG20*(1+'Usages mobilité'!$BH20)^(L$7162-$D$7162)/1000</f>
        <v>0</v>
      </c>
      <c r="M7235" s="210">
        <f>M7184*'Usages mobilité'!$BG20*(1+'Usages mobilité'!$BH20)^(M$7162-$D$7162)/1000</f>
        <v>0</v>
      </c>
      <c r="N7235" s="210">
        <f>N7184*'Usages mobilité'!$BG20*(1+'Usages mobilité'!$BH20)^(N$7162-$D$7162)/1000</f>
        <v>0</v>
      </c>
      <c r="O7235" s="210">
        <f>O7184*'Usages mobilité'!$BG20*(1+'Usages mobilité'!$BH20)^(O$7162-$D$7162)/1000</f>
        <v>0</v>
      </c>
      <c r="P7235" s="210">
        <f>P7184*'Usages mobilité'!$BG20*(1+'Usages mobilité'!$BH20)^(P$7162-$D$7162)/1000</f>
        <v>0</v>
      </c>
      <c r="Q7235" s="210">
        <f>Q7184*'Usages mobilité'!$BG20*(1+'Usages mobilité'!$BH20)^(Q$7162-$D$7162)/1000</f>
        <v>0</v>
      </c>
      <c r="R7235" s="210">
        <f>R7184*'Usages mobilité'!$BG20*(1+'Usages mobilité'!$BH20)^(R$7162-$D$7162)/1000</f>
        <v>0</v>
      </c>
    </row>
    <row r="7236" spans="1:18" hidden="1" outlineLevel="2" x14ac:dyDescent="0.35">
      <c r="A7236" s="209" t="str">
        <f>'Usages mobilité'!A21</f>
        <v>Usage mobilité n°18</v>
      </c>
      <c r="B7236" s="209" t="s">
        <v>639</v>
      </c>
      <c r="C7236" s="209"/>
      <c r="D7236" s="210">
        <f>D7185*'Usages mobilité'!$BG21*(1+'Usages mobilité'!$BH21)^(D$7162-$D$7162)/1000</f>
        <v>0</v>
      </c>
      <c r="E7236" s="210">
        <f>E7185*'Usages mobilité'!$BG21*(1+'Usages mobilité'!$BH21)^(E$7162-$D$7162)/1000</f>
        <v>0</v>
      </c>
      <c r="F7236" s="210">
        <f>F7185*'Usages mobilité'!$BG21*(1+'Usages mobilité'!$BH21)^(F$7162-$D$7162)/1000</f>
        <v>0</v>
      </c>
      <c r="G7236" s="210">
        <f>G7185*'Usages mobilité'!$BG21*(1+'Usages mobilité'!$BH21)^(G$7162-$D$7162)/1000</f>
        <v>0</v>
      </c>
      <c r="H7236" s="210">
        <f>H7185*'Usages mobilité'!$BG21*(1+'Usages mobilité'!$BH21)^(H$7162-$D$7162)/1000</f>
        <v>0</v>
      </c>
      <c r="I7236" s="210">
        <f>I7185*'Usages mobilité'!$BG21*(1+'Usages mobilité'!$BH21)^(I$7162-$D$7162)/1000</f>
        <v>0</v>
      </c>
      <c r="J7236" s="210">
        <f>J7185*'Usages mobilité'!$BG21*(1+'Usages mobilité'!$BH21)^(J$7162-$D$7162)/1000</f>
        <v>0</v>
      </c>
      <c r="K7236" s="210">
        <f>K7185*'Usages mobilité'!$BG21*(1+'Usages mobilité'!$BH21)^(K$7162-$D$7162)/1000</f>
        <v>0</v>
      </c>
      <c r="L7236" s="210">
        <f>L7185*'Usages mobilité'!$BG21*(1+'Usages mobilité'!$BH21)^(L$7162-$D$7162)/1000</f>
        <v>0</v>
      </c>
      <c r="M7236" s="210">
        <f>M7185*'Usages mobilité'!$BG21*(1+'Usages mobilité'!$BH21)^(M$7162-$D$7162)/1000</f>
        <v>0</v>
      </c>
      <c r="N7236" s="210">
        <f>N7185*'Usages mobilité'!$BG21*(1+'Usages mobilité'!$BH21)^(N$7162-$D$7162)/1000</f>
        <v>0</v>
      </c>
      <c r="O7236" s="210">
        <f>O7185*'Usages mobilité'!$BG21*(1+'Usages mobilité'!$BH21)^(O$7162-$D$7162)/1000</f>
        <v>0</v>
      </c>
      <c r="P7236" s="210">
        <f>P7185*'Usages mobilité'!$BG21*(1+'Usages mobilité'!$BH21)^(P$7162-$D$7162)/1000</f>
        <v>0</v>
      </c>
      <c r="Q7236" s="210">
        <f>Q7185*'Usages mobilité'!$BG21*(1+'Usages mobilité'!$BH21)^(Q$7162-$D$7162)/1000</f>
        <v>0</v>
      </c>
      <c r="R7236" s="210">
        <f>R7185*'Usages mobilité'!$BG21*(1+'Usages mobilité'!$BH21)^(R$7162-$D$7162)/1000</f>
        <v>0</v>
      </c>
    </row>
    <row r="7237" spans="1:18" hidden="1" outlineLevel="2" x14ac:dyDescent="0.35">
      <c r="A7237" s="209" t="str">
        <f>'Usages mobilité'!A22</f>
        <v>Usage mobilité n°19</v>
      </c>
      <c r="B7237" s="209" t="s">
        <v>639</v>
      </c>
      <c r="C7237" s="209"/>
      <c r="D7237" s="210">
        <f>D7186*'Usages mobilité'!$BG22*(1+'Usages mobilité'!$BH22)^(D$7162-$D$7162)/1000</f>
        <v>0</v>
      </c>
      <c r="E7237" s="210">
        <f>E7186*'Usages mobilité'!$BG22*(1+'Usages mobilité'!$BH22)^(E$7162-$D$7162)/1000</f>
        <v>0</v>
      </c>
      <c r="F7237" s="210">
        <f>F7186*'Usages mobilité'!$BG22*(1+'Usages mobilité'!$BH22)^(F$7162-$D$7162)/1000</f>
        <v>0</v>
      </c>
      <c r="G7237" s="210">
        <f>G7186*'Usages mobilité'!$BG22*(1+'Usages mobilité'!$BH22)^(G$7162-$D$7162)/1000</f>
        <v>0</v>
      </c>
      <c r="H7237" s="210">
        <f>H7186*'Usages mobilité'!$BG22*(1+'Usages mobilité'!$BH22)^(H$7162-$D$7162)/1000</f>
        <v>0</v>
      </c>
      <c r="I7237" s="210">
        <f>I7186*'Usages mobilité'!$BG22*(1+'Usages mobilité'!$BH22)^(I$7162-$D$7162)/1000</f>
        <v>0</v>
      </c>
      <c r="J7237" s="210">
        <f>J7186*'Usages mobilité'!$BG22*(1+'Usages mobilité'!$BH22)^(J$7162-$D$7162)/1000</f>
        <v>0</v>
      </c>
      <c r="K7237" s="210">
        <f>K7186*'Usages mobilité'!$BG22*(1+'Usages mobilité'!$BH22)^(K$7162-$D$7162)/1000</f>
        <v>0</v>
      </c>
      <c r="L7237" s="210">
        <f>L7186*'Usages mobilité'!$BG22*(1+'Usages mobilité'!$BH22)^(L$7162-$D$7162)/1000</f>
        <v>0</v>
      </c>
      <c r="M7237" s="210">
        <f>M7186*'Usages mobilité'!$BG22*(1+'Usages mobilité'!$BH22)^(M$7162-$D$7162)/1000</f>
        <v>0</v>
      </c>
      <c r="N7237" s="210">
        <f>N7186*'Usages mobilité'!$BG22*(1+'Usages mobilité'!$BH22)^(N$7162-$D$7162)/1000</f>
        <v>0</v>
      </c>
      <c r="O7237" s="210">
        <f>O7186*'Usages mobilité'!$BG22*(1+'Usages mobilité'!$BH22)^(O$7162-$D$7162)/1000</f>
        <v>0</v>
      </c>
      <c r="P7237" s="210">
        <f>P7186*'Usages mobilité'!$BG22*(1+'Usages mobilité'!$BH22)^(P$7162-$D$7162)/1000</f>
        <v>0</v>
      </c>
      <c r="Q7237" s="210">
        <f>Q7186*'Usages mobilité'!$BG22*(1+'Usages mobilité'!$BH22)^(Q$7162-$D$7162)/1000</f>
        <v>0</v>
      </c>
      <c r="R7237" s="210">
        <f>R7186*'Usages mobilité'!$BG22*(1+'Usages mobilité'!$BH22)^(R$7162-$D$7162)/1000</f>
        <v>0</v>
      </c>
    </row>
    <row r="7238" spans="1:18" hidden="1" outlineLevel="2" x14ac:dyDescent="0.35">
      <c r="A7238" s="209" t="str">
        <f>'Usages mobilité'!A23</f>
        <v>Usage mobilité n°20</v>
      </c>
      <c r="B7238" s="209" t="s">
        <v>639</v>
      </c>
      <c r="C7238" s="209"/>
      <c r="D7238" s="210">
        <f>D7187*'Usages mobilité'!$BG23*(1+'Usages mobilité'!$BH23)^(D$7162-$D$7162)/1000</f>
        <v>0</v>
      </c>
      <c r="E7238" s="210">
        <f>E7187*'Usages mobilité'!$BG23*(1+'Usages mobilité'!$BH23)^(E$7162-$D$7162)/1000</f>
        <v>0</v>
      </c>
      <c r="F7238" s="210">
        <f>F7187*'Usages mobilité'!$BG23*(1+'Usages mobilité'!$BH23)^(F$7162-$D$7162)/1000</f>
        <v>0</v>
      </c>
      <c r="G7238" s="210">
        <f>G7187*'Usages mobilité'!$BG23*(1+'Usages mobilité'!$BH23)^(G$7162-$D$7162)/1000</f>
        <v>0</v>
      </c>
      <c r="H7238" s="210">
        <f>H7187*'Usages mobilité'!$BG23*(1+'Usages mobilité'!$BH23)^(H$7162-$D$7162)/1000</f>
        <v>0</v>
      </c>
      <c r="I7238" s="210">
        <f>I7187*'Usages mobilité'!$BG23*(1+'Usages mobilité'!$BH23)^(I$7162-$D$7162)/1000</f>
        <v>0</v>
      </c>
      <c r="J7238" s="210">
        <f>J7187*'Usages mobilité'!$BG23*(1+'Usages mobilité'!$BH23)^(J$7162-$D$7162)/1000</f>
        <v>0</v>
      </c>
      <c r="K7238" s="210">
        <f>K7187*'Usages mobilité'!$BG23*(1+'Usages mobilité'!$BH23)^(K$7162-$D$7162)/1000</f>
        <v>0</v>
      </c>
      <c r="L7238" s="210">
        <f>L7187*'Usages mobilité'!$BG23*(1+'Usages mobilité'!$BH23)^(L$7162-$D$7162)/1000</f>
        <v>0</v>
      </c>
      <c r="M7238" s="210">
        <f>M7187*'Usages mobilité'!$BG23*(1+'Usages mobilité'!$BH23)^(M$7162-$D$7162)/1000</f>
        <v>0</v>
      </c>
      <c r="N7238" s="210">
        <f>N7187*'Usages mobilité'!$BG23*(1+'Usages mobilité'!$BH23)^(N$7162-$D$7162)/1000</f>
        <v>0</v>
      </c>
      <c r="O7238" s="210">
        <f>O7187*'Usages mobilité'!$BG23*(1+'Usages mobilité'!$BH23)^(O$7162-$D$7162)/1000</f>
        <v>0</v>
      </c>
      <c r="P7238" s="210">
        <f>P7187*'Usages mobilité'!$BG23*(1+'Usages mobilité'!$BH23)^(P$7162-$D$7162)/1000</f>
        <v>0</v>
      </c>
      <c r="Q7238" s="210">
        <f>Q7187*'Usages mobilité'!$BG23*(1+'Usages mobilité'!$BH23)^(Q$7162-$D$7162)/1000</f>
        <v>0</v>
      </c>
      <c r="R7238" s="210">
        <f>R7187*'Usages mobilité'!$BG23*(1+'Usages mobilité'!$BH23)^(R$7162-$D$7162)/1000</f>
        <v>0</v>
      </c>
    </row>
    <row r="7239" spans="1:18" hidden="1" outlineLevel="2" x14ac:dyDescent="0.35">
      <c r="A7239" s="209" t="str">
        <f>'Usages mobilité'!A24</f>
        <v>Usage mobilité n°21</v>
      </c>
      <c r="B7239" s="209" t="s">
        <v>639</v>
      </c>
      <c r="C7239" s="209"/>
      <c r="D7239" s="210">
        <f>D7188*'Usages mobilité'!$BG24*(1+'Usages mobilité'!$BH24)^(D$7162-$D$7162)/1000</f>
        <v>0</v>
      </c>
      <c r="E7239" s="210">
        <f>E7188*'Usages mobilité'!$BG24*(1+'Usages mobilité'!$BH24)^(E$7162-$D$7162)/1000</f>
        <v>0</v>
      </c>
      <c r="F7239" s="210">
        <f>F7188*'Usages mobilité'!$BG24*(1+'Usages mobilité'!$BH24)^(F$7162-$D$7162)/1000</f>
        <v>0</v>
      </c>
      <c r="G7239" s="210">
        <f>G7188*'Usages mobilité'!$BG24*(1+'Usages mobilité'!$BH24)^(G$7162-$D$7162)/1000</f>
        <v>0</v>
      </c>
      <c r="H7239" s="210">
        <f>H7188*'Usages mobilité'!$BG24*(1+'Usages mobilité'!$BH24)^(H$7162-$D$7162)/1000</f>
        <v>0</v>
      </c>
      <c r="I7239" s="210">
        <f>I7188*'Usages mobilité'!$BG24*(1+'Usages mobilité'!$BH24)^(I$7162-$D$7162)/1000</f>
        <v>0</v>
      </c>
      <c r="J7239" s="210">
        <f>J7188*'Usages mobilité'!$BG24*(1+'Usages mobilité'!$BH24)^(J$7162-$D$7162)/1000</f>
        <v>0</v>
      </c>
      <c r="K7239" s="210">
        <f>K7188*'Usages mobilité'!$BG24*(1+'Usages mobilité'!$BH24)^(K$7162-$D$7162)/1000</f>
        <v>0</v>
      </c>
      <c r="L7239" s="210">
        <f>L7188*'Usages mobilité'!$BG24*(1+'Usages mobilité'!$BH24)^(L$7162-$D$7162)/1000</f>
        <v>0</v>
      </c>
      <c r="M7239" s="210">
        <f>M7188*'Usages mobilité'!$BG24*(1+'Usages mobilité'!$BH24)^(M$7162-$D$7162)/1000</f>
        <v>0</v>
      </c>
      <c r="N7239" s="210">
        <f>N7188*'Usages mobilité'!$BG24*(1+'Usages mobilité'!$BH24)^(N$7162-$D$7162)/1000</f>
        <v>0</v>
      </c>
      <c r="O7239" s="210">
        <f>O7188*'Usages mobilité'!$BG24*(1+'Usages mobilité'!$BH24)^(O$7162-$D$7162)/1000</f>
        <v>0</v>
      </c>
      <c r="P7239" s="210">
        <f>P7188*'Usages mobilité'!$BG24*(1+'Usages mobilité'!$BH24)^(P$7162-$D$7162)/1000</f>
        <v>0</v>
      </c>
      <c r="Q7239" s="210">
        <f>Q7188*'Usages mobilité'!$BG24*(1+'Usages mobilité'!$BH24)^(Q$7162-$D$7162)/1000</f>
        <v>0</v>
      </c>
      <c r="R7239" s="210">
        <f>R7188*'Usages mobilité'!$BG24*(1+'Usages mobilité'!$BH24)^(R$7162-$D$7162)/1000</f>
        <v>0</v>
      </c>
    </row>
    <row r="7240" spans="1:18" hidden="1" outlineLevel="2" x14ac:dyDescent="0.35">
      <c r="A7240" s="209" t="str">
        <f>'Usages mobilité'!A25</f>
        <v>Usage mobilité n°22</v>
      </c>
      <c r="B7240" s="209" t="s">
        <v>639</v>
      </c>
      <c r="C7240" s="209"/>
      <c r="D7240" s="210">
        <f>D7189*'Usages mobilité'!$BG25*(1+'Usages mobilité'!$BH25)^(D$7162-$D$7162)/1000</f>
        <v>0</v>
      </c>
      <c r="E7240" s="210">
        <f>E7189*'Usages mobilité'!$BG25*(1+'Usages mobilité'!$BH25)^(E$7162-$D$7162)/1000</f>
        <v>0</v>
      </c>
      <c r="F7240" s="210">
        <f>F7189*'Usages mobilité'!$BG25*(1+'Usages mobilité'!$BH25)^(F$7162-$D$7162)/1000</f>
        <v>0</v>
      </c>
      <c r="G7240" s="210">
        <f>G7189*'Usages mobilité'!$BG25*(1+'Usages mobilité'!$BH25)^(G$7162-$D$7162)/1000</f>
        <v>0</v>
      </c>
      <c r="H7240" s="210">
        <f>H7189*'Usages mobilité'!$BG25*(1+'Usages mobilité'!$BH25)^(H$7162-$D$7162)/1000</f>
        <v>0</v>
      </c>
      <c r="I7240" s="210">
        <f>I7189*'Usages mobilité'!$BG25*(1+'Usages mobilité'!$BH25)^(I$7162-$D$7162)/1000</f>
        <v>0</v>
      </c>
      <c r="J7240" s="210">
        <f>J7189*'Usages mobilité'!$BG25*(1+'Usages mobilité'!$BH25)^(J$7162-$D$7162)/1000</f>
        <v>0</v>
      </c>
      <c r="K7240" s="210">
        <f>K7189*'Usages mobilité'!$BG25*(1+'Usages mobilité'!$BH25)^(K$7162-$D$7162)/1000</f>
        <v>0</v>
      </c>
      <c r="L7240" s="210">
        <f>L7189*'Usages mobilité'!$BG25*(1+'Usages mobilité'!$BH25)^(L$7162-$D$7162)/1000</f>
        <v>0</v>
      </c>
      <c r="M7240" s="210">
        <f>M7189*'Usages mobilité'!$BG25*(1+'Usages mobilité'!$BH25)^(M$7162-$D$7162)/1000</f>
        <v>0</v>
      </c>
      <c r="N7240" s="210">
        <f>N7189*'Usages mobilité'!$BG25*(1+'Usages mobilité'!$BH25)^(N$7162-$D$7162)/1000</f>
        <v>0</v>
      </c>
      <c r="O7240" s="210">
        <f>O7189*'Usages mobilité'!$BG25*(1+'Usages mobilité'!$BH25)^(O$7162-$D$7162)/1000</f>
        <v>0</v>
      </c>
      <c r="P7240" s="210">
        <f>P7189*'Usages mobilité'!$BG25*(1+'Usages mobilité'!$BH25)^(P$7162-$D$7162)/1000</f>
        <v>0</v>
      </c>
      <c r="Q7240" s="210">
        <f>Q7189*'Usages mobilité'!$BG25*(1+'Usages mobilité'!$BH25)^(Q$7162-$D$7162)/1000</f>
        <v>0</v>
      </c>
      <c r="R7240" s="210">
        <f>R7189*'Usages mobilité'!$BG25*(1+'Usages mobilité'!$BH25)^(R$7162-$D$7162)/1000</f>
        <v>0</v>
      </c>
    </row>
    <row r="7241" spans="1:18" hidden="1" outlineLevel="2" x14ac:dyDescent="0.35">
      <c r="A7241" s="209" t="str">
        <f>'Usages mobilité'!A26</f>
        <v>Usage mobilité n°23</v>
      </c>
      <c r="B7241" s="209" t="s">
        <v>639</v>
      </c>
      <c r="C7241" s="209"/>
      <c r="D7241" s="210">
        <f>D7190*'Usages mobilité'!$BG26*(1+'Usages mobilité'!$BH26)^(D$7162-$D$7162)/1000</f>
        <v>0</v>
      </c>
      <c r="E7241" s="210">
        <f>E7190*'Usages mobilité'!$BG26*(1+'Usages mobilité'!$BH26)^(E$7162-$D$7162)/1000</f>
        <v>0</v>
      </c>
      <c r="F7241" s="210">
        <f>F7190*'Usages mobilité'!$BG26*(1+'Usages mobilité'!$BH26)^(F$7162-$D$7162)/1000</f>
        <v>0</v>
      </c>
      <c r="G7241" s="210">
        <f>G7190*'Usages mobilité'!$BG26*(1+'Usages mobilité'!$BH26)^(G$7162-$D$7162)/1000</f>
        <v>0</v>
      </c>
      <c r="H7241" s="210">
        <f>H7190*'Usages mobilité'!$BG26*(1+'Usages mobilité'!$BH26)^(H$7162-$D$7162)/1000</f>
        <v>0</v>
      </c>
      <c r="I7241" s="210">
        <f>I7190*'Usages mobilité'!$BG26*(1+'Usages mobilité'!$BH26)^(I$7162-$D$7162)/1000</f>
        <v>0</v>
      </c>
      <c r="J7241" s="210">
        <f>J7190*'Usages mobilité'!$BG26*(1+'Usages mobilité'!$BH26)^(J$7162-$D$7162)/1000</f>
        <v>0</v>
      </c>
      <c r="K7241" s="210">
        <f>K7190*'Usages mobilité'!$BG26*(1+'Usages mobilité'!$BH26)^(K$7162-$D$7162)/1000</f>
        <v>0</v>
      </c>
      <c r="L7241" s="210">
        <f>L7190*'Usages mobilité'!$BG26*(1+'Usages mobilité'!$BH26)^(L$7162-$D$7162)/1000</f>
        <v>0</v>
      </c>
      <c r="M7241" s="210">
        <f>M7190*'Usages mobilité'!$BG26*(1+'Usages mobilité'!$BH26)^(M$7162-$D$7162)/1000</f>
        <v>0</v>
      </c>
      <c r="N7241" s="210">
        <f>N7190*'Usages mobilité'!$BG26*(1+'Usages mobilité'!$BH26)^(N$7162-$D$7162)/1000</f>
        <v>0</v>
      </c>
      <c r="O7241" s="210">
        <f>O7190*'Usages mobilité'!$BG26*(1+'Usages mobilité'!$BH26)^(O$7162-$D$7162)/1000</f>
        <v>0</v>
      </c>
      <c r="P7241" s="210">
        <f>P7190*'Usages mobilité'!$BG26*(1+'Usages mobilité'!$BH26)^(P$7162-$D$7162)/1000</f>
        <v>0</v>
      </c>
      <c r="Q7241" s="210">
        <f>Q7190*'Usages mobilité'!$BG26*(1+'Usages mobilité'!$BH26)^(Q$7162-$D$7162)/1000</f>
        <v>0</v>
      </c>
      <c r="R7241" s="210">
        <f>R7190*'Usages mobilité'!$BG26*(1+'Usages mobilité'!$BH26)^(R$7162-$D$7162)/1000</f>
        <v>0</v>
      </c>
    </row>
    <row r="7242" spans="1:18" hidden="1" outlineLevel="2" x14ac:dyDescent="0.35">
      <c r="A7242" s="209" t="str">
        <f>'Usages mobilité'!A27</f>
        <v>Usage mobilité n°24</v>
      </c>
      <c r="B7242" s="209" t="s">
        <v>639</v>
      </c>
      <c r="C7242" s="209"/>
      <c r="D7242" s="210">
        <f>D7191*'Usages mobilité'!$BG27*(1+'Usages mobilité'!$BH27)^(D$7162-$D$7162)/1000</f>
        <v>0</v>
      </c>
      <c r="E7242" s="210">
        <f>E7191*'Usages mobilité'!$BG27*(1+'Usages mobilité'!$BH27)^(E$7162-$D$7162)/1000</f>
        <v>0</v>
      </c>
      <c r="F7242" s="210">
        <f>F7191*'Usages mobilité'!$BG27*(1+'Usages mobilité'!$BH27)^(F$7162-$D$7162)/1000</f>
        <v>0</v>
      </c>
      <c r="G7242" s="210">
        <f>G7191*'Usages mobilité'!$BG27*(1+'Usages mobilité'!$BH27)^(G$7162-$D$7162)/1000</f>
        <v>0</v>
      </c>
      <c r="H7242" s="210">
        <f>H7191*'Usages mobilité'!$BG27*(1+'Usages mobilité'!$BH27)^(H$7162-$D$7162)/1000</f>
        <v>0</v>
      </c>
      <c r="I7242" s="210">
        <f>I7191*'Usages mobilité'!$BG27*(1+'Usages mobilité'!$BH27)^(I$7162-$D$7162)/1000</f>
        <v>0</v>
      </c>
      <c r="J7242" s="210">
        <f>J7191*'Usages mobilité'!$BG27*(1+'Usages mobilité'!$BH27)^(J$7162-$D$7162)/1000</f>
        <v>0</v>
      </c>
      <c r="K7242" s="210">
        <f>K7191*'Usages mobilité'!$BG27*(1+'Usages mobilité'!$BH27)^(K$7162-$D$7162)/1000</f>
        <v>0</v>
      </c>
      <c r="L7242" s="210">
        <f>L7191*'Usages mobilité'!$BG27*(1+'Usages mobilité'!$BH27)^(L$7162-$D$7162)/1000</f>
        <v>0</v>
      </c>
      <c r="M7242" s="210">
        <f>M7191*'Usages mobilité'!$BG27*(1+'Usages mobilité'!$BH27)^(M$7162-$D$7162)/1000</f>
        <v>0</v>
      </c>
      <c r="N7242" s="210">
        <f>N7191*'Usages mobilité'!$BG27*(1+'Usages mobilité'!$BH27)^(N$7162-$D$7162)/1000</f>
        <v>0</v>
      </c>
      <c r="O7242" s="210">
        <f>O7191*'Usages mobilité'!$BG27*(1+'Usages mobilité'!$BH27)^(O$7162-$D$7162)/1000</f>
        <v>0</v>
      </c>
      <c r="P7242" s="210">
        <f>P7191*'Usages mobilité'!$BG27*(1+'Usages mobilité'!$BH27)^(P$7162-$D$7162)/1000</f>
        <v>0</v>
      </c>
      <c r="Q7242" s="210">
        <f>Q7191*'Usages mobilité'!$BG27*(1+'Usages mobilité'!$BH27)^(Q$7162-$D$7162)/1000</f>
        <v>0</v>
      </c>
      <c r="R7242" s="210">
        <f>R7191*'Usages mobilité'!$BG27*(1+'Usages mobilité'!$BH27)^(R$7162-$D$7162)/1000</f>
        <v>0</v>
      </c>
    </row>
    <row r="7243" spans="1:18" hidden="1" outlineLevel="2" x14ac:dyDescent="0.35">
      <c r="A7243" s="209" t="str">
        <f>'Usages mobilité'!A28</f>
        <v>Usage mobilité n°25</v>
      </c>
      <c r="B7243" s="209" t="s">
        <v>639</v>
      </c>
      <c r="C7243" s="209"/>
      <c r="D7243" s="210">
        <f>D7192*'Usages mobilité'!$BG28*(1+'Usages mobilité'!$BH28)^(D$7162-$D$7162)/1000</f>
        <v>0</v>
      </c>
      <c r="E7243" s="210">
        <f>E7192*'Usages mobilité'!$BG28*(1+'Usages mobilité'!$BH28)^(E$7162-$D$7162)/1000</f>
        <v>0</v>
      </c>
      <c r="F7243" s="210">
        <f>F7192*'Usages mobilité'!$BG28*(1+'Usages mobilité'!$BH28)^(F$7162-$D$7162)/1000</f>
        <v>0</v>
      </c>
      <c r="G7243" s="210">
        <f>G7192*'Usages mobilité'!$BG28*(1+'Usages mobilité'!$BH28)^(G$7162-$D$7162)/1000</f>
        <v>0</v>
      </c>
      <c r="H7243" s="210">
        <f>H7192*'Usages mobilité'!$BG28*(1+'Usages mobilité'!$BH28)^(H$7162-$D$7162)/1000</f>
        <v>0</v>
      </c>
      <c r="I7243" s="210">
        <f>I7192*'Usages mobilité'!$BG28*(1+'Usages mobilité'!$BH28)^(I$7162-$D$7162)/1000</f>
        <v>0</v>
      </c>
      <c r="J7243" s="210">
        <f>J7192*'Usages mobilité'!$BG28*(1+'Usages mobilité'!$BH28)^(J$7162-$D$7162)/1000</f>
        <v>0</v>
      </c>
      <c r="K7243" s="210">
        <f>K7192*'Usages mobilité'!$BG28*(1+'Usages mobilité'!$BH28)^(K$7162-$D$7162)/1000</f>
        <v>0</v>
      </c>
      <c r="L7243" s="210">
        <f>L7192*'Usages mobilité'!$BG28*(1+'Usages mobilité'!$BH28)^(L$7162-$D$7162)/1000</f>
        <v>0</v>
      </c>
      <c r="M7243" s="210">
        <f>M7192*'Usages mobilité'!$BG28*(1+'Usages mobilité'!$BH28)^(M$7162-$D$7162)/1000</f>
        <v>0</v>
      </c>
      <c r="N7243" s="210">
        <f>N7192*'Usages mobilité'!$BG28*(1+'Usages mobilité'!$BH28)^(N$7162-$D$7162)/1000</f>
        <v>0</v>
      </c>
      <c r="O7243" s="210">
        <f>O7192*'Usages mobilité'!$BG28*(1+'Usages mobilité'!$BH28)^(O$7162-$D$7162)/1000</f>
        <v>0</v>
      </c>
      <c r="P7243" s="210">
        <f>P7192*'Usages mobilité'!$BG28*(1+'Usages mobilité'!$BH28)^(P$7162-$D$7162)/1000</f>
        <v>0</v>
      </c>
      <c r="Q7243" s="210">
        <f>Q7192*'Usages mobilité'!$BG28*(1+'Usages mobilité'!$BH28)^(Q$7162-$D$7162)/1000</f>
        <v>0</v>
      </c>
      <c r="R7243" s="210">
        <f>R7192*'Usages mobilité'!$BG28*(1+'Usages mobilité'!$BH28)^(R$7162-$D$7162)/1000</f>
        <v>0</v>
      </c>
    </row>
    <row r="7244" spans="1:18" hidden="1" outlineLevel="2" x14ac:dyDescent="0.35">
      <c r="A7244" s="209" t="str">
        <f>'Usages mobilité'!A29</f>
        <v>Usage mobilité n°26</v>
      </c>
      <c r="B7244" s="209" t="s">
        <v>639</v>
      </c>
      <c r="C7244" s="209"/>
      <c r="D7244" s="210">
        <f>D7193*'Usages mobilité'!$BG29*(1+'Usages mobilité'!$BH29)^(D$7162-$D$7162)/1000</f>
        <v>0</v>
      </c>
      <c r="E7244" s="210">
        <f>E7193*'Usages mobilité'!$BG29*(1+'Usages mobilité'!$BH29)^(E$7162-$D$7162)/1000</f>
        <v>0</v>
      </c>
      <c r="F7244" s="210">
        <f>F7193*'Usages mobilité'!$BG29*(1+'Usages mobilité'!$BH29)^(F$7162-$D$7162)/1000</f>
        <v>0</v>
      </c>
      <c r="G7244" s="210">
        <f>G7193*'Usages mobilité'!$BG29*(1+'Usages mobilité'!$BH29)^(G$7162-$D$7162)/1000</f>
        <v>0</v>
      </c>
      <c r="H7244" s="210">
        <f>H7193*'Usages mobilité'!$BG29*(1+'Usages mobilité'!$BH29)^(H$7162-$D$7162)/1000</f>
        <v>0</v>
      </c>
      <c r="I7244" s="210">
        <f>I7193*'Usages mobilité'!$BG29*(1+'Usages mobilité'!$BH29)^(I$7162-$D$7162)/1000</f>
        <v>0</v>
      </c>
      <c r="J7244" s="210">
        <f>J7193*'Usages mobilité'!$BG29*(1+'Usages mobilité'!$BH29)^(J$7162-$D$7162)/1000</f>
        <v>0</v>
      </c>
      <c r="K7244" s="210">
        <f>K7193*'Usages mobilité'!$BG29*(1+'Usages mobilité'!$BH29)^(K$7162-$D$7162)/1000</f>
        <v>0</v>
      </c>
      <c r="L7244" s="210">
        <f>L7193*'Usages mobilité'!$BG29*(1+'Usages mobilité'!$BH29)^(L$7162-$D$7162)/1000</f>
        <v>0</v>
      </c>
      <c r="M7244" s="210">
        <f>M7193*'Usages mobilité'!$BG29*(1+'Usages mobilité'!$BH29)^(M$7162-$D$7162)/1000</f>
        <v>0</v>
      </c>
      <c r="N7244" s="210">
        <f>N7193*'Usages mobilité'!$BG29*(1+'Usages mobilité'!$BH29)^(N$7162-$D$7162)/1000</f>
        <v>0</v>
      </c>
      <c r="O7244" s="210">
        <f>O7193*'Usages mobilité'!$BG29*(1+'Usages mobilité'!$BH29)^(O$7162-$D$7162)/1000</f>
        <v>0</v>
      </c>
      <c r="P7244" s="210">
        <f>P7193*'Usages mobilité'!$BG29*(1+'Usages mobilité'!$BH29)^(P$7162-$D$7162)/1000</f>
        <v>0</v>
      </c>
      <c r="Q7244" s="210">
        <f>Q7193*'Usages mobilité'!$BG29*(1+'Usages mobilité'!$BH29)^(Q$7162-$D$7162)/1000</f>
        <v>0</v>
      </c>
      <c r="R7244" s="210">
        <f>R7193*'Usages mobilité'!$BG29*(1+'Usages mobilité'!$BH29)^(R$7162-$D$7162)/1000</f>
        <v>0</v>
      </c>
    </row>
    <row r="7245" spans="1:18" hidden="1" outlineLevel="2" x14ac:dyDescent="0.35">
      <c r="A7245" s="209" t="str">
        <f>'Usages mobilité'!A30</f>
        <v>Usage mobilité n°27</v>
      </c>
      <c r="B7245" s="209" t="s">
        <v>639</v>
      </c>
      <c r="C7245" s="209"/>
      <c r="D7245" s="210">
        <f>D7194*'Usages mobilité'!$BG30*(1+'Usages mobilité'!$BH30)^(D$7162-$D$7162)/1000</f>
        <v>0</v>
      </c>
      <c r="E7245" s="210">
        <f>E7194*'Usages mobilité'!$BG30*(1+'Usages mobilité'!$BH30)^(E$7162-$D$7162)/1000</f>
        <v>0</v>
      </c>
      <c r="F7245" s="210">
        <f>F7194*'Usages mobilité'!$BG30*(1+'Usages mobilité'!$BH30)^(F$7162-$D$7162)/1000</f>
        <v>0</v>
      </c>
      <c r="G7245" s="210">
        <f>G7194*'Usages mobilité'!$BG30*(1+'Usages mobilité'!$BH30)^(G$7162-$D$7162)/1000</f>
        <v>0</v>
      </c>
      <c r="H7245" s="210">
        <f>H7194*'Usages mobilité'!$BG30*(1+'Usages mobilité'!$BH30)^(H$7162-$D$7162)/1000</f>
        <v>0</v>
      </c>
      <c r="I7245" s="210">
        <f>I7194*'Usages mobilité'!$BG30*(1+'Usages mobilité'!$BH30)^(I$7162-$D$7162)/1000</f>
        <v>0</v>
      </c>
      <c r="J7245" s="210">
        <f>J7194*'Usages mobilité'!$BG30*(1+'Usages mobilité'!$BH30)^(J$7162-$D$7162)/1000</f>
        <v>0</v>
      </c>
      <c r="K7245" s="210">
        <f>K7194*'Usages mobilité'!$BG30*(1+'Usages mobilité'!$BH30)^(K$7162-$D$7162)/1000</f>
        <v>0</v>
      </c>
      <c r="L7245" s="210">
        <f>L7194*'Usages mobilité'!$BG30*(1+'Usages mobilité'!$BH30)^(L$7162-$D$7162)/1000</f>
        <v>0</v>
      </c>
      <c r="M7245" s="210">
        <f>M7194*'Usages mobilité'!$BG30*(1+'Usages mobilité'!$BH30)^(M$7162-$D$7162)/1000</f>
        <v>0</v>
      </c>
      <c r="N7245" s="210">
        <f>N7194*'Usages mobilité'!$BG30*(1+'Usages mobilité'!$BH30)^(N$7162-$D$7162)/1000</f>
        <v>0</v>
      </c>
      <c r="O7245" s="210">
        <f>O7194*'Usages mobilité'!$BG30*(1+'Usages mobilité'!$BH30)^(O$7162-$D$7162)/1000</f>
        <v>0</v>
      </c>
      <c r="P7245" s="210">
        <f>P7194*'Usages mobilité'!$BG30*(1+'Usages mobilité'!$BH30)^(P$7162-$D$7162)/1000</f>
        <v>0</v>
      </c>
      <c r="Q7245" s="210">
        <f>Q7194*'Usages mobilité'!$BG30*(1+'Usages mobilité'!$BH30)^(Q$7162-$D$7162)/1000</f>
        <v>0</v>
      </c>
      <c r="R7245" s="210">
        <f>R7194*'Usages mobilité'!$BG30*(1+'Usages mobilité'!$BH30)^(R$7162-$D$7162)/1000</f>
        <v>0</v>
      </c>
    </row>
    <row r="7246" spans="1:18" hidden="1" outlineLevel="2" x14ac:dyDescent="0.35">
      <c r="A7246" s="209" t="str">
        <f>'Usages mobilité'!A31</f>
        <v>Usage mobilité n°28</v>
      </c>
      <c r="B7246" s="209" t="s">
        <v>639</v>
      </c>
      <c r="C7246" s="209"/>
      <c r="D7246" s="210">
        <f>D7195*'Usages mobilité'!$BG31*(1+'Usages mobilité'!$BH31)^(D$7162-$D$7162)/1000</f>
        <v>0</v>
      </c>
      <c r="E7246" s="210">
        <f>E7195*'Usages mobilité'!$BG31*(1+'Usages mobilité'!$BH31)^(E$7162-$D$7162)/1000</f>
        <v>0</v>
      </c>
      <c r="F7246" s="210">
        <f>F7195*'Usages mobilité'!$BG31*(1+'Usages mobilité'!$BH31)^(F$7162-$D$7162)/1000</f>
        <v>0</v>
      </c>
      <c r="G7246" s="210">
        <f>G7195*'Usages mobilité'!$BG31*(1+'Usages mobilité'!$BH31)^(G$7162-$D$7162)/1000</f>
        <v>0</v>
      </c>
      <c r="H7246" s="210">
        <f>H7195*'Usages mobilité'!$BG31*(1+'Usages mobilité'!$BH31)^(H$7162-$D$7162)/1000</f>
        <v>0</v>
      </c>
      <c r="I7246" s="210">
        <f>I7195*'Usages mobilité'!$BG31*(1+'Usages mobilité'!$BH31)^(I$7162-$D$7162)/1000</f>
        <v>0</v>
      </c>
      <c r="J7246" s="210">
        <f>J7195*'Usages mobilité'!$BG31*(1+'Usages mobilité'!$BH31)^(J$7162-$D$7162)/1000</f>
        <v>0</v>
      </c>
      <c r="K7246" s="210">
        <f>K7195*'Usages mobilité'!$BG31*(1+'Usages mobilité'!$BH31)^(K$7162-$D$7162)/1000</f>
        <v>0</v>
      </c>
      <c r="L7246" s="210">
        <f>L7195*'Usages mobilité'!$BG31*(1+'Usages mobilité'!$BH31)^(L$7162-$D$7162)/1000</f>
        <v>0</v>
      </c>
      <c r="M7246" s="210">
        <f>M7195*'Usages mobilité'!$BG31*(1+'Usages mobilité'!$BH31)^(M$7162-$D$7162)/1000</f>
        <v>0</v>
      </c>
      <c r="N7246" s="210">
        <f>N7195*'Usages mobilité'!$BG31*(1+'Usages mobilité'!$BH31)^(N$7162-$D$7162)/1000</f>
        <v>0</v>
      </c>
      <c r="O7246" s="210">
        <f>O7195*'Usages mobilité'!$BG31*(1+'Usages mobilité'!$BH31)^(O$7162-$D$7162)/1000</f>
        <v>0</v>
      </c>
      <c r="P7246" s="210">
        <f>P7195*'Usages mobilité'!$BG31*(1+'Usages mobilité'!$BH31)^(P$7162-$D$7162)/1000</f>
        <v>0</v>
      </c>
      <c r="Q7246" s="210">
        <f>Q7195*'Usages mobilité'!$BG31*(1+'Usages mobilité'!$BH31)^(Q$7162-$D$7162)/1000</f>
        <v>0</v>
      </c>
      <c r="R7246" s="210">
        <f>R7195*'Usages mobilité'!$BG31*(1+'Usages mobilité'!$BH31)^(R$7162-$D$7162)/1000</f>
        <v>0</v>
      </c>
    </row>
    <row r="7247" spans="1:18" hidden="1" outlineLevel="2" x14ac:dyDescent="0.35">
      <c r="A7247" s="209" t="str">
        <f>'Usages mobilité'!A32</f>
        <v>Usage mobilité n°29</v>
      </c>
      <c r="B7247" s="209" t="s">
        <v>639</v>
      </c>
      <c r="C7247" s="209"/>
      <c r="D7247" s="210">
        <f>D7196*'Usages mobilité'!$BG32*(1+'Usages mobilité'!$BH32)^(D$7162-$D$7162)/1000</f>
        <v>0</v>
      </c>
      <c r="E7247" s="210">
        <f>E7196*'Usages mobilité'!$BG32*(1+'Usages mobilité'!$BH32)^(E$7162-$D$7162)/1000</f>
        <v>0</v>
      </c>
      <c r="F7247" s="210">
        <f>F7196*'Usages mobilité'!$BG32*(1+'Usages mobilité'!$BH32)^(F$7162-$D$7162)/1000</f>
        <v>0</v>
      </c>
      <c r="G7247" s="210">
        <f>G7196*'Usages mobilité'!$BG32*(1+'Usages mobilité'!$BH32)^(G$7162-$D$7162)/1000</f>
        <v>0</v>
      </c>
      <c r="H7247" s="210">
        <f>H7196*'Usages mobilité'!$BG32*(1+'Usages mobilité'!$BH32)^(H$7162-$D$7162)/1000</f>
        <v>0</v>
      </c>
      <c r="I7247" s="210">
        <f>I7196*'Usages mobilité'!$BG32*(1+'Usages mobilité'!$BH32)^(I$7162-$D$7162)/1000</f>
        <v>0</v>
      </c>
      <c r="J7247" s="210">
        <f>J7196*'Usages mobilité'!$BG32*(1+'Usages mobilité'!$BH32)^(J$7162-$D$7162)/1000</f>
        <v>0</v>
      </c>
      <c r="K7247" s="210">
        <f>K7196*'Usages mobilité'!$BG32*(1+'Usages mobilité'!$BH32)^(K$7162-$D$7162)/1000</f>
        <v>0</v>
      </c>
      <c r="L7247" s="210">
        <f>L7196*'Usages mobilité'!$BG32*(1+'Usages mobilité'!$BH32)^(L$7162-$D$7162)/1000</f>
        <v>0</v>
      </c>
      <c r="M7247" s="210">
        <f>M7196*'Usages mobilité'!$BG32*(1+'Usages mobilité'!$BH32)^(M$7162-$D$7162)/1000</f>
        <v>0</v>
      </c>
      <c r="N7247" s="210">
        <f>N7196*'Usages mobilité'!$BG32*(1+'Usages mobilité'!$BH32)^(N$7162-$D$7162)/1000</f>
        <v>0</v>
      </c>
      <c r="O7247" s="210">
        <f>O7196*'Usages mobilité'!$BG32*(1+'Usages mobilité'!$BH32)^(O$7162-$D$7162)/1000</f>
        <v>0</v>
      </c>
      <c r="P7247" s="210">
        <f>P7196*'Usages mobilité'!$BG32*(1+'Usages mobilité'!$BH32)^(P$7162-$D$7162)/1000</f>
        <v>0</v>
      </c>
      <c r="Q7247" s="210">
        <f>Q7196*'Usages mobilité'!$BG32*(1+'Usages mobilité'!$BH32)^(Q$7162-$D$7162)/1000</f>
        <v>0</v>
      </c>
      <c r="R7247" s="210">
        <f>R7196*'Usages mobilité'!$BG32*(1+'Usages mobilité'!$BH32)^(R$7162-$D$7162)/1000</f>
        <v>0</v>
      </c>
    </row>
    <row r="7248" spans="1:18" hidden="1" outlineLevel="2" x14ac:dyDescent="0.35">
      <c r="A7248" s="209" t="str">
        <f>'Usages mobilité'!A33</f>
        <v>Usage mobilité n°30</v>
      </c>
      <c r="B7248" s="209" t="s">
        <v>639</v>
      </c>
      <c r="C7248" s="209"/>
      <c r="D7248" s="210">
        <f>D7197*'Usages mobilité'!$BG33*(1+'Usages mobilité'!$BH33)^(D$7162-$D$7162)/1000</f>
        <v>0</v>
      </c>
      <c r="E7248" s="210">
        <f>E7197*'Usages mobilité'!$BG33*(1+'Usages mobilité'!$BH33)^(E$7162-$D$7162)/1000</f>
        <v>0</v>
      </c>
      <c r="F7248" s="210">
        <f>F7197*'Usages mobilité'!$BG33*(1+'Usages mobilité'!$BH33)^(F$7162-$D$7162)/1000</f>
        <v>0</v>
      </c>
      <c r="G7248" s="210">
        <f>G7197*'Usages mobilité'!$BG33*(1+'Usages mobilité'!$BH33)^(G$7162-$D$7162)/1000</f>
        <v>0</v>
      </c>
      <c r="H7248" s="210">
        <f>H7197*'Usages mobilité'!$BG33*(1+'Usages mobilité'!$BH33)^(H$7162-$D$7162)/1000</f>
        <v>0</v>
      </c>
      <c r="I7248" s="210">
        <f>I7197*'Usages mobilité'!$BG33*(1+'Usages mobilité'!$BH33)^(I$7162-$D$7162)/1000</f>
        <v>0</v>
      </c>
      <c r="J7248" s="210">
        <f>J7197*'Usages mobilité'!$BG33*(1+'Usages mobilité'!$BH33)^(J$7162-$D$7162)/1000</f>
        <v>0</v>
      </c>
      <c r="K7248" s="210">
        <f>K7197*'Usages mobilité'!$BG33*(1+'Usages mobilité'!$BH33)^(K$7162-$D$7162)/1000</f>
        <v>0</v>
      </c>
      <c r="L7248" s="210">
        <f>L7197*'Usages mobilité'!$BG33*(1+'Usages mobilité'!$BH33)^(L$7162-$D$7162)/1000</f>
        <v>0</v>
      </c>
      <c r="M7248" s="210">
        <f>M7197*'Usages mobilité'!$BG33*(1+'Usages mobilité'!$BH33)^(M$7162-$D$7162)/1000</f>
        <v>0</v>
      </c>
      <c r="N7248" s="210">
        <f>N7197*'Usages mobilité'!$BG33*(1+'Usages mobilité'!$BH33)^(N$7162-$D$7162)/1000</f>
        <v>0</v>
      </c>
      <c r="O7248" s="210">
        <f>O7197*'Usages mobilité'!$BG33*(1+'Usages mobilité'!$BH33)^(O$7162-$D$7162)/1000</f>
        <v>0</v>
      </c>
      <c r="P7248" s="210">
        <f>P7197*'Usages mobilité'!$BG33*(1+'Usages mobilité'!$BH33)^(P$7162-$D$7162)/1000</f>
        <v>0</v>
      </c>
      <c r="Q7248" s="210">
        <f>Q7197*'Usages mobilité'!$BG33*(1+'Usages mobilité'!$BH33)^(Q$7162-$D$7162)/1000</f>
        <v>0</v>
      </c>
      <c r="R7248" s="210">
        <f>R7197*'Usages mobilité'!$BG33*(1+'Usages mobilité'!$BH33)^(R$7162-$D$7162)/1000</f>
        <v>0</v>
      </c>
    </row>
    <row r="7249" spans="1:18" hidden="1" outlineLevel="2" x14ac:dyDescent="0.35">
      <c r="A7249" s="209" t="str">
        <f>'Usages mobilité'!A34</f>
        <v>Usage mobilité n°31</v>
      </c>
      <c r="B7249" s="209" t="s">
        <v>639</v>
      </c>
      <c r="C7249" s="209"/>
      <c r="D7249" s="210">
        <f>D7198*'Usages mobilité'!$BG34*(1+'Usages mobilité'!$BH34)^(D$7162-$D$7162)/1000</f>
        <v>0</v>
      </c>
      <c r="E7249" s="210">
        <f>E7198*'Usages mobilité'!$BG34*(1+'Usages mobilité'!$BH34)^(E$7162-$D$7162)/1000</f>
        <v>0</v>
      </c>
      <c r="F7249" s="210">
        <f>F7198*'Usages mobilité'!$BG34*(1+'Usages mobilité'!$BH34)^(F$7162-$D$7162)/1000</f>
        <v>0</v>
      </c>
      <c r="G7249" s="210">
        <f>G7198*'Usages mobilité'!$BG34*(1+'Usages mobilité'!$BH34)^(G$7162-$D$7162)/1000</f>
        <v>0</v>
      </c>
      <c r="H7249" s="210">
        <f>H7198*'Usages mobilité'!$BG34*(1+'Usages mobilité'!$BH34)^(H$7162-$D$7162)/1000</f>
        <v>0</v>
      </c>
      <c r="I7249" s="210">
        <f>I7198*'Usages mobilité'!$BG34*(1+'Usages mobilité'!$BH34)^(I$7162-$D$7162)/1000</f>
        <v>0</v>
      </c>
      <c r="J7249" s="210">
        <f>J7198*'Usages mobilité'!$BG34*(1+'Usages mobilité'!$BH34)^(J$7162-$D$7162)/1000</f>
        <v>0</v>
      </c>
      <c r="K7249" s="210">
        <f>K7198*'Usages mobilité'!$BG34*(1+'Usages mobilité'!$BH34)^(K$7162-$D$7162)/1000</f>
        <v>0</v>
      </c>
      <c r="L7249" s="210">
        <f>L7198*'Usages mobilité'!$BG34*(1+'Usages mobilité'!$BH34)^(L$7162-$D$7162)/1000</f>
        <v>0</v>
      </c>
      <c r="M7249" s="210">
        <f>M7198*'Usages mobilité'!$BG34*(1+'Usages mobilité'!$BH34)^(M$7162-$D$7162)/1000</f>
        <v>0</v>
      </c>
      <c r="N7249" s="210">
        <f>N7198*'Usages mobilité'!$BG34*(1+'Usages mobilité'!$BH34)^(N$7162-$D$7162)/1000</f>
        <v>0</v>
      </c>
      <c r="O7249" s="210">
        <f>O7198*'Usages mobilité'!$BG34*(1+'Usages mobilité'!$BH34)^(O$7162-$D$7162)/1000</f>
        <v>0</v>
      </c>
      <c r="P7249" s="210">
        <f>P7198*'Usages mobilité'!$BG34*(1+'Usages mobilité'!$BH34)^(P$7162-$D$7162)/1000</f>
        <v>0</v>
      </c>
      <c r="Q7249" s="210">
        <f>Q7198*'Usages mobilité'!$BG34*(1+'Usages mobilité'!$BH34)^(Q$7162-$D$7162)/1000</f>
        <v>0</v>
      </c>
      <c r="R7249" s="210">
        <f>R7198*'Usages mobilité'!$BG34*(1+'Usages mobilité'!$BH34)^(R$7162-$D$7162)/1000</f>
        <v>0</v>
      </c>
    </row>
    <row r="7250" spans="1:18" hidden="1" outlineLevel="2" x14ac:dyDescent="0.35">
      <c r="A7250" s="209" t="str">
        <f>'Usages mobilité'!A35</f>
        <v>Usage mobilité n°32</v>
      </c>
      <c r="B7250" s="209" t="s">
        <v>639</v>
      </c>
      <c r="C7250" s="209"/>
      <c r="D7250" s="210">
        <f>D7199*'Usages mobilité'!$BG35*(1+'Usages mobilité'!$BH35)^(D$7162-$D$7162)/1000</f>
        <v>0</v>
      </c>
      <c r="E7250" s="210">
        <f>E7199*'Usages mobilité'!$BG35*(1+'Usages mobilité'!$BH35)^(E$7162-$D$7162)/1000</f>
        <v>0</v>
      </c>
      <c r="F7250" s="210">
        <f>F7199*'Usages mobilité'!$BG35*(1+'Usages mobilité'!$BH35)^(F$7162-$D$7162)/1000</f>
        <v>0</v>
      </c>
      <c r="G7250" s="210">
        <f>G7199*'Usages mobilité'!$BG35*(1+'Usages mobilité'!$BH35)^(G$7162-$D$7162)/1000</f>
        <v>0</v>
      </c>
      <c r="H7250" s="210">
        <f>H7199*'Usages mobilité'!$BG35*(1+'Usages mobilité'!$BH35)^(H$7162-$D$7162)/1000</f>
        <v>0</v>
      </c>
      <c r="I7250" s="210">
        <f>I7199*'Usages mobilité'!$BG35*(1+'Usages mobilité'!$BH35)^(I$7162-$D$7162)/1000</f>
        <v>0</v>
      </c>
      <c r="J7250" s="210">
        <f>J7199*'Usages mobilité'!$BG35*(1+'Usages mobilité'!$BH35)^(J$7162-$D$7162)/1000</f>
        <v>0</v>
      </c>
      <c r="K7250" s="210">
        <f>K7199*'Usages mobilité'!$BG35*(1+'Usages mobilité'!$BH35)^(K$7162-$D$7162)/1000</f>
        <v>0</v>
      </c>
      <c r="L7250" s="210">
        <f>L7199*'Usages mobilité'!$BG35*(1+'Usages mobilité'!$BH35)^(L$7162-$D$7162)/1000</f>
        <v>0</v>
      </c>
      <c r="M7250" s="210">
        <f>M7199*'Usages mobilité'!$BG35*(1+'Usages mobilité'!$BH35)^(M$7162-$D$7162)/1000</f>
        <v>0</v>
      </c>
      <c r="N7250" s="210">
        <f>N7199*'Usages mobilité'!$BG35*(1+'Usages mobilité'!$BH35)^(N$7162-$D$7162)/1000</f>
        <v>0</v>
      </c>
      <c r="O7250" s="210">
        <f>O7199*'Usages mobilité'!$BG35*(1+'Usages mobilité'!$BH35)^(O$7162-$D$7162)/1000</f>
        <v>0</v>
      </c>
      <c r="P7250" s="210">
        <f>P7199*'Usages mobilité'!$BG35*(1+'Usages mobilité'!$BH35)^(P$7162-$D$7162)/1000</f>
        <v>0</v>
      </c>
      <c r="Q7250" s="210">
        <f>Q7199*'Usages mobilité'!$BG35*(1+'Usages mobilité'!$BH35)^(Q$7162-$D$7162)/1000</f>
        <v>0</v>
      </c>
      <c r="R7250" s="210">
        <f>R7199*'Usages mobilité'!$BG35*(1+'Usages mobilité'!$BH35)^(R$7162-$D$7162)/1000</f>
        <v>0</v>
      </c>
    </row>
    <row r="7251" spans="1:18" hidden="1" outlineLevel="2" x14ac:dyDescent="0.35">
      <c r="A7251" s="209" t="str">
        <f>'Usages mobilité'!A36</f>
        <v>Usage mobilité n°33</v>
      </c>
      <c r="B7251" s="209" t="s">
        <v>639</v>
      </c>
      <c r="C7251" s="209"/>
      <c r="D7251" s="210">
        <f>D7200*'Usages mobilité'!$BG36*(1+'Usages mobilité'!$BH36)^(D$7162-$D$7162)/1000</f>
        <v>0</v>
      </c>
      <c r="E7251" s="210">
        <f>E7200*'Usages mobilité'!$BG36*(1+'Usages mobilité'!$BH36)^(E$7162-$D$7162)/1000</f>
        <v>0</v>
      </c>
      <c r="F7251" s="210">
        <f>F7200*'Usages mobilité'!$BG36*(1+'Usages mobilité'!$BH36)^(F$7162-$D$7162)/1000</f>
        <v>0</v>
      </c>
      <c r="G7251" s="210">
        <f>G7200*'Usages mobilité'!$BG36*(1+'Usages mobilité'!$BH36)^(G$7162-$D$7162)/1000</f>
        <v>0</v>
      </c>
      <c r="H7251" s="210">
        <f>H7200*'Usages mobilité'!$BG36*(1+'Usages mobilité'!$BH36)^(H$7162-$D$7162)/1000</f>
        <v>0</v>
      </c>
      <c r="I7251" s="210">
        <f>I7200*'Usages mobilité'!$BG36*(1+'Usages mobilité'!$BH36)^(I$7162-$D$7162)/1000</f>
        <v>0</v>
      </c>
      <c r="J7251" s="210">
        <f>J7200*'Usages mobilité'!$BG36*(1+'Usages mobilité'!$BH36)^(J$7162-$D$7162)/1000</f>
        <v>0</v>
      </c>
      <c r="K7251" s="210">
        <f>K7200*'Usages mobilité'!$BG36*(1+'Usages mobilité'!$BH36)^(K$7162-$D$7162)/1000</f>
        <v>0</v>
      </c>
      <c r="L7251" s="210">
        <f>L7200*'Usages mobilité'!$BG36*(1+'Usages mobilité'!$BH36)^(L$7162-$D$7162)/1000</f>
        <v>0</v>
      </c>
      <c r="M7251" s="210">
        <f>M7200*'Usages mobilité'!$BG36*(1+'Usages mobilité'!$BH36)^(M$7162-$D$7162)/1000</f>
        <v>0</v>
      </c>
      <c r="N7251" s="210">
        <f>N7200*'Usages mobilité'!$BG36*(1+'Usages mobilité'!$BH36)^(N$7162-$D$7162)/1000</f>
        <v>0</v>
      </c>
      <c r="O7251" s="210">
        <f>O7200*'Usages mobilité'!$BG36*(1+'Usages mobilité'!$BH36)^(O$7162-$D$7162)/1000</f>
        <v>0</v>
      </c>
      <c r="P7251" s="210">
        <f>P7200*'Usages mobilité'!$BG36*(1+'Usages mobilité'!$BH36)^(P$7162-$D$7162)/1000</f>
        <v>0</v>
      </c>
      <c r="Q7251" s="210">
        <f>Q7200*'Usages mobilité'!$BG36*(1+'Usages mobilité'!$BH36)^(Q$7162-$D$7162)/1000</f>
        <v>0</v>
      </c>
      <c r="R7251" s="210">
        <f>R7200*'Usages mobilité'!$BG36*(1+'Usages mobilité'!$BH36)^(R$7162-$D$7162)/1000</f>
        <v>0</v>
      </c>
    </row>
    <row r="7252" spans="1:18" hidden="1" outlineLevel="2" x14ac:dyDescent="0.35">
      <c r="A7252" s="209" t="str">
        <f>'Usages mobilité'!A37</f>
        <v>Usage mobilité n°34</v>
      </c>
      <c r="B7252" s="209" t="s">
        <v>639</v>
      </c>
      <c r="C7252" s="209"/>
      <c r="D7252" s="210">
        <f>D7201*'Usages mobilité'!$BG37*(1+'Usages mobilité'!$BH37)^(D$7162-$D$7162)/1000</f>
        <v>0</v>
      </c>
      <c r="E7252" s="210">
        <f>E7201*'Usages mobilité'!$BG37*(1+'Usages mobilité'!$BH37)^(E$7162-$D$7162)/1000</f>
        <v>0</v>
      </c>
      <c r="F7252" s="210">
        <f>F7201*'Usages mobilité'!$BG37*(1+'Usages mobilité'!$BH37)^(F$7162-$D$7162)/1000</f>
        <v>0</v>
      </c>
      <c r="G7252" s="210">
        <f>G7201*'Usages mobilité'!$BG37*(1+'Usages mobilité'!$BH37)^(G$7162-$D$7162)/1000</f>
        <v>0</v>
      </c>
      <c r="H7252" s="210">
        <f>H7201*'Usages mobilité'!$BG37*(1+'Usages mobilité'!$BH37)^(H$7162-$D$7162)/1000</f>
        <v>0</v>
      </c>
      <c r="I7252" s="210">
        <f>I7201*'Usages mobilité'!$BG37*(1+'Usages mobilité'!$BH37)^(I$7162-$D$7162)/1000</f>
        <v>0</v>
      </c>
      <c r="J7252" s="210">
        <f>J7201*'Usages mobilité'!$BG37*(1+'Usages mobilité'!$BH37)^(J$7162-$D$7162)/1000</f>
        <v>0</v>
      </c>
      <c r="K7252" s="210">
        <f>K7201*'Usages mobilité'!$BG37*(1+'Usages mobilité'!$BH37)^(K$7162-$D$7162)/1000</f>
        <v>0</v>
      </c>
      <c r="L7252" s="210">
        <f>L7201*'Usages mobilité'!$BG37*(1+'Usages mobilité'!$BH37)^(L$7162-$D$7162)/1000</f>
        <v>0</v>
      </c>
      <c r="M7252" s="210">
        <f>M7201*'Usages mobilité'!$BG37*(1+'Usages mobilité'!$BH37)^(M$7162-$D$7162)/1000</f>
        <v>0</v>
      </c>
      <c r="N7252" s="210">
        <f>N7201*'Usages mobilité'!$BG37*(1+'Usages mobilité'!$BH37)^(N$7162-$D$7162)/1000</f>
        <v>0</v>
      </c>
      <c r="O7252" s="210">
        <f>O7201*'Usages mobilité'!$BG37*(1+'Usages mobilité'!$BH37)^(O$7162-$D$7162)/1000</f>
        <v>0</v>
      </c>
      <c r="P7252" s="210">
        <f>P7201*'Usages mobilité'!$BG37*(1+'Usages mobilité'!$BH37)^(P$7162-$D$7162)/1000</f>
        <v>0</v>
      </c>
      <c r="Q7252" s="210">
        <f>Q7201*'Usages mobilité'!$BG37*(1+'Usages mobilité'!$BH37)^(Q$7162-$D$7162)/1000</f>
        <v>0</v>
      </c>
      <c r="R7252" s="210">
        <f>R7201*'Usages mobilité'!$BG37*(1+'Usages mobilité'!$BH37)^(R$7162-$D$7162)/1000</f>
        <v>0</v>
      </c>
    </row>
    <row r="7253" spans="1:18" hidden="1" outlineLevel="2" x14ac:dyDescent="0.35">
      <c r="A7253" s="209" t="str">
        <f>'Usages mobilité'!A38</f>
        <v>Usage mobilité n°35</v>
      </c>
      <c r="B7253" s="209" t="s">
        <v>639</v>
      </c>
      <c r="C7253" s="209"/>
      <c r="D7253" s="210">
        <f>D7202*'Usages mobilité'!$BG38*(1+'Usages mobilité'!$BH38)^(D$7162-$D$7162)/1000</f>
        <v>0</v>
      </c>
      <c r="E7253" s="210">
        <f>E7202*'Usages mobilité'!$BG38*(1+'Usages mobilité'!$BH38)^(E$7162-$D$7162)/1000</f>
        <v>0</v>
      </c>
      <c r="F7253" s="210">
        <f>F7202*'Usages mobilité'!$BG38*(1+'Usages mobilité'!$BH38)^(F$7162-$D$7162)/1000</f>
        <v>0</v>
      </c>
      <c r="G7253" s="210">
        <f>G7202*'Usages mobilité'!$BG38*(1+'Usages mobilité'!$BH38)^(G$7162-$D$7162)/1000</f>
        <v>0</v>
      </c>
      <c r="H7253" s="210">
        <f>H7202*'Usages mobilité'!$BG38*(1+'Usages mobilité'!$BH38)^(H$7162-$D$7162)/1000</f>
        <v>0</v>
      </c>
      <c r="I7253" s="210">
        <f>I7202*'Usages mobilité'!$BG38*(1+'Usages mobilité'!$BH38)^(I$7162-$D$7162)/1000</f>
        <v>0</v>
      </c>
      <c r="J7253" s="210">
        <f>J7202*'Usages mobilité'!$BG38*(1+'Usages mobilité'!$BH38)^(J$7162-$D$7162)/1000</f>
        <v>0</v>
      </c>
      <c r="K7253" s="210">
        <f>K7202*'Usages mobilité'!$BG38*(1+'Usages mobilité'!$BH38)^(K$7162-$D$7162)/1000</f>
        <v>0</v>
      </c>
      <c r="L7253" s="210">
        <f>L7202*'Usages mobilité'!$BG38*(1+'Usages mobilité'!$BH38)^(L$7162-$D$7162)/1000</f>
        <v>0</v>
      </c>
      <c r="M7253" s="210">
        <f>M7202*'Usages mobilité'!$BG38*(1+'Usages mobilité'!$BH38)^(M$7162-$D$7162)/1000</f>
        <v>0</v>
      </c>
      <c r="N7253" s="210">
        <f>N7202*'Usages mobilité'!$BG38*(1+'Usages mobilité'!$BH38)^(N$7162-$D$7162)/1000</f>
        <v>0</v>
      </c>
      <c r="O7253" s="210">
        <f>O7202*'Usages mobilité'!$BG38*(1+'Usages mobilité'!$BH38)^(O$7162-$D$7162)/1000</f>
        <v>0</v>
      </c>
      <c r="P7253" s="210">
        <f>P7202*'Usages mobilité'!$BG38*(1+'Usages mobilité'!$BH38)^(P$7162-$D$7162)/1000</f>
        <v>0</v>
      </c>
      <c r="Q7253" s="210">
        <f>Q7202*'Usages mobilité'!$BG38*(1+'Usages mobilité'!$BH38)^(Q$7162-$D$7162)/1000</f>
        <v>0</v>
      </c>
      <c r="R7253" s="210">
        <f>R7202*'Usages mobilité'!$BG38*(1+'Usages mobilité'!$BH38)^(R$7162-$D$7162)/1000</f>
        <v>0</v>
      </c>
    </row>
    <row r="7254" spans="1:18" hidden="1" outlineLevel="2" x14ac:dyDescent="0.35">
      <c r="A7254" s="209" t="str">
        <f>'Usages mobilité'!A39</f>
        <v>Usage mobilité n°36</v>
      </c>
      <c r="B7254" s="209" t="s">
        <v>639</v>
      </c>
      <c r="C7254" s="209"/>
      <c r="D7254" s="210">
        <f>D7203*'Usages mobilité'!$BG39*(1+'Usages mobilité'!$BH39)^(D$7162-$D$7162)/1000</f>
        <v>0</v>
      </c>
      <c r="E7254" s="210">
        <f>E7203*'Usages mobilité'!$BG39*(1+'Usages mobilité'!$BH39)^(E$7162-$D$7162)/1000</f>
        <v>0</v>
      </c>
      <c r="F7254" s="210">
        <f>F7203*'Usages mobilité'!$BG39*(1+'Usages mobilité'!$BH39)^(F$7162-$D$7162)/1000</f>
        <v>0</v>
      </c>
      <c r="G7254" s="210">
        <f>G7203*'Usages mobilité'!$BG39*(1+'Usages mobilité'!$BH39)^(G$7162-$D$7162)/1000</f>
        <v>0</v>
      </c>
      <c r="H7254" s="210">
        <f>H7203*'Usages mobilité'!$BG39*(1+'Usages mobilité'!$BH39)^(H$7162-$D$7162)/1000</f>
        <v>0</v>
      </c>
      <c r="I7254" s="210">
        <f>I7203*'Usages mobilité'!$BG39*(1+'Usages mobilité'!$BH39)^(I$7162-$D$7162)/1000</f>
        <v>0</v>
      </c>
      <c r="J7254" s="210">
        <f>J7203*'Usages mobilité'!$BG39*(1+'Usages mobilité'!$BH39)^(J$7162-$D$7162)/1000</f>
        <v>0</v>
      </c>
      <c r="K7254" s="210">
        <f>K7203*'Usages mobilité'!$BG39*(1+'Usages mobilité'!$BH39)^(K$7162-$D$7162)/1000</f>
        <v>0</v>
      </c>
      <c r="L7254" s="210">
        <f>L7203*'Usages mobilité'!$BG39*(1+'Usages mobilité'!$BH39)^(L$7162-$D$7162)/1000</f>
        <v>0</v>
      </c>
      <c r="M7254" s="210">
        <f>M7203*'Usages mobilité'!$BG39*(1+'Usages mobilité'!$BH39)^(M$7162-$D$7162)/1000</f>
        <v>0</v>
      </c>
      <c r="N7254" s="210">
        <f>N7203*'Usages mobilité'!$BG39*(1+'Usages mobilité'!$BH39)^(N$7162-$D$7162)/1000</f>
        <v>0</v>
      </c>
      <c r="O7254" s="210">
        <f>O7203*'Usages mobilité'!$BG39*(1+'Usages mobilité'!$BH39)^(O$7162-$D$7162)/1000</f>
        <v>0</v>
      </c>
      <c r="P7254" s="210">
        <f>P7203*'Usages mobilité'!$BG39*(1+'Usages mobilité'!$BH39)^(P$7162-$D$7162)/1000</f>
        <v>0</v>
      </c>
      <c r="Q7254" s="210">
        <f>Q7203*'Usages mobilité'!$BG39*(1+'Usages mobilité'!$BH39)^(Q$7162-$D$7162)/1000</f>
        <v>0</v>
      </c>
      <c r="R7254" s="210">
        <f>R7203*'Usages mobilité'!$BG39*(1+'Usages mobilité'!$BH39)^(R$7162-$D$7162)/1000</f>
        <v>0</v>
      </c>
    </row>
    <row r="7255" spans="1:18" hidden="1" outlineLevel="2" x14ac:dyDescent="0.35">
      <c r="A7255" s="209" t="str">
        <f>'Usages mobilité'!A40</f>
        <v>Usage mobilité n°37</v>
      </c>
      <c r="B7255" s="209" t="s">
        <v>639</v>
      </c>
      <c r="C7255" s="209"/>
      <c r="D7255" s="210">
        <f>D7204*'Usages mobilité'!$BG40*(1+'Usages mobilité'!$BH40)^(D$7162-$D$7162)/1000</f>
        <v>0</v>
      </c>
      <c r="E7255" s="210">
        <f>E7204*'Usages mobilité'!$BG40*(1+'Usages mobilité'!$BH40)^(E$7162-$D$7162)/1000</f>
        <v>0</v>
      </c>
      <c r="F7255" s="210">
        <f>F7204*'Usages mobilité'!$BG40*(1+'Usages mobilité'!$BH40)^(F$7162-$D$7162)/1000</f>
        <v>0</v>
      </c>
      <c r="G7255" s="210">
        <f>G7204*'Usages mobilité'!$BG40*(1+'Usages mobilité'!$BH40)^(G$7162-$D$7162)/1000</f>
        <v>0</v>
      </c>
      <c r="H7255" s="210">
        <f>H7204*'Usages mobilité'!$BG40*(1+'Usages mobilité'!$BH40)^(H$7162-$D$7162)/1000</f>
        <v>0</v>
      </c>
      <c r="I7255" s="210">
        <f>I7204*'Usages mobilité'!$BG40*(1+'Usages mobilité'!$BH40)^(I$7162-$D$7162)/1000</f>
        <v>0</v>
      </c>
      <c r="J7255" s="210">
        <f>J7204*'Usages mobilité'!$BG40*(1+'Usages mobilité'!$BH40)^(J$7162-$D$7162)/1000</f>
        <v>0</v>
      </c>
      <c r="K7255" s="210">
        <f>K7204*'Usages mobilité'!$BG40*(1+'Usages mobilité'!$BH40)^(K$7162-$D$7162)/1000</f>
        <v>0</v>
      </c>
      <c r="L7255" s="210">
        <f>L7204*'Usages mobilité'!$BG40*(1+'Usages mobilité'!$BH40)^(L$7162-$D$7162)/1000</f>
        <v>0</v>
      </c>
      <c r="M7255" s="210">
        <f>M7204*'Usages mobilité'!$BG40*(1+'Usages mobilité'!$BH40)^(M$7162-$D$7162)/1000</f>
        <v>0</v>
      </c>
      <c r="N7255" s="210">
        <f>N7204*'Usages mobilité'!$BG40*(1+'Usages mobilité'!$BH40)^(N$7162-$D$7162)/1000</f>
        <v>0</v>
      </c>
      <c r="O7255" s="210">
        <f>O7204*'Usages mobilité'!$BG40*(1+'Usages mobilité'!$BH40)^(O$7162-$D$7162)/1000</f>
        <v>0</v>
      </c>
      <c r="P7255" s="210">
        <f>P7204*'Usages mobilité'!$BG40*(1+'Usages mobilité'!$BH40)^(P$7162-$D$7162)/1000</f>
        <v>0</v>
      </c>
      <c r="Q7255" s="210">
        <f>Q7204*'Usages mobilité'!$BG40*(1+'Usages mobilité'!$BH40)^(Q$7162-$D$7162)/1000</f>
        <v>0</v>
      </c>
      <c r="R7255" s="210">
        <f>R7204*'Usages mobilité'!$BG40*(1+'Usages mobilité'!$BH40)^(R$7162-$D$7162)/1000</f>
        <v>0</v>
      </c>
    </row>
    <row r="7256" spans="1:18" hidden="1" outlineLevel="2" x14ac:dyDescent="0.35">
      <c r="A7256" s="209" t="str">
        <f>'Usages mobilité'!A41</f>
        <v>Usage mobilité n°38</v>
      </c>
      <c r="B7256" s="209" t="s">
        <v>639</v>
      </c>
      <c r="C7256" s="209"/>
      <c r="D7256" s="210">
        <f>D7205*'Usages mobilité'!$BG41*(1+'Usages mobilité'!$BH41)^(D$7162-$D$7162)/1000</f>
        <v>0</v>
      </c>
      <c r="E7256" s="210">
        <f>E7205*'Usages mobilité'!$BG41*(1+'Usages mobilité'!$BH41)^(E$7162-$D$7162)/1000</f>
        <v>0</v>
      </c>
      <c r="F7256" s="210">
        <f>F7205*'Usages mobilité'!$BG41*(1+'Usages mobilité'!$BH41)^(F$7162-$D$7162)/1000</f>
        <v>0</v>
      </c>
      <c r="G7256" s="210">
        <f>G7205*'Usages mobilité'!$BG41*(1+'Usages mobilité'!$BH41)^(G$7162-$D$7162)/1000</f>
        <v>0</v>
      </c>
      <c r="H7256" s="210">
        <f>H7205*'Usages mobilité'!$BG41*(1+'Usages mobilité'!$BH41)^(H$7162-$D$7162)/1000</f>
        <v>0</v>
      </c>
      <c r="I7256" s="210">
        <f>I7205*'Usages mobilité'!$BG41*(1+'Usages mobilité'!$BH41)^(I$7162-$D$7162)/1000</f>
        <v>0</v>
      </c>
      <c r="J7256" s="210">
        <f>J7205*'Usages mobilité'!$BG41*(1+'Usages mobilité'!$BH41)^(J$7162-$D$7162)/1000</f>
        <v>0</v>
      </c>
      <c r="K7256" s="210">
        <f>K7205*'Usages mobilité'!$BG41*(1+'Usages mobilité'!$BH41)^(K$7162-$D$7162)/1000</f>
        <v>0</v>
      </c>
      <c r="L7256" s="210">
        <f>L7205*'Usages mobilité'!$BG41*(1+'Usages mobilité'!$BH41)^(L$7162-$D$7162)/1000</f>
        <v>0</v>
      </c>
      <c r="M7256" s="210">
        <f>M7205*'Usages mobilité'!$BG41*(1+'Usages mobilité'!$BH41)^(M$7162-$D$7162)/1000</f>
        <v>0</v>
      </c>
      <c r="N7256" s="210">
        <f>N7205*'Usages mobilité'!$BG41*(1+'Usages mobilité'!$BH41)^(N$7162-$D$7162)/1000</f>
        <v>0</v>
      </c>
      <c r="O7256" s="210">
        <f>O7205*'Usages mobilité'!$BG41*(1+'Usages mobilité'!$BH41)^(O$7162-$D$7162)/1000</f>
        <v>0</v>
      </c>
      <c r="P7256" s="210">
        <f>P7205*'Usages mobilité'!$BG41*(1+'Usages mobilité'!$BH41)^(P$7162-$D$7162)/1000</f>
        <v>0</v>
      </c>
      <c r="Q7256" s="210">
        <f>Q7205*'Usages mobilité'!$BG41*(1+'Usages mobilité'!$BH41)^(Q$7162-$D$7162)/1000</f>
        <v>0</v>
      </c>
      <c r="R7256" s="210">
        <f>R7205*'Usages mobilité'!$BG41*(1+'Usages mobilité'!$BH41)^(R$7162-$D$7162)/1000</f>
        <v>0</v>
      </c>
    </row>
    <row r="7257" spans="1:18" hidden="1" outlineLevel="2" x14ac:dyDescent="0.35">
      <c r="A7257" s="209" t="str">
        <f>'Usages mobilité'!A42</f>
        <v>Usage mobilité n°39</v>
      </c>
      <c r="B7257" s="209" t="s">
        <v>639</v>
      </c>
      <c r="C7257" s="209"/>
      <c r="D7257" s="210">
        <f>D7206*'Usages mobilité'!$BG42*(1+'Usages mobilité'!$BH42)^(D$7162-$D$7162)/1000</f>
        <v>0</v>
      </c>
      <c r="E7257" s="210">
        <f>E7206*'Usages mobilité'!$BG42*(1+'Usages mobilité'!$BH42)^(E$7162-$D$7162)/1000</f>
        <v>0</v>
      </c>
      <c r="F7257" s="210">
        <f>F7206*'Usages mobilité'!$BG42*(1+'Usages mobilité'!$BH42)^(F$7162-$D$7162)/1000</f>
        <v>0</v>
      </c>
      <c r="G7257" s="210">
        <f>G7206*'Usages mobilité'!$BG42*(1+'Usages mobilité'!$BH42)^(G$7162-$D$7162)/1000</f>
        <v>0</v>
      </c>
      <c r="H7257" s="210">
        <f>H7206*'Usages mobilité'!$BG42*(1+'Usages mobilité'!$BH42)^(H$7162-$D$7162)/1000</f>
        <v>0</v>
      </c>
      <c r="I7257" s="210">
        <f>I7206*'Usages mobilité'!$BG42*(1+'Usages mobilité'!$BH42)^(I$7162-$D$7162)/1000</f>
        <v>0</v>
      </c>
      <c r="J7257" s="210">
        <f>J7206*'Usages mobilité'!$BG42*(1+'Usages mobilité'!$BH42)^(J$7162-$D$7162)/1000</f>
        <v>0</v>
      </c>
      <c r="K7257" s="210">
        <f>K7206*'Usages mobilité'!$BG42*(1+'Usages mobilité'!$BH42)^(K$7162-$D$7162)/1000</f>
        <v>0</v>
      </c>
      <c r="L7257" s="210">
        <f>L7206*'Usages mobilité'!$BG42*(1+'Usages mobilité'!$BH42)^(L$7162-$D$7162)/1000</f>
        <v>0</v>
      </c>
      <c r="M7257" s="210">
        <f>M7206*'Usages mobilité'!$BG42*(1+'Usages mobilité'!$BH42)^(M$7162-$D$7162)/1000</f>
        <v>0</v>
      </c>
      <c r="N7257" s="210">
        <f>N7206*'Usages mobilité'!$BG42*(1+'Usages mobilité'!$BH42)^(N$7162-$D$7162)/1000</f>
        <v>0</v>
      </c>
      <c r="O7257" s="210">
        <f>O7206*'Usages mobilité'!$BG42*(1+'Usages mobilité'!$BH42)^(O$7162-$D$7162)/1000</f>
        <v>0</v>
      </c>
      <c r="P7257" s="210">
        <f>P7206*'Usages mobilité'!$BG42*(1+'Usages mobilité'!$BH42)^(P$7162-$D$7162)/1000</f>
        <v>0</v>
      </c>
      <c r="Q7257" s="210">
        <f>Q7206*'Usages mobilité'!$BG42*(1+'Usages mobilité'!$BH42)^(Q$7162-$D$7162)/1000</f>
        <v>0</v>
      </c>
      <c r="R7257" s="210">
        <f>R7206*'Usages mobilité'!$BG42*(1+'Usages mobilité'!$BH42)^(R$7162-$D$7162)/1000</f>
        <v>0</v>
      </c>
    </row>
    <row r="7258" spans="1:18" hidden="1" outlineLevel="2" x14ac:dyDescent="0.35">
      <c r="A7258" s="209" t="str">
        <f>'Usages mobilité'!A43</f>
        <v>Usage mobilité n°40</v>
      </c>
      <c r="B7258" s="209" t="s">
        <v>639</v>
      </c>
      <c r="C7258" s="209"/>
      <c r="D7258" s="210">
        <f>D7207*'Usages mobilité'!$BG43*(1+'Usages mobilité'!$BH43)^(D$7162-$D$7162)/1000</f>
        <v>0</v>
      </c>
      <c r="E7258" s="210">
        <f>E7207*'Usages mobilité'!$BG43*(1+'Usages mobilité'!$BH43)^(E$7162-$D$7162)/1000</f>
        <v>0</v>
      </c>
      <c r="F7258" s="210">
        <f>F7207*'Usages mobilité'!$BG43*(1+'Usages mobilité'!$BH43)^(F$7162-$D$7162)/1000</f>
        <v>0</v>
      </c>
      <c r="G7258" s="210">
        <f>G7207*'Usages mobilité'!$BG43*(1+'Usages mobilité'!$BH43)^(G$7162-$D$7162)/1000</f>
        <v>0</v>
      </c>
      <c r="H7258" s="210">
        <f>H7207*'Usages mobilité'!$BG43*(1+'Usages mobilité'!$BH43)^(H$7162-$D$7162)/1000</f>
        <v>0</v>
      </c>
      <c r="I7258" s="210">
        <f>I7207*'Usages mobilité'!$BG43*(1+'Usages mobilité'!$BH43)^(I$7162-$D$7162)/1000</f>
        <v>0</v>
      </c>
      <c r="J7258" s="210">
        <f>J7207*'Usages mobilité'!$BG43*(1+'Usages mobilité'!$BH43)^(J$7162-$D$7162)/1000</f>
        <v>0</v>
      </c>
      <c r="K7258" s="210">
        <f>K7207*'Usages mobilité'!$BG43*(1+'Usages mobilité'!$BH43)^(K$7162-$D$7162)/1000</f>
        <v>0</v>
      </c>
      <c r="L7258" s="210">
        <f>L7207*'Usages mobilité'!$BG43*(1+'Usages mobilité'!$BH43)^(L$7162-$D$7162)/1000</f>
        <v>0</v>
      </c>
      <c r="M7258" s="210">
        <f>M7207*'Usages mobilité'!$BG43*(1+'Usages mobilité'!$BH43)^(M$7162-$D$7162)/1000</f>
        <v>0</v>
      </c>
      <c r="N7258" s="210">
        <f>N7207*'Usages mobilité'!$BG43*(1+'Usages mobilité'!$BH43)^(N$7162-$D$7162)/1000</f>
        <v>0</v>
      </c>
      <c r="O7258" s="210">
        <f>O7207*'Usages mobilité'!$BG43*(1+'Usages mobilité'!$BH43)^(O$7162-$D$7162)/1000</f>
        <v>0</v>
      </c>
      <c r="P7258" s="210">
        <f>P7207*'Usages mobilité'!$BG43*(1+'Usages mobilité'!$BH43)^(P$7162-$D$7162)/1000</f>
        <v>0</v>
      </c>
      <c r="Q7258" s="210">
        <f>Q7207*'Usages mobilité'!$BG43*(1+'Usages mobilité'!$BH43)^(Q$7162-$D$7162)/1000</f>
        <v>0</v>
      </c>
      <c r="R7258" s="210">
        <f>R7207*'Usages mobilité'!$BG43*(1+'Usages mobilité'!$BH43)^(R$7162-$D$7162)/1000</f>
        <v>0</v>
      </c>
    </row>
    <row r="7259" spans="1:18" hidden="1" outlineLevel="2" x14ac:dyDescent="0.35">
      <c r="A7259" s="209" t="str">
        <f>'Usages mobilité'!A44</f>
        <v>Usage mobilité n°41</v>
      </c>
      <c r="B7259" s="209" t="s">
        <v>639</v>
      </c>
      <c r="C7259" s="209"/>
      <c r="D7259" s="210">
        <f>D7208*'Usages mobilité'!$BG44*(1+'Usages mobilité'!$BH44)^(D$7162-$D$7162)/1000</f>
        <v>0</v>
      </c>
      <c r="E7259" s="210">
        <f>E7208*'Usages mobilité'!$BG44*(1+'Usages mobilité'!$BH44)^(E$7162-$D$7162)/1000</f>
        <v>0</v>
      </c>
      <c r="F7259" s="210">
        <f>F7208*'Usages mobilité'!$BG44*(1+'Usages mobilité'!$BH44)^(F$7162-$D$7162)/1000</f>
        <v>0</v>
      </c>
      <c r="G7259" s="210">
        <f>G7208*'Usages mobilité'!$BG44*(1+'Usages mobilité'!$BH44)^(G$7162-$D$7162)/1000</f>
        <v>0</v>
      </c>
      <c r="H7259" s="210">
        <f>H7208*'Usages mobilité'!$BG44*(1+'Usages mobilité'!$BH44)^(H$7162-$D$7162)/1000</f>
        <v>0</v>
      </c>
      <c r="I7259" s="210">
        <f>I7208*'Usages mobilité'!$BG44*(1+'Usages mobilité'!$BH44)^(I$7162-$D$7162)/1000</f>
        <v>0</v>
      </c>
      <c r="J7259" s="210">
        <f>J7208*'Usages mobilité'!$BG44*(1+'Usages mobilité'!$BH44)^(J$7162-$D$7162)/1000</f>
        <v>0</v>
      </c>
      <c r="K7259" s="210">
        <f>K7208*'Usages mobilité'!$BG44*(1+'Usages mobilité'!$BH44)^(K$7162-$D$7162)/1000</f>
        <v>0</v>
      </c>
      <c r="L7259" s="210">
        <f>L7208*'Usages mobilité'!$BG44*(1+'Usages mobilité'!$BH44)^(L$7162-$D$7162)/1000</f>
        <v>0</v>
      </c>
      <c r="M7259" s="210">
        <f>M7208*'Usages mobilité'!$BG44*(1+'Usages mobilité'!$BH44)^(M$7162-$D$7162)/1000</f>
        <v>0</v>
      </c>
      <c r="N7259" s="210">
        <f>N7208*'Usages mobilité'!$BG44*(1+'Usages mobilité'!$BH44)^(N$7162-$D$7162)/1000</f>
        <v>0</v>
      </c>
      <c r="O7259" s="210">
        <f>O7208*'Usages mobilité'!$BG44*(1+'Usages mobilité'!$BH44)^(O$7162-$D$7162)/1000</f>
        <v>0</v>
      </c>
      <c r="P7259" s="210">
        <f>P7208*'Usages mobilité'!$BG44*(1+'Usages mobilité'!$BH44)^(P$7162-$D$7162)/1000</f>
        <v>0</v>
      </c>
      <c r="Q7259" s="210">
        <f>Q7208*'Usages mobilité'!$BG44*(1+'Usages mobilité'!$BH44)^(Q$7162-$D$7162)/1000</f>
        <v>0</v>
      </c>
      <c r="R7259" s="210">
        <f>R7208*'Usages mobilité'!$BG44*(1+'Usages mobilité'!$BH44)^(R$7162-$D$7162)/1000</f>
        <v>0</v>
      </c>
    </row>
    <row r="7260" spans="1:18" hidden="1" outlineLevel="2" x14ac:dyDescent="0.35">
      <c r="A7260" s="209" t="str">
        <f>'Usages mobilité'!A45</f>
        <v>Usage mobilité n°42</v>
      </c>
      <c r="B7260" s="209" t="s">
        <v>639</v>
      </c>
      <c r="C7260" s="209"/>
      <c r="D7260" s="210">
        <f>D7209*'Usages mobilité'!$BG45*(1+'Usages mobilité'!$BH45)^(D$7162-$D$7162)/1000</f>
        <v>0</v>
      </c>
      <c r="E7260" s="210">
        <f>E7209*'Usages mobilité'!$BG45*(1+'Usages mobilité'!$BH45)^(E$7162-$D$7162)/1000</f>
        <v>0</v>
      </c>
      <c r="F7260" s="210">
        <f>F7209*'Usages mobilité'!$BG45*(1+'Usages mobilité'!$BH45)^(F$7162-$D$7162)/1000</f>
        <v>0</v>
      </c>
      <c r="G7260" s="210">
        <f>G7209*'Usages mobilité'!$BG45*(1+'Usages mobilité'!$BH45)^(G$7162-$D$7162)/1000</f>
        <v>0</v>
      </c>
      <c r="H7260" s="210">
        <f>H7209*'Usages mobilité'!$BG45*(1+'Usages mobilité'!$BH45)^(H$7162-$D$7162)/1000</f>
        <v>0</v>
      </c>
      <c r="I7260" s="210">
        <f>I7209*'Usages mobilité'!$BG45*(1+'Usages mobilité'!$BH45)^(I$7162-$D$7162)/1000</f>
        <v>0</v>
      </c>
      <c r="J7260" s="210">
        <f>J7209*'Usages mobilité'!$BG45*(1+'Usages mobilité'!$BH45)^(J$7162-$D$7162)/1000</f>
        <v>0</v>
      </c>
      <c r="K7260" s="210">
        <f>K7209*'Usages mobilité'!$BG45*(1+'Usages mobilité'!$BH45)^(K$7162-$D$7162)/1000</f>
        <v>0</v>
      </c>
      <c r="L7260" s="210">
        <f>L7209*'Usages mobilité'!$BG45*(1+'Usages mobilité'!$BH45)^(L$7162-$D$7162)/1000</f>
        <v>0</v>
      </c>
      <c r="M7260" s="210">
        <f>M7209*'Usages mobilité'!$BG45*(1+'Usages mobilité'!$BH45)^(M$7162-$D$7162)/1000</f>
        <v>0</v>
      </c>
      <c r="N7260" s="210">
        <f>N7209*'Usages mobilité'!$BG45*(1+'Usages mobilité'!$BH45)^(N$7162-$D$7162)/1000</f>
        <v>0</v>
      </c>
      <c r="O7260" s="210">
        <f>O7209*'Usages mobilité'!$BG45*(1+'Usages mobilité'!$BH45)^(O$7162-$D$7162)/1000</f>
        <v>0</v>
      </c>
      <c r="P7260" s="210">
        <f>P7209*'Usages mobilité'!$BG45*(1+'Usages mobilité'!$BH45)^(P$7162-$D$7162)/1000</f>
        <v>0</v>
      </c>
      <c r="Q7260" s="210">
        <f>Q7209*'Usages mobilité'!$BG45*(1+'Usages mobilité'!$BH45)^(Q$7162-$D$7162)/1000</f>
        <v>0</v>
      </c>
      <c r="R7260" s="210">
        <f>R7209*'Usages mobilité'!$BG45*(1+'Usages mobilité'!$BH45)^(R$7162-$D$7162)/1000</f>
        <v>0</v>
      </c>
    </row>
    <row r="7261" spans="1:18" hidden="1" outlineLevel="2" x14ac:dyDescent="0.35">
      <c r="A7261" s="209" t="str">
        <f>'Usages mobilité'!A46</f>
        <v>Usage mobilité n°43</v>
      </c>
      <c r="B7261" s="209" t="s">
        <v>639</v>
      </c>
      <c r="C7261" s="209"/>
      <c r="D7261" s="210">
        <f>D7210*'Usages mobilité'!$BG46*(1+'Usages mobilité'!$BH46)^(D$7162-$D$7162)/1000</f>
        <v>0</v>
      </c>
      <c r="E7261" s="210">
        <f>E7210*'Usages mobilité'!$BG46*(1+'Usages mobilité'!$BH46)^(E$7162-$D$7162)/1000</f>
        <v>0</v>
      </c>
      <c r="F7261" s="210">
        <f>F7210*'Usages mobilité'!$BG46*(1+'Usages mobilité'!$BH46)^(F$7162-$D$7162)/1000</f>
        <v>0</v>
      </c>
      <c r="G7261" s="210">
        <f>G7210*'Usages mobilité'!$BG46*(1+'Usages mobilité'!$BH46)^(G$7162-$D$7162)/1000</f>
        <v>0</v>
      </c>
      <c r="H7261" s="210">
        <f>H7210*'Usages mobilité'!$BG46*(1+'Usages mobilité'!$BH46)^(H$7162-$D$7162)/1000</f>
        <v>0</v>
      </c>
      <c r="I7261" s="210">
        <f>I7210*'Usages mobilité'!$BG46*(1+'Usages mobilité'!$BH46)^(I$7162-$D$7162)/1000</f>
        <v>0</v>
      </c>
      <c r="J7261" s="210">
        <f>J7210*'Usages mobilité'!$BG46*(1+'Usages mobilité'!$BH46)^(J$7162-$D$7162)/1000</f>
        <v>0</v>
      </c>
      <c r="K7261" s="210">
        <f>K7210*'Usages mobilité'!$BG46*(1+'Usages mobilité'!$BH46)^(K$7162-$D$7162)/1000</f>
        <v>0</v>
      </c>
      <c r="L7261" s="210">
        <f>L7210*'Usages mobilité'!$BG46*(1+'Usages mobilité'!$BH46)^(L$7162-$D$7162)/1000</f>
        <v>0</v>
      </c>
      <c r="M7261" s="210">
        <f>M7210*'Usages mobilité'!$BG46*(1+'Usages mobilité'!$BH46)^(M$7162-$D$7162)/1000</f>
        <v>0</v>
      </c>
      <c r="N7261" s="210">
        <f>N7210*'Usages mobilité'!$BG46*(1+'Usages mobilité'!$BH46)^(N$7162-$D$7162)/1000</f>
        <v>0</v>
      </c>
      <c r="O7261" s="210">
        <f>O7210*'Usages mobilité'!$BG46*(1+'Usages mobilité'!$BH46)^(O$7162-$D$7162)/1000</f>
        <v>0</v>
      </c>
      <c r="P7261" s="210">
        <f>P7210*'Usages mobilité'!$BG46*(1+'Usages mobilité'!$BH46)^(P$7162-$D$7162)/1000</f>
        <v>0</v>
      </c>
      <c r="Q7261" s="210">
        <f>Q7210*'Usages mobilité'!$BG46*(1+'Usages mobilité'!$BH46)^(Q$7162-$D$7162)/1000</f>
        <v>0</v>
      </c>
      <c r="R7261" s="210">
        <f>R7210*'Usages mobilité'!$BG46*(1+'Usages mobilité'!$BH46)^(R$7162-$D$7162)/1000</f>
        <v>0</v>
      </c>
    </row>
    <row r="7262" spans="1:18" hidden="1" outlineLevel="2" x14ac:dyDescent="0.35">
      <c r="A7262" s="209" t="str">
        <f>'Usages mobilité'!A47</f>
        <v>Usage mobilité n°44</v>
      </c>
      <c r="B7262" s="209" t="s">
        <v>639</v>
      </c>
      <c r="C7262" s="209"/>
      <c r="D7262" s="210">
        <f>D7211*'Usages mobilité'!$BG47*(1+'Usages mobilité'!$BH47)^(D$7162-$D$7162)/1000</f>
        <v>0</v>
      </c>
      <c r="E7262" s="210">
        <f>E7211*'Usages mobilité'!$BG47*(1+'Usages mobilité'!$BH47)^(E$7162-$D$7162)/1000</f>
        <v>0</v>
      </c>
      <c r="F7262" s="210">
        <f>F7211*'Usages mobilité'!$BG47*(1+'Usages mobilité'!$BH47)^(F$7162-$D$7162)/1000</f>
        <v>0</v>
      </c>
      <c r="G7262" s="210">
        <f>G7211*'Usages mobilité'!$BG47*(1+'Usages mobilité'!$BH47)^(G$7162-$D$7162)/1000</f>
        <v>0</v>
      </c>
      <c r="H7262" s="210">
        <f>H7211*'Usages mobilité'!$BG47*(1+'Usages mobilité'!$BH47)^(H$7162-$D$7162)/1000</f>
        <v>0</v>
      </c>
      <c r="I7262" s="210">
        <f>I7211*'Usages mobilité'!$BG47*(1+'Usages mobilité'!$BH47)^(I$7162-$D$7162)/1000</f>
        <v>0</v>
      </c>
      <c r="J7262" s="210">
        <f>J7211*'Usages mobilité'!$BG47*(1+'Usages mobilité'!$BH47)^(J$7162-$D$7162)/1000</f>
        <v>0</v>
      </c>
      <c r="K7262" s="210">
        <f>K7211*'Usages mobilité'!$BG47*(1+'Usages mobilité'!$BH47)^(K$7162-$D$7162)/1000</f>
        <v>0</v>
      </c>
      <c r="L7262" s="210">
        <f>L7211*'Usages mobilité'!$BG47*(1+'Usages mobilité'!$BH47)^(L$7162-$D$7162)/1000</f>
        <v>0</v>
      </c>
      <c r="M7262" s="210">
        <f>M7211*'Usages mobilité'!$BG47*(1+'Usages mobilité'!$BH47)^(M$7162-$D$7162)/1000</f>
        <v>0</v>
      </c>
      <c r="N7262" s="210">
        <f>N7211*'Usages mobilité'!$BG47*(1+'Usages mobilité'!$BH47)^(N$7162-$D$7162)/1000</f>
        <v>0</v>
      </c>
      <c r="O7262" s="210">
        <f>O7211*'Usages mobilité'!$BG47*(1+'Usages mobilité'!$BH47)^(O$7162-$D$7162)/1000</f>
        <v>0</v>
      </c>
      <c r="P7262" s="210">
        <f>P7211*'Usages mobilité'!$BG47*(1+'Usages mobilité'!$BH47)^(P$7162-$D$7162)/1000</f>
        <v>0</v>
      </c>
      <c r="Q7262" s="210">
        <f>Q7211*'Usages mobilité'!$BG47*(1+'Usages mobilité'!$BH47)^(Q$7162-$D$7162)/1000</f>
        <v>0</v>
      </c>
      <c r="R7262" s="210">
        <f>R7211*'Usages mobilité'!$BG47*(1+'Usages mobilité'!$BH47)^(R$7162-$D$7162)/1000</f>
        <v>0</v>
      </c>
    </row>
    <row r="7263" spans="1:18" hidden="1" outlineLevel="2" x14ac:dyDescent="0.35">
      <c r="A7263" s="209" t="str">
        <f>'Usages mobilité'!A48</f>
        <v>Usage mobilité n°45</v>
      </c>
      <c r="B7263" s="209" t="s">
        <v>639</v>
      </c>
      <c r="C7263" s="209"/>
      <c r="D7263" s="210">
        <f>D7212*'Usages mobilité'!$BG48*(1+'Usages mobilité'!$BH48)^(D$7162-$D$7162)/1000</f>
        <v>0</v>
      </c>
      <c r="E7263" s="210">
        <f>E7212*'Usages mobilité'!$BG48*(1+'Usages mobilité'!$BH48)^(E$7162-$D$7162)/1000</f>
        <v>0</v>
      </c>
      <c r="F7263" s="210">
        <f>F7212*'Usages mobilité'!$BG48*(1+'Usages mobilité'!$BH48)^(F$7162-$D$7162)/1000</f>
        <v>0</v>
      </c>
      <c r="G7263" s="210">
        <f>G7212*'Usages mobilité'!$BG48*(1+'Usages mobilité'!$BH48)^(G$7162-$D$7162)/1000</f>
        <v>0</v>
      </c>
      <c r="H7263" s="210">
        <f>H7212*'Usages mobilité'!$BG48*(1+'Usages mobilité'!$BH48)^(H$7162-$D$7162)/1000</f>
        <v>0</v>
      </c>
      <c r="I7263" s="210">
        <f>I7212*'Usages mobilité'!$BG48*(1+'Usages mobilité'!$BH48)^(I$7162-$D$7162)/1000</f>
        <v>0</v>
      </c>
      <c r="J7263" s="210">
        <f>J7212*'Usages mobilité'!$BG48*(1+'Usages mobilité'!$BH48)^(J$7162-$D$7162)/1000</f>
        <v>0</v>
      </c>
      <c r="K7263" s="210">
        <f>K7212*'Usages mobilité'!$BG48*(1+'Usages mobilité'!$BH48)^(K$7162-$D$7162)/1000</f>
        <v>0</v>
      </c>
      <c r="L7263" s="210">
        <f>L7212*'Usages mobilité'!$BG48*(1+'Usages mobilité'!$BH48)^(L$7162-$D$7162)/1000</f>
        <v>0</v>
      </c>
      <c r="M7263" s="210">
        <f>M7212*'Usages mobilité'!$BG48*(1+'Usages mobilité'!$BH48)^(M$7162-$D$7162)/1000</f>
        <v>0</v>
      </c>
      <c r="N7263" s="210">
        <f>N7212*'Usages mobilité'!$BG48*(1+'Usages mobilité'!$BH48)^(N$7162-$D$7162)/1000</f>
        <v>0</v>
      </c>
      <c r="O7263" s="210">
        <f>O7212*'Usages mobilité'!$BG48*(1+'Usages mobilité'!$BH48)^(O$7162-$D$7162)/1000</f>
        <v>0</v>
      </c>
      <c r="P7263" s="210">
        <f>P7212*'Usages mobilité'!$BG48*(1+'Usages mobilité'!$BH48)^(P$7162-$D$7162)/1000</f>
        <v>0</v>
      </c>
      <c r="Q7263" s="210">
        <f>Q7212*'Usages mobilité'!$BG48*(1+'Usages mobilité'!$BH48)^(Q$7162-$D$7162)/1000</f>
        <v>0</v>
      </c>
      <c r="R7263" s="210">
        <f>R7212*'Usages mobilité'!$BG48*(1+'Usages mobilité'!$BH48)^(R$7162-$D$7162)/1000</f>
        <v>0</v>
      </c>
    </row>
    <row r="7264" spans="1:18" hidden="1" outlineLevel="2" x14ac:dyDescent="0.35">
      <c r="A7264" s="209" t="str">
        <f>'Usages mobilité'!A49</f>
        <v>Usage mobilité n°46</v>
      </c>
      <c r="B7264" s="209" t="s">
        <v>639</v>
      </c>
      <c r="C7264" s="209"/>
      <c r="D7264" s="210">
        <f>D7213*'Usages mobilité'!$BG49*(1+'Usages mobilité'!$BH49)^(D$7162-$D$7162)/1000</f>
        <v>0</v>
      </c>
      <c r="E7264" s="210">
        <f>E7213*'Usages mobilité'!$BG49*(1+'Usages mobilité'!$BH49)^(E$7162-$D$7162)/1000</f>
        <v>0</v>
      </c>
      <c r="F7264" s="210">
        <f>F7213*'Usages mobilité'!$BG49*(1+'Usages mobilité'!$BH49)^(F$7162-$D$7162)/1000</f>
        <v>0</v>
      </c>
      <c r="G7264" s="210">
        <f>G7213*'Usages mobilité'!$BG49*(1+'Usages mobilité'!$BH49)^(G$7162-$D$7162)/1000</f>
        <v>0</v>
      </c>
      <c r="H7264" s="210">
        <f>H7213*'Usages mobilité'!$BG49*(1+'Usages mobilité'!$BH49)^(H$7162-$D$7162)/1000</f>
        <v>0</v>
      </c>
      <c r="I7264" s="210">
        <f>I7213*'Usages mobilité'!$BG49*(1+'Usages mobilité'!$BH49)^(I$7162-$D$7162)/1000</f>
        <v>0</v>
      </c>
      <c r="J7264" s="210">
        <f>J7213*'Usages mobilité'!$BG49*(1+'Usages mobilité'!$BH49)^(J$7162-$D$7162)/1000</f>
        <v>0</v>
      </c>
      <c r="K7264" s="210">
        <f>K7213*'Usages mobilité'!$BG49*(1+'Usages mobilité'!$BH49)^(K$7162-$D$7162)/1000</f>
        <v>0</v>
      </c>
      <c r="L7264" s="210">
        <f>L7213*'Usages mobilité'!$BG49*(1+'Usages mobilité'!$BH49)^(L$7162-$D$7162)/1000</f>
        <v>0</v>
      </c>
      <c r="M7264" s="210">
        <f>M7213*'Usages mobilité'!$BG49*(1+'Usages mobilité'!$BH49)^(M$7162-$D$7162)/1000</f>
        <v>0</v>
      </c>
      <c r="N7264" s="210">
        <f>N7213*'Usages mobilité'!$BG49*(1+'Usages mobilité'!$BH49)^(N$7162-$D$7162)/1000</f>
        <v>0</v>
      </c>
      <c r="O7264" s="210">
        <f>O7213*'Usages mobilité'!$BG49*(1+'Usages mobilité'!$BH49)^(O$7162-$D$7162)/1000</f>
        <v>0</v>
      </c>
      <c r="P7264" s="210">
        <f>P7213*'Usages mobilité'!$BG49*(1+'Usages mobilité'!$BH49)^(P$7162-$D$7162)/1000</f>
        <v>0</v>
      </c>
      <c r="Q7264" s="210">
        <f>Q7213*'Usages mobilité'!$BG49*(1+'Usages mobilité'!$BH49)^(Q$7162-$D$7162)/1000</f>
        <v>0</v>
      </c>
      <c r="R7264" s="210">
        <f>R7213*'Usages mobilité'!$BG49*(1+'Usages mobilité'!$BH49)^(R$7162-$D$7162)/1000</f>
        <v>0</v>
      </c>
    </row>
    <row r="7265" spans="1:18" hidden="1" outlineLevel="2" x14ac:dyDescent="0.35">
      <c r="A7265" s="209" t="str">
        <f>'Usages mobilité'!A50</f>
        <v>Usage mobilité n°47</v>
      </c>
      <c r="B7265" s="209" t="s">
        <v>639</v>
      </c>
      <c r="C7265" s="209"/>
      <c r="D7265" s="210">
        <f>D7214*'Usages mobilité'!$BG50*(1+'Usages mobilité'!$BH50)^(D$7162-$D$7162)/1000</f>
        <v>0</v>
      </c>
      <c r="E7265" s="210">
        <f>E7214*'Usages mobilité'!$BG50*(1+'Usages mobilité'!$BH50)^(E$7162-$D$7162)/1000</f>
        <v>0</v>
      </c>
      <c r="F7265" s="210">
        <f>F7214*'Usages mobilité'!$BG50*(1+'Usages mobilité'!$BH50)^(F$7162-$D$7162)/1000</f>
        <v>0</v>
      </c>
      <c r="G7265" s="210">
        <f>G7214*'Usages mobilité'!$BG50*(1+'Usages mobilité'!$BH50)^(G$7162-$D$7162)/1000</f>
        <v>0</v>
      </c>
      <c r="H7265" s="210">
        <f>H7214*'Usages mobilité'!$BG50*(1+'Usages mobilité'!$BH50)^(H$7162-$D$7162)/1000</f>
        <v>0</v>
      </c>
      <c r="I7265" s="210">
        <f>I7214*'Usages mobilité'!$BG50*(1+'Usages mobilité'!$BH50)^(I$7162-$D$7162)/1000</f>
        <v>0</v>
      </c>
      <c r="J7265" s="210">
        <f>J7214*'Usages mobilité'!$BG50*(1+'Usages mobilité'!$BH50)^(J$7162-$D$7162)/1000</f>
        <v>0</v>
      </c>
      <c r="K7265" s="210">
        <f>K7214*'Usages mobilité'!$BG50*(1+'Usages mobilité'!$BH50)^(K$7162-$D$7162)/1000</f>
        <v>0</v>
      </c>
      <c r="L7265" s="210">
        <f>L7214*'Usages mobilité'!$BG50*(1+'Usages mobilité'!$BH50)^(L$7162-$D$7162)/1000</f>
        <v>0</v>
      </c>
      <c r="M7265" s="210">
        <f>M7214*'Usages mobilité'!$BG50*(1+'Usages mobilité'!$BH50)^(M$7162-$D$7162)/1000</f>
        <v>0</v>
      </c>
      <c r="N7265" s="210">
        <f>N7214*'Usages mobilité'!$BG50*(1+'Usages mobilité'!$BH50)^(N$7162-$D$7162)/1000</f>
        <v>0</v>
      </c>
      <c r="O7265" s="210">
        <f>O7214*'Usages mobilité'!$BG50*(1+'Usages mobilité'!$BH50)^(O$7162-$D$7162)/1000</f>
        <v>0</v>
      </c>
      <c r="P7265" s="210">
        <f>P7214*'Usages mobilité'!$BG50*(1+'Usages mobilité'!$BH50)^(P$7162-$D$7162)/1000</f>
        <v>0</v>
      </c>
      <c r="Q7265" s="210">
        <f>Q7214*'Usages mobilité'!$BG50*(1+'Usages mobilité'!$BH50)^(Q$7162-$D$7162)/1000</f>
        <v>0</v>
      </c>
      <c r="R7265" s="210">
        <f>R7214*'Usages mobilité'!$BG50*(1+'Usages mobilité'!$BH50)^(R$7162-$D$7162)/1000</f>
        <v>0</v>
      </c>
    </row>
    <row r="7266" spans="1:18" hidden="1" outlineLevel="2" x14ac:dyDescent="0.35">
      <c r="A7266" s="209" t="str">
        <f>'Usages mobilité'!A51</f>
        <v>Usage mobilité n°48</v>
      </c>
      <c r="B7266" s="209" t="s">
        <v>639</v>
      </c>
      <c r="C7266" s="209"/>
      <c r="D7266" s="210">
        <f>D7215*'Usages mobilité'!$BG51*(1+'Usages mobilité'!$BH51)^(D$7162-$D$7162)/1000</f>
        <v>0</v>
      </c>
      <c r="E7266" s="210">
        <f>E7215*'Usages mobilité'!$BG51*(1+'Usages mobilité'!$BH51)^(E$7162-$D$7162)/1000</f>
        <v>0</v>
      </c>
      <c r="F7266" s="210">
        <f>F7215*'Usages mobilité'!$BG51*(1+'Usages mobilité'!$BH51)^(F$7162-$D$7162)/1000</f>
        <v>0</v>
      </c>
      <c r="G7266" s="210">
        <f>G7215*'Usages mobilité'!$BG51*(1+'Usages mobilité'!$BH51)^(G$7162-$D$7162)/1000</f>
        <v>0</v>
      </c>
      <c r="H7266" s="210">
        <f>H7215*'Usages mobilité'!$BG51*(1+'Usages mobilité'!$BH51)^(H$7162-$D$7162)/1000</f>
        <v>0</v>
      </c>
      <c r="I7266" s="210">
        <f>I7215*'Usages mobilité'!$BG51*(1+'Usages mobilité'!$BH51)^(I$7162-$D$7162)/1000</f>
        <v>0</v>
      </c>
      <c r="J7266" s="210">
        <f>J7215*'Usages mobilité'!$BG51*(1+'Usages mobilité'!$BH51)^(J$7162-$D$7162)/1000</f>
        <v>0</v>
      </c>
      <c r="K7266" s="210">
        <f>K7215*'Usages mobilité'!$BG51*(1+'Usages mobilité'!$BH51)^(K$7162-$D$7162)/1000</f>
        <v>0</v>
      </c>
      <c r="L7266" s="210">
        <f>L7215*'Usages mobilité'!$BG51*(1+'Usages mobilité'!$BH51)^(L$7162-$D$7162)/1000</f>
        <v>0</v>
      </c>
      <c r="M7266" s="210">
        <f>M7215*'Usages mobilité'!$BG51*(1+'Usages mobilité'!$BH51)^(M$7162-$D$7162)/1000</f>
        <v>0</v>
      </c>
      <c r="N7266" s="210">
        <f>N7215*'Usages mobilité'!$BG51*(1+'Usages mobilité'!$BH51)^(N$7162-$D$7162)/1000</f>
        <v>0</v>
      </c>
      <c r="O7266" s="210">
        <f>O7215*'Usages mobilité'!$BG51*(1+'Usages mobilité'!$BH51)^(O$7162-$D$7162)/1000</f>
        <v>0</v>
      </c>
      <c r="P7266" s="210">
        <f>P7215*'Usages mobilité'!$BG51*(1+'Usages mobilité'!$BH51)^(P$7162-$D$7162)/1000</f>
        <v>0</v>
      </c>
      <c r="Q7266" s="210">
        <f>Q7215*'Usages mobilité'!$BG51*(1+'Usages mobilité'!$BH51)^(Q$7162-$D$7162)/1000</f>
        <v>0</v>
      </c>
      <c r="R7266" s="210">
        <f>R7215*'Usages mobilité'!$BG51*(1+'Usages mobilité'!$BH51)^(R$7162-$D$7162)/1000</f>
        <v>0</v>
      </c>
    </row>
    <row r="7267" spans="1:18" hidden="1" outlineLevel="2" x14ac:dyDescent="0.35">
      <c r="A7267" s="209" t="str">
        <f>'Usages mobilité'!A52</f>
        <v>Usage mobilité n°49</v>
      </c>
      <c r="B7267" s="209" t="s">
        <v>639</v>
      </c>
      <c r="C7267" s="209"/>
      <c r="D7267" s="210">
        <f>D7216*'Usages mobilité'!$BG52*(1+'Usages mobilité'!$BH52)^(D$7162-$D$7162)/1000</f>
        <v>0</v>
      </c>
      <c r="E7267" s="210">
        <f>E7216*'Usages mobilité'!$BG52*(1+'Usages mobilité'!$BH52)^(E$7162-$D$7162)/1000</f>
        <v>0</v>
      </c>
      <c r="F7267" s="210">
        <f>F7216*'Usages mobilité'!$BG52*(1+'Usages mobilité'!$BH52)^(F$7162-$D$7162)/1000</f>
        <v>0</v>
      </c>
      <c r="G7267" s="210">
        <f>G7216*'Usages mobilité'!$BG52*(1+'Usages mobilité'!$BH52)^(G$7162-$D$7162)/1000</f>
        <v>0</v>
      </c>
      <c r="H7267" s="210">
        <f>H7216*'Usages mobilité'!$BG52*(1+'Usages mobilité'!$BH52)^(H$7162-$D$7162)/1000</f>
        <v>0</v>
      </c>
      <c r="I7267" s="210">
        <f>I7216*'Usages mobilité'!$BG52*(1+'Usages mobilité'!$BH52)^(I$7162-$D$7162)/1000</f>
        <v>0</v>
      </c>
      <c r="J7267" s="210">
        <f>J7216*'Usages mobilité'!$BG52*(1+'Usages mobilité'!$BH52)^(J$7162-$D$7162)/1000</f>
        <v>0</v>
      </c>
      <c r="K7267" s="210">
        <f>K7216*'Usages mobilité'!$BG52*(1+'Usages mobilité'!$BH52)^(K$7162-$D$7162)/1000</f>
        <v>0</v>
      </c>
      <c r="L7267" s="210">
        <f>L7216*'Usages mobilité'!$BG52*(1+'Usages mobilité'!$BH52)^(L$7162-$D$7162)/1000</f>
        <v>0</v>
      </c>
      <c r="M7267" s="210">
        <f>M7216*'Usages mobilité'!$BG52*(1+'Usages mobilité'!$BH52)^(M$7162-$D$7162)/1000</f>
        <v>0</v>
      </c>
      <c r="N7267" s="210">
        <f>N7216*'Usages mobilité'!$BG52*(1+'Usages mobilité'!$BH52)^(N$7162-$D$7162)/1000</f>
        <v>0</v>
      </c>
      <c r="O7267" s="210">
        <f>O7216*'Usages mobilité'!$BG52*(1+'Usages mobilité'!$BH52)^(O$7162-$D$7162)/1000</f>
        <v>0</v>
      </c>
      <c r="P7267" s="210">
        <f>P7216*'Usages mobilité'!$BG52*(1+'Usages mobilité'!$BH52)^(P$7162-$D$7162)/1000</f>
        <v>0</v>
      </c>
      <c r="Q7267" s="210">
        <f>Q7216*'Usages mobilité'!$BG52*(1+'Usages mobilité'!$BH52)^(Q$7162-$D$7162)/1000</f>
        <v>0</v>
      </c>
      <c r="R7267" s="210">
        <f>R7216*'Usages mobilité'!$BG52*(1+'Usages mobilité'!$BH52)^(R$7162-$D$7162)/1000</f>
        <v>0</v>
      </c>
    </row>
    <row r="7268" spans="1:18" hidden="1" outlineLevel="2" x14ac:dyDescent="0.35">
      <c r="A7268" s="209" t="str">
        <f>'Usages mobilité'!A53</f>
        <v>Usage mobilité n°50</v>
      </c>
      <c r="B7268" s="209" t="s">
        <v>639</v>
      </c>
      <c r="C7268" s="209"/>
      <c r="D7268" s="210">
        <f>D7217*'Usages mobilité'!$BG53*(1+'Usages mobilité'!$BH53)^(D$7162-$D$7162)/1000</f>
        <v>0</v>
      </c>
      <c r="E7268" s="210">
        <f>E7217*'Usages mobilité'!$BG53*(1+'Usages mobilité'!$BH53)^(E$7162-$D$7162)/1000</f>
        <v>0</v>
      </c>
      <c r="F7268" s="210">
        <f>F7217*'Usages mobilité'!$BG53*(1+'Usages mobilité'!$BH53)^(F$7162-$D$7162)/1000</f>
        <v>0</v>
      </c>
      <c r="G7268" s="210">
        <f>G7217*'Usages mobilité'!$BG53*(1+'Usages mobilité'!$BH53)^(G$7162-$D$7162)/1000</f>
        <v>0</v>
      </c>
      <c r="H7268" s="210">
        <f>H7217*'Usages mobilité'!$BG53*(1+'Usages mobilité'!$BH53)^(H$7162-$D$7162)/1000</f>
        <v>0</v>
      </c>
      <c r="I7268" s="210">
        <f>I7217*'Usages mobilité'!$BG53*(1+'Usages mobilité'!$BH53)^(I$7162-$D$7162)/1000</f>
        <v>0</v>
      </c>
      <c r="J7268" s="210">
        <f>J7217*'Usages mobilité'!$BG53*(1+'Usages mobilité'!$BH53)^(J$7162-$D$7162)/1000</f>
        <v>0</v>
      </c>
      <c r="K7268" s="210">
        <f>K7217*'Usages mobilité'!$BG53*(1+'Usages mobilité'!$BH53)^(K$7162-$D$7162)/1000</f>
        <v>0</v>
      </c>
      <c r="L7268" s="210">
        <f>L7217*'Usages mobilité'!$BG53*(1+'Usages mobilité'!$BH53)^(L$7162-$D$7162)/1000</f>
        <v>0</v>
      </c>
      <c r="M7268" s="210">
        <f>M7217*'Usages mobilité'!$BG53*(1+'Usages mobilité'!$BH53)^(M$7162-$D$7162)/1000</f>
        <v>0</v>
      </c>
      <c r="N7268" s="210">
        <f>N7217*'Usages mobilité'!$BG53*(1+'Usages mobilité'!$BH53)^(N$7162-$D$7162)/1000</f>
        <v>0</v>
      </c>
      <c r="O7268" s="210">
        <f>O7217*'Usages mobilité'!$BG53*(1+'Usages mobilité'!$BH53)^(O$7162-$D$7162)/1000</f>
        <v>0</v>
      </c>
      <c r="P7268" s="210">
        <f>P7217*'Usages mobilité'!$BG53*(1+'Usages mobilité'!$BH53)^(P$7162-$D$7162)/1000</f>
        <v>0</v>
      </c>
      <c r="Q7268" s="210">
        <f>Q7217*'Usages mobilité'!$BG53*(1+'Usages mobilité'!$BH53)^(Q$7162-$D$7162)/1000</f>
        <v>0</v>
      </c>
      <c r="R7268" s="210">
        <f>R7217*'Usages mobilité'!$BG53*(1+'Usages mobilité'!$BH53)^(R$7162-$D$7162)/1000</f>
        <v>0</v>
      </c>
    </row>
    <row r="7269" spans="1:18" hidden="1" outlineLevel="1" collapsed="1" x14ac:dyDescent="0.35">
      <c r="A7269" s="209" t="s">
        <v>644</v>
      </c>
      <c r="B7269" s="209"/>
      <c r="C7269" s="209"/>
      <c r="D7269" s="210">
        <f t="shared" ref="D7269:R7269" si="637">SUM(D7219:D7268)</f>
        <v>0</v>
      </c>
      <c r="E7269" s="210">
        <f t="shared" si="637"/>
        <v>0</v>
      </c>
      <c r="F7269" s="210">
        <f t="shared" si="637"/>
        <v>0</v>
      </c>
      <c r="G7269" s="210">
        <f t="shared" si="637"/>
        <v>0</v>
      </c>
      <c r="H7269" s="210">
        <f t="shared" si="637"/>
        <v>0</v>
      </c>
      <c r="I7269" s="210">
        <f t="shared" si="637"/>
        <v>0</v>
      </c>
      <c r="J7269" s="210">
        <f t="shared" si="637"/>
        <v>0</v>
      </c>
      <c r="K7269" s="210">
        <f t="shared" si="637"/>
        <v>0</v>
      </c>
      <c r="L7269" s="210">
        <f t="shared" si="637"/>
        <v>0</v>
      </c>
      <c r="M7269" s="210">
        <f t="shared" si="637"/>
        <v>0</v>
      </c>
      <c r="N7269" s="210">
        <f t="shared" si="637"/>
        <v>0</v>
      </c>
      <c r="O7269" s="210">
        <f t="shared" si="637"/>
        <v>0</v>
      </c>
      <c r="P7269" s="210">
        <f t="shared" si="637"/>
        <v>0</v>
      </c>
      <c r="Q7269" s="210">
        <f t="shared" si="637"/>
        <v>0</v>
      </c>
      <c r="R7269" s="210">
        <f t="shared" si="637"/>
        <v>0</v>
      </c>
    </row>
    <row r="7270" spans="1:18" hidden="1" outlineLevel="1" x14ac:dyDescent="0.35">
      <c r="A7270" s="43" t="s">
        <v>645</v>
      </c>
      <c r="B7270" s="43"/>
      <c r="C7270" s="43"/>
      <c r="D7270" s="231"/>
      <c r="E7270" s="231"/>
      <c r="F7270" s="231"/>
      <c r="G7270" s="231"/>
      <c r="H7270" s="231"/>
      <c r="I7270" s="231"/>
      <c r="J7270" s="231"/>
      <c r="K7270" s="231"/>
      <c r="L7270" s="231"/>
      <c r="M7270" s="231"/>
      <c r="N7270" s="231"/>
      <c r="O7270" s="231"/>
      <c r="P7270" s="231"/>
      <c r="Q7270" s="231"/>
      <c r="R7270" s="231"/>
    </row>
    <row r="7271" spans="1:18" hidden="1" outlineLevel="1" x14ac:dyDescent="0.35">
      <c r="A7271" s="43" t="s">
        <v>646</v>
      </c>
      <c r="B7271" s="43"/>
      <c r="C7271" s="43"/>
      <c r="D7271" s="231"/>
      <c r="E7271" s="231"/>
      <c r="F7271" s="231"/>
      <c r="G7271" s="231"/>
      <c r="H7271" s="231"/>
      <c r="I7271" s="231"/>
      <c r="J7271" s="231"/>
      <c r="K7271" s="231"/>
      <c r="L7271" s="231"/>
      <c r="M7271" s="231"/>
      <c r="N7271" s="231"/>
      <c r="O7271" s="231"/>
      <c r="P7271" s="231"/>
      <c r="Q7271" s="231"/>
      <c r="R7271" s="231"/>
    </row>
    <row r="7272" spans="1:18" hidden="1" outlineLevel="1" x14ac:dyDescent="0.35">
      <c r="A7272" s="43" t="s">
        <v>647</v>
      </c>
      <c r="B7272" s="43"/>
      <c r="C7272" s="43"/>
      <c r="D7272" s="210">
        <f t="shared" ref="D7272:R7272" si="638">D7269+D7271</f>
        <v>0</v>
      </c>
      <c r="E7272" s="210">
        <f t="shared" si="638"/>
        <v>0</v>
      </c>
      <c r="F7272" s="210">
        <f t="shared" si="638"/>
        <v>0</v>
      </c>
      <c r="G7272" s="210">
        <f t="shared" si="638"/>
        <v>0</v>
      </c>
      <c r="H7272" s="210">
        <f t="shared" si="638"/>
        <v>0</v>
      </c>
      <c r="I7272" s="210">
        <f t="shared" si="638"/>
        <v>0</v>
      </c>
      <c r="J7272" s="210">
        <f t="shared" si="638"/>
        <v>0</v>
      </c>
      <c r="K7272" s="210">
        <f t="shared" si="638"/>
        <v>0</v>
      </c>
      <c r="L7272" s="210">
        <f t="shared" si="638"/>
        <v>0</v>
      </c>
      <c r="M7272" s="210">
        <f t="shared" si="638"/>
        <v>0</v>
      </c>
      <c r="N7272" s="210">
        <f t="shared" si="638"/>
        <v>0</v>
      </c>
      <c r="O7272" s="210">
        <f t="shared" si="638"/>
        <v>0</v>
      </c>
      <c r="P7272" s="210">
        <f t="shared" si="638"/>
        <v>0</v>
      </c>
      <c r="Q7272" s="210">
        <f t="shared" si="638"/>
        <v>0</v>
      </c>
      <c r="R7272" s="210">
        <f t="shared" si="638"/>
        <v>0</v>
      </c>
    </row>
    <row r="7273" spans="1:18" hidden="1" outlineLevel="1" x14ac:dyDescent="0.35"/>
    <row r="7274" spans="1:18" hidden="1" outlineLevel="1" x14ac:dyDescent="0.35">
      <c r="A7274" s="273" t="s">
        <v>648</v>
      </c>
      <c r="B7274" s="212" t="s">
        <v>649</v>
      </c>
      <c r="C7274" s="43"/>
      <c r="D7274" s="231">
        <v>10000</v>
      </c>
      <c r="E7274" s="231"/>
      <c r="F7274" s="231"/>
      <c r="G7274" s="231"/>
      <c r="H7274" s="231"/>
      <c r="I7274" s="231"/>
      <c r="J7274" s="231"/>
      <c r="K7274" s="231"/>
      <c r="L7274" s="231"/>
      <c r="M7274" s="231"/>
      <c r="N7274" s="231"/>
      <c r="O7274" s="231"/>
      <c r="P7274" s="231"/>
      <c r="Q7274" s="231"/>
      <c r="R7274" s="231"/>
    </row>
    <row r="7275" spans="1:18" hidden="1" outlineLevel="1" x14ac:dyDescent="0.35">
      <c r="A7275" s="273"/>
      <c r="B7275" s="213" t="s">
        <v>650</v>
      </c>
      <c r="C7275" s="209"/>
      <c r="D7275" s="210">
        <f>IF($B7159&lt;&gt;"",D7274*(VLOOKUP($B7159,Distribution!$H4:$Y53,18)*(1+VLOOKUP($B7159,Distribution!$H4:$Z53,19))^(D7162-$D7162))/1000,0)</f>
        <v>0</v>
      </c>
      <c r="E7275" s="210">
        <f>IF($B7159&lt;&gt;"",E7274*(VLOOKUP($B7159,Distribution!$H4:$Y53,18)*(1+VLOOKUP($B7159,Distribution!$H4:$Z53,19))^(E7162-$D7162))/1000,0)</f>
        <v>0</v>
      </c>
      <c r="F7275" s="210">
        <f>IF($B7159&lt;&gt;"",F7274*(VLOOKUP($B7159,Distribution!$H4:$Y53,18)*(1+VLOOKUP($B7159,Distribution!$H4:$Z53,19))^(F7162-$D7162))/1000,0)</f>
        <v>0</v>
      </c>
      <c r="G7275" s="210">
        <f>IF($B7159&lt;&gt;"",G7274*(VLOOKUP($B7159,Distribution!$H4:$Y53,18)*(1+VLOOKUP($B7159,Distribution!$H4:$Z53,19))^(G7162-$D7162))/1000,0)</f>
        <v>0</v>
      </c>
      <c r="H7275" s="210">
        <f>IF($B7159&lt;&gt;"",H7274*(VLOOKUP($B7159,Distribution!$H4:$Y53,18)*(1+VLOOKUP($B7159,Distribution!$H4:$Z53,19))^(H7162-$D7162))/1000,0)</f>
        <v>0</v>
      </c>
      <c r="I7275" s="210">
        <f>IF($B7159&lt;&gt;"",I7274*(VLOOKUP($B7159,Distribution!$H4:$Y53,18)*(1+VLOOKUP($B7159,Distribution!$H4:$Z53,19))^(I7162-$D7162))/1000,0)</f>
        <v>0</v>
      </c>
      <c r="J7275" s="210">
        <f>IF($B7159&lt;&gt;"",J7274*(VLOOKUP($B7159,Distribution!$H4:$Y53,18)*(1+VLOOKUP($B7159,Distribution!$H4:$Z53,19))^(J7162-$D7162))/1000,0)</f>
        <v>0</v>
      </c>
      <c r="K7275" s="210">
        <f>IF($B7159&lt;&gt;"",K7274*(VLOOKUP($B7159,Distribution!$H4:$Y53,18)*(1+VLOOKUP($B7159,Distribution!$H4:$Z53,19))^(K7162-$D7162))/1000,0)</f>
        <v>0</v>
      </c>
      <c r="L7275" s="210">
        <f>IF($B7159&lt;&gt;"",L7274*(VLOOKUP($B7159,Distribution!$H4:$Y53,18)*(1+VLOOKUP($B7159,Distribution!$H4:$Z53,19))^(L7162-$D7162))/1000,0)</f>
        <v>0</v>
      </c>
      <c r="M7275" s="210">
        <f>IF($B7159&lt;&gt;"",M7274*(VLOOKUP($B7159,Distribution!$H4:$Y53,18)*(1+VLOOKUP($B7159,Distribution!$H4:$Z53,19))^(M7162-$D7162))/1000,0)</f>
        <v>0</v>
      </c>
      <c r="N7275" s="210">
        <f>IF($B7159&lt;&gt;"",N7274*(VLOOKUP($B7159,Distribution!$H4:$Y53,18)*(1+VLOOKUP($B7159,Distribution!$H4:$Z53,19))^(N7162-$D7162))/1000,0)</f>
        <v>0</v>
      </c>
      <c r="O7275" s="210">
        <f>IF($B7159&lt;&gt;"",O7274*(VLOOKUP($B7159,Distribution!$H4:$Y53,18)*(1+VLOOKUP($B7159,Distribution!$H4:$Z53,19))^(O7162-$D7162))/1000,0)</f>
        <v>0</v>
      </c>
      <c r="P7275" s="210">
        <f>IF($B7159&lt;&gt;"",P7274*(VLOOKUP($B7159,Distribution!$H4:$Y53,18)*(1+VLOOKUP($B7159,Distribution!$H4:$Z53,19))^(P7162-$D7162))/1000,0)</f>
        <v>0</v>
      </c>
      <c r="Q7275" s="210">
        <f>IF($B7159&lt;&gt;"",Q7274*(VLOOKUP($B7159,Distribution!$H4:$Y53,18)*(1+VLOOKUP($B7159,Distribution!$H4:$Z53,19))^(Q7162-$D7162))/1000,0)</f>
        <v>0</v>
      </c>
      <c r="R7275" s="210">
        <f>IF($B7159&lt;&gt;"",R7274*(VLOOKUP($B7159,Distribution!$H4:$Y53,18)*(1+VLOOKUP($B7159,Distribution!$H4:$Z53,19))^(R7162-$D7162))/1000,0)</f>
        <v>0</v>
      </c>
    </row>
    <row r="7276" spans="1:18" hidden="1" outlineLevel="1" x14ac:dyDescent="0.35">
      <c r="A7276" s="273" t="s">
        <v>664</v>
      </c>
      <c r="B7276" s="212" t="s">
        <v>665</v>
      </c>
      <c r="C7276" s="43"/>
      <c r="D7276" s="231"/>
      <c r="E7276" s="231"/>
      <c r="F7276" s="231"/>
      <c r="G7276" s="231"/>
      <c r="H7276" s="231"/>
      <c r="I7276" s="231"/>
      <c r="J7276" s="231"/>
      <c r="K7276" s="231"/>
      <c r="L7276" s="231"/>
      <c r="M7276" s="231"/>
      <c r="N7276" s="231"/>
      <c r="O7276" s="231"/>
      <c r="P7276" s="231"/>
      <c r="Q7276" s="231"/>
      <c r="R7276" s="231"/>
    </row>
    <row r="7277" spans="1:18" hidden="1" outlineLevel="1" x14ac:dyDescent="0.35">
      <c r="A7277" s="273"/>
      <c r="B7277" s="212" t="s">
        <v>650</v>
      </c>
      <c r="C7277" s="43"/>
      <c r="D7277" s="231"/>
      <c r="E7277" s="231"/>
      <c r="F7277" s="231"/>
      <c r="G7277" s="231"/>
      <c r="H7277" s="231"/>
      <c r="I7277" s="231"/>
      <c r="J7277" s="231"/>
      <c r="K7277" s="231"/>
      <c r="L7277" s="231"/>
      <c r="M7277" s="231"/>
      <c r="N7277" s="231"/>
      <c r="O7277" s="231"/>
      <c r="P7277" s="231"/>
      <c r="Q7277" s="231"/>
      <c r="R7277" s="231"/>
    </row>
    <row r="7278" spans="1:18" hidden="1" outlineLevel="1" x14ac:dyDescent="0.35">
      <c r="A7278" s="212" t="s">
        <v>653</v>
      </c>
      <c r="B7278" s="212"/>
      <c r="C7278" s="43"/>
      <c r="D7278" s="231"/>
      <c r="E7278" s="231"/>
      <c r="F7278" s="231"/>
      <c r="G7278" s="231"/>
      <c r="H7278" s="231"/>
      <c r="I7278" s="231"/>
      <c r="J7278" s="231"/>
      <c r="K7278" s="231"/>
      <c r="L7278" s="231"/>
      <c r="M7278" s="231"/>
      <c r="N7278" s="231"/>
      <c r="O7278" s="231"/>
      <c r="P7278" s="231"/>
      <c r="Q7278" s="231"/>
      <c r="R7278" s="231"/>
    </row>
    <row r="7279" spans="1:18" hidden="1" outlineLevel="1" x14ac:dyDescent="0.35">
      <c r="A7279" s="212" t="s">
        <v>654</v>
      </c>
      <c r="B7279" s="212"/>
      <c r="C7279" s="43"/>
      <c r="D7279" s="231"/>
      <c r="E7279" s="231"/>
      <c r="F7279" s="231"/>
      <c r="G7279" s="231"/>
      <c r="H7279" s="231"/>
      <c r="I7279" s="231"/>
      <c r="J7279" s="231"/>
      <c r="K7279" s="231"/>
      <c r="L7279" s="231"/>
      <c r="M7279" s="231"/>
      <c r="N7279" s="231"/>
      <c r="O7279" s="231"/>
      <c r="P7279" s="231"/>
      <c r="Q7279" s="231"/>
      <c r="R7279" s="231"/>
    </row>
    <row r="7280" spans="1:18" hidden="1" outlineLevel="1" x14ac:dyDescent="0.35">
      <c r="A7280" s="211" t="s">
        <v>655</v>
      </c>
      <c r="B7280" s="211"/>
      <c r="C7280" s="209"/>
      <c r="D7280" s="210">
        <f t="shared" ref="D7280:R7280" si="639">D7275+D7277+D7278+D7279</f>
        <v>0</v>
      </c>
      <c r="E7280" s="210">
        <f t="shared" si="639"/>
        <v>0</v>
      </c>
      <c r="F7280" s="210">
        <f t="shared" si="639"/>
        <v>0</v>
      </c>
      <c r="G7280" s="210">
        <f t="shared" si="639"/>
        <v>0</v>
      </c>
      <c r="H7280" s="210">
        <f t="shared" si="639"/>
        <v>0</v>
      </c>
      <c r="I7280" s="210">
        <f t="shared" si="639"/>
        <v>0</v>
      </c>
      <c r="J7280" s="210">
        <f t="shared" si="639"/>
        <v>0</v>
      </c>
      <c r="K7280" s="210">
        <f t="shared" si="639"/>
        <v>0</v>
      </c>
      <c r="L7280" s="210">
        <f t="shared" si="639"/>
        <v>0</v>
      </c>
      <c r="M7280" s="210">
        <f t="shared" si="639"/>
        <v>0</v>
      </c>
      <c r="N7280" s="210">
        <f t="shared" si="639"/>
        <v>0</v>
      </c>
      <c r="O7280" s="210">
        <f t="shared" si="639"/>
        <v>0</v>
      </c>
      <c r="P7280" s="210">
        <f t="shared" si="639"/>
        <v>0</v>
      </c>
      <c r="Q7280" s="210">
        <f t="shared" si="639"/>
        <v>0</v>
      </c>
      <c r="R7280" s="210">
        <f t="shared" si="639"/>
        <v>0</v>
      </c>
    </row>
    <row r="7281" spans="1:18" hidden="1" outlineLevel="1" x14ac:dyDescent="0.35"/>
    <row r="7282" spans="1:18" hidden="1" outlineLevel="1" x14ac:dyDescent="0.35">
      <c r="A7282" s="209" t="s">
        <v>656</v>
      </c>
      <c r="B7282" s="209"/>
      <c r="C7282" s="209"/>
      <c r="D7282" s="210">
        <f t="shared" ref="D7282:R7282" si="640">D7272-D7280</f>
        <v>0</v>
      </c>
      <c r="E7282" s="210">
        <f t="shared" si="640"/>
        <v>0</v>
      </c>
      <c r="F7282" s="210">
        <f t="shared" si="640"/>
        <v>0</v>
      </c>
      <c r="G7282" s="210">
        <f t="shared" si="640"/>
        <v>0</v>
      </c>
      <c r="H7282" s="210">
        <f t="shared" si="640"/>
        <v>0</v>
      </c>
      <c r="I7282" s="210">
        <f t="shared" si="640"/>
        <v>0</v>
      </c>
      <c r="J7282" s="210">
        <f t="shared" si="640"/>
        <v>0</v>
      </c>
      <c r="K7282" s="210">
        <f t="shared" si="640"/>
        <v>0</v>
      </c>
      <c r="L7282" s="210">
        <f t="shared" si="640"/>
        <v>0</v>
      </c>
      <c r="M7282" s="210">
        <f t="shared" si="640"/>
        <v>0</v>
      </c>
      <c r="N7282" s="210">
        <f t="shared" si="640"/>
        <v>0</v>
      </c>
      <c r="O7282" s="210">
        <f t="shared" si="640"/>
        <v>0</v>
      </c>
      <c r="P7282" s="210">
        <f t="shared" si="640"/>
        <v>0</v>
      </c>
      <c r="Q7282" s="210">
        <f t="shared" si="640"/>
        <v>0</v>
      </c>
      <c r="R7282" s="210">
        <f t="shared" si="640"/>
        <v>0</v>
      </c>
    </row>
    <row r="7283" spans="1:18" hidden="1" outlineLevel="1" x14ac:dyDescent="0.35"/>
    <row r="7284" spans="1:18" hidden="1" outlineLevel="1" x14ac:dyDescent="0.35">
      <c r="A7284" s="43" t="s">
        <v>657</v>
      </c>
      <c r="B7284" s="43"/>
      <c r="C7284" s="43"/>
      <c r="D7284" s="231"/>
      <c r="E7284" s="231"/>
      <c r="F7284" s="231"/>
      <c r="G7284" s="231"/>
      <c r="H7284" s="231"/>
      <c r="I7284" s="231"/>
      <c r="J7284" s="231"/>
      <c r="K7284" s="231"/>
      <c r="L7284" s="231"/>
      <c r="M7284" s="231"/>
      <c r="N7284" s="231"/>
      <c r="O7284" s="231"/>
      <c r="P7284" s="231"/>
      <c r="Q7284" s="231"/>
      <c r="R7284" s="231"/>
    </row>
    <row r="7285" spans="1:18" hidden="1" outlineLevel="1" x14ac:dyDescent="0.35"/>
    <row r="7286" spans="1:18" hidden="1" outlineLevel="1" x14ac:dyDescent="0.35">
      <c r="A7286" s="209" t="s">
        <v>658</v>
      </c>
      <c r="B7286" s="209"/>
      <c r="C7286" s="209"/>
      <c r="D7286" s="210">
        <f t="shared" ref="D7286:R7286" si="641">D7282-D7284</f>
        <v>0</v>
      </c>
      <c r="E7286" s="210">
        <f t="shared" si="641"/>
        <v>0</v>
      </c>
      <c r="F7286" s="210">
        <f t="shared" si="641"/>
        <v>0</v>
      </c>
      <c r="G7286" s="210">
        <f t="shared" si="641"/>
        <v>0</v>
      </c>
      <c r="H7286" s="210">
        <f t="shared" si="641"/>
        <v>0</v>
      </c>
      <c r="I7286" s="210">
        <f t="shared" si="641"/>
        <v>0</v>
      </c>
      <c r="J7286" s="210">
        <f t="shared" si="641"/>
        <v>0</v>
      </c>
      <c r="K7286" s="210">
        <f t="shared" si="641"/>
        <v>0</v>
      </c>
      <c r="L7286" s="210">
        <f t="shared" si="641"/>
        <v>0</v>
      </c>
      <c r="M7286" s="210">
        <f t="shared" si="641"/>
        <v>0</v>
      </c>
      <c r="N7286" s="210">
        <f t="shared" si="641"/>
        <v>0</v>
      </c>
      <c r="O7286" s="210">
        <f t="shared" si="641"/>
        <v>0</v>
      </c>
      <c r="P7286" s="210">
        <f t="shared" si="641"/>
        <v>0</v>
      </c>
      <c r="Q7286" s="210">
        <f t="shared" si="641"/>
        <v>0</v>
      </c>
      <c r="R7286" s="210">
        <f t="shared" si="641"/>
        <v>0</v>
      </c>
    </row>
    <row r="7287" spans="1:18" hidden="1" outlineLevel="1" x14ac:dyDescent="0.35">
      <c r="A7287" s="209" t="s">
        <v>659</v>
      </c>
      <c r="B7287" s="209"/>
      <c r="C7287" s="209"/>
      <c r="D7287" s="210">
        <f t="shared" ref="D7287:R7287" si="642">$B7160*D7286</f>
        <v>0</v>
      </c>
      <c r="E7287" s="210">
        <f t="shared" si="642"/>
        <v>0</v>
      </c>
      <c r="F7287" s="210">
        <f t="shared" si="642"/>
        <v>0</v>
      </c>
      <c r="G7287" s="210">
        <f t="shared" si="642"/>
        <v>0</v>
      </c>
      <c r="H7287" s="210">
        <f t="shared" si="642"/>
        <v>0</v>
      </c>
      <c r="I7287" s="210">
        <f t="shared" si="642"/>
        <v>0</v>
      </c>
      <c r="J7287" s="210">
        <f t="shared" si="642"/>
        <v>0</v>
      </c>
      <c r="K7287" s="210">
        <f t="shared" si="642"/>
        <v>0</v>
      </c>
      <c r="L7287" s="210">
        <f t="shared" si="642"/>
        <v>0</v>
      </c>
      <c r="M7287" s="210">
        <f t="shared" si="642"/>
        <v>0</v>
      </c>
      <c r="N7287" s="210">
        <f t="shared" si="642"/>
        <v>0</v>
      </c>
      <c r="O7287" s="210">
        <f t="shared" si="642"/>
        <v>0</v>
      </c>
      <c r="P7287" s="210">
        <f t="shared" si="642"/>
        <v>0</v>
      </c>
      <c r="Q7287" s="210">
        <f t="shared" si="642"/>
        <v>0</v>
      </c>
      <c r="R7287" s="210">
        <f t="shared" si="642"/>
        <v>0</v>
      </c>
    </row>
    <row r="7288" spans="1:18" hidden="1" outlineLevel="1" x14ac:dyDescent="0.35"/>
    <row r="7289" spans="1:18" hidden="1" outlineLevel="1" x14ac:dyDescent="0.35">
      <c r="A7289" s="209" t="s">
        <v>660</v>
      </c>
      <c r="B7289" s="209"/>
      <c r="C7289" s="209"/>
      <c r="D7289" s="210">
        <f t="shared" ref="D7289:R7289" si="643">D7286-D7287</f>
        <v>0</v>
      </c>
      <c r="E7289" s="210">
        <f t="shared" si="643"/>
        <v>0</v>
      </c>
      <c r="F7289" s="210">
        <f t="shared" si="643"/>
        <v>0</v>
      </c>
      <c r="G7289" s="210">
        <f t="shared" si="643"/>
        <v>0</v>
      </c>
      <c r="H7289" s="210">
        <f t="shared" si="643"/>
        <v>0</v>
      </c>
      <c r="I7289" s="210">
        <f t="shared" si="643"/>
        <v>0</v>
      </c>
      <c r="J7289" s="210">
        <f t="shared" si="643"/>
        <v>0</v>
      </c>
      <c r="K7289" s="210">
        <f t="shared" si="643"/>
        <v>0</v>
      </c>
      <c r="L7289" s="210">
        <f t="shared" si="643"/>
        <v>0</v>
      </c>
      <c r="M7289" s="210">
        <f t="shared" si="643"/>
        <v>0</v>
      </c>
      <c r="N7289" s="210">
        <f t="shared" si="643"/>
        <v>0</v>
      </c>
      <c r="O7289" s="210">
        <f t="shared" si="643"/>
        <v>0</v>
      </c>
      <c r="P7289" s="210">
        <f t="shared" si="643"/>
        <v>0</v>
      </c>
      <c r="Q7289" s="210">
        <f t="shared" si="643"/>
        <v>0</v>
      </c>
      <c r="R7289" s="210">
        <f t="shared" si="643"/>
        <v>0</v>
      </c>
    </row>
    <row r="7290" spans="1:18" hidden="1" outlineLevel="1" x14ac:dyDescent="0.35"/>
    <row r="7291" spans="1:18" hidden="1" outlineLevel="1" x14ac:dyDescent="0.35">
      <c r="A7291" s="211" t="s">
        <v>661</v>
      </c>
      <c r="B7291" s="209"/>
      <c r="C7291" s="209"/>
      <c r="D7291" s="214" t="e">
        <f>IRR(D7289:R7289)</f>
        <v>#NUM!</v>
      </c>
    </row>
    <row r="7292" spans="1:18" collapsed="1" x14ac:dyDescent="0.35"/>
    <row r="7295" spans="1:18" s="156" customFormat="1" x14ac:dyDescent="0.35">
      <c r="A7295" s="156" t="s">
        <v>705</v>
      </c>
    </row>
    <row r="7296" spans="1:18" hidden="1" outlineLevel="1" x14ac:dyDescent="0.35"/>
    <row r="7297" spans="1:18" hidden="1" outlineLevel="1" x14ac:dyDescent="0.35">
      <c r="A7297" s="204" t="s">
        <v>596</v>
      </c>
      <c r="B7297" s="195"/>
    </row>
    <row r="7298" spans="1:18" hidden="1" outlineLevel="1" x14ac:dyDescent="0.35">
      <c r="A7298" s="205" t="s">
        <v>631</v>
      </c>
      <c r="B7298" s="196"/>
    </row>
    <row r="7299" spans="1:18" ht="15" hidden="1" outlineLevel="1" thickBot="1" x14ac:dyDescent="0.4">
      <c r="A7299" s="206" t="s">
        <v>632</v>
      </c>
      <c r="B7299" s="230"/>
    </row>
    <row r="7300" spans="1:18" hidden="1" outlineLevel="1" x14ac:dyDescent="0.35"/>
    <row r="7301" spans="1:18" hidden="1" outlineLevel="1" x14ac:dyDescent="0.35">
      <c r="A7301" s="43" t="s">
        <v>633</v>
      </c>
      <c r="B7301" s="43"/>
      <c r="C7301" s="210">
        <v>0</v>
      </c>
      <c r="D7301" s="210">
        <v>1</v>
      </c>
      <c r="E7301" s="210">
        <v>2</v>
      </c>
      <c r="F7301" s="210">
        <v>3</v>
      </c>
      <c r="G7301" s="210">
        <v>4</v>
      </c>
      <c r="H7301" s="210">
        <v>5</v>
      </c>
      <c r="I7301" s="210">
        <v>6</v>
      </c>
      <c r="J7301" s="210">
        <v>7</v>
      </c>
      <c r="K7301" s="210">
        <v>8</v>
      </c>
      <c r="L7301" s="210">
        <v>9</v>
      </c>
      <c r="M7301" s="210">
        <v>10</v>
      </c>
      <c r="N7301" s="210">
        <v>11</v>
      </c>
      <c r="O7301" s="210">
        <v>12</v>
      </c>
      <c r="P7301" s="210">
        <v>13</v>
      </c>
      <c r="Q7301" s="210">
        <v>14</v>
      </c>
      <c r="R7301" s="210">
        <v>15</v>
      </c>
    </row>
    <row r="7302" spans="1:18" hidden="1" outlineLevel="1" x14ac:dyDescent="0.35"/>
    <row r="7303" spans="1:18" hidden="1" outlineLevel="1" x14ac:dyDescent="0.35">
      <c r="A7303" s="43" t="s">
        <v>634</v>
      </c>
      <c r="B7303" s="43"/>
      <c r="C7303" s="231"/>
      <c r="D7303" s="231"/>
      <c r="E7303" s="231"/>
      <c r="F7303" s="231"/>
      <c r="G7303" s="231"/>
      <c r="H7303" s="231"/>
      <c r="I7303" s="231"/>
      <c r="J7303" s="231"/>
      <c r="K7303" s="231"/>
      <c r="L7303" s="231"/>
      <c r="M7303" s="231"/>
      <c r="N7303" s="231"/>
      <c r="O7303" s="231"/>
      <c r="P7303" s="231"/>
      <c r="Q7303" s="231"/>
      <c r="R7303" s="231"/>
    </row>
    <row r="7304" spans="1:18" hidden="1" outlineLevel="1" x14ac:dyDescent="0.35">
      <c r="A7304" s="43" t="s">
        <v>635</v>
      </c>
      <c r="B7304" s="43"/>
      <c r="C7304" s="231"/>
      <c r="D7304" s="231"/>
      <c r="E7304" s="231"/>
      <c r="F7304" s="231"/>
      <c r="G7304" s="231"/>
      <c r="H7304" s="231"/>
      <c r="I7304" s="231"/>
      <c r="J7304" s="231"/>
      <c r="K7304" s="231"/>
      <c r="L7304" s="231"/>
      <c r="M7304" s="231"/>
      <c r="N7304" s="231"/>
      <c r="O7304" s="231"/>
      <c r="P7304" s="231"/>
      <c r="Q7304" s="231"/>
      <c r="R7304" s="231"/>
    </row>
    <row r="7305" spans="1:18" hidden="1" outlineLevel="1" x14ac:dyDescent="0.35">
      <c r="A7305" s="43" t="s">
        <v>636</v>
      </c>
      <c r="B7305" s="43"/>
      <c r="C7305" s="231"/>
      <c r="D7305" s="231"/>
      <c r="E7305" s="231"/>
      <c r="F7305" s="231"/>
      <c r="G7305" s="231"/>
      <c r="H7305" s="231"/>
      <c r="I7305" s="231"/>
      <c r="J7305" s="231"/>
      <c r="K7305" s="231"/>
      <c r="L7305" s="231"/>
      <c r="M7305" s="231"/>
      <c r="N7305" s="231"/>
      <c r="O7305" s="231"/>
      <c r="P7305" s="231"/>
      <c r="Q7305" s="231"/>
      <c r="R7305" s="231"/>
    </row>
    <row r="7306" spans="1:18" hidden="1" outlineLevel="1" x14ac:dyDescent="0.35"/>
    <row r="7307" spans="1:18" hidden="1" outlineLevel="2" x14ac:dyDescent="0.35">
      <c r="A7307" s="209" t="str">
        <f>'Usages industrie'!A4</f>
        <v>Usage industriel n°1</v>
      </c>
      <c r="B7307" s="209" t="s">
        <v>637</v>
      </c>
      <c r="C7307" s="209"/>
      <c r="D7307" s="210">
        <f>IF(B$7297&lt;&gt;"",IF(B$7297='Usages industrie'!$K4,'Usages industrie'!J4,0),0)</f>
        <v>0</v>
      </c>
      <c r="E7307" s="210">
        <f t="shared" ref="E7307:R7316" si="644">$D7307</f>
        <v>0</v>
      </c>
      <c r="F7307" s="210">
        <f t="shared" si="644"/>
        <v>0</v>
      </c>
      <c r="G7307" s="210">
        <f t="shared" si="644"/>
        <v>0</v>
      </c>
      <c r="H7307" s="210">
        <f t="shared" si="644"/>
        <v>0</v>
      </c>
      <c r="I7307" s="210">
        <f t="shared" si="644"/>
        <v>0</v>
      </c>
      <c r="J7307" s="210">
        <f t="shared" si="644"/>
        <v>0</v>
      </c>
      <c r="K7307" s="210">
        <f t="shared" si="644"/>
        <v>0</v>
      </c>
      <c r="L7307" s="210">
        <f t="shared" si="644"/>
        <v>0</v>
      </c>
      <c r="M7307" s="210">
        <f t="shared" si="644"/>
        <v>0</v>
      </c>
      <c r="N7307" s="210">
        <f t="shared" si="644"/>
        <v>0</v>
      </c>
      <c r="O7307" s="210">
        <f t="shared" si="644"/>
        <v>0</v>
      </c>
      <c r="P7307" s="210">
        <f t="shared" si="644"/>
        <v>0</v>
      </c>
      <c r="Q7307" s="210">
        <f t="shared" si="644"/>
        <v>0</v>
      </c>
      <c r="R7307" s="210">
        <f t="shared" si="644"/>
        <v>0</v>
      </c>
    </row>
    <row r="7308" spans="1:18" hidden="1" outlineLevel="2" x14ac:dyDescent="0.35">
      <c r="A7308" s="209" t="str">
        <f>'Usages industrie'!A5</f>
        <v>Usage industriel n°2</v>
      </c>
      <c r="B7308" s="209" t="s">
        <v>637</v>
      </c>
      <c r="C7308" s="209"/>
      <c r="D7308" s="210">
        <f>IF(B$7297&lt;&gt;"",IF(B$7297='Usages industrie'!$K5,'Usages industrie'!J5,0),0)</f>
        <v>0</v>
      </c>
      <c r="E7308" s="210">
        <f t="shared" si="644"/>
        <v>0</v>
      </c>
      <c r="F7308" s="210">
        <f t="shared" si="644"/>
        <v>0</v>
      </c>
      <c r="G7308" s="210">
        <f t="shared" si="644"/>
        <v>0</v>
      </c>
      <c r="H7308" s="210">
        <f t="shared" si="644"/>
        <v>0</v>
      </c>
      <c r="I7308" s="210">
        <f t="shared" si="644"/>
        <v>0</v>
      </c>
      <c r="J7308" s="210">
        <f t="shared" si="644"/>
        <v>0</v>
      </c>
      <c r="K7308" s="210">
        <f t="shared" si="644"/>
        <v>0</v>
      </c>
      <c r="L7308" s="210">
        <f t="shared" si="644"/>
        <v>0</v>
      </c>
      <c r="M7308" s="210">
        <f t="shared" si="644"/>
        <v>0</v>
      </c>
      <c r="N7308" s="210">
        <f t="shared" si="644"/>
        <v>0</v>
      </c>
      <c r="O7308" s="210">
        <f t="shared" si="644"/>
        <v>0</v>
      </c>
      <c r="P7308" s="210">
        <f t="shared" si="644"/>
        <v>0</v>
      </c>
      <c r="Q7308" s="210">
        <f t="shared" si="644"/>
        <v>0</v>
      </c>
      <c r="R7308" s="210">
        <f t="shared" si="644"/>
        <v>0</v>
      </c>
    </row>
    <row r="7309" spans="1:18" hidden="1" outlineLevel="2" x14ac:dyDescent="0.35">
      <c r="A7309" s="209" t="str">
        <f>'Usages industrie'!A6</f>
        <v>Usage industriel n°3</v>
      </c>
      <c r="B7309" s="209" t="s">
        <v>637</v>
      </c>
      <c r="C7309" s="209"/>
      <c r="D7309" s="210">
        <f>IF(B$7297&lt;&gt;"",IF(B$7297='Usages industrie'!$K6,'Usages industrie'!J6,0),0)</f>
        <v>0</v>
      </c>
      <c r="E7309" s="210">
        <f t="shared" si="644"/>
        <v>0</v>
      </c>
      <c r="F7309" s="210">
        <f t="shared" si="644"/>
        <v>0</v>
      </c>
      <c r="G7309" s="210">
        <f t="shared" si="644"/>
        <v>0</v>
      </c>
      <c r="H7309" s="210">
        <f t="shared" si="644"/>
        <v>0</v>
      </c>
      <c r="I7309" s="210">
        <f t="shared" si="644"/>
        <v>0</v>
      </c>
      <c r="J7309" s="210">
        <f t="shared" si="644"/>
        <v>0</v>
      </c>
      <c r="K7309" s="210">
        <f t="shared" si="644"/>
        <v>0</v>
      </c>
      <c r="L7309" s="210">
        <f t="shared" si="644"/>
        <v>0</v>
      </c>
      <c r="M7309" s="210">
        <f t="shared" si="644"/>
        <v>0</v>
      </c>
      <c r="N7309" s="210">
        <f t="shared" si="644"/>
        <v>0</v>
      </c>
      <c r="O7309" s="210">
        <f t="shared" si="644"/>
        <v>0</v>
      </c>
      <c r="P7309" s="210">
        <f t="shared" si="644"/>
        <v>0</v>
      </c>
      <c r="Q7309" s="210">
        <f t="shared" si="644"/>
        <v>0</v>
      </c>
      <c r="R7309" s="210">
        <f t="shared" si="644"/>
        <v>0</v>
      </c>
    </row>
    <row r="7310" spans="1:18" hidden="1" outlineLevel="2" x14ac:dyDescent="0.35">
      <c r="A7310" s="209" t="str">
        <f>'Usages industrie'!A7</f>
        <v>Usage industriel n°4</v>
      </c>
      <c r="B7310" s="209" t="s">
        <v>637</v>
      </c>
      <c r="C7310" s="209"/>
      <c r="D7310" s="210">
        <f>IF(B$7297&lt;&gt;"",IF(B$7297='Usages industrie'!$K7,'Usages industrie'!J7,0),0)</f>
        <v>0</v>
      </c>
      <c r="E7310" s="210">
        <f t="shared" si="644"/>
        <v>0</v>
      </c>
      <c r="F7310" s="210">
        <f t="shared" si="644"/>
        <v>0</v>
      </c>
      <c r="G7310" s="210">
        <f t="shared" si="644"/>
        <v>0</v>
      </c>
      <c r="H7310" s="210">
        <f t="shared" si="644"/>
        <v>0</v>
      </c>
      <c r="I7310" s="210">
        <f t="shared" si="644"/>
        <v>0</v>
      </c>
      <c r="J7310" s="210">
        <f t="shared" si="644"/>
        <v>0</v>
      </c>
      <c r="K7310" s="210">
        <f t="shared" si="644"/>
        <v>0</v>
      </c>
      <c r="L7310" s="210">
        <f t="shared" si="644"/>
        <v>0</v>
      </c>
      <c r="M7310" s="210">
        <f t="shared" si="644"/>
        <v>0</v>
      </c>
      <c r="N7310" s="210">
        <f t="shared" si="644"/>
        <v>0</v>
      </c>
      <c r="O7310" s="210">
        <f t="shared" si="644"/>
        <v>0</v>
      </c>
      <c r="P7310" s="210">
        <f t="shared" si="644"/>
        <v>0</v>
      </c>
      <c r="Q7310" s="210">
        <f t="shared" si="644"/>
        <v>0</v>
      </c>
      <c r="R7310" s="210">
        <f t="shared" si="644"/>
        <v>0</v>
      </c>
    </row>
    <row r="7311" spans="1:18" hidden="1" outlineLevel="2" x14ac:dyDescent="0.35">
      <c r="A7311" s="209" t="str">
        <f>'Usages industrie'!A8</f>
        <v>Usage industriel n°5</v>
      </c>
      <c r="B7311" s="209" t="s">
        <v>637</v>
      </c>
      <c r="C7311" s="209"/>
      <c r="D7311" s="210">
        <f>IF(B$7297&lt;&gt;"",IF(B$7297='Usages industrie'!$K8,'Usages industrie'!J8,0),0)</f>
        <v>0</v>
      </c>
      <c r="E7311" s="210">
        <f t="shared" si="644"/>
        <v>0</v>
      </c>
      <c r="F7311" s="210">
        <f t="shared" si="644"/>
        <v>0</v>
      </c>
      <c r="G7311" s="210">
        <f t="shared" si="644"/>
        <v>0</v>
      </c>
      <c r="H7311" s="210">
        <f t="shared" si="644"/>
        <v>0</v>
      </c>
      <c r="I7311" s="210">
        <f t="shared" si="644"/>
        <v>0</v>
      </c>
      <c r="J7311" s="210">
        <f t="shared" si="644"/>
        <v>0</v>
      </c>
      <c r="K7311" s="210">
        <f t="shared" si="644"/>
        <v>0</v>
      </c>
      <c r="L7311" s="210">
        <f t="shared" si="644"/>
        <v>0</v>
      </c>
      <c r="M7311" s="210">
        <f t="shared" si="644"/>
        <v>0</v>
      </c>
      <c r="N7311" s="210">
        <f t="shared" si="644"/>
        <v>0</v>
      </c>
      <c r="O7311" s="210">
        <f t="shared" si="644"/>
        <v>0</v>
      </c>
      <c r="P7311" s="210">
        <f t="shared" si="644"/>
        <v>0</v>
      </c>
      <c r="Q7311" s="210">
        <f t="shared" si="644"/>
        <v>0</v>
      </c>
      <c r="R7311" s="210">
        <f t="shared" si="644"/>
        <v>0</v>
      </c>
    </row>
    <row r="7312" spans="1:18" hidden="1" outlineLevel="2" x14ac:dyDescent="0.35">
      <c r="A7312" s="209" t="str">
        <f>'Usages industrie'!A9</f>
        <v>Usage industriel n°6</v>
      </c>
      <c r="B7312" s="209" t="s">
        <v>637</v>
      </c>
      <c r="C7312" s="209"/>
      <c r="D7312" s="210">
        <f>IF(B$7297&lt;&gt;"",IF(B$7297='Usages industrie'!$K9,'Usages industrie'!J9,0),0)</f>
        <v>0</v>
      </c>
      <c r="E7312" s="210">
        <f t="shared" si="644"/>
        <v>0</v>
      </c>
      <c r="F7312" s="210">
        <f t="shared" si="644"/>
        <v>0</v>
      </c>
      <c r="G7312" s="210">
        <f t="shared" si="644"/>
        <v>0</v>
      </c>
      <c r="H7312" s="210">
        <f t="shared" si="644"/>
        <v>0</v>
      </c>
      <c r="I7312" s="210">
        <f t="shared" si="644"/>
        <v>0</v>
      </c>
      <c r="J7312" s="210">
        <f t="shared" si="644"/>
        <v>0</v>
      </c>
      <c r="K7312" s="210">
        <f t="shared" si="644"/>
        <v>0</v>
      </c>
      <c r="L7312" s="210">
        <f t="shared" si="644"/>
        <v>0</v>
      </c>
      <c r="M7312" s="210">
        <f t="shared" si="644"/>
        <v>0</v>
      </c>
      <c r="N7312" s="210">
        <f t="shared" si="644"/>
        <v>0</v>
      </c>
      <c r="O7312" s="210">
        <f t="shared" si="644"/>
        <v>0</v>
      </c>
      <c r="P7312" s="210">
        <f t="shared" si="644"/>
        <v>0</v>
      </c>
      <c r="Q7312" s="210">
        <f t="shared" si="644"/>
        <v>0</v>
      </c>
      <c r="R7312" s="210">
        <f t="shared" si="644"/>
        <v>0</v>
      </c>
    </row>
    <row r="7313" spans="1:18" hidden="1" outlineLevel="2" x14ac:dyDescent="0.35">
      <c r="A7313" s="209" t="str">
        <f>'Usages industrie'!A10</f>
        <v>Usage industriel n°7</v>
      </c>
      <c r="B7313" s="209" t="s">
        <v>637</v>
      </c>
      <c r="C7313" s="209"/>
      <c r="D7313" s="210">
        <f>IF(B$7297&lt;&gt;"",IF(B$7297='Usages industrie'!$K10,'Usages industrie'!J10,0),0)</f>
        <v>0</v>
      </c>
      <c r="E7313" s="210">
        <f t="shared" si="644"/>
        <v>0</v>
      </c>
      <c r="F7313" s="210">
        <f t="shared" si="644"/>
        <v>0</v>
      </c>
      <c r="G7313" s="210">
        <f t="shared" si="644"/>
        <v>0</v>
      </c>
      <c r="H7313" s="210">
        <f t="shared" si="644"/>
        <v>0</v>
      </c>
      <c r="I7313" s="210">
        <f t="shared" si="644"/>
        <v>0</v>
      </c>
      <c r="J7313" s="210">
        <f t="shared" si="644"/>
        <v>0</v>
      </c>
      <c r="K7313" s="210">
        <f t="shared" si="644"/>
        <v>0</v>
      </c>
      <c r="L7313" s="210">
        <f t="shared" si="644"/>
        <v>0</v>
      </c>
      <c r="M7313" s="210">
        <f t="shared" si="644"/>
        <v>0</v>
      </c>
      <c r="N7313" s="210">
        <f t="shared" si="644"/>
        <v>0</v>
      </c>
      <c r="O7313" s="210">
        <f t="shared" si="644"/>
        <v>0</v>
      </c>
      <c r="P7313" s="210">
        <f t="shared" si="644"/>
        <v>0</v>
      </c>
      <c r="Q7313" s="210">
        <f t="shared" si="644"/>
        <v>0</v>
      </c>
      <c r="R7313" s="210">
        <f t="shared" si="644"/>
        <v>0</v>
      </c>
    </row>
    <row r="7314" spans="1:18" hidden="1" outlineLevel="2" x14ac:dyDescent="0.35">
      <c r="A7314" s="209" t="str">
        <f>'Usages industrie'!A11</f>
        <v>Usage industriel n°8</v>
      </c>
      <c r="B7314" s="209" t="s">
        <v>637</v>
      </c>
      <c r="C7314" s="209"/>
      <c r="D7314" s="210">
        <f>IF(B$7297&lt;&gt;"",IF(B$7297='Usages industrie'!$K11,'Usages industrie'!J11,0),0)</f>
        <v>0</v>
      </c>
      <c r="E7314" s="210">
        <f t="shared" si="644"/>
        <v>0</v>
      </c>
      <c r="F7314" s="210">
        <f t="shared" si="644"/>
        <v>0</v>
      </c>
      <c r="G7314" s="210">
        <f t="shared" si="644"/>
        <v>0</v>
      </c>
      <c r="H7314" s="210">
        <f t="shared" si="644"/>
        <v>0</v>
      </c>
      <c r="I7314" s="210">
        <f t="shared" si="644"/>
        <v>0</v>
      </c>
      <c r="J7314" s="210">
        <f t="shared" si="644"/>
        <v>0</v>
      </c>
      <c r="K7314" s="210">
        <f t="shared" si="644"/>
        <v>0</v>
      </c>
      <c r="L7314" s="210">
        <f t="shared" si="644"/>
        <v>0</v>
      </c>
      <c r="M7314" s="210">
        <f t="shared" si="644"/>
        <v>0</v>
      </c>
      <c r="N7314" s="210">
        <f t="shared" si="644"/>
        <v>0</v>
      </c>
      <c r="O7314" s="210">
        <f t="shared" si="644"/>
        <v>0</v>
      </c>
      <c r="P7314" s="210">
        <f t="shared" si="644"/>
        <v>0</v>
      </c>
      <c r="Q7314" s="210">
        <f t="shared" si="644"/>
        <v>0</v>
      </c>
      <c r="R7314" s="210">
        <f t="shared" si="644"/>
        <v>0</v>
      </c>
    </row>
    <row r="7315" spans="1:18" hidden="1" outlineLevel="2" x14ac:dyDescent="0.35">
      <c r="A7315" s="209" t="str">
        <f>'Usages industrie'!A12</f>
        <v>Usage industriel n°9</v>
      </c>
      <c r="B7315" s="209" t="s">
        <v>637</v>
      </c>
      <c r="C7315" s="209"/>
      <c r="D7315" s="210">
        <f>IF(B$7297&lt;&gt;"",IF(B$7297='Usages industrie'!$K12,'Usages industrie'!J12,0),0)</f>
        <v>0</v>
      </c>
      <c r="E7315" s="210">
        <f t="shared" si="644"/>
        <v>0</v>
      </c>
      <c r="F7315" s="210">
        <f t="shared" si="644"/>
        <v>0</v>
      </c>
      <c r="G7315" s="210">
        <f t="shared" si="644"/>
        <v>0</v>
      </c>
      <c r="H7315" s="210">
        <f t="shared" si="644"/>
        <v>0</v>
      </c>
      <c r="I7315" s="210">
        <f t="shared" si="644"/>
        <v>0</v>
      </c>
      <c r="J7315" s="210">
        <f t="shared" si="644"/>
        <v>0</v>
      </c>
      <c r="K7315" s="210">
        <f t="shared" si="644"/>
        <v>0</v>
      </c>
      <c r="L7315" s="210">
        <f t="shared" si="644"/>
        <v>0</v>
      </c>
      <c r="M7315" s="210">
        <f t="shared" si="644"/>
        <v>0</v>
      </c>
      <c r="N7315" s="210">
        <f t="shared" si="644"/>
        <v>0</v>
      </c>
      <c r="O7315" s="210">
        <f t="shared" si="644"/>
        <v>0</v>
      </c>
      <c r="P7315" s="210">
        <f t="shared" si="644"/>
        <v>0</v>
      </c>
      <c r="Q7315" s="210">
        <f t="shared" si="644"/>
        <v>0</v>
      </c>
      <c r="R7315" s="210">
        <f t="shared" si="644"/>
        <v>0</v>
      </c>
    </row>
    <row r="7316" spans="1:18" hidden="1" outlineLevel="2" x14ac:dyDescent="0.35">
      <c r="A7316" s="209" t="str">
        <f>'Usages industrie'!A13</f>
        <v>Usage industriel n°10</v>
      </c>
      <c r="B7316" s="209" t="s">
        <v>637</v>
      </c>
      <c r="C7316" s="209"/>
      <c r="D7316" s="210">
        <f>IF(B$7297&lt;&gt;"",IF(B$7297='Usages industrie'!$K13,'Usages industrie'!J13,0),0)</f>
        <v>0</v>
      </c>
      <c r="E7316" s="210">
        <f t="shared" si="644"/>
        <v>0</v>
      </c>
      <c r="F7316" s="210">
        <f t="shared" si="644"/>
        <v>0</v>
      </c>
      <c r="G7316" s="210">
        <f t="shared" si="644"/>
        <v>0</v>
      </c>
      <c r="H7316" s="210">
        <f t="shared" si="644"/>
        <v>0</v>
      </c>
      <c r="I7316" s="210">
        <f t="shared" si="644"/>
        <v>0</v>
      </c>
      <c r="J7316" s="210">
        <f t="shared" si="644"/>
        <v>0</v>
      </c>
      <c r="K7316" s="210">
        <f t="shared" si="644"/>
        <v>0</v>
      </c>
      <c r="L7316" s="210">
        <f t="shared" si="644"/>
        <v>0</v>
      </c>
      <c r="M7316" s="210">
        <f t="shared" si="644"/>
        <v>0</v>
      </c>
      <c r="N7316" s="210">
        <f t="shared" si="644"/>
        <v>0</v>
      </c>
      <c r="O7316" s="210">
        <f t="shared" si="644"/>
        <v>0</v>
      </c>
      <c r="P7316" s="210">
        <f t="shared" si="644"/>
        <v>0</v>
      </c>
      <c r="Q7316" s="210">
        <f t="shared" si="644"/>
        <v>0</v>
      </c>
      <c r="R7316" s="210">
        <f t="shared" si="644"/>
        <v>0</v>
      </c>
    </row>
    <row r="7317" spans="1:18" hidden="1" outlineLevel="2" x14ac:dyDescent="0.35">
      <c r="A7317" s="209" t="str">
        <f>'Usages industrie'!A14</f>
        <v>Usage industriel n°11</v>
      </c>
      <c r="B7317" s="209" t="s">
        <v>637</v>
      </c>
      <c r="C7317" s="209"/>
      <c r="D7317" s="210">
        <f>IF(B$7297&lt;&gt;"",IF(B$7297='Usages industrie'!$K14,'Usages industrie'!J14,0),0)</f>
        <v>0</v>
      </c>
      <c r="E7317" s="210">
        <f t="shared" ref="E7317:R7326" si="645">$D7317</f>
        <v>0</v>
      </c>
      <c r="F7317" s="210">
        <f t="shared" si="645"/>
        <v>0</v>
      </c>
      <c r="G7317" s="210">
        <f t="shared" si="645"/>
        <v>0</v>
      </c>
      <c r="H7317" s="210">
        <f t="shared" si="645"/>
        <v>0</v>
      </c>
      <c r="I7317" s="210">
        <f t="shared" si="645"/>
        <v>0</v>
      </c>
      <c r="J7317" s="210">
        <f t="shared" si="645"/>
        <v>0</v>
      </c>
      <c r="K7317" s="210">
        <f t="shared" si="645"/>
        <v>0</v>
      </c>
      <c r="L7317" s="210">
        <f t="shared" si="645"/>
        <v>0</v>
      </c>
      <c r="M7317" s="210">
        <f t="shared" si="645"/>
        <v>0</v>
      </c>
      <c r="N7317" s="210">
        <f t="shared" si="645"/>
        <v>0</v>
      </c>
      <c r="O7317" s="210">
        <f t="shared" si="645"/>
        <v>0</v>
      </c>
      <c r="P7317" s="210">
        <f t="shared" si="645"/>
        <v>0</v>
      </c>
      <c r="Q7317" s="210">
        <f t="shared" si="645"/>
        <v>0</v>
      </c>
      <c r="R7317" s="210">
        <f t="shared" si="645"/>
        <v>0</v>
      </c>
    </row>
    <row r="7318" spans="1:18" hidden="1" outlineLevel="2" x14ac:dyDescent="0.35">
      <c r="A7318" s="209" t="str">
        <f>'Usages industrie'!A15</f>
        <v>Usage industriel n°12</v>
      </c>
      <c r="B7318" s="209" t="s">
        <v>637</v>
      </c>
      <c r="C7318" s="209"/>
      <c r="D7318" s="210">
        <f>IF(B$7297&lt;&gt;"",IF(B$7297='Usages industrie'!$K15,'Usages industrie'!J15,0),0)</f>
        <v>0</v>
      </c>
      <c r="E7318" s="210">
        <f t="shared" si="645"/>
        <v>0</v>
      </c>
      <c r="F7318" s="210">
        <f t="shared" si="645"/>
        <v>0</v>
      </c>
      <c r="G7318" s="210">
        <f t="shared" si="645"/>
        <v>0</v>
      </c>
      <c r="H7318" s="210">
        <f t="shared" si="645"/>
        <v>0</v>
      </c>
      <c r="I7318" s="210">
        <f t="shared" si="645"/>
        <v>0</v>
      </c>
      <c r="J7318" s="210">
        <f t="shared" si="645"/>
        <v>0</v>
      </c>
      <c r="K7318" s="210">
        <f t="shared" si="645"/>
        <v>0</v>
      </c>
      <c r="L7318" s="210">
        <f t="shared" si="645"/>
        <v>0</v>
      </c>
      <c r="M7318" s="210">
        <f t="shared" si="645"/>
        <v>0</v>
      </c>
      <c r="N7318" s="210">
        <f t="shared" si="645"/>
        <v>0</v>
      </c>
      <c r="O7318" s="210">
        <f t="shared" si="645"/>
        <v>0</v>
      </c>
      <c r="P7318" s="210">
        <f t="shared" si="645"/>
        <v>0</v>
      </c>
      <c r="Q7318" s="210">
        <f t="shared" si="645"/>
        <v>0</v>
      </c>
      <c r="R7318" s="210">
        <f t="shared" si="645"/>
        <v>0</v>
      </c>
    </row>
    <row r="7319" spans="1:18" hidden="1" outlineLevel="2" x14ac:dyDescent="0.35">
      <c r="A7319" s="209" t="str">
        <f>'Usages industrie'!A16</f>
        <v>Usage industriel n°13</v>
      </c>
      <c r="B7319" s="209" t="s">
        <v>637</v>
      </c>
      <c r="C7319" s="209"/>
      <c r="D7319" s="210">
        <f>IF(B$7297&lt;&gt;"",IF(B$7297='Usages industrie'!$K16,'Usages industrie'!J16,0),0)</f>
        <v>0</v>
      </c>
      <c r="E7319" s="210">
        <f t="shared" si="645"/>
        <v>0</v>
      </c>
      <c r="F7319" s="210">
        <f t="shared" si="645"/>
        <v>0</v>
      </c>
      <c r="G7319" s="210">
        <f t="shared" si="645"/>
        <v>0</v>
      </c>
      <c r="H7319" s="210">
        <f t="shared" si="645"/>
        <v>0</v>
      </c>
      <c r="I7319" s="210">
        <f t="shared" si="645"/>
        <v>0</v>
      </c>
      <c r="J7319" s="210">
        <f t="shared" si="645"/>
        <v>0</v>
      </c>
      <c r="K7319" s="210">
        <f t="shared" si="645"/>
        <v>0</v>
      </c>
      <c r="L7319" s="210">
        <f t="shared" si="645"/>
        <v>0</v>
      </c>
      <c r="M7319" s="210">
        <f t="shared" si="645"/>
        <v>0</v>
      </c>
      <c r="N7319" s="210">
        <f t="shared" si="645"/>
        <v>0</v>
      </c>
      <c r="O7319" s="210">
        <f t="shared" si="645"/>
        <v>0</v>
      </c>
      <c r="P7319" s="210">
        <f t="shared" si="645"/>
        <v>0</v>
      </c>
      <c r="Q7319" s="210">
        <f t="shared" si="645"/>
        <v>0</v>
      </c>
      <c r="R7319" s="210">
        <f t="shared" si="645"/>
        <v>0</v>
      </c>
    </row>
    <row r="7320" spans="1:18" hidden="1" outlineLevel="2" x14ac:dyDescent="0.35">
      <c r="A7320" s="209" t="str">
        <f>'Usages industrie'!A17</f>
        <v>Usage industriel n°14</v>
      </c>
      <c r="B7320" s="209" t="s">
        <v>637</v>
      </c>
      <c r="C7320" s="209"/>
      <c r="D7320" s="210">
        <f>IF(B$7297&lt;&gt;"",IF(B$7297='Usages industrie'!$K17,'Usages industrie'!J17,0),0)</f>
        <v>0</v>
      </c>
      <c r="E7320" s="210">
        <f t="shared" si="645"/>
        <v>0</v>
      </c>
      <c r="F7320" s="210">
        <f t="shared" si="645"/>
        <v>0</v>
      </c>
      <c r="G7320" s="210">
        <f t="shared" si="645"/>
        <v>0</v>
      </c>
      <c r="H7320" s="210">
        <f t="shared" si="645"/>
        <v>0</v>
      </c>
      <c r="I7320" s="210">
        <f t="shared" si="645"/>
        <v>0</v>
      </c>
      <c r="J7320" s="210">
        <f t="shared" si="645"/>
        <v>0</v>
      </c>
      <c r="K7320" s="210">
        <f t="shared" si="645"/>
        <v>0</v>
      </c>
      <c r="L7320" s="210">
        <f t="shared" si="645"/>
        <v>0</v>
      </c>
      <c r="M7320" s="210">
        <f t="shared" si="645"/>
        <v>0</v>
      </c>
      <c r="N7320" s="210">
        <f t="shared" si="645"/>
        <v>0</v>
      </c>
      <c r="O7320" s="210">
        <f t="shared" si="645"/>
        <v>0</v>
      </c>
      <c r="P7320" s="210">
        <f t="shared" si="645"/>
        <v>0</v>
      </c>
      <c r="Q7320" s="210">
        <f t="shared" si="645"/>
        <v>0</v>
      </c>
      <c r="R7320" s="210">
        <f t="shared" si="645"/>
        <v>0</v>
      </c>
    </row>
    <row r="7321" spans="1:18" hidden="1" outlineLevel="2" x14ac:dyDescent="0.35">
      <c r="A7321" s="209" t="str">
        <f>'Usages industrie'!A18</f>
        <v>Usage industriel n°15</v>
      </c>
      <c r="B7321" s="209" t="s">
        <v>637</v>
      </c>
      <c r="C7321" s="209"/>
      <c r="D7321" s="210">
        <f>IF(B$7297&lt;&gt;"",IF(B$7297='Usages industrie'!$K18,'Usages industrie'!J18,0),0)</f>
        <v>0</v>
      </c>
      <c r="E7321" s="210">
        <f t="shared" si="645"/>
        <v>0</v>
      </c>
      <c r="F7321" s="210">
        <f t="shared" si="645"/>
        <v>0</v>
      </c>
      <c r="G7321" s="210">
        <f t="shared" si="645"/>
        <v>0</v>
      </c>
      <c r="H7321" s="210">
        <f t="shared" si="645"/>
        <v>0</v>
      </c>
      <c r="I7321" s="210">
        <f t="shared" si="645"/>
        <v>0</v>
      </c>
      <c r="J7321" s="210">
        <f t="shared" si="645"/>
        <v>0</v>
      </c>
      <c r="K7321" s="210">
        <f t="shared" si="645"/>
        <v>0</v>
      </c>
      <c r="L7321" s="210">
        <f t="shared" si="645"/>
        <v>0</v>
      </c>
      <c r="M7321" s="210">
        <f t="shared" si="645"/>
        <v>0</v>
      </c>
      <c r="N7321" s="210">
        <f t="shared" si="645"/>
        <v>0</v>
      </c>
      <c r="O7321" s="210">
        <f t="shared" si="645"/>
        <v>0</v>
      </c>
      <c r="P7321" s="210">
        <f t="shared" si="645"/>
        <v>0</v>
      </c>
      <c r="Q7321" s="210">
        <f t="shared" si="645"/>
        <v>0</v>
      </c>
      <c r="R7321" s="210">
        <f t="shared" si="645"/>
        <v>0</v>
      </c>
    </row>
    <row r="7322" spans="1:18" hidden="1" outlineLevel="2" x14ac:dyDescent="0.35">
      <c r="A7322" s="209" t="str">
        <f>'Usages industrie'!A19</f>
        <v>Usage industriel n°16</v>
      </c>
      <c r="B7322" s="209" t="s">
        <v>637</v>
      </c>
      <c r="C7322" s="209"/>
      <c r="D7322" s="210">
        <f>IF(B$7297&lt;&gt;"",IF(B$7297='Usages industrie'!$K19,'Usages industrie'!J19,0),0)</f>
        <v>0</v>
      </c>
      <c r="E7322" s="210">
        <f t="shared" si="645"/>
        <v>0</v>
      </c>
      <c r="F7322" s="210">
        <f t="shared" si="645"/>
        <v>0</v>
      </c>
      <c r="G7322" s="210">
        <f t="shared" si="645"/>
        <v>0</v>
      </c>
      <c r="H7322" s="210">
        <f t="shared" si="645"/>
        <v>0</v>
      </c>
      <c r="I7322" s="210">
        <f t="shared" si="645"/>
        <v>0</v>
      </c>
      <c r="J7322" s="210">
        <f t="shared" si="645"/>
        <v>0</v>
      </c>
      <c r="K7322" s="210">
        <f t="shared" si="645"/>
        <v>0</v>
      </c>
      <c r="L7322" s="210">
        <f t="shared" si="645"/>
        <v>0</v>
      </c>
      <c r="M7322" s="210">
        <f t="shared" si="645"/>
        <v>0</v>
      </c>
      <c r="N7322" s="210">
        <f t="shared" si="645"/>
        <v>0</v>
      </c>
      <c r="O7322" s="210">
        <f t="shared" si="645"/>
        <v>0</v>
      </c>
      <c r="P7322" s="210">
        <f t="shared" si="645"/>
        <v>0</v>
      </c>
      <c r="Q7322" s="210">
        <f t="shared" si="645"/>
        <v>0</v>
      </c>
      <c r="R7322" s="210">
        <f t="shared" si="645"/>
        <v>0</v>
      </c>
    </row>
    <row r="7323" spans="1:18" hidden="1" outlineLevel="2" x14ac:dyDescent="0.35">
      <c r="A7323" s="209" t="str">
        <f>'Usages industrie'!A20</f>
        <v>Usage industriel n°17</v>
      </c>
      <c r="B7323" s="209" t="s">
        <v>637</v>
      </c>
      <c r="C7323" s="209"/>
      <c r="D7323" s="210">
        <f>IF(B$7297&lt;&gt;"",IF(B$7297='Usages industrie'!$K20,'Usages industrie'!J20,0),0)</f>
        <v>0</v>
      </c>
      <c r="E7323" s="210">
        <f t="shared" si="645"/>
        <v>0</v>
      </c>
      <c r="F7323" s="210">
        <f t="shared" si="645"/>
        <v>0</v>
      </c>
      <c r="G7323" s="210">
        <f t="shared" si="645"/>
        <v>0</v>
      </c>
      <c r="H7323" s="210">
        <f t="shared" si="645"/>
        <v>0</v>
      </c>
      <c r="I7323" s="210">
        <f t="shared" si="645"/>
        <v>0</v>
      </c>
      <c r="J7323" s="210">
        <f t="shared" si="645"/>
        <v>0</v>
      </c>
      <c r="K7323" s="210">
        <f t="shared" si="645"/>
        <v>0</v>
      </c>
      <c r="L7323" s="210">
        <f t="shared" si="645"/>
        <v>0</v>
      </c>
      <c r="M7323" s="210">
        <f t="shared" si="645"/>
        <v>0</v>
      </c>
      <c r="N7323" s="210">
        <f t="shared" si="645"/>
        <v>0</v>
      </c>
      <c r="O7323" s="210">
        <f t="shared" si="645"/>
        <v>0</v>
      </c>
      <c r="P7323" s="210">
        <f t="shared" si="645"/>
        <v>0</v>
      </c>
      <c r="Q7323" s="210">
        <f t="shared" si="645"/>
        <v>0</v>
      </c>
      <c r="R7323" s="210">
        <f t="shared" si="645"/>
        <v>0</v>
      </c>
    </row>
    <row r="7324" spans="1:18" hidden="1" outlineLevel="2" x14ac:dyDescent="0.35">
      <c r="A7324" s="209" t="str">
        <f>'Usages industrie'!A21</f>
        <v>Usage industriel n°18</v>
      </c>
      <c r="B7324" s="209" t="s">
        <v>637</v>
      </c>
      <c r="C7324" s="209"/>
      <c r="D7324" s="210">
        <f>IF(B$7297&lt;&gt;"",IF(B$7297='Usages industrie'!$K21,'Usages industrie'!J21,0),0)</f>
        <v>0</v>
      </c>
      <c r="E7324" s="210">
        <f t="shared" si="645"/>
        <v>0</v>
      </c>
      <c r="F7324" s="210">
        <f t="shared" si="645"/>
        <v>0</v>
      </c>
      <c r="G7324" s="210">
        <f t="shared" si="645"/>
        <v>0</v>
      </c>
      <c r="H7324" s="210">
        <f t="shared" si="645"/>
        <v>0</v>
      </c>
      <c r="I7324" s="210">
        <f t="shared" si="645"/>
        <v>0</v>
      </c>
      <c r="J7324" s="210">
        <f t="shared" si="645"/>
        <v>0</v>
      </c>
      <c r="K7324" s="210">
        <f t="shared" si="645"/>
        <v>0</v>
      </c>
      <c r="L7324" s="210">
        <f t="shared" si="645"/>
        <v>0</v>
      </c>
      <c r="M7324" s="210">
        <f t="shared" si="645"/>
        <v>0</v>
      </c>
      <c r="N7324" s="210">
        <f t="shared" si="645"/>
        <v>0</v>
      </c>
      <c r="O7324" s="210">
        <f t="shared" si="645"/>
        <v>0</v>
      </c>
      <c r="P7324" s="210">
        <f t="shared" si="645"/>
        <v>0</v>
      </c>
      <c r="Q7324" s="210">
        <f t="shared" si="645"/>
        <v>0</v>
      </c>
      <c r="R7324" s="210">
        <f t="shared" si="645"/>
        <v>0</v>
      </c>
    </row>
    <row r="7325" spans="1:18" hidden="1" outlineLevel="2" x14ac:dyDescent="0.35">
      <c r="A7325" s="209" t="str">
        <f>'Usages industrie'!A22</f>
        <v>Usage industriel n°19</v>
      </c>
      <c r="B7325" s="209" t="s">
        <v>637</v>
      </c>
      <c r="C7325" s="209"/>
      <c r="D7325" s="210">
        <f>IF(B$7297&lt;&gt;"",IF(B$7297='Usages industrie'!$K22,'Usages industrie'!J22,0),0)</f>
        <v>0</v>
      </c>
      <c r="E7325" s="210">
        <f t="shared" si="645"/>
        <v>0</v>
      </c>
      <c r="F7325" s="210">
        <f t="shared" si="645"/>
        <v>0</v>
      </c>
      <c r="G7325" s="210">
        <f t="shared" si="645"/>
        <v>0</v>
      </c>
      <c r="H7325" s="210">
        <f t="shared" si="645"/>
        <v>0</v>
      </c>
      <c r="I7325" s="210">
        <f t="shared" si="645"/>
        <v>0</v>
      </c>
      <c r="J7325" s="210">
        <f t="shared" si="645"/>
        <v>0</v>
      </c>
      <c r="K7325" s="210">
        <f t="shared" si="645"/>
        <v>0</v>
      </c>
      <c r="L7325" s="210">
        <f t="shared" si="645"/>
        <v>0</v>
      </c>
      <c r="M7325" s="210">
        <f t="shared" si="645"/>
        <v>0</v>
      </c>
      <c r="N7325" s="210">
        <f t="shared" si="645"/>
        <v>0</v>
      </c>
      <c r="O7325" s="210">
        <f t="shared" si="645"/>
        <v>0</v>
      </c>
      <c r="P7325" s="210">
        <f t="shared" si="645"/>
        <v>0</v>
      </c>
      <c r="Q7325" s="210">
        <f t="shared" si="645"/>
        <v>0</v>
      </c>
      <c r="R7325" s="210">
        <f t="shared" si="645"/>
        <v>0</v>
      </c>
    </row>
    <row r="7326" spans="1:18" hidden="1" outlineLevel="2" x14ac:dyDescent="0.35">
      <c r="A7326" s="209" t="str">
        <f>'Usages industrie'!A23</f>
        <v>Usage industriel n°20</v>
      </c>
      <c r="B7326" s="209" t="s">
        <v>637</v>
      </c>
      <c r="C7326" s="209"/>
      <c r="D7326" s="210">
        <f>IF(B$7297&lt;&gt;"",IF(B$7297='Usages industrie'!$K23,'Usages industrie'!J23,0),0)</f>
        <v>0</v>
      </c>
      <c r="E7326" s="210">
        <f t="shared" si="645"/>
        <v>0</v>
      </c>
      <c r="F7326" s="210">
        <f t="shared" si="645"/>
        <v>0</v>
      </c>
      <c r="G7326" s="210">
        <f t="shared" si="645"/>
        <v>0</v>
      </c>
      <c r="H7326" s="210">
        <f t="shared" si="645"/>
        <v>0</v>
      </c>
      <c r="I7326" s="210">
        <f t="shared" si="645"/>
        <v>0</v>
      </c>
      <c r="J7326" s="210">
        <f t="shared" si="645"/>
        <v>0</v>
      </c>
      <c r="K7326" s="210">
        <f t="shared" si="645"/>
        <v>0</v>
      </c>
      <c r="L7326" s="210">
        <f t="shared" si="645"/>
        <v>0</v>
      </c>
      <c r="M7326" s="210">
        <f t="shared" si="645"/>
        <v>0</v>
      </c>
      <c r="N7326" s="210">
        <f t="shared" si="645"/>
        <v>0</v>
      </c>
      <c r="O7326" s="210">
        <f t="shared" si="645"/>
        <v>0</v>
      </c>
      <c r="P7326" s="210">
        <f t="shared" si="645"/>
        <v>0</v>
      </c>
      <c r="Q7326" s="210">
        <f t="shared" si="645"/>
        <v>0</v>
      </c>
      <c r="R7326" s="210">
        <f t="shared" si="645"/>
        <v>0</v>
      </c>
    </row>
    <row r="7327" spans="1:18" hidden="1" outlineLevel="2" x14ac:dyDescent="0.35">
      <c r="A7327" s="209" t="str">
        <f>'Usages industrie'!A24</f>
        <v>Usage industriel n°21</v>
      </c>
      <c r="B7327" s="209" t="s">
        <v>637</v>
      </c>
      <c r="C7327" s="209"/>
      <c r="D7327" s="210">
        <f>IF(B$7297&lt;&gt;"",IF(B$7297='Usages industrie'!$K24,'Usages industrie'!J24,0),0)</f>
        <v>0</v>
      </c>
      <c r="E7327" s="210">
        <f t="shared" ref="E7327:R7336" si="646">$D7327</f>
        <v>0</v>
      </c>
      <c r="F7327" s="210">
        <f t="shared" si="646"/>
        <v>0</v>
      </c>
      <c r="G7327" s="210">
        <f t="shared" si="646"/>
        <v>0</v>
      </c>
      <c r="H7327" s="210">
        <f t="shared" si="646"/>
        <v>0</v>
      </c>
      <c r="I7327" s="210">
        <f t="shared" si="646"/>
        <v>0</v>
      </c>
      <c r="J7327" s="210">
        <f t="shared" si="646"/>
        <v>0</v>
      </c>
      <c r="K7327" s="210">
        <f t="shared" si="646"/>
        <v>0</v>
      </c>
      <c r="L7327" s="210">
        <f t="shared" si="646"/>
        <v>0</v>
      </c>
      <c r="M7327" s="210">
        <f t="shared" si="646"/>
        <v>0</v>
      </c>
      <c r="N7327" s="210">
        <f t="shared" si="646"/>
        <v>0</v>
      </c>
      <c r="O7327" s="210">
        <f t="shared" si="646"/>
        <v>0</v>
      </c>
      <c r="P7327" s="210">
        <f t="shared" si="646"/>
        <v>0</v>
      </c>
      <c r="Q7327" s="210">
        <f t="shared" si="646"/>
        <v>0</v>
      </c>
      <c r="R7327" s="210">
        <f t="shared" si="646"/>
        <v>0</v>
      </c>
    </row>
    <row r="7328" spans="1:18" hidden="1" outlineLevel="2" x14ac:dyDescent="0.35">
      <c r="A7328" s="209" t="str">
        <f>'Usages industrie'!A25</f>
        <v>Usage industriel n°22</v>
      </c>
      <c r="B7328" s="209" t="s">
        <v>637</v>
      </c>
      <c r="C7328" s="209"/>
      <c r="D7328" s="210">
        <f>IF(B$7297&lt;&gt;"",IF(B$7297='Usages industrie'!$K25,'Usages industrie'!J25,0),0)</f>
        <v>0</v>
      </c>
      <c r="E7328" s="210">
        <f t="shared" si="646"/>
        <v>0</v>
      </c>
      <c r="F7328" s="210">
        <f t="shared" si="646"/>
        <v>0</v>
      </c>
      <c r="G7328" s="210">
        <f t="shared" si="646"/>
        <v>0</v>
      </c>
      <c r="H7328" s="210">
        <f t="shared" si="646"/>
        <v>0</v>
      </c>
      <c r="I7328" s="210">
        <f t="shared" si="646"/>
        <v>0</v>
      </c>
      <c r="J7328" s="210">
        <f t="shared" si="646"/>
        <v>0</v>
      </c>
      <c r="K7328" s="210">
        <f t="shared" si="646"/>
        <v>0</v>
      </c>
      <c r="L7328" s="210">
        <f t="shared" si="646"/>
        <v>0</v>
      </c>
      <c r="M7328" s="210">
        <f t="shared" si="646"/>
        <v>0</v>
      </c>
      <c r="N7328" s="210">
        <f t="shared" si="646"/>
        <v>0</v>
      </c>
      <c r="O7328" s="210">
        <f t="shared" si="646"/>
        <v>0</v>
      </c>
      <c r="P7328" s="210">
        <f t="shared" si="646"/>
        <v>0</v>
      </c>
      <c r="Q7328" s="210">
        <f t="shared" si="646"/>
        <v>0</v>
      </c>
      <c r="R7328" s="210">
        <f t="shared" si="646"/>
        <v>0</v>
      </c>
    </row>
    <row r="7329" spans="1:18" hidden="1" outlineLevel="2" x14ac:dyDescent="0.35">
      <c r="A7329" s="209" t="str">
        <f>'Usages industrie'!A26</f>
        <v>Usage industriel n°23</v>
      </c>
      <c r="B7329" s="209" t="s">
        <v>637</v>
      </c>
      <c r="C7329" s="209"/>
      <c r="D7329" s="210">
        <f>IF(B$7297&lt;&gt;"",IF(B$7297='Usages industrie'!$K26,'Usages industrie'!J26,0),0)</f>
        <v>0</v>
      </c>
      <c r="E7329" s="210">
        <f t="shared" si="646"/>
        <v>0</v>
      </c>
      <c r="F7329" s="210">
        <f t="shared" si="646"/>
        <v>0</v>
      </c>
      <c r="G7329" s="210">
        <f t="shared" si="646"/>
        <v>0</v>
      </c>
      <c r="H7329" s="210">
        <f t="shared" si="646"/>
        <v>0</v>
      </c>
      <c r="I7329" s="210">
        <f t="shared" si="646"/>
        <v>0</v>
      </c>
      <c r="J7329" s="210">
        <f t="shared" si="646"/>
        <v>0</v>
      </c>
      <c r="K7329" s="210">
        <f t="shared" si="646"/>
        <v>0</v>
      </c>
      <c r="L7329" s="210">
        <f t="shared" si="646"/>
        <v>0</v>
      </c>
      <c r="M7329" s="210">
        <f t="shared" si="646"/>
        <v>0</v>
      </c>
      <c r="N7329" s="210">
        <f t="shared" si="646"/>
        <v>0</v>
      </c>
      <c r="O7329" s="210">
        <f t="shared" si="646"/>
        <v>0</v>
      </c>
      <c r="P7329" s="210">
        <f t="shared" si="646"/>
        <v>0</v>
      </c>
      <c r="Q7329" s="210">
        <f t="shared" si="646"/>
        <v>0</v>
      </c>
      <c r="R7329" s="210">
        <f t="shared" si="646"/>
        <v>0</v>
      </c>
    </row>
    <row r="7330" spans="1:18" hidden="1" outlineLevel="2" x14ac:dyDescent="0.35">
      <c r="A7330" s="209" t="str">
        <f>'Usages industrie'!A27</f>
        <v>Usage industriel n°24</v>
      </c>
      <c r="B7330" s="209" t="s">
        <v>637</v>
      </c>
      <c r="C7330" s="209"/>
      <c r="D7330" s="210">
        <f>IF(B$7297&lt;&gt;"",IF(B$7297='Usages industrie'!$K27,'Usages industrie'!J27,0),0)</f>
        <v>0</v>
      </c>
      <c r="E7330" s="210">
        <f t="shared" si="646"/>
        <v>0</v>
      </c>
      <c r="F7330" s="210">
        <f t="shared" si="646"/>
        <v>0</v>
      </c>
      <c r="G7330" s="210">
        <f t="shared" si="646"/>
        <v>0</v>
      </c>
      <c r="H7330" s="210">
        <f t="shared" si="646"/>
        <v>0</v>
      </c>
      <c r="I7330" s="210">
        <f t="shared" si="646"/>
        <v>0</v>
      </c>
      <c r="J7330" s="210">
        <f t="shared" si="646"/>
        <v>0</v>
      </c>
      <c r="K7330" s="210">
        <f t="shared" si="646"/>
        <v>0</v>
      </c>
      <c r="L7330" s="210">
        <f t="shared" si="646"/>
        <v>0</v>
      </c>
      <c r="M7330" s="210">
        <f t="shared" si="646"/>
        <v>0</v>
      </c>
      <c r="N7330" s="210">
        <f t="shared" si="646"/>
        <v>0</v>
      </c>
      <c r="O7330" s="210">
        <f t="shared" si="646"/>
        <v>0</v>
      </c>
      <c r="P7330" s="210">
        <f t="shared" si="646"/>
        <v>0</v>
      </c>
      <c r="Q7330" s="210">
        <f t="shared" si="646"/>
        <v>0</v>
      </c>
      <c r="R7330" s="210">
        <f t="shared" si="646"/>
        <v>0</v>
      </c>
    </row>
    <row r="7331" spans="1:18" hidden="1" outlineLevel="2" x14ac:dyDescent="0.35">
      <c r="A7331" s="209" t="str">
        <f>'Usages industrie'!A28</f>
        <v>Usage industriel n°25</v>
      </c>
      <c r="B7331" s="209" t="s">
        <v>637</v>
      </c>
      <c r="C7331" s="209"/>
      <c r="D7331" s="210">
        <f>IF(B$7297&lt;&gt;"",IF(B$7297='Usages industrie'!$K28,'Usages industrie'!J28,0),0)</f>
        <v>0</v>
      </c>
      <c r="E7331" s="210">
        <f t="shared" si="646"/>
        <v>0</v>
      </c>
      <c r="F7331" s="210">
        <f t="shared" si="646"/>
        <v>0</v>
      </c>
      <c r="G7331" s="210">
        <f t="shared" si="646"/>
        <v>0</v>
      </c>
      <c r="H7331" s="210">
        <f t="shared" si="646"/>
        <v>0</v>
      </c>
      <c r="I7331" s="210">
        <f t="shared" si="646"/>
        <v>0</v>
      </c>
      <c r="J7331" s="210">
        <f t="shared" si="646"/>
        <v>0</v>
      </c>
      <c r="K7331" s="210">
        <f t="shared" si="646"/>
        <v>0</v>
      </c>
      <c r="L7331" s="210">
        <f t="shared" si="646"/>
        <v>0</v>
      </c>
      <c r="M7331" s="210">
        <f t="shared" si="646"/>
        <v>0</v>
      </c>
      <c r="N7331" s="210">
        <f t="shared" si="646"/>
        <v>0</v>
      </c>
      <c r="O7331" s="210">
        <f t="shared" si="646"/>
        <v>0</v>
      </c>
      <c r="P7331" s="210">
        <f t="shared" si="646"/>
        <v>0</v>
      </c>
      <c r="Q7331" s="210">
        <f t="shared" si="646"/>
        <v>0</v>
      </c>
      <c r="R7331" s="210">
        <f t="shared" si="646"/>
        <v>0</v>
      </c>
    </row>
    <row r="7332" spans="1:18" hidden="1" outlineLevel="2" x14ac:dyDescent="0.35">
      <c r="A7332" s="209" t="str">
        <f>'Usages industrie'!A29</f>
        <v>Usage industriel n°26</v>
      </c>
      <c r="B7332" s="209" t="s">
        <v>637</v>
      </c>
      <c r="C7332" s="209"/>
      <c r="D7332" s="210">
        <f>IF(B$7297&lt;&gt;"",IF(B$7297='Usages industrie'!$K29,'Usages industrie'!J29,0),0)</f>
        <v>0</v>
      </c>
      <c r="E7332" s="210">
        <f t="shared" si="646"/>
        <v>0</v>
      </c>
      <c r="F7332" s="210">
        <f t="shared" si="646"/>
        <v>0</v>
      </c>
      <c r="G7332" s="210">
        <f t="shared" si="646"/>
        <v>0</v>
      </c>
      <c r="H7332" s="210">
        <f t="shared" si="646"/>
        <v>0</v>
      </c>
      <c r="I7332" s="210">
        <f t="shared" si="646"/>
        <v>0</v>
      </c>
      <c r="J7332" s="210">
        <f t="shared" si="646"/>
        <v>0</v>
      </c>
      <c r="K7332" s="210">
        <f t="shared" si="646"/>
        <v>0</v>
      </c>
      <c r="L7332" s="210">
        <f t="shared" si="646"/>
        <v>0</v>
      </c>
      <c r="M7332" s="210">
        <f t="shared" si="646"/>
        <v>0</v>
      </c>
      <c r="N7332" s="210">
        <f t="shared" si="646"/>
        <v>0</v>
      </c>
      <c r="O7332" s="210">
        <f t="shared" si="646"/>
        <v>0</v>
      </c>
      <c r="P7332" s="210">
        <f t="shared" si="646"/>
        <v>0</v>
      </c>
      <c r="Q7332" s="210">
        <f t="shared" si="646"/>
        <v>0</v>
      </c>
      <c r="R7332" s="210">
        <f t="shared" si="646"/>
        <v>0</v>
      </c>
    </row>
    <row r="7333" spans="1:18" hidden="1" outlineLevel="2" x14ac:dyDescent="0.35">
      <c r="A7333" s="209" t="str">
        <f>'Usages industrie'!A30</f>
        <v>Usage industriel n°27</v>
      </c>
      <c r="B7333" s="209" t="s">
        <v>637</v>
      </c>
      <c r="C7333" s="209"/>
      <c r="D7333" s="210">
        <f>IF(B$7297&lt;&gt;"",IF(B$7297='Usages industrie'!$K30,'Usages industrie'!J30,0),0)</f>
        <v>0</v>
      </c>
      <c r="E7333" s="210">
        <f t="shared" si="646"/>
        <v>0</v>
      </c>
      <c r="F7333" s="210">
        <f t="shared" si="646"/>
        <v>0</v>
      </c>
      <c r="G7333" s="210">
        <f t="shared" si="646"/>
        <v>0</v>
      </c>
      <c r="H7333" s="210">
        <f t="shared" si="646"/>
        <v>0</v>
      </c>
      <c r="I7333" s="210">
        <f t="shared" si="646"/>
        <v>0</v>
      </c>
      <c r="J7333" s="210">
        <f t="shared" si="646"/>
        <v>0</v>
      </c>
      <c r="K7333" s="210">
        <f t="shared" si="646"/>
        <v>0</v>
      </c>
      <c r="L7333" s="210">
        <f t="shared" si="646"/>
        <v>0</v>
      </c>
      <c r="M7333" s="210">
        <f t="shared" si="646"/>
        <v>0</v>
      </c>
      <c r="N7333" s="210">
        <f t="shared" si="646"/>
        <v>0</v>
      </c>
      <c r="O7333" s="210">
        <f t="shared" si="646"/>
        <v>0</v>
      </c>
      <c r="P7333" s="210">
        <f t="shared" si="646"/>
        <v>0</v>
      </c>
      <c r="Q7333" s="210">
        <f t="shared" si="646"/>
        <v>0</v>
      </c>
      <c r="R7333" s="210">
        <f t="shared" si="646"/>
        <v>0</v>
      </c>
    </row>
    <row r="7334" spans="1:18" hidden="1" outlineLevel="2" x14ac:dyDescent="0.35">
      <c r="A7334" s="209" t="str">
        <f>'Usages industrie'!A31</f>
        <v>Usage industriel n°28</v>
      </c>
      <c r="B7334" s="209" t="s">
        <v>637</v>
      </c>
      <c r="C7334" s="209"/>
      <c r="D7334" s="210">
        <f>IF(B$7297&lt;&gt;"",IF(B$7297='Usages industrie'!$K31,'Usages industrie'!J31,0),0)</f>
        <v>0</v>
      </c>
      <c r="E7334" s="210">
        <f t="shared" si="646"/>
        <v>0</v>
      </c>
      <c r="F7334" s="210">
        <f t="shared" si="646"/>
        <v>0</v>
      </c>
      <c r="G7334" s="210">
        <f t="shared" si="646"/>
        <v>0</v>
      </c>
      <c r="H7334" s="210">
        <f t="shared" si="646"/>
        <v>0</v>
      </c>
      <c r="I7334" s="210">
        <f t="shared" si="646"/>
        <v>0</v>
      </c>
      <c r="J7334" s="210">
        <f t="shared" si="646"/>
        <v>0</v>
      </c>
      <c r="K7334" s="210">
        <f t="shared" si="646"/>
        <v>0</v>
      </c>
      <c r="L7334" s="210">
        <f t="shared" si="646"/>
        <v>0</v>
      </c>
      <c r="M7334" s="210">
        <f t="shared" si="646"/>
        <v>0</v>
      </c>
      <c r="N7334" s="210">
        <f t="shared" si="646"/>
        <v>0</v>
      </c>
      <c r="O7334" s="210">
        <f t="shared" si="646"/>
        <v>0</v>
      </c>
      <c r="P7334" s="210">
        <f t="shared" si="646"/>
        <v>0</v>
      </c>
      <c r="Q7334" s="210">
        <f t="shared" si="646"/>
        <v>0</v>
      </c>
      <c r="R7334" s="210">
        <f t="shared" si="646"/>
        <v>0</v>
      </c>
    </row>
    <row r="7335" spans="1:18" hidden="1" outlineLevel="2" x14ac:dyDescent="0.35">
      <c r="A7335" s="209" t="str">
        <f>'Usages industrie'!A32</f>
        <v>Usage industriel n°29</v>
      </c>
      <c r="B7335" s="209" t="s">
        <v>637</v>
      </c>
      <c r="C7335" s="209"/>
      <c r="D7335" s="210">
        <f>IF(B$7297&lt;&gt;"",IF(B$7297='Usages industrie'!$K32,'Usages industrie'!J32,0),0)</f>
        <v>0</v>
      </c>
      <c r="E7335" s="210">
        <f t="shared" si="646"/>
        <v>0</v>
      </c>
      <c r="F7335" s="210">
        <f t="shared" si="646"/>
        <v>0</v>
      </c>
      <c r="G7335" s="210">
        <f t="shared" si="646"/>
        <v>0</v>
      </c>
      <c r="H7335" s="210">
        <f t="shared" si="646"/>
        <v>0</v>
      </c>
      <c r="I7335" s="210">
        <f t="shared" si="646"/>
        <v>0</v>
      </c>
      <c r="J7335" s="210">
        <f t="shared" si="646"/>
        <v>0</v>
      </c>
      <c r="K7335" s="210">
        <f t="shared" si="646"/>
        <v>0</v>
      </c>
      <c r="L7335" s="210">
        <f t="shared" si="646"/>
        <v>0</v>
      </c>
      <c r="M7335" s="210">
        <f t="shared" si="646"/>
        <v>0</v>
      </c>
      <c r="N7335" s="210">
        <f t="shared" si="646"/>
        <v>0</v>
      </c>
      <c r="O7335" s="210">
        <f t="shared" si="646"/>
        <v>0</v>
      </c>
      <c r="P7335" s="210">
        <f t="shared" si="646"/>
        <v>0</v>
      </c>
      <c r="Q7335" s="210">
        <f t="shared" si="646"/>
        <v>0</v>
      </c>
      <c r="R7335" s="210">
        <f t="shared" si="646"/>
        <v>0</v>
      </c>
    </row>
    <row r="7336" spans="1:18" hidden="1" outlineLevel="2" x14ac:dyDescent="0.35">
      <c r="A7336" s="209" t="str">
        <f>'Usages industrie'!A33</f>
        <v>Usage industriel n°30</v>
      </c>
      <c r="B7336" s="209" t="s">
        <v>637</v>
      </c>
      <c r="C7336" s="209"/>
      <c r="D7336" s="210">
        <f>IF(B$7297&lt;&gt;"",IF(B$7297='Usages industrie'!$K33,'Usages industrie'!J33,0),0)</f>
        <v>0</v>
      </c>
      <c r="E7336" s="210">
        <f t="shared" si="646"/>
        <v>0</v>
      </c>
      <c r="F7336" s="210">
        <f t="shared" si="646"/>
        <v>0</v>
      </c>
      <c r="G7336" s="210">
        <f t="shared" si="646"/>
        <v>0</v>
      </c>
      <c r="H7336" s="210">
        <f t="shared" si="646"/>
        <v>0</v>
      </c>
      <c r="I7336" s="210">
        <f t="shared" si="646"/>
        <v>0</v>
      </c>
      <c r="J7336" s="210">
        <f t="shared" si="646"/>
        <v>0</v>
      </c>
      <c r="K7336" s="210">
        <f t="shared" si="646"/>
        <v>0</v>
      </c>
      <c r="L7336" s="210">
        <f t="shared" si="646"/>
        <v>0</v>
      </c>
      <c r="M7336" s="210">
        <f t="shared" si="646"/>
        <v>0</v>
      </c>
      <c r="N7336" s="210">
        <f t="shared" si="646"/>
        <v>0</v>
      </c>
      <c r="O7336" s="210">
        <f t="shared" si="646"/>
        <v>0</v>
      </c>
      <c r="P7336" s="210">
        <f t="shared" si="646"/>
        <v>0</v>
      </c>
      <c r="Q7336" s="210">
        <f t="shared" si="646"/>
        <v>0</v>
      </c>
      <c r="R7336" s="210">
        <f t="shared" si="646"/>
        <v>0</v>
      </c>
    </row>
    <row r="7337" spans="1:18" hidden="1" outlineLevel="2" x14ac:dyDescent="0.35">
      <c r="A7337" s="209" t="str">
        <f>'Usages industrie'!A34</f>
        <v>Usage industriel n°31</v>
      </c>
      <c r="B7337" s="209" t="s">
        <v>637</v>
      </c>
      <c r="C7337" s="209"/>
      <c r="D7337" s="210">
        <f>IF(B$7297&lt;&gt;"",IF(B$7297='Usages industrie'!$K34,'Usages industrie'!J34,0),0)</f>
        <v>0</v>
      </c>
      <c r="E7337" s="210">
        <f t="shared" ref="E7337:R7346" si="647">$D7337</f>
        <v>0</v>
      </c>
      <c r="F7337" s="210">
        <f t="shared" si="647"/>
        <v>0</v>
      </c>
      <c r="G7337" s="210">
        <f t="shared" si="647"/>
        <v>0</v>
      </c>
      <c r="H7337" s="210">
        <f t="shared" si="647"/>
        <v>0</v>
      </c>
      <c r="I7337" s="210">
        <f t="shared" si="647"/>
        <v>0</v>
      </c>
      <c r="J7337" s="210">
        <f t="shared" si="647"/>
        <v>0</v>
      </c>
      <c r="K7337" s="210">
        <f t="shared" si="647"/>
        <v>0</v>
      </c>
      <c r="L7337" s="210">
        <f t="shared" si="647"/>
        <v>0</v>
      </c>
      <c r="M7337" s="210">
        <f t="shared" si="647"/>
        <v>0</v>
      </c>
      <c r="N7337" s="210">
        <f t="shared" si="647"/>
        <v>0</v>
      </c>
      <c r="O7337" s="210">
        <f t="shared" si="647"/>
        <v>0</v>
      </c>
      <c r="P7337" s="210">
        <f t="shared" si="647"/>
        <v>0</v>
      </c>
      <c r="Q7337" s="210">
        <f t="shared" si="647"/>
        <v>0</v>
      </c>
      <c r="R7337" s="210">
        <f t="shared" si="647"/>
        <v>0</v>
      </c>
    </row>
    <row r="7338" spans="1:18" hidden="1" outlineLevel="2" x14ac:dyDescent="0.35">
      <c r="A7338" s="209" t="str">
        <f>'Usages industrie'!A35</f>
        <v>Usage industriel n°32</v>
      </c>
      <c r="B7338" s="209" t="s">
        <v>637</v>
      </c>
      <c r="C7338" s="209"/>
      <c r="D7338" s="210">
        <f>IF(B$7297&lt;&gt;"",IF(B$7297='Usages industrie'!$K35,'Usages industrie'!J35,0),0)</f>
        <v>0</v>
      </c>
      <c r="E7338" s="210">
        <f t="shared" si="647"/>
        <v>0</v>
      </c>
      <c r="F7338" s="210">
        <f t="shared" si="647"/>
        <v>0</v>
      </c>
      <c r="G7338" s="210">
        <f t="shared" si="647"/>
        <v>0</v>
      </c>
      <c r="H7338" s="210">
        <f t="shared" si="647"/>
        <v>0</v>
      </c>
      <c r="I7338" s="210">
        <f t="shared" si="647"/>
        <v>0</v>
      </c>
      <c r="J7338" s="210">
        <f t="shared" si="647"/>
        <v>0</v>
      </c>
      <c r="K7338" s="210">
        <f t="shared" si="647"/>
        <v>0</v>
      </c>
      <c r="L7338" s="210">
        <f t="shared" si="647"/>
        <v>0</v>
      </c>
      <c r="M7338" s="210">
        <f t="shared" si="647"/>
        <v>0</v>
      </c>
      <c r="N7338" s="210">
        <f t="shared" si="647"/>
        <v>0</v>
      </c>
      <c r="O7338" s="210">
        <f t="shared" si="647"/>
        <v>0</v>
      </c>
      <c r="P7338" s="210">
        <f t="shared" si="647"/>
        <v>0</v>
      </c>
      <c r="Q7338" s="210">
        <f t="shared" si="647"/>
        <v>0</v>
      </c>
      <c r="R7338" s="210">
        <f t="shared" si="647"/>
        <v>0</v>
      </c>
    </row>
    <row r="7339" spans="1:18" hidden="1" outlineLevel="2" x14ac:dyDescent="0.35">
      <c r="A7339" s="209" t="str">
        <f>'Usages industrie'!A36</f>
        <v>Usage industriel n°33</v>
      </c>
      <c r="B7339" s="209" t="s">
        <v>637</v>
      </c>
      <c r="C7339" s="209"/>
      <c r="D7339" s="210">
        <f>IF(B$7297&lt;&gt;"",IF(B$7297='Usages industrie'!$K36,'Usages industrie'!J36,0),0)</f>
        <v>0</v>
      </c>
      <c r="E7339" s="210">
        <f t="shared" si="647"/>
        <v>0</v>
      </c>
      <c r="F7339" s="210">
        <f t="shared" si="647"/>
        <v>0</v>
      </c>
      <c r="G7339" s="210">
        <f t="shared" si="647"/>
        <v>0</v>
      </c>
      <c r="H7339" s="210">
        <f t="shared" si="647"/>
        <v>0</v>
      </c>
      <c r="I7339" s="210">
        <f t="shared" si="647"/>
        <v>0</v>
      </c>
      <c r="J7339" s="210">
        <f t="shared" si="647"/>
        <v>0</v>
      </c>
      <c r="K7339" s="210">
        <f t="shared" si="647"/>
        <v>0</v>
      </c>
      <c r="L7339" s="210">
        <f t="shared" si="647"/>
        <v>0</v>
      </c>
      <c r="M7339" s="210">
        <f t="shared" si="647"/>
        <v>0</v>
      </c>
      <c r="N7339" s="210">
        <f t="shared" si="647"/>
        <v>0</v>
      </c>
      <c r="O7339" s="210">
        <f t="shared" si="647"/>
        <v>0</v>
      </c>
      <c r="P7339" s="210">
        <f t="shared" si="647"/>
        <v>0</v>
      </c>
      <c r="Q7339" s="210">
        <f t="shared" si="647"/>
        <v>0</v>
      </c>
      <c r="R7339" s="210">
        <f t="shared" si="647"/>
        <v>0</v>
      </c>
    </row>
    <row r="7340" spans="1:18" hidden="1" outlineLevel="2" x14ac:dyDescent="0.35">
      <c r="A7340" s="209" t="str">
        <f>'Usages industrie'!A37</f>
        <v>Usage industriel n°34</v>
      </c>
      <c r="B7340" s="209" t="s">
        <v>637</v>
      </c>
      <c r="C7340" s="209"/>
      <c r="D7340" s="210">
        <f>IF(B$7297&lt;&gt;"",IF(B$7297='Usages industrie'!$K37,'Usages industrie'!J37,0),0)</f>
        <v>0</v>
      </c>
      <c r="E7340" s="210">
        <f t="shared" si="647"/>
        <v>0</v>
      </c>
      <c r="F7340" s="210">
        <f t="shared" si="647"/>
        <v>0</v>
      </c>
      <c r="G7340" s="210">
        <f t="shared" si="647"/>
        <v>0</v>
      </c>
      <c r="H7340" s="210">
        <f t="shared" si="647"/>
        <v>0</v>
      </c>
      <c r="I7340" s="210">
        <f t="shared" si="647"/>
        <v>0</v>
      </c>
      <c r="J7340" s="210">
        <f t="shared" si="647"/>
        <v>0</v>
      </c>
      <c r="K7340" s="210">
        <f t="shared" si="647"/>
        <v>0</v>
      </c>
      <c r="L7340" s="210">
        <f t="shared" si="647"/>
        <v>0</v>
      </c>
      <c r="M7340" s="210">
        <f t="shared" si="647"/>
        <v>0</v>
      </c>
      <c r="N7340" s="210">
        <f t="shared" si="647"/>
        <v>0</v>
      </c>
      <c r="O7340" s="210">
        <f t="shared" si="647"/>
        <v>0</v>
      </c>
      <c r="P7340" s="210">
        <f t="shared" si="647"/>
        <v>0</v>
      </c>
      <c r="Q7340" s="210">
        <f t="shared" si="647"/>
        <v>0</v>
      </c>
      <c r="R7340" s="210">
        <f t="shared" si="647"/>
        <v>0</v>
      </c>
    </row>
    <row r="7341" spans="1:18" hidden="1" outlineLevel="2" x14ac:dyDescent="0.35">
      <c r="A7341" s="209" t="str">
        <f>'Usages industrie'!A38</f>
        <v>Usage industriel n°35</v>
      </c>
      <c r="B7341" s="209" t="s">
        <v>637</v>
      </c>
      <c r="C7341" s="209"/>
      <c r="D7341" s="210">
        <f>IF(B$7297&lt;&gt;"",IF(B$7297='Usages industrie'!$K38,'Usages industrie'!J38,0),0)</f>
        <v>0</v>
      </c>
      <c r="E7341" s="210">
        <f t="shared" si="647"/>
        <v>0</v>
      </c>
      <c r="F7341" s="210">
        <f t="shared" si="647"/>
        <v>0</v>
      </c>
      <c r="G7341" s="210">
        <f t="shared" si="647"/>
        <v>0</v>
      </c>
      <c r="H7341" s="210">
        <f t="shared" si="647"/>
        <v>0</v>
      </c>
      <c r="I7341" s="210">
        <f t="shared" si="647"/>
        <v>0</v>
      </c>
      <c r="J7341" s="210">
        <f t="shared" si="647"/>
        <v>0</v>
      </c>
      <c r="K7341" s="210">
        <f t="shared" si="647"/>
        <v>0</v>
      </c>
      <c r="L7341" s="210">
        <f t="shared" si="647"/>
        <v>0</v>
      </c>
      <c r="M7341" s="210">
        <f t="shared" si="647"/>
        <v>0</v>
      </c>
      <c r="N7341" s="210">
        <f t="shared" si="647"/>
        <v>0</v>
      </c>
      <c r="O7341" s="210">
        <f t="shared" si="647"/>
        <v>0</v>
      </c>
      <c r="P7341" s="210">
        <f t="shared" si="647"/>
        <v>0</v>
      </c>
      <c r="Q7341" s="210">
        <f t="shared" si="647"/>
        <v>0</v>
      </c>
      <c r="R7341" s="210">
        <f t="shared" si="647"/>
        <v>0</v>
      </c>
    </row>
    <row r="7342" spans="1:18" hidden="1" outlineLevel="2" x14ac:dyDescent="0.35">
      <c r="A7342" s="209" t="str">
        <f>'Usages industrie'!A39</f>
        <v>Usage industriel n°36</v>
      </c>
      <c r="B7342" s="209" t="s">
        <v>637</v>
      </c>
      <c r="C7342" s="209"/>
      <c r="D7342" s="210">
        <f>IF(B$7297&lt;&gt;"",IF(B$7297='Usages industrie'!$K39,'Usages industrie'!J39,0),0)</f>
        <v>0</v>
      </c>
      <c r="E7342" s="210">
        <f t="shared" si="647"/>
        <v>0</v>
      </c>
      <c r="F7342" s="210">
        <f t="shared" si="647"/>
        <v>0</v>
      </c>
      <c r="G7342" s="210">
        <f t="shared" si="647"/>
        <v>0</v>
      </c>
      <c r="H7342" s="210">
        <f t="shared" si="647"/>
        <v>0</v>
      </c>
      <c r="I7342" s="210">
        <f t="shared" si="647"/>
        <v>0</v>
      </c>
      <c r="J7342" s="210">
        <f t="shared" si="647"/>
        <v>0</v>
      </c>
      <c r="K7342" s="210">
        <f t="shared" si="647"/>
        <v>0</v>
      </c>
      <c r="L7342" s="210">
        <f t="shared" si="647"/>
        <v>0</v>
      </c>
      <c r="M7342" s="210">
        <f t="shared" si="647"/>
        <v>0</v>
      </c>
      <c r="N7342" s="210">
        <f t="shared" si="647"/>
        <v>0</v>
      </c>
      <c r="O7342" s="210">
        <f t="shared" si="647"/>
        <v>0</v>
      </c>
      <c r="P7342" s="210">
        <f t="shared" si="647"/>
        <v>0</v>
      </c>
      <c r="Q7342" s="210">
        <f t="shared" si="647"/>
        <v>0</v>
      </c>
      <c r="R7342" s="210">
        <f t="shared" si="647"/>
        <v>0</v>
      </c>
    </row>
    <row r="7343" spans="1:18" hidden="1" outlineLevel="2" x14ac:dyDescent="0.35">
      <c r="A7343" s="209" t="str">
        <f>'Usages industrie'!A40</f>
        <v>Usage industriel n°37</v>
      </c>
      <c r="B7343" s="209" t="s">
        <v>637</v>
      </c>
      <c r="C7343" s="209"/>
      <c r="D7343" s="210">
        <f>IF(B$7297&lt;&gt;"",IF(B$7297='Usages industrie'!$K40,'Usages industrie'!J40,0),0)</f>
        <v>0</v>
      </c>
      <c r="E7343" s="210">
        <f t="shared" si="647"/>
        <v>0</v>
      </c>
      <c r="F7343" s="210">
        <f t="shared" si="647"/>
        <v>0</v>
      </c>
      <c r="G7343" s="210">
        <f t="shared" si="647"/>
        <v>0</v>
      </c>
      <c r="H7343" s="210">
        <f t="shared" si="647"/>
        <v>0</v>
      </c>
      <c r="I7343" s="210">
        <f t="shared" si="647"/>
        <v>0</v>
      </c>
      <c r="J7343" s="210">
        <f t="shared" si="647"/>
        <v>0</v>
      </c>
      <c r="K7343" s="210">
        <f t="shared" si="647"/>
        <v>0</v>
      </c>
      <c r="L7343" s="210">
        <f t="shared" si="647"/>
        <v>0</v>
      </c>
      <c r="M7343" s="210">
        <f t="shared" si="647"/>
        <v>0</v>
      </c>
      <c r="N7343" s="210">
        <f t="shared" si="647"/>
        <v>0</v>
      </c>
      <c r="O7343" s="210">
        <f t="shared" si="647"/>
        <v>0</v>
      </c>
      <c r="P7343" s="210">
        <f t="shared" si="647"/>
        <v>0</v>
      </c>
      <c r="Q7343" s="210">
        <f t="shared" si="647"/>
        <v>0</v>
      </c>
      <c r="R7343" s="210">
        <f t="shared" si="647"/>
        <v>0</v>
      </c>
    </row>
    <row r="7344" spans="1:18" hidden="1" outlineLevel="2" x14ac:dyDescent="0.35">
      <c r="A7344" s="209" t="str">
        <f>'Usages industrie'!A41</f>
        <v>Usage industriel n°38</v>
      </c>
      <c r="B7344" s="209" t="s">
        <v>637</v>
      </c>
      <c r="C7344" s="209"/>
      <c r="D7344" s="210">
        <f>IF(B$7297&lt;&gt;"",IF(B$7297='Usages industrie'!$K41,'Usages industrie'!J41,0),0)</f>
        <v>0</v>
      </c>
      <c r="E7344" s="210">
        <f t="shared" si="647"/>
        <v>0</v>
      </c>
      <c r="F7344" s="210">
        <f t="shared" si="647"/>
        <v>0</v>
      </c>
      <c r="G7344" s="210">
        <f t="shared" si="647"/>
        <v>0</v>
      </c>
      <c r="H7344" s="210">
        <f t="shared" si="647"/>
        <v>0</v>
      </c>
      <c r="I7344" s="210">
        <f t="shared" si="647"/>
        <v>0</v>
      </c>
      <c r="J7344" s="210">
        <f t="shared" si="647"/>
        <v>0</v>
      </c>
      <c r="K7344" s="210">
        <f t="shared" si="647"/>
        <v>0</v>
      </c>
      <c r="L7344" s="210">
        <f t="shared" si="647"/>
        <v>0</v>
      </c>
      <c r="M7344" s="210">
        <f t="shared" si="647"/>
        <v>0</v>
      </c>
      <c r="N7344" s="210">
        <f t="shared" si="647"/>
        <v>0</v>
      </c>
      <c r="O7344" s="210">
        <f t="shared" si="647"/>
        <v>0</v>
      </c>
      <c r="P7344" s="210">
        <f t="shared" si="647"/>
        <v>0</v>
      </c>
      <c r="Q7344" s="210">
        <f t="shared" si="647"/>
        <v>0</v>
      </c>
      <c r="R7344" s="210">
        <f t="shared" si="647"/>
        <v>0</v>
      </c>
    </row>
    <row r="7345" spans="1:18" hidden="1" outlineLevel="2" x14ac:dyDescent="0.35">
      <c r="A7345" s="209" t="str">
        <f>'Usages industrie'!A42</f>
        <v>Usage industriel n°39</v>
      </c>
      <c r="B7345" s="209" t="s">
        <v>637</v>
      </c>
      <c r="C7345" s="209"/>
      <c r="D7345" s="210">
        <f>IF(B$7297&lt;&gt;"",IF(B$7297='Usages industrie'!$K42,'Usages industrie'!J42,0),0)</f>
        <v>0</v>
      </c>
      <c r="E7345" s="210">
        <f t="shared" si="647"/>
        <v>0</v>
      </c>
      <c r="F7345" s="210">
        <f t="shared" si="647"/>
        <v>0</v>
      </c>
      <c r="G7345" s="210">
        <f t="shared" si="647"/>
        <v>0</v>
      </c>
      <c r="H7345" s="210">
        <f t="shared" si="647"/>
        <v>0</v>
      </c>
      <c r="I7345" s="210">
        <f t="shared" si="647"/>
        <v>0</v>
      </c>
      <c r="J7345" s="210">
        <f t="shared" si="647"/>
        <v>0</v>
      </c>
      <c r="K7345" s="210">
        <f t="shared" si="647"/>
        <v>0</v>
      </c>
      <c r="L7345" s="210">
        <f t="shared" si="647"/>
        <v>0</v>
      </c>
      <c r="M7345" s="210">
        <f t="shared" si="647"/>
        <v>0</v>
      </c>
      <c r="N7345" s="210">
        <f t="shared" si="647"/>
        <v>0</v>
      </c>
      <c r="O7345" s="210">
        <f t="shared" si="647"/>
        <v>0</v>
      </c>
      <c r="P7345" s="210">
        <f t="shared" si="647"/>
        <v>0</v>
      </c>
      <c r="Q7345" s="210">
        <f t="shared" si="647"/>
        <v>0</v>
      </c>
      <c r="R7345" s="210">
        <f t="shared" si="647"/>
        <v>0</v>
      </c>
    </row>
    <row r="7346" spans="1:18" hidden="1" outlineLevel="2" x14ac:dyDescent="0.35">
      <c r="A7346" s="209" t="str">
        <f>'Usages industrie'!A43</f>
        <v>Usage industriel n°40</v>
      </c>
      <c r="B7346" s="209" t="s">
        <v>637</v>
      </c>
      <c r="C7346" s="209"/>
      <c r="D7346" s="210">
        <f>IF(B$7297&lt;&gt;"",IF(B$7297='Usages industrie'!$K43,'Usages industrie'!J43,0),0)</f>
        <v>0</v>
      </c>
      <c r="E7346" s="210">
        <f t="shared" si="647"/>
        <v>0</v>
      </c>
      <c r="F7346" s="210">
        <f t="shared" si="647"/>
        <v>0</v>
      </c>
      <c r="G7346" s="210">
        <f t="shared" si="647"/>
        <v>0</v>
      </c>
      <c r="H7346" s="210">
        <f t="shared" si="647"/>
        <v>0</v>
      </c>
      <c r="I7346" s="210">
        <f t="shared" si="647"/>
        <v>0</v>
      </c>
      <c r="J7346" s="210">
        <f t="shared" si="647"/>
        <v>0</v>
      </c>
      <c r="K7346" s="210">
        <f t="shared" si="647"/>
        <v>0</v>
      </c>
      <c r="L7346" s="210">
        <f t="shared" si="647"/>
        <v>0</v>
      </c>
      <c r="M7346" s="210">
        <f t="shared" si="647"/>
        <v>0</v>
      </c>
      <c r="N7346" s="210">
        <f t="shared" si="647"/>
        <v>0</v>
      </c>
      <c r="O7346" s="210">
        <f t="shared" si="647"/>
        <v>0</v>
      </c>
      <c r="P7346" s="210">
        <f t="shared" si="647"/>
        <v>0</v>
      </c>
      <c r="Q7346" s="210">
        <f t="shared" si="647"/>
        <v>0</v>
      </c>
      <c r="R7346" s="210">
        <f t="shared" si="647"/>
        <v>0</v>
      </c>
    </row>
    <row r="7347" spans="1:18" hidden="1" outlineLevel="2" x14ac:dyDescent="0.35">
      <c r="A7347" s="209" t="str">
        <f>'Usages industrie'!A44</f>
        <v>Usage industriel n°41</v>
      </c>
      <c r="B7347" s="209" t="s">
        <v>637</v>
      </c>
      <c r="C7347" s="209"/>
      <c r="D7347" s="210">
        <f>IF(B$7297&lt;&gt;"",IF(B$7297='Usages industrie'!$K44,'Usages industrie'!J44,0),0)</f>
        <v>0</v>
      </c>
      <c r="E7347" s="210">
        <f t="shared" ref="E7347:R7356" si="648">$D7347</f>
        <v>0</v>
      </c>
      <c r="F7347" s="210">
        <f t="shared" si="648"/>
        <v>0</v>
      </c>
      <c r="G7347" s="210">
        <f t="shared" si="648"/>
        <v>0</v>
      </c>
      <c r="H7347" s="210">
        <f t="shared" si="648"/>
        <v>0</v>
      </c>
      <c r="I7347" s="210">
        <f t="shared" si="648"/>
        <v>0</v>
      </c>
      <c r="J7347" s="210">
        <f t="shared" si="648"/>
        <v>0</v>
      </c>
      <c r="K7347" s="210">
        <f t="shared" si="648"/>
        <v>0</v>
      </c>
      <c r="L7347" s="210">
        <f t="shared" si="648"/>
        <v>0</v>
      </c>
      <c r="M7347" s="210">
        <f t="shared" si="648"/>
        <v>0</v>
      </c>
      <c r="N7347" s="210">
        <f t="shared" si="648"/>
        <v>0</v>
      </c>
      <c r="O7347" s="210">
        <f t="shared" si="648"/>
        <v>0</v>
      </c>
      <c r="P7347" s="210">
        <f t="shared" si="648"/>
        <v>0</v>
      </c>
      <c r="Q7347" s="210">
        <f t="shared" si="648"/>
        <v>0</v>
      </c>
      <c r="R7347" s="210">
        <f t="shared" si="648"/>
        <v>0</v>
      </c>
    </row>
    <row r="7348" spans="1:18" hidden="1" outlineLevel="2" x14ac:dyDescent="0.35">
      <c r="A7348" s="209" t="str">
        <f>'Usages industrie'!A45</f>
        <v>Usage industriel n°42</v>
      </c>
      <c r="B7348" s="209" t="s">
        <v>637</v>
      </c>
      <c r="C7348" s="209"/>
      <c r="D7348" s="210">
        <f>IF(B$7297&lt;&gt;"",IF(B$7297='Usages industrie'!$K45,'Usages industrie'!J45,0),0)</f>
        <v>0</v>
      </c>
      <c r="E7348" s="210">
        <f t="shared" si="648"/>
        <v>0</v>
      </c>
      <c r="F7348" s="210">
        <f t="shared" si="648"/>
        <v>0</v>
      </c>
      <c r="G7348" s="210">
        <f t="shared" si="648"/>
        <v>0</v>
      </c>
      <c r="H7348" s="210">
        <f t="shared" si="648"/>
        <v>0</v>
      </c>
      <c r="I7348" s="210">
        <f t="shared" si="648"/>
        <v>0</v>
      </c>
      <c r="J7348" s="210">
        <f t="shared" si="648"/>
        <v>0</v>
      </c>
      <c r="K7348" s="210">
        <f t="shared" si="648"/>
        <v>0</v>
      </c>
      <c r="L7348" s="210">
        <f t="shared" si="648"/>
        <v>0</v>
      </c>
      <c r="M7348" s="210">
        <f t="shared" si="648"/>
        <v>0</v>
      </c>
      <c r="N7348" s="210">
        <f t="shared" si="648"/>
        <v>0</v>
      </c>
      <c r="O7348" s="210">
        <f t="shared" si="648"/>
        <v>0</v>
      </c>
      <c r="P7348" s="210">
        <f t="shared" si="648"/>
        <v>0</v>
      </c>
      <c r="Q7348" s="210">
        <f t="shared" si="648"/>
        <v>0</v>
      </c>
      <c r="R7348" s="210">
        <f t="shared" si="648"/>
        <v>0</v>
      </c>
    </row>
    <row r="7349" spans="1:18" hidden="1" outlineLevel="2" x14ac:dyDescent="0.35">
      <c r="A7349" s="209" t="str">
        <f>'Usages industrie'!A46</f>
        <v>Usage industriel n°43</v>
      </c>
      <c r="B7349" s="209" t="s">
        <v>637</v>
      </c>
      <c r="C7349" s="209"/>
      <c r="D7349" s="210">
        <f>IF(B$7297&lt;&gt;"",IF(B$7297='Usages industrie'!$K46,'Usages industrie'!J46,0),0)</f>
        <v>0</v>
      </c>
      <c r="E7349" s="210">
        <f t="shared" si="648"/>
        <v>0</v>
      </c>
      <c r="F7349" s="210">
        <f t="shared" si="648"/>
        <v>0</v>
      </c>
      <c r="G7349" s="210">
        <f t="shared" si="648"/>
        <v>0</v>
      </c>
      <c r="H7349" s="210">
        <f t="shared" si="648"/>
        <v>0</v>
      </c>
      <c r="I7349" s="210">
        <f t="shared" si="648"/>
        <v>0</v>
      </c>
      <c r="J7349" s="210">
        <f t="shared" si="648"/>
        <v>0</v>
      </c>
      <c r="K7349" s="210">
        <f t="shared" si="648"/>
        <v>0</v>
      </c>
      <c r="L7349" s="210">
        <f t="shared" si="648"/>
        <v>0</v>
      </c>
      <c r="M7349" s="210">
        <f t="shared" si="648"/>
        <v>0</v>
      </c>
      <c r="N7349" s="210">
        <f t="shared" si="648"/>
        <v>0</v>
      </c>
      <c r="O7349" s="210">
        <f t="shared" si="648"/>
        <v>0</v>
      </c>
      <c r="P7349" s="210">
        <f t="shared" si="648"/>
        <v>0</v>
      </c>
      <c r="Q7349" s="210">
        <f t="shared" si="648"/>
        <v>0</v>
      </c>
      <c r="R7349" s="210">
        <f t="shared" si="648"/>
        <v>0</v>
      </c>
    </row>
    <row r="7350" spans="1:18" hidden="1" outlineLevel="2" x14ac:dyDescent="0.35">
      <c r="A7350" s="209" t="str">
        <f>'Usages industrie'!A47</f>
        <v>Usage industriel n°44</v>
      </c>
      <c r="B7350" s="209" t="s">
        <v>637</v>
      </c>
      <c r="C7350" s="209"/>
      <c r="D7350" s="210">
        <f>IF(B$7297&lt;&gt;"",IF(B$7297='Usages industrie'!$K47,'Usages industrie'!J47,0),0)</f>
        <v>0</v>
      </c>
      <c r="E7350" s="210">
        <f t="shared" si="648"/>
        <v>0</v>
      </c>
      <c r="F7350" s="210">
        <f t="shared" si="648"/>
        <v>0</v>
      </c>
      <c r="G7350" s="210">
        <f t="shared" si="648"/>
        <v>0</v>
      </c>
      <c r="H7350" s="210">
        <f t="shared" si="648"/>
        <v>0</v>
      </c>
      <c r="I7350" s="210">
        <f t="shared" si="648"/>
        <v>0</v>
      </c>
      <c r="J7350" s="210">
        <f t="shared" si="648"/>
        <v>0</v>
      </c>
      <c r="K7350" s="210">
        <f t="shared" si="648"/>
        <v>0</v>
      </c>
      <c r="L7350" s="210">
        <f t="shared" si="648"/>
        <v>0</v>
      </c>
      <c r="M7350" s="210">
        <f t="shared" si="648"/>
        <v>0</v>
      </c>
      <c r="N7350" s="210">
        <f t="shared" si="648"/>
        <v>0</v>
      </c>
      <c r="O7350" s="210">
        <f t="shared" si="648"/>
        <v>0</v>
      </c>
      <c r="P7350" s="210">
        <f t="shared" si="648"/>
        <v>0</v>
      </c>
      <c r="Q7350" s="210">
        <f t="shared" si="648"/>
        <v>0</v>
      </c>
      <c r="R7350" s="210">
        <f t="shared" si="648"/>
        <v>0</v>
      </c>
    </row>
    <row r="7351" spans="1:18" hidden="1" outlineLevel="2" x14ac:dyDescent="0.35">
      <c r="A7351" s="209" t="str">
        <f>'Usages industrie'!A48</f>
        <v>Usage industriel n°45</v>
      </c>
      <c r="B7351" s="209" t="s">
        <v>637</v>
      </c>
      <c r="C7351" s="209"/>
      <c r="D7351" s="210">
        <f>IF(B$7297&lt;&gt;"",IF(B$7297='Usages industrie'!$K48,'Usages industrie'!J48,0),0)</f>
        <v>0</v>
      </c>
      <c r="E7351" s="210">
        <f t="shared" si="648"/>
        <v>0</v>
      </c>
      <c r="F7351" s="210">
        <f t="shared" si="648"/>
        <v>0</v>
      </c>
      <c r="G7351" s="210">
        <f t="shared" si="648"/>
        <v>0</v>
      </c>
      <c r="H7351" s="210">
        <f t="shared" si="648"/>
        <v>0</v>
      </c>
      <c r="I7351" s="210">
        <f t="shared" si="648"/>
        <v>0</v>
      </c>
      <c r="J7351" s="210">
        <f t="shared" si="648"/>
        <v>0</v>
      </c>
      <c r="K7351" s="210">
        <f t="shared" si="648"/>
        <v>0</v>
      </c>
      <c r="L7351" s="210">
        <f t="shared" si="648"/>
        <v>0</v>
      </c>
      <c r="M7351" s="210">
        <f t="shared" si="648"/>
        <v>0</v>
      </c>
      <c r="N7351" s="210">
        <f t="shared" si="648"/>
        <v>0</v>
      </c>
      <c r="O7351" s="210">
        <f t="shared" si="648"/>
        <v>0</v>
      </c>
      <c r="P7351" s="210">
        <f t="shared" si="648"/>
        <v>0</v>
      </c>
      <c r="Q7351" s="210">
        <f t="shared" si="648"/>
        <v>0</v>
      </c>
      <c r="R7351" s="210">
        <f t="shared" si="648"/>
        <v>0</v>
      </c>
    </row>
    <row r="7352" spans="1:18" hidden="1" outlineLevel="2" x14ac:dyDescent="0.35">
      <c r="A7352" s="209" t="str">
        <f>'Usages industrie'!A49</f>
        <v>Usage industriel n°46</v>
      </c>
      <c r="B7352" s="209" t="s">
        <v>637</v>
      </c>
      <c r="C7352" s="209"/>
      <c r="D7352" s="210">
        <f>IF(B$7297&lt;&gt;"",IF(B$7297='Usages industrie'!$K49,'Usages industrie'!J49,0),0)</f>
        <v>0</v>
      </c>
      <c r="E7352" s="210">
        <f t="shared" si="648"/>
        <v>0</v>
      </c>
      <c r="F7352" s="210">
        <f t="shared" si="648"/>
        <v>0</v>
      </c>
      <c r="G7352" s="210">
        <f t="shared" si="648"/>
        <v>0</v>
      </c>
      <c r="H7352" s="210">
        <f t="shared" si="648"/>
        <v>0</v>
      </c>
      <c r="I7352" s="210">
        <f t="shared" si="648"/>
        <v>0</v>
      </c>
      <c r="J7352" s="210">
        <f t="shared" si="648"/>
        <v>0</v>
      </c>
      <c r="K7352" s="210">
        <f t="shared" si="648"/>
        <v>0</v>
      </c>
      <c r="L7352" s="210">
        <f t="shared" si="648"/>
        <v>0</v>
      </c>
      <c r="M7352" s="210">
        <f t="shared" si="648"/>
        <v>0</v>
      </c>
      <c r="N7352" s="210">
        <f t="shared" si="648"/>
        <v>0</v>
      </c>
      <c r="O7352" s="210">
        <f t="shared" si="648"/>
        <v>0</v>
      </c>
      <c r="P7352" s="210">
        <f t="shared" si="648"/>
        <v>0</v>
      </c>
      <c r="Q7352" s="210">
        <f t="shared" si="648"/>
        <v>0</v>
      </c>
      <c r="R7352" s="210">
        <f t="shared" si="648"/>
        <v>0</v>
      </c>
    </row>
    <row r="7353" spans="1:18" hidden="1" outlineLevel="2" x14ac:dyDescent="0.35">
      <c r="A7353" s="209" t="str">
        <f>'Usages industrie'!A50</f>
        <v>Usage industriel n°47</v>
      </c>
      <c r="B7353" s="209" t="s">
        <v>637</v>
      </c>
      <c r="C7353" s="209"/>
      <c r="D7353" s="210">
        <f>IF(B$7297&lt;&gt;"",IF(B$7297='Usages industrie'!$K50,'Usages industrie'!J50,0),0)</f>
        <v>0</v>
      </c>
      <c r="E7353" s="210">
        <f t="shared" si="648"/>
        <v>0</v>
      </c>
      <c r="F7353" s="210">
        <f t="shared" si="648"/>
        <v>0</v>
      </c>
      <c r="G7353" s="210">
        <f t="shared" si="648"/>
        <v>0</v>
      </c>
      <c r="H7353" s="210">
        <f t="shared" si="648"/>
        <v>0</v>
      </c>
      <c r="I7353" s="210">
        <f t="shared" si="648"/>
        <v>0</v>
      </c>
      <c r="J7353" s="210">
        <f t="shared" si="648"/>
        <v>0</v>
      </c>
      <c r="K7353" s="210">
        <f t="shared" si="648"/>
        <v>0</v>
      </c>
      <c r="L7353" s="210">
        <f t="shared" si="648"/>
        <v>0</v>
      </c>
      <c r="M7353" s="210">
        <f t="shared" si="648"/>
        <v>0</v>
      </c>
      <c r="N7353" s="210">
        <f t="shared" si="648"/>
        <v>0</v>
      </c>
      <c r="O7353" s="210">
        <f t="shared" si="648"/>
        <v>0</v>
      </c>
      <c r="P7353" s="210">
        <f t="shared" si="648"/>
        <v>0</v>
      </c>
      <c r="Q7353" s="210">
        <f t="shared" si="648"/>
        <v>0</v>
      </c>
      <c r="R7353" s="210">
        <f t="shared" si="648"/>
        <v>0</v>
      </c>
    </row>
    <row r="7354" spans="1:18" hidden="1" outlineLevel="2" x14ac:dyDescent="0.35">
      <c r="A7354" s="209" t="str">
        <f>'Usages industrie'!A51</f>
        <v>Usage industriel n°48</v>
      </c>
      <c r="B7354" s="209" t="s">
        <v>637</v>
      </c>
      <c r="C7354" s="209"/>
      <c r="D7354" s="210">
        <f>IF(B$7297&lt;&gt;"",IF(B$7297='Usages industrie'!$K51,'Usages industrie'!J51,0),0)</f>
        <v>0</v>
      </c>
      <c r="E7354" s="210">
        <f t="shared" si="648"/>
        <v>0</v>
      </c>
      <c r="F7354" s="210">
        <f t="shared" si="648"/>
        <v>0</v>
      </c>
      <c r="G7354" s="210">
        <f t="shared" si="648"/>
        <v>0</v>
      </c>
      <c r="H7354" s="210">
        <f t="shared" si="648"/>
        <v>0</v>
      </c>
      <c r="I7354" s="210">
        <f t="shared" si="648"/>
        <v>0</v>
      </c>
      <c r="J7354" s="210">
        <f t="shared" si="648"/>
        <v>0</v>
      </c>
      <c r="K7354" s="210">
        <f t="shared" si="648"/>
        <v>0</v>
      </c>
      <c r="L7354" s="210">
        <f t="shared" si="648"/>
        <v>0</v>
      </c>
      <c r="M7354" s="210">
        <f t="shared" si="648"/>
        <v>0</v>
      </c>
      <c r="N7354" s="210">
        <f t="shared" si="648"/>
        <v>0</v>
      </c>
      <c r="O7354" s="210">
        <f t="shared" si="648"/>
        <v>0</v>
      </c>
      <c r="P7354" s="210">
        <f t="shared" si="648"/>
        <v>0</v>
      </c>
      <c r="Q7354" s="210">
        <f t="shared" si="648"/>
        <v>0</v>
      </c>
      <c r="R7354" s="210">
        <f t="shared" si="648"/>
        <v>0</v>
      </c>
    </row>
    <row r="7355" spans="1:18" hidden="1" outlineLevel="2" x14ac:dyDescent="0.35">
      <c r="A7355" s="209" t="str">
        <f>'Usages industrie'!A52</f>
        <v>Usage industriel n°49</v>
      </c>
      <c r="B7355" s="209" t="s">
        <v>637</v>
      </c>
      <c r="C7355" s="209"/>
      <c r="D7355" s="210">
        <f>IF(B$7297&lt;&gt;"",IF(B$7297='Usages industrie'!$K52,'Usages industrie'!J52,0),0)</f>
        <v>0</v>
      </c>
      <c r="E7355" s="210">
        <f t="shared" si="648"/>
        <v>0</v>
      </c>
      <c r="F7355" s="210">
        <f t="shared" si="648"/>
        <v>0</v>
      </c>
      <c r="G7355" s="210">
        <f t="shared" si="648"/>
        <v>0</v>
      </c>
      <c r="H7355" s="210">
        <f t="shared" si="648"/>
        <v>0</v>
      </c>
      <c r="I7355" s="210">
        <f t="shared" si="648"/>
        <v>0</v>
      </c>
      <c r="J7355" s="210">
        <f t="shared" si="648"/>
        <v>0</v>
      </c>
      <c r="K7355" s="210">
        <f t="shared" si="648"/>
        <v>0</v>
      </c>
      <c r="L7355" s="210">
        <f t="shared" si="648"/>
        <v>0</v>
      </c>
      <c r="M7355" s="210">
        <f t="shared" si="648"/>
        <v>0</v>
      </c>
      <c r="N7355" s="210">
        <f t="shared" si="648"/>
        <v>0</v>
      </c>
      <c r="O7355" s="210">
        <f t="shared" si="648"/>
        <v>0</v>
      </c>
      <c r="P7355" s="210">
        <f t="shared" si="648"/>
        <v>0</v>
      </c>
      <c r="Q7355" s="210">
        <f t="shared" si="648"/>
        <v>0</v>
      </c>
      <c r="R7355" s="210">
        <f t="shared" si="648"/>
        <v>0</v>
      </c>
    </row>
    <row r="7356" spans="1:18" hidden="1" outlineLevel="2" x14ac:dyDescent="0.35">
      <c r="A7356" s="209" t="str">
        <f>'Usages industrie'!A53</f>
        <v>Usage industriel n°50</v>
      </c>
      <c r="B7356" s="209" t="s">
        <v>637</v>
      </c>
      <c r="C7356" s="209"/>
      <c r="D7356" s="210">
        <f>IF(B$7297&lt;&gt;"",IF(B$7297='Usages industrie'!$K53,'Usages industrie'!J53,0),0)</f>
        <v>0</v>
      </c>
      <c r="E7356" s="210">
        <f t="shared" si="648"/>
        <v>0</v>
      </c>
      <c r="F7356" s="210">
        <f t="shared" si="648"/>
        <v>0</v>
      </c>
      <c r="G7356" s="210">
        <f t="shared" si="648"/>
        <v>0</v>
      </c>
      <c r="H7356" s="210">
        <f t="shared" si="648"/>
        <v>0</v>
      </c>
      <c r="I7356" s="210">
        <f t="shared" si="648"/>
        <v>0</v>
      </c>
      <c r="J7356" s="210">
        <f t="shared" si="648"/>
        <v>0</v>
      </c>
      <c r="K7356" s="210">
        <f t="shared" si="648"/>
        <v>0</v>
      </c>
      <c r="L7356" s="210">
        <f t="shared" si="648"/>
        <v>0</v>
      </c>
      <c r="M7356" s="210">
        <f t="shared" si="648"/>
        <v>0</v>
      </c>
      <c r="N7356" s="210">
        <f t="shared" si="648"/>
        <v>0</v>
      </c>
      <c r="O7356" s="210">
        <f t="shared" si="648"/>
        <v>0</v>
      </c>
      <c r="P7356" s="210">
        <f t="shared" si="648"/>
        <v>0</v>
      </c>
      <c r="Q7356" s="210">
        <f t="shared" si="648"/>
        <v>0</v>
      </c>
      <c r="R7356" s="210">
        <f t="shared" si="648"/>
        <v>0</v>
      </c>
    </row>
    <row r="7357" spans="1:18" hidden="1" outlineLevel="1" collapsed="1" x14ac:dyDescent="0.35">
      <c r="A7357" s="209" t="s">
        <v>638</v>
      </c>
      <c r="B7357" s="209"/>
      <c r="C7357" s="209"/>
      <c r="D7357" s="210">
        <f t="shared" ref="D7357:R7357" si="649">SUM(D7307:D7356)</f>
        <v>0</v>
      </c>
      <c r="E7357" s="210">
        <f t="shared" si="649"/>
        <v>0</v>
      </c>
      <c r="F7357" s="210">
        <f t="shared" si="649"/>
        <v>0</v>
      </c>
      <c r="G7357" s="210">
        <f t="shared" si="649"/>
        <v>0</v>
      </c>
      <c r="H7357" s="210">
        <f t="shared" si="649"/>
        <v>0</v>
      </c>
      <c r="I7357" s="210">
        <f t="shared" si="649"/>
        <v>0</v>
      </c>
      <c r="J7357" s="210">
        <f t="shared" si="649"/>
        <v>0</v>
      </c>
      <c r="K7357" s="210">
        <f t="shared" si="649"/>
        <v>0</v>
      </c>
      <c r="L7357" s="210">
        <f t="shared" si="649"/>
        <v>0</v>
      </c>
      <c r="M7357" s="210">
        <f t="shared" si="649"/>
        <v>0</v>
      </c>
      <c r="N7357" s="210">
        <f t="shared" si="649"/>
        <v>0</v>
      </c>
      <c r="O7357" s="210">
        <f t="shared" si="649"/>
        <v>0</v>
      </c>
      <c r="P7357" s="210">
        <f t="shared" si="649"/>
        <v>0</v>
      </c>
      <c r="Q7357" s="210">
        <f t="shared" si="649"/>
        <v>0</v>
      </c>
      <c r="R7357" s="210">
        <f t="shared" si="649"/>
        <v>0</v>
      </c>
    </row>
    <row r="7358" spans="1:18" hidden="1" outlineLevel="2" x14ac:dyDescent="0.35">
      <c r="A7358" s="209" t="str">
        <f>'Usages industrie'!A4</f>
        <v>Usage industriel n°1</v>
      </c>
      <c r="B7358" s="209" t="s">
        <v>639</v>
      </c>
      <c r="C7358" s="209"/>
      <c r="D7358" s="210">
        <f>D7307*'Usages industrie'!$O4*(1+'Usages industrie'!$P4)^(D$7301-$D$7301)/1000</f>
        <v>0</v>
      </c>
      <c r="E7358" s="210">
        <f>E7307*'Usages industrie'!$O4*(1+'Usages industrie'!$P4)^(E$7301-$D$7301)/1000</f>
        <v>0</v>
      </c>
      <c r="F7358" s="210">
        <f>F7307*'Usages industrie'!$O4*(1+'Usages industrie'!$P4)^(F$7301-$D$7301)/1000</f>
        <v>0</v>
      </c>
      <c r="G7358" s="210">
        <f>G7307*'Usages industrie'!$O4*(1+'Usages industrie'!$P4)^(G$7301-$D$7301)/1000</f>
        <v>0</v>
      </c>
      <c r="H7358" s="210">
        <f>H7307*'Usages industrie'!$O4*(1+'Usages industrie'!$P4)^(H$7301-$D$7301)/1000</f>
        <v>0</v>
      </c>
      <c r="I7358" s="210">
        <f>I7307*'Usages industrie'!$O4*(1+'Usages industrie'!$P4)^(I$7301-$D$7301)/1000</f>
        <v>0</v>
      </c>
      <c r="J7358" s="210">
        <f>J7307*'Usages industrie'!$O4*(1+'Usages industrie'!$P4)^(J$7301-$D$7301)/1000</f>
        <v>0</v>
      </c>
      <c r="K7358" s="210">
        <f>K7307*'Usages industrie'!$O4*(1+'Usages industrie'!$P4)^(K$7301-$D$7301)/1000</f>
        <v>0</v>
      </c>
      <c r="L7358" s="210">
        <f>L7307*'Usages industrie'!$O4*(1+'Usages industrie'!$P4)^(L$7301-$D$7301)/1000</f>
        <v>0</v>
      </c>
      <c r="M7358" s="210">
        <f>M7307*'Usages industrie'!$O4*(1+'Usages industrie'!$P4)^(M$7301-$D$7301)/1000</f>
        <v>0</v>
      </c>
      <c r="N7358" s="210">
        <f>N7307*'Usages industrie'!$O4*(1+'Usages industrie'!$P4)^(N$7301-$D$7301)/1000</f>
        <v>0</v>
      </c>
      <c r="O7358" s="210">
        <f>O7307*'Usages industrie'!$O4*(1+'Usages industrie'!$P4)^(O$7301-$D$7301)/1000</f>
        <v>0</v>
      </c>
      <c r="P7358" s="210">
        <f>P7307*'Usages industrie'!$O4*(1+'Usages industrie'!$P4)^(P$7301-$D$7301)/1000</f>
        <v>0</v>
      </c>
      <c r="Q7358" s="210">
        <f>Q7307*'Usages industrie'!$O4*(1+'Usages industrie'!$P4)^(Q$7301-$D$7301)/1000</f>
        <v>0</v>
      </c>
      <c r="R7358" s="210">
        <f>R7307*'Usages industrie'!$O4*(1+'Usages industrie'!$P4)^(R$7301-$D$7301)/1000</f>
        <v>0</v>
      </c>
    </row>
    <row r="7359" spans="1:18" hidden="1" outlineLevel="2" x14ac:dyDescent="0.35">
      <c r="A7359" s="209" t="str">
        <f>'Usages industrie'!A5</f>
        <v>Usage industriel n°2</v>
      </c>
      <c r="B7359" s="209" t="s">
        <v>639</v>
      </c>
      <c r="C7359" s="209"/>
      <c r="D7359" s="210">
        <f>D7308*'Usages industrie'!$O5*(1+'Usages industrie'!$P5)^(D$7301-$D$7301)/1000</f>
        <v>0</v>
      </c>
      <c r="E7359" s="210">
        <f>E7308*'Usages industrie'!$O5*(1+'Usages industrie'!$P5)^(E$7301-$D$7301)/1000</f>
        <v>0</v>
      </c>
      <c r="F7359" s="210">
        <f>F7308*'Usages industrie'!$O5*(1+'Usages industrie'!$P5)^(F$7301-$D$7301)/1000</f>
        <v>0</v>
      </c>
      <c r="G7359" s="210">
        <f>G7308*'Usages industrie'!$O5*(1+'Usages industrie'!$P5)^(G$7301-$D$7301)/1000</f>
        <v>0</v>
      </c>
      <c r="H7359" s="210">
        <f>H7308*'Usages industrie'!$O5*(1+'Usages industrie'!$P5)^(H$7301-$D$7301)/1000</f>
        <v>0</v>
      </c>
      <c r="I7359" s="210">
        <f>I7308*'Usages industrie'!$O5*(1+'Usages industrie'!$P5)^(I$7301-$D$7301)/1000</f>
        <v>0</v>
      </c>
      <c r="J7359" s="210">
        <f>J7308*'Usages industrie'!$O5*(1+'Usages industrie'!$P5)^(J$7301-$D$7301)/1000</f>
        <v>0</v>
      </c>
      <c r="K7359" s="210">
        <f>K7308*'Usages industrie'!$O5*(1+'Usages industrie'!$P5)^(K$7301-$D$7301)/1000</f>
        <v>0</v>
      </c>
      <c r="L7359" s="210">
        <f>L7308*'Usages industrie'!$O5*(1+'Usages industrie'!$P5)^(L$7301-$D$7301)/1000</f>
        <v>0</v>
      </c>
      <c r="M7359" s="210">
        <f>M7308*'Usages industrie'!$O5*(1+'Usages industrie'!$P5)^(M$7301-$D$7301)/1000</f>
        <v>0</v>
      </c>
      <c r="N7359" s="210">
        <f>N7308*'Usages industrie'!$O5*(1+'Usages industrie'!$P5)^(N$7301-$D$7301)/1000</f>
        <v>0</v>
      </c>
      <c r="O7359" s="210">
        <f>O7308*'Usages industrie'!$O5*(1+'Usages industrie'!$P5)^(O$7301-$D$7301)/1000</f>
        <v>0</v>
      </c>
      <c r="P7359" s="210">
        <f>P7308*'Usages industrie'!$O5*(1+'Usages industrie'!$P5)^(P$7301-$D$7301)/1000</f>
        <v>0</v>
      </c>
      <c r="Q7359" s="210">
        <f>Q7308*'Usages industrie'!$O5*(1+'Usages industrie'!$P5)^(Q$7301-$D$7301)/1000</f>
        <v>0</v>
      </c>
      <c r="R7359" s="210">
        <f>R7308*'Usages industrie'!$O5*(1+'Usages industrie'!$P5)^(R$7301-$D$7301)/1000</f>
        <v>0</v>
      </c>
    </row>
    <row r="7360" spans="1:18" hidden="1" outlineLevel="2" x14ac:dyDescent="0.35">
      <c r="A7360" s="209" t="str">
        <f>'Usages industrie'!A6</f>
        <v>Usage industriel n°3</v>
      </c>
      <c r="B7360" s="209" t="s">
        <v>639</v>
      </c>
      <c r="C7360" s="209"/>
      <c r="D7360" s="210">
        <f>D7309*'Usages industrie'!$O6*(1+'Usages industrie'!$P6)^(D$7301-$D$7301)/1000</f>
        <v>0</v>
      </c>
      <c r="E7360" s="210">
        <f>E7309*'Usages industrie'!$O6*(1+'Usages industrie'!$P6)^(E$7301-$D$7301)/1000</f>
        <v>0</v>
      </c>
      <c r="F7360" s="210">
        <f>F7309*'Usages industrie'!$O6*(1+'Usages industrie'!$P6)^(F$7301-$D$7301)/1000</f>
        <v>0</v>
      </c>
      <c r="G7360" s="210">
        <f>G7309*'Usages industrie'!$O6*(1+'Usages industrie'!$P6)^(G$7301-$D$7301)/1000</f>
        <v>0</v>
      </c>
      <c r="H7360" s="210">
        <f>H7309*'Usages industrie'!$O6*(1+'Usages industrie'!$P6)^(H$7301-$D$7301)/1000</f>
        <v>0</v>
      </c>
      <c r="I7360" s="210">
        <f>I7309*'Usages industrie'!$O6*(1+'Usages industrie'!$P6)^(I$7301-$D$7301)/1000</f>
        <v>0</v>
      </c>
      <c r="J7360" s="210">
        <f>J7309*'Usages industrie'!$O6*(1+'Usages industrie'!$P6)^(J$7301-$D$7301)/1000</f>
        <v>0</v>
      </c>
      <c r="K7360" s="210">
        <f>K7309*'Usages industrie'!$O6*(1+'Usages industrie'!$P6)^(K$7301-$D$7301)/1000</f>
        <v>0</v>
      </c>
      <c r="L7360" s="210">
        <f>L7309*'Usages industrie'!$O6*(1+'Usages industrie'!$P6)^(L$7301-$D$7301)/1000</f>
        <v>0</v>
      </c>
      <c r="M7360" s="210">
        <f>M7309*'Usages industrie'!$O6*(1+'Usages industrie'!$P6)^(M$7301-$D$7301)/1000</f>
        <v>0</v>
      </c>
      <c r="N7360" s="210">
        <f>N7309*'Usages industrie'!$O6*(1+'Usages industrie'!$P6)^(N$7301-$D$7301)/1000</f>
        <v>0</v>
      </c>
      <c r="O7360" s="210">
        <f>O7309*'Usages industrie'!$O6*(1+'Usages industrie'!$P6)^(O$7301-$D$7301)/1000</f>
        <v>0</v>
      </c>
      <c r="P7360" s="210">
        <f>P7309*'Usages industrie'!$O6*(1+'Usages industrie'!$P6)^(P$7301-$D$7301)/1000</f>
        <v>0</v>
      </c>
      <c r="Q7360" s="210">
        <f>Q7309*'Usages industrie'!$O6*(1+'Usages industrie'!$P6)^(Q$7301-$D$7301)/1000</f>
        <v>0</v>
      </c>
      <c r="R7360" s="210">
        <f>R7309*'Usages industrie'!$O6*(1+'Usages industrie'!$P6)^(R$7301-$D$7301)/1000</f>
        <v>0</v>
      </c>
    </row>
    <row r="7361" spans="1:18" hidden="1" outlineLevel="2" x14ac:dyDescent="0.35">
      <c r="A7361" s="209" t="str">
        <f>'Usages industrie'!A7</f>
        <v>Usage industriel n°4</v>
      </c>
      <c r="B7361" s="209" t="s">
        <v>639</v>
      </c>
      <c r="C7361" s="209"/>
      <c r="D7361" s="210">
        <f>D7310*'Usages industrie'!$O7*(1+'Usages industrie'!$P7)^(D$7301-$D$7301)/1000</f>
        <v>0</v>
      </c>
      <c r="E7361" s="210">
        <f>E7310*'Usages industrie'!$O7*(1+'Usages industrie'!$P7)^(E$7301-$D$7301)/1000</f>
        <v>0</v>
      </c>
      <c r="F7361" s="210">
        <f>F7310*'Usages industrie'!$O7*(1+'Usages industrie'!$P7)^(F$7301-$D$7301)/1000</f>
        <v>0</v>
      </c>
      <c r="G7361" s="210">
        <f>G7310*'Usages industrie'!$O7*(1+'Usages industrie'!$P7)^(G$7301-$D$7301)/1000</f>
        <v>0</v>
      </c>
      <c r="H7361" s="210">
        <f>H7310*'Usages industrie'!$O7*(1+'Usages industrie'!$P7)^(H$7301-$D$7301)/1000</f>
        <v>0</v>
      </c>
      <c r="I7361" s="210">
        <f>I7310*'Usages industrie'!$O7*(1+'Usages industrie'!$P7)^(I$7301-$D$7301)/1000</f>
        <v>0</v>
      </c>
      <c r="J7361" s="210">
        <f>J7310*'Usages industrie'!$O7*(1+'Usages industrie'!$P7)^(J$7301-$D$7301)/1000</f>
        <v>0</v>
      </c>
      <c r="K7361" s="210">
        <f>K7310*'Usages industrie'!$O7*(1+'Usages industrie'!$P7)^(K$7301-$D$7301)/1000</f>
        <v>0</v>
      </c>
      <c r="L7361" s="210">
        <f>L7310*'Usages industrie'!$O7*(1+'Usages industrie'!$P7)^(L$7301-$D$7301)/1000</f>
        <v>0</v>
      </c>
      <c r="M7361" s="210">
        <f>M7310*'Usages industrie'!$O7*(1+'Usages industrie'!$P7)^(M$7301-$D$7301)/1000</f>
        <v>0</v>
      </c>
      <c r="N7361" s="210">
        <f>N7310*'Usages industrie'!$O7*(1+'Usages industrie'!$P7)^(N$7301-$D$7301)/1000</f>
        <v>0</v>
      </c>
      <c r="O7361" s="210">
        <f>O7310*'Usages industrie'!$O7*(1+'Usages industrie'!$P7)^(O$7301-$D$7301)/1000</f>
        <v>0</v>
      </c>
      <c r="P7361" s="210">
        <f>P7310*'Usages industrie'!$O7*(1+'Usages industrie'!$P7)^(P$7301-$D$7301)/1000</f>
        <v>0</v>
      </c>
      <c r="Q7361" s="210">
        <f>Q7310*'Usages industrie'!$O7*(1+'Usages industrie'!$P7)^(Q$7301-$D$7301)/1000</f>
        <v>0</v>
      </c>
      <c r="R7361" s="210">
        <f>R7310*'Usages industrie'!$O7*(1+'Usages industrie'!$P7)^(R$7301-$D$7301)/1000</f>
        <v>0</v>
      </c>
    </row>
    <row r="7362" spans="1:18" hidden="1" outlineLevel="2" x14ac:dyDescent="0.35">
      <c r="A7362" s="209" t="str">
        <f>'Usages industrie'!A8</f>
        <v>Usage industriel n°5</v>
      </c>
      <c r="B7362" s="209" t="s">
        <v>639</v>
      </c>
      <c r="C7362" s="209"/>
      <c r="D7362" s="210">
        <f>D7311*'Usages industrie'!$O8*(1+'Usages industrie'!$P8)^(D$7301-$D$7301)/1000</f>
        <v>0</v>
      </c>
      <c r="E7362" s="210">
        <f>E7311*'Usages industrie'!$O8*(1+'Usages industrie'!$P8)^(E$7301-$D$7301)/1000</f>
        <v>0</v>
      </c>
      <c r="F7362" s="210">
        <f>F7311*'Usages industrie'!$O8*(1+'Usages industrie'!$P8)^(F$7301-$D$7301)/1000</f>
        <v>0</v>
      </c>
      <c r="G7362" s="210">
        <f>G7311*'Usages industrie'!$O8*(1+'Usages industrie'!$P8)^(G$7301-$D$7301)/1000</f>
        <v>0</v>
      </c>
      <c r="H7362" s="210">
        <f>H7311*'Usages industrie'!$O8*(1+'Usages industrie'!$P8)^(H$7301-$D$7301)/1000</f>
        <v>0</v>
      </c>
      <c r="I7362" s="210">
        <f>I7311*'Usages industrie'!$O8*(1+'Usages industrie'!$P8)^(I$7301-$D$7301)/1000</f>
        <v>0</v>
      </c>
      <c r="J7362" s="210">
        <f>J7311*'Usages industrie'!$O8*(1+'Usages industrie'!$P8)^(J$7301-$D$7301)/1000</f>
        <v>0</v>
      </c>
      <c r="K7362" s="210">
        <f>K7311*'Usages industrie'!$O8*(1+'Usages industrie'!$P8)^(K$7301-$D$7301)/1000</f>
        <v>0</v>
      </c>
      <c r="L7362" s="210">
        <f>L7311*'Usages industrie'!$O8*(1+'Usages industrie'!$P8)^(L$7301-$D$7301)/1000</f>
        <v>0</v>
      </c>
      <c r="M7362" s="210">
        <f>M7311*'Usages industrie'!$O8*(1+'Usages industrie'!$P8)^(M$7301-$D$7301)/1000</f>
        <v>0</v>
      </c>
      <c r="N7362" s="210">
        <f>N7311*'Usages industrie'!$O8*(1+'Usages industrie'!$P8)^(N$7301-$D$7301)/1000</f>
        <v>0</v>
      </c>
      <c r="O7362" s="210">
        <f>O7311*'Usages industrie'!$O8*(1+'Usages industrie'!$P8)^(O$7301-$D$7301)/1000</f>
        <v>0</v>
      </c>
      <c r="P7362" s="210">
        <f>P7311*'Usages industrie'!$O8*(1+'Usages industrie'!$P8)^(P$7301-$D$7301)/1000</f>
        <v>0</v>
      </c>
      <c r="Q7362" s="210">
        <f>Q7311*'Usages industrie'!$O8*(1+'Usages industrie'!$P8)^(Q$7301-$D$7301)/1000</f>
        <v>0</v>
      </c>
      <c r="R7362" s="210">
        <f>R7311*'Usages industrie'!$O8*(1+'Usages industrie'!$P8)^(R$7301-$D$7301)/1000</f>
        <v>0</v>
      </c>
    </row>
    <row r="7363" spans="1:18" hidden="1" outlineLevel="2" x14ac:dyDescent="0.35">
      <c r="A7363" s="209" t="str">
        <f>'Usages industrie'!A9</f>
        <v>Usage industriel n°6</v>
      </c>
      <c r="B7363" s="209" t="s">
        <v>639</v>
      </c>
      <c r="C7363" s="209"/>
      <c r="D7363" s="210">
        <f>D7312*'Usages industrie'!$O9*(1+'Usages industrie'!$P9)^(D$7301-$D$7301)/1000</f>
        <v>0</v>
      </c>
      <c r="E7363" s="210">
        <f>E7312*'Usages industrie'!$O9*(1+'Usages industrie'!$P9)^(E$7301-$D$7301)/1000</f>
        <v>0</v>
      </c>
      <c r="F7363" s="210">
        <f>F7312*'Usages industrie'!$O9*(1+'Usages industrie'!$P9)^(F$7301-$D$7301)/1000</f>
        <v>0</v>
      </c>
      <c r="G7363" s="210">
        <f>G7312*'Usages industrie'!$O9*(1+'Usages industrie'!$P9)^(G$7301-$D$7301)/1000</f>
        <v>0</v>
      </c>
      <c r="H7363" s="210">
        <f>H7312*'Usages industrie'!$O9*(1+'Usages industrie'!$P9)^(H$7301-$D$7301)/1000</f>
        <v>0</v>
      </c>
      <c r="I7363" s="210">
        <f>I7312*'Usages industrie'!$O9*(1+'Usages industrie'!$P9)^(I$7301-$D$7301)/1000</f>
        <v>0</v>
      </c>
      <c r="J7363" s="210">
        <f>J7312*'Usages industrie'!$O9*(1+'Usages industrie'!$P9)^(J$7301-$D$7301)/1000</f>
        <v>0</v>
      </c>
      <c r="K7363" s="210">
        <f>K7312*'Usages industrie'!$O9*(1+'Usages industrie'!$P9)^(K$7301-$D$7301)/1000</f>
        <v>0</v>
      </c>
      <c r="L7363" s="210">
        <f>L7312*'Usages industrie'!$O9*(1+'Usages industrie'!$P9)^(L$7301-$D$7301)/1000</f>
        <v>0</v>
      </c>
      <c r="M7363" s="210">
        <f>M7312*'Usages industrie'!$O9*(1+'Usages industrie'!$P9)^(M$7301-$D$7301)/1000</f>
        <v>0</v>
      </c>
      <c r="N7363" s="210">
        <f>N7312*'Usages industrie'!$O9*(1+'Usages industrie'!$P9)^(N$7301-$D$7301)/1000</f>
        <v>0</v>
      </c>
      <c r="O7363" s="210">
        <f>O7312*'Usages industrie'!$O9*(1+'Usages industrie'!$P9)^(O$7301-$D$7301)/1000</f>
        <v>0</v>
      </c>
      <c r="P7363" s="210">
        <f>P7312*'Usages industrie'!$O9*(1+'Usages industrie'!$P9)^(P$7301-$D$7301)/1000</f>
        <v>0</v>
      </c>
      <c r="Q7363" s="210">
        <f>Q7312*'Usages industrie'!$O9*(1+'Usages industrie'!$P9)^(Q$7301-$D$7301)/1000</f>
        <v>0</v>
      </c>
      <c r="R7363" s="210">
        <f>R7312*'Usages industrie'!$O9*(1+'Usages industrie'!$P9)^(R$7301-$D$7301)/1000</f>
        <v>0</v>
      </c>
    </row>
    <row r="7364" spans="1:18" hidden="1" outlineLevel="2" x14ac:dyDescent="0.35">
      <c r="A7364" s="209" t="str">
        <f>'Usages industrie'!A10</f>
        <v>Usage industriel n°7</v>
      </c>
      <c r="B7364" s="209" t="s">
        <v>639</v>
      </c>
      <c r="C7364" s="209"/>
      <c r="D7364" s="210">
        <f>D7313*'Usages industrie'!$O10*(1+'Usages industrie'!$P10)^(D$7301-$D$7301)/1000</f>
        <v>0</v>
      </c>
      <c r="E7364" s="210">
        <f>E7313*'Usages industrie'!$O10*(1+'Usages industrie'!$P10)^(E$7301-$D$7301)/1000</f>
        <v>0</v>
      </c>
      <c r="F7364" s="210">
        <f>F7313*'Usages industrie'!$O10*(1+'Usages industrie'!$P10)^(F$7301-$D$7301)/1000</f>
        <v>0</v>
      </c>
      <c r="G7364" s="210">
        <f>G7313*'Usages industrie'!$O10*(1+'Usages industrie'!$P10)^(G$7301-$D$7301)/1000</f>
        <v>0</v>
      </c>
      <c r="H7364" s="210">
        <f>H7313*'Usages industrie'!$O10*(1+'Usages industrie'!$P10)^(H$7301-$D$7301)/1000</f>
        <v>0</v>
      </c>
      <c r="I7364" s="210">
        <f>I7313*'Usages industrie'!$O10*(1+'Usages industrie'!$P10)^(I$7301-$D$7301)/1000</f>
        <v>0</v>
      </c>
      <c r="J7364" s="210">
        <f>J7313*'Usages industrie'!$O10*(1+'Usages industrie'!$P10)^(J$7301-$D$7301)/1000</f>
        <v>0</v>
      </c>
      <c r="K7364" s="210">
        <f>K7313*'Usages industrie'!$O10*(1+'Usages industrie'!$P10)^(K$7301-$D$7301)/1000</f>
        <v>0</v>
      </c>
      <c r="L7364" s="210">
        <f>L7313*'Usages industrie'!$O10*(1+'Usages industrie'!$P10)^(L$7301-$D$7301)/1000</f>
        <v>0</v>
      </c>
      <c r="M7364" s="210">
        <f>M7313*'Usages industrie'!$O10*(1+'Usages industrie'!$P10)^(M$7301-$D$7301)/1000</f>
        <v>0</v>
      </c>
      <c r="N7364" s="210">
        <f>N7313*'Usages industrie'!$O10*(1+'Usages industrie'!$P10)^(N$7301-$D$7301)/1000</f>
        <v>0</v>
      </c>
      <c r="O7364" s="210">
        <f>O7313*'Usages industrie'!$O10*(1+'Usages industrie'!$P10)^(O$7301-$D$7301)/1000</f>
        <v>0</v>
      </c>
      <c r="P7364" s="210">
        <f>P7313*'Usages industrie'!$O10*(1+'Usages industrie'!$P10)^(P$7301-$D$7301)/1000</f>
        <v>0</v>
      </c>
      <c r="Q7364" s="210">
        <f>Q7313*'Usages industrie'!$O10*(1+'Usages industrie'!$P10)^(Q$7301-$D$7301)/1000</f>
        <v>0</v>
      </c>
      <c r="R7364" s="210">
        <f>R7313*'Usages industrie'!$O10*(1+'Usages industrie'!$P10)^(R$7301-$D$7301)/1000</f>
        <v>0</v>
      </c>
    </row>
    <row r="7365" spans="1:18" hidden="1" outlineLevel="2" x14ac:dyDescent="0.35">
      <c r="A7365" s="209" t="str">
        <f>'Usages industrie'!A11</f>
        <v>Usage industriel n°8</v>
      </c>
      <c r="B7365" s="209" t="s">
        <v>639</v>
      </c>
      <c r="C7365" s="209"/>
      <c r="D7365" s="210">
        <f>D7314*'Usages industrie'!$O11*(1+'Usages industrie'!$P11)^(D$7301-$D$7301)/1000</f>
        <v>0</v>
      </c>
      <c r="E7365" s="210">
        <f>E7314*'Usages industrie'!$O11*(1+'Usages industrie'!$P11)^(E$7301-$D$7301)/1000</f>
        <v>0</v>
      </c>
      <c r="F7365" s="210">
        <f>F7314*'Usages industrie'!$O11*(1+'Usages industrie'!$P11)^(F$7301-$D$7301)/1000</f>
        <v>0</v>
      </c>
      <c r="G7365" s="210">
        <f>G7314*'Usages industrie'!$O11*(1+'Usages industrie'!$P11)^(G$7301-$D$7301)/1000</f>
        <v>0</v>
      </c>
      <c r="H7365" s="210">
        <f>H7314*'Usages industrie'!$O11*(1+'Usages industrie'!$P11)^(H$7301-$D$7301)/1000</f>
        <v>0</v>
      </c>
      <c r="I7365" s="210">
        <f>I7314*'Usages industrie'!$O11*(1+'Usages industrie'!$P11)^(I$7301-$D$7301)/1000</f>
        <v>0</v>
      </c>
      <c r="J7365" s="210">
        <f>J7314*'Usages industrie'!$O11*(1+'Usages industrie'!$P11)^(J$7301-$D$7301)/1000</f>
        <v>0</v>
      </c>
      <c r="K7365" s="210">
        <f>K7314*'Usages industrie'!$O11*(1+'Usages industrie'!$P11)^(K$7301-$D$7301)/1000</f>
        <v>0</v>
      </c>
      <c r="L7365" s="210">
        <f>L7314*'Usages industrie'!$O11*(1+'Usages industrie'!$P11)^(L$7301-$D$7301)/1000</f>
        <v>0</v>
      </c>
      <c r="M7365" s="210">
        <f>M7314*'Usages industrie'!$O11*(1+'Usages industrie'!$P11)^(M$7301-$D$7301)/1000</f>
        <v>0</v>
      </c>
      <c r="N7365" s="210">
        <f>N7314*'Usages industrie'!$O11*(1+'Usages industrie'!$P11)^(N$7301-$D$7301)/1000</f>
        <v>0</v>
      </c>
      <c r="O7365" s="210">
        <f>O7314*'Usages industrie'!$O11*(1+'Usages industrie'!$P11)^(O$7301-$D$7301)/1000</f>
        <v>0</v>
      </c>
      <c r="P7365" s="210">
        <f>P7314*'Usages industrie'!$O11*(1+'Usages industrie'!$P11)^(P$7301-$D$7301)/1000</f>
        <v>0</v>
      </c>
      <c r="Q7365" s="210">
        <f>Q7314*'Usages industrie'!$O11*(1+'Usages industrie'!$P11)^(Q$7301-$D$7301)/1000</f>
        <v>0</v>
      </c>
      <c r="R7365" s="210">
        <f>R7314*'Usages industrie'!$O11*(1+'Usages industrie'!$P11)^(R$7301-$D$7301)/1000</f>
        <v>0</v>
      </c>
    </row>
    <row r="7366" spans="1:18" hidden="1" outlineLevel="2" x14ac:dyDescent="0.35">
      <c r="A7366" s="209" t="str">
        <f>'Usages industrie'!A12</f>
        <v>Usage industriel n°9</v>
      </c>
      <c r="B7366" s="209" t="s">
        <v>639</v>
      </c>
      <c r="C7366" s="209"/>
      <c r="D7366" s="210">
        <f>D7315*'Usages industrie'!$O12*(1+'Usages industrie'!$P12)^(D$7301-$D$7301)/1000</f>
        <v>0</v>
      </c>
      <c r="E7366" s="210">
        <f>E7315*'Usages industrie'!$O12*(1+'Usages industrie'!$P12)^(E$7301-$D$7301)/1000</f>
        <v>0</v>
      </c>
      <c r="F7366" s="210">
        <f>F7315*'Usages industrie'!$O12*(1+'Usages industrie'!$P12)^(F$7301-$D$7301)/1000</f>
        <v>0</v>
      </c>
      <c r="G7366" s="210">
        <f>G7315*'Usages industrie'!$O12*(1+'Usages industrie'!$P12)^(G$7301-$D$7301)/1000</f>
        <v>0</v>
      </c>
      <c r="H7366" s="210">
        <f>H7315*'Usages industrie'!$O12*(1+'Usages industrie'!$P12)^(H$7301-$D$7301)/1000</f>
        <v>0</v>
      </c>
      <c r="I7366" s="210">
        <f>I7315*'Usages industrie'!$O12*(1+'Usages industrie'!$P12)^(I$7301-$D$7301)/1000</f>
        <v>0</v>
      </c>
      <c r="J7366" s="210">
        <f>J7315*'Usages industrie'!$O12*(1+'Usages industrie'!$P12)^(J$7301-$D$7301)/1000</f>
        <v>0</v>
      </c>
      <c r="K7366" s="210">
        <f>K7315*'Usages industrie'!$O12*(1+'Usages industrie'!$P12)^(K$7301-$D$7301)/1000</f>
        <v>0</v>
      </c>
      <c r="L7366" s="210">
        <f>L7315*'Usages industrie'!$O12*(1+'Usages industrie'!$P12)^(L$7301-$D$7301)/1000</f>
        <v>0</v>
      </c>
      <c r="M7366" s="210">
        <f>M7315*'Usages industrie'!$O12*(1+'Usages industrie'!$P12)^(M$7301-$D$7301)/1000</f>
        <v>0</v>
      </c>
      <c r="N7366" s="210">
        <f>N7315*'Usages industrie'!$O12*(1+'Usages industrie'!$P12)^(N$7301-$D$7301)/1000</f>
        <v>0</v>
      </c>
      <c r="O7366" s="210">
        <f>O7315*'Usages industrie'!$O12*(1+'Usages industrie'!$P12)^(O$7301-$D$7301)/1000</f>
        <v>0</v>
      </c>
      <c r="P7366" s="210">
        <f>P7315*'Usages industrie'!$O12*(1+'Usages industrie'!$P12)^(P$7301-$D$7301)/1000</f>
        <v>0</v>
      </c>
      <c r="Q7366" s="210">
        <f>Q7315*'Usages industrie'!$O12*(1+'Usages industrie'!$P12)^(Q$7301-$D$7301)/1000</f>
        <v>0</v>
      </c>
      <c r="R7366" s="210">
        <f>R7315*'Usages industrie'!$O12*(1+'Usages industrie'!$P12)^(R$7301-$D$7301)/1000</f>
        <v>0</v>
      </c>
    </row>
    <row r="7367" spans="1:18" hidden="1" outlineLevel="2" x14ac:dyDescent="0.35">
      <c r="A7367" s="209" t="str">
        <f>'Usages industrie'!A13</f>
        <v>Usage industriel n°10</v>
      </c>
      <c r="B7367" s="209" t="s">
        <v>639</v>
      </c>
      <c r="C7367" s="209"/>
      <c r="D7367" s="210">
        <f>D7316*'Usages industrie'!$O13*(1+'Usages industrie'!$P13)^(D$7301-$D$7301)/1000</f>
        <v>0</v>
      </c>
      <c r="E7367" s="210">
        <f>E7316*'Usages industrie'!$O13*(1+'Usages industrie'!$P13)^(E$7301-$D$7301)/1000</f>
        <v>0</v>
      </c>
      <c r="F7367" s="210">
        <f>F7316*'Usages industrie'!$O13*(1+'Usages industrie'!$P13)^(F$7301-$D$7301)/1000</f>
        <v>0</v>
      </c>
      <c r="G7367" s="210">
        <f>G7316*'Usages industrie'!$O13*(1+'Usages industrie'!$P13)^(G$7301-$D$7301)/1000</f>
        <v>0</v>
      </c>
      <c r="H7367" s="210">
        <f>H7316*'Usages industrie'!$O13*(1+'Usages industrie'!$P13)^(H$7301-$D$7301)/1000</f>
        <v>0</v>
      </c>
      <c r="I7367" s="210">
        <f>I7316*'Usages industrie'!$O13*(1+'Usages industrie'!$P13)^(I$7301-$D$7301)/1000</f>
        <v>0</v>
      </c>
      <c r="J7367" s="210">
        <f>J7316*'Usages industrie'!$O13*(1+'Usages industrie'!$P13)^(J$7301-$D$7301)/1000</f>
        <v>0</v>
      </c>
      <c r="K7367" s="210">
        <f>K7316*'Usages industrie'!$O13*(1+'Usages industrie'!$P13)^(K$7301-$D$7301)/1000</f>
        <v>0</v>
      </c>
      <c r="L7367" s="210">
        <f>L7316*'Usages industrie'!$O13*(1+'Usages industrie'!$P13)^(L$7301-$D$7301)/1000</f>
        <v>0</v>
      </c>
      <c r="M7367" s="210">
        <f>M7316*'Usages industrie'!$O13*(1+'Usages industrie'!$P13)^(M$7301-$D$7301)/1000</f>
        <v>0</v>
      </c>
      <c r="N7367" s="210">
        <f>N7316*'Usages industrie'!$O13*(1+'Usages industrie'!$P13)^(N$7301-$D$7301)/1000</f>
        <v>0</v>
      </c>
      <c r="O7367" s="210">
        <f>O7316*'Usages industrie'!$O13*(1+'Usages industrie'!$P13)^(O$7301-$D$7301)/1000</f>
        <v>0</v>
      </c>
      <c r="P7367" s="210">
        <f>P7316*'Usages industrie'!$O13*(1+'Usages industrie'!$P13)^(P$7301-$D$7301)/1000</f>
        <v>0</v>
      </c>
      <c r="Q7367" s="210">
        <f>Q7316*'Usages industrie'!$O13*(1+'Usages industrie'!$P13)^(Q$7301-$D$7301)/1000</f>
        <v>0</v>
      </c>
      <c r="R7367" s="210">
        <f>R7316*'Usages industrie'!$O13*(1+'Usages industrie'!$P13)^(R$7301-$D$7301)/1000</f>
        <v>0</v>
      </c>
    </row>
    <row r="7368" spans="1:18" hidden="1" outlineLevel="2" x14ac:dyDescent="0.35">
      <c r="A7368" s="209" t="str">
        <f>'Usages industrie'!A14</f>
        <v>Usage industriel n°11</v>
      </c>
      <c r="B7368" s="209" t="s">
        <v>639</v>
      </c>
      <c r="C7368" s="209"/>
      <c r="D7368" s="210">
        <f>D7317*'Usages industrie'!$O14*(1+'Usages industrie'!$P14)^(D$7301-$D$7301)/1000</f>
        <v>0</v>
      </c>
      <c r="E7368" s="210">
        <f>E7317*'Usages industrie'!$O14*(1+'Usages industrie'!$P14)^(E$7301-$D$7301)/1000</f>
        <v>0</v>
      </c>
      <c r="F7368" s="210">
        <f>F7317*'Usages industrie'!$O14*(1+'Usages industrie'!$P14)^(F$7301-$D$7301)/1000</f>
        <v>0</v>
      </c>
      <c r="G7368" s="210">
        <f>G7317*'Usages industrie'!$O14*(1+'Usages industrie'!$P14)^(G$7301-$D$7301)/1000</f>
        <v>0</v>
      </c>
      <c r="H7368" s="210">
        <f>H7317*'Usages industrie'!$O14*(1+'Usages industrie'!$P14)^(H$7301-$D$7301)/1000</f>
        <v>0</v>
      </c>
      <c r="I7368" s="210">
        <f>I7317*'Usages industrie'!$O14*(1+'Usages industrie'!$P14)^(I$7301-$D$7301)/1000</f>
        <v>0</v>
      </c>
      <c r="J7368" s="210">
        <f>J7317*'Usages industrie'!$O14*(1+'Usages industrie'!$P14)^(J$7301-$D$7301)/1000</f>
        <v>0</v>
      </c>
      <c r="K7368" s="210">
        <f>K7317*'Usages industrie'!$O14*(1+'Usages industrie'!$P14)^(K$7301-$D$7301)/1000</f>
        <v>0</v>
      </c>
      <c r="L7368" s="210">
        <f>L7317*'Usages industrie'!$O14*(1+'Usages industrie'!$P14)^(L$7301-$D$7301)/1000</f>
        <v>0</v>
      </c>
      <c r="M7368" s="210">
        <f>M7317*'Usages industrie'!$O14*(1+'Usages industrie'!$P14)^(M$7301-$D$7301)/1000</f>
        <v>0</v>
      </c>
      <c r="N7368" s="210">
        <f>N7317*'Usages industrie'!$O14*(1+'Usages industrie'!$P14)^(N$7301-$D$7301)/1000</f>
        <v>0</v>
      </c>
      <c r="O7368" s="210">
        <f>O7317*'Usages industrie'!$O14*(1+'Usages industrie'!$P14)^(O$7301-$D$7301)/1000</f>
        <v>0</v>
      </c>
      <c r="P7368" s="210">
        <f>P7317*'Usages industrie'!$O14*(1+'Usages industrie'!$P14)^(P$7301-$D$7301)/1000</f>
        <v>0</v>
      </c>
      <c r="Q7368" s="210">
        <f>Q7317*'Usages industrie'!$O14*(1+'Usages industrie'!$P14)^(Q$7301-$D$7301)/1000</f>
        <v>0</v>
      </c>
      <c r="R7368" s="210">
        <f>R7317*'Usages industrie'!$O14*(1+'Usages industrie'!$P14)^(R$7301-$D$7301)/1000</f>
        <v>0</v>
      </c>
    </row>
    <row r="7369" spans="1:18" hidden="1" outlineLevel="2" x14ac:dyDescent="0.35">
      <c r="A7369" s="209" t="str">
        <f>'Usages industrie'!A15</f>
        <v>Usage industriel n°12</v>
      </c>
      <c r="B7369" s="209" t="s">
        <v>639</v>
      </c>
      <c r="C7369" s="209"/>
      <c r="D7369" s="210">
        <f>D7318*'Usages industrie'!$O15*(1+'Usages industrie'!$P15)^(D$7301-$D$7301)/1000</f>
        <v>0</v>
      </c>
      <c r="E7369" s="210">
        <f>E7318*'Usages industrie'!$O15*(1+'Usages industrie'!$P15)^(E$7301-$D$7301)/1000</f>
        <v>0</v>
      </c>
      <c r="F7369" s="210">
        <f>F7318*'Usages industrie'!$O15*(1+'Usages industrie'!$P15)^(F$7301-$D$7301)/1000</f>
        <v>0</v>
      </c>
      <c r="G7369" s="210">
        <f>G7318*'Usages industrie'!$O15*(1+'Usages industrie'!$P15)^(G$7301-$D$7301)/1000</f>
        <v>0</v>
      </c>
      <c r="H7369" s="210">
        <f>H7318*'Usages industrie'!$O15*(1+'Usages industrie'!$P15)^(H$7301-$D$7301)/1000</f>
        <v>0</v>
      </c>
      <c r="I7369" s="210">
        <f>I7318*'Usages industrie'!$O15*(1+'Usages industrie'!$P15)^(I$7301-$D$7301)/1000</f>
        <v>0</v>
      </c>
      <c r="J7369" s="210">
        <f>J7318*'Usages industrie'!$O15*(1+'Usages industrie'!$P15)^(J$7301-$D$7301)/1000</f>
        <v>0</v>
      </c>
      <c r="K7369" s="210">
        <f>K7318*'Usages industrie'!$O15*(1+'Usages industrie'!$P15)^(K$7301-$D$7301)/1000</f>
        <v>0</v>
      </c>
      <c r="L7369" s="210">
        <f>L7318*'Usages industrie'!$O15*(1+'Usages industrie'!$P15)^(L$7301-$D$7301)/1000</f>
        <v>0</v>
      </c>
      <c r="M7369" s="210">
        <f>M7318*'Usages industrie'!$O15*(1+'Usages industrie'!$P15)^(M$7301-$D$7301)/1000</f>
        <v>0</v>
      </c>
      <c r="N7369" s="210">
        <f>N7318*'Usages industrie'!$O15*(1+'Usages industrie'!$P15)^(N$7301-$D$7301)/1000</f>
        <v>0</v>
      </c>
      <c r="O7369" s="210">
        <f>O7318*'Usages industrie'!$O15*(1+'Usages industrie'!$P15)^(O$7301-$D$7301)/1000</f>
        <v>0</v>
      </c>
      <c r="P7369" s="210">
        <f>P7318*'Usages industrie'!$O15*(1+'Usages industrie'!$P15)^(P$7301-$D$7301)/1000</f>
        <v>0</v>
      </c>
      <c r="Q7369" s="210">
        <f>Q7318*'Usages industrie'!$O15*(1+'Usages industrie'!$P15)^(Q$7301-$D$7301)/1000</f>
        <v>0</v>
      </c>
      <c r="R7369" s="210">
        <f>R7318*'Usages industrie'!$O15*(1+'Usages industrie'!$P15)^(R$7301-$D$7301)/1000</f>
        <v>0</v>
      </c>
    </row>
    <row r="7370" spans="1:18" hidden="1" outlineLevel="2" x14ac:dyDescent="0.35">
      <c r="A7370" s="209" t="str">
        <f>'Usages industrie'!A16</f>
        <v>Usage industriel n°13</v>
      </c>
      <c r="B7370" s="209" t="s">
        <v>639</v>
      </c>
      <c r="C7370" s="209"/>
      <c r="D7370" s="210">
        <f>D7319*'Usages industrie'!$O16*(1+'Usages industrie'!$P16)^(D$7301-$D$7301)/1000</f>
        <v>0</v>
      </c>
      <c r="E7370" s="210">
        <f>E7319*'Usages industrie'!$O16*(1+'Usages industrie'!$P16)^(E$7301-$D$7301)/1000</f>
        <v>0</v>
      </c>
      <c r="F7370" s="210">
        <f>F7319*'Usages industrie'!$O16*(1+'Usages industrie'!$P16)^(F$7301-$D$7301)/1000</f>
        <v>0</v>
      </c>
      <c r="G7370" s="210">
        <f>G7319*'Usages industrie'!$O16*(1+'Usages industrie'!$P16)^(G$7301-$D$7301)/1000</f>
        <v>0</v>
      </c>
      <c r="H7370" s="210">
        <f>H7319*'Usages industrie'!$O16*(1+'Usages industrie'!$P16)^(H$7301-$D$7301)/1000</f>
        <v>0</v>
      </c>
      <c r="I7370" s="210">
        <f>I7319*'Usages industrie'!$O16*(1+'Usages industrie'!$P16)^(I$7301-$D$7301)/1000</f>
        <v>0</v>
      </c>
      <c r="J7370" s="210">
        <f>J7319*'Usages industrie'!$O16*(1+'Usages industrie'!$P16)^(J$7301-$D$7301)/1000</f>
        <v>0</v>
      </c>
      <c r="K7370" s="210">
        <f>K7319*'Usages industrie'!$O16*(1+'Usages industrie'!$P16)^(K$7301-$D$7301)/1000</f>
        <v>0</v>
      </c>
      <c r="L7370" s="210">
        <f>L7319*'Usages industrie'!$O16*(1+'Usages industrie'!$P16)^(L$7301-$D$7301)/1000</f>
        <v>0</v>
      </c>
      <c r="M7370" s="210">
        <f>M7319*'Usages industrie'!$O16*(1+'Usages industrie'!$P16)^(M$7301-$D$7301)/1000</f>
        <v>0</v>
      </c>
      <c r="N7370" s="210">
        <f>N7319*'Usages industrie'!$O16*(1+'Usages industrie'!$P16)^(N$7301-$D$7301)/1000</f>
        <v>0</v>
      </c>
      <c r="O7370" s="210">
        <f>O7319*'Usages industrie'!$O16*(1+'Usages industrie'!$P16)^(O$7301-$D$7301)/1000</f>
        <v>0</v>
      </c>
      <c r="P7370" s="210">
        <f>P7319*'Usages industrie'!$O16*(1+'Usages industrie'!$P16)^(P$7301-$D$7301)/1000</f>
        <v>0</v>
      </c>
      <c r="Q7370" s="210">
        <f>Q7319*'Usages industrie'!$O16*(1+'Usages industrie'!$P16)^(Q$7301-$D$7301)/1000</f>
        <v>0</v>
      </c>
      <c r="R7370" s="210">
        <f>R7319*'Usages industrie'!$O16*(1+'Usages industrie'!$P16)^(R$7301-$D$7301)/1000</f>
        <v>0</v>
      </c>
    </row>
    <row r="7371" spans="1:18" hidden="1" outlineLevel="2" x14ac:dyDescent="0.35">
      <c r="A7371" s="209" t="str">
        <f>'Usages industrie'!A17</f>
        <v>Usage industriel n°14</v>
      </c>
      <c r="B7371" s="209" t="s">
        <v>639</v>
      </c>
      <c r="C7371" s="209"/>
      <c r="D7371" s="210">
        <f>D7320*'Usages industrie'!$O17*(1+'Usages industrie'!$P17)^(D$7301-$D$7301)/1000</f>
        <v>0</v>
      </c>
      <c r="E7371" s="210">
        <f>E7320*'Usages industrie'!$O17*(1+'Usages industrie'!$P17)^(E$7301-$D$7301)/1000</f>
        <v>0</v>
      </c>
      <c r="F7371" s="210">
        <f>F7320*'Usages industrie'!$O17*(1+'Usages industrie'!$P17)^(F$7301-$D$7301)/1000</f>
        <v>0</v>
      </c>
      <c r="G7371" s="210">
        <f>G7320*'Usages industrie'!$O17*(1+'Usages industrie'!$P17)^(G$7301-$D$7301)/1000</f>
        <v>0</v>
      </c>
      <c r="H7371" s="210">
        <f>H7320*'Usages industrie'!$O17*(1+'Usages industrie'!$P17)^(H$7301-$D$7301)/1000</f>
        <v>0</v>
      </c>
      <c r="I7371" s="210">
        <f>I7320*'Usages industrie'!$O17*(1+'Usages industrie'!$P17)^(I$7301-$D$7301)/1000</f>
        <v>0</v>
      </c>
      <c r="J7371" s="210">
        <f>J7320*'Usages industrie'!$O17*(1+'Usages industrie'!$P17)^(J$7301-$D$7301)/1000</f>
        <v>0</v>
      </c>
      <c r="K7371" s="210">
        <f>K7320*'Usages industrie'!$O17*(1+'Usages industrie'!$P17)^(K$7301-$D$7301)/1000</f>
        <v>0</v>
      </c>
      <c r="L7371" s="210">
        <f>L7320*'Usages industrie'!$O17*(1+'Usages industrie'!$P17)^(L$7301-$D$7301)/1000</f>
        <v>0</v>
      </c>
      <c r="M7371" s="210">
        <f>M7320*'Usages industrie'!$O17*(1+'Usages industrie'!$P17)^(M$7301-$D$7301)/1000</f>
        <v>0</v>
      </c>
      <c r="N7371" s="210">
        <f>N7320*'Usages industrie'!$O17*(1+'Usages industrie'!$P17)^(N$7301-$D$7301)/1000</f>
        <v>0</v>
      </c>
      <c r="O7371" s="210">
        <f>O7320*'Usages industrie'!$O17*(1+'Usages industrie'!$P17)^(O$7301-$D$7301)/1000</f>
        <v>0</v>
      </c>
      <c r="P7371" s="210">
        <f>P7320*'Usages industrie'!$O17*(1+'Usages industrie'!$P17)^(P$7301-$D$7301)/1000</f>
        <v>0</v>
      </c>
      <c r="Q7371" s="210">
        <f>Q7320*'Usages industrie'!$O17*(1+'Usages industrie'!$P17)^(Q$7301-$D$7301)/1000</f>
        <v>0</v>
      </c>
      <c r="R7371" s="210">
        <f>R7320*'Usages industrie'!$O17*(1+'Usages industrie'!$P17)^(R$7301-$D$7301)/1000</f>
        <v>0</v>
      </c>
    </row>
    <row r="7372" spans="1:18" hidden="1" outlineLevel="2" x14ac:dyDescent="0.35">
      <c r="A7372" s="209" t="str">
        <f>'Usages industrie'!A18</f>
        <v>Usage industriel n°15</v>
      </c>
      <c r="B7372" s="209" t="s">
        <v>639</v>
      </c>
      <c r="C7372" s="209"/>
      <c r="D7372" s="210">
        <f>D7321*'Usages industrie'!$O18*(1+'Usages industrie'!$P18)^(D$7301-$D$7301)/1000</f>
        <v>0</v>
      </c>
      <c r="E7372" s="210">
        <f>E7321*'Usages industrie'!$O18*(1+'Usages industrie'!$P18)^(E$7301-$D$7301)/1000</f>
        <v>0</v>
      </c>
      <c r="F7372" s="210">
        <f>F7321*'Usages industrie'!$O18*(1+'Usages industrie'!$P18)^(F$7301-$D$7301)/1000</f>
        <v>0</v>
      </c>
      <c r="G7372" s="210">
        <f>G7321*'Usages industrie'!$O18*(1+'Usages industrie'!$P18)^(G$7301-$D$7301)/1000</f>
        <v>0</v>
      </c>
      <c r="H7372" s="210">
        <f>H7321*'Usages industrie'!$O18*(1+'Usages industrie'!$P18)^(H$7301-$D$7301)/1000</f>
        <v>0</v>
      </c>
      <c r="I7372" s="210">
        <f>I7321*'Usages industrie'!$O18*(1+'Usages industrie'!$P18)^(I$7301-$D$7301)/1000</f>
        <v>0</v>
      </c>
      <c r="J7372" s="210">
        <f>J7321*'Usages industrie'!$O18*(1+'Usages industrie'!$P18)^(J$7301-$D$7301)/1000</f>
        <v>0</v>
      </c>
      <c r="K7372" s="210">
        <f>K7321*'Usages industrie'!$O18*(1+'Usages industrie'!$P18)^(K$7301-$D$7301)/1000</f>
        <v>0</v>
      </c>
      <c r="L7372" s="210">
        <f>L7321*'Usages industrie'!$O18*(1+'Usages industrie'!$P18)^(L$7301-$D$7301)/1000</f>
        <v>0</v>
      </c>
      <c r="M7372" s="210">
        <f>M7321*'Usages industrie'!$O18*(1+'Usages industrie'!$P18)^(M$7301-$D$7301)/1000</f>
        <v>0</v>
      </c>
      <c r="N7372" s="210">
        <f>N7321*'Usages industrie'!$O18*(1+'Usages industrie'!$P18)^(N$7301-$D$7301)/1000</f>
        <v>0</v>
      </c>
      <c r="O7372" s="210">
        <f>O7321*'Usages industrie'!$O18*(1+'Usages industrie'!$P18)^(O$7301-$D$7301)/1000</f>
        <v>0</v>
      </c>
      <c r="P7372" s="210">
        <f>P7321*'Usages industrie'!$O18*(1+'Usages industrie'!$P18)^(P$7301-$D$7301)/1000</f>
        <v>0</v>
      </c>
      <c r="Q7372" s="210">
        <f>Q7321*'Usages industrie'!$O18*(1+'Usages industrie'!$P18)^(Q$7301-$D$7301)/1000</f>
        <v>0</v>
      </c>
      <c r="R7372" s="210">
        <f>R7321*'Usages industrie'!$O18*(1+'Usages industrie'!$P18)^(R$7301-$D$7301)/1000</f>
        <v>0</v>
      </c>
    </row>
    <row r="7373" spans="1:18" hidden="1" outlineLevel="2" x14ac:dyDescent="0.35">
      <c r="A7373" s="209" t="str">
        <f>'Usages industrie'!A19</f>
        <v>Usage industriel n°16</v>
      </c>
      <c r="B7373" s="209" t="s">
        <v>639</v>
      </c>
      <c r="C7373" s="209"/>
      <c r="D7373" s="210">
        <f>D7322*'Usages industrie'!$O19*(1+'Usages industrie'!$P19)^(D$7301-$D$7301)/1000</f>
        <v>0</v>
      </c>
      <c r="E7373" s="210">
        <f>E7322*'Usages industrie'!$O19*(1+'Usages industrie'!$P19)^(E$7301-$D$7301)/1000</f>
        <v>0</v>
      </c>
      <c r="F7373" s="210">
        <f>F7322*'Usages industrie'!$O19*(1+'Usages industrie'!$P19)^(F$7301-$D$7301)/1000</f>
        <v>0</v>
      </c>
      <c r="G7373" s="210">
        <f>G7322*'Usages industrie'!$O19*(1+'Usages industrie'!$P19)^(G$7301-$D$7301)/1000</f>
        <v>0</v>
      </c>
      <c r="H7373" s="210">
        <f>H7322*'Usages industrie'!$O19*(1+'Usages industrie'!$P19)^(H$7301-$D$7301)/1000</f>
        <v>0</v>
      </c>
      <c r="I7373" s="210">
        <f>I7322*'Usages industrie'!$O19*(1+'Usages industrie'!$P19)^(I$7301-$D$7301)/1000</f>
        <v>0</v>
      </c>
      <c r="J7373" s="210">
        <f>J7322*'Usages industrie'!$O19*(1+'Usages industrie'!$P19)^(J$7301-$D$7301)/1000</f>
        <v>0</v>
      </c>
      <c r="K7373" s="210">
        <f>K7322*'Usages industrie'!$O19*(1+'Usages industrie'!$P19)^(K$7301-$D$7301)/1000</f>
        <v>0</v>
      </c>
      <c r="L7373" s="210">
        <f>L7322*'Usages industrie'!$O19*(1+'Usages industrie'!$P19)^(L$7301-$D$7301)/1000</f>
        <v>0</v>
      </c>
      <c r="M7373" s="210">
        <f>M7322*'Usages industrie'!$O19*(1+'Usages industrie'!$P19)^(M$7301-$D$7301)/1000</f>
        <v>0</v>
      </c>
      <c r="N7373" s="210">
        <f>N7322*'Usages industrie'!$O19*(1+'Usages industrie'!$P19)^(N$7301-$D$7301)/1000</f>
        <v>0</v>
      </c>
      <c r="O7373" s="210">
        <f>O7322*'Usages industrie'!$O19*(1+'Usages industrie'!$P19)^(O$7301-$D$7301)/1000</f>
        <v>0</v>
      </c>
      <c r="P7373" s="210">
        <f>P7322*'Usages industrie'!$O19*(1+'Usages industrie'!$P19)^(P$7301-$D$7301)/1000</f>
        <v>0</v>
      </c>
      <c r="Q7373" s="210">
        <f>Q7322*'Usages industrie'!$O19*(1+'Usages industrie'!$P19)^(Q$7301-$D$7301)/1000</f>
        <v>0</v>
      </c>
      <c r="R7373" s="210">
        <f>R7322*'Usages industrie'!$O19*(1+'Usages industrie'!$P19)^(R$7301-$D$7301)/1000</f>
        <v>0</v>
      </c>
    </row>
    <row r="7374" spans="1:18" hidden="1" outlineLevel="2" x14ac:dyDescent="0.35">
      <c r="A7374" s="209" t="str">
        <f>'Usages industrie'!A20</f>
        <v>Usage industriel n°17</v>
      </c>
      <c r="B7374" s="209" t="s">
        <v>639</v>
      </c>
      <c r="C7374" s="209"/>
      <c r="D7374" s="210">
        <f>D7323*'Usages industrie'!$O20*(1+'Usages industrie'!$P20)^(D$7301-$D$7301)/1000</f>
        <v>0</v>
      </c>
      <c r="E7374" s="210">
        <f>E7323*'Usages industrie'!$O20*(1+'Usages industrie'!$P20)^(E$7301-$D$7301)/1000</f>
        <v>0</v>
      </c>
      <c r="F7374" s="210">
        <f>F7323*'Usages industrie'!$O20*(1+'Usages industrie'!$P20)^(F$7301-$D$7301)/1000</f>
        <v>0</v>
      </c>
      <c r="G7374" s="210">
        <f>G7323*'Usages industrie'!$O20*(1+'Usages industrie'!$P20)^(G$7301-$D$7301)/1000</f>
        <v>0</v>
      </c>
      <c r="H7374" s="210">
        <f>H7323*'Usages industrie'!$O20*(1+'Usages industrie'!$P20)^(H$7301-$D$7301)/1000</f>
        <v>0</v>
      </c>
      <c r="I7374" s="210">
        <f>I7323*'Usages industrie'!$O20*(1+'Usages industrie'!$P20)^(I$7301-$D$7301)/1000</f>
        <v>0</v>
      </c>
      <c r="J7374" s="210">
        <f>J7323*'Usages industrie'!$O20*(1+'Usages industrie'!$P20)^(J$7301-$D$7301)/1000</f>
        <v>0</v>
      </c>
      <c r="K7374" s="210">
        <f>K7323*'Usages industrie'!$O20*(1+'Usages industrie'!$P20)^(K$7301-$D$7301)/1000</f>
        <v>0</v>
      </c>
      <c r="L7374" s="210">
        <f>L7323*'Usages industrie'!$O20*(1+'Usages industrie'!$P20)^(L$7301-$D$7301)/1000</f>
        <v>0</v>
      </c>
      <c r="M7374" s="210">
        <f>M7323*'Usages industrie'!$O20*(1+'Usages industrie'!$P20)^(M$7301-$D$7301)/1000</f>
        <v>0</v>
      </c>
      <c r="N7374" s="210">
        <f>N7323*'Usages industrie'!$O20*(1+'Usages industrie'!$P20)^(N$7301-$D$7301)/1000</f>
        <v>0</v>
      </c>
      <c r="O7374" s="210">
        <f>O7323*'Usages industrie'!$O20*(1+'Usages industrie'!$P20)^(O$7301-$D$7301)/1000</f>
        <v>0</v>
      </c>
      <c r="P7374" s="210">
        <f>P7323*'Usages industrie'!$O20*(1+'Usages industrie'!$P20)^(P$7301-$D$7301)/1000</f>
        <v>0</v>
      </c>
      <c r="Q7374" s="210">
        <f>Q7323*'Usages industrie'!$O20*(1+'Usages industrie'!$P20)^(Q$7301-$D$7301)/1000</f>
        <v>0</v>
      </c>
      <c r="R7374" s="210">
        <f>R7323*'Usages industrie'!$O20*(1+'Usages industrie'!$P20)^(R$7301-$D$7301)/1000</f>
        <v>0</v>
      </c>
    </row>
    <row r="7375" spans="1:18" hidden="1" outlineLevel="2" x14ac:dyDescent="0.35">
      <c r="A7375" s="209" t="str">
        <f>'Usages industrie'!A21</f>
        <v>Usage industriel n°18</v>
      </c>
      <c r="B7375" s="209" t="s">
        <v>639</v>
      </c>
      <c r="C7375" s="209"/>
      <c r="D7375" s="210">
        <f>D7324*'Usages industrie'!$O21*(1+'Usages industrie'!$P21)^(D$7301-$D$7301)/1000</f>
        <v>0</v>
      </c>
      <c r="E7375" s="210">
        <f>E7324*'Usages industrie'!$O21*(1+'Usages industrie'!$P21)^(E$7301-$D$7301)/1000</f>
        <v>0</v>
      </c>
      <c r="F7375" s="210">
        <f>F7324*'Usages industrie'!$O21*(1+'Usages industrie'!$P21)^(F$7301-$D$7301)/1000</f>
        <v>0</v>
      </c>
      <c r="G7375" s="210">
        <f>G7324*'Usages industrie'!$O21*(1+'Usages industrie'!$P21)^(G$7301-$D$7301)/1000</f>
        <v>0</v>
      </c>
      <c r="H7375" s="210">
        <f>H7324*'Usages industrie'!$O21*(1+'Usages industrie'!$P21)^(H$7301-$D$7301)/1000</f>
        <v>0</v>
      </c>
      <c r="I7375" s="210">
        <f>I7324*'Usages industrie'!$O21*(1+'Usages industrie'!$P21)^(I$7301-$D$7301)/1000</f>
        <v>0</v>
      </c>
      <c r="J7375" s="210">
        <f>J7324*'Usages industrie'!$O21*(1+'Usages industrie'!$P21)^(J$7301-$D$7301)/1000</f>
        <v>0</v>
      </c>
      <c r="K7375" s="210">
        <f>K7324*'Usages industrie'!$O21*(1+'Usages industrie'!$P21)^(K$7301-$D$7301)/1000</f>
        <v>0</v>
      </c>
      <c r="L7375" s="210">
        <f>L7324*'Usages industrie'!$O21*(1+'Usages industrie'!$P21)^(L$7301-$D$7301)/1000</f>
        <v>0</v>
      </c>
      <c r="M7375" s="210">
        <f>M7324*'Usages industrie'!$O21*(1+'Usages industrie'!$P21)^(M$7301-$D$7301)/1000</f>
        <v>0</v>
      </c>
      <c r="N7375" s="210">
        <f>N7324*'Usages industrie'!$O21*(1+'Usages industrie'!$P21)^(N$7301-$D$7301)/1000</f>
        <v>0</v>
      </c>
      <c r="O7375" s="210">
        <f>O7324*'Usages industrie'!$O21*(1+'Usages industrie'!$P21)^(O$7301-$D$7301)/1000</f>
        <v>0</v>
      </c>
      <c r="P7375" s="210">
        <f>P7324*'Usages industrie'!$O21*(1+'Usages industrie'!$P21)^(P$7301-$D$7301)/1000</f>
        <v>0</v>
      </c>
      <c r="Q7375" s="210">
        <f>Q7324*'Usages industrie'!$O21*(1+'Usages industrie'!$P21)^(Q$7301-$D$7301)/1000</f>
        <v>0</v>
      </c>
      <c r="R7375" s="210">
        <f>R7324*'Usages industrie'!$O21*(1+'Usages industrie'!$P21)^(R$7301-$D$7301)/1000</f>
        <v>0</v>
      </c>
    </row>
    <row r="7376" spans="1:18" hidden="1" outlineLevel="2" x14ac:dyDescent="0.35">
      <c r="A7376" s="209" t="str">
        <f>'Usages industrie'!A22</f>
        <v>Usage industriel n°19</v>
      </c>
      <c r="B7376" s="209" t="s">
        <v>639</v>
      </c>
      <c r="C7376" s="209"/>
      <c r="D7376" s="210">
        <f>D7325*'Usages industrie'!$O22*(1+'Usages industrie'!$P22)^(D$7301-$D$7301)/1000</f>
        <v>0</v>
      </c>
      <c r="E7376" s="210">
        <f>E7325*'Usages industrie'!$O22*(1+'Usages industrie'!$P22)^(E$7301-$D$7301)/1000</f>
        <v>0</v>
      </c>
      <c r="F7376" s="210">
        <f>F7325*'Usages industrie'!$O22*(1+'Usages industrie'!$P22)^(F$7301-$D$7301)/1000</f>
        <v>0</v>
      </c>
      <c r="G7376" s="210">
        <f>G7325*'Usages industrie'!$O22*(1+'Usages industrie'!$P22)^(G$7301-$D$7301)/1000</f>
        <v>0</v>
      </c>
      <c r="H7376" s="210">
        <f>H7325*'Usages industrie'!$O22*(1+'Usages industrie'!$P22)^(H$7301-$D$7301)/1000</f>
        <v>0</v>
      </c>
      <c r="I7376" s="210">
        <f>I7325*'Usages industrie'!$O22*(1+'Usages industrie'!$P22)^(I$7301-$D$7301)/1000</f>
        <v>0</v>
      </c>
      <c r="J7376" s="210">
        <f>J7325*'Usages industrie'!$O22*(1+'Usages industrie'!$P22)^(J$7301-$D$7301)/1000</f>
        <v>0</v>
      </c>
      <c r="K7376" s="210">
        <f>K7325*'Usages industrie'!$O22*(1+'Usages industrie'!$P22)^(K$7301-$D$7301)/1000</f>
        <v>0</v>
      </c>
      <c r="L7376" s="210">
        <f>L7325*'Usages industrie'!$O22*(1+'Usages industrie'!$P22)^(L$7301-$D$7301)/1000</f>
        <v>0</v>
      </c>
      <c r="M7376" s="210">
        <f>M7325*'Usages industrie'!$O22*(1+'Usages industrie'!$P22)^(M$7301-$D$7301)/1000</f>
        <v>0</v>
      </c>
      <c r="N7376" s="210">
        <f>N7325*'Usages industrie'!$O22*(1+'Usages industrie'!$P22)^(N$7301-$D$7301)/1000</f>
        <v>0</v>
      </c>
      <c r="O7376" s="210">
        <f>O7325*'Usages industrie'!$O22*(1+'Usages industrie'!$P22)^(O$7301-$D$7301)/1000</f>
        <v>0</v>
      </c>
      <c r="P7376" s="210">
        <f>P7325*'Usages industrie'!$O22*(1+'Usages industrie'!$P22)^(P$7301-$D$7301)/1000</f>
        <v>0</v>
      </c>
      <c r="Q7376" s="210">
        <f>Q7325*'Usages industrie'!$O22*(1+'Usages industrie'!$P22)^(Q$7301-$D$7301)/1000</f>
        <v>0</v>
      </c>
      <c r="R7376" s="210">
        <f>R7325*'Usages industrie'!$O22*(1+'Usages industrie'!$P22)^(R$7301-$D$7301)/1000</f>
        <v>0</v>
      </c>
    </row>
    <row r="7377" spans="1:18" hidden="1" outlineLevel="2" x14ac:dyDescent="0.35">
      <c r="A7377" s="209" t="str">
        <f>'Usages industrie'!A23</f>
        <v>Usage industriel n°20</v>
      </c>
      <c r="B7377" s="209" t="s">
        <v>639</v>
      </c>
      <c r="C7377" s="209"/>
      <c r="D7377" s="210">
        <f>D7326*'Usages industrie'!$O23*(1+'Usages industrie'!$P23)^(D$7301-$D$7301)/1000</f>
        <v>0</v>
      </c>
      <c r="E7377" s="210">
        <f>E7326*'Usages industrie'!$O23*(1+'Usages industrie'!$P23)^(E$7301-$D$7301)/1000</f>
        <v>0</v>
      </c>
      <c r="F7377" s="210">
        <f>F7326*'Usages industrie'!$O23*(1+'Usages industrie'!$P23)^(F$7301-$D$7301)/1000</f>
        <v>0</v>
      </c>
      <c r="G7377" s="210">
        <f>G7326*'Usages industrie'!$O23*(1+'Usages industrie'!$P23)^(G$7301-$D$7301)/1000</f>
        <v>0</v>
      </c>
      <c r="H7377" s="210">
        <f>H7326*'Usages industrie'!$O23*(1+'Usages industrie'!$P23)^(H$7301-$D$7301)/1000</f>
        <v>0</v>
      </c>
      <c r="I7377" s="210">
        <f>I7326*'Usages industrie'!$O23*(1+'Usages industrie'!$P23)^(I$7301-$D$7301)/1000</f>
        <v>0</v>
      </c>
      <c r="J7377" s="210">
        <f>J7326*'Usages industrie'!$O23*(1+'Usages industrie'!$P23)^(J$7301-$D$7301)/1000</f>
        <v>0</v>
      </c>
      <c r="K7377" s="210">
        <f>K7326*'Usages industrie'!$O23*(1+'Usages industrie'!$P23)^(K$7301-$D$7301)/1000</f>
        <v>0</v>
      </c>
      <c r="L7377" s="210">
        <f>L7326*'Usages industrie'!$O23*(1+'Usages industrie'!$P23)^(L$7301-$D$7301)/1000</f>
        <v>0</v>
      </c>
      <c r="M7377" s="210">
        <f>M7326*'Usages industrie'!$O23*(1+'Usages industrie'!$P23)^(M$7301-$D$7301)/1000</f>
        <v>0</v>
      </c>
      <c r="N7377" s="210">
        <f>N7326*'Usages industrie'!$O23*(1+'Usages industrie'!$P23)^(N$7301-$D$7301)/1000</f>
        <v>0</v>
      </c>
      <c r="O7377" s="210">
        <f>O7326*'Usages industrie'!$O23*(1+'Usages industrie'!$P23)^(O$7301-$D$7301)/1000</f>
        <v>0</v>
      </c>
      <c r="P7377" s="210">
        <f>P7326*'Usages industrie'!$O23*(1+'Usages industrie'!$P23)^(P$7301-$D$7301)/1000</f>
        <v>0</v>
      </c>
      <c r="Q7377" s="210">
        <f>Q7326*'Usages industrie'!$O23*(1+'Usages industrie'!$P23)^(Q$7301-$D$7301)/1000</f>
        <v>0</v>
      </c>
      <c r="R7377" s="210">
        <f>R7326*'Usages industrie'!$O23*(1+'Usages industrie'!$P23)^(R$7301-$D$7301)/1000</f>
        <v>0</v>
      </c>
    </row>
    <row r="7378" spans="1:18" hidden="1" outlineLevel="2" x14ac:dyDescent="0.35">
      <c r="A7378" s="209" t="str">
        <f>'Usages industrie'!A24</f>
        <v>Usage industriel n°21</v>
      </c>
      <c r="B7378" s="209" t="s">
        <v>639</v>
      </c>
      <c r="C7378" s="209"/>
      <c r="D7378" s="210">
        <f>D7327*'Usages industrie'!$O24*(1+'Usages industrie'!$P24)^(D$7301-$D$7301)/1000</f>
        <v>0</v>
      </c>
      <c r="E7378" s="210">
        <f>E7327*'Usages industrie'!$O24*(1+'Usages industrie'!$P24)^(E$7301-$D$7301)/1000</f>
        <v>0</v>
      </c>
      <c r="F7378" s="210">
        <f>F7327*'Usages industrie'!$O24*(1+'Usages industrie'!$P24)^(F$7301-$D$7301)/1000</f>
        <v>0</v>
      </c>
      <c r="G7378" s="210">
        <f>G7327*'Usages industrie'!$O24*(1+'Usages industrie'!$P24)^(G$7301-$D$7301)/1000</f>
        <v>0</v>
      </c>
      <c r="H7378" s="210">
        <f>H7327*'Usages industrie'!$O24*(1+'Usages industrie'!$P24)^(H$7301-$D$7301)/1000</f>
        <v>0</v>
      </c>
      <c r="I7378" s="210">
        <f>I7327*'Usages industrie'!$O24*(1+'Usages industrie'!$P24)^(I$7301-$D$7301)/1000</f>
        <v>0</v>
      </c>
      <c r="J7378" s="210">
        <f>J7327*'Usages industrie'!$O24*(1+'Usages industrie'!$P24)^(J$7301-$D$7301)/1000</f>
        <v>0</v>
      </c>
      <c r="K7378" s="210">
        <f>K7327*'Usages industrie'!$O24*(1+'Usages industrie'!$P24)^(K$7301-$D$7301)/1000</f>
        <v>0</v>
      </c>
      <c r="L7378" s="210">
        <f>L7327*'Usages industrie'!$O24*(1+'Usages industrie'!$P24)^(L$7301-$D$7301)/1000</f>
        <v>0</v>
      </c>
      <c r="M7378" s="210">
        <f>M7327*'Usages industrie'!$O24*(1+'Usages industrie'!$P24)^(M$7301-$D$7301)/1000</f>
        <v>0</v>
      </c>
      <c r="N7378" s="210">
        <f>N7327*'Usages industrie'!$O24*(1+'Usages industrie'!$P24)^(N$7301-$D$7301)/1000</f>
        <v>0</v>
      </c>
      <c r="O7378" s="210">
        <f>O7327*'Usages industrie'!$O24*(1+'Usages industrie'!$P24)^(O$7301-$D$7301)/1000</f>
        <v>0</v>
      </c>
      <c r="P7378" s="210">
        <f>P7327*'Usages industrie'!$O24*(1+'Usages industrie'!$P24)^(P$7301-$D$7301)/1000</f>
        <v>0</v>
      </c>
      <c r="Q7378" s="210">
        <f>Q7327*'Usages industrie'!$O24*(1+'Usages industrie'!$P24)^(Q$7301-$D$7301)/1000</f>
        <v>0</v>
      </c>
      <c r="R7378" s="210">
        <f>R7327*'Usages industrie'!$O24*(1+'Usages industrie'!$P24)^(R$7301-$D$7301)/1000</f>
        <v>0</v>
      </c>
    </row>
    <row r="7379" spans="1:18" hidden="1" outlineLevel="2" x14ac:dyDescent="0.35">
      <c r="A7379" s="209" t="str">
        <f>'Usages industrie'!A25</f>
        <v>Usage industriel n°22</v>
      </c>
      <c r="B7379" s="209" t="s">
        <v>639</v>
      </c>
      <c r="C7379" s="209"/>
      <c r="D7379" s="210">
        <f>D7328*'Usages industrie'!$O25*(1+'Usages industrie'!$P25)^(D$7301-$D$7301)/1000</f>
        <v>0</v>
      </c>
      <c r="E7379" s="210">
        <f>E7328*'Usages industrie'!$O25*(1+'Usages industrie'!$P25)^(E$7301-$D$7301)/1000</f>
        <v>0</v>
      </c>
      <c r="F7379" s="210">
        <f>F7328*'Usages industrie'!$O25*(1+'Usages industrie'!$P25)^(F$7301-$D$7301)/1000</f>
        <v>0</v>
      </c>
      <c r="G7379" s="210">
        <f>G7328*'Usages industrie'!$O25*(1+'Usages industrie'!$P25)^(G$7301-$D$7301)/1000</f>
        <v>0</v>
      </c>
      <c r="H7379" s="210">
        <f>H7328*'Usages industrie'!$O25*(1+'Usages industrie'!$P25)^(H$7301-$D$7301)/1000</f>
        <v>0</v>
      </c>
      <c r="I7379" s="210">
        <f>I7328*'Usages industrie'!$O25*(1+'Usages industrie'!$P25)^(I$7301-$D$7301)/1000</f>
        <v>0</v>
      </c>
      <c r="J7379" s="210">
        <f>J7328*'Usages industrie'!$O25*(1+'Usages industrie'!$P25)^(J$7301-$D$7301)/1000</f>
        <v>0</v>
      </c>
      <c r="K7379" s="210">
        <f>K7328*'Usages industrie'!$O25*(1+'Usages industrie'!$P25)^(K$7301-$D$7301)/1000</f>
        <v>0</v>
      </c>
      <c r="L7379" s="210">
        <f>L7328*'Usages industrie'!$O25*(1+'Usages industrie'!$P25)^(L$7301-$D$7301)/1000</f>
        <v>0</v>
      </c>
      <c r="M7379" s="210">
        <f>M7328*'Usages industrie'!$O25*(1+'Usages industrie'!$P25)^(M$7301-$D$7301)/1000</f>
        <v>0</v>
      </c>
      <c r="N7379" s="210">
        <f>N7328*'Usages industrie'!$O25*(1+'Usages industrie'!$P25)^(N$7301-$D$7301)/1000</f>
        <v>0</v>
      </c>
      <c r="O7379" s="210">
        <f>O7328*'Usages industrie'!$O25*(1+'Usages industrie'!$P25)^(O$7301-$D$7301)/1000</f>
        <v>0</v>
      </c>
      <c r="P7379" s="210">
        <f>P7328*'Usages industrie'!$O25*(1+'Usages industrie'!$P25)^(P$7301-$D$7301)/1000</f>
        <v>0</v>
      </c>
      <c r="Q7379" s="210">
        <f>Q7328*'Usages industrie'!$O25*(1+'Usages industrie'!$P25)^(Q$7301-$D$7301)/1000</f>
        <v>0</v>
      </c>
      <c r="R7379" s="210">
        <f>R7328*'Usages industrie'!$O25*(1+'Usages industrie'!$P25)^(R$7301-$D$7301)/1000</f>
        <v>0</v>
      </c>
    </row>
    <row r="7380" spans="1:18" hidden="1" outlineLevel="2" x14ac:dyDescent="0.35">
      <c r="A7380" s="209" t="str">
        <f>'Usages industrie'!A26</f>
        <v>Usage industriel n°23</v>
      </c>
      <c r="B7380" s="209" t="s">
        <v>639</v>
      </c>
      <c r="C7380" s="209"/>
      <c r="D7380" s="210">
        <f>D7329*'Usages industrie'!$O26*(1+'Usages industrie'!$P26)^(D$7301-$D$7301)/1000</f>
        <v>0</v>
      </c>
      <c r="E7380" s="210">
        <f>E7329*'Usages industrie'!$O26*(1+'Usages industrie'!$P26)^(E$7301-$D$7301)/1000</f>
        <v>0</v>
      </c>
      <c r="F7380" s="210">
        <f>F7329*'Usages industrie'!$O26*(1+'Usages industrie'!$P26)^(F$7301-$D$7301)/1000</f>
        <v>0</v>
      </c>
      <c r="G7380" s="210">
        <f>G7329*'Usages industrie'!$O26*(1+'Usages industrie'!$P26)^(G$7301-$D$7301)/1000</f>
        <v>0</v>
      </c>
      <c r="H7380" s="210">
        <f>H7329*'Usages industrie'!$O26*(1+'Usages industrie'!$P26)^(H$7301-$D$7301)/1000</f>
        <v>0</v>
      </c>
      <c r="I7380" s="210">
        <f>I7329*'Usages industrie'!$O26*(1+'Usages industrie'!$P26)^(I$7301-$D$7301)/1000</f>
        <v>0</v>
      </c>
      <c r="J7380" s="210">
        <f>J7329*'Usages industrie'!$O26*(1+'Usages industrie'!$P26)^(J$7301-$D$7301)/1000</f>
        <v>0</v>
      </c>
      <c r="K7380" s="210">
        <f>K7329*'Usages industrie'!$O26*(1+'Usages industrie'!$P26)^(K$7301-$D$7301)/1000</f>
        <v>0</v>
      </c>
      <c r="L7380" s="210">
        <f>L7329*'Usages industrie'!$O26*(1+'Usages industrie'!$P26)^(L$7301-$D$7301)/1000</f>
        <v>0</v>
      </c>
      <c r="M7380" s="210">
        <f>M7329*'Usages industrie'!$O26*(1+'Usages industrie'!$P26)^(M$7301-$D$7301)/1000</f>
        <v>0</v>
      </c>
      <c r="N7380" s="210">
        <f>N7329*'Usages industrie'!$O26*(1+'Usages industrie'!$P26)^(N$7301-$D$7301)/1000</f>
        <v>0</v>
      </c>
      <c r="O7380" s="210">
        <f>O7329*'Usages industrie'!$O26*(1+'Usages industrie'!$P26)^(O$7301-$D$7301)/1000</f>
        <v>0</v>
      </c>
      <c r="P7380" s="210">
        <f>P7329*'Usages industrie'!$O26*(1+'Usages industrie'!$P26)^(P$7301-$D$7301)/1000</f>
        <v>0</v>
      </c>
      <c r="Q7380" s="210">
        <f>Q7329*'Usages industrie'!$O26*(1+'Usages industrie'!$P26)^(Q$7301-$D$7301)/1000</f>
        <v>0</v>
      </c>
      <c r="R7380" s="210">
        <f>R7329*'Usages industrie'!$O26*(1+'Usages industrie'!$P26)^(R$7301-$D$7301)/1000</f>
        <v>0</v>
      </c>
    </row>
    <row r="7381" spans="1:18" hidden="1" outlineLevel="2" x14ac:dyDescent="0.35">
      <c r="A7381" s="209" t="str">
        <f>'Usages industrie'!A27</f>
        <v>Usage industriel n°24</v>
      </c>
      <c r="B7381" s="209" t="s">
        <v>639</v>
      </c>
      <c r="C7381" s="209"/>
      <c r="D7381" s="210">
        <f>D7330*'Usages industrie'!$O27*(1+'Usages industrie'!$P27)^(D$7301-$D$7301)/1000</f>
        <v>0</v>
      </c>
      <c r="E7381" s="210">
        <f>E7330*'Usages industrie'!$O27*(1+'Usages industrie'!$P27)^(E$7301-$D$7301)/1000</f>
        <v>0</v>
      </c>
      <c r="F7381" s="210">
        <f>F7330*'Usages industrie'!$O27*(1+'Usages industrie'!$P27)^(F$7301-$D$7301)/1000</f>
        <v>0</v>
      </c>
      <c r="G7381" s="210">
        <f>G7330*'Usages industrie'!$O27*(1+'Usages industrie'!$P27)^(G$7301-$D$7301)/1000</f>
        <v>0</v>
      </c>
      <c r="H7381" s="210">
        <f>H7330*'Usages industrie'!$O27*(1+'Usages industrie'!$P27)^(H$7301-$D$7301)/1000</f>
        <v>0</v>
      </c>
      <c r="I7381" s="210">
        <f>I7330*'Usages industrie'!$O27*(1+'Usages industrie'!$P27)^(I$7301-$D$7301)/1000</f>
        <v>0</v>
      </c>
      <c r="J7381" s="210">
        <f>J7330*'Usages industrie'!$O27*(1+'Usages industrie'!$P27)^(J$7301-$D$7301)/1000</f>
        <v>0</v>
      </c>
      <c r="K7381" s="210">
        <f>K7330*'Usages industrie'!$O27*(1+'Usages industrie'!$P27)^(K$7301-$D$7301)/1000</f>
        <v>0</v>
      </c>
      <c r="L7381" s="210">
        <f>L7330*'Usages industrie'!$O27*(1+'Usages industrie'!$P27)^(L$7301-$D$7301)/1000</f>
        <v>0</v>
      </c>
      <c r="M7381" s="210">
        <f>M7330*'Usages industrie'!$O27*(1+'Usages industrie'!$P27)^(M$7301-$D$7301)/1000</f>
        <v>0</v>
      </c>
      <c r="N7381" s="210">
        <f>N7330*'Usages industrie'!$O27*(1+'Usages industrie'!$P27)^(N$7301-$D$7301)/1000</f>
        <v>0</v>
      </c>
      <c r="O7381" s="210">
        <f>O7330*'Usages industrie'!$O27*(1+'Usages industrie'!$P27)^(O$7301-$D$7301)/1000</f>
        <v>0</v>
      </c>
      <c r="P7381" s="210">
        <f>P7330*'Usages industrie'!$O27*(1+'Usages industrie'!$P27)^(P$7301-$D$7301)/1000</f>
        <v>0</v>
      </c>
      <c r="Q7381" s="210">
        <f>Q7330*'Usages industrie'!$O27*(1+'Usages industrie'!$P27)^(Q$7301-$D$7301)/1000</f>
        <v>0</v>
      </c>
      <c r="R7381" s="210">
        <f>R7330*'Usages industrie'!$O27*(1+'Usages industrie'!$P27)^(R$7301-$D$7301)/1000</f>
        <v>0</v>
      </c>
    </row>
    <row r="7382" spans="1:18" hidden="1" outlineLevel="2" x14ac:dyDescent="0.35">
      <c r="A7382" s="209" t="str">
        <f>'Usages industrie'!A28</f>
        <v>Usage industriel n°25</v>
      </c>
      <c r="B7382" s="209" t="s">
        <v>639</v>
      </c>
      <c r="C7382" s="209"/>
      <c r="D7382" s="210">
        <f>D7331*'Usages industrie'!$O28*(1+'Usages industrie'!$P28)^(D$7301-$D$7301)/1000</f>
        <v>0</v>
      </c>
      <c r="E7382" s="210">
        <f>E7331*'Usages industrie'!$O28*(1+'Usages industrie'!$P28)^(E$7301-$D$7301)/1000</f>
        <v>0</v>
      </c>
      <c r="F7382" s="210">
        <f>F7331*'Usages industrie'!$O28*(1+'Usages industrie'!$P28)^(F$7301-$D$7301)/1000</f>
        <v>0</v>
      </c>
      <c r="G7382" s="210">
        <f>G7331*'Usages industrie'!$O28*(1+'Usages industrie'!$P28)^(G$7301-$D$7301)/1000</f>
        <v>0</v>
      </c>
      <c r="H7382" s="210">
        <f>H7331*'Usages industrie'!$O28*(1+'Usages industrie'!$P28)^(H$7301-$D$7301)/1000</f>
        <v>0</v>
      </c>
      <c r="I7382" s="210">
        <f>I7331*'Usages industrie'!$O28*(1+'Usages industrie'!$P28)^(I$7301-$D$7301)/1000</f>
        <v>0</v>
      </c>
      <c r="J7382" s="210">
        <f>J7331*'Usages industrie'!$O28*(1+'Usages industrie'!$P28)^(J$7301-$D$7301)/1000</f>
        <v>0</v>
      </c>
      <c r="K7382" s="210">
        <f>K7331*'Usages industrie'!$O28*(1+'Usages industrie'!$P28)^(K$7301-$D$7301)/1000</f>
        <v>0</v>
      </c>
      <c r="L7382" s="210">
        <f>L7331*'Usages industrie'!$O28*(1+'Usages industrie'!$P28)^(L$7301-$D$7301)/1000</f>
        <v>0</v>
      </c>
      <c r="M7382" s="210">
        <f>M7331*'Usages industrie'!$O28*(1+'Usages industrie'!$P28)^(M$7301-$D$7301)/1000</f>
        <v>0</v>
      </c>
      <c r="N7382" s="210">
        <f>N7331*'Usages industrie'!$O28*(1+'Usages industrie'!$P28)^(N$7301-$D$7301)/1000</f>
        <v>0</v>
      </c>
      <c r="O7382" s="210">
        <f>O7331*'Usages industrie'!$O28*(1+'Usages industrie'!$P28)^(O$7301-$D$7301)/1000</f>
        <v>0</v>
      </c>
      <c r="P7382" s="210">
        <f>P7331*'Usages industrie'!$O28*(1+'Usages industrie'!$P28)^(P$7301-$D$7301)/1000</f>
        <v>0</v>
      </c>
      <c r="Q7382" s="210">
        <f>Q7331*'Usages industrie'!$O28*(1+'Usages industrie'!$P28)^(Q$7301-$D$7301)/1000</f>
        <v>0</v>
      </c>
      <c r="R7382" s="210">
        <f>R7331*'Usages industrie'!$O28*(1+'Usages industrie'!$P28)^(R$7301-$D$7301)/1000</f>
        <v>0</v>
      </c>
    </row>
    <row r="7383" spans="1:18" hidden="1" outlineLevel="2" x14ac:dyDescent="0.35">
      <c r="A7383" s="209" t="str">
        <f>'Usages industrie'!A29</f>
        <v>Usage industriel n°26</v>
      </c>
      <c r="B7383" s="209" t="s">
        <v>639</v>
      </c>
      <c r="C7383" s="209"/>
      <c r="D7383" s="210">
        <f>D7332*'Usages industrie'!$O29*(1+'Usages industrie'!$P29)^(D$7301-$D$7301)/1000</f>
        <v>0</v>
      </c>
      <c r="E7383" s="210">
        <f>E7332*'Usages industrie'!$O29*(1+'Usages industrie'!$P29)^(E$7301-$D$7301)/1000</f>
        <v>0</v>
      </c>
      <c r="F7383" s="210">
        <f>F7332*'Usages industrie'!$O29*(1+'Usages industrie'!$P29)^(F$7301-$D$7301)/1000</f>
        <v>0</v>
      </c>
      <c r="G7383" s="210">
        <f>G7332*'Usages industrie'!$O29*(1+'Usages industrie'!$P29)^(G$7301-$D$7301)/1000</f>
        <v>0</v>
      </c>
      <c r="H7383" s="210">
        <f>H7332*'Usages industrie'!$O29*(1+'Usages industrie'!$P29)^(H$7301-$D$7301)/1000</f>
        <v>0</v>
      </c>
      <c r="I7383" s="210">
        <f>I7332*'Usages industrie'!$O29*(1+'Usages industrie'!$P29)^(I$7301-$D$7301)/1000</f>
        <v>0</v>
      </c>
      <c r="J7383" s="210">
        <f>J7332*'Usages industrie'!$O29*(1+'Usages industrie'!$P29)^(J$7301-$D$7301)/1000</f>
        <v>0</v>
      </c>
      <c r="K7383" s="210">
        <f>K7332*'Usages industrie'!$O29*(1+'Usages industrie'!$P29)^(K$7301-$D$7301)/1000</f>
        <v>0</v>
      </c>
      <c r="L7383" s="210">
        <f>L7332*'Usages industrie'!$O29*(1+'Usages industrie'!$P29)^(L$7301-$D$7301)/1000</f>
        <v>0</v>
      </c>
      <c r="M7383" s="210">
        <f>M7332*'Usages industrie'!$O29*(1+'Usages industrie'!$P29)^(M$7301-$D$7301)/1000</f>
        <v>0</v>
      </c>
      <c r="N7383" s="210">
        <f>N7332*'Usages industrie'!$O29*(1+'Usages industrie'!$P29)^(N$7301-$D$7301)/1000</f>
        <v>0</v>
      </c>
      <c r="O7383" s="210">
        <f>O7332*'Usages industrie'!$O29*(1+'Usages industrie'!$P29)^(O$7301-$D$7301)/1000</f>
        <v>0</v>
      </c>
      <c r="P7383" s="210">
        <f>P7332*'Usages industrie'!$O29*(1+'Usages industrie'!$P29)^(P$7301-$D$7301)/1000</f>
        <v>0</v>
      </c>
      <c r="Q7383" s="210">
        <f>Q7332*'Usages industrie'!$O29*(1+'Usages industrie'!$P29)^(Q$7301-$D$7301)/1000</f>
        <v>0</v>
      </c>
      <c r="R7383" s="210">
        <f>R7332*'Usages industrie'!$O29*(1+'Usages industrie'!$P29)^(R$7301-$D$7301)/1000</f>
        <v>0</v>
      </c>
    </row>
    <row r="7384" spans="1:18" hidden="1" outlineLevel="2" x14ac:dyDescent="0.35">
      <c r="A7384" s="209" t="str">
        <f>'Usages industrie'!A30</f>
        <v>Usage industriel n°27</v>
      </c>
      <c r="B7384" s="209" t="s">
        <v>639</v>
      </c>
      <c r="C7384" s="209"/>
      <c r="D7384" s="210">
        <f>D7333*'Usages industrie'!$O30*(1+'Usages industrie'!$P30)^(D$7301-$D$7301)/1000</f>
        <v>0</v>
      </c>
      <c r="E7384" s="210">
        <f>E7333*'Usages industrie'!$O30*(1+'Usages industrie'!$P30)^(E$7301-$D$7301)/1000</f>
        <v>0</v>
      </c>
      <c r="F7384" s="210">
        <f>F7333*'Usages industrie'!$O30*(1+'Usages industrie'!$P30)^(F$7301-$D$7301)/1000</f>
        <v>0</v>
      </c>
      <c r="G7384" s="210">
        <f>G7333*'Usages industrie'!$O30*(1+'Usages industrie'!$P30)^(G$7301-$D$7301)/1000</f>
        <v>0</v>
      </c>
      <c r="H7384" s="210">
        <f>H7333*'Usages industrie'!$O30*(1+'Usages industrie'!$P30)^(H$7301-$D$7301)/1000</f>
        <v>0</v>
      </c>
      <c r="I7384" s="210">
        <f>I7333*'Usages industrie'!$O30*(1+'Usages industrie'!$P30)^(I$7301-$D$7301)/1000</f>
        <v>0</v>
      </c>
      <c r="J7384" s="210">
        <f>J7333*'Usages industrie'!$O30*(1+'Usages industrie'!$P30)^(J$7301-$D$7301)/1000</f>
        <v>0</v>
      </c>
      <c r="K7384" s="210">
        <f>K7333*'Usages industrie'!$O30*(1+'Usages industrie'!$P30)^(K$7301-$D$7301)/1000</f>
        <v>0</v>
      </c>
      <c r="L7384" s="210">
        <f>L7333*'Usages industrie'!$O30*(1+'Usages industrie'!$P30)^(L$7301-$D$7301)/1000</f>
        <v>0</v>
      </c>
      <c r="M7384" s="210">
        <f>M7333*'Usages industrie'!$O30*(1+'Usages industrie'!$P30)^(M$7301-$D$7301)/1000</f>
        <v>0</v>
      </c>
      <c r="N7384" s="210">
        <f>N7333*'Usages industrie'!$O30*(1+'Usages industrie'!$P30)^(N$7301-$D$7301)/1000</f>
        <v>0</v>
      </c>
      <c r="O7384" s="210">
        <f>O7333*'Usages industrie'!$O30*(1+'Usages industrie'!$P30)^(O$7301-$D$7301)/1000</f>
        <v>0</v>
      </c>
      <c r="P7384" s="210">
        <f>P7333*'Usages industrie'!$O30*(1+'Usages industrie'!$P30)^(P$7301-$D$7301)/1000</f>
        <v>0</v>
      </c>
      <c r="Q7384" s="210">
        <f>Q7333*'Usages industrie'!$O30*(1+'Usages industrie'!$P30)^(Q$7301-$D$7301)/1000</f>
        <v>0</v>
      </c>
      <c r="R7384" s="210">
        <f>R7333*'Usages industrie'!$O30*(1+'Usages industrie'!$P30)^(R$7301-$D$7301)/1000</f>
        <v>0</v>
      </c>
    </row>
    <row r="7385" spans="1:18" hidden="1" outlineLevel="2" x14ac:dyDescent="0.35">
      <c r="A7385" s="209" t="str">
        <f>'Usages industrie'!A31</f>
        <v>Usage industriel n°28</v>
      </c>
      <c r="B7385" s="209" t="s">
        <v>639</v>
      </c>
      <c r="C7385" s="209"/>
      <c r="D7385" s="210">
        <f>D7334*'Usages industrie'!$O31*(1+'Usages industrie'!$P31)^(D$7301-$D$7301)/1000</f>
        <v>0</v>
      </c>
      <c r="E7385" s="210">
        <f>E7334*'Usages industrie'!$O31*(1+'Usages industrie'!$P31)^(E$7301-$D$7301)/1000</f>
        <v>0</v>
      </c>
      <c r="F7385" s="210">
        <f>F7334*'Usages industrie'!$O31*(1+'Usages industrie'!$P31)^(F$7301-$D$7301)/1000</f>
        <v>0</v>
      </c>
      <c r="G7385" s="210">
        <f>G7334*'Usages industrie'!$O31*(1+'Usages industrie'!$P31)^(G$7301-$D$7301)/1000</f>
        <v>0</v>
      </c>
      <c r="H7385" s="210">
        <f>H7334*'Usages industrie'!$O31*(1+'Usages industrie'!$P31)^(H$7301-$D$7301)/1000</f>
        <v>0</v>
      </c>
      <c r="I7385" s="210">
        <f>I7334*'Usages industrie'!$O31*(1+'Usages industrie'!$P31)^(I$7301-$D$7301)/1000</f>
        <v>0</v>
      </c>
      <c r="J7385" s="210">
        <f>J7334*'Usages industrie'!$O31*(1+'Usages industrie'!$P31)^(J$7301-$D$7301)/1000</f>
        <v>0</v>
      </c>
      <c r="K7385" s="210">
        <f>K7334*'Usages industrie'!$O31*(1+'Usages industrie'!$P31)^(K$7301-$D$7301)/1000</f>
        <v>0</v>
      </c>
      <c r="L7385" s="210">
        <f>L7334*'Usages industrie'!$O31*(1+'Usages industrie'!$P31)^(L$7301-$D$7301)/1000</f>
        <v>0</v>
      </c>
      <c r="M7385" s="210">
        <f>M7334*'Usages industrie'!$O31*(1+'Usages industrie'!$P31)^(M$7301-$D$7301)/1000</f>
        <v>0</v>
      </c>
      <c r="N7385" s="210">
        <f>N7334*'Usages industrie'!$O31*(1+'Usages industrie'!$P31)^(N$7301-$D$7301)/1000</f>
        <v>0</v>
      </c>
      <c r="O7385" s="210">
        <f>O7334*'Usages industrie'!$O31*(1+'Usages industrie'!$P31)^(O$7301-$D$7301)/1000</f>
        <v>0</v>
      </c>
      <c r="P7385" s="210">
        <f>P7334*'Usages industrie'!$O31*(1+'Usages industrie'!$P31)^(P$7301-$D$7301)/1000</f>
        <v>0</v>
      </c>
      <c r="Q7385" s="210">
        <f>Q7334*'Usages industrie'!$O31*(1+'Usages industrie'!$P31)^(Q$7301-$D$7301)/1000</f>
        <v>0</v>
      </c>
      <c r="R7385" s="210">
        <f>R7334*'Usages industrie'!$O31*(1+'Usages industrie'!$P31)^(R$7301-$D$7301)/1000</f>
        <v>0</v>
      </c>
    </row>
    <row r="7386" spans="1:18" hidden="1" outlineLevel="2" x14ac:dyDescent="0.35">
      <c r="A7386" s="209" t="str">
        <f>'Usages industrie'!A32</f>
        <v>Usage industriel n°29</v>
      </c>
      <c r="B7386" s="209" t="s">
        <v>639</v>
      </c>
      <c r="C7386" s="209"/>
      <c r="D7386" s="210">
        <f>D7335*'Usages industrie'!$O32*(1+'Usages industrie'!$P32)^(D$7301-$D$7301)/1000</f>
        <v>0</v>
      </c>
      <c r="E7386" s="210">
        <f>E7335*'Usages industrie'!$O32*(1+'Usages industrie'!$P32)^(E$7301-$D$7301)/1000</f>
        <v>0</v>
      </c>
      <c r="F7386" s="210">
        <f>F7335*'Usages industrie'!$O32*(1+'Usages industrie'!$P32)^(F$7301-$D$7301)/1000</f>
        <v>0</v>
      </c>
      <c r="G7386" s="210">
        <f>G7335*'Usages industrie'!$O32*(1+'Usages industrie'!$P32)^(G$7301-$D$7301)/1000</f>
        <v>0</v>
      </c>
      <c r="H7386" s="210">
        <f>H7335*'Usages industrie'!$O32*(1+'Usages industrie'!$P32)^(H$7301-$D$7301)/1000</f>
        <v>0</v>
      </c>
      <c r="I7386" s="210">
        <f>I7335*'Usages industrie'!$O32*(1+'Usages industrie'!$P32)^(I$7301-$D$7301)/1000</f>
        <v>0</v>
      </c>
      <c r="J7386" s="210">
        <f>J7335*'Usages industrie'!$O32*(1+'Usages industrie'!$P32)^(J$7301-$D$7301)/1000</f>
        <v>0</v>
      </c>
      <c r="K7386" s="210">
        <f>K7335*'Usages industrie'!$O32*(1+'Usages industrie'!$P32)^(K$7301-$D$7301)/1000</f>
        <v>0</v>
      </c>
      <c r="L7386" s="210">
        <f>L7335*'Usages industrie'!$O32*(1+'Usages industrie'!$P32)^(L$7301-$D$7301)/1000</f>
        <v>0</v>
      </c>
      <c r="M7386" s="210">
        <f>M7335*'Usages industrie'!$O32*(1+'Usages industrie'!$P32)^(M$7301-$D$7301)/1000</f>
        <v>0</v>
      </c>
      <c r="N7386" s="210">
        <f>N7335*'Usages industrie'!$O32*(1+'Usages industrie'!$P32)^(N$7301-$D$7301)/1000</f>
        <v>0</v>
      </c>
      <c r="O7386" s="210">
        <f>O7335*'Usages industrie'!$O32*(1+'Usages industrie'!$P32)^(O$7301-$D$7301)/1000</f>
        <v>0</v>
      </c>
      <c r="P7386" s="210">
        <f>P7335*'Usages industrie'!$O32*(1+'Usages industrie'!$P32)^(P$7301-$D$7301)/1000</f>
        <v>0</v>
      </c>
      <c r="Q7386" s="210">
        <f>Q7335*'Usages industrie'!$O32*(1+'Usages industrie'!$P32)^(Q$7301-$D$7301)/1000</f>
        <v>0</v>
      </c>
      <c r="R7386" s="210">
        <f>R7335*'Usages industrie'!$O32*(1+'Usages industrie'!$P32)^(R$7301-$D$7301)/1000</f>
        <v>0</v>
      </c>
    </row>
    <row r="7387" spans="1:18" hidden="1" outlineLevel="2" x14ac:dyDescent="0.35">
      <c r="A7387" s="209" t="str">
        <f>'Usages industrie'!A33</f>
        <v>Usage industriel n°30</v>
      </c>
      <c r="B7387" s="209" t="s">
        <v>639</v>
      </c>
      <c r="C7387" s="209"/>
      <c r="D7387" s="210">
        <f>D7336*'Usages industrie'!$O33*(1+'Usages industrie'!$P33)^(D$7301-$D$7301)/1000</f>
        <v>0</v>
      </c>
      <c r="E7387" s="210">
        <f>E7336*'Usages industrie'!$O33*(1+'Usages industrie'!$P33)^(E$7301-$D$7301)/1000</f>
        <v>0</v>
      </c>
      <c r="F7387" s="210">
        <f>F7336*'Usages industrie'!$O33*(1+'Usages industrie'!$P33)^(F$7301-$D$7301)/1000</f>
        <v>0</v>
      </c>
      <c r="G7387" s="210">
        <f>G7336*'Usages industrie'!$O33*(1+'Usages industrie'!$P33)^(G$7301-$D$7301)/1000</f>
        <v>0</v>
      </c>
      <c r="H7387" s="210">
        <f>H7336*'Usages industrie'!$O33*(1+'Usages industrie'!$P33)^(H$7301-$D$7301)/1000</f>
        <v>0</v>
      </c>
      <c r="I7387" s="210">
        <f>I7336*'Usages industrie'!$O33*(1+'Usages industrie'!$P33)^(I$7301-$D$7301)/1000</f>
        <v>0</v>
      </c>
      <c r="J7387" s="210">
        <f>J7336*'Usages industrie'!$O33*(1+'Usages industrie'!$P33)^(J$7301-$D$7301)/1000</f>
        <v>0</v>
      </c>
      <c r="K7387" s="210">
        <f>K7336*'Usages industrie'!$O33*(1+'Usages industrie'!$P33)^(K$7301-$D$7301)/1000</f>
        <v>0</v>
      </c>
      <c r="L7387" s="210">
        <f>L7336*'Usages industrie'!$O33*(1+'Usages industrie'!$P33)^(L$7301-$D$7301)/1000</f>
        <v>0</v>
      </c>
      <c r="M7387" s="210">
        <f>M7336*'Usages industrie'!$O33*(1+'Usages industrie'!$P33)^(M$7301-$D$7301)/1000</f>
        <v>0</v>
      </c>
      <c r="N7387" s="210">
        <f>N7336*'Usages industrie'!$O33*(1+'Usages industrie'!$P33)^(N$7301-$D$7301)/1000</f>
        <v>0</v>
      </c>
      <c r="O7387" s="210">
        <f>O7336*'Usages industrie'!$O33*(1+'Usages industrie'!$P33)^(O$7301-$D$7301)/1000</f>
        <v>0</v>
      </c>
      <c r="P7387" s="210">
        <f>P7336*'Usages industrie'!$O33*(1+'Usages industrie'!$P33)^(P$7301-$D$7301)/1000</f>
        <v>0</v>
      </c>
      <c r="Q7387" s="210">
        <f>Q7336*'Usages industrie'!$O33*(1+'Usages industrie'!$P33)^(Q$7301-$D$7301)/1000</f>
        <v>0</v>
      </c>
      <c r="R7387" s="210">
        <f>R7336*'Usages industrie'!$O33*(1+'Usages industrie'!$P33)^(R$7301-$D$7301)/1000</f>
        <v>0</v>
      </c>
    </row>
    <row r="7388" spans="1:18" hidden="1" outlineLevel="2" x14ac:dyDescent="0.35">
      <c r="A7388" s="209" t="str">
        <f>'Usages industrie'!A34</f>
        <v>Usage industriel n°31</v>
      </c>
      <c r="B7388" s="209" t="s">
        <v>639</v>
      </c>
      <c r="C7388" s="209"/>
      <c r="D7388" s="210">
        <f>D7337*'Usages industrie'!$O34*(1+'Usages industrie'!$P34)^(D$7301-$D$7301)/1000</f>
        <v>0</v>
      </c>
      <c r="E7388" s="210">
        <f>E7337*'Usages industrie'!$O34*(1+'Usages industrie'!$P34)^(E$7301-$D$7301)/1000</f>
        <v>0</v>
      </c>
      <c r="F7388" s="210">
        <f>F7337*'Usages industrie'!$O34*(1+'Usages industrie'!$P34)^(F$7301-$D$7301)/1000</f>
        <v>0</v>
      </c>
      <c r="G7388" s="210">
        <f>G7337*'Usages industrie'!$O34*(1+'Usages industrie'!$P34)^(G$7301-$D$7301)/1000</f>
        <v>0</v>
      </c>
      <c r="H7388" s="210">
        <f>H7337*'Usages industrie'!$O34*(1+'Usages industrie'!$P34)^(H$7301-$D$7301)/1000</f>
        <v>0</v>
      </c>
      <c r="I7388" s="210">
        <f>I7337*'Usages industrie'!$O34*(1+'Usages industrie'!$P34)^(I$7301-$D$7301)/1000</f>
        <v>0</v>
      </c>
      <c r="J7388" s="210">
        <f>J7337*'Usages industrie'!$O34*(1+'Usages industrie'!$P34)^(J$7301-$D$7301)/1000</f>
        <v>0</v>
      </c>
      <c r="K7388" s="210">
        <f>K7337*'Usages industrie'!$O34*(1+'Usages industrie'!$P34)^(K$7301-$D$7301)/1000</f>
        <v>0</v>
      </c>
      <c r="L7388" s="210">
        <f>L7337*'Usages industrie'!$O34*(1+'Usages industrie'!$P34)^(L$7301-$D$7301)/1000</f>
        <v>0</v>
      </c>
      <c r="M7388" s="210">
        <f>M7337*'Usages industrie'!$O34*(1+'Usages industrie'!$P34)^(M$7301-$D$7301)/1000</f>
        <v>0</v>
      </c>
      <c r="N7388" s="210">
        <f>N7337*'Usages industrie'!$O34*(1+'Usages industrie'!$P34)^(N$7301-$D$7301)/1000</f>
        <v>0</v>
      </c>
      <c r="O7388" s="210">
        <f>O7337*'Usages industrie'!$O34*(1+'Usages industrie'!$P34)^(O$7301-$D$7301)/1000</f>
        <v>0</v>
      </c>
      <c r="P7388" s="210">
        <f>P7337*'Usages industrie'!$O34*(1+'Usages industrie'!$P34)^(P$7301-$D$7301)/1000</f>
        <v>0</v>
      </c>
      <c r="Q7388" s="210">
        <f>Q7337*'Usages industrie'!$O34*(1+'Usages industrie'!$P34)^(Q$7301-$D$7301)/1000</f>
        <v>0</v>
      </c>
      <c r="R7388" s="210">
        <f>R7337*'Usages industrie'!$O34*(1+'Usages industrie'!$P34)^(R$7301-$D$7301)/1000</f>
        <v>0</v>
      </c>
    </row>
    <row r="7389" spans="1:18" hidden="1" outlineLevel="2" x14ac:dyDescent="0.35">
      <c r="A7389" s="209" t="str">
        <f>'Usages industrie'!A35</f>
        <v>Usage industriel n°32</v>
      </c>
      <c r="B7389" s="209" t="s">
        <v>639</v>
      </c>
      <c r="C7389" s="209"/>
      <c r="D7389" s="210">
        <f>D7338*'Usages industrie'!$O35*(1+'Usages industrie'!$P35)^(D$7301-$D$7301)/1000</f>
        <v>0</v>
      </c>
      <c r="E7389" s="210">
        <f>E7338*'Usages industrie'!$O35*(1+'Usages industrie'!$P35)^(E$7301-$D$7301)/1000</f>
        <v>0</v>
      </c>
      <c r="F7389" s="210">
        <f>F7338*'Usages industrie'!$O35*(1+'Usages industrie'!$P35)^(F$7301-$D$7301)/1000</f>
        <v>0</v>
      </c>
      <c r="G7389" s="210">
        <f>G7338*'Usages industrie'!$O35*(1+'Usages industrie'!$P35)^(G$7301-$D$7301)/1000</f>
        <v>0</v>
      </c>
      <c r="H7389" s="210">
        <f>H7338*'Usages industrie'!$O35*(1+'Usages industrie'!$P35)^(H$7301-$D$7301)/1000</f>
        <v>0</v>
      </c>
      <c r="I7389" s="210">
        <f>I7338*'Usages industrie'!$O35*(1+'Usages industrie'!$P35)^(I$7301-$D$7301)/1000</f>
        <v>0</v>
      </c>
      <c r="J7389" s="210">
        <f>J7338*'Usages industrie'!$O35*(1+'Usages industrie'!$P35)^(J$7301-$D$7301)/1000</f>
        <v>0</v>
      </c>
      <c r="K7389" s="210">
        <f>K7338*'Usages industrie'!$O35*(1+'Usages industrie'!$P35)^(K$7301-$D$7301)/1000</f>
        <v>0</v>
      </c>
      <c r="L7389" s="210">
        <f>L7338*'Usages industrie'!$O35*(1+'Usages industrie'!$P35)^(L$7301-$D$7301)/1000</f>
        <v>0</v>
      </c>
      <c r="M7389" s="210">
        <f>M7338*'Usages industrie'!$O35*(1+'Usages industrie'!$P35)^(M$7301-$D$7301)/1000</f>
        <v>0</v>
      </c>
      <c r="N7389" s="210">
        <f>N7338*'Usages industrie'!$O35*(1+'Usages industrie'!$P35)^(N$7301-$D$7301)/1000</f>
        <v>0</v>
      </c>
      <c r="O7389" s="210">
        <f>O7338*'Usages industrie'!$O35*(1+'Usages industrie'!$P35)^(O$7301-$D$7301)/1000</f>
        <v>0</v>
      </c>
      <c r="P7389" s="210">
        <f>P7338*'Usages industrie'!$O35*(1+'Usages industrie'!$P35)^(P$7301-$D$7301)/1000</f>
        <v>0</v>
      </c>
      <c r="Q7389" s="210">
        <f>Q7338*'Usages industrie'!$O35*(1+'Usages industrie'!$P35)^(Q$7301-$D$7301)/1000</f>
        <v>0</v>
      </c>
      <c r="R7389" s="210">
        <f>R7338*'Usages industrie'!$O35*(1+'Usages industrie'!$P35)^(R$7301-$D$7301)/1000</f>
        <v>0</v>
      </c>
    </row>
    <row r="7390" spans="1:18" hidden="1" outlineLevel="2" x14ac:dyDescent="0.35">
      <c r="A7390" s="209" t="str">
        <f>'Usages industrie'!A36</f>
        <v>Usage industriel n°33</v>
      </c>
      <c r="B7390" s="209" t="s">
        <v>639</v>
      </c>
      <c r="C7390" s="209"/>
      <c r="D7390" s="210">
        <f>D7339*'Usages industrie'!$O36*(1+'Usages industrie'!$P36)^(D$7301-$D$7301)/1000</f>
        <v>0</v>
      </c>
      <c r="E7390" s="210">
        <f>E7339*'Usages industrie'!$O36*(1+'Usages industrie'!$P36)^(E$7301-$D$7301)/1000</f>
        <v>0</v>
      </c>
      <c r="F7390" s="210">
        <f>F7339*'Usages industrie'!$O36*(1+'Usages industrie'!$P36)^(F$7301-$D$7301)/1000</f>
        <v>0</v>
      </c>
      <c r="G7390" s="210">
        <f>G7339*'Usages industrie'!$O36*(1+'Usages industrie'!$P36)^(G$7301-$D$7301)/1000</f>
        <v>0</v>
      </c>
      <c r="H7390" s="210">
        <f>H7339*'Usages industrie'!$O36*(1+'Usages industrie'!$P36)^(H$7301-$D$7301)/1000</f>
        <v>0</v>
      </c>
      <c r="I7390" s="210">
        <f>I7339*'Usages industrie'!$O36*(1+'Usages industrie'!$P36)^(I$7301-$D$7301)/1000</f>
        <v>0</v>
      </c>
      <c r="J7390" s="210">
        <f>J7339*'Usages industrie'!$O36*(1+'Usages industrie'!$P36)^(J$7301-$D$7301)/1000</f>
        <v>0</v>
      </c>
      <c r="K7390" s="210">
        <f>K7339*'Usages industrie'!$O36*(1+'Usages industrie'!$P36)^(K$7301-$D$7301)/1000</f>
        <v>0</v>
      </c>
      <c r="L7390" s="210">
        <f>L7339*'Usages industrie'!$O36*(1+'Usages industrie'!$P36)^(L$7301-$D$7301)/1000</f>
        <v>0</v>
      </c>
      <c r="M7390" s="210">
        <f>M7339*'Usages industrie'!$O36*(1+'Usages industrie'!$P36)^(M$7301-$D$7301)/1000</f>
        <v>0</v>
      </c>
      <c r="N7390" s="210">
        <f>N7339*'Usages industrie'!$O36*(1+'Usages industrie'!$P36)^(N$7301-$D$7301)/1000</f>
        <v>0</v>
      </c>
      <c r="O7390" s="210">
        <f>O7339*'Usages industrie'!$O36*(1+'Usages industrie'!$P36)^(O$7301-$D$7301)/1000</f>
        <v>0</v>
      </c>
      <c r="P7390" s="210">
        <f>P7339*'Usages industrie'!$O36*(1+'Usages industrie'!$P36)^(P$7301-$D$7301)/1000</f>
        <v>0</v>
      </c>
      <c r="Q7390" s="210">
        <f>Q7339*'Usages industrie'!$O36*(1+'Usages industrie'!$P36)^(Q$7301-$D$7301)/1000</f>
        <v>0</v>
      </c>
      <c r="R7390" s="210">
        <f>R7339*'Usages industrie'!$O36*(1+'Usages industrie'!$P36)^(R$7301-$D$7301)/1000</f>
        <v>0</v>
      </c>
    </row>
    <row r="7391" spans="1:18" hidden="1" outlineLevel="2" x14ac:dyDescent="0.35">
      <c r="A7391" s="209" t="str">
        <f>'Usages industrie'!A37</f>
        <v>Usage industriel n°34</v>
      </c>
      <c r="B7391" s="209" t="s">
        <v>639</v>
      </c>
      <c r="C7391" s="209"/>
      <c r="D7391" s="210">
        <f>D7340*'Usages industrie'!$O37*(1+'Usages industrie'!$P37)^(D$7301-$D$7301)/1000</f>
        <v>0</v>
      </c>
      <c r="E7391" s="210">
        <f>E7340*'Usages industrie'!$O37*(1+'Usages industrie'!$P37)^(E$7301-$D$7301)/1000</f>
        <v>0</v>
      </c>
      <c r="F7391" s="210">
        <f>F7340*'Usages industrie'!$O37*(1+'Usages industrie'!$P37)^(F$7301-$D$7301)/1000</f>
        <v>0</v>
      </c>
      <c r="G7391" s="210">
        <f>G7340*'Usages industrie'!$O37*(1+'Usages industrie'!$P37)^(G$7301-$D$7301)/1000</f>
        <v>0</v>
      </c>
      <c r="H7391" s="210">
        <f>H7340*'Usages industrie'!$O37*(1+'Usages industrie'!$P37)^(H$7301-$D$7301)/1000</f>
        <v>0</v>
      </c>
      <c r="I7391" s="210">
        <f>I7340*'Usages industrie'!$O37*(1+'Usages industrie'!$P37)^(I$7301-$D$7301)/1000</f>
        <v>0</v>
      </c>
      <c r="J7391" s="210">
        <f>J7340*'Usages industrie'!$O37*(1+'Usages industrie'!$P37)^(J$7301-$D$7301)/1000</f>
        <v>0</v>
      </c>
      <c r="K7391" s="210">
        <f>K7340*'Usages industrie'!$O37*(1+'Usages industrie'!$P37)^(K$7301-$D$7301)/1000</f>
        <v>0</v>
      </c>
      <c r="L7391" s="210">
        <f>L7340*'Usages industrie'!$O37*(1+'Usages industrie'!$P37)^(L$7301-$D$7301)/1000</f>
        <v>0</v>
      </c>
      <c r="M7391" s="210">
        <f>M7340*'Usages industrie'!$O37*(1+'Usages industrie'!$P37)^(M$7301-$D$7301)/1000</f>
        <v>0</v>
      </c>
      <c r="N7391" s="210">
        <f>N7340*'Usages industrie'!$O37*(1+'Usages industrie'!$P37)^(N$7301-$D$7301)/1000</f>
        <v>0</v>
      </c>
      <c r="O7391" s="210">
        <f>O7340*'Usages industrie'!$O37*(1+'Usages industrie'!$P37)^(O$7301-$D$7301)/1000</f>
        <v>0</v>
      </c>
      <c r="P7391" s="210">
        <f>P7340*'Usages industrie'!$O37*(1+'Usages industrie'!$P37)^(P$7301-$D$7301)/1000</f>
        <v>0</v>
      </c>
      <c r="Q7391" s="210">
        <f>Q7340*'Usages industrie'!$O37*(1+'Usages industrie'!$P37)^(Q$7301-$D$7301)/1000</f>
        <v>0</v>
      </c>
      <c r="R7391" s="210">
        <f>R7340*'Usages industrie'!$O37*(1+'Usages industrie'!$P37)^(R$7301-$D$7301)/1000</f>
        <v>0</v>
      </c>
    </row>
    <row r="7392" spans="1:18" hidden="1" outlineLevel="2" x14ac:dyDescent="0.35">
      <c r="A7392" s="209" t="str">
        <f>'Usages industrie'!A38</f>
        <v>Usage industriel n°35</v>
      </c>
      <c r="B7392" s="209" t="s">
        <v>639</v>
      </c>
      <c r="C7392" s="209"/>
      <c r="D7392" s="210">
        <f>D7341*'Usages industrie'!$O38*(1+'Usages industrie'!$P38)^(D$7301-$D$7301)/1000</f>
        <v>0</v>
      </c>
      <c r="E7392" s="210">
        <f>E7341*'Usages industrie'!$O38*(1+'Usages industrie'!$P38)^(E$7301-$D$7301)/1000</f>
        <v>0</v>
      </c>
      <c r="F7392" s="210">
        <f>F7341*'Usages industrie'!$O38*(1+'Usages industrie'!$P38)^(F$7301-$D$7301)/1000</f>
        <v>0</v>
      </c>
      <c r="G7392" s="210">
        <f>G7341*'Usages industrie'!$O38*(1+'Usages industrie'!$P38)^(G$7301-$D$7301)/1000</f>
        <v>0</v>
      </c>
      <c r="H7392" s="210">
        <f>H7341*'Usages industrie'!$O38*(1+'Usages industrie'!$P38)^(H$7301-$D$7301)/1000</f>
        <v>0</v>
      </c>
      <c r="I7392" s="210">
        <f>I7341*'Usages industrie'!$O38*(1+'Usages industrie'!$P38)^(I$7301-$D$7301)/1000</f>
        <v>0</v>
      </c>
      <c r="J7392" s="210">
        <f>J7341*'Usages industrie'!$O38*(1+'Usages industrie'!$P38)^(J$7301-$D$7301)/1000</f>
        <v>0</v>
      </c>
      <c r="K7392" s="210">
        <f>K7341*'Usages industrie'!$O38*(1+'Usages industrie'!$P38)^(K$7301-$D$7301)/1000</f>
        <v>0</v>
      </c>
      <c r="L7392" s="210">
        <f>L7341*'Usages industrie'!$O38*(1+'Usages industrie'!$P38)^(L$7301-$D$7301)/1000</f>
        <v>0</v>
      </c>
      <c r="M7392" s="210">
        <f>M7341*'Usages industrie'!$O38*(1+'Usages industrie'!$P38)^(M$7301-$D$7301)/1000</f>
        <v>0</v>
      </c>
      <c r="N7392" s="210">
        <f>N7341*'Usages industrie'!$O38*(1+'Usages industrie'!$P38)^(N$7301-$D$7301)/1000</f>
        <v>0</v>
      </c>
      <c r="O7392" s="210">
        <f>O7341*'Usages industrie'!$O38*(1+'Usages industrie'!$P38)^(O$7301-$D$7301)/1000</f>
        <v>0</v>
      </c>
      <c r="P7392" s="210">
        <f>P7341*'Usages industrie'!$O38*(1+'Usages industrie'!$P38)^(P$7301-$D$7301)/1000</f>
        <v>0</v>
      </c>
      <c r="Q7392" s="210">
        <f>Q7341*'Usages industrie'!$O38*(1+'Usages industrie'!$P38)^(Q$7301-$D$7301)/1000</f>
        <v>0</v>
      </c>
      <c r="R7392" s="210">
        <f>R7341*'Usages industrie'!$O38*(1+'Usages industrie'!$P38)^(R$7301-$D$7301)/1000</f>
        <v>0</v>
      </c>
    </row>
    <row r="7393" spans="1:18" hidden="1" outlineLevel="2" x14ac:dyDescent="0.35">
      <c r="A7393" s="209" t="str">
        <f>'Usages industrie'!A39</f>
        <v>Usage industriel n°36</v>
      </c>
      <c r="B7393" s="209" t="s">
        <v>639</v>
      </c>
      <c r="C7393" s="209"/>
      <c r="D7393" s="210">
        <f>D7342*'Usages industrie'!$O39*(1+'Usages industrie'!$P39)^(D$7301-$D$7301)/1000</f>
        <v>0</v>
      </c>
      <c r="E7393" s="210">
        <f>E7342*'Usages industrie'!$O39*(1+'Usages industrie'!$P39)^(E$7301-$D$7301)/1000</f>
        <v>0</v>
      </c>
      <c r="F7393" s="210">
        <f>F7342*'Usages industrie'!$O39*(1+'Usages industrie'!$P39)^(F$7301-$D$7301)/1000</f>
        <v>0</v>
      </c>
      <c r="G7393" s="210">
        <f>G7342*'Usages industrie'!$O39*(1+'Usages industrie'!$P39)^(G$7301-$D$7301)/1000</f>
        <v>0</v>
      </c>
      <c r="H7393" s="210">
        <f>H7342*'Usages industrie'!$O39*(1+'Usages industrie'!$P39)^(H$7301-$D$7301)/1000</f>
        <v>0</v>
      </c>
      <c r="I7393" s="210">
        <f>I7342*'Usages industrie'!$O39*(1+'Usages industrie'!$P39)^(I$7301-$D$7301)/1000</f>
        <v>0</v>
      </c>
      <c r="J7393" s="210">
        <f>J7342*'Usages industrie'!$O39*(1+'Usages industrie'!$P39)^(J$7301-$D$7301)/1000</f>
        <v>0</v>
      </c>
      <c r="K7393" s="210">
        <f>K7342*'Usages industrie'!$O39*(1+'Usages industrie'!$P39)^(K$7301-$D$7301)/1000</f>
        <v>0</v>
      </c>
      <c r="L7393" s="210">
        <f>L7342*'Usages industrie'!$O39*(1+'Usages industrie'!$P39)^(L$7301-$D$7301)/1000</f>
        <v>0</v>
      </c>
      <c r="M7393" s="210">
        <f>M7342*'Usages industrie'!$O39*(1+'Usages industrie'!$P39)^(M$7301-$D$7301)/1000</f>
        <v>0</v>
      </c>
      <c r="N7393" s="210">
        <f>N7342*'Usages industrie'!$O39*(1+'Usages industrie'!$P39)^(N$7301-$D$7301)/1000</f>
        <v>0</v>
      </c>
      <c r="O7393" s="210">
        <f>O7342*'Usages industrie'!$O39*(1+'Usages industrie'!$P39)^(O$7301-$D$7301)/1000</f>
        <v>0</v>
      </c>
      <c r="P7393" s="210">
        <f>P7342*'Usages industrie'!$O39*(1+'Usages industrie'!$P39)^(P$7301-$D$7301)/1000</f>
        <v>0</v>
      </c>
      <c r="Q7393" s="210">
        <f>Q7342*'Usages industrie'!$O39*(1+'Usages industrie'!$P39)^(Q$7301-$D$7301)/1000</f>
        <v>0</v>
      </c>
      <c r="R7393" s="210">
        <f>R7342*'Usages industrie'!$O39*(1+'Usages industrie'!$P39)^(R$7301-$D$7301)/1000</f>
        <v>0</v>
      </c>
    </row>
    <row r="7394" spans="1:18" hidden="1" outlineLevel="2" x14ac:dyDescent="0.35">
      <c r="A7394" s="209" t="str">
        <f>'Usages industrie'!A40</f>
        <v>Usage industriel n°37</v>
      </c>
      <c r="B7394" s="209" t="s">
        <v>639</v>
      </c>
      <c r="C7394" s="209"/>
      <c r="D7394" s="210">
        <f>D7343*'Usages industrie'!$O40*(1+'Usages industrie'!$P40)^(D$7301-$D$7301)/1000</f>
        <v>0</v>
      </c>
      <c r="E7394" s="210">
        <f>E7343*'Usages industrie'!$O40*(1+'Usages industrie'!$P40)^(E$7301-$D$7301)/1000</f>
        <v>0</v>
      </c>
      <c r="F7394" s="210">
        <f>F7343*'Usages industrie'!$O40*(1+'Usages industrie'!$P40)^(F$7301-$D$7301)/1000</f>
        <v>0</v>
      </c>
      <c r="G7394" s="210">
        <f>G7343*'Usages industrie'!$O40*(1+'Usages industrie'!$P40)^(G$7301-$D$7301)/1000</f>
        <v>0</v>
      </c>
      <c r="H7394" s="210">
        <f>H7343*'Usages industrie'!$O40*(1+'Usages industrie'!$P40)^(H$7301-$D$7301)/1000</f>
        <v>0</v>
      </c>
      <c r="I7394" s="210">
        <f>I7343*'Usages industrie'!$O40*(1+'Usages industrie'!$P40)^(I$7301-$D$7301)/1000</f>
        <v>0</v>
      </c>
      <c r="J7394" s="210">
        <f>J7343*'Usages industrie'!$O40*(1+'Usages industrie'!$P40)^(J$7301-$D$7301)/1000</f>
        <v>0</v>
      </c>
      <c r="K7394" s="210">
        <f>K7343*'Usages industrie'!$O40*(1+'Usages industrie'!$P40)^(K$7301-$D$7301)/1000</f>
        <v>0</v>
      </c>
      <c r="L7394" s="210">
        <f>L7343*'Usages industrie'!$O40*(1+'Usages industrie'!$P40)^(L$7301-$D$7301)/1000</f>
        <v>0</v>
      </c>
      <c r="M7394" s="210">
        <f>M7343*'Usages industrie'!$O40*(1+'Usages industrie'!$P40)^(M$7301-$D$7301)/1000</f>
        <v>0</v>
      </c>
      <c r="N7394" s="210">
        <f>N7343*'Usages industrie'!$O40*(1+'Usages industrie'!$P40)^(N$7301-$D$7301)/1000</f>
        <v>0</v>
      </c>
      <c r="O7394" s="210">
        <f>O7343*'Usages industrie'!$O40*(1+'Usages industrie'!$P40)^(O$7301-$D$7301)/1000</f>
        <v>0</v>
      </c>
      <c r="P7394" s="210">
        <f>P7343*'Usages industrie'!$O40*(1+'Usages industrie'!$P40)^(P$7301-$D$7301)/1000</f>
        <v>0</v>
      </c>
      <c r="Q7394" s="210">
        <f>Q7343*'Usages industrie'!$O40*(1+'Usages industrie'!$P40)^(Q$7301-$D$7301)/1000</f>
        <v>0</v>
      </c>
      <c r="R7394" s="210">
        <f>R7343*'Usages industrie'!$O40*(1+'Usages industrie'!$P40)^(R$7301-$D$7301)/1000</f>
        <v>0</v>
      </c>
    </row>
    <row r="7395" spans="1:18" hidden="1" outlineLevel="2" x14ac:dyDescent="0.35">
      <c r="A7395" s="209" t="str">
        <f>'Usages industrie'!A41</f>
        <v>Usage industriel n°38</v>
      </c>
      <c r="B7395" s="209" t="s">
        <v>639</v>
      </c>
      <c r="C7395" s="209"/>
      <c r="D7395" s="210">
        <f>D7344*'Usages industrie'!$O41*(1+'Usages industrie'!$P41)^(D$7301-$D$7301)/1000</f>
        <v>0</v>
      </c>
      <c r="E7395" s="210">
        <f>E7344*'Usages industrie'!$O41*(1+'Usages industrie'!$P41)^(E$7301-$D$7301)/1000</f>
        <v>0</v>
      </c>
      <c r="F7395" s="210">
        <f>F7344*'Usages industrie'!$O41*(1+'Usages industrie'!$P41)^(F$7301-$D$7301)/1000</f>
        <v>0</v>
      </c>
      <c r="G7395" s="210">
        <f>G7344*'Usages industrie'!$O41*(1+'Usages industrie'!$P41)^(G$7301-$D$7301)/1000</f>
        <v>0</v>
      </c>
      <c r="H7395" s="210">
        <f>H7344*'Usages industrie'!$O41*(1+'Usages industrie'!$P41)^(H$7301-$D$7301)/1000</f>
        <v>0</v>
      </c>
      <c r="I7395" s="210">
        <f>I7344*'Usages industrie'!$O41*(1+'Usages industrie'!$P41)^(I$7301-$D$7301)/1000</f>
        <v>0</v>
      </c>
      <c r="J7395" s="210">
        <f>J7344*'Usages industrie'!$O41*(1+'Usages industrie'!$P41)^(J$7301-$D$7301)/1000</f>
        <v>0</v>
      </c>
      <c r="K7395" s="210">
        <f>K7344*'Usages industrie'!$O41*(1+'Usages industrie'!$P41)^(K$7301-$D$7301)/1000</f>
        <v>0</v>
      </c>
      <c r="L7395" s="210">
        <f>L7344*'Usages industrie'!$O41*(1+'Usages industrie'!$P41)^(L$7301-$D$7301)/1000</f>
        <v>0</v>
      </c>
      <c r="M7395" s="210">
        <f>M7344*'Usages industrie'!$O41*(1+'Usages industrie'!$P41)^(M$7301-$D$7301)/1000</f>
        <v>0</v>
      </c>
      <c r="N7395" s="210">
        <f>N7344*'Usages industrie'!$O41*(1+'Usages industrie'!$P41)^(N$7301-$D$7301)/1000</f>
        <v>0</v>
      </c>
      <c r="O7395" s="210">
        <f>O7344*'Usages industrie'!$O41*(1+'Usages industrie'!$P41)^(O$7301-$D$7301)/1000</f>
        <v>0</v>
      </c>
      <c r="P7395" s="210">
        <f>P7344*'Usages industrie'!$O41*(1+'Usages industrie'!$P41)^(P$7301-$D$7301)/1000</f>
        <v>0</v>
      </c>
      <c r="Q7395" s="210">
        <f>Q7344*'Usages industrie'!$O41*(1+'Usages industrie'!$P41)^(Q$7301-$D$7301)/1000</f>
        <v>0</v>
      </c>
      <c r="R7395" s="210">
        <f>R7344*'Usages industrie'!$O41*(1+'Usages industrie'!$P41)^(R$7301-$D$7301)/1000</f>
        <v>0</v>
      </c>
    </row>
    <row r="7396" spans="1:18" hidden="1" outlineLevel="2" x14ac:dyDescent="0.35">
      <c r="A7396" s="209" t="str">
        <f>'Usages industrie'!A42</f>
        <v>Usage industriel n°39</v>
      </c>
      <c r="B7396" s="209" t="s">
        <v>639</v>
      </c>
      <c r="C7396" s="209"/>
      <c r="D7396" s="210">
        <f>D7345*'Usages industrie'!$O42*(1+'Usages industrie'!$P42)^(D$7301-$D$7301)/1000</f>
        <v>0</v>
      </c>
      <c r="E7396" s="210">
        <f>E7345*'Usages industrie'!$O42*(1+'Usages industrie'!$P42)^(E$7301-$D$7301)/1000</f>
        <v>0</v>
      </c>
      <c r="F7396" s="210">
        <f>F7345*'Usages industrie'!$O42*(1+'Usages industrie'!$P42)^(F$7301-$D$7301)/1000</f>
        <v>0</v>
      </c>
      <c r="G7396" s="210">
        <f>G7345*'Usages industrie'!$O42*(1+'Usages industrie'!$P42)^(G$7301-$D$7301)/1000</f>
        <v>0</v>
      </c>
      <c r="H7396" s="210">
        <f>H7345*'Usages industrie'!$O42*(1+'Usages industrie'!$P42)^(H$7301-$D$7301)/1000</f>
        <v>0</v>
      </c>
      <c r="I7396" s="210">
        <f>I7345*'Usages industrie'!$O42*(1+'Usages industrie'!$P42)^(I$7301-$D$7301)/1000</f>
        <v>0</v>
      </c>
      <c r="J7396" s="210">
        <f>J7345*'Usages industrie'!$O42*(1+'Usages industrie'!$P42)^(J$7301-$D$7301)/1000</f>
        <v>0</v>
      </c>
      <c r="K7396" s="210">
        <f>K7345*'Usages industrie'!$O42*(1+'Usages industrie'!$P42)^(K$7301-$D$7301)/1000</f>
        <v>0</v>
      </c>
      <c r="L7396" s="210">
        <f>L7345*'Usages industrie'!$O42*(1+'Usages industrie'!$P42)^(L$7301-$D$7301)/1000</f>
        <v>0</v>
      </c>
      <c r="M7396" s="210">
        <f>M7345*'Usages industrie'!$O42*(1+'Usages industrie'!$P42)^(M$7301-$D$7301)/1000</f>
        <v>0</v>
      </c>
      <c r="N7396" s="210">
        <f>N7345*'Usages industrie'!$O42*(1+'Usages industrie'!$P42)^(N$7301-$D$7301)/1000</f>
        <v>0</v>
      </c>
      <c r="O7396" s="210">
        <f>O7345*'Usages industrie'!$O42*(1+'Usages industrie'!$P42)^(O$7301-$D$7301)/1000</f>
        <v>0</v>
      </c>
      <c r="P7396" s="210">
        <f>P7345*'Usages industrie'!$O42*(1+'Usages industrie'!$P42)^(P$7301-$D$7301)/1000</f>
        <v>0</v>
      </c>
      <c r="Q7396" s="210">
        <f>Q7345*'Usages industrie'!$O42*(1+'Usages industrie'!$P42)^(Q$7301-$D$7301)/1000</f>
        <v>0</v>
      </c>
      <c r="R7396" s="210">
        <f>R7345*'Usages industrie'!$O42*(1+'Usages industrie'!$P42)^(R$7301-$D$7301)/1000</f>
        <v>0</v>
      </c>
    </row>
    <row r="7397" spans="1:18" hidden="1" outlineLevel="2" x14ac:dyDescent="0.35">
      <c r="A7397" s="209" t="str">
        <f>'Usages industrie'!A43</f>
        <v>Usage industriel n°40</v>
      </c>
      <c r="B7397" s="209" t="s">
        <v>639</v>
      </c>
      <c r="C7397" s="209"/>
      <c r="D7397" s="210">
        <f>D7346*'Usages industrie'!$O43*(1+'Usages industrie'!$P43)^(D$7301-$D$7301)/1000</f>
        <v>0</v>
      </c>
      <c r="E7397" s="210">
        <f>E7346*'Usages industrie'!$O43*(1+'Usages industrie'!$P43)^(E$7301-$D$7301)/1000</f>
        <v>0</v>
      </c>
      <c r="F7397" s="210">
        <f>F7346*'Usages industrie'!$O43*(1+'Usages industrie'!$P43)^(F$7301-$D$7301)/1000</f>
        <v>0</v>
      </c>
      <c r="G7397" s="210">
        <f>G7346*'Usages industrie'!$O43*(1+'Usages industrie'!$P43)^(G$7301-$D$7301)/1000</f>
        <v>0</v>
      </c>
      <c r="H7397" s="210">
        <f>H7346*'Usages industrie'!$O43*(1+'Usages industrie'!$P43)^(H$7301-$D$7301)/1000</f>
        <v>0</v>
      </c>
      <c r="I7397" s="210">
        <f>I7346*'Usages industrie'!$O43*(1+'Usages industrie'!$P43)^(I$7301-$D$7301)/1000</f>
        <v>0</v>
      </c>
      <c r="J7397" s="210">
        <f>J7346*'Usages industrie'!$O43*(1+'Usages industrie'!$P43)^(J$7301-$D$7301)/1000</f>
        <v>0</v>
      </c>
      <c r="K7397" s="210">
        <f>K7346*'Usages industrie'!$O43*(1+'Usages industrie'!$P43)^(K$7301-$D$7301)/1000</f>
        <v>0</v>
      </c>
      <c r="L7397" s="210">
        <f>L7346*'Usages industrie'!$O43*(1+'Usages industrie'!$P43)^(L$7301-$D$7301)/1000</f>
        <v>0</v>
      </c>
      <c r="M7397" s="210">
        <f>M7346*'Usages industrie'!$O43*(1+'Usages industrie'!$P43)^(M$7301-$D$7301)/1000</f>
        <v>0</v>
      </c>
      <c r="N7397" s="210">
        <f>N7346*'Usages industrie'!$O43*(1+'Usages industrie'!$P43)^(N$7301-$D$7301)/1000</f>
        <v>0</v>
      </c>
      <c r="O7397" s="210">
        <f>O7346*'Usages industrie'!$O43*(1+'Usages industrie'!$P43)^(O$7301-$D$7301)/1000</f>
        <v>0</v>
      </c>
      <c r="P7397" s="210">
        <f>P7346*'Usages industrie'!$O43*(1+'Usages industrie'!$P43)^(P$7301-$D$7301)/1000</f>
        <v>0</v>
      </c>
      <c r="Q7397" s="210">
        <f>Q7346*'Usages industrie'!$O43*(1+'Usages industrie'!$P43)^(Q$7301-$D$7301)/1000</f>
        <v>0</v>
      </c>
      <c r="R7397" s="210">
        <f>R7346*'Usages industrie'!$O43*(1+'Usages industrie'!$P43)^(R$7301-$D$7301)/1000</f>
        <v>0</v>
      </c>
    </row>
    <row r="7398" spans="1:18" hidden="1" outlineLevel="2" x14ac:dyDescent="0.35">
      <c r="A7398" s="209" t="str">
        <f>'Usages industrie'!A44</f>
        <v>Usage industriel n°41</v>
      </c>
      <c r="B7398" s="209" t="s">
        <v>639</v>
      </c>
      <c r="C7398" s="209"/>
      <c r="D7398" s="210">
        <f>D7347*'Usages industrie'!$O44*(1+'Usages industrie'!$P44)^(D$7301-$D$7301)/1000</f>
        <v>0</v>
      </c>
      <c r="E7398" s="210">
        <f>E7347*'Usages industrie'!$O44*(1+'Usages industrie'!$P44)^(E$7301-$D$7301)/1000</f>
        <v>0</v>
      </c>
      <c r="F7398" s="210">
        <f>F7347*'Usages industrie'!$O44*(1+'Usages industrie'!$P44)^(F$7301-$D$7301)/1000</f>
        <v>0</v>
      </c>
      <c r="G7398" s="210">
        <f>G7347*'Usages industrie'!$O44*(1+'Usages industrie'!$P44)^(G$7301-$D$7301)/1000</f>
        <v>0</v>
      </c>
      <c r="H7398" s="210">
        <f>H7347*'Usages industrie'!$O44*(1+'Usages industrie'!$P44)^(H$7301-$D$7301)/1000</f>
        <v>0</v>
      </c>
      <c r="I7398" s="210">
        <f>I7347*'Usages industrie'!$O44*(1+'Usages industrie'!$P44)^(I$7301-$D$7301)/1000</f>
        <v>0</v>
      </c>
      <c r="J7398" s="210">
        <f>J7347*'Usages industrie'!$O44*(1+'Usages industrie'!$P44)^(J$7301-$D$7301)/1000</f>
        <v>0</v>
      </c>
      <c r="K7398" s="210">
        <f>K7347*'Usages industrie'!$O44*(1+'Usages industrie'!$P44)^(K$7301-$D$7301)/1000</f>
        <v>0</v>
      </c>
      <c r="L7398" s="210">
        <f>L7347*'Usages industrie'!$O44*(1+'Usages industrie'!$P44)^(L$7301-$D$7301)/1000</f>
        <v>0</v>
      </c>
      <c r="M7398" s="210">
        <f>M7347*'Usages industrie'!$O44*(1+'Usages industrie'!$P44)^(M$7301-$D$7301)/1000</f>
        <v>0</v>
      </c>
      <c r="N7398" s="210">
        <f>N7347*'Usages industrie'!$O44*(1+'Usages industrie'!$P44)^(N$7301-$D$7301)/1000</f>
        <v>0</v>
      </c>
      <c r="O7398" s="210">
        <f>O7347*'Usages industrie'!$O44*(1+'Usages industrie'!$P44)^(O$7301-$D$7301)/1000</f>
        <v>0</v>
      </c>
      <c r="P7398" s="210">
        <f>P7347*'Usages industrie'!$O44*(1+'Usages industrie'!$P44)^(P$7301-$D$7301)/1000</f>
        <v>0</v>
      </c>
      <c r="Q7398" s="210">
        <f>Q7347*'Usages industrie'!$O44*(1+'Usages industrie'!$P44)^(Q$7301-$D$7301)/1000</f>
        <v>0</v>
      </c>
      <c r="R7398" s="210">
        <f>R7347*'Usages industrie'!$O44*(1+'Usages industrie'!$P44)^(R$7301-$D$7301)/1000</f>
        <v>0</v>
      </c>
    </row>
    <row r="7399" spans="1:18" hidden="1" outlineLevel="2" x14ac:dyDescent="0.35">
      <c r="A7399" s="209" t="str">
        <f>'Usages industrie'!A45</f>
        <v>Usage industriel n°42</v>
      </c>
      <c r="B7399" s="209" t="s">
        <v>639</v>
      </c>
      <c r="C7399" s="209"/>
      <c r="D7399" s="210">
        <f>D7348*'Usages industrie'!$O45*(1+'Usages industrie'!$P45)^(D$7301-$D$7301)/1000</f>
        <v>0</v>
      </c>
      <c r="E7399" s="210">
        <f>E7348*'Usages industrie'!$O45*(1+'Usages industrie'!$P45)^(E$7301-$D$7301)/1000</f>
        <v>0</v>
      </c>
      <c r="F7399" s="210">
        <f>F7348*'Usages industrie'!$O45*(1+'Usages industrie'!$P45)^(F$7301-$D$7301)/1000</f>
        <v>0</v>
      </c>
      <c r="G7399" s="210">
        <f>G7348*'Usages industrie'!$O45*(1+'Usages industrie'!$P45)^(G$7301-$D$7301)/1000</f>
        <v>0</v>
      </c>
      <c r="H7399" s="210">
        <f>H7348*'Usages industrie'!$O45*(1+'Usages industrie'!$P45)^(H$7301-$D$7301)/1000</f>
        <v>0</v>
      </c>
      <c r="I7399" s="210">
        <f>I7348*'Usages industrie'!$O45*(1+'Usages industrie'!$P45)^(I$7301-$D$7301)/1000</f>
        <v>0</v>
      </c>
      <c r="J7399" s="210">
        <f>J7348*'Usages industrie'!$O45*(1+'Usages industrie'!$P45)^(J$7301-$D$7301)/1000</f>
        <v>0</v>
      </c>
      <c r="K7399" s="210">
        <f>K7348*'Usages industrie'!$O45*(1+'Usages industrie'!$P45)^(K$7301-$D$7301)/1000</f>
        <v>0</v>
      </c>
      <c r="L7399" s="210">
        <f>L7348*'Usages industrie'!$O45*(1+'Usages industrie'!$P45)^(L$7301-$D$7301)/1000</f>
        <v>0</v>
      </c>
      <c r="M7399" s="210">
        <f>M7348*'Usages industrie'!$O45*(1+'Usages industrie'!$P45)^(M$7301-$D$7301)/1000</f>
        <v>0</v>
      </c>
      <c r="N7399" s="210">
        <f>N7348*'Usages industrie'!$O45*(1+'Usages industrie'!$P45)^(N$7301-$D$7301)/1000</f>
        <v>0</v>
      </c>
      <c r="O7399" s="210">
        <f>O7348*'Usages industrie'!$O45*(1+'Usages industrie'!$P45)^(O$7301-$D$7301)/1000</f>
        <v>0</v>
      </c>
      <c r="P7399" s="210">
        <f>P7348*'Usages industrie'!$O45*(1+'Usages industrie'!$P45)^(P$7301-$D$7301)/1000</f>
        <v>0</v>
      </c>
      <c r="Q7399" s="210">
        <f>Q7348*'Usages industrie'!$O45*(1+'Usages industrie'!$P45)^(Q$7301-$D$7301)/1000</f>
        <v>0</v>
      </c>
      <c r="R7399" s="210">
        <f>R7348*'Usages industrie'!$O45*(1+'Usages industrie'!$P45)^(R$7301-$D$7301)/1000</f>
        <v>0</v>
      </c>
    </row>
    <row r="7400" spans="1:18" hidden="1" outlineLevel="2" x14ac:dyDescent="0.35">
      <c r="A7400" s="209" t="str">
        <f>'Usages industrie'!A46</f>
        <v>Usage industriel n°43</v>
      </c>
      <c r="B7400" s="209" t="s">
        <v>639</v>
      </c>
      <c r="C7400" s="209"/>
      <c r="D7400" s="210">
        <f>D7349*'Usages industrie'!$O46*(1+'Usages industrie'!$P46)^(D$7301-$D$7301)/1000</f>
        <v>0</v>
      </c>
      <c r="E7400" s="210">
        <f>E7349*'Usages industrie'!$O46*(1+'Usages industrie'!$P46)^(E$7301-$D$7301)/1000</f>
        <v>0</v>
      </c>
      <c r="F7400" s="210">
        <f>F7349*'Usages industrie'!$O46*(1+'Usages industrie'!$P46)^(F$7301-$D$7301)/1000</f>
        <v>0</v>
      </c>
      <c r="G7400" s="210">
        <f>G7349*'Usages industrie'!$O46*(1+'Usages industrie'!$P46)^(G$7301-$D$7301)/1000</f>
        <v>0</v>
      </c>
      <c r="H7400" s="210">
        <f>H7349*'Usages industrie'!$O46*(1+'Usages industrie'!$P46)^(H$7301-$D$7301)/1000</f>
        <v>0</v>
      </c>
      <c r="I7400" s="210">
        <f>I7349*'Usages industrie'!$O46*(1+'Usages industrie'!$P46)^(I$7301-$D$7301)/1000</f>
        <v>0</v>
      </c>
      <c r="J7400" s="210">
        <f>J7349*'Usages industrie'!$O46*(1+'Usages industrie'!$P46)^(J$7301-$D$7301)/1000</f>
        <v>0</v>
      </c>
      <c r="K7400" s="210">
        <f>K7349*'Usages industrie'!$O46*(1+'Usages industrie'!$P46)^(K$7301-$D$7301)/1000</f>
        <v>0</v>
      </c>
      <c r="L7400" s="210">
        <f>L7349*'Usages industrie'!$O46*(1+'Usages industrie'!$P46)^(L$7301-$D$7301)/1000</f>
        <v>0</v>
      </c>
      <c r="M7400" s="210">
        <f>M7349*'Usages industrie'!$O46*(1+'Usages industrie'!$P46)^(M$7301-$D$7301)/1000</f>
        <v>0</v>
      </c>
      <c r="N7400" s="210">
        <f>N7349*'Usages industrie'!$O46*(1+'Usages industrie'!$P46)^(N$7301-$D$7301)/1000</f>
        <v>0</v>
      </c>
      <c r="O7400" s="210">
        <f>O7349*'Usages industrie'!$O46*(1+'Usages industrie'!$P46)^(O$7301-$D$7301)/1000</f>
        <v>0</v>
      </c>
      <c r="P7400" s="210">
        <f>P7349*'Usages industrie'!$O46*(1+'Usages industrie'!$P46)^(P$7301-$D$7301)/1000</f>
        <v>0</v>
      </c>
      <c r="Q7400" s="210">
        <f>Q7349*'Usages industrie'!$O46*(1+'Usages industrie'!$P46)^(Q$7301-$D$7301)/1000</f>
        <v>0</v>
      </c>
      <c r="R7400" s="210">
        <f>R7349*'Usages industrie'!$O46*(1+'Usages industrie'!$P46)^(R$7301-$D$7301)/1000</f>
        <v>0</v>
      </c>
    </row>
    <row r="7401" spans="1:18" hidden="1" outlineLevel="2" x14ac:dyDescent="0.35">
      <c r="A7401" s="209" t="str">
        <f>'Usages industrie'!A47</f>
        <v>Usage industriel n°44</v>
      </c>
      <c r="B7401" s="209" t="s">
        <v>639</v>
      </c>
      <c r="C7401" s="209"/>
      <c r="D7401" s="210">
        <f>D7350*'Usages industrie'!$O47*(1+'Usages industrie'!$P47)^(D$7301-$D$7301)/1000</f>
        <v>0</v>
      </c>
      <c r="E7401" s="210">
        <f>E7350*'Usages industrie'!$O47*(1+'Usages industrie'!$P47)^(E$7301-$D$7301)/1000</f>
        <v>0</v>
      </c>
      <c r="F7401" s="210">
        <f>F7350*'Usages industrie'!$O47*(1+'Usages industrie'!$P47)^(F$7301-$D$7301)/1000</f>
        <v>0</v>
      </c>
      <c r="G7401" s="210">
        <f>G7350*'Usages industrie'!$O47*(1+'Usages industrie'!$P47)^(G$7301-$D$7301)/1000</f>
        <v>0</v>
      </c>
      <c r="H7401" s="210">
        <f>H7350*'Usages industrie'!$O47*(1+'Usages industrie'!$P47)^(H$7301-$D$7301)/1000</f>
        <v>0</v>
      </c>
      <c r="I7401" s="210">
        <f>I7350*'Usages industrie'!$O47*(1+'Usages industrie'!$P47)^(I$7301-$D$7301)/1000</f>
        <v>0</v>
      </c>
      <c r="J7401" s="210">
        <f>J7350*'Usages industrie'!$O47*(1+'Usages industrie'!$P47)^(J$7301-$D$7301)/1000</f>
        <v>0</v>
      </c>
      <c r="K7401" s="210">
        <f>K7350*'Usages industrie'!$O47*(1+'Usages industrie'!$P47)^(K$7301-$D$7301)/1000</f>
        <v>0</v>
      </c>
      <c r="L7401" s="210">
        <f>L7350*'Usages industrie'!$O47*(1+'Usages industrie'!$P47)^(L$7301-$D$7301)/1000</f>
        <v>0</v>
      </c>
      <c r="M7401" s="210">
        <f>M7350*'Usages industrie'!$O47*(1+'Usages industrie'!$P47)^(M$7301-$D$7301)/1000</f>
        <v>0</v>
      </c>
      <c r="N7401" s="210">
        <f>N7350*'Usages industrie'!$O47*(1+'Usages industrie'!$P47)^(N$7301-$D$7301)/1000</f>
        <v>0</v>
      </c>
      <c r="O7401" s="210">
        <f>O7350*'Usages industrie'!$O47*(1+'Usages industrie'!$P47)^(O$7301-$D$7301)/1000</f>
        <v>0</v>
      </c>
      <c r="P7401" s="210">
        <f>P7350*'Usages industrie'!$O47*(1+'Usages industrie'!$P47)^(P$7301-$D$7301)/1000</f>
        <v>0</v>
      </c>
      <c r="Q7401" s="210">
        <f>Q7350*'Usages industrie'!$O47*(1+'Usages industrie'!$P47)^(Q$7301-$D$7301)/1000</f>
        <v>0</v>
      </c>
      <c r="R7401" s="210">
        <f>R7350*'Usages industrie'!$O47*(1+'Usages industrie'!$P47)^(R$7301-$D$7301)/1000</f>
        <v>0</v>
      </c>
    </row>
    <row r="7402" spans="1:18" hidden="1" outlineLevel="2" x14ac:dyDescent="0.35">
      <c r="A7402" s="209" t="str">
        <f>'Usages industrie'!A48</f>
        <v>Usage industriel n°45</v>
      </c>
      <c r="B7402" s="209" t="s">
        <v>639</v>
      </c>
      <c r="C7402" s="209"/>
      <c r="D7402" s="210">
        <f>D7351*'Usages industrie'!$O48*(1+'Usages industrie'!$P48)^(D$7301-$D$7301)/1000</f>
        <v>0</v>
      </c>
      <c r="E7402" s="210">
        <f>E7351*'Usages industrie'!$O48*(1+'Usages industrie'!$P48)^(E$7301-$D$7301)/1000</f>
        <v>0</v>
      </c>
      <c r="F7402" s="210">
        <f>F7351*'Usages industrie'!$O48*(1+'Usages industrie'!$P48)^(F$7301-$D$7301)/1000</f>
        <v>0</v>
      </c>
      <c r="G7402" s="210">
        <f>G7351*'Usages industrie'!$O48*(1+'Usages industrie'!$P48)^(G$7301-$D$7301)/1000</f>
        <v>0</v>
      </c>
      <c r="H7402" s="210">
        <f>H7351*'Usages industrie'!$O48*(1+'Usages industrie'!$P48)^(H$7301-$D$7301)/1000</f>
        <v>0</v>
      </c>
      <c r="I7402" s="210">
        <f>I7351*'Usages industrie'!$O48*(1+'Usages industrie'!$P48)^(I$7301-$D$7301)/1000</f>
        <v>0</v>
      </c>
      <c r="J7402" s="210">
        <f>J7351*'Usages industrie'!$O48*(1+'Usages industrie'!$P48)^(J$7301-$D$7301)/1000</f>
        <v>0</v>
      </c>
      <c r="K7402" s="210">
        <f>K7351*'Usages industrie'!$O48*(1+'Usages industrie'!$P48)^(K$7301-$D$7301)/1000</f>
        <v>0</v>
      </c>
      <c r="L7402" s="210">
        <f>L7351*'Usages industrie'!$O48*(1+'Usages industrie'!$P48)^(L$7301-$D$7301)/1000</f>
        <v>0</v>
      </c>
      <c r="M7402" s="210">
        <f>M7351*'Usages industrie'!$O48*(1+'Usages industrie'!$P48)^(M$7301-$D$7301)/1000</f>
        <v>0</v>
      </c>
      <c r="N7402" s="210">
        <f>N7351*'Usages industrie'!$O48*(1+'Usages industrie'!$P48)^(N$7301-$D$7301)/1000</f>
        <v>0</v>
      </c>
      <c r="O7402" s="210">
        <f>O7351*'Usages industrie'!$O48*(1+'Usages industrie'!$P48)^(O$7301-$D$7301)/1000</f>
        <v>0</v>
      </c>
      <c r="P7402" s="210">
        <f>P7351*'Usages industrie'!$O48*(1+'Usages industrie'!$P48)^(P$7301-$D$7301)/1000</f>
        <v>0</v>
      </c>
      <c r="Q7402" s="210">
        <f>Q7351*'Usages industrie'!$O48*(1+'Usages industrie'!$P48)^(Q$7301-$D$7301)/1000</f>
        <v>0</v>
      </c>
      <c r="R7402" s="210">
        <f>R7351*'Usages industrie'!$O48*(1+'Usages industrie'!$P48)^(R$7301-$D$7301)/1000</f>
        <v>0</v>
      </c>
    </row>
    <row r="7403" spans="1:18" hidden="1" outlineLevel="2" x14ac:dyDescent="0.35">
      <c r="A7403" s="209" t="str">
        <f>'Usages industrie'!A49</f>
        <v>Usage industriel n°46</v>
      </c>
      <c r="B7403" s="209" t="s">
        <v>639</v>
      </c>
      <c r="C7403" s="209"/>
      <c r="D7403" s="210">
        <f>D7352*'Usages industrie'!$O49*(1+'Usages industrie'!$P49)^(D$7301-$D$7301)/1000</f>
        <v>0</v>
      </c>
      <c r="E7403" s="210">
        <f>E7352*'Usages industrie'!$O49*(1+'Usages industrie'!$P49)^(E$7301-$D$7301)/1000</f>
        <v>0</v>
      </c>
      <c r="F7403" s="210">
        <f>F7352*'Usages industrie'!$O49*(1+'Usages industrie'!$P49)^(F$7301-$D$7301)/1000</f>
        <v>0</v>
      </c>
      <c r="G7403" s="210">
        <f>G7352*'Usages industrie'!$O49*(1+'Usages industrie'!$P49)^(G$7301-$D$7301)/1000</f>
        <v>0</v>
      </c>
      <c r="H7403" s="210">
        <f>H7352*'Usages industrie'!$O49*(1+'Usages industrie'!$P49)^(H$7301-$D$7301)/1000</f>
        <v>0</v>
      </c>
      <c r="I7403" s="210">
        <f>I7352*'Usages industrie'!$O49*(1+'Usages industrie'!$P49)^(I$7301-$D$7301)/1000</f>
        <v>0</v>
      </c>
      <c r="J7403" s="210">
        <f>J7352*'Usages industrie'!$O49*(1+'Usages industrie'!$P49)^(J$7301-$D$7301)/1000</f>
        <v>0</v>
      </c>
      <c r="K7403" s="210">
        <f>K7352*'Usages industrie'!$O49*(1+'Usages industrie'!$P49)^(K$7301-$D$7301)/1000</f>
        <v>0</v>
      </c>
      <c r="L7403" s="210">
        <f>L7352*'Usages industrie'!$O49*(1+'Usages industrie'!$P49)^(L$7301-$D$7301)/1000</f>
        <v>0</v>
      </c>
      <c r="M7403" s="210">
        <f>M7352*'Usages industrie'!$O49*(1+'Usages industrie'!$P49)^(M$7301-$D$7301)/1000</f>
        <v>0</v>
      </c>
      <c r="N7403" s="210">
        <f>N7352*'Usages industrie'!$O49*(1+'Usages industrie'!$P49)^(N$7301-$D$7301)/1000</f>
        <v>0</v>
      </c>
      <c r="O7403" s="210">
        <f>O7352*'Usages industrie'!$O49*(1+'Usages industrie'!$P49)^(O$7301-$D$7301)/1000</f>
        <v>0</v>
      </c>
      <c r="P7403" s="210">
        <f>P7352*'Usages industrie'!$O49*(1+'Usages industrie'!$P49)^(P$7301-$D$7301)/1000</f>
        <v>0</v>
      </c>
      <c r="Q7403" s="210">
        <f>Q7352*'Usages industrie'!$O49*(1+'Usages industrie'!$P49)^(Q$7301-$D$7301)/1000</f>
        <v>0</v>
      </c>
      <c r="R7403" s="210">
        <f>R7352*'Usages industrie'!$O49*(1+'Usages industrie'!$P49)^(R$7301-$D$7301)/1000</f>
        <v>0</v>
      </c>
    </row>
    <row r="7404" spans="1:18" hidden="1" outlineLevel="2" x14ac:dyDescent="0.35">
      <c r="A7404" s="209" t="str">
        <f>'Usages industrie'!A50</f>
        <v>Usage industriel n°47</v>
      </c>
      <c r="B7404" s="209" t="s">
        <v>639</v>
      </c>
      <c r="C7404" s="209"/>
      <c r="D7404" s="210">
        <f>D7353*'Usages industrie'!$O50*(1+'Usages industrie'!$P50)^(D$7301-$D$7301)/1000</f>
        <v>0</v>
      </c>
      <c r="E7404" s="210">
        <f>E7353*'Usages industrie'!$O50*(1+'Usages industrie'!$P50)^(E$7301-$D$7301)/1000</f>
        <v>0</v>
      </c>
      <c r="F7404" s="210">
        <f>F7353*'Usages industrie'!$O50*(1+'Usages industrie'!$P50)^(F$7301-$D$7301)/1000</f>
        <v>0</v>
      </c>
      <c r="G7404" s="210">
        <f>G7353*'Usages industrie'!$O50*(1+'Usages industrie'!$P50)^(G$7301-$D$7301)/1000</f>
        <v>0</v>
      </c>
      <c r="H7404" s="210">
        <f>H7353*'Usages industrie'!$O50*(1+'Usages industrie'!$P50)^(H$7301-$D$7301)/1000</f>
        <v>0</v>
      </c>
      <c r="I7404" s="210">
        <f>I7353*'Usages industrie'!$O50*(1+'Usages industrie'!$P50)^(I$7301-$D$7301)/1000</f>
        <v>0</v>
      </c>
      <c r="J7404" s="210">
        <f>J7353*'Usages industrie'!$O50*(1+'Usages industrie'!$P50)^(J$7301-$D$7301)/1000</f>
        <v>0</v>
      </c>
      <c r="K7404" s="210">
        <f>K7353*'Usages industrie'!$O50*(1+'Usages industrie'!$P50)^(K$7301-$D$7301)/1000</f>
        <v>0</v>
      </c>
      <c r="L7404" s="210">
        <f>L7353*'Usages industrie'!$O50*(1+'Usages industrie'!$P50)^(L$7301-$D$7301)/1000</f>
        <v>0</v>
      </c>
      <c r="M7404" s="210">
        <f>M7353*'Usages industrie'!$O50*(1+'Usages industrie'!$P50)^(M$7301-$D$7301)/1000</f>
        <v>0</v>
      </c>
      <c r="N7404" s="210">
        <f>N7353*'Usages industrie'!$O50*(1+'Usages industrie'!$P50)^(N$7301-$D$7301)/1000</f>
        <v>0</v>
      </c>
      <c r="O7404" s="210">
        <f>O7353*'Usages industrie'!$O50*(1+'Usages industrie'!$P50)^(O$7301-$D$7301)/1000</f>
        <v>0</v>
      </c>
      <c r="P7404" s="210">
        <f>P7353*'Usages industrie'!$O50*(1+'Usages industrie'!$P50)^(P$7301-$D$7301)/1000</f>
        <v>0</v>
      </c>
      <c r="Q7404" s="210">
        <f>Q7353*'Usages industrie'!$O50*(1+'Usages industrie'!$P50)^(Q$7301-$D$7301)/1000</f>
        <v>0</v>
      </c>
      <c r="R7404" s="210">
        <f>R7353*'Usages industrie'!$O50*(1+'Usages industrie'!$P50)^(R$7301-$D$7301)/1000</f>
        <v>0</v>
      </c>
    </row>
    <row r="7405" spans="1:18" hidden="1" outlineLevel="2" x14ac:dyDescent="0.35">
      <c r="A7405" s="209" t="str">
        <f>'Usages industrie'!A51</f>
        <v>Usage industriel n°48</v>
      </c>
      <c r="B7405" s="209" t="s">
        <v>639</v>
      </c>
      <c r="C7405" s="209"/>
      <c r="D7405" s="210">
        <f>D7354*'Usages industrie'!$O51*(1+'Usages industrie'!$P51)^(D$7301-$D$7301)/1000</f>
        <v>0</v>
      </c>
      <c r="E7405" s="210">
        <f>E7354*'Usages industrie'!$O51*(1+'Usages industrie'!$P51)^(E$7301-$D$7301)/1000</f>
        <v>0</v>
      </c>
      <c r="F7405" s="210">
        <f>F7354*'Usages industrie'!$O51*(1+'Usages industrie'!$P51)^(F$7301-$D$7301)/1000</f>
        <v>0</v>
      </c>
      <c r="G7405" s="210">
        <f>G7354*'Usages industrie'!$O51*(1+'Usages industrie'!$P51)^(G$7301-$D$7301)/1000</f>
        <v>0</v>
      </c>
      <c r="H7405" s="210">
        <f>H7354*'Usages industrie'!$O51*(1+'Usages industrie'!$P51)^(H$7301-$D$7301)/1000</f>
        <v>0</v>
      </c>
      <c r="I7405" s="210">
        <f>I7354*'Usages industrie'!$O51*(1+'Usages industrie'!$P51)^(I$7301-$D$7301)/1000</f>
        <v>0</v>
      </c>
      <c r="J7405" s="210">
        <f>J7354*'Usages industrie'!$O51*(1+'Usages industrie'!$P51)^(J$7301-$D$7301)/1000</f>
        <v>0</v>
      </c>
      <c r="K7405" s="210">
        <f>K7354*'Usages industrie'!$O51*(1+'Usages industrie'!$P51)^(K$7301-$D$7301)/1000</f>
        <v>0</v>
      </c>
      <c r="L7405" s="210">
        <f>L7354*'Usages industrie'!$O51*(1+'Usages industrie'!$P51)^(L$7301-$D$7301)/1000</f>
        <v>0</v>
      </c>
      <c r="M7405" s="210">
        <f>M7354*'Usages industrie'!$O51*(1+'Usages industrie'!$P51)^(M$7301-$D$7301)/1000</f>
        <v>0</v>
      </c>
      <c r="N7405" s="210">
        <f>N7354*'Usages industrie'!$O51*(1+'Usages industrie'!$P51)^(N$7301-$D$7301)/1000</f>
        <v>0</v>
      </c>
      <c r="O7405" s="210">
        <f>O7354*'Usages industrie'!$O51*(1+'Usages industrie'!$P51)^(O$7301-$D$7301)/1000</f>
        <v>0</v>
      </c>
      <c r="P7405" s="210">
        <f>P7354*'Usages industrie'!$O51*(1+'Usages industrie'!$P51)^(P$7301-$D$7301)/1000</f>
        <v>0</v>
      </c>
      <c r="Q7405" s="210">
        <f>Q7354*'Usages industrie'!$O51*(1+'Usages industrie'!$P51)^(Q$7301-$D$7301)/1000</f>
        <v>0</v>
      </c>
      <c r="R7405" s="210">
        <f>R7354*'Usages industrie'!$O51*(1+'Usages industrie'!$P51)^(R$7301-$D$7301)/1000</f>
        <v>0</v>
      </c>
    </row>
    <row r="7406" spans="1:18" hidden="1" outlineLevel="2" x14ac:dyDescent="0.35">
      <c r="A7406" s="209" t="str">
        <f>'Usages industrie'!A52</f>
        <v>Usage industriel n°49</v>
      </c>
      <c r="B7406" s="209" t="s">
        <v>639</v>
      </c>
      <c r="C7406" s="209"/>
      <c r="D7406" s="210">
        <f>D7355*'Usages industrie'!$O52*(1+'Usages industrie'!$P52)^(D$7301-$D$7301)/1000</f>
        <v>0</v>
      </c>
      <c r="E7406" s="210">
        <f>E7355*'Usages industrie'!$O52*(1+'Usages industrie'!$P52)^(E$7301-$D$7301)/1000</f>
        <v>0</v>
      </c>
      <c r="F7406" s="210">
        <f>F7355*'Usages industrie'!$O52*(1+'Usages industrie'!$P52)^(F$7301-$D$7301)/1000</f>
        <v>0</v>
      </c>
      <c r="G7406" s="210">
        <f>G7355*'Usages industrie'!$O52*(1+'Usages industrie'!$P52)^(G$7301-$D$7301)/1000</f>
        <v>0</v>
      </c>
      <c r="H7406" s="210">
        <f>H7355*'Usages industrie'!$O52*(1+'Usages industrie'!$P52)^(H$7301-$D$7301)/1000</f>
        <v>0</v>
      </c>
      <c r="I7406" s="210">
        <f>I7355*'Usages industrie'!$O52*(1+'Usages industrie'!$P52)^(I$7301-$D$7301)/1000</f>
        <v>0</v>
      </c>
      <c r="J7406" s="210">
        <f>J7355*'Usages industrie'!$O52*(1+'Usages industrie'!$P52)^(J$7301-$D$7301)/1000</f>
        <v>0</v>
      </c>
      <c r="K7406" s="210">
        <f>K7355*'Usages industrie'!$O52*(1+'Usages industrie'!$P52)^(K$7301-$D$7301)/1000</f>
        <v>0</v>
      </c>
      <c r="L7406" s="210">
        <f>L7355*'Usages industrie'!$O52*(1+'Usages industrie'!$P52)^(L$7301-$D$7301)/1000</f>
        <v>0</v>
      </c>
      <c r="M7406" s="210">
        <f>M7355*'Usages industrie'!$O52*(1+'Usages industrie'!$P52)^(M$7301-$D$7301)/1000</f>
        <v>0</v>
      </c>
      <c r="N7406" s="210">
        <f>N7355*'Usages industrie'!$O52*(1+'Usages industrie'!$P52)^(N$7301-$D$7301)/1000</f>
        <v>0</v>
      </c>
      <c r="O7406" s="210">
        <f>O7355*'Usages industrie'!$O52*(1+'Usages industrie'!$P52)^(O$7301-$D$7301)/1000</f>
        <v>0</v>
      </c>
      <c r="P7406" s="210">
        <f>P7355*'Usages industrie'!$O52*(1+'Usages industrie'!$P52)^(P$7301-$D$7301)/1000</f>
        <v>0</v>
      </c>
      <c r="Q7406" s="210">
        <f>Q7355*'Usages industrie'!$O52*(1+'Usages industrie'!$P52)^(Q$7301-$D$7301)/1000</f>
        <v>0</v>
      </c>
      <c r="R7406" s="210">
        <f>R7355*'Usages industrie'!$O52*(1+'Usages industrie'!$P52)^(R$7301-$D$7301)/1000</f>
        <v>0</v>
      </c>
    </row>
    <row r="7407" spans="1:18" hidden="1" outlineLevel="2" x14ac:dyDescent="0.35">
      <c r="A7407" s="209" t="str">
        <f>'Usages industrie'!A53</f>
        <v>Usage industriel n°50</v>
      </c>
      <c r="B7407" s="209" t="s">
        <v>639</v>
      </c>
      <c r="C7407" s="209"/>
      <c r="D7407" s="210">
        <f>D7356*'Usages industrie'!$O53*(1+'Usages industrie'!$P53)^(D$7301-$D$7301)/1000</f>
        <v>0</v>
      </c>
      <c r="E7407" s="210">
        <f>E7356*'Usages industrie'!$O53*(1+'Usages industrie'!$P53)^(E$7301-$D$7301)/1000</f>
        <v>0</v>
      </c>
      <c r="F7407" s="210">
        <f>F7356*'Usages industrie'!$O53*(1+'Usages industrie'!$P53)^(F$7301-$D$7301)/1000</f>
        <v>0</v>
      </c>
      <c r="G7407" s="210">
        <f>G7356*'Usages industrie'!$O53*(1+'Usages industrie'!$P53)^(G$7301-$D$7301)/1000</f>
        <v>0</v>
      </c>
      <c r="H7407" s="210">
        <f>H7356*'Usages industrie'!$O53*(1+'Usages industrie'!$P53)^(H$7301-$D$7301)/1000</f>
        <v>0</v>
      </c>
      <c r="I7407" s="210">
        <f>I7356*'Usages industrie'!$O53*(1+'Usages industrie'!$P53)^(I$7301-$D$7301)/1000</f>
        <v>0</v>
      </c>
      <c r="J7407" s="210">
        <f>J7356*'Usages industrie'!$O53*(1+'Usages industrie'!$P53)^(J$7301-$D$7301)/1000</f>
        <v>0</v>
      </c>
      <c r="K7407" s="210">
        <f>K7356*'Usages industrie'!$O53*(1+'Usages industrie'!$P53)^(K$7301-$D$7301)/1000</f>
        <v>0</v>
      </c>
      <c r="L7407" s="210">
        <f>L7356*'Usages industrie'!$O53*(1+'Usages industrie'!$P53)^(L$7301-$D$7301)/1000</f>
        <v>0</v>
      </c>
      <c r="M7407" s="210">
        <f>M7356*'Usages industrie'!$O53*(1+'Usages industrie'!$P53)^(M$7301-$D$7301)/1000</f>
        <v>0</v>
      </c>
      <c r="N7407" s="210">
        <f>N7356*'Usages industrie'!$O53*(1+'Usages industrie'!$P53)^(N$7301-$D$7301)/1000</f>
        <v>0</v>
      </c>
      <c r="O7407" s="210">
        <f>O7356*'Usages industrie'!$O53*(1+'Usages industrie'!$P53)^(O$7301-$D$7301)/1000</f>
        <v>0</v>
      </c>
      <c r="P7407" s="210">
        <f>P7356*'Usages industrie'!$O53*(1+'Usages industrie'!$P53)^(P$7301-$D$7301)/1000</f>
        <v>0</v>
      </c>
      <c r="Q7407" s="210">
        <f>Q7356*'Usages industrie'!$O53*(1+'Usages industrie'!$P53)^(Q$7301-$D$7301)/1000</f>
        <v>0</v>
      </c>
      <c r="R7407" s="210">
        <f>R7356*'Usages industrie'!$O53*(1+'Usages industrie'!$P53)^(R$7301-$D$7301)/1000</f>
        <v>0</v>
      </c>
    </row>
    <row r="7408" spans="1:18" hidden="1" outlineLevel="1" collapsed="1" x14ac:dyDescent="0.35">
      <c r="A7408" s="209" t="s">
        <v>640</v>
      </c>
      <c r="B7408" s="209"/>
      <c r="C7408" s="209"/>
      <c r="D7408" s="210">
        <f t="shared" ref="D7408:R7408" si="650">SUM(D7358:D7407)</f>
        <v>0</v>
      </c>
      <c r="E7408" s="210">
        <f t="shared" si="650"/>
        <v>0</v>
      </c>
      <c r="F7408" s="210">
        <f t="shared" si="650"/>
        <v>0</v>
      </c>
      <c r="G7408" s="210">
        <f t="shared" si="650"/>
        <v>0</v>
      </c>
      <c r="H7408" s="210">
        <f t="shared" si="650"/>
        <v>0</v>
      </c>
      <c r="I7408" s="210">
        <f t="shared" si="650"/>
        <v>0</v>
      </c>
      <c r="J7408" s="210">
        <f t="shared" si="650"/>
        <v>0</v>
      </c>
      <c r="K7408" s="210">
        <f t="shared" si="650"/>
        <v>0</v>
      </c>
      <c r="L7408" s="210">
        <f t="shared" si="650"/>
        <v>0</v>
      </c>
      <c r="M7408" s="210">
        <f t="shared" si="650"/>
        <v>0</v>
      </c>
      <c r="N7408" s="210">
        <f t="shared" si="650"/>
        <v>0</v>
      </c>
      <c r="O7408" s="210">
        <f t="shared" si="650"/>
        <v>0</v>
      </c>
      <c r="P7408" s="210">
        <f t="shared" si="650"/>
        <v>0</v>
      </c>
      <c r="Q7408" s="210">
        <f t="shared" si="650"/>
        <v>0</v>
      </c>
      <c r="R7408" s="210">
        <f t="shared" si="650"/>
        <v>0</v>
      </c>
    </row>
    <row r="7409" spans="1:18" hidden="1" outlineLevel="1" x14ac:dyDescent="0.35">
      <c r="A7409" s="43" t="s">
        <v>641</v>
      </c>
      <c r="B7409" s="43"/>
      <c r="C7409" s="232"/>
      <c r="D7409" s="231"/>
      <c r="E7409" s="231"/>
      <c r="F7409" s="231"/>
      <c r="G7409" s="231"/>
      <c r="H7409" s="231"/>
      <c r="I7409" s="231"/>
      <c r="J7409" s="231"/>
      <c r="K7409" s="231"/>
      <c r="L7409" s="231"/>
      <c r="M7409" s="231"/>
      <c r="N7409" s="231"/>
      <c r="O7409" s="231"/>
      <c r="P7409" s="231"/>
      <c r="Q7409" s="231"/>
      <c r="R7409" s="231"/>
    </row>
    <row r="7410" spans="1:18" hidden="1" outlineLevel="1" x14ac:dyDescent="0.35">
      <c r="A7410" s="43" t="s">
        <v>642</v>
      </c>
      <c r="B7410" s="43"/>
      <c r="C7410" s="232"/>
      <c r="D7410" s="231"/>
      <c r="E7410" s="231"/>
      <c r="F7410" s="231"/>
      <c r="G7410" s="231"/>
      <c r="H7410" s="231"/>
      <c r="I7410" s="231"/>
      <c r="J7410" s="231"/>
      <c r="K7410" s="231"/>
      <c r="L7410" s="231"/>
      <c r="M7410" s="231"/>
      <c r="N7410" s="231"/>
      <c r="O7410" s="231"/>
      <c r="P7410" s="231"/>
      <c r="Q7410" s="231"/>
      <c r="R7410" s="231"/>
    </row>
    <row r="7411" spans="1:18" hidden="1" outlineLevel="2" x14ac:dyDescent="0.35">
      <c r="A7411" s="209" t="str">
        <f>'Usages mobilité'!A4</f>
        <v>Usage mobilité n°1</v>
      </c>
      <c r="B7411" s="209" t="s">
        <v>637</v>
      </c>
      <c r="C7411" s="209"/>
      <c r="D7411" s="210">
        <f>IF(B$7298&lt;&gt;"",IF(B$7298='Usages mobilité'!BF4,'Usages mobilité'!BD4,0),0)</f>
        <v>0</v>
      </c>
      <c r="E7411" s="210">
        <f t="shared" ref="E7411:R7420" si="651">$D7411</f>
        <v>0</v>
      </c>
      <c r="F7411" s="210">
        <f t="shared" si="651"/>
        <v>0</v>
      </c>
      <c r="G7411" s="210">
        <f t="shared" si="651"/>
        <v>0</v>
      </c>
      <c r="H7411" s="210">
        <f t="shared" si="651"/>
        <v>0</v>
      </c>
      <c r="I7411" s="210">
        <f t="shared" si="651"/>
        <v>0</v>
      </c>
      <c r="J7411" s="210">
        <f t="shared" si="651"/>
        <v>0</v>
      </c>
      <c r="K7411" s="210">
        <f t="shared" si="651"/>
        <v>0</v>
      </c>
      <c r="L7411" s="210">
        <f t="shared" si="651"/>
        <v>0</v>
      </c>
      <c r="M7411" s="210">
        <f t="shared" si="651"/>
        <v>0</v>
      </c>
      <c r="N7411" s="210">
        <f t="shared" si="651"/>
        <v>0</v>
      </c>
      <c r="O7411" s="210">
        <f t="shared" si="651"/>
        <v>0</v>
      </c>
      <c r="P7411" s="210">
        <f t="shared" si="651"/>
        <v>0</v>
      </c>
      <c r="Q7411" s="210">
        <f t="shared" si="651"/>
        <v>0</v>
      </c>
      <c r="R7411" s="210">
        <f t="shared" si="651"/>
        <v>0</v>
      </c>
    </row>
    <row r="7412" spans="1:18" hidden="1" outlineLevel="2" x14ac:dyDescent="0.35">
      <c r="A7412" s="209" t="str">
        <f>'Usages mobilité'!A5</f>
        <v>Usage mobilité n°2</v>
      </c>
      <c r="B7412" s="209" t="s">
        <v>637</v>
      </c>
      <c r="C7412" s="209"/>
      <c r="D7412" s="210">
        <f>IF(B$7298&lt;&gt;"",IF(B$7298='Usages mobilité'!BF5,'Usages mobilité'!BD5,0),0)</f>
        <v>0</v>
      </c>
      <c r="E7412" s="210">
        <f t="shared" si="651"/>
        <v>0</v>
      </c>
      <c r="F7412" s="210">
        <f t="shared" si="651"/>
        <v>0</v>
      </c>
      <c r="G7412" s="210">
        <f t="shared" si="651"/>
        <v>0</v>
      </c>
      <c r="H7412" s="210">
        <f t="shared" si="651"/>
        <v>0</v>
      </c>
      <c r="I7412" s="210">
        <f t="shared" si="651"/>
        <v>0</v>
      </c>
      <c r="J7412" s="210">
        <f t="shared" si="651"/>
        <v>0</v>
      </c>
      <c r="K7412" s="210">
        <f t="shared" si="651"/>
        <v>0</v>
      </c>
      <c r="L7412" s="210">
        <f t="shared" si="651"/>
        <v>0</v>
      </c>
      <c r="M7412" s="210">
        <f t="shared" si="651"/>
        <v>0</v>
      </c>
      <c r="N7412" s="210">
        <f t="shared" si="651"/>
        <v>0</v>
      </c>
      <c r="O7412" s="210">
        <f t="shared" si="651"/>
        <v>0</v>
      </c>
      <c r="P7412" s="210">
        <f t="shared" si="651"/>
        <v>0</v>
      </c>
      <c r="Q7412" s="210">
        <f t="shared" si="651"/>
        <v>0</v>
      </c>
      <c r="R7412" s="210">
        <f t="shared" si="651"/>
        <v>0</v>
      </c>
    </row>
    <row r="7413" spans="1:18" hidden="1" outlineLevel="2" x14ac:dyDescent="0.35">
      <c r="A7413" s="209" t="str">
        <f>'Usages mobilité'!A6</f>
        <v>Usage mobilité n°3</v>
      </c>
      <c r="B7413" s="209" t="s">
        <v>637</v>
      </c>
      <c r="C7413" s="209"/>
      <c r="D7413" s="210">
        <f>IF(B$7298&lt;&gt;"",IF(B$7298='Usages mobilité'!BF6,'Usages mobilité'!BD6,0),0)</f>
        <v>0</v>
      </c>
      <c r="E7413" s="210">
        <f t="shared" si="651"/>
        <v>0</v>
      </c>
      <c r="F7413" s="210">
        <f t="shared" si="651"/>
        <v>0</v>
      </c>
      <c r="G7413" s="210">
        <f t="shared" si="651"/>
        <v>0</v>
      </c>
      <c r="H7413" s="210">
        <f t="shared" si="651"/>
        <v>0</v>
      </c>
      <c r="I7413" s="210">
        <f t="shared" si="651"/>
        <v>0</v>
      </c>
      <c r="J7413" s="210">
        <f t="shared" si="651"/>
        <v>0</v>
      </c>
      <c r="K7413" s="210">
        <f t="shared" si="651"/>
        <v>0</v>
      </c>
      <c r="L7413" s="210">
        <f t="shared" si="651"/>
        <v>0</v>
      </c>
      <c r="M7413" s="210">
        <f t="shared" si="651"/>
        <v>0</v>
      </c>
      <c r="N7413" s="210">
        <f t="shared" si="651"/>
        <v>0</v>
      </c>
      <c r="O7413" s="210">
        <f t="shared" si="651"/>
        <v>0</v>
      </c>
      <c r="P7413" s="210">
        <f t="shared" si="651"/>
        <v>0</v>
      </c>
      <c r="Q7413" s="210">
        <f t="shared" si="651"/>
        <v>0</v>
      </c>
      <c r="R7413" s="210">
        <f t="shared" si="651"/>
        <v>0</v>
      </c>
    </row>
    <row r="7414" spans="1:18" hidden="1" outlineLevel="2" x14ac:dyDescent="0.35">
      <c r="A7414" s="209" t="str">
        <f>'Usages mobilité'!A7</f>
        <v>Usage mobilité n°4</v>
      </c>
      <c r="B7414" s="209" t="s">
        <v>637</v>
      </c>
      <c r="C7414" s="209"/>
      <c r="D7414" s="210">
        <f>IF(B$7298&lt;&gt;"",IF(B$7298='Usages mobilité'!BF7,'Usages mobilité'!BD7,0),0)</f>
        <v>0</v>
      </c>
      <c r="E7414" s="210">
        <f t="shared" si="651"/>
        <v>0</v>
      </c>
      <c r="F7414" s="210">
        <f t="shared" si="651"/>
        <v>0</v>
      </c>
      <c r="G7414" s="210">
        <f t="shared" si="651"/>
        <v>0</v>
      </c>
      <c r="H7414" s="210">
        <f t="shared" si="651"/>
        <v>0</v>
      </c>
      <c r="I7414" s="210">
        <f t="shared" si="651"/>
        <v>0</v>
      </c>
      <c r="J7414" s="210">
        <f t="shared" si="651"/>
        <v>0</v>
      </c>
      <c r="K7414" s="210">
        <f t="shared" si="651"/>
        <v>0</v>
      </c>
      <c r="L7414" s="210">
        <f t="shared" si="651"/>
        <v>0</v>
      </c>
      <c r="M7414" s="210">
        <f t="shared" si="651"/>
        <v>0</v>
      </c>
      <c r="N7414" s="210">
        <f t="shared" si="651"/>
        <v>0</v>
      </c>
      <c r="O7414" s="210">
        <f t="shared" si="651"/>
        <v>0</v>
      </c>
      <c r="P7414" s="210">
        <f t="shared" si="651"/>
        <v>0</v>
      </c>
      <c r="Q7414" s="210">
        <f t="shared" si="651"/>
        <v>0</v>
      </c>
      <c r="R7414" s="210">
        <f t="shared" si="651"/>
        <v>0</v>
      </c>
    </row>
    <row r="7415" spans="1:18" hidden="1" outlineLevel="2" x14ac:dyDescent="0.35">
      <c r="A7415" s="209" t="str">
        <f>'Usages mobilité'!A8</f>
        <v>Usage mobilité n°5</v>
      </c>
      <c r="B7415" s="209" t="s">
        <v>637</v>
      </c>
      <c r="C7415" s="209"/>
      <c r="D7415" s="210">
        <f>IF(B$7298&lt;&gt;"",IF(B$7298='Usages mobilité'!BF8,'Usages mobilité'!BD8,0),0)</f>
        <v>0</v>
      </c>
      <c r="E7415" s="210">
        <f t="shared" si="651"/>
        <v>0</v>
      </c>
      <c r="F7415" s="210">
        <f t="shared" si="651"/>
        <v>0</v>
      </c>
      <c r="G7415" s="210">
        <f t="shared" si="651"/>
        <v>0</v>
      </c>
      <c r="H7415" s="210">
        <f t="shared" si="651"/>
        <v>0</v>
      </c>
      <c r="I7415" s="210">
        <f t="shared" si="651"/>
        <v>0</v>
      </c>
      <c r="J7415" s="210">
        <f t="shared" si="651"/>
        <v>0</v>
      </c>
      <c r="K7415" s="210">
        <f t="shared" si="651"/>
        <v>0</v>
      </c>
      <c r="L7415" s="210">
        <f t="shared" si="651"/>
        <v>0</v>
      </c>
      <c r="M7415" s="210">
        <f t="shared" si="651"/>
        <v>0</v>
      </c>
      <c r="N7415" s="210">
        <f t="shared" si="651"/>
        <v>0</v>
      </c>
      <c r="O7415" s="210">
        <f t="shared" si="651"/>
        <v>0</v>
      </c>
      <c r="P7415" s="210">
        <f t="shared" si="651"/>
        <v>0</v>
      </c>
      <c r="Q7415" s="210">
        <f t="shared" si="651"/>
        <v>0</v>
      </c>
      <c r="R7415" s="210">
        <f t="shared" si="651"/>
        <v>0</v>
      </c>
    </row>
    <row r="7416" spans="1:18" hidden="1" outlineLevel="2" x14ac:dyDescent="0.35">
      <c r="A7416" s="209" t="str">
        <f>'Usages mobilité'!A9</f>
        <v>Usage mobilité n°6</v>
      </c>
      <c r="B7416" s="209" t="s">
        <v>637</v>
      </c>
      <c r="C7416" s="209"/>
      <c r="D7416" s="210">
        <f>IF(B$7298&lt;&gt;"",IF(B$7298='Usages mobilité'!BF9,'Usages mobilité'!BD9,0),0)</f>
        <v>0</v>
      </c>
      <c r="E7416" s="210">
        <f t="shared" si="651"/>
        <v>0</v>
      </c>
      <c r="F7416" s="210">
        <f t="shared" si="651"/>
        <v>0</v>
      </c>
      <c r="G7416" s="210">
        <f t="shared" si="651"/>
        <v>0</v>
      </c>
      <c r="H7416" s="210">
        <f t="shared" si="651"/>
        <v>0</v>
      </c>
      <c r="I7416" s="210">
        <f t="shared" si="651"/>
        <v>0</v>
      </c>
      <c r="J7416" s="210">
        <f t="shared" si="651"/>
        <v>0</v>
      </c>
      <c r="K7416" s="210">
        <f t="shared" si="651"/>
        <v>0</v>
      </c>
      <c r="L7416" s="210">
        <f t="shared" si="651"/>
        <v>0</v>
      </c>
      <c r="M7416" s="210">
        <f t="shared" si="651"/>
        <v>0</v>
      </c>
      <c r="N7416" s="210">
        <f t="shared" si="651"/>
        <v>0</v>
      </c>
      <c r="O7416" s="210">
        <f t="shared" si="651"/>
        <v>0</v>
      </c>
      <c r="P7416" s="210">
        <f t="shared" si="651"/>
        <v>0</v>
      </c>
      <c r="Q7416" s="210">
        <f t="shared" si="651"/>
        <v>0</v>
      </c>
      <c r="R7416" s="210">
        <f t="shared" si="651"/>
        <v>0</v>
      </c>
    </row>
    <row r="7417" spans="1:18" hidden="1" outlineLevel="2" x14ac:dyDescent="0.35">
      <c r="A7417" s="209" t="str">
        <f>'Usages mobilité'!A10</f>
        <v>Usage mobilité n°7</v>
      </c>
      <c r="B7417" s="209" t="s">
        <v>637</v>
      </c>
      <c r="C7417" s="209"/>
      <c r="D7417" s="210">
        <f>IF(B$7298&lt;&gt;"",IF(B$7298='Usages mobilité'!BF10,'Usages mobilité'!BD10,0),0)</f>
        <v>0</v>
      </c>
      <c r="E7417" s="210">
        <f t="shared" si="651"/>
        <v>0</v>
      </c>
      <c r="F7417" s="210">
        <f t="shared" si="651"/>
        <v>0</v>
      </c>
      <c r="G7417" s="210">
        <f t="shared" si="651"/>
        <v>0</v>
      </c>
      <c r="H7417" s="210">
        <f t="shared" si="651"/>
        <v>0</v>
      </c>
      <c r="I7417" s="210">
        <f t="shared" si="651"/>
        <v>0</v>
      </c>
      <c r="J7417" s="210">
        <f t="shared" si="651"/>
        <v>0</v>
      </c>
      <c r="K7417" s="210">
        <f t="shared" si="651"/>
        <v>0</v>
      </c>
      <c r="L7417" s="210">
        <f t="shared" si="651"/>
        <v>0</v>
      </c>
      <c r="M7417" s="210">
        <f t="shared" si="651"/>
        <v>0</v>
      </c>
      <c r="N7417" s="210">
        <f t="shared" si="651"/>
        <v>0</v>
      </c>
      <c r="O7417" s="210">
        <f t="shared" si="651"/>
        <v>0</v>
      </c>
      <c r="P7417" s="210">
        <f t="shared" si="651"/>
        <v>0</v>
      </c>
      <c r="Q7417" s="210">
        <f t="shared" si="651"/>
        <v>0</v>
      </c>
      <c r="R7417" s="210">
        <f t="shared" si="651"/>
        <v>0</v>
      </c>
    </row>
    <row r="7418" spans="1:18" hidden="1" outlineLevel="2" x14ac:dyDescent="0.35">
      <c r="A7418" s="209" t="str">
        <f>'Usages mobilité'!A11</f>
        <v>Usage mobilité n°8</v>
      </c>
      <c r="B7418" s="209" t="s">
        <v>637</v>
      </c>
      <c r="C7418" s="209"/>
      <c r="D7418" s="210">
        <f>IF(B$7298&lt;&gt;"",IF(B$7298='Usages mobilité'!BF11,'Usages mobilité'!BD11,0),0)</f>
        <v>0</v>
      </c>
      <c r="E7418" s="210">
        <f t="shared" si="651"/>
        <v>0</v>
      </c>
      <c r="F7418" s="210">
        <f t="shared" si="651"/>
        <v>0</v>
      </c>
      <c r="G7418" s="210">
        <f t="shared" si="651"/>
        <v>0</v>
      </c>
      <c r="H7418" s="210">
        <f t="shared" si="651"/>
        <v>0</v>
      </c>
      <c r="I7418" s="210">
        <f t="shared" si="651"/>
        <v>0</v>
      </c>
      <c r="J7418" s="210">
        <f t="shared" si="651"/>
        <v>0</v>
      </c>
      <c r="K7418" s="210">
        <f t="shared" si="651"/>
        <v>0</v>
      </c>
      <c r="L7418" s="210">
        <f t="shared" si="651"/>
        <v>0</v>
      </c>
      <c r="M7418" s="210">
        <f t="shared" si="651"/>
        <v>0</v>
      </c>
      <c r="N7418" s="210">
        <f t="shared" si="651"/>
        <v>0</v>
      </c>
      <c r="O7418" s="210">
        <f t="shared" si="651"/>
        <v>0</v>
      </c>
      <c r="P7418" s="210">
        <f t="shared" si="651"/>
        <v>0</v>
      </c>
      <c r="Q7418" s="210">
        <f t="shared" si="651"/>
        <v>0</v>
      </c>
      <c r="R7418" s="210">
        <f t="shared" si="651"/>
        <v>0</v>
      </c>
    </row>
    <row r="7419" spans="1:18" hidden="1" outlineLevel="2" x14ac:dyDescent="0.35">
      <c r="A7419" s="209" t="str">
        <f>'Usages mobilité'!A12</f>
        <v>Usage mobilité n°9</v>
      </c>
      <c r="B7419" s="209" t="s">
        <v>637</v>
      </c>
      <c r="C7419" s="209"/>
      <c r="D7419" s="210">
        <f>IF(B$7298&lt;&gt;"",IF(B$7298='Usages mobilité'!BF12,'Usages mobilité'!BD12,0),0)</f>
        <v>0</v>
      </c>
      <c r="E7419" s="210">
        <f t="shared" si="651"/>
        <v>0</v>
      </c>
      <c r="F7419" s="210">
        <f t="shared" si="651"/>
        <v>0</v>
      </c>
      <c r="G7419" s="210">
        <f t="shared" si="651"/>
        <v>0</v>
      </c>
      <c r="H7419" s="210">
        <f t="shared" si="651"/>
        <v>0</v>
      </c>
      <c r="I7419" s="210">
        <f t="shared" si="651"/>
        <v>0</v>
      </c>
      <c r="J7419" s="210">
        <f t="shared" si="651"/>
        <v>0</v>
      </c>
      <c r="K7419" s="210">
        <f t="shared" si="651"/>
        <v>0</v>
      </c>
      <c r="L7419" s="210">
        <f t="shared" si="651"/>
        <v>0</v>
      </c>
      <c r="M7419" s="210">
        <f t="shared" si="651"/>
        <v>0</v>
      </c>
      <c r="N7419" s="210">
        <f t="shared" si="651"/>
        <v>0</v>
      </c>
      <c r="O7419" s="210">
        <f t="shared" si="651"/>
        <v>0</v>
      </c>
      <c r="P7419" s="210">
        <f t="shared" si="651"/>
        <v>0</v>
      </c>
      <c r="Q7419" s="210">
        <f t="shared" si="651"/>
        <v>0</v>
      </c>
      <c r="R7419" s="210">
        <f t="shared" si="651"/>
        <v>0</v>
      </c>
    </row>
    <row r="7420" spans="1:18" hidden="1" outlineLevel="2" x14ac:dyDescent="0.35">
      <c r="A7420" s="209" t="str">
        <f>'Usages mobilité'!A13</f>
        <v>Usage mobilité n°10</v>
      </c>
      <c r="B7420" s="209" t="s">
        <v>637</v>
      </c>
      <c r="C7420" s="209"/>
      <c r="D7420" s="210">
        <f>IF(B$7298&lt;&gt;"",IF(B$7298='Usages mobilité'!BF13,'Usages mobilité'!BD13,0),0)</f>
        <v>0</v>
      </c>
      <c r="E7420" s="210">
        <f t="shared" si="651"/>
        <v>0</v>
      </c>
      <c r="F7420" s="210">
        <f t="shared" si="651"/>
        <v>0</v>
      </c>
      <c r="G7420" s="210">
        <f t="shared" si="651"/>
        <v>0</v>
      </c>
      <c r="H7420" s="210">
        <f t="shared" si="651"/>
        <v>0</v>
      </c>
      <c r="I7420" s="210">
        <f t="shared" si="651"/>
        <v>0</v>
      </c>
      <c r="J7420" s="210">
        <f t="shared" si="651"/>
        <v>0</v>
      </c>
      <c r="K7420" s="210">
        <f t="shared" si="651"/>
        <v>0</v>
      </c>
      <c r="L7420" s="210">
        <f t="shared" si="651"/>
        <v>0</v>
      </c>
      <c r="M7420" s="210">
        <f t="shared" si="651"/>
        <v>0</v>
      </c>
      <c r="N7420" s="210">
        <f t="shared" si="651"/>
        <v>0</v>
      </c>
      <c r="O7420" s="210">
        <f t="shared" si="651"/>
        <v>0</v>
      </c>
      <c r="P7420" s="210">
        <f t="shared" si="651"/>
        <v>0</v>
      </c>
      <c r="Q7420" s="210">
        <f t="shared" si="651"/>
        <v>0</v>
      </c>
      <c r="R7420" s="210">
        <f t="shared" si="651"/>
        <v>0</v>
      </c>
    </row>
    <row r="7421" spans="1:18" hidden="1" outlineLevel="2" x14ac:dyDescent="0.35">
      <c r="A7421" s="209" t="str">
        <f>'Usages mobilité'!A14</f>
        <v>Usage mobilité n°11</v>
      </c>
      <c r="B7421" s="209" t="s">
        <v>637</v>
      </c>
      <c r="C7421" s="209"/>
      <c r="D7421" s="210">
        <f>IF(B$7298&lt;&gt;"",IF(B$7298='Usages mobilité'!BF14,'Usages mobilité'!BD14,0),0)</f>
        <v>0</v>
      </c>
      <c r="E7421" s="210">
        <f t="shared" ref="E7421:R7430" si="652">$D7421</f>
        <v>0</v>
      </c>
      <c r="F7421" s="210">
        <f t="shared" si="652"/>
        <v>0</v>
      </c>
      <c r="G7421" s="210">
        <f t="shared" si="652"/>
        <v>0</v>
      </c>
      <c r="H7421" s="210">
        <f t="shared" si="652"/>
        <v>0</v>
      </c>
      <c r="I7421" s="210">
        <f t="shared" si="652"/>
        <v>0</v>
      </c>
      <c r="J7421" s="210">
        <f t="shared" si="652"/>
        <v>0</v>
      </c>
      <c r="K7421" s="210">
        <f t="shared" si="652"/>
        <v>0</v>
      </c>
      <c r="L7421" s="210">
        <f t="shared" si="652"/>
        <v>0</v>
      </c>
      <c r="M7421" s="210">
        <f t="shared" si="652"/>
        <v>0</v>
      </c>
      <c r="N7421" s="210">
        <f t="shared" si="652"/>
        <v>0</v>
      </c>
      <c r="O7421" s="210">
        <f t="shared" si="652"/>
        <v>0</v>
      </c>
      <c r="P7421" s="210">
        <f t="shared" si="652"/>
        <v>0</v>
      </c>
      <c r="Q7421" s="210">
        <f t="shared" si="652"/>
        <v>0</v>
      </c>
      <c r="R7421" s="210">
        <f t="shared" si="652"/>
        <v>0</v>
      </c>
    </row>
    <row r="7422" spans="1:18" hidden="1" outlineLevel="2" x14ac:dyDescent="0.35">
      <c r="A7422" s="209" t="str">
        <f>'Usages mobilité'!A15</f>
        <v>Usage mobilité n°12</v>
      </c>
      <c r="B7422" s="209" t="s">
        <v>637</v>
      </c>
      <c r="C7422" s="209"/>
      <c r="D7422" s="210">
        <f>IF(B$7298&lt;&gt;"",IF(B$7298='Usages mobilité'!BF15,'Usages mobilité'!BD15,0),0)</f>
        <v>0</v>
      </c>
      <c r="E7422" s="210">
        <f t="shared" si="652"/>
        <v>0</v>
      </c>
      <c r="F7422" s="210">
        <f t="shared" si="652"/>
        <v>0</v>
      </c>
      <c r="G7422" s="210">
        <f t="shared" si="652"/>
        <v>0</v>
      </c>
      <c r="H7422" s="210">
        <f t="shared" si="652"/>
        <v>0</v>
      </c>
      <c r="I7422" s="210">
        <f t="shared" si="652"/>
        <v>0</v>
      </c>
      <c r="J7422" s="210">
        <f t="shared" si="652"/>
        <v>0</v>
      </c>
      <c r="K7422" s="210">
        <f t="shared" si="652"/>
        <v>0</v>
      </c>
      <c r="L7422" s="210">
        <f t="shared" si="652"/>
        <v>0</v>
      </c>
      <c r="M7422" s="210">
        <f t="shared" si="652"/>
        <v>0</v>
      </c>
      <c r="N7422" s="210">
        <f t="shared" si="652"/>
        <v>0</v>
      </c>
      <c r="O7422" s="210">
        <f t="shared" si="652"/>
        <v>0</v>
      </c>
      <c r="P7422" s="210">
        <f t="shared" si="652"/>
        <v>0</v>
      </c>
      <c r="Q7422" s="210">
        <f t="shared" si="652"/>
        <v>0</v>
      </c>
      <c r="R7422" s="210">
        <f t="shared" si="652"/>
        <v>0</v>
      </c>
    </row>
    <row r="7423" spans="1:18" hidden="1" outlineLevel="2" x14ac:dyDescent="0.35">
      <c r="A7423" s="209" t="str">
        <f>'Usages mobilité'!A16</f>
        <v>Usage mobilité n°13</v>
      </c>
      <c r="B7423" s="209" t="s">
        <v>637</v>
      </c>
      <c r="C7423" s="209"/>
      <c r="D7423" s="210">
        <f>IF(B$7298&lt;&gt;"",IF(B$7298='Usages mobilité'!BF16,'Usages mobilité'!BD16,0),0)</f>
        <v>0</v>
      </c>
      <c r="E7423" s="210">
        <f t="shared" si="652"/>
        <v>0</v>
      </c>
      <c r="F7423" s="210">
        <f t="shared" si="652"/>
        <v>0</v>
      </c>
      <c r="G7423" s="210">
        <f t="shared" si="652"/>
        <v>0</v>
      </c>
      <c r="H7423" s="210">
        <f t="shared" si="652"/>
        <v>0</v>
      </c>
      <c r="I7423" s="210">
        <f t="shared" si="652"/>
        <v>0</v>
      </c>
      <c r="J7423" s="210">
        <f t="shared" si="652"/>
        <v>0</v>
      </c>
      <c r="K7423" s="210">
        <f t="shared" si="652"/>
        <v>0</v>
      </c>
      <c r="L7423" s="210">
        <f t="shared" si="652"/>
        <v>0</v>
      </c>
      <c r="M7423" s="210">
        <f t="shared" si="652"/>
        <v>0</v>
      </c>
      <c r="N7423" s="210">
        <f t="shared" si="652"/>
        <v>0</v>
      </c>
      <c r="O7423" s="210">
        <f t="shared" si="652"/>
        <v>0</v>
      </c>
      <c r="P7423" s="210">
        <f t="shared" si="652"/>
        <v>0</v>
      </c>
      <c r="Q7423" s="210">
        <f t="shared" si="652"/>
        <v>0</v>
      </c>
      <c r="R7423" s="210">
        <f t="shared" si="652"/>
        <v>0</v>
      </c>
    </row>
    <row r="7424" spans="1:18" hidden="1" outlineLevel="2" x14ac:dyDescent="0.35">
      <c r="A7424" s="209" t="str">
        <f>'Usages mobilité'!A17</f>
        <v>Usage mobilité n°14</v>
      </c>
      <c r="B7424" s="209" t="s">
        <v>637</v>
      </c>
      <c r="C7424" s="209"/>
      <c r="D7424" s="210">
        <f>IF(B$7298&lt;&gt;"",IF(B$7298='Usages mobilité'!BF17,'Usages mobilité'!BD17,0),0)</f>
        <v>0</v>
      </c>
      <c r="E7424" s="210">
        <f t="shared" si="652"/>
        <v>0</v>
      </c>
      <c r="F7424" s="210">
        <f t="shared" si="652"/>
        <v>0</v>
      </c>
      <c r="G7424" s="210">
        <f t="shared" si="652"/>
        <v>0</v>
      </c>
      <c r="H7424" s="210">
        <f t="shared" si="652"/>
        <v>0</v>
      </c>
      <c r="I7424" s="210">
        <f t="shared" si="652"/>
        <v>0</v>
      </c>
      <c r="J7424" s="210">
        <f t="shared" si="652"/>
        <v>0</v>
      </c>
      <c r="K7424" s="210">
        <f t="shared" si="652"/>
        <v>0</v>
      </c>
      <c r="L7424" s="210">
        <f t="shared" si="652"/>
        <v>0</v>
      </c>
      <c r="M7424" s="210">
        <f t="shared" si="652"/>
        <v>0</v>
      </c>
      <c r="N7424" s="210">
        <f t="shared" si="652"/>
        <v>0</v>
      </c>
      <c r="O7424" s="210">
        <f t="shared" si="652"/>
        <v>0</v>
      </c>
      <c r="P7424" s="210">
        <f t="shared" si="652"/>
        <v>0</v>
      </c>
      <c r="Q7424" s="210">
        <f t="shared" si="652"/>
        <v>0</v>
      </c>
      <c r="R7424" s="210">
        <f t="shared" si="652"/>
        <v>0</v>
      </c>
    </row>
    <row r="7425" spans="1:18" hidden="1" outlineLevel="2" x14ac:dyDescent="0.35">
      <c r="A7425" s="209" t="str">
        <f>'Usages mobilité'!A18</f>
        <v>Usage mobilité n°15</v>
      </c>
      <c r="B7425" s="209" t="s">
        <v>637</v>
      </c>
      <c r="C7425" s="209"/>
      <c r="D7425" s="210">
        <f>IF(B$7298&lt;&gt;"",IF(B$7298='Usages mobilité'!BF18,'Usages mobilité'!BD18,0),0)</f>
        <v>0</v>
      </c>
      <c r="E7425" s="210">
        <f t="shared" si="652"/>
        <v>0</v>
      </c>
      <c r="F7425" s="210">
        <f t="shared" si="652"/>
        <v>0</v>
      </c>
      <c r="G7425" s="210">
        <f t="shared" si="652"/>
        <v>0</v>
      </c>
      <c r="H7425" s="210">
        <f t="shared" si="652"/>
        <v>0</v>
      </c>
      <c r="I7425" s="210">
        <f t="shared" si="652"/>
        <v>0</v>
      </c>
      <c r="J7425" s="210">
        <f t="shared" si="652"/>
        <v>0</v>
      </c>
      <c r="K7425" s="210">
        <f t="shared" si="652"/>
        <v>0</v>
      </c>
      <c r="L7425" s="210">
        <f t="shared" si="652"/>
        <v>0</v>
      </c>
      <c r="M7425" s="210">
        <f t="shared" si="652"/>
        <v>0</v>
      </c>
      <c r="N7425" s="210">
        <f t="shared" si="652"/>
        <v>0</v>
      </c>
      <c r="O7425" s="210">
        <f t="shared" si="652"/>
        <v>0</v>
      </c>
      <c r="P7425" s="210">
        <f t="shared" si="652"/>
        <v>0</v>
      </c>
      <c r="Q7425" s="210">
        <f t="shared" si="652"/>
        <v>0</v>
      </c>
      <c r="R7425" s="210">
        <f t="shared" si="652"/>
        <v>0</v>
      </c>
    </row>
    <row r="7426" spans="1:18" hidden="1" outlineLevel="2" x14ac:dyDescent="0.35">
      <c r="A7426" s="209" t="str">
        <f>'Usages mobilité'!A19</f>
        <v>Usage mobilité n°16</v>
      </c>
      <c r="B7426" s="209" t="s">
        <v>637</v>
      </c>
      <c r="C7426" s="209"/>
      <c r="D7426" s="210">
        <f>IF(B$7298&lt;&gt;"",IF(B$7298='Usages mobilité'!BF19,'Usages mobilité'!BD19,0),0)</f>
        <v>0</v>
      </c>
      <c r="E7426" s="210">
        <f t="shared" si="652"/>
        <v>0</v>
      </c>
      <c r="F7426" s="210">
        <f t="shared" si="652"/>
        <v>0</v>
      </c>
      <c r="G7426" s="210">
        <f t="shared" si="652"/>
        <v>0</v>
      </c>
      <c r="H7426" s="210">
        <f t="shared" si="652"/>
        <v>0</v>
      </c>
      <c r="I7426" s="210">
        <f t="shared" si="652"/>
        <v>0</v>
      </c>
      <c r="J7426" s="210">
        <f t="shared" si="652"/>
        <v>0</v>
      </c>
      <c r="K7426" s="210">
        <f t="shared" si="652"/>
        <v>0</v>
      </c>
      <c r="L7426" s="210">
        <f t="shared" si="652"/>
        <v>0</v>
      </c>
      <c r="M7426" s="210">
        <f t="shared" si="652"/>
        <v>0</v>
      </c>
      <c r="N7426" s="210">
        <f t="shared" si="652"/>
        <v>0</v>
      </c>
      <c r="O7426" s="210">
        <f t="shared" si="652"/>
        <v>0</v>
      </c>
      <c r="P7426" s="210">
        <f t="shared" si="652"/>
        <v>0</v>
      </c>
      <c r="Q7426" s="210">
        <f t="shared" si="652"/>
        <v>0</v>
      </c>
      <c r="R7426" s="210">
        <f t="shared" si="652"/>
        <v>0</v>
      </c>
    </row>
    <row r="7427" spans="1:18" hidden="1" outlineLevel="2" x14ac:dyDescent="0.35">
      <c r="A7427" s="209" t="str">
        <f>'Usages mobilité'!A20</f>
        <v>Usage mobilité n°17</v>
      </c>
      <c r="B7427" s="209" t="s">
        <v>637</v>
      </c>
      <c r="C7427" s="209"/>
      <c r="D7427" s="210">
        <f>IF(B$7298&lt;&gt;"",IF(B$7298='Usages mobilité'!BF20,'Usages mobilité'!BD20,0),0)</f>
        <v>0</v>
      </c>
      <c r="E7427" s="210">
        <f t="shared" si="652"/>
        <v>0</v>
      </c>
      <c r="F7427" s="210">
        <f t="shared" si="652"/>
        <v>0</v>
      </c>
      <c r="G7427" s="210">
        <f t="shared" si="652"/>
        <v>0</v>
      </c>
      <c r="H7427" s="210">
        <f t="shared" si="652"/>
        <v>0</v>
      </c>
      <c r="I7427" s="210">
        <f t="shared" si="652"/>
        <v>0</v>
      </c>
      <c r="J7427" s="210">
        <f t="shared" si="652"/>
        <v>0</v>
      </c>
      <c r="K7427" s="210">
        <f t="shared" si="652"/>
        <v>0</v>
      </c>
      <c r="L7427" s="210">
        <f t="shared" si="652"/>
        <v>0</v>
      </c>
      <c r="M7427" s="210">
        <f t="shared" si="652"/>
        <v>0</v>
      </c>
      <c r="N7427" s="210">
        <f t="shared" si="652"/>
        <v>0</v>
      </c>
      <c r="O7427" s="210">
        <f t="shared" si="652"/>
        <v>0</v>
      </c>
      <c r="P7427" s="210">
        <f t="shared" si="652"/>
        <v>0</v>
      </c>
      <c r="Q7427" s="210">
        <f t="shared" si="652"/>
        <v>0</v>
      </c>
      <c r="R7427" s="210">
        <f t="shared" si="652"/>
        <v>0</v>
      </c>
    </row>
    <row r="7428" spans="1:18" hidden="1" outlineLevel="2" x14ac:dyDescent="0.35">
      <c r="A7428" s="209" t="str">
        <f>'Usages mobilité'!A21</f>
        <v>Usage mobilité n°18</v>
      </c>
      <c r="B7428" s="209" t="s">
        <v>637</v>
      </c>
      <c r="C7428" s="209"/>
      <c r="D7428" s="210">
        <f>IF(B$7298&lt;&gt;"",IF(B$7298='Usages mobilité'!BF21,'Usages mobilité'!BD21,0),0)</f>
        <v>0</v>
      </c>
      <c r="E7428" s="210">
        <f t="shared" si="652"/>
        <v>0</v>
      </c>
      <c r="F7428" s="210">
        <f t="shared" si="652"/>
        <v>0</v>
      </c>
      <c r="G7428" s="210">
        <f t="shared" si="652"/>
        <v>0</v>
      </c>
      <c r="H7428" s="210">
        <f t="shared" si="652"/>
        <v>0</v>
      </c>
      <c r="I7428" s="210">
        <f t="shared" si="652"/>
        <v>0</v>
      </c>
      <c r="J7428" s="210">
        <f t="shared" si="652"/>
        <v>0</v>
      </c>
      <c r="K7428" s="210">
        <f t="shared" si="652"/>
        <v>0</v>
      </c>
      <c r="L7428" s="210">
        <f t="shared" si="652"/>
        <v>0</v>
      </c>
      <c r="M7428" s="210">
        <f t="shared" si="652"/>
        <v>0</v>
      </c>
      <c r="N7428" s="210">
        <f t="shared" si="652"/>
        <v>0</v>
      </c>
      <c r="O7428" s="210">
        <f t="shared" si="652"/>
        <v>0</v>
      </c>
      <c r="P7428" s="210">
        <f t="shared" si="652"/>
        <v>0</v>
      </c>
      <c r="Q7428" s="210">
        <f t="shared" si="652"/>
        <v>0</v>
      </c>
      <c r="R7428" s="210">
        <f t="shared" si="652"/>
        <v>0</v>
      </c>
    </row>
    <row r="7429" spans="1:18" hidden="1" outlineLevel="2" x14ac:dyDescent="0.35">
      <c r="A7429" s="209" t="str">
        <f>'Usages mobilité'!A22</f>
        <v>Usage mobilité n°19</v>
      </c>
      <c r="B7429" s="209" t="s">
        <v>637</v>
      </c>
      <c r="C7429" s="209"/>
      <c r="D7429" s="210">
        <f>IF(B$7298&lt;&gt;"",IF(B$7298='Usages mobilité'!BF22,'Usages mobilité'!BD22,0),0)</f>
        <v>0</v>
      </c>
      <c r="E7429" s="210">
        <f t="shared" si="652"/>
        <v>0</v>
      </c>
      <c r="F7429" s="210">
        <f t="shared" si="652"/>
        <v>0</v>
      </c>
      <c r="G7429" s="210">
        <f t="shared" si="652"/>
        <v>0</v>
      </c>
      <c r="H7429" s="210">
        <f t="shared" si="652"/>
        <v>0</v>
      </c>
      <c r="I7429" s="210">
        <f t="shared" si="652"/>
        <v>0</v>
      </c>
      <c r="J7429" s="210">
        <f t="shared" si="652"/>
        <v>0</v>
      </c>
      <c r="K7429" s="210">
        <f t="shared" si="652"/>
        <v>0</v>
      </c>
      <c r="L7429" s="210">
        <f t="shared" si="652"/>
        <v>0</v>
      </c>
      <c r="M7429" s="210">
        <f t="shared" si="652"/>
        <v>0</v>
      </c>
      <c r="N7429" s="210">
        <f t="shared" si="652"/>
        <v>0</v>
      </c>
      <c r="O7429" s="210">
        <f t="shared" si="652"/>
        <v>0</v>
      </c>
      <c r="P7429" s="210">
        <f t="shared" si="652"/>
        <v>0</v>
      </c>
      <c r="Q7429" s="210">
        <f t="shared" si="652"/>
        <v>0</v>
      </c>
      <c r="R7429" s="210">
        <f t="shared" si="652"/>
        <v>0</v>
      </c>
    </row>
    <row r="7430" spans="1:18" hidden="1" outlineLevel="2" x14ac:dyDescent="0.35">
      <c r="A7430" s="209" t="str">
        <f>'Usages mobilité'!A23</f>
        <v>Usage mobilité n°20</v>
      </c>
      <c r="B7430" s="209" t="s">
        <v>637</v>
      </c>
      <c r="C7430" s="209"/>
      <c r="D7430" s="210">
        <f>IF(B$7298&lt;&gt;"",IF(B$7298='Usages mobilité'!BF23,'Usages mobilité'!BD23,0),0)</f>
        <v>0</v>
      </c>
      <c r="E7430" s="210">
        <f t="shared" si="652"/>
        <v>0</v>
      </c>
      <c r="F7430" s="210">
        <f t="shared" si="652"/>
        <v>0</v>
      </c>
      <c r="G7430" s="210">
        <f t="shared" si="652"/>
        <v>0</v>
      </c>
      <c r="H7430" s="210">
        <f t="shared" si="652"/>
        <v>0</v>
      </c>
      <c r="I7430" s="210">
        <f t="shared" si="652"/>
        <v>0</v>
      </c>
      <c r="J7430" s="210">
        <f t="shared" si="652"/>
        <v>0</v>
      </c>
      <c r="K7430" s="210">
        <f t="shared" si="652"/>
        <v>0</v>
      </c>
      <c r="L7430" s="210">
        <f t="shared" si="652"/>
        <v>0</v>
      </c>
      <c r="M7430" s="210">
        <f t="shared" si="652"/>
        <v>0</v>
      </c>
      <c r="N7430" s="210">
        <f t="shared" si="652"/>
        <v>0</v>
      </c>
      <c r="O7430" s="210">
        <f t="shared" si="652"/>
        <v>0</v>
      </c>
      <c r="P7430" s="210">
        <f t="shared" si="652"/>
        <v>0</v>
      </c>
      <c r="Q7430" s="210">
        <f t="shared" si="652"/>
        <v>0</v>
      </c>
      <c r="R7430" s="210">
        <f t="shared" si="652"/>
        <v>0</v>
      </c>
    </row>
    <row r="7431" spans="1:18" hidden="1" outlineLevel="2" x14ac:dyDescent="0.35">
      <c r="A7431" s="209" t="str">
        <f>'Usages mobilité'!A24</f>
        <v>Usage mobilité n°21</v>
      </c>
      <c r="B7431" s="209" t="s">
        <v>637</v>
      </c>
      <c r="C7431" s="209"/>
      <c r="D7431" s="210">
        <f>IF(B$7298&lt;&gt;"",IF(B$7298='Usages mobilité'!BF24,'Usages mobilité'!BD24,0),0)</f>
        <v>0</v>
      </c>
      <c r="E7431" s="210">
        <f t="shared" ref="E7431:R7440" si="653">$D7431</f>
        <v>0</v>
      </c>
      <c r="F7431" s="210">
        <f t="shared" si="653"/>
        <v>0</v>
      </c>
      <c r="G7431" s="210">
        <f t="shared" si="653"/>
        <v>0</v>
      </c>
      <c r="H7431" s="210">
        <f t="shared" si="653"/>
        <v>0</v>
      </c>
      <c r="I7431" s="210">
        <f t="shared" si="653"/>
        <v>0</v>
      </c>
      <c r="J7431" s="210">
        <f t="shared" si="653"/>
        <v>0</v>
      </c>
      <c r="K7431" s="210">
        <f t="shared" si="653"/>
        <v>0</v>
      </c>
      <c r="L7431" s="210">
        <f t="shared" si="653"/>
        <v>0</v>
      </c>
      <c r="M7431" s="210">
        <f t="shared" si="653"/>
        <v>0</v>
      </c>
      <c r="N7431" s="210">
        <f t="shared" si="653"/>
        <v>0</v>
      </c>
      <c r="O7431" s="210">
        <f t="shared" si="653"/>
        <v>0</v>
      </c>
      <c r="P7431" s="210">
        <f t="shared" si="653"/>
        <v>0</v>
      </c>
      <c r="Q7431" s="210">
        <f t="shared" si="653"/>
        <v>0</v>
      </c>
      <c r="R7431" s="210">
        <f t="shared" si="653"/>
        <v>0</v>
      </c>
    </row>
    <row r="7432" spans="1:18" hidden="1" outlineLevel="2" x14ac:dyDescent="0.35">
      <c r="A7432" s="209" t="str">
        <f>'Usages mobilité'!A25</f>
        <v>Usage mobilité n°22</v>
      </c>
      <c r="B7432" s="209" t="s">
        <v>637</v>
      </c>
      <c r="C7432" s="209"/>
      <c r="D7432" s="210">
        <f>IF(B$7298&lt;&gt;"",IF(B$7298='Usages mobilité'!BF25,'Usages mobilité'!BD25,0),0)</f>
        <v>0</v>
      </c>
      <c r="E7432" s="210">
        <f t="shared" si="653"/>
        <v>0</v>
      </c>
      <c r="F7432" s="210">
        <f t="shared" si="653"/>
        <v>0</v>
      </c>
      <c r="G7432" s="210">
        <f t="shared" si="653"/>
        <v>0</v>
      </c>
      <c r="H7432" s="210">
        <f t="shared" si="653"/>
        <v>0</v>
      </c>
      <c r="I7432" s="210">
        <f t="shared" si="653"/>
        <v>0</v>
      </c>
      <c r="J7432" s="210">
        <f t="shared" si="653"/>
        <v>0</v>
      </c>
      <c r="K7432" s="210">
        <f t="shared" si="653"/>
        <v>0</v>
      </c>
      <c r="L7432" s="210">
        <f t="shared" si="653"/>
        <v>0</v>
      </c>
      <c r="M7432" s="210">
        <f t="shared" si="653"/>
        <v>0</v>
      </c>
      <c r="N7432" s="210">
        <f t="shared" si="653"/>
        <v>0</v>
      </c>
      <c r="O7432" s="210">
        <f t="shared" si="653"/>
        <v>0</v>
      </c>
      <c r="P7432" s="210">
        <f t="shared" si="653"/>
        <v>0</v>
      </c>
      <c r="Q7432" s="210">
        <f t="shared" si="653"/>
        <v>0</v>
      </c>
      <c r="R7432" s="210">
        <f t="shared" si="653"/>
        <v>0</v>
      </c>
    </row>
    <row r="7433" spans="1:18" hidden="1" outlineLevel="2" x14ac:dyDescent="0.35">
      <c r="A7433" s="209" t="str">
        <f>'Usages mobilité'!A26</f>
        <v>Usage mobilité n°23</v>
      </c>
      <c r="B7433" s="209" t="s">
        <v>637</v>
      </c>
      <c r="C7433" s="209"/>
      <c r="D7433" s="210">
        <f>IF(B$7298&lt;&gt;"",IF(B$7298='Usages mobilité'!BF26,'Usages mobilité'!BD26,0),0)</f>
        <v>0</v>
      </c>
      <c r="E7433" s="210">
        <f t="shared" si="653"/>
        <v>0</v>
      </c>
      <c r="F7433" s="210">
        <f t="shared" si="653"/>
        <v>0</v>
      </c>
      <c r="G7433" s="210">
        <f t="shared" si="653"/>
        <v>0</v>
      </c>
      <c r="H7433" s="210">
        <f t="shared" si="653"/>
        <v>0</v>
      </c>
      <c r="I7433" s="210">
        <f t="shared" si="653"/>
        <v>0</v>
      </c>
      <c r="J7433" s="210">
        <f t="shared" si="653"/>
        <v>0</v>
      </c>
      <c r="K7433" s="210">
        <f t="shared" si="653"/>
        <v>0</v>
      </c>
      <c r="L7433" s="210">
        <f t="shared" si="653"/>
        <v>0</v>
      </c>
      <c r="M7433" s="210">
        <f t="shared" si="653"/>
        <v>0</v>
      </c>
      <c r="N7433" s="210">
        <f t="shared" si="653"/>
        <v>0</v>
      </c>
      <c r="O7433" s="210">
        <f t="shared" si="653"/>
        <v>0</v>
      </c>
      <c r="P7433" s="210">
        <f t="shared" si="653"/>
        <v>0</v>
      </c>
      <c r="Q7433" s="210">
        <f t="shared" si="653"/>
        <v>0</v>
      </c>
      <c r="R7433" s="210">
        <f t="shared" si="653"/>
        <v>0</v>
      </c>
    </row>
    <row r="7434" spans="1:18" hidden="1" outlineLevel="2" x14ac:dyDescent="0.35">
      <c r="A7434" s="209" t="str">
        <f>'Usages mobilité'!A27</f>
        <v>Usage mobilité n°24</v>
      </c>
      <c r="B7434" s="209" t="s">
        <v>637</v>
      </c>
      <c r="C7434" s="209"/>
      <c r="D7434" s="210">
        <f>IF(B$7298&lt;&gt;"",IF(B$7298='Usages mobilité'!BF27,'Usages mobilité'!BD27,0),0)</f>
        <v>0</v>
      </c>
      <c r="E7434" s="210">
        <f t="shared" si="653"/>
        <v>0</v>
      </c>
      <c r="F7434" s="210">
        <f t="shared" si="653"/>
        <v>0</v>
      </c>
      <c r="G7434" s="210">
        <f t="shared" si="653"/>
        <v>0</v>
      </c>
      <c r="H7434" s="210">
        <f t="shared" si="653"/>
        <v>0</v>
      </c>
      <c r="I7434" s="210">
        <f t="shared" si="653"/>
        <v>0</v>
      </c>
      <c r="J7434" s="210">
        <f t="shared" si="653"/>
        <v>0</v>
      </c>
      <c r="K7434" s="210">
        <f t="shared" si="653"/>
        <v>0</v>
      </c>
      <c r="L7434" s="210">
        <f t="shared" si="653"/>
        <v>0</v>
      </c>
      <c r="M7434" s="210">
        <f t="shared" si="653"/>
        <v>0</v>
      </c>
      <c r="N7434" s="210">
        <f t="shared" si="653"/>
        <v>0</v>
      </c>
      <c r="O7434" s="210">
        <f t="shared" si="653"/>
        <v>0</v>
      </c>
      <c r="P7434" s="210">
        <f t="shared" si="653"/>
        <v>0</v>
      </c>
      <c r="Q7434" s="210">
        <f t="shared" si="653"/>
        <v>0</v>
      </c>
      <c r="R7434" s="210">
        <f t="shared" si="653"/>
        <v>0</v>
      </c>
    </row>
    <row r="7435" spans="1:18" hidden="1" outlineLevel="2" x14ac:dyDescent="0.35">
      <c r="A7435" s="209" t="str">
        <f>'Usages mobilité'!A28</f>
        <v>Usage mobilité n°25</v>
      </c>
      <c r="B7435" s="209" t="s">
        <v>637</v>
      </c>
      <c r="C7435" s="209"/>
      <c r="D7435" s="210">
        <f>IF(B$7298&lt;&gt;"",IF(B$7298='Usages mobilité'!BF28,'Usages mobilité'!BD28,0),0)</f>
        <v>0</v>
      </c>
      <c r="E7435" s="210">
        <f t="shared" si="653"/>
        <v>0</v>
      </c>
      <c r="F7435" s="210">
        <f t="shared" si="653"/>
        <v>0</v>
      </c>
      <c r="G7435" s="210">
        <f t="shared" si="653"/>
        <v>0</v>
      </c>
      <c r="H7435" s="210">
        <f t="shared" si="653"/>
        <v>0</v>
      </c>
      <c r="I7435" s="210">
        <f t="shared" si="653"/>
        <v>0</v>
      </c>
      <c r="J7435" s="210">
        <f t="shared" si="653"/>
        <v>0</v>
      </c>
      <c r="K7435" s="210">
        <f t="shared" si="653"/>
        <v>0</v>
      </c>
      <c r="L7435" s="210">
        <f t="shared" si="653"/>
        <v>0</v>
      </c>
      <c r="M7435" s="210">
        <f t="shared" si="653"/>
        <v>0</v>
      </c>
      <c r="N7435" s="210">
        <f t="shared" si="653"/>
        <v>0</v>
      </c>
      <c r="O7435" s="210">
        <f t="shared" si="653"/>
        <v>0</v>
      </c>
      <c r="P7435" s="210">
        <f t="shared" si="653"/>
        <v>0</v>
      </c>
      <c r="Q7435" s="210">
        <f t="shared" si="653"/>
        <v>0</v>
      </c>
      <c r="R7435" s="210">
        <f t="shared" si="653"/>
        <v>0</v>
      </c>
    </row>
    <row r="7436" spans="1:18" hidden="1" outlineLevel="2" x14ac:dyDescent="0.35">
      <c r="A7436" s="209" t="str">
        <f>'Usages mobilité'!A29</f>
        <v>Usage mobilité n°26</v>
      </c>
      <c r="B7436" s="209" t="s">
        <v>637</v>
      </c>
      <c r="C7436" s="209"/>
      <c r="D7436" s="210">
        <f>IF(B$7298&lt;&gt;"",IF(B$7298='Usages mobilité'!BF29,'Usages mobilité'!BD29,0),0)</f>
        <v>0</v>
      </c>
      <c r="E7436" s="210">
        <f t="shared" si="653"/>
        <v>0</v>
      </c>
      <c r="F7436" s="210">
        <f t="shared" si="653"/>
        <v>0</v>
      </c>
      <c r="G7436" s="210">
        <f t="shared" si="653"/>
        <v>0</v>
      </c>
      <c r="H7436" s="210">
        <f t="shared" si="653"/>
        <v>0</v>
      </c>
      <c r="I7436" s="210">
        <f t="shared" si="653"/>
        <v>0</v>
      </c>
      <c r="J7436" s="210">
        <f t="shared" si="653"/>
        <v>0</v>
      </c>
      <c r="K7436" s="210">
        <f t="shared" si="653"/>
        <v>0</v>
      </c>
      <c r="L7436" s="210">
        <f t="shared" si="653"/>
        <v>0</v>
      </c>
      <c r="M7436" s="210">
        <f t="shared" si="653"/>
        <v>0</v>
      </c>
      <c r="N7436" s="210">
        <f t="shared" si="653"/>
        <v>0</v>
      </c>
      <c r="O7436" s="210">
        <f t="shared" si="653"/>
        <v>0</v>
      </c>
      <c r="P7436" s="210">
        <f t="shared" si="653"/>
        <v>0</v>
      </c>
      <c r="Q7436" s="210">
        <f t="shared" si="653"/>
        <v>0</v>
      </c>
      <c r="R7436" s="210">
        <f t="shared" si="653"/>
        <v>0</v>
      </c>
    </row>
    <row r="7437" spans="1:18" hidden="1" outlineLevel="2" x14ac:dyDescent="0.35">
      <c r="A7437" s="209" t="str">
        <f>'Usages mobilité'!A30</f>
        <v>Usage mobilité n°27</v>
      </c>
      <c r="B7437" s="209" t="s">
        <v>637</v>
      </c>
      <c r="C7437" s="209"/>
      <c r="D7437" s="210">
        <f>IF(B$7298&lt;&gt;"",IF(B$7298='Usages mobilité'!BF30,'Usages mobilité'!BD30,0),0)</f>
        <v>0</v>
      </c>
      <c r="E7437" s="210">
        <f t="shared" si="653"/>
        <v>0</v>
      </c>
      <c r="F7437" s="210">
        <f t="shared" si="653"/>
        <v>0</v>
      </c>
      <c r="G7437" s="210">
        <f t="shared" si="653"/>
        <v>0</v>
      </c>
      <c r="H7437" s="210">
        <f t="shared" si="653"/>
        <v>0</v>
      </c>
      <c r="I7437" s="210">
        <f t="shared" si="653"/>
        <v>0</v>
      </c>
      <c r="J7437" s="210">
        <f t="shared" si="653"/>
        <v>0</v>
      </c>
      <c r="K7437" s="210">
        <f t="shared" si="653"/>
        <v>0</v>
      </c>
      <c r="L7437" s="210">
        <f t="shared" si="653"/>
        <v>0</v>
      </c>
      <c r="M7437" s="210">
        <f t="shared" si="653"/>
        <v>0</v>
      </c>
      <c r="N7437" s="210">
        <f t="shared" si="653"/>
        <v>0</v>
      </c>
      <c r="O7437" s="210">
        <f t="shared" si="653"/>
        <v>0</v>
      </c>
      <c r="P7437" s="210">
        <f t="shared" si="653"/>
        <v>0</v>
      </c>
      <c r="Q7437" s="210">
        <f t="shared" si="653"/>
        <v>0</v>
      </c>
      <c r="R7437" s="210">
        <f t="shared" si="653"/>
        <v>0</v>
      </c>
    </row>
    <row r="7438" spans="1:18" hidden="1" outlineLevel="2" x14ac:dyDescent="0.35">
      <c r="A7438" s="209" t="str">
        <f>'Usages mobilité'!A31</f>
        <v>Usage mobilité n°28</v>
      </c>
      <c r="B7438" s="209" t="s">
        <v>637</v>
      </c>
      <c r="C7438" s="209"/>
      <c r="D7438" s="210">
        <f>IF(B$7298&lt;&gt;"",IF(B$7298='Usages mobilité'!BF31,'Usages mobilité'!BD31,0),0)</f>
        <v>0</v>
      </c>
      <c r="E7438" s="210">
        <f t="shared" si="653"/>
        <v>0</v>
      </c>
      <c r="F7438" s="210">
        <f t="shared" si="653"/>
        <v>0</v>
      </c>
      <c r="G7438" s="210">
        <f t="shared" si="653"/>
        <v>0</v>
      </c>
      <c r="H7438" s="210">
        <f t="shared" si="653"/>
        <v>0</v>
      </c>
      <c r="I7438" s="210">
        <f t="shared" si="653"/>
        <v>0</v>
      </c>
      <c r="J7438" s="210">
        <f t="shared" si="653"/>
        <v>0</v>
      </c>
      <c r="K7438" s="210">
        <f t="shared" si="653"/>
        <v>0</v>
      </c>
      <c r="L7438" s="210">
        <f t="shared" si="653"/>
        <v>0</v>
      </c>
      <c r="M7438" s="210">
        <f t="shared" si="653"/>
        <v>0</v>
      </c>
      <c r="N7438" s="210">
        <f t="shared" si="653"/>
        <v>0</v>
      </c>
      <c r="O7438" s="210">
        <f t="shared" si="653"/>
        <v>0</v>
      </c>
      <c r="P7438" s="210">
        <f t="shared" si="653"/>
        <v>0</v>
      </c>
      <c r="Q7438" s="210">
        <f t="shared" si="653"/>
        <v>0</v>
      </c>
      <c r="R7438" s="210">
        <f t="shared" si="653"/>
        <v>0</v>
      </c>
    </row>
    <row r="7439" spans="1:18" hidden="1" outlineLevel="2" x14ac:dyDescent="0.35">
      <c r="A7439" s="209" t="str">
        <f>'Usages mobilité'!A32</f>
        <v>Usage mobilité n°29</v>
      </c>
      <c r="B7439" s="209" t="s">
        <v>637</v>
      </c>
      <c r="C7439" s="209"/>
      <c r="D7439" s="210">
        <f>IF(B$7298&lt;&gt;"",IF(B$7298='Usages mobilité'!BF32,'Usages mobilité'!BD32,0),0)</f>
        <v>0</v>
      </c>
      <c r="E7439" s="210">
        <f t="shared" si="653"/>
        <v>0</v>
      </c>
      <c r="F7439" s="210">
        <f t="shared" si="653"/>
        <v>0</v>
      </c>
      <c r="G7439" s="210">
        <f t="shared" si="653"/>
        <v>0</v>
      </c>
      <c r="H7439" s="210">
        <f t="shared" si="653"/>
        <v>0</v>
      </c>
      <c r="I7439" s="210">
        <f t="shared" si="653"/>
        <v>0</v>
      </c>
      <c r="J7439" s="210">
        <f t="shared" si="653"/>
        <v>0</v>
      </c>
      <c r="K7439" s="210">
        <f t="shared" si="653"/>
        <v>0</v>
      </c>
      <c r="L7439" s="210">
        <f t="shared" si="653"/>
        <v>0</v>
      </c>
      <c r="M7439" s="210">
        <f t="shared" si="653"/>
        <v>0</v>
      </c>
      <c r="N7439" s="210">
        <f t="shared" si="653"/>
        <v>0</v>
      </c>
      <c r="O7439" s="210">
        <f t="shared" si="653"/>
        <v>0</v>
      </c>
      <c r="P7439" s="210">
        <f t="shared" si="653"/>
        <v>0</v>
      </c>
      <c r="Q7439" s="210">
        <f t="shared" si="653"/>
        <v>0</v>
      </c>
      <c r="R7439" s="210">
        <f t="shared" si="653"/>
        <v>0</v>
      </c>
    </row>
    <row r="7440" spans="1:18" hidden="1" outlineLevel="2" x14ac:dyDescent="0.35">
      <c r="A7440" s="209" t="str">
        <f>'Usages mobilité'!A33</f>
        <v>Usage mobilité n°30</v>
      </c>
      <c r="B7440" s="209" t="s">
        <v>637</v>
      </c>
      <c r="C7440" s="209"/>
      <c r="D7440" s="210">
        <f>IF(B$7298&lt;&gt;"",IF(B$7298='Usages mobilité'!BF33,'Usages mobilité'!BD33,0),0)</f>
        <v>0</v>
      </c>
      <c r="E7440" s="210">
        <f t="shared" si="653"/>
        <v>0</v>
      </c>
      <c r="F7440" s="210">
        <f t="shared" si="653"/>
        <v>0</v>
      </c>
      <c r="G7440" s="210">
        <f t="shared" si="653"/>
        <v>0</v>
      </c>
      <c r="H7440" s="210">
        <f t="shared" si="653"/>
        <v>0</v>
      </c>
      <c r="I7440" s="210">
        <f t="shared" si="653"/>
        <v>0</v>
      </c>
      <c r="J7440" s="210">
        <f t="shared" si="653"/>
        <v>0</v>
      </c>
      <c r="K7440" s="210">
        <f t="shared" si="653"/>
        <v>0</v>
      </c>
      <c r="L7440" s="210">
        <f t="shared" si="653"/>
        <v>0</v>
      </c>
      <c r="M7440" s="210">
        <f t="shared" si="653"/>
        <v>0</v>
      </c>
      <c r="N7440" s="210">
        <f t="shared" si="653"/>
        <v>0</v>
      </c>
      <c r="O7440" s="210">
        <f t="shared" si="653"/>
        <v>0</v>
      </c>
      <c r="P7440" s="210">
        <f t="shared" si="653"/>
        <v>0</v>
      </c>
      <c r="Q7440" s="210">
        <f t="shared" si="653"/>
        <v>0</v>
      </c>
      <c r="R7440" s="210">
        <f t="shared" si="653"/>
        <v>0</v>
      </c>
    </row>
    <row r="7441" spans="1:18" hidden="1" outlineLevel="2" x14ac:dyDescent="0.35">
      <c r="A7441" s="209" t="str">
        <f>'Usages mobilité'!A34</f>
        <v>Usage mobilité n°31</v>
      </c>
      <c r="B7441" s="209" t="s">
        <v>637</v>
      </c>
      <c r="C7441" s="209"/>
      <c r="D7441" s="210">
        <f>IF(B$7298&lt;&gt;"",IF(B$7298='Usages mobilité'!BF34,'Usages mobilité'!BD34,0),0)</f>
        <v>0</v>
      </c>
      <c r="E7441" s="210">
        <f t="shared" ref="E7441:R7450" si="654">$D7441</f>
        <v>0</v>
      </c>
      <c r="F7441" s="210">
        <f t="shared" si="654"/>
        <v>0</v>
      </c>
      <c r="G7441" s="210">
        <f t="shared" si="654"/>
        <v>0</v>
      </c>
      <c r="H7441" s="210">
        <f t="shared" si="654"/>
        <v>0</v>
      </c>
      <c r="I7441" s="210">
        <f t="shared" si="654"/>
        <v>0</v>
      </c>
      <c r="J7441" s="210">
        <f t="shared" si="654"/>
        <v>0</v>
      </c>
      <c r="K7441" s="210">
        <f t="shared" si="654"/>
        <v>0</v>
      </c>
      <c r="L7441" s="210">
        <f t="shared" si="654"/>
        <v>0</v>
      </c>
      <c r="M7441" s="210">
        <f t="shared" si="654"/>
        <v>0</v>
      </c>
      <c r="N7441" s="210">
        <f t="shared" si="654"/>
        <v>0</v>
      </c>
      <c r="O7441" s="210">
        <f t="shared" si="654"/>
        <v>0</v>
      </c>
      <c r="P7441" s="210">
        <f t="shared" si="654"/>
        <v>0</v>
      </c>
      <c r="Q7441" s="210">
        <f t="shared" si="654"/>
        <v>0</v>
      </c>
      <c r="R7441" s="210">
        <f t="shared" si="654"/>
        <v>0</v>
      </c>
    </row>
    <row r="7442" spans="1:18" hidden="1" outlineLevel="2" x14ac:dyDescent="0.35">
      <c r="A7442" s="209" t="str">
        <f>'Usages mobilité'!A35</f>
        <v>Usage mobilité n°32</v>
      </c>
      <c r="B7442" s="209" t="s">
        <v>637</v>
      </c>
      <c r="C7442" s="209"/>
      <c r="D7442" s="210">
        <f>IF(B$7298&lt;&gt;"",IF(B$7298='Usages mobilité'!BF35,'Usages mobilité'!BD35,0),0)</f>
        <v>0</v>
      </c>
      <c r="E7442" s="210">
        <f t="shared" si="654"/>
        <v>0</v>
      </c>
      <c r="F7442" s="210">
        <f t="shared" si="654"/>
        <v>0</v>
      </c>
      <c r="G7442" s="210">
        <f t="shared" si="654"/>
        <v>0</v>
      </c>
      <c r="H7442" s="210">
        <f t="shared" si="654"/>
        <v>0</v>
      </c>
      <c r="I7442" s="210">
        <f t="shared" si="654"/>
        <v>0</v>
      </c>
      <c r="J7442" s="210">
        <f t="shared" si="654"/>
        <v>0</v>
      </c>
      <c r="K7442" s="210">
        <f t="shared" si="654"/>
        <v>0</v>
      </c>
      <c r="L7442" s="210">
        <f t="shared" si="654"/>
        <v>0</v>
      </c>
      <c r="M7442" s="210">
        <f t="shared" si="654"/>
        <v>0</v>
      </c>
      <c r="N7442" s="210">
        <f t="shared" si="654"/>
        <v>0</v>
      </c>
      <c r="O7442" s="210">
        <f t="shared" si="654"/>
        <v>0</v>
      </c>
      <c r="P7442" s="210">
        <f t="shared" si="654"/>
        <v>0</v>
      </c>
      <c r="Q7442" s="210">
        <f t="shared" si="654"/>
        <v>0</v>
      </c>
      <c r="R7442" s="210">
        <f t="shared" si="654"/>
        <v>0</v>
      </c>
    </row>
    <row r="7443" spans="1:18" hidden="1" outlineLevel="2" x14ac:dyDescent="0.35">
      <c r="A7443" s="209" t="str">
        <f>'Usages mobilité'!A36</f>
        <v>Usage mobilité n°33</v>
      </c>
      <c r="B7443" s="209" t="s">
        <v>637</v>
      </c>
      <c r="C7443" s="209"/>
      <c r="D7443" s="210">
        <f>IF(B$7298&lt;&gt;"",IF(B$7298='Usages mobilité'!BF36,'Usages mobilité'!BD36,0),0)</f>
        <v>0</v>
      </c>
      <c r="E7443" s="210">
        <f t="shared" si="654"/>
        <v>0</v>
      </c>
      <c r="F7443" s="210">
        <f t="shared" si="654"/>
        <v>0</v>
      </c>
      <c r="G7443" s="210">
        <f t="shared" si="654"/>
        <v>0</v>
      </c>
      <c r="H7443" s="210">
        <f t="shared" si="654"/>
        <v>0</v>
      </c>
      <c r="I7443" s="210">
        <f t="shared" si="654"/>
        <v>0</v>
      </c>
      <c r="J7443" s="210">
        <f t="shared" si="654"/>
        <v>0</v>
      </c>
      <c r="K7443" s="210">
        <f t="shared" si="654"/>
        <v>0</v>
      </c>
      <c r="L7443" s="210">
        <f t="shared" si="654"/>
        <v>0</v>
      </c>
      <c r="M7443" s="210">
        <f t="shared" si="654"/>
        <v>0</v>
      </c>
      <c r="N7443" s="210">
        <f t="shared" si="654"/>
        <v>0</v>
      </c>
      <c r="O7443" s="210">
        <f t="shared" si="654"/>
        <v>0</v>
      </c>
      <c r="P7443" s="210">
        <f t="shared" si="654"/>
        <v>0</v>
      </c>
      <c r="Q7443" s="210">
        <f t="shared" si="654"/>
        <v>0</v>
      </c>
      <c r="R7443" s="210">
        <f t="shared" si="654"/>
        <v>0</v>
      </c>
    </row>
    <row r="7444" spans="1:18" hidden="1" outlineLevel="2" x14ac:dyDescent="0.35">
      <c r="A7444" s="209" t="str">
        <f>'Usages mobilité'!A37</f>
        <v>Usage mobilité n°34</v>
      </c>
      <c r="B7444" s="209" t="s">
        <v>637</v>
      </c>
      <c r="C7444" s="209"/>
      <c r="D7444" s="210">
        <f>IF(B$7298&lt;&gt;"",IF(B$7298='Usages mobilité'!BF37,'Usages mobilité'!BD37,0),0)</f>
        <v>0</v>
      </c>
      <c r="E7444" s="210">
        <f t="shared" si="654"/>
        <v>0</v>
      </c>
      <c r="F7444" s="210">
        <f t="shared" si="654"/>
        <v>0</v>
      </c>
      <c r="G7444" s="210">
        <f t="shared" si="654"/>
        <v>0</v>
      </c>
      <c r="H7444" s="210">
        <f t="shared" si="654"/>
        <v>0</v>
      </c>
      <c r="I7444" s="210">
        <f t="shared" si="654"/>
        <v>0</v>
      </c>
      <c r="J7444" s="210">
        <f t="shared" si="654"/>
        <v>0</v>
      </c>
      <c r="K7444" s="210">
        <f t="shared" si="654"/>
        <v>0</v>
      </c>
      <c r="L7444" s="210">
        <f t="shared" si="654"/>
        <v>0</v>
      </c>
      <c r="M7444" s="210">
        <f t="shared" si="654"/>
        <v>0</v>
      </c>
      <c r="N7444" s="210">
        <f t="shared" si="654"/>
        <v>0</v>
      </c>
      <c r="O7444" s="210">
        <f t="shared" si="654"/>
        <v>0</v>
      </c>
      <c r="P7444" s="210">
        <f t="shared" si="654"/>
        <v>0</v>
      </c>
      <c r="Q7444" s="210">
        <f t="shared" si="654"/>
        <v>0</v>
      </c>
      <c r="R7444" s="210">
        <f t="shared" si="654"/>
        <v>0</v>
      </c>
    </row>
    <row r="7445" spans="1:18" hidden="1" outlineLevel="2" x14ac:dyDescent="0.35">
      <c r="A7445" s="209" t="str">
        <f>'Usages mobilité'!A38</f>
        <v>Usage mobilité n°35</v>
      </c>
      <c r="B7445" s="209" t="s">
        <v>637</v>
      </c>
      <c r="C7445" s="209"/>
      <c r="D7445" s="210">
        <f>IF(B$7298&lt;&gt;"",IF(B$7298='Usages mobilité'!BF38,'Usages mobilité'!BD38,0),0)</f>
        <v>0</v>
      </c>
      <c r="E7445" s="210">
        <f t="shared" si="654"/>
        <v>0</v>
      </c>
      <c r="F7445" s="210">
        <f t="shared" si="654"/>
        <v>0</v>
      </c>
      <c r="G7445" s="210">
        <f t="shared" si="654"/>
        <v>0</v>
      </c>
      <c r="H7445" s="210">
        <f t="shared" si="654"/>
        <v>0</v>
      </c>
      <c r="I7445" s="210">
        <f t="shared" si="654"/>
        <v>0</v>
      </c>
      <c r="J7445" s="210">
        <f t="shared" si="654"/>
        <v>0</v>
      </c>
      <c r="K7445" s="210">
        <f t="shared" si="654"/>
        <v>0</v>
      </c>
      <c r="L7445" s="210">
        <f t="shared" si="654"/>
        <v>0</v>
      </c>
      <c r="M7445" s="210">
        <f t="shared" si="654"/>
        <v>0</v>
      </c>
      <c r="N7445" s="210">
        <f t="shared" si="654"/>
        <v>0</v>
      </c>
      <c r="O7445" s="210">
        <f t="shared" si="654"/>
        <v>0</v>
      </c>
      <c r="P7445" s="210">
        <f t="shared" si="654"/>
        <v>0</v>
      </c>
      <c r="Q7445" s="210">
        <f t="shared" si="654"/>
        <v>0</v>
      </c>
      <c r="R7445" s="210">
        <f t="shared" si="654"/>
        <v>0</v>
      </c>
    </row>
    <row r="7446" spans="1:18" hidden="1" outlineLevel="2" x14ac:dyDescent="0.35">
      <c r="A7446" s="209" t="str">
        <f>'Usages mobilité'!A39</f>
        <v>Usage mobilité n°36</v>
      </c>
      <c r="B7446" s="209" t="s">
        <v>637</v>
      </c>
      <c r="C7446" s="209"/>
      <c r="D7446" s="210">
        <f>IF(B$7298&lt;&gt;"",IF(B$7298='Usages mobilité'!BF39,'Usages mobilité'!BD39,0),0)</f>
        <v>0</v>
      </c>
      <c r="E7446" s="210">
        <f t="shared" si="654"/>
        <v>0</v>
      </c>
      <c r="F7446" s="210">
        <f t="shared" si="654"/>
        <v>0</v>
      </c>
      <c r="G7446" s="210">
        <f t="shared" si="654"/>
        <v>0</v>
      </c>
      <c r="H7446" s="210">
        <f t="shared" si="654"/>
        <v>0</v>
      </c>
      <c r="I7446" s="210">
        <f t="shared" si="654"/>
        <v>0</v>
      </c>
      <c r="J7446" s="210">
        <f t="shared" si="654"/>
        <v>0</v>
      </c>
      <c r="K7446" s="210">
        <f t="shared" si="654"/>
        <v>0</v>
      </c>
      <c r="L7446" s="210">
        <f t="shared" si="654"/>
        <v>0</v>
      </c>
      <c r="M7446" s="210">
        <f t="shared" si="654"/>
        <v>0</v>
      </c>
      <c r="N7446" s="210">
        <f t="shared" si="654"/>
        <v>0</v>
      </c>
      <c r="O7446" s="210">
        <f t="shared" si="654"/>
        <v>0</v>
      </c>
      <c r="P7446" s="210">
        <f t="shared" si="654"/>
        <v>0</v>
      </c>
      <c r="Q7446" s="210">
        <f t="shared" si="654"/>
        <v>0</v>
      </c>
      <c r="R7446" s="210">
        <f t="shared" si="654"/>
        <v>0</v>
      </c>
    </row>
    <row r="7447" spans="1:18" hidden="1" outlineLevel="2" x14ac:dyDescent="0.35">
      <c r="A7447" s="209" t="str">
        <f>'Usages mobilité'!A40</f>
        <v>Usage mobilité n°37</v>
      </c>
      <c r="B7447" s="209" t="s">
        <v>637</v>
      </c>
      <c r="C7447" s="209"/>
      <c r="D7447" s="210">
        <f>IF(B$7298&lt;&gt;"",IF(B$7298='Usages mobilité'!BF40,'Usages mobilité'!BD40,0),0)</f>
        <v>0</v>
      </c>
      <c r="E7447" s="210">
        <f t="shared" si="654"/>
        <v>0</v>
      </c>
      <c r="F7447" s="210">
        <f t="shared" si="654"/>
        <v>0</v>
      </c>
      <c r="G7447" s="210">
        <f t="shared" si="654"/>
        <v>0</v>
      </c>
      <c r="H7447" s="210">
        <f t="shared" si="654"/>
        <v>0</v>
      </c>
      <c r="I7447" s="210">
        <f t="shared" si="654"/>
        <v>0</v>
      </c>
      <c r="J7447" s="210">
        <f t="shared" si="654"/>
        <v>0</v>
      </c>
      <c r="K7447" s="210">
        <f t="shared" si="654"/>
        <v>0</v>
      </c>
      <c r="L7447" s="210">
        <f t="shared" si="654"/>
        <v>0</v>
      </c>
      <c r="M7447" s="210">
        <f t="shared" si="654"/>
        <v>0</v>
      </c>
      <c r="N7447" s="210">
        <f t="shared" si="654"/>
        <v>0</v>
      </c>
      <c r="O7447" s="210">
        <f t="shared" si="654"/>
        <v>0</v>
      </c>
      <c r="P7447" s="210">
        <f t="shared" si="654"/>
        <v>0</v>
      </c>
      <c r="Q7447" s="210">
        <f t="shared" si="654"/>
        <v>0</v>
      </c>
      <c r="R7447" s="210">
        <f t="shared" si="654"/>
        <v>0</v>
      </c>
    </row>
    <row r="7448" spans="1:18" hidden="1" outlineLevel="2" x14ac:dyDescent="0.35">
      <c r="A7448" s="209" t="str">
        <f>'Usages mobilité'!A41</f>
        <v>Usage mobilité n°38</v>
      </c>
      <c r="B7448" s="209" t="s">
        <v>637</v>
      </c>
      <c r="C7448" s="209"/>
      <c r="D7448" s="210">
        <f>IF(B$7298&lt;&gt;"",IF(B$7298='Usages mobilité'!BF41,'Usages mobilité'!BD41,0),0)</f>
        <v>0</v>
      </c>
      <c r="E7448" s="210">
        <f t="shared" si="654"/>
        <v>0</v>
      </c>
      <c r="F7448" s="210">
        <f t="shared" si="654"/>
        <v>0</v>
      </c>
      <c r="G7448" s="210">
        <f t="shared" si="654"/>
        <v>0</v>
      </c>
      <c r="H7448" s="210">
        <f t="shared" si="654"/>
        <v>0</v>
      </c>
      <c r="I7448" s="210">
        <f t="shared" si="654"/>
        <v>0</v>
      </c>
      <c r="J7448" s="210">
        <f t="shared" si="654"/>
        <v>0</v>
      </c>
      <c r="K7448" s="210">
        <f t="shared" si="654"/>
        <v>0</v>
      </c>
      <c r="L7448" s="210">
        <f t="shared" si="654"/>
        <v>0</v>
      </c>
      <c r="M7448" s="210">
        <f t="shared" si="654"/>
        <v>0</v>
      </c>
      <c r="N7448" s="210">
        <f t="shared" si="654"/>
        <v>0</v>
      </c>
      <c r="O7448" s="210">
        <f t="shared" si="654"/>
        <v>0</v>
      </c>
      <c r="P7448" s="210">
        <f t="shared" si="654"/>
        <v>0</v>
      </c>
      <c r="Q7448" s="210">
        <f t="shared" si="654"/>
        <v>0</v>
      </c>
      <c r="R7448" s="210">
        <f t="shared" si="654"/>
        <v>0</v>
      </c>
    </row>
    <row r="7449" spans="1:18" hidden="1" outlineLevel="2" x14ac:dyDescent="0.35">
      <c r="A7449" s="209" t="str">
        <f>'Usages mobilité'!A42</f>
        <v>Usage mobilité n°39</v>
      </c>
      <c r="B7449" s="209" t="s">
        <v>637</v>
      </c>
      <c r="C7449" s="209"/>
      <c r="D7449" s="210">
        <f>IF(B$7298&lt;&gt;"",IF(B$7298='Usages mobilité'!BF42,'Usages mobilité'!BD42,0),0)</f>
        <v>0</v>
      </c>
      <c r="E7449" s="210">
        <f t="shared" si="654"/>
        <v>0</v>
      </c>
      <c r="F7449" s="210">
        <f t="shared" si="654"/>
        <v>0</v>
      </c>
      <c r="G7449" s="210">
        <f t="shared" si="654"/>
        <v>0</v>
      </c>
      <c r="H7449" s="210">
        <f t="shared" si="654"/>
        <v>0</v>
      </c>
      <c r="I7449" s="210">
        <f t="shared" si="654"/>
        <v>0</v>
      </c>
      <c r="J7449" s="210">
        <f t="shared" si="654"/>
        <v>0</v>
      </c>
      <c r="K7449" s="210">
        <f t="shared" si="654"/>
        <v>0</v>
      </c>
      <c r="L7449" s="210">
        <f t="shared" si="654"/>
        <v>0</v>
      </c>
      <c r="M7449" s="210">
        <f t="shared" si="654"/>
        <v>0</v>
      </c>
      <c r="N7449" s="210">
        <f t="shared" si="654"/>
        <v>0</v>
      </c>
      <c r="O7449" s="210">
        <f t="shared" si="654"/>
        <v>0</v>
      </c>
      <c r="P7449" s="210">
        <f t="shared" si="654"/>
        <v>0</v>
      </c>
      <c r="Q7449" s="210">
        <f t="shared" si="654"/>
        <v>0</v>
      </c>
      <c r="R7449" s="210">
        <f t="shared" si="654"/>
        <v>0</v>
      </c>
    </row>
    <row r="7450" spans="1:18" hidden="1" outlineLevel="2" x14ac:dyDescent="0.35">
      <c r="A7450" s="209" t="str">
        <f>'Usages mobilité'!A43</f>
        <v>Usage mobilité n°40</v>
      </c>
      <c r="B7450" s="209" t="s">
        <v>637</v>
      </c>
      <c r="C7450" s="209"/>
      <c r="D7450" s="210">
        <f>IF(B$7298&lt;&gt;"",IF(B$7298='Usages mobilité'!BF43,'Usages mobilité'!BD43,0),0)</f>
        <v>0</v>
      </c>
      <c r="E7450" s="210">
        <f t="shared" si="654"/>
        <v>0</v>
      </c>
      <c r="F7450" s="210">
        <f t="shared" si="654"/>
        <v>0</v>
      </c>
      <c r="G7450" s="210">
        <f t="shared" si="654"/>
        <v>0</v>
      </c>
      <c r="H7450" s="210">
        <f t="shared" si="654"/>
        <v>0</v>
      </c>
      <c r="I7450" s="210">
        <f t="shared" si="654"/>
        <v>0</v>
      </c>
      <c r="J7450" s="210">
        <f t="shared" si="654"/>
        <v>0</v>
      </c>
      <c r="K7450" s="210">
        <f t="shared" si="654"/>
        <v>0</v>
      </c>
      <c r="L7450" s="210">
        <f t="shared" si="654"/>
        <v>0</v>
      </c>
      <c r="M7450" s="210">
        <f t="shared" si="654"/>
        <v>0</v>
      </c>
      <c r="N7450" s="210">
        <f t="shared" si="654"/>
        <v>0</v>
      </c>
      <c r="O7450" s="210">
        <f t="shared" si="654"/>
        <v>0</v>
      </c>
      <c r="P7450" s="210">
        <f t="shared" si="654"/>
        <v>0</v>
      </c>
      <c r="Q7450" s="210">
        <f t="shared" si="654"/>
        <v>0</v>
      </c>
      <c r="R7450" s="210">
        <f t="shared" si="654"/>
        <v>0</v>
      </c>
    </row>
    <row r="7451" spans="1:18" hidden="1" outlineLevel="2" x14ac:dyDescent="0.35">
      <c r="A7451" s="209" t="str">
        <f>'Usages mobilité'!A44</f>
        <v>Usage mobilité n°41</v>
      </c>
      <c r="B7451" s="209" t="s">
        <v>637</v>
      </c>
      <c r="C7451" s="209"/>
      <c r="D7451" s="210">
        <f>IF(B$7298&lt;&gt;"",IF(B$7298='Usages mobilité'!BF44,'Usages mobilité'!BD44,0),0)</f>
        <v>0</v>
      </c>
      <c r="E7451" s="210">
        <f t="shared" ref="E7451:R7460" si="655">$D7451</f>
        <v>0</v>
      </c>
      <c r="F7451" s="210">
        <f t="shared" si="655"/>
        <v>0</v>
      </c>
      <c r="G7451" s="210">
        <f t="shared" si="655"/>
        <v>0</v>
      </c>
      <c r="H7451" s="210">
        <f t="shared" si="655"/>
        <v>0</v>
      </c>
      <c r="I7451" s="210">
        <f t="shared" si="655"/>
        <v>0</v>
      </c>
      <c r="J7451" s="210">
        <f t="shared" si="655"/>
        <v>0</v>
      </c>
      <c r="K7451" s="210">
        <f t="shared" si="655"/>
        <v>0</v>
      </c>
      <c r="L7451" s="210">
        <f t="shared" si="655"/>
        <v>0</v>
      </c>
      <c r="M7451" s="210">
        <f t="shared" si="655"/>
        <v>0</v>
      </c>
      <c r="N7451" s="210">
        <f t="shared" si="655"/>
        <v>0</v>
      </c>
      <c r="O7451" s="210">
        <f t="shared" si="655"/>
        <v>0</v>
      </c>
      <c r="P7451" s="210">
        <f t="shared" si="655"/>
        <v>0</v>
      </c>
      <c r="Q7451" s="210">
        <f t="shared" si="655"/>
        <v>0</v>
      </c>
      <c r="R7451" s="210">
        <f t="shared" si="655"/>
        <v>0</v>
      </c>
    </row>
    <row r="7452" spans="1:18" hidden="1" outlineLevel="2" x14ac:dyDescent="0.35">
      <c r="A7452" s="209" t="str">
        <f>'Usages mobilité'!A45</f>
        <v>Usage mobilité n°42</v>
      </c>
      <c r="B7452" s="209" t="s">
        <v>637</v>
      </c>
      <c r="C7452" s="209"/>
      <c r="D7452" s="210">
        <f>IF(B$7298&lt;&gt;"",IF(B$7298='Usages mobilité'!BF45,'Usages mobilité'!BD45,0),0)</f>
        <v>0</v>
      </c>
      <c r="E7452" s="210">
        <f t="shared" si="655"/>
        <v>0</v>
      </c>
      <c r="F7452" s="210">
        <f t="shared" si="655"/>
        <v>0</v>
      </c>
      <c r="G7452" s="210">
        <f t="shared" si="655"/>
        <v>0</v>
      </c>
      <c r="H7452" s="210">
        <f t="shared" si="655"/>
        <v>0</v>
      </c>
      <c r="I7452" s="210">
        <f t="shared" si="655"/>
        <v>0</v>
      </c>
      <c r="J7452" s="210">
        <f t="shared" si="655"/>
        <v>0</v>
      </c>
      <c r="K7452" s="210">
        <f t="shared" si="655"/>
        <v>0</v>
      </c>
      <c r="L7452" s="210">
        <f t="shared" si="655"/>
        <v>0</v>
      </c>
      <c r="M7452" s="210">
        <f t="shared" si="655"/>
        <v>0</v>
      </c>
      <c r="N7452" s="210">
        <f t="shared" si="655"/>
        <v>0</v>
      </c>
      <c r="O7452" s="210">
        <f t="shared" si="655"/>
        <v>0</v>
      </c>
      <c r="P7452" s="210">
        <f t="shared" si="655"/>
        <v>0</v>
      </c>
      <c r="Q7452" s="210">
        <f t="shared" si="655"/>
        <v>0</v>
      </c>
      <c r="R7452" s="210">
        <f t="shared" si="655"/>
        <v>0</v>
      </c>
    </row>
    <row r="7453" spans="1:18" hidden="1" outlineLevel="2" x14ac:dyDescent="0.35">
      <c r="A7453" s="209" t="str">
        <f>'Usages mobilité'!A46</f>
        <v>Usage mobilité n°43</v>
      </c>
      <c r="B7453" s="209" t="s">
        <v>637</v>
      </c>
      <c r="C7453" s="209"/>
      <c r="D7453" s="210">
        <f>IF(B$7298&lt;&gt;"",IF(B$7298='Usages mobilité'!BF46,'Usages mobilité'!BD46,0),0)</f>
        <v>0</v>
      </c>
      <c r="E7453" s="210">
        <f t="shared" si="655"/>
        <v>0</v>
      </c>
      <c r="F7453" s="210">
        <f t="shared" si="655"/>
        <v>0</v>
      </c>
      <c r="G7453" s="210">
        <f t="shared" si="655"/>
        <v>0</v>
      </c>
      <c r="H7453" s="210">
        <f t="shared" si="655"/>
        <v>0</v>
      </c>
      <c r="I7453" s="210">
        <f t="shared" si="655"/>
        <v>0</v>
      </c>
      <c r="J7453" s="210">
        <f t="shared" si="655"/>
        <v>0</v>
      </c>
      <c r="K7453" s="210">
        <f t="shared" si="655"/>
        <v>0</v>
      </c>
      <c r="L7453" s="210">
        <f t="shared" si="655"/>
        <v>0</v>
      </c>
      <c r="M7453" s="210">
        <f t="shared" si="655"/>
        <v>0</v>
      </c>
      <c r="N7453" s="210">
        <f t="shared" si="655"/>
        <v>0</v>
      </c>
      <c r="O7453" s="210">
        <f t="shared" si="655"/>
        <v>0</v>
      </c>
      <c r="P7453" s="210">
        <f t="shared" si="655"/>
        <v>0</v>
      </c>
      <c r="Q7453" s="210">
        <f t="shared" si="655"/>
        <v>0</v>
      </c>
      <c r="R7453" s="210">
        <f t="shared" si="655"/>
        <v>0</v>
      </c>
    </row>
    <row r="7454" spans="1:18" hidden="1" outlineLevel="2" x14ac:dyDescent="0.35">
      <c r="A7454" s="209" t="str">
        <f>'Usages mobilité'!A47</f>
        <v>Usage mobilité n°44</v>
      </c>
      <c r="B7454" s="209" t="s">
        <v>637</v>
      </c>
      <c r="C7454" s="209"/>
      <c r="D7454" s="210">
        <f>IF(B$7298&lt;&gt;"",IF(B$7298='Usages mobilité'!BF47,'Usages mobilité'!BD47,0),0)</f>
        <v>0</v>
      </c>
      <c r="E7454" s="210">
        <f t="shared" si="655"/>
        <v>0</v>
      </c>
      <c r="F7454" s="210">
        <f t="shared" si="655"/>
        <v>0</v>
      </c>
      <c r="G7454" s="210">
        <f t="shared" si="655"/>
        <v>0</v>
      </c>
      <c r="H7454" s="210">
        <f t="shared" si="655"/>
        <v>0</v>
      </c>
      <c r="I7454" s="210">
        <f t="shared" si="655"/>
        <v>0</v>
      </c>
      <c r="J7454" s="210">
        <f t="shared" si="655"/>
        <v>0</v>
      </c>
      <c r="K7454" s="210">
        <f t="shared" si="655"/>
        <v>0</v>
      </c>
      <c r="L7454" s="210">
        <f t="shared" si="655"/>
        <v>0</v>
      </c>
      <c r="M7454" s="210">
        <f t="shared" si="655"/>
        <v>0</v>
      </c>
      <c r="N7454" s="210">
        <f t="shared" si="655"/>
        <v>0</v>
      </c>
      <c r="O7454" s="210">
        <f t="shared" si="655"/>
        <v>0</v>
      </c>
      <c r="P7454" s="210">
        <f t="shared" si="655"/>
        <v>0</v>
      </c>
      <c r="Q7454" s="210">
        <f t="shared" si="655"/>
        <v>0</v>
      </c>
      <c r="R7454" s="210">
        <f t="shared" si="655"/>
        <v>0</v>
      </c>
    </row>
    <row r="7455" spans="1:18" hidden="1" outlineLevel="2" x14ac:dyDescent="0.35">
      <c r="A7455" s="209" t="str">
        <f>'Usages mobilité'!A48</f>
        <v>Usage mobilité n°45</v>
      </c>
      <c r="B7455" s="209" t="s">
        <v>637</v>
      </c>
      <c r="C7455" s="209"/>
      <c r="D7455" s="210">
        <f>IF(B$7298&lt;&gt;"",IF(B$7298='Usages mobilité'!BF48,'Usages mobilité'!BD48,0),0)</f>
        <v>0</v>
      </c>
      <c r="E7455" s="210">
        <f t="shared" si="655"/>
        <v>0</v>
      </c>
      <c r="F7455" s="210">
        <f t="shared" si="655"/>
        <v>0</v>
      </c>
      <c r="G7455" s="210">
        <f t="shared" si="655"/>
        <v>0</v>
      </c>
      <c r="H7455" s="210">
        <f t="shared" si="655"/>
        <v>0</v>
      </c>
      <c r="I7455" s="210">
        <f t="shared" si="655"/>
        <v>0</v>
      </c>
      <c r="J7455" s="210">
        <f t="shared" si="655"/>
        <v>0</v>
      </c>
      <c r="K7455" s="210">
        <f t="shared" si="655"/>
        <v>0</v>
      </c>
      <c r="L7455" s="210">
        <f t="shared" si="655"/>
        <v>0</v>
      </c>
      <c r="M7455" s="210">
        <f t="shared" si="655"/>
        <v>0</v>
      </c>
      <c r="N7455" s="210">
        <f t="shared" si="655"/>
        <v>0</v>
      </c>
      <c r="O7455" s="210">
        <f t="shared" si="655"/>
        <v>0</v>
      </c>
      <c r="P7455" s="210">
        <f t="shared" si="655"/>
        <v>0</v>
      </c>
      <c r="Q7455" s="210">
        <f t="shared" si="655"/>
        <v>0</v>
      </c>
      <c r="R7455" s="210">
        <f t="shared" si="655"/>
        <v>0</v>
      </c>
    </row>
    <row r="7456" spans="1:18" hidden="1" outlineLevel="2" x14ac:dyDescent="0.35">
      <c r="A7456" s="209" t="str">
        <f>'Usages mobilité'!A49</f>
        <v>Usage mobilité n°46</v>
      </c>
      <c r="B7456" s="209" t="s">
        <v>637</v>
      </c>
      <c r="C7456" s="209"/>
      <c r="D7456" s="210">
        <f>IF(B$7298&lt;&gt;"",IF(B$7298='Usages mobilité'!BF49,'Usages mobilité'!BD49,0),0)</f>
        <v>0</v>
      </c>
      <c r="E7456" s="210">
        <f t="shared" si="655"/>
        <v>0</v>
      </c>
      <c r="F7456" s="210">
        <f t="shared" si="655"/>
        <v>0</v>
      </c>
      <c r="G7456" s="210">
        <f t="shared" si="655"/>
        <v>0</v>
      </c>
      <c r="H7456" s="210">
        <f t="shared" si="655"/>
        <v>0</v>
      </c>
      <c r="I7456" s="210">
        <f t="shared" si="655"/>
        <v>0</v>
      </c>
      <c r="J7456" s="210">
        <f t="shared" si="655"/>
        <v>0</v>
      </c>
      <c r="K7456" s="210">
        <f t="shared" si="655"/>
        <v>0</v>
      </c>
      <c r="L7456" s="210">
        <f t="shared" si="655"/>
        <v>0</v>
      </c>
      <c r="M7456" s="210">
        <f t="shared" si="655"/>
        <v>0</v>
      </c>
      <c r="N7456" s="210">
        <f t="shared" si="655"/>
        <v>0</v>
      </c>
      <c r="O7456" s="210">
        <f t="shared" si="655"/>
        <v>0</v>
      </c>
      <c r="P7456" s="210">
        <f t="shared" si="655"/>
        <v>0</v>
      </c>
      <c r="Q7456" s="210">
        <f t="shared" si="655"/>
        <v>0</v>
      </c>
      <c r="R7456" s="210">
        <f t="shared" si="655"/>
        <v>0</v>
      </c>
    </row>
    <row r="7457" spans="1:18" hidden="1" outlineLevel="2" x14ac:dyDescent="0.35">
      <c r="A7457" s="209" t="str">
        <f>'Usages mobilité'!A50</f>
        <v>Usage mobilité n°47</v>
      </c>
      <c r="B7457" s="209" t="s">
        <v>637</v>
      </c>
      <c r="C7457" s="209"/>
      <c r="D7457" s="210">
        <f>IF(B$7298&lt;&gt;"",IF(B$7298='Usages mobilité'!BF50,'Usages mobilité'!BD50,0),0)</f>
        <v>0</v>
      </c>
      <c r="E7457" s="210">
        <f t="shared" si="655"/>
        <v>0</v>
      </c>
      <c r="F7457" s="210">
        <f t="shared" si="655"/>
        <v>0</v>
      </c>
      <c r="G7457" s="210">
        <f t="shared" si="655"/>
        <v>0</v>
      </c>
      <c r="H7457" s="210">
        <f t="shared" si="655"/>
        <v>0</v>
      </c>
      <c r="I7457" s="210">
        <f t="shared" si="655"/>
        <v>0</v>
      </c>
      <c r="J7457" s="210">
        <f t="shared" si="655"/>
        <v>0</v>
      </c>
      <c r="K7457" s="210">
        <f t="shared" si="655"/>
        <v>0</v>
      </c>
      <c r="L7457" s="210">
        <f t="shared" si="655"/>
        <v>0</v>
      </c>
      <c r="M7457" s="210">
        <f t="shared" si="655"/>
        <v>0</v>
      </c>
      <c r="N7457" s="210">
        <f t="shared" si="655"/>
        <v>0</v>
      </c>
      <c r="O7457" s="210">
        <f t="shared" si="655"/>
        <v>0</v>
      </c>
      <c r="P7457" s="210">
        <f t="shared" si="655"/>
        <v>0</v>
      </c>
      <c r="Q7457" s="210">
        <f t="shared" si="655"/>
        <v>0</v>
      </c>
      <c r="R7457" s="210">
        <f t="shared" si="655"/>
        <v>0</v>
      </c>
    </row>
    <row r="7458" spans="1:18" hidden="1" outlineLevel="2" x14ac:dyDescent="0.35">
      <c r="A7458" s="209" t="str">
        <f>'Usages mobilité'!A51</f>
        <v>Usage mobilité n°48</v>
      </c>
      <c r="B7458" s="209" t="s">
        <v>637</v>
      </c>
      <c r="C7458" s="209"/>
      <c r="D7458" s="210">
        <f>IF(B$7298&lt;&gt;"",IF(B$7298='Usages mobilité'!BF51,'Usages mobilité'!BD51,0),0)</f>
        <v>0</v>
      </c>
      <c r="E7458" s="210">
        <f t="shared" si="655"/>
        <v>0</v>
      </c>
      <c r="F7458" s="210">
        <f t="shared" si="655"/>
        <v>0</v>
      </c>
      <c r="G7458" s="210">
        <f t="shared" si="655"/>
        <v>0</v>
      </c>
      <c r="H7458" s="210">
        <f t="shared" si="655"/>
        <v>0</v>
      </c>
      <c r="I7458" s="210">
        <f t="shared" si="655"/>
        <v>0</v>
      </c>
      <c r="J7458" s="210">
        <f t="shared" si="655"/>
        <v>0</v>
      </c>
      <c r="K7458" s="210">
        <f t="shared" si="655"/>
        <v>0</v>
      </c>
      <c r="L7458" s="210">
        <f t="shared" si="655"/>
        <v>0</v>
      </c>
      <c r="M7458" s="210">
        <f t="shared" si="655"/>
        <v>0</v>
      </c>
      <c r="N7458" s="210">
        <f t="shared" si="655"/>
        <v>0</v>
      </c>
      <c r="O7458" s="210">
        <f t="shared" si="655"/>
        <v>0</v>
      </c>
      <c r="P7458" s="210">
        <f t="shared" si="655"/>
        <v>0</v>
      </c>
      <c r="Q7458" s="210">
        <f t="shared" si="655"/>
        <v>0</v>
      </c>
      <c r="R7458" s="210">
        <f t="shared" si="655"/>
        <v>0</v>
      </c>
    </row>
    <row r="7459" spans="1:18" hidden="1" outlineLevel="2" x14ac:dyDescent="0.35">
      <c r="A7459" s="209" t="str">
        <f>'Usages mobilité'!A52</f>
        <v>Usage mobilité n°49</v>
      </c>
      <c r="B7459" s="209" t="s">
        <v>637</v>
      </c>
      <c r="C7459" s="209"/>
      <c r="D7459" s="210">
        <f>IF(B$7298&lt;&gt;"",IF(B$7298='Usages mobilité'!BF52,'Usages mobilité'!BD52,0),0)</f>
        <v>0</v>
      </c>
      <c r="E7459" s="210">
        <f t="shared" si="655"/>
        <v>0</v>
      </c>
      <c r="F7459" s="210">
        <f t="shared" si="655"/>
        <v>0</v>
      </c>
      <c r="G7459" s="210">
        <f t="shared" si="655"/>
        <v>0</v>
      </c>
      <c r="H7459" s="210">
        <f t="shared" si="655"/>
        <v>0</v>
      </c>
      <c r="I7459" s="210">
        <f t="shared" si="655"/>
        <v>0</v>
      </c>
      <c r="J7459" s="210">
        <f t="shared" si="655"/>
        <v>0</v>
      </c>
      <c r="K7459" s="210">
        <f t="shared" si="655"/>
        <v>0</v>
      </c>
      <c r="L7459" s="210">
        <f t="shared" si="655"/>
        <v>0</v>
      </c>
      <c r="M7459" s="210">
        <f t="shared" si="655"/>
        <v>0</v>
      </c>
      <c r="N7459" s="210">
        <f t="shared" si="655"/>
        <v>0</v>
      </c>
      <c r="O7459" s="210">
        <f t="shared" si="655"/>
        <v>0</v>
      </c>
      <c r="P7459" s="210">
        <f t="shared" si="655"/>
        <v>0</v>
      </c>
      <c r="Q7459" s="210">
        <f t="shared" si="655"/>
        <v>0</v>
      </c>
      <c r="R7459" s="210">
        <f t="shared" si="655"/>
        <v>0</v>
      </c>
    </row>
    <row r="7460" spans="1:18" hidden="1" outlineLevel="2" x14ac:dyDescent="0.35">
      <c r="A7460" s="209" t="str">
        <f>'Usages mobilité'!A53</f>
        <v>Usage mobilité n°50</v>
      </c>
      <c r="B7460" s="209" t="s">
        <v>637</v>
      </c>
      <c r="C7460" s="209"/>
      <c r="D7460" s="210">
        <f>IF(B$7298&lt;&gt;"",IF(B$7298='Usages mobilité'!BF53,'Usages mobilité'!BD53,0),0)</f>
        <v>0</v>
      </c>
      <c r="E7460" s="210">
        <f t="shared" si="655"/>
        <v>0</v>
      </c>
      <c r="F7460" s="210">
        <f t="shared" si="655"/>
        <v>0</v>
      </c>
      <c r="G7460" s="210">
        <f t="shared" si="655"/>
        <v>0</v>
      </c>
      <c r="H7460" s="210">
        <f t="shared" si="655"/>
        <v>0</v>
      </c>
      <c r="I7460" s="210">
        <f t="shared" si="655"/>
        <v>0</v>
      </c>
      <c r="J7460" s="210">
        <f t="shared" si="655"/>
        <v>0</v>
      </c>
      <c r="K7460" s="210">
        <f t="shared" si="655"/>
        <v>0</v>
      </c>
      <c r="L7460" s="210">
        <f t="shared" si="655"/>
        <v>0</v>
      </c>
      <c r="M7460" s="210">
        <f t="shared" si="655"/>
        <v>0</v>
      </c>
      <c r="N7460" s="210">
        <f t="shared" si="655"/>
        <v>0</v>
      </c>
      <c r="O7460" s="210">
        <f t="shared" si="655"/>
        <v>0</v>
      </c>
      <c r="P7460" s="210">
        <f t="shared" si="655"/>
        <v>0</v>
      </c>
      <c r="Q7460" s="210">
        <f t="shared" si="655"/>
        <v>0</v>
      </c>
      <c r="R7460" s="210">
        <f t="shared" si="655"/>
        <v>0</v>
      </c>
    </row>
    <row r="7461" spans="1:18" hidden="1" outlineLevel="1" collapsed="1" x14ac:dyDescent="0.35">
      <c r="A7461" s="209" t="s">
        <v>643</v>
      </c>
      <c r="B7461" s="209"/>
      <c r="C7461" s="209"/>
      <c r="D7461" s="210">
        <f t="shared" ref="D7461:R7461" si="656">SUM(D7411:D7460)</f>
        <v>0</v>
      </c>
      <c r="E7461" s="210">
        <f t="shared" si="656"/>
        <v>0</v>
      </c>
      <c r="F7461" s="210">
        <f t="shared" si="656"/>
        <v>0</v>
      </c>
      <c r="G7461" s="210">
        <f t="shared" si="656"/>
        <v>0</v>
      </c>
      <c r="H7461" s="210">
        <f t="shared" si="656"/>
        <v>0</v>
      </c>
      <c r="I7461" s="210">
        <f t="shared" si="656"/>
        <v>0</v>
      </c>
      <c r="J7461" s="210">
        <f t="shared" si="656"/>
        <v>0</v>
      </c>
      <c r="K7461" s="210">
        <f t="shared" si="656"/>
        <v>0</v>
      </c>
      <c r="L7461" s="210">
        <f t="shared" si="656"/>
        <v>0</v>
      </c>
      <c r="M7461" s="210">
        <f t="shared" si="656"/>
        <v>0</v>
      </c>
      <c r="N7461" s="210">
        <f t="shared" si="656"/>
        <v>0</v>
      </c>
      <c r="O7461" s="210">
        <f t="shared" si="656"/>
        <v>0</v>
      </c>
      <c r="P7461" s="210">
        <f t="shared" si="656"/>
        <v>0</v>
      </c>
      <c r="Q7461" s="210">
        <f t="shared" si="656"/>
        <v>0</v>
      </c>
      <c r="R7461" s="210">
        <f t="shared" si="656"/>
        <v>0</v>
      </c>
    </row>
    <row r="7462" spans="1:18" hidden="1" outlineLevel="2" x14ac:dyDescent="0.35">
      <c r="A7462" s="209" t="str">
        <f>'Usages mobilité'!A4</f>
        <v>Usage mobilité n°1</v>
      </c>
      <c r="B7462" s="209" t="s">
        <v>639</v>
      </c>
      <c r="C7462" s="209"/>
      <c r="D7462" s="210">
        <f>D7411*'Usages mobilité'!$BG4*(1+'Usages mobilité'!$BH4)^(D$7301-$D$7301)/1000</f>
        <v>0</v>
      </c>
      <c r="E7462" s="210">
        <f>E7411*'Usages mobilité'!$BG4*(1+'Usages mobilité'!$BH4)^(E$7301-$D$7301)/1000</f>
        <v>0</v>
      </c>
      <c r="F7462" s="210">
        <f>F7411*'Usages mobilité'!$BG4*(1+'Usages mobilité'!$BH4)^(F$7301-$D$7301)/1000</f>
        <v>0</v>
      </c>
      <c r="G7462" s="210">
        <f>G7411*'Usages mobilité'!$BG4*(1+'Usages mobilité'!$BH4)^(G$7301-$D$7301)/1000</f>
        <v>0</v>
      </c>
      <c r="H7462" s="210">
        <f>H7411*'Usages mobilité'!$BG4*(1+'Usages mobilité'!$BH4)^(H$7301-$D$7301)/1000</f>
        <v>0</v>
      </c>
      <c r="I7462" s="210">
        <f>I7411*'Usages mobilité'!$BG4*(1+'Usages mobilité'!$BH4)^(I$7301-$D$7301)/1000</f>
        <v>0</v>
      </c>
      <c r="J7462" s="210">
        <f>J7411*'Usages mobilité'!$BG4*(1+'Usages mobilité'!$BH4)^(J$7301-$D$7301)/1000</f>
        <v>0</v>
      </c>
      <c r="K7462" s="210">
        <f>K7411*'Usages mobilité'!$BG4*(1+'Usages mobilité'!$BH4)^(K$7301-$D$7301)/1000</f>
        <v>0</v>
      </c>
      <c r="L7462" s="210">
        <f>L7411*'Usages mobilité'!$BG4*(1+'Usages mobilité'!$BH4)^(L$7301-$D$7301)/1000</f>
        <v>0</v>
      </c>
      <c r="M7462" s="210">
        <f>M7411*'Usages mobilité'!$BG4*(1+'Usages mobilité'!$BH4)^(M$7301-$D$7301)/1000</f>
        <v>0</v>
      </c>
      <c r="N7462" s="210">
        <f>N7411*'Usages mobilité'!$BG4*(1+'Usages mobilité'!$BH4)^(N$7301-$D$7301)/1000</f>
        <v>0</v>
      </c>
      <c r="O7462" s="210">
        <f>O7411*'Usages mobilité'!$BG4*(1+'Usages mobilité'!$BH4)^(O$7301-$D$7301)/1000</f>
        <v>0</v>
      </c>
      <c r="P7462" s="210">
        <f>P7411*'Usages mobilité'!$BG4*(1+'Usages mobilité'!$BH4)^(P$7301-$D$7301)/1000</f>
        <v>0</v>
      </c>
      <c r="Q7462" s="210">
        <f>Q7411*'Usages mobilité'!$BG4*(1+'Usages mobilité'!$BH4)^(Q$7301-$D$7301)/1000</f>
        <v>0</v>
      </c>
      <c r="R7462" s="210">
        <f>R7411*'Usages mobilité'!$BG4*(1+'Usages mobilité'!$BH4)^(R$7301-$D$7301)/1000</f>
        <v>0</v>
      </c>
    </row>
    <row r="7463" spans="1:18" hidden="1" outlineLevel="2" x14ac:dyDescent="0.35">
      <c r="A7463" s="209" t="str">
        <f>'Usages mobilité'!A5</f>
        <v>Usage mobilité n°2</v>
      </c>
      <c r="B7463" s="209" t="s">
        <v>639</v>
      </c>
      <c r="C7463" s="209"/>
      <c r="D7463" s="210">
        <f>D7412*'Usages mobilité'!$BG5*(1+'Usages mobilité'!$BH5)^(D$7301-$D$7301)/1000</f>
        <v>0</v>
      </c>
      <c r="E7463" s="210">
        <f>E7412*'Usages mobilité'!$BG5*(1+'Usages mobilité'!$BH5)^(E$7301-$D$7301)/1000</f>
        <v>0</v>
      </c>
      <c r="F7463" s="210">
        <f>F7412*'Usages mobilité'!$BG5*(1+'Usages mobilité'!$BH5)^(F$7301-$D$7301)/1000</f>
        <v>0</v>
      </c>
      <c r="G7463" s="210">
        <f>G7412*'Usages mobilité'!$BG5*(1+'Usages mobilité'!$BH5)^(G$7301-$D$7301)/1000</f>
        <v>0</v>
      </c>
      <c r="H7463" s="210">
        <f>H7412*'Usages mobilité'!$BG5*(1+'Usages mobilité'!$BH5)^(H$7301-$D$7301)/1000</f>
        <v>0</v>
      </c>
      <c r="I7463" s="210">
        <f>I7412*'Usages mobilité'!$BG5*(1+'Usages mobilité'!$BH5)^(I$7301-$D$7301)/1000</f>
        <v>0</v>
      </c>
      <c r="J7463" s="210">
        <f>J7412*'Usages mobilité'!$BG5*(1+'Usages mobilité'!$BH5)^(J$7301-$D$7301)/1000</f>
        <v>0</v>
      </c>
      <c r="K7463" s="210">
        <f>K7412*'Usages mobilité'!$BG5*(1+'Usages mobilité'!$BH5)^(K$7301-$D$7301)/1000</f>
        <v>0</v>
      </c>
      <c r="L7463" s="210">
        <f>L7412*'Usages mobilité'!$BG5*(1+'Usages mobilité'!$BH5)^(L$7301-$D$7301)/1000</f>
        <v>0</v>
      </c>
      <c r="M7463" s="210">
        <f>M7412*'Usages mobilité'!$BG5*(1+'Usages mobilité'!$BH5)^(M$7301-$D$7301)/1000</f>
        <v>0</v>
      </c>
      <c r="N7463" s="210">
        <f>N7412*'Usages mobilité'!$BG5*(1+'Usages mobilité'!$BH5)^(N$7301-$D$7301)/1000</f>
        <v>0</v>
      </c>
      <c r="O7463" s="210">
        <f>O7412*'Usages mobilité'!$BG5*(1+'Usages mobilité'!$BH5)^(O$7301-$D$7301)/1000</f>
        <v>0</v>
      </c>
      <c r="P7463" s="210">
        <f>P7412*'Usages mobilité'!$BG5*(1+'Usages mobilité'!$BH5)^(P$7301-$D$7301)/1000</f>
        <v>0</v>
      </c>
      <c r="Q7463" s="210">
        <f>Q7412*'Usages mobilité'!$BG5*(1+'Usages mobilité'!$BH5)^(Q$7301-$D$7301)/1000</f>
        <v>0</v>
      </c>
      <c r="R7463" s="210">
        <f>R7412*'Usages mobilité'!$BG5*(1+'Usages mobilité'!$BH5)^(R$7301-$D$7301)/1000</f>
        <v>0</v>
      </c>
    </row>
    <row r="7464" spans="1:18" hidden="1" outlineLevel="2" x14ac:dyDescent="0.35">
      <c r="A7464" s="209" t="str">
        <f>'Usages mobilité'!A6</f>
        <v>Usage mobilité n°3</v>
      </c>
      <c r="B7464" s="209" t="s">
        <v>639</v>
      </c>
      <c r="C7464" s="209"/>
      <c r="D7464" s="210">
        <f>D7413*'Usages mobilité'!$BG6*(1+'Usages mobilité'!$BH6)^(D$7301-$D$7301)/1000</f>
        <v>0</v>
      </c>
      <c r="E7464" s="210">
        <f>E7413*'Usages mobilité'!$BG6*(1+'Usages mobilité'!$BH6)^(E$7301-$D$7301)/1000</f>
        <v>0</v>
      </c>
      <c r="F7464" s="210">
        <f>F7413*'Usages mobilité'!$BG6*(1+'Usages mobilité'!$BH6)^(F$7301-$D$7301)/1000</f>
        <v>0</v>
      </c>
      <c r="G7464" s="210">
        <f>G7413*'Usages mobilité'!$BG6*(1+'Usages mobilité'!$BH6)^(G$7301-$D$7301)/1000</f>
        <v>0</v>
      </c>
      <c r="H7464" s="210">
        <f>H7413*'Usages mobilité'!$BG6*(1+'Usages mobilité'!$BH6)^(H$7301-$D$7301)/1000</f>
        <v>0</v>
      </c>
      <c r="I7464" s="210">
        <f>I7413*'Usages mobilité'!$BG6*(1+'Usages mobilité'!$BH6)^(I$7301-$D$7301)/1000</f>
        <v>0</v>
      </c>
      <c r="J7464" s="210">
        <f>J7413*'Usages mobilité'!$BG6*(1+'Usages mobilité'!$BH6)^(J$7301-$D$7301)/1000</f>
        <v>0</v>
      </c>
      <c r="K7464" s="210">
        <f>K7413*'Usages mobilité'!$BG6*(1+'Usages mobilité'!$BH6)^(K$7301-$D$7301)/1000</f>
        <v>0</v>
      </c>
      <c r="L7464" s="210">
        <f>L7413*'Usages mobilité'!$BG6*(1+'Usages mobilité'!$BH6)^(L$7301-$D$7301)/1000</f>
        <v>0</v>
      </c>
      <c r="M7464" s="210">
        <f>M7413*'Usages mobilité'!$BG6*(1+'Usages mobilité'!$BH6)^(M$7301-$D$7301)/1000</f>
        <v>0</v>
      </c>
      <c r="N7464" s="210">
        <f>N7413*'Usages mobilité'!$BG6*(1+'Usages mobilité'!$BH6)^(N$7301-$D$7301)/1000</f>
        <v>0</v>
      </c>
      <c r="O7464" s="210">
        <f>O7413*'Usages mobilité'!$BG6*(1+'Usages mobilité'!$BH6)^(O$7301-$D$7301)/1000</f>
        <v>0</v>
      </c>
      <c r="P7464" s="210">
        <f>P7413*'Usages mobilité'!$BG6*(1+'Usages mobilité'!$BH6)^(P$7301-$D$7301)/1000</f>
        <v>0</v>
      </c>
      <c r="Q7464" s="210">
        <f>Q7413*'Usages mobilité'!$BG6*(1+'Usages mobilité'!$BH6)^(Q$7301-$D$7301)/1000</f>
        <v>0</v>
      </c>
      <c r="R7464" s="210">
        <f>R7413*'Usages mobilité'!$BG6*(1+'Usages mobilité'!$BH6)^(R$7301-$D$7301)/1000</f>
        <v>0</v>
      </c>
    </row>
    <row r="7465" spans="1:18" hidden="1" outlineLevel="2" x14ac:dyDescent="0.35">
      <c r="A7465" s="209" t="str">
        <f>'Usages mobilité'!A7</f>
        <v>Usage mobilité n°4</v>
      </c>
      <c r="B7465" s="209" t="s">
        <v>639</v>
      </c>
      <c r="C7465" s="209"/>
      <c r="D7465" s="210">
        <f>D7414*'Usages mobilité'!$BG7*(1+'Usages mobilité'!$BH7)^(D$7301-$D$7301)/1000</f>
        <v>0</v>
      </c>
      <c r="E7465" s="210">
        <f>E7414*'Usages mobilité'!$BG7*(1+'Usages mobilité'!$BH7)^(E$7301-$D$7301)/1000</f>
        <v>0</v>
      </c>
      <c r="F7465" s="210">
        <f>F7414*'Usages mobilité'!$BG7*(1+'Usages mobilité'!$BH7)^(F$7301-$D$7301)/1000</f>
        <v>0</v>
      </c>
      <c r="G7465" s="210">
        <f>G7414*'Usages mobilité'!$BG7*(1+'Usages mobilité'!$BH7)^(G$7301-$D$7301)/1000</f>
        <v>0</v>
      </c>
      <c r="H7465" s="210">
        <f>H7414*'Usages mobilité'!$BG7*(1+'Usages mobilité'!$BH7)^(H$7301-$D$7301)/1000</f>
        <v>0</v>
      </c>
      <c r="I7465" s="210">
        <f>I7414*'Usages mobilité'!$BG7*(1+'Usages mobilité'!$BH7)^(I$7301-$D$7301)/1000</f>
        <v>0</v>
      </c>
      <c r="J7465" s="210">
        <f>J7414*'Usages mobilité'!$BG7*(1+'Usages mobilité'!$BH7)^(J$7301-$D$7301)/1000</f>
        <v>0</v>
      </c>
      <c r="K7465" s="210">
        <f>K7414*'Usages mobilité'!$BG7*(1+'Usages mobilité'!$BH7)^(K$7301-$D$7301)/1000</f>
        <v>0</v>
      </c>
      <c r="L7465" s="210">
        <f>L7414*'Usages mobilité'!$BG7*(1+'Usages mobilité'!$BH7)^(L$7301-$D$7301)/1000</f>
        <v>0</v>
      </c>
      <c r="M7465" s="210">
        <f>M7414*'Usages mobilité'!$BG7*(1+'Usages mobilité'!$BH7)^(M$7301-$D$7301)/1000</f>
        <v>0</v>
      </c>
      <c r="N7465" s="210">
        <f>N7414*'Usages mobilité'!$BG7*(1+'Usages mobilité'!$BH7)^(N$7301-$D$7301)/1000</f>
        <v>0</v>
      </c>
      <c r="O7465" s="210">
        <f>O7414*'Usages mobilité'!$BG7*(1+'Usages mobilité'!$BH7)^(O$7301-$D$7301)/1000</f>
        <v>0</v>
      </c>
      <c r="P7465" s="210">
        <f>P7414*'Usages mobilité'!$BG7*(1+'Usages mobilité'!$BH7)^(P$7301-$D$7301)/1000</f>
        <v>0</v>
      </c>
      <c r="Q7465" s="210">
        <f>Q7414*'Usages mobilité'!$BG7*(1+'Usages mobilité'!$BH7)^(Q$7301-$D$7301)/1000</f>
        <v>0</v>
      </c>
      <c r="R7465" s="210">
        <f>R7414*'Usages mobilité'!$BG7*(1+'Usages mobilité'!$BH7)^(R$7301-$D$7301)/1000</f>
        <v>0</v>
      </c>
    </row>
    <row r="7466" spans="1:18" hidden="1" outlineLevel="2" x14ac:dyDescent="0.35">
      <c r="A7466" s="209" t="str">
        <f>'Usages mobilité'!A8</f>
        <v>Usage mobilité n°5</v>
      </c>
      <c r="B7466" s="209" t="s">
        <v>639</v>
      </c>
      <c r="C7466" s="209"/>
      <c r="D7466" s="210">
        <f>D7415*'Usages mobilité'!$BG8*(1+'Usages mobilité'!$BH8)^(D$7301-$D$7301)/1000</f>
        <v>0</v>
      </c>
      <c r="E7466" s="210">
        <f>E7415*'Usages mobilité'!$BG8*(1+'Usages mobilité'!$BH8)^(E$7301-$D$7301)/1000</f>
        <v>0</v>
      </c>
      <c r="F7466" s="210">
        <f>F7415*'Usages mobilité'!$BG8*(1+'Usages mobilité'!$BH8)^(F$7301-$D$7301)/1000</f>
        <v>0</v>
      </c>
      <c r="G7466" s="210">
        <f>G7415*'Usages mobilité'!$BG8*(1+'Usages mobilité'!$BH8)^(G$7301-$D$7301)/1000</f>
        <v>0</v>
      </c>
      <c r="H7466" s="210">
        <f>H7415*'Usages mobilité'!$BG8*(1+'Usages mobilité'!$BH8)^(H$7301-$D$7301)/1000</f>
        <v>0</v>
      </c>
      <c r="I7466" s="210">
        <f>I7415*'Usages mobilité'!$BG8*(1+'Usages mobilité'!$BH8)^(I$7301-$D$7301)/1000</f>
        <v>0</v>
      </c>
      <c r="J7466" s="210">
        <f>J7415*'Usages mobilité'!$BG8*(1+'Usages mobilité'!$BH8)^(J$7301-$D$7301)/1000</f>
        <v>0</v>
      </c>
      <c r="K7466" s="210">
        <f>K7415*'Usages mobilité'!$BG8*(1+'Usages mobilité'!$BH8)^(K$7301-$D$7301)/1000</f>
        <v>0</v>
      </c>
      <c r="L7466" s="210">
        <f>L7415*'Usages mobilité'!$BG8*(1+'Usages mobilité'!$BH8)^(L$7301-$D$7301)/1000</f>
        <v>0</v>
      </c>
      <c r="M7466" s="210">
        <f>M7415*'Usages mobilité'!$BG8*(1+'Usages mobilité'!$BH8)^(M$7301-$D$7301)/1000</f>
        <v>0</v>
      </c>
      <c r="N7466" s="210">
        <f>N7415*'Usages mobilité'!$BG8*(1+'Usages mobilité'!$BH8)^(N$7301-$D$7301)/1000</f>
        <v>0</v>
      </c>
      <c r="O7466" s="210">
        <f>O7415*'Usages mobilité'!$BG8*(1+'Usages mobilité'!$BH8)^(O$7301-$D$7301)/1000</f>
        <v>0</v>
      </c>
      <c r="P7466" s="210">
        <f>P7415*'Usages mobilité'!$BG8*(1+'Usages mobilité'!$BH8)^(P$7301-$D$7301)/1000</f>
        <v>0</v>
      </c>
      <c r="Q7466" s="210">
        <f>Q7415*'Usages mobilité'!$BG8*(1+'Usages mobilité'!$BH8)^(Q$7301-$D$7301)/1000</f>
        <v>0</v>
      </c>
      <c r="R7466" s="210">
        <f>R7415*'Usages mobilité'!$BG8*(1+'Usages mobilité'!$BH8)^(R$7301-$D$7301)/1000</f>
        <v>0</v>
      </c>
    </row>
    <row r="7467" spans="1:18" hidden="1" outlineLevel="2" x14ac:dyDescent="0.35">
      <c r="A7467" s="209" t="str">
        <f>'Usages mobilité'!A9</f>
        <v>Usage mobilité n°6</v>
      </c>
      <c r="B7467" s="209" t="s">
        <v>639</v>
      </c>
      <c r="C7467" s="209"/>
      <c r="D7467" s="210">
        <f>D7416*'Usages mobilité'!$BG9*(1+'Usages mobilité'!$BH9)^(D$7301-$D$7301)/1000</f>
        <v>0</v>
      </c>
      <c r="E7467" s="210">
        <f>E7416*'Usages mobilité'!$BG9*(1+'Usages mobilité'!$BH9)^(E$7301-$D$7301)/1000</f>
        <v>0</v>
      </c>
      <c r="F7467" s="210">
        <f>F7416*'Usages mobilité'!$BG9*(1+'Usages mobilité'!$BH9)^(F$7301-$D$7301)/1000</f>
        <v>0</v>
      </c>
      <c r="G7467" s="210">
        <f>G7416*'Usages mobilité'!$BG9*(1+'Usages mobilité'!$BH9)^(G$7301-$D$7301)/1000</f>
        <v>0</v>
      </c>
      <c r="H7467" s="210">
        <f>H7416*'Usages mobilité'!$BG9*(1+'Usages mobilité'!$BH9)^(H$7301-$D$7301)/1000</f>
        <v>0</v>
      </c>
      <c r="I7467" s="210">
        <f>I7416*'Usages mobilité'!$BG9*(1+'Usages mobilité'!$BH9)^(I$7301-$D$7301)/1000</f>
        <v>0</v>
      </c>
      <c r="J7467" s="210">
        <f>J7416*'Usages mobilité'!$BG9*(1+'Usages mobilité'!$BH9)^(J$7301-$D$7301)/1000</f>
        <v>0</v>
      </c>
      <c r="K7467" s="210">
        <f>K7416*'Usages mobilité'!$BG9*(1+'Usages mobilité'!$BH9)^(K$7301-$D$7301)/1000</f>
        <v>0</v>
      </c>
      <c r="L7467" s="210">
        <f>L7416*'Usages mobilité'!$BG9*(1+'Usages mobilité'!$BH9)^(L$7301-$D$7301)/1000</f>
        <v>0</v>
      </c>
      <c r="M7467" s="210">
        <f>M7416*'Usages mobilité'!$BG9*(1+'Usages mobilité'!$BH9)^(M$7301-$D$7301)/1000</f>
        <v>0</v>
      </c>
      <c r="N7467" s="210">
        <f>N7416*'Usages mobilité'!$BG9*(1+'Usages mobilité'!$BH9)^(N$7301-$D$7301)/1000</f>
        <v>0</v>
      </c>
      <c r="O7467" s="210">
        <f>O7416*'Usages mobilité'!$BG9*(1+'Usages mobilité'!$BH9)^(O$7301-$D$7301)/1000</f>
        <v>0</v>
      </c>
      <c r="P7467" s="210">
        <f>P7416*'Usages mobilité'!$BG9*(1+'Usages mobilité'!$BH9)^(P$7301-$D$7301)/1000</f>
        <v>0</v>
      </c>
      <c r="Q7467" s="210">
        <f>Q7416*'Usages mobilité'!$BG9*(1+'Usages mobilité'!$BH9)^(Q$7301-$D$7301)/1000</f>
        <v>0</v>
      </c>
      <c r="R7467" s="210">
        <f>R7416*'Usages mobilité'!$BG9*(1+'Usages mobilité'!$BH9)^(R$7301-$D$7301)/1000</f>
        <v>0</v>
      </c>
    </row>
    <row r="7468" spans="1:18" hidden="1" outlineLevel="2" x14ac:dyDescent="0.35">
      <c r="A7468" s="209" t="str">
        <f>'Usages mobilité'!A10</f>
        <v>Usage mobilité n°7</v>
      </c>
      <c r="B7468" s="209" t="s">
        <v>639</v>
      </c>
      <c r="C7468" s="209"/>
      <c r="D7468" s="210">
        <f>D7417*'Usages mobilité'!$BG10*(1+'Usages mobilité'!$BH10)^(D$7301-$D$7301)/1000</f>
        <v>0</v>
      </c>
      <c r="E7468" s="210">
        <f>E7417*'Usages mobilité'!$BG10*(1+'Usages mobilité'!$BH10)^(E$7301-$D$7301)/1000</f>
        <v>0</v>
      </c>
      <c r="F7468" s="210">
        <f>F7417*'Usages mobilité'!$BG10*(1+'Usages mobilité'!$BH10)^(F$7301-$D$7301)/1000</f>
        <v>0</v>
      </c>
      <c r="G7468" s="210">
        <f>G7417*'Usages mobilité'!$BG10*(1+'Usages mobilité'!$BH10)^(G$7301-$D$7301)/1000</f>
        <v>0</v>
      </c>
      <c r="H7468" s="210">
        <f>H7417*'Usages mobilité'!$BG10*(1+'Usages mobilité'!$BH10)^(H$7301-$D$7301)/1000</f>
        <v>0</v>
      </c>
      <c r="I7468" s="210">
        <f>I7417*'Usages mobilité'!$BG10*(1+'Usages mobilité'!$BH10)^(I$7301-$D$7301)/1000</f>
        <v>0</v>
      </c>
      <c r="J7468" s="210">
        <f>J7417*'Usages mobilité'!$BG10*(1+'Usages mobilité'!$BH10)^(J$7301-$D$7301)/1000</f>
        <v>0</v>
      </c>
      <c r="K7468" s="210">
        <f>K7417*'Usages mobilité'!$BG10*(1+'Usages mobilité'!$BH10)^(K$7301-$D$7301)/1000</f>
        <v>0</v>
      </c>
      <c r="L7468" s="210">
        <f>L7417*'Usages mobilité'!$BG10*(1+'Usages mobilité'!$BH10)^(L$7301-$D$7301)/1000</f>
        <v>0</v>
      </c>
      <c r="M7468" s="210">
        <f>M7417*'Usages mobilité'!$BG10*(1+'Usages mobilité'!$BH10)^(M$7301-$D$7301)/1000</f>
        <v>0</v>
      </c>
      <c r="N7468" s="210">
        <f>N7417*'Usages mobilité'!$BG10*(1+'Usages mobilité'!$BH10)^(N$7301-$D$7301)/1000</f>
        <v>0</v>
      </c>
      <c r="O7468" s="210">
        <f>O7417*'Usages mobilité'!$BG10*(1+'Usages mobilité'!$BH10)^(O$7301-$D$7301)/1000</f>
        <v>0</v>
      </c>
      <c r="P7468" s="210">
        <f>P7417*'Usages mobilité'!$BG10*(1+'Usages mobilité'!$BH10)^(P$7301-$D$7301)/1000</f>
        <v>0</v>
      </c>
      <c r="Q7468" s="210">
        <f>Q7417*'Usages mobilité'!$BG10*(1+'Usages mobilité'!$BH10)^(Q$7301-$D$7301)/1000</f>
        <v>0</v>
      </c>
      <c r="R7468" s="210">
        <f>R7417*'Usages mobilité'!$BG10*(1+'Usages mobilité'!$BH10)^(R$7301-$D$7301)/1000</f>
        <v>0</v>
      </c>
    </row>
    <row r="7469" spans="1:18" hidden="1" outlineLevel="2" x14ac:dyDescent="0.35">
      <c r="A7469" s="209" t="str">
        <f>'Usages mobilité'!A11</f>
        <v>Usage mobilité n°8</v>
      </c>
      <c r="B7469" s="209" t="s">
        <v>639</v>
      </c>
      <c r="C7469" s="209"/>
      <c r="D7469" s="210">
        <f>D7418*'Usages mobilité'!$BG11*(1+'Usages mobilité'!$BH11)^(D$7301-$D$7301)/1000</f>
        <v>0</v>
      </c>
      <c r="E7469" s="210">
        <f>E7418*'Usages mobilité'!$BG11*(1+'Usages mobilité'!$BH11)^(E$7301-$D$7301)/1000</f>
        <v>0</v>
      </c>
      <c r="F7469" s="210">
        <f>F7418*'Usages mobilité'!$BG11*(1+'Usages mobilité'!$BH11)^(F$7301-$D$7301)/1000</f>
        <v>0</v>
      </c>
      <c r="G7469" s="210">
        <f>G7418*'Usages mobilité'!$BG11*(1+'Usages mobilité'!$BH11)^(G$7301-$D$7301)/1000</f>
        <v>0</v>
      </c>
      <c r="H7469" s="210">
        <f>H7418*'Usages mobilité'!$BG11*(1+'Usages mobilité'!$BH11)^(H$7301-$D$7301)/1000</f>
        <v>0</v>
      </c>
      <c r="I7469" s="210">
        <f>I7418*'Usages mobilité'!$BG11*(1+'Usages mobilité'!$BH11)^(I$7301-$D$7301)/1000</f>
        <v>0</v>
      </c>
      <c r="J7469" s="210">
        <f>J7418*'Usages mobilité'!$BG11*(1+'Usages mobilité'!$BH11)^(J$7301-$D$7301)/1000</f>
        <v>0</v>
      </c>
      <c r="K7469" s="210">
        <f>K7418*'Usages mobilité'!$BG11*(1+'Usages mobilité'!$BH11)^(K$7301-$D$7301)/1000</f>
        <v>0</v>
      </c>
      <c r="L7469" s="210">
        <f>L7418*'Usages mobilité'!$BG11*(1+'Usages mobilité'!$BH11)^(L$7301-$D$7301)/1000</f>
        <v>0</v>
      </c>
      <c r="M7469" s="210">
        <f>M7418*'Usages mobilité'!$BG11*(1+'Usages mobilité'!$BH11)^(M$7301-$D$7301)/1000</f>
        <v>0</v>
      </c>
      <c r="N7469" s="210">
        <f>N7418*'Usages mobilité'!$BG11*(1+'Usages mobilité'!$BH11)^(N$7301-$D$7301)/1000</f>
        <v>0</v>
      </c>
      <c r="O7469" s="210">
        <f>O7418*'Usages mobilité'!$BG11*(1+'Usages mobilité'!$BH11)^(O$7301-$D$7301)/1000</f>
        <v>0</v>
      </c>
      <c r="P7469" s="210">
        <f>P7418*'Usages mobilité'!$BG11*(1+'Usages mobilité'!$BH11)^(P$7301-$D$7301)/1000</f>
        <v>0</v>
      </c>
      <c r="Q7469" s="210">
        <f>Q7418*'Usages mobilité'!$BG11*(1+'Usages mobilité'!$BH11)^(Q$7301-$D$7301)/1000</f>
        <v>0</v>
      </c>
      <c r="R7469" s="210">
        <f>R7418*'Usages mobilité'!$BG11*(1+'Usages mobilité'!$BH11)^(R$7301-$D$7301)/1000</f>
        <v>0</v>
      </c>
    </row>
    <row r="7470" spans="1:18" hidden="1" outlineLevel="2" x14ac:dyDescent="0.35">
      <c r="A7470" s="209" t="str">
        <f>'Usages mobilité'!A12</f>
        <v>Usage mobilité n°9</v>
      </c>
      <c r="B7470" s="209" t="s">
        <v>639</v>
      </c>
      <c r="C7470" s="209"/>
      <c r="D7470" s="210">
        <f>D7419*'Usages mobilité'!$BG12*(1+'Usages mobilité'!$BH12)^(D$7301-$D$7301)/1000</f>
        <v>0</v>
      </c>
      <c r="E7470" s="210">
        <f>E7419*'Usages mobilité'!$BG12*(1+'Usages mobilité'!$BH12)^(E$7301-$D$7301)/1000</f>
        <v>0</v>
      </c>
      <c r="F7470" s="210">
        <f>F7419*'Usages mobilité'!$BG12*(1+'Usages mobilité'!$BH12)^(F$7301-$D$7301)/1000</f>
        <v>0</v>
      </c>
      <c r="G7470" s="210">
        <f>G7419*'Usages mobilité'!$BG12*(1+'Usages mobilité'!$BH12)^(G$7301-$D$7301)/1000</f>
        <v>0</v>
      </c>
      <c r="H7470" s="210">
        <f>H7419*'Usages mobilité'!$BG12*(1+'Usages mobilité'!$BH12)^(H$7301-$D$7301)/1000</f>
        <v>0</v>
      </c>
      <c r="I7470" s="210">
        <f>I7419*'Usages mobilité'!$BG12*(1+'Usages mobilité'!$BH12)^(I$7301-$D$7301)/1000</f>
        <v>0</v>
      </c>
      <c r="J7470" s="210">
        <f>J7419*'Usages mobilité'!$BG12*(1+'Usages mobilité'!$BH12)^(J$7301-$D$7301)/1000</f>
        <v>0</v>
      </c>
      <c r="K7470" s="210">
        <f>K7419*'Usages mobilité'!$BG12*(1+'Usages mobilité'!$BH12)^(K$7301-$D$7301)/1000</f>
        <v>0</v>
      </c>
      <c r="L7470" s="210">
        <f>L7419*'Usages mobilité'!$BG12*(1+'Usages mobilité'!$BH12)^(L$7301-$D$7301)/1000</f>
        <v>0</v>
      </c>
      <c r="M7470" s="210">
        <f>M7419*'Usages mobilité'!$BG12*(1+'Usages mobilité'!$BH12)^(M$7301-$D$7301)/1000</f>
        <v>0</v>
      </c>
      <c r="N7470" s="210">
        <f>N7419*'Usages mobilité'!$BG12*(1+'Usages mobilité'!$BH12)^(N$7301-$D$7301)/1000</f>
        <v>0</v>
      </c>
      <c r="O7470" s="210">
        <f>O7419*'Usages mobilité'!$BG12*(1+'Usages mobilité'!$BH12)^(O$7301-$D$7301)/1000</f>
        <v>0</v>
      </c>
      <c r="P7470" s="210">
        <f>P7419*'Usages mobilité'!$BG12*(1+'Usages mobilité'!$BH12)^(P$7301-$D$7301)/1000</f>
        <v>0</v>
      </c>
      <c r="Q7470" s="210">
        <f>Q7419*'Usages mobilité'!$BG12*(1+'Usages mobilité'!$BH12)^(Q$7301-$D$7301)/1000</f>
        <v>0</v>
      </c>
      <c r="R7470" s="210">
        <f>R7419*'Usages mobilité'!$BG12*(1+'Usages mobilité'!$BH12)^(R$7301-$D$7301)/1000</f>
        <v>0</v>
      </c>
    </row>
    <row r="7471" spans="1:18" hidden="1" outlineLevel="2" x14ac:dyDescent="0.35">
      <c r="A7471" s="209" t="str">
        <f>'Usages mobilité'!A13</f>
        <v>Usage mobilité n°10</v>
      </c>
      <c r="B7471" s="209" t="s">
        <v>639</v>
      </c>
      <c r="C7471" s="209"/>
      <c r="D7471" s="210">
        <f>D7420*'Usages mobilité'!$BG13*(1+'Usages mobilité'!$BH13)^(D$7301-$D$7301)/1000</f>
        <v>0</v>
      </c>
      <c r="E7471" s="210">
        <f>E7420*'Usages mobilité'!$BG13*(1+'Usages mobilité'!$BH13)^(E$7301-$D$7301)/1000</f>
        <v>0</v>
      </c>
      <c r="F7471" s="210">
        <f>F7420*'Usages mobilité'!$BG13*(1+'Usages mobilité'!$BH13)^(F$7301-$D$7301)/1000</f>
        <v>0</v>
      </c>
      <c r="G7471" s="210">
        <f>G7420*'Usages mobilité'!$BG13*(1+'Usages mobilité'!$BH13)^(G$7301-$D$7301)/1000</f>
        <v>0</v>
      </c>
      <c r="H7471" s="210">
        <f>H7420*'Usages mobilité'!$BG13*(1+'Usages mobilité'!$BH13)^(H$7301-$D$7301)/1000</f>
        <v>0</v>
      </c>
      <c r="I7471" s="210">
        <f>I7420*'Usages mobilité'!$BG13*(1+'Usages mobilité'!$BH13)^(I$7301-$D$7301)/1000</f>
        <v>0</v>
      </c>
      <c r="J7471" s="210">
        <f>J7420*'Usages mobilité'!$BG13*(1+'Usages mobilité'!$BH13)^(J$7301-$D$7301)/1000</f>
        <v>0</v>
      </c>
      <c r="K7471" s="210">
        <f>K7420*'Usages mobilité'!$BG13*(1+'Usages mobilité'!$BH13)^(K$7301-$D$7301)/1000</f>
        <v>0</v>
      </c>
      <c r="L7471" s="210">
        <f>L7420*'Usages mobilité'!$BG13*(1+'Usages mobilité'!$BH13)^(L$7301-$D$7301)/1000</f>
        <v>0</v>
      </c>
      <c r="M7471" s="210">
        <f>M7420*'Usages mobilité'!$BG13*(1+'Usages mobilité'!$BH13)^(M$7301-$D$7301)/1000</f>
        <v>0</v>
      </c>
      <c r="N7471" s="210">
        <f>N7420*'Usages mobilité'!$BG13*(1+'Usages mobilité'!$BH13)^(N$7301-$D$7301)/1000</f>
        <v>0</v>
      </c>
      <c r="O7471" s="210">
        <f>O7420*'Usages mobilité'!$BG13*(1+'Usages mobilité'!$BH13)^(O$7301-$D$7301)/1000</f>
        <v>0</v>
      </c>
      <c r="P7471" s="210">
        <f>P7420*'Usages mobilité'!$BG13*(1+'Usages mobilité'!$BH13)^(P$7301-$D$7301)/1000</f>
        <v>0</v>
      </c>
      <c r="Q7471" s="210">
        <f>Q7420*'Usages mobilité'!$BG13*(1+'Usages mobilité'!$BH13)^(Q$7301-$D$7301)/1000</f>
        <v>0</v>
      </c>
      <c r="R7471" s="210">
        <f>R7420*'Usages mobilité'!$BG13*(1+'Usages mobilité'!$BH13)^(R$7301-$D$7301)/1000</f>
        <v>0</v>
      </c>
    </row>
    <row r="7472" spans="1:18" hidden="1" outlineLevel="2" x14ac:dyDescent="0.35">
      <c r="A7472" s="209" t="str">
        <f>'Usages mobilité'!A14</f>
        <v>Usage mobilité n°11</v>
      </c>
      <c r="B7472" s="209" t="s">
        <v>639</v>
      </c>
      <c r="C7472" s="209"/>
      <c r="D7472" s="210">
        <f>D7421*'Usages mobilité'!$BG14*(1+'Usages mobilité'!$BH14)^(D$7301-$D$7301)/1000</f>
        <v>0</v>
      </c>
      <c r="E7472" s="210">
        <f>E7421*'Usages mobilité'!$BG14*(1+'Usages mobilité'!$BH14)^(E$7301-$D$7301)/1000</f>
        <v>0</v>
      </c>
      <c r="F7472" s="210">
        <f>F7421*'Usages mobilité'!$BG14*(1+'Usages mobilité'!$BH14)^(F$7301-$D$7301)/1000</f>
        <v>0</v>
      </c>
      <c r="G7472" s="210">
        <f>G7421*'Usages mobilité'!$BG14*(1+'Usages mobilité'!$BH14)^(G$7301-$D$7301)/1000</f>
        <v>0</v>
      </c>
      <c r="H7472" s="210">
        <f>H7421*'Usages mobilité'!$BG14*(1+'Usages mobilité'!$BH14)^(H$7301-$D$7301)/1000</f>
        <v>0</v>
      </c>
      <c r="I7472" s="210">
        <f>I7421*'Usages mobilité'!$BG14*(1+'Usages mobilité'!$BH14)^(I$7301-$D$7301)/1000</f>
        <v>0</v>
      </c>
      <c r="J7472" s="210">
        <f>J7421*'Usages mobilité'!$BG14*(1+'Usages mobilité'!$BH14)^(J$7301-$D$7301)/1000</f>
        <v>0</v>
      </c>
      <c r="K7472" s="210">
        <f>K7421*'Usages mobilité'!$BG14*(1+'Usages mobilité'!$BH14)^(K$7301-$D$7301)/1000</f>
        <v>0</v>
      </c>
      <c r="L7472" s="210">
        <f>L7421*'Usages mobilité'!$BG14*(1+'Usages mobilité'!$BH14)^(L$7301-$D$7301)/1000</f>
        <v>0</v>
      </c>
      <c r="M7472" s="210">
        <f>M7421*'Usages mobilité'!$BG14*(1+'Usages mobilité'!$BH14)^(M$7301-$D$7301)/1000</f>
        <v>0</v>
      </c>
      <c r="N7472" s="210">
        <f>N7421*'Usages mobilité'!$BG14*(1+'Usages mobilité'!$BH14)^(N$7301-$D$7301)/1000</f>
        <v>0</v>
      </c>
      <c r="O7472" s="210">
        <f>O7421*'Usages mobilité'!$BG14*(1+'Usages mobilité'!$BH14)^(O$7301-$D$7301)/1000</f>
        <v>0</v>
      </c>
      <c r="P7472" s="210">
        <f>P7421*'Usages mobilité'!$BG14*(1+'Usages mobilité'!$BH14)^(P$7301-$D$7301)/1000</f>
        <v>0</v>
      </c>
      <c r="Q7472" s="210">
        <f>Q7421*'Usages mobilité'!$BG14*(1+'Usages mobilité'!$BH14)^(Q$7301-$D$7301)/1000</f>
        <v>0</v>
      </c>
      <c r="R7472" s="210">
        <f>R7421*'Usages mobilité'!$BG14*(1+'Usages mobilité'!$BH14)^(R$7301-$D$7301)/1000</f>
        <v>0</v>
      </c>
    </row>
    <row r="7473" spans="1:18" hidden="1" outlineLevel="2" x14ac:dyDescent="0.35">
      <c r="A7473" s="209" t="str">
        <f>'Usages mobilité'!A15</f>
        <v>Usage mobilité n°12</v>
      </c>
      <c r="B7473" s="209" t="s">
        <v>639</v>
      </c>
      <c r="C7473" s="209"/>
      <c r="D7473" s="210">
        <f>D7422*'Usages mobilité'!$BG15*(1+'Usages mobilité'!$BH15)^(D$7301-$D$7301)/1000</f>
        <v>0</v>
      </c>
      <c r="E7473" s="210">
        <f>E7422*'Usages mobilité'!$BG15*(1+'Usages mobilité'!$BH15)^(E$7301-$D$7301)/1000</f>
        <v>0</v>
      </c>
      <c r="F7473" s="210">
        <f>F7422*'Usages mobilité'!$BG15*(1+'Usages mobilité'!$BH15)^(F$7301-$D$7301)/1000</f>
        <v>0</v>
      </c>
      <c r="G7473" s="210">
        <f>G7422*'Usages mobilité'!$BG15*(1+'Usages mobilité'!$BH15)^(G$7301-$D$7301)/1000</f>
        <v>0</v>
      </c>
      <c r="H7473" s="210">
        <f>H7422*'Usages mobilité'!$BG15*(1+'Usages mobilité'!$BH15)^(H$7301-$D$7301)/1000</f>
        <v>0</v>
      </c>
      <c r="I7473" s="210">
        <f>I7422*'Usages mobilité'!$BG15*(1+'Usages mobilité'!$BH15)^(I$7301-$D$7301)/1000</f>
        <v>0</v>
      </c>
      <c r="J7473" s="210">
        <f>J7422*'Usages mobilité'!$BG15*(1+'Usages mobilité'!$BH15)^(J$7301-$D$7301)/1000</f>
        <v>0</v>
      </c>
      <c r="K7473" s="210">
        <f>K7422*'Usages mobilité'!$BG15*(1+'Usages mobilité'!$BH15)^(K$7301-$D$7301)/1000</f>
        <v>0</v>
      </c>
      <c r="L7473" s="210">
        <f>L7422*'Usages mobilité'!$BG15*(1+'Usages mobilité'!$BH15)^(L$7301-$D$7301)/1000</f>
        <v>0</v>
      </c>
      <c r="M7473" s="210">
        <f>M7422*'Usages mobilité'!$BG15*(1+'Usages mobilité'!$BH15)^(M$7301-$D$7301)/1000</f>
        <v>0</v>
      </c>
      <c r="N7473" s="210">
        <f>N7422*'Usages mobilité'!$BG15*(1+'Usages mobilité'!$BH15)^(N$7301-$D$7301)/1000</f>
        <v>0</v>
      </c>
      <c r="O7473" s="210">
        <f>O7422*'Usages mobilité'!$BG15*(1+'Usages mobilité'!$BH15)^(O$7301-$D$7301)/1000</f>
        <v>0</v>
      </c>
      <c r="P7473" s="210">
        <f>P7422*'Usages mobilité'!$BG15*(1+'Usages mobilité'!$BH15)^(P$7301-$D$7301)/1000</f>
        <v>0</v>
      </c>
      <c r="Q7473" s="210">
        <f>Q7422*'Usages mobilité'!$BG15*(1+'Usages mobilité'!$BH15)^(Q$7301-$D$7301)/1000</f>
        <v>0</v>
      </c>
      <c r="R7473" s="210">
        <f>R7422*'Usages mobilité'!$BG15*(1+'Usages mobilité'!$BH15)^(R$7301-$D$7301)/1000</f>
        <v>0</v>
      </c>
    </row>
    <row r="7474" spans="1:18" hidden="1" outlineLevel="2" x14ac:dyDescent="0.35">
      <c r="A7474" s="209" t="str">
        <f>'Usages mobilité'!A16</f>
        <v>Usage mobilité n°13</v>
      </c>
      <c r="B7474" s="209" t="s">
        <v>639</v>
      </c>
      <c r="C7474" s="209"/>
      <c r="D7474" s="210">
        <f>D7423*'Usages mobilité'!$BG16*(1+'Usages mobilité'!$BH16)^(D$7301-$D$7301)/1000</f>
        <v>0</v>
      </c>
      <c r="E7474" s="210">
        <f>E7423*'Usages mobilité'!$BG16*(1+'Usages mobilité'!$BH16)^(E$7301-$D$7301)/1000</f>
        <v>0</v>
      </c>
      <c r="F7474" s="210">
        <f>F7423*'Usages mobilité'!$BG16*(1+'Usages mobilité'!$BH16)^(F$7301-$D$7301)/1000</f>
        <v>0</v>
      </c>
      <c r="G7474" s="210">
        <f>G7423*'Usages mobilité'!$BG16*(1+'Usages mobilité'!$BH16)^(G$7301-$D$7301)/1000</f>
        <v>0</v>
      </c>
      <c r="H7474" s="210">
        <f>H7423*'Usages mobilité'!$BG16*(1+'Usages mobilité'!$BH16)^(H$7301-$D$7301)/1000</f>
        <v>0</v>
      </c>
      <c r="I7474" s="210">
        <f>I7423*'Usages mobilité'!$BG16*(1+'Usages mobilité'!$BH16)^(I$7301-$D$7301)/1000</f>
        <v>0</v>
      </c>
      <c r="J7474" s="210">
        <f>J7423*'Usages mobilité'!$BG16*(1+'Usages mobilité'!$BH16)^(J$7301-$D$7301)/1000</f>
        <v>0</v>
      </c>
      <c r="K7474" s="210">
        <f>K7423*'Usages mobilité'!$BG16*(1+'Usages mobilité'!$BH16)^(K$7301-$D$7301)/1000</f>
        <v>0</v>
      </c>
      <c r="L7474" s="210">
        <f>L7423*'Usages mobilité'!$BG16*(1+'Usages mobilité'!$BH16)^(L$7301-$D$7301)/1000</f>
        <v>0</v>
      </c>
      <c r="M7474" s="210">
        <f>M7423*'Usages mobilité'!$BG16*(1+'Usages mobilité'!$BH16)^(M$7301-$D$7301)/1000</f>
        <v>0</v>
      </c>
      <c r="N7474" s="210">
        <f>N7423*'Usages mobilité'!$BG16*(1+'Usages mobilité'!$BH16)^(N$7301-$D$7301)/1000</f>
        <v>0</v>
      </c>
      <c r="O7474" s="210">
        <f>O7423*'Usages mobilité'!$BG16*(1+'Usages mobilité'!$BH16)^(O$7301-$D$7301)/1000</f>
        <v>0</v>
      </c>
      <c r="P7474" s="210">
        <f>P7423*'Usages mobilité'!$BG16*(1+'Usages mobilité'!$BH16)^(P$7301-$D$7301)/1000</f>
        <v>0</v>
      </c>
      <c r="Q7474" s="210">
        <f>Q7423*'Usages mobilité'!$BG16*(1+'Usages mobilité'!$BH16)^(Q$7301-$D$7301)/1000</f>
        <v>0</v>
      </c>
      <c r="R7474" s="210">
        <f>R7423*'Usages mobilité'!$BG16*(1+'Usages mobilité'!$BH16)^(R$7301-$D$7301)/1000</f>
        <v>0</v>
      </c>
    </row>
    <row r="7475" spans="1:18" hidden="1" outlineLevel="2" x14ac:dyDescent="0.35">
      <c r="A7475" s="209" t="str">
        <f>'Usages mobilité'!A17</f>
        <v>Usage mobilité n°14</v>
      </c>
      <c r="B7475" s="209" t="s">
        <v>639</v>
      </c>
      <c r="C7475" s="209"/>
      <c r="D7475" s="210">
        <f>D7424*'Usages mobilité'!$BG17*(1+'Usages mobilité'!$BH17)^(D$7301-$D$7301)/1000</f>
        <v>0</v>
      </c>
      <c r="E7475" s="210">
        <f>E7424*'Usages mobilité'!$BG17*(1+'Usages mobilité'!$BH17)^(E$7301-$D$7301)/1000</f>
        <v>0</v>
      </c>
      <c r="F7475" s="210">
        <f>F7424*'Usages mobilité'!$BG17*(1+'Usages mobilité'!$BH17)^(F$7301-$D$7301)/1000</f>
        <v>0</v>
      </c>
      <c r="G7475" s="210">
        <f>G7424*'Usages mobilité'!$BG17*(1+'Usages mobilité'!$BH17)^(G$7301-$D$7301)/1000</f>
        <v>0</v>
      </c>
      <c r="H7475" s="210">
        <f>H7424*'Usages mobilité'!$BG17*(1+'Usages mobilité'!$BH17)^(H$7301-$D$7301)/1000</f>
        <v>0</v>
      </c>
      <c r="I7475" s="210">
        <f>I7424*'Usages mobilité'!$BG17*(1+'Usages mobilité'!$BH17)^(I$7301-$D$7301)/1000</f>
        <v>0</v>
      </c>
      <c r="J7475" s="210">
        <f>J7424*'Usages mobilité'!$BG17*(1+'Usages mobilité'!$BH17)^(J$7301-$D$7301)/1000</f>
        <v>0</v>
      </c>
      <c r="K7475" s="210">
        <f>K7424*'Usages mobilité'!$BG17*(1+'Usages mobilité'!$BH17)^(K$7301-$D$7301)/1000</f>
        <v>0</v>
      </c>
      <c r="L7475" s="210">
        <f>L7424*'Usages mobilité'!$BG17*(1+'Usages mobilité'!$BH17)^(L$7301-$D$7301)/1000</f>
        <v>0</v>
      </c>
      <c r="M7475" s="210">
        <f>M7424*'Usages mobilité'!$BG17*(1+'Usages mobilité'!$BH17)^(M$7301-$D$7301)/1000</f>
        <v>0</v>
      </c>
      <c r="N7475" s="210">
        <f>N7424*'Usages mobilité'!$BG17*(1+'Usages mobilité'!$BH17)^(N$7301-$D$7301)/1000</f>
        <v>0</v>
      </c>
      <c r="O7475" s="210">
        <f>O7424*'Usages mobilité'!$BG17*(1+'Usages mobilité'!$BH17)^(O$7301-$D$7301)/1000</f>
        <v>0</v>
      </c>
      <c r="P7475" s="210">
        <f>P7424*'Usages mobilité'!$BG17*(1+'Usages mobilité'!$BH17)^(P$7301-$D$7301)/1000</f>
        <v>0</v>
      </c>
      <c r="Q7475" s="210">
        <f>Q7424*'Usages mobilité'!$BG17*(1+'Usages mobilité'!$BH17)^(Q$7301-$D$7301)/1000</f>
        <v>0</v>
      </c>
      <c r="R7475" s="210">
        <f>R7424*'Usages mobilité'!$BG17*(1+'Usages mobilité'!$BH17)^(R$7301-$D$7301)/1000</f>
        <v>0</v>
      </c>
    </row>
    <row r="7476" spans="1:18" hidden="1" outlineLevel="2" x14ac:dyDescent="0.35">
      <c r="A7476" s="209" t="str">
        <f>'Usages mobilité'!A18</f>
        <v>Usage mobilité n°15</v>
      </c>
      <c r="B7476" s="209" t="s">
        <v>639</v>
      </c>
      <c r="C7476" s="209"/>
      <c r="D7476" s="210">
        <f>D7425*'Usages mobilité'!$BG18*(1+'Usages mobilité'!$BH18)^(D$7301-$D$7301)/1000</f>
        <v>0</v>
      </c>
      <c r="E7476" s="210">
        <f>E7425*'Usages mobilité'!$BG18*(1+'Usages mobilité'!$BH18)^(E$7301-$D$7301)/1000</f>
        <v>0</v>
      </c>
      <c r="F7476" s="210">
        <f>F7425*'Usages mobilité'!$BG18*(1+'Usages mobilité'!$BH18)^(F$7301-$D$7301)/1000</f>
        <v>0</v>
      </c>
      <c r="G7476" s="210">
        <f>G7425*'Usages mobilité'!$BG18*(1+'Usages mobilité'!$BH18)^(G$7301-$D$7301)/1000</f>
        <v>0</v>
      </c>
      <c r="H7476" s="210">
        <f>H7425*'Usages mobilité'!$BG18*(1+'Usages mobilité'!$BH18)^(H$7301-$D$7301)/1000</f>
        <v>0</v>
      </c>
      <c r="I7476" s="210">
        <f>I7425*'Usages mobilité'!$BG18*(1+'Usages mobilité'!$BH18)^(I$7301-$D$7301)/1000</f>
        <v>0</v>
      </c>
      <c r="J7476" s="210">
        <f>J7425*'Usages mobilité'!$BG18*(1+'Usages mobilité'!$BH18)^(J$7301-$D$7301)/1000</f>
        <v>0</v>
      </c>
      <c r="K7476" s="210">
        <f>K7425*'Usages mobilité'!$BG18*(1+'Usages mobilité'!$BH18)^(K$7301-$D$7301)/1000</f>
        <v>0</v>
      </c>
      <c r="L7476" s="210">
        <f>L7425*'Usages mobilité'!$BG18*(1+'Usages mobilité'!$BH18)^(L$7301-$D$7301)/1000</f>
        <v>0</v>
      </c>
      <c r="M7476" s="210">
        <f>M7425*'Usages mobilité'!$BG18*(1+'Usages mobilité'!$BH18)^(M$7301-$D$7301)/1000</f>
        <v>0</v>
      </c>
      <c r="N7476" s="210">
        <f>N7425*'Usages mobilité'!$BG18*(1+'Usages mobilité'!$BH18)^(N$7301-$D$7301)/1000</f>
        <v>0</v>
      </c>
      <c r="O7476" s="210">
        <f>O7425*'Usages mobilité'!$BG18*(1+'Usages mobilité'!$BH18)^(O$7301-$D$7301)/1000</f>
        <v>0</v>
      </c>
      <c r="P7476" s="210">
        <f>P7425*'Usages mobilité'!$BG18*(1+'Usages mobilité'!$BH18)^(P$7301-$D$7301)/1000</f>
        <v>0</v>
      </c>
      <c r="Q7476" s="210">
        <f>Q7425*'Usages mobilité'!$BG18*(1+'Usages mobilité'!$BH18)^(Q$7301-$D$7301)/1000</f>
        <v>0</v>
      </c>
      <c r="R7476" s="210">
        <f>R7425*'Usages mobilité'!$BG18*(1+'Usages mobilité'!$BH18)^(R$7301-$D$7301)/1000</f>
        <v>0</v>
      </c>
    </row>
    <row r="7477" spans="1:18" hidden="1" outlineLevel="2" x14ac:dyDescent="0.35">
      <c r="A7477" s="209" t="str">
        <f>'Usages mobilité'!A19</f>
        <v>Usage mobilité n°16</v>
      </c>
      <c r="B7477" s="209" t="s">
        <v>639</v>
      </c>
      <c r="C7477" s="209"/>
      <c r="D7477" s="210">
        <f>D7426*'Usages mobilité'!$BG19*(1+'Usages mobilité'!$BH19)^(D$7301-$D$7301)/1000</f>
        <v>0</v>
      </c>
      <c r="E7477" s="210">
        <f>E7426*'Usages mobilité'!$BG19*(1+'Usages mobilité'!$BH19)^(E$7301-$D$7301)/1000</f>
        <v>0</v>
      </c>
      <c r="F7477" s="210">
        <f>F7426*'Usages mobilité'!$BG19*(1+'Usages mobilité'!$BH19)^(F$7301-$D$7301)/1000</f>
        <v>0</v>
      </c>
      <c r="G7477" s="210">
        <f>G7426*'Usages mobilité'!$BG19*(1+'Usages mobilité'!$BH19)^(G$7301-$D$7301)/1000</f>
        <v>0</v>
      </c>
      <c r="H7477" s="210">
        <f>H7426*'Usages mobilité'!$BG19*(1+'Usages mobilité'!$BH19)^(H$7301-$D$7301)/1000</f>
        <v>0</v>
      </c>
      <c r="I7477" s="210">
        <f>I7426*'Usages mobilité'!$BG19*(1+'Usages mobilité'!$BH19)^(I$7301-$D$7301)/1000</f>
        <v>0</v>
      </c>
      <c r="J7477" s="210">
        <f>J7426*'Usages mobilité'!$BG19*(1+'Usages mobilité'!$BH19)^(J$7301-$D$7301)/1000</f>
        <v>0</v>
      </c>
      <c r="K7477" s="210">
        <f>K7426*'Usages mobilité'!$BG19*(1+'Usages mobilité'!$BH19)^(K$7301-$D$7301)/1000</f>
        <v>0</v>
      </c>
      <c r="L7477" s="210">
        <f>L7426*'Usages mobilité'!$BG19*(1+'Usages mobilité'!$BH19)^(L$7301-$D$7301)/1000</f>
        <v>0</v>
      </c>
      <c r="M7477" s="210">
        <f>M7426*'Usages mobilité'!$BG19*(1+'Usages mobilité'!$BH19)^(M$7301-$D$7301)/1000</f>
        <v>0</v>
      </c>
      <c r="N7477" s="210">
        <f>N7426*'Usages mobilité'!$BG19*(1+'Usages mobilité'!$BH19)^(N$7301-$D$7301)/1000</f>
        <v>0</v>
      </c>
      <c r="O7477" s="210">
        <f>O7426*'Usages mobilité'!$BG19*(1+'Usages mobilité'!$BH19)^(O$7301-$D$7301)/1000</f>
        <v>0</v>
      </c>
      <c r="P7477" s="210">
        <f>P7426*'Usages mobilité'!$BG19*(1+'Usages mobilité'!$BH19)^(P$7301-$D$7301)/1000</f>
        <v>0</v>
      </c>
      <c r="Q7477" s="210">
        <f>Q7426*'Usages mobilité'!$BG19*(1+'Usages mobilité'!$BH19)^(Q$7301-$D$7301)/1000</f>
        <v>0</v>
      </c>
      <c r="R7477" s="210">
        <f>R7426*'Usages mobilité'!$BG19*(1+'Usages mobilité'!$BH19)^(R$7301-$D$7301)/1000</f>
        <v>0</v>
      </c>
    </row>
    <row r="7478" spans="1:18" hidden="1" outlineLevel="2" x14ac:dyDescent="0.35">
      <c r="A7478" s="209" t="str">
        <f>'Usages mobilité'!A20</f>
        <v>Usage mobilité n°17</v>
      </c>
      <c r="B7478" s="209" t="s">
        <v>639</v>
      </c>
      <c r="C7478" s="209"/>
      <c r="D7478" s="210">
        <f>D7427*'Usages mobilité'!$BG20*(1+'Usages mobilité'!$BH20)^(D$7301-$D$7301)/1000</f>
        <v>0</v>
      </c>
      <c r="E7478" s="210">
        <f>E7427*'Usages mobilité'!$BG20*(1+'Usages mobilité'!$BH20)^(E$7301-$D$7301)/1000</f>
        <v>0</v>
      </c>
      <c r="F7478" s="210">
        <f>F7427*'Usages mobilité'!$BG20*(1+'Usages mobilité'!$BH20)^(F$7301-$D$7301)/1000</f>
        <v>0</v>
      </c>
      <c r="G7478" s="210">
        <f>G7427*'Usages mobilité'!$BG20*(1+'Usages mobilité'!$BH20)^(G$7301-$D$7301)/1000</f>
        <v>0</v>
      </c>
      <c r="H7478" s="210">
        <f>H7427*'Usages mobilité'!$BG20*(1+'Usages mobilité'!$BH20)^(H$7301-$D$7301)/1000</f>
        <v>0</v>
      </c>
      <c r="I7478" s="210">
        <f>I7427*'Usages mobilité'!$BG20*(1+'Usages mobilité'!$BH20)^(I$7301-$D$7301)/1000</f>
        <v>0</v>
      </c>
      <c r="J7478" s="210">
        <f>J7427*'Usages mobilité'!$BG20*(1+'Usages mobilité'!$BH20)^(J$7301-$D$7301)/1000</f>
        <v>0</v>
      </c>
      <c r="K7478" s="210">
        <f>K7427*'Usages mobilité'!$BG20*(1+'Usages mobilité'!$BH20)^(K$7301-$D$7301)/1000</f>
        <v>0</v>
      </c>
      <c r="L7478" s="210">
        <f>L7427*'Usages mobilité'!$BG20*(1+'Usages mobilité'!$BH20)^(L$7301-$D$7301)/1000</f>
        <v>0</v>
      </c>
      <c r="M7478" s="210">
        <f>M7427*'Usages mobilité'!$BG20*(1+'Usages mobilité'!$BH20)^(M$7301-$D$7301)/1000</f>
        <v>0</v>
      </c>
      <c r="N7478" s="210">
        <f>N7427*'Usages mobilité'!$BG20*(1+'Usages mobilité'!$BH20)^(N$7301-$D$7301)/1000</f>
        <v>0</v>
      </c>
      <c r="O7478" s="210">
        <f>O7427*'Usages mobilité'!$BG20*(1+'Usages mobilité'!$BH20)^(O$7301-$D$7301)/1000</f>
        <v>0</v>
      </c>
      <c r="P7478" s="210">
        <f>P7427*'Usages mobilité'!$BG20*(1+'Usages mobilité'!$BH20)^(P$7301-$D$7301)/1000</f>
        <v>0</v>
      </c>
      <c r="Q7478" s="210">
        <f>Q7427*'Usages mobilité'!$BG20*(1+'Usages mobilité'!$BH20)^(Q$7301-$D$7301)/1000</f>
        <v>0</v>
      </c>
      <c r="R7478" s="210">
        <f>R7427*'Usages mobilité'!$BG20*(1+'Usages mobilité'!$BH20)^(R$7301-$D$7301)/1000</f>
        <v>0</v>
      </c>
    </row>
    <row r="7479" spans="1:18" hidden="1" outlineLevel="2" x14ac:dyDescent="0.35">
      <c r="A7479" s="209" t="str">
        <f>'Usages mobilité'!A21</f>
        <v>Usage mobilité n°18</v>
      </c>
      <c r="B7479" s="209" t="s">
        <v>639</v>
      </c>
      <c r="C7479" s="209"/>
      <c r="D7479" s="210">
        <f>D7428*'Usages mobilité'!$BG21*(1+'Usages mobilité'!$BH21)^(D$7301-$D$7301)/1000</f>
        <v>0</v>
      </c>
      <c r="E7479" s="210">
        <f>E7428*'Usages mobilité'!$BG21*(1+'Usages mobilité'!$BH21)^(E$7301-$D$7301)/1000</f>
        <v>0</v>
      </c>
      <c r="F7479" s="210">
        <f>F7428*'Usages mobilité'!$BG21*(1+'Usages mobilité'!$BH21)^(F$7301-$D$7301)/1000</f>
        <v>0</v>
      </c>
      <c r="G7479" s="210">
        <f>G7428*'Usages mobilité'!$BG21*(1+'Usages mobilité'!$BH21)^(G$7301-$D$7301)/1000</f>
        <v>0</v>
      </c>
      <c r="H7479" s="210">
        <f>H7428*'Usages mobilité'!$BG21*(1+'Usages mobilité'!$BH21)^(H$7301-$D$7301)/1000</f>
        <v>0</v>
      </c>
      <c r="I7479" s="210">
        <f>I7428*'Usages mobilité'!$BG21*(1+'Usages mobilité'!$BH21)^(I$7301-$D$7301)/1000</f>
        <v>0</v>
      </c>
      <c r="J7479" s="210">
        <f>J7428*'Usages mobilité'!$BG21*(1+'Usages mobilité'!$BH21)^(J$7301-$D$7301)/1000</f>
        <v>0</v>
      </c>
      <c r="K7479" s="210">
        <f>K7428*'Usages mobilité'!$BG21*(1+'Usages mobilité'!$BH21)^(K$7301-$D$7301)/1000</f>
        <v>0</v>
      </c>
      <c r="L7479" s="210">
        <f>L7428*'Usages mobilité'!$BG21*(1+'Usages mobilité'!$BH21)^(L$7301-$D$7301)/1000</f>
        <v>0</v>
      </c>
      <c r="M7479" s="210">
        <f>M7428*'Usages mobilité'!$BG21*(1+'Usages mobilité'!$BH21)^(M$7301-$D$7301)/1000</f>
        <v>0</v>
      </c>
      <c r="N7479" s="210">
        <f>N7428*'Usages mobilité'!$BG21*(1+'Usages mobilité'!$BH21)^(N$7301-$D$7301)/1000</f>
        <v>0</v>
      </c>
      <c r="O7479" s="210">
        <f>O7428*'Usages mobilité'!$BG21*(1+'Usages mobilité'!$BH21)^(O$7301-$D$7301)/1000</f>
        <v>0</v>
      </c>
      <c r="P7479" s="210">
        <f>P7428*'Usages mobilité'!$BG21*(1+'Usages mobilité'!$BH21)^(P$7301-$D$7301)/1000</f>
        <v>0</v>
      </c>
      <c r="Q7479" s="210">
        <f>Q7428*'Usages mobilité'!$BG21*(1+'Usages mobilité'!$BH21)^(Q$7301-$D$7301)/1000</f>
        <v>0</v>
      </c>
      <c r="R7479" s="210">
        <f>R7428*'Usages mobilité'!$BG21*(1+'Usages mobilité'!$BH21)^(R$7301-$D$7301)/1000</f>
        <v>0</v>
      </c>
    </row>
    <row r="7480" spans="1:18" hidden="1" outlineLevel="2" x14ac:dyDescent="0.35">
      <c r="A7480" s="209" t="str">
        <f>'Usages mobilité'!A22</f>
        <v>Usage mobilité n°19</v>
      </c>
      <c r="B7480" s="209" t="s">
        <v>639</v>
      </c>
      <c r="C7480" s="209"/>
      <c r="D7480" s="210">
        <f>D7429*'Usages mobilité'!$BG22*(1+'Usages mobilité'!$BH22)^(D$7301-$D$7301)/1000</f>
        <v>0</v>
      </c>
      <c r="E7480" s="210">
        <f>E7429*'Usages mobilité'!$BG22*(1+'Usages mobilité'!$BH22)^(E$7301-$D$7301)/1000</f>
        <v>0</v>
      </c>
      <c r="F7480" s="210">
        <f>F7429*'Usages mobilité'!$BG22*(1+'Usages mobilité'!$BH22)^(F$7301-$D$7301)/1000</f>
        <v>0</v>
      </c>
      <c r="G7480" s="210">
        <f>G7429*'Usages mobilité'!$BG22*(1+'Usages mobilité'!$BH22)^(G$7301-$D$7301)/1000</f>
        <v>0</v>
      </c>
      <c r="H7480" s="210">
        <f>H7429*'Usages mobilité'!$BG22*(1+'Usages mobilité'!$BH22)^(H$7301-$D$7301)/1000</f>
        <v>0</v>
      </c>
      <c r="I7480" s="210">
        <f>I7429*'Usages mobilité'!$BG22*(1+'Usages mobilité'!$BH22)^(I$7301-$D$7301)/1000</f>
        <v>0</v>
      </c>
      <c r="J7480" s="210">
        <f>J7429*'Usages mobilité'!$BG22*(1+'Usages mobilité'!$BH22)^(J$7301-$D$7301)/1000</f>
        <v>0</v>
      </c>
      <c r="K7480" s="210">
        <f>K7429*'Usages mobilité'!$BG22*(1+'Usages mobilité'!$BH22)^(K$7301-$D$7301)/1000</f>
        <v>0</v>
      </c>
      <c r="L7480" s="210">
        <f>L7429*'Usages mobilité'!$BG22*(1+'Usages mobilité'!$BH22)^(L$7301-$D$7301)/1000</f>
        <v>0</v>
      </c>
      <c r="M7480" s="210">
        <f>M7429*'Usages mobilité'!$BG22*(1+'Usages mobilité'!$BH22)^(M$7301-$D$7301)/1000</f>
        <v>0</v>
      </c>
      <c r="N7480" s="210">
        <f>N7429*'Usages mobilité'!$BG22*(1+'Usages mobilité'!$BH22)^(N$7301-$D$7301)/1000</f>
        <v>0</v>
      </c>
      <c r="O7480" s="210">
        <f>O7429*'Usages mobilité'!$BG22*(1+'Usages mobilité'!$BH22)^(O$7301-$D$7301)/1000</f>
        <v>0</v>
      </c>
      <c r="P7480" s="210">
        <f>P7429*'Usages mobilité'!$BG22*(1+'Usages mobilité'!$BH22)^(P$7301-$D$7301)/1000</f>
        <v>0</v>
      </c>
      <c r="Q7480" s="210">
        <f>Q7429*'Usages mobilité'!$BG22*(1+'Usages mobilité'!$BH22)^(Q$7301-$D$7301)/1000</f>
        <v>0</v>
      </c>
      <c r="R7480" s="210">
        <f>R7429*'Usages mobilité'!$BG22*(1+'Usages mobilité'!$BH22)^(R$7301-$D$7301)/1000</f>
        <v>0</v>
      </c>
    </row>
    <row r="7481" spans="1:18" hidden="1" outlineLevel="2" x14ac:dyDescent="0.35">
      <c r="A7481" s="209" t="str">
        <f>'Usages mobilité'!A23</f>
        <v>Usage mobilité n°20</v>
      </c>
      <c r="B7481" s="209" t="s">
        <v>639</v>
      </c>
      <c r="C7481" s="209"/>
      <c r="D7481" s="210">
        <f>D7430*'Usages mobilité'!$BG23*(1+'Usages mobilité'!$BH23)^(D$7301-$D$7301)/1000</f>
        <v>0</v>
      </c>
      <c r="E7481" s="210">
        <f>E7430*'Usages mobilité'!$BG23*(1+'Usages mobilité'!$BH23)^(E$7301-$D$7301)/1000</f>
        <v>0</v>
      </c>
      <c r="F7481" s="210">
        <f>F7430*'Usages mobilité'!$BG23*(1+'Usages mobilité'!$BH23)^(F$7301-$D$7301)/1000</f>
        <v>0</v>
      </c>
      <c r="G7481" s="210">
        <f>G7430*'Usages mobilité'!$BG23*(1+'Usages mobilité'!$BH23)^(G$7301-$D$7301)/1000</f>
        <v>0</v>
      </c>
      <c r="H7481" s="210">
        <f>H7430*'Usages mobilité'!$BG23*(1+'Usages mobilité'!$BH23)^(H$7301-$D$7301)/1000</f>
        <v>0</v>
      </c>
      <c r="I7481" s="210">
        <f>I7430*'Usages mobilité'!$BG23*(1+'Usages mobilité'!$BH23)^(I$7301-$D$7301)/1000</f>
        <v>0</v>
      </c>
      <c r="J7481" s="210">
        <f>J7430*'Usages mobilité'!$BG23*(1+'Usages mobilité'!$BH23)^(J$7301-$D$7301)/1000</f>
        <v>0</v>
      </c>
      <c r="K7481" s="210">
        <f>K7430*'Usages mobilité'!$BG23*(1+'Usages mobilité'!$BH23)^(K$7301-$D$7301)/1000</f>
        <v>0</v>
      </c>
      <c r="L7481" s="210">
        <f>L7430*'Usages mobilité'!$BG23*(1+'Usages mobilité'!$BH23)^(L$7301-$D$7301)/1000</f>
        <v>0</v>
      </c>
      <c r="M7481" s="210">
        <f>M7430*'Usages mobilité'!$BG23*(1+'Usages mobilité'!$BH23)^(M$7301-$D$7301)/1000</f>
        <v>0</v>
      </c>
      <c r="N7481" s="210">
        <f>N7430*'Usages mobilité'!$BG23*(1+'Usages mobilité'!$BH23)^(N$7301-$D$7301)/1000</f>
        <v>0</v>
      </c>
      <c r="O7481" s="210">
        <f>O7430*'Usages mobilité'!$BG23*(1+'Usages mobilité'!$BH23)^(O$7301-$D$7301)/1000</f>
        <v>0</v>
      </c>
      <c r="P7481" s="210">
        <f>P7430*'Usages mobilité'!$BG23*(1+'Usages mobilité'!$BH23)^(P$7301-$D$7301)/1000</f>
        <v>0</v>
      </c>
      <c r="Q7481" s="210">
        <f>Q7430*'Usages mobilité'!$BG23*(1+'Usages mobilité'!$BH23)^(Q$7301-$D$7301)/1000</f>
        <v>0</v>
      </c>
      <c r="R7481" s="210">
        <f>R7430*'Usages mobilité'!$BG23*(1+'Usages mobilité'!$BH23)^(R$7301-$D$7301)/1000</f>
        <v>0</v>
      </c>
    </row>
    <row r="7482" spans="1:18" hidden="1" outlineLevel="2" x14ac:dyDescent="0.35">
      <c r="A7482" s="209" t="str">
        <f>'Usages mobilité'!A24</f>
        <v>Usage mobilité n°21</v>
      </c>
      <c r="B7482" s="209" t="s">
        <v>639</v>
      </c>
      <c r="C7482" s="209"/>
      <c r="D7482" s="210">
        <f>D7431*'Usages mobilité'!$BG24*(1+'Usages mobilité'!$BH24)^(D$7301-$D$7301)/1000</f>
        <v>0</v>
      </c>
      <c r="E7482" s="210">
        <f>E7431*'Usages mobilité'!$BG24*(1+'Usages mobilité'!$BH24)^(E$7301-$D$7301)/1000</f>
        <v>0</v>
      </c>
      <c r="F7482" s="210">
        <f>F7431*'Usages mobilité'!$BG24*(1+'Usages mobilité'!$BH24)^(F$7301-$D$7301)/1000</f>
        <v>0</v>
      </c>
      <c r="G7482" s="210">
        <f>G7431*'Usages mobilité'!$BG24*(1+'Usages mobilité'!$BH24)^(G$7301-$D$7301)/1000</f>
        <v>0</v>
      </c>
      <c r="H7482" s="210">
        <f>H7431*'Usages mobilité'!$BG24*(1+'Usages mobilité'!$BH24)^(H$7301-$D$7301)/1000</f>
        <v>0</v>
      </c>
      <c r="I7482" s="210">
        <f>I7431*'Usages mobilité'!$BG24*(1+'Usages mobilité'!$BH24)^(I$7301-$D$7301)/1000</f>
        <v>0</v>
      </c>
      <c r="J7482" s="210">
        <f>J7431*'Usages mobilité'!$BG24*(1+'Usages mobilité'!$BH24)^(J$7301-$D$7301)/1000</f>
        <v>0</v>
      </c>
      <c r="K7482" s="210">
        <f>K7431*'Usages mobilité'!$BG24*(1+'Usages mobilité'!$BH24)^(K$7301-$D$7301)/1000</f>
        <v>0</v>
      </c>
      <c r="L7482" s="210">
        <f>L7431*'Usages mobilité'!$BG24*(1+'Usages mobilité'!$BH24)^(L$7301-$D$7301)/1000</f>
        <v>0</v>
      </c>
      <c r="M7482" s="210">
        <f>M7431*'Usages mobilité'!$BG24*(1+'Usages mobilité'!$BH24)^(M$7301-$D$7301)/1000</f>
        <v>0</v>
      </c>
      <c r="N7482" s="210">
        <f>N7431*'Usages mobilité'!$BG24*(1+'Usages mobilité'!$BH24)^(N$7301-$D$7301)/1000</f>
        <v>0</v>
      </c>
      <c r="O7482" s="210">
        <f>O7431*'Usages mobilité'!$BG24*(1+'Usages mobilité'!$BH24)^(O$7301-$D$7301)/1000</f>
        <v>0</v>
      </c>
      <c r="P7482" s="210">
        <f>P7431*'Usages mobilité'!$BG24*(1+'Usages mobilité'!$BH24)^(P$7301-$D$7301)/1000</f>
        <v>0</v>
      </c>
      <c r="Q7482" s="210">
        <f>Q7431*'Usages mobilité'!$BG24*(1+'Usages mobilité'!$BH24)^(Q$7301-$D$7301)/1000</f>
        <v>0</v>
      </c>
      <c r="R7482" s="210">
        <f>R7431*'Usages mobilité'!$BG24*(1+'Usages mobilité'!$BH24)^(R$7301-$D$7301)/1000</f>
        <v>0</v>
      </c>
    </row>
    <row r="7483" spans="1:18" hidden="1" outlineLevel="2" x14ac:dyDescent="0.35">
      <c r="A7483" s="209" t="str">
        <f>'Usages mobilité'!A25</f>
        <v>Usage mobilité n°22</v>
      </c>
      <c r="B7483" s="209" t="s">
        <v>639</v>
      </c>
      <c r="C7483" s="209"/>
      <c r="D7483" s="210">
        <f>D7432*'Usages mobilité'!$BG25*(1+'Usages mobilité'!$BH25)^(D$7301-$D$7301)/1000</f>
        <v>0</v>
      </c>
      <c r="E7483" s="210">
        <f>E7432*'Usages mobilité'!$BG25*(1+'Usages mobilité'!$BH25)^(E$7301-$D$7301)/1000</f>
        <v>0</v>
      </c>
      <c r="F7483" s="210">
        <f>F7432*'Usages mobilité'!$BG25*(1+'Usages mobilité'!$BH25)^(F$7301-$D$7301)/1000</f>
        <v>0</v>
      </c>
      <c r="G7483" s="210">
        <f>G7432*'Usages mobilité'!$BG25*(1+'Usages mobilité'!$BH25)^(G$7301-$D$7301)/1000</f>
        <v>0</v>
      </c>
      <c r="H7483" s="210">
        <f>H7432*'Usages mobilité'!$BG25*(1+'Usages mobilité'!$BH25)^(H$7301-$D$7301)/1000</f>
        <v>0</v>
      </c>
      <c r="I7483" s="210">
        <f>I7432*'Usages mobilité'!$BG25*(1+'Usages mobilité'!$BH25)^(I$7301-$D$7301)/1000</f>
        <v>0</v>
      </c>
      <c r="J7483" s="210">
        <f>J7432*'Usages mobilité'!$BG25*(1+'Usages mobilité'!$BH25)^(J$7301-$D$7301)/1000</f>
        <v>0</v>
      </c>
      <c r="K7483" s="210">
        <f>K7432*'Usages mobilité'!$BG25*(1+'Usages mobilité'!$BH25)^(K$7301-$D$7301)/1000</f>
        <v>0</v>
      </c>
      <c r="L7483" s="210">
        <f>L7432*'Usages mobilité'!$BG25*(1+'Usages mobilité'!$BH25)^(L$7301-$D$7301)/1000</f>
        <v>0</v>
      </c>
      <c r="M7483" s="210">
        <f>M7432*'Usages mobilité'!$BG25*(1+'Usages mobilité'!$BH25)^(M$7301-$D$7301)/1000</f>
        <v>0</v>
      </c>
      <c r="N7483" s="210">
        <f>N7432*'Usages mobilité'!$BG25*(1+'Usages mobilité'!$BH25)^(N$7301-$D$7301)/1000</f>
        <v>0</v>
      </c>
      <c r="O7483" s="210">
        <f>O7432*'Usages mobilité'!$BG25*(1+'Usages mobilité'!$BH25)^(O$7301-$D$7301)/1000</f>
        <v>0</v>
      </c>
      <c r="P7483" s="210">
        <f>P7432*'Usages mobilité'!$BG25*(1+'Usages mobilité'!$BH25)^(P$7301-$D$7301)/1000</f>
        <v>0</v>
      </c>
      <c r="Q7483" s="210">
        <f>Q7432*'Usages mobilité'!$BG25*(1+'Usages mobilité'!$BH25)^(Q$7301-$D$7301)/1000</f>
        <v>0</v>
      </c>
      <c r="R7483" s="210">
        <f>R7432*'Usages mobilité'!$BG25*(1+'Usages mobilité'!$BH25)^(R$7301-$D$7301)/1000</f>
        <v>0</v>
      </c>
    </row>
    <row r="7484" spans="1:18" hidden="1" outlineLevel="2" x14ac:dyDescent="0.35">
      <c r="A7484" s="209" t="str">
        <f>'Usages mobilité'!A26</f>
        <v>Usage mobilité n°23</v>
      </c>
      <c r="B7484" s="209" t="s">
        <v>639</v>
      </c>
      <c r="C7484" s="209"/>
      <c r="D7484" s="210">
        <f>D7433*'Usages mobilité'!$BG26*(1+'Usages mobilité'!$BH26)^(D$7301-$D$7301)/1000</f>
        <v>0</v>
      </c>
      <c r="E7484" s="210">
        <f>E7433*'Usages mobilité'!$BG26*(1+'Usages mobilité'!$BH26)^(E$7301-$D$7301)/1000</f>
        <v>0</v>
      </c>
      <c r="F7484" s="210">
        <f>F7433*'Usages mobilité'!$BG26*(1+'Usages mobilité'!$BH26)^(F$7301-$D$7301)/1000</f>
        <v>0</v>
      </c>
      <c r="G7484" s="210">
        <f>G7433*'Usages mobilité'!$BG26*(1+'Usages mobilité'!$BH26)^(G$7301-$D$7301)/1000</f>
        <v>0</v>
      </c>
      <c r="H7484" s="210">
        <f>H7433*'Usages mobilité'!$BG26*(1+'Usages mobilité'!$BH26)^(H$7301-$D$7301)/1000</f>
        <v>0</v>
      </c>
      <c r="I7484" s="210">
        <f>I7433*'Usages mobilité'!$BG26*(1+'Usages mobilité'!$BH26)^(I$7301-$D$7301)/1000</f>
        <v>0</v>
      </c>
      <c r="J7484" s="210">
        <f>J7433*'Usages mobilité'!$BG26*(1+'Usages mobilité'!$BH26)^(J$7301-$D$7301)/1000</f>
        <v>0</v>
      </c>
      <c r="K7484" s="210">
        <f>K7433*'Usages mobilité'!$BG26*(1+'Usages mobilité'!$BH26)^(K$7301-$D$7301)/1000</f>
        <v>0</v>
      </c>
      <c r="L7484" s="210">
        <f>L7433*'Usages mobilité'!$BG26*(1+'Usages mobilité'!$BH26)^(L$7301-$D$7301)/1000</f>
        <v>0</v>
      </c>
      <c r="M7484" s="210">
        <f>M7433*'Usages mobilité'!$BG26*(1+'Usages mobilité'!$BH26)^(M$7301-$D$7301)/1000</f>
        <v>0</v>
      </c>
      <c r="N7484" s="210">
        <f>N7433*'Usages mobilité'!$BG26*(1+'Usages mobilité'!$BH26)^(N$7301-$D$7301)/1000</f>
        <v>0</v>
      </c>
      <c r="O7484" s="210">
        <f>O7433*'Usages mobilité'!$BG26*(1+'Usages mobilité'!$BH26)^(O$7301-$D$7301)/1000</f>
        <v>0</v>
      </c>
      <c r="P7484" s="210">
        <f>P7433*'Usages mobilité'!$BG26*(1+'Usages mobilité'!$BH26)^(P$7301-$D$7301)/1000</f>
        <v>0</v>
      </c>
      <c r="Q7484" s="210">
        <f>Q7433*'Usages mobilité'!$BG26*(1+'Usages mobilité'!$BH26)^(Q$7301-$D$7301)/1000</f>
        <v>0</v>
      </c>
      <c r="R7484" s="210">
        <f>R7433*'Usages mobilité'!$BG26*(1+'Usages mobilité'!$BH26)^(R$7301-$D$7301)/1000</f>
        <v>0</v>
      </c>
    </row>
    <row r="7485" spans="1:18" hidden="1" outlineLevel="2" x14ac:dyDescent="0.35">
      <c r="A7485" s="209" t="str">
        <f>'Usages mobilité'!A27</f>
        <v>Usage mobilité n°24</v>
      </c>
      <c r="B7485" s="209" t="s">
        <v>639</v>
      </c>
      <c r="C7485" s="209"/>
      <c r="D7485" s="210">
        <f>D7434*'Usages mobilité'!$BG27*(1+'Usages mobilité'!$BH27)^(D$7301-$D$7301)/1000</f>
        <v>0</v>
      </c>
      <c r="E7485" s="210">
        <f>E7434*'Usages mobilité'!$BG27*(1+'Usages mobilité'!$BH27)^(E$7301-$D$7301)/1000</f>
        <v>0</v>
      </c>
      <c r="F7485" s="210">
        <f>F7434*'Usages mobilité'!$BG27*(1+'Usages mobilité'!$BH27)^(F$7301-$D$7301)/1000</f>
        <v>0</v>
      </c>
      <c r="G7485" s="210">
        <f>G7434*'Usages mobilité'!$BG27*(1+'Usages mobilité'!$BH27)^(G$7301-$D$7301)/1000</f>
        <v>0</v>
      </c>
      <c r="H7485" s="210">
        <f>H7434*'Usages mobilité'!$BG27*(1+'Usages mobilité'!$BH27)^(H$7301-$D$7301)/1000</f>
        <v>0</v>
      </c>
      <c r="I7485" s="210">
        <f>I7434*'Usages mobilité'!$BG27*(1+'Usages mobilité'!$BH27)^(I$7301-$D$7301)/1000</f>
        <v>0</v>
      </c>
      <c r="J7485" s="210">
        <f>J7434*'Usages mobilité'!$BG27*(1+'Usages mobilité'!$BH27)^(J$7301-$D$7301)/1000</f>
        <v>0</v>
      </c>
      <c r="K7485" s="210">
        <f>K7434*'Usages mobilité'!$BG27*(1+'Usages mobilité'!$BH27)^(K$7301-$D$7301)/1000</f>
        <v>0</v>
      </c>
      <c r="L7485" s="210">
        <f>L7434*'Usages mobilité'!$BG27*(1+'Usages mobilité'!$BH27)^(L$7301-$D$7301)/1000</f>
        <v>0</v>
      </c>
      <c r="M7485" s="210">
        <f>M7434*'Usages mobilité'!$BG27*(1+'Usages mobilité'!$BH27)^(M$7301-$D$7301)/1000</f>
        <v>0</v>
      </c>
      <c r="N7485" s="210">
        <f>N7434*'Usages mobilité'!$BG27*(1+'Usages mobilité'!$BH27)^(N$7301-$D$7301)/1000</f>
        <v>0</v>
      </c>
      <c r="O7485" s="210">
        <f>O7434*'Usages mobilité'!$BG27*(1+'Usages mobilité'!$BH27)^(O$7301-$D$7301)/1000</f>
        <v>0</v>
      </c>
      <c r="P7485" s="210">
        <f>P7434*'Usages mobilité'!$BG27*(1+'Usages mobilité'!$BH27)^(P$7301-$D$7301)/1000</f>
        <v>0</v>
      </c>
      <c r="Q7485" s="210">
        <f>Q7434*'Usages mobilité'!$BG27*(1+'Usages mobilité'!$BH27)^(Q$7301-$D$7301)/1000</f>
        <v>0</v>
      </c>
      <c r="R7485" s="210">
        <f>R7434*'Usages mobilité'!$BG27*(1+'Usages mobilité'!$BH27)^(R$7301-$D$7301)/1000</f>
        <v>0</v>
      </c>
    </row>
    <row r="7486" spans="1:18" hidden="1" outlineLevel="2" x14ac:dyDescent="0.35">
      <c r="A7486" s="209" t="str">
        <f>'Usages mobilité'!A28</f>
        <v>Usage mobilité n°25</v>
      </c>
      <c r="B7486" s="209" t="s">
        <v>639</v>
      </c>
      <c r="C7486" s="209"/>
      <c r="D7486" s="210">
        <f>D7435*'Usages mobilité'!$BG28*(1+'Usages mobilité'!$BH28)^(D$7301-$D$7301)/1000</f>
        <v>0</v>
      </c>
      <c r="E7486" s="210">
        <f>E7435*'Usages mobilité'!$BG28*(1+'Usages mobilité'!$BH28)^(E$7301-$D$7301)/1000</f>
        <v>0</v>
      </c>
      <c r="F7486" s="210">
        <f>F7435*'Usages mobilité'!$BG28*(1+'Usages mobilité'!$BH28)^(F$7301-$D$7301)/1000</f>
        <v>0</v>
      </c>
      <c r="G7486" s="210">
        <f>G7435*'Usages mobilité'!$BG28*(1+'Usages mobilité'!$BH28)^(G$7301-$D$7301)/1000</f>
        <v>0</v>
      </c>
      <c r="H7486" s="210">
        <f>H7435*'Usages mobilité'!$BG28*(1+'Usages mobilité'!$BH28)^(H$7301-$D$7301)/1000</f>
        <v>0</v>
      </c>
      <c r="I7486" s="210">
        <f>I7435*'Usages mobilité'!$BG28*(1+'Usages mobilité'!$BH28)^(I$7301-$D$7301)/1000</f>
        <v>0</v>
      </c>
      <c r="J7486" s="210">
        <f>J7435*'Usages mobilité'!$BG28*(1+'Usages mobilité'!$BH28)^(J$7301-$D$7301)/1000</f>
        <v>0</v>
      </c>
      <c r="K7486" s="210">
        <f>K7435*'Usages mobilité'!$BG28*(1+'Usages mobilité'!$BH28)^(K$7301-$D$7301)/1000</f>
        <v>0</v>
      </c>
      <c r="L7486" s="210">
        <f>L7435*'Usages mobilité'!$BG28*(1+'Usages mobilité'!$BH28)^(L$7301-$D$7301)/1000</f>
        <v>0</v>
      </c>
      <c r="M7486" s="210">
        <f>M7435*'Usages mobilité'!$BG28*(1+'Usages mobilité'!$BH28)^(M$7301-$D$7301)/1000</f>
        <v>0</v>
      </c>
      <c r="N7486" s="210">
        <f>N7435*'Usages mobilité'!$BG28*(1+'Usages mobilité'!$BH28)^(N$7301-$D$7301)/1000</f>
        <v>0</v>
      </c>
      <c r="O7486" s="210">
        <f>O7435*'Usages mobilité'!$BG28*(1+'Usages mobilité'!$BH28)^(O$7301-$D$7301)/1000</f>
        <v>0</v>
      </c>
      <c r="P7486" s="210">
        <f>P7435*'Usages mobilité'!$BG28*(1+'Usages mobilité'!$BH28)^(P$7301-$D$7301)/1000</f>
        <v>0</v>
      </c>
      <c r="Q7486" s="210">
        <f>Q7435*'Usages mobilité'!$BG28*(1+'Usages mobilité'!$BH28)^(Q$7301-$D$7301)/1000</f>
        <v>0</v>
      </c>
      <c r="R7486" s="210">
        <f>R7435*'Usages mobilité'!$BG28*(1+'Usages mobilité'!$BH28)^(R$7301-$D$7301)/1000</f>
        <v>0</v>
      </c>
    </row>
    <row r="7487" spans="1:18" hidden="1" outlineLevel="2" x14ac:dyDescent="0.35">
      <c r="A7487" s="209" t="str">
        <f>'Usages mobilité'!A29</f>
        <v>Usage mobilité n°26</v>
      </c>
      <c r="B7487" s="209" t="s">
        <v>639</v>
      </c>
      <c r="C7487" s="209"/>
      <c r="D7487" s="210">
        <f>D7436*'Usages mobilité'!$BG29*(1+'Usages mobilité'!$BH29)^(D$7301-$D$7301)/1000</f>
        <v>0</v>
      </c>
      <c r="E7487" s="210">
        <f>E7436*'Usages mobilité'!$BG29*(1+'Usages mobilité'!$BH29)^(E$7301-$D$7301)/1000</f>
        <v>0</v>
      </c>
      <c r="F7487" s="210">
        <f>F7436*'Usages mobilité'!$BG29*(1+'Usages mobilité'!$BH29)^(F$7301-$D$7301)/1000</f>
        <v>0</v>
      </c>
      <c r="G7487" s="210">
        <f>G7436*'Usages mobilité'!$BG29*(1+'Usages mobilité'!$BH29)^(G$7301-$D$7301)/1000</f>
        <v>0</v>
      </c>
      <c r="H7487" s="210">
        <f>H7436*'Usages mobilité'!$BG29*(1+'Usages mobilité'!$BH29)^(H$7301-$D$7301)/1000</f>
        <v>0</v>
      </c>
      <c r="I7487" s="210">
        <f>I7436*'Usages mobilité'!$BG29*(1+'Usages mobilité'!$BH29)^(I$7301-$D$7301)/1000</f>
        <v>0</v>
      </c>
      <c r="J7487" s="210">
        <f>J7436*'Usages mobilité'!$BG29*(1+'Usages mobilité'!$BH29)^(J$7301-$D$7301)/1000</f>
        <v>0</v>
      </c>
      <c r="K7487" s="210">
        <f>K7436*'Usages mobilité'!$BG29*(1+'Usages mobilité'!$BH29)^(K$7301-$D$7301)/1000</f>
        <v>0</v>
      </c>
      <c r="L7487" s="210">
        <f>L7436*'Usages mobilité'!$BG29*(1+'Usages mobilité'!$BH29)^(L$7301-$D$7301)/1000</f>
        <v>0</v>
      </c>
      <c r="M7487" s="210">
        <f>M7436*'Usages mobilité'!$BG29*(1+'Usages mobilité'!$BH29)^(M$7301-$D$7301)/1000</f>
        <v>0</v>
      </c>
      <c r="N7487" s="210">
        <f>N7436*'Usages mobilité'!$BG29*(1+'Usages mobilité'!$BH29)^(N$7301-$D$7301)/1000</f>
        <v>0</v>
      </c>
      <c r="O7487" s="210">
        <f>O7436*'Usages mobilité'!$BG29*(1+'Usages mobilité'!$BH29)^(O$7301-$D$7301)/1000</f>
        <v>0</v>
      </c>
      <c r="P7487" s="210">
        <f>P7436*'Usages mobilité'!$BG29*(1+'Usages mobilité'!$BH29)^(P$7301-$D$7301)/1000</f>
        <v>0</v>
      </c>
      <c r="Q7487" s="210">
        <f>Q7436*'Usages mobilité'!$BG29*(1+'Usages mobilité'!$BH29)^(Q$7301-$D$7301)/1000</f>
        <v>0</v>
      </c>
      <c r="R7487" s="210">
        <f>R7436*'Usages mobilité'!$BG29*(1+'Usages mobilité'!$BH29)^(R$7301-$D$7301)/1000</f>
        <v>0</v>
      </c>
    </row>
    <row r="7488" spans="1:18" hidden="1" outlineLevel="2" x14ac:dyDescent="0.35">
      <c r="A7488" s="209" t="str">
        <f>'Usages mobilité'!A30</f>
        <v>Usage mobilité n°27</v>
      </c>
      <c r="B7488" s="209" t="s">
        <v>639</v>
      </c>
      <c r="C7488" s="209"/>
      <c r="D7488" s="210">
        <f>D7437*'Usages mobilité'!$BG30*(1+'Usages mobilité'!$BH30)^(D$7301-$D$7301)/1000</f>
        <v>0</v>
      </c>
      <c r="E7488" s="210">
        <f>E7437*'Usages mobilité'!$BG30*(1+'Usages mobilité'!$BH30)^(E$7301-$D$7301)/1000</f>
        <v>0</v>
      </c>
      <c r="F7488" s="210">
        <f>F7437*'Usages mobilité'!$BG30*(1+'Usages mobilité'!$BH30)^(F$7301-$D$7301)/1000</f>
        <v>0</v>
      </c>
      <c r="G7488" s="210">
        <f>G7437*'Usages mobilité'!$BG30*(1+'Usages mobilité'!$BH30)^(G$7301-$D$7301)/1000</f>
        <v>0</v>
      </c>
      <c r="H7488" s="210">
        <f>H7437*'Usages mobilité'!$BG30*(1+'Usages mobilité'!$BH30)^(H$7301-$D$7301)/1000</f>
        <v>0</v>
      </c>
      <c r="I7488" s="210">
        <f>I7437*'Usages mobilité'!$BG30*(1+'Usages mobilité'!$BH30)^(I$7301-$D$7301)/1000</f>
        <v>0</v>
      </c>
      <c r="J7488" s="210">
        <f>J7437*'Usages mobilité'!$BG30*(1+'Usages mobilité'!$BH30)^(J$7301-$D$7301)/1000</f>
        <v>0</v>
      </c>
      <c r="K7488" s="210">
        <f>K7437*'Usages mobilité'!$BG30*(1+'Usages mobilité'!$BH30)^(K$7301-$D$7301)/1000</f>
        <v>0</v>
      </c>
      <c r="L7488" s="210">
        <f>L7437*'Usages mobilité'!$BG30*(1+'Usages mobilité'!$BH30)^(L$7301-$D$7301)/1000</f>
        <v>0</v>
      </c>
      <c r="M7488" s="210">
        <f>M7437*'Usages mobilité'!$BG30*(1+'Usages mobilité'!$BH30)^(M$7301-$D$7301)/1000</f>
        <v>0</v>
      </c>
      <c r="N7488" s="210">
        <f>N7437*'Usages mobilité'!$BG30*(1+'Usages mobilité'!$BH30)^(N$7301-$D$7301)/1000</f>
        <v>0</v>
      </c>
      <c r="O7488" s="210">
        <f>O7437*'Usages mobilité'!$BG30*(1+'Usages mobilité'!$BH30)^(O$7301-$D$7301)/1000</f>
        <v>0</v>
      </c>
      <c r="P7488" s="210">
        <f>P7437*'Usages mobilité'!$BG30*(1+'Usages mobilité'!$BH30)^(P$7301-$D$7301)/1000</f>
        <v>0</v>
      </c>
      <c r="Q7488" s="210">
        <f>Q7437*'Usages mobilité'!$BG30*(1+'Usages mobilité'!$BH30)^(Q$7301-$D$7301)/1000</f>
        <v>0</v>
      </c>
      <c r="R7488" s="210">
        <f>R7437*'Usages mobilité'!$BG30*(1+'Usages mobilité'!$BH30)^(R$7301-$D$7301)/1000</f>
        <v>0</v>
      </c>
    </row>
    <row r="7489" spans="1:18" hidden="1" outlineLevel="2" x14ac:dyDescent="0.35">
      <c r="A7489" s="209" t="str">
        <f>'Usages mobilité'!A31</f>
        <v>Usage mobilité n°28</v>
      </c>
      <c r="B7489" s="209" t="s">
        <v>639</v>
      </c>
      <c r="C7489" s="209"/>
      <c r="D7489" s="210">
        <f>D7438*'Usages mobilité'!$BG31*(1+'Usages mobilité'!$BH31)^(D$7301-$D$7301)/1000</f>
        <v>0</v>
      </c>
      <c r="E7489" s="210">
        <f>E7438*'Usages mobilité'!$BG31*(1+'Usages mobilité'!$BH31)^(E$7301-$D$7301)/1000</f>
        <v>0</v>
      </c>
      <c r="F7489" s="210">
        <f>F7438*'Usages mobilité'!$BG31*(1+'Usages mobilité'!$BH31)^(F$7301-$D$7301)/1000</f>
        <v>0</v>
      </c>
      <c r="G7489" s="210">
        <f>G7438*'Usages mobilité'!$BG31*(1+'Usages mobilité'!$BH31)^(G$7301-$D$7301)/1000</f>
        <v>0</v>
      </c>
      <c r="H7489" s="210">
        <f>H7438*'Usages mobilité'!$BG31*(1+'Usages mobilité'!$BH31)^(H$7301-$D$7301)/1000</f>
        <v>0</v>
      </c>
      <c r="I7489" s="210">
        <f>I7438*'Usages mobilité'!$BG31*(1+'Usages mobilité'!$BH31)^(I$7301-$D$7301)/1000</f>
        <v>0</v>
      </c>
      <c r="J7489" s="210">
        <f>J7438*'Usages mobilité'!$BG31*(1+'Usages mobilité'!$BH31)^(J$7301-$D$7301)/1000</f>
        <v>0</v>
      </c>
      <c r="K7489" s="210">
        <f>K7438*'Usages mobilité'!$BG31*(1+'Usages mobilité'!$BH31)^(K$7301-$D$7301)/1000</f>
        <v>0</v>
      </c>
      <c r="L7489" s="210">
        <f>L7438*'Usages mobilité'!$BG31*(1+'Usages mobilité'!$BH31)^(L$7301-$D$7301)/1000</f>
        <v>0</v>
      </c>
      <c r="M7489" s="210">
        <f>M7438*'Usages mobilité'!$BG31*(1+'Usages mobilité'!$BH31)^(M$7301-$D$7301)/1000</f>
        <v>0</v>
      </c>
      <c r="N7489" s="210">
        <f>N7438*'Usages mobilité'!$BG31*(1+'Usages mobilité'!$BH31)^(N$7301-$D$7301)/1000</f>
        <v>0</v>
      </c>
      <c r="O7489" s="210">
        <f>O7438*'Usages mobilité'!$BG31*(1+'Usages mobilité'!$BH31)^(O$7301-$D$7301)/1000</f>
        <v>0</v>
      </c>
      <c r="P7489" s="210">
        <f>P7438*'Usages mobilité'!$BG31*(1+'Usages mobilité'!$BH31)^(P$7301-$D$7301)/1000</f>
        <v>0</v>
      </c>
      <c r="Q7489" s="210">
        <f>Q7438*'Usages mobilité'!$BG31*(1+'Usages mobilité'!$BH31)^(Q$7301-$D$7301)/1000</f>
        <v>0</v>
      </c>
      <c r="R7489" s="210">
        <f>R7438*'Usages mobilité'!$BG31*(1+'Usages mobilité'!$BH31)^(R$7301-$D$7301)/1000</f>
        <v>0</v>
      </c>
    </row>
    <row r="7490" spans="1:18" hidden="1" outlineLevel="2" x14ac:dyDescent="0.35">
      <c r="A7490" s="209" t="str">
        <f>'Usages mobilité'!A32</f>
        <v>Usage mobilité n°29</v>
      </c>
      <c r="B7490" s="209" t="s">
        <v>639</v>
      </c>
      <c r="C7490" s="209"/>
      <c r="D7490" s="210">
        <f>D7439*'Usages mobilité'!$BG32*(1+'Usages mobilité'!$BH32)^(D$7301-$D$7301)/1000</f>
        <v>0</v>
      </c>
      <c r="E7490" s="210">
        <f>E7439*'Usages mobilité'!$BG32*(1+'Usages mobilité'!$BH32)^(E$7301-$D$7301)/1000</f>
        <v>0</v>
      </c>
      <c r="F7490" s="210">
        <f>F7439*'Usages mobilité'!$BG32*(1+'Usages mobilité'!$BH32)^(F$7301-$D$7301)/1000</f>
        <v>0</v>
      </c>
      <c r="G7490" s="210">
        <f>G7439*'Usages mobilité'!$BG32*(1+'Usages mobilité'!$BH32)^(G$7301-$D$7301)/1000</f>
        <v>0</v>
      </c>
      <c r="H7490" s="210">
        <f>H7439*'Usages mobilité'!$BG32*(1+'Usages mobilité'!$BH32)^(H$7301-$D$7301)/1000</f>
        <v>0</v>
      </c>
      <c r="I7490" s="210">
        <f>I7439*'Usages mobilité'!$BG32*(1+'Usages mobilité'!$BH32)^(I$7301-$D$7301)/1000</f>
        <v>0</v>
      </c>
      <c r="J7490" s="210">
        <f>J7439*'Usages mobilité'!$BG32*(1+'Usages mobilité'!$BH32)^(J$7301-$D$7301)/1000</f>
        <v>0</v>
      </c>
      <c r="K7490" s="210">
        <f>K7439*'Usages mobilité'!$BG32*(1+'Usages mobilité'!$BH32)^(K$7301-$D$7301)/1000</f>
        <v>0</v>
      </c>
      <c r="L7490" s="210">
        <f>L7439*'Usages mobilité'!$BG32*(1+'Usages mobilité'!$BH32)^(L$7301-$D$7301)/1000</f>
        <v>0</v>
      </c>
      <c r="M7490" s="210">
        <f>M7439*'Usages mobilité'!$BG32*(1+'Usages mobilité'!$BH32)^(M$7301-$D$7301)/1000</f>
        <v>0</v>
      </c>
      <c r="N7490" s="210">
        <f>N7439*'Usages mobilité'!$BG32*(1+'Usages mobilité'!$BH32)^(N$7301-$D$7301)/1000</f>
        <v>0</v>
      </c>
      <c r="O7490" s="210">
        <f>O7439*'Usages mobilité'!$BG32*(1+'Usages mobilité'!$BH32)^(O$7301-$D$7301)/1000</f>
        <v>0</v>
      </c>
      <c r="P7490" s="210">
        <f>P7439*'Usages mobilité'!$BG32*(1+'Usages mobilité'!$BH32)^(P$7301-$D$7301)/1000</f>
        <v>0</v>
      </c>
      <c r="Q7490" s="210">
        <f>Q7439*'Usages mobilité'!$BG32*(1+'Usages mobilité'!$BH32)^(Q$7301-$D$7301)/1000</f>
        <v>0</v>
      </c>
      <c r="R7490" s="210">
        <f>R7439*'Usages mobilité'!$BG32*(1+'Usages mobilité'!$BH32)^(R$7301-$D$7301)/1000</f>
        <v>0</v>
      </c>
    </row>
    <row r="7491" spans="1:18" hidden="1" outlineLevel="2" x14ac:dyDescent="0.35">
      <c r="A7491" s="209" t="str">
        <f>'Usages mobilité'!A33</f>
        <v>Usage mobilité n°30</v>
      </c>
      <c r="B7491" s="209" t="s">
        <v>639</v>
      </c>
      <c r="C7491" s="209"/>
      <c r="D7491" s="210">
        <f>D7440*'Usages mobilité'!$BG33*(1+'Usages mobilité'!$BH33)^(D$7301-$D$7301)/1000</f>
        <v>0</v>
      </c>
      <c r="E7491" s="210">
        <f>E7440*'Usages mobilité'!$BG33*(1+'Usages mobilité'!$BH33)^(E$7301-$D$7301)/1000</f>
        <v>0</v>
      </c>
      <c r="F7491" s="210">
        <f>F7440*'Usages mobilité'!$BG33*(1+'Usages mobilité'!$BH33)^(F$7301-$D$7301)/1000</f>
        <v>0</v>
      </c>
      <c r="G7491" s="210">
        <f>G7440*'Usages mobilité'!$BG33*(1+'Usages mobilité'!$BH33)^(G$7301-$D$7301)/1000</f>
        <v>0</v>
      </c>
      <c r="H7491" s="210">
        <f>H7440*'Usages mobilité'!$BG33*(1+'Usages mobilité'!$BH33)^(H$7301-$D$7301)/1000</f>
        <v>0</v>
      </c>
      <c r="I7491" s="210">
        <f>I7440*'Usages mobilité'!$BG33*(1+'Usages mobilité'!$BH33)^(I$7301-$D$7301)/1000</f>
        <v>0</v>
      </c>
      <c r="J7491" s="210">
        <f>J7440*'Usages mobilité'!$BG33*(1+'Usages mobilité'!$BH33)^(J$7301-$D$7301)/1000</f>
        <v>0</v>
      </c>
      <c r="K7491" s="210">
        <f>K7440*'Usages mobilité'!$BG33*(1+'Usages mobilité'!$BH33)^(K$7301-$D$7301)/1000</f>
        <v>0</v>
      </c>
      <c r="L7491" s="210">
        <f>L7440*'Usages mobilité'!$BG33*(1+'Usages mobilité'!$BH33)^(L$7301-$D$7301)/1000</f>
        <v>0</v>
      </c>
      <c r="M7491" s="210">
        <f>M7440*'Usages mobilité'!$BG33*(1+'Usages mobilité'!$BH33)^(M$7301-$D$7301)/1000</f>
        <v>0</v>
      </c>
      <c r="N7491" s="210">
        <f>N7440*'Usages mobilité'!$BG33*(1+'Usages mobilité'!$BH33)^(N$7301-$D$7301)/1000</f>
        <v>0</v>
      </c>
      <c r="O7491" s="210">
        <f>O7440*'Usages mobilité'!$BG33*(1+'Usages mobilité'!$BH33)^(O$7301-$D$7301)/1000</f>
        <v>0</v>
      </c>
      <c r="P7491" s="210">
        <f>P7440*'Usages mobilité'!$BG33*(1+'Usages mobilité'!$BH33)^(P$7301-$D$7301)/1000</f>
        <v>0</v>
      </c>
      <c r="Q7491" s="210">
        <f>Q7440*'Usages mobilité'!$BG33*(1+'Usages mobilité'!$BH33)^(Q$7301-$D$7301)/1000</f>
        <v>0</v>
      </c>
      <c r="R7491" s="210">
        <f>R7440*'Usages mobilité'!$BG33*(1+'Usages mobilité'!$BH33)^(R$7301-$D$7301)/1000</f>
        <v>0</v>
      </c>
    </row>
    <row r="7492" spans="1:18" hidden="1" outlineLevel="2" x14ac:dyDescent="0.35">
      <c r="A7492" s="209" t="str">
        <f>'Usages mobilité'!A34</f>
        <v>Usage mobilité n°31</v>
      </c>
      <c r="B7492" s="209" t="s">
        <v>639</v>
      </c>
      <c r="C7492" s="209"/>
      <c r="D7492" s="210">
        <f>D7441*'Usages mobilité'!$BG34*(1+'Usages mobilité'!$BH34)^(D$7301-$D$7301)/1000</f>
        <v>0</v>
      </c>
      <c r="E7492" s="210">
        <f>E7441*'Usages mobilité'!$BG34*(1+'Usages mobilité'!$BH34)^(E$7301-$D$7301)/1000</f>
        <v>0</v>
      </c>
      <c r="F7492" s="210">
        <f>F7441*'Usages mobilité'!$BG34*(1+'Usages mobilité'!$BH34)^(F$7301-$D$7301)/1000</f>
        <v>0</v>
      </c>
      <c r="G7492" s="210">
        <f>G7441*'Usages mobilité'!$BG34*(1+'Usages mobilité'!$BH34)^(G$7301-$D$7301)/1000</f>
        <v>0</v>
      </c>
      <c r="H7492" s="210">
        <f>H7441*'Usages mobilité'!$BG34*(1+'Usages mobilité'!$BH34)^(H$7301-$D$7301)/1000</f>
        <v>0</v>
      </c>
      <c r="I7492" s="210">
        <f>I7441*'Usages mobilité'!$BG34*(1+'Usages mobilité'!$BH34)^(I$7301-$D$7301)/1000</f>
        <v>0</v>
      </c>
      <c r="J7492" s="210">
        <f>J7441*'Usages mobilité'!$BG34*(1+'Usages mobilité'!$BH34)^(J$7301-$D$7301)/1000</f>
        <v>0</v>
      </c>
      <c r="K7492" s="210">
        <f>K7441*'Usages mobilité'!$BG34*(1+'Usages mobilité'!$BH34)^(K$7301-$D$7301)/1000</f>
        <v>0</v>
      </c>
      <c r="L7492" s="210">
        <f>L7441*'Usages mobilité'!$BG34*(1+'Usages mobilité'!$BH34)^(L$7301-$D$7301)/1000</f>
        <v>0</v>
      </c>
      <c r="M7492" s="210">
        <f>M7441*'Usages mobilité'!$BG34*(1+'Usages mobilité'!$BH34)^(M$7301-$D$7301)/1000</f>
        <v>0</v>
      </c>
      <c r="N7492" s="210">
        <f>N7441*'Usages mobilité'!$BG34*(1+'Usages mobilité'!$BH34)^(N$7301-$D$7301)/1000</f>
        <v>0</v>
      </c>
      <c r="O7492" s="210">
        <f>O7441*'Usages mobilité'!$BG34*(1+'Usages mobilité'!$BH34)^(O$7301-$D$7301)/1000</f>
        <v>0</v>
      </c>
      <c r="P7492" s="210">
        <f>P7441*'Usages mobilité'!$BG34*(1+'Usages mobilité'!$BH34)^(P$7301-$D$7301)/1000</f>
        <v>0</v>
      </c>
      <c r="Q7492" s="210">
        <f>Q7441*'Usages mobilité'!$BG34*(1+'Usages mobilité'!$BH34)^(Q$7301-$D$7301)/1000</f>
        <v>0</v>
      </c>
      <c r="R7492" s="210">
        <f>R7441*'Usages mobilité'!$BG34*(1+'Usages mobilité'!$BH34)^(R$7301-$D$7301)/1000</f>
        <v>0</v>
      </c>
    </row>
    <row r="7493" spans="1:18" hidden="1" outlineLevel="2" x14ac:dyDescent="0.35">
      <c r="A7493" s="209" t="str">
        <f>'Usages mobilité'!A35</f>
        <v>Usage mobilité n°32</v>
      </c>
      <c r="B7493" s="209" t="s">
        <v>639</v>
      </c>
      <c r="C7493" s="209"/>
      <c r="D7493" s="210">
        <f>D7442*'Usages mobilité'!$BG35*(1+'Usages mobilité'!$BH35)^(D$7301-$D$7301)/1000</f>
        <v>0</v>
      </c>
      <c r="E7493" s="210">
        <f>E7442*'Usages mobilité'!$BG35*(1+'Usages mobilité'!$BH35)^(E$7301-$D$7301)/1000</f>
        <v>0</v>
      </c>
      <c r="F7493" s="210">
        <f>F7442*'Usages mobilité'!$BG35*(1+'Usages mobilité'!$BH35)^(F$7301-$D$7301)/1000</f>
        <v>0</v>
      </c>
      <c r="G7493" s="210">
        <f>G7442*'Usages mobilité'!$BG35*(1+'Usages mobilité'!$BH35)^(G$7301-$D$7301)/1000</f>
        <v>0</v>
      </c>
      <c r="H7493" s="210">
        <f>H7442*'Usages mobilité'!$BG35*(1+'Usages mobilité'!$BH35)^(H$7301-$D$7301)/1000</f>
        <v>0</v>
      </c>
      <c r="I7493" s="210">
        <f>I7442*'Usages mobilité'!$BG35*(1+'Usages mobilité'!$BH35)^(I$7301-$D$7301)/1000</f>
        <v>0</v>
      </c>
      <c r="J7493" s="210">
        <f>J7442*'Usages mobilité'!$BG35*(1+'Usages mobilité'!$BH35)^(J$7301-$D$7301)/1000</f>
        <v>0</v>
      </c>
      <c r="K7493" s="210">
        <f>K7442*'Usages mobilité'!$BG35*(1+'Usages mobilité'!$BH35)^(K$7301-$D$7301)/1000</f>
        <v>0</v>
      </c>
      <c r="L7493" s="210">
        <f>L7442*'Usages mobilité'!$BG35*(1+'Usages mobilité'!$BH35)^(L$7301-$D$7301)/1000</f>
        <v>0</v>
      </c>
      <c r="M7493" s="210">
        <f>M7442*'Usages mobilité'!$BG35*(1+'Usages mobilité'!$BH35)^(M$7301-$D$7301)/1000</f>
        <v>0</v>
      </c>
      <c r="N7493" s="210">
        <f>N7442*'Usages mobilité'!$BG35*(1+'Usages mobilité'!$BH35)^(N$7301-$D$7301)/1000</f>
        <v>0</v>
      </c>
      <c r="O7493" s="210">
        <f>O7442*'Usages mobilité'!$BG35*(1+'Usages mobilité'!$BH35)^(O$7301-$D$7301)/1000</f>
        <v>0</v>
      </c>
      <c r="P7493" s="210">
        <f>P7442*'Usages mobilité'!$BG35*(1+'Usages mobilité'!$BH35)^(P$7301-$D$7301)/1000</f>
        <v>0</v>
      </c>
      <c r="Q7493" s="210">
        <f>Q7442*'Usages mobilité'!$BG35*(1+'Usages mobilité'!$BH35)^(Q$7301-$D$7301)/1000</f>
        <v>0</v>
      </c>
      <c r="R7493" s="210">
        <f>R7442*'Usages mobilité'!$BG35*(1+'Usages mobilité'!$BH35)^(R$7301-$D$7301)/1000</f>
        <v>0</v>
      </c>
    </row>
    <row r="7494" spans="1:18" hidden="1" outlineLevel="2" x14ac:dyDescent="0.35">
      <c r="A7494" s="209" t="str">
        <f>'Usages mobilité'!A36</f>
        <v>Usage mobilité n°33</v>
      </c>
      <c r="B7494" s="209" t="s">
        <v>639</v>
      </c>
      <c r="C7494" s="209"/>
      <c r="D7494" s="210">
        <f>D7443*'Usages mobilité'!$BG36*(1+'Usages mobilité'!$BH36)^(D$7301-$D$7301)/1000</f>
        <v>0</v>
      </c>
      <c r="E7494" s="210">
        <f>E7443*'Usages mobilité'!$BG36*(1+'Usages mobilité'!$BH36)^(E$7301-$D$7301)/1000</f>
        <v>0</v>
      </c>
      <c r="F7494" s="210">
        <f>F7443*'Usages mobilité'!$BG36*(1+'Usages mobilité'!$BH36)^(F$7301-$D$7301)/1000</f>
        <v>0</v>
      </c>
      <c r="G7494" s="210">
        <f>G7443*'Usages mobilité'!$BG36*(1+'Usages mobilité'!$BH36)^(G$7301-$D$7301)/1000</f>
        <v>0</v>
      </c>
      <c r="H7494" s="210">
        <f>H7443*'Usages mobilité'!$BG36*(1+'Usages mobilité'!$BH36)^(H$7301-$D$7301)/1000</f>
        <v>0</v>
      </c>
      <c r="I7494" s="210">
        <f>I7443*'Usages mobilité'!$BG36*(1+'Usages mobilité'!$BH36)^(I$7301-$D$7301)/1000</f>
        <v>0</v>
      </c>
      <c r="J7494" s="210">
        <f>J7443*'Usages mobilité'!$BG36*(1+'Usages mobilité'!$BH36)^(J$7301-$D$7301)/1000</f>
        <v>0</v>
      </c>
      <c r="K7494" s="210">
        <f>K7443*'Usages mobilité'!$BG36*(1+'Usages mobilité'!$BH36)^(K$7301-$D$7301)/1000</f>
        <v>0</v>
      </c>
      <c r="L7494" s="210">
        <f>L7443*'Usages mobilité'!$BG36*(1+'Usages mobilité'!$BH36)^(L$7301-$D$7301)/1000</f>
        <v>0</v>
      </c>
      <c r="M7494" s="210">
        <f>M7443*'Usages mobilité'!$BG36*(1+'Usages mobilité'!$BH36)^(M$7301-$D$7301)/1000</f>
        <v>0</v>
      </c>
      <c r="N7494" s="210">
        <f>N7443*'Usages mobilité'!$BG36*(1+'Usages mobilité'!$BH36)^(N$7301-$D$7301)/1000</f>
        <v>0</v>
      </c>
      <c r="O7494" s="210">
        <f>O7443*'Usages mobilité'!$BG36*(1+'Usages mobilité'!$BH36)^(O$7301-$D$7301)/1000</f>
        <v>0</v>
      </c>
      <c r="P7494" s="210">
        <f>P7443*'Usages mobilité'!$BG36*(1+'Usages mobilité'!$BH36)^(P$7301-$D$7301)/1000</f>
        <v>0</v>
      </c>
      <c r="Q7494" s="210">
        <f>Q7443*'Usages mobilité'!$BG36*(1+'Usages mobilité'!$BH36)^(Q$7301-$D$7301)/1000</f>
        <v>0</v>
      </c>
      <c r="R7494" s="210">
        <f>R7443*'Usages mobilité'!$BG36*(1+'Usages mobilité'!$BH36)^(R$7301-$D$7301)/1000</f>
        <v>0</v>
      </c>
    </row>
    <row r="7495" spans="1:18" hidden="1" outlineLevel="2" x14ac:dyDescent="0.35">
      <c r="A7495" s="209" t="str">
        <f>'Usages mobilité'!A37</f>
        <v>Usage mobilité n°34</v>
      </c>
      <c r="B7495" s="209" t="s">
        <v>639</v>
      </c>
      <c r="C7495" s="209"/>
      <c r="D7495" s="210">
        <f>D7444*'Usages mobilité'!$BG37*(1+'Usages mobilité'!$BH37)^(D$7301-$D$7301)/1000</f>
        <v>0</v>
      </c>
      <c r="E7495" s="210">
        <f>E7444*'Usages mobilité'!$BG37*(1+'Usages mobilité'!$BH37)^(E$7301-$D$7301)/1000</f>
        <v>0</v>
      </c>
      <c r="F7495" s="210">
        <f>F7444*'Usages mobilité'!$BG37*(1+'Usages mobilité'!$BH37)^(F$7301-$D$7301)/1000</f>
        <v>0</v>
      </c>
      <c r="G7495" s="210">
        <f>G7444*'Usages mobilité'!$BG37*(1+'Usages mobilité'!$BH37)^(G$7301-$D$7301)/1000</f>
        <v>0</v>
      </c>
      <c r="H7495" s="210">
        <f>H7444*'Usages mobilité'!$BG37*(1+'Usages mobilité'!$BH37)^(H$7301-$D$7301)/1000</f>
        <v>0</v>
      </c>
      <c r="I7495" s="210">
        <f>I7444*'Usages mobilité'!$BG37*(1+'Usages mobilité'!$BH37)^(I$7301-$D$7301)/1000</f>
        <v>0</v>
      </c>
      <c r="J7495" s="210">
        <f>J7444*'Usages mobilité'!$BG37*(1+'Usages mobilité'!$BH37)^(J$7301-$D$7301)/1000</f>
        <v>0</v>
      </c>
      <c r="K7495" s="210">
        <f>K7444*'Usages mobilité'!$BG37*(1+'Usages mobilité'!$BH37)^(K$7301-$D$7301)/1000</f>
        <v>0</v>
      </c>
      <c r="L7495" s="210">
        <f>L7444*'Usages mobilité'!$BG37*(1+'Usages mobilité'!$BH37)^(L$7301-$D$7301)/1000</f>
        <v>0</v>
      </c>
      <c r="M7495" s="210">
        <f>M7444*'Usages mobilité'!$BG37*(1+'Usages mobilité'!$BH37)^(M$7301-$D$7301)/1000</f>
        <v>0</v>
      </c>
      <c r="N7495" s="210">
        <f>N7444*'Usages mobilité'!$BG37*(1+'Usages mobilité'!$BH37)^(N$7301-$D$7301)/1000</f>
        <v>0</v>
      </c>
      <c r="O7495" s="210">
        <f>O7444*'Usages mobilité'!$BG37*(1+'Usages mobilité'!$BH37)^(O$7301-$D$7301)/1000</f>
        <v>0</v>
      </c>
      <c r="P7495" s="210">
        <f>P7444*'Usages mobilité'!$BG37*(1+'Usages mobilité'!$BH37)^(P$7301-$D$7301)/1000</f>
        <v>0</v>
      </c>
      <c r="Q7495" s="210">
        <f>Q7444*'Usages mobilité'!$BG37*(1+'Usages mobilité'!$BH37)^(Q$7301-$D$7301)/1000</f>
        <v>0</v>
      </c>
      <c r="R7495" s="210">
        <f>R7444*'Usages mobilité'!$BG37*(1+'Usages mobilité'!$BH37)^(R$7301-$D$7301)/1000</f>
        <v>0</v>
      </c>
    </row>
    <row r="7496" spans="1:18" hidden="1" outlineLevel="2" x14ac:dyDescent="0.35">
      <c r="A7496" s="209" t="str">
        <f>'Usages mobilité'!A38</f>
        <v>Usage mobilité n°35</v>
      </c>
      <c r="B7496" s="209" t="s">
        <v>639</v>
      </c>
      <c r="C7496" s="209"/>
      <c r="D7496" s="210">
        <f>D7445*'Usages mobilité'!$BG38*(1+'Usages mobilité'!$BH38)^(D$7301-$D$7301)/1000</f>
        <v>0</v>
      </c>
      <c r="E7496" s="210">
        <f>E7445*'Usages mobilité'!$BG38*(1+'Usages mobilité'!$BH38)^(E$7301-$D$7301)/1000</f>
        <v>0</v>
      </c>
      <c r="F7496" s="210">
        <f>F7445*'Usages mobilité'!$BG38*(1+'Usages mobilité'!$BH38)^(F$7301-$D$7301)/1000</f>
        <v>0</v>
      </c>
      <c r="G7496" s="210">
        <f>G7445*'Usages mobilité'!$BG38*(1+'Usages mobilité'!$BH38)^(G$7301-$D$7301)/1000</f>
        <v>0</v>
      </c>
      <c r="H7496" s="210">
        <f>H7445*'Usages mobilité'!$BG38*(1+'Usages mobilité'!$BH38)^(H$7301-$D$7301)/1000</f>
        <v>0</v>
      </c>
      <c r="I7496" s="210">
        <f>I7445*'Usages mobilité'!$BG38*(1+'Usages mobilité'!$BH38)^(I$7301-$D$7301)/1000</f>
        <v>0</v>
      </c>
      <c r="J7496" s="210">
        <f>J7445*'Usages mobilité'!$BG38*(1+'Usages mobilité'!$BH38)^(J$7301-$D$7301)/1000</f>
        <v>0</v>
      </c>
      <c r="K7496" s="210">
        <f>K7445*'Usages mobilité'!$BG38*(1+'Usages mobilité'!$BH38)^(K$7301-$D$7301)/1000</f>
        <v>0</v>
      </c>
      <c r="L7496" s="210">
        <f>L7445*'Usages mobilité'!$BG38*(1+'Usages mobilité'!$BH38)^(L$7301-$D$7301)/1000</f>
        <v>0</v>
      </c>
      <c r="M7496" s="210">
        <f>M7445*'Usages mobilité'!$BG38*(1+'Usages mobilité'!$BH38)^(M$7301-$D$7301)/1000</f>
        <v>0</v>
      </c>
      <c r="N7496" s="210">
        <f>N7445*'Usages mobilité'!$BG38*(1+'Usages mobilité'!$BH38)^(N$7301-$D$7301)/1000</f>
        <v>0</v>
      </c>
      <c r="O7496" s="210">
        <f>O7445*'Usages mobilité'!$BG38*(1+'Usages mobilité'!$BH38)^(O$7301-$D$7301)/1000</f>
        <v>0</v>
      </c>
      <c r="P7496" s="210">
        <f>P7445*'Usages mobilité'!$BG38*(1+'Usages mobilité'!$BH38)^(P$7301-$D$7301)/1000</f>
        <v>0</v>
      </c>
      <c r="Q7496" s="210">
        <f>Q7445*'Usages mobilité'!$BG38*(1+'Usages mobilité'!$BH38)^(Q$7301-$D$7301)/1000</f>
        <v>0</v>
      </c>
      <c r="R7496" s="210">
        <f>R7445*'Usages mobilité'!$BG38*(1+'Usages mobilité'!$BH38)^(R$7301-$D$7301)/1000</f>
        <v>0</v>
      </c>
    </row>
    <row r="7497" spans="1:18" hidden="1" outlineLevel="2" x14ac:dyDescent="0.35">
      <c r="A7497" s="209" t="str">
        <f>'Usages mobilité'!A39</f>
        <v>Usage mobilité n°36</v>
      </c>
      <c r="B7497" s="209" t="s">
        <v>639</v>
      </c>
      <c r="C7497" s="209"/>
      <c r="D7497" s="210">
        <f>D7446*'Usages mobilité'!$BG39*(1+'Usages mobilité'!$BH39)^(D$7301-$D$7301)/1000</f>
        <v>0</v>
      </c>
      <c r="E7497" s="210">
        <f>E7446*'Usages mobilité'!$BG39*(1+'Usages mobilité'!$BH39)^(E$7301-$D$7301)/1000</f>
        <v>0</v>
      </c>
      <c r="F7497" s="210">
        <f>F7446*'Usages mobilité'!$BG39*(1+'Usages mobilité'!$BH39)^(F$7301-$D$7301)/1000</f>
        <v>0</v>
      </c>
      <c r="G7497" s="210">
        <f>G7446*'Usages mobilité'!$BG39*(1+'Usages mobilité'!$BH39)^(G$7301-$D$7301)/1000</f>
        <v>0</v>
      </c>
      <c r="H7497" s="210">
        <f>H7446*'Usages mobilité'!$BG39*(1+'Usages mobilité'!$BH39)^(H$7301-$D$7301)/1000</f>
        <v>0</v>
      </c>
      <c r="I7497" s="210">
        <f>I7446*'Usages mobilité'!$BG39*(1+'Usages mobilité'!$BH39)^(I$7301-$D$7301)/1000</f>
        <v>0</v>
      </c>
      <c r="J7497" s="210">
        <f>J7446*'Usages mobilité'!$BG39*(1+'Usages mobilité'!$BH39)^(J$7301-$D$7301)/1000</f>
        <v>0</v>
      </c>
      <c r="K7497" s="210">
        <f>K7446*'Usages mobilité'!$BG39*(1+'Usages mobilité'!$BH39)^(K$7301-$D$7301)/1000</f>
        <v>0</v>
      </c>
      <c r="L7497" s="210">
        <f>L7446*'Usages mobilité'!$BG39*(1+'Usages mobilité'!$BH39)^(L$7301-$D$7301)/1000</f>
        <v>0</v>
      </c>
      <c r="M7497" s="210">
        <f>M7446*'Usages mobilité'!$BG39*(1+'Usages mobilité'!$BH39)^(M$7301-$D$7301)/1000</f>
        <v>0</v>
      </c>
      <c r="N7497" s="210">
        <f>N7446*'Usages mobilité'!$BG39*(1+'Usages mobilité'!$BH39)^(N$7301-$D$7301)/1000</f>
        <v>0</v>
      </c>
      <c r="O7497" s="210">
        <f>O7446*'Usages mobilité'!$BG39*(1+'Usages mobilité'!$BH39)^(O$7301-$D$7301)/1000</f>
        <v>0</v>
      </c>
      <c r="P7497" s="210">
        <f>P7446*'Usages mobilité'!$BG39*(1+'Usages mobilité'!$BH39)^(P$7301-$D$7301)/1000</f>
        <v>0</v>
      </c>
      <c r="Q7497" s="210">
        <f>Q7446*'Usages mobilité'!$BG39*(1+'Usages mobilité'!$BH39)^(Q$7301-$D$7301)/1000</f>
        <v>0</v>
      </c>
      <c r="R7497" s="210">
        <f>R7446*'Usages mobilité'!$BG39*(1+'Usages mobilité'!$BH39)^(R$7301-$D$7301)/1000</f>
        <v>0</v>
      </c>
    </row>
    <row r="7498" spans="1:18" hidden="1" outlineLevel="2" x14ac:dyDescent="0.35">
      <c r="A7498" s="209" t="str">
        <f>'Usages mobilité'!A40</f>
        <v>Usage mobilité n°37</v>
      </c>
      <c r="B7498" s="209" t="s">
        <v>639</v>
      </c>
      <c r="C7498" s="209"/>
      <c r="D7498" s="210">
        <f>D7447*'Usages mobilité'!$BG40*(1+'Usages mobilité'!$BH40)^(D$7301-$D$7301)/1000</f>
        <v>0</v>
      </c>
      <c r="E7498" s="210">
        <f>E7447*'Usages mobilité'!$BG40*(1+'Usages mobilité'!$BH40)^(E$7301-$D$7301)/1000</f>
        <v>0</v>
      </c>
      <c r="F7498" s="210">
        <f>F7447*'Usages mobilité'!$BG40*(1+'Usages mobilité'!$BH40)^(F$7301-$D$7301)/1000</f>
        <v>0</v>
      </c>
      <c r="G7498" s="210">
        <f>G7447*'Usages mobilité'!$BG40*(1+'Usages mobilité'!$BH40)^(G$7301-$D$7301)/1000</f>
        <v>0</v>
      </c>
      <c r="H7498" s="210">
        <f>H7447*'Usages mobilité'!$BG40*(1+'Usages mobilité'!$BH40)^(H$7301-$D$7301)/1000</f>
        <v>0</v>
      </c>
      <c r="I7498" s="210">
        <f>I7447*'Usages mobilité'!$BG40*(1+'Usages mobilité'!$BH40)^(I$7301-$D$7301)/1000</f>
        <v>0</v>
      </c>
      <c r="J7498" s="210">
        <f>J7447*'Usages mobilité'!$BG40*(1+'Usages mobilité'!$BH40)^(J$7301-$D$7301)/1000</f>
        <v>0</v>
      </c>
      <c r="K7498" s="210">
        <f>K7447*'Usages mobilité'!$BG40*(1+'Usages mobilité'!$BH40)^(K$7301-$D$7301)/1000</f>
        <v>0</v>
      </c>
      <c r="L7498" s="210">
        <f>L7447*'Usages mobilité'!$BG40*(1+'Usages mobilité'!$BH40)^(L$7301-$D$7301)/1000</f>
        <v>0</v>
      </c>
      <c r="M7498" s="210">
        <f>M7447*'Usages mobilité'!$BG40*(1+'Usages mobilité'!$BH40)^(M$7301-$D$7301)/1000</f>
        <v>0</v>
      </c>
      <c r="N7498" s="210">
        <f>N7447*'Usages mobilité'!$BG40*(1+'Usages mobilité'!$BH40)^(N$7301-$D$7301)/1000</f>
        <v>0</v>
      </c>
      <c r="O7498" s="210">
        <f>O7447*'Usages mobilité'!$BG40*(1+'Usages mobilité'!$BH40)^(O$7301-$D$7301)/1000</f>
        <v>0</v>
      </c>
      <c r="P7498" s="210">
        <f>P7447*'Usages mobilité'!$BG40*(1+'Usages mobilité'!$BH40)^(P$7301-$D$7301)/1000</f>
        <v>0</v>
      </c>
      <c r="Q7498" s="210">
        <f>Q7447*'Usages mobilité'!$BG40*(1+'Usages mobilité'!$BH40)^(Q$7301-$D$7301)/1000</f>
        <v>0</v>
      </c>
      <c r="R7498" s="210">
        <f>R7447*'Usages mobilité'!$BG40*(1+'Usages mobilité'!$BH40)^(R$7301-$D$7301)/1000</f>
        <v>0</v>
      </c>
    </row>
    <row r="7499" spans="1:18" hidden="1" outlineLevel="2" x14ac:dyDescent="0.35">
      <c r="A7499" s="209" t="str">
        <f>'Usages mobilité'!A41</f>
        <v>Usage mobilité n°38</v>
      </c>
      <c r="B7499" s="209" t="s">
        <v>639</v>
      </c>
      <c r="C7499" s="209"/>
      <c r="D7499" s="210">
        <f>D7448*'Usages mobilité'!$BG41*(1+'Usages mobilité'!$BH41)^(D$7301-$D$7301)/1000</f>
        <v>0</v>
      </c>
      <c r="E7499" s="210">
        <f>E7448*'Usages mobilité'!$BG41*(1+'Usages mobilité'!$BH41)^(E$7301-$D$7301)/1000</f>
        <v>0</v>
      </c>
      <c r="F7499" s="210">
        <f>F7448*'Usages mobilité'!$BG41*(1+'Usages mobilité'!$BH41)^(F$7301-$D$7301)/1000</f>
        <v>0</v>
      </c>
      <c r="G7499" s="210">
        <f>G7448*'Usages mobilité'!$BG41*(1+'Usages mobilité'!$BH41)^(G$7301-$D$7301)/1000</f>
        <v>0</v>
      </c>
      <c r="H7499" s="210">
        <f>H7448*'Usages mobilité'!$BG41*(1+'Usages mobilité'!$BH41)^(H$7301-$D$7301)/1000</f>
        <v>0</v>
      </c>
      <c r="I7499" s="210">
        <f>I7448*'Usages mobilité'!$BG41*(1+'Usages mobilité'!$BH41)^(I$7301-$D$7301)/1000</f>
        <v>0</v>
      </c>
      <c r="J7499" s="210">
        <f>J7448*'Usages mobilité'!$BG41*(1+'Usages mobilité'!$BH41)^(J$7301-$D$7301)/1000</f>
        <v>0</v>
      </c>
      <c r="K7499" s="210">
        <f>K7448*'Usages mobilité'!$BG41*(1+'Usages mobilité'!$BH41)^(K$7301-$D$7301)/1000</f>
        <v>0</v>
      </c>
      <c r="L7499" s="210">
        <f>L7448*'Usages mobilité'!$BG41*(1+'Usages mobilité'!$BH41)^(L$7301-$D$7301)/1000</f>
        <v>0</v>
      </c>
      <c r="M7499" s="210">
        <f>M7448*'Usages mobilité'!$BG41*(1+'Usages mobilité'!$BH41)^(M$7301-$D$7301)/1000</f>
        <v>0</v>
      </c>
      <c r="N7499" s="210">
        <f>N7448*'Usages mobilité'!$BG41*(1+'Usages mobilité'!$BH41)^(N$7301-$D$7301)/1000</f>
        <v>0</v>
      </c>
      <c r="O7499" s="210">
        <f>O7448*'Usages mobilité'!$BG41*(1+'Usages mobilité'!$BH41)^(O$7301-$D$7301)/1000</f>
        <v>0</v>
      </c>
      <c r="P7499" s="210">
        <f>P7448*'Usages mobilité'!$BG41*(1+'Usages mobilité'!$BH41)^(P$7301-$D$7301)/1000</f>
        <v>0</v>
      </c>
      <c r="Q7499" s="210">
        <f>Q7448*'Usages mobilité'!$BG41*(1+'Usages mobilité'!$BH41)^(Q$7301-$D$7301)/1000</f>
        <v>0</v>
      </c>
      <c r="R7499" s="210">
        <f>R7448*'Usages mobilité'!$BG41*(1+'Usages mobilité'!$BH41)^(R$7301-$D$7301)/1000</f>
        <v>0</v>
      </c>
    </row>
    <row r="7500" spans="1:18" hidden="1" outlineLevel="2" x14ac:dyDescent="0.35">
      <c r="A7500" s="209" t="str">
        <f>'Usages mobilité'!A42</f>
        <v>Usage mobilité n°39</v>
      </c>
      <c r="B7500" s="209" t="s">
        <v>639</v>
      </c>
      <c r="C7500" s="209"/>
      <c r="D7500" s="210">
        <f>D7449*'Usages mobilité'!$BG42*(1+'Usages mobilité'!$BH42)^(D$7301-$D$7301)/1000</f>
        <v>0</v>
      </c>
      <c r="E7500" s="210">
        <f>E7449*'Usages mobilité'!$BG42*(1+'Usages mobilité'!$BH42)^(E$7301-$D$7301)/1000</f>
        <v>0</v>
      </c>
      <c r="F7500" s="210">
        <f>F7449*'Usages mobilité'!$BG42*(1+'Usages mobilité'!$BH42)^(F$7301-$D$7301)/1000</f>
        <v>0</v>
      </c>
      <c r="G7500" s="210">
        <f>G7449*'Usages mobilité'!$BG42*(1+'Usages mobilité'!$BH42)^(G$7301-$D$7301)/1000</f>
        <v>0</v>
      </c>
      <c r="H7500" s="210">
        <f>H7449*'Usages mobilité'!$BG42*(1+'Usages mobilité'!$BH42)^(H$7301-$D$7301)/1000</f>
        <v>0</v>
      </c>
      <c r="I7500" s="210">
        <f>I7449*'Usages mobilité'!$BG42*(1+'Usages mobilité'!$BH42)^(I$7301-$D$7301)/1000</f>
        <v>0</v>
      </c>
      <c r="J7500" s="210">
        <f>J7449*'Usages mobilité'!$BG42*(1+'Usages mobilité'!$BH42)^(J$7301-$D$7301)/1000</f>
        <v>0</v>
      </c>
      <c r="K7500" s="210">
        <f>K7449*'Usages mobilité'!$BG42*(1+'Usages mobilité'!$BH42)^(K$7301-$D$7301)/1000</f>
        <v>0</v>
      </c>
      <c r="L7500" s="210">
        <f>L7449*'Usages mobilité'!$BG42*(1+'Usages mobilité'!$BH42)^(L$7301-$D$7301)/1000</f>
        <v>0</v>
      </c>
      <c r="M7500" s="210">
        <f>M7449*'Usages mobilité'!$BG42*(1+'Usages mobilité'!$BH42)^(M$7301-$D$7301)/1000</f>
        <v>0</v>
      </c>
      <c r="N7500" s="210">
        <f>N7449*'Usages mobilité'!$BG42*(1+'Usages mobilité'!$BH42)^(N$7301-$D$7301)/1000</f>
        <v>0</v>
      </c>
      <c r="O7500" s="210">
        <f>O7449*'Usages mobilité'!$BG42*(1+'Usages mobilité'!$BH42)^(O$7301-$D$7301)/1000</f>
        <v>0</v>
      </c>
      <c r="P7500" s="210">
        <f>P7449*'Usages mobilité'!$BG42*(1+'Usages mobilité'!$BH42)^(P$7301-$D$7301)/1000</f>
        <v>0</v>
      </c>
      <c r="Q7500" s="210">
        <f>Q7449*'Usages mobilité'!$BG42*(1+'Usages mobilité'!$BH42)^(Q$7301-$D$7301)/1000</f>
        <v>0</v>
      </c>
      <c r="R7500" s="210">
        <f>R7449*'Usages mobilité'!$BG42*(1+'Usages mobilité'!$BH42)^(R$7301-$D$7301)/1000</f>
        <v>0</v>
      </c>
    </row>
    <row r="7501" spans="1:18" hidden="1" outlineLevel="2" x14ac:dyDescent="0.35">
      <c r="A7501" s="209" t="str">
        <f>'Usages mobilité'!A43</f>
        <v>Usage mobilité n°40</v>
      </c>
      <c r="B7501" s="209" t="s">
        <v>639</v>
      </c>
      <c r="C7501" s="209"/>
      <c r="D7501" s="210">
        <f>D7450*'Usages mobilité'!$BG43*(1+'Usages mobilité'!$BH43)^(D$7301-$D$7301)/1000</f>
        <v>0</v>
      </c>
      <c r="E7501" s="210">
        <f>E7450*'Usages mobilité'!$BG43*(1+'Usages mobilité'!$BH43)^(E$7301-$D$7301)/1000</f>
        <v>0</v>
      </c>
      <c r="F7501" s="210">
        <f>F7450*'Usages mobilité'!$BG43*(1+'Usages mobilité'!$BH43)^(F$7301-$D$7301)/1000</f>
        <v>0</v>
      </c>
      <c r="G7501" s="210">
        <f>G7450*'Usages mobilité'!$BG43*(1+'Usages mobilité'!$BH43)^(G$7301-$D$7301)/1000</f>
        <v>0</v>
      </c>
      <c r="H7501" s="210">
        <f>H7450*'Usages mobilité'!$BG43*(1+'Usages mobilité'!$BH43)^(H$7301-$D$7301)/1000</f>
        <v>0</v>
      </c>
      <c r="I7501" s="210">
        <f>I7450*'Usages mobilité'!$BG43*(1+'Usages mobilité'!$BH43)^(I$7301-$D$7301)/1000</f>
        <v>0</v>
      </c>
      <c r="J7501" s="210">
        <f>J7450*'Usages mobilité'!$BG43*(1+'Usages mobilité'!$BH43)^(J$7301-$D$7301)/1000</f>
        <v>0</v>
      </c>
      <c r="K7501" s="210">
        <f>K7450*'Usages mobilité'!$BG43*(1+'Usages mobilité'!$BH43)^(K$7301-$D$7301)/1000</f>
        <v>0</v>
      </c>
      <c r="L7501" s="210">
        <f>L7450*'Usages mobilité'!$BG43*(1+'Usages mobilité'!$BH43)^(L$7301-$D$7301)/1000</f>
        <v>0</v>
      </c>
      <c r="M7501" s="210">
        <f>M7450*'Usages mobilité'!$BG43*(1+'Usages mobilité'!$BH43)^(M$7301-$D$7301)/1000</f>
        <v>0</v>
      </c>
      <c r="N7501" s="210">
        <f>N7450*'Usages mobilité'!$BG43*(1+'Usages mobilité'!$BH43)^(N$7301-$D$7301)/1000</f>
        <v>0</v>
      </c>
      <c r="O7501" s="210">
        <f>O7450*'Usages mobilité'!$BG43*(1+'Usages mobilité'!$BH43)^(O$7301-$D$7301)/1000</f>
        <v>0</v>
      </c>
      <c r="P7501" s="210">
        <f>P7450*'Usages mobilité'!$BG43*(1+'Usages mobilité'!$BH43)^(P$7301-$D$7301)/1000</f>
        <v>0</v>
      </c>
      <c r="Q7501" s="210">
        <f>Q7450*'Usages mobilité'!$BG43*(1+'Usages mobilité'!$BH43)^(Q$7301-$D$7301)/1000</f>
        <v>0</v>
      </c>
      <c r="R7501" s="210">
        <f>R7450*'Usages mobilité'!$BG43*(1+'Usages mobilité'!$BH43)^(R$7301-$D$7301)/1000</f>
        <v>0</v>
      </c>
    </row>
    <row r="7502" spans="1:18" hidden="1" outlineLevel="2" x14ac:dyDescent="0.35">
      <c r="A7502" s="209" t="str">
        <f>'Usages mobilité'!A44</f>
        <v>Usage mobilité n°41</v>
      </c>
      <c r="B7502" s="209" t="s">
        <v>639</v>
      </c>
      <c r="C7502" s="209"/>
      <c r="D7502" s="210">
        <f>D7451*'Usages mobilité'!$BG44*(1+'Usages mobilité'!$BH44)^(D$7301-$D$7301)/1000</f>
        <v>0</v>
      </c>
      <c r="E7502" s="210">
        <f>E7451*'Usages mobilité'!$BG44*(1+'Usages mobilité'!$BH44)^(E$7301-$D$7301)/1000</f>
        <v>0</v>
      </c>
      <c r="F7502" s="210">
        <f>F7451*'Usages mobilité'!$BG44*(1+'Usages mobilité'!$BH44)^(F$7301-$D$7301)/1000</f>
        <v>0</v>
      </c>
      <c r="G7502" s="210">
        <f>G7451*'Usages mobilité'!$BG44*(1+'Usages mobilité'!$BH44)^(G$7301-$D$7301)/1000</f>
        <v>0</v>
      </c>
      <c r="H7502" s="210">
        <f>H7451*'Usages mobilité'!$BG44*(1+'Usages mobilité'!$BH44)^(H$7301-$D$7301)/1000</f>
        <v>0</v>
      </c>
      <c r="I7502" s="210">
        <f>I7451*'Usages mobilité'!$BG44*(1+'Usages mobilité'!$BH44)^(I$7301-$D$7301)/1000</f>
        <v>0</v>
      </c>
      <c r="J7502" s="210">
        <f>J7451*'Usages mobilité'!$BG44*(1+'Usages mobilité'!$BH44)^(J$7301-$D$7301)/1000</f>
        <v>0</v>
      </c>
      <c r="K7502" s="210">
        <f>K7451*'Usages mobilité'!$BG44*(1+'Usages mobilité'!$BH44)^(K$7301-$D$7301)/1000</f>
        <v>0</v>
      </c>
      <c r="L7502" s="210">
        <f>L7451*'Usages mobilité'!$BG44*(1+'Usages mobilité'!$BH44)^(L$7301-$D$7301)/1000</f>
        <v>0</v>
      </c>
      <c r="M7502" s="210">
        <f>M7451*'Usages mobilité'!$BG44*(1+'Usages mobilité'!$BH44)^(M$7301-$D$7301)/1000</f>
        <v>0</v>
      </c>
      <c r="N7502" s="210">
        <f>N7451*'Usages mobilité'!$BG44*(1+'Usages mobilité'!$BH44)^(N$7301-$D$7301)/1000</f>
        <v>0</v>
      </c>
      <c r="O7502" s="210">
        <f>O7451*'Usages mobilité'!$BG44*(1+'Usages mobilité'!$BH44)^(O$7301-$D$7301)/1000</f>
        <v>0</v>
      </c>
      <c r="P7502" s="210">
        <f>P7451*'Usages mobilité'!$BG44*(1+'Usages mobilité'!$BH44)^(P$7301-$D$7301)/1000</f>
        <v>0</v>
      </c>
      <c r="Q7502" s="210">
        <f>Q7451*'Usages mobilité'!$BG44*(1+'Usages mobilité'!$BH44)^(Q$7301-$D$7301)/1000</f>
        <v>0</v>
      </c>
      <c r="R7502" s="210">
        <f>R7451*'Usages mobilité'!$BG44*(1+'Usages mobilité'!$BH44)^(R$7301-$D$7301)/1000</f>
        <v>0</v>
      </c>
    </row>
    <row r="7503" spans="1:18" hidden="1" outlineLevel="2" x14ac:dyDescent="0.35">
      <c r="A7503" s="209" t="str">
        <f>'Usages mobilité'!A45</f>
        <v>Usage mobilité n°42</v>
      </c>
      <c r="B7503" s="209" t="s">
        <v>639</v>
      </c>
      <c r="C7503" s="209"/>
      <c r="D7503" s="210">
        <f>D7452*'Usages mobilité'!$BG45*(1+'Usages mobilité'!$BH45)^(D$7301-$D$7301)/1000</f>
        <v>0</v>
      </c>
      <c r="E7503" s="210">
        <f>E7452*'Usages mobilité'!$BG45*(1+'Usages mobilité'!$BH45)^(E$7301-$D$7301)/1000</f>
        <v>0</v>
      </c>
      <c r="F7503" s="210">
        <f>F7452*'Usages mobilité'!$BG45*(1+'Usages mobilité'!$BH45)^(F$7301-$D$7301)/1000</f>
        <v>0</v>
      </c>
      <c r="G7503" s="210">
        <f>G7452*'Usages mobilité'!$BG45*(1+'Usages mobilité'!$BH45)^(G$7301-$D$7301)/1000</f>
        <v>0</v>
      </c>
      <c r="H7503" s="210">
        <f>H7452*'Usages mobilité'!$BG45*(1+'Usages mobilité'!$BH45)^(H$7301-$D$7301)/1000</f>
        <v>0</v>
      </c>
      <c r="I7503" s="210">
        <f>I7452*'Usages mobilité'!$BG45*(1+'Usages mobilité'!$BH45)^(I$7301-$D$7301)/1000</f>
        <v>0</v>
      </c>
      <c r="J7503" s="210">
        <f>J7452*'Usages mobilité'!$BG45*(1+'Usages mobilité'!$BH45)^(J$7301-$D$7301)/1000</f>
        <v>0</v>
      </c>
      <c r="K7503" s="210">
        <f>K7452*'Usages mobilité'!$BG45*(1+'Usages mobilité'!$BH45)^(K$7301-$D$7301)/1000</f>
        <v>0</v>
      </c>
      <c r="L7503" s="210">
        <f>L7452*'Usages mobilité'!$BG45*(1+'Usages mobilité'!$BH45)^(L$7301-$D$7301)/1000</f>
        <v>0</v>
      </c>
      <c r="M7503" s="210">
        <f>M7452*'Usages mobilité'!$BG45*(1+'Usages mobilité'!$BH45)^(M$7301-$D$7301)/1000</f>
        <v>0</v>
      </c>
      <c r="N7503" s="210">
        <f>N7452*'Usages mobilité'!$BG45*(1+'Usages mobilité'!$BH45)^(N$7301-$D$7301)/1000</f>
        <v>0</v>
      </c>
      <c r="O7503" s="210">
        <f>O7452*'Usages mobilité'!$BG45*(1+'Usages mobilité'!$BH45)^(O$7301-$D$7301)/1000</f>
        <v>0</v>
      </c>
      <c r="P7503" s="210">
        <f>P7452*'Usages mobilité'!$BG45*(1+'Usages mobilité'!$BH45)^(P$7301-$D$7301)/1000</f>
        <v>0</v>
      </c>
      <c r="Q7503" s="210">
        <f>Q7452*'Usages mobilité'!$BG45*(1+'Usages mobilité'!$BH45)^(Q$7301-$D$7301)/1000</f>
        <v>0</v>
      </c>
      <c r="R7503" s="210">
        <f>R7452*'Usages mobilité'!$BG45*(1+'Usages mobilité'!$BH45)^(R$7301-$D$7301)/1000</f>
        <v>0</v>
      </c>
    </row>
    <row r="7504" spans="1:18" hidden="1" outlineLevel="2" x14ac:dyDescent="0.35">
      <c r="A7504" s="209" t="str">
        <f>'Usages mobilité'!A46</f>
        <v>Usage mobilité n°43</v>
      </c>
      <c r="B7504" s="209" t="s">
        <v>639</v>
      </c>
      <c r="C7504" s="209"/>
      <c r="D7504" s="210">
        <f>D7453*'Usages mobilité'!$BG46*(1+'Usages mobilité'!$BH46)^(D$7301-$D$7301)/1000</f>
        <v>0</v>
      </c>
      <c r="E7504" s="210">
        <f>E7453*'Usages mobilité'!$BG46*(1+'Usages mobilité'!$BH46)^(E$7301-$D$7301)/1000</f>
        <v>0</v>
      </c>
      <c r="F7504" s="210">
        <f>F7453*'Usages mobilité'!$BG46*(1+'Usages mobilité'!$BH46)^(F$7301-$D$7301)/1000</f>
        <v>0</v>
      </c>
      <c r="G7504" s="210">
        <f>G7453*'Usages mobilité'!$BG46*(1+'Usages mobilité'!$BH46)^(G$7301-$D$7301)/1000</f>
        <v>0</v>
      </c>
      <c r="H7504" s="210">
        <f>H7453*'Usages mobilité'!$BG46*(1+'Usages mobilité'!$BH46)^(H$7301-$D$7301)/1000</f>
        <v>0</v>
      </c>
      <c r="I7504" s="210">
        <f>I7453*'Usages mobilité'!$BG46*(1+'Usages mobilité'!$BH46)^(I$7301-$D$7301)/1000</f>
        <v>0</v>
      </c>
      <c r="J7504" s="210">
        <f>J7453*'Usages mobilité'!$BG46*(1+'Usages mobilité'!$BH46)^(J$7301-$D$7301)/1000</f>
        <v>0</v>
      </c>
      <c r="K7504" s="210">
        <f>K7453*'Usages mobilité'!$BG46*(1+'Usages mobilité'!$BH46)^(K$7301-$D$7301)/1000</f>
        <v>0</v>
      </c>
      <c r="L7504" s="210">
        <f>L7453*'Usages mobilité'!$BG46*(1+'Usages mobilité'!$BH46)^(L$7301-$D$7301)/1000</f>
        <v>0</v>
      </c>
      <c r="M7504" s="210">
        <f>M7453*'Usages mobilité'!$BG46*(1+'Usages mobilité'!$BH46)^(M$7301-$D$7301)/1000</f>
        <v>0</v>
      </c>
      <c r="N7504" s="210">
        <f>N7453*'Usages mobilité'!$BG46*(1+'Usages mobilité'!$BH46)^(N$7301-$D$7301)/1000</f>
        <v>0</v>
      </c>
      <c r="O7504" s="210">
        <f>O7453*'Usages mobilité'!$BG46*(1+'Usages mobilité'!$BH46)^(O$7301-$D$7301)/1000</f>
        <v>0</v>
      </c>
      <c r="P7504" s="210">
        <f>P7453*'Usages mobilité'!$BG46*(1+'Usages mobilité'!$BH46)^(P$7301-$D$7301)/1000</f>
        <v>0</v>
      </c>
      <c r="Q7504" s="210">
        <f>Q7453*'Usages mobilité'!$BG46*(1+'Usages mobilité'!$BH46)^(Q$7301-$D$7301)/1000</f>
        <v>0</v>
      </c>
      <c r="R7504" s="210">
        <f>R7453*'Usages mobilité'!$BG46*(1+'Usages mobilité'!$BH46)^(R$7301-$D$7301)/1000</f>
        <v>0</v>
      </c>
    </row>
    <row r="7505" spans="1:18" hidden="1" outlineLevel="2" x14ac:dyDescent="0.35">
      <c r="A7505" s="209" t="str">
        <f>'Usages mobilité'!A47</f>
        <v>Usage mobilité n°44</v>
      </c>
      <c r="B7505" s="209" t="s">
        <v>639</v>
      </c>
      <c r="C7505" s="209"/>
      <c r="D7505" s="210">
        <f>D7454*'Usages mobilité'!$BG47*(1+'Usages mobilité'!$BH47)^(D$7301-$D$7301)/1000</f>
        <v>0</v>
      </c>
      <c r="E7505" s="210">
        <f>E7454*'Usages mobilité'!$BG47*(1+'Usages mobilité'!$BH47)^(E$7301-$D$7301)/1000</f>
        <v>0</v>
      </c>
      <c r="F7505" s="210">
        <f>F7454*'Usages mobilité'!$BG47*(1+'Usages mobilité'!$BH47)^(F$7301-$D$7301)/1000</f>
        <v>0</v>
      </c>
      <c r="G7505" s="210">
        <f>G7454*'Usages mobilité'!$BG47*(1+'Usages mobilité'!$BH47)^(G$7301-$D$7301)/1000</f>
        <v>0</v>
      </c>
      <c r="H7505" s="210">
        <f>H7454*'Usages mobilité'!$BG47*(1+'Usages mobilité'!$BH47)^(H$7301-$D$7301)/1000</f>
        <v>0</v>
      </c>
      <c r="I7505" s="210">
        <f>I7454*'Usages mobilité'!$BG47*(1+'Usages mobilité'!$BH47)^(I$7301-$D$7301)/1000</f>
        <v>0</v>
      </c>
      <c r="J7505" s="210">
        <f>J7454*'Usages mobilité'!$BG47*(1+'Usages mobilité'!$BH47)^(J$7301-$D$7301)/1000</f>
        <v>0</v>
      </c>
      <c r="K7505" s="210">
        <f>K7454*'Usages mobilité'!$BG47*(1+'Usages mobilité'!$BH47)^(K$7301-$D$7301)/1000</f>
        <v>0</v>
      </c>
      <c r="L7505" s="210">
        <f>L7454*'Usages mobilité'!$BG47*(1+'Usages mobilité'!$BH47)^(L$7301-$D$7301)/1000</f>
        <v>0</v>
      </c>
      <c r="M7505" s="210">
        <f>M7454*'Usages mobilité'!$BG47*(1+'Usages mobilité'!$BH47)^(M$7301-$D$7301)/1000</f>
        <v>0</v>
      </c>
      <c r="N7505" s="210">
        <f>N7454*'Usages mobilité'!$BG47*(1+'Usages mobilité'!$BH47)^(N$7301-$D$7301)/1000</f>
        <v>0</v>
      </c>
      <c r="O7505" s="210">
        <f>O7454*'Usages mobilité'!$BG47*(1+'Usages mobilité'!$BH47)^(O$7301-$D$7301)/1000</f>
        <v>0</v>
      </c>
      <c r="P7505" s="210">
        <f>P7454*'Usages mobilité'!$BG47*(1+'Usages mobilité'!$BH47)^(P$7301-$D$7301)/1000</f>
        <v>0</v>
      </c>
      <c r="Q7505" s="210">
        <f>Q7454*'Usages mobilité'!$BG47*(1+'Usages mobilité'!$BH47)^(Q$7301-$D$7301)/1000</f>
        <v>0</v>
      </c>
      <c r="R7505" s="210">
        <f>R7454*'Usages mobilité'!$BG47*(1+'Usages mobilité'!$BH47)^(R$7301-$D$7301)/1000</f>
        <v>0</v>
      </c>
    </row>
    <row r="7506" spans="1:18" hidden="1" outlineLevel="2" x14ac:dyDescent="0.35">
      <c r="A7506" s="209" t="str">
        <f>'Usages mobilité'!A48</f>
        <v>Usage mobilité n°45</v>
      </c>
      <c r="B7506" s="209" t="s">
        <v>639</v>
      </c>
      <c r="C7506" s="209"/>
      <c r="D7506" s="210">
        <f>D7455*'Usages mobilité'!$BG48*(1+'Usages mobilité'!$BH48)^(D$7301-$D$7301)/1000</f>
        <v>0</v>
      </c>
      <c r="E7506" s="210">
        <f>E7455*'Usages mobilité'!$BG48*(1+'Usages mobilité'!$BH48)^(E$7301-$D$7301)/1000</f>
        <v>0</v>
      </c>
      <c r="F7506" s="210">
        <f>F7455*'Usages mobilité'!$BG48*(1+'Usages mobilité'!$BH48)^(F$7301-$D$7301)/1000</f>
        <v>0</v>
      </c>
      <c r="G7506" s="210">
        <f>G7455*'Usages mobilité'!$BG48*(1+'Usages mobilité'!$BH48)^(G$7301-$D$7301)/1000</f>
        <v>0</v>
      </c>
      <c r="H7506" s="210">
        <f>H7455*'Usages mobilité'!$BG48*(1+'Usages mobilité'!$BH48)^(H$7301-$D$7301)/1000</f>
        <v>0</v>
      </c>
      <c r="I7506" s="210">
        <f>I7455*'Usages mobilité'!$BG48*(1+'Usages mobilité'!$BH48)^(I$7301-$D$7301)/1000</f>
        <v>0</v>
      </c>
      <c r="J7506" s="210">
        <f>J7455*'Usages mobilité'!$BG48*(1+'Usages mobilité'!$BH48)^(J$7301-$D$7301)/1000</f>
        <v>0</v>
      </c>
      <c r="K7506" s="210">
        <f>K7455*'Usages mobilité'!$BG48*(1+'Usages mobilité'!$BH48)^(K$7301-$D$7301)/1000</f>
        <v>0</v>
      </c>
      <c r="L7506" s="210">
        <f>L7455*'Usages mobilité'!$BG48*(1+'Usages mobilité'!$BH48)^(L$7301-$D$7301)/1000</f>
        <v>0</v>
      </c>
      <c r="M7506" s="210">
        <f>M7455*'Usages mobilité'!$BG48*(1+'Usages mobilité'!$BH48)^(M$7301-$D$7301)/1000</f>
        <v>0</v>
      </c>
      <c r="N7506" s="210">
        <f>N7455*'Usages mobilité'!$BG48*(1+'Usages mobilité'!$BH48)^(N$7301-$D$7301)/1000</f>
        <v>0</v>
      </c>
      <c r="O7506" s="210">
        <f>O7455*'Usages mobilité'!$BG48*(1+'Usages mobilité'!$BH48)^(O$7301-$D$7301)/1000</f>
        <v>0</v>
      </c>
      <c r="P7506" s="210">
        <f>P7455*'Usages mobilité'!$BG48*(1+'Usages mobilité'!$BH48)^(P$7301-$D$7301)/1000</f>
        <v>0</v>
      </c>
      <c r="Q7506" s="210">
        <f>Q7455*'Usages mobilité'!$BG48*(1+'Usages mobilité'!$BH48)^(Q$7301-$D$7301)/1000</f>
        <v>0</v>
      </c>
      <c r="R7506" s="210">
        <f>R7455*'Usages mobilité'!$BG48*(1+'Usages mobilité'!$BH48)^(R$7301-$D$7301)/1000</f>
        <v>0</v>
      </c>
    </row>
    <row r="7507" spans="1:18" hidden="1" outlineLevel="2" x14ac:dyDescent="0.35">
      <c r="A7507" s="209" t="str">
        <f>'Usages mobilité'!A49</f>
        <v>Usage mobilité n°46</v>
      </c>
      <c r="B7507" s="209" t="s">
        <v>639</v>
      </c>
      <c r="C7507" s="209"/>
      <c r="D7507" s="210">
        <f>D7456*'Usages mobilité'!$BG49*(1+'Usages mobilité'!$BH49)^(D$7301-$D$7301)/1000</f>
        <v>0</v>
      </c>
      <c r="E7507" s="210">
        <f>E7456*'Usages mobilité'!$BG49*(1+'Usages mobilité'!$BH49)^(E$7301-$D$7301)/1000</f>
        <v>0</v>
      </c>
      <c r="F7507" s="210">
        <f>F7456*'Usages mobilité'!$BG49*(1+'Usages mobilité'!$BH49)^(F$7301-$D$7301)/1000</f>
        <v>0</v>
      </c>
      <c r="G7507" s="210">
        <f>G7456*'Usages mobilité'!$BG49*(1+'Usages mobilité'!$BH49)^(G$7301-$D$7301)/1000</f>
        <v>0</v>
      </c>
      <c r="H7507" s="210">
        <f>H7456*'Usages mobilité'!$BG49*(1+'Usages mobilité'!$BH49)^(H$7301-$D$7301)/1000</f>
        <v>0</v>
      </c>
      <c r="I7507" s="210">
        <f>I7456*'Usages mobilité'!$BG49*(1+'Usages mobilité'!$BH49)^(I$7301-$D$7301)/1000</f>
        <v>0</v>
      </c>
      <c r="J7507" s="210">
        <f>J7456*'Usages mobilité'!$BG49*(1+'Usages mobilité'!$BH49)^(J$7301-$D$7301)/1000</f>
        <v>0</v>
      </c>
      <c r="K7507" s="210">
        <f>K7456*'Usages mobilité'!$BG49*(1+'Usages mobilité'!$BH49)^(K$7301-$D$7301)/1000</f>
        <v>0</v>
      </c>
      <c r="L7507" s="210">
        <f>L7456*'Usages mobilité'!$BG49*(1+'Usages mobilité'!$BH49)^(L$7301-$D$7301)/1000</f>
        <v>0</v>
      </c>
      <c r="M7507" s="210">
        <f>M7456*'Usages mobilité'!$BG49*(1+'Usages mobilité'!$BH49)^(M$7301-$D$7301)/1000</f>
        <v>0</v>
      </c>
      <c r="N7507" s="210">
        <f>N7456*'Usages mobilité'!$BG49*(1+'Usages mobilité'!$BH49)^(N$7301-$D$7301)/1000</f>
        <v>0</v>
      </c>
      <c r="O7507" s="210">
        <f>O7456*'Usages mobilité'!$BG49*(1+'Usages mobilité'!$BH49)^(O$7301-$D$7301)/1000</f>
        <v>0</v>
      </c>
      <c r="P7507" s="210">
        <f>P7456*'Usages mobilité'!$BG49*(1+'Usages mobilité'!$BH49)^(P$7301-$D$7301)/1000</f>
        <v>0</v>
      </c>
      <c r="Q7507" s="210">
        <f>Q7456*'Usages mobilité'!$BG49*(1+'Usages mobilité'!$BH49)^(Q$7301-$D$7301)/1000</f>
        <v>0</v>
      </c>
      <c r="R7507" s="210">
        <f>R7456*'Usages mobilité'!$BG49*(1+'Usages mobilité'!$BH49)^(R$7301-$D$7301)/1000</f>
        <v>0</v>
      </c>
    </row>
    <row r="7508" spans="1:18" hidden="1" outlineLevel="2" x14ac:dyDescent="0.35">
      <c r="A7508" s="209" t="str">
        <f>'Usages mobilité'!A50</f>
        <v>Usage mobilité n°47</v>
      </c>
      <c r="B7508" s="209" t="s">
        <v>639</v>
      </c>
      <c r="C7508" s="209"/>
      <c r="D7508" s="210">
        <f>D7457*'Usages mobilité'!$BG50*(1+'Usages mobilité'!$BH50)^(D$7301-$D$7301)/1000</f>
        <v>0</v>
      </c>
      <c r="E7508" s="210">
        <f>E7457*'Usages mobilité'!$BG50*(1+'Usages mobilité'!$BH50)^(E$7301-$D$7301)/1000</f>
        <v>0</v>
      </c>
      <c r="F7508" s="210">
        <f>F7457*'Usages mobilité'!$BG50*(1+'Usages mobilité'!$BH50)^(F$7301-$D$7301)/1000</f>
        <v>0</v>
      </c>
      <c r="G7508" s="210">
        <f>G7457*'Usages mobilité'!$BG50*(1+'Usages mobilité'!$BH50)^(G$7301-$D$7301)/1000</f>
        <v>0</v>
      </c>
      <c r="H7508" s="210">
        <f>H7457*'Usages mobilité'!$BG50*(1+'Usages mobilité'!$BH50)^(H$7301-$D$7301)/1000</f>
        <v>0</v>
      </c>
      <c r="I7508" s="210">
        <f>I7457*'Usages mobilité'!$BG50*(1+'Usages mobilité'!$BH50)^(I$7301-$D$7301)/1000</f>
        <v>0</v>
      </c>
      <c r="J7508" s="210">
        <f>J7457*'Usages mobilité'!$BG50*(1+'Usages mobilité'!$BH50)^(J$7301-$D$7301)/1000</f>
        <v>0</v>
      </c>
      <c r="K7508" s="210">
        <f>K7457*'Usages mobilité'!$BG50*(1+'Usages mobilité'!$BH50)^(K$7301-$D$7301)/1000</f>
        <v>0</v>
      </c>
      <c r="L7508" s="210">
        <f>L7457*'Usages mobilité'!$BG50*(1+'Usages mobilité'!$BH50)^(L$7301-$D$7301)/1000</f>
        <v>0</v>
      </c>
      <c r="M7508" s="210">
        <f>M7457*'Usages mobilité'!$BG50*(1+'Usages mobilité'!$BH50)^(M$7301-$D$7301)/1000</f>
        <v>0</v>
      </c>
      <c r="N7508" s="210">
        <f>N7457*'Usages mobilité'!$BG50*(1+'Usages mobilité'!$BH50)^(N$7301-$D$7301)/1000</f>
        <v>0</v>
      </c>
      <c r="O7508" s="210">
        <f>O7457*'Usages mobilité'!$BG50*(1+'Usages mobilité'!$BH50)^(O$7301-$D$7301)/1000</f>
        <v>0</v>
      </c>
      <c r="P7508" s="210">
        <f>P7457*'Usages mobilité'!$BG50*(1+'Usages mobilité'!$BH50)^(P$7301-$D$7301)/1000</f>
        <v>0</v>
      </c>
      <c r="Q7508" s="210">
        <f>Q7457*'Usages mobilité'!$BG50*(1+'Usages mobilité'!$BH50)^(Q$7301-$D$7301)/1000</f>
        <v>0</v>
      </c>
      <c r="R7508" s="210">
        <f>R7457*'Usages mobilité'!$BG50*(1+'Usages mobilité'!$BH50)^(R$7301-$D$7301)/1000</f>
        <v>0</v>
      </c>
    </row>
    <row r="7509" spans="1:18" hidden="1" outlineLevel="2" x14ac:dyDescent="0.35">
      <c r="A7509" s="209" t="str">
        <f>'Usages mobilité'!A51</f>
        <v>Usage mobilité n°48</v>
      </c>
      <c r="B7509" s="209" t="s">
        <v>639</v>
      </c>
      <c r="C7509" s="209"/>
      <c r="D7509" s="210">
        <f>D7458*'Usages mobilité'!$BG51*(1+'Usages mobilité'!$BH51)^(D$7301-$D$7301)/1000</f>
        <v>0</v>
      </c>
      <c r="E7509" s="210">
        <f>E7458*'Usages mobilité'!$BG51*(1+'Usages mobilité'!$BH51)^(E$7301-$D$7301)/1000</f>
        <v>0</v>
      </c>
      <c r="F7509" s="210">
        <f>F7458*'Usages mobilité'!$BG51*(1+'Usages mobilité'!$BH51)^(F$7301-$D$7301)/1000</f>
        <v>0</v>
      </c>
      <c r="G7509" s="210">
        <f>G7458*'Usages mobilité'!$BG51*(1+'Usages mobilité'!$BH51)^(G$7301-$D$7301)/1000</f>
        <v>0</v>
      </c>
      <c r="H7509" s="210">
        <f>H7458*'Usages mobilité'!$BG51*(1+'Usages mobilité'!$BH51)^(H$7301-$D$7301)/1000</f>
        <v>0</v>
      </c>
      <c r="I7509" s="210">
        <f>I7458*'Usages mobilité'!$BG51*(1+'Usages mobilité'!$BH51)^(I$7301-$D$7301)/1000</f>
        <v>0</v>
      </c>
      <c r="J7509" s="210">
        <f>J7458*'Usages mobilité'!$BG51*(1+'Usages mobilité'!$BH51)^(J$7301-$D$7301)/1000</f>
        <v>0</v>
      </c>
      <c r="K7509" s="210">
        <f>K7458*'Usages mobilité'!$BG51*(1+'Usages mobilité'!$BH51)^(K$7301-$D$7301)/1000</f>
        <v>0</v>
      </c>
      <c r="L7509" s="210">
        <f>L7458*'Usages mobilité'!$BG51*(1+'Usages mobilité'!$BH51)^(L$7301-$D$7301)/1000</f>
        <v>0</v>
      </c>
      <c r="M7509" s="210">
        <f>M7458*'Usages mobilité'!$BG51*(1+'Usages mobilité'!$BH51)^(M$7301-$D$7301)/1000</f>
        <v>0</v>
      </c>
      <c r="N7509" s="210">
        <f>N7458*'Usages mobilité'!$BG51*(1+'Usages mobilité'!$BH51)^(N$7301-$D$7301)/1000</f>
        <v>0</v>
      </c>
      <c r="O7509" s="210">
        <f>O7458*'Usages mobilité'!$BG51*(1+'Usages mobilité'!$BH51)^(O$7301-$D$7301)/1000</f>
        <v>0</v>
      </c>
      <c r="P7509" s="210">
        <f>P7458*'Usages mobilité'!$BG51*(1+'Usages mobilité'!$BH51)^(P$7301-$D$7301)/1000</f>
        <v>0</v>
      </c>
      <c r="Q7509" s="210">
        <f>Q7458*'Usages mobilité'!$BG51*(1+'Usages mobilité'!$BH51)^(Q$7301-$D$7301)/1000</f>
        <v>0</v>
      </c>
      <c r="R7509" s="210">
        <f>R7458*'Usages mobilité'!$BG51*(1+'Usages mobilité'!$BH51)^(R$7301-$D$7301)/1000</f>
        <v>0</v>
      </c>
    </row>
    <row r="7510" spans="1:18" hidden="1" outlineLevel="2" x14ac:dyDescent="0.35">
      <c r="A7510" s="209" t="str">
        <f>'Usages mobilité'!A52</f>
        <v>Usage mobilité n°49</v>
      </c>
      <c r="B7510" s="209" t="s">
        <v>639</v>
      </c>
      <c r="C7510" s="209"/>
      <c r="D7510" s="210">
        <f>D7459*'Usages mobilité'!$BG52*(1+'Usages mobilité'!$BH52)^(D$7301-$D$7301)/1000</f>
        <v>0</v>
      </c>
      <c r="E7510" s="210">
        <f>E7459*'Usages mobilité'!$BG52*(1+'Usages mobilité'!$BH52)^(E$7301-$D$7301)/1000</f>
        <v>0</v>
      </c>
      <c r="F7510" s="210">
        <f>F7459*'Usages mobilité'!$BG52*(1+'Usages mobilité'!$BH52)^(F$7301-$D$7301)/1000</f>
        <v>0</v>
      </c>
      <c r="G7510" s="210">
        <f>G7459*'Usages mobilité'!$BG52*(1+'Usages mobilité'!$BH52)^(G$7301-$D$7301)/1000</f>
        <v>0</v>
      </c>
      <c r="H7510" s="210">
        <f>H7459*'Usages mobilité'!$BG52*(1+'Usages mobilité'!$BH52)^(H$7301-$D$7301)/1000</f>
        <v>0</v>
      </c>
      <c r="I7510" s="210">
        <f>I7459*'Usages mobilité'!$BG52*(1+'Usages mobilité'!$BH52)^(I$7301-$D$7301)/1000</f>
        <v>0</v>
      </c>
      <c r="J7510" s="210">
        <f>J7459*'Usages mobilité'!$BG52*(1+'Usages mobilité'!$BH52)^(J$7301-$D$7301)/1000</f>
        <v>0</v>
      </c>
      <c r="K7510" s="210">
        <f>K7459*'Usages mobilité'!$BG52*(1+'Usages mobilité'!$BH52)^(K$7301-$D$7301)/1000</f>
        <v>0</v>
      </c>
      <c r="L7510" s="210">
        <f>L7459*'Usages mobilité'!$BG52*(1+'Usages mobilité'!$BH52)^(L$7301-$D$7301)/1000</f>
        <v>0</v>
      </c>
      <c r="M7510" s="210">
        <f>M7459*'Usages mobilité'!$BG52*(1+'Usages mobilité'!$BH52)^(M$7301-$D$7301)/1000</f>
        <v>0</v>
      </c>
      <c r="N7510" s="210">
        <f>N7459*'Usages mobilité'!$BG52*(1+'Usages mobilité'!$BH52)^(N$7301-$D$7301)/1000</f>
        <v>0</v>
      </c>
      <c r="O7510" s="210">
        <f>O7459*'Usages mobilité'!$BG52*(1+'Usages mobilité'!$BH52)^(O$7301-$D$7301)/1000</f>
        <v>0</v>
      </c>
      <c r="P7510" s="210">
        <f>P7459*'Usages mobilité'!$BG52*(1+'Usages mobilité'!$BH52)^(P$7301-$D$7301)/1000</f>
        <v>0</v>
      </c>
      <c r="Q7510" s="210">
        <f>Q7459*'Usages mobilité'!$BG52*(1+'Usages mobilité'!$BH52)^(Q$7301-$D$7301)/1000</f>
        <v>0</v>
      </c>
      <c r="R7510" s="210">
        <f>R7459*'Usages mobilité'!$BG52*(1+'Usages mobilité'!$BH52)^(R$7301-$D$7301)/1000</f>
        <v>0</v>
      </c>
    </row>
    <row r="7511" spans="1:18" hidden="1" outlineLevel="2" x14ac:dyDescent="0.35">
      <c r="A7511" s="209" t="str">
        <f>'Usages mobilité'!A53</f>
        <v>Usage mobilité n°50</v>
      </c>
      <c r="B7511" s="209" t="s">
        <v>639</v>
      </c>
      <c r="C7511" s="209"/>
      <c r="D7511" s="210">
        <f>D7460*'Usages mobilité'!$BG53*(1+'Usages mobilité'!$BH53)^(D$7301-$D$7301)/1000</f>
        <v>0</v>
      </c>
      <c r="E7511" s="210">
        <f>E7460*'Usages mobilité'!$BG53*(1+'Usages mobilité'!$BH53)^(E$7301-$D$7301)/1000</f>
        <v>0</v>
      </c>
      <c r="F7511" s="210">
        <f>F7460*'Usages mobilité'!$BG53*(1+'Usages mobilité'!$BH53)^(F$7301-$D$7301)/1000</f>
        <v>0</v>
      </c>
      <c r="G7511" s="210">
        <f>G7460*'Usages mobilité'!$BG53*(1+'Usages mobilité'!$BH53)^(G$7301-$D$7301)/1000</f>
        <v>0</v>
      </c>
      <c r="H7511" s="210">
        <f>H7460*'Usages mobilité'!$BG53*(1+'Usages mobilité'!$BH53)^(H$7301-$D$7301)/1000</f>
        <v>0</v>
      </c>
      <c r="I7511" s="210">
        <f>I7460*'Usages mobilité'!$BG53*(1+'Usages mobilité'!$BH53)^(I$7301-$D$7301)/1000</f>
        <v>0</v>
      </c>
      <c r="J7511" s="210">
        <f>J7460*'Usages mobilité'!$BG53*(1+'Usages mobilité'!$BH53)^(J$7301-$D$7301)/1000</f>
        <v>0</v>
      </c>
      <c r="K7511" s="210">
        <f>K7460*'Usages mobilité'!$BG53*(1+'Usages mobilité'!$BH53)^(K$7301-$D$7301)/1000</f>
        <v>0</v>
      </c>
      <c r="L7511" s="210">
        <f>L7460*'Usages mobilité'!$BG53*(1+'Usages mobilité'!$BH53)^(L$7301-$D$7301)/1000</f>
        <v>0</v>
      </c>
      <c r="M7511" s="210">
        <f>M7460*'Usages mobilité'!$BG53*(1+'Usages mobilité'!$BH53)^(M$7301-$D$7301)/1000</f>
        <v>0</v>
      </c>
      <c r="N7511" s="210">
        <f>N7460*'Usages mobilité'!$BG53*(1+'Usages mobilité'!$BH53)^(N$7301-$D$7301)/1000</f>
        <v>0</v>
      </c>
      <c r="O7511" s="210">
        <f>O7460*'Usages mobilité'!$BG53*(1+'Usages mobilité'!$BH53)^(O$7301-$D$7301)/1000</f>
        <v>0</v>
      </c>
      <c r="P7511" s="210">
        <f>P7460*'Usages mobilité'!$BG53*(1+'Usages mobilité'!$BH53)^(P$7301-$D$7301)/1000</f>
        <v>0</v>
      </c>
      <c r="Q7511" s="210">
        <f>Q7460*'Usages mobilité'!$BG53*(1+'Usages mobilité'!$BH53)^(Q$7301-$D$7301)/1000</f>
        <v>0</v>
      </c>
      <c r="R7511" s="210">
        <f>R7460*'Usages mobilité'!$BG53*(1+'Usages mobilité'!$BH53)^(R$7301-$D$7301)/1000</f>
        <v>0</v>
      </c>
    </row>
    <row r="7512" spans="1:18" hidden="1" outlineLevel="1" collapsed="1" x14ac:dyDescent="0.35">
      <c r="A7512" s="209" t="s">
        <v>644</v>
      </c>
      <c r="B7512" s="209"/>
      <c r="C7512" s="209"/>
      <c r="D7512" s="210">
        <f t="shared" ref="D7512:R7512" si="657">SUM(D7462:D7511)</f>
        <v>0</v>
      </c>
      <c r="E7512" s="210">
        <f t="shared" si="657"/>
        <v>0</v>
      </c>
      <c r="F7512" s="210">
        <f t="shared" si="657"/>
        <v>0</v>
      </c>
      <c r="G7512" s="210">
        <f t="shared" si="657"/>
        <v>0</v>
      </c>
      <c r="H7512" s="210">
        <f t="shared" si="657"/>
        <v>0</v>
      </c>
      <c r="I7512" s="210">
        <f t="shared" si="657"/>
        <v>0</v>
      </c>
      <c r="J7512" s="210">
        <f t="shared" si="657"/>
        <v>0</v>
      </c>
      <c r="K7512" s="210">
        <f t="shared" si="657"/>
        <v>0</v>
      </c>
      <c r="L7512" s="210">
        <f t="shared" si="657"/>
        <v>0</v>
      </c>
      <c r="M7512" s="210">
        <f t="shared" si="657"/>
        <v>0</v>
      </c>
      <c r="N7512" s="210">
        <f t="shared" si="657"/>
        <v>0</v>
      </c>
      <c r="O7512" s="210">
        <f t="shared" si="657"/>
        <v>0</v>
      </c>
      <c r="P7512" s="210">
        <f t="shared" si="657"/>
        <v>0</v>
      </c>
      <c r="Q7512" s="210">
        <f t="shared" si="657"/>
        <v>0</v>
      </c>
      <c r="R7512" s="210">
        <f t="shared" si="657"/>
        <v>0</v>
      </c>
    </row>
    <row r="7513" spans="1:18" hidden="1" outlineLevel="1" x14ac:dyDescent="0.35">
      <c r="A7513" s="43" t="s">
        <v>645</v>
      </c>
      <c r="B7513" s="43"/>
      <c r="C7513" s="43"/>
      <c r="D7513" s="231"/>
      <c r="E7513" s="231"/>
      <c r="F7513" s="231"/>
      <c r="G7513" s="231"/>
      <c r="H7513" s="231"/>
      <c r="I7513" s="231"/>
      <c r="J7513" s="231"/>
      <c r="K7513" s="231"/>
      <c r="L7513" s="231"/>
      <c r="M7513" s="231"/>
      <c r="N7513" s="231"/>
      <c r="O7513" s="231"/>
      <c r="P7513" s="231"/>
      <c r="Q7513" s="231"/>
      <c r="R7513" s="231"/>
    </row>
    <row r="7514" spans="1:18" hidden="1" outlineLevel="1" x14ac:dyDescent="0.35">
      <c r="A7514" s="43" t="s">
        <v>646</v>
      </c>
      <c r="B7514" s="43"/>
      <c r="C7514" s="43"/>
      <c r="D7514" s="231"/>
      <c r="E7514" s="231"/>
      <c r="F7514" s="231"/>
      <c r="G7514" s="231"/>
      <c r="H7514" s="231"/>
      <c r="I7514" s="231"/>
      <c r="J7514" s="231"/>
      <c r="K7514" s="231"/>
      <c r="L7514" s="231"/>
      <c r="M7514" s="231"/>
      <c r="N7514" s="231"/>
      <c r="O7514" s="231"/>
      <c r="P7514" s="231"/>
      <c r="Q7514" s="231"/>
      <c r="R7514" s="231"/>
    </row>
    <row r="7515" spans="1:18" hidden="1" outlineLevel="1" x14ac:dyDescent="0.35">
      <c r="A7515" s="211" t="s">
        <v>647</v>
      </c>
      <c r="B7515" s="209"/>
      <c r="C7515" s="209"/>
      <c r="D7515" s="210">
        <f t="shared" ref="D7515:R7515" si="658">D7408+D7410+D7512+D7514</f>
        <v>0</v>
      </c>
      <c r="E7515" s="210">
        <f t="shared" si="658"/>
        <v>0</v>
      </c>
      <c r="F7515" s="210">
        <f t="shared" si="658"/>
        <v>0</v>
      </c>
      <c r="G7515" s="210">
        <f t="shared" si="658"/>
        <v>0</v>
      </c>
      <c r="H7515" s="210">
        <f t="shared" si="658"/>
        <v>0</v>
      </c>
      <c r="I7515" s="210">
        <f t="shared" si="658"/>
        <v>0</v>
      </c>
      <c r="J7515" s="210">
        <f t="shared" si="658"/>
        <v>0</v>
      </c>
      <c r="K7515" s="210">
        <f t="shared" si="658"/>
        <v>0</v>
      </c>
      <c r="L7515" s="210">
        <f t="shared" si="658"/>
        <v>0</v>
      </c>
      <c r="M7515" s="210">
        <f t="shared" si="658"/>
        <v>0</v>
      </c>
      <c r="N7515" s="210">
        <f t="shared" si="658"/>
        <v>0</v>
      </c>
      <c r="O7515" s="210">
        <f t="shared" si="658"/>
        <v>0</v>
      </c>
      <c r="P7515" s="210">
        <f t="shared" si="658"/>
        <v>0</v>
      </c>
      <c r="Q7515" s="210">
        <f t="shared" si="658"/>
        <v>0</v>
      </c>
      <c r="R7515" s="210">
        <f t="shared" si="658"/>
        <v>0</v>
      </c>
    </row>
    <row r="7516" spans="1:18" s="23" customFormat="1" hidden="1" outlineLevel="1" x14ac:dyDescent="0.35"/>
    <row r="7517" spans="1:18" hidden="1" outlineLevel="1" x14ac:dyDescent="0.35">
      <c r="A7517" s="273" t="s">
        <v>648</v>
      </c>
      <c r="B7517" s="212" t="s">
        <v>649</v>
      </c>
      <c r="C7517" s="43"/>
      <c r="D7517" s="231">
        <v>10000</v>
      </c>
      <c r="E7517" s="231">
        <v>10000</v>
      </c>
      <c r="F7517" s="231">
        <v>10000</v>
      </c>
      <c r="G7517" s="231"/>
      <c r="H7517" s="231"/>
      <c r="I7517" s="231"/>
      <c r="J7517" s="231"/>
      <c r="K7517" s="231"/>
      <c r="L7517" s="231"/>
      <c r="M7517" s="231"/>
      <c r="N7517" s="231"/>
      <c r="O7517" s="231"/>
      <c r="P7517" s="231"/>
      <c r="Q7517" s="231"/>
      <c r="R7517" s="231"/>
    </row>
    <row r="7518" spans="1:18" hidden="1" outlineLevel="1" x14ac:dyDescent="0.35">
      <c r="A7518" s="273"/>
      <c r="B7518" s="213" t="s">
        <v>650</v>
      </c>
      <c r="C7518" s="209"/>
      <c r="D7518" s="210">
        <f>IF(AND($B7297&lt;&gt;"",$B7298&lt;&gt;""),D7517*(VLOOKUP($B7297,Production!$G4:$P53,10)*(1+VLOOKUP($B7297,Production!$G4:$Q53,11))^(D7301-$D7301))/1000,0)</f>
        <v>0</v>
      </c>
      <c r="E7518" s="210">
        <f>IF(AND($B7297&lt;&gt;"",$B7298&lt;&gt;""),E7517*(VLOOKUP($B7297,Production!$G4:$P53,10)*(1+VLOOKUP($B7297,Production!$G4:$Q53,11))^(E7301-$D7301))/1000,0)</f>
        <v>0</v>
      </c>
      <c r="F7518" s="210">
        <f>IF(AND($B7297&lt;&gt;"",$B7298&lt;&gt;""),F7517*(VLOOKUP($B7297,Production!$G4:$P53,10)*(1+VLOOKUP($B7297,Production!$G4:$Q53,11))^(F7301-$D7301))/1000,0)</f>
        <v>0</v>
      </c>
      <c r="G7518" s="210">
        <f>IF(AND($B7297&lt;&gt;"",$B7298&lt;&gt;""),G7517*(VLOOKUP($B7297,Production!$G4:$P53,10)*(1+VLOOKUP($B7297,Production!$G4:$Q53,11))^(G7301-$D7301))/1000,0)</f>
        <v>0</v>
      </c>
      <c r="H7518" s="210">
        <f>IF(AND($B7297&lt;&gt;"",$B7298&lt;&gt;""),H7517*(VLOOKUP($B7297,Production!$G4:$P53,10)*(1+VLOOKUP($B7297,Production!$G4:$Q53,11))^(H7301-$D7301))/1000,0)</f>
        <v>0</v>
      </c>
      <c r="I7518" s="210">
        <f>IF(AND($B7297&lt;&gt;"",$B7298&lt;&gt;""),I7517*(VLOOKUP($B7297,Production!$G4:$P53,10)*(1+VLOOKUP($B7297,Production!$G4:$Q53,11))^(I7301-$D7301))/1000,0)</f>
        <v>0</v>
      </c>
      <c r="J7518" s="210">
        <f>IF(AND($B7297&lt;&gt;"",$B7298&lt;&gt;""),J7517*(VLOOKUP($B7297,Production!$G4:$P53,10)*(1+VLOOKUP($B7297,Production!$G4:$Q53,11))^(J7301-$D7301))/1000,0)</f>
        <v>0</v>
      </c>
      <c r="K7518" s="210">
        <f>IF(AND($B7297&lt;&gt;"",$B7298&lt;&gt;""),K7517*(VLOOKUP($B7297,Production!$G4:$P53,10)*(1+VLOOKUP($B7297,Production!$G4:$Q53,11))^(K7301-$D7301))/1000,0)</f>
        <v>0</v>
      </c>
      <c r="L7518" s="210">
        <f>IF(AND($B7297&lt;&gt;"",$B7298&lt;&gt;""),L7517*(VLOOKUP($B7297,Production!$G4:$P53,10)*(1+VLOOKUP($B7297,Production!$G4:$Q53,11))^(L7301-$D7301))/1000,0)</f>
        <v>0</v>
      </c>
      <c r="M7518" s="210">
        <f>IF(AND($B7297&lt;&gt;"",$B7298&lt;&gt;""),M7517*(VLOOKUP($B7297,Production!$G4:$P53,10)*(1+VLOOKUP($B7297,Production!$G4:$Q53,11))^(M7301-$D7301))/1000,0)</f>
        <v>0</v>
      </c>
      <c r="N7518" s="210">
        <f>IF(AND($B7297&lt;&gt;"",$B7298&lt;&gt;""),N7517*(VLOOKUP($B7297,Production!$G4:$P53,10)*(1+VLOOKUP($B7297,Production!$G4:$Q53,11))^(N7301-$D7301))/1000,0)</f>
        <v>0</v>
      </c>
      <c r="O7518" s="210">
        <f>IF(AND($B7297&lt;&gt;"",$B7298&lt;&gt;""),O7517*(VLOOKUP($B7297,Production!$G4:$P53,10)*(1+VLOOKUP($B7297,Production!$G4:$Q53,11))^(O7301-$D7301))/1000,0)</f>
        <v>0</v>
      </c>
      <c r="P7518" s="210">
        <f>IF(AND($B7297&lt;&gt;"",$B7298&lt;&gt;""),P7517*(VLOOKUP($B7297,Production!$G4:$P53,10)*(1+VLOOKUP($B7297,Production!$G4:$Q53,11))^(P7301-$D7301))/1000,0)</f>
        <v>0</v>
      </c>
      <c r="Q7518" s="210">
        <f>IF(AND($B7297&lt;&gt;"",$B7298&lt;&gt;""),Q7517*(VLOOKUP($B7297,Production!$G4:$P53,10)*(1+VLOOKUP($B7297,Production!$G4:$Q53,11))^(Q7301-$D7301))/1000,0)</f>
        <v>0</v>
      </c>
      <c r="R7518" s="210">
        <f>IF(AND($B7297&lt;&gt;"",$B7298&lt;&gt;""),R7517*(VLOOKUP($B7297,Production!$G4:$P53,10)*(1+VLOOKUP($B7297,Production!$G4:$Q53,11))^(R7301-$D7301))/1000,0)</f>
        <v>0</v>
      </c>
    </row>
    <row r="7519" spans="1:18" hidden="1" outlineLevel="1" x14ac:dyDescent="0.35">
      <c r="A7519" s="273" t="s">
        <v>651</v>
      </c>
      <c r="B7519" s="212" t="s">
        <v>652</v>
      </c>
      <c r="C7519" s="43"/>
      <c r="D7519" s="231"/>
      <c r="E7519" s="231"/>
      <c r="F7519" s="231"/>
      <c r="G7519" s="231"/>
      <c r="H7519" s="231"/>
      <c r="I7519" s="231"/>
      <c r="J7519" s="231"/>
      <c r="K7519" s="231"/>
      <c r="L7519" s="231"/>
      <c r="M7519" s="231"/>
      <c r="N7519" s="231"/>
      <c r="O7519" s="231"/>
      <c r="P7519" s="231"/>
      <c r="Q7519" s="231"/>
      <c r="R7519" s="231"/>
    </row>
    <row r="7520" spans="1:18" hidden="1" outlineLevel="1" x14ac:dyDescent="0.35">
      <c r="A7520" s="273"/>
      <c r="B7520" s="213" t="s">
        <v>650</v>
      </c>
      <c r="C7520" s="209"/>
      <c r="D7520" s="210">
        <f>IF($B7297&lt;&gt;"",D7519*(VLOOKUP($B7297,Production!$G4:$R53,12)*(1+VLOOKUP($B7297,Production!$G4:$S53,13))^(D7301-$D7301))/1000,0)</f>
        <v>0</v>
      </c>
      <c r="E7520" s="210">
        <f>IF($B7297&lt;&gt;"",E7519*(VLOOKUP($B7297,Production!$G4:$R53,12)*(1+VLOOKUP($B7297,Production!$G4:$S53,13))^(E7301-$D7301))/1000,0)</f>
        <v>0</v>
      </c>
      <c r="F7520" s="210">
        <f>IF($B7297&lt;&gt;"",F7519*(VLOOKUP($B7297,Production!$G4:$R53,12)*(1+VLOOKUP($B7297,Production!$G4:$S53,13))^(F7301-$D7301))/1000,0)</f>
        <v>0</v>
      </c>
      <c r="G7520" s="210">
        <f>IF($B7297&lt;&gt;"",G7519*(VLOOKUP($B7297,Production!$G4:$R53,12)*(1+VLOOKUP($B7297,Production!$G4:$S53,13))^(G7301-$D7301))/1000,0)</f>
        <v>0</v>
      </c>
      <c r="H7520" s="210">
        <f>IF($B7297&lt;&gt;"",H7519*(VLOOKUP($B7297,Production!$G4:$R53,12)*(1+VLOOKUP($B7297,Production!$G4:$S53,13))^(H7301-$D7301))/1000,0)</f>
        <v>0</v>
      </c>
      <c r="I7520" s="210">
        <f>IF($B7297&lt;&gt;"",I7519*(VLOOKUP($B7297,Production!$G4:$R53,12)*(1+VLOOKUP($B7297,Production!$G4:$S53,13))^(I7301-$D7301))/1000,0)</f>
        <v>0</v>
      </c>
      <c r="J7520" s="210">
        <f>IF($B7297&lt;&gt;"",J7519*(VLOOKUP($B7297,Production!$G4:$R53,12)*(1+VLOOKUP($B7297,Production!$G4:$S53,13))^(J7301-$D7301))/1000,0)</f>
        <v>0</v>
      </c>
      <c r="K7520" s="210">
        <f>IF($B7297&lt;&gt;"",K7519*(VLOOKUP($B7297,Production!$G4:$R53,12)*(1+VLOOKUP($B7297,Production!$G4:$S53,13))^(K7301-$D7301))/1000,0)</f>
        <v>0</v>
      </c>
      <c r="L7520" s="210">
        <f>IF($B7297&lt;&gt;"",L7519*(VLOOKUP($B7297,Production!$G4:$R53,12)*(1+VLOOKUP($B7297,Production!$G4:$S53,13))^(L7301-$D7301))/1000,0)</f>
        <v>0</v>
      </c>
      <c r="M7520" s="210">
        <f>IF($B7297&lt;&gt;"",M7519*(VLOOKUP($B7297,Production!$G4:$R53,12)*(1+VLOOKUP($B7297,Production!$G4:$S53,13))^(M7301-$D7301))/1000,0)</f>
        <v>0</v>
      </c>
      <c r="N7520" s="210">
        <f>IF($B7297&lt;&gt;"",N7519*(VLOOKUP($B7297,Production!$G4:$R53,12)*(1+VLOOKUP($B7297,Production!$G4:$S53,13))^(N7301-$D7301))/1000,0)</f>
        <v>0</v>
      </c>
      <c r="O7520" s="210">
        <f>IF($B7297&lt;&gt;"",O7519*(VLOOKUP($B7297,Production!$G4:$R53,12)*(1+VLOOKUP($B7297,Production!$G4:$S53,13))^(O7301-$D7301))/1000,0)</f>
        <v>0</v>
      </c>
      <c r="P7520" s="210">
        <f>IF($B7297&lt;&gt;"",P7519*(VLOOKUP($B7297,Production!$G4:$R53,12)*(1+VLOOKUP($B7297,Production!$G4:$S53,13))^(P7301-$D7301))/1000,0)</f>
        <v>0</v>
      </c>
      <c r="Q7520" s="210">
        <f>IF($B7297&lt;&gt;"",Q7519*(VLOOKUP($B7297,Production!$G4:$R53,12)*(1+VLOOKUP($B7297,Production!$G4:$S53,13))^(Q7301-$D7301))/1000,0)</f>
        <v>0</v>
      </c>
      <c r="R7520" s="210">
        <f>IF($B7297&lt;&gt;"",R7519*(VLOOKUP($B7297,Production!$G4:$R53,12)*(1+VLOOKUP($B7297,Production!$G4:$S53,13))^(R7301-$D7301))/1000,0)</f>
        <v>0</v>
      </c>
    </row>
    <row r="7521" spans="1:18" hidden="1" outlineLevel="1" x14ac:dyDescent="0.35">
      <c r="A7521" s="212" t="s">
        <v>653</v>
      </c>
      <c r="B7521" s="212"/>
      <c r="C7521" s="43"/>
      <c r="D7521" s="231"/>
      <c r="E7521" s="231"/>
      <c r="F7521" s="231"/>
      <c r="G7521" s="231"/>
      <c r="H7521" s="231"/>
      <c r="I7521" s="231"/>
      <c r="J7521" s="231"/>
      <c r="K7521" s="231"/>
      <c r="L7521" s="231"/>
      <c r="M7521" s="231"/>
      <c r="N7521" s="231"/>
      <c r="O7521" s="231"/>
      <c r="P7521" s="231"/>
      <c r="Q7521" s="231"/>
      <c r="R7521" s="231"/>
    </row>
    <row r="7522" spans="1:18" hidden="1" outlineLevel="1" x14ac:dyDescent="0.35">
      <c r="A7522" s="212" t="s">
        <v>654</v>
      </c>
      <c r="B7522" s="212"/>
      <c r="C7522" s="43"/>
      <c r="D7522" s="231"/>
      <c r="E7522" s="231"/>
      <c r="F7522" s="231"/>
      <c r="G7522" s="231"/>
      <c r="H7522" s="231"/>
      <c r="I7522" s="231"/>
      <c r="J7522" s="231"/>
      <c r="K7522" s="231"/>
      <c r="L7522" s="231"/>
      <c r="M7522" s="231"/>
      <c r="N7522" s="231"/>
      <c r="O7522" s="231"/>
      <c r="P7522" s="231"/>
      <c r="Q7522" s="231"/>
      <c r="R7522" s="231"/>
    </row>
    <row r="7523" spans="1:18" hidden="1" outlineLevel="1" x14ac:dyDescent="0.35">
      <c r="A7523" s="211" t="s">
        <v>655</v>
      </c>
      <c r="B7523" s="209"/>
      <c r="C7523" s="209"/>
      <c r="D7523" s="210">
        <f t="shared" ref="D7523:R7523" si="659">D7518+D7520+D7521+D7522</f>
        <v>0</v>
      </c>
      <c r="E7523" s="210">
        <f t="shared" si="659"/>
        <v>0</v>
      </c>
      <c r="F7523" s="210">
        <f t="shared" si="659"/>
        <v>0</v>
      </c>
      <c r="G7523" s="210">
        <f t="shared" si="659"/>
        <v>0</v>
      </c>
      <c r="H7523" s="210">
        <f t="shared" si="659"/>
        <v>0</v>
      </c>
      <c r="I7523" s="210">
        <f t="shared" si="659"/>
        <v>0</v>
      </c>
      <c r="J7523" s="210">
        <f t="shared" si="659"/>
        <v>0</v>
      </c>
      <c r="K7523" s="210">
        <f t="shared" si="659"/>
        <v>0</v>
      </c>
      <c r="L7523" s="210">
        <f t="shared" si="659"/>
        <v>0</v>
      </c>
      <c r="M7523" s="210">
        <f t="shared" si="659"/>
        <v>0</v>
      </c>
      <c r="N7523" s="210">
        <f t="shared" si="659"/>
        <v>0</v>
      </c>
      <c r="O7523" s="210">
        <f t="shared" si="659"/>
        <v>0</v>
      </c>
      <c r="P7523" s="210">
        <f t="shared" si="659"/>
        <v>0</v>
      </c>
      <c r="Q7523" s="210">
        <f t="shared" si="659"/>
        <v>0</v>
      </c>
      <c r="R7523" s="210">
        <f t="shared" si="659"/>
        <v>0</v>
      </c>
    </row>
    <row r="7524" spans="1:18" s="23" customFormat="1" hidden="1" outlineLevel="1" x14ac:dyDescent="0.35"/>
    <row r="7525" spans="1:18" hidden="1" outlineLevel="1" x14ac:dyDescent="0.35">
      <c r="A7525" s="209" t="s">
        <v>656</v>
      </c>
      <c r="B7525" s="209"/>
      <c r="C7525" s="209"/>
      <c r="D7525" s="210">
        <f t="shared" ref="D7525:R7525" si="660">D7515-D7523</f>
        <v>0</v>
      </c>
      <c r="E7525" s="210">
        <f t="shared" si="660"/>
        <v>0</v>
      </c>
      <c r="F7525" s="210">
        <f t="shared" si="660"/>
        <v>0</v>
      </c>
      <c r="G7525" s="210">
        <f t="shared" si="660"/>
        <v>0</v>
      </c>
      <c r="H7525" s="210">
        <f t="shared" si="660"/>
        <v>0</v>
      </c>
      <c r="I7525" s="210">
        <f t="shared" si="660"/>
        <v>0</v>
      </c>
      <c r="J7525" s="210">
        <f t="shared" si="660"/>
        <v>0</v>
      </c>
      <c r="K7525" s="210">
        <f t="shared" si="660"/>
        <v>0</v>
      </c>
      <c r="L7525" s="210">
        <f t="shared" si="660"/>
        <v>0</v>
      </c>
      <c r="M7525" s="210">
        <f t="shared" si="660"/>
        <v>0</v>
      </c>
      <c r="N7525" s="210">
        <f t="shared" si="660"/>
        <v>0</v>
      </c>
      <c r="O7525" s="210">
        <f t="shared" si="660"/>
        <v>0</v>
      </c>
      <c r="P7525" s="210">
        <f t="shared" si="660"/>
        <v>0</v>
      </c>
      <c r="Q7525" s="210">
        <f t="shared" si="660"/>
        <v>0</v>
      </c>
      <c r="R7525" s="210">
        <f t="shared" si="660"/>
        <v>0</v>
      </c>
    </row>
    <row r="7526" spans="1:18" hidden="1" outlineLevel="1" x14ac:dyDescent="0.35"/>
    <row r="7527" spans="1:18" hidden="1" outlineLevel="1" x14ac:dyDescent="0.35">
      <c r="A7527" s="43" t="s">
        <v>657</v>
      </c>
      <c r="B7527" s="43"/>
      <c r="C7527" s="43"/>
      <c r="D7527" s="231"/>
      <c r="E7527" s="231"/>
      <c r="F7527" s="231"/>
      <c r="G7527" s="231"/>
      <c r="H7527" s="231"/>
      <c r="I7527" s="231"/>
      <c r="J7527" s="231"/>
      <c r="K7527" s="231"/>
      <c r="L7527" s="231"/>
      <c r="M7527" s="231"/>
      <c r="N7527" s="231"/>
      <c r="O7527" s="231"/>
      <c r="P7527" s="231"/>
      <c r="Q7527" s="231"/>
      <c r="R7527" s="231"/>
    </row>
    <row r="7528" spans="1:18" hidden="1" outlineLevel="1" x14ac:dyDescent="0.35"/>
    <row r="7529" spans="1:18" hidden="1" outlineLevel="1" x14ac:dyDescent="0.35">
      <c r="A7529" s="209" t="s">
        <v>658</v>
      </c>
      <c r="B7529" s="209"/>
      <c r="C7529" s="209"/>
      <c r="D7529" s="210">
        <f t="shared" ref="D7529:R7529" si="661">D7525-D7527</f>
        <v>0</v>
      </c>
      <c r="E7529" s="210">
        <f t="shared" si="661"/>
        <v>0</v>
      </c>
      <c r="F7529" s="210">
        <f t="shared" si="661"/>
        <v>0</v>
      </c>
      <c r="G7529" s="210">
        <f t="shared" si="661"/>
        <v>0</v>
      </c>
      <c r="H7529" s="210">
        <f t="shared" si="661"/>
        <v>0</v>
      </c>
      <c r="I7529" s="210">
        <f t="shared" si="661"/>
        <v>0</v>
      </c>
      <c r="J7529" s="210">
        <f t="shared" si="661"/>
        <v>0</v>
      </c>
      <c r="K7529" s="210">
        <f t="shared" si="661"/>
        <v>0</v>
      </c>
      <c r="L7529" s="210">
        <f t="shared" si="661"/>
        <v>0</v>
      </c>
      <c r="M7529" s="210">
        <f t="shared" si="661"/>
        <v>0</v>
      </c>
      <c r="N7529" s="210">
        <f t="shared" si="661"/>
        <v>0</v>
      </c>
      <c r="O7529" s="210">
        <f t="shared" si="661"/>
        <v>0</v>
      </c>
      <c r="P7529" s="210">
        <f t="shared" si="661"/>
        <v>0</v>
      </c>
      <c r="Q7529" s="210">
        <f t="shared" si="661"/>
        <v>0</v>
      </c>
      <c r="R7529" s="210">
        <f t="shared" si="661"/>
        <v>0</v>
      </c>
    </row>
    <row r="7530" spans="1:18" hidden="1" outlineLevel="1" x14ac:dyDescent="0.35">
      <c r="A7530" s="209" t="s">
        <v>659</v>
      </c>
      <c r="B7530" s="209"/>
      <c r="C7530" s="209"/>
      <c r="D7530" s="210">
        <f t="shared" ref="D7530:R7530" si="662">$B7299*D7529</f>
        <v>0</v>
      </c>
      <c r="E7530" s="210">
        <f t="shared" si="662"/>
        <v>0</v>
      </c>
      <c r="F7530" s="210">
        <f t="shared" si="662"/>
        <v>0</v>
      </c>
      <c r="G7530" s="210">
        <f t="shared" si="662"/>
        <v>0</v>
      </c>
      <c r="H7530" s="210">
        <f t="shared" si="662"/>
        <v>0</v>
      </c>
      <c r="I7530" s="210">
        <f t="shared" si="662"/>
        <v>0</v>
      </c>
      <c r="J7530" s="210">
        <f t="shared" si="662"/>
        <v>0</v>
      </c>
      <c r="K7530" s="210">
        <f t="shared" si="662"/>
        <v>0</v>
      </c>
      <c r="L7530" s="210">
        <f t="shared" si="662"/>
        <v>0</v>
      </c>
      <c r="M7530" s="210">
        <f t="shared" si="662"/>
        <v>0</v>
      </c>
      <c r="N7530" s="210">
        <f t="shared" si="662"/>
        <v>0</v>
      </c>
      <c r="O7530" s="210">
        <f t="shared" si="662"/>
        <v>0</v>
      </c>
      <c r="P7530" s="210">
        <f t="shared" si="662"/>
        <v>0</v>
      </c>
      <c r="Q7530" s="210">
        <f t="shared" si="662"/>
        <v>0</v>
      </c>
      <c r="R7530" s="210">
        <f t="shared" si="662"/>
        <v>0</v>
      </c>
    </row>
    <row r="7531" spans="1:18" hidden="1" outlineLevel="1" x14ac:dyDescent="0.35"/>
    <row r="7532" spans="1:18" hidden="1" outlineLevel="1" x14ac:dyDescent="0.35">
      <c r="A7532" s="211" t="s">
        <v>660</v>
      </c>
      <c r="B7532" s="209"/>
      <c r="C7532" s="209"/>
      <c r="D7532" s="210">
        <f t="shared" ref="D7532:R7532" si="663">D7529-D7530</f>
        <v>0</v>
      </c>
      <c r="E7532" s="210">
        <f t="shared" si="663"/>
        <v>0</v>
      </c>
      <c r="F7532" s="210">
        <f t="shared" si="663"/>
        <v>0</v>
      </c>
      <c r="G7532" s="210">
        <f t="shared" si="663"/>
        <v>0</v>
      </c>
      <c r="H7532" s="210">
        <f t="shared" si="663"/>
        <v>0</v>
      </c>
      <c r="I7532" s="210">
        <f t="shared" si="663"/>
        <v>0</v>
      </c>
      <c r="J7532" s="210">
        <f t="shared" si="663"/>
        <v>0</v>
      </c>
      <c r="K7532" s="210">
        <f t="shared" si="663"/>
        <v>0</v>
      </c>
      <c r="L7532" s="210">
        <f t="shared" si="663"/>
        <v>0</v>
      </c>
      <c r="M7532" s="210">
        <f t="shared" si="663"/>
        <v>0</v>
      </c>
      <c r="N7532" s="210">
        <f t="shared" si="663"/>
        <v>0</v>
      </c>
      <c r="O7532" s="210">
        <f t="shared" si="663"/>
        <v>0</v>
      </c>
      <c r="P7532" s="210">
        <f t="shared" si="663"/>
        <v>0</v>
      </c>
      <c r="Q7532" s="210">
        <f t="shared" si="663"/>
        <v>0</v>
      </c>
      <c r="R7532" s="210">
        <f t="shared" si="663"/>
        <v>0</v>
      </c>
    </row>
    <row r="7533" spans="1:18" hidden="1" outlineLevel="1" x14ac:dyDescent="0.35"/>
    <row r="7534" spans="1:18" hidden="1" outlineLevel="1" x14ac:dyDescent="0.35">
      <c r="A7534" s="211" t="s">
        <v>661</v>
      </c>
      <c r="B7534" s="209"/>
      <c r="C7534" s="209"/>
      <c r="D7534" s="214" t="e">
        <f>IRR(D7532:R7532)</f>
        <v>#NUM!</v>
      </c>
    </row>
    <row r="7535" spans="1:18" collapsed="1" x14ac:dyDescent="0.35"/>
    <row r="7537" spans="1:18" s="156" customFormat="1" x14ac:dyDescent="0.35">
      <c r="A7537" s="156" t="s">
        <v>706</v>
      </c>
    </row>
    <row r="7538" spans="1:18" hidden="1" outlineLevel="1" x14ac:dyDescent="0.35"/>
    <row r="7539" spans="1:18" hidden="1" outlineLevel="1" x14ac:dyDescent="0.35">
      <c r="A7539" s="204" t="s">
        <v>596</v>
      </c>
      <c r="B7539" s="195"/>
    </row>
    <row r="7540" spans="1:18" ht="15" hidden="1" outlineLevel="1" thickBot="1" x14ac:dyDescent="0.4">
      <c r="A7540" s="206" t="s">
        <v>632</v>
      </c>
      <c r="B7540" s="230"/>
    </row>
    <row r="7541" spans="1:18" hidden="1" outlineLevel="1" x14ac:dyDescent="0.35"/>
    <row r="7542" spans="1:18" hidden="1" outlineLevel="1" x14ac:dyDescent="0.35">
      <c r="A7542" s="43" t="s">
        <v>633</v>
      </c>
      <c r="B7542" s="43"/>
      <c r="C7542" s="210">
        <v>0</v>
      </c>
      <c r="D7542" s="210">
        <v>1</v>
      </c>
      <c r="E7542" s="210">
        <v>2</v>
      </c>
      <c r="F7542" s="210">
        <v>3</v>
      </c>
      <c r="G7542" s="210">
        <v>4</v>
      </c>
      <c r="H7542" s="210">
        <v>5</v>
      </c>
      <c r="I7542" s="210">
        <v>6</v>
      </c>
      <c r="J7542" s="210">
        <v>7</v>
      </c>
      <c r="K7542" s="210">
        <v>8</v>
      </c>
      <c r="L7542" s="210">
        <v>9</v>
      </c>
      <c r="M7542" s="210">
        <v>10</v>
      </c>
      <c r="N7542" s="210">
        <v>11</v>
      </c>
      <c r="O7542" s="210">
        <v>12</v>
      </c>
      <c r="P7542" s="210">
        <v>13</v>
      </c>
      <c r="Q7542" s="210">
        <v>14</v>
      </c>
      <c r="R7542" s="210">
        <v>15</v>
      </c>
    </row>
    <row r="7543" spans="1:18" hidden="1" outlineLevel="1" x14ac:dyDescent="0.35"/>
    <row r="7544" spans="1:18" hidden="1" outlineLevel="1" x14ac:dyDescent="0.35">
      <c r="A7544" s="43" t="s">
        <v>634</v>
      </c>
      <c r="B7544" s="43"/>
      <c r="C7544" s="231"/>
      <c r="D7544" s="231"/>
      <c r="E7544" s="231"/>
      <c r="F7544" s="231"/>
      <c r="G7544" s="231"/>
      <c r="H7544" s="231"/>
      <c r="I7544" s="231"/>
      <c r="J7544" s="231"/>
      <c r="K7544" s="231"/>
      <c r="L7544" s="231"/>
      <c r="M7544" s="231"/>
      <c r="N7544" s="231"/>
      <c r="O7544" s="231"/>
      <c r="P7544" s="231"/>
      <c r="Q7544" s="231"/>
      <c r="R7544" s="231"/>
    </row>
    <row r="7545" spans="1:18" hidden="1" outlineLevel="1" x14ac:dyDescent="0.35">
      <c r="A7545" s="43" t="s">
        <v>635</v>
      </c>
      <c r="B7545" s="43"/>
      <c r="C7545" s="231"/>
      <c r="D7545" s="231"/>
      <c r="E7545" s="231"/>
      <c r="F7545" s="231"/>
      <c r="G7545" s="231"/>
      <c r="H7545" s="231"/>
      <c r="I7545" s="231"/>
      <c r="J7545" s="231"/>
      <c r="K7545" s="231"/>
      <c r="L7545" s="231"/>
      <c r="M7545" s="231"/>
      <c r="N7545" s="231"/>
      <c r="O7545" s="231"/>
      <c r="P7545" s="231"/>
      <c r="Q7545" s="231"/>
      <c r="R7545" s="231"/>
    </row>
    <row r="7546" spans="1:18" hidden="1" outlineLevel="1" x14ac:dyDescent="0.35">
      <c r="A7546" s="43" t="s">
        <v>636</v>
      </c>
      <c r="B7546" s="43"/>
      <c r="C7546" s="231"/>
      <c r="D7546" s="231"/>
      <c r="E7546" s="231"/>
      <c r="F7546" s="231"/>
      <c r="G7546" s="231"/>
      <c r="H7546" s="231"/>
      <c r="I7546" s="231"/>
      <c r="J7546" s="231"/>
      <c r="K7546" s="231"/>
      <c r="L7546" s="231"/>
      <c r="M7546" s="231"/>
      <c r="N7546" s="231"/>
      <c r="O7546" s="231"/>
      <c r="P7546" s="231"/>
      <c r="Q7546" s="231"/>
      <c r="R7546" s="231"/>
    </row>
    <row r="7547" spans="1:18" hidden="1" outlineLevel="1" x14ac:dyDescent="0.35"/>
    <row r="7548" spans="1:18" hidden="1" outlineLevel="2" x14ac:dyDescent="0.35">
      <c r="A7548" s="209" t="str">
        <f>'Usages industrie'!A4</f>
        <v>Usage industriel n°1</v>
      </c>
      <c r="B7548" s="209" t="s">
        <v>637</v>
      </c>
      <c r="C7548" s="209"/>
      <c r="D7548" s="210">
        <f>IF(B$7539&lt;&gt;"",IF(B$7539='Usages industrie'!$K4,'Usages industrie'!J4,0),0)</f>
        <v>0</v>
      </c>
      <c r="E7548" s="210">
        <f t="shared" ref="E7548:R7557" si="664">$D7548</f>
        <v>0</v>
      </c>
      <c r="F7548" s="210">
        <f t="shared" si="664"/>
        <v>0</v>
      </c>
      <c r="G7548" s="210">
        <f t="shared" si="664"/>
        <v>0</v>
      </c>
      <c r="H7548" s="210">
        <f t="shared" si="664"/>
        <v>0</v>
      </c>
      <c r="I7548" s="210">
        <f t="shared" si="664"/>
        <v>0</v>
      </c>
      <c r="J7548" s="210">
        <f t="shared" si="664"/>
        <v>0</v>
      </c>
      <c r="K7548" s="210">
        <f t="shared" si="664"/>
        <v>0</v>
      </c>
      <c r="L7548" s="210">
        <f t="shared" si="664"/>
        <v>0</v>
      </c>
      <c r="M7548" s="210">
        <f t="shared" si="664"/>
        <v>0</v>
      </c>
      <c r="N7548" s="210">
        <f t="shared" si="664"/>
        <v>0</v>
      </c>
      <c r="O7548" s="210">
        <f t="shared" si="664"/>
        <v>0</v>
      </c>
      <c r="P7548" s="210">
        <f t="shared" si="664"/>
        <v>0</v>
      </c>
      <c r="Q7548" s="210">
        <f t="shared" si="664"/>
        <v>0</v>
      </c>
      <c r="R7548" s="210">
        <f t="shared" si="664"/>
        <v>0</v>
      </c>
    </row>
    <row r="7549" spans="1:18" hidden="1" outlineLevel="2" x14ac:dyDescent="0.35">
      <c r="A7549" s="209" t="str">
        <f>'Usages industrie'!A5</f>
        <v>Usage industriel n°2</v>
      </c>
      <c r="B7549" s="209" t="s">
        <v>637</v>
      </c>
      <c r="C7549" s="209"/>
      <c r="D7549" s="210">
        <f>IF(B$7539&lt;&gt;"",IF(B$7539='Usages industrie'!$K5,'Usages industrie'!J5,0),0)</f>
        <v>0</v>
      </c>
      <c r="E7549" s="210">
        <f t="shared" si="664"/>
        <v>0</v>
      </c>
      <c r="F7549" s="210">
        <f t="shared" si="664"/>
        <v>0</v>
      </c>
      <c r="G7549" s="210">
        <f t="shared" si="664"/>
        <v>0</v>
      </c>
      <c r="H7549" s="210">
        <f t="shared" si="664"/>
        <v>0</v>
      </c>
      <c r="I7549" s="210">
        <f t="shared" si="664"/>
        <v>0</v>
      </c>
      <c r="J7549" s="210">
        <f t="shared" si="664"/>
        <v>0</v>
      </c>
      <c r="K7549" s="210">
        <f t="shared" si="664"/>
        <v>0</v>
      </c>
      <c r="L7549" s="210">
        <f t="shared" si="664"/>
        <v>0</v>
      </c>
      <c r="M7549" s="210">
        <f t="shared" si="664"/>
        <v>0</v>
      </c>
      <c r="N7549" s="210">
        <f t="shared" si="664"/>
        <v>0</v>
      </c>
      <c r="O7549" s="210">
        <f t="shared" si="664"/>
        <v>0</v>
      </c>
      <c r="P7549" s="210">
        <f t="shared" si="664"/>
        <v>0</v>
      </c>
      <c r="Q7549" s="210">
        <f t="shared" si="664"/>
        <v>0</v>
      </c>
      <c r="R7549" s="210">
        <f t="shared" si="664"/>
        <v>0</v>
      </c>
    </row>
    <row r="7550" spans="1:18" hidden="1" outlineLevel="2" x14ac:dyDescent="0.35">
      <c r="A7550" s="209" t="str">
        <f>'Usages industrie'!A6</f>
        <v>Usage industriel n°3</v>
      </c>
      <c r="B7550" s="209" t="s">
        <v>637</v>
      </c>
      <c r="C7550" s="209"/>
      <c r="D7550" s="210">
        <f>IF(B$7539&lt;&gt;"",IF(B$7539='Usages industrie'!$K6,'Usages industrie'!J6,0),0)</f>
        <v>0</v>
      </c>
      <c r="E7550" s="210">
        <f t="shared" si="664"/>
        <v>0</v>
      </c>
      <c r="F7550" s="210">
        <f t="shared" si="664"/>
        <v>0</v>
      </c>
      <c r="G7550" s="210">
        <f t="shared" si="664"/>
        <v>0</v>
      </c>
      <c r="H7550" s="210">
        <f t="shared" si="664"/>
        <v>0</v>
      </c>
      <c r="I7550" s="210">
        <f t="shared" si="664"/>
        <v>0</v>
      </c>
      <c r="J7550" s="210">
        <f t="shared" si="664"/>
        <v>0</v>
      </c>
      <c r="K7550" s="210">
        <f t="shared" si="664"/>
        <v>0</v>
      </c>
      <c r="L7550" s="210">
        <f t="shared" si="664"/>
        <v>0</v>
      </c>
      <c r="M7550" s="210">
        <f t="shared" si="664"/>
        <v>0</v>
      </c>
      <c r="N7550" s="210">
        <f t="shared" si="664"/>
        <v>0</v>
      </c>
      <c r="O7550" s="210">
        <f t="shared" si="664"/>
        <v>0</v>
      </c>
      <c r="P7550" s="210">
        <f t="shared" si="664"/>
        <v>0</v>
      </c>
      <c r="Q7550" s="210">
        <f t="shared" si="664"/>
        <v>0</v>
      </c>
      <c r="R7550" s="210">
        <f t="shared" si="664"/>
        <v>0</v>
      </c>
    </row>
    <row r="7551" spans="1:18" hidden="1" outlineLevel="2" x14ac:dyDescent="0.35">
      <c r="A7551" s="209" t="str">
        <f>'Usages industrie'!A7</f>
        <v>Usage industriel n°4</v>
      </c>
      <c r="B7551" s="209" t="s">
        <v>637</v>
      </c>
      <c r="C7551" s="209"/>
      <c r="D7551" s="210">
        <f>IF(B$7539&lt;&gt;"",IF(B$7539='Usages industrie'!$K7,'Usages industrie'!J7,0),0)</f>
        <v>0</v>
      </c>
      <c r="E7551" s="210">
        <f t="shared" si="664"/>
        <v>0</v>
      </c>
      <c r="F7551" s="210">
        <f t="shared" si="664"/>
        <v>0</v>
      </c>
      <c r="G7551" s="210">
        <f t="shared" si="664"/>
        <v>0</v>
      </c>
      <c r="H7551" s="210">
        <f t="shared" si="664"/>
        <v>0</v>
      </c>
      <c r="I7551" s="210">
        <f t="shared" si="664"/>
        <v>0</v>
      </c>
      <c r="J7551" s="210">
        <f t="shared" si="664"/>
        <v>0</v>
      </c>
      <c r="K7551" s="210">
        <f t="shared" si="664"/>
        <v>0</v>
      </c>
      <c r="L7551" s="210">
        <f t="shared" si="664"/>
        <v>0</v>
      </c>
      <c r="M7551" s="210">
        <f t="shared" si="664"/>
        <v>0</v>
      </c>
      <c r="N7551" s="210">
        <f t="shared" si="664"/>
        <v>0</v>
      </c>
      <c r="O7551" s="210">
        <f t="shared" si="664"/>
        <v>0</v>
      </c>
      <c r="P7551" s="210">
        <f t="shared" si="664"/>
        <v>0</v>
      </c>
      <c r="Q7551" s="210">
        <f t="shared" si="664"/>
        <v>0</v>
      </c>
      <c r="R7551" s="210">
        <f t="shared" si="664"/>
        <v>0</v>
      </c>
    </row>
    <row r="7552" spans="1:18" hidden="1" outlineLevel="2" x14ac:dyDescent="0.35">
      <c r="A7552" s="209" t="str">
        <f>'Usages industrie'!A8</f>
        <v>Usage industriel n°5</v>
      </c>
      <c r="B7552" s="209" t="s">
        <v>637</v>
      </c>
      <c r="C7552" s="209"/>
      <c r="D7552" s="210">
        <f>IF(B$7539&lt;&gt;"",IF(B$7539='Usages industrie'!$K8,'Usages industrie'!J8,0),0)</f>
        <v>0</v>
      </c>
      <c r="E7552" s="210">
        <f t="shared" si="664"/>
        <v>0</v>
      </c>
      <c r="F7552" s="210">
        <f t="shared" si="664"/>
        <v>0</v>
      </c>
      <c r="G7552" s="210">
        <f t="shared" si="664"/>
        <v>0</v>
      </c>
      <c r="H7552" s="210">
        <f t="shared" si="664"/>
        <v>0</v>
      </c>
      <c r="I7552" s="210">
        <f t="shared" si="664"/>
        <v>0</v>
      </c>
      <c r="J7552" s="210">
        <f t="shared" si="664"/>
        <v>0</v>
      </c>
      <c r="K7552" s="210">
        <f t="shared" si="664"/>
        <v>0</v>
      </c>
      <c r="L7552" s="210">
        <f t="shared" si="664"/>
        <v>0</v>
      </c>
      <c r="M7552" s="210">
        <f t="shared" si="664"/>
        <v>0</v>
      </c>
      <c r="N7552" s="210">
        <f t="shared" si="664"/>
        <v>0</v>
      </c>
      <c r="O7552" s="210">
        <f t="shared" si="664"/>
        <v>0</v>
      </c>
      <c r="P7552" s="210">
        <f t="shared" si="664"/>
        <v>0</v>
      </c>
      <c r="Q7552" s="210">
        <f t="shared" si="664"/>
        <v>0</v>
      </c>
      <c r="R7552" s="210">
        <f t="shared" si="664"/>
        <v>0</v>
      </c>
    </row>
    <row r="7553" spans="1:18" hidden="1" outlineLevel="2" x14ac:dyDescent="0.35">
      <c r="A7553" s="209" t="str">
        <f>'Usages industrie'!A9</f>
        <v>Usage industriel n°6</v>
      </c>
      <c r="B7553" s="209" t="s">
        <v>637</v>
      </c>
      <c r="C7553" s="209"/>
      <c r="D7553" s="210">
        <f>IF(B$7539&lt;&gt;"",IF(B$7539='Usages industrie'!$K9,'Usages industrie'!J9,0),0)</f>
        <v>0</v>
      </c>
      <c r="E7553" s="210">
        <f t="shared" si="664"/>
        <v>0</v>
      </c>
      <c r="F7553" s="210">
        <f t="shared" si="664"/>
        <v>0</v>
      </c>
      <c r="G7553" s="210">
        <f t="shared" si="664"/>
        <v>0</v>
      </c>
      <c r="H7553" s="210">
        <f t="shared" si="664"/>
        <v>0</v>
      </c>
      <c r="I7553" s="210">
        <f t="shared" si="664"/>
        <v>0</v>
      </c>
      <c r="J7553" s="210">
        <f t="shared" si="664"/>
        <v>0</v>
      </c>
      <c r="K7553" s="210">
        <f t="shared" si="664"/>
        <v>0</v>
      </c>
      <c r="L7553" s="210">
        <f t="shared" si="664"/>
        <v>0</v>
      </c>
      <c r="M7553" s="210">
        <f t="shared" si="664"/>
        <v>0</v>
      </c>
      <c r="N7553" s="210">
        <f t="shared" si="664"/>
        <v>0</v>
      </c>
      <c r="O7553" s="210">
        <f t="shared" si="664"/>
        <v>0</v>
      </c>
      <c r="P7553" s="210">
        <f t="shared" si="664"/>
        <v>0</v>
      </c>
      <c r="Q7553" s="210">
        <f t="shared" si="664"/>
        <v>0</v>
      </c>
      <c r="R7553" s="210">
        <f t="shared" si="664"/>
        <v>0</v>
      </c>
    </row>
    <row r="7554" spans="1:18" hidden="1" outlineLevel="2" x14ac:dyDescent="0.35">
      <c r="A7554" s="209" t="str">
        <f>'Usages industrie'!A10</f>
        <v>Usage industriel n°7</v>
      </c>
      <c r="B7554" s="209" t="s">
        <v>637</v>
      </c>
      <c r="C7554" s="209"/>
      <c r="D7554" s="210">
        <f>IF(B$7539&lt;&gt;"",IF(B$7539='Usages industrie'!$K10,'Usages industrie'!J10,0),0)</f>
        <v>0</v>
      </c>
      <c r="E7554" s="210">
        <f t="shared" si="664"/>
        <v>0</v>
      </c>
      <c r="F7554" s="210">
        <f t="shared" si="664"/>
        <v>0</v>
      </c>
      <c r="G7554" s="210">
        <f t="shared" si="664"/>
        <v>0</v>
      </c>
      <c r="H7554" s="210">
        <f t="shared" si="664"/>
        <v>0</v>
      </c>
      <c r="I7554" s="210">
        <f t="shared" si="664"/>
        <v>0</v>
      </c>
      <c r="J7554" s="210">
        <f t="shared" si="664"/>
        <v>0</v>
      </c>
      <c r="K7554" s="210">
        <f t="shared" si="664"/>
        <v>0</v>
      </c>
      <c r="L7554" s="210">
        <f t="shared" si="664"/>
        <v>0</v>
      </c>
      <c r="M7554" s="210">
        <f t="shared" si="664"/>
        <v>0</v>
      </c>
      <c r="N7554" s="210">
        <f t="shared" si="664"/>
        <v>0</v>
      </c>
      <c r="O7554" s="210">
        <f t="shared" si="664"/>
        <v>0</v>
      </c>
      <c r="P7554" s="210">
        <f t="shared" si="664"/>
        <v>0</v>
      </c>
      <c r="Q7554" s="210">
        <f t="shared" si="664"/>
        <v>0</v>
      </c>
      <c r="R7554" s="210">
        <f t="shared" si="664"/>
        <v>0</v>
      </c>
    </row>
    <row r="7555" spans="1:18" hidden="1" outlineLevel="2" x14ac:dyDescent="0.35">
      <c r="A7555" s="209" t="str">
        <f>'Usages industrie'!A11</f>
        <v>Usage industriel n°8</v>
      </c>
      <c r="B7555" s="209" t="s">
        <v>637</v>
      </c>
      <c r="C7555" s="209"/>
      <c r="D7555" s="210">
        <f>IF(B$7539&lt;&gt;"",IF(B$7539='Usages industrie'!$K11,'Usages industrie'!J11,0),0)</f>
        <v>0</v>
      </c>
      <c r="E7555" s="210">
        <f t="shared" si="664"/>
        <v>0</v>
      </c>
      <c r="F7555" s="210">
        <f t="shared" si="664"/>
        <v>0</v>
      </c>
      <c r="G7555" s="210">
        <f t="shared" si="664"/>
        <v>0</v>
      </c>
      <c r="H7555" s="210">
        <f t="shared" si="664"/>
        <v>0</v>
      </c>
      <c r="I7555" s="210">
        <f t="shared" si="664"/>
        <v>0</v>
      </c>
      <c r="J7555" s="210">
        <f t="shared" si="664"/>
        <v>0</v>
      </c>
      <c r="K7555" s="210">
        <f t="shared" si="664"/>
        <v>0</v>
      </c>
      <c r="L7555" s="210">
        <f t="shared" si="664"/>
        <v>0</v>
      </c>
      <c r="M7555" s="210">
        <f t="shared" si="664"/>
        <v>0</v>
      </c>
      <c r="N7555" s="210">
        <f t="shared" si="664"/>
        <v>0</v>
      </c>
      <c r="O7555" s="210">
        <f t="shared" si="664"/>
        <v>0</v>
      </c>
      <c r="P7555" s="210">
        <f t="shared" si="664"/>
        <v>0</v>
      </c>
      <c r="Q7555" s="210">
        <f t="shared" si="664"/>
        <v>0</v>
      </c>
      <c r="R7555" s="210">
        <f t="shared" si="664"/>
        <v>0</v>
      </c>
    </row>
    <row r="7556" spans="1:18" hidden="1" outlineLevel="2" x14ac:dyDescent="0.35">
      <c r="A7556" s="209" t="str">
        <f>'Usages industrie'!A12</f>
        <v>Usage industriel n°9</v>
      </c>
      <c r="B7556" s="209" t="s">
        <v>637</v>
      </c>
      <c r="C7556" s="209"/>
      <c r="D7556" s="210">
        <f>IF(B$7539&lt;&gt;"",IF(B$7539='Usages industrie'!$K12,'Usages industrie'!J12,0),0)</f>
        <v>0</v>
      </c>
      <c r="E7556" s="210">
        <f t="shared" si="664"/>
        <v>0</v>
      </c>
      <c r="F7556" s="210">
        <f t="shared" si="664"/>
        <v>0</v>
      </c>
      <c r="G7556" s="210">
        <f t="shared" si="664"/>
        <v>0</v>
      </c>
      <c r="H7556" s="210">
        <f t="shared" si="664"/>
        <v>0</v>
      </c>
      <c r="I7556" s="210">
        <f t="shared" si="664"/>
        <v>0</v>
      </c>
      <c r="J7556" s="210">
        <f t="shared" si="664"/>
        <v>0</v>
      </c>
      <c r="K7556" s="210">
        <f t="shared" si="664"/>
        <v>0</v>
      </c>
      <c r="L7556" s="210">
        <f t="shared" si="664"/>
        <v>0</v>
      </c>
      <c r="M7556" s="210">
        <f t="shared" si="664"/>
        <v>0</v>
      </c>
      <c r="N7556" s="210">
        <f t="shared" si="664"/>
        <v>0</v>
      </c>
      <c r="O7556" s="210">
        <f t="shared" si="664"/>
        <v>0</v>
      </c>
      <c r="P7556" s="210">
        <f t="shared" si="664"/>
        <v>0</v>
      </c>
      <c r="Q7556" s="210">
        <f t="shared" si="664"/>
        <v>0</v>
      </c>
      <c r="R7556" s="210">
        <f t="shared" si="664"/>
        <v>0</v>
      </c>
    </row>
    <row r="7557" spans="1:18" hidden="1" outlineLevel="2" x14ac:dyDescent="0.35">
      <c r="A7557" s="209" t="str">
        <f>'Usages industrie'!A13</f>
        <v>Usage industriel n°10</v>
      </c>
      <c r="B7557" s="209" t="s">
        <v>637</v>
      </c>
      <c r="C7557" s="209"/>
      <c r="D7557" s="210">
        <f>IF(B$7539&lt;&gt;"",IF(B$7539='Usages industrie'!$K13,'Usages industrie'!J13,0),0)</f>
        <v>0</v>
      </c>
      <c r="E7557" s="210">
        <f t="shared" si="664"/>
        <v>0</v>
      </c>
      <c r="F7557" s="210">
        <f t="shared" si="664"/>
        <v>0</v>
      </c>
      <c r="G7557" s="210">
        <f t="shared" si="664"/>
        <v>0</v>
      </c>
      <c r="H7557" s="210">
        <f t="shared" si="664"/>
        <v>0</v>
      </c>
      <c r="I7557" s="210">
        <f t="shared" si="664"/>
        <v>0</v>
      </c>
      <c r="J7557" s="210">
        <f t="shared" si="664"/>
        <v>0</v>
      </c>
      <c r="K7557" s="210">
        <f t="shared" si="664"/>
        <v>0</v>
      </c>
      <c r="L7557" s="210">
        <f t="shared" si="664"/>
        <v>0</v>
      </c>
      <c r="M7557" s="210">
        <f t="shared" si="664"/>
        <v>0</v>
      </c>
      <c r="N7557" s="210">
        <f t="shared" si="664"/>
        <v>0</v>
      </c>
      <c r="O7557" s="210">
        <f t="shared" si="664"/>
        <v>0</v>
      </c>
      <c r="P7557" s="210">
        <f t="shared" si="664"/>
        <v>0</v>
      </c>
      <c r="Q7557" s="210">
        <f t="shared" si="664"/>
        <v>0</v>
      </c>
      <c r="R7557" s="210">
        <f t="shared" si="664"/>
        <v>0</v>
      </c>
    </row>
    <row r="7558" spans="1:18" hidden="1" outlineLevel="2" x14ac:dyDescent="0.35">
      <c r="A7558" s="209" t="str">
        <f>'Usages industrie'!A14</f>
        <v>Usage industriel n°11</v>
      </c>
      <c r="B7558" s="209" t="s">
        <v>637</v>
      </c>
      <c r="C7558" s="209"/>
      <c r="D7558" s="210">
        <f>IF(B$7539&lt;&gt;"",IF(B$7539='Usages industrie'!$K14,'Usages industrie'!J14,0),0)</f>
        <v>0</v>
      </c>
      <c r="E7558" s="210">
        <f t="shared" ref="E7558:R7567" si="665">$D7558</f>
        <v>0</v>
      </c>
      <c r="F7558" s="210">
        <f t="shared" si="665"/>
        <v>0</v>
      </c>
      <c r="G7558" s="210">
        <f t="shared" si="665"/>
        <v>0</v>
      </c>
      <c r="H7558" s="210">
        <f t="shared" si="665"/>
        <v>0</v>
      </c>
      <c r="I7558" s="210">
        <f t="shared" si="665"/>
        <v>0</v>
      </c>
      <c r="J7558" s="210">
        <f t="shared" si="665"/>
        <v>0</v>
      </c>
      <c r="K7558" s="210">
        <f t="shared" si="665"/>
        <v>0</v>
      </c>
      <c r="L7558" s="210">
        <f t="shared" si="665"/>
        <v>0</v>
      </c>
      <c r="M7558" s="210">
        <f t="shared" si="665"/>
        <v>0</v>
      </c>
      <c r="N7558" s="210">
        <f t="shared" si="665"/>
        <v>0</v>
      </c>
      <c r="O7558" s="210">
        <f t="shared" si="665"/>
        <v>0</v>
      </c>
      <c r="P7558" s="210">
        <f t="shared" si="665"/>
        <v>0</v>
      </c>
      <c r="Q7558" s="210">
        <f t="shared" si="665"/>
        <v>0</v>
      </c>
      <c r="R7558" s="210">
        <f t="shared" si="665"/>
        <v>0</v>
      </c>
    </row>
    <row r="7559" spans="1:18" hidden="1" outlineLevel="2" x14ac:dyDescent="0.35">
      <c r="A7559" s="209" t="str">
        <f>'Usages industrie'!A15</f>
        <v>Usage industriel n°12</v>
      </c>
      <c r="B7559" s="209" t="s">
        <v>637</v>
      </c>
      <c r="C7559" s="209"/>
      <c r="D7559" s="210">
        <f>IF(B$7539&lt;&gt;"",IF(B$7539='Usages industrie'!$K15,'Usages industrie'!J15,0),0)</f>
        <v>0</v>
      </c>
      <c r="E7559" s="210">
        <f t="shared" si="665"/>
        <v>0</v>
      </c>
      <c r="F7559" s="210">
        <f t="shared" si="665"/>
        <v>0</v>
      </c>
      <c r="G7559" s="210">
        <f t="shared" si="665"/>
        <v>0</v>
      </c>
      <c r="H7559" s="210">
        <f t="shared" si="665"/>
        <v>0</v>
      </c>
      <c r="I7559" s="210">
        <f t="shared" si="665"/>
        <v>0</v>
      </c>
      <c r="J7559" s="210">
        <f t="shared" si="665"/>
        <v>0</v>
      </c>
      <c r="K7559" s="210">
        <f t="shared" si="665"/>
        <v>0</v>
      </c>
      <c r="L7559" s="210">
        <f t="shared" si="665"/>
        <v>0</v>
      </c>
      <c r="M7559" s="210">
        <f t="shared" si="665"/>
        <v>0</v>
      </c>
      <c r="N7559" s="210">
        <f t="shared" si="665"/>
        <v>0</v>
      </c>
      <c r="O7559" s="210">
        <f t="shared" si="665"/>
        <v>0</v>
      </c>
      <c r="P7559" s="210">
        <f t="shared" si="665"/>
        <v>0</v>
      </c>
      <c r="Q7559" s="210">
        <f t="shared" si="665"/>
        <v>0</v>
      </c>
      <c r="R7559" s="210">
        <f t="shared" si="665"/>
        <v>0</v>
      </c>
    </row>
    <row r="7560" spans="1:18" hidden="1" outlineLevel="2" x14ac:dyDescent="0.35">
      <c r="A7560" s="209" t="str">
        <f>'Usages industrie'!A16</f>
        <v>Usage industriel n°13</v>
      </c>
      <c r="B7560" s="209" t="s">
        <v>637</v>
      </c>
      <c r="C7560" s="209"/>
      <c r="D7560" s="210">
        <f>IF(B$7539&lt;&gt;"",IF(B$7539='Usages industrie'!$K16,'Usages industrie'!J16,0),0)</f>
        <v>0</v>
      </c>
      <c r="E7560" s="210">
        <f t="shared" si="665"/>
        <v>0</v>
      </c>
      <c r="F7560" s="210">
        <f t="shared" si="665"/>
        <v>0</v>
      </c>
      <c r="G7560" s="210">
        <f t="shared" si="665"/>
        <v>0</v>
      </c>
      <c r="H7560" s="210">
        <f t="shared" si="665"/>
        <v>0</v>
      </c>
      <c r="I7560" s="210">
        <f t="shared" si="665"/>
        <v>0</v>
      </c>
      <c r="J7560" s="210">
        <f t="shared" si="665"/>
        <v>0</v>
      </c>
      <c r="K7560" s="210">
        <f t="shared" si="665"/>
        <v>0</v>
      </c>
      <c r="L7560" s="210">
        <f t="shared" si="665"/>
        <v>0</v>
      </c>
      <c r="M7560" s="210">
        <f t="shared" si="665"/>
        <v>0</v>
      </c>
      <c r="N7560" s="210">
        <f t="shared" si="665"/>
        <v>0</v>
      </c>
      <c r="O7560" s="210">
        <f t="shared" si="665"/>
        <v>0</v>
      </c>
      <c r="P7560" s="210">
        <f t="shared" si="665"/>
        <v>0</v>
      </c>
      <c r="Q7560" s="210">
        <f t="shared" si="665"/>
        <v>0</v>
      </c>
      <c r="R7560" s="210">
        <f t="shared" si="665"/>
        <v>0</v>
      </c>
    </row>
    <row r="7561" spans="1:18" hidden="1" outlineLevel="2" x14ac:dyDescent="0.35">
      <c r="A7561" s="209" t="str">
        <f>'Usages industrie'!A17</f>
        <v>Usage industriel n°14</v>
      </c>
      <c r="B7561" s="209" t="s">
        <v>637</v>
      </c>
      <c r="C7561" s="209"/>
      <c r="D7561" s="210">
        <f>IF(B$7539&lt;&gt;"",IF(B$7539='Usages industrie'!$K17,'Usages industrie'!J17,0),0)</f>
        <v>0</v>
      </c>
      <c r="E7561" s="210">
        <f t="shared" si="665"/>
        <v>0</v>
      </c>
      <c r="F7561" s="210">
        <f t="shared" si="665"/>
        <v>0</v>
      </c>
      <c r="G7561" s="210">
        <f t="shared" si="665"/>
        <v>0</v>
      </c>
      <c r="H7561" s="210">
        <f t="shared" si="665"/>
        <v>0</v>
      </c>
      <c r="I7561" s="210">
        <f t="shared" si="665"/>
        <v>0</v>
      </c>
      <c r="J7561" s="210">
        <f t="shared" si="665"/>
        <v>0</v>
      </c>
      <c r="K7561" s="210">
        <f t="shared" si="665"/>
        <v>0</v>
      </c>
      <c r="L7561" s="210">
        <f t="shared" si="665"/>
        <v>0</v>
      </c>
      <c r="M7561" s="210">
        <f t="shared" si="665"/>
        <v>0</v>
      </c>
      <c r="N7561" s="210">
        <f t="shared" si="665"/>
        <v>0</v>
      </c>
      <c r="O7561" s="210">
        <f t="shared" si="665"/>
        <v>0</v>
      </c>
      <c r="P7561" s="210">
        <f t="shared" si="665"/>
        <v>0</v>
      </c>
      <c r="Q7561" s="210">
        <f t="shared" si="665"/>
        <v>0</v>
      </c>
      <c r="R7561" s="210">
        <f t="shared" si="665"/>
        <v>0</v>
      </c>
    </row>
    <row r="7562" spans="1:18" hidden="1" outlineLevel="2" x14ac:dyDescent="0.35">
      <c r="A7562" s="209" t="str">
        <f>'Usages industrie'!A18</f>
        <v>Usage industriel n°15</v>
      </c>
      <c r="B7562" s="209" t="s">
        <v>637</v>
      </c>
      <c r="C7562" s="209"/>
      <c r="D7562" s="210">
        <f>IF(B$7539&lt;&gt;"",IF(B$7539='Usages industrie'!$K18,'Usages industrie'!J18,0),0)</f>
        <v>0</v>
      </c>
      <c r="E7562" s="210">
        <f t="shared" si="665"/>
        <v>0</v>
      </c>
      <c r="F7562" s="210">
        <f t="shared" si="665"/>
        <v>0</v>
      </c>
      <c r="G7562" s="210">
        <f t="shared" si="665"/>
        <v>0</v>
      </c>
      <c r="H7562" s="210">
        <f t="shared" si="665"/>
        <v>0</v>
      </c>
      <c r="I7562" s="210">
        <f t="shared" si="665"/>
        <v>0</v>
      </c>
      <c r="J7562" s="210">
        <f t="shared" si="665"/>
        <v>0</v>
      </c>
      <c r="K7562" s="210">
        <f t="shared" si="665"/>
        <v>0</v>
      </c>
      <c r="L7562" s="210">
        <f t="shared" si="665"/>
        <v>0</v>
      </c>
      <c r="M7562" s="210">
        <f t="shared" si="665"/>
        <v>0</v>
      </c>
      <c r="N7562" s="210">
        <f t="shared" si="665"/>
        <v>0</v>
      </c>
      <c r="O7562" s="210">
        <f t="shared" si="665"/>
        <v>0</v>
      </c>
      <c r="P7562" s="210">
        <f t="shared" si="665"/>
        <v>0</v>
      </c>
      <c r="Q7562" s="210">
        <f t="shared" si="665"/>
        <v>0</v>
      </c>
      <c r="R7562" s="210">
        <f t="shared" si="665"/>
        <v>0</v>
      </c>
    </row>
    <row r="7563" spans="1:18" hidden="1" outlineLevel="2" x14ac:dyDescent="0.35">
      <c r="A7563" s="209" t="str">
        <f>'Usages industrie'!A19</f>
        <v>Usage industriel n°16</v>
      </c>
      <c r="B7563" s="209" t="s">
        <v>637</v>
      </c>
      <c r="C7563" s="209"/>
      <c r="D7563" s="210">
        <f>IF(B$7539&lt;&gt;"",IF(B$7539='Usages industrie'!$K19,'Usages industrie'!J19,0),0)</f>
        <v>0</v>
      </c>
      <c r="E7563" s="210">
        <f t="shared" si="665"/>
        <v>0</v>
      </c>
      <c r="F7563" s="210">
        <f t="shared" si="665"/>
        <v>0</v>
      </c>
      <c r="G7563" s="210">
        <f t="shared" si="665"/>
        <v>0</v>
      </c>
      <c r="H7563" s="210">
        <f t="shared" si="665"/>
        <v>0</v>
      </c>
      <c r="I7563" s="210">
        <f t="shared" si="665"/>
        <v>0</v>
      </c>
      <c r="J7563" s="210">
        <f t="shared" si="665"/>
        <v>0</v>
      </c>
      <c r="K7563" s="210">
        <f t="shared" si="665"/>
        <v>0</v>
      </c>
      <c r="L7563" s="210">
        <f t="shared" si="665"/>
        <v>0</v>
      </c>
      <c r="M7563" s="210">
        <f t="shared" si="665"/>
        <v>0</v>
      </c>
      <c r="N7563" s="210">
        <f t="shared" si="665"/>
        <v>0</v>
      </c>
      <c r="O7563" s="210">
        <f t="shared" si="665"/>
        <v>0</v>
      </c>
      <c r="P7563" s="210">
        <f t="shared" si="665"/>
        <v>0</v>
      </c>
      <c r="Q7563" s="210">
        <f t="shared" si="665"/>
        <v>0</v>
      </c>
      <c r="R7563" s="210">
        <f t="shared" si="665"/>
        <v>0</v>
      </c>
    </row>
    <row r="7564" spans="1:18" hidden="1" outlineLevel="2" x14ac:dyDescent="0.35">
      <c r="A7564" s="209" t="str">
        <f>'Usages industrie'!A20</f>
        <v>Usage industriel n°17</v>
      </c>
      <c r="B7564" s="209" t="s">
        <v>637</v>
      </c>
      <c r="C7564" s="209"/>
      <c r="D7564" s="210">
        <f>IF(B$7539&lt;&gt;"",IF(B$7539='Usages industrie'!$K20,'Usages industrie'!J20,0),0)</f>
        <v>0</v>
      </c>
      <c r="E7564" s="210">
        <f t="shared" si="665"/>
        <v>0</v>
      </c>
      <c r="F7564" s="210">
        <f t="shared" si="665"/>
        <v>0</v>
      </c>
      <c r="G7564" s="210">
        <f t="shared" si="665"/>
        <v>0</v>
      </c>
      <c r="H7564" s="210">
        <f t="shared" si="665"/>
        <v>0</v>
      </c>
      <c r="I7564" s="210">
        <f t="shared" si="665"/>
        <v>0</v>
      </c>
      <c r="J7564" s="210">
        <f t="shared" si="665"/>
        <v>0</v>
      </c>
      <c r="K7564" s="210">
        <f t="shared" si="665"/>
        <v>0</v>
      </c>
      <c r="L7564" s="210">
        <f t="shared" si="665"/>
        <v>0</v>
      </c>
      <c r="M7564" s="210">
        <f t="shared" si="665"/>
        <v>0</v>
      </c>
      <c r="N7564" s="210">
        <f t="shared" si="665"/>
        <v>0</v>
      </c>
      <c r="O7564" s="210">
        <f t="shared" si="665"/>
        <v>0</v>
      </c>
      <c r="P7564" s="210">
        <f t="shared" si="665"/>
        <v>0</v>
      </c>
      <c r="Q7564" s="210">
        <f t="shared" si="665"/>
        <v>0</v>
      </c>
      <c r="R7564" s="210">
        <f t="shared" si="665"/>
        <v>0</v>
      </c>
    </row>
    <row r="7565" spans="1:18" hidden="1" outlineLevel="2" x14ac:dyDescent="0.35">
      <c r="A7565" s="209" t="str">
        <f>'Usages industrie'!A21</f>
        <v>Usage industriel n°18</v>
      </c>
      <c r="B7565" s="209" t="s">
        <v>637</v>
      </c>
      <c r="C7565" s="209"/>
      <c r="D7565" s="210">
        <f>IF(B$7539&lt;&gt;"",IF(B$7539='Usages industrie'!$K21,'Usages industrie'!J21,0),0)</f>
        <v>0</v>
      </c>
      <c r="E7565" s="210">
        <f t="shared" si="665"/>
        <v>0</v>
      </c>
      <c r="F7565" s="210">
        <f t="shared" si="665"/>
        <v>0</v>
      </c>
      <c r="G7565" s="210">
        <f t="shared" si="665"/>
        <v>0</v>
      </c>
      <c r="H7565" s="210">
        <f t="shared" si="665"/>
        <v>0</v>
      </c>
      <c r="I7565" s="210">
        <f t="shared" si="665"/>
        <v>0</v>
      </c>
      <c r="J7565" s="210">
        <f t="shared" si="665"/>
        <v>0</v>
      </c>
      <c r="K7565" s="210">
        <f t="shared" si="665"/>
        <v>0</v>
      </c>
      <c r="L7565" s="210">
        <f t="shared" si="665"/>
        <v>0</v>
      </c>
      <c r="M7565" s="210">
        <f t="shared" si="665"/>
        <v>0</v>
      </c>
      <c r="N7565" s="210">
        <f t="shared" si="665"/>
        <v>0</v>
      </c>
      <c r="O7565" s="210">
        <f t="shared" si="665"/>
        <v>0</v>
      </c>
      <c r="P7565" s="210">
        <f t="shared" si="665"/>
        <v>0</v>
      </c>
      <c r="Q7565" s="210">
        <f t="shared" si="665"/>
        <v>0</v>
      </c>
      <c r="R7565" s="210">
        <f t="shared" si="665"/>
        <v>0</v>
      </c>
    </row>
    <row r="7566" spans="1:18" hidden="1" outlineLevel="2" x14ac:dyDescent="0.35">
      <c r="A7566" s="209" t="str">
        <f>'Usages industrie'!A22</f>
        <v>Usage industriel n°19</v>
      </c>
      <c r="B7566" s="209" t="s">
        <v>637</v>
      </c>
      <c r="C7566" s="209"/>
      <c r="D7566" s="210">
        <f>IF(B$7539&lt;&gt;"",IF(B$7539='Usages industrie'!$K22,'Usages industrie'!J22,0),0)</f>
        <v>0</v>
      </c>
      <c r="E7566" s="210">
        <f t="shared" si="665"/>
        <v>0</v>
      </c>
      <c r="F7566" s="210">
        <f t="shared" si="665"/>
        <v>0</v>
      </c>
      <c r="G7566" s="210">
        <f t="shared" si="665"/>
        <v>0</v>
      </c>
      <c r="H7566" s="210">
        <f t="shared" si="665"/>
        <v>0</v>
      </c>
      <c r="I7566" s="210">
        <f t="shared" si="665"/>
        <v>0</v>
      </c>
      <c r="J7566" s="210">
        <f t="shared" si="665"/>
        <v>0</v>
      </c>
      <c r="K7566" s="210">
        <f t="shared" si="665"/>
        <v>0</v>
      </c>
      <c r="L7566" s="210">
        <f t="shared" si="665"/>
        <v>0</v>
      </c>
      <c r="M7566" s="210">
        <f t="shared" si="665"/>
        <v>0</v>
      </c>
      <c r="N7566" s="210">
        <f t="shared" si="665"/>
        <v>0</v>
      </c>
      <c r="O7566" s="210">
        <f t="shared" si="665"/>
        <v>0</v>
      </c>
      <c r="P7566" s="210">
        <f t="shared" si="665"/>
        <v>0</v>
      </c>
      <c r="Q7566" s="210">
        <f t="shared" si="665"/>
        <v>0</v>
      </c>
      <c r="R7566" s="210">
        <f t="shared" si="665"/>
        <v>0</v>
      </c>
    </row>
    <row r="7567" spans="1:18" hidden="1" outlineLevel="2" x14ac:dyDescent="0.35">
      <c r="A7567" s="209" t="str">
        <f>'Usages industrie'!A23</f>
        <v>Usage industriel n°20</v>
      </c>
      <c r="B7567" s="209" t="s">
        <v>637</v>
      </c>
      <c r="C7567" s="209"/>
      <c r="D7567" s="210">
        <f>IF(B$7539&lt;&gt;"",IF(B$7539='Usages industrie'!$K23,'Usages industrie'!J23,0),0)</f>
        <v>0</v>
      </c>
      <c r="E7567" s="210">
        <f t="shared" si="665"/>
        <v>0</v>
      </c>
      <c r="F7567" s="210">
        <f t="shared" si="665"/>
        <v>0</v>
      </c>
      <c r="G7567" s="210">
        <f t="shared" si="665"/>
        <v>0</v>
      </c>
      <c r="H7567" s="210">
        <f t="shared" si="665"/>
        <v>0</v>
      </c>
      <c r="I7567" s="210">
        <f t="shared" si="665"/>
        <v>0</v>
      </c>
      <c r="J7567" s="210">
        <f t="shared" si="665"/>
        <v>0</v>
      </c>
      <c r="K7567" s="210">
        <f t="shared" si="665"/>
        <v>0</v>
      </c>
      <c r="L7567" s="210">
        <f t="shared" si="665"/>
        <v>0</v>
      </c>
      <c r="M7567" s="210">
        <f t="shared" si="665"/>
        <v>0</v>
      </c>
      <c r="N7567" s="210">
        <f t="shared" si="665"/>
        <v>0</v>
      </c>
      <c r="O7567" s="210">
        <f t="shared" si="665"/>
        <v>0</v>
      </c>
      <c r="P7567" s="210">
        <f t="shared" si="665"/>
        <v>0</v>
      </c>
      <c r="Q7567" s="210">
        <f t="shared" si="665"/>
        <v>0</v>
      </c>
      <c r="R7567" s="210">
        <f t="shared" si="665"/>
        <v>0</v>
      </c>
    </row>
    <row r="7568" spans="1:18" hidden="1" outlineLevel="2" x14ac:dyDescent="0.35">
      <c r="A7568" s="209" t="str">
        <f>'Usages industrie'!A24</f>
        <v>Usage industriel n°21</v>
      </c>
      <c r="B7568" s="209" t="s">
        <v>637</v>
      </c>
      <c r="C7568" s="209"/>
      <c r="D7568" s="210">
        <f>IF(B$7539&lt;&gt;"",IF(B$7539='Usages industrie'!$K24,'Usages industrie'!J24,0),0)</f>
        <v>0</v>
      </c>
      <c r="E7568" s="210">
        <f t="shared" ref="E7568:R7577" si="666">$D7568</f>
        <v>0</v>
      </c>
      <c r="F7568" s="210">
        <f t="shared" si="666"/>
        <v>0</v>
      </c>
      <c r="G7568" s="210">
        <f t="shared" si="666"/>
        <v>0</v>
      </c>
      <c r="H7568" s="210">
        <f t="shared" si="666"/>
        <v>0</v>
      </c>
      <c r="I7568" s="210">
        <f t="shared" si="666"/>
        <v>0</v>
      </c>
      <c r="J7568" s="210">
        <f t="shared" si="666"/>
        <v>0</v>
      </c>
      <c r="K7568" s="210">
        <f t="shared" si="666"/>
        <v>0</v>
      </c>
      <c r="L7568" s="210">
        <f t="shared" si="666"/>
        <v>0</v>
      </c>
      <c r="M7568" s="210">
        <f t="shared" si="666"/>
        <v>0</v>
      </c>
      <c r="N7568" s="210">
        <f t="shared" si="666"/>
        <v>0</v>
      </c>
      <c r="O7568" s="210">
        <f t="shared" si="666"/>
        <v>0</v>
      </c>
      <c r="P7568" s="210">
        <f t="shared" si="666"/>
        <v>0</v>
      </c>
      <c r="Q7568" s="210">
        <f t="shared" si="666"/>
        <v>0</v>
      </c>
      <c r="R7568" s="210">
        <f t="shared" si="666"/>
        <v>0</v>
      </c>
    </row>
    <row r="7569" spans="1:18" hidden="1" outlineLevel="2" x14ac:dyDescent="0.35">
      <c r="A7569" s="209" t="str">
        <f>'Usages industrie'!A25</f>
        <v>Usage industriel n°22</v>
      </c>
      <c r="B7569" s="209" t="s">
        <v>637</v>
      </c>
      <c r="C7569" s="209"/>
      <c r="D7569" s="210">
        <f>IF(B$7539&lt;&gt;"",IF(B$7539='Usages industrie'!$K25,'Usages industrie'!J25,0),0)</f>
        <v>0</v>
      </c>
      <c r="E7569" s="210">
        <f t="shared" si="666"/>
        <v>0</v>
      </c>
      <c r="F7569" s="210">
        <f t="shared" si="666"/>
        <v>0</v>
      </c>
      <c r="G7569" s="210">
        <f t="shared" si="666"/>
        <v>0</v>
      </c>
      <c r="H7569" s="210">
        <f t="shared" si="666"/>
        <v>0</v>
      </c>
      <c r="I7569" s="210">
        <f t="shared" si="666"/>
        <v>0</v>
      </c>
      <c r="J7569" s="210">
        <f t="shared" si="666"/>
        <v>0</v>
      </c>
      <c r="K7569" s="210">
        <f t="shared" si="666"/>
        <v>0</v>
      </c>
      <c r="L7569" s="210">
        <f t="shared" si="666"/>
        <v>0</v>
      </c>
      <c r="M7569" s="210">
        <f t="shared" si="666"/>
        <v>0</v>
      </c>
      <c r="N7569" s="210">
        <f t="shared" si="666"/>
        <v>0</v>
      </c>
      <c r="O7569" s="210">
        <f t="shared" si="666"/>
        <v>0</v>
      </c>
      <c r="P7569" s="210">
        <f t="shared" si="666"/>
        <v>0</v>
      </c>
      <c r="Q7569" s="210">
        <f t="shared" si="666"/>
        <v>0</v>
      </c>
      <c r="R7569" s="210">
        <f t="shared" si="666"/>
        <v>0</v>
      </c>
    </row>
    <row r="7570" spans="1:18" hidden="1" outlineLevel="2" x14ac:dyDescent="0.35">
      <c r="A7570" s="209" t="str">
        <f>'Usages industrie'!A26</f>
        <v>Usage industriel n°23</v>
      </c>
      <c r="B7570" s="209" t="s">
        <v>637</v>
      </c>
      <c r="C7570" s="209"/>
      <c r="D7570" s="210">
        <f>IF(B$7539&lt;&gt;"",IF(B$7539='Usages industrie'!$K26,'Usages industrie'!J26,0),0)</f>
        <v>0</v>
      </c>
      <c r="E7570" s="210">
        <f t="shared" si="666"/>
        <v>0</v>
      </c>
      <c r="F7570" s="210">
        <f t="shared" si="666"/>
        <v>0</v>
      </c>
      <c r="G7570" s="210">
        <f t="shared" si="666"/>
        <v>0</v>
      </c>
      <c r="H7570" s="210">
        <f t="shared" si="666"/>
        <v>0</v>
      </c>
      <c r="I7570" s="210">
        <f t="shared" si="666"/>
        <v>0</v>
      </c>
      <c r="J7570" s="210">
        <f t="shared" si="666"/>
        <v>0</v>
      </c>
      <c r="K7570" s="210">
        <f t="shared" si="666"/>
        <v>0</v>
      </c>
      <c r="L7570" s="210">
        <f t="shared" si="666"/>
        <v>0</v>
      </c>
      <c r="M7570" s="210">
        <f t="shared" si="666"/>
        <v>0</v>
      </c>
      <c r="N7570" s="210">
        <f t="shared" si="666"/>
        <v>0</v>
      </c>
      <c r="O7570" s="210">
        <f t="shared" si="666"/>
        <v>0</v>
      </c>
      <c r="P7570" s="210">
        <f t="shared" si="666"/>
        <v>0</v>
      </c>
      <c r="Q7570" s="210">
        <f t="shared" si="666"/>
        <v>0</v>
      </c>
      <c r="R7570" s="210">
        <f t="shared" si="666"/>
        <v>0</v>
      </c>
    </row>
    <row r="7571" spans="1:18" hidden="1" outlineLevel="2" x14ac:dyDescent="0.35">
      <c r="A7571" s="209" t="str">
        <f>'Usages industrie'!A27</f>
        <v>Usage industriel n°24</v>
      </c>
      <c r="B7571" s="209" t="s">
        <v>637</v>
      </c>
      <c r="C7571" s="209"/>
      <c r="D7571" s="210">
        <f>IF(B$7539&lt;&gt;"",IF(B$7539='Usages industrie'!$K27,'Usages industrie'!J27,0),0)</f>
        <v>0</v>
      </c>
      <c r="E7571" s="210">
        <f t="shared" si="666"/>
        <v>0</v>
      </c>
      <c r="F7571" s="210">
        <f t="shared" si="666"/>
        <v>0</v>
      </c>
      <c r="G7571" s="210">
        <f t="shared" si="666"/>
        <v>0</v>
      </c>
      <c r="H7571" s="210">
        <f t="shared" si="666"/>
        <v>0</v>
      </c>
      <c r="I7571" s="210">
        <f t="shared" si="666"/>
        <v>0</v>
      </c>
      <c r="J7571" s="210">
        <f t="shared" si="666"/>
        <v>0</v>
      </c>
      <c r="K7571" s="210">
        <f t="shared" si="666"/>
        <v>0</v>
      </c>
      <c r="L7571" s="210">
        <f t="shared" si="666"/>
        <v>0</v>
      </c>
      <c r="M7571" s="210">
        <f t="shared" si="666"/>
        <v>0</v>
      </c>
      <c r="N7571" s="210">
        <f t="shared" si="666"/>
        <v>0</v>
      </c>
      <c r="O7571" s="210">
        <f t="shared" si="666"/>
        <v>0</v>
      </c>
      <c r="P7571" s="210">
        <f t="shared" si="666"/>
        <v>0</v>
      </c>
      <c r="Q7571" s="210">
        <f t="shared" si="666"/>
        <v>0</v>
      </c>
      <c r="R7571" s="210">
        <f t="shared" si="666"/>
        <v>0</v>
      </c>
    </row>
    <row r="7572" spans="1:18" hidden="1" outlineLevel="2" x14ac:dyDescent="0.35">
      <c r="A7572" s="209" t="str">
        <f>'Usages industrie'!A28</f>
        <v>Usage industriel n°25</v>
      </c>
      <c r="B7572" s="209" t="s">
        <v>637</v>
      </c>
      <c r="C7572" s="209"/>
      <c r="D7572" s="210">
        <f>IF(B$7539&lt;&gt;"",IF(B$7539='Usages industrie'!$K28,'Usages industrie'!J28,0),0)</f>
        <v>0</v>
      </c>
      <c r="E7572" s="210">
        <f t="shared" si="666"/>
        <v>0</v>
      </c>
      <c r="F7572" s="210">
        <f t="shared" si="666"/>
        <v>0</v>
      </c>
      <c r="G7572" s="210">
        <f t="shared" si="666"/>
        <v>0</v>
      </c>
      <c r="H7572" s="210">
        <f t="shared" si="666"/>
        <v>0</v>
      </c>
      <c r="I7572" s="210">
        <f t="shared" si="666"/>
        <v>0</v>
      </c>
      <c r="J7572" s="210">
        <f t="shared" si="666"/>
        <v>0</v>
      </c>
      <c r="K7572" s="210">
        <f t="shared" si="666"/>
        <v>0</v>
      </c>
      <c r="L7572" s="210">
        <f t="shared" si="666"/>
        <v>0</v>
      </c>
      <c r="M7572" s="210">
        <f t="shared" si="666"/>
        <v>0</v>
      </c>
      <c r="N7572" s="210">
        <f t="shared" si="666"/>
        <v>0</v>
      </c>
      <c r="O7572" s="210">
        <f t="shared" si="666"/>
        <v>0</v>
      </c>
      <c r="P7572" s="210">
        <f t="shared" si="666"/>
        <v>0</v>
      </c>
      <c r="Q7572" s="210">
        <f t="shared" si="666"/>
        <v>0</v>
      </c>
      <c r="R7572" s="210">
        <f t="shared" si="666"/>
        <v>0</v>
      </c>
    </row>
    <row r="7573" spans="1:18" hidden="1" outlineLevel="2" x14ac:dyDescent="0.35">
      <c r="A7573" s="209" t="str">
        <f>'Usages industrie'!A29</f>
        <v>Usage industriel n°26</v>
      </c>
      <c r="B7573" s="209" t="s">
        <v>637</v>
      </c>
      <c r="C7573" s="209"/>
      <c r="D7573" s="210">
        <f>IF(B$7539&lt;&gt;"",IF(B$7539='Usages industrie'!$K29,'Usages industrie'!J29,0),0)</f>
        <v>0</v>
      </c>
      <c r="E7573" s="210">
        <f t="shared" si="666"/>
        <v>0</v>
      </c>
      <c r="F7573" s="210">
        <f t="shared" si="666"/>
        <v>0</v>
      </c>
      <c r="G7573" s="210">
        <f t="shared" si="666"/>
        <v>0</v>
      </c>
      <c r="H7573" s="210">
        <f t="shared" si="666"/>
        <v>0</v>
      </c>
      <c r="I7573" s="210">
        <f t="shared" si="666"/>
        <v>0</v>
      </c>
      <c r="J7573" s="210">
        <f t="shared" si="666"/>
        <v>0</v>
      </c>
      <c r="K7573" s="210">
        <f t="shared" si="666"/>
        <v>0</v>
      </c>
      <c r="L7573" s="210">
        <f t="shared" si="666"/>
        <v>0</v>
      </c>
      <c r="M7573" s="210">
        <f t="shared" si="666"/>
        <v>0</v>
      </c>
      <c r="N7573" s="210">
        <f t="shared" si="666"/>
        <v>0</v>
      </c>
      <c r="O7573" s="210">
        <f t="shared" si="666"/>
        <v>0</v>
      </c>
      <c r="P7573" s="210">
        <f t="shared" si="666"/>
        <v>0</v>
      </c>
      <c r="Q7573" s="210">
        <f t="shared" si="666"/>
        <v>0</v>
      </c>
      <c r="R7573" s="210">
        <f t="shared" si="666"/>
        <v>0</v>
      </c>
    </row>
    <row r="7574" spans="1:18" hidden="1" outlineLevel="2" x14ac:dyDescent="0.35">
      <c r="A7574" s="209" t="str">
        <f>'Usages industrie'!A30</f>
        <v>Usage industriel n°27</v>
      </c>
      <c r="B7574" s="209" t="s">
        <v>637</v>
      </c>
      <c r="C7574" s="209"/>
      <c r="D7574" s="210">
        <f>IF(B$7539&lt;&gt;"",IF(B$7539='Usages industrie'!$K30,'Usages industrie'!J30,0),0)</f>
        <v>0</v>
      </c>
      <c r="E7574" s="210">
        <f t="shared" si="666"/>
        <v>0</v>
      </c>
      <c r="F7574" s="210">
        <f t="shared" si="666"/>
        <v>0</v>
      </c>
      <c r="G7574" s="210">
        <f t="shared" si="666"/>
        <v>0</v>
      </c>
      <c r="H7574" s="210">
        <f t="shared" si="666"/>
        <v>0</v>
      </c>
      <c r="I7574" s="210">
        <f t="shared" si="666"/>
        <v>0</v>
      </c>
      <c r="J7574" s="210">
        <f t="shared" si="666"/>
        <v>0</v>
      </c>
      <c r="K7574" s="210">
        <f t="shared" si="666"/>
        <v>0</v>
      </c>
      <c r="L7574" s="210">
        <f t="shared" si="666"/>
        <v>0</v>
      </c>
      <c r="M7574" s="210">
        <f t="shared" si="666"/>
        <v>0</v>
      </c>
      <c r="N7574" s="210">
        <f t="shared" si="666"/>
        <v>0</v>
      </c>
      <c r="O7574" s="210">
        <f t="shared" si="666"/>
        <v>0</v>
      </c>
      <c r="P7574" s="210">
        <f t="shared" si="666"/>
        <v>0</v>
      </c>
      <c r="Q7574" s="210">
        <f t="shared" si="666"/>
        <v>0</v>
      </c>
      <c r="R7574" s="210">
        <f t="shared" si="666"/>
        <v>0</v>
      </c>
    </row>
    <row r="7575" spans="1:18" hidden="1" outlineLevel="2" x14ac:dyDescent="0.35">
      <c r="A7575" s="209" t="str">
        <f>'Usages industrie'!A31</f>
        <v>Usage industriel n°28</v>
      </c>
      <c r="B7575" s="209" t="s">
        <v>637</v>
      </c>
      <c r="C7575" s="209"/>
      <c r="D7575" s="210">
        <f>IF(B$7539&lt;&gt;"",IF(B$7539='Usages industrie'!$K31,'Usages industrie'!J31,0),0)</f>
        <v>0</v>
      </c>
      <c r="E7575" s="210">
        <f t="shared" si="666"/>
        <v>0</v>
      </c>
      <c r="F7575" s="210">
        <f t="shared" si="666"/>
        <v>0</v>
      </c>
      <c r="G7575" s="210">
        <f t="shared" si="666"/>
        <v>0</v>
      </c>
      <c r="H7575" s="210">
        <f t="shared" si="666"/>
        <v>0</v>
      </c>
      <c r="I7575" s="210">
        <f t="shared" si="666"/>
        <v>0</v>
      </c>
      <c r="J7575" s="210">
        <f t="shared" si="666"/>
        <v>0</v>
      </c>
      <c r="K7575" s="210">
        <f t="shared" si="666"/>
        <v>0</v>
      </c>
      <c r="L7575" s="210">
        <f t="shared" si="666"/>
        <v>0</v>
      </c>
      <c r="M7575" s="210">
        <f t="shared" si="666"/>
        <v>0</v>
      </c>
      <c r="N7575" s="210">
        <f t="shared" si="666"/>
        <v>0</v>
      </c>
      <c r="O7575" s="210">
        <f t="shared" si="666"/>
        <v>0</v>
      </c>
      <c r="P7575" s="210">
        <f t="shared" si="666"/>
        <v>0</v>
      </c>
      <c r="Q7575" s="210">
        <f t="shared" si="666"/>
        <v>0</v>
      </c>
      <c r="R7575" s="210">
        <f t="shared" si="666"/>
        <v>0</v>
      </c>
    </row>
    <row r="7576" spans="1:18" hidden="1" outlineLevel="2" x14ac:dyDescent="0.35">
      <c r="A7576" s="209" t="str">
        <f>'Usages industrie'!A32</f>
        <v>Usage industriel n°29</v>
      </c>
      <c r="B7576" s="209" t="s">
        <v>637</v>
      </c>
      <c r="C7576" s="209"/>
      <c r="D7576" s="210">
        <f>IF(B$7539&lt;&gt;"",IF(B$7539='Usages industrie'!$K32,'Usages industrie'!J32,0),0)</f>
        <v>0</v>
      </c>
      <c r="E7576" s="210">
        <f t="shared" si="666"/>
        <v>0</v>
      </c>
      <c r="F7576" s="210">
        <f t="shared" si="666"/>
        <v>0</v>
      </c>
      <c r="G7576" s="210">
        <f t="shared" si="666"/>
        <v>0</v>
      </c>
      <c r="H7576" s="210">
        <f t="shared" si="666"/>
        <v>0</v>
      </c>
      <c r="I7576" s="210">
        <f t="shared" si="666"/>
        <v>0</v>
      </c>
      <c r="J7576" s="210">
        <f t="shared" si="666"/>
        <v>0</v>
      </c>
      <c r="K7576" s="210">
        <f t="shared" si="666"/>
        <v>0</v>
      </c>
      <c r="L7576" s="210">
        <f t="shared" si="666"/>
        <v>0</v>
      </c>
      <c r="M7576" s="210">
        <f t="shared" si="666"/>
        <v>0</v>
      </c>
      <c r="N7576" s="210">
        <f t="shared" si="666"/>
        <v>0</v>
      </c>
      <c r="O7576" s="210">
        <f t="shared" si="666"/>
        <v>0</v>
      </c>
      <c r="P7576" s="210">
        <f t="shared" si="666"/>
        <v>0</v>
      </c>
      <c r="Q7576" s="210">
        <f t="shared" si="666"/>
        <v>0</v>
      </c>
      <c r="R7576" s="210">
        <f t="shared" si="666"/>
        <v>0</v>
      </c>
    </row>
    <row r="7577" spans="1:18" hidden="1" outlineLevel="2" x14ac:dyDescent="0.35">
      <c r="A7577" s="209" t="str">
        <f>'Usages industrie'!A33</f>
        <v>Usage industriel n°30</v>
      </c>
      <c r="B7577" s="209" t="s">
        <v>637</v>
      </c>
      <c r="C7577" s="209"/>
      <c r="D7577" s="210">
        <f>IF(B$7539&lt;&gt;"",IF(B$7539='Usages industrie'!$K33,'Usages industrie'!J33,0),0)</f>
        <v>0</v>
      </c>
      <c r="E7577" s="210">
        <f t="shared" si="666"/>
        <v>0</v>
      </c>
      <c r="F7577" s="210">
        <f t="shared" si="666"/>
        <v>0</v>
      </c>
      <c r="G7577" s="210">
        <f t="shared" si="666"/>
        <v>0</v>
      </c>
      <c r="H7577" s="210">
        <f t="shared" si="666"/>
        <v>0</v>
      </c>
      <c r="I7577" s="210">
        <f t="shared" si="666"/>
        <v>0</v>
      </c>
      <c r="J7577" s="210">
        <f t="shared" si="666"/>
        <v>0</v>
      </c>
      <c r="K7577" s="210">
        <f t="shared" si="666"/>
        <v>0</v>
      </c>
      <c r="L7577" s="210">
        <f t="shared" si="666"/>
        <v>0</v>
      </c>
      <c r="M7577" s="210">
        <f t="shared" si="666"/>
        <v>0</v>
      </c>
      <c r="N7577" s="210">
        <f t="shared" si="666"/>
        <v>0</v>
      </c>
      <c r="O7577" s="210">
        <f t="shared" si="666"/>
        <v>0</v>
      </c>
      <c r="P7577" s="210">
        <f t="shared" si="666"/>
        <v>0</v>
      </c>
      <c r="Q7577" s="210">
        <f t="shared" si="666"/>
        <v>0</v>
      </c>
      <c r="R7577" s="210">
        <f t="shared" si="666"/>
        <v>0</v>
      </c>
    </row>
    <row r="7578" spans="1:18" hidden="1" outlineLevel="2" x14ac:dyDescent="0.35">
      <c r="A7578" s="209" t="str">
        <f>'Usages industrie'!A34</f>
        <v>Usage industriel n°31</v>
      </c>
      <c r="B7578" s="209" t="s">
        <v>637</v>
      </c>
      <c r="C7578" s="209"/>
      <c r="D7578" s="210">
        <f>IF(B$7539&lt;&gt;"",IF(B$7539='Usages industrie'!$K34,'Usages industrie'!J34,0),0)</f>
        <v>0</v>
      </c>
      <c r="E7578" s="210">
        <f t="shared" ref="E7578:R7587" si="667">$D7578</f>
        <v>0</v>
      </c>
      <c r="F7578" s="210">
        <f t="shared" si="667"/>
        <v>0</v>
      </c>
      <c r="G7578" s="210">
        <f t="shared" si="667"/>
        <v>0</v>
      </c>
      <c r="H7578" s="210">
        <f t="shared" si="667"/>
        <v>0</v>
      </c>
      <c r="I7578" s="210">
        <f t="shared" si="667"/>
        <v>0</v>
      </c>
      <c r="J7578" s="210">
        <f t="shared" si="667"/>
        <v>0</v>
      </c>
      <c r="K7578" s="210">
        <f t="shared" si="667"/>
        <v>0</v>
      </c>
      <c r="L7578" s="210">
        <f t="shared" si="667"/>
        <v>0</v>
      </c>
      <c r="M7578" s="210">
        <f t="shared" si="667"/>
        <v>0</v>
      </c>
      <c r="N7578" s="210">
        <f t="shared" si="667"/>
        <v>0</v>
      </c>
      <c r="O7578" s="210">
        <f t="shared" si="667"/>
        <v>0</v>
      </c>
      <c r="P7578" s="210">
        <f t="shared" si="667"/>
        <v>0</v>
      </c>
      <c r="Q7578" s="210">
        <f t="shared" si="667"/>
        <v>0</v>
      </c>
      <c r="R7578" s="210">
        <f t="shared" si="667"/>
        <v>0</v>
      </c>
    </row>
    <row r="7579" spans="1:18" hidden="1" outlineLevel="2" x14ac:dyDescent="0.35">
      <c r="A7579" s="209" t="str">
        <f>'Usages industrie'!A35</f>
        <v>Usage industriel n°32</v>
      </c>
      <c r="B7579" s="209" t="s">
        <v>637</v>
      </c>
      <c r="C7579" s="209"/>
      <c r="D7579" s="210">
        <f>IF(B$7539&lt;&gt;"",IF(B$7539='Usages industrie'!$K35,'Usages industrie'!J35,0),0)</f>
        <v>0</v>
      </c>
      <c r="E7579" s="210">
        <f t="shared" si="667"/>
        <v>0</v>
      </c>
      <c r="F7579" s="210">
        <f t="shared" si="667"/>
        <v>0</v>
      </c>
      <c r="G7579" s="210">
        <f t="shared" si="667"/>
        <v>0</v>
      </c>
      <c r="H7579" s="210">
        <f t="shared" si="667"/>
        <v>0</v>
      </c>
      <c r="I7579" s="210">
        <f t="shared" si="667"/>
        <v>0</v>
      </c>
      <c r="J7579" s="210">
        <f t="shared" si="667"/>
        <v>0</v>
      </c>
      <c r="K7579" s="210">
        <f t="shared" si="667"/>
        <v>0</v>
      </c>
      <c r="L7579" s="210">
        <f t="shared" si="667"/>
        <v>0</v>
      </c>
      <c r="M7579" s="210">
        <f t="shared" si="667"/>
        <v>0</v>
      </c>
      <c r="N7579" s="210">
        <f t="shared" si="667"/>
        <v>0</v>
      </c>
      <c r="O7579" s="210">
        <f t="shared" si="667"/>
        <v>0</v>
      </c>
      <c r="P7579" s="210">
        <f t="shared" si="667"/>
        <v>0</v>
      </c>
      <c r="Q7579" s="210">
        <f t="shared" si="667"/>
        <v>0</v>
      </c>
      <c r="R7579" s="210">
        <f t="shared" si="667"/>
        <v>0</v>
      </c>
    </row>
    <row r="7580" spans="1:18" hidden="1" outlineLevel="2" x14ac:dyDescent="0.35">
      <c r="A7580" s="209" t="str">
        <f>'Usages industrie'!A36</f>
        <v>Usage industriel n°33</v>
      </c>
      <c r="B7580" s="209" t="s">
        <v>637</v>
      </c>
      <c r="C7580" s="209"/>
      <c r="D7580" s="210">
        <f>IF(B$7539&lt;&gt;"",IF(B$7539='Usages industrie'!$K36,'Usages industrie'!J36,0),0)</f>
        <v>0</v>
      </c>
      <c r="E7580" s="210">
        <f t="shared" si="667"/>
        <v>0</v>
      </c>
      <c r="F7580" s="210">
        <f t="shared" si="667"/>
        <v>0</v>
      </c>
      <c r="G7580" s="210">
        <f t="shared" si="667"/>
        <v>0</v>
      </c>
      <c r="H7580" s="210">
        <f t="shared" si="667"/>
        <v>0</v>
      </c>
      <c r="I7580" s="210">
        <f t="shared" si="667"/>
        <v>0</v>
      </c>
      <c r="J7580" s="210">
        <f t="shared" si="667"/>
        <v>0</v>
      </c>
      <c r="K7580" s="210">
        <f t="shared" si="667"/>
        <v>0</v>
      </c>
      <c r="L7580" s="210">
        <f t="shared" si="667"/>
        <v>0</v>
      </c>
      <c r="M7580" s="210">
        <f t="shared" si="667"/>
        <v>0</v>
      </c>
      <c r="N7580" s="210">
        <f t="shared" si="667"/>
        <v>0</v>
      </c>
      <c r="O7580" s="210">
        <f t="shared" si="667"/>
        <v>0</v>
      </c>
      <c r="P7580" s="210">
        <f t="shared" si="667"/>
        <v>0</v>
      </c>
      <c r="Q7580" s="210">
        <f t="shared" si="667"/>
        <v>0</v>
      </c>
      <c r="R7580" s="210">
        <f t="shared" si="667"/>
        <v>0</v>
      </c>
    </row>
    <row r="7581" spans="1:18" hidden="1" outlineLevel="2" x14ac:dyDescent="0.35">
      <c r="A7581" s="209" t="str">
        <f>'Usages industrie'!A37</f>
        <v>Usage industriel n°34</v>
      </c>
      <c r="B7581" s="209" t="s">
        <v>637</v>
      </c>
      <c r="C7581" s="209"/>
      <c r="D7581" s="210">
        <f>IF(B$7539&lt;&gt;"",IF(B$7539='Usages industrie'!$K37,'Usages industrie'!J37,0),0)</f>
        <v>0</v>
      </c>
      <c r="E7581" s="210">
        <f t="shared" si="667"/>
        <v>0</v>
      </c>
      <c r="F7581" s="210">
        <f t="shared" si="667"/>
        <v>0</v>
      </c>
      <c r="G7581" s="210">
        <f t="shared" si="667"/>
        <v>0</v>
      </c>
      <c r="H7581" s="210">
        <f t="shared" si="667"/>
        <v>0</v>
      </c>
      <c r="I7581" s="210">
        <f t="shared" si="667"/>
        <v>0</v>
      </c>
      <c r="J7581" s="210">
        <f t="shared" si="667"/>
        <v>0</v>
      </c>
      <c r="K7581" s="210">
        <f t="shared" si="667"/>
        <v>0</v>
      </c>
      <c r="L7581" s="210">
        <f t="shared" si="667"/>
        <v>0</v>
      </c>
      <c r="M7581" s="210">
        <f t="shared" si="667"/>
        <v>0</v>
      </c>
      <c r="N7581" s="210">
        <f t="shared" si="667"/>
        <v>0</v>
      </c>
      <c r="O7581" s="210">
        <f t="shared" si="667"/>
        <v>0</v>
      </c>
      <c r="P7581" s="210">
        <f t="shared" si="667"/>
        <v>0</v>
      </c>
      <c r="Q7581" s="210">
        <f t="shared" si="667"/>
        <v>0</v>
      </c>
      <c r="R7581" s="210">
        <f t="shared" si="667"/>
        <v>0</v>
      </c>
    </row>
    <row r="7582" spans="1:18" hidden="1" outlineLevel="2" x14ac:dyDescent="0.35">
      <c r="A7582" s="209" t="str">
        <f>'Usages industrie'!A38</f>
        <v>Usage industriel n°35</v>
      </c>
      <c r="B7582" s="209" t="s">
        <v>637</v>
      </c>
      <c r="C7582" s="209"/>
      <c r="D7582" s="210">
        <f>IF(B$7539&lt;&gt;"",IF(B$7539='Usages industrie'!$K38,'Usages industrie'!J38,0),0)</f>
        <v>0</v>
      </c>
      <c r="E7582" s="210">
        <f t="shared" si="667"/>
        <v>0</v>
      </c>
      <c r="F7582" s="210">
        <f t="shared" si="667"/>
        <v>0</v>
      </c>
      <c r="G7582" s="210">
        <f t="shared" si="667"/>
        <v>0</v>
      </c>
      <c r="H7582" s="210">
        <f t="shared" si="667"/>
        <v>0</v>
      </c>
      <c r="I7582" s="210">
        <f t="shared" si="667"/>
        <v>0</v>
      </c>
      <c r="J7582" s="210">
        <f t="shared" si="667"/>
        <v>0</v>
      </c>
      <c r="K7582" s="210">
        <f t="shared" si="667"/>
        <v>0</v>
      </c>
      <c r="L7582" s="210">
        <f t="shared" si="667"/>
        <v>0</v>
      </c>
      <c r="M7582" s="210">
        <f t="shared" si="667"/>
        <v>0</v>
      </c>
      <c r="N7582" s="210">
        <f t="shared" si="667"/>
        <v>0</v>
      </c>
      <c r="O7582" s="210">
        <f t="shared" si="667"/>
        <v>0</v>
      </c>
      <c r="P7582" s="210">
        <f t="shared" si="667"/>
        <v>0</v>
      </c>
      <c r="Q7582" s="210">
        <f t="shared" si="667"/>
        <v>0</v>
      </c>
      <c r="R7582" s="210">
        <f t="shared" si="667"/>
        <v>0</v>
      </c>
    </row>
    <row r="7583" spans="1:18" hidden="1" outlineLevel="2" x14ac:dyDescent="0.35">
      <c r="A7583" s="209" t="str">
        <f>'Usages industrie'!A39</f>
        <v>Usage industriel n°36</v>
      </c>
      <c r="B7583" s="209" t="s">
        <v>637</v>
      </c>
      <c r="C7583" s="209"/>
      <c r="D7583" s="210">
        <f>IF(B$7539&lt;&gt;"",IF(B$7539='Usages industrie'!$K39,'Usages industrie'!J39,0),0)</f>
        <v>0</v>
      </c>
      <c r="E7583" s="210">
        <f t="shared" si="667"/>
        <v>0</v>
      </c>
      <c r="F7583" s="210">
        <f t="shared" si="667"/>
        <v>0</v>
      </c>
      <c r="G7583" s="210">
        <f t="shared" si="667"/>
        <v>0</v>
      </c>
      <c r="H7583" s="210">
        <f t="shared" si="667"/>
        <v>0</v>
      </c>
      <c r="I7583" s="210">
        <f t="shared" si="667"/>
        <v>0</v>
      </c>
      <c r="J7583" s="210">
        <f t="shared" si="667"/>
        <v>0</v>
      </c>
      <c r="K7583" s="210">
        <f t="shared" si="667"/>
        <v>0</v>
      </c>
      <c r="L7583" s="210">
        <f t="shared" si="667"/>
        <v>0</v>
      </c>
      <c r="M7583" s="210">
        <f t="shared" si="667"/>
        <v>0</v>
      </c>
      <c r="N7583" s="210">
        <f t="shared" si="667"/>
        <v>0</v>
      </c>
      <c r="O7583" s="210">
        <f t="shared" si="667"/>
        <v>0</v>
      </c>
      <c r="P7583" s="210">
        <f t="shared" si="667"/>
        <v>0</v>
      </c>
      <c r="Q7583" s="210">
        <f t="shared" si="667"/>
        <v>0</v>
      </c>
      <c r="R7583" s="210">
        <f t="shared" si="667"/>
        <v>0</v>
      </c>
    </row>
    <row r="7584" spans="1:18" hidden="1" outlineLevel="2" x14ac:dyDescent="0.35">
      <c r="A7584" s="209" t="str">
        <f>'Usages industrie'!A40</f>
        <v>Usage industriel n°37</v>
      </c>
      <c r="B7584" s="209" t="s">
        <v>637</v>
      </c>
      <c r="C7584" s="209"/>
      <c r="D7584" s="210">
        <f>IF(B$7539&lt;&gt;"",IF(B$7539='Usages industrie'!$K40,'Usages industrie'!J40,0),0)</f>
        <v>0</v>
      </c>
      <c r="E7584" s="210">
        <f t="shared" si="667"/>
        <v>0</v>
      </c>
      <c r="F7584" s="210">
        <f t="shared" si="667"/>
        <v>0</v>
      </c>
      <c r="G7584" s="210">
        <f t="shared" si="667"/>
        <v>0</v>
      </c>
      <c r="H7584" s="210">
        <f t="shared" si="667"/>
        <v>0</v>
      </c>
      <c r="I7584" s="210">
        <f t="shared" si="667"/>
        <v>0</v>
      </c>
      <c r="J7584" s="210">
        <f t="shared" si="667"/>
        <v>0</v>
      </c>
      <c r="K7584" s="210">
        <f t="shared" si="667"/>
        <v>0</v>
      </c>
      <c r="L7584" s="210">
        <f t="shared" si="667"/>
        <v>0</v>
      </c>
      <c r="M7584" s="210">
        <f t="shared" si="667"/>
        <v>0</v>
      </c>
      <c r="N7584" s="210">
        <f t="shared" si="667"/>
        <v>0</v>
      </c>
      <c r="O7584" s="210">
        <f t="shared" si="667"/>
        <v>0</v>
      </c>
      <c r="P7584" s="210">
        <f t="shared" si="667"/>
        <v>0</v>
      </c>
      <c r="Q7584" s="210">
        <f t="shared" si="667"/>
        <v>0</v>
      </c>
      <c r="R7584" s="210">
        <f t="shared" si="667"/>
        <v>0</v>
      </c>
    </row>
    <row r="7585" spans="1:18" hidden="1" outlineLevel="2" x14ac:dyDescent="0.35">
      <c r="A7585" s="209" t="str">
        <f>'Usages industrie'!A41</f>
        <v>Usage industriel n°38</v>
      </c>
      <c r="B7585" s="209" t="s">
        <v>637</v>
      </c>
      <c r="C7585" s="209"/>
      <c r="D7585" s="210">
        <f>IF(B$7539&lt;&gt;"",IF(B$7539='Usages industrie'!$K41,'Usages industrie'!J41,0),0)</f>
        <v>0</v>
      </c>
      <c r="E7585" s="210">
        <f t="shared" si="667"/>
        <v>0</v>
      </c>
      <c r="F7585" s="210">
        <f t="shared" si="667"/>
        <v>0</v>
      </c>
      <c r="G7585" s="210">
        <f t="shared" si="667"/>
        <v>0</v>
      </c>
      <c r="H7585" s="210">
        <f t="shared" si="667"/>
        <v>0</v>
      </c>
      <c r="I7585" s="210">
        <f t="shared" si="667"/>
        <v>0</v>
      </c>
      <c r="J7585" s="210">
        <f t="shared" si="667"/>
        <v>0</v>
      </c>
      <c r="K7585" s="210">
        <f t="shared" si="667"/>
        <v>0</v>
      </c>
      <c r="L7585" s="210">
        <f t="shared" si="667"/>
        <v>0</v>
      </c>
      <c r="M7585" s="210">
        <f t="shared" si="667"/>
        <v>0</v>
      </c>
      <c r="N7585" s="210">
        <f t="shared" si="667"/>
        <v>0</v>
      </c>
      <c r="O7585" s="210">
        <f t="shared" si="667"/>
        <v>0</v>
      </c>
      <c r="P7585" s="210">
        <f t="shared" si="667"/>
        <v>0</v>
      </c>
      <c r="Q7585" s="210">
        <f t="shared" si="667"/>
        <v>0</v>
      </c>
      <c r="R7585" s="210">
        <f t="shared" si="667"/>
        <v>0</v>
      </c>
    </row>
    <row r="7586" spans="1:18" hidden="1" outlineLevel="2" x14ac:dyDescent="0.35">
      <c r="A7586" s="209" t="str">
        <f>'Usages industrie'!A42</f>
        <v>Usage industriel n°39</v>
      </c>
      <c r="B7586" s="209" t="s">
        <v>637</v>
      </c>
      <c r="C7586" s="209"/>
      <c r="D7586" s="210">
        <f>IF(B$7539&lt;&gt;"",IF(B$7539='Usages industrie'!$K42,'Usages industrie'!J42,0),0)</f>
        <v>0</v>
      </c>
      <c r="E7586" s="210">
        <f t="shared" si="667"/>
        <v>0</v>
      </c>
      <c r="F7586" s="210">
        <f t="shared" si="667"/>
        <v>0</v>
      </c>
      <c r="G7586" s="210">
        <f t="shared" si="667"/>
        <v>0</v>
      </c>
      <c r="H7586" s="210">
        <f t="shared" si="667"/>
        <v>0</v>
      </c>
      <c r="I7586" s="210">
        <f t="shared" si="667"/>
        <v>0</v>
      </c>
      <c r="J7586" s="210">
        <f t="shared" si="667"/>
        <v>0</v>
      </c>
      <c r="K7586" s="210">
        <f t="shared" si="667"/>
        <v>0</v>
      </c>
      <c r="L7586" s="210">
        <f t="shared" si="667"/>
        <v>0</v>
      </c>
      <c r="M7586" s="210">
        <f t="shared" si="667"/>
        <v>0</v>
      </c>
      <c r="N7586" s="210">
        <f t="shared" si="667"/>
        <v>0</v>
      </c>
      <c r="O7586" s="210">
        <f t="shared" si="667"/>
        <v>0</v>
      </c>
      <c r="P7586" s="210">
        <f t="shared" si="667"/>
        <v>0</v>
      </c>
      <c r="Q7586" s="210">
        <f t="shared" si="667"/>
        <v>0</v>
      </c>
      <c r="R7586" s="210">
        <f t="shared" si="667"/>
        <v>0</v>
      </c>
    </row>
    <row r="7587" spans="1:18" hidden="1" outlineLevel="2" x14ac:dyDescent="0.35">
      <c r="A7587" s="209" t="str">
        <f>'Usages industrie'!A43</f>
        <v>Usage industriel n°40</v>
      </c>
      <c r="B7587" s="209" t="s">
        <v>637</v>
      </c>
      <c r="C7587" s="209"/>
      <c r="D7587" s="210">
        <f>IF(B$7539&lt;&gt;"",IF(B$7539='Usages industrie'!$K43,'Usages industrie'!J43,0),0)</f>
        <v>0</v>
      </c>
      <c r="E7587" s="210">
        <f t="shared" si="667"/>
        <v>0</v>
      </c>
      <c r="F7587" s="210">
        <f t="shared" si="667"/>
        <v>0</v>
      </c>
      <c r="G7587" s="210">
        <f t="shared" si="667"/>
        <v>0</v>
      </c>
      <c r="H7587" s="210">
        <f t="shared" si="667"/>
        <v>0</v>
      </c>
      <c r="I7587" s="210">
        <f t="shared" si="667"/>
        <v>0</v>
      </c>
      <c r="J7587" s="210">
        <f t="shared" si="667"/>
        <v>0</v>
      </c>
      <c r="K7587" s="210">
        <f t="shared" si="667"/>
        <v>0</v>
      </c>
      <c r="L7587" s="210">
        <f t="shared" si="667"/>
        <v>0</v>
      </c>
      <c r="M7587" s="210">
        <f t="shared" si="667"/>
        <v>0</v>
      </c>
      <c r="N7587" s="210">
        <f t="shared" si="667"/>
        <v>0</v>
      </c>
      <c r="O7587" s="210">
        <f t="shared" si="667"/>
        <v>0</v>
      </c>
      <c r="P7587" s="210">
        <f t="shared" si="667"/>
        <v>0</v>
      </c>
      <c r="Q7587" s="210">
        <f t="shared" si="667"/>
        <v>0</v>
      </c>
      <c r="R7587" s="210">
        <f t="shared" si="667"/>
        <v>0</v>
      </c>
    </row>
    <row r="7588" spans="1:18" hidden="1" outlineLevel="2" x14ac:dyDescent="0.35">
      <c r="A7588" s="209" t="str">
        <f>'Usages industrie'!A44</f>
        <v>Usage industriel n°41</v>
      </c>
      <c r="B7588" s="209" t="s">
        <v>637</v>
      </c>
      <c r="C7588" s="209"/>
      <c r="D7588" s="210">
        <f>IF(B$7539&lt;&gt;"",IF(B$7539='Usages industrie'!$K44,'Usages industrie'!J44,0),0)</f>
        <v>0</v>
      </c>
      <c r="E7588" s="210">
        <f t="shared" ref="E7588:R7597" si="668">$D7588</f>
        <v>0</v>
      </c>
      <c r="F7588" s="210">
        <f t="shared" si="668"/>
        <v>0</v>
      </c>
      <c r="G7588" s="210">
        <f t="shared" si="668"/>
        <v>0</v>
      </c>
      <c r="H7588" s="210">
        <f t="shared" si="668"/>
        <v>0</v>
      </c>
      <c r="I7588" s="210">
        <f t="shared" si="668"/>
        <v>0</v>
      </c>
      <c r="J7588" s="210">
        <f t="shared" si="668"/>
        <v>0</v>
      </c>
      <c r="K7588" s="210">
        <f t="shared" si="668"/>
        <v>0</v>
      </c>
      <c r="L7588" s="210">
        <f t="shared" si="668"/>
        <v>0</v>
      </c>
      <c r="M7588" s="210">
        <f t="shared" si="668"/>
        <v>0</v>
      </c>
      <c r="N7588" s="210">
        <f t="shared" si="668"/>
        <v>0</v>
      </c>
      <c r="O7588" s="210">
        <f t="shared" si="668"/>
        <v>0</v>
      </c>
      <c r="P7588" s="210">
        <f t="shared" si="668"/>
        <v>0</v>
      </c>
      <c r="Q7588" s="210">
        <f t="shared" si="668"/>
        <v>0</v>
      </c>
      <c r="R7588" s="210">
        <f t="shared" si="668"/>
        <v>0</v>
      </c>
    </row>
    <row r="7589" spans="1:18" hidden="1" outlineLevel="2" x14ac:dyDescent="0.35">
      <c r="A7589" s="209" t="str">
        <f>'Usages industrie'!A45</f>
        <v>Usage industriel n°42</v>
      </c>
      <c r="B7589" s="209" t="s">
        <v>637</v>
      </c>
      <c r="C7589" s="209"/>
      <c r="D7589" s="210">
        <f>IF(B$7539&lt;&gt;"",IF(B$7539='Usages industrie'!$K45,'Usages industrie'!J45,0),0)</f>
        <v>0</v>
      </c>
      <c r="E7589" s="210">
        <f t="shared" si="668"/>
        <v>0</v>
      </c>
      <c r="F7589" s="210">
        <f t="shared" si="668"/>
        <v>0</v>
      </c>
      <c r="G7589" s="210">
        <f t="shared" si="668"/>
        <v>0</v>
      </c>
      <c r="H7589" s="210">
        <f t="shared" si="668"/>
        <v>0</v>
      </c>
      <c r="I7589" s="210">
        <f t="shared" si="668"/>
        <v>0</v>
      </c>
      <c r="J7589" s="210">
        <f t="shared" si="668"/>
        <v>0</v>
      </c>
      <c r="K7589" s="210">
        <f t="shared" si="668"/>
        <v>0</v>
      </c>
      <c r="L7589" s="210">
        <f t="shared" si="668"/>
        <v>0</v>
      </c>
      <c r="M7589" s="210">
        <f t="shared" si="668"/>
        <v>0</v>
      </c>
      <c r="N7589" s="210">
        <f t="shared" si="668"/>
        <v>0</v>
      </c>
      <c r="O7589" s="210">
        <f t="shared" si="668"/>
        <v>0</v>
      </c>
      <c r="P7589" s="210">
        <f t="shared" si="668"/>
        <v>0</v>
      </c>
      <c r="Q7589" s="210">
        <f t="shared" si="668"/>
        <v>0</v>
      </c>
      <c r="R7589" s="210">
        <f t="shared" si="668"/>
        <v>0</v>
      </c>
    </row>
    <row r="7590" spans="1:18" hidden="1" outlineLevel="2" x14ac:dyDescent="0.35">
      <c r="A7590" s="209" t="str">
        <f>'Usages industrie'!A46</f>
        <v>Usage industriel n°43</v>
      </c>
      <c r="B7590" s="209" t="s">
        <v>637</v>
      </c>
      <c r="C7590" s="209"/>
      <c r="D7590" s="210">
        <f>IF(B$7539&lt;&gt;"",IF(B$7539='Usages industrie'!$K46,'Usages industrie'!J46,0),0)</f>
        <v>0</v>
      </c>
      <c r="E7590" s="210">
        <f t="shared" si="668"/>
        <v>0</v>
      </c>
      <c r="F7590" s="210">
        <f t="shared" si="668"/>
        <v>0</v>
      </c>
      <c r="G7590" s="210">
        <f t="shared" si="668"/>
        <v>0</v>
      </c>
      <c r="H7590" s="210">
        <f t="shared" si="668"/>
        <v>0</v>
      </c>
      <c r="I7590" s="210">
        <f t="shared" si="668"/>
        <v>0</v>
      </c>
      <c r="J7590" s="210">
        <f t="shared" si="668"/>
        <v>0</v>
      </c>
      <c r="K7590" s="210">
        <f t="shared" si="668"/>
        <v>0</v>
      </c>
      <c r="L7590" s="210">
        <f t="shared" si="668"/>
        <v>0</v>
      </c>
      <c r="M7590" s="210">
        <f t="shared" si="668"/>
        <v>0</v>
      </c>
      <c r="N7590" s="210">
        <f t="shared" si="668"/>
        <v>0</v>
      </c>
      <c r="O7590" s="210">
        <f t="shared" si="668"/>
        <v>0</v>
      </c>
      <c r="P7590" s="210">
        <f t="shared" si="668"/>
        <v>0</v>
      </c>
      <c r="Q7590" s="210">
        <f t="shared" si="668"/>
        <v>0</v>
      </c>
      <c r="R7590" s="210">
        <f t="shared" si="668"/>
        <v>0</v>
      </c>
    </row>
    <row r="7591" spans="1:18" hidden="1" outlineLevel="2" x14ac:dyDescent="0.35">
      <c r="A7591" s="209" t="str">
        <f>'Usages industrie'!A47</f>
        <v>Usage industriel n°44</v>
      </c>
      <c r="B7591" s="209" t="s">
        <v>637</v>
      </c>
      <c r="C7591" s="209"/>
      <c r="D7591" s="210">
        <f>IF(B$7539&lt;&gt;"",IF(B$7539='Usages industrie'!$K47,'Usages industrie'!J47,0),0)</f>
        <v>0</v>
      </c>
      <c r="E7591" s="210">
        <f t="shared" si="668"/>
        <v>0</v>
      </c>
      <c r="F7591" s="210">
        <f t="shared" si="668"/>
        <v>0</v>
      </c>
      <c r="G7591" s="210">
        <f t="shared" si="668"/>
        <v>0</v>
      </c>
      <c r="H7591" s="210">
        <f t="shared" si="668"/>
        <v>0</v>
      </c>
      <c r="I7591" s="210">
        <f t="shared" si="668"/>
        <v>0</v>
      </c>
      <c r="J7591" s="210">
        <f t="shared" si="668"/>
        <v>0</v>
      </c>
      <c r="K7591" s="210">
        <f t="shared" si="668"/>
        <v>0</v>
      </c>
      <c r="L7591" s="210">
        <f t="shared" si="668"/>
        <v>0</v>
      </c>
      <c r="M7591" s="210">
        <f t="shared" si="668"/>
        <v>0</v>
      </c>
      <c r="N7591" s="210">
        <f t="shared" si="668"/>
        <v>0</v>
      </c>
      <c r="O7591" s="210">
        <f t="shared" si="668"/>
        <v>0</v>
      </c>
      <c r="P7591" s="210">
        <f t="shared" si="668"/>
        <v>0</v>
      </c>
      <c r="Q7591" s="210">
        <f t="shared" si="668"/>
        <v>0</v>
      </c>
      <c r="R7591" s="210">
        <f t="shared" si="668"/>
        <v>0</v>
      </c>
    </row>
    <row r="7592" spans="1:18" hidden="1" outlineLevel="2" x14ac:dyDescent="0.35">
      <c r="A7592" s="209" t="str">
        <f>'Usages industrie'!A48</f>
        <v>Usage industriel n°45</v>
      </c>
      <c r="B7592" s="209" t="s">
        <v>637</v>
      </c>
      <c r="C7592" s="209"/>
      <c r="D7592" s="210">
        <f>IF(B$7539&lt;&gt;"",IF(B$7539='Usages industrie'!$K48,'Usages industrie'!J48,0),0)</f>
        <v>0</v>
      </c>
      <c r="E7592" s="210">
        <f t="shared" si="668"/>
        <v>0</v>
      </c>
      <c r="F7592" s="210">
        <f t="shared" si="668"/>
        <v>0</v>
      </c>
      <c r="G7592" s="210">
        <f t="shared" si="668"/>
        <v>0</v>
      </c>
      <c r="H7592" s="210">
        <f t="shared" si="668"/>
        <v>0</v>
      </c>
      <c r="I7592" s="210">
        <f t="shared" si="668"/>
        <v>0</v>
      </c>
      <c r="J7592" s="210">
        <f t="shared" si="668"/>
        <v>0</v>
      </c>
      <c r="K7592" s="210">
        <f t="shared" si="668"/>
        <v>0</v>
      </c>
      <c r="L7592" s="210">
        <f t="shared" si="668"/>
        <v>0</v>
      </c>
      <c r="M7592" s="210">
        <f t="shared" si="668"/>
        <v>0</v>
      </c>
      <c r="N7592" s="210">
        <f t="shared" si="668"/>
        <v>0</v>
      </c>
      <c r="O7592" s="210">
        <f t="shared" si="668"/>
        <v>0</v>
      </c>
      <c r="P7592" s="210">
        <f t="shared" si="668"/>
        <v>0</v>
      </c>
      <c r="Q7592" s="210">
        <f t="shared" si="668"/>
        <v>0</v>
      </c>
      <c r="R7592" s="210">
        <f t="shared" si="668"/>
        <v>0</v>
      </c>
    </row>
    <row r="7593" spans="1:18" hidden="1" outlineLevel="2" x14ac:dyDescent="0.35">
      <c r="A7593" s="209" t="str">
        <f>'Usages industrie'!A49</f>
        <v>Usage industriel n°46</v>
      </c>
      <c r="B7593" s="209" t="s">
        <v>637</v>
      </c>
      <c r="C7593" s="209"/>
      <c r="D7593" s="210">
        <f>IF(B$7539&lt;&gt;"",IF(B$7539='Usages industrie'!$K49,'Usages industrie'!J49,0),0)</f>
        <v>0</v>
      </c>
      <c r="E7593" s="210">
        <f t="shared" si="668"/>
        <v>0</v>
      </c>
      <c r="F7593" s="210">
        <f t="shared" si="668"/>
        <v>0</v>
      </c>
      <c r="G7593" s="210">
        <f t="shared" si="668"/>
        <v>0</v>
      </c>
      <c r="H7593" s="210">
        <f t="shared" si="668"/>
        <v>0</v>
      </c>
      <c r="I7593" s="210">
        <f t="shared" si="668"/>
        <v>0</v>
      </c>
      <c r="J7593" s="210">
        <f t="shared" si="668"/>
        <v>0</v>
      </c>
      <c r="K7593" s="210">
        <f t="shared" si="668"/>
        <v>0</v>
      </c>
      <c r="L7593" s="210">
        <f t="shared" si="668"/>
        <v>0</v>
      </c>
      <c r="M7593" s="210">
        <f t="shared" si="668"/>
        <v>0</v>
      </c>
      <c r="N7593" s="210">
        <f t="shared" si="668"/>
        <v>0</v>
      </c>
      <c r="O7593" s="210">
        <f t="shared" si="668"/>
        <v>0</v>
      </c>
      <c r="P7593" s="210">
        <f t="shared" si="668"/>
        <v>0</v>
      </c>
      <c r="Q7593" s="210">
        <f t="shared" si="668"/>
        <v>0</v>
      </c>
      <c r="R7593" s="210">
        <f t="shared" si="668"/>
        <v>0</v>
      </c>
    </row>
    <row r="7594" spans="1:18" hidden="1" outlineLevel="2" x14ac:dyDescent="0.35">
      <c r="A7594" s="209" t="str">
        <f>'Usages industrie'!A50</f>
        <v>Usage industriel n°47</v>
      </c>
      <c r="B7594" s="209" t="s">
        <v>637</v>
      </c>
      <c r="C7594" s="209"/>
      <c r="D7594" s="210">
        <f>IF(B$7539&lt;&gt;"",IF(B$7539='Usages industrie'!$K50,'Usages industrie'!J50,0),0)</f>
        <v>0</v>
      </c>
      <c r="E7594" s="210">
        <f t="shared" si="668"/>
        <v>0</v>
      </c>
      <c r="F7594" s="210">
        <f t="shared" si="668"/>
        <v>0</v>
      </c>
      <c r="G7594" s="210">
        <f t="shared" si="668"/>
        <v>0</v>
      </c>
      <c r="H7594" s="210">
        <f t="shared" si="668"/>
        <v>0</v>
      </c>
      <c r="I7594" s="210">
        <f t="shared" si="668"/>
        <v>0</v>
      </c>
      <c r="J7594" s="210">
        <f t="shared" si="668"/>
        <v>0</v>
      </c>
      <c r="K7594" s="210">
        <f t="shared" si="668"/>
        <v>0</v>
      </c>
      <c r="L7594" s="210">
        <f t="shared" si="668"/>
        <v>0</v>
      </c>
      <c r="M7594" s="210">
        <f t="shared" si="668"/>
        <v>0</v>
      </c>
      <c r="N7594" s="210">
        <f t="shared" si="668"/>
        <v>0</v>
      </c>
      <c r="O7594" s="210">
        <f t="shared" si="668"/>
        <v>0</v>
      </c>
      <c r="P7594" s="210">
        <f t="shared" si="668"/>
        <v>0</v>
      </c>
      <c r="Q7594" s="210">
        <f t="shared" si="668"/>
        <v>0</v>
      </c>
      <c r="R7594" s="210">
        <f t="shared" si="668"/>
        <v>0</v>
      </c>
    </row>
    <row r="7595" spans="1:18" hidden="1" outlineLevel="2" x14ac:dyDescent="0.35">
      <c r="A7595" s="209" t="str">
        <f>'Usages industrie'!A51</f>
        <v>Usage industriel n°48</v>
      </c>
      <c r="B7595" s="209" t="s">
        <v>637</v>
      </c>
      <c r="C7595" s="209"/>
      <c r="D7595" s="210">
        <f>IF(B$7539&lt;&gt;"",IF(B$7539='Usages industrie'!$K51,'Usages industrie'!J51,0),0)</f>
        <v>0</v>
      </c>
      <c r="E7595" s="210">
        <f t="shared" si="668"/>
        <v>0</v>
      </c>
      <c r="F7595" s="210">
        <f t="shared" si="668"/>
        <v>0</v>
      </c>
      <c r="G7595" s="210">
        <f t="shared" si="668"/>
        <v>0</v>
      </c>
      <c r="H7595" s="210">
        <f t="shared" si="668"/>
        <v>0</v>
      </c>
      <c r="I7595" s="210">
        <f t="shared" si="668"/>
        <v>0</v>
      </c>
      <c r="J7595" s="210">
        <f t="shared" si="668"/>
        <v>0</v>
      </c>
      <c r="K7595" s="210">
        <f t="shared" si="668"/>
        <v>0</v>
      </c>
      <c r="L7595" s="210">
        <f t="shared" si="668"/>
        <v>0</v>
      </c>
      <c r="M7595" s="210">
        <f t="shared" si="668"/>
        <v>0</v>
      </c>
      <c r="N7595" s="210">
        <f t="shared" si="668"/>
        <v>0</v>
      </c>
      <c r="O7595" s="210">
        <f t="shared" si="668"/>
        <v>0</v>
      </c>
      <c r="P7595" s="210">
        <f t="shared" si="668"/>
        <v>0</v>
      </c>
      <c r="Q7595" s="210">
        <f t="shared" si="668"/>
        <v>0</v>
      </c>
      <c r="R7595" s="210">
        <f t="shared" si="668"/>
        <v>0</v>
      </c>
    </row>
    <row r="7596" spans="1:18" hidden="1" outlineLevel="2" x14ac:dyDescent="0.35">
      <c r="A7596" s="209" t="str">
        <f>'Usages industrie'!A52</f>
        <v>Usage industriel n°49</v>
      </c>
      <c r="B7596" s="209" t="s">
        <v>637</v>
      </c>
      <c r="C7596" s="209"/>
      <c r="D7596" s="210">
        <f>IF(B$7539&lt;&gt;"",IF(B$7539='Usages industrie'!$K52,'Usages industrie'!J52,0),0)</f>
        <v>0</v>
      </c>
      <c r="E7596" s="210">
        <f t="shared" si="668"/>
        <v>0</v>
      </c>
      <c r="F7596" s="210">
        <f t="shared" si="668"/>
        <v>0</v>
      </c>
      <c r="G7596" s="210">
        <f t="shared" si="668"/>
        <v>0</v>
      </c>
      <c r="H7596" s="210">
        <f t="shared" si="668"/>
        <v>0</v>
      </c>
      <c r="I7596" s="210">
        <f t="shared" si="668"/>
        <v>0</v>
      </c>
      <c r="J7596" s="210">
        <f t="shared" si="668"/>
        <v>0</v>
      </c>
      <c r="K7596" s="210">
        <f t="shared" si="668"/>
        <v>0</v>
      </c>
      <c r="L7596" s="210">
        <f t="shared" si="668"/>
        <v>0</v>
      </c>
      <c r="M7596" s="210">
        <f t="shared" si="668"/>
        <v>0</v>
      </c>
      <c r="N7596" s="210">
        <f t="shared" si="668"/>
        <v>0</v>
      </c>
      <c r="O7596" s="210">
        <f t="shared" si="668"/>
        <v>0</v>
      </c>
      <c r="P7596" s="210">
        <f t="shared" si="668"/>
        <v>0</v>
      </c>
      <c r="Q7596" s="210">
        <f t="shared" si="668"/>
        <v>0</v>
      </c>
      <c r="R7596" s="210">
        <f t="shared" si="668"/>
        <v>0</v>
      </c>
    </row>
    <row r="7597" spans="1:18" hidden="1" outlineLevel="2" x14ac:dyDescent="0.35">
      <c r="A7597" s="209" t="str">
        <f>'Usages industrie'!A53</f>
        <v>Usage industriel n°50</v>
      </c>
      <c r="B7597" s="209" t="s">
        <v>637</v>
      </c>
      <c r="C7597" s="209"/>
      <c r="D7597" s="210">
        <f>IF(B$7539&lt;&gt;"",IF(B$7539='Usages industrie'!$K53,'Usages industrie'!J53,0),0)</f>
        <v>0</v>
      </c>
      <c r="E7597" s="210">
        <f t="shared" si="668"/>
        <v>0</v>
      </c>
      <c r="F7597" s="210">
        <f t="shared" si="668"/>
        <v>0</v>
      </c>
      <c r="G7597" s="210">
        <f t="shared" si="668"/>
        <v>0</v>
      </c>
      <c r="H7597" s="210">
        <f t="shared" si="668"/>
        <v>0</v>
      </c>
      <c r="I7597" s="210">
        <f t="shared" si="668"/>
        <v>0</v>
      </c>
      <c r="J7597" s="210">
        <f t="shared" si="668"/>
        <v>0</v>
      </c>
      <c r="K7597" s="210">
        <f t="shared" si="668"/>
        <v>0</v>
      </c>
      <c r="L7597" s="210">
        <f t="shared" si="668"/>
        <v>0</v>
      </c>
      <c r="M7597" s="210">
        <f t="shared" si="668"/>
        <v>0</v>
      </c>
      <c r="N7597" s="210">
        <f t="shared" si="668"/>
        <v>0</v>
      </c>
      <c r="O7597" s="210">
        <f t="shared" si="668"/>
        <v>0</v>
      </c>
      <c r="P7597" s="210">
        <f t="shared" si="668"/>
        <v>0</v>
      </c>
      <c r="Q7597" s="210">
        <f t="shared" si="668"/>
        <v>0</v>
      </c>
      <c r="R7597" s="210">
        <f t="shared" si="668"/>
        <v>0</v>
      </c>
    </row>
    <row r="7598" spans="1:18" hidden="1" outlineLevel="1" collapsed="1" x14ac:dyDescent="0.35">
      <c r="A7598" s="209" t="s">
        <v>638</v>
      </c>
      <c r="B7598" s="209"/>
      <c r="C7598" s="209"/>
      <c r="D7598" s="210">
        <f t="shared" ref="D7598:R7598" si="669">SUM(D7548:D7597)</f>
        <v>0</v>
      </c>
      <c r="E7598" s="210">
        <f t="shared" si="669"/>
        <v>0</v>
      </c>
      <c r="F7598" s="210">
        <f t="shared" si="669"/>
        <v>0</v>
      </c>
      <c r="G7598" s="210">
        <f t="shared" si="669"/>
        <v>0</v>
      </c>
      <c r="H7598" s="210">
        <f t="shared" si="669"/>
        <v>0</v>
      </c>
      <c r="I7598" s="210">
        <f t="shared" si="669"/>
        <v>0</v>
      </c>
      <c r="J7598" s="210">
        <f t="shared" si="669"/>
        <v>0</v>
      </c>
      <c r="K7598" s="210">
        <f t="shared" si="669"/>
        <v>0</v>
      </c>
      <c r="L7598" s="210">
        <f t="shared" si="669"/>
        <v>0</v>
      </c>
      <c r="M7598" s="210">
        <f t="shared" si="669"/>
        <v>0</v>
      </c>
      <c r="N7598" s="210">
        <f t="shared" si="669"/>
        <v>0</v>
      </c>
      <c r="O7598" s="210">
        <f t="shared" si="669"/>
        <v>0</v>
      </c>
      <c r="P7598" s="210">
        <f t="shared" si="669"/>
        <v>0</v>
      </c>
      <c r="Q7598" s="210">
        <f t="shared" si="669"/>
        <v>0</v>
      </c>
      <c r="R7598" s="210">
        <f t="shared" si="669"/>
        <v>0</v>
      </c>
    </row>
    <row r="7599" spans="1:18" hidden="1" outlineLevel="2" x14ac:dyDescent="0.35">
      <c r="A7599" s="209" t="str">
        <f>'Usages industrie'!A4</f>
        <v>Usage industriel n°1</v>
      </c>
      <c r="B7599" s="209" t="s">
        <v>639</v>
      </c>
      <c r="C7599" s="209"/>
      <c r="D7599" s="210">
        <f>D7548*'Usages industrie'!$O4*(1+'Usages industrie'!$P4)^(D$7542-$D$7542)/1000</f>
        <v>0</v>
      </c>
      <c r="E7599" s="210">
        <f>E7548*'Usages industrie'!$O4*(1+'Usages industrie'!$P4)^(E$7542-$D$7542)/1000</f>
        <v>0</v>
      </c>
      <c r="F7599" s="210">
        <f>F7548*'Usages industrie'!$O4*(1+'Usages industrie'!$P4)^(F$7542-$D$7542)/1000</f>
        <v>0</v>
      </c>
      <c r="G7599" s="210">
        <f>G7548*'Usages industrie'!$O4*(1+'Usages industrie'!$P4)^(G$7542-$D$7542)/1000</f>
        <v>0</v>
      </c>
      <c r="H7599" s="210">
        <f>H7548*'Usages industrie'!$O4*(1+'Usages industrie'!$P4)^(H$7542-$D$7542)/1000</f>
        <v>0</v>
      </c>
      <c r="I7599" s="210">
        <f>I7548*'Usages industrie'!$O4*(1+'Usages industrie'!$P4)^(I$7542-$D$7542)/1000</f>
        <v>0</v>
      </c>
      <c r="J7599" s="210">
        <f>J7548*'Usages industrie'!$O4*(1+'Usages industrie'!$P4)^(J$7542-$D$7542)/1000</f>
        <v>0</v>
      </c>
      <c r="K7599" s="210">
        <f>K7548*'Usages industrie'!$O4*(1+'Usages industrie'!$P4)^(K$7542-$D$7542)/1000</f>
        <v>0</v>
      </c>
      <c r="L7599" s="210">
        <f>L7548*'Usages industrie'!$O4*(1+'Usages industrie'!$P4)^(L$7542-$D$7542)/1000</f>
        <v>0</v>
      </c>
      <c r="M7599" s="210">
        <f>M7548*'Usages industrie'!$O4*(1+'Usages industrie'!$P4)^(M$7542-$D$7542)/1000</f>
        <v>0</v>
      </c>
      <c r="N7599" s="210">
        <f>N7548*'Usages industrie'!$O4*(1+'Usages industrie'!$P4)^(N$7542-$D$7542)/1000</f>
        <v>0</v>
      </c>
      <c r="O7599" s="210">
        <f>O7548*'Usages industrie'!$O4*(1+'Usages industrie'!$P4)^(O$7542-$D$7542)/1000</f>
        <v>0</v>
      </c>
      <c r="P7599" s="210">
        <f>P7548*'Usages industrie'!$O4*(1+'Usages industrie'!$P4)^(P$7542-$D$7542)/1000</f>
        <v>0</v>
      </c>
      <c r="Q7599" s="210">
        <f>Q7548*'Usages industrie'!$O4*(1+'Usages industrie'!$P4)^(Q$7542-$D$7542)/1000</f>
        <v>0</v>
      </c>
      <c r="R7599" s="210">
        <f>R7548*'Usages industrie'!$O4*(1+'Usages industrie'!$P4)^(R$7542-$D$7542)/1000</f>
        <v>0</v>
      </c>
    </row>
    <row r="7600" spans="1:18" hidden="1" outlineLevel="2" x14ac:dyDescent="0.35">
      <c r="A7600" s="209" t="str">
        <f>'Usages industrie'!A5</f>
        <v>Usage industriel n°2</v>
      </c>
      <c r="B7600" s="209" t="s">
        <v>639</v>
      </c>
      <c r="C7600" s="209"/>
      <c r="D7600" s="210">
        <f>D7549*'Usages industrie'!$O5*(1+'Usages industrie'!$P5)^(D$7542-$D$7542)/1000</f>
        <v>0</v>
      </c>
      <c r="E7600" s="210">
        <f>E7549*'Usages industrie'!$O5*(1+'Usages industrie'!$P5)^(E$7542-$D$7542)/1000</f>
        <v>0</v>
      </c>
      <c r="F7600" s="210">
        <f>F7549*'Usages industrie'!$O5*(1+'Usages industrie'!$P5)^(F$7542-$D$7542)/1000</f>
        <v>0</v>
      </c>
      <c r="G7600" s="210">
        <f>G7549*'Usages industrie'!$O5*(1+'Usages industrie'!$P5)^(G$7542-$D$7542)/1000</f>
        <v>0</v>
      </c>
      <c r="H7600" s="210">
        <f>H7549*'Usages industrie'!$O5*(1+'Usages industrie'!$P5)^(H$7542-$D$7542)/1000</f>
        <v>0</v>
      </c>
      <c r="I7600" s="210">
        <f>I7549*'Usages industrie'!$O5*(1+'Usages industrie'!$P5)^(I$7542-$D$7542)/1000</f>
        <v>0</v>
      </c>
      <c r="J7600" s="210">
        <f>J7549*'Usages industrie'!$O5*(1+'Usages industrie'!$P5)^(J$7542-$D$7542)/1000</f>
        <v>0</v>
      </c>
      <c r="K7600" s="210">
        <f>K7549*'Usages industrie'!$O5*(1+'Usages industrie'!$P5)^(K$7542-$D$7542)/1000</f>
        <v>0</v>
      </c>
      <c r="L7600" s="210">
        <f>L7549*'Usages industrie'!$O5*(1+'Usages industrie'!$P5)^(L$7542-$D$7542)/1000</f>
        <v>0</v>
      </c>
      <c r="M7600" s="210">
        <f>M7549*'Usages industrie'!$O5*(1+'Usages industrie'!$P5)^(M$7542-$D$7542)/1000</f>
        <v>0</v>
      </c>
      <c r="N7600" s="210">
        <f>N7549*'Usages industrie'!$O5*(1+'Usages industrie'!$P5)^(N$7542-$D$7542)/1000</f>
        <v>0</v>
      </c>
      <c r="O7600" s="210">
        <f>O7549*'Usages industrie'!$O5*(1+'Usages industrie'!$P5)^(O$7542-$D$7542)/1000</f>
        <v>0</v>
      </c>
      <c r="P7600" s="210">
        <f>P7549*'Usages industrie'!$O5*(1+'Usages industrie'!$P5)^(P$7542-$D$7542)/1000</f>
        <v>0</v>
      </c>
      <c r="Q7600" s="210">
        <f>Q7549*'Usages industrie'!$O5*(1+'Usages industrie'!$P5)^(Q$7542-$D$7542)/1000</f>
        <v>0</v>
      </c>
      <c r="R7600" s="210">
        <f>R7549*'Usages industrie'!$O5*(1+'Usages industrie'!$P5)^(R$7542-$D$7542)/1000</f>
        <v>0</v>
      </c>
    </row>
    <row r="7601" spans="1:18" hidden="1" outlineLevel="2" x14ac:dyDescent="0.35">
      <c r="A7601" s="209" t="str">
        <f>'Usages industrie'!A6</f>
        <v>Usage industriel n°3</v>
      </c>
      <c r="B7601" s="209" t="s">
        <v>639</v>
      </c>
      <c r="C7601" s="209"/>
      <c r="D7601" s="210">
        <f>D7550*'Usages industrie'!$O6*(1+'Usages industrie'!$P6)^(D$7542-$D$7542)/1000</f>
        <v>0</v>
      </c>
      <c r="E7601" s="210">
        <f>E7550*'Usages industrie'!$O6*(1+'Usages industrie'!$P6)^(E$7542-$D$7542)/1000</f>
        <v>0</v>
      </c>
      <c r="F7601" s="210">
        <f>F7550*'Usages industrie'!$O6*(1+'Usages industrie'!$P6)^(F$7542-$D$7542)/1000</f>
        <v>0</v>
      </c>
      <c r="G7601" s="210">
        <f>G7550*'Usages industrie'!$O6*(1+'Usages industrie'!$P6)^(G$7542-$D$7542)/1000</f>
        <v>0</v>
      </c>
      <c r="H7601" s="210">
        <f>H7550*'Usages industrie'!$O6*(1+'Usages industrie'!$P6)^(H$7542-$D$7542)/1000</f>
        <v>0</v>
      </c>
      <c r="I7601" s="210">
        <f>I7550*'Usages industrie'!$O6*(1+'Usages industrie'!$P6)^(I$7542-$D$7542)/1000</f>
        <v>0</v>
      </c>
      <c r="J7601" s="210">
        <f>J7550*'Usages industrie'!$O6*(1+'Usages industrie'!$P6)^(J$7542-$D$7542)/1000</f>
        <v>0</v>
      </c>
      <c r="K7601" s="210">
        <f>K7550*'Usages industrie'!$O6*(1+'Usages industrie'!$P6)^(K$7542-$D$7542)/1000</f>
        <v>0</v>
      </c>
      <c r="L7601" s="210">
        <f>L7550*'Usages industrie'!$O6*(1+'Usages industrie'!$P6)^(L$7542-$D$7542)/1000</f>
        <v>0</v>
      </c>
      <c r="M7601" s="210">
        <f>M7550*'Usages industrie'!$O6*(1+'Usages industrie'!$P6)^(M$7542-$D$7542)/1000</f>
        <v>0</v>
      </c>
      <c r="N7601" s="210">
        <f>N7550*'Usages industrie'!$O6*(1+'Usages industrie'!$P6)^(N$7542-$D$7542)/1000</f>
        <v>0</v>
      </c>
      <c r="O7601" s="210">
        <f>O7550*'Usages industrie'!$O6*(1+'Usages industrie'!$P6)^(O$7542-$D$7542)/1000</f>
        <v>0</v>
      </c>
      <c r="P7601" s="210">
        <f>P7550*'Usages industrie'!$O6*(1+'Usages industrie'!$P6)^(P$7542-$D$7542)/1000</f>
        <v>0</v>
      </c>
      <c r="Q7601" s="210">
        <f>Q7550*'Usages industrie'!$O6*(1+'Usages industrie'!$P6)^(Q$7542-$D$7542)/1000</f>
        <v>0</v>
      </c>
      <c r="R7601" s="210">
        <f>R7550*'Usages industrie'!$O6*(1+'Usages industrie'!$P6)^(R$7542-$D$7542)/1000</f>
        <v>0</v>
      </c>
    </row>
    <row r="7602" spans="1:18" hidden="1" outlineLevel="2" x14ac:dyDescent="0.35">
      <c r="A7602" s="209" t="str">
        <f>'Usages industrie'!A7</f>
        <v>Usage industriel n°4</v>
      </c>
      <c r="B7602" s="209" t="s">
        <v>639</v>
      </c>
      <c r="C7602" s="209"/>
      <c r="D7602" s="210">
        <f>D7551*'Usages industrie'!$O7*(1+'Usages industrie'!$P7)^(D$7542-$D$7542)/1000</f>
        <v>0</v>
      </c>
      <c r="E7602" s="210">
        <f>E7551*'Usages industrie'!$O7*(1+'Usages industrie'!$P7)^(E$7542-$D$7542)/1000</f>
        <v>0</v>
      </c>
      <c r="F7602" s="210">
        <f>F7551*'Usages industrie'!$O7*(1+'Usages industrie'!$P7)^(F$7542-$D$7542)/1000</f>
        <v>0</v>
      </c>
      <c r="G7602" s="210">
        <f>G7551*'Usages industrie'!$O7*(1+'Usages industrie'!$P7)^(G$7542-$D$7542)/1000</f>
        <v>0</v>
      </c>
      <c r="H7602" s="210">
        <f>H7551*'Usages industrie'!$O7*(1+'Usages industrie'!$P7)^(H$7542-$D$7542)/1000</f>
        <v>0</v>
      </c>
      <c r="I7602" s="210">
        <f>I7551*'Usages industrie'!$O7*(1+'Usages industrie'!$P7)^(I$7542-$D$7542)/1000</f>
        <v>0</v>
      </c>
      <c r="J7602" s="210">
        <f>J7551*'Usages industrie'!$O7*(1+'Usages industrie'!$P7)^(J$7542-$D$7542)/1000</f>
        <v>0</v>
      </c>
      <c r="K7602" s="210">
        <f>K7551*'Usages industrie'!$O7*(1+'Usages industrie'!$P7)^(K$7542-$D$7542)/1000</f>
        <v>0</v>
      </c>
      <c r="L7602" s="210">
        <f>L7551*'Usages industrie'!$O7*(1+'Usages industrie'!$P7)^(L$7542-$D$7542)/1000</f>
        <v>0</v>
      </c>
      <c r="M7602" s="210">
        <f>M7551*'Usages industrie'!$O7*(1+'Usages industrie'!$P7)^(M$7542-$D$7542)/1000</f>
        <v>0</v>
      </c>
      <c r="N7602" s="210">
        <f>N7551*'Usages industrie'!$O7*(1+'Usages industrie'!$P7)^(N$7542-$D$7542)/1000</f>
        <v>0</v>
      </c>
      <c r="O7602" s="210">
        <f>O7551*'Usages industrie'!$O7*(1+'Usages industrie'!$P7)^(O$7542-$D$7542)/1000</f>
        <v>0</v>
      </c>
      <c r="P7602" s="210">
        <f>P7551*'Usages industrie'!$O7*(1+'Usages industrie'!$P7)^(P$7542-$D$7542)/1000</f>
        <v>0</v>
      </c>
      <c r="Q7602" s="210">
        <f>Q7551*'Usages industrie'!$O7*(1+'Usages industrie'!$P7)^(Q$7542-$D$7542)/1000</f>
        <v>0</v>
      </c>
      <c r="R7602" s="210">
        <f>R7551*'Usages industrie'!$O7*(1+'Usages industrie'!$P7)^(R$7542-$D$7542)/1000</f>
        <v>0</v>
      </c>
    </row>
    <row r="7603" spans="1:18" hidden="1" outlineLevel="2" x14ac:dyDescent="0.35">
      <c r="A7603" s="209" t="str">
        <f>'Usages industrie'!A8</f>
        <v>Usage industriel n°5</v>
      </c>
      <c r="B7603" s="209" t="s">
        <v>639</v>
      </c>
      <c r="C7603" s="209"/>
      <c r="D7603" s="210">
        <f>D7552*'Usages industrie'!$O8*(1+'Usages industrie'!$P8)^(D$7542-$D$7542)/1000</f>
        <v>0</v>
      </c>
      <c r="E7603" s="210">
        <f>E7552*'Usages industrie'!$O8*(1+'Usages industrie'!$P8)^(E$7542-$D$7542)/1000</f>
        <v>0</v>
      </c>
      <c r="F7603" s="210">
        <f>F7552*'Usages industrie'!$O8*(1+'Usages industrie'!$P8)^(F$7542-$D$7542)/1000</f>
        <v>0</v>
      </c>
      <c r="G7603" s="210">
        <f>G7552*'Usages industrie'!$O8*(1+'Usages industrie'!$P8)^(G$7542-$D$7542)/1000</f>
        <v>0</v>
      </c>
      <c r="H7603" s="210">
        <f>H7552*'Usages industrie'!$O8*(1+'Usages industrie'!$P8)^(H$7542-$D$7542)/1000</f>
        <v>0</v>
      </c>
      <c r="I7603" s="210">
        <f>I7552*'Usages industrie'!$O8*(1+'Usages industrie'!$P8)^(I$7542-$D$7542)/1000</f>
        <v>0</v>
      </c>
      <c r="J7603" s="210">
        <f>J7552*'Usages industrie'!$O8*(1+'Usages industrie'!$P8)^(J$7542-$D$7542)/1000</f>
        <v>0</v>
      </c>
      <c r="K7603" s="210">
        <f>K7552*'Usages industrie'!$O8*(1+'Usages industrie'!$P8)^(K$7542-$D$7542)/1000</f>
        <v>0</v>
      </c>
      <c r="L7603" s="210">
        <f>L7552*'Usages industrie'!$O8*(1+'Usages industrie'!$P8)^(L$7542-$D$7542)/1000</f>
        <v>0</v>
      </c>
      <c r="M7603" s="210">
        <f>M7552*'Usages industrie'!$O8*(1+'Usages industrie'!$P8)^(M$7542-$D$7542)/1000</f>
        <v>0</v>
      </c>
      <c r="N7603" s="210">
        <f>N7552*'Usages industrie'!$O8*(1+'Usages industrie'!$P8)^(N$7542-$D$7542)/1000</f>
        <v>0</v>
      </c>
      <c r="O7603" s="210">
        <f>O7552*'Usages industrie'!$O8*(1+'Usages industrie'!$P8)^(O$7542-$D$7542)/1000</f>
        <v>0</v>
      </c>
      <c r="P7603" s="210">
        <f>P7552*'Usages industrie'!$O8*(1+'Usages industrie'!$P8)^(P$7542-$D$7542)/1000</f>
        <v>0</v>
      </c>
      <c r="Q7603" s="210">
        <f>Q7552*'Usages industrie'!$O8*(1+'Usages industrie'!$P8)^(Q$7542-$D$7542)/1000</f>
        <v>0</v>
      </c>
      <c r="R7603" s="210">
        <f>R7552*'Usages industrie'!$O8*(1+'Usages industrie'!$P8)^(R$7542-$D$7542)/1000</f>
        <v>0</v>
      </c>
    </row>
    <row r="7604" spans="1:18" hidden="1" outlineLevel="2" x14ac:dyDescent="0.35">
      <c r="A7604" s="209" t="str">
        <f>'Usages industrie'!A9</f>
        <v>Usage industriel n°6</v>
      </c>
      <c r="B7604" s="209" t="s">
        <v>639</v>
      </c>
      <c r="C7604" s="209"/>
      <c r="D7604" s="210">
        <f>D7553*'Usages industrie'!$O9*(1+'Usages industrie'!$P9)^(D$7542-$D$7542)/1000</f>
        <v>0</v>
      </c>
      <c r="E7604" s="210">
        <f>E7553*'Usages industrie'!$O9*(1+'Usages industrie'!$P9)^(E$7542-$D$7542)/1000</f>
        <v>0</v>
      </c>
      <c r="F7604" s="210">
        <f>F7553*'Usages industrie'!$O9*(1+'Usages industrie'!$P9)^(F$7542-$D$7542)/1000</f>
        <v>0</v>
      </c>
      <c r="G7604" s="210">
        <f>G7553*'Usages industrie'!$O9*(1+'Usages industrie'!$P9)^(G$7542-$D$7542)/1000</f>
        <v>0</v>
      </c>
      <c r="H7604" s="210">
        <f>H7553*'Usages industrie'!$O9*(1+'Usages industrie'!$P9)^(H$7542-$D$7542)/1000</f>
        <v>0</v>
      </c>
      <c r="I7604" s="210">
        <f>I7553*'Usages industrie'!$O9*(1+'Usages industrie'!$P9)^(I$7542-$D$7542)/1000</f>
        <v>0</v>
      </c>
      <c r="J7604" s="210">
        <f>J7553*'Usages industrie'!$O9*(1+'Usages industrie'!$P9)^(J$7542-$D$7542)/1000</f>
        <v>0</v>
      </c>
      <c r="K7604" s="210">
        <f>K7553*'Usages industrie'!$O9*(1+'Usages industrie'!$P9)^(K$7542-$D$7542)/1000</f>
        <v>0</v>
      </c>
      <c r="L7604" s="210">
        <f>L7553*'Usages industrie'!$O9*(1+'Usages industrie'!$P9)^(L$7542-$D$7542)/1000</f>
        <v>0</v>
      </c>
      <c r="M7604" s="210">
        <f>M7553*'Usages industrie'!$O9*(1+'Usages industrie'!$P9)^(M$7542-$D$7542)/1000</f>
        <v>0</v>
      </c>
      <c r="N7604" s="210">
        <f>N7553*'Usages industrie'!$O9*(1+'Usages industrie'!$P9)^(N$7542-$D$7542)/1000</f>
        <v>0</v>
      </c>
      <c r="O7604" s="210">
        <f>O7553*'Usages industrie'!$O9*(1+'Usages industrie'!$P9)^(O$7542-$D$7542)/1000</f>
        <v>0</v>
      </c>
      <c r="P7604" s="210">
        <f>P7553*'Usages industrie'!$O9*(1+'Usages industrie'!$P9)^(P$7542-$D$7542)/1000</f>
        <v>0</v>
      </c>
      <c r="Q7604" s="210">
        <f>Q7553*'Usages industrie'!$O9*(1+'Usages industrie'!$P9)^(Q$7542-$D$7542)/1000</f>
        <v>0</v>
      </c>
      <c r="R7604" s="210">
        <f>R7553*'Usages industrie'!$O9*(1+'Usages industrie'!$P9)^(R$7542-$D$7542)/1000</f>
        <v>0</v>
      </c>
    </row>
    <row r="7605" spans="1:18" hidden="1" outlineLevel="2" x14ac:dyDescent="0.35">
      <c r="A7605" s="209" t="str">
        <f>'Usages industrie'!A10</f>
        <v>Usage industriel n°7</v>
      </c>
      <c r="B7605" s="209" t="s">
        <v>639</v>
      </c>
      <c r="C7605" s="209"/>
      <c r="D7605" s="210">
        <f>D7554*'Usages industrie'!$O10*(1+'Usages industrie'!$P10)^(D$7542-$D$7542)/1000</f>
        <v>0</v>
      </c>
      <c r="E7605" s="210">
        <f>E7554*'Usages industrie'!$O10*(1+'Usages industrie'!$P10)^(E$7542-$D$7542)/1000</f>
        <v>0</v>
      </c>
      <c r="F7605" s="210">
        <f>F7554*'Usages industrie'!$O10*(1+'Usages industrie'!$P10)^(F$7542-$D$7542)/1000</f>
        <v>0</v>
      </c>
      <c r="G7605" s="210">
        <f>G7554*'Usages industrie'!$O10*(1+'Usages industrie'!$P10)^(G$7542-$D$7542)/1000</f>
        <v>0</v>
      </c>
      <c r="H7605" s="210">
        <f>H7554*'Usages industrie'!$O10*(1+'Usages industrie'!$P10)^(H$7542-$D$7542)/1000</f>
        <v>0</v>
      </c>
      <c r="I7605" s="210">
        <f>I7554*'Usages industrie'!$O10*(1+'Usages industrie'!$P10)^(I$7542-$D$7542)/1000</f>
        <v>0</v>
      </c>
      <c r="J7605" s="210">
        <f>J7554*'Usages industrie'!$O10*(1+'Usages industrie'!$P10)^(J$7542-$D$7542)/1000</f>
        <v>0</v>
      </c>
      <c r="K7605" s="210">
        <f>K7554*'Usages industrie'!$O10*(1+'Usages industrie'!$P10)^(K$7542-$D$7542)/1000</f>
        <v>0</v>
      </c>
      <c r="L7605" s="210">
        <f>L7554*'Usages industrie'!$O10*(1+'Usages industrie'!$P10)^(L$7542-$D$7542)/1000</f>
        <v>0</v>
      </c>
      <c r="M7605" s="210">
        <f>M7554*'Usages industrie'!$O10*(1+'Usages industrie'!$P10)^(M$7542-$D$7542)/1000</f>
        <v>0</v>
      </c>
      <c r="N7605" s="210">
        <f>N7554*'Usages industrie'!$O10*(1+'Usages industrie'!$P10)^(N$7542-$D$7542)/1000</f>
        <v>0</v>
      </c>
      <c r="O7605" s="210">
        <f>O7554*'Usages industrie'!$O10*(1+'Usages industrie'!$P10)^(O$7542-$D$7542)/1000</f>
        <v>0</v>
      </c>
      <c r="P7605" s="210">
        <f>P7554*'Usages industrie'!$O10*(1+'Usages industrie'!$P10)^(P$7542-$D$7542)/1000</f>
        <v>0</v>
      </c>
      <c r="Q7605" s="210">
        <f>Q7554*'Usages industrie'!$O10*(1+'Usages industrie'!$P10)^(Q$7542-$D$7542)/1000</f>
        <v>0</v>
      </c>
      <c r="R7605" s="210">
        <f>R7554*'Usages industrie'!$O10*(1+'Usages industrie'!$P10)^(R$7542-$D$7542)/1000</f>
        <v>0</v>
      </c>
    </row>
    <row r="7606" spans="1:18" hidden="1" outlineLevel="2" x14ac:dyDescent="0.35">
      <c r="A7606" s="209" t="str">
        <f>'Usages industrie'!A11</f>
        <v>Usage industriel n°8</v>
      </c>
      <c r="B7606" s="209" t="s">
        <v>639</v>
      </c>
      <c r="C7606" s="209"/>
      <c r="D7606" s="210">
        <f>D7555*'Usages industrie'!$O11*(1+'Usages industrie'!$P11)^(D$7542-$D$7542)/1000</f>
        <v>0</v>
      </c>
      <c r="E7606" s="210">
        <f>E7555*'Usages industrie'!$O11*(1+'Usages industrie'!$P11)^(E$7542-$D$7542)/1000</f>
        <v>0</v>
      </c>
      <c r="F7606" s="210">
        <f>F7555*'Usages industrie'!$O11*(1+'Usages industrie'!$P11)^(F$7542-$D$7542)/1000</f>
        <v>0</v>
      </c>
      <c r="G7606" s="210">
        <f>G7555*'Usages industrie'!$O11*(1+'Usages industrie'!$P11)^(G$7542-$D$7542)/1000</f>
        <v>0</v>
      </c>
      <c r="H7606" s="210">
        <f>H7555*'Usages industrie'!$O11*(1+'Usages industrie'!$P11)^(H$7542-$D$7542)/1000</f>
        <v>0</v>
      </c>
      <c r="I7606" s="210">
        <f>I7555*'Usages industrie'!$O11*(1+'Usages industrie'!$P11)^(I$7542-$D$7542)/1000</f>
        <v>0</v>
      </c>
      <c r="J7606" s="210">
        <f>J7555*'Usages industrie'!$O11*(1+'Usages industrie'!$P11)^(J$7542-$D$7542)/1000</f>
        <v>0</v>
      </c>
      <c r="K7606" s="210">
        <f>K7555*'Usages industrie'!$O11*(1+'Usages industrie'!$P11)^(K$7542-$D$7542)/1000</f>
        <v>0</v>
      </c>
      <c r="L7606" s="210">
        <f>L7555*'Usages industrie'!$O11*(1+'Usages industrie'!$P11)^(L$7542-$D$7542)/1000</f>
        <v>0</v>
      </c>
      <c r="M7606" s="210">
        <f>M7555*'Usages industrie'!$O11*(1+'Usages industrie'!$P11)^(M$7542-$D$7542)/1000</f>
        <v>0</v>
      </c>
      <c r="N7606" s="210">
        <f>N7555*'Usages industrie'!$O11*(1+'Usages industrie'!$P11)^(N$7542-$D$7542)/1000</f>
        <v>0</v>
      </c>
      <c r="O7606" s="210">
        <f>O7555*'Usages industrie'!$O11*(1+'Usages industrie'!$P11)^(O$7542-$D$7542)/1000</f>
        <v>0</v>
      </c>
      <c r="P7606" s="210">
        <f>P7555*'Usages industrie'!$O11*(1+'Usages industrie'!$P11)^(P$7542-$D$7542)/1000</f>
        <v>0</v>
      </c>
      <c r="Q7606" s="210">
        <f>Q7555*'Usages industrie'!$O11*(1+'Usages industrie'!$P11)^(Q$7542-$D$7542)/1000</f>
        <v>0</v>
      </c>
      <c r="R7606" s="210">
        <f>R7555*'Usages industrie'!$O11*(1+'Usages industrie'!$P11)^(R$7542-$D$7542)/1000</f>
        <v>0</v>
      </c>
    </row>
    <row r="7607" spans="1:18" hidden="1" outlineLevel="2" x14ac:dyDescent="0.35">
      <c r="A7607" s="209" t="str">
        <f>'Usages industrie'!A12</f>
        <v>Usage industriel n°9</v>
      </c>
      <c r="B7607" s="209" t="s">
        <v>639</v>
      </c>
      <c r="C7607" s="209"/>
      <c r="D7607" s="210">
        <f>D7556*'Usages industrie'!$O12*(1+'Usages industrie'!$P12)^(D$7542-$D$7542)/1000</f>
        <v>0</v>
      </c>
      <c r="E7607" s="210">
        <f>E7556*'Usages industrie'!$O12*(1+'Usages industrie'!$P12)^(E$7542-$D$7542)/1000</f>
        <v>0</v>
      </c>
      <c r="F7607" s="210">
        <f>F7556*'Usages industrie'!$O12*(1+'Usages industrie'!$P12)^(F$7542-$D$7542)/1000</f>
        <v>0</v>
      </c>
      <c r="G7607" s="210">
        <f>G7556*'Usages industrie'!$O12*(1+'Usages industrie'!$P12)^(G$7542-$D$7542)/1000</f>
        <v>0</v>
      </c>
      <c r="H7607" s="210">
        <f>H7556*'Usages industrie'!$O12*(1+'Usages industrie'!$P12)^(H$7542-$D$7542)/1000</f>
        <v>0</v>
      </c>
      <c r="I7607" s="210">
        <f>I7556*'Usages industrie'!$O12*(1+'Usages industrie'!$P12)^(I$7542-$D$7542)/1000</f>
        <v>0</v>
      </c>
      <c r="J7607" s="210">
        <f>J7556*'Usages industrie'!$O12*(1+'Usages industrie'!$P12)^(J$7542-$D$7542)/1000</f>
        <v>0</v>
      </c>
      <c r="K7607" s="210">
        <f>K7556*'Usages industrie'!$O12*(1+'Usages industrie'!$P12)^(K$7542-$D$7542)/1000</f>
        <v>0</v>
      </c>
      <c r="L7607" s="210">
        <f>L7556*'Usages industrie'!$O12*(1+'Usages industrie'!$P12)^(L$7542-$D$7542)/1000</f>
        <v>0</v>
      </c>
      <c r="M7607" s="210">
        <f>M7556*'Usages industrie'!$O12*(1+'Usages industrie'!$P12)^(M$7542-$D$7542)/1000</f>
        <v>0</v>
      </c>
      <c r="N7607" s="210">
        <f>N7556*'Usages industrie'!$O12*(1+'Usages industrie'!$P12)^(N$7542-$D$7542)/1000</f>
        <v>0</v>
      </c>
      <c r="O7607" s="210">
        <f>O7556*'Usages industrie'!$O12*(1+'Usages industrie'!$P12)^(O$7542-$D$7542)/1000</f>
        <v>0</v>
      </c>
      <c r="P7607" s="210">
        <f>P7556*'Usages industrie'!$O12*(1+'Usages industrie'!$P12)^(P$7542-$D$7542)/1000</f>
        <v>0</v>
      </c>
      <c r="Q7607" s="210">
        <f>Q7556*'Usages industrie'!$O12*(1+'Usages industrie'!$P12)^(Q$7542-$D$7542)/1000</f>
        <v>0</v>
      </c>
      <c r="R7607" s="210">
        <f>R7556*'Usages industrie'!$O12*(1+'Usages industrie'!$P12)^(R$7542-$D$7542)/1000</f>
        <v>0</v>
      </c>
    </row>
    <row r="7608" spans="1:18" hidden="1" outlineLevel="2" x14ac:dyDescent="0.35">
      <c r="A7608" s="209" t="str">
        <f>'Usages industrie'!A13</f>
        <v>Usage industriel n°10</v>
      </c>
      <c r="B7608" s="209" t="s">
        <v>639</v>
      </c>
      <c r="C7608" s="209"/>
      <c r="D7608" s="210">
        <f>D7557*'Usages industrie'!$O13*(1+'Usages industrie'!$P13)^(D$7542-$D$7542)/1000</f>
        <v>0</v>
      </c>
      <c r="E7608" s="210">
        <f>E7557*'Usages industrie'!$O13*(1+'Usages industrie'!$P13)^(E$7542-$D$7542)/1000</f>
        <v>0</v>
      </c>
      <c r="F7608" s="210">
        <f>F7557*'Usages industrie'!$O13*(1+'Usages industrie'!$P13)^(F$7542-$D$7542)/1000</f>
        <v>0</v>
      </c>
      <c r="G7608" s="210">
        <f>G7557*'Usages industrie'!$O13*(1+'Usages industrie'!$P13)^(G$7542-$D$7542)/1000</f>
        <v>0</v>
      </c>
      <c r="H7608" s="210">
        <f>H7557*'Usages industrie'!$O13*(1+'Usages industrie'!$P13)^(H$7542-$D$7542)/1000</f>
        <v>0</v>
      </c>
      <c r="I7608" s="210">
        <f>I7557*'Usages industrie'!$O13*(1+'Usages industrie'!$P13)^(I$7542-$D$7542)/1000</f>
        <v>0</v>
      </c>
      <c r="J7608" s="210">
        <f>J7557*'Usages industrie'!$O13*(1+'Usages industrie'!$P13)^(J$7542-$D$7542)/1000</f>
        <v>0</v>
      </c>
      <c r="K7608" s="210">
        <f>K7557*'Usages industrie'!$O13*(1+'Usages industrie'!$P13)^(K$7542-$D$7542)/1000</f>
        <v>0</v>
      </c>
      <c r="L7608" s="210">
        <f>L7557*'Usages industrie'!$O13*(1+'Usages industrie'!$P13)^(L$7542-$D$7542)/1000</f>
        <v>0</v>
      </c>
      <c r="M7608" s="210">
        <f>M7557*'Usages industrie'!$O13*(1+'Usages industrie'!$P13)^(M$7542-$D$7542)/1000</f>
        <v>0</v>
      </c>
      <c r="N7608" s="210">
        <f>N7557*'Usages industrie'!$O13*(1+'Usages industrie'!$P13)^(N$7542-$D$7542)/1000</f>
        <v>0</v>
      </c>
      <c r="O7608" s="210">
        <f>O7557*'Usages industrie'!$O13*(1+'Usages industrie'!$P13)^(O$7542-$D$7542)/1000</f>
        <v>0</v>
      </c>
      <c r="P7608" s="210">
        <f>P7557*'Usages industrie'!$O13*(1+'Usages industrie'!$P13)^(P$7542-$D$7542)/1000</f>
        <v>0</v>
      </c>
      <c r="Q7608" s="210">
        <f>Q7557*'Usages industrie'!$O13*(1+'Usages industrie'!$P13)^(Q$7542-$D$7542)/1000</f>
        <v>0</v>
      </c>
      <c r="R7608" s="210">
        <f>R7557*'Usages industrie'!$O13*(1+'Usages industrie'!$P13)^(R$7542-$D$7542)/1000</f>
        <v>0</v>
      </c>
    </row>
    <row r="7609" spans="1:18" hidden="1" outlineLevel="2" x14ac:dyDescent="0.35">
      <c r="A7609" s="209" t="str">
        <f>'Usages industrie'!A14</f>
        <v>Usage industriel n°11</v>
      </c>
      <c r="B7609" s="209" t="s">
        <v>639</v>
      </c>
      <c r="C7609" s="209"/>
      <c r="D7609" s="210">
        <f>D7558*'Usages industrie'!$O14*(1+'Usages industrie'!$P14)^(D$7542-$D$7542)/1000</f>
        <v>0</v>
      </c>
      <c r="E7609" s="210">
        <f>E7558*'Usages industrie'!$O14*(1+'Usages industrie'!$P14)^(E$7542-$D$7542)/1000</f>
        <v>0</v>
      </c>
      <c r="F7609" s="210">
        <f>F7558*'Usages industrie'!$O14*(1+'Usages industrie'!$P14)^(F$7542-$D$7542)/1000</f>
        <v>0</v>
      </c>
      <c r="G7609" s="210">
        <f>G7558*'Usages industrie'!$O14*(1+'Usages industrie'!$P14)^(G$7542-$D$7542)/1000</f>
        <v>0</v>
      </c>
      <c r="H7609" s="210">
        <f>H7558*'Usages industrie'!$O14*(1+'Usages industrie'!$P14)^(H$7542-$D$7542)/1000</f>
        <v>0</v>
      </c>
      <c r="I7609" s="210">
        <f>I7558*'Usages industrie'!$O14*(1+'Usages industrie'!$P14)^(I$7542-$D$7542)/1000</f>
        <v>0</v>
      </c>
      <c r="J7609" s="210">
        <f>J7558*'Usages industrie'!$O14*(1+'Usages industrie'!$P14)^(J$7542-$D$7542)/1000</f>
        <v>0</v>
      </c>
      <c r="K7609" s="210">
        <f>K7558*'Usages industrie'!$O14*(1+'Usages industrie'!$P14)^(K$7542-$D$7542)/1000</f>
        <v>0</v>
      </c>
      <c r="L7609" s="210">
        <f>L7558*'Usages industrie'!$O14*(1+'Usages industrie'!$P14)^(L$7542-$D$7542)/1000</f>
        <v>0</v>
      </c>
      <c r="M7609" s="210">
        <f>M7558*'Usages industrie'!$O14*(1+'Usages industrie'!$P14)^(M$7542-$D$7542)/1000</f>
        <v>0</v>
      </c>
      <c r="N7609" s="210">
        <f>N7558*'Usages industrie'!$O14*(1+'Usages industrie'!$P14)^(N$7542-$D$7542)/1000</f>
        <v>0</v>
      </c>
      <c r="O7609" s="210">
        <f>O7558*'Usages industrie'!$O14*(1+'Usages industrie'!$P14)^(O$7542-$D$7542)/1000</f>
        <v>0</v>
      </c>
      <c r="P7609" s="210">
        <f>P7558*'Usages industrie'!$O14*(1+'Usages industrie'!$P14)^(P$7542-$D$7542)/1000</f>
        <v>0</v>
      </c>
      <c r="Q7609" s="210">
        <f>Q7558*'Usages industrie'!$O14*(1+'Usages industrie'!$P14)^(Q$7542-$D$7542)/1000</f>
        <v>0</v>
      </c>
      <c r="R7609" s="210">
        <f>R7558*'Usages industrie'!$O14*(1+'Usages industrie'!$P14)^(R$7542-$D$7542)/1000</f>
        <v>0</v>
      </c>
    </row>
    <row r="7610" spans="1:18" hidden="1" outlineLevel="2" x14ac:dyDescent="0.35">
      <c r="A7610" s="209" t="str">
        <f>'Usages industrie'!A15</f>
        <v>Usage industriel n°12</v>
      </c>
      <c r="B7610" s="209" t="s">
        <v>639</v>
      </c>
      <c r="C7610" s="209"/>
      <c r="D7610" s="210">
        <f>D7559*'Usages industrie'!$O15*(1+'Usages industrie'!$P15)^(D$7542-$D$7542)/1000</f>
        <v>0</v>
      </c>
      <c r="E7610" s="210">
        <f>E7559*'Usages industrie'!$O15*(1+'Usages industrie'!$P15)^(E$7542-$D$7542)/1000</f>
        <v>0</v>
      </c>
      <c r="F7610" s="210">
        <f>F7559*'Usages industrie'!$O15*(1+'Usages industrie'!$P15)^(F$7542-$D$7542)/1000</f>
        <v>0</v>
      </c>
      <c r="G7610" s="210">
        <f>G7559*'Usages industrie'!$O15*(1+'Usages industrie'!$P15)^(G$7542-$D$7542)/1000</f>
        <v>0</v>
      </c>
      <c r="H7610" s="210">
        <f>H7559*'Usages industrie'!$O15*(1+'Usages industrie'!$P15)^(H$7542-$D$7542)/1000</f>
        <v>0</v>
      </c>
      <c r="I7610" s="210">
        <f>I7559*'Usages industrie'!$O15*(1+'Usages industrie'!$P15)^(I$7542-$D$7542)/1000</f>
        <v>0</v>
      </c>
      <c r="J7610" s="210">
        <f>J7559*'Usages industrie'!$O15*(1+'Usages industrie'!$P15)^(J$7542-$D$7542)/1000</f>
        <v>0</v>
      </c>
      <c r="K7610" s="210">
        <f>K7559*'Usages industrie'!$O15*(1+'Usages industrie'!$P15)^(K$7542-$D$7542)/1000</f>
        <v>0</v>
      </c>
      <c r="L7610" s="210">
        <f>L7559*'Usages industrie'!$O15*(1+'Usages industrie'!$P15)^(L$7542-$D$7542)/1000</f>
        <v>0</v>
      </c>
      <c r="M7610" s="210">
        <f>M7559*'Usages industrie'!$O15*(1+'Usages industrie'!$P15)^(M$7542-$D$7542)/1000</f>
        <v>0</v>
      </c>
      <c r="N7610" s="210">
        <f>N7559*'Usages industrie'!$O15*(1+'Usages industrie'!$P15)^(N$7542-$D$7542)/1000</f>
        <v>0</v>
      </c>
      <c r="O7610" s="210">
        <f>O7559*'Usages industrie'!$O15*(1+'Usages industrie'!$P15)^(O$7542-$D$7542)/1000</f>
        <v>0</v>
      </c>
      <c r="P7610" s="210">
        <f>P7559*'Usages industrie'!$O15*(1+'Usages industrie'!$P15)^(P$7542-$D$7542)/1000</f>
        <v>0</v>
      </c>
      <c r="Q7610" s="210">
        <f>Q7559*'Usages industrie'!$O15*(1+'Usages industrie'!$P15)^(Q$7542-$D$7542)/1000</f>
        <v>0</v>
      </c>
      <c r="R7610" s="210">
        <f>R7559*'Usages industrie'!$O15*(1+'Usages industrie'!$P15)^(R$7542-$D$7542)/1000</f>
        <v>0</v>
      </c>
    </row>
    <row r="7611" spans="1:18" hidden="1" outlineLevel="2" x14ac:dyDescent="0.35">
      <c r="A7611" s="209" t="str">
        <f>'Usages industrie'!A16</f>
        <v>Usage industriel n°13</v>
      </c>
      <c r="B7611" s="209" t="s">
        <v>639</v>
      </c>
      <c r="C7611" s="209"/>
      <c r="D7611" s="210">
        <f>D7560*'Usages industrie'!$O16*(1+'Usages industrie'!$P16)^(D$7542-$D$7542)/1000</f>
        <v>0</v>
      </c>
      <c r="E7611" s="210">
        <f>E7560*'Usages industrie'!$O16*(1+'Usages industrie'!$P16)^(E$7542-$D$7542)/1000</f>
        <v>0</v>
      </c>
      <c r="F7611" s="210">
        <f>F7560*'Usages industrie'!$O16*(1+'Usages industrie'!$P16)^(F$7542-$D$7542)/1000</f>
        <v>0</v>
      </c>
      <c r="G7611" s="210">
        <f>G7560*'Usages industrie'!$O16*(1+'Usages industrie'!$P16)^(G$7542-$D$7542)/1000</f>
        <v>0</v>
      </c>
      <c r="H7611" s="210">
        <f>H7560*'Usages industrie'!$O16*(1+'Usages industrie'!$P16)^(H$7542-$D$7542)/1000</f>
        <v>0</v>
      </c>
      <c r="I7611" s="210">
        <f>I7560*'Usages industrie'!$O16*(1+'Usages industrie'!$P16)^(I$7542-$D$7542)/1000</f>
        <v>0</v>
      </c>
      <c r="J7611" s="210">
        <f>J7560*'Usages industrie'!$O16*(1+'Usages industrie'!$P16)^(J$7542-$D$7542)/1000</f>
        <v>0</v>
      </c>
      <c r="K7611" s="210">
        <f>K7560*'Usages industrie'!$O16*(1+'Usages industrie'!$P16)^(K$7542-$D$7542)/1000</f>
        <v>0</v>
      </c>
      <c r="L7611" s="210">
        <f>L7560*'Usages industrie'!$O16*(1+'Usages industrie'!$P16)^(L$7542-$D$7542)/1000</f>
        <v>0</v>
      </c>
      <c r="M7611" s="210">
        <f>M7560*'Usages industrie'!$O16*(1+'Usages industrie'!$P16)^(M$7542-$D$7542)/1000</f>
        <v>0</v>
      </c>
      <c r="N7611" s="210">
        <f>N7560*'Usages industrie'!$O16*(1+'Usages industrie'!$P16)^(N$7542-$D$7542)/1000</f>
        <v>0</v>
      </c>
      <c r="O7611" s="210">
        <f>O7560*'Usages industrie'!$O16*(1+'Usages industrie'!$P16)^(O$7542-$D$7542)/1000</f>
        <v>0</v>
      </c>
      <c r="P7611" s="210">
        <f>P7560*'Usages industrie'!$O16*(1+'Usages industrie'!$P16)^(P$7542-$D$7542)/1000</f>
        <v>0</v>
      </c>
      <c r="Q7611" s="210">
        <f>Q7560*'Usages industrie'!$O16*(1+'Usages industrie'!$P16)^(Q$7542-$D$7542)/1000</f>
        <v>0</v>
      </c>
      <c r="R7611" s="210">
        <f>R7560*'Usages industrie'!$O16*(1+'Usages industrie'!$P16)^(R$7542-$D$7542)/1000</f>
        <v>0</v>
      </c>
    </row>
    <row r="7612" spans="1:18" hidden="1" outlineLevel="2" x14ac:dyDescent="0.35">
      <c r="A7612" s="209" t="str">
        <f>'Usages industrie'!A17</f>
        <v>Usage industriel n°14</v>
      </c>
      <c r="B7612" s="209" t="s">
        <v>639</v>
      </c>
      <c r="C7612" s="209"/>
      <c r="D7612" s="210">
        <f>D7561*'Usages industrie'!$O17*(1+'Usages industrie'!$P17)^(D$7542-$D$7542)/1000</f>
        <v>0</v>
      </c>
      <c r="E7612" s="210">
        <f>E7561*'Usages industrie'!$O17*(1+'Usages industrie'!$P17)^(E$7542-$D$7542)/1000</f>
        <v>0</v>
      </c>
      <c r="F7612" s="210">
        <f>F7561*'Usages industrie'!$O17*(1+'Usages industrie'!$P17)^(F$7542-$D$7542)/1000</f>
        <v>0</v>
      </c>
      <c r="G7612" s="210">
        <f>G7561*'Usages industrie'!$O17*(1+'Usages industrie'!$P17)^(G$7542-$D$7542)/1000</f>
        <v>0</v>
      </c>
      <c r="H7612" s="210">
        <f>H7561*'Usages industrie'!$O17*(1+'Usages industrie'!$P17)^(H$7542-$D$7542)/1000</f>
        <v>0</v>
      </c>
      <c r="I7612" s="210">
        <f>I7561*'Usages industrie'!$O17*(1+'Usages industrie'!$P17)^(I$7542-$D$7542)/1000</f>
        <v>0</v>
      </c>
      <c r="J7612" s="210">
        <f>J7561*'Usages industrie'!$O17*(1+'Usages industrie'!$P17)^(J$7542-$D$7542)/1000</f>
        <v>0</v>
      </c>
      <c r="K7612" s="210">
        <f>K7561*'Usages industrie'!$O17*(1+'Usages industrie'!$P17)^(K$7542-$D$7542)/1000</f>
        <v>0</v>
      </c>
      <c r="L7612" s="210">
        <f>L7561*'Usages industrie'!$O17*(1+'Usages industrie'!$P17)^(L$7542-$D$7542)/1000</f>
        <v>0</v>
      </c>
      <c r="M7612" s="210">
        <f>M7561*'Usages industrie'!$O17*(1+'Usages industrie'!$P17)^(M$7542-$D$7542)/1000</f>
        <v>0</v>
      </c>
      <c r="N7612" s="210">
        <f>N7561*'Usages industrie'!$O17*(1+'Usages industrie'!$P17)^(N$7542-$D$7542)/1000</f>
        <v>0</v>
      </c>
      <c r="O7612" s="210">
        <f>O7561*'Usages industrie'!$O17*(1+'Usages industrie'!$P17)^(O$7542-$D$7542)/1000</f>
        <v>0</v>
      </c>
      <c r="P7612" s="210">
        <f>P7561*'Usages industrie'!$O17*(1+'Usages industrie'!$P17)^(P$7542-$D$7542)/1000</f>
        <v>0</v>
      </c>
      <c r="Q7612" s="210">
        <f>Q7561*'Usages industrie'!$O17*(1+'Usages industrie'!$P17)^(Q$7542-$D$7542)/1000</f>
        <v>0</v>
      </c>
      <c r="R7612" s="210">
        <f>R7561*'Usages industrie'!$O17*(1+'Usages industrie'!$P17)^(R$7542-$D$7542)/1000</f>
        <v>0</v>
      </c>
    </row>
    <row r="7613" spans="1:18" hidden="1" outlineLevel="2" x14ac:dyDescent="0.35">
      <c r="A7613" s="209" t="str">
        <f>'Usages industrie'!A18</f>
        <v>Usage industriel n°15</v>
      </c>
      <c r="B7613" s="209" t="s">
        <v>639</v>
      </c>
      <c r="C7613" s="209"/>
      <c r="D7613" s="210">
        <f>D7562*'Usages industrie'!$O18*(1+'Usages industrie'!$P18)^(D$7542-$D$7542)/1000</f>
        <v>0</v>
      </c>
      <c r="E7613" s="210">
        <f>E7562*'Usages industrie'!$O18*(1+'Usages industrie'!$P18)^(E$7542-$D$7542)/1000</f>
        <v>0</v>
      </c>
      <c r="F7613" s="210">
        <f>F7562*'Usages industrie'!$O18*(1+'Usages industrie'!$P18)^(F$7542-$D$7542)/1000</f>
        <v>0</v>
      </c>
      <c r="G7613" s="210">
        <f>G7562*'Usages industrie'!$O18*(1+'Usages industrie'!$P18)^(G$7542-$D$7542)/1000</f>
        <v>0</v>
      </c>
      <c r="H7613" s="210">
        <f>H7562*'Usages industrie'!$O18*(1+'Usages industrie'!$P18)^(H$7542-$D$7542)/1000</f>
        <v>0</v>
      </c>
      <c r="I7613" s="210">
        <f>I7562*'Usages industrie'!$O18*(1+'Usages industrie'!$P18)^(I$7542-$D$7542)/1000</f>
        <v>0</v>
      </c>
      <c r="J7613" s="210">
        <f>J7562*'Usages industrie'!$O18*(1+'Usages industrie'!$P18)^(J$7542-$D$7542)/1000</f>
        <v>0</v>
      </c>
      <c r="K7613" s="210">
        <f>K7562*'Usages industrie'!$O18*(1+'Usages industrie'!$P18)^(K$7542-$D$7542)/1000</f>
        <v>0</v>
      </c>
      <c r="L7613" s="210">
        <f>L7562*'Usages industrie'!$O18*(1+'Usages industrie'!$P18)^(L$7542-$D$7542)/1000</f>
        <v>0</v>
      </c>
      <c r="M7613" s="210">
        <f>M7562*'Usages industrie'!$O18*(1+'Usages industrie'!$P18)^(M$7542-$D$7542)/1000</f>
        <v>0</v>
      </c>
      <c r="N7613" s="210">
        <f>N7562*'Usages industrie'!$O18*(1+'Usages industrie'!$P18)^(N$7542-$D$7542)/1000</f>
        <v>0</v>
      </c>
      <c r="O7613" s="210">
        <f>O7562*'Usages industrie'!$O18*(1+'Usages industrie'!$P18)^(O$7542-$D$7542)/1000</f>
        <v>0</v>
      </c>
      <c r="P7613" s="210">
        <f>P7562*'Usages industrie'!$O18*(1+'Usages industrie'!$P18)^(P$7542-$D$7542)/1000</f>
        <v>0</v>
      </c>
      <c r="Q7613" s="210">
        <f>Q7562*'Usages industrie'!$O18*(1+'Usages industrie'!$P18)^(Q$7542-$D$7542)/1000</f>
        <v>0</v>
      </c>
      <c r="R7613" s="210">
        <f>R7562*'Usages industrie'!$O18*(1+'Usages industrie'!$P18)^(R$7542-$D$7542)/1000</f>
        <v>0</v>
      </c>
    </row>
    <row r="7614" spans="1:18" hidden="1" outlineLevel="2" x14ac:dyDescent="0.35">
      <c r="A7614" s="209" t="str">
        <f>'Usages industrie'!A19</f>
        <v>Usage industriel n°16</v>
      </c>
      <c r="B7614" s="209" t="s">
        <v>639</v>
      </c>
      <c r="C7614" s="209"/>
      <c r="D7614" s="210">
        <f>D7563*'Usages industrie'!$O19*(1+'Usages industrie'!$P19)^(D$7542-$D$7542)/1000</f>
        <v>0</v>
      </c>
      <c r="E7614" s="210">
        <f>E7563*'Usages industrie'!$O19*(1+'Usages industrie'!$P19)^(E$7542-$D$7542)/1000</f>
        <v>0</v>
      </c>
      <c r="F7614" s="210">
        <f>F7563*'Usages industrie'!$O19*(1+'Usages industrie'!$P19)^(F$7542-$D$7542)/1000</f>
        <v>0</v>
      </c>
      <c r="G7614" s="210">
        <f>G7563*'Usages industrie'!$O19*(1+'Usages industrie'!$P19)^(G$7542-$D$7542)/1000</f>
        <v>0</v>
      </c>
      <c r="H7614" s="210">
        <f>H7563*'Usages industrie'!$O19*(1+'Usages industrie'!$P19)^(H$7542-$D$7542)/1000</f>
        <v>0</v>
      </c>
      <c r="I7614" s="210">
        <f>I7563*'Usages industrie'!$O19*(1+'Usages industrie'!$P19)^(I$7542-$D$7542)/1000</f>
        <v>0</v>
      </c>
      <c r="J7614" s="210">
        <f>J7563*'Usages industrie'!$O19*(1+'Usages industrie'!$P19)^(J$7542-$D$7542)/1000</f>
        <v>0</v>
      </c>
      <c r="K7614" s="210">
        <f>K7563*'Usages industrie'!$O19*(1+'Usages industrie'!$P19)^(K$7542-$D$7542)/1000</f>
        <v>0</v>
      </c>
      <c r="L7614" s="210">
        <f>L7563*'Usages industrie'!$O19*(1+'Usages industrie'!$P19)^(L$7542-$D$7542)/1000</f>
        <v>0</v>
      </c>
      <c r="M7614" s="210">
        <f>M7563*'Usages industrie'!$O19*(1+'Usages industrie'!$P19)^(M$7542-$D$7542)/1000</f>
        <v>0</v>
      </c>
      <c r="N7614" s="210">
        <f>N7563*'Usages industrie'!$O19*(1+'Usages industrie'!$P19)^(N$7542-$D$7542)/1000</f>
        <v>0</v>
      </c>
      <c r="O7614" s="210">
        <f>O7563*'Usages industrie'!$O19*(1+'Usages industrie'!$P19)^(O$7542-$D$7542)/1000</f>
        <v>0</v>
      </c>
      <c r="P7614" s="210">
        <f>P7563*'Usages industrie'!$O19*(1+'Usages industrie'!$P19)^(P$7542-$D$7542)/1000</f>
        <v>0</v>
      </c>
      <c r="Q7614" s="210">
        <f>Q7563*'Usages industrie'!$O19*(1+'Usages industrie'!$P19)^(Q$7542-$D$7542)/1000</f>
        <v>0</v>
      </c>
      <c r="R7614" s="210">
        <f>R7563*'Usages industrie'!$O19*(1+'Usages industrie'!$P19)^(R$7542-$D$7542)/1000</f>
        <v>0</v>
      </c>
    </row>
    <row r="7615" spans="1:18" hidden="1" outlineLevel="2" x14ac:dyDescent="0.35">
      <c r="A7615" s="209" t="str">
        <f>'Usages industrie'!A20</f>
        <v>Usage industriel n°17</v>
      </c>
      <c r="B7615" s="209" t="s">
        <v>639</v>
      </c>
      <c r="C7615" s="209"/>
      <c r="D7615" s="210">
        <f>D7564*'Usages industrie'!$O20*(1+'Usages industrie'!$P20)^(D$7542-$D$7542)/1000</f>
        <v>0</v>
      </c>
      <c r="E7615" s="210">
        <f>E7564*'Usages industrie'!$O20*(1+'Usages industrie'!$P20)^(E$7542-$D$7542)/1000</f>
        <v>0</v>
      </c>
      <c r="F7615" s="210">
        <f>F7564*'Usages industrie'!$O20*(1+'Usages industrie'!$P20)^(F$7542-$D$7542)/1000</f>
        <v>0</v>
      </c>
      <c r="G7615" s="210">
        <f>G7564*'Usages industrie'!$O20*(1+'Usages industrie'!$P20)^(G$7542-$D$7542)/1000</f>
        <v>0</v>
      </c>
      <c r="H7615" s="210">
        <f>H7564*'Usages industrie'!$O20*(1+'Usages industrie'!$P20)^(H$7542-$D$7542)/1000</f>
        <v>0</v>
      </c>
      <c r="I7615" s="210">
        <f>I7564*'Usages industrie'!$O20*(1+'Usages industrie'!$P20)^(I$7542-$D$7542)/1000</f>
        <v>0</v>
      </c>
      <c r="J7615" s="210">
        <f>J7564*'Usages industrie'!$O20*(1+'Usages industrie'!$P20)^(J$7542-$D$7542)/1000</f>
        <v>0</v>
      </c>
      <c r="K7615" s="210">
        <f>K7564*'Usages industrie'!$O20*(1+'Usages industrie'!$P20)^(K$7542-$D$7542)/1000</f>
        <v>0</v>
      </c>
      <c r="L7615" s="210">
        <f>L7564*'Usages industrie'!$O20*(1+'Usages industrie'!$P20)^(L$7542-$D$7542)/1000</f>
        <v>0</v>
      </c>
      <c r="M7615" s="210">
        <f>M7564*'Usages industrie'!$O20*(1+'Usages industrie'!$P20)^(M$7542-$D$7542)/1000</f>
        <v>0</v>
      </c>
      <c r="N7615" s="210">
        <f>N7564*'Usages industrie'!$O20*(1+'Usages industrie'!$P20)^(N$7542-$D$7542)/1000</f>
        <v>0</v>
      </c>
      <c r="O7615" s="210">
        <f>O7564*'Usages industrie'!$O20*(1+'Usages industrie'!$P20)^(O$7542-$D$7542)/1000</f>
        <v>0</v>
      </c>
      <c r="P7615" s="210">
        <f>P7564*'Usages industrie'!$O20*(1+'Usages industrie'!$P20)^(P$7542-$D$7542)/1000</f>
        <v>0</v>
      </c>
      <c r="Q7615" s="210">
        <f>Q7564*'Usages industrie'!$O20*(1+'Usages industrie'!$P20)^(Q$7542-$D$7542)/1000</f>
        <v>0</v>
      </c>
      <c r="R7615" s="210">
        <f>R7564*'Usages industrie'!$O20*(1+'Usages industrie'!$P20)^(R$7542-$D$7542)/1000</f>
        <v>0</v>
      </c>
    </row>
    <row r="7616" spans="1:18" hidden="1" outlineLevel="2" x14ac:dyDescent="0.35">
      <c r="A7616" s="209" t="str">
        <f>'Usages industrie'!A21</f>
        <v>Usage industriel n°18</v>
      </c>
      <c r="B7616" s="209" t="s">
        <v>639</v>
      </c>
      <c r="C7616" s="209"/>
      <c r="D7616" s="210">
        <f>D7565*'Usages industrie'!$O21*(1+'Usages industrie'!$P21)^(D$7542-$D$7542)/1000</f>
        <v>0</v>
      </c>
      <c r="E7616" s="210">
        <f>E7565*'Usages industrie'!$O21*(1+'Usages industrie'!$P21)^(E$7542-$D$7542)/1000</f>
        <v>0</v>
      </c>
      <c r="F7616" s="210">
        <f>F7565*'Usages industrie'!$O21*(1+'Usages industrie'!$P21)^(F$7542-$D$7542)/1000</f>
        <v>0</v>
      </c>
      <c r="G7616" s="210">
        <f>G7565*'Usages industrie'!$O21*(1+'Usages industrie'!$P21)^(G$7542-$D$7542)/1000</f>
        <v>0</v>
      </c>
      <c r="H7616" s="210">
        <f>H7565*'Usages industrie'!$O21*(1+'Usages industrie'!$P21)^(H$7542-$D$7542)/1000</f>
        <v>0</v>
      </c>
      <c r="I7616" s="210">
        <f>I7565*'Usages industrie'!$O21*(1+'Usages industrie'!$P21)^(I$7542-$D$7542)/1000</f>
        <v>0</v>
      </c>
      <c r="J7616" s="210">
        <f>J7565*'Usages industrie'!$O21*(1+'Usages industrie'!$P21)^(J$7542-$D$7542)/1000</f>
        <v>0</v>
      </c>
      <c r="K7616" s="210">
        <f>K7565*'Usages industrie'!$O21*(1+'Usages industrie'!$P21)^(K$7542-$D$7542)/1000</f>
        <v>0</v>
      </c>
      <c r="L7616" s="210">
        <f>L7565*'Usages industrie'!$O21*(1+'Usages industrie'!$P21)^(L$7542-$D$7542)/1000</f>
        <v>0</v>
      </c>
      <c r="M7616" s="210">
        <f>M7565*'Usages industrie'!$O21*(1+'Usages industrie'!$P21)^(M$7542-$D$7542)/1000</f>
        <v>0</v>
      </c>
      <c r="N7616" s="210">
        <f>N7565*'Usages industrie'!$O21*(1+'Usages industrie'!$P21)^(N$7542-$D$7542)/1000</f>
        <v>0</v>
      </c>
      <c r="O7616" s="210">
        <f>O7565*'Usages industrie'!$O21*(1+'Usages industrie'!$P21)^(O$7542-$D$7542)/1000</f>
        <v>0</v>
      </c>
      <c r="P7616" s="210">
        <f>P7565*'Usages industrie'!$O21*(1+'Usages industrie'!$P21)^(P$7542-$D$7542)/1000</f>
        <v>0</v>
      </c>
      <c r="Q7616" s="210">
        <f>Q7565*'Usages industrie'!$O21*(1+'Usages industrie'!$P21)^(Q$7542-$D$7542)/1000</f>
        <v>0</v>
      </c>
      <c r="R7616" s="210">
        <f>R7565*'Usages industrie'!$O21*(1+'Usages industrie'!$P21)^(R$7542-$D$7542)/1000</f>
        <v>0</v>
      </c>
    </row>
    <row r="7617" spans="1:18" hidden="1" outlineLevel="2" x14ac:dyDescent="0.35">
      <c r="A7617" s="209" t="str">
        <f>'Usages industrie'!A22</f>
        <v>Usage industriel n°19</v>
      </c>
      <c r="B7617" s="209" t="s">
        <v>639</v>
      </c>
      <c r="C7617" s="209"/>
      <c r="D7617" s="210">
        <f>D7566*'Usages industrie'!$O22*(1+'Usages industrie'!$P22)^(D$7542-$D$7542)/1000</f>
        <v>0</v>
      </c>
      <c r="E7617" s="210">
        <f>E7566*'Usages industrie'!$O22*(1+'Usages industrie'!$P22)^(E$7542-$D$7542)/1000</f>
        <v>0</v>
      </c>
      <c r="F7617" s="210">
        <f>F7566*'Usages industrie'!$O22*(1+'Usages industrie'!$P22)^(F$7542-$D$7542)/1000</f>
        <v>0</v>
      </c>
      <c r="G7617" s="210">
        <f>G7566*'Usages industrie'!$O22*(1+'Usages industrie'!$P22)^(G$7542-$D$7542)/1000</f>
        <v>0</v>
      </c>
      <c r="H7617" s="210">
        <f>H7566*'Usages industrie'!$O22*(1+'Usages industrie'!$P22)^(H$7542-$D$7542)/1000</f>
        <v>0</v>
      </c>
      <c r="I7617" s="210">
        <f>I7566*'Usages industrie'!$O22*(1+'Usages industrie'!$P22)^(I$7542-$D$7542)/1000</f>
        <v>0</v>
      </c>
      <c r="J7617" s="210">
        <f>J7566*'Usages industrie'!$O22*(1+'Usages industrie'!$P22)^(J$7542-$D$7542)/1000</f>
        <v>0</v>
      </c>
      <c r="K7617" s="210">
        <f>K7566*'Usages industrie'!$O22*(1+'Usages industrie'!$P22)^(K$7542-$D$7542)/1000</f>
        <v>0</v>
      </c>
      <c r="L7617" s="210">
        <f>L7566*'Usages industrie'!$O22*(1+'Usages industrie'!$P22)^(L$7542-$D$7542)/1000</f>
        <v>0</v>
      </c>
      <c r="M7617" s="210">
        <f>M7566*'Usages industrie'!$O22*(1+'Usages industrie'!$P22)^(M$7542-$D$7542)/1000</f>
        <v>0</v>
      </c>
      <c r="N7617" s="210">
        <f>N7566*'Usages industrie'!$O22*(1+'Usages industrie'!$P22)^(N$7542-$D$7542)/1000</f>
        <v>0</v>
      </c>
      <c r="O7617" s="210">
        <f>O7566*'Usages industrie'!$O22*(1+'Usages industrie'!$P22)^(O$7542-$D$7542)/1000</f>
        <v>0</v>
      </c>
      <c r="P7617" s="210">
        <f>P7566*'Usages industrie'!$O22*(1+'Usages industrie'!$P22)^(P$7542-$D$7542)/1000</f>
        <v>0</v>
      </c>
      <c r="Q7617" s="210">
        <f>Q7566*'Usages industrie'!$O22*(1+'Usages industrie'!$P22)^(Q$7542-$D$7542)/1000</f>
        <v>0</v>
      </c>
      <c r="R7617" s="210">
        <f>R7566*'Usages industrie'!$O22*(1+'Usages industrie'!$P22)^(R$7542-$D$7542)/1000</f>
        <v>0</v>
      </c>
    </row>
    <row r="7618" spans="1:18" hidden="1" outlineLevel="2" x14ac:dyDescent="0.35">
      <c r="A7618" s="209" t="str">
        <f>'Usages industrie'!A23</f>
        <v>Usage industriel n°20</v>
      </c>
      <c r="B7618" s="209" t="s">
        <v>639</v>
      </c>
      <c r="C7618" s="209"/>
      <c r="D7618" s="210">
        <f>D7567*'Usages industrie'!$O23*(1+'Usages industrie'!$P23)^(D$7542-$D$7542)/1000</f>
        <v>0</v>
      </c>
      <c r="E7618" s="210">
        <f>E7567*'Usages industrie'!$O23*(1+'Usages industrie'!$P23)^(E$7542-$D$7542)/1000</f>
        <v>0</v>
      </c>
      <c r="F7618" s="210">
        <f>F7567*'Usages industrie'!$O23*(1+'Usages industrie'!$P23)^(F$7542-$D$7542)/1000</f>
        <v>0</v>
      </c>
      <c r="G7618" s="210">
        <f>G7567*'Usages industrie'!$O23*(1+'Usages industrie'!$P23)^(G$7542-$D$7542)/1000</f>
        <v>0</v>
      </c>
      <c r="H7618" s="210">
        <f>H7567*'Usages industrie'!$O23*(1+'Usages industrie'!$P23)^(H$7542-$D$7542)/1000</f>
        <v>0</v>
      </c>
      <c r="I7618" s="210">
        <f>I7567*'Usages industrie'!$O23*(1+'Usages industrie'!$P23)^(I$7542-$D$7542)/1000</f>
        <v>0</v>
      </c>
      <c r="J7618" s="210">
        <f>J7567*'Usages industrie'!$O23*(1+'Usages industrie'!$P23)^(J$7542-$D$7542)/1000</f>
        <v>0</v>
      </c>
      <c r="K7618" s="210">
        <f>K7567*'Usages industrie'!$O23*(1+'Usages industrie'!$P23)^(K$7542-$D$7542)/1000</f>
        <v>0</v>
      </c>
      <c r="L7618" s="210">
        <f>L7567*'Usages industrie'!$O23*(1+'Usages industrie'!$P23)^(L$7542-$D$7542)/1000</f>
        <v>0</v>
      </c>
      <c r="M7618" s="210">
        <f>M7567*'Usages industrie'!$O23*(1+'Usages industrie'!$P23)^(M$7542-$D$7542)/1000</f>
        <v>0</v>
      </c>
      <c r="N7618" s="210">
        <f>N7567*'Usages industrie'!$O23*(1+'Usages industrie'!$P23)^(N$7542-$D$7542)/1000</f>
        <v>0</v>
      </c>
      <c r="O7618" s="210">
        <f>O7567*'Usages industrie'!$O23*(1+'Usages industrie'!$P23)^(O$7542-$D$7542)/1000</f>
        <v>0</v>
      </c>
      <c r="P7618" s="210">
        <f>P7567*'Usages industrie'!$O23*(1+'Usages industrie'!$P23)^(P$7542-$D$7542)/1000</f>
        <v>0</v>
      </c>
      <c r="Q7618" s="210">
        <f>Q7567*'Usages industrie'!$O23*(1+'Usages industrie'!$P23)^(Q$7542-$D$7542)/1000</f>
        <v>0</v>
      </c>
      <c r="R7618" s="210">
        <f>R7567*'Usages industrie'!$O23*(1+'Usages industrie'!$P23)^(R$7542-$D$7542)/1000</f>
        <v>0</v>
      </c>
    </row>
    <row r="7619" spans="1:18" hidden="1" outlineLevel="2" x14ac:dyDescent="0.35">
      <c r="A7619" s="209" t="str">
        <f>'Usages industrie'!A24</f>
        <v>Usage industriel n°21</v>
      </c>
      <c r="B7619" s="209" t="s">
        <v>639</v>
      </c>
      <c r="C7619" s="209"/>
      <c r="D7619" s="210">
        <f>D7568*'Usages industrie'!$O24*(1+'Usages industrie'!$P24)^(D$7542-$D$7542)/1000</f>
        <v>0</v>
      </c>
      <c r="E7619" s="210">
        <f>E7568*'Usages industrie'!$O24*(1+'Usages industrie'!$P24)^(E$7542-$D$7542)/1000</f>
        <v>0</v>
      </c>
      <c r="F7619" s="210">
        <f>F7568*'Usages industrie'!$O24*(1+'Usages industrie'!$P24)^(F$7542-$D$7542)/1000</f>
        <v>0</v>
      </c>
      <c r="G7619" s="210">
        <f>G7568*'Usages industrie'!$O24*(1+'Usages industrie'!$P24)^(G$7542-$D$7542)/1000</f>
        <v>0</v>
      </c>
      <c r="H7619" s="210">
        <f>H7568*'Usages industrie'!$O24*(1+'Usages industrie'!$P24)^(H$7542-$D$7542)/1000</f>
        <v>0</v>
      </c>
      <c r="I7619" s="210">
        <f>I7568*'Usages industrie'!$O24*(1+'Usages industrie'!$P24)^(I$7542-$D$7542)/1000</f>
        <v>0</v>
      </c>
      <c r="J7619" s="210">
        <f>J7568*'Usages industrie'!$O24*(1+'Usages industrie'!$P24)^(J$7542-$D$7542)/1000</f>
        <v>0</v>
      </c>
      <c r="K7619" s="210">
        <f>K7568*'Usages industrie'!$O24*(1+'Usages industrie'!$P24)^(K$7542-$D$7542)/1000</f>
        <v>0</v>
      </c>
      <c r="L7619" s="210">
        <f>L7568*'Usages industrie'!$O24*(1+'Usages industrie'!$P24)^(L$7542-$D$7542)/1000</f>
        <v>0</v>
      </c>
      <c r="M7619" s="210">
        <f>M7568*'Usages industrie'!$O24*(1+'Usages industrie'!$P24)^(M$7542-$D$7542)/1000</f>
        <v>0</v>
      </c>
      <c r="N7619" s="210">
        <f>N7568*'Usages industrie'!$O24*(1+'Usages industrie'!$P24)^(N$7542-$D$7542)/1000</f>
        <v>0</v>
      </c>
      <c r="O7619" s="210">
        <f>O7568*'Usages industrie'!$O24*(1+'Usages industrie'!$P24)^(O$7542-$D$7542)/1000</f>
        <v>0</v>
      </c>
      <c r="P7619" s="210">
        <f>P7568*'Usages industrie'!$O24*(1+'Usages industrie'!$P24)^(P$7542-$D$7542)/1000</f>
        <v>0</v>
      </c>
      <c r="Q7619" s="210">
        <f>Q7568*'Usages industrie'!$O24*(1+'Usages industrie'!$P24)^(Q$7542-$D$7542)/1000</f>
        <v>0</v>
      </c>
      <c r="R7619" s="210">
        <f>R7568*'Usages industrie'!$O24*(1+'Usages industrie'!$P24)^(R$7542-$D$7542)/1000</f>
        <v>0</v>
      </c>
    </row>
    <row r="7620" spans="1:18" hidden="1" outlineLevel="2" x14ac:dyDescent="0.35">
      <c r="A7620" s="209" t="str">
        <f>'Usages industrie'!A25</f>
        <v>Usage industriel n°22</v>
      </c>
      <c r="B7620" s="209" t="s">
        <v>639</v>
      </c>
      <c r="C7620" s="209"/>
      <c r="D7620" s="210">
        <f>D7569*'Usages industrie'!$O25*(1+'Usages industrie'!$P25)^(D$7542-$D$7542)/1000</f>
        <v>0</v>
      </c>
      <c r="E7620" s="210">
        <f>E7569*'Usages industrie'!$O25*(1+'Usages industrie'!$P25)^(E$7542-$D$7542)/1000</f>
        <v>0</v>
      </c>
      <c r="F7620" s="210">
        <f>F7569*'Usages industrie'!$O25*(1+'Usages industrie'!$P25)^(F$7542-$D$7542)/1000</f>
        <v>0</v>
      </c>
      <c r="G7620" s="210">
        <f>G7569*'Usages industrie'!$O25*(1+'Usages industrie'!$P25)^(G$7542-$D$7542)/1000</f>
        <v>0</v>
      </c>
      <c r="H7620" s="210">
        <f>H7569*'Usages industrie'!$O25*(1+'Usages industrie'!$P25)^(H$7542-$D$7542)/1000</f>
        <v>0</v>
      </c>
      <c r="I7620" s="210">
        <f>I7569*'Usages industrie'!$O25*(1+'Usages industrie'!$P25)^(I$7542-$D$7542)/1000</f>
        <v>0</v>
      </c>
      <c r="J7620" s="210">
        <f>J7569*'Usages industrie'!$O25*(1+'Usages industrie'!$P25)^(J$7542-$D$7542)/1000</f>
        <v>0</v>
      </c>
      <c r="K7620" s="210">
        <f>K7569*'Usages industrie'!$O25*(1+'Usages industrie'!$P25)^(K$7542-$D$7542)/1000</f>
        <v>0</v>
      </c>
      <c r="L7620" s="210">
        <f>L7569*'Usages industrie'!$O25*(1+'Usages industrie'!$P25)^(L$7542-$D$7542)/1000</f>
        <v>0</v>
      </c>
      <c r="M7620" s="210">
        <f>M7569*'Usages industrie'!$O25*(1+'Usages industrie'!$P25)^(M$7542-$D$7542)/1000</f>
        <v>0</v>
      </c>
      <c r="N7620" s="210">
        <f>N7569*'Usages industrie'!$O25*(1+'Usages industrie'!$P25)^(N$7542-$D$7542)/1000</f>
        <v>0</v>
      </c>
      <c r="O7620" s="210">
        <f>O7569*'Usages industrie'!$O25*(1+'Usages industrie'!$P25)^(O$7542-$D$7542)/1000</f>
        <v>0</v>
      </c>
      <c r="P7620" s="210">
        <f>P7569*'Usages industrie'!$O25*(1+'Usages industrie'!$P25)^(P$7542-$D$7542)/1000</f>
        <v>0</v>
      </c>
      <c r="Q7620" s="210">
        <f>Q7569*'Usages industrie'!$O25*(1+'Usages industrie'!$P25)^(Q$7542-$D$7542)/1000</f>
        <v>0</v>
      </c>
      <c r="R7620" s="210">
        <f>R7569*'Usages industrie'!$O25*(1+'Usages industrie'!$P25)^(R$7542-$D$7542)/1000</f>
        <v>0</v>
      </c>
    </row>
    <row r="7621" spans="1:18" hidden="1" outlineLevel="2" x14ac:dyDescent="0.35">
      <c r="A7621" s="209" t="str">
        <f>'Usages industrie'!A26</f>
        <v>Usage industriel n°23</v>
      </c>
      <c r="B7621" s="209" t="s">
        <v>639</v>
      </c>
      <c r="C7621" s="209"/>
      <c r="D7621" s="210">
        <f>D7570*'Usages industrie'!$O26*(1+'Usages industrie'!$P26)^(D$7542-$D$7542)/1000</f>
        <v>0</v>
      </c>
      <c r="E7621" s="210">
        <f>E7570*'Usages industrie'!$O26*(1+'Usages industrie'!$P26)^(E$7542-$D$7542)/1000</f>
        <v>0</v>
      </c>
      <c r="F7621" s="210">
        <f>F7570*'Usages industrie'!$O26*(1+'Usages industrie'!$P26)^(F$7542-$D$7542)/1000</f>
        <v>0</v>
      </c>
      <c r="G7621" s="210">
        <f>G7570*'Usages industrie'!$O26*(1+'Usages industrie'!$P26)^(G$7542-$D$7542)/1000</f>
        <v>0</v>
      </c>
      <c r="H7621" s="210">
        <f>H7570*'Usages industrie'!$O26*(1+'Usages industrie'!$P26)^(H$7542-$D$7542)/1000</f>
        <v>0</v>
      </c>
      <c r="I7621" s="210">
        <f>I7570*'Usages industrie'!$O26*(1+'Usages industrie'!$P26)^(I$7542-$D$7542)/1000</f>
        <v>0</v>
      </c>
      <c r="J7621" s="210">
        <f>J7570*'Usages industrie'!$O26*(1+'Usages industrie'!$P26)^(J$7542-$D$7542)/1000</f>
        <v>0</v>
      </c>
      <c r="K7621" s="210">
        <f>K7570*'Usages industrie'!$O26*(1+'Usages industrie'!$P26)^(K$7542-$D$7542)/1000</f>
        <v>0</v>
      </c>
      <c r="L7621" s="210">
        <f>L7570*'Usages industrie'!$O26*(1+'Usages industrie'!$P26)^(L$7542-$D$7542)/1000</f>
        <v>0</v>
      </c>
      <c r="M7621" s="210">
        <f>M7570*'Usages industrie'!$O26*(1+'Usages industrie'!$P26)^(M$7542-$D$7542)/1000</f>
        <v>0</v>
      </c>
      <c r="N7621" s="210">
        <f>N7570*'Usages industrie'!$O26*(1+'Usages industrie'!$P26)^(N$7542-$D$7542)/1000</f>
        <v>0</v>
      </c>
      <c r="O7621" s="210">
        <f>O7570*'Usages industrie'!$O26*(1+'Usages industrie'!$P26)^(O$7542-$D$7542)/1000</f>
        <v>0</v>
      </c>
      <c r="P7621" s="210">
        <f>P7570*'Usages industrie'!$O26*(1+'Usages industrie'!$P26)^(P$7542-$D$7542)/1000</f>
        <v>0</v>
      </c>
      <c r="Q7621" s="210">
        <f>Q7570*'Usages industrie'!$O26*(1+'Usages industrie'!$P26)^(Q$7542-$D$7542)/1000</f>
        <v>0</v>
      </c>
      <c r="R7621" s="210">
        <f>R7570*'Usages industrie'!$O26*(1+'Usages industrie'!$P26)^(R$7542-$D$7542)/1000</f>
        <v>0</v>
      </c>
    </row>
    <row r="7622" spans="1:18" hidden="1" outlineLevel="2" x14ac:dyDescent="0.35">
      <c r="A7622" s="209" t="str">
        <f>'Usages industrie'!A27</f>
        <v>Usage industriel n°24</v>
      </c>
      <c r="B7622" s="209" t="s">
        <v>639</v>
      </c>
      <c r="C7622" s="209"/>
      <c r="D7622" s="210">
        <f>D7571*'Usages industrie'!$O27*(1+'Usages industrie'!$P27)^(D$7542-$D$7542)/1000</f>
        <v>0</v>
      </c>
      <c r="E7622" s="210">
        <f>E7571*'Usages industrie'!$O27*(1+'Usages industrie'!$P27)^(E$7542-$D$7542)/1000</f>
        <v>0</v>
      </c>
      <c r="F7622" s="210">
        <f>F7571*'Usages industrie'!$O27*(1+'Usages industrie'!$P27)^(F$7542-$D$7542)/1000</f>
        <v>0</v>
      </c>
      <c r="G7622" s="210">
        <f>G7571*'Usages industrie'!$O27*(1+'Usages industrie'!$P27)^(G$7542-$D$7542)/1000</f>
        <v>0</v>
      </c>
      <c r="H7622" s="210">
        <f>H7571*'Usages industrie'!$O27*(1+'Usages industrie'!$P27)^(H$7542-$D$7542)/1000</f>
        <v>0</v>
      </c>
      <c r="I7622" s="210">
        <f>I7571*'Usages industrie'!$O27*(1+'Usages industrie'!$P27)^(I$7542-$D$7542)/1000</f>
        <v>0</v>
      </c>
      <c r="J7622" s="210">
        <f>J7571*'Usages industrie'!$O27*(1+'Usages industrie'!$P27)^(J$7542-$D$7542)/1000</f>
        <v>0</v>
      </c>
      <c r="K7622" s="210">
        <f>K7571*'Usages industrie'!$O27*(1+'Usages industrie'!$P27)^(K$7542-$D$7542)/1000</f>
        <v>0</v>
      </c>
      <c r="L7622" s="210">
        <f>L7571*'Usages industrie'!$O27*(1+'Usages industrie'!$P27)^(L$7542-$D$7542)/1000</f>
        <v>0</v>
      </c>
      <c r="M7622" s="210">
        <f>M7571*'Usages industrie'!$O27*(1+'Usages industrie'!$P27)^(M$7542-$D$7542)/1000</f>
        <v>0</v>
      </c>
      <c r="N7622" s="210">
        <f>N7571*'Usages industrie'!$O27*(1+'Usages industrie'!$P27)^(N$7542-$D$7542)/1000</f>
        <v>0</v>
      </c>
      <c r="O7622" s="210">
        <f>O7571*'Usages industrie'!$O27*(1+'Usages industrie'!$P27)^(O$7542-$D$7542)/1000</f>
        <v>0</v>
      </c>
      <c r="P7622" s="210">
        <f>P7571*'Usages industrie'!$O27*(1+'Usages industrie'!$P27)^(P$7542-$D$7542)/1000</f>
        <v>0</v>
      </c>
      <c r="Q7622" s="210">
        <f>Q7571*'Usages industrie'!$O27*(1+'Usages industrie'!$P27)^(Q$7542-$D$7542)/1000</f>
        <v>0</v>
      </c>
      <c r="R7622" s="210">
        <f>R7571*'Usages industrie'!$O27*(1+'Usages industrie'!$P27)^(R$7542-$D$7542)/1000</f>
        <v>0</v>
      </c>
    </row>
    <row r="7623" spans="1:18" hidden="1" outlineLevel="2" x14ac:dyDescent="0.35">
      <c r="A7623" s="209" t="str">
        <f>'Usages industrie'!A28</f>
        <v>Usage industriel n°25</v>
      </c>
      <c r="B7623" s="209" t="s">
        <v>639</v>
      </c>
      <c r="C7623" s="209"/>
      <c r="D7623" s="210">
        <f>D7572*'Usages industrie'!$O28*(1+'Usages industrie'!$P28)^(D$7542-$D$7542)/1000</f>
        <v>0</v>
      </c>
      <c r="E7623" s="210">
        <f>E7572*'Usages industrie'!$O28*(1+'Usages industrie'!$P28)^(E$7542-$D$7542)/1000</f>
        <v>0</v>
      </c>
      <c r="F7623" s="210">
        <f>F7572*'Usages industrie'!$O28*(1+'Usages industrie'!$P28)^(F$7542-$D$7542)/1000</f>
        <v>0</v>
      </c>
      <c r="G7623" s="210">
        <f>G7572*'Usages industrie'!$O28*(1+'Usages industrie'!$P28)^(G$7542-$D$7542)/1000</f>
        <v>0</v>
      </c>
      <c r="H7623" s="210">
        <f>H7572*'Usages industrie'!$O28*(1+'Usages industrie'!$P28)^(H$7542-$D$7542)/1000</f>
        <v>0</v>
      </c>
      <c r="I7623" s="210">
        <f>I7572*'Usages industrie'!$O28*(1+'Usages industrie'!$P28)^(I$7542-$D$7542)/1000</f>
        <v>0</v>
      </c>
      <c r="J7623" s="210">
        <f>J7572*'Usages industrie'!$O28*(1+'Usages industrie'!$P28)^(J$7542-$D$7542)/1000</f>
        <v>0</v>
      </c>
      <c r="K7623" s="210">
        <f>K7572*'Usages industrie'!$O28*(1+'Usages industrie'!$P28)^(K$7542-$D$7542)/1000</f>
        <v>0</v>
      </c>
      <c r="L7623" s="210">
        <f>L7572*'Usages industrie'!$O28*(1+'Usages industrie'!$P28)^(L$7542-$D$7542)/1000</f>
        <v>0</v>
      </c>
      <c r="M7623" s="210">
        <f>M7572*'Usages industrie'!$O28*(1+'Usages industrie'!$P28)^(M$7542-$D$7542)/1000</f>
        <v>0</v>
      </c>
      <c r="N7623" s="210">
        <f>N7572*'Usages industrie'!$O28*(1+'Usages industrie'!$P28)^(N$7542-$D$7542)/1000</f>
        <v>0</v>
      </c>
      <c r="O7623" s="210">
        <f>O7572*'Usages industrie'!$O28*(1+'Usages industrie'!$P28)^(O$7542-$D$7542)/1000</f>
        <v>0</v>
      </c>
      <c r="P7623" s="210">
        <f>P7572*'Usages industrie'!$O28*(1+'Usages industrie'!$P28)^(P$7542-$D$7542)/1000</f>
        <v>0</v>
      </c>
      <c r="Q7623" s="210">
        <f>Q7572*'Usages industrie'!$O28*(1+'Usages industrie'!$P28)^(Q$7542-$D$7542)/1000</f>
        <v>0</v>
      </c>
      <c r="R7623" s="210">
        <f>R7572*'Usages industrie'!$O28*(1+'Usages industrie'!$P28)^(R$7542-$D$7542)/1000</f>
        <v>0</v>
      </c>
    </row>
    <row r="7624" spans="1:18" hidden="1" outlineLevel="2" x14ac:dyDescent="0.35">
      <c r="A7624" s="209" t="str">
        <f>'Usages industrie'!A29</f>
        <v>Usage industriel n°26</v>
      </c>
      <c r="B7624" s="209" t="s">
        <v>639</v>
      </c>
      <c r="C7624" s="209"/>
      <c r="D7624" s="210">
        <f>D7573*'Usages industrie'!$O29*(1+'Usages industrie'!$P29)^(D$7542-$D$7542)/1000</f>
        <v>0</v>
      </c>
      <c r="E7624" s="210">
        <f>E7573*'Usages industrie'!$O29*(1+'Usages industrie'!$P29)^(E$7542-$D$7542)/1000</f>
        <v>0</v>
      </c>
      <c r="F7624" s="210">
        <f>F7573*'Usages industrie'!$O29*(1+'Usages industrie'!$P29)^(F$7542-$D$7542)/1000</f>
        <v>0</v>
      </c>
      <c r="G7624" s="210">
        <f>G7573*'Usages industrie'!$O29*(1+'Usages industrie'!$P29)^(G$7542-$D$7542)/1000</f>
        <v>0</v>
      </c>
      <c r="H7624" s="210">
        <f>H7573*'Usages industrie'!$O29*(1+'Usages industrie'!$P29)^(H$7542-$D$7542)/1000</f>
        <v>0</v>
      </c>
      <c r="I7624" s="210">
        <f>I7573*'Usages industrie'!$O29*(1+'Usages industrie'!$P29)^(I$7542-$D$7542)/1000</f>
        <v>0</v>
      </c>
      <c r="J7624" s="210">
        <f>J7573*'Usages industrie'!$O29*(1+'Usages industrie'!$P29)^(J$7542-$D$7542)/1000</f>
        <v>0</v>
      </c>
      <c r="K7624" s="210">
        <f>K7573*'Usages industrie'!$O29*(1+'Usages industrie'!$P29)^(K$7542-$D$7542)/1000</f>
        <v>0</v>
      </c>
      <c r="L7624" s="210">
        <f>L7573*'Usages industrie'!$O29*(1+'Usages industrie'!$P29)^(L$7542-$D$7542)/1000</f>
        <v>0</v>
      </c>
      <c r="M7624" s="210">
        <f>M7573*'Usages industrie'!$O29*(1+'Usages industrie'!$P29)^(M$7542-$D$7542)/1000</f>
        <v>0</v>
      </c>
      <c r="N7624" s="210">
        <f>N7573*'Usages industrie'!$O29*(1+'Usages industrie'!$P29)^(N$7542-$D$7542)/1000</f>
        <v>0</v>
      </c>
      <c r="O7624" s="210">
        <f>O7573*'Usages industrie'!$O29*(1+'Usages industrie'!$P29)^(O$7542-$D$7542)/1000</f>
        <v>0</v>
      </c>
      <c r="P7624" s="210">
        <f>P7573*'Usages industrie'!$O29*(1+'Usages industrie'!$P29)^(P$7542-$D$7542)/1000</f>
        <v>0</v>
      </c>
      <c r="Q7624" s="210">
        <f>Q7573*'Usages industrie'!$O29*(1+'Usages industrie'!$P29)^(Q$7542-$D$7542)/1000</f>
        <v>0</v>
      </c>
      <c r="R7624" s="210">
        <f>R7573*'Usages industrie'!$O29*(1+'Usages industrie'!$P29)^(R$7542-$D$7542)/1000</f>
        <v>0</v>
      </c>
    </row>
    <row r="7625" spans="1:18" hidden="1" outlineLevel="2" x14ac:dyDescent="0.35">
      <c r="A7625" s="209" t="str">
        <f>'Usages industrie'!A30</f>
        <v>Usage industriel n°27</v>
      </c>
      <c r="B7625" s="209" t="s">
        <v>639</v>
      </c>
      <c r="C7625" s="209"/>
      <c r="D7625" s="210">
        <f>D7574*'Usages industrie'!$O30*(1+'Usages industrie'!$P30)^(D$7542-$D$7542)/1000</f>
        <v>0</v>
      </c>
      <c r="E7625" s="210">
        <f>E7574*'Usages industrie'!$O30*(1+'Usages industrie'!$P30)^(E$7542-$D$7542)/1000</f>
        <v>0</v>
      </c>
      <c r="F7625" s="210">
        <f>F7574*'Usages industrie'!$O30*(1+'Usages industrie'!$P30)^(F$7542-$D$7542)/1000</f>
        <v>0</v>
      </c>
      <c r="G7625" s="210">
        <f>G7574*'Usages industrie'!$O30*(1+'Usages industrie'!$P30)^(G$7542-$D$7542)/1000</f>
        <v>0</v>
      </c>
      <c r="H7625" s="210">
        <f>H7574*'Usages industrie'!$O30*(1+'Usages industrie'!$P30)^(H$7542-$D$7542)/1000</f>
        <v>0</v>
      </c>
      <c r="I7625" s="210">
        <f>I7574*'Usages industrie'!$O30*(1+'Usages industrie'!$P30)^(I$7542-$D$7542)/1000</f>
        <v>0</v>
      </c>
      <c r="J7625" s="210">
        <f>J7574*'Usages industrie'!$O30*(1+'Usages industrie'!$P30)^(J$7542-$D$7542)/1000</f>
        <v>0</v>
      </c>
      <c r="K7625" s="210">
        <f>K7574*'Usages industrie'!$O30*(1+'Usages industrie'!$P30)^(K$7542-$D$7542)/1000</f>
        <v>0</v>
      </c>
      <c r="L7625" s="210">
        <f>L7574*'Usages industrie'!$O30*(1+'Usages industrie'!$P30)^(L$7542-$D$7542)/1000</f>
        <v>0</v>
      </c>
      <c r="M7625" s="210">
        <f>M7574*'Usages industrie'!$O30*(1+'Usages industrie'!$P30)^(M$7542-$D$7542)/1000</f>
        <v>0</v>
      </c>
      <c r="N7625" s="210">
        <f>N7574*'Usages industrie'!$O30*(1+'Usages industrie'!$P30)^(N$7542-$D$7542)/1000</f>
        <v>0</v>
      </c>
      <c r="O7625" s="210">
        <f>O7574*'Usages industrie'!$O30*(1+'Usages industrie'!$P30)^(O$7542-$D$7542)/1000</f>
        <v>0</v>
      </c>
      <c r="P7625" s="210">
        <f>P7574*'Usages industrie'!$O30*(1+'Usages industrie'!$P30)^(P$7542-$D$7542)/1000</f>
        <v>0</v>
      </c>
      <c r="Q7625" s="210">
        <f>Q7574*'Usages industrie'!$O30*(1+'Usages industrie'!$P30)^(Q$7542-$D$7542)/1000</f>
        <v>0</v>
      </c>
      <c r="R7625" s="210">
        <f>R7574*'Usages industrie'!$O30*(1+'Usages industrie'!$P30)^(R$7542-$D$7542)/1000</f>
        <v>0</v>
      </c>
    </row>
    <row r="7626" spans="1:18" hidden="1" outlineLevel="2" x14ac:dyDescent="0.35">
      <c r="A7626" s="209" t="str">
        <f>'Usages industrie'!A31</f>
        <v>Usage industriel n°28</v>
      </c>
      <c r="B7626" s="209" t="s">
        <v>639</v>
      </c>
      <c r="C7626" s="209"/>
      <c r="D7626" s="210">
        <f>D7575*'Usages industrie'!$O31*(1+'Usages industrie'!$P31)^(D$7542-$D$7542)/1000</f>
        <v>0</v>
      </c>
      <c r="E7626" s="210">
        <f>E7575*'Usages industrie'!$O31*(1+'Usages industrie'!$P31)^(E$7542-$D$7542)/1000</f>
        <v>0</v>
      </c>
      <c r="F7626" s="210">
        <f>F7575*'Usages industrie'!$O31*(1+'Usages industrie'!$P31)^(F$7542-$D$7542)/1000</f>
        <v>0</v>
      </c>
      <c r="G7626" s="210">
        <f>G7575*'Usages industrie'!$O31*(1+'Usages industrie'!$P31)^(G$7542-$D$7542)/1000</f>
        <v>0</v>
      </c>
      <c r="H7626" s="210">
        <f>H7575*'Usages industrie'!$O31*(1+'Usages industrie'!$P31)^(H$7542-$D$7542)/1000</f>
        <v>0</v>
      </c>
      <c r="I7626" s="210">
        <f>I7575*'Usages industrie'!$O31*(1+'Usages industrie'!$P31)^(I$7542-$D$7542)/1000</f>
        <v>0</v>
      </c>
      <c r="J7626" s="210">
        <f>J7575*'Usages industrie'!$O31*(1+'Usages industrie'!$P31)^(J$7542-$D$7542)/1000</f>
        <v>0</v>
      </c>
      <c r="K7626" s="210">
        <f>K7575*'Usages industrie'!$O31*(1+'Usages industrie'!$P31)^(K$7542-$D$7542)/1000</f>
        <v>0</v>
      </c>
      <c r="L7626" s="210">
        <f>L7575*'Usages industrie'!$O31*(1+'Usages industrie'!$P31)^(L$7542-$D$7542)/1000</f>
        <v>0</v>
      </c>
      <c r="M7626" s="210">
        <f>M7575*'Usages industrie'!$O31*(1+'Usages industrie'!$P31)^(M$7542-$D$7542)/1000</f>
        <v>0</v>
      </c>
      <c r="N7626" s="210">
        <f>N7575*'Usages industrie'!$O31*(1+'Usages industrie'!$P31)^(N$7542-$D$7542)/1000</f>
        <v>0</v>
      </c>
      <c r="O7626" s="210">
        <f>O7575*'Usages industrie'!$O31*(1+'Usages industrie'!$P31)^(O$7542-$D$7542)/1000</f>
        <v>0</v>
      </c>
      <c r="P7626" s="210">
        <f>P7575*'Usages industrie'!$O31*(1+'Usages industrie'!$P31)^(P$7542-$D$7542)/1000</f>
        <v>0</v>
      </c>
      <c r="Q7626" s="210">
        <f>Q7575*'Usages industrie'!$O31*(1+'Usages industrie'!$P31)^(Q$7542-$D$7542)/1000</f>
        <v>0</v>
      </c>
      <c r="R7626" s="210">
        <f>R7575*'Usages industrie'!$O31*(1+'Usages industrie'!$P31)^(R$7542-$D$7542)/1000</f>
        <v>0</v>
      </c>
    </row>
    <row r="7627" spans="1:18" hidden="1" outlineLevel="2" x14ac:dyDescent="0.35">
      <c r="A7627" s="209" t="str">
        <f>'Usages industrie'!A32</f>
        <v>Usage industriel n°29</v>
      </c>
      <c r="B7627" s="209" t="s">
        <v>639</v>
      </c>
      <c r="C7627" s="209"/>
      <c r="D7627" s="210">
        <f>D7576*'Usages industrie'!$O32*(1+'Usages industrie'!$P32)^(D$7542-$D$7542)/1000</f>
        <v>0</v>
      </c>
      <c r="E7627" s="210">
        <f>E7576*'Usages industrie'!$O32*(1+'Usages industrie'!$P32)^(E$7542-$D$7542)/1000</f>
        <v>0</v>
      </c>
      <c r="F7627" s="210">
        <f>F7576*'Usages industrie'!$O32*(1+'Usages industrie'!$P32)^(F$7542-$D$7542)/1000</f>
        <v>0</v>
      </c>
      <c r="G7627" s="210">
        <f>G7576*'Usages industrie'!$O32*(1+'Usages industrie'!$P32)^(G$7542-$D$7542)/1000</f>
        <v>0</v>
      </c>
      <c r="H7627" s="210">
        <f>H7576*'Usages industrie'!$O32*(1+'Usages industrie'!$P32)^(H$7542-$D$7542)/1000</f>
        <v>0</v>
      </c>
      <c r="I7627" s="210">
        <f>I7576*'Usages industrie'!$O32*(1+'Usages industrie'!$P32)^(I$7542-$D$7542)/1000</f>
        <v>0</v>
      </c>
      <c r="J7627" s="210">
        <f>J7576*'Usages industrie'!$O32*(1+'Usages industrie'!$P32)^(J$7542-$D$7542)/1000</f>
        <v>0</v>
      </c>
      <c r="K7627" s="210">
        <f>K7576*'Usages industrie'!$O32*(1+'Usages industrie'!$P32)^(K$7542-$D$7542)/1000</f>
        <v>0</v>
      </c>
      <c r="L7627" s="210">
        <f>L7576*'Usages industrie'!$O32*(1+'Usages industrie'!$P32)^(L$7542-$D$7542)/1000</f>
        <v>0</v>
      </c>
      <c r="M7627" s="210">
        <f>M7576*'Usages industrie'!$O32*(1+'Usages industrie'!$P32)^(M$7542-$D$7542)/1000</f>
        <v>0</v>
      </c>
      <c r="N7627" s="210">
        <f>N7576*'Usages industrie'!$O32*(1+'Usages industrie'!$P32)^(N$7542-$D$7542)/1000</f>
        <v>0</v>
      </c>
      <c r="O7627" s="210">
        <f>O7576*'Usages industrie'!$O32*(1+'Usages industrie'!$P32)^(O$7542-$D$7542)/1000</f>
        <v>0</v>
      </c>
      <c r="P7627" s="210">
        <f>P7576*'Usages industrie'!$O32*(1+'Usages industrie'!$P32)^(P$7542-$D$7542)/1000</f>
        <v>0</v>
      </c>
      <c r="Q7627" s="210">
        <f>Q7576*'Usages industrie'!$O32*(1+'Usages industrie'!$P32)^(Q$7542-$D$7542)/1000</f>
        <v>0</v>
      </c>
      <c r="R7627" s="210">
        <f>R7576*'Usages industrie'!$O32*(1+'Usages industrie'!$P32)^(R$7542-$D$7542)/1000</f>
        <v>0</v>
      </c>
    </row>
    <row r="7628" spans="1:18" hidden="1" outlineLevel="2" x14ac:dyDescent="0.35">
      <c r="A7628" s="209" t="str">
        <f>'Usages industrie'!A33</f>
        <v>Usage industriel n°30</v>
      </c>
      <c r="B7628" s="209" t="s">
        <v>639</v>
      </c>
      <c r="C7628" s="209"/>
      <c r="D7628" s="210">
        <f>D7577*'Usages industrie'!$O33*(1+'Usages industrie'!$P33)^(D$7542-$D$7542)/1000</f>
        <v>0</v>
      </c>
      <c r="E7628" s="210">
        <f>E7577*'Usages industrie'!$O33*(1+'Usages industrie'!$P33)^(E$7542-$D$7542)/1000</f>
        <v>0</v>
      </c>
      <c r="F7628" s="210">
        <f>F7577*'Usages industrie'!$O33*(1+'Usages industrie'!$P33)^(F$7542-$D$7542)/1000</f>
        <v>0</v>
      </c>
      <c r="G7628" s="210">
        <f>G7577*'Usages industrie'!$O33*(1+'Usages industrie'!$P33)^(G$7542-$D$7542)/1000</f>
        <v>0</v>
      </c>
      <c r="H7628" s="210">
        <f>H7577*'Usages industrie'!$O33*(1+'Usages industrie'!$P33)^(H$7542-$D$7542)/1000</f>
        <v>0</v>
      </c>
      <c r="I7628" s="210">
        <f>I7577*'Usages industrie'!$O33*(1+'Usages industrie'!$P33)^(I$7542-$D$7542)/1000</f>
        <v>0</v>
      </c>
      <c r="J7628" s="210">
        <f>J7577*'Usages industrie'!$O33*(1+'Usages industrie'!$P33)^(J$7542-$D$7542)/1000</f>
        <v>0</v>
      </c>
      <c r="K7628" s="210">
        <f>K7577*'Usages industrie'!$O33*(1+'Usages industrie'!$P33)^(K$7542-$D$7542)/1000</f>
        <v>0</v>
      </c>
      <c r="L7628" s="210">
        <f>L7577*'Usages industrie'!$O33*(1+'Usages industrie'!$P33)^(L$7542-$D$7542)/1000</f>
        <v>0</v>
      </c>
      <c r="M7628" s="210">
        <f>M7577*'Usages industrie'!$O33*(1+'Usages industrie'!$P33)^(M$7542-$D$7542)/1000</f>
        <v>0</v>
      </c>
      <c r="N7628" s="210">
        <f>N7577*'Usages industrie'!$O33*(1+'Usages industrie'!$P33)^(N$7542-$D$7542)/1000</f>
        <v>0</v>
      </c>
      <c r="O7628" s="210">
        <f>O7577*'Usages industrie'!$O33*(1+'Usages industrie'!$P33)^(O$7542-$D$7542)/1000</f>
        <v>0</v>
      </c>
      <c r="P7628" s="210">
        <f>P7577*'Usages industrie'!$O33*(1+'Usages industrie'!$P33)^(P$7542-$D$7542)/1000</f>
        <v>0</v>
      </c>
      <c r="Q7628" s="210">
        <f>Q7577*'Usages industrie'!$O33*(1+'Usages industrie'!$P33)^(Q$7542-$D$7542)/1000</f>
        <v>0</v>
      </c>
      <c r="R7628" s="210">
        <f>R7577*'Usages industrie'!$O33*(1+'Usages industrie'!$P33)^(R$7542-$D$7542)/1000</f>
        <v>0</v>
      </c>
    </row>
    <row r="7629" spans="1:18" hidden="1" outlineLevel="2" x14ac:dyDescent="0.35">
      <c r="A7629" s="209" t="str">
        <f>'Usages industrie'!A34</f>
        <v>Usage industriel n°31</v>
      </c>
      <c r="B7629" s="209" t="s">
        <v>639</v>
      </c>
      <c r="C7629" s="209"/>
      <c r="D7629" s="210">
        <f>D7578*'Usages industrie'!$O34*(1+'Usages industrie'!$P34)^(D$7542-$D$7542)/1000</f>
        <v>0</v>
      </c>
      <c r="E7629" s="210">
        <f>E7578*'Usages industrie'!$O34*(1+'Usages industrie'!$P34)^(E$7542-$D$7542)/1000</f>
        <v>0</v>
      </c>
      <c r="F7629" s="210">
        <f>F7578*'Usages industrie'!$O34*(1+'Usages industrie'!$P34)^(F$7542-$D$7542)/1000</f>
        <v>0</v>
      </c>
      <c r="G7629" s="210">
        <f>G7578*'Usages industrie'!$O34*(1+'Usages industrie'!$P34)^(G$7542-$D$7542)/1000</f>
        <v>0</v>
      </c>
      <c r="H7629" s="210">
        <f>H7578*'Usages industrie'!$O34*(1+'Usages industrie'!$P34)^(H$7542-$D$7542)/1000</f>
        <v>0</v>
      </c>
      <c r="I7629" s="210">
        <f>I7578*'Usages industrie'!$O34*(1+'Usages industrie'!$P34)^(I$7542-$D$7542)/1000</f>
        <v>0</v>
      </c>
      <c r="J7629" s="210">
        <f>J7578*'Usages industrie'!$O34*(1+'Usages industrie'!$P34)^(J$7542-$D$7542)/1000</f>
        <v>0</v>
      </c>
      <c r="K7629" s="210">
        <f>K7578*'Usages industrie'!$O34*(1+'Usages industrie'!$P34)^(K$7542-$D$7542)/1000</f>
        <v>0</v>
      </c>
      <c r="L7629" s="210">
        <f>L7578*'Usages industrie'!$O34*(1+'Usages industrie'!$P34)^(L$7542-$D$7542)/1000</f>
        <v>0</v>
      </c>
      <c r="M7629" s="210">
        <f>M7578*'Usages industrie'!$O34*(1+'Usages industrie'!$P34)^(M$7542-$D$7542)/1000</f>
        <v>0</v>
      </c>
      <c r="N7629" s="210">
        <f>N7578*'Usages industrie'!$O34*(1+'Usages industrie'!$P34)^(N$7542-$D$7542)/1000</f>
        <v>0</v>
      </c>
      <c r="O7629" s="210">
        <f>O7578*'Usages industrie'!$O34*(1+'Usages industrie'!$P34)^(O$7542-$D$7542)/1000</f>
        <v>0</v>
      </c>
      <c r="P7629" s="210">
        <f>P7578*'Usages industrie'!$O34*(1+'Usages industrie'!$P34)^(P$7542-$D$7542)/1000</f>
        <v>0</v>
      </c>
      <c r="Q7629" s="210">
        <f>Q7578*'Usages industrie'!$O34*(1+'Usages industrie'!$P34)^(Q$7542-$D$7542)/1000</f>
        <v>0</v>
      </c>
      <c r="R7629" s="210">
        <f>R7578*'Usages industrie'!$O34*(1+'Usages industrie'!$P34)^(R$7542-$D$7542)/1000</f>
        <v>0</v>
      </c>
    </row>
    <row r="7630" spans="1:18" hidden="1" outlineLevel="2" x14ac:dyDescent="0.35">
      <c r="A7630" s="209" t="str">
        <f>'Usages industrie'!A35</f>
        <v>Usage industriel n°32</v>
      </c>
      <c r="B7630" s="209" t="s">
        <v>639</v>
      </c>
      <c r="C7630" s="209"/>
      <c r="D7630" s="210">
        <f>D7579*'Usages industrie'!$O35*(1+'Usages industrie'!$P35)^(D$7542-$D$7542)/1000</f>
        <v>0</v>
      </c>
      <c r="E7630" s="210">
        <f>E7579*'Usages industrie'!$O35*(1+'Usages industrie'!$P35)^(E$7542-$D$7542)/1000</f>
        <v>0</v>
      </c>
      <c r="F7630" s="210">
        <f>F7579*'Usages industrie'!$O35*(1+'Usages industrie'!$P35)^(F$7542-$D$7542)/1000</f>
        <v>0</v>
      </c>
      <c r="G7630" s="210">
        <f>G7579*'Usages industrie'!$O35*(1+'Usages industrie'!$P35)^(G$7542-$D$7542)/1000</f>
        <v>0</v>
      </c>
      <c r="H7630" s="210">
        <f>H7579*'Usages industrie'!$O35*(1+'Usages industrie'!$P35)^(H$7542-$D$7542)/1000</f>
        <v>0</v>
      </c>
      <c r="I7630" s="210">
        <f>I7579*'Usages industrie'!$O35*(1+'Usages industrie'!$P35)^(I$7542-$D$7542)/1000</f>
        <v>0</v>
      </c>
      <c r="J7630" s="210">
        <f>J7579*'Usages industrie'!$O35*(1+'Usages industrie'!$P35)^(J$7542-$D$7542)/1000</f>
        <v>0</v>
      </c>
      <c r="K7630" s="210">
        <f>K7579*'Usages industrie'!$O35*(1+'Usages industrie'!$P35)^(K$7542-$D$7542)/1000</f>
        <v>0</v>
      </c>
      <c r="L7630" s="210">
        <f>L7579*'Usages industrie'!$O35*(1+'Usages industrie'!$P35)^(L$7542-$D$7542)/1000</f>
        <v>0</v>
      </c>
      <c r="M7630" s="210">
        <f>M7579*'Usages industrie'!$O35*(1+'Usages industrie'!$P35)^(M$7542-$D$7542)/1000</f>
        <v>0</v>
      </c>
      <c r="N7630" s="210">
        <f>N7579*'Usages industrie'!$O35*(1+'Usages industrie'!$P35)^(N$7542-$D$7542)/1000</f>
        <v>0</v>
      </c>
      <c r="O7630" s="210">
        <f>O7579*'Usages industrie'!$O35*(1+'Usages industrie'!$P35)^(O$7542-$D$7542)/1000</f>
        <v>0</v>
      </c>
      <c r="P7630" s="210">
        <f>P7579*'Usages industrie'!$O35*(1+'Usages industrie'!$P35)^(P$7542-$D$7542)/1000</f>
        <v>0</v>
      </c>
      <c r="Q7630" s="210">
        <f>Q7579*'Usages industrie'!$O35*(1+'Usages industrie'!$P35)^(Q$7542-$D$7542)/1000</f>
        <v>0</v>
      </c>
      <c r="R7630" s="210">
        <f>R7579*'Usages industrie'!$O35*(1+'Usages industrie'!$P35)^(R$7542-$D$7542)/1000</f>
        <v>0</v>
      </c>
    </row>
    <row r="7631" spans="1:18" hidden="1" outlineLevel="2" x14ac:dyDescent="0.35">
      <c r="A7631" s="209" t="str">
        <f>'Usages industrie'!A36</f>
        <v>Usage industriel n°33</v>
      </c>
      <c r="B7631" s="209" t="s">
        <v>639</v>
      </c>
      <c r="C7631" s="209"/>
      <c r="D7631" s="210">
        <f>D7580*'Usages industrie'!$O36*(1+'Usages industrie'!$P36)^(D$7542-$D$7542)/1000</f>
        <v>0</v>
      </c>
      <c r="E7631" s="210">
        <f>E7580*'Usages industrie'!$O36*(1+'Usages industrie'!$P36)^(E$7542-$D$7542)/1000</f>
        <v>0</v>
      </c>
      <c r="F7631" s="210">
        <f>F7580*'Usages industrie'!$O36*(1+'Usages industrie'!$P36)^(F$7542-$D$7542)/1000</f>
        <v>0</v>
      </c>
      <c r="G7631" s="210">
        <f>G7580*'Usages industrie'!$O36*(1+'Usages industrie'!$P36)^(G$7542-$D$7542)/1000</f>
        <v>0</v>
      </c>
      <c r="H7631" s="210">
        <f>H7580*'Usages industrie'!$O36*(1+'Usages industrie'!$P36)^(H$7542-$D$7542)/1000</f>
        <v>0</v>
      </c>
      <c r="I7631" s="210">
        <f>I7580*'Usages industrie'!$O36*(1+'Usages industrie'!$P36)^(I$7542-$D$7542)/1000</f>
        <v>0</v>
      </c>
      <c r="J7631" s="210">
        <f>J7580*'Usages industrie'!$O36*(1+'Usages industrie'!$P36)^(J$7542-$D$7542)/1000</f>
        <v>0</v>
      </c>
      <c r="K7631" s="210">
        <f>K7580*'Usages industrie'!$O36*(1+'Usages industrie'!$P36)^(K$7542-$D$7542)/1000</f>
        <v>0</v>
      </c>
      <c r="L7631" s="210">
        <f>L7580*'Usages industrie'!$O36*(1+'Usages industrie'!$P36)^(L$7542-$D$7542)/1000</f>
        <v>0</v>
      </c>
      <c r="M7631" s="210">
        <f>M7580*'Usages industrie'!$O36*(1+'Usages industrie'!$P36)^(M$7542-$D$7542)/1000</f>
        <v>0</v>
      </c>
      <c r="N7631" s="210">
        <f>N7580*'Usages industrie'!$O36*(1+'Usages industrie'!$P36)^(N$7542-$D$7542)/1000</f>
        <v>0</v>
      </c>
      <c r="O7631" s="210">
        <f>O7580*'Usages industrie'!$O36*(1+'Usages industrie'!$P36)^(O$7542-$D$7542)/1000</f>
        <v>0</v>
      </c>
      <c r="P7631" s="210">
        <f>P7580*'Usages industrie'!$O36*(1+'Usages industrie'!$P36)^(P$7542-$D$7542)/1000</f>
        <v>0</v>
      </c>
      <c r="Q7631" s="210">
        <f>Q7580*'Usages industrie'!$O36*(1+'Usages industrie'!$P36)^(Q$7542-$D$7542)/1000</f>
        <v>0</v>
      </c>
      <c r="R7631" s="210">
        <f>R7580*'Usages industrie'!$O36*(1+'Usages industrie'!$P36)^(R$7542-$D$7542)/1000</f>
        <v>0</v>
      </c>
    </row>
    <row r="7632" spans="1:18" hidden="1" outlineLevel="2" x14ac:dyDescent="0.35">
      <c r="A7632" s="209" t="str">
        <f>'Usages industrie'!A37</f>
        <v>Usage industriel n°34</v>
      </c>
      <c r="B7632" s="209" t="s">
        <v>639</v>
      </c>
      <c r="C7632" s="209"/>
      <c r="D7632" s="210">
        <f>D7581*'Usages industrie'!$O37*(1+'Usages industrie'!$P37)^(D$7542-$D$7542)/1000</f>
        <v>0</v>
      </c>
      <c r="E7632" s="210">
        <f>E7581*'Usages industrie'!$O37*(1+'Usages industrie'!$P37)^(E$7542-$D$7542)/1000</f>
        <v>0</v>
      </c>
      <c r="F7632" s="210">
        <f>F7581*'Usages industrie'!$O37*(1+'Usages industrie'!$P37)^(F$7542-$D$7542)/1000</f>
        <v>0</v>
      </c>
      <c r="G7632" s="210">
        <f>G7581*'Usages industrie'!$O37*(1+'Usages industrie'!$P37)^(G$7542-$D$7542)/1000</f>
        <v>0</v>
      </c>
      <c r="H7632" s="210">
        <f>H7581*'Usages industrie'!$O37*(1+'Usages industrie'!$P37)^(H$7542-$D$7542)/1000</f>
        <v>0</v>
      </c>
      <c r="I7632" s="210">
        <f>I7581*'Usages industrie'!$O37*(1+'Usages industrie'!$P37)^(I$7542-$D$7542)/1000</f>
        <v>0</v>
      </c>
      <c r="J7632" s="210">
        <f>J7581*'Usages industrie'!$O37*(1+'Usages industrie'!$P37)^(J$7542-$D$7542)/1000</f>
        <v>0</v>
      </c>
      <c r="K7632" s="210">
        <f>K7581*'Usages industrie'!$O37*(1+'Usages industrie'!$P37)^(K$7542-$D$7542)/1000</f>
        <v>0</v>
      </c>
      <c r="L7632" s="210">
        <f>L7581*'Usages industrie'!$O37*(1+'Usages industrie'!$P37)^(L$7542-$D$7542)/1000</f>
        <v>0</v>
      </c>
      <c r="M7632" s="210">
        <f>M7581*'Usages industrie'!$O37*(1+'Usages industrie'!$P37)^(M$7542-$D$7542)/1000</f>
        <v>0</v>
      </c>
      <c r="N7632" s="210">
        <f>N7581*'Usages industrie'!$O37*(1+'Usages industrie'!$P37)^(N$7542-$D$7542)/1000</f>
        <v>0</v>
      </c>
      <c r="O7632" s="210">
        <f>O7581*'Usages industrie'!$O37*(1+'Usages industrie'!$P37)^(O$7542-$D$7542)/1000</f>
        <v>0</v>
      </c>
      <c r="P7632" s="210">
        <f>P7581*'Usages industrie'!$O37*(1+'Usages industrie'!$P37)^(P$7542-$D$7542)/1000</f>
        <v>0</v>
      </c>
      <c r="Q7632" s="210">
        <f>Q7581*'Usages industrie'!$O37*(1+'Usages industrie'!$P37)^(Q$7542-$D$7542)/1000</f>
        <v>0</v>
      </c>
      <c r="R7632" s="210">
        <f>R7581*'Usages industrie'!$O37*(1+'Usages industrie'!$P37)^(R$7542-$D$7542)/1000</f>
        <v>0</v>
      </c>
    </row>
    <row r="7633" spans="1:18" hidden="1" outlineLevel="2" x14ac:dyDescent="0.35">
      <c r="A7633" s="209" t="str">
        <f>'Usages industrie'!A38</f>
        <v>Usage industriel n°35</v>
      </c>
      <c r="B7633" s="209" t="s">
        <v>639</v>
      </c>
      <c r="C7633" s="209"/>
      <c r="D7633" s="210">
        <f>D7582*'Usages industrie'!$O38*(1+'Usages industrie'!$P38)^(D$7542-$D$7542)/1000</f>
        <v>0</v>
      </c>
      <c r="E7633" s="210">
        <f>E7582*'Usages industrie'!$O38*(1+'Usages industrie'!$P38)^(E$7542-$D$7542)/1000</f>
        <v>0</v>
      </c>
      <c r="F7633" s="210">
        <f>F7582*'Usages industrie'!$O38*(1+'Usages industrie'!$P38)^(F$7542-$D$7542)/1000</f>
        <v>0</v>
      </c>
      <c r="G7633" s="210">
        <f>G7582*'Usages industrie'!$O38*(1+'Usages industrie'!$P38)^(G$7542-$D$7542)/1000</f>
        <v>0</v>
      </c>
      <c r="H7633" s="210">
        <f>H7582*'Usages industrie'!$O38*(1+'Usages industrie'!$P38)^(H$7542-$D$7542)/1000</f>
        <v>0</v>
      </c>
      <c r="I7633" s="210">
        <f>I7582*'Usages industrie'!$O38*(1+'Usages industrie'!$P38)^(I$7542-$D$7542)/1000</f>
        <v>0</v>
      </c>
      <c r="J7633" s="210">
        <f>J7582*'Usages industrie'!$O38*(1+'Usages industrie'!$P38)^(J$7542-$D$7542)/1000</f>
        <v>0</v>
      </c>
      <c r="K7633" s="210">
        <f>K7582*'Usages industrie'!$O38*(1+'Usages industrie'!$P38)^(K$7542-$D$7542)/1000</f>
        <v>0</v>
      </c>
      <c r="L7633" s="210">
        <f>L7582*'Usages industrie'!$O38*(1+'Usages industrie'!$P38)^(L$7542-$D$7542)/1000</f>
        <v>0</v>
      </c>
      <c r="M7633" s="210">
        <f>M7582*'Usages industrie'!$O38*(1+'Usages industrie'!$P38)^(M$7542-$D$7542)/1000</f>
        <v>0</v>
      </c>
      <c r="N7633" s="210">
        <f>N7582*'Usages industrie'!$O38*(1+'Usages industrie'!$P38)^(N$7542-$D$7542)/1000</f>
        <v>0</v>
      </c>
      <c r="O7633" s="210">
        <f>O7582*'Usages industrie'!$O38*(1+'Usages industrie'!$P38)^(O$7542-$D$7542)/1000</f>
        <v>0</v>
      </c>
      <c r="P7633" s="210">
        <f>P7582*'Usages industrie'!$O38*(1+'Usages industrie'!$P38)^(P$7542-$D$7542)/1000</f>
        <v>0</v>
      </c>
      <c r="Q7633" s="210">
        <f>Q7582*'Usages industrie'!$O38*(1+'Usages industrie'!$P38)^(Q$7542-$D$7542)/1000</f>
        <v>0</v>
      </c>
      <c r="R7633" s="210">
        <f>R7582*'Usages industrie'!$O38*(1+'Usages industrie'!$P38)^(R$7542-$D$7542)/1000</f>
        <v>0</v>
      </c>
    </row>
    <row r="7634" spans="1:18" hidden="1" outlineLevel="2" x14ac:dyDescent="0.35">
      <c r="A7634" s="209" t="str">
        <f>'Usages industrie'!A39</f>
        <v>Usage industriel n°36</v>
      </c>
      <c r="B7634" s="209" t="s">
        <v>639</v>
      </c>
      <c r="C7634" s="209"/>
      <c r="D7634" s="210">
        <f>D7583*'Usages industrie'!$O39*(1+'Usages industrie'!$P39)^(D$7542-$D$7542)/1000</f>
        <v>0</v>
      </c>
      <c r="E7634" s="210">
        <f>E7583*'Usages industrie'!$O39*(1+'Usages industrie'!$P39)^(E$7542-$D$7542)/1000</f>
        <v>0</v>
      </c>
      <c r="F7634" s="210">
        <f>F7583*'Usages industrie'!$O39*(1+'Usages industrie'!$P39)^(F$7542-$D$7542)/1000</f>
        <v>0</v>
      </c>
      <c r="G7634" s="210">
        <f>G7583*'Usages industrie'!$O39*(1+'Usages industrie'!$P39)^(G$7542-$D$7542)/1000</f>
        <v>0</v>
      </c>
      <c r="H7634" s="210">
        <f>H7583*'Usages industrie'!$O39*(1+'Usages industrie'!$P39)^(H$7542-$D$7542)/1000</f>
        <v>0</v>
      </c>
      <c r="I7634" s="210">
        <f>I7583*'Usages industrie'!$O39*(1+'Usages industrie'!$P39)^(I$7542-$D$7542)/1000</f>
        <v>0</v>
      </c>
      <c r="J7634" s="210">
        <f>J7583*'Usages industrie'!$O39*(1+'Usages industrie'!$P39)^(J$7542-$D$7542)/1000</f>
        <v>0</v>
      </c>
      <c r="K7634" s="210">
        <f>K7583*'Usages industrie'!$O39*(1+'Usages industrie'!$P39)^(K$7542-$D$7542)/1000</f>
        <v>0</v>
      </c>
      <c r="L7634" s="210">
        <f>L7583*'Usages industrie'!$O39*(1+'Usages industrie'!$P39)^(L$7542-$D$7542)/1000</f>
        <v>0</v>
      </c>
      <c r="M7634" s="210">
        <f>M7583*'Usages industrie'!$O39*(1+'Usages industrie'!$P39)^(M$7542-$D$7542)/1000</f>
        <v>0</v>
      </c>
      <c r="N7634" s="210">
        <f>N7583*'Usages industrie'!$O39*(1+'Usages industrie'!$P39)^(N$7542-$D$7542)/1000</f>
        <v>0</v>
      </c>
      <c r="O7634" s="210">
        <f>O7583*'Usages industrie'!$O39*(1+'Usages industrie'!$P39)^(O$7542-$D$7542)/1000</f>
        <v>0</v>
      </c>
      <c r="P7634" s="210">
        <f>P7583*'Usages industrie'!$O39*(1+'Usages industrie'!$P39)^(P$7542-$D$7542)/1000</f>
        <v>0</v>
      </c>
      <c r="Q7634" s="210">
        <f>Q7583*'Usages industrie'!$O39*(1+'Usages industrie'!$P39)^(Q$7542-$D$7542)/1000</f>
        <v>0</v>
      </c>
      <c r="R7634" s="210">
        <f>R7583*'Usages industrie'!$O39*(1+'Usages industrie'!$P39)^(R$7542-$D$7542)/1000</f>
        <v>0</v>
      </c>
    </row>
    <row r="7635" spans="1:18" hidden="1" outlineLevel="2" x14ac:dyDescent="0.35">
      <c r="A7635" s="209" t="str">
        <f>'Usages industrie'!A40</f>
        <v>Usage industriel n°37</v>
      </c>
      <c r="B7635" s="209" t="s">
        <v>639</v>
      </c>
      <c r="C7635" s="209"/>
      <c r="D7635" s="210">
        <f>D7584*'Usages industrie'!$O40*(1+'Usages industrie'!$P40)^(D$7542-$D$7542)/1000</f>
        <v>0</v>
      </c>
      <c r="E7635" s="210">
        <f>E7584*'Usages industrie'!$O40*(1+'Usages industrie'!$P40)^(E$7542-$D$7542)/1000</f>
        <v>0</v>
      </c>
      <c r="F7635" s="210">
        <f>F7584*'Usages industrie'!$O40*(1+'Usages industrie'!$P40)^(F$7542-$D$7542)/1000</f>
        <v>0</v>
      </c>
      <c r="G7635" s="210">
        <f>G7584*'Usages industrie'!$O40*(1+'Usages industrie'!$P40)^(G$7542-$D$7542)/1000</f>
        <v>0</v>
      </c>
      <c r="H7635" s="210">
        <f>H7584*'Usages industrie'!$O40*(1+'Usages industrie'!$P40)^(H$7542-$D$7542)/1000</f>
        <v>0</v>
      </c>
      <c r="I7635" s="210">
        <f>I7584*'Usages industrie'!$O40*(1+'Usages industrie'!$P40)^(I$7542-$D$7542)/1000</f>
        <v>0</v>
      </c>
      <c r="J7635" s="210">
        <f>J7584*'Usages industrie'!$O40*(1+'Usages industrie'!$P40)^(J$7542-$D$7542)/1000</f>
        <v>0</v>
      </c>
      <c r="K7635" s="210">
        <f>K7584*'Usages industrie'!$O40*(1+'Usages industrie'!$P40)^(K$7542-$D$7542)/1000</f>
        <v>0</v>
      </c>
      <c r="L7635" s="210">
        <f>L7584*'Usages industrie'!$O40*(1+'Usages industrie'!$P40)^(L$7542-$D$7542)/1000</f>
        <v>0</v>
      </c>
      <c r="M7635" s="210">
        <f>M7584*'Usages industrie'!$O40*(1+'Usages industrie'!$P40)^(M$7542-$D$7542)/1000</f>
        <v>0</v>
      </c>
      <c r="N7635" s="210">
        <f>N7584*'Usages industrie'!$O40*(1+'Usages industrie'!$P40)^(N$7542-$D$7542)/1000</f>
        <v>0</v>
      </c>
      <c r="O7635" s="210">
        <f>O7584*'Usages industrie'!$O40*(1+'Usages industrie'!$P40)^(O$7542-$D$7542)/1000</f>
        <v>0</v>
      </c>
      <c r="P7635" s="210">
        <f>P7584*'Usages industrie'!$O40*(1+'Usages industrie'!$P40)^(P$7542-$D$7542)/1000</f>
        <v>0</v>
      </c>
      <c r="Q7635" s="210">
        <f>Q7584*'Usages industrie'!$O40*(1+'Usages industrie'!$P40)^(Q$7542-$D$7542)/1000</f>
        <v>0</v>
      </c>
      <c r="R7635" s="210">
        <f>R7584*'Usages industrie'!$O40*(1+'Usages industrie'!$P40)^(R$7542-$D$7542)/1000</f>
        <v>0</v>
      </c>
    </row>
    <row r="7636" spans="1:18" hidden="1" outlineLevel="2" x14ac:dyDescent="0.35">
      <c r="A7636" s="209" t="str">
        <f>'Usages industrie'!A41</f>
        <v>Usage industriel n°38</v>
      </c>
      <c r="B7636" s="209" t="s">
        <v>639</v>
      </c>
      <c r="C7636" s="209"/>
      <c r="D7636" s="210">
        <f>D7585*'Usages industrie'!$O41*(1+'Usages industrie'!$P41)^(D$7542-$D$7542)/1000</f>
        <v>0</v>
      </c>
      <c r="E7636" s="210">
        <f>E7585*'Usages industrie'!$O41*(1+'Usages industrie'!$P41)^(E$7542-$D$7542)/1000</f>
        <v>0</v>
      </c>
      <c r="F7636" s="210">
        <f>F7585*'Usages industrie'!$O41*(1+'Usages industrie'!$P41)^(F$7542-$D$7542)/1000</f>
        <v>0</v>
      </c>
      <c r="G7636" s="210">
        <f>G7585*'Usages industrie'!$O41*(1+'Usages industrie'!$P41)^(G$7542-$D$7542)/1000</f>
        <v>0</v>
      </c>
      <c r="H7636" s="210">
        <f>H7585*'Usages industrie'!$O41*(1+'Usages industrie'!$P41)^(H$7542-$D$7542)/1000</f>
        <v>0</v>
      </c>
      <c r="I7636" s="210">
        <f>I7585*'Usages industrie'!$O41*(1+'Usages industrie'!$P41)^(I$7542-$D$7542)/1000</f>
        <v>0</v>
      </c>
      <c r="J7636" s="210">
        <f>J7585*'Usages industrie'!$O41*(1+'Usages industrie'!$P41)^(J$7542-$D$7542)/1000</f>
        <v>0</v>
      </c>
      <c r="K7636" s="210">
        <f>K7585*'Usages industrie'!$O41*(1+'Usages industrie'!$P41)^(K$7542-$D$7542)/1000</f>
        <v>0</v>
      </c>
      <c r="L7636" s="210">
        <f>L7585*'Usages industrie'!$O41*(1+'Usages industrie'!$P41)^(L$7542-$D$7542)/1000</f>
        <v>0</v>
      </c>
      <c r="M7636" s="210">
        <f>M7585*'Usages industrie'!$O41*(1+'Usages industrie'!$P41)^(M$7542-$D$7542)/1000</f>
        <v>0</v>
      </c>
      <c r="N7636" s="210">
        <f>N7585*'Usages industrie'!$O41*(1+'Usages industrie'!$P41)^(N$7542-$D$7542)/1000</f>
        <v>0</v>
      </c>
      <c r="O7636" s="210">
        <f>O7585*'Usages industrie'!$O41*(1+'Usages industrie'!$P41)^(O$7542-$D$7542)/1000</f>
        <v>0</v>
      </c>
      <c r="P7636" s="210">
        <f>P7585*'Usages industrie'!$O41*(1+'Usages industrie'!$P41)^(P$7542-$D$7542)/1000</f>
        <v>0</v>
      </c>
      <c r="Q7636" s="210">
        <f>Q7585*'Usages industrie'!$O41*(1+'Usages industrie'!$P41)^(Q$7542-$D$7542)/1000</f>
        <v>0</v>
      </c>
      <c r="R7636" s="210">
        <f>R7585*'Usages industrie'!$O41*(1+'Usages industrie'!$P41)^(R$7542-$D$7542)/1000</f>
        <v>0</v>
      </c>
    </row>
    <row r="7637" spans="1:18" hidden="1" outlineLevel="2" x14ac:dyDescent="0.35">
      <c r="A7637" s="209" t="str">
        <f>'Usages industrie'!A42</f>
        <v>Usage industriel n°39</v>
      </c>
      <c r="B7637" s="209" t="s">
        <v>639</v>
      </c>
      <c r="C7637" s="209"/>
      <c r="D7637" s="210">
        <f>D7586*'Usages industrie'!$O42*(1+'Usages industrie'!$P42)^(D$7542-$D$7542)/1000</f>
        <v>0</v>
      </c>
      <c r="E7637" s="210">
        <f>E7586*'Usages industrie'!$O42*(1+'Usages industrie'!$P42)^(E$7542-$D$7542)/1000</f>
        <v>0</v>
      </c>
      <c r="F7637" s="210">
        <f>F7586*'Usages industrie'!$O42*(1+'Usages industrie'!$P42)^(F$7542-$D$7542)/1000</f>
        <v>0</v>
      </c>
      <c r="G7637" s="210">
        <f>G7586*'Usages industrie'!$O42*(1+'Usages industrie'!$P42)^(G$7542-$D$7542)/1000</f>
        <v>0</v>
      </c>
      <c r="H7637" s="210">
        <f>H7586*'Usages industrie'!$O42*(1+'Usages industrie'!$P42)^(H$7542-$D$7542)/1000</f>
        <v>0</v>
      </c>
      <c r="I7637" s="210">
        <f>I7586*'Usages industrie'!$O42*(1+'Usages industrie'!$P42)^(I$7542-$D$7542)/1000</f>
        <v>0</v>
      </c>
      <c r="J7637" s="210">
        <f>J7586*'Usages industrie'!$O42*(1+'Usages industrie'!$P42)^(J$7542-$D$7542)/1000</f>
        <v>0</v>
      </c>
      <c r="K7637" s="210">
        <f>K7586*'Usages industrie'!$O42*(1+'Usages industrie'!$P42)^(K$7542-$D$7542)/1000</f>
        <v>0</v>
      </c>
      <c r="L7637" s="210">
        <f>L7586*'Usages industrie'!$O42*(1+'Usages industrie'!$P42)^(L$7542-$D$7542)/1000</f>
        <v>0</v>
      </c>
      <c r="M7637" s="210">
        <f>M7586*'Usages industrie'!$O42*(1+'Usages industrie'!$P42)^(M$7542-$D$7542)/1000</f>
        <v>0</v>
      </c>
      <c r="N7637" s="210">
        <f>N7586*'Usages industrie'!$O42*(1+'Usages industrie'!$P42)^(N$7542-$D$7542)/1000</f>
        <v>0</v>
      </c>
      <c r="O7637" s="210">
        <f>O7586*'Usages industrie'!$O42*(1+'Usages industrie'!$P42)^(O$7542-$D$7542)/1000</f>
        <v>0</v>
      </c>
      <c r="P7637" s="210">
        <f>P7586*'Usages industrie'!$O42*(1+'Usages industrie'!$P42)^(P$7542-$D$7542)/1000</f>
        <v>0</v>
      </c>
      <c r="Q7637" s="210">
        <f>Q7586*'Usages industrie'!$O42*(1+'Usages industrie'!$P42)^(Q$7542-$D$7542)/1000</f>
        <v>0</v>
      </c>
      <c r="R7637" s="210">
        <f>R7586*'Usages industrie'!$O42*(1+'Usages industrie'!$P42)^(R$7542-$D$7542)/1000</f>
        <v>0</v>
      </c>
    </row>
    <row r="7638" spans="1:18" hidden="1" outlineLevel="2" x14ac:dyDescent="0.35">
      <c r="A7638" s="209" t="str">
        <f>'Usages industrie'!A43</f>
        <v>Usage industriel n°40</v>
      </c>
      <c r="B7638" s="209" t="s">
        <v>639</v>
      </c>
      <c r="C7638" s="209"/>
      <c r="D7638" s="210">
        <f>D7587*'Usages industrie'!$O43*(1+'Usages industrie'!$P43)^(D$7542-$D$7542)/1000</f>
        <v>0</v>
      </c>
      <c r="E7638" s="210">
        <f>E7587*'Usages industrie'!$O43*(1+'Usages industrie'!$P43)^(E$7542-$D$7542)/1000</f>
        <v>0</v>
      </c>
      <c r="F7638" s="210">
        <f>F7587*'Usages industrie'!$O43*(1+'Usages industrie'!$P43)^(F$7542-$D$7542)/1000</f>
        <v>0</v>
      </c>
      <c r="G7638" s="210">
        <f>G7587*'Usages industrie'!$O43*(1+'Usages industrie'!$P43)^(G$7542-$D$7542)/1000</f>
        <v>0</v>
      </c>
      <c r="H7638" s="210">
        <f>H7587*'Usages industrie'!$O43*(1+'Usages industrie'!$P43)^(H$7542-$D$7542)/1000</f>
        <v>0</v>
      </c>
      <c r="I7638" s="210">
        <f>I7587*'Usages industrie'!$O43*(1+'Usages industrie'!$P43)^(I$7542-$D$7542)/1000</f>
        <v>0</v>
      </c>
      <c r="J7638" s="210">
        <f>J7587*'Usages industrie'!$O43*(1+'Usages industrie'!$P43)^(J$7542-$D$7542)/1000</f>
        <v>0</v>
      </c>
      <c r="K7638" s="210">
        <f>K7587*'Usages industrie'!$O43*(1+'Usages industrie'!$P43)^(K$7542-$D$7542)/1000</f>
        <v>0</v>
      </c>
      <c r="L7638" s="210">
        <f>L7587*'Usages industrie'!$O43*(1+'Usages industrie'!$P43)^(L$7542-$D$7542)/1000</f>
        <v>0</v>
      </c>
      <c r="M7638" s="210">
        <f>M7587*'Usages industrie'!$O43*(1+'Usages industrie'!$P43)^(M$7542-$D$7542)/1000</f>
        <v>0</v>
      </c>
      <c r="N7638" s="210">
        <f>N7587*'Usages industrie'!$O43*(1+'Usages industrie'!$P43)^(N$7542-$D$7542)/1000</f>
        <v>0</v>
      </c>
      <c r="O7638" s="210">
        <f>O7587*'Usages industrie'!$O43*(1+'Usages industrie'!$P43)^(O$7542-$D$7542)/1000</f>
        <v>0</v>
      </c>
      <c r="P7638" s="210">
        <f>P7587*'Usages industrie'!$O43*(1+'Usages industrie'!$P43)^(P$7542-$D$7542)/1000</f>
        <v>0</v>
      </c>
      <c r="Q7638" s="210">
        <f>Q7587*'Usages industrie'!$O43*(1+'Usages industrie'!$P43)^(Q$7542-$D$7542)/1000</f>
        <v>0</v>
      </c>
      <c r="R7638" s="210">
        <f>R7587*'Usages industrie'!$O43*(1+'Usages industrie'!$P43)^(R$7542-$D$7542)/1000</f>
        <v>0</v>
      </c>
    </row>
    <row r="7639" spans="1:18" hidden="1" outlineLevel="2" x14ac:dyDescent="0.35">
      <c r="A7639" s="209" t="str">
        <f>'Usages industrie'!A44</f>
        <v>Usage industriel n°41</v>
      </c>
      <c r="B7639" s="209" t="s">
        <v>639</v>
      </c>
      <c r="C7639" s="209"/>
      <c r="D7639" s="210">
        <f>D7588*'Usages industrie'!$O44*(1+'Usages industrie'!$P44)^(D$7542-$D$7542)/1000</f>
        <v>0</v>
      </c>
      <c r="E7639" s="210">
        <f>E7588*'Usages industrie'!$O44*(1+'Usages industrie'!$P44)^(E$7542-$D$7542)/1000</f>
        <v>0</v>
      </c>
      <c r="F7639" s="210">
        <f>F7588*'Usages industrie'!$O44*(1+'Usages industrie'!$P44)^(F$7542-$D$7542)/1000</f>
        <v>0</v>
      </c>
      <c r="G7639" s="210">
        <f>G7588*'Usages industrie'!$O44*(1+'Usages industrie'!$P44)^(G$7542-$D$7542)/1000</f>
        <v>0</v>
      </c>
      <c r="H7639" s="210">
        <f>H7588*'Usages industrie'!$O44*(1+'Usages industrie'!$P44)^(H$7542-$D$7542)/1000</f>
        <v>0</v>
      </c>
      <c r="I7639" s="210">
        <f>I7588*'Usages industrie'!$O44*(1+'Usages industrie'!$P44)^(I$7542-$D$7542)/1000</f>
        <v>0</v>
      </c>
      <c r="J7639" s="210">
        <f>J7588*'Usages industrie'!$O44*(1+'Usages industrie'!$P44)^(J$7542-$D$7542)/1000</f>
        <v>0</v>
      </c>
      <c r="K7639" s="210">
        <f>K7588*'Usages industrie'!$O44*(1+'Usages industrie'!$P44)^(K$7542-$D$7542)/1000</f>
        <v>0</v>
      </c>
      <c r="L7639" s="210">
        <f>L7588*'Usages industrie'!$O44*(1+'Usages industrie'!$P44)^(L$7542-$D$7542)/1000</f>
        <v>0</v>
      </c>
      <c r="M7639" s="210">
        <f>M7588*'Usages industrie'!$O44*(1+'Usages industrie'!$P44)^(M$7542-$D$7542)/1000</f>
        <v>0</v>
      </c>
      <c r="N7639" s="210">
        <f>N7588*'Usages industrie'!$O44*(1+'Usages industrie'!$P44)^(N$7542-$D$7542)/1000</f>
        <v>0</v>
      </c>
      <c r="O7639" s="210">
        <f>O7588*'Usages industrie'!$O44*(1+'Usages industrie'!$P44)^(O$7542-$D$7542)/1000</f>
        <v>0</v>
      </c>
      <c r="P7639" s="210">
        <f>P7588*'Usages industrie'!$O44*(1+'Usages industrie'!$P44)^(P$7542-$D$7542)/1000</f>
        <v>0</v>
      </c>
      <c r="Q7639" s="210">
        <f>Q7588*'Usages industrie'!$O44*(1+'Usages industrie'!$P44)^(Q$7542-$D$7542)/1000</f>
        <v>0</v>
      </c>
      <c r="R7639" s="210">
        <f>R7588*'Usages industrie'!$O44*(1+'Usages industrie'!$P44)^(R$7542-$D$7542)/1000</f>
        <v>0</v>
      </c>
    </row>
    <row r="7640" spans="1:18" hidden="1" outlineLevel="2" x14ac:dyDescent="0.35">
      <c r="A7640" s="209" t="str">
        <f>'Usages industrie'!A45</f>
        <v>Usage industriel n°42</v>
      </c>
      <c r="B7640" s="209" t="s">
        <v>639</v>
      </c>
      <c r="C7640" s="209"/>
      <c r="D7640" s="210">
        <f>D7589*'Usages industrie'!$O45*(1+'Usages industrie'!$P45)^(D$7542-$D$7542)/1000</f>
        <v>0</v>
      </c>
      <c r="E7640" s="210">
        <f>E7589*'Usages industrie'!$O45*(1+'Usages industrie'!$P45)^(E$7542-$D$7542)/1000</f>
        <v>0</v>
      </c>
      <c r="F7640" s="210">
        <f>F7589*'Usages industrie'!$O45*(1+'Usages industrie'!$P45)^(F$7542-$D$7542)/1000</f>
        <v>0</v>
      </c>
      <c r="G7640" s="210">
        <f>G7589*'Usages industrie'!$O45*(1+'Usages industrie'!$P45)^(G$7542-$D$7542)/1000</f>
        <v>0</v>
      </c>
      <c r="H7640" s="210">
        <f>H7589*'Usages industrie'!$O45*(1+'Usages industrie'!$P45)^(H$7542-$D$7542)/1000</f>
        <v>0</v>
      </c>
      <c r="I7640" s="210">
        <f>I7589*'Usages industrie'!$O45*(1+'Usages industrie'!$P45)^(I$7542-$D$7542)/1000</f>
        <v>0</v>
      </c>
      <c r="J7640" s="210">
        <f>J7589*'Usages industrie'!$O45*(1+'Usages industrie'!$P45)^(J$7542-$D$7542)/1000</f>
        <v>0</v>
      </c>
      <c r="K7640" s="210">
        <f>K7589*'Usages industrie'!$O45*(1+'Usages industrie'!$P45)^(K$7542-$D$7542)/1000</f>
        <v>0</v>
      </c>
      <c r="L7640" s="210">
        <f>L7589*'Usages industrie'!$O45*(1+'Usages industrie'!$P45)^(L$7542-$D$7542)/1000</f>
        <v>0</v>
      </c>
      <c r="M7640" s="210">
        <f>M7589*'Usages industrie'!$O45*(1+'Usages industrie'!$P45)^(M$7542-$D$7542)/1000</f>
        <v>0</v>
      </c>
      <c r="N7640" s="210">
        <f>N7589*'Usages industrie'!$O45*(1+'Usages industrie'!$P45)^(N$7542-$D$7542)/1000</f>
        <v>0</v>
      </c>
      <c r="O7640" s="210">
        <f>O7589*'Usages industrie'!$O45*(1+'Usages industrie'!$P45)^(O$7542-$D$7542)/1000</f>
        <v>0</v>
      </c>
      <c r="P7640" s="210">
        <f>P7589*'Usages industrie'!$O45*(1+'Usages industrie'!$P45)^(P$7542-$D$7542)/1000</f>
        <v>0</v>
      </c>
      <c r="Q7640" s="210">
        <f>Q7589*'Usages industrie'!$O45*(1+'Usages industrie'!$P45)^(Q$7542-$D$7542)/1000</f>
        <v>0</v>
      </c>
      <c r="R7640" s="210">
        <f>R7589*'Usages industrie'!$O45*(1+'Usages industrie'!$P45)^(R$7542-$D$7542)/1000</f>
        <v>0</v>
      </c>
    </row>
    <row r="7641" spans="1:18" hidden="1" outlineLevel="2" x14ac:dyDescent="0.35">
      <c r="A7641" s="209" t="str">
        <f>'Usages industrie'!A46</f>
        <v>Usage industriel n°43</v>
      </c>
      <c r="B7641" s="209" t="s">
        <v>639</v>
      </c>
      <c r="C7641" s="209"/>
      <c r="D7641" s="210">
        <f>D7590*'Usages industrie'!$O46*(1+'Usages industrie'!$P46)^(D$7542-$D$7542)/1000</f>
        <v>0</v>
      </c>
      <c r="E7641" s="210">
        <f>E7590*'Usages industrie'!$O46*(1+'Usages industrie'!$P46)^(E$7542-$D$7542)/1000</f>
        <v>0</v>
      </c>
      <c r="F7641" s="210">
        <f>F7590*'Usages industrie'!$O46*(1+'Usages industrie'!$P46)^(F$7542-$D$7542)/1000</f>
        <v>0</v>
      </c>
      <c r="G7641" s="210">
        <f>G7590*'Usages industrie'!$O46*(1+'Usages industrie'!$P46)^(G$7542-$D$7542)/1000</f>
        <v>0</v>
      </c>
      <c r="H7641" s="210">
        <f>H7590*'Usages industrie'!$O46*(1+'Usages industrie'!$P46)^(H$7542-$D$7542)/1000</f>
        <v>0</v>
      </c>
      <c r="I7641" s="210">
        <f>I7590*'Usages industrie'!$O46*(1+'Usages industrie'!$P46)^(I$7542-$D$7542)/1000</f>
        <v>0</v>
      </c>
      <c r="J7641" s="210">
        <f>J7590*'Usages industrie'!$O46*(1+'Usages industrie'!$P46)^(J$7542-$D$7542)/1000</f>
        <v>0</v>
      </c>
      <c r="K7641" s="210">
        <f>K7590*'Usages industrie'!$O46*(1+'Usages industrie'!$P46)^(K$7542-$D$7542)/1000</f>
        <v>0</v>
      </c>
      <c r="L7641" s="210">
        <f>L7590*'Usages industrie'!$O46*(1+'Usages industrie'!$P46)^(L$7542-$D$7542)/1000</f>
        <v>0</v>
      </c>
      <c r="M7641" s="210">
        <f>M7590*'Usages industrie'!$O46*(1+'Usages industrie'!$P46)^(M$7542-$D$7542)/1000</f>
        <v>0</v>
      </c>
      <c r="N7641" s="210">
        <f>N7590*'Usages industrie'!$O46*(1+'Usages industrie'!$P46)^(N$7542-$D$7542)/1000</f>
        <v>0</v>
      </c>
      <c r="O7641" s="210">
        <f>O7590*'Usages industrie'!$O46*(1+'Usages industrie'!$P46)^(O$7542-$D$7542)/1000</f>
        <v>0</v>
      </c>
      <c r="P7641" s="210">
        <f>P7590*'Usages industrie'!$O46*(1+'Usages industrie'!$P46)^(P$7542-$D$7542)/1000</f>
        <v>0</v>
      </c>
      <c r="Q7641" s="210">
        <f>Q7590*'Usages industrie'!$O46*(1+'Usages industrie'!$P46)^(Q$7542-$D$7542)/1000</f>
        <v>0</v>
      </c>
      <c r="R7641" s="210">
        <f>R7590*'Usages industrie'!$O46*(1+'Usages industrie'!$P46)^(R$7542-$D$7542)/1000</f>
        <v>0</v>
      </c>
    </row>
    <row r="7642" spans="1:18" hidden="1" outlineLevel="2" x14ac:dyDescent="0.35">
      <c r="A7642" s="209" t="str">
        <f>'Usages industrie'!A47</f>
        <v>Usage industriel n°44</v>
      </c>
      <c r="B7642" s="209" t="s">
        <v>639</v>
      </c>
      <c r="C7642" s="209"/>
      <c r="D7642" s="210">
        <f>D7591*'Usages industrie'!$O47*(1+'Usages industrie'!$P47)^(D$7542-$D$7542)/1000</f>
        <v>0</v>
      </c>
      <c r="E7642" s="210">
        <f>E7591*'Usages industrie'!$O47*(1+'Usages industrie'!$P47)^(E$7542-$D$7542)/1000</f>
        <v>0</v>
      </c>
      <c r="F7642" s="210">
        <f>F7591*'Usages industrie'!$O47*(1+'Usages industrie'!$P47)^(F$7542-$D$7542)/1000</f>
        <v>0</v>
      </c>
      <c r="G7642" s="210">
        <f>G7591*'Usages industrie'!$O47*(1+'Usages industrie'!$P47)^(G$7542-$D$7542)/1000</f>
        <v>0</v>
      </c>
      <c r="H7642" s="210">
        <f>H7591*'Usages industrie'!$O47*(1+'Usages industrie'!$P47)^(H$7542-$D$7542)/1000</f>
        <v>0</v>
      </c>
      <c r="I7642" s="210">
        <f>I7591*'Usages industrie'!$O47*(1+'Usages industrie'!$P47)^(I$7542-$D$7542)/1000</f>
        <v>0</v>
      </c>
      <c r="J7642" s="210">
        <f>J7591*'Usages industrie'!$O47*(1+'Usages industrie'!$P47)^(J$7542-$D$7542)/1000</f>
        <v>0</v>
      </c>
      <c r="K7642" s="210">
        <f>K7591*'Usages industrie'!$O47*(1+'Usages industrie'!$P47)^(K$7542-$D$7542)/1000</f>
        <v>0</v>
      </c>
      <c r="L7642" s="210">
        <f>L7591*'Usages industrie'!$O47*(1+'Usages industrie'!$P47)^(L$7542-$D$7542)/1000</f>
        <v>0</v>
      </c>
      <c r="M7642" s="210">
        <f>M7591*'Usages industrie'!$O47*(1+'Usages industrie'!$P47)^(M$7542-$D$7542)/1000</f>
        <v>0</v>
      </c>
      <c r="N7642" s="210">
        <f>N7591*'Usages industrie'!$O47*(1+'Usages industrie'!$P47)^(N$7542-$D$7542)/1000</f>
        <v>0</v>
      </c>
      <c r="O7642" s="210">
        <f>O7591*'Usages industrie'!$O47*(1+'Usages industrie'!$P47)^(O$7542-$D$7542)/1000</f>
        <v>0</v>
      </c>
      <c r="P7642" s="210">
        <f>P7591*'Usages industrie'!$O47*(1+'Usages industrie'!$P47)^(P$7542-$D$7542)/1000</f>
        <v>0</v>
      </c>
      <c r="Q7642" s="210">
        <f>Q7591*'Usages industrie'!$O47*(1+'Usages industrie'!$P47)^(Q$7542-$D$7542)/1000</f>
        <v>0</v>
      </c>
      <c r="R7642" s="210">
        <f>R7591*'Usages industrie'!$O47*(1+'Usages industrie'!$P47)^(R$7542-$D$7542)/1000</f>
        <v>0</v>
      </c>
    </row>
    <row r="7643" spans="1:18" hidden="1" outlineLevel="2" x14ac:dyDescent="0.35">
      <c r="A7643" s="209" t="str">
        <f>'Usages industrie'!A48</f>
        <v>Usage industriel n°45</v>
      </c>
      <c r="B7643" s="209" t="s">
        <v>639</v>
      </c>
      <c r="C7643" s="209"/>
      <c r="D7643" s="210">
        <f>D7592*'Usages industrie'!$O48*(1+'Usages industrie'!$P48)^(D$7542-$D$7542)/1000</f>
        <v>0</v>
      </c>
      <c r="E7643" s="210">
        <f>E7592*'Usages industrie'!$O48*(1+'Usages industrie'!$P48)^(E$7542-$D$7542)/1000</f>
        <v>0</v>
      </c>
      <c r="F7643" s="210">
        <f>F7592*'Usages industrie'!$O48*(1+'Usages industrie'!$P48)^(F$7542-$D$7542)/1000</f>
        <v>0</v>
      </c>
      <c r="G7643" s="210">
        <f>G7592*'Usages industrie'!$O48*(1+'Usages industrie'!$P48)^(G$7542-$D$7542)/1000</f>
        <v>0</v>
      </c>
      <c r="H7643" s="210">
        <f>H7592*'Usages industrie'!$O48*(1+'Usages industrie'!$P48)^(H$7542-$D$7542)/1000</f>
        <v>0</v>
      </c>
      <c r="I7643" s="210">
        <f>I7592*'Usages industrie'!$O48*(1+'Usages industrie'!$P48)^(I$7542-$D$7542)/1000</f>
        <v>0</v>
      </c>
      <c r="J7643" s="210">
        <f>J7592*'Usages industrie'!$O48*(1+'Usages industrie'!$P48)^(J$7542-$D$7542)/1000</f>
        <v>0</v>
      </c>
      <c r="K7643" s="210">
        <f>K7592*'Usages industrie'!$O48*(1+'Usages industrie'!$P48)^(K$7542-$D$7542)/1000</f>
        <v>0</v>
      </c>
      <c r="L7643" s="210">
        <f>L7592*'Usages industrie'!$O48*(1+'Usages industrie'!$P48)^(L$7542-$D$7542)/1000</f>
        <v>0</v>
      </c>
      <c r="M7643" s="210">
        <f>M7592*'Usages industrie'!$O48*(1+'Usages industrie'!$P48)^(M$7542-$D$7542)/1000</f>
        <v>0</v>
      </c>
      <c r="N7643" s="210">
        <f>N7592*'Usages industrie'!$O48*(1+'Usages industrie'!$P48)^(N$7542-$D$7542)/1000</f>
        <v>0</v>
      </c>
      <c r="O7643" s="210">
        <f>O7592*'Usages industrie'!$O48*(1+'Usages industrie'!$P48)^(O$7542-$D$7542)/1000</f>
        <v>0</v>
      </c>
      <c r="P7643" s="210">
        <f>P7592*'Usages industrie'!$O48*(1+'Usages industrie'!$P48)^(P$7542-$D$7542)/1000</f>
        <v>0</v>
      </c>
      <c r="Q7643" s="210">
        <f>Q7592*'Usages industrie'!$O48*(1+'Usages industrie'!$P48)^(Q$7542-$D$7542)/1000</f>
        <v>0</v>
      </c>
      <c r="R7643" s="210">
        <f>R7592*'Usages industrie'!$O48*(1+'Usages industrie'!$P48)^(R$7542-$D$7542)/1000</f>
        <v>0</v>
      </c>
    </row>
    <row r="7644" spans="1:18" hidden="1" outlineLevel="2" x14ac:dyDescent="0.35">
      <c r="A7644" s="209" t="str">
        <f>'Usages industrie'!A49</f>
        <v>Usage industriel n°46</v>
      </c>
      <c r="B7644" s="209" t="s">
        <v>639</v>
      </c>
      <c r="C7644" s="209"/>
      <c r="D7644" s="210">
        <f>D7593*'Usages industrie'!$O49*(1+'Usages industrie'!$P49)^(D$7542-$D$7542)/1000</f>
        <v>0</v>
      </c>
      <c r="E7644" s="210">
        <f>E7593*'Usages industrie'!$O49*(1+'Usages industrie'!$P49)^(E$7542-$D$7542)/1000</f>
        <v>0</v>
      </c>
      <c r="F7644" s="210">
        <f>F7593*'Usages industrie'!$O49*(1+'Usages industrie'!$P49)^(F$7542-$D$7542)/1000</f>
        <v>0</v>
      </c>
      <c r="G7644" s="210">
        <f>G7593*'Usages industrie'!$O49*(1+'Usages industrie'!$P49)^(G$7542-$D$7542)/1000</f>
        <v>0</v>
      </c>
      <c r="H7644" s="210">
        <f>H7593*'Usages industrie'!$O49*(1+'Usages industrie'!$P49)^(H$7542-$D$7542)/1000</f>
        <v>0</v>
      </c>
      <c r="I7644" s="210">
        <f>I7593*'Usages industrie'!$O49*(1+'Usages industrie'!$P49)^(I$7542-$D$7542)/1000</f>
        <v>0</v>
      </c>
      <c r="J7644" s="210">
        <f>J7593*'Usages industrie'!$O49*(1+'Usages industrie'!$P49)^(J$7542-$D$7542)/1000</f>
        <v>0</v>
      </c>
      <c r="K7644" s="210">
        <f>K7593*'Usages industrie'!$O49*(1+'Usages industrie'!$P49)^(K$7542-$D$7542)/1000</f>
        <v>0</v>
      </c>
      <c r="L7644" s="210">
        <f>L7593*'Usages industrie'!$O49*(1+'Usages industrie'!$P49)^(L$7542-$D$7542)/1000</f>
        <v>0</v>
      </c>
      <c r="M7644" s="210">
        <f>M7593*'Usages industrie'!$O49*(1+'Usages industrie'!$P49)^(M$7542-$D$7542)/1000</f>
        <v>0</v>
      </c>
      <c r="N7644" s="210">
        <f>N7593*'Usages industrie'!$O49*(1+'Usages industrie'!$P49)^(N$7542-$D$7542)/1000</f>
        <v>0</v>
      </c>
      <c r="O7644" s="210">
        <f>O7593*'Usages industrie'!$O49*(1+'Usages industrie'!$P49)^(O$7542-$D$7542)/1000</f>
        <v>0</v>
      </c>
      <c r="P7644" s="210">
        <f>P7593*'Usages industrie'!$O49*(1+'Usages industrie'!$P49)^(P$7542-$D$7542)/1000</f>
        <v>0</v>
      </c>
      <c r="Q7644" s="210">
        <f>Q7593*'Usages industrie'!$O49*(1+'Usages industrie'!$P49)^(Q$7542-$D$7542)/1000</f>
        <v>0</v>
      </c>
      <c r="R7644" s="210">
        <f>R7593*'Usages industrie'!$O49*(1+'Usages industrie'!$P49)^(R$7542-$D$7542)/1000</f>
        <v>0</v>
      </c>
    </row>
    <row r="7645" spans="1:18" hidden="1" outlineLevel="2" x14ac:dyDescent="0.35">
      <c r="A7645" s="209" t="str">
        <f>'Usages industrie'!A50</f>
        <v>Usage industriel n°47</v>
      </c>
      <c r="B7645" s="209" t="s">
        <v>639</v>
      </c>
      <c r="C7645" s="209"/>
      <c r="D7645" s="210">
        <f>D7594*'Usages industrie'!$O50*(1+'Usages industrie'!$P50)^(D$7542-$D$7542)/1000</f>
        <v>0</v>
      </c>
      <c r="E7645" s="210">
        <f>E7594*'Usages industrie'!$O50*(1+'Usages industrie'!$P50)^(E$7542-$D$7542)/1000</f>
        <v>0</v>
      </c>
      <c r="F7645" s="210">
        <f>F7594*'Usages industrie'!$O50*(1+'Usages industrie'!$P50)^(F$7542-$D$7542)/1000</f>
        <v>0</v>
      </c>
      <c r="G7645" s="210">
        <f>G7594*'Usages industrie'!$O50*(1+'Usages industrie'!$P50)^(G$7542-$D$7542)/1000</f>
        <v>0</v>
      </c>
      <c r="H7645" s="210">
        <f>H7594*'Usages industrie'!$O50*(1+'Usages industrie'!$P50)^(H$7542-$D$7542)/1000</f>
        <v>0</v>
      </c>
      <c r="I7645" s="210">
        <f>I7594*'Usages industrie'!$O50*(1+'Usages industrie'!$P50)^(I$7542-$D$7542)/1000</f>
        <v>0</v>
      </c>
      <c r="J7645" s="210">
        <f>J7594*'Usages industrie'!$O50*(1+'Usages industrie'!$P50)^(J$7542-$D$7542)/1000</f>
        <v>0</v>
      </c>
      <c r="K7645" s="210">
        <f>K7594*'Usages industrie'!$O50*(1+'Usages industrie'!$P50)^(K$7542-$D$7542)/1000</f>
        <v>0</v>
      </c>
      <c r="L7645" s="210">
        <f>L7594*'Usages industrie'!$O50*(1+'Usages industrie'!$P50)^(L$7542-$D$7542)/1000</f>
        <v>0</v>
      </c>
      <c r="M7645" s="210">
        <f>M7594*'Usages industrie'!$O50*(1+'Usages industrie'!$P50)^(M$7542-$D$7542)/1000</f>
        <v>0</v>
      </c>
      <c r="N7645" s="210">
        <f>N7594*'Usages industrie'!$O50*(1+'Usages industrie'!$P50)^(N$7542-$D$7542)/1000</f>
        <v>0</v>
      </c>
      <c r="O7645" s="210">
        <f>O7594*'Usages industrie'!$O50*(1+'Usages industrie'!$P50)^(O$7542-$D$7542)/1000</f>
        <v>0</v>
      </c>
      <c r="P7645" s="210">
        <f>P7594*'Usages industrie'!$O50*(1+'Usages industrie'!$P50)^(P$7542-$D$7542)/1000</f>
        <v>0</v>
      </c>
      <c r="Q7645" s="210">
        <f>Q7594*'Usages industrie'!$O50*(1+'Usages industrie'!$P50)^(Q$7542-$D$7542)/1000</f>
        <v>0</v>
      </c>
      <c r="R7645" s="210">
        <f>R7594*'Usages industrie'!$O50*(1+'Usages industrie'!$P50)^(R$7542-$D$7542)/1000</f>
        <v>0</v>
      </c>
    </row>
    <row r="7646" spans="1:18" hidden="1" outlineLevel="2" x14ac:dyDescent="0.35">
      <c r="A7646" s="209" t="str">
        <f>'Usages industrie'!A51</f>
        <v>Usage industriel n°48</v>
      </c>
      <c r="B7646" s="209" t="s">
        <v>639</v>
      </c>
      <c r="C7646" s="209"/>
      <c r="D7646" s="210">
        <f>D7595*'Usages industrie'!$O51*(1+'Usages industrie'!$P51)^(D$7542-$D$7542)/1000</f>
        <v>0</v>
      </c>
      <c r="E7646" s="210">
        <f>E7595*'Usages industrie'!$O51*(1+'Usages industrie'!$P51)^(E$7542-$D$7542)/1000</f>
        <v>0</v>
      </c>
      <c r="F7646" s="210">
        <f>F7595*'Usages industrie'!$O51*(1+'Usages industrie'!$P51)^(F$7542-$D$7542)/1000</f>
        <v>0</v>
      </c>
      <c r="G7646" s="210">
        <f>G7595*'Usages industrie'!$O51*(1+'Usages industrie'!$P51)^(G$7542-$D$7542)/1000</f>
        <v>0</v>
      </c>
      <c r="H7646" s="210">
        <f>H7595*'Usages industrie'!$O51*(1+'Usages industrie'!$P51)^(H$7542-$D$7542)/1000</f>
        <v>0</v>
      </c>
      <c r="I7646" s="210">
        <f>I7595*'Usages industrie'!$O51*(1+'Usages industrie'!$P51)^(I$7542-$D$7542)/1000</f>
        <v>0</v>
      </c>
      <c r="J7646" s="210">
        <f>J7595*'Usages industrie'!$O51*(1+'Usages industrie'!$P51)^(J$7542-$D$7542)/1000</f>
        <v>0</v>
      </c>
      <c r="K7646" s="210">
        <f>K7595*'Usages industrie'!$O51*(1+'Usages industrie'!$P51)^(K$7542-$D$7542)/1000</f>
        <v>0</v>
      </c>
      <c r="L7646" s="210">
        <f>L7595*'Usages industrie'!$O51*(1+'Usages industrie'!$P51)^(L$7542-$D$7542)/1000</f>
        <v>0</v>
      </c>
      <c r="M7646" s="210">
        <f>M7595*'Usages industrie'!$O51*(1+'Usages industrie'!$P51)^(M$7542-$D$7542)/1000</f>
        <v>0</v>
      </c>
      <c r="N7646" s="210">
        <f>N7595*'Usages industrie'!$O51*(1+'Usages industrie'!$P51)^(N$7542-$D$7542)/1000</f>
        <v>0</v>
      </c>
      <c r="O7646" s="210">
        <f>O7595*'Usages industrie'!$O51*(1+'Usages industrie'!$P51)^(O$7542-$D$7542)/1000</f>
        <v>0</v>
      </c>
      <c r="P7646" s="210">
        <f>P7595*'Usages industrie'!$O51*(1+'Usages industrie'!$P51)^(P$7542-$D$7542)/1000</f>
        <v>0</v>
      </c>
      <c r="Q7646" s="210">
        <f>Q7595*'Usages industrie'!$O51*(1+'Usages industrie'!$P51)^(Q$7542-$D$7542)/1000</f>
        <v>0</v>
      </c>
      <c r="R7646" s="210">
        <f>R7595*'Usages industrie'!$O51*(1+'Usages industrie'!$P51)^(R$7542-$D$7542)/1000</f>
        <v>0</v>
      </c>
    </row>
    <row r="7647" spans="1:18" hidden="1" outlineLevel="2" x14ac:dyDescent="0.35">
      <c r="A7647" s="209" t="str">
        <f>'Usages industrie'!A52</f>
        <v>Usage industriel n°49</v>
      </c>
      <c r="B7647" s="209" t="s">
        <v>639</v>
      </c>
      <c r="C7647" s="209"/>
      <c r="D7647" s="210">
        <f>D7596*'Usages industrie'!$O52*(1+'Usages industrie'!$P52)^(D$7542-$D$7542)/1000</f>
        <v>0</v>
      </c>
      <c r="E7647" s="210">
        <f>E7596*'Usages industrie'!$O52*(1+'Usages industrie'!$P52)^(E$7542-$D$7542)/1000</f>
        <v>0</v>
      </c>
      <c r="F7647" s="210">
        <f>F7596*'Usages industrie'!$O52*(1+'Usages industrie'!$P52)^(F$7542-$D$7542)/1000</f>
        <v>0</v>
      </c>
      <c r="G7647" s="210">
        <f>G7596*'Usages industrie'!$O52*(1+'Usages industrie'!$P52)^(G$7542-$D$7542)/1000</f>
        <v>0</v>
      </c>
      <c r="H7647" s="210">
        <f>H7596*'Usages industrie'!$O52*(1+'Usages industrie'!$P52)^(H$7542-$D$7542)/1000</f>
        <v>0</v>
      </c>
      <c r="I7647" s="210">
        <f>I7596*'Usages industrie'!$O52*(1+'Usages industrie'!$P52)^(I$7542-$D$7542)/1000</f>
        <v>0</v>
      </c>
      <c r="J7647" s="210">
        <f>J7596*'Usages industrie'!$O52*(1+'Usages industrie'!$P52)^(J$7542-$D$7542)/1000</f>
        <v>0</v>
      </c>
      <c r="K7647" s="210">
        <f>K7596*'Usages industrie'!$O52*(1+'Usages industrie'!$P52)^(K$7542-$D$7542)/1000</f>
        <v>0</v>
      </c>
      <c r="L7647" s="210">
        <f>L7596*'Usages industrie'!$O52*(1+'Usages industrie'!$P52)^(L$7542-$D$7542)/1000</f>
        <v>0</v>
      </c>
      <c r="M7647" s="210">
        <f>M7596*'Usages industrie'!$O52*(1+'Usages industrie'!$P52)^(M$7542-$D$7542)/1000</f>
        <v>0</v>
      </c>
      <c r="N7647" s="210">
        <f>N7596*'Usages industrie'!$O52*(1+'Usages industrie'!$P52)^(N$7542-$D$7542)/1000</f>
        <v>0</v>
      </c>
      <c r="O7647" s="210">
        <f>O7596*'Usages industrie'!$O52*(1+'Usages industrie'!$P52)^(O$7542-$D$7542)/1000</f>
        <v>0</v>
      </c>
      <c r="P7647" s="210">
        <f>P7596*'Usages industrie'!$O52*(1+'Usages industrie'!$P52)^(P$7542-$D$7542)/1000</f>
        <v>0</v>
      </c>
      <c r="Q7647" s="210">
        <f>Q7596*'Usages industrie'!$O52*(1+'Usages industrie'!$P52)^(Q$7542-$D$7542)/1000</f>
        <v>0</v>
      </c>
      <c r="R7647" s="210">
        <f>R7596*'Usages industrie'!$O52*(1+'Usages industrie'!$P52)^(R$7542-$D$7542)/1000</f>
        <v>0</v>
      </c>
    </row>
    <row r="7648" spans="1:18" hidden="1" outlineLevel="2" x14ac:dyDescent="0.35">
      <c r="A7648" s="209" t="str">
        <f>'Usages industrie'!A53</f>
        <v>Usage industriel n°50</v>
      </c>
      <c r="B7648" s="209" t="s">
        <v>639</v>
      </c>
      <c r="C7648" s="209"/>
      <c r="D7648" s="210">
        <f>D7597*'Usages industrie'!$O53*(1+'Usages industrie'!$P53)^(D$7542-$D$7542)/1000</f>
        <v>0</v>
      </c>
      <c r="E7648" s="210">
        <f>E7597*'Usages industrie'!$O53*(1+'Usages industrie'!$P53)^(E$7542-$D$7542)/1000</f>
        <v>0</v>
      </c>
      <c r="F7648" s="210">
        <f>F7597*'Usages industrie'!$O53*(1+'Usages industrie'!$P53)^(F$7542-$D$7542)/1000</f>
        <v>0</v>
      </c>
      <c r="G7648" s="210">
        <f>G7597*'Usages industrie'!$O53*(1+'Usages industrie'!$P53)^(G$7542-$D$7542)/1000</f>
        <v>0</v>
      </c>
      <c r="H7648" s="210">
        <f>H7597*'Usages industrie'!$O53*(1+'Usages industrie'!$P53)^(H$7542-$D$7542)/1000</f>
        <v>0</v>
      </c>
      <c r="I7648" s="210">
        <f>I7597*'Usages industrie'!$O53*(1+'Usages industrie'!$P53)^(I$7542-$D$7542)/1000</f>
        <v>0</v>
      </c>
      <c r="J7648" s="210">
        <f>J7597*'Usages industrie'!$O53*(1+'Usages industrie'!$P53)^(J$7542-$D$7542)/1000</f>
        <v>0</v>
      </c>
      <c r="K7648" s="210">
        <f>K7597*'Usages industrie'!$O53*(1+'Usages industrie'!$P53)^(K$7542-$D$7542)/1000</f>
        <v>0</v>
      </c>
      <c r="L7648" s="210">
        <f>L7597*'Usages industrie'!$O53*(1+'Usages industrie'!$P53)^(L$7542-$D$7542)/1000</f>
        <v>0</v>
      </c>
      <c r="M7648" s="210">
        <f>M7597*'Usages industrie'!$O53*(1+'Usages industrie'!$P53)^(M$7542-$D$7542)/1000</f>
        <v>0</v>
      </c>
      <c r="N7648" s="210">
        <f>N7597*'Usages industrie'!$O53*(1+'Usages industrie'!$P53)^(N$7542-$D$7542)/1000</f>
        <v>0</v>
      </c>
      <c r="O7648" s="210">
        <f>O7597*'Usages industrie'!$O53*(1+'Usages industrie'!$P53)^(O$7542-$D$7542)/1000</f>
        <v>0</v>
      </c>
      <c r="P7648" s="210">
        <f>P7597*'Usages industrie'!$O53*(1+'Usages industrie'!$P53)^(P$7542-$D$7542)/1000</f>
        <v>0</v>
      </c>
      <c r="Q7648" s="210">
        <f>Q7597*'Usages industrie'!$O53*(1+'Usages industrie'!$P53)^(Q$7542-$D$7542)/1000</f>
        <v>0</v>
      </c>
      <c r="R7648" s="210">
        <f>R7597*'Usages industrie'!$O53*(1+'Usages industrie'!$P53)^(R$7542-$D$7542)/1000</f>
        <v>0</v>
      </c>
    </row>
    <row r="7649" spans="1:18" hidden="1" outlineLevel="1" collapsed="1" x14ac:dyDescent="0.35">
      <c r="A7649" s="209" t="s">
        <v>640</v>
      </c>
      <c r="B7649" s="209"/>
      <c r="C7649" s="209"/>
      <c r="D7649" s="210">
        <f t="shared" ref="D7649:R7649" si="670">SUM(D7599:D7648)</f>
        <v>0</v>
      </c>
      <c r="E7649" s="210">
        <f t="shared" si="670"/>
        <v>0</v>
      </c>
      <c r="F7649" s="210">
        <f t="shared" si="670"/>
        <v>0</v>
      </c>
      <c r="G7649" s="210">
        <f t="shared" si="670"/>
        <v>0</v>
      </c>
      <c r="H7649" s="210">
        <f t="shared" si="670"/>
        <v>0</v>
      </c>
      <c r="I7649" s="210">
        <f t="shared" si="670"/>
        <v>0</v>
      </c>
      <c r="J7649" s="210">
        <f t="shared" si="670"/>
        <v>0</v>
      </c>
      <c r="K7649" s="210">
        <f t="shared" si="670"/>
        <v>0</v>
      </c>
      <c r="L7649" s="210">
        <f t="shared" si="670"/>
        <v>0</v>
      </c>
      <c r="M7649" s="210">
        <f t="shared" si="670"/>
        <v>0</v>
      </c>
      <c r="N7649" s="210">
        <f t="shared" si="670"/>
        <v>0</v>
      </c>
      <c r="O7649" s="210">
        <f t="shared" si="670"/>
        <v>0</v>
      </c>
      <c r="P7649" s="210">
        <f t="shared" si="670"/>
        <v>0</v>
      </c>
      <c r="Q7649" s="210">
        <f t="shared" si="670"/>
        <v>0</v>
      </c>
      <c r="R7649" s="210">
        <f t="shared" si="670"/>
        <v>0</v>
      </c>
    </row>
    <row r="7650" spans="1:18" hidden="1" outlineLevel="1" x14ac:dyDescent="0.35">
      <c r="A7650" s="43" t="s">
        <v>641</v>
      </c>
      <c r="B7650" s="43"/>
      <c r="C7650" s="43"/>
      <c r="D7650" s="231"/>
      <c r="E7650" s="231"/>
      <c r="F7650" s="231"/>
      <c r="G7650" s="231"/>
      <c r="H7650" s="231"/>
      <c r="I7650" s="231"/>
      <c r="J7650" s="231"/>
      <c r="K7650" s="231"/>
      <c r="L7650" s="231"/>
      <c r="M7650" s="231"/>
      <c r="N7650" s="231"/>
      <c r="O7650" s="231"/>
      <c r="P7650" s="231"/>
      <c r="Q7650" s="231"/>
      <c r="R7650" s="231"/>
    </row>
    <row r="7651" spans="1:18" hidden="1" outlineLevel="1" x14ac:dyDescent="0.35">
      <c r="A7651" s="43" t="s">
        <v>642</v>
      </c>
      <c r="B7651" s="43"/>
      <c r="C7651" s="43"/>
      <c r="D7651" s="231"/>
      <c r="E7651" s="231"/>
      <c r="F7651" s="231"/>
      <c r="G7651" s="231"/>
      <c r="H7651" s="231"/>
      <c r="I7651" s="231"/>
      <c r="J7651" s="231"/>
      <c r="K7651" s="231"/>
      <c r="L7651" s="231"/>
      <c r="M7651" s="231"/>
      <c r="N7651" s="231"/>
      <c r="O7651" s="231"/>
      <c r="P7651" s="231"/>
      <c r="Q7651" s="231"/>
      <c r="R7651" s="231"/>
    </row>
    <row r="7652" spans="1:18" hidden="1" outlineLevel="1" x14ac:dyDescent="0.35">
      <c r="A7652" s="43" t="s">
        <v>643</v>
      </c>
      <c r="B7652" s="43"/>
      <c r="C7652" s="43"/>
      <c r="D7652" s="231"/>
      <c r="E7652" s="231"/>
      <c r="F7652" s="231"/>
      <c r="G7652" s="231"/>
      <c r="H7652" s="231"/>
      <c r="I7652" s="231"/>
      <c r="J7652" s="231"/>
      <c r="K7652" s="231"/>
      <c r="L7652" s="231"/>
      <c r="M7652" s="231"/>
      <c r="N7652" s="231"/>
      <c r="O7652" s="231"/>
      <c r="P7652" s="231"/>
      <c r="Q7652" s="231"/>
      <c r="R7652" s="231"/>
    </row>
    <row r="7653" spans="1:18" hidden="1" outlineLevel="1" x14ac:dyDescent="0.35">
      <c r="A7653" s="43" t="s">
        <v>644</v>
      </c>
      <c r="B7653" s="43"/>
      <c r="C7653" s="43"/>
      <c r="D7653" s="231"/>
      <c r="E7653" s="231"/>
      <c r="F7653" s="231"/>
      <c r="G7653" s="231"/>
      <c r="H7653" s="231"/>
      <c r="I7653" s="231"/>
      <c r="J7653" s="231"/>
      <c r="K7653" s="231"/>
      <c r="L7653" s="231"/>
      <c r="M7653" s="231"/>
      <c r="N7653" s="231"/>
      <c r="O7653" s="231"/>
      <c r="P7653" s="231"/>
      <c r="Q7653" s="231"/>
      <c r="R7653" s="231"/>
    </row>
    <row r="7654" spans="1:18" hidden="1" outlineLevel="1" x14ac:dyDescent="0.35">
      <c r="A7654" s="43" t="s">
        <v>645</v>
      </c>
      <c r="B7654" s="43"/>
      <c r="C7654" s="43"/>
      <c r="D7654" s="231"/>
      <c r="E7654" s="231"/>
      <c r="F7654" s="231"/>
      <c r="G7654" s="231"/>
      <c r="H7654" s="231"/>
      <c r="I7654" s="231"/>
      <c r="J7654" s="231"/>
      <c r="K7654" s="231"/>
      <c r="L7654" s="231"/>
      <c r="M7654" s="231"/>
      <c r="N7654" s="231"/>
      <c r="O7654" s="231"/>
      <c r="P7654" s="231"/>
      <c r="Q7654" s="231"/>
      <c r="R7654" s="231"/>
    </row>
    <row r="7655" spans="1:18" hidden="1" outlineLevel="1" x14ac:dyDescent="0.35">
      <c r="A7655" s="43" t="s">
        <v>646</v>
      </c>
      <c r="B7655" s="43"/>
      <c r="C7655" s="43"/>
      <c r="D7655" s="231"/>
      <c r="E7655" s="231"/>
      <c r="F7655" s="231"/>
      <c r="G7655" s="231"/>
      <c r="H7655" s="231"/>
      <c r="I7655" s="231"/>
      <c r="J7655" s="231"/>
      <c r="K7655" s="231"/>
      <c r="L7655" s="231"/>
      <c r="M7655" s="231"/>
      <c r="N7655" s="231"/>
      <c r="O7655" s="231"/>
      <c r="P7655" s="231"/>
      <c r="Q7655" s="231"/>
      <c r="R7655" s="231"/>
    </row>
    <row r="7656" spans="1:18" hidden="1" outlineLevel="1" x14ac:dyDescent="0.35">
      <c r="A7656" s="211" t="s">
        <v>647</v>
      </c>
      <c r="B7656" s="211"/>
      <c r="C7656" s="209"/>
      <c r="D7656" s="210">
        <f t="shared" ref="D7656:R7656" si="671">D7649+D7651+D7653+D7655</f>
        <v>0</v>
      </c>
      <c r="E7656" s="210">
        <f t="shared" si="671"/>
        <v>0</v>
      </c>
      <c r="F7656" s="210">
        <f t="shared" si="671"/>
        <v>0</v>
      </c>
      <c r="G7656" s="210">
        <f t="shared" si="671"/>
        <v>0</v>
      </c>
      <c r="H7656" s="210">
        <f t="shared" si="671"/>
        <v>0</v>
      </c>
      <c r="I7656" s="210">
        <f t="shared" si="671"/>
        <v>0</v>
      </c>
      <c r="J7656" s="210">
        <f t="shared" si="671"/>
        <v>0</v>
      </c>
      <c r="K7656" s="210">
        <f t="shared" si="671"/>
        <v>0</v>
      </c>
      <c r="L7656" s="210">
        <f t="shared" si="671"/>
        <v>0</v>
      </c>
      <c r="M7656" s="210">
        <f t="shared" si="671"/>
        <v>0</v>
      </c>
      <c r="N7656" s="210">
        <f t="shared" si="671"/>
        <v>0</v>
      </c>
      <c r="O7656" s="210">
        <f t="shared" si="671"/>
        <v>0</v>
      </c>
      <c r="P7656" s="210">
        <f t="shared" si="671"/>
        <v>0</v>
      </c>
      <c r="Q7656" s="210">
        <f t="shared" si="671"/>
        <v>0</v>
      </c>
      <c r="R7656" s="210">
        <f t="shared" si="671"/>
        <v>0</v>
      </c>
    </row>
    <row r="7657" spans="1:18" hidden="1" outlineLevel="1" x14ac:dyDescent="0.35"/>
    <row r="7658" spans="1:18" hidden="1" outlineLevel="1" x14ac:dyDescent="0.35">
      <c r="A7658" s="273" t="s">
        <v>648</v>
      </c>
      <c r="B7658" s="212" t="s">
        <v>649</v>
      </c>
      <c r="C7658" s="43"/>
      <c r="D7658" s="231">
        <v>10000</v>
      </c>
      <c r="E7658" s="231">
        <v>10000</v>
      </c>
      <c r="F7658" s="231"/>
      <c r="G7658" s="231"/>
      <c r="H7658" s="231"/>
      <c r="I7658" s="231"/>
      <c r="J7658" s="231"/>
      <c r="K7658" s="231"/>
      <c r="L7658" s="231"/>
      <c r="M7658" s="231"/>
      <c r="N7658" s="231"/>
      <c r="O7658" s="231"/>
      <c r="P7658" s="231"/>
      <c r="Q7658" s="231"/>
      <c r="R7658" s="231"/>
    </row>
    <row r="7659" spans="1:18" hidden="1" outlineLevel="1" x14ac:dyDescent="0.35">
      <c r="A7659" s="273"/>
      <c r="B7659" s="213" t="s">
        <v>650</v>
      </c>
      <c r="C7659" s="209"/>
      <c r="D7659" s="210">
        <f>IF($B7539&lt;&gt;"",D7658*(VLOOKUP($B7539,Production!$G4:$P53,10)*(1+VLOOKUP($B7539,Production!$G4:$Q53,11))^(D7542-$D7542))/1000,0)</f>
        <v>0</v>
      </c>
      <c r="E7659" s="210">
        <f>IF($B7539&lt;&gt;"",E7658*(VLOOKUP($B7539,Production!$G4:$P53,10)*(1+VLOOKUP($B7539,Production!$G4:$Q53,11))^(E7542-$D7542))/1000,0)</f>
        <v>0</v>
      </c>
      <c r="F7659" s="210">
        <f>IF($B7539&lt;&gt;"",F7658*(VLOOKUP($B7539,Production!$G4:$P53,10)*(1+VLOOKUP($B7539,Production!$G4:$Q53,11))^(F7542-$D7542))/1000,0)</f>
        <v>0</v>
      </c>
      <c r="G7659" s="210">
        <f>IF($B7539&lt;&gt;"",G7658*(VLOOKUP($B7539,Production!$G4:$P53,10)*(1+VLOOKUP($B7539,Production!$G4:$Q53,11))^(G7542-$D7542))/1000,0)</f>
        <v>0</v>
      </c>
      <c r="H7659" s="210">
        <f>IF($B7539&lt;&gt;"",H7658*(VLOOKUP($B7539,Production!$G4:$P53,10)*(1+VLOOKUP($B7539,Production!$G4:$Q53,11))^(H7542-$D7542))/1000,0)</f>
        <v>0</v>
      </c>
      <c r="I7659" s="210">
        <f>IF($B7539&lt;&gt;"",I7658*(VLOOKUP($B7539,Production!$G4:$P53,10)*(1+VLOOKUP($B7539,Production!$G4:$Q53,11))^(I7542-$D7542))/1000,0)</f>
        <v>0</v>
      </c>
      <c r="J7659" s="210">
        <f>IF($B7539&lt;&gt;"",J7658*(VLOOKUP($B7539,Production!$G4:$P53,10)*(1+VLOOKUP($B7539,Production!$G4:$Q53,11))^(J7542-$D7542))/1000,0)</f>
        <v>0</v>
      </c>
      <c r="K7659" s="210">
        <f>IF($B7539&lt;&gt;"",K7658*(VLOOKUP($B7539,Production!$G4:$P53,10)*(1+VLOOKUP($B7539,Production!$G4:$Q53,11))^(K7542-$D7542))/1000,0)</f>
        <v>0</v>
      </c>
      <c r="L7659" s="210">
        <f>IF($B7539&lt;&gt;"",L7658*(VLOOKUP($B7539,Production!$G4:$P53,10)*(1+VLOOKUP($B7539,Production!$G4:$Q53,11))^(L7542-$D7542))/1000,0)</f>
        <v>0</v>
      </c>
      <c r="M7659" s="210">
        <f>IF($B7539&lt;&gt;"",M7658*(VLOOKUP($B7539,Production!$G4:$P53,10)*(1+VLOOKUP($B7539,Production!$G4:$Q53,11))^(M7542-$D7542))/1000,0)</f>
        <v>0</v>
      </c>
      <c r="N7659" s="210">
        <f>IF($B7539&lt;&gt;"",N7658*(VLOOKUP($B7539,Production!$G4:$P53,10)*(1+VLOOKUP($B7539,Production!$G4:$Q53,11))^(N7542-$D7542))/1000,0)</f>
        <v>0</v>
      </c>
      <c r="O7659" s="210">
        <f>IF($B7539&lt;&gt;"",O7658*(VLOOKUP($B7539,Production!$G4:$P53,10)*(1+VLOOKUP($B7539,Production!$G4:$Q53,11))^(O7542-$D7542))/1000,0)</f>
        <v>0</v>
      </c>
      <c r="P7659" s="210">
        <f>IF($B7539&lt;&gt;"",P7658*(VLOOKUP($B7539,Production!$G4:$P53,10)*(1+VLOOKUP($B7539,Production!$G4:$Q53,11))^(P7542-$D7542))/1000,0)</f>
        <v>0</v>
      </c>
      <c r="Q7659" s="210">
        <f>IF($B7539&lt;&gt;"",Q7658*(VLOOKUP($B7539,Production!$G4:$P53,10)*(1+VLOOKUP($B7539,Production!$G4:$Q53,11))^(Q7542-$D7542))/1000,0)</f>
        <v>0</v>
      </c>
      <c r="R7659" s="210">
        <f>IF($B7539&lt;&gt;"",R7658*(VLOOKUP($B7539,Production!$G4:$P53,10)*(1+VLOOKUP($B7539,Production!$G4:$Q53,11))^(R7542-$D7542))/1000,0)</f>
        <v>0</v>
      </c>
    </row>
    <row r="7660" spans="1:18" hidden="1" outlineLevel="1" x14ac:dyDescent="0.35">
      <c r="A7660" s="273" t="s">
        <v>651</v>
      </c>
      <c r="B7660" s="212" t="s">
        <v>652</v>
      </c>
      <c r="C7660" s="43"/>
      <c r="D7660" s="231">
        <v>10000</v>
      </c>
      <c r="E7660" s="231">
        <v>10000</v>
      </c>
      <c r="F7660" s="231"/>
      <c r="G7660" s="231"/>
      <c r="H7660" s="231"/>
      <c r="I7660" s="231"/>
      <c r="J7660" s="231"/>
      <c r="K7660" s="231"/>
      <c r="L7660" s="231"/>
      <c r="M7660" s="231"/>
      <c r="N7660" s="231"/>
      <c r="O7660" s="231"/>
      <c r="P7660" s="231"/>
      <c r="Q7660" s="231"/>
      <c r="R7660" s="231"/>
    </row>
    <row r="7661" spans="1:18" hidden="1" outlineLevel="1" x14ac:dyDescent="0.35">
      <c r="A7661" s="273"/>
      <c r="B7661" s="213" t="s">
        <v>650</v>
      </c>
      <c r="C7661" s="209"/>
      <c r="D7661" s="210">
        <f>IF($B7539&lt;&gt;"",D7660*(VLOOKUP($B7539,Production!$G4:$R53,10)*(1+VLOOKUP($B7539,Production!$G4:$S53,11))^(D7542-$D7542))/1000,0)</f>
        <v>0</v>
      </c>
      <c r="E7661" s="210">
        <f>IF($B7539&lt;&gt;"",E7660*(VLOOKUP($B7539,Production!$G4:$R53,10)*(1+VLOOKUP($B7539,Production!$G4:$S53,11))^(E7542-$D7542))/1000,0)</f>
        <v>0</v>
      </c>
      <c r="F7661" s="210">
        <f>IF($B7539&lt;&gt;"",F7660*(VLOOKUP($B7539,Production!$G4:$R53,10)*(1+VLOOKUP($B7539,Production!$G4:$S53,11))^(F7542-$D7542))/1000,0)</f>
        <v>0</v>
      </c>
      <c r="G7661" s="210">
        <f>IF($B7539&lt;&gt;"",G7660*(VLOOKUP($B7539,Production!$G4:$R53,10)*(1+VLOOKUP($B7539,Production!$G4:$S53,11))^(G7542-$D7542))/1000,0)</f>
        <v>0</v>
      </c>
      <c r="H7661" s="210">
        <f>IF($B7539&lt;&gt;"",H7660*(VLOOKUP($B7539,Production!$G4:$R53,10)*(1+VLOOKUP($B7539,Production!$G4:$S53,11))^(H7542-$D7542))/1000,0)</f>
        <v>0</v>
      </c>
      <c r="I7661" s="210">
        <f>IF($B7539&lt;&gt;"",I7660*(VLOOKUP($B7539,Production!$G4:$R53,10)*(1+VLOOKUP($B7539,Production!$G4:$S53,11))^(I7542-$D7542))/1000,0)</f>
        <v>0</v>
      </c>
      <c r="J7661" s="210">
        <f>IF($B7539&lt;&gt;"",J7660*(VLOOKUP($B7539,Production!$G4:$R53,10)*(1+VLOOKUP($B7539,Production!$G4:$S53,11))^(J7542-$D7542))/1000,0)</f>
        <v>0</v>
      </c>
      <c r="K7661" s="210">
        <f>IF($B7539&lt;&gt;"",K7660*(VLOOKUP($B7539,Production!$G4:$R53,10)*(1+VLOOKUP($B7539,Production!$G4:$S53,11))^(K7542-$D7542))/1000,0)</f>
        <v>0</v>
      </c>
      <c r="L7661" s="210">
        <f>IF($B7539&lt;&gt;"",L7660*(VLOOKUP($B7539,Production!$G4:$R53,10)*(1+VLOOKUP($B7539,Production!$G4:$S53,11))^(L7542-$D7542))/1000,0)</f>
        <v>0</v>
      </c>
      <c r="M7661" s="210">
        <f>IF($B7539&lt;&gt;"",M7660*(VLOOKUP($B7539,Production!$G4:$R53,10)*(1+VLOOKUP($B7539,Production!$G4:$S53,11))^(M7542-$D7542))/1000,0)</f>
        <v>0</v>
      </c>
      <c r="N7661" s="210">
        <f>IF($B7539&lt;&gt;"",N7660*(VLOOKUP($B7539,Production!$G4:$R53,10)*(1+VLOOKUP($B7539,Production!$G4:$S53,11))^(N7542-$D7542))/1000,0)</f>
        <v>0</v>
      </c>
      <c r="O7661" s="210">
        <f>IF($B7539&lt;&gt;"",O7660*(VLOOKUP($B7539,Production!$G4:$R53,10)*(1+VLOOKUP($B7539,Production!$G4:$S53,11))^(O7542-$D7542))/1000,0)</f>
        <v>0</v>
      </c>
      <c r="P7661" s="210">
        <f>IF($B7539&lt;&gt;"",P7660*(VLOOKUP($B7539,Production!$G4:$R53,10)*(1+VLOOKUP($B7539,Production!$G4:$S53,11))^(P7542-$D7542))/1000,0)</f>
        <v>0</v>
      </c>
      <c r="Q7661" s="210">
        <f>IF($B7539&lt;&gt;"",Q7660*(VLOOKUP($B7539,Production!$G4:$R53,10)*(1+VLOOKUP($B7539,Production!$G4:$S53,11))^(Q7542-$D7542))/1000,0)</f>
        <v>0</v>
      </c>
      <c r="R7661" s="210">
        <f>IF($B7539&lt;&gt;"",R7660*(VLOOKUP($B7539,Production!$G4:$R53,10)*(1+VLOOKUP($B7539,Production!$G4:$S53,11))^(R7542-$D7542))/1000,0)</f>
        <v>0</v>
      </c>
    </row>
    <row r="7662" spans="1:18" hidden="1" outlineLevel="1" x14ac:dyDescent="0.35">
      <c r="A7662" s="212" t="s">
        <v>653</v>
      </c>
      <c r="B7662" s="212"/>
      <c r="C7662" s="43"/>
      <c r="D7662" s="231"/>
      <c r="E7662" s="231"/>
      <c r="F7662" s="231"/>
      <c r="G7662" s="231"/>
      <c r="H7662" s="231"/>
      <c r="I7662" s="231"/>
      <c r="J7662" s="231"/>
      <c r="K7662" s="231"/>
      <c r="L7662" s="231"/>
      <c r="M7662" s="231"/>
      <c r="N7662" s="231"/>
      <c r="O7662" s="231"/>
      <c r="P7662" s="231"/>
      <c r="Q7662" s="231"/>
      <c r="R7662" s="231"/>
    </row>
    <row r="7663" spans="1:18" hidden="1" outlineLevel="1" x14ac:dyDescent="0.35">
      <c r="A7663" s="212" t="s">
        <v>654</v>
      </c>
      <c r="B7663" s="212"/>
      <c r="C7663" s="43"/>
      <c r="D7663" s="231"/>
      <c r="E7663" s="231"/>
      <c r="F7663" s="231"/>
      <c r="G7663" s="231"/>
      <c r="H7663" s="231"/>
      <c r="I7663" s="231"/>
      <c r="J7663" s="231"/>
      <c r="K7663" s="231"/>
      <c r="L7663" s="231"/>
      <c r="M7663" s="231"/>
      <c r="N7663" s="231"/>
      <c r="O7663" s="231"/>
      <c r="P7663" s="231"/>
      <c r="Q7663" s="231"/>
      <c r="R7663" s="231"/>
    </row>
    <row r="7664" spans="1:18" hidden="1" outlineLevel="1" x14ac:dyDescent="0.35">
      <c r="A7664" s="211" t="s">
        <v>655</v>
      </c>
      <c r="B7664" s="209"/>
      <c r="C7664" s="209"/>
      <c r="D7664" s="210">
        <f t="shared" ref="D7664:R7664" si="672">D7659+D7661+D7662+D7663</f>
        <v>0</v>
      </c>
      <c r="E7664" s="210">
        <f t="shared" si="672"/>
        <v>0</v>
      </c>
      <c r="F7664" s="210">
        <f t="shared" si="672"/>
        <v>0</v>
      </c>
      <c r="G7664" s="210">
        <f t="shared" si="672"/>
        <v>0</v>
      </c>
      <c r="H7664" s="210">
        <f t="shared" si="672"/>
        <v>0</v>
      </c>
      <c r="I7664" s="210">
        <f t="shared" si="672"/>
        <v>0</v>
      </c>
      <c r="J7664" s="210">
        <f t="shared" si="672"/>
        <v>0</v>
      </c>
      <c r="K7664" s="210">
        <f t="shared" si="672"/>
        <v>0</v>
      </c>
      <c r="L7664" s="210">
        <f t="shared" si="672"/>
        <v>0</v>
      </c>
      <c r="M7664" s="210">
        <f t="shared" si="672"/>
        <v>0</v>
      </c>
      <c r="N7664" s="210">
        <f t="shared" si="672"/>
        <v>0</v>
      </c>
      <c r="O7664" s="210">
        <f t="shared" si="672"/>
        <v>0</v>
      </c>
      <c r="P7664" s="210">
        <f t="shared" si="672"/>
        <v>0</v>
      </c>
      <c r="Q7664" s="210">
        <f t="shared" si="672"/>
        <v>0</v>
      </c>
      <c r="R7664" s="210">
        <f t="shared" si="672"/>
        <v>0</v>
      </c>
    </row>
    <row r="7665" spans="1:18" hidden="1" outlineLevel="1" x14ac:dyDescent="0.35"/>
    <row r="7666" spans="1:18" hidden="1" outlineLevel="1" x14ac:dyDescent="0.35">
      <c r="A7666" s="209" t="s">
        <v>656</v>
      </c>
      <c r="B7666" s="209"/>
      <c r="C7666" s="209"/>
      <c r="D7666" s="210">
        <f t="shared" ref="D7666:R7666" si="673">D7656-D7664</f>
        <v>0</v>
      </c>
      <c r="E7666" s="210">
        <f t="shared" si="673"/>
        <v>0</v>
      </c>
      <c r="F7666" s="210">
        <f t="shared" si="673"/>
        <v>0</v>
      </c>
      <c r="G7666" s="210">
        <f t="shared" si="673"/>
        <v>0</v>
      </c>
      <c r="H7666" s="210">
        <f t="shared" si="673"/>
        <v>0</v>
      </c>
      <c r="I7666" s="210">
        <f t="shared" si="673"/>
        <v>0</v>
      </c>
      <c r="J7666" s="210">
        <f t="shared" si="673"/>
        <v>0</v>
      </c>
      <c r="K7666" s="210">
        <f t="shared" si="673"/>
        <v>0</v>
      </c>
      <c r="L7666" s="210">
        <f t="shared" si="673"/>
        <v>0</v>
      </c>
      <c r="M7666" s="210">
        <f t="shared" si="673"/>
        <v>0</v>
      </c>
      <c r="N7666" s="210">
        <f t="shared" si="673"/>
        <v>0</v>
      </c>
      <c r="O7666" s="210">
        <f t="shared" si="673"/>
        <v>0</v>
      </c>
      <c r="P7666" s="210">
        <f t="shared" si="673"/>
        <v>0</v>
      </c>
      <c r="Q7666" s="210">
        <f t="shared" si="673"/>
        <v>0</v>
      </c>
      <c r="R7666" s="210">
        <f t="shared" si="673"/>
        <v>0</v>
      </c>
    </row>
    <row r="7667" spans="1:18" hidden="1" outlineLevel="1" x14ac:dyDescent="0.35"/>
    <row r="7668" spans="1:18" hidden="1" outlineLevel="1" x14ac:dyDescent="0.35">
      <c r="A7668" s="43" t="s">
        <v>657</v>
      </c>
      <c r="B7668" s="43"/>
      <c r="C7668" s="43"/>
      <c r="D7668" s="231"/>
      <c r="E7668" s="231"/>
      <c r="F7668" s="231"/>
      <c r="G7668" s="231"/>
      <c r="H7668" s="231"/>
      <c r="I7668" s="231"/>
      <c r="J7668" s="231"/>
      <c r="K7668" s="231"/>
      <c r="L7668" s="231"/>
      <c r="M7668" s="231"/>
      <c r="N7668" s="231"/>
      <c r="O7668" s="231"/>
      <c r="P7668" s="231"/>
      <c r="Q7668" s="231"/>
      <c r="R7668" s="231"/>
    </row>
    <row r="7669" spans="1:18" hidden="1" outlineLevel="1" x14ac:dyDescent="0.35"/>
    <row r="7670" spans="1:18" hidden="1" outlineLevel="1" x14ac:dyDescent="0.35">
      <c r="A7670" s="209" t="s">
        <v>658</v>
      </c>
      <c r="B7670" s="209"/>
      <c r="C7670" s="209"/>
      <c r="D7670" s="210">
        <f t="shared" ref="D7670:R7670" si="674">D7666-D7668</f>
        <v>0</v>
      </c>
      <c r="E7670" s="210">
        <f t="shared" si="674"/>
        <v>0</v>
      </c>
      <c r="F7670" s="210">
        <f t="shared" si="674"/>
        <v>0</v>
      </c>
      <c r="G7670" s="210">
        <f t="shared" si="674"/>
        <v>0</v>
      </c>
      <c r="H7670" s="210">
        <f t="shared" si="674"/>
        <v>0</v>
      </c>
      <c r="I7670" s="210">
        <f t="shared" si="674"/>
        <v>0</v>
      </c>
      <c r="J7670" s="210">
        <f t="shared" si="674"/>
        <v>0</v>
      </c>
      <c r="K7670" s="210">
        <f t="shared" si="674"/>
        <v>0</v>
      </c>
      <c r="L7670" s="210">
        <f t="shared" si="674"/>
        <v>0</v>
      </c>
      <c r="M7670" s="210">
        <f t="shared" si="674"/>
        <v>0</v>
      </c>
      <c r="N7670" s="210">
        <f t="shared" si="674"/>
        <v>0</v>
      </c>
      <c r="O7670" s="210">
        <f t="shared" si="674"/>
        <v>0</v>
      </c>
      <c r="P7670" s="210">
        <f t="shared" si="674"/>
        <v>0</v>
      </c>
      <c r="Q7670" s="210">
        <f t="shared" si="674"/>
        <v>0</v>
      </c>
      <c r="R7670" s="210">
        <f t="shared" si="674"/>
        <v>0</v>
      </c>
    </row>
    <row r="7671" spans="1:18" hidden="1" outlineLevel="1" x14ac:dyDescent="0.35">
      <c r="A7671" s="209" t="s">
        <v>659</v>
      </c>
      <c r="B7671" s="209"/>
      <c r="C7671" s="209"/>
      <c r="D7671" s="210">
        <f t="shared" ref="D7671:R7671" si="675">$B7540*D7670</f>
        <v>0</v>
      </c>
      <c r="E7671" s="210">
        <f t="shared" si="675"/>
        <v>0</v>
      </c>
      <c r="F7671" s="210">
        <f t="shared" si="675"/>
        <v>0</v>
      </c>
      <c r="G7671" s="210">
        <f t="shared" si="675"/>
        <v>0</v>
      </c>
      <c r="H7671" s="210">
        <f t="shared" si="675"/>
        <v>0</v>
      </c>
      <c r="I7671" s="210">
        <f t="shared" si="675"/>
        <v>0</v>
      </c>
      <c r="J7671" s="210">
        <f t="shared" si="675"/>
        <v>0</v>
      </c>
      <c r="K7671" s="210">
        <f t="shared" si="675"/>
        <v>0</v>
      </c>
      <c r="L7671" s="210">
        <f t="shared" si="675"/>
        <v>0</v>
      </c>
      <c r="M7671" s="210">
        <f t="shared" si="675"/>
        <v>0</v>
      </c>
      <c r="N7671" s="210">
        <f t="shared" si="675"/>
        <v>0</v>
      </c>
      <c r="O7671" s="210">
        <f t="shared" si="675"/>
        <v>0</v>
      </c>
      <c r="P7671" s="210">
        <f t="shared" si="675"/>
        <v>0</v>
      </c>
      <c r="Q7671" s="210">
        <f t="shared" si="675"/>
        <v>0</v>
      </c>
      <c r="R7671" s="210">
        <f t="shared" si="675"/>
        <v>0</v>
      </c>
    </row>
    <row r="7672" spans="1:18" hidden="1" outlineLevel="1" x14ac:dyDescent="0.35"/>
    <row r="7673" spans="1:18" hidden="1" outlineLevel="1" x14ac:dyDescent="0.35">
      <c r="A7673" s="209" t="s">
        <v>660</v>
      </c>
      <c r="B7673" s="209"/>
      <c r="C7673" s="209"/>
      <c r="D7673" s="210">
        <f t="shared" ref="D7673:R7673" si="676">D7670-D7671</f>
        <v>0</v>
      </c>
      <c r="E7673" s="210">
        <f t="shared" si="676"/>
        <v>0</v>
      </c>
      <c r="F7673" s="210">
        <f t="shared" si="676"/>
        <v>0</v>
      </c>
      <c r="G7673" s="210">
        <f t="shared" si="676"/>
        <v>0</v>
      </c>
      <c r="H7673" s="210">
        <f t="shared" si="676"/>
        <v>0</v>
      </c>
      <c r="I7673" s="210">
        <f t="shared" si="676"/>
        <v>0</v>
      </c>
      <c r="J7673" s="210">
        <f t="shared" si="676"/>
        <v>0</v>
      </c>
      <c r="K7673" s="210">
        <f t="shared" si="676"/>
        <v>0</v>
      </c>
      <c r="L7673" s="210">
        <f t="shared" si="676"/>
        <v>0</v>
      </c>
      <c r="M7673" s="210">
        <f t="shared" si="676"/>
        <v>0</v>
      </c>
      <c r="N7673" s="210">
        <f t="shared" si="676"/>
        <v>0</v>
      </c>
      <c r="O7673" s="210">
        <f t="shared" si="676"/>
        <v>0</v>
      </c>
      <c r="P7673" s="210">
        <f t="shared" si="676"/>
        <v>0</v>
      </c>
      <c r="Q7673" s="210">
        <f t="shared" si="676"/>
        <v>0</v>
      </c>
      <c r="R7673" s="210">
        <f t="shared" si="676"/>
        <v>0</v>
      </c>
    </row>
    <row r="7674" spans="1:18" hidden="1" outlineLevel="1" x14ac:dyDescent="0.35"/>
    <row r="7675" spans="1:18" hidden="1" outlineLevel="1" x14ac:dyDescent="0.35">
      <c r="A7675" s="208" t="s">
        <v>661</v>
      </c>
      <c r="B7675" s="208"/>
      <c r="C7675" s="207"/>
      <c r="D7675" s="202" t="e">
        <f>IRR(D7673:R7673)</f>
        <v>#NUM!</v>
      </c>
    </row>
    <row r="7676" spans="1:18" collapsed="1" x14ac:dyDescent="0.35"/>
    <row r="7678" spans="1:18" s="156" customFormat="1" x14ac:dyDescent="0.35">
      <c r="A7678" s="156" t="s">
        <v>707</v>
      </c>
    </row>
    <row r="7679" spans="1:18" hidden="1" outlineLevel="1" x14ac:dyDescent="0.35"/>
    <row r="7680" spans="1:18" hidden="1" outlineLevel="1" x14ac:dyDescent="0.35">
      <c r="A7680" s="204" t="s">
        <v>631</v>
      </c>
      <c r="B7680" s="195"/>
    </row>
    <row r="7681" spans="1:18" ht="15" hidden="1" outlineLevel="1" thickBot="1" x14ac:dyDescent="0.4">
      <c r="A7681" s="206" t="s">
        <v>632</v>
      </c>
      <c r="B7681" s="230"/>
    </row>
    <row r="7682" spans="1:18" hidden="1" outlineLevel="1" x14ac:dyDescent="0.35"/>
    <row r="7683" spans="1:18" hidden="1" outlineLevel="1" x14ac:dyDescent="0.35">
      <c r="A7683" s="43" t="s">
        <v>633</v>
      </c>
      <c r="B7683" s="43"/>
      <c r="C7683" s="210">
        <v>0</v>
      </c>
      <c r="D7683" s="210">
        <v>1</v>
      </c>
      <c r="E7683" s="210">
        <v>2</v>
      </c>
      <c r="F7683" s="210">
        <v>3</v>
      </c>
      <c r="G7683" s="210">
        <v>4</v>
      </c>
      <c r="H7683" s="210">
        <v>5</v>
      </c>
      <c r="I7683" s="210">
        <v>6</v>
      </c>
      <c r="J7683" s="210">
        <v>7</v>
      </c>
      <c r="K7683" s="210">
        <v>8</v>
      </c>
      <c r="L7683" s="210">
        <v>9</v>
      </c>
      <c r="M7683" s="210">
        <v>10</v>
      </c>
      <c r="N7683" s="210">
        <v>11</v>
      </c>
      <c r="O7683" s="210">
        <v>12</v>
      </c>
      <c r="P7683" s="210">
        <v>13</v>
      </c>
      <c r="Q7683" s="210">
        <v>14</v>
      </c>
      <c r="R7683" s="210">
        <v>15</v>
      </c>
    </row>
    <row r="7684" spans="1:18" hidden="1" outlineLevel="1" x14ac:dyDescent="0.35"/>
    <row r="7685" spans="1:18" hidden="1" outlineLevel="1" x14ac:dyDescent="0.35">
      <c r="A7685" s="43" t="s">
        <v>634</v>
      </c>
      <c r="B7685" s="43"/>
      <c r="C7685" s="231"/>
      <c r="D7685" s="231"/>
      <c r="E7685" s="231"/>
      <c r="F7685" s="231"/>
      <c r="G7685" s="231"/>
      <c r="H7685" s="231"/>
      <c r="I7685" s="231"/>
      <c r="J7685" s="231"/>
      <c r="K7685" s="231"/>
      <c r="L7685" s="231"/>
      <c r="M7685" s="231"/>
      <c r="N7685" s="231"/>
      <c r="O7685" s="231"/>
      <c r="P7685" s="231"/>
      <c r="Q7685" s="231"/>
      <c r="R7685" s="231"/>
    </row>
    <row r="7686" spans="1:18" hidden="1" outlineLevel="1" x14ac:dyDescent="0.35">
      <c r="A7686" s="43" t="s">
        <v>635</v>
      </c>
      <c r="B7686" s="43"/>
      <c r="C7686" s="231"/>
      <c r="D7686" s="231"/>
      <c r="E7686" s="231"/>
      <c r="F7686" s="231"/>
      <c r="G7686" s="231"/>
      <c r="H7686" s="231"/>
      <c r="I7686" s="231"/>
      <c r="J7686" s="231"/>
      <c r="K7686" s="231"/>
      <c r="L7686" s="231"/>
      <c r="M7686" s="231"/>
      <c r="N7686" s="231"/>
      <c r="O7686" s="231"/>
      <c r="P7686" s="231"/>
      <c r="Q7686" s="231"/>
      <c r="R7686" s="231"/>
    </row>
    <row r="7687" spans="1:18" hidden="1" outlineLevel="1" x14ac:dyDescent="0.35">
      <c r="A7687" s="43" t="s">
        <v>636</v>
      </c>
      <c r="B7687" s="43"/>
      <c r="C7687" s="231"/>
      <c r="D7687" s="231"/>
      <c r="E7687" s="231"/>
      <c r="F7687" s="231"/>
      <c r="G7687" s="231"/>
      <c r="H7687" s="231"/>
      <c r="I7687" s="231"/>
      <c r="J7687" s="231"/>
      <c r="K7687" s="231"/>
      <c r="L7687" s="231"/>
      <c r="M7687" s="231"/>
      <c r="N7687" s="231"/>
      <c r="O7687" s="231"/>
      <c r="P7687" s="231"/>
      <c r="Q7687" s="231"/>
      <c r="R7687" s="231"/>
    </row>
    <row r="7688" spans="1:18" hidden="1" outlineLevel="1" x14ac:dyDescent="0.35"/>
    <row r="7689" spans="1:18" hidden="1" outlineLevel="2" x14ac:dyDescent="0.35">
      <c r="A7689" s="209" t="str">
        <f>'Usages mobilité'!A4</f>
        <v>Usage mobilité n°1</v>
      </c>
      <c r="B7689" s="209" t="s">
        <v>637</v>
      </c>
      <c r="C7689" s="209"/>
      <c r="D7689" s="210">
        <f>IF(B$7680&lt;&gt;"",IF(B$7680='Usages mobilité'!BF4,'Usages mobilité'!BD4,0),0)</f>
        <v>0</v>
      </c>
      <c r="E7689" s="210">
        <f t="shared" ref="E7689:R7698" si="677">$D7689</f>
        <v>0</v>
      </c>
      <c r="F7689" s="210">
        <f t="shared" si="677"/>
        <v>0</v>
      </c>
      <c r="G7689" s="210">
        <f t="shared" si="677"/>
        <v>0</v>
      </c>
      <c r="H7689" s="210">
        <f t="shared" si="677"/>
        <v>0</v>
      </c>
      <c r="I7689" s="210">
        <f t="shared" si="677"/>
        <v>0</v>
      </c>
      <c r="J7689" s="210">
        <f t="shared" si="677"/>
        <v>0</v>
      </c>
      <c r="K7689" s="210">
        <f t="shared" si="677"/>
        <v>0</v>
      </c>
      <c r="L7689" s="210">
        <f t="shared" si="677"/>
        <v>0</v>
      </c>
      <c r="M7689" s="210">
        <f t="shared" si="677"/>
        <v>0</v>
      </c>
      <c r="N7689" s="210">
        <f t="shared" si="677"/>
        <v>0</v>
      </c>
      <c r="O7689" s="210">
        <f t="shared" si="677"/>
        <v>0</v>
      </c>
      <c r="P7689" s="210">
        <f t="shared" si="677"/>
        <v>0</v>
      </c>
      <c r="Q7689" s="210">
        <f t="shared" si="677"/>
        <v>0</v>
      </c>
      <c r="R7689" s="210">
        <f t="shared" si="677"/>
        <v>0</v>
      </c>
    </row>
    <row r="7690" spans="1:18" hidden="1" outlineLevel="2" x14ac:dyDescent="0.35">
      <c r="A7690" s="209" t="str">
        <f>'Usages mobilité'!A5</f>
        <v>Usage mobilité n°2</v>
      </c>
      <c r="B7690" s="209" t="s">
        <v>637</v>
      </c>
      <c r="C7690" s="209"/>
      <c r="D7690" s="210">
        <f>IF(B$7680&lt;&gt;"",IF(B$7680='Usages mobilité'!BF5,'Usages mobilité'!BD5,0),0)</f>
        <v>0</v>
      </c>
      <c r="E7690" s="210">
        <f t="shared" si="677"/>
        <v>0</v>
      </c>
      <c r="F7690" s="210">
        <f t="shared" si="677"/>
        <v>0</v>
      </c>
      <c r="G7690" s="210">
        <f t="shared" si="677"/>
        <v>0</v>
      </c>
      <c r="H7690" s="210">
        <f t="shared" si="677"/>
        <v>0</v>
      </c>
      <c r="I7690" s="210">
        <f t="shared" si="677"/>
        <v>0</v>
      </c>
      <c r="J7690" s="210">
        <f t="shared" si="677"/>
        <v>0</v>
      </c>
      <c r="K7690" s="210">
        <f t="shared" si="677"/>
        <v>0</v>
      </c>
      <c r="L7690" s="210">
        <f t="shared" si="677"/>
        <v>0</v>
      </c>
      <c r="M7690" s="210">
        <f t="shared" si="677"/>
        <v>0</v>
      </c>
      <c r="N7690" s="210">
        <f t="shared" si="677"/>
        <v>0</v>
      </c>
      <c r="O7690" s="210">
        <f t="shared" si="677"/>
        <v>0</v>
      </c>
      <c r="P7690" s="210">
        <f t="shared" si="677"/>
        <v>0</v>
      </c>
      <c r="Q7690" s="210">
        <f t="shared" si="677"/>
        <v>0</v>
      </c>
      <c r="R7690" s="210">
        <f t="shared" si="677"/>
        <v>0</v>
      </c>
    </row>
    <row r="7691" spans="1:18" hidden="1" outlineLevel="2" x14ac:dyDescent="0.35">
      <c r="A7691" s="209" t="str">
        <f>'Usages mobilité'!A6</f>
        <v>Usage mobilité n°3</v>
      </c>
      <c r="B7691" s="209" t="s">
        <v>637</v>
      </c>
      <c r="C7691" s="209"/>
      <c r="D7691" s="210">
        <f>IF(B$7680&lt;&gt;"",IF(B$7680='Usages mobilité'!BF6,'Usages mobilité'!BD6,0),0)</f>
        <v>0</v>
      </c>
      <c r="E7691" s="210">
        <f t="shared" si="677"/>
        <v>0</v>
      </c>
      <c r="F7691" s="210">
        <f t="shared" si="677"/>
        <v>0</v>
      </c>
      <c r="G7691" s="210">
        <f t="shared" si="677"/>
        <v>0</v>
      </c>
      <c r="H7691" s="210">
        <f t="shared" si="677"/>
        <v>0</v>
      </c>
      <c r="I7691" s="210">
        <f t="shared" si="677"/>
        <v>0</v>
      </c>
      <c r="J7691" s="210">
        <f t="shared" si="677"/>
        <v>0</v>
      </c>
      <c r="K7691" s="210">
        <f t="shared" si="677"/>
        <v>0</v>
      </c>
      <c r="L7691" s="210">
        <f t="shared" si="677"/>
        <v>0</v>
      </c>
      <c r="M7691" s="210">
        <f t="shared" si="677"/>
        <v>0</v>
      </c>
      <c r="N7691" s="210">
        <f t="shared" si="677"/>
        <v>0</v>
      </c>
      <c r="O7691" s="210">
        <f t="shared" si="677"/>
        <v>0</v>
      </c>
      <c r="P7691" s="210">
        <f t="shared" si="677"/>
        <v>0</v>
      </c>
      <c r="Q7691" s="210">
        <f t="shared" si="677"/>
        <v>0</v>
      </c>
      <c r="R7691" s="210">
        <f t="shared" si="677"/>
        <v>0</v>
      </c>
    </row>
    <row r="7692" spans="1:18" hidden="1" outlineLevel="2" x14ac:dyDescent="0.35">
      <c r="A7692" s="209" t="str">
        <f>'Usages mobilité'!A7</f>
        <v>Usage mobilité n°4</v>
      </c>
      <c r="B7692" s="209" t="s">
        <v>637</v>
      </c>
      <c r="C7692" s="209"/>
      <c r="D7692" s="210">
        <f>IF(B$7680&lt;&gt;"",IF(B$7680='Usages mobilité'!BF7,'Usages mobilité'!BD7,0),0)</f>
        <v>0</v>
      </c>
      <c r="E7692" s="210">
        <f t="shared" si="677"/>
        <v>0</v>
      </c>
      <c r="F7692" s="210">
        <f t="shared" si="677"/>
        <v>0</v>
      </c>
      <c r="G7692" s="210">
        <f t="shared" si="677"/>
        <v>0</v>
      </c>
      <c r="H7692" s="210">
        <f t="shared" si="677"/>
        <v>0</v>
      </c>
      <c r="I7692" s="210">
        <f t="shared" si="677"/>
        <v>0</v>
      </c>
      <c r="J7692" s="210">
        <f t="shared" si="677"/>
        <v>0</v>
      </c>
      <c r="K7692" s="210">
        <f t="shared" si="677"/>
        <v>0</v>
      </c>
      <c r="L7692" s="210">
        <f t="shared" si="677"/>
        <v>0</v>
      </c>
      <c r="M7692" s="210">
        <f t="shared" si="677"/>
        <v>0</v>
      </c>
      <c r="N7692" s="210">
        <f t="shared" si="677"/>
        <v>0</v>
      </c>
      <c r="O7692" s="210">
        <f t="shared" si="677"/>
        <v>0</v>
      </c>
      <c r="P7692" s="210">
        <f t="shared" si="677"/>
        <v>0</v>
      </c>
      <c r="Q7692" s="210">
        <f t="shared" si="677"/>
        <v>0</v>
      </c>
      <c r="R7692" s="210">
        <f t="shared" si="677"/>
        <v>0</v>
      </c>
    </row>
    <row r="7693" spans="1:18" hidden="1" outlineLevel="2" x14ac:dyDescent="0.35">
      <c r="A7693" s="209" t="str">
        <f>'Usages mobilité'!A8</f>
        <v>Usage mobilité n°5</v>
      </c>
      <c r="B7693" s="209" t="s">
        <v>637</v>
      </c>
      <c r="C7693" s="209"/>
      <c r="D7693" s="210">
        <f>IF(B$7680&lt;&gt;"",IF(B$7680='Usages mobilité'!BF8,'Usages mobilité'!BD8,0),0)</f>
        <v>0</v>
      </c>
      <c r="E7693" s="210">
        <f t="shared" si="677"/>
        <v>0</v>
      </c>
      <c r="F7693" s="210">
        <f t="shared" si="677"/>
        <v>0</v>
      </c>
      <c r="G7693" s="210">
        <f t="shared" si="677"/>
        <v>0</v>
      </c>
      <c r="H7693" s="210">
        <f t="shared" si="677"/>
        <v>0</v>
      </c>
      <c r="I7693" s="210">
        <f t="shared" si="677"/>
        <v>0</v>
      </c>
      <c r="J7693" s="210">
        <f t="shared" si="677"/>
        <v>0</v>
      </c>
      <c r="K7693" s="210">
        <f t="shared" si="677"/>
        <v>0</v>
      </c>
      <c r="L7693" s="210">
        <f t="shared" si="677"/>
        <v>0</v>
      </c>
      <c r="M7693" s="210">
        <f t="shared" si="677"/>
        <v>0</v>
      </c>
      <c r="N7693" s="210">
        <f t="shared" si="677"/>
        <v>0</v>
      </c>
      <c r="O7693" s="210">
        <f t="shared" si="677"/>
        <v>0</v>
      </c>
      <c r="P7693" s="210">
        <f t="shared" si="677"/>
        <v>0</v>
      </c>
      <c r="Q7693" s="210">
        <f t="shared" si="677"/>
        <v>0</v>
      </c>
      <c r="R7693" s="210">
        <f t="shared" si="677"/>
        <v>0</v>
      </c>
    </row>
    <row r="7694" spans="1:18" hidden="1" outlineLevel="2" x14ac:dyDescent="0.35">
      <c r="A7694" s="209" t="str">
        <f>'Usages mobilité'!A9</f>
        <v>Usage mobilité n°6</v>
      </c>
      <c r="B7694" s="209" t="s">
        <v>637</v>
      </c>
      <c r="C7694" s="209"/>
      <c r="D7694" s="210">
        <f>IF(B$7680&lt;&gt;"",IF(B$7680='Usages mobilité'!BF9,'Usages mobilité'!BD9,0),0)</f>
        <v>0</v>
      </c>
      <c r="E7694" s="210">
        <f t="shared" si="677"/>
        <v>0</v>
      </c>
      <c r="F7694" s="210">
        <f t="shared" si="677"/>
        <v>0</v>
      </c>
      <c r="G7694" s="210">
        <f t="shared" si="677"/>
        <v>0</v>
      </c>
      <c r="H7694" s="210">
        <f t="shared" si="677"/>
        <v>0</v>
      </c>
      <c r="I7694" s="210">
        <f t="shared" si="677"/>
        <v>0</v>
      </c>
      <c r="J7694" s="210">
        <f t="shared" si="677"/>
        <v>0</v>
      </c>
      <c r="K7694" s="210">
        <f t="shared" si="677"/>
        <v>0</v>
      </c>
      <c r="L7694" s="210">
        <f t="shared" si="677"/>
        <v>0</v>
      </c>
      <c r="M7694" s="210">
        <f t="shared" si="677"/>
        <v>0</v>
      </c>
      <c r="N7694" s="210">
        <f t="shared" si="677"/>
        <v>0</v>
      </c>
      <c r="O7694" s="210">
        <f t="shared" si="677"/>
        <v>0</v>
      </c>
      <c r="P7694" s="210">
        <f t="shared" si="677"/>
        <v>0</v>
      </c>
      <c r="Q7694" s="210">
        <f t="shared" si="677"/>
        <v>0</v>
      </c>
      <c r="R7694" s="210">
        <f t="shared" si="677"/>
        <v>0</v>
      </c>
    </row>
    <row r="7695" spans="1:18" hidden="1" outlineLevel="2" x14ac:dyDescent="0.35">
      <c r="A7695" s="209" t="str">
        <f>'Usages mobilité'!A10</f>
        <v>Usage mobilité n°7</v>
      </c>
      <c r="B7695" s="209" t="s">
        <v>637</v>
      </c>
      <c r="C7695" s="209"/>
      <c r="D7695" s="210">
        <f>IF(B$7680&lt;&gt;"",IF(B$7680='Usages mobilité'!BF10,'Usages mobilité'!BD10,0),0)</f>
        <v>0</v>
      </c>
      <c r="E7695" s="210">
        <f t="shared" si="677"/>
        <v>0</v>
      </c>
      <c r="F7695" s="210">
        <f t="shared" si="677"/>
        <v>0</v>
      </c>
      <c r="G7695" s="210">
        <f t="shared" si="677"/>
        <v>0</v>
      </c>
      <c r="H7695" s="210">
        <f t="shared" si="677"/>
        <v>0</v>
      </c>
      <c r="I7695" s="210">
        <f t="shared" si="677"/>
        <v>0</v>
      </c>
      <c r="J7695" s="210">
        <f t="shared" si="677"/>
        <v>0</v>
      </c>
      <c r="K7695" s="210">
        <f t="shared" si="677"/>
        <v>0</v>
      </c>
      <c r="L7695" s="210">
        <f t="shared" si="677"/>
        <v>0</v>
      </c>
      <c r="M7695" s="210">
        <f t="shared" si="677"/>
        <v>0</v>
      </c>
      <c r="N7695" s="210">
        <f t="shared" si="677"/>
        <v>0</v>
      </c>
      <c r="O7695" s="210">
        <f t="shared" si="677"/>
        <v>0</v>
      </c>
      <c r="P7695" s="210">
        <f t="shared" si="677"/>
        <v>0</v>
      </c>
      <c r="Q7695" s="210">
        <f t="shared" si="677"/>
        <v>0</v>
      </c>
      <c r="R7695" s="210">
        <f t="shared" si="677"/>
        <v>0</v>
      </c>
    </row>
    <row r="7696" spans="1:18" hidden="1" outlineLevel="2" x14ac:dyDescent="0.35">
      <c r="A7696" s="209" t="str">
        <f>'Usages mobilité'!A11</f>
        <v>Usage mobilité n°8</v>
      </c>
      <c r="B7696" s="209" t="s">
        <v>637</v>
      </c>
      <c r="C7696" s="209"/>
      <c r="D7696" s="210">
        <f>IF(B$7680&lt;&gt;"",IF(B$7680='Usages mobilité'!BF11,'Usages mobilité'!BD11,0),0)</f>
        <v>0</v>
      </c>
      <c r="E7696" s="210">
        <f t="shared" si="677"/>
        <v>0</v>
      </c>
      <c r="F7696" s="210">
        <f t="shared" si="677"/>
        <v>0</v>
      </c>
      <c r="G7696" s="210">
        <f t="shared" si="677"/>
        <v>0</v>
      </c>
      <c r="H7696" s="210">
        <f t="shared" si="677"/>
        <v>0</v>
      </c>
      <c r="I7696" s="210">
        <f t="shared" si="677"/>
        <v>0</v>
      </c>
      <c r="J7696" s="210">
        <f t="shared" si="677"/>
        <v>0</v>
      </c>
      <c r="K7696" s="210">
        <f t="shared" si="677"/>
        <v>0</v>
      </c>
      <c r="L7696" s="210">
        <f t="shared" si="677"/>
        <v>0</v>
      </c>
      <c r="M7696" s="210">
        <f t="shared" si="677"/>
        <v>0</v>
      </c>
      <c r="N7696" s="210">
        <f t="shared" si="677"/>
        <v>0</v>
      </c>
      <c r="O7696" s="210">
        <f t="shared" si="677"/>
        <v>0</v>
      </c>
      <c r="P7696" s="210">
        <f t="shared" si="677"/>
        <v>0</v>
      </c>
      <c r="Q7696" s="210">
        <f t="shared" si="677"/>
        <v>0</v>
      </c>
      <c r="R7696" s="210">
        <f t="shared" si="677"/>
        <v>0</v>
      </c>
    </row>
    <row r="7697" spans="1:18" hidden="1" outlineLevel="2" x14ac:dyDescent="0.35">
      <c r="A7697" s="209" t="str">
        <f>'Usages mobilité'!A12</f>
        <v>Usage mobilité n°9</v>
      </c>
      <c r="B7697" s="209" t="s">
        <v>637</v>
      </c>
      <c r="C7697" s="209"/>
      <c r="D7697" s="210">
        <f>IF(B$7680&lt;&gt;"",IF(B$7680='Usages mobilité'!BF12,'Usages mobilité'!BD12,0),0)</f>
        <v>0</v>
      </c>
      <c r="E7697" s="210">
        <f t="shared" si="677"/>
        <v>0</v>
      </c>
      <c r="F7697" s="210">
        <f t="shared" si="677"/>
        <v>0</v>
      </c>
      <c r="G7697" s="210">
        <f t="shared" si="677"/>
        <v>0</v>
      </c>
      <c r="H7697" s="210">
        <f t="shared" si="677"/>
        <v>0</v>
      </c>
      <c r="I7697" s="210">
        <f t="shared" si="677"/>
        <v>0</v>
      </c>
      <c r="J7697" s="210">
        <f t="shared" si="677"/>
        <v>0</v>
      </c>
      <c r="K7697" s="210">
        <f t="shared" si="677"/>
        <v>0</v>
      </c>
      <c r="L7697" s="210">
        <f t="shared" si="677"/>
        <v>0</v>
      </c>
      <c r="M7697" s="210">
        <f t="shared" si="677"/>
        <v>0</v>
      </c>
      <c r="N7697" s="210">
        <f t="shared" si="677"/>
        <v>0</v>
      </c>
      <c r="O7697" s="210">
        <f t="shared" si="677"/>
        <v>0</v>
      </c>
      <c r="P7697" s="210">
        <f t="shared" si="677"/>
        <v>0</v>
      </c>
      <c r="Q7697" s="210">
        <f t="shared" si="677"/>
        <v>0</v>
      </c>
      <c r="R7697" s="210">
        <f t="shared" si="677"/>
        <v>0</v>
      </c>
    </row>
    <row r="7698" spans="1:18" hidden="1" outlineLevel="2" x14ac:dyDescent="0.35">
      <c r="A7698" s="209" t="str">
        <f>'Usages mobilité'!A13</f>
        <v>Usage mobilité n°10</v>
      </c>
      <c r="B7698" s="209" t="s">
        <v>637</v>
      </c>
      <c r="C7698" s="209"/>
      <c r="D7698" s="210">
        <f>IF(B$7680&lt;&gt;"",IF(B$7680='Usages mobilité'!BF13,'Usages mobilité'!BD13,0),0)</f>
        <v>0</v>
      </c>
      <c r="E7698" s="210">
        <f t="shared" si="677"/>
        <v>0</v>
      </c>
      <c r="F7698" s="210">
        <f t="shared" si="677"/>
        <v>0</v>
      </c>
      <c r="G7698" s="210">
        <f t="shared" si="677"/>
        <v>0</v>
      </c>
      <c r="H7698" s="210">
        <f t="shared" si="677"/>
        <v>0</v>
      </c>
      <c r="I7698" s="210">
        <f t="shared" si="677"/>
        <v>0</v>
      </c>
      <c r="J7698" s="210">
        <f t="shared" si="677"/>
        <v>0</v>
      </c>
      <c r="K7698" s="210">
        <f t="shared" si="677"/>
        <v>0</v>
      </c>
      <c r="L7698" s="210">
        <f t="shared" si="677"/>
        <v>0</v>
      </c>
      <c r="M7698" s="210">
        <f t="shared" si="677"/>
        <v>0</v>
      </c>
      <c r="N7698" s="210">
        <f t="shared" si="677"/>
        <v>0</v>
      </c>
      <c r="O7698" s="210">
        <f t="shared" si="677"/>
        <v>0</v>
      </c>
      <c r="P7698" s="210">
        <f t="shared" si="677"/>
        <v>0</v>
      </c>
      <c r="Q7698" s="210">
        <f t="shared" si="677"/>
        <v>0</v>
      </c>
      <c r="R7698" s="210">
        <f t="shared" si="677"/>
        <v>0</v>
      </c>
    </row>
    <row r="7699" spans="1:18" hidden="1" outlineLevel="2" x14ac:dyDescent="0.35">
      <c r="A7699" s="209" t="str">
        <f>'Usages mobilité'!A14</f>
        <v>Usage mobilité n°11</v>
      </c>
      <c r="B7699" s="209" t="s">
        <v>637</v>
      </c>
      <c r="C7699" s="209"/>
      <c r="D7699" s="210">
        <f>IF(B$7680&lt;&gt;"",IF(B$7680='Usages mobilité'!BF14,'Usages mobilité'!BD14,0),0)</f>
        <v>0</v>
      </c>
      <c r="E7699" s="210">
        <f t="shared" ref="E7699:R7708" si="678">$D7699</f>
        <v>0</v>
      </c>
      <c r="F7699" s="210">
        <f t="shared" si="678"/>
        <v>0</v>
      </c>
      <c r="G7699" s="210">
        <f t="shared" si="678"/>
        <v>0</v>
      </c>
      <c r="H7699" s="210">
        <f t="shared" si="678"/>
        <v>0</v>
      </c>
      <c r="I7699" s="210">
        <f t="shared" si="678"/>
        <v>0</v>
      </c>
      <c r="J7699" s="210">
        <f t="shared" si="678"/>
        <v>0</v>
      </c>
      <c r="K7699" s="210">
        <f t="shared" si="678"/>
        <v>0</v>
      </c>
      <c r="L7699" s="210">
        <f t="shared" si="678"/>
        <v>0</v>
      </c>
      <c r="M7699" s="210">
        <f t="shared" si="678"/>
        <v>0</v>
      </c>
      <c r="N7699" s="210">
        <f t="shared" si="678"/>
        <v>0</v>
      </c>
      <c r="O7699" s="210">
        <f t="shared" si="678"/>
        <v>0</v>
      </c>
      <c r="P7699" s="210">
        <f t="shared" si="678"/>
        <v>0</v>
      </c>
      <c r="Q7699" s="210">
        <f t="shared" si="678"/>
        <v>0</v>
      </c>
      <c r="R7699" s="210">
        <f t="shared" si="678"/>
        <v>0</v>
      </c>
    </row>
    <row r="7700" spans="1:18" hidden="1" outlineLevel="2" x14ac:dyDescent="0.35">
      <c r="A7700" s="209" t="str">
        <f>'Usages mobilité'!A15</f>
        <v>Usage mobilité n°12</v>
      </c>
      <c r="B7700" s="209" t="s">
        <v>637</v>
      </c>
      <c r="C7700" s="209"/>
      <c r="D7700" s="210">
        <f>IF(B$7680&lt;&gt;"",IF(B$7680='Usages mobilité'!BF15,'Usages mobilité'!BD15,0),0)</f>
        <v>0</v>
      </c>
      <c r="E7700" s="210">
        <f t="shared" si="678"/>
        <v>0</v>
      </c>
      <c r="F7700" s="210">
        <f t="shared" si="678"/>
        <v>0</v>
      </c>
      <c r="G7700" s="210">
        <f t="shared" si="678"/>
        <v>0</v>
      </c>
      <c r="H7700" s="210">
        <f t="shared" si="678"/>
        <v>0</v>
      </c>
      <c r="I7700" s="210">
        <f t="shared" si="678"/>
        <v>0</v>
      </c>
      <c r="J7700" s="210">
        <f t="shared" si="678"/>
        <v>0</v>
      </c>
      <c r="K7700" s="210">
        <f t="shared" si="678"/>
        <v>0</v>
      </c>
      <c r="L7700" s="210">
        <f t="shared" si="678"/>
        <v>0</v>
      </c>
      <c r="M7700" s="210">
        <f t="shared" si="678"/>
        <v>0</v>
      </c>
      <c r="N7700" s="210">
        <f t="shared" si="678"/>
        <v>0</v>
      </c>
      <c r="O7700" s="210">
        <f t="shared" si="678"/>
        <v>0</v>
      </c>
      <c r="P7700" s="210">
        <f t="shared" si="678"/>
        <v>0</v>
      </c>
      <c r="Q7700" s="210">
        <f t="shared" si="678"/>
        <v>0</v>
      </c>
      <c r="R7700" s="210">
        <f t="shared" si="678"/>
        <v>0</v>
      </c>
    </row>
    <row r="7701" spans="1:18" hidden="1" outlineLevel="2" x14ac:dyDescent="0.35">
      <c r="A7701" s="209" t="str">
        <f>'Usages mobilité'!A16</f>
        <v>Usage mobilité n°13</v>
      </c>
      <c r="B7701" s="209" t="s">
        <v>637</v>
      </c>
      <c r="C7701" s="209"/>
      <c r="D7701" s="210">
        <f>IF(B$7680&lt;&gt;"",IF(B$7680='Usages mobilité'!BF16,'Usages mobilité'!BD16,0),0)</f>
        <v>0</v>
      </c>
      <c r="E7701" s="210">
        <f t="shared" si="678"/>
        <v>0</v>
      </c>
      <c r="F7701" s="210">
        <f t="shared" si="678"/>
        <v>0</v>
      </c>
      <c r="G7701" s="210">
        <f t="shared" si="678"/>
        <v>0</v>
      </c>
      <c r="H7701" s="210">
        <f t="shared" si="678"/>
        <v>0</v>
      </c>
      <c r="I7701" s="210">
        <f t="shared" si="678"/>
        <v>0</v>
      </c>
      <c r="J7701" s="210">
        <f t="shared" si="678"/>
        <v>0</v>
      </c>
      <c r="K7701" s="210">
        <f t="shared" si="678"/>
        <v>0</v>
      </c>
      <c r="L7701" s="210">
        <f t="shared" si="678"/>
        <v>0</v>
      </c>
      <c r="M7701" s="210">
        <f t="shared" si="678"/>
        <v>0</v>
      </c>
      <c r="N7701" s="210">
        <f t="shared" si="678"/>
        <v>0</v>
      </c>
      <c r="O7701" s="210">
        <f t="shared" si="678"/>
        <v>0</v>
      </c>
      <c r="P7701" s="210">
        <f t="shared" si="678"/>
        <v>0</v>
      </c>
      <c r="Q7701" s="210">
        <f t="shared" si="678"/>
        <v>0</v>
      </c>
      <c r="R7701" s="210">
        <f t="shared" si="678"/>
        <v>0</v>
      </c>
    </row>
    <row r="7702" spans="1:18" hidden="1" outlineLevel="2" x14ac:dyDescent="0.35">
      <c r="A7702" s="209" t="str">
        <f>'Usages mobilité'!A17</f>
        <v>Usage mobilité n°14</v>
      </c>
      <c r="B7702" s="209" t="s">
        <v>637</v>
      </c>
      <c r="C7702" s="209"/>
      <c r="D7702" s="210">
        <f>IF(B$7680&lt;&gt;"",IF(B$7680='Usages mobilité'!BF17,'Usages mobilité'!BD17,0),0)</f>
        <v>0</v>
      </c>
      <c r="E7702" s="210">
        <f t="shared" si="678"/>
        <v>0</v>
      </c>
      <c r="F7702" s="210">
        <f t="shared" si="678"/>
        <v>0</v>
      </c>
      <c r="G7702" s="210">
        <f t="shared" si="678"/>
        <v>0</v>
      </c>
      <c r="H7702" s="210">
        <f t="shared" si="678"/>
        <v>0</v>
      </c>
      <c r="I7702" s="210">
        <f t="shared" si="678"/>
        <v>0</v>
      </c>
      <c r="J7702" s="210">
        <f t="shared" si="678"/>
        <v>0</v>
      </c>
      <c r="K7702" s="210">
        <f t="shared" si="678"/>
        <v>0</v>
      </c>
      <c r="L7702" s="210">
        <f t="shared" si="678"/>
        <v>0</v>
      </c>
      <c r="M7702" s="210">
        <f t="shared" si="678"/>
        <v>0</v>
      </c>
      <c r="N7702" s="210">
        <f t="shared" si="678"/>
        <v>0</v>
      </c>
      <c r="O7702" s="210">
        <f t="shared" si="678"/>
        <v>0</v>
      </c>
      <c r="P7702" s="210">
        <f t="shared" si="678"/>
        <v>0</v>
      </c>
      <c r="Q7702" s="210">
        <f t="shared" si="678"/>
        <v>0</v>
      </c>
      <c r="R7702" s="210">
        <f t="shared" si="678"/>
        <v>0</v>
      </c>
    </row>
    <row r="7703" spans="1:18" hidden="1" outlineLevel="2" x14ac:dyDescent="0.35">
      <c r="A7703" s="209" t="str">
        <f>'Usages mobilité'!A18</f>
        <v>Usage mobilité n°15</v>
      </c>
      <c r="B7703" s="209" t="s">
        <v>637</v>
      </c>
      <c r="C7703" s="209"/>
      <c r="D7703" s="210">
        <f>IF(B$7680&lt;&gt;"",IF(B$7680='Usages mobilité'!BF18,'Usages mobilité'!BD18,0),0)</f>
        <v>0</v>
      </c>
      <c r="E7703" s="210">
        <f t="shared" si="678"/>
        <v>0</v>
      </c>
      <c r="F7703" s="210">
        <f t="shared" si="678"/>
        <v>0</v>
      </c>
      <c r="G7703" s="210">
        <f t="shared" si="678"/>
        <v>0</v>
      </c>
      <c r="H7703" s="210">
        <f t="shared" si="678"/>
        <v>0</v>
      </c>
      <c r="I7703" s="210">
        <f t="shared" si="678"/>
        <v>0</v>
      </c>
      <c r="J7703" s="210">
        <f t="shared" si="678"/>
        <v>0</v>
      </c>
      <c r="K7703" s="210">
        <f t="shared" si="678"/>
        <v>0</v>
      </c>
      <c r="L7703" s="210">
        <f t="shared" si="678"/>
        <v>0</v>
      </c>
      <c r="M7703" s="210">
        <f t="shared" si="678"/>
        <v>0</v>
      </c>
      <c r="N7703" s="210">
        <f t="shared" si="678"/>
        <v>0</v>
      </c>
      <c r="O7703" s="210">
        <f t="shared" si="678"/>
        <v>0</v>
      </c>
      <c r="P7703" s="210">
        <f t="shared" si="678"/>
        <v>0</v>
      </c>
      <c r="Q7703" s="210">
        <f t="shared" si="678"/>
        <v>0</v>
      </c>
      <c r="R7703" s="210">
        <f t="shared" si="678"/>
        <v>0</v>
      </c>
    </row>
    <row r="7704" spans="1:18" hidden="1" outlineLevel="2" x14ac:dyDescent="0.35">
      <c r="A7704" s="209" t="str">
        <f>'Usages mobilité'!A19</f>
        <v>Usage mobilité n°16</v>
      </c>
      <c r="B7704" s="209" t="s">
        <v>637</v>
      </c>
      <c r="C7704" s="209"/>
      <c r="D7704" s="210">
        <f>IF(B$7680&lt;&gt;"",IF(B$7680='Usages mobilité'!BF19,'Usages mobilité'!BD19,0),0)</f>
        <v>0</v>
      </c>
      <c r="E7704" s="210">
        <f t="shared" si="678"/>
        <v>0</v>
      </c>
      <c r="F7704" s="210">
        <f t="shared" si="678"/>
        <v>0</v>
      </c>
      <c r="G7704" s="210">
        <f t="shared" si="678"/>
        <v>0</v>
      </c>
      <c r="H7704" s="210">
        <f t="shared" si="678"/>
        <v>0</v>
      </c>
      <c r="I7704" s="210">
        <f t="shared" si="678"/>
        <v>0</v>
      </c>
      <c r="J7704" s="210">
        <f t="shared" si="678"/>
        <v>0</v>
      </c>
      <c r="K7704" s="210">
        <f t="shared" si="678"/>
        <v>0</v>
      </c>
      <c r="L7704" s="210">
        <f t="shared" si="678"/>
        <v>0</v>
      </c>
      <c r="M7704" s="210">
        <f t="shared" si="678"/>
        <v>0</v>
      </c>
      <c r="N7704" s="210">
        <f t="shared" si="678"/>
        <v>0</v>
      </c>
      <c r="O7704" s="210">
        <f t="shared" si="678"/>
        <v>0</v>
      </c>
      <c r="P7704" s="210">
        <f t="shared" si="678"/>
        <v>0</v>
      </c>
      <c r="Q7704" s="210">
        <f t="shared" si="678"/>
        <v>0</v>
      </c>
      <c r="R7704" s="210">
        <f t="shared" si="678"/>
        <v>0</v>
      </c>
    </row>
    <row r="7705" spans="1:18" hidden="1" outlineLevel="2" x14ac:dyDescent="0.35">
      <c r="A7705" s="209" t="str">
        <f>'Usages mobilité'!A20</f>
        <v>Usage mobilité n°17</v>
      </c>
      <c r="B7705" s="209" t="s">
        <v>637</v>
      </c>
      <c r="C7705" s="209"/>
      <c r="D7705" s="210">
        <f>IF(B$7680&lt;&gt;"",IF(B$7680='Usages mobilité'!BF20,'Usages mobilité'!BD20,0),0)</f>
        <v>0</v>
      </c>
      <c r="E7705" s="210">
        <f t="shared" si="678"/>
        <v>0</v>
      </c>
      <c r="F7705" s="210">
        <f t="shared" si="678"/>
        <v>0</v>
      </c>
      <c r="G7705" s="210">
        <f t="shared" si="678"/>
        <v>0</v>
      </c>
      <c r="H7705" s="210">
        <f t="shared" si="678"/>
        <v>0</v>
      </c>
      <c r="I7705" s="210">
        <f t="shared" si="678"/>
        <v>0</v>
      </c>
      <c r="J7705" s="210">
        <f t="shared" si="678"/>
        <v>0</v>
      </c>
      <c r="K7705" s="210">
        <f t="shared" si="678"/>
        <v>0</v>
      </c>
      <c r="L7705" s="210">
        <f t="shared" si="678"/>
        <v>0</v>
      </c>
      <c r="M7705" s="210">
        <f t="shared" si="678"/>
        <v>0</v>
      </c>
      <c r="N7705" s="210">
        <f t="shared" si="678"/>
        <v>0</v>
      </c>
      <c r="O7705" s="210">
        <f t="shared" si="678"/>
        <v>0</v>
      </c>
      <c r="P7705" s="210">
        <f t="shared" si="678"/>
        <v>0</v>
      </c>
      <c r="Q7705" s="210">
        <f t="shared" si="678"/>
        <v>0</v>
      </c>
      <c r="R7705" s="210">
        <f t="shared" si="678"/>
        <v>0</v>
      </c>
    </row>
    <row r="7706" spans="1:18" hidden="1" outlineLevel="2" x14ac:dyDescent="0.35">
      <c r="A7706" s="209" t="str">
        <f>'Usages mobilité'!A21</f>
        <v>Usage mobilité n°18</v>
      </c>
      <c r="B7706" s="209" t="s">
        <v>637</v>
      </c>
      <c r="C7706" s="209"/>
      <c r="D7706" s="210">
        <f>IF(B$7680&lt;&gt;"",IF(B$7680='Usages mobilité'!BF21,'Usages mobilité'!BD21,0),0)</f>
        <v>0</v>
      </c>
      <c r="E7706" s="210">
        <f t="shared" si="678"/>
        <v>0</v>
      </c>
      <c r="F7706" s="210">
        <f t="shared" si="678"/>
        <v>0</v>
      </c>
      <c r="G7706" s="210">
        <f t="shared" si="678"/>
        <v>0</v>
      </c>
      <c r="H7706" s="210">
        <f t="shared" si="678"/>
        <v>0</v>
      </c>
      <c r="I7706" s="210">
        <f t="shared" si="678"/>
        <v>0</v>
      </c>
      <c r="J7706" s="210">
        <f t="shared" si="678"/>
        <v>0</v>
      </c>
      <c r="K7706" s="210">
        <f t="shared" si="678"/>
        <v>0</v>
      </c>
      <c r="L7706" s="210">
        <f t="shared" si="678"/>
        <v>0</v>
      </c>
      <c r="M7706" s="210">
        <f t="shared" si="678"/>
        <v>0</v>
      </c>
      <c r="N7706" s="210">
        <f t="shared" si="678"/>
        <v>0</v>
      </c>
      <c r="O7706" s="210">
        <f t="shared" si="678"/>
        <v>0</v>
      </c>
      <c r="P7706" s="210">
        <f t="shared" si="678"/>
        <v>0</v>
      </c>
      <c r="Q7706" s="210">
        <f t="shared" si="678"/>
        <v>0</v>
      </c>
      <c r="R7706" s="210">
        <f t="shared" si="678"/>
        <v>0</v>
      </c>
    </row>
    <row r="7707" spans="1:18" hidden="1" outlineLevel="2" x14ac:dyDescent="0.35">
      <c r="A7707" s="209" t="str">
        <f>'Usages mobilité'!A22</f>
        <v>Usage mobilité n°19</v>
      </c>
      <c r="B7707" s="209" t="s">
        <v>637</v>
      </c>
      <c r="C7707" s="209"/>
      <c r="D7707" s="210">
        <f>IF(B$7680&lt;&gt;"",IF(B$7680='Usages mobilité'!BF22,'Usages mobilité'!BD22,0),0)</f>
        <v>0</v>
      </c>
      <c r="E7707" s="210">
        <f t="shared" si="678"/>
        <v>0</v>
      </c>
      <c r="F7707" s="210">
        <f t="shared" si="678"/>
        <v>0</v>
      </c>
      <c r="G7707" s="210">
        <f t="shared" si="678"/>
        <v>0</v>
      </c>
      <c r="H7707" s="210">
        <f t="shared" si="678"/>
        <v>0</v>
      </c>
      <c r="I7707" s="210">
        <f t="shared" si="678"/>
        <v>0</v>
      </c>
      <c r="J7707" s="210">
        <f t="shared" si="678"/>
        <v>0</v>
      </c>
      <c r="K7707" s="210">
        <f t="shared" si="678"/>
        <v>0</v>
      </c>
      <c r="L7707" s="210">
        <f t="shared" si="678"/>
        <v>0</v>
      </c>
      <c r="M7707" s="210">
        <f t="shared" si="678"/>
        <v>0</v>
      </c>
      <c r="N7707" s="210">
        <f t="shared" si="678"/>
        <v>0</v>
      </c>
      <c r="O7707" s="210">
        <f t="shared" si="678"/>
        <v>0</v>
      </c>
      <c r="P7707" s="210">
        <f t="shared" si="678"/>
        <v>0</v>
      </c>
      <c r="Q7707" s="210">
        <f t="shared" si="678"/>
        <v>0</v>
      </c>
      <c r="R7707" s="210">
        <f t="shared" si="678"/>
        <v>0</v>
      </c>
    </row>
    <row r="7708" spans="1:18" hidden="1" outlineLevel="2" x14ac:dyDescent="0.35">
      <c r="A7708" s="209" t="str">
        <f>'Usages mobilité'!A23</f>
        <v>Usage mobilité n°20</v>
      </c>
      <c r="B7708" s="209" t="s">
        <v>637</v>
      </c>
      <c r="C7708" s="209"/>
      <c r="D7708" s="210">
        <f>IF(B$7680&lt;&gt;"",IF(B$7680='Usages mobilité'!BF23,'Usages mobilité'!BD23,0),0)</f>
        <v>0</v>
      </c>
      <c r="E7708" s="210">
        <f t="shared" si="678"/>
        <v>0</v>
      </c>
      <c r="F7708" s="210">
        <f t="shared" si="678"/>
        <v>0</v>
      </c>
      <c r="G7708" s="210">
        <f t="shared" si="678"/>
        <v>0</v>
      </c>
      <c r="H7708" s="210">
        <f t="shared" si="678"/>
        <v>0</v>
      </c>
      <c r="I7708" s="210">
        <f t="shared" si="678"/>
        <v>0</v>
      </c>
      <c r="J7708" s="210">
        <f t="shared" si="678"/>
        <v>0</v>
      </c>
      <c r="K7708" s="210">
        <f t="shared" si="678"/>
        <v>0</v>
      </c>
      <c r="L7708" s="210">
        <f t="shared" si="678"/>
        <v>0</v>
      </c>
      <c r="M7708" s="210">
        <f t="shared" si="678"/>
        <v>0</v>
      </c>
      <c r="N7708" s="210">
        <f t="shared" si="678"/>
        <v>0</v>
      </c>
      <c r="O7708" s="210">
        <f t="shared" si="678"/>
        <v>0</v>
      </c>
      <c r="P7708" s="210">
        <f t="shared" si="678"/>
        <v>0</v>
      </c>
      <c r="Q7708" s="210">
        <f t="shared" si="678"/>
        <v>0</v>
      </c>
      <c r="R7708" s="210">
        <f t="shared" si="678"/>
        <v>0</v>
      </c>
    </row>
    <row r="7709" spans="1:18" hidden="1" outlineLevel="2" x14ac:dyDescent="0.35">
      <c r="A7709" s="209" t="str">
        <f>'Usages mobilité'!A24</f>
        <v>Usage mobilité n°21</v>
      </c>
      <c r="B7709" s="209" t="s">
        <v>637</v>
      </c>
      <c r="C7709" s="209"/>
      <c r="D7709" s="210">
        <f>IF(B$7680&lt;&gt;"",IF(B$7680='Usages mobilité'!BF24,'Usages mobilité'!BD24,0),0)</f>
        <v>0</v>
      </c>
      <c r="E7709" s="210">
        <f t="shared" ref="E7709:R7718" si="679">$D7709</f>
        <v>0</v>
      </c>
      <c r="F7709" s="210">
        <f t="shared" si="679"/>
        <v>0</v>
      </c>
      <c r="G7709" s="210">
        <f t="shared" si="679"/>
        <v>0</v>
      </c>
      <c r="H7709" s="210">
        <f t="shared" si="679"/>
        <v>0</v>
      </c>
      <c r="I7709" s="210">
        <f t="shared" si="679"/>
        <v>0</v>
      </c>
      <c r="J7709" s="210">
        <f t="shared" si="679"/>
        <v>0</v>
      </c>
      <c r="K7709" s="210">
        <f t="shared" si="679"/>
        <v>0</v>
      </c>
      <c r="L7709" s="210">
        <f t="shared" si="679"/>
        <v>0</v>
      </c>
      <c r="M7709" s="210">
        <f t="shared" si="679"/>
        <v>0</v>
      </c>
      <c r="N7709" s="210">
        <f t="shared" si="679"/>
        <v>0</v>
      </c>
      <c r="O7709" s="210">
        <f t="shared" si="679"/>
        <v>0</v>
      </c>
      <c r="P7709" s="210">
        <f t="shared" si="679"/>
        <v>0</v>
      </c>
      <c r="Q7709" s="210">
        <f t="shared" si="679"/>
        <v>0</v>
      </c>
      <c r="R7709" s="210">
        <f t="shared" si="679"/>
        <v>0</v>
      </c>
    </row>
    <row r="7710" spans="1:18" hidden="1" outlineLevel="2" x14ac:dyDescent="0.35">
      <c r="A7710" s="209" t="str">
        <f>'Usages mobilité'!A25</f>
        <v>Usage mobilité n°22</v>
      </c>
      <c r="B7710" s="209" t="s">
        <v>637</v>
      </c>
      <c r="C7710" s="209"/>
      <c r="D7710" s="210">
        <f>IF(B$7680&lt;&gt;"",IF(B$7680='Usages mobilité'!BF25,'Usages mobilité'!BD25,0),0)</f>
        <v>0</v>
      </c>
      <c r="E7710" s="210">
        <f t="shared" si="679"/>
        <v>0</v>
      </c>
      <c r="F7710" s="210">
        <f t="shared" si="679"/>
        <v>0</v>
      </c>
      <c r="G7710" s="210">
        <f t="shared" si="679"/>
        <v>0</v>
      </c>
      <c r="H7710" s="210">
        <f t="shared" si="679"/>
        <v>0</v>
      </c>
      <c r="I7710" s="210">
        <f t="shared" si="679"/>
        <v>0</v>
      </c>
      <c r="J7710" s="210">
        <f t="shared" si="679"/>
        <v>0</v>
      </c>
      <c r="K7710" s="210">
        <f t="shared" si="679"/>
        <v>0</v>
      </c>
      <c r="L7710" s="210">
        <f t="shared" si="679"/>
        <v>0</v>
      </c>
      <c r="M7710" s="210">
        <f t="shared" si="679"/>
        <v>0</v>
      </c>
      <c r="N7710" s="210">
        <f t="shared" si="679"/>
        <v>0</v>
      </c>
      <c r="O7710" s="210">
        <f t="shared" si="679"/>
        <v>0</v>
      </c>
      <c r="P7710" s="210">
        <f t="shared" si="679"/>
        <v>0</v>
      </c>
      <c r="Q7710" s="210">
        <f t="shared" si="679"/>
        <v>0</v>
      </c>
      <c r="R7710" s="210">
        <f t="shared" si="679"/>
        <v>0</v>
      </c>
    </row>
    <row r="7711" spans="1:18" hidden="1" outlineLevel="2" x14ac:dyDescent="0.35">
      <c r="A7711" s="209" t="str">
        <f>'Usages mobilité'!A26</f>
        <v>Usage mobilité n°23</v>
      </c>
      <c r="B7711" s="209" t="s">
        <v>637</v>
      </c>
      <c r="C7711" s="209"/>
      <c r="D7711" s="210">
        <f>IF(B$7680&lt;&gt;"",IF(B$7680='Usages mobilité'!BF26,'Usages mobilité'!BD26,0),0)</f>
        <v>0</v>
      </c>
      <c r="E7711" s="210">
        <f t="shared" si="679"/>
        <v>0</v>
      </c>
      <c r="F7711" s="210">
        <f t="shared" si="679"/>
        <v>0</v>
      </c>
      <c r="G7711" s="210">
        <f t="shared" si="679"/>
        <v>0</v>
      </c>
      <c r="H7711" s="210">
        <f t="shared" si="679"/>
        <v>0</v>
      </c>
      <c r="I7711" s="210">
        <f t="shared" si="679"/>
        <v>0</v>
      </c>
      <c r="J7711" s="210">
        <f t="shared" si="679"/>
        <v>0</v>
      </c>
      <c r="K7711" s="210">
        <f t="shared" si="679"/>
        <v>0</v>
      </c>
      <c r="L7711" s="210">
        <f t="shared" si="679"/>
        <v>0</v>
      </c>
      <c r="M7711" s="210">
        <f t="shared" si="679"/>
        <v>0</v>
      </c>
      <c r="N7711" s="210">
        <f t="shared" si="679"/>
        <v>0</v>
      </c>
      <c r="O7711" s="210">
        <f t="shared" si="679"/>
        <v>0</v>
      </c>
      <c r="P7711" s="210">
        <f t="shared" si="679"/>
        <v>0</v>
      </c>
      <c r="Q7711" s="210">
        <f t="shared" si="679"/>
        <v>0</v>
      </c>
      <c r="R7711" s="210">
        <f t="shared" si="679"/>
        <v>0</v>
      </c>
    </row>
    <row r="7712" spans="1:18" hidden="1" outlineLevel="2" x14ac:dyDescent="0.35">
      <c r="A7712" s="209" t="str">
        <f>'Usages mobilité'!A27</f>
        <v>Usage mobilité n°24</v>
      </c>
      <c r="B7712" s="209" t="s">
        <v>637</v>
      </c>
      <c r="C7712" s="209"/>
      <c r="D7712" s="210">
        <f>IF(B$7680&lt;&gt;"",IF(B$7680='Usages mobilité'!BF27,'Usages mobilité'!BD27,0),0)</f>
        <v>0</v>
      </c>
      <c r="E7712" s="210">
        <f t="shared" si="679"/>
        <v>0</v>
      </c>
      <c r="F7712" s="210">
        <f t="shared" si="679"/>
        <v>0</v>
      </c>
      <c r="G7712" s="210">
        <f t="shared" si="679"/>
        <v>0</v>
      </c>
      <c r="H7712" s="210">
        <f t="shared" si="679"/>
        <v>0</v>
      </c>
      <c r="I7712" s="210">
        <f t="shared" si="679"/>
        <v>0</v>
      </c>
      <c r="J7712" s="210">
        <f t="shared" si="679"/>
        <v>0</v>
      </c>
      <c r="K7712" s="210">
        <f t="shared" si="679"/>
        <v>0</v>
      </c>
      <c r="L7712" s="210">
        <f t="shared" si="679"/>
        <v>0</v>
      </c>
      <c r="M7712" s="210">
        <f t="shared" si="679"/>
        <v>0</v>
      </c>
      <c r="N7712" s="210">
        <f t="shared" si="679"/>
        <v>0</v>
      </c>
      <c r="O7712" s="210">
        <f t="shared" si="679"/>
        <v>0</v>
      </c>
      <c r="P7712" s="210">
        <f t="shared" si="679"/>
        <v>0</v>
      </c>
      <c r="Q7712" s="210">
        <f t="shared" si="679"/>
        <v>0</v>
      </c>
      <c r="R7712" s="210">
        <f t="shared" si="679"/>
        <v>0</v>
      </c>
    </row>
    <row r="7713" spans="1:18" hidden="1" outlineLevel="2" x14ac:dyDescent="0.35">
      <c r="A7713" s="209" t="str">
        <f>'Usages mobilité'!A28</f>
        <v>Usage mobilité n°25</v>
      </c>
      <c r="B7713" s="209" t="s">
        <v>637</v>
      </c>
      <c r="C7713" s="209"/>
      <c r="D7713" s="210">
        <f>IF(B$7680&lt;&gt;"",IF(B$7680='Usages mobilité'!BF28,'Usages mobilité'!BD28,0),0)</f>
        <v>0</v>
      </c>
      <c r="E7713" s="210">
        <f t="shared" si="679"/>
        <v>0</v>
      </c>
      <c r="F7713" s="210">
        <f t="shared" si="679"/>
        <v>0</v>
      </c>
      <c r="G7713" s="210">
        <f t="shared" si="679"/>
        <v>0</v>
      </c>
      <c r="H7713" s="210">
        <f t="shared" si="679"/>
        <v>0</v>
      </c>
      <c r="I7713" s="210">
        <f t="shared" si="679"/>
        <v>0</v>
      </c>
      <c r="J7713" s="210">
        <f t="shared" si="679"/>
        <v>0</v>
      </c>
      <c r="K7713" s="210">
        <f t="shared" si="679"/>
        <v>0</v>
      </c>
      <c r="L7713" s="210">
        <f t="shared" si="679"/>
        <v>0</v>
      </c>
      <c r="M7713" s="210">
        <f t="shared" si="679"/>
        <v>0</v>
      </c>
      <c r="N7713" s="210">
        <f t="shared" si="679"/>
        <v>0</v>
      </c>
      <c r="O7713" s="210">
        <f t="shared" si="679"/>
        <v>0</v>
      </c>
      <c r="P7713" s="210">
        <f t="shared" si="679"/>
        <v>0</v>
      </c>
      <c r="Q7713" s="210">
        <f t="shared" si="679"/>
        <v>0</v>
      </c>
      <c r="R7713" s="210">
        <f t="shared" si="679"/>
        <v>0</v>
      </c>
    </row>
    <row r="7714" spans="1:18" hidden="1" outlineLevel="2" x14ac:dyDescent="0.35">
      <c r="A7714" s="209" t="str">
        <f>'Usages mobilité'!A29</f>
        <v>Usage mobilité n°26</v>
      </c>
      <c r="B7714" s="209" t="s">
        <v>637</v>
      </c>
      <c r="C7714" s="209"/>
      <c r="D7714" s="210">
        <f>IF(B$7680&lt;&gt;"",IF(B$7680='Usages mobilité'!BF29,'Usages mobilité'!BD29,0),0)</f>
        <v>0</v>
      </c>
      <c r="E7714" s="210">
        <f t="shared" si="679"/>
        <v>0</v>
      </c>
      <c r="F7714" s="210">
        <f t="shared" si="679"/>
        <v>0</v>
      </c>
      <c r="G7714" s="210">
        <f t="shared" si="679"/>
        <v>0</v>
      </c>
      <c r="H7714" s="210">
        <f t="shared" si="679"/>
        <v>0</v>
      </c>
      <c r="I7714" s="210">
        <f t="shared" si="679"/>
        <v>0</v>
      </c>
      <c r="J7714" s="210">
        <f t="shared" si="679"/>
        <v>0</v>
      </c>
      <c r="K7714" s="210">
        <f t="shared" si="679"/>
        <v>0</v>
      </c>
      <c r="L7714" s="210">
        <f t="shared" si="679"/>
        <v>0</v>
      </c>
      <c r="M7714" s="210">
        <f t="shared" si="679"/>
        <v>0</v>
      </c>
      <c r="N7714" s="210">
        <f t="shared" si="679"/>
        <v>0</v>
      </c>
      <c r="O7714" s="210">
        <f t="shared" si="679"/>
        <v>0</v>
      </c>
      <c r="P7714" s="210">
        <f t="shared" si="679"/>
        <v>0</v>
      </c>
      <c r="Q7714" s="210">
        <f t="shared" si="679"/>
        <v>0</v>
      </c>
      <c r="R7714" s="210">
        <f t="shared" si="679"/>
        <v>0</v>
      </c>
    </row>
    <row r="7715" spans="1:18" hidden="1" outlineLevel="2" x14ac:dyDescent="0.35">
      <c r="A7715" s="209" t="str">
        <f>'Usages mobilité'!A30</f>
        <v>Usage mobilité n°27</v>
      </c>
      <c r="B7715" s="209" t="s">
        <v>637</v>
      </c>
      <c r="C7715" s="209"/>
      <c r="D7715" s="210">
        <f>IF(B$7680&lt;&gt;"",IF(B$7680='Usages mobilité'!BF30,'Usages mobilité'!BD30,0),0)</f>
        <v>0</v>
      </c>
      <c r="E7715" s="210">
        <f t="shared" si="679"/>
        <v>0</v>
      </c>
      <c r="F7715" s="210">
        <f t="shared" si="679"/>
        <v>0</v>
      </c>
      <c r="G7715" s="210">
        <f t="shared" si="679"/>
        <v>0</v>
      </c>
      <c r="H7715" s="210">
        <f t="shared" si="679"/>
        <v>0</v>
      </c>
      <c r="I7715" s="210">
        <f t="shared" si="679"/>
        <v>0</v>
      </c>
      <c r="J7715" s="210">
        <f t="shared" si="679"/>
        <v>0</v>
      </c>
      <c r="K7715" s="210">
        <f t="shared" si="679"/>
        <v>0</v>
      </c>
      <c r="L7715" s="210">
        <f t="shared" si="679"/>
        <v>0</v>
      </c>
      <c r="M7715" s="210">
        <f t="shared" si="679"/>
        <v>0</v>
      </c>
      <c r="N7715" s="210">
        <f t="shared" si="679"/>
        <v>0</v>
      </c>
      <c r="O7715" s="210">
        <f t="shared" si="679"/>
        <v>0</v>
      </c>
      <c r="P7715" s="210">
        <f t="shared" si="679"/>
        <v>0</v>
      </c>
      <c r="Q7715" s="210">
        <f t="shared" si="679"/>
        <v>0</v>
      </c>
      <c r="R7715" s="210">
        <f t="shared" si="679"/>
        <v>0</v>
      </c>
    </row>
    <row r="7716" spans="1:18" hidden="1" outlineLevel="2" x14ac:dyDescent="0.35">
      <c r="A7716" s="209" t="str">
        <f>'Usages mobilité'!A31</f>
        <v>Usage mobilité n°28</v>
      </c>
      <c r="B7716" s="209" t="s">
        <v>637</v>
      </c>
      <c r="C7716" s="209"/>
      <c r="D7716" s="210">
        <f>IF(B$7680&lt;&gt;"",IF(B$7680='Usages mobilité'!BF31,'Usages mobilité'!BD31,0),0)</f>
        <v>0</v>
      </c>
      <c r="E7716" s="210">
        <f t="shared" si="679"/>
        <v>0</v>
      </c>
      <c r="F7716" s="210">
        <f t="shared" si="679"/>
        <v>0</v>
      </c>
      <c r="G7716" s="210">
        <f t="shared" si="679"/>
        <v>0</v>
      </c>
      <c r="H7716" s="210">
        <f t="shared" si="679"/>
        <v>0</v>
      </c>
      <c r="I7716" s="210">
        <f t="shared" si="679"/>
        <v>0</v>
      </c>
      <c r="J7716" s="210">
        <f t="shared" si="679"/>
        <v>0</v>
      </c>
      <c r="K7716" s="210">
        <f t="shared" si="679"/>
        <v>0</v>
      </c>
      <c r="L7716" s="210">
        <f t="shared" si="679"/>
        <v>0</v>
      </c>
      <c r="M7716" s="210">
        <f t="shared" si="679"/>
        <v>0</v>
      </c>
      <c r="N7716" s="210">
        <f t="shared" si="679"/>
        <v>0</v>
      </c>
      <c r="O7716" s="210">
        <f t="shared" si="679"/>
        <v>0</v>
      </c>
      <c r="P7716" s="210">
        <f t="shared" si="679"/>
        <v>0</v>
      </c>
      <c r="Q7716" s="210">
        <f t="shared" si="679"/>
        <v>0</v>
      </c>
      <c r="R7716" s="210">
        <f t="shared" si="679"/>
        <v>0</v>
      </c>
    </row>
    <row r="7717" spans="1:18" hidden="1" outlineLevel="2" x14ac:dyDescent="0.35">
      <c r="A7717" s="209" t="str">
        <f>'Usages mobilité'!A32</f>
        <v>Usage mobilité n°29</v>
      </c>
      <c r="B7717" s="209" t="s">
        <v>637</v>
      </c>
      <c r="C7717" s="209"/>
      <c r="D7717" s="210">
        <f>IF(B$7680&lt;&gt;"",IF(B$7680='Usages mobilité'!BF32,'Usages mobilité'!BD32,0),0)</f>
        <v>0</v>
      </c>
      <c r="E7717" s="210">
        <f t="shared" si="679"/>
        <v>0</v>
      </c>
      <c r="F7717" s="210">
        <f t="shared" si="679"/>
        <v>0</v>
      </c>
      <c r="G7717" s="210">
        <f t="shared" si="679"/>
        <v>0</v>
      </c>
      <c r="H7717" s="210">
        <f t="shared" si="679"/>
        <v>0</v>
      </c>
      <c r="I7717" s="210">
        <f t="shared" si="679"/>
        <v>0</v>
      </c>
      <c r="J7717" s="210">
        <f t="shared" si="679"/>
        <v>0</v>
      </c>
      <c r="K7717" s="210">
        <f t="shared" si="679"/>
        <v>0</v>
      </c>
      <c r="L7717" s="210">
        <f t="shared" si="679"/>
        <v>0</v>
      </c>
      <c r="M7717" s="210">
        <f t="shared" si="679"/>
        <v>0</v>
      </c>
      <c r="N7717" s="210">
        <f t="shared" si="679"/>
        <v>0</v>
      </c>
      <c r="O7717" s="210">
        <f t="shared" si="679"/>
        <v>0</v>
      </c>
      <c r="P7717" s="210">
        <f t="shared" si="679"/>
        <v>0</v>
      </c>
      <c r="Q7717" s="210">
        <f t="shared" si="679"/>
        <v>0</v>
      </c>
      <c r="R7717" s="210">
        <f t="shared" si="679"/>
        <v>0</v>
      </c>
    </row>
    <row r="7718" spans="1:18" hidden="1" outlineLevel="2" x14ac:dyDescent="0.35">
      <c r="A7718" s="209" t="str">
        <f>'Usages mobilité'!A33</f>
        <v>Usage mobilité n°30</v>
      </c>
      <c r="B7718" s="209" t="s">
        <v>637</v>
      </c>
      <c r="C7718" s="209"/>
      <c r="D7718" s="210">
        <f>IF(B$7680&lt;&gt;"",IF(B$7680='Usages mobilité'!BF33,'Usages mobilité'!BD33,0),0)</f>
        <v>0</v>
      </c>
      <c r="E7718" s="210">
        <f t="shared" si="679"/>
        <v>0</v>
      </c>
      <c r="F7718" s="210">
        <f t="shared" si="679"/>
        <v>0</v>
      </c>
      <c r="G7718" s="210">
        <f t="shared" si="679"/>
        <v>0</v>
      </c>
      <c r="H7718" s="210">
        <f t="shared" si="679"/>
        <v>0</v>
      </c>
      <c r="I7718" s="210">
        <f t="shared" si="679"/>
        <v>0</v>
      </c>
      <c r="J7718" s="210">
        <f t="shared" si="679"/>
        <v>0</v>
      </c>
      <c r="K7718" s="210">
        <f t="shared" si="679"/>
        <v>0</v>
      </c>
      <c r="L7718" s="210">
        <f t="shared" si="679"/>
        <v>0</v>
      </c>
      <c r="M7718" s="210">
        <f t="shared" si="679"/>
        <v>0</v>
      </c>
      <c r="N7718" s="210">
        <f t="shared" si="679"/>
        <v>0</v>
      </c>
      <c r="O7718" s="210">
        <f t="shared" si="679"/>
        <v>0</v>
      </c>
      <c r="P7718" s="210">
        <f t="shared" si="679"/>
        <v>0</v>
      </c>
      <c r="Q7718" s="210">
        <f t="shared" si="679"/>
        <v>0</v>
      </c>
      <c r="R7718" s="210">
        <f t="shared" si="679"/>
        <v>0</v>
      </c>
    </row>
    <row r="7719" spans="1:18" hidden="1" outlineLevel="2" x14ac:dyDescent="0.35">
      <c r="A7719" s="209" t="str">
        <f>'Usages mobilité'!A34</f>
        <v>Usage mobilité n°31</v>
      </c>
      <c r="B7719" s="209" t="s">
        <v>637</v>
      </c>
      <c r="C7719" s="209"/>
      <c r="D7719" s="210">
        <f>IF(B$7680&lt;&gt;"",IF(B$7680='Usages mobilité'!BF34,'Usages mobilité'!BD34,0),0)</f>
        <v>0</v>
      </c>
      <c r="E7719" s="210">
        <f t="shared" ref="E7719:R7728" si="680">$D7719</f>
        <v>0</v>
      </c>
      <c r="F7719" s="210">
        <f t="shared" si="680"/>
        <v>0</v>
      </c>
      <c r="G7719" s="210">
        <f t="shared" si="680"/>
        <v>0</v>
      </c>
      <c r="H7719" s="210">
        <f t="shared" si="680"/>
        <v>0</v>
      </c>
      <c r="I7719" s="210">
        <f t="shared" si="680"/>
        <v>0</v>
      </c>
      <c r="J7719" s="210">
        <f t="shared" si="680"/>
        <v>0</v>
      </c>
      <c r="K7719" s="210">
        <f t="shared" si="680"/>
        <v>0</v>
      </c>
      <c r="L7719" s="210">
        <f t="shared" si="680"/>
        <v>0</v>
      </c>
      <c r="M7719" s="210">
        <f t="shared" si="680"/>
        <v>0</v>
      </c>
      <c r="N7719" s="210">
        <f t="shared" si="680"/>
        <v>0</v>
      </c>
      <c r="O7719" s="210">
        <f t="shared" si="680"/>
        <v>0</v>
      </c>
      <c r="P7719" s="210">
        <f t="shared" si="680"/>
        <v>0</v>
      </c>
      <c r="Q7719" s="210">
        <f t="shared" si="680"/>
        <v>0</v>
      </c>
      <c r="R7719" s="210">
        <f t="shared" si="680"/>
        <v>0</v>
      </c>
    </row>
    <row r="7720" spans="1:18" hidden="1" outlineLevel="2" x14ac:dyDescent="0.35">
      <c r="A7720" s="209" t="str">
        <f>'Usages mobilité'!A35</f>
        <v>Usage mobilité n°32</v>
      </c>
      <c r="B7720" s="209" t="s">
        <v>637</v>
      </c>
      <c r="C7720" s="209"/>
      <c r="D7720" s="210">
        <f>IF(B$7680&lt;&gt;"",IF(B$7680='Usages mobilité'!BF35,'Usages mobilité'!BD35,0),0)</f>
        <v>0</v>
      </c>
      <c r="E7720" s="210">
        <f t="shared" si="680"/>
        <v>0</v>
      </c>
      <c r="F7720" s="210">
        <f t="shared" si="680"/>
        <v>0</v>
      </c>
      <c r="G7720" s="210">
        <f t="shared" si="680"/>
        <v>0</v>
      </c>
      <c r="H7720" s="210">
        <f t="shared" si="680"/>
        <v>0</v>
      </c>
      <c r="I7720" s="210">
        <f t="shared" si="680"/>
        <v>0</v>
      </c>
      <c r="J7720" s="210">
        <f t="shared" si="680"/>
        <v>0</v>
      </c>
      <c r="K7720" s="210">
        <f t="shared" si="680"/>
        <v>0</v>
      </c>
      <c r="L7720" s="210">
        <f t="shared" si="680"/>
        <v>0</v>
      </c>
      <c r="M7720" s="210">
        <f t="shared" si="680"/>
        <v>0</v>
      </c>
      <c r="N7720" s="210">
        <f t="shared" si="680"/>
        <v>0</v>
      </c>
      <c r="O7720" s="210">
        <f t="shared" si="680"/>
        <v>0</v>
      </c>
      <c r="P7720" s="210">
        <f t="shared" si="680"/>
        <v>0</v>
      </c>
      <c r="Q7720" s="210">
        <f t="shared" si="680"/>
        <v>0</v>
      </c>
      <c r="R7720" s="210">
        <f t="shared" si="680"/>
        <v>0</v>
      </c>
    </row>
    <row r="7721" spans="1:18" hidden="1" outlineLevel="2" x14ac:dyDescent="0.35">
      <c r="A7721" s="209" t="str">
        <f>'Usages mobilité'!A36</f>
        <v>Usage mobilité n°33</v>
      </c>
      <c r="B7721" s="209" t="s">
        <v>637</v>
      </c>
      <c r="C7721" s="209"/>
      <c r="D7721" s="210">
        <f>IF(B$7680&lt;&gt;"",IF(B$7680='Usages mobilité'!BF36,'Usages mobilité'!BD36,0),0)</f>
        <v>0</v>
      </c>
      <c r="E7721" s="210">
        <f t="shared" si="680"/>
        <v>0</v>
      </c>
      <c r="F7721" s="210">
        <f t="shared" si="680"/>
        <v>0</v>
      </c>
      <c r="G7721" s="210">
        <f t="shared" si="680"/>
        <v>0</v>
      </c>
      <c r="H7721" s="210">
        <f t="shared" si="680"/>
        <v>0</v>
      </c>
      <c r="I7721" s="210">
        <f t="shared" si="680"/>
        <v>0</v>
      </c>
      <c r="J7721" s="210">
        <f t="shared" si="680"/>
        <v>0</v>
      </c>
      <c r="K7721" s="210">
        <f t="shared" si="680"/>
        <v>0</v>
      </c>
      <c r="L7721" s="210">
        <f t="shared" si="680"/>
        <v>0</v>
      </c>
      <c r="M7721" s="210">
        <f t="shared" si="680"/>
        <v>0</v>
      </c>
      <c r="N7721" s="210">
        <f t="shared" si="680"/>
        <v>0</v>
      </c>
      <c r="O7721" s="210">
        <f t="shared" si="680"/>
        <v>0</v>
      </c>
      <c r="P7721" s="210">
        <f t="shared" si="680"/>
        <v>0</v>
      </c>
      <c r="Q7721" s="210">
        <f t="shared" si="680"/>
        <v>0</v>
      </c>
      <c r="R7721" s="210">
        <f t="shared" si="680"/>
        <v>0</v>
      </c>
    </row>
    <row r="7722" spans="1:18" hidden="1" outlineLevel="2" x14ac:dyDescent="0.35">
      <c r="A7722" s="209" t="str">
        <f>'Usages mobilité'!A37</f>
        <v>Usage mobilité n°34</v>
      </c>
      <c r="B7722" s="209" t="s">
        <v>637</v>
      </c>
      <c r="C7722" s="209"/>
      <c r="D7722" s="210">
        <f>IF(B$7680&lt;&gt;"",IF(B$7680='Usages mobilité'!BF37,'Usages mobilité'!BD37,0),0)</f>
        <v>0</v>
      </c>
      <c r="E7722" s="210">
        <f t="shared" si="680"/>
        <v>0</v>
      </c>
      <c r="F7722" s="210">
        <f t="shared" si="680"/>
        <v>0</v>
      </c>
      <c r="G7722" s="210">
        <f t="shared" si="680"/>
        <v>0</v>
      </c>
      <c r="H7722" s="210">
        <f t="shared" si="680"/>
        <v>0</v>
      </c>
      <c r="I7722" s="210">
        <f t="shared" si="680"/>
        <v>0</v>
      </c>
      <c r="J7722" s="210">
        <f t="shared" si="680"/>
        <v>0</v>
      </c>
      <c r="K7722" s="210">
        <f t="shared" si="680"/>
        <v>0</v>
      </c>
      <c r="L7722" s="210">
        <f t="shared" si="680"/>
        <v>0</v>
      </c>
      <c r="M7722" s="210">
        <f t="shared" si="680"/>
        <v>0</v>
      </c>
      <c r="N7722" s="210">
        <f t="shared" si="680"/>
        <v>0</v>
      </c>
      <c r="O7722" s="210">
        <f t="shared" si="680"/>
        <v>0</v>
      </c>
      <c r="P7722" s="210">
        <f t="shared" si="680"/>
        <v>0</v>
      </c>
      <c r="Q7722" s="210">
        <f t="shared" si="680"/>
        <v>0</v>
      </c>
      <c r="R7722" s="210">
        <f t="shared" si="680"/>
        <v>0</v>
      </c>
    </row>
    <row r="7723" spans="1:18" hidden="1" outlineLevel="2" x14ac:dyDescent="0.35">
      <c r="A7723" s="209" t="str">
        <f>'Usages mobilité'!A38</f>
        <v>Usage mobilité n°35</v>
      </c>
      <c r="B7723" s="209" t="s">
        <v>637</v>
      </c>
      <c r="C7723" s="209"/>
      <c r="D7723" s="210">
        <f>IF(B$7680&lt;&gt;"",IF(B$7680='Usages mobilité'!BF38,'Usages mobilité'!BD38,0),0)</f>
        <v>0</v>
      </c>
      <c r="E7723" s="210">
        <f t="shared" si="680"/>
        <v>0</v>
      </c>
      <c r="F7723" s="210">
        <f t="shared" si="680"/>
        <v>0</v>
      </c>
      <c r="G7723" s="210">
        <f t="shared" si="680"/>
        <v>0</v>
      </c>
      <c r="H7723" s="210">
        <f t="shared" si="680"/>
        <v>0</v>
      </c>
      <c r="I7723" s="210">
        <f t="shared" si="680"/>
        <v>0</v>
      </c>
      <c r="J7723" s="210">
        <f t="shared" si="680"/>
        <v>0</v>
      </c>
      <c r="K7723" s="210">
        <f t="shared" si="680"/>
        <v>0</v>
      </c>
      <c r="L7723" s="210">
        <f t="shared" si="680"/>
        <v>0</v>
      </c>
      <c r="M7723" s="210">
        <f t="shared" si="680"/>
        <v>0</v>
      </c>
      <c r="N7723" s="210">
        <f t="shared" si="680"/>
        <v>0</v>
      </c>
      <c r="O7723" s="210">
        <f t="shared" si="680"/>
        <v>0</v>
      </c>
      <c r="P7723" s="210">
        <f t="shared" si="680"/>
        <v>0</v>
      </c>
      <c r="Q7723" s="210">
        <f t="shared" si="680"/>
        <v>0</v>
      </c>
      <c r="R7723" s="210">
        <f t="shared" si="680"/>
        <v>0</v>
      </c>
    </row>
    <row r="7724" spans="1:18" hidden="1" outlineLevel="2" x14ac:dyDescent="0.35">
      <c r="A7724" s="209" t="str">
        <f>'Usages mobilité'!A39</f>
        <v>Usage mobilité n°36</v>
      </c>
      <c r="B7724" s="209" t="s">
        <v>637</v>
      </c>
      <c r="C7724" s="209"/>
      <c r="D7724" s="210">
        <f>IF(B$7680&lt;&gt;"",IF(B$7680='Usages mobilité'!BF39,'Usages mobilité'!BD39,0),0)</f>
        <v>0</v>
      </c>
      <c r="E7724" s="210">
        <f t="shared" si="680"/>
        <v>0</v>
      </c>
      <c r="F7724" s="210">
        <f t="shared" si="680"/>
        <v>0</v>
      </c>
      <c r="G7724" s="210">
        <f t="shared" si="680"/>
        <v>0</v>
      </c>
      <c r="H7724" s="210">
        <f t="shared" si="680"/>
        <v>0</v>
      </c>
      <c r="I7724" s="210">
        <f t="shared" si="680"/>
        <v>0</v>
      </c>
      <c r="J7724" s="210">
        <f t="shared" si="680"/>
        <v>0</v>
      </c>
      <c r="K7724" s="210">
        <f t="shared" si="680"/>
        <v>0</v>
      </c>
      <c r="L7724" s="210">
        <f t="shared" si="680"/>
        <v>0</v>
      </c>
      <c r="M7724" s="210">
        <f t="shared" si="680"/>
        <v>0</v>
      </c>
      <c r="N7724" s="210">
        <f t="shared" si="680"/>
        <v>0</v>
      </c>
      <c r="O7724" s="210">
        <f t="shared" si="680"/>
        <v>0</v>
      </c>
      <c r="P7724" s="210">
        <f t="shared" si="680"/>
        <v>0</v>
      </c>
      <c r="Q7724" s="210">
        <f t="shared" si="680"/>
        <v>0</v>
      </c>
      <c r="R7724" s="210">
        <f t="shared" si="680"/>
        <v>0</v>
      </c>
    </row>
    <row r="7725" spans="1:18" hidden="1" outlineLevel="2" x14ac:dyDescent="0.35">
      <c r="A7725" s="209" t="str">
        <f>'Usages mobilité'!A40</f>
        <v>Usage mobilité n°37</v>
      </c>
      <c r="B7725" s="209" t="s">
        <v>637</v>
      </c>
      <c r="C7725" s="209"/>
      <c r="D7725" s="210">
        <f>IF(B$7680&lt;&gt;"",IF(B$7680='Usages mobilité'!BF40,'Usages mobilité'!BD40,0),0)</f>
        <v>0</v>
      </c>
      <c r="E7725" s="210">
        <f t="shared" si="680"/>
        <v>0</v>
      </c>
      <c r="F7725" s="210">
        <f t="shared" si="680"/>
        <v>0</v>
      </c>
      <c r="G7725" s="210">
        <f t="shared" si="680"/>
        <v>0</v>
      </c>
      <c r="H7725" s="210">
        <f t="shared" si="680"/>
        <v>0</v>
      </c>
      <c r="I7725" s="210">
        <f t="shared" si="680"/>
        <v>0</v>
      </c>
      <c r="J7725" s="210">
        <f t="shared" si="680"/>
        <v>0</v>
      </c>
      <c r="K7725" s="210">
        <f t="shared" si="680"/>
        <v>0</v>
      </c>
      <c r="L7725" s="210">
        <f t="shared" si="680"/>
        <v>0</v>
      </c>
      <c r="M7725" s="210">
        <f t="shared" si="680"/>
        <v>0</v>
      </c>
      <c r="N7725" s="210">
        <f t="shared" si="680"/>
        <v>0</v>
      </c>
      <c r="O7725" s="210">
        <f t="shared" si="680"/>
        <v>0</v>
      </c>
      <c r="P7725" s="210">
        <f t="shared" si="680"/>
        <v>0</v>
      </c>
      <c r="Q7725" s="210">
        <f t="shared" si="680"/>
        <v>0</v>
      </c>
      <c r="R7725" s="210">
        <f t="shared" si="680"/>
        <v>0</v>
      </c>
    </row>
    <row r="7726" spans="1:18" hidden="1" outlineLevel="2" x14ac:dyDescent="0.35">
      <c r="A7726" s="209" t="str">
        <f>'Usages mobilité'!A41</f>
        <v>Usage mobilité n°38</v>
      </c>
      <c r="B7726" s="209" t="s">
        <v>637</v>
      </c>
      <c r="C7726" s="209"/>
      <c r="D7726" s="210">
        <f>IF(B$7680&lt;&gt;"",IF(B$7680='Usages mobilité'!BF41,'Usages mobilité'!BD41,0),0)</f>
        <v>0</v>
      </c>
      <c r="E7726" s="210">
        <f t="shared" si="680"/>
        <v>0</v>
      </c>
      <c r="F7726" s="210">
        <f t="shared" si="680"/>
        <v>0</v>
      </c>
      <c r="G7726" s="210">
        <f t="shared" si="680"/>
        <v>0</v>
      </c>
      <c r="H7726" s="210">
        <f t="shared" si="680"/>
        <v>0</v>
      </c>
      <c r="I7726" s="210">
        <f t="shared" si="680"/>
        <v>0</v>
      </c>
      <c r="J7726" s="210">
        <f t="shared" si="680"/>
        <v>0</v>
      </c>
      <c r="K7726" s="210">
        <f t="shared" si="680"/>
        <v>0</v>
      </c>
      <c r="L7726" s="210">
        <f t="shared" si="680"/>
        <v>0</v>
      </c>
      <c r="M7726" s="210">
        <f t="shared" si="680"/>
        <v>0</v>
      </c>
      <c r="N7726" s="210">
        <f t="shared" si="680"/>
        <v>0</v>
      </c>
      <c r="O7726" s="210">
        <f t="shared" si="680"/>
        <v>0</v>
      </c>
      <c r="P7726" s="210">
        <f t="shared" si="680"/>
        <v>0</v>
      </c>
      <c r="Q7726" s="210">
        <f t="shared" si="680"/>
        <v>0</v>
      </c>
      <c r="R7726" s="210">
        <f t="shared" si="680"/>
        <v>0</v>
      </c>
    </row>
    <row r="7727" spans="1:18" hidden="1" outlineLevel="2" x14ac:dyDescent="0.35">
      <c r="A7727" s="209" t="str">
        <f>'Usages mobilité'!A42</f>
        <v>Usage mobilité n°39</v>
      </c>
      <c r="B7727" s="209" t="s">
        <v>637</v>
      </c>
      <c r="C7727" s="209"/>
      <c r="D7727" s="210">
        <f>IF(B$7680&lt;&gt;"",IF(B$7680='Usages mobilité'!BF42,'Usages mobilité'!BD42,0),0)</f>
        <v>0</v>
      </c>
      <c r="E7727" s="210">
        <f t="shared" si="680"/>
        <v>0</v>
      </c>
      <c r="F7727" s="210">
        <f t="shared" si="680"/>
        <v>0</v>
      </c>
      <c r="G7727" s="210">
        <f t="shared" si="680"/>
        <v>0</v>
      </c>
      <c r="H7727" s="210">
        <f t="shared" si="680"/>
        <v>0</v>
      </c>
      <c r="I7727" s="210">
        <f t="shared" si="680"/>
        <v>0</v>
      </c>
      <c r="J7727" s="210">
        <f t="shared" si="680"/>
        <v>0</v>
      </c>
      <c r="K7727" s="210">
        <f t="shared" si="680"/>
        <v>0</v>
      </c>
      <c r="L7727" s="210">
        <f t="shared" si="680"/>
        <v>0</v>
      </c>
      <c r="M7727" s="210">
        <f t="shared" si="680"/>
        <v>0</v>
      </c>
      <c r="N7727" s="210">
        <f t="shared" si="680"/>
        <v>0</v>
      </c>
      <c r="O7727" s="210">
        <f t="shared" si="680"/>
        <v>0</v>
      </c>
      <c r="P7727" s="210">
        <f t="shared" si="680"/>
        <v>0</v>
      </c>
      <c r="Q7727" s="210">
        <f t="shared" si="680"/>
        <v>0</v>
      </c>
      <c r="R7727" s="210">
        <f t="shared" si="680"/>
        <v>0</v>
      </c>
    </row>
    <row r="7728" spans="1:18" hidden="1" outlineLevel="2" x14ac:dyDescent="0.35">
      <c r="A7728" s="209" t="str">
        <f>'Usages mobilité'!A43</f>
        <v>Usage mobilité n°40</v>
      </c>
      <c r="B7728" s="209" t="s">
        <v>637</v>
      </c>
      <c r="C7728" s="209"/>
      <c r="D7728" s="210">
        <f>IF(B$7680&lt;&gt;"",IF(B$7680='Usages mobilité'!BF43,'Usages mobilité'!BD43,0),0)</f>
        <v>0</v>
      </c>
      <c r="E7728" s="210">
        <f t="shared" si="680"/>
        <v>0</v>
      </c>
      <c r="F7728" s="210">
        <f t="shared" si="680"/>
        <v>0</v>
      </c>
      <c r="G7728" s="210">
        <f t="shared" si="680"/>
        <v>0</v>
      </c>
      <c r="H7728" s="210">
        <f t="shared" si="680"/>
        <v>0</v>
      </c>
      <c r="I7728" s="210">
        <f t="shared" si="680"/>
        <v>0</v>
      </c>
      <c r="J7728" s="210">
        <f t="shared" si="680"/>
        <v>0</v>
      </c>
      <c r="K7728" s="210">
        <f t="shared" si="680"/>
        <v>0</v>
      </c>
      <c r="L7728" s="210">
        <f t="shared" si="680"/>
        <v>0</v>
      </c>
      <c r="M7728" s="210">
        <f t="shared" si="680"/>
        <v>0</v>
      </c>
      <c r="N7728" s="210">
        <f t="shared" si="680"/>
        <v>0</v>
      </c>
      <c r="O7728" s="210">
        <f t="shared" si="680"/>
        <v>0</v>
      </c>
      <c r="P7728" s="210">
        <f t="shared" si="680"/>
        <v>0</v>
      </c>
      <c r="Q7728" s="210">
        <f t="shared" si="680"/>
        <v>0</v>
      </c>
      <c r="R7728" s="210">
        <f t="shared" si="680"/>
        <v>0</v>
      </c>
    </row>
    <row r="7729" spans="1:18" hidden="1" outlineLevel="2" x14ac:dyDescent="0.35">
      <c r="A7729" s="209" t="str">
        <f>'Usages mobilité'!A44</f>
        <v>Usage mobilité n°41</v>
      </c>
      <c r="B7729" s="209" t="s">
        <v>637</v>
      </c>
      <c r="C7729" s="209"/>
      <c r="D7729" s="210">
        <f>IF(B$7680&lt;&gt;"",IF(B$7680='Usages mobilité'!BF44,'Usages mobilité'!BD44,0),0)</f>
        <v>0</v>
      </c>
      <c r="E7729" s="210">
        <f t="shared" ref="E7729:R7738" si="681">$D7729</f>
        <v>0</v>
      </c>
      <c r="F7729" s="210">
        <f t="shared" si="681"/>
        <v>0</v>
      </c>
      <c r="G7729" s="210">
        <f t="shared" si="681"/>
        <v>0</v>
      </c>
      <c r="H7729" s="210">
        <f t="shared" si="681"/>
        <v>0</v>
      </c>
      <c r="I7729" s="210">
        <f t="shared" si="681"/>
        <v>0</v>
      </c>
      <c r="J7729" s="210">
        <f t="shared" si="681"/>
        <v>0</v>
      </c>
      <c r="K7729" s="210">
        <f t="shared" si="681"/>
        <v>0</v>
      </c>
      <c r="L7729" s="210">
        <f t="shared" si="681"/>
        <v>0</v>
      </c>
      <c r="M7729" s="210">
        <f t="shared" si="681"/>
        <v>0</v>
      </c>
      <c r="N7729" s="210">
        <f t="shared" si="681"/>
        <v>0</v>
      </c>
      <c r="O7729" s="210">
        <f t="shared" si="681"/>
        <v>0</v>
      </c>
      <c r="P7729" s="210">
        <f t="shared" si="681"/>
        <v>0</v>
      </c>
      <c r="Q7729" s="210">
        <f t="shared" si="681"/>
        <v>0</v>
      </c>
      <c r="R7729" s="210">
        <f t="shared" si="681"/>
        <v>0</v>
      </c>
    </row>
    <row r="7730" spans="1:18" hidden="1" outlineLevel="2" x14ac:dyDescent="0.35">
      <c r="A7730" s="209" t="str">
        <f>'Usages mobilité'!A45</f>
        <v>Usage mobilité n°42</v>
      </c>
      <c r="B7730" s="209" t="s">
        <v>637</v>
      </c>
      <c r="C7730" s="209"/>
      <c r="D7730" s="210">
        <f>IF(B$7680&lt;&gt;"",IF(B$7680='Usages mobilité'!BF45,'Usages mobilité'!BD45,0),0)</f>
        <v>0</v>
      </c>
      <c r="E7730" s="210">
        <f t="shared" si="681"/>
        <v>0</v>
      </c>
      <c r="F7730" s="210">
        <f t="shared" si="681"/>
        <v>0</v>
      </c>
      <c r="G7730" s="210">
        <f t="shared" si="681"/>
        <v>0</v>
      </c>
      <c r="H7730" s="210">
        <f t="shared" si="681"/>
        <v>0</v>
      </c>
      <c r="I7730" s="210">
        <f t="shared" si="681"/>
        <v>0</v>
      </c>
      <c r="J7730" s="210">
        <f t="shared" si="681"/>
        <v>0</v>
      </c>
      <c r="K7730" s="210">
        <f t="shared" si="681"/>
        <v>0</v>
      </c>
      <c r="L7730" s="210">
        <f t="shared" si="681"/>
        <v>0</v>
      </c>
      <c r="M7730" s="210">
        <f t="shared" si="681"/>
        <v>0</v>
      </c>
      <c r="N7730" s="210">
        <f t="shared" si="681"/>
        <v>0</v>
      </c>
      <c r="O7730" s="210">
        <f t="shared" si="681"/>
        <v>0</v>
      </c>
      <c r="P7730" s="210">
        <f t="shared" si="681"/>
        <v>0</v>
      </c>
      <c r="Q7730" s="210">
        <f t="shared" si="681"/>
        <v>0</v>
      </c>
      <c r="R7730" s="210">
        <f t="shared" si="681"/>
        <v>0</v>
      </c>
    </row>
    <row r="7731" spans="1:18" hidden="1" outlineLevel="2" x14ac:dyDescent="0.35">
      <c r="A7731" s="209" t="str">
        <f>'Usages mobilité'!A46</f>
        <v>Usage mobilité n°43</v>
      </c>
      <c r="B7731" s="209" t="s">
        <v>637</v>
      </c>
      <c r="C7731" s="209"/>
      <c r="D7731" s="210">
        <f>IF(B$7680&lt;&gt;"",IF(B$7680='Usages mobilité'!BF46,'Usages mobilité'!BD46,0),0)</f>
        <v>0</v>
      </c>
      <c r="E7731" s="210">
        <f t="shared" si="681"/>
        <v>0</v>
      </c>
      <c r="F7731" s="210">
        <f t="shared" si="681"/>
        <v>0</v>
      </c>
      <c r="G7731" s="210">
        <f t="shared" si="681"/>
        <v>0</v>
      </c>
      <c r="H7731" s="210">
        <f t="shared" si="681"/>
        <v>0</v>
      </c>
      <c r="I7731" s="210">
        <f t="shared" si="681"/>
        <v>0</v>
      </c>
      <c r="J7731" s="210">
        <f t="shared" si="681"/>
        <v>0</v>
      </c>
      <c r="K7731" s="210">
        <f t="shared" si="681"/>
        <v>0</v>
      </c>
      <c r="L7731" s="210">
        <f t="shared" si="681"/>
        <v>0</v>
      </c>
      <c r="M7731" s="210">
        <f t="shared" si="681"/>
        <v>0</v>
      </c>
      <c r="N7731" s="210">
        <f t="shared" si="681"/>
        <v>0</v>
      </c>
      <c r="O7731" s="210">
        <f t="shared" si="681"/>
        <v>0</v>
      </c>
      <c r="P7731" s="210">
        <f t="shared" si="681"/>
        <v>0</v>
      </c>
      <c r="Q7731" s="210">
        <f t="shared" si="681"/>
        <v>0</v>
      </c>
      <c r="R7731" s="210">
        <f t="shared" si="681"/>
        <v>0</v>
      </c>
    </row>
    <row r="7732" spans="1:18" hidden="1" outlineLevel="2" x14ac:dyDescent="0.35">
      <c r="A7732" s="209" t="str">
        <f>'Usages mobilité'!A47</f>
        <v>Usage mobilité n°44</v>
      </c>
      <c r="B7732" s="209" t="s">
        <v>637</v>
      </c>
      <c r="C7732" s="209"/>
      <c r="D7732" s="210">
        <f>IF(B$7680&lt;&gt;"",IF(B$7680='Usages mobilité'!BF47,'Usages mobilité'!BD47,0),0)</f>
        <v>0</v>
      </c>
      <c r="E7732" s="210">
        <f t="shared" si="681"/>
        <v>0</v>
      </c>
      <c r="F7732" s="210">
        <f t="shared" si="681"/>
        <v>0</v>
      </c>
      <c r="G7732" s="210">
        <f t="shared" si="681"/>
        <v>0</v>
      </c>
      <c r="H7732" s="210">
        <f t="shared" si="681"/>
        <v>0</v>
      </c>
      <c r="I7732" s="210">
        <f t="shared" si="681"/>
        <v>0</v>
      </c>
      <c r="J7732" s="210">
        <f t="shared" si="681"/>
        <v>0</v>
      </c>
      <c r="K7732" s="210">
        <f t="shared" si="681"/>
        <v>0</v>
      </c>
      <c r="L7732" s="210">
        <f t="shared" si="681"/>
        <v>0</v>
      </c>
      <c r="M7732" s="210">
        <f t="shared" si="681"/>
        <v>0</v>
      </c>
      <c r="N7732" s="210">
        <f t="shared" si="681"/>
        <v>0</v>
      </c>
      <c r="O7732" s="210">
        <f t="shared" si="681"/>
        <v>0</v>
      </c>
      <c r="P7732" s="210">
        <f t="shared" si="681"/>
        <v>0</v>
      </c>
      <c r="Q7732" s="210">
        <f t="shared" si="681"/>
        <v>0</v>
      </c>
      <c r="R7732" s="210">
        <f t="shared" si="681"/>
        <v>0</v>
      </c>
    </row>
    <row r="7733" spans="1:18" hidden="1" outlineLevel="2" x14ac:dyDescent="0.35">
      <c r="A7733" s="209" t="str">
        <f>'Usages mobilité'!A48</f>
        <v>Usage mobilité n°45</v>
      </c>
      <c r="B7733" s="209" t="s">
        <v>637</v>
      </c>
      <c r="C7733" s="209"/>
      <c r="D7733" s="210">
        <f>IF(B$7680&lt;&gt;"",IF(B$7680='Usages mobilité'!BF48,'Usages mobilité'!BD48,0),0)</f>
        <v>0</v>
      </c>
      <c r="E7733" s="210">
        <f t="shared" si="681"/>
        <v>0</v>
      </c>
      <c r="F7733" s="210">
        <f t="shared" si="681"/>
        <v>0</v>
      </c>
      <c r="G7733" s="210">
        <f t="shared" si="681"/>
        <v>0</v>
      </c>
      <c r="H7733" s="210">
        <f t="shared" si="681"/>
        <v>0</v>
      </c>
      <c r="I7733" s="210">
        <f t="shared" si="681"/>
        <v>0</v>
      </c>
      <c r="J7733" s="210">
        <f t="shared" si="681"/>
        <v>0</v>
      </c>
      <c r="K7733" s="210">
        <f t="shared" si="681"/>
        <v>0</v>
      </c>
      <c r="L7733" s="210">
        <f t="shared" si="681"/>
        <v>0</v>
      </c>
      <c r="M7733" s="210">
        <f t="shared" si="681"/>
        <v>0</v>
      </c>
      <c r="N7733" s="210">
        <f t="shared" si="681"/>
        <v>0</v>
      </c>
      <c r="O7733" s="210">
        <f t="shared" si="681"/>
        <v>0</v>
      </c>
      <c r="P7733" s="210">
        <f t="shared" si="681"/>
        <v>0</v>
      </c>
      <c r="Q7733" s="210">
        <f t="shared" si="681"/>
        <v>0</v>
      </c>
      <c r="R7733" s="210">
        <f t="shared" si="681"/>
        <v>0</v>
      </c>
    </row>
    <row r="7734" spans="1:18" hidden="1" outlineLevel="2" x14ac:dyDescent="0.35">
      <c r="A7734" s="209" t="str">
        <f>'Usages mobilité'!A49</f>
        <v>Usage mobilité n°46</v>
      </c>
      <c r="B7734" s="209" t="s">
        <v>637</v>
      </c>
      <c r="C7734" s="209"/>
      <c r="D7734" s="210">
        <f>IF(B$7680&lt;&gt;"",IF(B$7680='Usages mobilité'!BF49,'Usages mobilité'!BD49,0),0)</f>
        <v>0</v>
      </c>
      <c r="E7734" s="210">
        <f t="shared" si="681"/>
        <v>0</v>
      </c>
      <c r="F7734" s="210">
        <f t="shared" si="681"/>
        <v>0</v>
      </c>
      <c r="G7734" s="210">
        <f t="shared" si="681"/>
        <v>0</v>
      </c>
      <c r="H7734" s="210">
        <f t="shared" si="681"/>
        <v>0</v>
      </c>
      <c r="I7734" s="210">
        <f t="shared" si="681"/>
        <v>0</v>
      </c>
      <c r="J7734" s="210">
        <f t="shared" si="681"/>
        <v>0</v>
      </c>
      <c r="K7734" s="210">
        <f t="shared" si="681"/>
        <v>0</v>
      </c>
      <c r="L7734" s="210">
        <f t="shared" si="681"/>
        <v>0</v>
      </c>
      <c r="M7734" s="210">
        <f t="shared" si="681"/>
        <v>0</v>
      </c>
      <c r="N7734" s="210">
        <f t="shared" si="681"/>
        <v>0</v>
      </c>
      <c r="O7734" s="210">
        <f t="shared" si="681"/>
        <v>0</v>
      </c>
      <c r="P7734" s="210">
        <f t="shared" si="681"/>
        <v>0</v>
      </c>
      <c r="Q7734" s="210">
        <f t="shared" si="681"/>
        <v>0</v>
      </c>
      <c r="R7734" s="210">
        <f t="shared" si="681"/>
        <v>0</v>
      </c>
    </row>
    <row r="7735" spans="1:18" hidden="1" outlineLevel="2" x14ac:dyDescent="0.35">
      <c r="A7735" s="209" t="str">
        <f>'Usages mobilité'!A50</f>
        <v>Usage mobilité n°47</v>
      </c>
      <c r="B7735" s="209" t="s">
        <v>637</v>
      </c>
      <c r="C7735" s="209"/>
      <c r="D7735" s="210">
        <f>IF(B$7680&lt;&gt;"",IF(B$7680='Usages mobilité'!BF50,'Usages mobilité'!BD50,0),0)</f>
        <v>0</v>
      </c>
      <c r="E7735" s="210">
        <f t="shared" si="681"/>
        <v>0</v>
      </c>
      <c r="F7735" s="210">
        <f t="shared" si="681"/>
        <v>0</v>
      </c>
      <c r="G7735" s="210">
        <f t="shared" si="681"/>
        <v>0</v>
      </c>
      <c r="H7735" s="210">
        <f t="shared" si="681"/>
        <v>0</v>
      </c>
      <c r="I7735" s="210">
        <f t="shared" si="681"/>
        <v>0</v>
      </c>
      <c r="J7735" s="210">
        <f t="shared" si="681"/>
        <v>0</v>
      </c>
      <c r="K7735" s="210">
        <f t="shared" si="681"/>
        <v>0</v>
      </c>
      <c r="L7735" s="210">
        <f t="shared" si="681"/>
        <v>0</v>
      </c>
      <c r="M7735" s="210">
        <f t="shared" si="681"/>
        <v>0</v>
      </c>
      <c r="N7735" s="210">
        <f t="shared" si="681"/>
        <v>0</v>
      </c>
      <c r="O7735" s="210">
        <f t="shared" si="681"/>
        <v>0</v>
      </c>
      <c r="P7735" s="210">
        <f t="shared" si="681"/>
        <v>0</v>
      </c>
      <c r="Q7735" s="210">
        <f t="shared" si="681"/>
        <v>0</v>
      </c>
      <c r="R7735" s="210">
        <f t="shared" si="681"/>
        <v>0</v>
      </c>
    </row>
    <row r="7736" spans="1:18" hidden="1" outlineLevel="2" x14ac:dyDescent="0.35">
      <c r="A7736" s="209" t="str">
        <f>'Usages mobilité'!A51</f>
        <v>Usage mobilité n°48</v>
      </c>
      <c r="B7736" s="209" t="s">
        <v>637</v>
      </c>
      <c r="C7736" s="209"/>
      <c r="D7736" s="210">
        <f>IF(B$7680&lt;&gt;"",IF(B$7680='Usages mobilité'!BF51,'Usages mobilité'!BD51,0),0)</f>
        <v>0</v>
      </c>
      <c r="E7736" s="210">
        <f t="shared" si="681"/>
        <v>0</v>
      </c>
      <c r="F7736" s="210">
        <f t="shared" si="681"/>
        <v>0</v>
      </c>
      <c r="G7736" s="210">
        <f t="shared" si="681"/>
        <v>0</v>
      </c>
      <c r="H7736" s="210">
        <f t="shared" si="681"/>
        <v>0</v>
      </c>
      <c r="I7736" s="210">
        <f t="shared" si="681"/>
        <v>0</v>
      </c>
      <c r="J7736" s="210">
        <f t="shared" si="681"/>
        <v>0</v>
      </c>
      <c r="K7736" s="210">
        <f t="shared" si="681"/>
        <v>0</v>
      </c>
      <c r="L7736" s="210">
        <f t="shared" si="681"/>
        <v>0</v>
      </c>
      <c r="M7736" s="210">
        <f t="shared" si="681"/>
        <v>0</v>
      </c>
      <c r="N7736" s="210">
        <f t="shared" si="681"/>
        <v>0</v>
      </c>
      <c r="O7736" s="210">
        <f t="shared" si="681"/>
        <v>0</v>
      </c>
      <c r="P7736" s="210">
        <f t="shared" si="681"/>
        <v>0</v>
      </c>
      <c r="Q7736" s="210">
        <f t="shared" si="681"/>
        <v>0</v>
      </c>
      <c r="R7736" s="210">
        <f t="shared" si="681"/>
        <v>0</v>
      </c>
    </row>
    <row r="7737" spans="1:18" hidden="1" outlineLevel="2" x14ac:dyDescent="0.35">
      <c r="A7737" s="209" t="str">
        <f>'Usages mobilité'!A52</f>
        <v>Usage mobilité n°49</v>
      </c>
      <c r="B7737" s="209" t="s">
        <v>637</v>
      </c>
      <c r="C7737" s="209"/>
      <c r="D7737" s="210">
        <f>IF(B$7680&lt;&gt;"",IF(B$7680='Usages mobilité'!BF52,'Usages mobilité'!BD52,0),0)</f>
        <v>0</v>
      </c>
      <c r="E7737" s="210">
        <f t="shared" si="681"/>
        <v>0</v>
      </c>
      <c r="F7737" s="210">
        <f t="shared" si="681"/>
        <v>0</v>
      </c>
      <c r="G7737" s="210">
        <f t="shared" si="681"/>
        <v>0</v>
      </c>
      <c r="H7737" s="210">
        <f t="shared" si="681"/>
        <v>0</v>
      </c>
      <c r="I7737" s="210">
        <f t="shared" si="681"/>
        <v>0</v>
      </c>
      <c r="J7737" s="210">
        <f t="shared" si="681"/>
        <v>0</v>
      </c>
      <c r="K7737" s="210">
        <f t="shared" si="681"/>
        <v>0</v>
      </c>
      <c r="L7737" s="210">
        <f t="shared" si="681"/>
        <v>0</v>
      </c>
      <c r="M7737" s="210">
        <f t="shared" si="681"/>
        <v>0</v>
      </c>
      <c r="N7737" s="210">
        <f t="shared" si="681"/>
        <v>0</v>
      </c>
      <c r="O7737" s="210">
        <f t="shared" si="681"/>
        <v>0</v>
      </c>
      <c r="P7737" s="210">
        <f t="shared" si="681"/>
        <v>0</v>
      </c>
      <c r="Q7737" s="210">
        <f t="shared" si="681"/>
        <v>0</v>
      </c>
      <c r="R7737" s="210">
        <f t="shared" si="681"/>
        <v>0</v>
      </c>
    </row>
    <row r="7738" spans="1:18" hidden="1" outlineLevel="2" x14ac:dyDescent="0.35">
      <c r="A7738" s="209" t="str">
        <f>'Usages mobilité'!A53</f>
        <v>Usage mobilité n°50</v>
      </c>
      <c r="B7738" s="209" t="s">
        <v>637</v>
      </c>
      <c r="C7738" s="209"/>
      <c r="D7738" s="210">
        <f>IF(B$7680&lt;&gt;"",IF(B$7680='Usages mobilité'!BF53,'Usages mobilité'!BD53,0),0)</f>
        <v>0</v>
      </c>
      <c r="E7738" s="210">
        <f t="shared" si="681"/>
        <v>0</v>
      </c>
      <c r="F7738" s="210">
        <f t="shared" si="681"/>
        <v>0</v>
      </c>
      <c r="G7738" s="210">
        <f t="shared" si="681"/>
        <v>0</v>
      </c>
      <c r="H7738" s="210">
        <f t="shared" si="681"/>
        <v>0</v>
      </c>
      <c r="I7738" s="210">
        <f t="shared" si="681"/>
        <v>0</v>
      </c>
      <c r="J7738" s="210">
        <f t="shared" si="681"/>
        <v>0</v>
      </c>
      <c r="K7738" s="210">
        <f t="shared" si="681"/>
        <v>0</v>
      </c>
      <c r="L7738" s="210">
        <f t="shared" si="681"/>
        <v>0</v>
      </c>
      <c r="M7738" s="210">
        <f t="shared" si="681"/>
        <v>0</v>
      </c>
      <c r="N7738" s="210">
        <f t="shared" si="681"/>
        <v>0</v>
      </c>
      <c r="O7738" s="210">
        <f t="shared" si="681"/>
        <v>0</v>
      </c>
      <c r="P7738" s="210">
        <f t="shared" si="681"/>
        <v>0</v>
      </c>
      <c r="Q7738" s="210">
        <f t="shared" si="681"/>
        <v>0</v>
      </c>
      <c r="R7738" s="210">
        <f t="shared" si="681"/>
        <v>0</v>
      </c>
    </row>
    <row r="7739" spans="1:18" hidden="1" outlineLevel="1" collapsed="1" x14ac:dyDescent="0.35">
      <c r="A7739" s="209" t="s">
        <v>643</v>
      </c>
      <c r="B7739" s="209"/>
      <c r="C7739" s="209"/>
      <c r="D7739" s="210">
        <f t="shared" ref="D7739:R7739" si="682">SUM(D7689:D7738)</f>
        <v>0</v>
      </c>
      <c r="E7739" s="210">
        <f t="shared" si="682"/>
        <v>0</v>
      </c>
      <c r="F7739" s="210">
        <f t="shared" si="682"/>
        <v>0</v>
      </c>
      <c r="G7739" s="210">
        <f t="shared" si="682"/>
        <v>0</v>
      </c>
      <c r="H7739" s="210">
        <f t="shared" si="682"/>
        <v>0</v>
      </c>
      <c r="I7739" s="210">
        <f t="shared" si="682"/>
        <v>0</v>
      </c>
      <c r="J7739" s="210">
        <f t="shared" si="682"/>
        <v>0</v>
      </c>
      <c r="K7739" s="210">
        <f t="shared" si="682"/>
        <v>0</v>
      </c>
      <c r="L7739" s="210">
        <f t="shared" si="682"/>
        <v>0</v>
      </c>
      <c r="M7739" s="210">
        <f t="shared" si="682"/>
        <v>0</v>
      </c>
      <c r="N7739" s="210">
        <f t="shared" si="682"/>
        <v>0</v>
      </c>
      <c r="O7739" s="210">
        <f t="shared" si="682"/>
        <v>0</v>
      </c>
      <c r="P7739" s="210">
        <f t="shared" si="682"/>
        <v>0</v>
      </c>
      <c r="Q7739" s="210">
        <f t="shared" si="682"/>
        <v>0</v>
      </c>
      <c r="R7739" s="210">
        <f t="shared" si="682"/>
        <v>0</v>
      </c>
    </row>
    <row r="7740" spans="1:18" hidden="1" outlineLevel="2" x14ac:dyDescent="0.35">
      <c r="A7740" s="209" t="str">
        <f>'Usages mobilité'!A4</f>
        <v>Usage mobilité n°1</v>
      </c>
      <c r="B7740" s="209" t="s">
        <v>639</v>
      </c>
      <c r="C7740" s="209"/>
      <c r="D7740" s="210">
        <f>D7689*'Usages mobilité'!$BG4*(1+'Usages mobilité'!$BH4)^(D$7683-$D$7683)/1000</f>
        <v>0</v>
      </c>
      <c r="E7740" s="210">
        <f>E7689*'Usages mobilité'!$BG4*(1+'Usages mobilité'!$BH4)^(E$7683-$D$7683)/1000</f>
        <v>0</v>
      </c>
      <c r="F7740" s="210">
        <f>F7689*'Usages mobilité'!$BG4*(1+'Usages mobilité'!$BH4)^(F$7683-$D$7683)/1000</f>
        <v>0</v>
      </c>
      <c r="G7740" s="210">
        <f>G7689*'Usages mobilité'!$BG4*(1+'Usages mobilité'!$BH4)^(G$7683-$D$7683)/1000</f>
        <v>0</v>
      </c>
      <c r="H7740" s="210">
        <f>H7689*'Usages mobilité'!$BG4*(1+'Usages mobilité'!$BH4)^(H$7683-$D$7683)/1000</f>
        <v>0</v>
      </c>
      <c r="I7740" s="210">
        <f>I7689*'Usages mobilité'!$BG4*(1+'Usages mobilité'!$BH4)^(I$7683-$D$7683)/1000</f>
        <v>0</v>
      </c>
      <c r="J7740" s="210">
        <f>J7689*'Usages mobilité'!$BG4*(1+'Usages mobilité'!$BH4)^(J$7683-$D$7683)/1000</f>
        <v>0</v>
      </c>
      <c r="K7740" s="210">
        <f>K7689*'Usages mobilité'!$BG4*(1+'Usages mobilité'!$BH4)^(K$7683-$D$7683)/1000</f>
        <v>0</v>
      </c>
      <c r="L7740" s="210">
        <f>L7689*'Usages mobilité'!$BG4*(1+'Usages mobilité'!$BH4)^(L$7683-$D$7683)/1000</f>
        <v>0</v>
      </c>
      <c r="M7740" s="210">
        <f>M7689*'Usages mobilité'!$BG4*(1+'Usages mobilité'!$BH4)^(M$7683-$D$7683)/1000</f>
        <v>0</v>
      </c>
      <c r="N7740" s="210">
        <f>N7689*'Usages mobilité'!$BG4*(1+'Usages mobilité'!$BH4)^(N$7683-$D$7683)/1000</f>
        <v>0</v>
      </c>
      <c r="O7740" s="210">
        <f>O7689*'Usages mobilité'!$BG4*(1+'Usages mobilité'!$BH4)^(O$7683-$D$7683)/1000</f>
        <v>0</v>
      </c>
      <c r="P7740" s="210">
        <f>P7689*'Usages mobilité'!$BG4*(1+'Usages mobilité'!$BH4)^(P$7683-$D$7683)/1000</f>
        <v>0</v>
      </c>
      <c r="Q7740" s="210">
        <f>Q7689*'Usages mobilité'!$BG4*(1+'Usages mobilité'!$BH4)^(Q$7683-$D$7683)/1000</f>
        <v>0</v>
      </c>
      <c r="R7740" s="210">
        <f>R7689*'Usages mobilité'!$BG4*(1+'Usages mobilité'!$BH4)^(R$7683-$D$7683)/1000</f>
        <v>0</v>
      </c>
    </row>
    <row r="7741" spans="1:18" hidden="1" outlineLevel="2" x14ac:dyDescent="0.35">
      <c r="A7741" s="209" t="str">
        <f>'Usages mobilité'!A5</f>
        <v>Usage mobilité n°2</v>
      </c>
      <c r="B7741" s="209" t="s">
        <v>639</v>
      </c>
      <c r="C7741" s="209"/>
      <c r="D7741" s="210">
        <f>D7690*'Usages mobilité'!$BG5*(1+'Usages mobilité'!$BH5)^(D$7683-$D$7683)/1000</f>
        <v>0</v>
      </c>
      <c r="E7741" s="210">
        <f>E7690*'Usages mobilité'!$BG5*(1+'Usages mobilité'!$BH5)^(E$7683-$D$7683)/1000</f>
        <v>0</v>
      </c>
      <c r="F7741" s="210">
        <f>F7690*'Usages mobilité'!$BG5*(1+'Usages mobilité'!$BH5)^(F$7683-$D$7683)/1000</f>
        <v>0</v>
      </c>
      <c r="G7741" s="210">
        <f>G7690*'Usages mobilité'!$BG5*(1+'Usages mobilité'!$BH5)^(G$7683-$D$7683)/1000</f>
        <v>0</v>
      </c>
      <c r="H7741" s="210">
        <f>H7690*'Usages mobilité'!$BG5*(1+'Usages mobilité'!$BH5)^(H$7683-$D$7683)/1000</f>
        <v>0</v>
      </c>
      <c r="I7741" s="210">
        <f>I7690*'Usages mobilité'!$BG5*(1+'Usages mobilité'!$BH5)^(I$7683-$D$7683)/1000</f>
        <v>0</v>
      </c>
      <c r="J7741" s="210">
        <f>J7690*'Usages mobilité'!$BG5*(1+'Usages mobilité'!$BH5)^(J$7683-$D$7683)/1000</f>
        <v>0</v>
      </c>
      <c r="K7741" s="210">
        <f>K7690*'Usages mobilité'!$BG5*(1+'Usages mobilité'!$BH5)^(K$7683-$D$7683)/1000</f>
        <v>0</v>
      </c>
      <c r="L7741" s="210">
        <f>L7690*'Usages mobilité'!$BG5*(1+'Usages mobilité'!$BH5)^(L$7683-$D$7683)/1000</f>
        <v>0</v>
      </c>
      <c r="M7741" s="210">
        <f>M7690*'Usages mobilité'!$BG5*(1+'Usages mobilité'!$BH5)^(M$7683-$D$7683)/1000</f>
        <v>0</v>
      </c>
      <c r="N7741" s="210">
        <f>N7690*'Usages mobilité'!$BG5*(1+'Usages mobilité'!$BH5)^(N$7683-$D$7683)/1000</f>
        <v>0</v>
      </c>
      <c r="O7741" s="210">
        <f>O7690*'Usages mobilité'!$BG5*(1+'Usages mobilité'!$BH5)^(O$7683-$D$7683)/1000</f>
        <v>0</v>
      </c>
      <c r="P7741" s="210">
        <f>P7690*'Usages mobilité'!$BG5*(1+'Usages mobilité'!$BH5)^(P$7683-$D$7683)/1000</f>
        <v>0</v>
      </c>
      <c r="Q7741" s="210">
        <f>Q7690*'Usages mobilité'!$BG5*(1+'Usages mobilité'!$BH5)^(Q$7683-$D$7683)/1000</f>
        <v>0</v>
      </c>
      <c r="R7741" s="210">
        <f>R7690*'Usages mobilité'!$BG5*(1+'Usages mobilité'!$BH5)^(R$7683-$D$7683)/1000</f>
        <v>0</v>
      </c>
    </row>
    <row r="7742" spans="1:18" hidden="1" outlineLevel="2" x14ac:dyDescent="0.35">
      <c r="A7742" s="209" t="str">
        <f>'Usages mobilité'!A6</f>
        <v>Usage mobilité n°3</v>
      </c>
      <c r="B7742" s="209" t="s">
        <v>639</v>
      </c>
      <c r="C7742" s="209"/>
      <c r="D7742" s="210">
        <f>D7691*'Usages mobilité'!$BG6*(1+'Usages mobilité'!$BH6)^(D$7683-$D$7683)/1000</f>
        <v>0</v>
      </c>
      <c r="E7742" s="210">
        <f>E7691*'Usages mobilité'!$BG6*(1+'Usages mobilité'!$BH6)^(E$7683-$D$7683)/1000</f>
        <v>0</v>
      </c>
      <c r="F7742" s="210">
        <f>F7691*'Usages mobilité'!$BG6*(1+'Usages mobilité'!$BH6)^(F$7683-$D$7683)/1000</f>
        <v>0</v>
      </c>
      <c r="G7742" s="210">
        <f>G7691*'Usages mobilité'!$BG6*(1+'Usages mobilité'!$BH6)^(G$7683-$D$7683)/1000</f>
        <v>0</v>
      </c>
      <c r="H7742" s="210">
        <f>H7691*'Usages mobilité'!$BG6*(1+'Usages mobilité'!$BH6)^(H$7683-$D$7683)/1000</f>
        <v>0</v>
      </c>
      <c r="I7742" s="210">
        <f>I7691*'Usages mobilité'!$BG6*(1+'Usages mobilité'!$BH6)^(I$7683-$D$7683)/1000</f>
        <v>0</v>
      </c>
      <c r="J7742" s="210">
        <f>J7691*'Usages mobilité'!$BG6*(1+'Usages mobilité'!$BH6)^(J$7683-$D$7683)/1000</f>
        <v>0</v>
      </c>
      <c r="K7742" s="210">
        <f>K7691*'Usages mobilité'!$BG6*(1+'Usages mobilité'!$BH6)^(K$7683-$D$7683)/1000</f>
        <v>0</v>
      </c>
      <c r="L7742" s="210">
        <f>L7691*'Usages mobilité'!$BG6*(1+'Usages mobilité'!$BH6)^(L$7683-$D$7683)/1000</f>
        <v>0</v>
      </c>
      <c r="M7742" s="210">
        <f>M7691*'Usages mobilité'!$BG6*(1+'Usages mobilité'!$BH6)^(M$7683-$D$7683)/1000</f>
        <v>0</v>
      </c>
      <c r="N7742" s="210">
        <f>N7691*'Usages mobilité'!$BG6*(1+'Usages mobilité'!$BH6)^(N$7683-$D$7683)/1000</f>
        <v>0</v>
      </c>
      <c r="O7742" s="210">
        <f>O7691*'Usages mobilité'!$BG6*(1+'Usages mobilité'!$BH6)^(O$7683-$D$7683)/1000</f>
        <v>0</v>
      </c>
      <c r="P7742" s="210">
        <f>P7691*'Usages mobilité'!$BG6*(1+'Usages mobilité'!$BH6)^(P$7683-$D$7683)/1000</f>
        <v>0</v>
      </c>
      <c r="Q7742" s="210">
        <f>Q7691*'Usages mobilité'!$BG6*(1+'Usages mobilité'!$BH6)^(Q$7683-$D$7683)/1000</f>
        <v>0</v>
      </c>
      <c r="R7742" s="210">
        <f>R7691*'Usages mobilité'!$BG6*(1+'Usages mobilité'!$BH6)^(R$7683-$D$7683)/1000</f>
        <v>0</v>
      </c>
    </row>
    <row r="7743" spans="1:18" hidden="1" outlineLevel="2" x14ac:dyDescent="0.35">
      <c r="A7743" s="209" t="str">
        <f>'Usages mobilité'!A7</f>
        <v>Usage mobilité n°4</v>
      </c>
      <c r="B7743" s="209" t="s">
        <v>639</v>
      </c>
      <c r="C7743" s="209"/>
      <c r="D7743" s="210">
        <f>D7692*'Usages mobilité'!$BG7*(1+'Usages mobilité'!$BH7)^(D$7683-$D$7683)/1000</f>
        <v>0</v>
      </c>
      <c r="E7743" s="210">
        <f>E7692*'Usages mobilité'!$BG7*(1+'Usages mobilité'!$BH7)^(E$7683-$D$7683)/1000</f>
        <v>0</v>
      </c>
      <c r="F7743" s="210">
        <f>F7692*'Usages mobilité'!$BG7*(1+'Usages mobilité'!$BH7)^(F$7683-$D$7683)/1000</f>
        <v>0</v>
      </c>
      <c r="G7743" s="210">
        <f>G7692*'Usages mobilité'!$BG7*(1+'Usages mobilité'!$BH7)^(G$7683-$D$7683)/1000</f>
        <v>0</v>
      </c>
      <c r="H7743" s="210">
        <f>H7692*'Usages mobilité'!$BG7*(1+'Usages mobilité'!$BH7)^(H$7683-$D$7683)/1000</f>
        <v>0</v>
      </c>
      <c r="I7743" s="210">
        <f>I7692*'Usages mobilité'!$BG7*(1+'Usages mobilité'!$BH7)^(I$7683-$D$7683)/1000</f>
        <v>0</v>
      </c>
      <c r="J7743" s="210">
        <f>J7692*'Usages mobilité'!$BG7*(1+'Usages mobilité'!$BH7)^(J$7683-$D$7683)/1000</f>
        <v>0</v>
      </c>
      <c r="K7743" s="210">
        <f>K7692*'Usages mobilité'!$BG7*(1+'Usages mobilité'!$BH7)^(K$7683-$D$7683)/1000</f>
        <v>0</v>
      </c>
      <c r="L7743" s="210">
        <f>L7692*'Usages mobilité'!$BG7*(1+'Usages mobilité'!$BH7)^(L$7683-$D$7683)/1000</f>
        <v>0</v>
      </c>
      <c r="M7743" s="210">
        <f>M7692*'Usages mobilité'!$BG7*(1+'Usages mobilité'!$BH7)^(M$7683-$D$7683)/1000</f>
        <v>0</v>
      </c>
      <c r="N7743" s="210">
        <f>N7692*'Usages mobilité'!$BG7*(1+'Usages mobilité'!$BH7)^(N$7683-$D$7683)/1000</f>
        <v>0</v>
      </c>
      <c r="O7743" s="210">
        <f>O7692*'Usages mobilité'!$BG7*(1+'Usages mobilité'!$BH7)^(O$7683-$D$7683)/1000</f>
        <v>0</v>
      </c>
      <c r="P7743" s="210">
        <f>P7692*'Usages mobilité'!$BG7*(1+'Usages mobilité'!$BH7)^(P$7683-$D$7683)/1000</f>
        <v>0</v>
      </c>
      <c r="Q7743" s="210">
        <f>Q7692*'Usages mobilité'!$BG7*(1+'Usages mobilité'!$BH7)^(Q$7683-$D$7683)/1000</f>
        <v>0</v>
      </c>
      <c r="R7743" s="210">
        <f>R7692*'Usages mobilité'!$BG7*(1+'Usages mobilité'!$BH7)^(R$7683-$D$7683)/1000</f>
        <v>0</v>
      </c>
    </row>
    <row r="7744" spans="1:18" hidden="1" outlineLevel="2" x14ac:dyDescent="0.35">
      <c r="A7744" s="209" t="str">
        <f>'Usages mobilité'!A8</f>
        <v>Usage mobilité n°5</v>
      </c>
      <c r="B7744" s="209" t="s">
        <v>639</v>
      </c>
      <c r="C7744" s="209"/>
      <c r="D7744" s="210">
        <f>D7693*'Usages mobilité'!$BG8*(1+'Usages mobilité'!$BH8)^(D$7683-$D$7683)/1000</f>
        <v>0</v>
      </c>
      <c r="E7744" s="210">
        <f>E7693*'Usages mobilité'!$BG8*(1+'Usages mobilité'!$BH8)^(E$7683-$D$7683)/1000</f>
        <v>0</v>
      </c>
      <c r="F7744" s="210">
        <f>F7693*'Usages mobilité'!$BG8*(1+'Usages mobilité'!$BH8)^(F$7683-$D$7683)/1000</f>
        <v>0</v>
      </c>
      <c r="G7744" s="210">
        <f>G7693*'Usages mobilité'!$BG8*(1+'Usages mobilité'!$BH8)^(G$7683-$D$7683)/1000</f>
        <v>0</v>
      </c>
      <c r="H7744" s="210">
        <f>H7693*'Usages mobilité'!$BG8*(1+'Usages mobilité'!$BH8)^(H$7683-$D$7683)/1000</f>
        <v>0</v>
      </c>
      <c r="I7744" s="210">
        <f>I7693*'Usages mobilité'!$BG8*(1+'Usages mobilité'!$BH8)^(I$7683-$D$7683)/1000</f>
        <v>0</v>
      </c>
      <c r="J7744" s="210">
        <f>J7693*'Usages mobilité'!$BG8*(1+'Usages mobilité'!$BH8)^(J$7683-$D$7683)/1000</f>
        <v>0</v>
      </c>
      <c r="K7744" s="210">
        <f>K7693*'Usages mobilité'!$BG8*(1+'Usages mobilité'!$BH8)^(K$7683-$D$7683)/1000</f>
        <v>0</v>
      </c>
      <c r="L7744" s="210">
        <f>L7693*'Usages mobilité'!$BG8*(1+'Usages mobilité'!$BH8)^(L$7683-$D$7683)/1000</f>
        <v>0</v>
      </c>
      <c r="M7744" s="210">
        <f>M7693*'Usages mobilité'!$BG8*(1+'Usages mobilité'!$BH8)^(M$7683-$D$7683)/1000</f>
        <v>0</v>
      </c>
      <c r="N7744" s="210">
        <f>N7693*'Usages mobilité'!$BG8*(1+'Usages mobilité'!$BH8)^(N$7683-$D$7683)/1000</f>
        <v>0</v>
      </c>
      <c r="O7744" s="210">
        <f>O7693*'Usages mobilité'!$BG8*(1+'Usages mobilité'!$BH8)^(O$7683-$D$7683)/1000</f>
        <v>0</v>
      </c>
      <c r="P7744" s="210">
        <f>P7693*'Usages mobilité'!$BG8*(1+'Usages mobilité'!$BH8)^(P$7683-$D$7683)/1000</f>
        <v>0</v>
      </c>
      <c r="Q7744" s="210">
        <f>Q7693*'Usages mobilité'!$BG8*(1+'Usages mobilité'!$BH8)^(Q$7683-$D$7683)/1000</f>
        <v>0</v>
      </c>
      <c r="R7744" s="210">
        <f>R7693*'Usages mobilité'!$BG8*(1+'Usages mobilité'!$BH8)^(R$7683-$D$7683)/1000</f>
        <v>0</v>
      </c>
    </row>
    <row r="7745" spans="1:18" hidden="1" outlineLevel="2" x14ac:dyDescent="0.35">
      <c r="A7745" s="209" t="str">
        <f>'Usages mobilité'!A9</f>
        <v>Usage mobilité n°6</v>
      </c>
      <c r="B7745" s="209" t="s">
        <v>639</v>
      </c>
      <c r="C7745" s="209"/>
      <c r="D7745" s="210">
        <f>D7694*'Usages mobilité'!$BG9*(1+'Usages mobilité'!$BH9)^(D$7683-$D$7683)/1000</f>
        <v>0</v>
      </c>
      <c r="E7745" s="210">
        <f>E7694*'Usages mobilité'!$BG9*(1+'Usages mobilité'!$BH9)^(E$7683-$D$7683)/1000</f>
        <v>0</v>
      </c>
      <c r="F7745" s="210">
        <f>F7694*'Usages mobilité'!$BG9*(1+'Usages mobilité'!$BH9)^(F$7683-$D$7683)/1000</f>
        <v>0</v>
      </c>
      <c r="G7745" s="210">
        <f>G7694*'Usages mobilité'!$BG9*(1+'Usages mobilité'!$BH9)^(G$7683-$D$7683)/1000</f>
        <v>0</v>
      </c>
      <c r="H7745" s="210">
        <f>H7694*'Usages mobilité'!$BG9*(1+'Usages mobilité'!$BH9)^(H$7683-$D$7683)/1000</f>
        <v>0</v>
      </c>
      <c r="I7745" s="210">
        <f>I7694*'Usages mobilité'!$BG9*(1+'Usages mobilité'!$BH9)^(I$7683-$D$7683)/1000</f>
        <v>0</v>
      </c>
      <c r="J7745" s="210">
        <f>J7694*'Usages mobilité'!$BG9*(1+'Usages mobilité'!$BH9)^(J$7683-$D$7683)/1000</f>
        <v>0</v>
      </c>
      <c r="K7745" s="210">
        <f>K7694*'Usages mobilité'!$BG9*(1+'Usages mobilité'!$BH9)^(K$7683-$D$7683)/1000</f>
        <v>0</v>
      </c>
      <c r="L7745" s="210">
        <f>L7694*'Usages mobilité'!$BG9*(1+'Usages mobilité'!$BH9)^(L$7683-$D$7683)/1000</f>
        <v>0</v>
      </c>
      <c r="M7745" s="210">
        <f>M7694*'Usages mobilité'!$BG9*(1+'Usages mobilité'!$BH9)^(M$7683-$D$7683)/1000</f>
        <v>0</v>
      </c>
      <c r="N7745" s="210">
        <f>N7694*'Usages mobilité'!$BG9*(1+'Usages mobilité'!$BH9)^(N$7683-$D$7683)/1000</f>
        <v>0</v>
      </c>
      <c r="O7745" s="210">
        <f>O7694*'Usages mobilité'!$BG9*(1+'Usages mobilité'!$BH9)^(O$7683-$D$7683)/1000</f>
        <v>0</v>
      </c>
      <c r="P7745" s="210">
        <f>P7694*'Usages mobilité'!$BG9*(1+'Usages mobilité'!$BH9)^(P$7683-$D$7683)/1000</f>
        <v>0</v>
      </c>
      <c r="Q7745" s="210">
        <f>Q7694*'Usages mobilité'!$BG9*(1+'Usages mobilité'!$BH9)^(Q$7683-$D$7683)/1000</f>
        <v>0</v>
      </c>
      <c r="R7745" s="210">
        <f>R7694*'Usages mobilité'!$BG9*(1+'Usages mobilité'!$BH9)^(R$7683-$D$7683)/1000</f>
        <v>0</v>
      </c>
    </row>
    <row r="7746" spans="1:18" hidden="1" outlineLevel="2" x14ac:dyDescent="0.35">
      <c r="A7746" s="209" t="str">
        <f>'Usages mobilité'!A10</f>
        <v>Usage mobilité n°7</v>
      </c>
      <c r="B7746" s="209" t="s">
        <v>639</v>
      </c>
      <c r="C7746" s="209"/>
      <c r="D7746" s="210">
        <f>D7695*'Usages mobilité'!$BG10*(1+'Usages mobilité'!$BH10)^(D$7683-$D$7683)/1000</f>
        <v>0</v>
      </c>
      <c r="E7746" s="210">
        <f>E7695*'Usages mobilité'!$BG10*(1+'Usages mobilité'!$BH10)^(E$7683-$D$7683)/1000</f>
        <v>0</v>
      </c>
      <c r="F7746" s="210">
        <f>F7695*'Usages mobilité'!$BG10*(1+'Usages mobilité'!$BH10)^(F$7683-$D$7683)/1000</f>
        <v>0</v>
      </c>
      <c r="G7746" s="210">
        <f>G7695*'Usages mobilité'!$BG10*(1+'Usages mobilité'!$BH10)^(G$7683-$D$7683)/1000</f>
        <v>0</v>
      </c>
      <c r="H7746" s="210">
        <f>H7695*'Usages mobilité'!$BG10*(1+'Usages mobilité'!$BH10)^(H$7683-$D$7683)/1000</f>
        <v>0</v>
      </c>
      <c r="I7746" s="210">
        <f>I7695*'Usages mobilité'!$BG10*(1+'Usages mobilité'!$BH10)^(I$7683-$D$7683)/1000</f>
        <v>0</v>
      </c>
      <c r="J7746" s="210">
        <f>J7695*'Usages mobilité'!$BG10*(1+'Usages mobilité'!$BH10)^(J$7683-$D$7683)/1000</f>
        <v>0</v>
      </c>
      <c r="K7746" s="210">
        <f>K7695*'Usages mobilité'!$BG10*(1+'Usages mobilité'!$BH10)^(K$7683-$D$7683)/1000</f>
        <v>0</v>
      </c>
      <c r="L7746" s="210">
        <f>L7695*'Usages mobilité'!$BG10*(1+'Usages mobilité'!$BH10)^(L$7683-$D$7683)/1000</f>
        <v>0</v>
      </c>
      <c r="M7746" s="210">
        <f>M7695*'Usages mobilité'!$BG10*(1+'Usages mobilité'!$BH10)^(M$7683-$D$7683)/1000</f>
        <v>0</v>
      </c>
      <c r="N7746" s="210">
        <f>N7695*'Usages mobilité'!$BG10*(1+'Usages mobilité'!$BH10)^(N$7683-$D$7683)/1000</f>
        <v>0</v>
      </c>
      <c r="O7746" s="210">
        <f>O7695*'Usages mobilité'!$BG10*(1+'Usages mobilité'!$BH10)^(O$7683-$D$7683)/1000</f>
        <v>0</v>
      </c>
      <c r="P7746" s="210">
        <f>P7695*'Usages mobilité'!$BG10*(1+'Usages mobilité'!$BH10)^(P$7683-$D$7683)/1000</f>
        <v>0</v>
      </c>
      <c r="Q7746" s="210">
        <f>Q7695*'Usages mobilité'!$BG10*(1+'Usages mobilité'!$BH10)^(Q$7683-$D$7683)/1000</f>
        <v>0</v>
      </c>
      <c r="R7746" s="210">
        <f>R7695*'Usages mobilité'!$BG10*(1+'Usages mobilité'!$BH10)^(R$7683-$D$7683)/1000</f>
        <v>0</v>
      </c>
    </row>
    <row r="7747" spans="1:18" hidden="1" outlineLevel="2" x14ac:dyDescent="0.35">
      <c r="A7747" s="209" t="str">
        <f>'Usages mobilité'!A11</f>
        <v>Usage mobilité n°8</v>
      </c>
      <c r="B7747" s="209" t="s">
        <v>639</v>
      </c>
      <c r="C7747" s="209"/>
      <c r="D7747" s="210">
        <f>D7696*'Usages mobilité'!$BG11*(1+'Usages mobilité'!$BH11)^(D$7683-$D$7683)/1000</f>
        <v>0</v>
      </c>
      <c r="E7747" s="210">
        <f>E7696*'Usages mobilité'!$BG11*(1+'Usages mobilité'!$BH11)^(E$7683-$D$7683)/1000</f>
        <v>0</v>
      </c>
      <c r="F7747" s="210">
        <f>F7696*'Usages mobilité'!$BG11*(1+'Usages mobilité'!$BH11)^(F$7683-$D$7683)/1000</f>
        <v>0</v>
      </c>
      <c r="G7747" s="210">
        <f>G7696*'Usages mobilité'!$BG11*(1+'Usages mobilité'!$BH11)^(G$7683-$D$7683)/1000</f>
        <v>0</v>
      </c>
      <c r="H7747" s="210">
        <f>H7696*'Usages mobilité'!$BG11*(1+'Usages mobilité'!$BH11)^(H$7683-$D$7683)/1000</f>
        <v>0</v>
      </c>
      <c r="I7747" s="210">
        <f>I7696*'Usages mobilité'!$BG11*(1+'Usages mobilité'!$BH11)^(I$7683-$D$7683)/1000</f>
        <v>0</v>
      </c>
      <c r="J7747" s="210">
        <f>J7696*'Usages mobilité'!$BG11*(1+'Usages mobilité'!$BH11)^(J$7683-$D$7683)/1000</f>
        <v>0</v>
      </c>
      <c r="K7747" s="210">
        <f>K7696*'Usages mobilité'!$BG11*(1+'Usages mobilité'!$BH11)^(K$7683-$D$7683)/1000</f>
        <v>0</v>
      </c>
      <c r="L7747" s="210">
        <f>L7696*'Usages mobilité'!$BG11*(1+'Usages mobilité'!$BH11)^(L$7683-$D$7683)/1000</f>
        <v>0</v>
      </c>
      <c r="M7747" s="210">
        <f>M7696*'Usages mobilité'!$BG11*(1+'Usages mobilité'!$BH11)^(M$7683-$D$7683)/1000</f>
        <v>0</v>
      </c>
      <c r="N7747" s="210">
        <f>N7696*'Usages mobilité'!$BG11*(1+'Usages mobilité'!$BH11)^(N$7683-$D$7683)/1000</f>
        <v>0</v>
      </c>
      <c r="O7747" s="210">
        <f>O7696*'Usages mobilité'!$BG11*(1+'Usages mobilité'!$BH11)^(O$7683-$D$7683)/1000</f>
        <v>0</v>
      </c>
      <c r="P7747" s="210">
        <f>P7696*'Usages mobilité'!$BG11*(1+'Usages mobilité'!$BH11)^(P$7683-$D$7683)/1000</f>
        <v>0</v>
      </c>
      <c r="Q7747" s="210">
        <f>Q7696*'Usages mobilité'!$BG11*(1+'Usages mobilité'!$BH11)^(Q$7683-$D$7683)/1000</f>
        <v>0</v>
      </c>
      <c r="R7747" s="210">
        <f>R7696*'Usages mobilité'!$BG11*(1+'Usages mobilité'!$BH11)^(R$7683-$D$7683)/1000</f>
        <v>0</v>
      </c>
    </row>
    <row r="7748" spans="1:18" hidden="1" outlineLevel="2" x14ac:dyDescent="0.35">
      <c r="A7748" s="209" t="str">
        <f>'Usages mobilité'!A12</f>
        <v>Usage mobilité n°9</v>
      </c>
      <c r="B7748" s="209" t="s">
        <v>639</v>
      </c>
      <c r="C7748" s="209"/>
      <c r="D7748" s="210">
        <f>D7697*'Usages mobilité'!$BG12*(1+'Usages mobilité'!$BH12)^(D$7683-$D$7683)/1000</f>
        <v>0</v>
      </c>
      <c r="E7748" s="210">
        <f>E7697*'Usages mobilité'!$BG12*(1+'Usages mobilité'!$BH12)^(E$7683-$D$7683)/1000</f>
        <v>0</v>
      </c>
      <c r="F7748" s="210">
        <f>F7697*'Usages mobilité'!$BG12*(1+'Usages mobilité'!$BH12)^(F$7683-$D$7683)/1000</f>
        <v>0</v>
      </c>
      <c r="G7748" s="210">
        <f>G7697*'Usages mobilité'!$BG12*(1+'Usages mobilité'!$BH12)^(G$7683-$D$7683)/1000</f>
        <v>0</v>
      </c>
      <c r="H7748" s="210">
        <f>H7697*'Usages mobilité'!$BG12*(1+'Usages mobilité'!$BH12)^(H$7683-$D$7683)/1000</f>
        <v>0</v>
      </c>
      <c r="I7748" s="210">
        <f>I7697*'Usages mobilité'!$BG12*(1+'Usages mobilité'!$BH12)^(I$7683-$D$7683)/1000</f>
        <v>0</v>
      </c>
      <c r="J7748" s="210">
        <f>J7697*'Usages mobilité'!$BG12*(1+'Usages mobilité'!$BH12)^(J$7683-$D$7683)/1000</f>
        <v>0</v>
      </c>
      <c r="K7748" s="210">
        <f>K7697*'Usages mobilité'!$BG12*(1+'Usages mobilité'!$BH12)^(K$7683-$D$7683)/1000</f>
        <v>0</v>
      </c>
      <c r="L7748" s="210">
        <f>L7697*'Usages mobilité'!$BG12*(1+'Usages mobilité'!$BH12)^(L$7683-$D$7683)/1000</f>
        <v>0</v>
      </c>
      <c r="M7748" s="210">
        <f>M7697*'Usages mobilité'!$BG12*(1+'Usages mobilité'!$BH12)^(M$7683-$D$7683)/1000</f>
        <v>0</v>
      </c>
      <c r="N7748" s="210">
        <f>N7697*'Usages mobilité'!$BG12*(1+'Usages mobilité'!$BH12)^(N$7683-$D$7683)/1000</f>
        <v>0</v>
      </c>
      <c r="O7748" s="210">
        <f>O7697*'Usages mobilité'!$BG12*(1+'Usages mobilité'!$BH12)^(O$7683-$D$7683)/1000</f>
        <v>0</v>
      </c>
      <c r="P7748" s="210">
        <f>P7697*'Usages mobilité'!$BG12*(1+'Usages mobilité'!$BH12)^(P$7683-$D$7683)/1000</f>
        <v>0</v>
      </c>
      <c r="Q7748" s="210">
        <f>Q7697*'Usages mobilité'!$BG12*(1+'Usages mobilité'!$BH12)^(Q$7683-$D$7683)/1000</f>
        <v>0</v>
      </c>
      <c r="R7748" s="210">
        <f>R7697*'Usages mobilité'!$BG12*(1+'Usages mobilité'!$BH12)^(R$7683-$D$7683)/1000</f>
        <v>0</v>
      </c>
    </row>
    <row r="7749" spans="1:18" hidden="1" outlineLevel="2" x14ac:dyDescent="0.35">
      <c r="A7749" s="209" t="str">
        <f>'Usages mobilité'!A13</f>
        <v>Usage mobilité n°10</v>
      </c>
      <c r="B7749" s="209" t="s">
        <v>639</v>
      </c>
      <c r="C7749" s="209"/>
      <c r="D7749" s="210">
        <f>D7698*'Usages mobilité'!$BG13*(1+'Usages mobilité'!$BH13)^(D$7683-$D$7683)/1000</f>
        <v>0</v>
      </c>
      <c r="E7749" s="210">
        <f>E7698*'Usages mobilité'!$BG13*(1+'Usages mobilité'!$BH13)^(E$7683-$D$7683)/1000</f>
        <v>0</v>
      </c>
      <c r="F7749" s="210">
        <f>F7698*'Usages mobilité'!$BG13*(1+'Usages mobilité'!$BH13)^(F$7683-$D$7683)/1000</f>
        <v>0</v>
      </c>
      <c r="G7749" s="210">
        <f>G7698*'Usages mobilité'!$BG13*(1+'Usages mobilité'!$BH13)^(G$7683-$D$7683)/1000</f>
        <v>0</v>
      </c>
      <c r="H7749" s="210">
        <f>H7698*'Usages mobilité'!$BG13*(1+'Usages mobilité'!$BH13)^(H$7683-$D$7683)/1000</f>
        <v>0</v>
      </c>
      <c r="I7749" s="210">
        <f>I7698*'Usages mobilité'!$BG13*(1+'Usages mobilité'!$BH13)^(I$7683-$D$7683)/1000</f>
        <v>0</v>
      </c>
      <c r="J7749" s="210">
        <f>J7698*'Usages mobilité'!$BG13*(1+'Usages mobilité'!$BH13)^(J$7683-$D$7683)/1000</f>
        <v>0</v>
      </c>
      <c r="K7749" s="210">
        <f>K7698*'Usages mobilité'!$BG13*(1+'Usages mobilité'!$BH13)^(K$7683-$D$7683)/1000</f>
        <v>0</v>
      </c>
      <c r="L7749" s="210">
        <f>L7698*'Usages mobilité'!$BG13*(1+'Usages mobilité'!$BH13)^(L$7683-$D$7683)/1000</f>
        <v>0</v>
      </c>
      <c r="M7749" s="210">
        <f>M7698*'Usages mobilité'!$BG13*(1+'Usages mobilité'!$BH13)^(M$7683-$D$7683)/1000</f>
        <v>0</v>
      </c>
      <c r="N7749" s="210">
        <f>N7698*'Usages mobilité'!$BG13*(1+'Usages mobilité'!$BH13)^(N$7683-$D$7683)/1000</f>
        <v>0</v>
      </c>
      <c r="O7749" s="210">
        <f>O7698*'Usages mobilité'!$BG13*(1+'Usages mobilité'!$BH13)^(O$7683-$D$7683)/1000</f>
        <v>0</v>
      </c>
      <c r="P7749" s="210">
        <f>P7698*'Usages mobilité'!$BG13*(1+'Usages mobilité'!$BH13)^(P$7683-$D$7683)/1000</f>
        <v>0</v>
      </c>
      <c r="Q7749" s="210">
        <f>Q7698*'Usages mobilité'!$BG13*(1+'Usages mobilité'!$BH13)^(Q$7683-$D$7683)/1000</f>
        <v>0</v>
      </c>
      <c r="R7749" s="210">
        <f>R7698*'Usages mobilité'!$BG13*(1+'Usages mobilité'!$BH13)^(R$7683-$D$7683)/1000</f>
        <v>0</v>
      </c>
    </row>
    <row r="7750" spans="1:18" hidden="1" outlineLevel="2" x14ac:dyDescent="0.35">
      <c r="A7750" s="209" t="str">
        <f>'Usages mobilité'!A14</f>
        <v>Usage mobilité n°11</v>
      </c>
      <c r="B7750" s="209" t="s">
        <v>639</v>
      </c>
      <c r="C7750" s="209"/>
      <c r="D7750" s="210">
        <f>D7699*'Usages mobilité'!$BG14*(1+'Usages mobilité'!$BH14)^(D$7683-$D$7683)/1000</f>
        <v>0</v>
      </c>
      <c r="E7750" s="210">
        <f>E7699*'Usages mobilité'!$BG14*(1+'Usages mobilité'!$BH14)^(E$7683-$D$7683)/1000</f>
        <v>0</v>
      </c>
      <c r="F7750" s="210">
        <f>F7699*'Usages mobilité'!$BG14*(1+'Usages mobilité'!$BH14)^(F$7683-$D$7683)/1000</f>
        <v>0</v>
      </c>
      <c r="G7750" s="210">
        <f>G7699*'Usages mobilité'!$BG14*(1+'Usages mobilité'!$BH14)^(G$7683-$D$7683)/1000</f>
        <v>0</v>
      </c>
      <c r="H7750" s="210">
        <f>H7699*'Usages mobilité'!$BG14*(1+'Usages mobilité'!$BH14)^(H$7683-$D$7683)/1000</f>
        <v>0</v>
      </c>
      <c r="I7750" s="210">
        <f>I7699*'Usages mobilité'!$BG14*(1+'Usages mobilité'!$BH14)^(I$7683-$D$7683)/1000</f>
        <v>0</v>
      </c>
      <c r="J7750" s="210">
        <f>J7699*'Usages mobilité'!$BG14*(1+'Usages mobilité'!$BH14)^(J$7683-$D$7683)/1000</f>
        <v>0</v>
      </c>
      <c r="K7750" s="210">
        <f>K7699*'Usages mobilité'!$BG14*(1+'Usages mobilité'!$BH14)^(K$7683-$D$7683)/1000</f>
        <v>0</v>
      </c>
      <c r="L7750" s="210">
        <f>L7699*'Usages mobilité'!$BG14*(1+'Usages mobilité'!$BH14)^(L$7683-$D$7683)/1000</f>
        <v>0</v>
      </c>
      <c r="M7750" s="210">
        <f>M7699*'Usages mobilité'!$BG14*(1+'Usages mobilité'!$BH14)^(M$7683-$D$7683)/1000</f>
        <v>0</v>
      </c>
      <c r="N7750" s="210">
        <f>N7699*'Usages mobilité'!$BG14*(1+'Usages mobilité'!$BH14)^(N$7683-$D$7683)/1000</f>
        <v>0</v>
      </c>
      <c r="O7750" s="210">
        <f>O7699*'Usages mobilité'!$BG14*(1+'Usages mobilité'!$BH14)^(O$7683-$D$7683)/1000</f>
        <v>0</v>
      </c>
      <c r="P7750" s="210">
        <f>P7699*'Usages mobilité'!$BG14*(1+'Usages mobilité'!$BH14)^(P$7683-$D$7683)/1000</f>
        <v>0</v>
      </c>
      <c r="Q7750" s="210">
        <f>Q7699*'Usages mobilité'!$BG14*(1+'Usages mobilité'!$BH14)^(Q$7683-$D$7683)/1000</f>
        <v>0</v>
      </c>
      <c r="R7750" s="210">
        <f>R7699*'Usages mobilité'!$BG14*(1+'Usages mobilité'!$BH14)^(R$7683-$D$7683)/1000</f>
        <v>0</v>
      </c>
    </row>
    <row r="7751" spans="1:18" hidden="1" outlineLevel="2" x14ac:dyDescent="0.35">
      <c r="A7751" s="209" t="str">
        <f>'Usages mobilité'!A15</f>
        <v>Usage mobilité n°12</v>
      </c>
      <c r="B7751" s="209" t="s">
        <v>639</v>
      </c>
      <c r="C7751" s="209"/>
      <c r="D7751" s="210">
        <f>D7700*'Usages mobilité'!$BG15*(1+'Usages mobilité'!$BH15)^(D$7683-$D$7683)/1000</f>
        <v>0</v>
      </c>
      <c r="E7751" s="210">
        <f>E7700*'Usages mobilité'!$BG15*(1+'Usages mobilité'!$BH15)^(E$7683-$D$7683)/1000</f>
        <v>0</v>
      </c>
      <c r="F7751" s="210">
        <f>F7700*'Usages mobilité'!$BG15*(1+'Usages mobilité'!$BH15)^(F$7683-$D$7683)/1000</f>
        <v>0</v>
      </c>
      <c r="G7751" s="210">
        <f>G7700*'Usages mobilité'!$BG15*(1+'Usages mobilité'!$BH15)^(G$7683-$D$7683)/1000</f>
        <v>0</v>
      </c>
      <c r="H7751" s="210">
        <f>H7700*'Usages mobilité'!$BG15*(1+'Usages mobilité'!$BH15)^(H$7683-$D$7683)/1000</f>
        <v>0</v>
      </c>
      <c r="I7751" s="210">
        <f>I7700*'Usages mobilité'!$BG15*(1+'Usages mobilité'!$BH15)^(I$7683-$D$7683)/1000</f>
        <v>0</v>
      </c>
      <c r="J7751" s="210">
        <f>J7700*'Usages mobilité'!$BG15*(1+'Usages mobilité'!$BH15)^(J$7683-$D$7683)/1000</f>
        <v>0</v>
      </c>
      <c r="K7751" s="210">
        <f>K7700*'Usages mobilité'!$BG15*(1+'Usages mobilité'!$BH15)^(K$7683-$D$7683)/1000</f>
        <v>0</v>
      </c>
      <c r="L7751" s="210">
        <f>L7700*'Usages mobilité'!$BG15*(1+'Usages mobilité'!$BH15)^(L$7683-$D$7683)/1000</f>
        <v>0</v>
      </c>
      <c r="M7751" s="210">
        <f>M7700*'Usages mobilité'!$BG15*(1+'Usages mobilité'!$BH15)^(M$7683-$D$7683)/1000</f>
        <v>0</v>
      </c>
      <c r="N7751" s="210">
        <f>N7700*'Usages mobilité'!$BG15*(1+'Usages mobilité'!$BH15)^(N$7683-$D$7683)/1000</f>
        <v>0</v>
      </c>
      <c r="O7751" s="210">
        <f>O7700*'Usages mobilité'!$BG15*(1+'Usages mobilité'!$BH15)^(O$7683-$D$7683)/1000</f>
        <v>0</v>
      </c>
      <c r="P7751" s="210">
        <f>P7700*'Usages mobilité'!$BG15*(1+'Usages mobilité'!$BH15)^(P$7683-$D$7683)/1000</f>
        <v>0</v>
      </c>
      <c r="Q7751" s="210">
        <f>Q7700*'Usages mobilité'!$BG15*(1+'Usages mobilité'!$BH15)^(Q$7683-$D$7683)/1000</f>
        <v>0</v>
      </c>
      <c r="R7751" s="210">
        <f>R7700*'Usages mobilité'!$BG15*(1+'Usages mobilité'!$BH15)^(R$7683-$D$7683)/1000</f>
        <v>0</v>
      </c>
    </row>
    <row r="7752" spans="1:18" hidden="1" outlineLevel="2" x14ac:dyDescent="0.35">
      <c r="A7752" s="209" t="str">
        <f>'Usages mobilité'!A16</f>
        <v>Usage mobilité n°13</v>
      </c>
      <c r="B7752" s="209" t="s">
        <v>639</v>
      </c>
      <c r="C7752" s="209"/>
      <c r="D7752" s="210">
        <f>D7701*'Usages mobilité'!$BG16*(1+'Usages mobilité'!$BH16)^(D$7683-$D$7683)/1000</f>
        <v>0</v>
      </c>
      <c r="E7752" s="210">
        <f>E7701*'Usages mobilité'!$BG16*(1+'Usages mobilité'!$BH16)^(E$7683-$D$7683)/1000</f>
        <v>0</v>
      </c>
      <c r="F7752" s="210">
        <f>F7701*'Usages mobilité'!$BG16*(1+'Usages mobilité'!$BH16)^(F$7683-$D$7683)/1000</f>
        <v>0</v>
      </c>
      <c r="G7752" s="210">
        <f>G7701*'Usages mobilité'!$BG16*(1+'Usages mobilité'!$BH16)^(G$7683-$D$7683)/1000</f>
        <v>0</v>
      </c>
      <c r="H7752" s="210">
        <f>H7701*'Usages mobilité'!$BG16*(1+'Usages mobilité'!$BH16)^(H$7683-$D$7683)/1000</f>
        <v>0</v>
      </c>
      <c r="I7752" s="210">
        <f>I7701*'Usages mobilité'!$BG16*(1+'Usages mobilité'!$BH16)^(I$7683-$D$7683)/1000</f>
        <v>0</v>
      </c>
      <c r="J7752" s="210">
        <f>J7701*'Usages mobilité'!$BG16*(1+'Usages mobilité'!$BH16)^(J$7683-$D$7683)/1000</f>
        <v>0</v>
      </c>
      <c r="K7752" s="210">
        <f>K7701*'Usages mobilité'!$BG16*(1+'Usages mobilité'!$BH16)^(K$7683-$D$7683)/1000</f>
        <v>0</v>
      </c>
      <c r="L7752" s="210">
        <f>L7701*'Usages mobilité'!$BG16*(1+'Usages mobilité'!$BH16)^(L$7683-$D$7683)/1000</f>
        <v>0</v>
      </c>
      <c r="M7752" s="210">
        <f>M7701*'Usages mobilité'!$BG16*(1+'Usages mobilité'!$BH16)^(M$7683-$D$7683)/1000</f>
        <v>0</v>
      </c>
      <c r="N7752" s="210">
        <f>N7701*'Usages mobilité'!$BG16*(1+'Usages mobilité'!$BH16)^(N$7683-$D$7683)/1000</f>
        <v>0</v>
      </c>
      <c r="O7752" s="210">
        <f>O7701*'Usages mobilité'!$BG16*(1+'Usages mobilité'!$BH16)^(O$7683-$D$7683)/1000</f>
        <v>0</v>
      </c>
      <c r="P7752" s="210">
        <f>P7701*'Usages mobilité'!$BG16*(1+'Usages mobilité'!$BH16)^(P$7683-$D$7683)/1000</f>
        <v>0</v>
      </c>
      <c r="Q7752" s="210">
        <f>Q7701*'Usages mobilité'!$BG16*(1+'Usages mobilité'!$BH16)^(Q$7683-$D$7683)/1000</f>
        <v>0</v>
      </c>
      <c r="R7752" s="210">
        <f>R7701*'Usages mobilité'!$BG16*(1+'Usages mobilité'!$BH16)^(R$7683-$D$7683)/1000</f>
        <v>0</v>
      </c>
    </row>
    <row r="7753" spans="1:18" hidden="1" outlineLevel="2" x14ac:dyDescent="0.35">
      <c r="A7753" s="209" t="str">
        <f>'Usages mobilité'!A17</f>
        <v>Usage mobilité n°14</v>
      </c>
      <c r="B7753" s="209" t="s">
        <v>639</v>
      </c>
      <c r="C7753" s="209"/>
      <c r="D7753" s="210">
        <f>D7702*'Usages mobilité'!$BG17*(1+'Usages mobilité'!$BH17)^(D$7683-$D$7683)/1000</f>
        <v>0</v>
      </c>
      <c r="E7753" s="210">
        <f>E7702*'Usages mobilité'!$BG17*(1+'Usages mobilité'!$BH17)^(E$7683-$D$7683)/1000</f>
        <v>0</v>
      </c>
      <c r="F7753" s="210">
        <f>F7702*'Usages mobilité'!$BG17*(1+'Usages mobilité'!$BH17)^(F$7683-$D$7683)/1000</f>
        <v>0</v>
      </c>
      <c r="G7753" s="210">
        <f>G7702*'Usages mobilité'!$BG17*(1+'Usages mobilité'!$BH17)^(G$7683-$D$7683)/1000</f>
        <v>0</v>
      </c>
      <c r="H7753" s="210">
        <f>H7702*'Usages mobilité'!$BG17*(1+'Usages mobilité'!$BH17)^(H$7683-$D$7683)/1000</f>
        <v>0</v>
      </c>
      <c r="I7753" s="210">
        <f>I7702*'Usages mobilité'!$BG17*(1+'Usages mobilité'!$BH17)^(I$7683-$D$7683)/1000</f>
        <v>0</v>
      </c>
      <c r="J7753" s="210">
        <f>J7702*'Usages mobilité'!$BG17*(1+'Usages mobilité'!$BH17)^(J$7683-$D$7683)/1000</f>
        <v>0</v>
      </c>
      <c r="K7753" s="210">
        <f>K7702*'Usages mobilité'!$BG17*(1+'Usages mobilité'!$BH17)^(K$7683-$D$7683)/1000</f>
        <v>0</v>
      </c>
      <c r="L7753" s="210">
        <f>L7702*'Usages mobilité'!$BG17*(1+'Usages mobilité'!$BH17)^(L$7683-$D$7683)/1000</f>
        <v>0</v>
      </c>
      <c r="M7753" s="210">
        <f>M7702*'Usages mobilité'!$BG17*(1+'Usages mobilité'!$BH17)^(M$7683-$D$7683)/1000</f>
        <v>0</v>
      </c>
      <c r="N7753" s="210">
        <f>N7702*'Usages mobilité'!$BG17*(1+'Usages mobilité'!$BH17)^(N$7683-$D$7683)/1000</f>
        <v>0</v>
      </c>
      <c r="O7753" s="210">
        <f>O7702*'Usages mobilité'!$BG17*(1+'Usages mobilité'!$BH17)^(O$7683-$D$7683)/1000</f>
        <v>0</v>
      </c>
      <c r="P7753" s="210">
        <f>P7702*'Usages mobilité'!$BG17*(1+'Usages mobilité'!$BH17)^(P$7683-$D$7683)/1000</f>
        <v>0</v>
      </c>
      <c r="Q7753" s="210">
        <f>Q7702*'Usages mobilité'!$BG17*(1+'Usages mobilité'!$BH17)^(Q$7683-$D$7683)/1000</f>
        <v>0</v>
      </c>
      <c r="R7753" s="210">
        <f>R7702*'Usages mobilité'!$BG17*(1+'Usages mobilité'!$BH17)^(R$7683-$D$7683)/1000</f>
        <v>0</v>
      </c>
    </row>
    <row r="7754" spans="1:18" hidden="1" outlineLevel="2" x14ac:dyDescent="0.35">
      <c r="A7754" s="209" t="str">
        <f>'Usages mobilité'!A18</f>
        <v>Usage mobilité n°15</v>
      </c>
      <c r="B7754" s="209" t="s">
        <v>639</v>
      </c>
      <c r="C7754" s="209"/>
      <c r="D7754" s="210">
        <f>D7703*'Usages mobilité'!$BG18*(1+'Usages mobilité'!$BH18)^(D$7683-$D$7683)/1000</f>
        <v>0</v>
      </c>
      <c r="E7754" s="210">
        <f>E7703*'Usages mobilité'!$BG18*(1+'Usages mobilité'!$BH18)^(E$7683-$D$7683)/1000</f>
        <v>0</v>
      </c>
      <c r="F7754" s="210">
        <f>F7703*'Usages mobilité'!$BG18*(1+'Usages mobilité'!$BH18)^(F$7683-$D$7683)/1000</f>
        <v>0</v>
      </c>
      <c r="G7754" s="210">
        <f>G7703*'Usages mobilité'!$BG18*(1+'Usages mobilité'!$BH18)^(G$7683-$D$7683)/1000</f>
        <v>0</v>
      </c>
      <c r="H7754" s="210">
        <f>H7703*'Usages mobilité'!$BG18*(1+'Usages mobilité'!$BH18)^(H$7683-$D$7683)/1000</f>
        <v>0</v>
      </c>
      <c r="I7754" s="210">
        <f>I7703*'Usages mobilité'!$BG18*(1+'Usages mobilité'!$BH18)^(I$7683-$D$7683)/1000</f>
        <v>0</v>
      </c>
      <c r="J7754" s="210">
        <f>J7703*'Usages mobilité'!$BG18*(1+'Usages mobilité'!$BH18)^(J$7683-$D$7683)/1000</f>
        <v>0</v>
      </c>
      <c r="K7754" s="210">
        <f>K7703*'Usages mobilité'!$BG18*(1+'Usages mobilité'!$BH18)^(K$7683-$D$7683)/1000</f>
        <v>0</v>
      </c>
      <c r="L7754" s="210">
        <f>L7703*'Usages mobilité'!$BG18*(1+'Usages mobilité'!$BH18)^(L$7683-$D$7683)/1000</f>
        <v>0</v>
      </c>
      <c r="M7754" s="210">
        <f>M7703*'Usages mobilité'!$BG18*(1+'Usages mobilité'!$BH18)^(M$7683-$D$7683)/1000</f>
        <v>0</v>
      </c>
      <c r="N7754" s="210">
        <f>N7703*'Usages mobilité'!$BG18*(1+'Usages mobilité'!$BH18)^(N$7683-$D$7683)/1000</f>
        <v>0</v>
      </c>
      <c r="O7754" s="210">
        <f>O7703*'Usages mobilité'!$BG18*(1+'Usages mobilité'!$BH18)^(O$7683-$D$7683)/1000</f>
        <v>0</v>
      </c>
      <c r="P7754" s="210">
        <f>P7703*'Usages mobilité'!$BG18*(1+'Usages mobilité'!$BH18)^(P$7683-$D$7683)/1000</f>
        <v>0</v>
      </c>
      <c r="Q7754" s="210">
        <f>Q7703*'Usages mobilité'!$BG18*(1+'Usages mobilité'!$BH18)^(Q$7683-$D$7683)/1000</f>
        <v>0</v>
      </c>
      <c r="R7754" s="210">
        <f>R7703*'Usages mobilité'!$BG18*(1+'Usages mobilité'!$BH18)^(R$7683-$D$7683)/1000</f>
        <v>0</v>
      </c>
    </row>
    <row r="7755" spans="1:18" hidden="1" outlineLevel="2" x14ac:dyDescent="0.35">
      <c r="A7755" s="209" t="str">
        <f>'Usages mobilité'!A19</f>
        <v>Usage mobilité n°16</v>
      </c>
      <c r="B7755" s="209" t="s">
        <v>639</v>
      </c>
      <c r="C7755" s="209"/>
      <c r="D7755" s="210">
        <f>D7704*'Usages mobilité'!$BG19*(1+'Usages mobilité'!$BH19)^(D$7683-$D$7683)/1000</f>
        <v>0</v>
      </c>
      <c r="E7755" s="210">
        <f>E7704*'Usages mobilité'!$BG19*(1+'Usages mobilité'!$BH19)^(E$7683-$D$7683)/1000</f>
        <v>0</v>
      </c>
      <c r="F7755" s="210">
        <f>F7704*'Usages mobilité'!$BG19*(1+'Usages mobilité'!$BH19)^(F$7683-$D$7683)/1000</f>
        <v>0</v>
      </c>
      <c r="G7755" s="210">
        <f>G7704*'Usages mobilité'!$BG19*(1+'Usages mobilité'!$BH19)^(G$7683-$D$7683)/1000</f>
        <v>0</v>
      </c>
      <c r="H7755" s="210">
        <f>H7704*'Usages mobilité'!$BG19*(1+'Usages mobilité'!$BH19)^(H$7683-$D$7683)/1000</f>
        <v>0</v>
      </c>
      <c r="I7755" s="210">
        <f>I7704*'Usages mobilité'!$BG19*(1+'Usages mobilité'!$BH19)^(I$7683-$D$7683)/1000</f>
        <v>0</v>
      </c>
      <c r="J7755" s="210">
        <f>J7704*'Usages mobilité'!$BG19*(1+'Usages mobilité'!$BH19)^(J$7683-$D$7683)/1000</f>
        <v>0</v>
      </c>
      <c r="K7755" s="210">
        <f>K7704*'Usages mobilité'!$BG19*(1+'Usages mobilité'!$BH19)^(K$7683-$D$7683)/1000</f>
        <v>0</v>
      </c>
      <c r="L7755" s="210">
        <f>L7704*'Usages mobilité'!$BG19*(1+'Usages mobilité'!$BH19)^(L$7683-$D$7683)/1000</f>
        <v>0</v>
      </c>
      <c r="M7755" s="210">
        <f>M7704*'Usages mobilité'!$BG19*(1+'Usages mobilité'!$BH19)^(M$7683-$D$7683)/1000</f>
        <v>0</v>
      </c>
      <c r="N7755" s="210">
        <f>N7704*'Usages mobilité'!$BG19*(1+'Usages mobilité'!$BH19)^(N$7683-$D$7683)/1000</f>
        <v>0</v>
      </c>
      <c r="O7755" s="210">
        <f>O7704*'Usages mobilité'!$BG19*(1+'Usages mobilité'!$BH19)^(O$7683-$D$7683)/1000</f>
        <v>0</v>
      </c>
      <c r="P7755" s="210">
        <f>P7704*'Usages mobilité'!$BG19*(1+'Usages mobilité'!$BH19)^(P$7683-$D$7683)/1000</f>
        <v>0</v>
      </c>
      <c r="Q7755" s="210">
        <f>Q7704*'Usages mobilité'!$BG19*(1+'Usages mobilité'!$BH19)^(Q$7683-$D$7683)/1000</f>
        <v>0</v>
      </c>
      <c r="R7755" s="210">
        <f>R7704*'Usages mobilité'!$BG19*(1+'Usages mobilité'!$BH19)^(R$7683-$D$7683)/1000</f>
        <v>0</v>
      </c>
    </row>
    <row r="7756" spans="1:18" hidden="1" outlineLevel="2" x14ac:dyDescent="0.35">
      <c r="A7756" s="209" t="str">
        <f>'Usages mobilité'!A20</f>
        <v>Usage mobilité n°17</v>
      </c>
      <c r="B7756" s="209" t="s">
        <v>639</v>
      </c>
      <c r="C7756" s="209"/>
      <c r="D7756" s="210">
        <f>D7705*'Usages mobilité'!$BG20*(1+'Usages mobilité'!$BH20)^(D$7683-$D$7683)/1000</f>
        <v>0</v>
      </c>
      <c r="E7756" s="210">
        <f>E7705*'Usages mobilité'!$BG20*(1+'Usages mobilité'!$BH20)^(E$7683-$D$7683)/1000</f>
        <v>0</v>
      </c>
      <c r="F7756" s="210">
        <f>F7705*'Usages mobilité'!$BG20*(1+'Usages mobilité'!$BH20)^(F$7683-$D$7683)/1000</f>
        <v>0</v>
      </c>
      <c r="G7756" s="210">
        <f>G7705*'Usages mobilité'!$BG20*(1+'Usages mobilité'!$BH20)^(G$7683-$D$7683)/1000</f>
        <v>0</v>
      </c>
      <c r="H7756" s="210">
        <f>H7705*'Usages mobilité'!$BG20*(1+'Usages mobilité'!$BH20)^(H$7683-$D$7683)/1000</f>
        <v>0</v>
      </c>
      <c r="I7756" s="210">
        <f>I7705*'Usages mobilité'!$BG20*(1+'Usages mobilité'!$BH20)^(I$7683-$D$7683)/1000</f>
        <v>0</v>
      </c>
      <c r="J7756" s="210">
        <f>J7705*'Usages mobilité'!$BG20*(1+'Usages mobilité'!$BH20)^(J$7683-$D$7683)/1000</f>
        <v>0</v>
      </c>
      <c r="K7756" s="210">
        <f>K7705*'Usages mobilité'!$BG20*(1+'Usages mobilité'!$BH20)^(K$7683-$D$7683)/1000</f>
        <v>0</v>
      </c>
      <c r="L7756" s="210">
        <f>L7705*'Usages mobilité'!$BG20*(1+'Usages mobilité'!$BH20)^(L$7683-$D$7683)/1000</f>
        <v>0</v>
      </c>
      <c r="M7756" s="210">
        <f>M7705*'Usages mobilité'!$BG20*(1+'Usages mobilité'!$BH20)^(M$7683-$D$7683)/1000</f>
        <v>0</v>
      </c>
      <c r="N7756" s="210">
        <f>N7705*'Usages mobilité'!$BG20*(1+'Usages mobilité'!$BH20)^(N$7683-$D$7683)/1000</f>
        <v>0</v>
      </c>
      <c r="O7756" s="210">
        <f>O7705*'Usages mobilité'!$BG20*(1+'Usages mobilité'!$BH20)^(O$7683-$D$7683)/1000</f>
        <v>0</v>
      </c>
      <c r="P7756" s="210">
        <f>P7705*'Usages mobilité'!$BG20*(1+'Usages mobilité'!$BH20)^(P$7683-$D$7683)/1000</f>
        <v>0</v>
      </c>
      <c r="Q7756" s="210">
        <f>Q7705*'Usages mobilité'!$BG20*(1+'Usages mobilité'!$BH20)^(Q$7683-$D$7683)/1000</f>
        <v>0</v>
      </c>
      <c r="R7756" s="210">
        <f>R7705*'Usages mobilité'!$BG20*(1+'Usages mobilité'!$BH20)^(R$7683-$D$7683)/1000</f>
        <v>0</v>
      </c>
    </row>
    <row r="7757" spans="1:18" hidden="1" outlineLevel="2" x14ac:dyDescent="0.35">
      <c r="A7757" s="209" t="str">
        <f>'Usages mobilité'!A21</f>
        <v>Usage mobilité n°18</v>
      </c>
      <c r="B7757" s="209" t="s">
        <v>639</v>
      </c>
      <c r="C7757" s="209"/>
      <c r="D7757" s="210">
        <f>D7706*'Usages mobilité'!$BG21*(1+'Usages mobilité'!$BH21)^(D$7683-$D$7683)/1000</f>
        <v>0</v>
      </c>
      <c r="E7757" s="210">
        <f>E7706*'Usages mobilité'!$BG21*(1+'Usages mobilité'!$BH21)^(E$7683-$D$7683)/1000</f>
        <v>0</v>
      </c>
      <c r="F7757" s="210">
        <f>F7706*'Usages mobilité'!$BG21*(1+'Usages mobilité'!$BH21)^(F$7683-$D$7683)/1000</f>
        <v>0</v>
      </c>
      <c r="G7757" s="210">
        <f>G7706*'Usages mobilité'!$BG21*(1+'Usages mobilité'!$BH21)^(G$7683-$D$7683)/1000</f>
        <v>0</v>
      </c>
      <c r="H7757" s="210">
        <f>H7706*'Usages mobilité'!$BG21*(1+'Usages mobilité'!$BH21)^(H$7683-$D$7683)/1000</f>
        <v>0</v>
      </c>
      <c r="I7757" s="210">
        <f>I7706*'Usages mobilité'!$BG21*(1+'Usages mobilité'!$BH21)^(I$7683-$D$7683)/1000</f>
        <v>0</v>
      </c>
      <c r="J7757" s="210">
        <f>J7706*'Usages mobilité'!$BG21*(1+'Usages mobilité'!$BH21)^(J$7683-$D$7683)/1000</f>
        <v>0</v>
      </c>
      <c r="K7757" s="210">
        <f>K7706*'Usages mobilité'!$BG21*(1+'Usages mobilité'!$BH21)^(K$7683-$D$7683)/1000</f>
        <v>0</v>
      </c>
      <c r="L7757" s="210">
        <f>L7706*'Usages mobilité'!$BG21*(1+'Usages mobilité'!$BH21)^(L$7683-$D$7683)/1000</f>
        <v>0</v>
      </c>
      <c r="M7757" s="210">
        <f>M7706*'Usages mobilité'!$BG21*(1+'Usages mobilité'!$BH21)^(M$7683-$D$7683)/1000</f>
        <v>0</v>
      </c>
      <c r="N7757" s="210">
        <f>N7706*'Usages mobilité'!$BG21*(1+'Usages mobilité'!$BH21)^(N$7683-$D$7683)/1000</f>
        <v>0</v>
      </c>
      <c r="O7757" s="210">
        <f>O7706*'Usages mobilité'!$BG21*(1+'Usages mobilité'!$BH21)^(O$7683-$D$7683)/1000</f>
        <v>0</v>
      </c>
      <c r="P7757" s="210">
        <f>P7706*'Usages mobilité'!$BG21*(1+'Usages mobilité'!$BH21)^(P$7683-$D$7683)/1000</f>
        <v>0</v>
      </c>
      <c r="Q7757" s="210">
        <f>Q7706*'Usages mobilité'!$BG21*(1+'Usages mobilité'!$BH21)^(Q$7683-$D$7683)/1000</f>
        <v>0</v>
      </c>
      <c r="R7757" s="210">
        <f>R7706*'Usages mobilité'!$BG21*(1+'Usages mobilité'!$BH21)^(R$7683-$D$7683)/1000</f>
        <v>0</v>
      </c>
    </row>
    <row r="7758" spans="1:18" hidden="1" outlineLevel="2" x14ac:dyDescent="0.35">
      <c r="A7758" s="209" t="str">
        <f>'Usages mobilité'!A22</f>
        <v>Usage mobilité n°19</v>
      </c>
      <c r="B7758" s="209" t="s">
        <v>639</v>
      </c>
      <c r="C7758" s="209"/>
      <c r="D7758" s="210">
        <f>D7707*'Usages mobilité'!$BG22*(1+'Usages mobilité'!$BH22)^(D$7683-$D$7683)/1000</f>
        <v>0</v>
      </c>
      <c r="E7758" s="210">
        <f>E7707*'Usages mobilité'!$BG22*(1+'Usages mobilité'!$BH22)^(E$7683-$D$7683)/1000</f>
        <v>0</v>
      </c>
      <c r="F7758" s="210">
        <f>F7707*'Usages mobilité'!$BG22*(1+'Usages mobilité'!$BH22)^(F$7683-$D$7683)/1000</f>
        <v>0</v>
      </c>
      <c r="G7758" s="210">
        <f>G7707*'Usages mobilité'!$BG22*(1+'Usages mobilité'!$BH22)^(G$7683-$D$7683)/1000</f>
        <v>0</v>
      </c>
      <c r="H7758" s="210">
        <f>H7707*'Usages mobilité'!$BG22*(1+'Usages mobilité'!$BH22)^(H$7683-$D$7683)/1000</f>
        <v>0</v>
      </c>
      <c r="I7758" s="210">
        <f>I7707*'Usages mobilité'!$BG22*(1+'Usages mobilité'!$BH22)^(I$7683-$D$7683)/1000</f>
        <v>0</v>
      </c>
      <c r="J7758" s="210">
        <f>J7707*'Usages mobilité'!$BG22*(1+'Usages mobilité'!$BH22)^(J$7683-$D$7683)/1000</f>
        <v>0</v>
      </c>
      <c r="K7758" s="210">
        <f>K7707*'Usages mobilité'!$BG22*(1+'Usages mobilité'!$BH22)^(K$7683-$D$7683)/1000</f>
        <v>0</v>
      </c>
      <c r="L7758" s="210">
        <f>L7707*'Usages mobilité'!$BG22*(1+'Usages mobilité'!$BH22)^(L$7683-$D$7683)/1000</f>
        <v>0</v>
      </c>
      <c r="M7758" s="210">
        <f>M7707*'Usages mobilité'!$BG22*(1+'Usages mobilité'!$BH22)^(M$7683-$D$7683)/1000</f>
        <v>0</v>
      </c>
      <c r="N7758" s="210">
        <f>N7707*'Usages mobilité'!$BG22*(1+'Usages mobilité'!$BH22)^(N$7683-$D$7683)/1000</f>
        <v>0</v>
      </c>
      <c r="O7758" s="210">
        <f>O7707*'Usages mobilité'!$BG22*(1+'Usages mobilité'!$BH22)^(O$7683-$D$7683)/1000</f>
        <v>0</v>
      </c>
      <c r="P7758" s="210">
        <f>P7707*'Usages mobilité'!$BG22*(1+'Usages mobilité'!$BH22)^(P$7683-$D$7683)/1000</f>
        <v>0</v>
      </c>
      <c r="Q7758" s="210">
        <f>Q7707*'Usages mobilité'!$BG22*(1+'Usages mobilité'!$BH22)^(Q$7683-$D$7683)/1000</f>
        <v>0</v>
      </c>
      <c r="R7758" s="210">
        <f>R7707*'Usages mobilité'!$BG22*(1+'Usages mobilité'!$BH22)^(R$7683-$D$7683)/1000</f>
        <v>0</v>
      </c>
    </row>
    <row r="7759" spans="1:18" hidden="1" outlineLevel="2" x14ac:dyDescent="0.35">
      <c r="A7759" s="209" t="str">
        <f>'Usages mobilité'!A23</f>
        <v>Usage mobilité n°20</v>
      </c>
      <c r="B7759" s="209" t="s">
        <v>639</v>
      </c>
      <c r="C7759" s="209"/>
      <c r="D7759" s="210">
        <f>D7708*'Usages mobilité'!$BG23*(1+'Usages mobilité'!$BH23)^(D$7683-$D$7683)/1000</f>
        <v>0</v>
      </c>
      <c r="E7759" s="210">
        <f>E7708*'Usages mobilité'!$BG23*(1+'Usages mobilité'!$BH23)^(E$7683-$D$7683)/1000</f>
        <v>0</v>
      </c>
      <c r="F7759" s="210">
        <f>F7708*'Usages mobilité'!$BG23*(1+'Usages mobilité'!$BH23)^(F$7683-$D$7683)/1000</f>
        <v>0</v>
      </c>
      <c r="G7759" s="210">
        <f>G7708*'Usages mobilité'!$BG23*(1+'Usages mobilité'!$BH23)^(G$7683-$D$7683)/1000</f>
        <v>0</v>
      </c>
      <c r="H7759" s="210">
        <f>H7708*'Usages mobilité'!$BG23*(1+'Usages mobilité'!$BH23)^(H$7683-$D$7683)/1000</f>
        <v>0</v>
      </c>
      <c r="I7759" s="210">
        <f>I7708*'Usages mobilité'!$BG23*(1+'Usages mobilité'!$BH23)^(I$7683-$D$7683)/1000</f>
        <v>0</v>
      </c>
      <c r="J7759" s="210">
        <f>J7708*'Usages mobilité'!$BG23*(1+'Usages mobilité'!$BH23)^(J$7683-$D$7683)/1000</f>
        <v>0</v>
      </c>
      <c r="K7759" s="210">
        <f>K7708*'Usages mobilité'!$BG23*(1+'Usages mobilité'!$BH23)^(K$7683-$D$7683)/1000</f>
        <v>0</v>
      </c>
      <c r="L7759" s="210">
        <f>L7708*'Usages mobilité'!$BG23*(1+'Usages mobilité'!$BH23)^(L$7683-$D$7683)/1000</f>
        <v>0</v>
      </c>
      <c r="M7759" s="210">
        <f>M7708*'Usages mobilité'!$BG23*(1+'Usages mobilité'!$BH23)^(M$7683-$D$7683)/1000</f>
        <v>0</v>
      </c>
      <c r="N7759" s="210">
        <f>N7708*'Usages mobilité'!$BG23*(1+'Usages mobilité'!$BH23)^(N$7683-$D$7683)/1000</f>
        <v>0</v>
      </c>
      <c r="O7759" s="210">
        <f>O7708*'Usages mobilité'!$BG23*(1+'Usages mobilité'!$BH23)^(O$7683-$D$7683)/1000</f>
        <v>0</v>
      </c>
      <c r="P7759" s="210">
        <f>P7708*'Usages mobilité'!$BG23*(1+'Usages mobilité'!$BH23)^(P$7683-$D$7683)/1000</f>
        <v>0</v>
      </c>
      <c r="Q7759" s="210">
        <f>Q7708*'Usages mobilité'!$BG23*(1+'Usages mobilité'!$BH23)^(Q$7683-$D$7683)/1000</f>
        <v>0</v>
      </c>
      <c r="R7759" s="210">
        <f>R7708*'Usages mobilité'!$BG23*(1+'Usages mobilité'!$BH23)^(R$7683-$D$7683)/1000</f>
        <v>0</v>
      </c>
    </row>
    <row r="7760" spans="1:18" hidden="1" outlineLevel="2" x14ac:dyDescent="0.35">
      <c r="A7760" s="209" t="str">
        <f>'Usages mobilité'!A24</f>
        <v>Usage mobilité n°21</v>
      </c>
      <c r="B7760" s="209" t="s">
        <v>639</v>
      </c>
      <c r="C7760" s="209"/>
      <c r="D7760" s="210">
        <f>D7709*'Usages mobilité'!$BG24*(1+'Usages mobilité'!$BH24)^(D$7683-$D$7683)/1000</f>
        <v>0</v>
      </c>
      <c r="E7760" s="210">
        <f>E7709*'Usages mobilité'!$BG24*(1+'Usages mobilité'!$BH24)^(E$7683-$D$7683)/1000</f>
        <v>0</v>
      </c>
      <c r="F7760" s="210">
        <f>F7709*'Usages mobilité'!$BG24*(1+'Usages mobilité'!$BH24)^(F$7683-$D$7683)/1000</f>
        <v>0</v>
      </c>
      <c r="G7760" s="210">
        <f>G7709*'Usages mobilité'!$BG24*(1+'Usages mobilité'!$BH24)^(G$7683-$D$7683)/1000</f>
        <v>0</v>
      </c>
      <c r="H7760" s="210">
        <f>H7709*'Usages mobilité'!$BG24*(1+'Usages mobilité'!$BH24)^(H$7683-$D$7683)/1000</f>
        <v>0</v>
      </c>
      <c r="I7760" s="210">
        <f>I7709*'Usages mobilité'!$BG24*(1+'Usages mobilité'!$BH24)^(I$7683-$D$7683)/1000</f>
        <v>0</v>
      </c>
      <c r="J7760" s="210">
        <f>J7709*'Usages mobilité'!$BG24*(1+'Usages mobilité'!$BH24)^(J$7683-$D$7683)/1000</f>
        <v>0</v>
      </c>
      <c r="K7760" s="210">
        <f>K7709*'Usages mobilité'!$BG24*(1+'Usages mobilité'!$BH24)^(K$7683-$D$7683)/1000</f>
        <v>0</v>
      </c>
      <c r="L7760" s="210">
        <f>L7709*'Usages mobilité'!$BG24*(1+'Usages mobilité'!$BH24)^(L$7683-$D$7683)/1000</f>
        <v>0</v>
      </c>
      <c r="M7760" s="210">
        <f>M7709*'Usages mobilité'!$BG24*(1+'Usages mobilité'!$BH24)^(M$7683-$D$7683)/1000</f>
        <v>0</v>
      </c>
      <c r="N7760" s="210">
        <f>N7709*'Usages mobilité'!$BG24*(1+'Usages mobilité'!$BH24)^(N$7683-$D$7683)/1000</f>
        <v>0</v>
      </c>
      <c r="O7760" s="210">
        <f>O7709*'Usages mobilité'!$BG24*(1+'Usages mobilité'!$BH24)^(O$7683-$D$7683)/1000</f>
        <v>0</v>
      </c>
      <c r="P7760" s="210">
        <f>P7709*'Usages mobilité'!$BG24*(1+'Usages mobilité'!$BH24)^(P$7683-$D$7683)/1000</f>
        <v>0</v>
      </c>
      <c r="Q7760" s="210">
        <f>Q7709*'Usages mobilité'!$BG24*(1+'Usages mobilité'!$BH24)^(Q$7683-$D$7683)/1000</f>
        <v>0</v>
      </c>
      <c r="R7760" s="210">
        <f>R7709*'Usages mobilité'!$BG24*(1+'Usages mobilité'!$BH24)^(R$7683-$D$7683)/1000</f>
        <v>0</v>
      </c>
    </row>
    <row r="7761" spans="1:18" hidden="1" outlineLevel="2" x14ac:dyDescent="0.35">
      <c r="A7761" s="209" t="str">
        <f>'Usages mobilité'!A25</f>
        <v>Usage mobilité n°22</v>
      </c>
      <c r="B7761" s="209" t="s">
        <v>639</v>
      </c>
      <c r="C7761" s="209"/>
      <c r="D7761" s="210">
        <f>D7710*'Usages mobilité'!$BG25*(1+'Usages mobilité'!$BH25)^(D$7683-$D$7683)/1000</f>
        <v>0</v>
      </c>
      <c r="E7761" s="210">
        <f>E7710*'Usages mobilité'!$BG25*(1+'Usages mobilité'!$BH25)^(E$7683-$D$7683)/1000</f>
        <v>0</v>
      </c>
      <c r="F7761" s="210">
        <f>F7710*'Usages mobilité'!$BG25*(1+'Usages mobilité'!$BH25)^(F$7683-$D$7683)/1000</f>
        <v>0</v>
      </c>
      <c r="G7761" s="210">
        <f>G7710*'Usages mobilité'!$BG25*(1+'Usages mobilité'!$BH25)^(G$7683-$D$7683)/1000</f>
        <v>0</v>
      </c>
      <c r="H7761" s="210">
        <f>H7710*'Usages mobilité'!$BG25*(1+'Usages mobilité'!$BH25)^(H$7683-$D$7683)/1000</f>
        <v>0</v>
      </c>
      <c r="I7761" s="210">
        <f>I7710*'Usages mobilité'!$BG25*(1+'Usages mobilité'!$BH25)^(I$7683-$D$7683)/1000</f>
        <v>0</v>
      </c>
      <c r="J7761" s="210">
        <f>J7710*'Usages mobilité'!$BG25*(1+'Usages mobilité'!$BH25)^(J$7683-$D$7683)/1000</f>
        <v>0</v>
      </c>
      <c r="K7761" s="210">
        <f>K7710*'Usages mobilité'!$BG25*(1+'Usages mobilité'!$BH25)^(K$7683-$D$7683)/1000</f>
        <v>0</v>
      </c>
      <c r="L7761" s="210">
        <f>L7710*'Usages mobilité'!$BG25*(1+'Usages mobilité'!$BH25)^(L$7683-$D$7683)/1000</f>
        <v>0</v>
      </c>
      <c r="M7761" s="210">
        <f>M7710*'Usages mobilité'!$BG25*(1+'Usages mobilité'!$BH25)^(M$7683-$D$7683)/1000</f>
        <v>0</v>
      </c>
      <c r="N7761" s="210">
        <f>N7710*'Usages mobilité'!$BG25*(1+'Usages mobilité'!$BH25)^(N$7683-$D$7683)/1000</f>
        <v>0</v>
      </c>
      <c r="O7761" s="210">
        <f>O7710*'Usages mobilité'!$BG25*(1+'Usages mobilité'!$BH25)^(O$7683-$D$7683)/1000</f>
        <v>0</v>
      </c>
      <c r="P7761" s="210">
        <f>P7710*'Usages mobilité'!$BG25*(1+'Usages mobilité'!$BH25)^(P$7683-$D$7683)/1000</f>
        <v>0</v>
      </c>
      <c r="Q7761" s="210">
        <f>Q7710*'Usages mobilité'!$BG25*(1+'Usages mobilité'!$BH25)^(Q$7683-$D$7683)/1000</f>
        <v>0</v>
      </c>
      <c r="R7761" s="210">
        <f>R7710*'Usages mobilité'!$BG25*(1+'Usages mobilité'!$BH25)^(R$7683-$D$7683)/1000</f>
        <v>0</v>
      </c>
    </row>
    <row r="7762" spans="1:18" hidden="1" outlineLevel="2" x14ac:dyDescent="0.35">
      <c r="A7762" s="209" t="str">
        <f>'Usages mobilité'!A26</f>
        <v>Usage mobilité n°23</v>
      </c>
      <c r="B7762" s="209" t="s">
        <v>639</v>
      </c>
      <c r="C7762" s="209"/>
      <c r="D7762" s="210">
        <f>D7711*'Usages mobilité'!$BG26*(1+'Usages mobilité'!$BH26)^(D$7683-$D$7683)/1000</f>
        <v>0</v>
      </c>
      <c r="E7762" s="210">
        <f>E7711*'Usages mobilité'!$BG26*(1+'Usages mobilité'!$BH26)^(E$7683-$D$7683)/1000</f>
        <v>0</v>
      </c>
      <c r="F7762" s="210">
        <f>F7711*'Usages mobilité'!$BG26*(1+'Usages mobilité'!$BH26)^(F$7683-$D$7683)/1000</f>
        <v>0</v>
      </c>
      <c r="G7762" s="210">
        <f>G7711*'Usages mobilité'!$BG26*(1+'Usages mobilité'!$BH26)^(G$7683-$D$7683)/1000</f>
        <v>0</v>
      </c>
      <c r="H7762" s="210">
        <f>H7711*'Usages mobilité'!$BG26*(1+'Usages mobilité'!$BH26)^(H$7683-$D$7683)/1000</f>
        <v>0</v>
      </c>
      <c r="I7762" s="210">
        <f>I7711*'Usages mobilité'!$BG26*(1+'Usages mobilité'!$BH26)^(I$7683-$D$7683)/1000</f>
        <v>0</v>
      </c>
      <c r="J7762" s="210">
        <f>J7711*'Usages mobilité'!$BG26*(1+'Usages mobilité'!$BH26)^(J$7683-$D$7683)/1000</f>
        <v>0</v>
      </c>
      <c r="K7762" s="210">
        <f>K7711*'Usages mobilité'!$BG26*(1+'Usages mobilité'!$BH26)^(K$7683-$D$7683)/1000</f>
        <v>0</v>
      </c>
      <c r="L7762" s="210">
        <f>L7711*'Usages mobilité'!$BG26*(1+'Usages mobilité'!$BH26)^(L$7683-$D$7683)/1000</f>
        <v>0</v>
      </c>
      <c r="M7762" s="210">
        <f>M7711*'Usages mobilité'!$BG26*(1+'Usages mobilité'!$BH26)^(M$7683-$D$7683)/1000</f>
        <v>0</v>
      </c>
      <c r="N7762" s="210">
        <f>N7711*'Usages mobilité'!$BG26*(1+'Usages mobilité'!$BH26)^(N$7683-$D$7683)/1000</f>
        <v>0</v>
      </c>
      <c r="O7762" s="210">
        <f>O7711*'Usages mobilité'!$BG26*(1+'Usages mobilité'!$BH26)^(O$7683-$D$7683)/1000</f>
        <v>0</v>
      </c>
      <c r="P7762" s="210">
        <f>P7711*'Usages mobilité'!$BG26*(1+'Usages mobilité'!$BH26)^(P$7683-$D$7683)/1000</f>
        <v>0</v>
      </c>
      <c r="Q7762" s="210">
        <f>Q7711*'Usages mobilité'!$BG26*(1+'Usages mobilité'!$BH26)^(Q$7683-$D$7683)/1000</f>
        <v>0</v>
      </c>
      <c r="R7762" s="210">
        <f>R7711*'Usages mobilité'!$BG26*(1+'Usages mobilité'!$BH26)^(R$7683-$D$7683)/1000</f>
        <v>0</v>
      </c>
    </row>
    <row r="7763" spans="1:18" hidden="1" outlineLevel="2" x14ac:dyDescent="0.35">
      <c r="A7763" s="209" t="str">
        <f>'Usages mobilité'!A27</f>
        <v>Usage mobilité n°24</v>
      </c>
      <c r="B7763" s="209" t="s">
        <v>639</v>
      </c>
      <c r="C7763" s="209"/>
      <c r="D7763" s="210">
        <f>D7712*'Usages mobilité'!$BG27*(1+'Usages mobilité'!$BH27)^(D$7683-$D$7683)/1000</f>
        <v>0</v>
      </c>
      <c r="E7763" s="210">
        <f>E7712*'Usages mobilité'!$BG27*(1+'Usages mobilité'!$BH27)^(E$7683-$D$7683)/1000</f>
        <v>0</v>
      </c>
      <c r="F7763" s="210">
        <f>F7712*'Usages mobilité'!$BG27*(1+'Usages mobilité'!$BH27)^(F$7683-$D$7683)/1000</f>
        <v>0</v>
      </c>
      <c r="G7763" s="210">
        <f>G7712*'Usages mobilité'!$BG27*(1+'Usages mobilité'!$BH27)^(G$7683-$D$7683)/1000</f>
        <v>0</v>
      </c>
      <c r="H7763" s="210">
        <f>H7712*'Usages mobilité'!$BG27*(1+'Usages mobilité'!$BH27)^(H$7683-$D$7683)/1000</f>
        <v>0</v>
      </c>
      <c r="I7763" s="210">
        <f>I7712*'Usages mobilité'!$BG27*(1+'Usages mobilité'!$BH27)^(I$7683-$D$7683)/1000</f>
        <v>0</v>
      </c>
      <c r="J7763" s="210">
        <f>J7712*'Usages mobilité'!$BG27*(1+'Usages mobilité'!$BH27)^(J$7683-$D$7683)/1000</f>
        <v>0</v>
      </c>
      <c r="K7763" s="210">
        <f>K7712*'Usages mobilité'!$BG27*(1+'Usages mobilité'!$BH27)^(K$7683-$D$7683)/1000</f>
        <v>0</v>
      </c>
      <c r="L7763" s="210">
        <f>L7712*'Usages mobilité'!$BG27*(1+'Usages mobilité'!$BH27)^(L$7683-$D$7683)/1000</f>
        <v>0</v>
      </c>
      <c r="M7763" s="210">
        <f>M7712*'Usages mobilité'!$BG27*(1+'Usages mobilité'!$BH27)^(M$7683-$D$7683)/1000</f>
        <v>0</v>
      </c>
      <c r="N7763" s="210">
        <f>N7712*'Usages mobilité'!$BG27*(1+'Usages mobilité'!$BH27)^(N$7683-$D$7683)/1000</f>
        <v>0</v>
      </c>
      <c r="O7763" s="210">
        <f>O7712*'Usages mobilité'!$BG27*(1+'Usages mobilité'!$BH27)^(O$7683-$D$7683)/1000</f>
        <v>0</v>
      </c>
      <c r="P7763" s="210">
        <f>P7712*'Usages mobilité'!$BG27*(1+'Usages mobilité'!$BH27)^(P$7683-$D$7683)/1000</f>
        <v>0</v>
      </c>
      <c r="Q7763" s="210">
        <f>Q7712*'Usages mobilité'!$BG27*(1+'Usages mobilité'!$BH27)^(Q$7683-$D$7683)/1000</f>
        <v>0</v>
      </c>
      <c r="R7763" s="210">
        <f>R7712*'Usages mobilité'!$BG27*(1+'Usages mobilité'!$BH27)^(R$7683-$D$7683)/1000</f>
        <v>0</v>
      </c>
    </row>
    <row r="7764" spans="1:18" hidden="1" outlineLevel="2" x14ac:dyDescent="0.35">
      <c r="A7764" s="209" t="str">
        <f>'Usages mobilité'!A28</f>
        <v>Usage mobilité n°25</v>
      </c>
      <c r="B7764" s="209" t="s">
        <v>639</v>
      </c>
      <c r="C7764" s="209"/>
      <c r="D7764" s="210">
        <f>D7713*'Usages mobilité'!$BG28*(1+'Usages mobilité'!$BH28)^(D$7683-$D$7683)/1000</f>
        <v>0</v>
      </c>
      <c r="E7764" s="210">
        <f>E7713*'Usages mobilité'!$BG28*(1+'Usages mobilité'!$BH28)^(E$7683-$D$7683)/1000</f>
        <v>0</v>
      </c>
      <c r="F7764" s="210">
        <f>F7713*'Usages mobilité'!$BG28*(1+'Usages mobilité'!$BH28)^(F$7683-$D$7683)/1000</f>
        <v>0</v>
      </c>
      <c r="G7764" s="210">
        <f>G7713*'Usages mobilité'!$BG28*(1+'Usages mobilité'!$BH28)^(G$7683-$D$7683)/1000</f>
        <v>0</v>
      </c>
      <c r="H7764" s="210">
        <f>H7713*'Usages mobilité'!$BG28*(1+'Usages mobilité'!$BH28)^(H$7683-$D$7683)/1000</f>
        <v>0</v>
      </c>
      <c r="I7764" s="210">
        <f>I7713*'Usages mobilité'!$BG28*(1+'Usages mobilité'!$BH28)^(I$7683-$D$7683)/1000</f>
        <v>0</v>
      </c>
      <c r="J7764" s="210">
        <f>J7713*'Usages mobilité'!$BG28*(1+'Usages mobilité'!$BH28)^(J$7683-$D$7683)/1000</f>
        <v>0</v>
      </c>
      <c r="K7764" s="210">
        <f>K7713*'Usages mobilité'!$BG28*(1+'Usages mobilité'!$BH28)^(K$7683-$D$7683)/1000</f>
        <v>0</v>
      </c>
      <c r="L7764" s="210">
        <f>L7713*'Usages mobilité'!$BG28*(1+'Usages mobilité'!$BH28)^(L$7683-$D$7683)/1000</f>
        <v>0</v>
      </c>
      <c r="M7764" s="210">
        <f>M7713*'Usages mobilité'!$BG28*(1+'Usages mobilité'!$BH28)^(M$7683-$D$7683)/1000</f>
        <v>0</v>
      </c>
      <c r="N7764" s="210">
        <f>N7713*'Usages mobilité'!$BG28*(1+'Usages mobilité'!$BH28)^(N$7683-$D$7683)/1000</f>
        <v>0</v>
      </c>
      <c r="O7764" s="210">
        <f>O7713*'Usages mobilité'!$BG28*(1+'Usages mobilité'!$BH28)^(O$7683-$D$7683)/1000</f>
        <v>0</v>
      </c>
      <c r="P7764" s="210">
        <f>P7713*'Usages mobilité'!$BG28*(1+'Usages mobilité'!$BH28)^(P$7683-$D$7683)/1000</f>
        <v>0</v>
      </c>
      <c r="Q7764" s="210">
        <f>Q7713*'Usages mobilité'!$BG28*(1+'Usages mobilité'!$BH28)^(Q$7683-$D$7683)/1000</f>
        <v>0</v>
      </c>
      <c r="R7764" s="210">
        <f>R7713*'Usages mobilité'!$BG28*(1+'Usages mobilité'!$BH28)^(R$7683-$D$7683)/1000</f>
        <v>0</v>
      </c>
    </row>
    <row r="7765" spans="1:18" hidden="1" outlineLevel="2" x14ac:dyDescent="0.35">
      <c r="A7765" s="209" t="str">
        <f>'Usages mobilité'!A29</f>
        <v>Usage mobilité n°26</v>
      </c>
      <c r="B7765" s="209" t="s">
        <v>639</v>
      </c>
      <c r="C7765" s="209"/>
      <c r="D7765" s="210">
        <f>D7714*'Usages mobilité'!$BG29*(1+'Usages mobilité'!$BH29)^(D$7683-$D$7683)/1000</f>
        <v>0</v>
      </c>
      <c r="E7765" s="210">
        <f>E7714*'Usages mobilité'!$BG29*(1+'Usages mobilité'!$BH29)^(E$7683-$D$7683)/1000</f>
        <v>0</v>
      </c>
      <c r="F7765" s="210">
        <f>F7714*'Usages mobilité'!$BG29*(1+'Usages mobilité'!$BH29)^(F$7683-$D$7683)/1000</f>
        <v>0</v>
      </c>
      <c r="G7765" s="210">
        <f>G7714*'Usages mobilité'!$BG29*(1+'Usages mobilité'!$BH29)^(G$7683-$D$7683)/1000</f>
        <v>0</v>
      </c>
      <c r="H7765" s="210">
        <f>H7714*'Usages mobilité'!$BG29*(1+'Usages mobilité'!$BH29)^(H$7683-$D$7683)/1000</f>
        <v>0</v>
      </c>
      <c r="I7765" s="210">
        <f>I7714*'Usages mobilité'!$BG29*(1+'Usages mobilité'!$BH29)^(I$7683-$D$7683)/1000</f>
        <v>0</v>
      </c>
      <c r="J7765" s="210">
        <f>J7714*'Usages mobilité'!$BG29*(1+'Usages mobilité'!$BH29)^(J$7683-$D$7683)/1000</f>
        <v>0</v>
      </c>
      <c r="K7765" s="210">
        <f>K7714*'Usages mobilité'!$BG29*(1+'Usages mobilité'!$BH29)^(K$7683-$D$7683)/1000</f>
        <v>0</v>
      </c>
      <c r="L7765" s="210">
        <f>L7714*'Usages mobilité'!$BG29*(1+'Usages mobilité'!$BH29)^(L$7683-$D$7683)/1000</f>
        <v>0</v>
      </c>
      <c r="M7765" s="210">
        <f>M7714*'Usages mobilité'!$BG29*(1+'Usages mobilité'!$BH29)^(M$7683-$D$7683)/1000</f>
        <v>0</v>
      </c>
      <c r="N7765" s="210">
        <f>N7714*'Usages mobilité'!$BG29*(1+'Usages mobilité'!$BH29)^(N$7683-$D$7683)/1000</f>
        <v>0</v>
      </c>
      <c r="O7765" s="210">
        <f>O7714*'Usages mobilité'!$BG29*(1+'Usages mobilité'!$BH29)^(O$7683-$D$7683)/1000</f>
        <v>0</v>
      </c>
      <c r="P7765" s="210">
        <f>P7714*'Usages mobilité'!$BG29*(1+'Usages mobilité'!$BH29)^(P$7683-$D$7683)/1000</f>
        <v>0</v>
      </c>
      <c r="Q7765" s="210">
        <f>Q7714*'Usages mobilité'!$BG29*(1+'Usages mobilité'!$BH29)^(Q$7683-$D$7683)/1000</f>
        <v>0</v>
      </c>
      <c r="R7765" s="210">
        <f>R7714*'Usages mobilité'!$BG29*(1+'Usages mobilité'!$BH29)^(R$7683-$D$7683)/1000</f>
        <v>0</v>
      </c>
    </row>
    <row r="7766" spans="1:18" hidden="1" outlineLevel="2" x14ac:dyDescent="0.35">
      <c r="A7766" s="209" t="str">
        <f>'Usages mobilité'!A30</f>
        <v>Usage mobilité n°27</v>
      </c>
      <c r="B7766" s="209" t="s">
        <v>639</v>
      </c>
      <c r="C7766" s="209"/>
      <c r="D7766" s="210">
        <f>D7715*'Usages mobilité'!$BG30*(1+'Usages mobilité'!$BH30)^(D$7683-$D$7683)/1000</f>
        <v>0</v>
      </c>
      <c r="E7766" s="210">
        <f>E7715*'Usages mobilité'!$BG30*(1+'Usages mobilité'!$BH30)^(E$7683-$D$7683)/1000</f>
        <v>0</v>
      </c>
      <c r="F7766" s="210">
        <f>F7715*'Usages mobilité'!$BG30*(1+'Usages mobilité'!$BH30)^(F$7683-$D$7683)/1000</f>
        <v>0</v>
      </c>
      <c r="G7766" s="210">
        <f>G7715*'Usages mobilité'!$BG30*(1+'Usages mobilité'!$BH30)^(G$7683-$D$7683)/1000</f>
        <v>0</v>
      </c>
      <c r="H7766" s="210">
        <f>H7715*'Usages mobilité'!$BG30*(1+'Usages mobilité'!$BH30)^(H$7683-$D$7683)/1000</f>
        <v>0</v>
      </c>
      <c r="I7766" s="210">
        <f>I7715*'Usages mobilité'!$BG30*(1+'Usages mobilité'!$BH30)^(I$7683-$D$7683)/1000</f>
        <v>0</v>
      </c>
      <c r="J7766" s="210">
        <f>J7715*'Usages mobilité'!$BG30*(1+'Usages mobilité'!$BH30)^(J$7683-$D$7683)/1000</f>
        <v>0</v>
      </c>
      <c r="K7766" s="210">
        <f>K7715*'Usages mobilité'!$BG30*(1+'Usages mobilité'!$BH30)^(K$7683-$D$7683)/1000</f>
        <v>0</v>
      </c>
      <c r="L7766" s="210">
        <f>L7715*'Usages mobilité'!$BG30*(1+'Usages mobilité'!$BH30)^(L$7683-$D$7683)/1000</f>
        <v>0</v>
      </c>
      <c r="M7766" s="210">
        <f>M7715*'Usages mobilité'!$BG30*(1+'Usages mobilité'!$BH30)^(M$7683-$D$7683)/1000</f>
        <v>0</v>
      </c>
      <c r="N7766" s="210">
        <f>N7715*'Usages mobilité'!$BG30*(1+'Usages mobilité'!$BH30)^(N$7683-$D$7683)/1000</f>
        <v>0</v>
      </c>
      <c r="O7766" s="210">
        <f>O7715*'Usages mobilité'!$BG30*(1+'Usages mobilité'!$BH30)^(O$7683-$D$7683)/1000</f>
        <v>0</v>
      </c>
      <c r="P7766" s="210">
        <f>P7715*'Usages mobilité'!$BG30*(1+'Usages mobilité'!$BH30)^(P$7683-$D$7683)/1000</f>
        <v>0</v>
      </c>
      <c r="Q7766" s="210">
        <f>Q7715*'Usages mobilité'!$BG30*(1+'Usages mobilité'!$BH30)^(Q$7683-$D$7683)/1000</f>
        <v>0</v>
      </c>
      <c r="R7766" s="210">
        <f>R7715*'Usages mobilité'!$BG30*(1+'Usages mobilité'!$BH30)^(R$7683-$D$7683)/1000</f>
        <v>0</v>
      </c>
    </row>
    <row r="7767" spans="1:18" hidden="1" outlineLevel="2" x14ac:dyDescent="0.35">
      <c r="A7767" s="209" t="str">
        <f>'Usages mobilité'!A31</f>
        <v>Usage mobilité n°28</v>
      </c>
      <c r="B7767" s="209" t="s">
        <v>639</v>
      </c>
      <c r="C7767" s="209"/>
      <c r="D7767" s="210">
        <f>D7716*'Usages mobilité'!$BG31*(1+'Usages mobilité'!$BH31)^(D$7683-$D$7683)/1000</f>
        <v>0</v>
      </c>
      <c r="E7767" s="210">
        <f>E7716*'Usages mobilité'!$BG31*(1+'Usages mobilité'!$BH31)^(E$7683-$D$7683)/1000</f>
        <v>0</v>
      </c>
      <c r="F7767" s="210">
        <f>F7716*'Usages mobilité'!$BG31*(1+'Usages mobilité'!$BH31)^(F$7683-$D$7683)/1000</f>
        <v>0</v>
      </c>
      <c r="G7767" s="210">
        <f>G7716*'Usages mobilité'!$BG31*(1+'Usages mobilité'!$BH31)^(G$7683-$D$7683)/1000</f>
        <v>0</v>
      </c>
      <c r="H7767" s="210">
        <f>H7716*'Usages mobilité'!$BG31*(1+'Usages mobilité'!$BH31)^(H$7683-$D$7683)/1000</f>
        <v>0</v>
      </c>
      <c r="I7767" s="210">
        <f>I7716*'Usages mobilité'!$BG31*(1+'Usages mobilité'!$BH31)^(I$7683-$D$7683)/1000</f>
        <v>0</v>
      </c>
      <c r="J7767" s="210">
        <f>J7716*'Usages mobilité'!$BG31*(1+'Usages mobilité'!$BH31)^(J$7683-$D$7683)/1000</f>
        <v>0</v>
      </c>
      <c r="K7767" s="210">
        <f>K7716*'Usages mobilité'!$BG31*(1+'Usages mobilité'!$BH31)^(K$7683-$D$7683)/1000</f>
        <v>0</v>
      </c>
      <c r="L7767" s="210">
        <f>L7716*'Usages mobilité'!$BG31*(1+'Usages mobilité'!$BH31)^(L$7683-$D$7683)/1000</f>
        <v>0</v>
      </c>
      <c r="M7767" s="210">
        <f>M7716*'Usages mobilité'!$BG31*(1+'Usages mobilité'!$BH31)^(M$7683-$D$7683)/1000</f>
        <v>0</v>
      </c>
      <c r="N7767" s="210">
        <f>N7716*'Usages mobilité'!$BG31*(1+'Usages mobilité'!$BH31)^(N$7683-$D$7683)/1000</f>
        <v>0</v>
      </c>
      <c r="O7767" s="210">
        <f>O7716*'Usages mobilité'!$BG31*(1+'Usages mobilité'!$BH31)^(O$7683-$D$7683)/1000</f>
        <v>0</v>
      </c>
      <c r="P7767" s="210">
        <f>P7716*'Usages mobilité'!$BG31*(1+'Usages mobilité'!$BH31)^(P$7683-$D$7683)/1000</f>
        <v>0</v>
      </c>
      <c r="Q7767" s="210">
        <f>Q7716*'Usages mobilité'!$BG31*(1+'Usages mobilité'!$BH31)^(Q$7683-$D$7683)/1000</f>
        <v>0</v>
      </c>
      <c r="R7767" s="210">
        <f>R7716*'Usages mobilité'!$BG31*(1+'Usages mobilité'!$BH31)^(R$7683-$D$7683)/1000</f>
        <v>0</v>
      </c>
    </row>
    <row r="7768" spans="1:18" hidden="1" outlineLevel="2" x14ac:dyDescent="0.35">
      <c r="A7768" s="209" t="str">
        <f>'Usages mobilité'!A32</f>
        <v>Usage mobilité n°29</v>
      </c>
      <c r="B7768" s="209" t="s">
        <v>639</v>
      </c>
      <c r="C7768" s="209"/>
      <c r="D7768" s="210">
        <f>D7717*'Usages mobilité'!$BG32*(1+'Usages mobilité'!$BH32)^(D$7683-$D$7683)/1000</f>
        <v>0</v>
      </c>
      <c r="E7768" s="210">
        <f>E7717*'Usages mobilité'!$BG32*(1+'Usages mobilité'!$BH32)^(E$7683-$D$7683)/1000</f>
        <v>0</v>
      </c>
      <c r="F7768" s="210">
        <f>F7717*'Usages mobilité'!$BG32*(1+'Usages mobilité'!$BH32)^(F$7683-$D$7683)/1000</f>
        <v>0</v>
      </c>
      <c r="G7768" s="210">
        <f>G7717*'Usages mobilité'!$BG32*(1+'Usages mobilité'!$BH32)^(G$7683-$D$7683)/1000</f>
        <v>0</v>
      </c>
      <c r="H7768" s="210">
        <f>H7717*'Usages mobilité'!$BG32*(1+'Usages mobilité'!$BH32)^(H$7683-$D$7683)/1000</f>
        <v>0</v>
      </c>
      <c r="I7768" s="210">
        <f>I7717*'Usages mobilité'!$BG32*(1+'Usages mobilité'!$BH32)^(I$7683-$D$7683)/1000</f>
        <v>0</v>
      </c>
      <c r="J7768" s="210">
        <f>J7717*'Usages mobilité'!$BG32*(1+'Usages mobilité'!$BH32)^(J$7683-$D$7683)/1000</f>
        <v>0</v>
      </c>
      <c r="K7768" s="210">
        <f>K7717*'Usages mobilité'!$BG32*(1+'Usages mobilité'!$BH32)^(K$7683-$D$7683)/1000</f>
        <v>0</v>
      </c>
      <c r="L7768" s="210">
        <f>L7717*'Usages mobilité'!$BG32*(1+'Usages mobilité'!$BH32)^(L$7683-$D$7683)/1000</f>
        <v>0</v>
      </c>
      <c r="M7768" s="210">
        <f>M7717*'Usages mobilité'!$BG32*(1+'Usages mobilité'!$BH32)^(M$7683-$D$7683)/1000</f>
        <v>0</v>
      </c>
      <c r="N7768" s="210">
        <f>N7717*'Usages mobilité'!$BG32*(1+'Usages mobilité'!$BH32)^(N$7683-$D$7683)/1000</f>
        <v>0</v>
      </c>
      <c r="O7768" s="210">
        <f>O7717*'Usages mobilité'!$BG32*(1+'Usages mobilité'!$BH32)^(O$7683-$D$7683)/1000</f>
        <v>0</v>
      </c>
      <c r="P7768" s="210">
        <f>P7717*'Usages mobilité'!$BG32*(1+'Usages mobilité'!$BH32)^(P$7683-$D$7683)/1000</f>
        <v>0</v>
      </c>
      <c r="Q7768" s="210">
        <f>Q7717*'Usages mobilité'!$BG32*(1+'Usages mobilité'!$BH32)^(Q$7683-$D$7683)/1000</f>
        <v>0</v>
      </c>
      <c r="R7768" s="210">
        <f>R7717*'Usages mobilité'!$BG32*(1+'Usages mobilité'!$BH32)^(R$7683-$D$7683)/1000</f>
        <v>0</v>
      </c>
    </row>
    <row r="7769" spans="1:18" hidden="1" outlineLevel="2" x14ac:dyDescent="0.35">
      <c r="A7769" s="209" t="str">
        <f>'Usages mobilité'!A33</f>
        <v>Usage mobilité n°30</v>
      </c>
      <c r="B7769" s="209" t="s">
        <v>639</v>
      </c>
      <c r="C7769" s="209"/>
      <c r="D7769" s="210">
        <f>D7718*'Usages mobilité'!$BG33*(1+'Usages mobilité'!$BH33)^(D$7683-$D$7683)/1000</f>
        <v>0</v>
      </c>
      <c r="E7769" s="210">
        <f>E7718*'Usages mobilité'!$BG33*(1+'Usages mobilité'!$BH33)^(E$7683-$D$7683)/1000</f>
        <v>0</v>
      </c>
      <c r="F7769" s="210">
        <f>F7718*'Usages mobilité'!$BG33*(1+'Usages mobilité'!$BH33)^(F$7683-$D$7683)/1000</f>
        <v>0</v>
      </c>
      <c r="G7769" s="210">
        <f>G7718*'Usages mobilité'!$BG33*(1+'Usages mobilité'!$BH33)^(G$7683-$D$7683)/1000</f>
        <v>0</v>
      </c>
      <c r="H7769" s="210">
        <f>H7718*'Usages mobilité'!$BG33*(1+'Usages mobilité'!$BH33)^(H$7683-$D$7683)/1000</f>
        <v>0</v>
      </c>
      <c r="I7769" s="210">
        <f>I7718*'Usages mobilité'!$BG33*(1+'Usages mobilité'!$BH33)^(I$7683-$D$7683)/1000</f>
        <v>0</v>
      </c>
      <c r="J7769" s="210">
        <f>J7718*'Usages mobilité'!$BG33*(1+'Usages mobilité'!$BH33)^(J$7683-$D$7683)/1000</f>
        <v>0</v>
      </c>
      <c r="K7769" s="210">
        <f>K7718*'Usages mobilité'!$BG33*(1+'Usages mobilité'!$BH33)^(K$7683-$D$7683)/1000</f>
        <v>0</v>
      </c>
      <c r="L7769" s="210">
        <f>L7718*'Usages mobilité'!$BG33*(1+'Usages mobilité'!$BH33)^(L$7683-$D$7683)/1000</f>
        <v>0</v>
      </c>
      <c r="M7769" s="210">
        <f>M7718*'Usages mobilité'!$BG33*(1+'Usages mobilité'!$BH33)^(M$7683-$D$7683)/1000</f>
        <v>0</v>
      </c>
      <c r="N7769" s="210">
        <f>N7718*'Usages mobilité'!$BG33*(1+'Usages mobilité'!$BH33)^(N$7683-$D$7683)/1000</f>
        <v>0</v>
      </c>
      <c r="O7769" s="210">
        <f>O7718*'Usages mobilité'!$BG33*(1+'Usages mobilité'!$BH33)^(O$7683-$D$7683)/1000</f>
        <v>0</v>
      </c>
      <c r="P7769" s="210">
        <f>P7718*'Usages mobilité'!$BG33*(1+'Usages mobilité'!$BH33)^(P$7683-$D$7683)/1000</f>
        <v>0</v>
      </c>
      <c r="Q7769" s="210">
        <f>Q7718*'Usages mobilité'!$BG33*(1+'Usages mobilité'!$BH33)^(Q$7683-$D$7683)/1000</f>
        <v>0</v>
      </c>
      <c r="R7769" s="210">
        <f>R7718*'Usages mobilité'!$BG33*(1+'Usages mobilité'!$BH33)^(R$7683-$D$7683)/1000</f>
        <v>0</v>
      </c>
    </row>
    <row r="7770" spans="1:18" hidden="1" outlineLevel="2" x14ac:dyDescent="0.35">
      <c r="A7770" s="209" t="str">
        <f>'Usages mobilité'!A34</f>
        <v>Usage mobilité n°31</v>
      </c>
      <c r="B7770" s="209" t="s">
        <v>639</v>
      </c>
      <c r="C7770" s="209"/>
      <c r="D7770" s="210">
        <f>D7719*'Usages mobilité'!$BG34*(1+'Usages mobilité'!$BH34)^(D$7683-$D$7683)/1000</f>
        <v>0</v>
      </c>
      <c r="E7770" s="210">
        <f>E7719*'Usages mobilité'!$BG34*(1+'Usages mobilité'!$BH34)^(E$7683-$D$7683)/1000</f>
        <v>0</v>
      </c>
      <c r="F7770" s="210">
        <f>F7719*'Usages mobilité'!$BG34*(1+'Usages mobilité'!$BH34)^(F$7683-$D$7683)/1000</f>
        <v>0</v>
      </c>
      <c r="G7770" s="210">
        <f>G7719*'Usages mobilité'!$BG34*(1+'Usages mobilité'!$BH34)^(G$7683-$D$7683)/1000</f>
        <v>0</v>
      </c>
      <c r="H7770" s="210">
        <f>H7719*'Usages mobilité'!$BG34*(1+'Usages mobilité'!$BH34)^(H$7683-$D$7683)/1000</f>
        <v>0</v>
      </c>
      <c r="I7770" s="210">
        <f>I7719*'Usages mobilité'!$BG34*(1+'Usages mobilité'!$BH34)^(I$7683-$D$7683)/1000</f>
        <v>0</v>
      </c>
      <c r="J7770" s="210">
        <f>J7719*'Usages mobilité'!$BG34*(1+'Usages mobilité'!$BH34)^(J$7683-$D$7683)/1000</f>
        <v>0</v>
      </c>
      <c r="K7770" s="210">
        <f>K7719*'Usages mobilité'!$BG34*(1+'Usages mobilité'!$BH34)^(K$7683-$D$7683)/1000</f>
        <v>0</v>
      </c>
      <c r="L7770" s="210">
        <f>L7719*'Usages mobilité'!$BG34*(1+'Usages mobilité'!$BH34)^(L$7683-$D$7683)/1000</f>
        <v>0</v>
      </c>
      <c r="M7770" s="210">
        <f>M7719*'Usages mobilité'!$BG34*(1+'Usages mobilité'!$BH34)^(M$7683-$D$7683)/1000</f>
        <v>0</v>
      </c>
      <c r="N7770" s="210">
        <f>N7719*'Usages mobilité'!$BG34*(1+'Usages mobilité'!$BH34)^(N$7683-$D$7683)/1000</f>
        <v>0</v>
      </c>
      <c r="O7770" s="210">
        <f>O7719*'Usages mobilité'!$BG34*(1+'Usages mobilité'!$BH34)^(O$7683-$D$7683)/1000</f>
        <v>0</v>
      </c>
      <c r="P7770" s="210">
        <f>P7719*'Usages mobilité'!$BG34*(1+'Usages mobilité'!$BH34)^(P$7683-$D$7683)/1000</f>
        <v>0</v>
      </c>
      <c r="Q7770" s="210">
        <f>Q7719*'Usages mobilité'!$BG34*(1+'Usages mobilité'!$BH34)^(Q$7683-$D$7683)/1000</f>
        <v>0</v>
      </c>
      <c r="R7770" s="210">
        <f>R7719*'Usages mobilité'!$BG34*(1+'Usages mobilité'!$BH34)^(R$7683-$D$7683)/1000</f>
        <v>0</v>
      </c>
    </row>
    <row r="7771" spans="1:18" hidden="1" outlineLevel="2" x14ac:dyDescent="0.35">
      <c r="A7771" s="209" t="str">
        <f>'Usages mobilité'!A35</f>
        <v>Usage mobilité n°32</v>
      </c>
      <c r="B7771" s="209" t="s">
        <v>639</v>
      </c>
      <c r="C7771" s="209"/>
      <c r="D7771" s="210">
        <f>D7720*'Usages mobilité'!$BG35*(1+'Usages mobilité'!$BH35)^(D$7683-$D$7683)/1000</f>
        <v>0</v>
      </c>
      <c r="E7771" s="210">
        <f>E7720*'Usages mobilité'!$BG35*(1+'Usages mobilité'!$BH35)^(E$7683-$D$7683)/1000</f>
        <v>0</v>
      </c>
      <c r="F7771" s="210">
        <f>F7720*'Usages mobilité'!$BG35*(1+'Usages mobilité'!$BH35)^(F$7683-$D$7683)/1000</f>
        <v>0</v>
      </c>
      <c r="G7771" s="210">
        <f>G7720*'Usages mobilité'!$BG35*(1+'Usages mobilité'!$BH35)^(G$7683-$D$7683)/1000</f>
        <v>0</v>
      </c>
      <c r="H7771" s="210">
        <f>H7720*'Usages mobilité'!$BG35*(1+'Usages mobilité'!$BH35)^(H$7683-$D$7683)/1000</f>
        <v>0</v>
      </c>
      <c r="I7771" s="210">
        <f>I7720*'Usages mobilité'!$BG35*(1+'Usages mobilité'!$BH35)^(I$7683-$D$7683)/1000</f>
        <v>0</v>
      </c>
      <c r="J7771" s="210">
        <f>J7720*'Usages mobilité'!$BG35*(1+'Usages mobilité'!$BH35)^(J$7683-$D$7683)/1000</f>
        <v>0</v>
      </c>
      <c r="K7771" s="210">
        <f>K7720*'Usages mobilité'!$BG35*(1+'Usages mobilité'!$BH35)^(K$7683-$D$7683)/1000</f>
        <v>0</v>
      </c>
      <c r="L7771" s="210">
        <f>L7720*'Usages mobilité'!$BG35*(1+'Usages mobilité'!$BH35)^(L$7683-$D$7683)/1000</f>
        <v>0</v>
      </c>
      <c r="M7771" s="210">
        <f>M7720*'Usages mobilité'!$BG35*(1+'Usages mobilité'!$BH35)^(M$7683-$D$7683)/1000</f>
        <v>0</v>
      </c>
      <c r="N7771" s="210">
        <f>N7720*'Usages mobilité'!$BG35*(1+'Usages mobilité'!$BH35)^(N$7683-$D$7683)/1000</f>
        <v>0</v>
      </c>
      <c r="O7771" s="210">
        <f>O7720*'Usages mobilité'!$BG35*(1+'Usages mobilité'!$BH35)^(O$7683-$D$7683)/1000</f>
        <v>0</v>
      </c>
      <c r="P7771" s="210">
        <f>P7720*'Usages mobilité'!$BG35*(1+'Usages mobilité'!$BH35)^(P$7683-$D$7683)/1000</f>
        <v>0</v>
      </c>
      <c r="Q7771" s="210">
        <f>Q7720*'Usages mobilité'!$BG35*(1+'Usages mobilité'!$BH35)^(Q$7683-$D$7683)/1000</f>
        <v>0</v>
      </c>
      <c r="R7771" s="210">
        <f>R7720*'Usages mobilité'!$BG35*(1+'Usages mobilité'!$BH35)^(R$7683-$D$7683)/1000</f>
        <v>0</v>
      </c>
    </row>
    <row r="7772" spans="1:18" hidden="1" outlineLevel="2" x14ac:dyDescent="0.35">
      <c r="A7772" s="209" t="str">
        <f>'Usages mobilité'!A36</f>
        <v>Usage mobilité n°33</v>
      </c>
      <c r="B7772" s="209" t="s">
        <v>639</v>
      </c>
      <c r="C7772" s="209"/>
      <c r="D7772" s="210">
        <f>D7721*'Usages mobilité'!$BG36*(1+'Usages mobilité'!$BH36)^(D$7683-$D$7683)/1000</f>
        <v>0</v>
      </c>
      <c r="E7772" s="210">
        <f>E7721*'Usages mobilité'!$BG36*(1+'Usages mobilité'!$BH36)^(E$7683-$D$7683)/1000</f>
        <v>0</v>
      </c>
      <c r="F7772" s="210">
        <f>F7721*'Usages mobilité'!$BG36*(1+'Usages mobilité'!$BH36)^(F$7683-$D$7683)/1000</f>
        <v>0</v>
      </c>
      <c r="G7772" s="210">
        <f>G7721*'Usages mobilité'!$BG36*(1+'Usages mobilité'!$BH36)^(G$7683-$D$7683)/1000</f>
        <v>0</v>
      </c>
      <c r="H7772" s="210">
        <f>H7721*'Usages mobilité'!$BG36*(1+'Usages mobilité'!$BH36)^(H$7683-$D$7683)/1000</f>
        <v>0</v>
      </c>
      <c r="I7772" s="210">
        <f>I7721*'Usages mobilité'!$BG36*(1+'Usages mobilité'!$BH36)^(I$7683-$D$7683)/1000</f>
        <v>0</v>
      </c>
      <c r="J7772" s="210">
        <f>J7721*'Usages mobilité'!$BG36*(1+'Usages mobilité'!$BH36)^(J$7683-$D$7683)/1000</f>
        <v>0</v>
      </c>
      <c r="K7772" s="210">
        <f>K7721*'Usages mobilité'!$BG36*(1+'Usages mobilité'!$BH36)^(K$7683-$D$7683)/1000</f>
        <v>0</v>
      </c>
      <c r="L7772" s="210">
        <f>L7721*'Usages mobilité'!$BG36*(1+'Usages mobilité'!$BH36)^(L$7683-$D$7683)/1000</f>
        <v>0</v>
      </c>
      <c r="M7772" s="210">
        <f>M7721*'Usages mobilité'!$BG36*(1+'Usages mobilité'!$BH36)^(M$7683-$D$7683)/1000</f>
        <v>0</v>
      </c>
      <c r="N7772" s="210">
        <f>N7721*'Usages mobilité'!$BG36*(1+'Usages mobilité'!$BH36)^(N$7683-$D$7683)/1000</f>
        <v>0</v>
      </c>
      <c r="O7772" s="210">
        <f>O7721*'Usages mobilité'!$BG36*(1+'Usages mobilité'!$BH36)^(O$7683-$D$7683)/1000</f>
        <v>0</v>
      </c>
      <c r="P7772" s="210">
        <f>P7721*'Usages mobilité'!$BG36*(1+'Usages mobilité'!$BH36)^(P$7683-$D$7683)/1000</f>
        <v>0</v>
      </c>
      <c r="Q7772" s="210">
        <f>Q7721*'Usages mobilité'!$BG36*(1+'Usages mobilité'!$BH36)^(Q$7683-$D$7683)/1000</f>
        <v>0</v>
      </c>
      <c r="R7772" s="210">
        <f>R7721*'Usages mobilité'!$BG36*(1+'Usages mobilité'!$BH36)^(R$7683-$D$7683)/1000</f>
        <v>0</v>
      </c>
    </row>
    <row r="7773" spans="1:18" hidden="1" outlineLevel="2" x14ac:dyDescent="0.35">
      <c r="A7773" s="209" t="str">
        <f>'Usages mobilité'!A37</f>
        <v>Usage mobilité n°34</v>
      </c>
      <c r="B7773" s="209" t="s">
        <v>639</v>
      </c>
      <c r="C7773" s="209"/>
      <c r="D7773" s="210">
        <f>D7722*'Usages mobilité'!$BG37*(1+'Usages mobilité'!$BH37)^(D$7683-$D$7683)/1000</f>
        <v>0</v>
      </c>
      <c r="E7773" s="210">
        <f>E7722*'Usages mobilité'!$BG37*(1+'Usages mobilité'!$BH37)^(E$7683-$D$7683)/1000</f>
        <v>0</v>
      </c>
      <c r="F7773" s="210">
        <f>F7722*'Usages mobilité'!$BG37*(1+'Usages mobilité'!$BH37)^(F$7683-$D$7683)/1000</f>
        <v>0</v>
      </c>
      <c r="G7773" s="210">
        <f>G7722*'Usages mobilité'!$BG37*(1+'Usages mobilité'!$BH37)^(G$7683-$D$7683)/1000</f>
        <v>0</v>
      </c>
      <c r="H7773" s="210">
        <f>H7722*'Usages mobilité'!$BG37*(1+'Usages mobilité'!$BH37)^(H$7683-$D$7683)/1000</f>
        <v>0</v>
      </c>
      <c r="I7773" s="210">
        <f>I7722*'Usages mobilité'!$BG37*(1+'Usages mobilité'!$BH37)^(I$7683-$D$7683)/1000</f>
        <v>0</v>
      </c>
      <c r="J7773" s="210">
        <f>J7722*'Usages mobilité'!$BG37*(1+'Usages mobilité'!$BH37)^(J$7683-$D$7683)/1000</f>
        <v>0</v>
      </c>
      <c r="K7773" s="210">
        <f>K7722*'Usages mobilité'!$BG37*(1+'Usages mobilité'!$BH37)^(K$7683-$D$7683)/1000</f>
        <v>0</v>
      </c>
      <c r="L7773" s="210">
        <f>L7722*'Usages mobilité'!$BG37*(1+'Usages mobilité'!$BH37)^(L$7683-$D$7683)/1000</f>
        <v>0</v>
      </c>
      <c r="M7773" s="210">
        <f>M7722*'Usages mobilité'!$BG37*(1+'Usages mobilité'!$BH37)^(M$7683-$D$7683)/1000</f>
        <v>0</v>
      </c>
      <c r="N7773" s="210">
        <f>N7722*'Usages mobilité'!$BG37*(1+'Usages mobilité'!$BH37)^(N$7683-$D$7683)/1000</f>
        <v>0</v>
      </c>
      <c r="O7773" s="210">
        <f>O7722*'Usages mobilité'!$BG37*(1+'Usages mobilité'!$BH37)^(O$7683-$D$7683)/1000</f>
        <v>0</v>
      </c>
      <c r="P7773" s="210">
        <f>P7722*'Usages mobilité'!$BG37*(1+'Usages mobilité'!$BH37)^(P$7683-$D$7683)/1000</f>
        <v>0</v>
      </c>
      <c r="Q7773" s="210">
        <f>Q7722*'Usages mobilité'!$BG37*(1+'Usages mobilité'!$BH37)^(Q$7683-$D$7683)/1000</f>
        <v>0</v>
      </c>
      <c r="R7773" s="210">
        <f>R7722*'Usages mobilité'!$BG37*(1+'Usages mobilité'!$BH37)^(R$7683-$D$7683)/1000</f>
        <v>0</v>
      </c>
    </row>
    <row r="7774" spans="1:18" hidden="1" outlineLevel="2" x14ac:dyDescent="0.35">
      <c r="A7774" s="209" t="str">
        <f>'Usages mobilité'!A38</f>
        <v>Usage mobilité n°35</v>
      </c>
      <c r="B7774" s="209" t="s">
        <v>639</v>
      </c>
      <c r="C7774" s="209"/>
      <c r="D7774" s="210">
        <f>D7723*'Usages mobilité'!$BG38*(1+'Usages mobilité'!$BH38)^(D$7683-$D$7683)/1000</f>
        <v>0</v>
      </c>
      <c r="E7774" s="210">
        <f>E7723*'Usages mobilité'!$BG38*(1+'Usages mobilité'!$BH38)^(E$7683-$D$7683)/1000</f>
        <v>0</v>
      </c>
      <c r="F7774" s="210">
        <f>F7723*'Usages mobilité'!$BG38*(1+'Usages mobilité'!$BH38)^(F$7683-$D$7683)/1000</f>
        <v>0</v>
      </c>
      <c r="G7774" s="210">
        <f>G7723*'Usages mobilité'!$BG38*(1+'Usages mobilité'!$BH38)^(G$7683-$D$7683)/1000</f>
        <v>0</v>
      </c>
      <c r="H7774" s="210">
        <f>H7723*'Usages mobilité'!$BG38*(1+'Usages mobilité'!$BH38)^(H$7683-$D$7683)/1000</f>
        <v>0</v>
      </c>
      <c r="I7774" s="210">
        <f>I7723*'Usages mobilité'!$BG38*(1+'Usages mobilité'!$BH38)^(I$7683-$D$7683)/1000</f>
        <v>0</v>
      </c>
      <c r="J7774" s="210">
        <f>J7723*'Usages mobilité'!$BG38*(1+'Usages mobilité'!$BH38)^(J$7683-$D$7683)/1000</f>
        <v>0</v>
      </c>
      <c r="K7774" s="210">
        <f>K7723*'Usages mobilité'!$BG38*(1+'Usages mobilité'!$BH38)^(K$7683-$D$7683)/1000</f>
        <v>0</v>
      </c>
      <c r="L7774" s="210">
        <f>L7723*'Usages mobilité'!$BG38*(1+'Usages mobilité'!$BH38)^(L$7683-$D$7683)/1000</f>
        <v>0</v>
      </c>
      <c r="M7774" s="210">
        <f>M7723*'Usages mobilité'!$BG38*(1+'Usages mobilité'!$BH38)^(M$7683-$D$7683)/1000</f>
        <v>0</v>
      </c>
      <c r="N7774" s="210">
        <f>N7723*'Usages mobilité'!$BG38*(1+'Usages mobilité'!$BH38)^(N$7683-$D$7683)/1000</f>
        <v>0</v>
      </c>
      <c r="O7774" s="210">
        <f>O7723*'Usages mobilité'!$BG38*(1+'Usages mobilité'!$BH38)^(O$7683-$D$7683)/1000</f>
        <v>0</v>
      </c>
      <c r="P7774" s="210">
        <f>P7723*'Usages mobilité'!$BG38*(1+'Usages mobilité'!$BH38)^(P$7683-$D$7683)/1000</f>
        <v>0</v>
      </c>
      <c r="Q7774" s="210">
        <f>Q7723*'Usages mobilité'!$BG38*(1+'Usages mobilité'!$BH38)^(Q$7683-$D$7683)/1000</f>
        <v>0</v>
      </c>
      <c r="R7774" s="210">
        <f>R7723*'Usages mobilité'!$BG38*(1+'Usages mobilité'!$BH38)^(R$7683-$D$7683)/1000</f>
        <v>0</v>
      </c>
    </row>
    <row r="7775" spans="1:18" hidden="1" outlineLevel="2" x14ac:dyDescent="0.35">
      <c r="A7775" s="209" t="str">
        <f>'Usages mobilité'!A39</f>
        <v>Usage mobilité n°36</v>
      </c>
      <c r="B7775" s="209" t="s">
        <v>639</v>
      </c>
      <c r="C7775" s="209"/>
      <c r="D7775" s="210">
        <f>D7724*'Usages mobilité'!$BG39*(1+'Usages mobilité'!$BH39)^(D$7683-$D$7683)/1000</f>
        <v>0</v>
      </c>
      <c r="E7775" s="210">
        <f>E7724*'Usages mobilité'!$BG39*(1+'Usages mobilité'!$BH39)^(E$7683-$D$7683)/1000</f>
        <v>0</v>
      </c>
      <c r="F7775" s="210">
        <f>F7724*'Usages mobilité'!$BG39*(1+'Usages mobilité'!$BH39)^(F$7683-$D$7683)/1000</f>
        <v>0</v>
      </c>
      <c r="G7775" s="210">
        <f>G7724*'Usages mobilité'!$BG39*(1+'Usages mobilité'!$BH39)^(G$7683-$D$7683)/1000</f>
        <v>0</v>
      </c>
      <c r="H7775" s="210">
        <f>H7724*'Usages mobilité'!$BG39*(1+'Usages mobilité'!$BH39)^(H$7683-$D$7683)/1000</f>
        <v>0</v>
      </c>
      <c r="I7775" s="210">
        <f>I7724*'Usages mobilité'!$BG39*(1+'Usages mobilité'!$BH39)^(I$7683-$D$7683)/1000</f>
        <v>0</v>
      </c>
      <c r="J7775" s="210">
        <f>J7724*'Usages mobilité'!$BG39*(1+'Usages mobilité'!$BH39)^(J$7683-$D$7683)/1000</f>
        <v>0</v>
      </c>
      <c r="K7775" s="210">
        <f>K7724*'Usages mobilité'!$BG39*(1+'Usages mobilité'!$BH39)^(K$7683-$D$7683)/1000</f>
        <v>0</v>
      </c>
      <c r="L7775" s="210">
        <f>L7724*'Usages mobilité'!$BG39*(1+'Usages mobilité'!$BH39)^(L$7683-$D$7683)/1000</f>
        <v>0</v>
      </c>
      <c r="M7775" s="210">
        <f>M7724*'Usages mobilité'!$BG39*(1+'Usages mobilité'!$BH39)^(M$7683-$D$7683)/1000</f>
        <v>0</v>
      </c>
      <c r="N7775" s="210">
        <f>N7724*'Usages mobilité'!$BG39*(1+'Usages mobilité'!$BH39)^(N$7683-$D$7683)/1000</f>
        <v>0</v>
      </c>
      <c r="O7775" s="210">
        <f>O7724*'Usages mobilité'!$BG39*(1+'Usages mobilité'!$BH39)^(O$7683-$D$7683)/1000</f>
        <v>0</v>
      </c>
      <c r="P7775" s="210">
        <f>P7724*'Usages mobilité'!$BG39*(1+'Usages mobilité'!$BH39)^(P$7683-$D$7683)/1000</f>
        <v>0</v>
      </c>
      <c r="Q7775" s="210">
        <f>Q7724*'Usages mobilité'!$BG39*(1+'Usages mobilité'!$BH39)^(Q$7683-$D$7683)/1000</f>
        <v>0</v>
      </c>
      <c r="R7775" s="210">
        <f>R7724*'Usages mobilité'!$BG39*(1+'Usages mobilité'!$BH39)^(R$7683-$D$7683)/1000</f>
        <v>0</v>
      </c>
    </row>
    <row r="7776" spans="1:18" hidden="1" outlineLevel="2" x14ac:dyDescent="0.35">
      <c r="A7776" s="209" t="str">
        <f>'Usages mobilité'!A40</f>
        <v>Usage mobilité n°37</v>
      </c>
      <c r="B7776" s="209" t="s">
        <v>639</v>
      </c>
      <c r="C7776" s="209"/>
      <c r="D7776" s="210">
        <f>D7725*'Usages mobilité'!$BG40*(1+'Usages mobilité'!$BH40)^(D$7683-$D$7683)/1000</f>
        <v>0</v>
      </c>
      <c r="E7776" s="210">
        <f>E7725*'Usages mobilité'!$BG40*(1+'Usages mobilité'!$BH40)^(E$7683-$D$7683)/1000</f>
        <v>0</v>
      </c>
      <c r="F7776" s="210">
        <f>F7725*'Usages mobilité'!$BG40*(1+'Usages mobilité'!$BH40)^(F$7683-$D$7683)/1000</f>
        <v>0</v>
      </c>
      <c r="G7776" s="210">
        <f>G7725*'Usages mobilité'!$BG40*(1+'Usages mobilité'!$BH40)^(G$7683-$D$7683)/1000</f>
        <v>0</v>
      </c>
      <c r="H7776" s="210">
        <f>H7725*'Usages mobilité'!$BG40*(1+'Usages mobilité'!$BH40)^(H$7683-$D$7683)/1000</f>
        <v>0</v>
      </c>
      <c r="I7776" s="210">
        <f>I7725*'Usages mobilité'!$BG40*(1+'Usages mobilité'!$BH40)^(I$7683-$D$7683)/1000</f>
        <v>0</v>
      </c>
      <c r="J7776" s="210">
        <f>J7725*'Usages mobilité'!$BG40*(1+'Usages mobilité'!$BH40)^(J$7683-$D$7683)/1000</f>
        <v>0</v>
      </c>
      <c r="K7776" s="210">
        <f>K7725*'Usages mobilité'!$BG40*(1+'Usages mobilité'!$BH40)^(K$7683-$D$7683)/1000</f>
        <v>0</v>
      </c>
      <c r="L7776" s="210">
        <f>L7725*'Usages mobilité'!$BG40*(1+'Usages mobilité'!$BH40)^(L$7683-$D$7683)/1000</f>
        <v>0</v>
      </c>
      <c r="M7776" s="210">
        <f>M7725*'Usages mobilité'!$BG40*(1+'Usages mobilité'!$BH40)^(M$7683-$D$7683)/1000</f>
        <v>0</v>
      </c>
      <c r="N7776" s="210">
        <f>N7725*'Usages mobilité'!$BG40*(1+'Usages mobilité'!$BH40)^(N$7683-$D$7683)/1000</f>
        <v>0</v>
      </c>
      <c r="O7776" s="210">
        <f>O7725*'Usages mobilité'!$BG40*(1+'Usages mobilité'!$BH40)^(O$7683-$D$7683)/1000</f>
        <v>0</v>
      </c>
      <c r="P7776" s="210">
        <f>P7725*'Usages mobilité'!$BG40*(1+'Usages mobilité'!$BH40)^(P$7683-$D$7683)/1000</f>
        <v>0</v>
      </c>
      <c r="Q7776" s="210">
        <f>Q7725*'Usages mobilité'!$BG40*(1+'Usages mobilité'!$BH40)^(Q$7683-$D$7683)/1000</f>
        <v>0</v>
      </c>
      <c r="R7776" s="210">
        <f>R7725*'Usages mobilité'!$BG40*(1+'Usages mobilité'!$BH40)^(R$7683-$D$7683)/1000</f>
        <v>0</v>
      </c>
    </row>
    <row r="7777" spans="1:18" hidden="1" outlineLevel="2" x14ac:dyDescent="0.35">
      <c r="A7777" s="209" t="str">
        <f>'Usages mobilité'!A41</f>
        <v>Usage mobilité n°38</v>
      </c>
      <c r="B7777" s="209" t="s">
        <v>639</v>
      </c>
      <c r="C7777" s="209"/>
      <c r="D7777" s="210">
        <f>D7726*'Usages mobilité'!$BG41*(1+'Usages mobilité'!$BH41)^(D$7683-$D$7683)/1000</f>
        <v>0</v>
      </c>
      <c r="E7777" s="210">
        <f>E7726*'Usages mobilité'!$BG41*(1+'Usages mobilité'!$BH41)^(E$7683-$D$7683)/1000</f>
        <v>0</v>
      </c>
      <c r="F7777" s="210">
        <f>F7726*'Usages mobilité'!$BG41*(1+'Usages mobilité'!$BH41)^(F$7683-$D$7683)/1000</f>
        <v>0</v>
      </c>
      <c r="G7777" s="210">
        <f>G7726*'Usages mobilité'!$BG41*(1+'Usages mobilité'!$BH41)^(G$7683-$D$7683)/1000</f>
        <v>0</v>
      </c>
      <c r="H7777" s="210">
        <f>H7726*'Usages mobilité'!$BG41*(1+'Usages mobilité'!$BH41)^(H$7683-$D$7683)/1000</f>
        <v>0</v>
      </c>
      <c r="I7777" s="210">
        <f>I7726*'Usages mobilité'!$BG41*(1+'Usages mobilité'!$BH41)^(I$7683-$D$7683)/1000</f>
        <v>0</v>
      </c>
      <c r="J7777" s="210">
        <f>J7726*'Usages mobilité'!$BG41*(1+'Usages mobilité'!$BH41)^(J$7683-$D$7683)/1000</f>
        <v>0</v>
      </c>
      <c r="K7777" s="210">
        <f>K7726*'Usages mobilité'!$BG41*(1+'Usages mobilité'!$BH41)^(K$7683-$D$7683)/1000</f>
        <v>0</v>
      </c>
      <c r="L7777" s="210">
        <f>L7726*'Usages mobilité'!$BG41*(1+'Usages mobilité'!$BH41)^(L$7683-$D$7683)/1000</f>
        <v>0</v>
      </c>
      <c r="M7777" s="210">
        <f>M7726*'Usages mobilité'!$BG41*(1+'Usages mobilité'!$BH41)^(M$7683-$D$7683)/1000</f>
        <v>0</v>
      </c>
      <c r="N7777" s="210">
        <f>N7726*'Usages mobilité'!$BG41*(1+'Usages mobilité'!$BH41)^(N$7683-$D$7683)/1000</f>
        <v>0</v>
      </c>
      <c r="O7777" s="210">
        <f>O7726*'Usages mobilité'!$BG41*(1+'Usages mobilité'!$BH41)^(O$7683-$D$7683)/1000</f>
        <v>0</v>
      </c>
      <c r="P7777" s="210">
        <f>P7726*'Usages mobilité'!$BG41*(1+'Usages mobilité'!$BH41)^(P$7683-$D$7683)/1000</f>
        <v>0</v>
      </c>
      <c r="Q7777" s="210">
        <f>Q7726*'Usages mobilité'!$BG41*(1+'Usages mobilité'!$BH41)^(Q$7683-$D$7683)/1000</f>
        <v>0</v>
      </c>
      <c r="R7777" s="210">
        <f>R7726*'Usages mobilité'!$BG41*(1+'Usages mobilité'!$BH41)^(R$7683-$D$7683)/1000</f>
        <v>0</v>
      </c>
    </row>
    <row r="7778" spans="1:18" hidden="1" outlineLevel="2" x14ac:dyDescent="0.35">
      <c r="A7778" s="209" t="str">
        <f>'Usages mobilité'!A42</f>
        <v>Usage mobilité n°39</v>
      </c>
      <c r="B7778" s="209" t="s">
        <v>639</v>
      </c>
      <c r="C7778" s="209"/>
      <c r="D7778" s="210">
        <f>D7727*'Usages mobilité'!$BG42*(1+'Usages mobilité'!$BH42)^(D$7683-$D$7683)/1000</f>
        <v>0</v>
      </c>
      <c r="E7778" s="210">
        <f>E7727*'Usages mobilité'!$BG42*(1+'Usages mobilité'!$BH42)^(E$7683-$D$7683)/1000</f>
        <v>0</v>
      </c>
      <c r="F7778" s="210">
        <f>F7727*'Usages mobilité'!$BG42*(1+'Usages mobilité'!$BH42)^(F$7683-$D$7683)/1000</f>
        <v>0</v>
      </c>
      <c r="G7778" s="210">
        <f>G7727*'Usages mobilité'!$BG42*(1+'Usages mobilité'!$BH42)^(G$7683-$D$7683)/1000</f>
        <v>0</v>
      </c>
      <c r="H7778" s="210">
        <f>H7727*'Usages mobilité'!$BG42*(1+'Usages mobilité'!$BH42)^(H$7683-$D$7683)/1000</f>
        <v>0</v>
      </c>
      <c r="I7778" s="210">
        <f>I7727*'Usages mobilité'!$BG42*(1+'Usages mobilité'!$BH42)^(I$7683-$D$7683)/1000</f>
        <v>0</v>
      </c>
      <c r="J7778" s="210">
        <f>J7727*'Usages mobilité'!$BG42*(1+'Usages mobilité'!$BH42)^(J$7683-$D$7683)/1000</f>
        <v>0</v>
      </c>
      <c r="K7778" s="210">
        <f>K7727*'Usages mobilité'!$BG42*(1+'Usages mobilité'!$BH42)^(K$7683-$D$7683)/1000</f>
        <v>0</v>
      </c>
      <c r="L7778" s="210">
        <f>L7727*'Usages mobilité'!$BG42*(1+'Usages mobilité'!$BH42)^(L$7683-$D$7683)/1000</f>
        <v>0</v>
      </c>
      <c r="M7778" s="210">
        <f>M7727*'Usages mobilité'!$BG42*(1+'Usages mobilité'!$BH42)^(M$7683-$D$7683)/1000</f>
        <v>0</v>
      </c>
      <c r="N7778" s="210">
        <f>N7727*'Usages mobilité'!$BG42*(1+'Usages mobilité'!$BH42)^(N$7683-$D$7683)/1000</f>
        <v>0</v>
      </c>
      <c r="O7778" s="210">
        <f>O7727*'Usages mobilité'!$BG42*(1+'Usages mobilité'!$BH42)^(O$7683-$D$7683)/1000</f>
        <v>0</v>
      </c>
      <c r="P7778" s="210">
        <f>P7727*'Usages mobilité'!$BG42*(1+'Usages mobilité'!$BH42)^(P$7683-$D$7683)/1000</f>
        <v>0</v>
      </c>
      <c r="Q7778" s="210">
        <f>Q7727*'Usages mobilité'!$BG42*(1+'Usages mobilité'!$BH42)^(Q$7683-$D$7683)/1000</f>
        <v>0</v>
      </c>
      <c r="R7778" s="210">
        <f>R7727*'Usages mobilité'!$BG42*(1+'Usages mobilité'!$BH42)^(R$7683-$D$7683)/1000</f>
        <v>0</v>
      </c>
    </row>
    <row r="7779" spans="1:18" hidden="1" outlineLevel="2" x14ac:dyDescent="0.35">
      <c r="A7779" s="209" t="str">
        <f>'Usages mobilité'!A43</f>
        <v>Usage mobilité n°40</v>
      </c>
      <c r="B7779" s="209" t="s">
        <v>639</v>
      </c>
      <c r="C7779" s="209"/>
      <c r="D7779" s="210">
        <f>D7728*'Usages mobilité'!$BG43*(1+'Usages mobilité'!$BH43)^(D$7683-$D$7683)/1000</f>
        <v>0</v>
      </c>
      <c r="E7779" s="210">
        <f>E7728*'Usages mobilité'!$BG43*(1+'Usages mobilité'!$BH43)^(E$7683-$D$7683)/1000</f>
        <v>0</v>
      </c>
      <c r="F7779" s="210">
        <f>F7728*'Usages mobilité'!$BG43*(1+'Usages mobilité'!$BH43)^(F$7683-$D$7683)/1000</f>
        <v>0</v>
      </c>
      <c r="G7779" s="210">
        <f>G7728*'Usages mobilité'!$BG43*(1+'Usages mobilité'!$BH43)^(G$7683-$D$7683)/1000</f>
        <v>0</v>
      </c>
      <c r="H7779" s="210">
        <f>H7728*'Usages mobilité'!$BG43*(1+'Usages mobilité'!$BH43)^(H$7683-$D$7683)/1000</f>
        <v>0</v>
      </c>
      <c r="I7779" s="210">
        <f>I7728*'Usages mobilité'!$BG43*(1+'Usages mobilité'!$BH43)^(I$7683-$D$7683)/1000</f>
        <v>0</v>
      </c>
      <c r="J7779" s="210">
        <f>J7728*'Usages mobilité'!$BG43*(1+'Usages mobilité'!$BH43)^(J$7683-$D$7683)/1000</f>
        <v>0</v>
      </c>
      <c r="K7779" s="210">
        <f>K7728*'Usages mobilité'!$BG43*(1+'Usages mobilité'!$BH43)^(K$7683-$D$7683)/1000</f>
        <v>0</v>
      </c>
      <c r="L7779" s="210">
        <f>L7728*'Usages mobilité'!$BG43*(1+'Usages mobilité'!$BH43)^(L$7683-$D$7683)/1000</f>
        <v>0</v>
      </c>
      <c r="M7779" s="210">
        <f>M7728*'Usages mobilité'!$BG43*(1+'Usages mobilité'!$BH43)^(M$7683-$D$7683)/1000</f>
        <v>0</v>
      </c>
      <c r="N7779" s="210">
        <f>N7728*'Usages mobilité'!$BG43*(1+'Usages mobilité'!$BH43)^(N$7683-$D$7683)/1000</f>
        <v>0</v>
      </c>
      <c r="O7779" s="210">
        <f>O7728*'Usages mobilité'!$BG43*(1+'Usages mobilité'!$BH43)^(O$7683-$D$7683)/1000</f>
        <v>0</v>
      </c>
      <c r="P7779" s="210">
        <f>P7728*'Usages mobilité'!$BG43*(1+'Usages mobilité'!$BH43)^(P$7683-$D$7683)/1000</f>
        <v>0</v>
      </c>
      <c r="Q7779" s="210">
        <f>Q7728*'Usages mobilité'!$BG43*(1+'Usages mobilité'!$BH43)^(Q$7683-$D$7683)/1000</f>
        <v>0</v>
      </c>
      <c r="R7779" s="210">
        <f>R7728*'Usages mobilité'!$BG43*(1+'Usages mobilité'!$BH43)^(R$7683-$D$7683)/1000</f>
        <v>0</v>
      </c>
    </row>
    <row r="7780" spans="1:18" hidden="1" outlineLevel="2" x14ac:dyDescent="0.35">
      <c r="A7780" s="209" t="str">
        <f>'Usages mobilité'!A44</f>
        <v>Usage mobilité n°41</v>
      </c>
      <c r="B7780" s="209" t="s">
        <v>639</v>
      </c>
      <c r="C7780" s="209"/>
      <c r="D7780" s="210">
        <f>D7729*'Usages mobilité'!$BG44*(1+'Usages mobilité'!$BH44)^(D$7683-$D$7683)/1000</f>
        <v>0</v>
      </c>
      <c r="E7780" s="210">
        <f>E7729*'Usages mobilité'!$BG44*(1+'Usages mobilité'!$BH44)^(E$7683-$D$7683)/1000</f>
        <v>0</v>
      </c>
      <c r="F7780" s="210">
        <f>F7729*'Usages mobilité'!$BG44*(1+'Usages mobilité'!$BH44)^(F$7683-$D$7683)/1000</f>
        <v>0</v>
      </c>
      <c r="G7780" s="210">
        <f>G7729*'Usages mobilité'!$BG44*(1+'Usages mobilité'!$BH44)^(G$7683-$D$7683)/1000</f>
        <v>0</v>
      </c>
      <c r="H7780" s="210">
        <f>H7729*'Usages mobilité'!$BG44*(1+'Usages mobilité'!$BH44)^(H$7683-$D$7683)/1000</f>
        <v>0</v>
      </c>
      <c r="I7780" s="210">
        <f>I7729*'Usages mobilité'!$BG44*(1+'Usages mobilité'!$BH44)^(I$7683-$D$7683)/1000</f>
        <v>0</v>
      </c>
      <c r="J7780" s="210">
        <f>J7729*'Usages mobilité'!$BG44*(1+'Usages mobilité'!$BH44)^(J$7683-$D$7683)/1000</f>
        <v>0</v>
      </c>
      <c r="K7780" s="210">
        <f>K7729*'Usages mobilité'!$BG44*(1+'Usages mobilité'!$BH44)^(K$7683-$D$7683)/1000</f>
        <v>0</v>
      </c>
      <c r="L7780" s="210">
        <f>L7729*'Usages mobilité'!$BG44*(1+'Usages mobilité'!$BH44)^(L$7683-$D$7683)/1000</f>
        <v>0</v>
      </c>
      <c r="M7780" s="210">
        <f>M7729*'Usages mobilité'!$BG44*(1+'Usages mobilité'!$BH44)^(M$7683-$D$7683)/1000</f>
        <v>0</v>
      </c>
      <c r="N7780" s="210">
        <f>N7729*'Usages mobilité'!$BG44*(1+'Usages mobilité'!$BH44)^(N$7683-$D$7683)/1000</f>
        <v>0</v>
      </c>
      <c r="O7780" s="210">
        <f>O7729*'Usages mobilité'!$BG44*(1+'Usages mobilité'!$BH44)^(O$7683-$D$7683)/1000</f>
        <v>0</v>
      </c>
      <c r="P7780" s="210">
        <f>P7729*'Usages mobilité'!$BG44*(1+'Usages mobilité'!$BH44)^(P$7683-$D$7683)/1000</f>
        <v>0</v>
      </c>
      <c r="Q7780" s="210">
        <f>Q7729*'Usages mobilité'!$BG44*(1+'Usages mobilité'!$BH44)^(Q$7683-$D$7683)/1000</f>
        <v>0</v>
      </c>
      <c r="R7780" s="210">
        <f>R7729*'Usages mobilité'!$BG44*(1+'Usages mobilité'!$BH44)^(R$7683-$D$7683)/1000</f>
        <v>0</v>
      </c>
    </row>
    <row r="7781" spans="1:18" hidden="1" outlineLevel="2" x14ac:dyDescent="0.35">
      <c r="A7781" s="209" t="str">
        <f>'Usages mobilité'!A45</f>
        <v>Usage mobilité n°42</v>
      </c>
      <c r="B7781" s="209" t="s">
        <v>639</v>
      </c>
      <c r="C7781" s="209"/>
      <c r="D7781" s="210">
        <f>D7730*'Usages mobilité'!$BG45*(1+'Usages mobilité'!$BH45)^(D$7683-$D$7683)/1000</f>
        <v>0</v>
      </c>
      <c r="E7781" s="210">
        <f>E7730*'Usages mobilité'!$BG45*(1+'Usages mobilité'!$BH45)^(E$7683-$D$7683)/1000</f>
        <v>0</v>
      </c>
      <c r="F7781" s="210">
        <f>F7730*'Usages mobilité'!$BG45*(1+'Usages mobilité'!$BH45)^(F$7683-$D$7683)/1000</f>
        <v>0</v>
      </c>
      <c r="G7781" s="210">
        <f>G7730*'Usages mobilité'!$BG45*(1+'Usages mobilité'!$BH45)^(G$7683-$D$7683)/1000</f>
        <v>0</v>
      </c>
      <c r="H7781" s="210">
        <f>H7730*'Usages mobilité'!$BG45*(1+'Usages mobilité'!$BH45)^(H$7683-$D$7683)/1000</f>
        <v>0</v>
      </c>
      <c r="I7781" s="210">
        <f>I7730*'Usages mobilité'!$BG45*(1+'Usages mobilité'!$BH45)^(I$7683-$D$7683)/1000</f>
        <v>0</v>
      </c>
      <c r="J7781" s="210">
        <f>J7730*'Usages mobilité'!$BG45*(1+'Usages mobilité'!$BH45)^(J$7683-$D$7683)/1000</f>
        <v>0</v>
      </c>
      <c r="K7781" s="210">
        <f>K7730*'Usages mobilité'!$BG45*(1+'Usages mobilité'!$BH45)^(K$7683-$D$7683)/1000</f>
        <v>0</v>
      </c>
      <c r="L7781" s="210">
        <f>L7730*'Usages mobilité'!$BG45*(1+'Usages mobilité'!$BH45)^(L$7683-$D$7683)/1000</f>
        <v>0</v>
      </c>
      <c r="M7781" s="210">
        <f>M7730*'Usages mobilité'!$BG45*(1+'Usages mobilité'!$BH45)^(M$7683-$D$7683)/1000</f>
        <v>0</v>
      </c>
      <c r="N7781" s="210">
        <f>N7730*'Usages mobilité'!$BG45*(1+'Usages mobilité'!$BH45)^(N$7683-$D$7683)/1000</f>
        <v>0</v>
      </c>
      <c r="O7781" s="210">
        <f>O7730*'Usages mobilité'!$BG45*(1+'Usages mobilité'!$BH45)^(O$7683-$D$7683)/1000</f>
        <v>0</v>
      </c>
      <c r="P7781" s="210">
        <f>P7730*'Usages mobilité'!$BG45*(1+'Usages mobilité'!$BH45)^(P$7683-$D$7683)/1000</f>
        <v>0</v>
      </c>
      <c r="Q7781" s="210">
        <f>Q7730*'Usages mobilité'!$BG45*(1+'Usages mobilité'!$BH45)^(Q$7683-$D$7683)/1000</f>
        <v>0</v>
      </c>
      <c r="R7781" s="210">
        <f>R7730*'Usages mobilité'!$BG45*(1+'Usages mobilité'!$BH45)^(R$7683-$D$7683)/1000</f>
        <v>0</v>
      </c>
    </row>
    <row r="7782" spans="1:18" hidden="1" outlineLevel="2" x14ac:dyDescent="0.35">
      <c r="A7782" s="209" t="str">
        <f>'Usages mobilité'!A46</f>
        <v>Usage mobilité n°43</v>
      </c>
      <c r="B7782" s="209" t="s">
        <v>639</v>
      </c>
      <c r="C7782" s="209"/>
      <c r="D7782" s="210">
        <f>D7731*'Usages mobilité'!$BG46*(1+'Usages mobilité'!$BH46)^(D$7683-$D$7683)/1000</f>
        <v>0</v>
      </c>
      <c r="E7782" s="210">
        <f>E7731*'Usages mobilité'!$BG46*(1+'Usages mobilité'!$BH46)^(E$7683-$D$7683)/1000</f>
        <v>0</v>
      </c>
      <c r="F7782" s="210">
        <f>F7731*'Usages mobilité'!$BG46*(1+'Usages mobilité'!$BH46)^(F$7683-$D$7683)/1000</f>
        <v>0</v>
      </c>
      <c r="G7782" s="210">
        <f>G7731*'Usages mobilité'!$BG46*(1+'Usages mobilité'!$BH46)^(G$7683-$D$7683)/1000</f>
        <v>0</v>
      </c>
      <c r="H7782" s="210">
        <f>H7731*'Usages mobilité'!$BG46*(1+'Usages mobilité'!$BH46)^(H$7683-$D$7683)/1000</f>
        <v>0</v>
      </c>
      <c r="I7782" s="210">
        <f>I7731*'Usages mobilité'!$BG46*(1+'Usages mobilité'!$BH46)^(I$7683-$D$7683)/1000</f>
        <v>0</v>
      </c>
      <c r="J7782" s="210">
        <f>J7731*'Usages mobilité'!$BG46*(1+'Usages mobilité'!$BH46)^(J$7683-$D$7683)/1000</f>
        <v>0</v>
      </c>
      <c r="K7782" s="210">
        <f>K7731*'Usages mobilité'!$BG46*(1+'Usages mobilité'!$BH46)^(K$7683-$D$7683)/1000</f>
        <v>0</v>
      </c>
      <c r="L7782" s="210">
        <f>L7731*'Usages mobilité'!$BG46*(1+'Usages mobilité'!$BH46)^(L$7683-$D$7683)/1000</f>
        <v>0</v>
      </c>
      <c r="M7782" s="210">
        <f>M7731*'Usages mobilité'!$BG46*(1+'Usages mobilité'!$BH46)^(M$7683-$D$7683)/1000</f>
        <v>0</v>
      </c>
      <c r="N7782" s="210">
        <f>N7731*'Usages mobilité'!$BG46*(1+'Usages mobilité'!$BH46)^(N$7683-$D$7683)/1000</f>
        <v>0</v>
      </c>
      <c r="O7782" s="210">
        <f>O7731*'Usages mobilité'!$BG46*(1+'Usages mobilité'!$BH46)^(O$7683-$D$7683)/1000</f>
        <v>0</v>
      </c>
      <c r="P7782" s="210">
        <f>P7731*'Usages mobilité'!$BG46*(1+'Usages mobilité'!$BH46)^(P$7683-$D$7683)/1000</f>
        <v>0</v>
      </c>
      <c r="Q7782" s="210">
        <f>Q7731*'Usages mobilité'!$BG46*(1+'Usages mobilité'!$BH46)^(Q$7683-$D$7683)/1000</f>
        <v>0</v>
      </c>
      <c r="R7782" s="210">
        <f>R7731*'Usages mobilité'!$BG46*(1+'Usages mobilité'!$BH46)^(R$7683-$D$7683)/1000</f>
        <v>0</v>
      </c>
    </row>
    <row r="7783" spans="1:18" hidden="1" outlineLevel="2" x14ac:dyDescent="0.35">
      <c r="A7783" s="209" t="str">
        <f>'Usages mobilité'!A47</f>
        <v>Usage mobilité n°44</v>
      </c>
      <c r="B7783" s="209" t="s">
        <v>639</v>
      </c>
      <c r="C7783" s="209"/>
      <c r="D7783" s="210">
        <f>D7732*'Usages mobilité'!$BG47*(1+'Usages mobilité'!$BH47)^(D$7683-$D$7683)/1000</f>
        <v>0</v>
      </c>
      <c r="E7783" s="210">
        <f>E7732*'Usages mobilité'!$BG47*(1+'Usages mobilité'!$BH47)^(E$7683-$D$7683)/1000</f>
        <v>0</v>
      </c>
      <c r="F7783" s="210">
        <f>F7732*'Usages mobilité'!$BG47*(1+'Usages mobilité'!$BH47)^(F$7683-$D$7683)/1000</f>
        <v>0</v>
      </c>
      <c r="G7783" s="210">
        <f>G7732*'Usages mobilité'!$BG47*(1+'Usages mobilité'!$BH47)^(G$7683-$D$7683)/1000</f>
        <v>0</v>
      </c>
      <c r="H7783" s="210">
        <f>H7732*'Usages mobilité'!$BG47*(1+'Usages mobilité'!$BH47)^(H$7683-$D$7683)/1000</f>
        <v>0</v>
      </c>
      <c r="I7783" s="210">
        <f>I7732*'Usages mobilité'!$BG47*(1+'Usages mobilité'!$BH47)^(I$7683-$D$7683)/1000</f>
        <v>0</v>
      </c>
      <c r="J7783" s="210">
        <f>J7732*'Usages mobilité'!$BG47*(1+'Usages mobilité'!$BH47)^(J$7683-$D$7683)/1000</f>
        <v>0</v>
      </c>
      <c r="K7783" s="210">
        <f>K7732*'Usages mobilité'!$BG47*(1+'Usages mobilité'!$BH47)^(K$7683-$D$7683)/1000</f>
        <v>0</v>
      </c>
      <c r="L7783" s="210">
        <f>L7732*'Usages mobilité'!$BG47*(1+'Usages mobilité'!$BH47)^(L$7683-$D$7683)/1000</f>
        <v>0</v>
      </c>
      <c r="M7783" s="210">
        <f>M7732*'Usages mobilité'!$BG47*(1+'Usages mobilité'!$BH47)^(M$7683-$D$7683)/1000</f>
        <v>0</v>
      </c>
      <c r="N7783" s="210">
        <f>N7732*'Usages mobilité'!$BG47*(1+'Usages mobilité'!$BH47)^(N$7683-$D$7683)/1000</f>
        <v>0</v>
      </c>
      <c r="O7783" s="210">
        <f>O7732*'Usages mobilité'!$BG47*(1+'Usages mobilité'!$BH47)^(O$7683-$D$7683)/1000</f>
        <v>0</v>
      </c>
      <c r="P7783" s="210">
        <f>P7732*'Usages mobilité'!$BG47*(1+'Usages mobilité'!$BH47)^(P$7683-$D$7683)/1000</f>
        <v>0</v>
      </c>
      <c r="Q7783" s="210">
        <f>Q7732*'Usages mobilité'!$BG47*(1+'Usages mobilité'!$BH47)^(Q$7683-$D$7683)/1000</f>
        <v>0</v>
      </c>
      <c r="R7783" s="210">
        <f>R7732*'Usages mobilité'!$BG47*(1+'Usages mobilité'!$BH47)^(R$7683-$D$7683)/1000</f>
        <v>0</v>
      </c>
    </row>
    <row r="7784" spans="1:18" hidden="1" outlineLevel="2" x14ac:dyDescent="0.35">
      <c r="A7784" s="209" t="str">
        <f>'Usages mobilité'!A48</f>
        <v>Usage mobilité n°45</v>
      </c>
      <c r="B7784" s="209" t="s">
        <v>639</v>
      </c>
      <c r="C7784" s="209"/>
      <c r="D7784" s="210">
        <f>D7733*'Usages mobilité'!$BG48*(1+'Usages mobilité'!$BH48)^(D$7683-$D$7683)/1000</f>
        <v>0</v>
      </c>
      <c r="E7784" s="210">
        <f>E7733*'Usages mobilité'!$BG48*(1+'Usages mobilité'!$BH48)^(E$7683-$D$7683)/1000</f>
        <v>0</v>
      </c>
      <c r="F7784" s="210">
        <f>F7733*'Usages mobilité'!$BG48*(1+'Usages mobilité'!$BH48)^(F$7683-$D$7683)/1000</f>
        <v>0</v>
      </c>
      <c r="G7784" s="210">
        <f>G7733*'Usages mobilité'!$BG48*(1+'Usages mobilité'!$BH48)^(G$7683-$D$7683)/1000</f>
        <v>0</v>
      </c>
      <c r="H7784" s="210">
        <f>H7733*'Usages mobilité'!$BG48*(1+'Usages mobilité'!$BH48)^(H$7683-$D$7683)/1000</f>
        <v>0</v>
      </c>
      <c r="I7784" s="210">
        <f>I7733*'Usages mobilité'!$BG48*(1+'Usages mobilité'!$BH48)^(I$7683-$D$7683)/1000</f>
        <v>0</v>
      </c>
      <c r="J7784" s="210">
        <f>J7733*'Usages mobilité'!$BG48*(1+'Usages mobilité'!$BH48)^(J$7683-$D$7683)/1000</f>
        <v>0</v>
      </c>
      <c r="K7784" s="210">
        <f>K7733*'Usages mobilité'!$BG48*(1+'Usages mobilité'!$BH48)^(K$7683-$D$7683)/1000</f>
        <v>0</v>
      </c>
      <c r="L7784" s="210">
        <f>L7733*'Usages mobilité'!$BG48*(1+'Usages mobilité'!$BH48)^(L$7683-$D$7683)/1000</f>
        <v>0</v>
      </c>
      <c r="M7784" s="210">
        <f>M7733*'Usages mobilité'!$BG48*(1+'Usages mobilité'!$BH48)^(M$7683-$D$7683)/1000</f>
        <v>0</v>
      </c>
      <c r="N7784" s="210">
        <f>N7733*'Usages mobilité'!$BG48*(1+'Usages mobilité'!$BH48)^(N$7683-$D$7683)/1000</f>
        <v>0</v>
      </c>
      <c r="O7784" s="210">
        <f>O7733*'Usages mobilité'!$BG48*(1+'Usages mobilité'!$BH48)^(O$7683-$D$7683)/1000</f>
        <v>0</v>
      </c>
      <c r="P7784" s="210">
        <f>P7733*'Usages mobilité'!$BG48*(1+'Usages mobilité'!$BH48)^(P$7683-$D$7683)/1000</f>
        <v>0</v>
      </c>
      <c r="Q7784" s="210">
        <f>Q7733*'Usages mobilité'!$BG48*(1+'Usages mobilité'!$BH48)^(Q$7683-$D$7683)/1000</f>
        <v>0</v>
      </c>
      <c r="R7784" s="210">
        <f>R7733*'Usages mobilité'!$BG48*(1+'Usages mobilité'!$BH48)^(R$7683-$D$7683)/1000</f>
        <v>0</v>
      </c>
    </row>
    <row r="7785" spans="1:18" hidden="1" outlineLevel="2" x14ac:dyDescent="0.35">
      <c r="A7785" s="209" t="str">
        <f>'Usages mobilité'!A49</f>
        <v>Usage mobilité n°46</v>
      </c>
      <c r="B7785" s="209" t="s">
        <v>639</v>
      </c>
      <c r="C7785" s="209"/>
      <c r="D7785" s="210">
        <f>D7734*'Usages mobilité'!$BG49*(1+'Usages mobilité'!$BH49)^(D$7683-$D$7683)/1000</f>
        <v>0</v>
      </c>
      <c r="E7785" s="210">
        <f>E7734*'Usages mobilité'!$BG49*(1+'Usages mobilité'!$BH49)^(E$7683-$D$7683)/1000</f>
        <v>0</v>
      </c>
      <c r="F7785" s="210">
        <f>F7734*'Usages mobilité'!$BG49*(1+'Usages mobilité'!$BH49)^(F$7683-$D$7683)/1000</f>
        <v>0</v>
      </c>
      <c r="G7785" s="210">
        <f>G7734*'Usages mobilité'!$BG49*(1+'Usages mobilité'!$BH49)^(G$7683-$D$7683)/1000</f>
        <v>0</v>
      </c>
      <c r="H7785" s="210">
        <f>H7734*'Usages mobilité'!$BG49*(1+'Usages mobilité'!$BH49)^(H$7683-$D$7683)/1000</f>
        <v>0</v>
      </c>
      <c r="I7785" s="210">
        <f>I7734*'Usages mobilité'!$BG49*(1+'Usages mobilité'!$BH49)^(I$7683-$D$7683)/1000</f>
        <v>0</v>
      </c>
      <c r="J7785" s="210">
        <f>J7734*'Usages mobilité'!$BG49*(1+'Usages mobilité'!$BH49)^(J$7683-$D$7683)/1000</f>
        <v>0</v>
      </c>
      <c r="K7785" s="210">
        <f>K7734*'Usages mobilité'!$BG49*(1+'Usages mobilité'!$BH49)^(K$7683-$D$7683)/1000</f>
        <v>0</v>
      </c>
      <c r="L7785" s="210">
        <f>L7734*'Usages mobilité'!$BG49*(1+'Usages mobilité'!$BH49)^(L$7683-$D$7683)/1000</f>
        <v>0</v>
      </c>
      <c r="M7785" s="210">
        <f>M7734*'Usages mobilité'!$BG49*(1+'Usages mobilité'!$BH49)^(M$7683-$D$7683)/1000</f>
        <v>0</v>
      </c>
      <c r="N7785" s="210">
        <f>N7734*'Usages mobilité'!$BG49*(1+'Usages mobilité'!$BH49)^(N$7683-$D$7683)/1000</f>
        <v>0</v>
      </c>
      <c r="O7785" s="210">
        <f>O7734*'Usages mobilité'!$BG49*(1+'Usages mobilité'!$BH49)^(O$7683-$D$7683)/1000</f>
        <v>0</v>
      </c>
      <c r="P7785" s="210">
        <f>P7734*'Usages mobilité'!$BG49*(1+'Usages mobilité'!$BH49)^(P$7683-$D$7683)/1000</f>
        <v>0</v>
      </c>
      <c r="Q7785" s="210">
        <f>Q7734*'Usages mobilité'!$BG49*(1+'Usages mobilité'!$BH49)^(Q$7683-$D$7683)/1000</f>
        <v>0</v>
      </c>
      <c r="R7785" s="210">
        <f>R7734*'Usages mobilité'!$BG49*(1+'Usages mobilité'!$BH49)^(R$7683-$D$7683)/1000</f>
        <v>0</v>
      </c>
    </row>
    <row r="7786" spans="1:18" hidden="1" outlineLevel="2" x14ac:dyDescent="0.35">
      <c r="A7786" s="209" t="str">
        <f>'Usages mobilité'!A50</f>
        <v>Usage mobilité n°47</v>
      </c>
      <c r="B7786" s="209" t="s">
        <v>639</v>
      </c>
      <c r="C7786" s="209"/>
      <c r="D7786" s="210">
        <f>D7735*'Usages mobilité'!$BG50*(1+'Usages mobilité'!$BH50)^(D$7683-$D$7683)/1000</f>
        <v>0</v>
      </c>
      <c r="E7786" s="210">
        <f>E7735*'Usages mobilité'!$BG50*(1+'Usages mobilité'!$BH50)^(E$7683-$D$7683)/1000</f>
        <v>0</v>
      </c>
      <c r="F7786" s="210">
        <f>F7735*'Usages mobilité'!$BG50*(1+'Usages mobilité'!$BH50)^(F$7683-$D$7683)/1000</f>
        <v>0</v>
      </c>
      <c r="G7786" s="210">
        <f>G7735*'Usages mobilité'!$BG50*(1+'Usages mobilité'!$BH50)^(G$7683-$D$7683)/1000</f>
        <v>0</v>
      </c>
      <c r="H7786" s="210">
        <f>H7735*'Usages mobilité'!$BG50*(1+'Usages mobilité'!$BH50)^(H$7683-$D$7683)/1000</f>
        <v>0</v>
      </c>
      <c r="I7786" s="210">
        <f>I7735*'Usages mobilité'!$BG50*(1+'Usages mobilité'!$BH50)^(I$7683-$D$7683)/1000</f>
        <v>0</v>
      </c>
      <c r="J7786" s="210">
        <f>J7735*'Usages mobilité'!$BG50*(1+'Usages mobilité'!$BH50)^(J$7683-$D$7683)/1000</f>
        <v>0</v>
      </c>
      <c r="K7786" s="210">
        <f>K7735*'Usages mobilité'!$BG50*(1+'Usages mobilité'!$BH50)^(K$7683-$D$7683)/1000</f>
        <v>0</v>
      </c>
      <c r="L7786" s="210">
        <f>L7735*'Usages mobilité'!$BG50*(1+'Usages mobilité'!$BH50)^(L$7683-$D$7683)/1000</f>
        <v>0</v>
      </c>
      <c r="M7786" s="210">
        <f>M7735*'Usages mobilité'!$BG50*(1+'Usages mobilité'!$BH50)^(M$7683-$D$7683)/1000</f>
        <v>0</v>
      </c>
      <c r="N7786" s="210">
        <f>N7735*'Usages mobilité'!$BG50*(1+'Usages mobilité'!$BH50)^(N$7683-$D$7683)/1000</f>
        <v>0</v>
      </c>
      <c r="O7786" s="210">
        <f>O7735*'Usages mobilité'!$BG50*(1+'Usages mobilité'!$BH50)^(O$7683-$D$7683)/1000</f>
        <v>0</v>
      </c>
      <c r="P7786" s="210">
        <f>P7735*'Usages mobilité'!$BG50*(1+'Usages mobilité'!$BH50)^(P$7683-$D$7683)/1000</f>
        <v>0</v>
      </c>
      <c r="Q7786" s="210">
        <f>Q7735*'Usages mobilité'!$BG50*(1+'Usages mobilité'!$BH50)^(Q$7683-$D$7683)/1000</f>
        <v>0</v>
      </c>
      <c r="R7786" s="210">
        <f>R7735*'Usages mobilité'!$BG50*(1+'Usages mobilité'!$BH50)^(R$7683-$D$7683)/1000</f>
        <v>0</v>
      </c>
    </row>
    <row r="7787" spans="1:18" hidden="1" outlineLevel="2" x14ac:dyDescent="0.35">
      <c r="A7787" s="209" t="str">
        <f>'Usages mobilité'!A51</f>
        <v>Usage mobilité n°48</v>
      </c>
      <c r="B7787" s="209" t="s">
        <v>639</v>
      </c>
      <c r="C7787" s="209"/>
      <c r="D7787" s="210">
        <f>D7736*'Usages mobilité'!$BG51*(1+'Usages mobilité'!$BH51)^(D$7683-$D$7683)/1000</f>
        <v>0</v>
      </c>
      <c r="E7787" s="210">
        <f>E7736*'Usages mobilité'!$BG51*(1+'Usages mobilité'!$BH51)^(E$7683-$D$7683)/1000</f>
        <v>0</v>
      </c>
      <c r="F7787" s="210">
        <f>F7736*'Usages mobilité'!$BG51*(1+'Usages mobilité'!$BH51)^(F$7683-$D$7683)/1000</f>
        <v>0</v>
      </c>
      <c r="G7787" s="210">
        <f>G7736*'Usages mobilité'!$BG51*(1+'Usages mobilité'!$BH51)^(G$7683-$D$7683)/1000</f>
        <v>0</v>
      </c>
      <c r="H7787" s="210">
        <f>H7736*'Usages mobilité'!$BG51*(1+'Usages mobilité'!$BH51)^(H$7683-$D$7683)/1000</f>
        <v>0</v>
      </c>
      <c r="I7787" s="210">
        <f>I7736*'Usages mobilité'!$BG51*(1+'Usages mobilité'!$BH51)^(I$7683-$D$7683)/1000</f>
        <v>0</v>
      </c>
      <c r="J7787" s="210">
        <f>J7736*'Usages mobilité'!$BG51*(1+'Usages mobilité'!$BH51)^(J$7683-$D$7683)/1000</f>
        <v>0</v>
      </c>
      <c r="K7787" s="210">
        <f>K7736*'Usages mobilité'!$BG51*(1+'Usages mobilité'!$BH51)^(K$7683-$D$7683)/1000</f>
        <v>0</v>
      </c>
      <c r="L7787" s="210">
        <f>L7736*'Usages mobilité'!$BG51*(1+'Usages mobilité'!$BH51)^(L$7683-$D$7683)/1000</f>
        <v>0</v>
      </c>
      <c r="M7787" s="210">
        <f>M7736*'Usages mobilité'!$BG51*(1+'Usages mobilité'!$BH51)^(M$7683-$D$7683)/1000</f>
        <v>0</v>
      </c>
      <c r="N7787" s="210">
        <f>N7736*'Usages mobilité'!$BG51*(1+'Usages mobilité'!$BH51)^(N$7683-$D$7683)/1000</f>
        <v>0</v>
      </c>
      <c r="O7787" s="210">
        <f>O7736*'Usages mobilité'!$BG51*(1+'Usages mobilité'!$BH51)^(O$7683-$D$7683)/1000</f>
        <v>0</v>
      </c>
      <c r="P7787" s="210">
        <f>P7736*'Usages mobilité'!$BG51*(1+'Usages mobilité'!$BH51)^(P$7683-$D$7683)/1000</f>
        <v>0</v>
      </c>
      <c r="Q7787" s="210">
        <f>Q7736*'Usages mobilité'!$BG51*(1+'Usages mobilité'!$BH51)^(Q$7683-$D$7683)/1000</f>
        <v>0</v>
      </c>
      <c r="R7787" s="210">
        <f>R7736*'Usages mobilité'!$BG51*(1+'Usages mobilité'!$BH51)^(R$7683-$D$7683)/1000</f>
        <v>0</v>
      </c>
    </row>
    <row r="7788" spans="1:18" hidden="1" outlineLevel="2" x14ac:dyDescent="0.35">
      <c r="A7788" s="209" t="str">
        <f>'Usages mobilité'!A52</f>
        <v>Usage mobilité n°49</v>
      </c>
      <c r="B7788" s="209" t="s">
        <v>639</v>
      </c>
      <c r="C7788" s="209"/>
      <c r="D7788" s="210">
        <f>D7737*'Usages mobilité'!$BG52*(1+'Usages mobilité'!$BH52)^(D$7683-$D$7683)/1000</f>
        <v>0</v>
      </c>
      <c r="E7788" s="210">
        <f>E7737*'Usages mobilité'!$BG52*(1+'Usages mobilité'!$BH52)^(E$7683-$D$7683)/1000</f>
        <v>0</v>
      </c>
      <c r="F7788" s="210">
        <f>F7737*'Usages mobilité'!$BG52*(1+'Usages mobilité'!$BH52)^(F$7683-$D$7683)/1000</f>
        <v>0</v>
      </c>
      <c r="G7788" s="210">
        <f>G7737*'Usages mobilité'!$BG52*(1+'Usages mobilité'!$BH52)^(G$7683-$D$7683)/1000</f>
        <v>0</v>
      </c>
      <c r="H7788" s="210">
        <f>H7737*'Usages mobilité'!$BG52*(1+'Usages mobilité'!$BH52)^(H$7683-$D$7683)/1000</f>
        <v>0</v>
      </c>
      <c r="I7788" s="210">
        <f>I7737*'Usages mobilité'!$BG52*(1+'Usages mobilité'!$BH52)^(I$7683-$D$7683)/1000</f>
        <v>0</v>
      </c>
      <c r="J7788" s="210">
        <f>J7737*'Usages mobilité'!$BG52*(1+'Usages mobilité'!$BH52)^(J$7683-$D$7683)/1000</f>
        <v>0</v>
      </c>
      <c r="K7788" s="210">
        <f>K7737*'Usages mobilité'!$BG52*(1+'Usages mobilité'!$BH52)^(K$7683-$D$7683)/1000</f>
        <v>0</v>
      </c>
      <c r="L7788" s="210">
        <f>L7737*'Usages mobilité'!$BG52*(1+'Usages mobilité'!$BH52)^(L$7683-$D$7683)/1000</f>
        <v>0</v>
      </c>
      <c r="M7788" s="210">
        <f>M7737*'Usages mobilité'!$BG52*(1+'Usages mobilité'!$BH52)^(M$7683-$D$7683)/1000</f>
        <v>0</v>
      </c>
      <c r="N7788" s="210">
        <f>N7737*'Usages mobilité'!$BG52*(1+'Usages mobilité'!$BH52)^(N$7683-$D$7683)/1000</f>
        <v>0</v>
      </c>
      <c r="O7788" s="210">
        <f>O7737*'Usages mobilité'!$BG52*(1+'Usages mobilité'!$BH52)^(O$7683-$D$7683)/1000</f>
        <v>0</v>
      </c>
      <c r="P7788" s="210">
        <f>P7737*'Usages mobilité'!$BG52*(1+'Usages mobilité'!$BH52)^(P$7683-$D$7683)/1000</f>
        <v>0</v>
      </c>
      <c r="Q7788" s="210">
        <f>Q7737*'Usages mobilité'!$BG52*(1+'Usages mobilité'!$BH52)^(Q$7683-$D$7683)/1000</f>
        <v>0</v>
      </c>
      <c r="R7788" s="210">
        <f>R7737*'Usages mobilité'!$BG52*(1+'Usages mobilité'!$BH52)^(R$7683-$D$7683)/1000</f>
        <v>0</v>
      </c>
    </row>
    <row r="7789" spans="1:18" hidden="1" outlineLevel="2" x14ac:dyDescent="0.35">
      <c r="A7789" s="209" t="str">
        <f>'Usages mobilité'!A53</f>
        <v>Usage mobilité n°50</v>
      </c>
      <c r="B7789" s="209" t="s">
        <v>639</v>
      </c>
      <c r="C7789" s="209"/>
      <c r="D7789" s="210">
        <f>D7738*'Usages mobilité'!$BG53*(1+'Usages mobilité'!$BH53)^(D$7683-$D$7683)/1000</f>
        <v>0</v>
      </c>
      <c r="E7789" s="210">
        <f>E7738*'Usages mobilité'!$BG53*(1+'Usages mobilité'!$BH53)^(E$7683-$D$7683)/1000</f>
        <v>0</v>
      </c>
      <c r="F7789" s="210">
        <f>F7738*'Usages mobilité'!$BG53*(1+'Usages mobilité'!$BH53)^(F$7683-$D$7683)/1000</f>
        <v>0</v>
      </c>
      <c r="G7789" s="210">
        <f>G7738*'Usages mobilité'!$BG53*(1+'Usages mobilité'!$BH53)^(G$7683-$D$7683)/1000</f>
        <v>0</v>
      </c>
      <c r="H7789" s="210">
        <f>H7738*'Usages mobilité'!$BG53*(1+'Usages mobilité'!$BH53)^(H$7683-$D$7683)/1000</f>
        <v>0</v>
      </c>
      <c r="I7789" s="210">
        <f>I7738*'Usages mobilité'!$BG53*(1+'Usages mobilité'!$BH53)^(I$7683-$D$7683)/1000</f>
        <v>0</v>
      </c>
      <c r="J7789" s="210">
        <f>J7738*'Usages mobilité'!$BG53*(1+'Usages mobilité'!$BH53)^(J$7683-$D$7683)/1000</f>
        <v>0</v>
      </c>
      <c r="K7789" s="210">
        <f>K7738*'Usages mobilité'!$BG53*(1+'Usages mobilité'!$BH53)^(K$7683-$D$7683)/1000</f>
        <v>0</v>
      </c>
      <c r="L7789" s="210">
        <f>L7738*'Usages mobilité'!$BG53*(1+'Usages mobilité'!$BH53)^(L$7683-$D$7683)/1000</f>
        <v>0</v>
      </c>
      <c r="M7789" s="210">
        <f>M7738*'Usages mobilité'!$BG53*(1+'Usages mobilité'!$BH53)^(M$7683-$D$7683)/1000</f>
        <v>0</v>
      </c>
      <c r="N7789" s="210">
        <f>N7738*'Usages mobilité'!$BG53*(1+'Usages mobilité'!$BH53)^(N$7683-$D$7683)/1000</f>
        <v>0</v>
      </c>
      <c r="O7789" s="210">
        <f>O7738*'Usages mobilité'!$BG53*(1+'Usages mobilité'!$BH53)^(O$7683-$D$7683)/1000</f>
        <v>0</v>
      </c>
      <c r="P7789" s="210">
        <f>P7738*'Usages mobilité'!$BG53*(1+'Usages mobilité'!$BH53)^(P$7683-$D$7683)/1000</f>
        <v>0</v>
      </c>
      <c r="Q7789" s="210">
        <f>Q7738*'Usages mobilité'!$BG53*(1+'Usages mobilité'!$BH53)^(Q$7683-$D$7683)/1000</f>
        <v>0</v>
      </c>
      <c r="R7789" s="210">
        <f>R7738*'Usages mobilité'!$BG53*(1+'Usages mobilité'!$BH53)^(R$7683-$D$7683)/1000</f>
        <v>0</v>
      </c>
    </row>
    <row r="7790" spans="1:18" hidden="1" outlineLevel="1" collapsed="1" x14ac:dyDescent="0.35">
      <c r="A7790" s="209" t="s">
        <v>644</v>
      </c>
      <c r="B7790" s="209"/>
      <c r="C7790" s="209"/>
      <c r="D7790" s="210">
        <f t="shared" ref="D7790:R7790" si="683">SUM(D7740:D7789)</f>
        <v>0</v>
      </c>
      <c r="E7790" s="210">
        <f t="shared" si="683"/>
        <v>0</v>
      </c>
      <c r="F7790" s="210">
        <f t="shared" si="683"/>
        <v>0</v>
      </c>
      <c r="G7790" s="210">
        <f t="shared" si="683"/>
        <v>0</v>
      </c>
      <c r="H7790" s="210">
        <f t="shared" si="683"/>
        <v>0</v>
      </c>
      <c r="I7790" s="210">
        <f t="shared" si="683"/>
        <v>0</v>
      </c>
      <c r="J7790" s="210">
        <f t="shared" si="683"/>
        <v>0</v>
      </c>
      <c r="K7790" s="210">
        <f t="shared" si="683"/>
        <v>0</v>
      </c>
      <c r="L7790" s="210">
        <f t="shared" si="683"/>
        <v>0</v>
      </c>
      <c r="M7790" s="210">
        <f t="shared" si="683"/>
        <v>0</v>
      </c>
      <c r="N7790" s="210">
        <f t="shared" si="683"/>
        <v>0</v>
      </c>
      <c r="O7790" s="210">
        <f t="shared" si="683"/>
        <v>0</v>
      </c>
      <c r="P7790" s="210">
        <f t="shared" si="683"/>
        <v>0</v>
      </c>
      <c r="Q7790" s="210">
        <f t="shared" si="683"/>
        <v>0</v>
      </c>
      <c r="R7790" s="210">
        <f t="shared" si="683"/>
        <v>0</v>
      </c>
    </row>
    <row r="7791" spans="1:18" hidden="1" outlineLevel="1" x14ac:dyDescent="0.35">
      <c r="A7791" s="43" t="s">
        <v>645</v>
      </c>
      <c r="B7791" s="43"/>
      <c r="C7791" s="43"/>
      <c r="D7791" s="231"/>
      <c r="E7791" s="231"/>
      <c r="F7791" s="231"/>
      <c r="G7791" s="231"/>
      <c r="H7791" s="231"/>
      <c r="I7791" s="231"/>
      <c r="J7791" s="231"/>
      <c r="K7791" s="231"/>
      <c r="L7791" s="231"/>
      <c r="M7791" s="231"/>
      <c r="N7791" s="231"/>
      <c r="O7791" s="231"/>
      <c r="P7791" s="231"/>
      <c r="Q7791" s="231"/>
      <c r="R7791" s="231"/>
    </row>
    <row r="7792" spans="1:18" hidden="1" outlineLevel="1" x14ac:dyDescent="0.35">
      <c r="A7792" s="43" t="s">
        <v>646</v>
      </c>
      <c r="B7792" s="43"/>
      <c r="C7792" s="43"/>
      <c r="D7792" s="231"/>
      <c r="E7792" s="231"/>
      <c r="F7792" s="231"/>
      <c r="G7792" s="231"/>
      <c r="H7792" s="231"/>
      <c r="I7792" s="231"/>
      <c r="J7792" s="231"/>
      <c r="K7792" s="231"/>
      <c r="L7792" s="231"/>
      <c r="M7792" s="231"/>
      <c r="N7792" s="231"/>
      <c r="O7792" s="231"/>
      <c r="P7792" s="231"/>
      <c r="Q7792" s="231"/>
      <c r="R7792" s="231"/>
    </row>
    <row r="7793" spans="1:18" hidden="1" outlineLevel="1" x14ac:dyDescent="0.35">
      <c r="A7793" s="43" t="s">
        <v>647</v>
      </c>
      <c r="B7793" s="43"/>
      <c r="C7793" s="43"/>
      <c r="D7793" s="210">
        <f t="shared" ref="D7793:R7793" si="684">D7790+D7792</f>
        <v>0</v>
      </c>
      <c r="E7793" s="210">
        <f t="shared" si="684"/>
        <v>0</v>
      </c>
      <c r="F7793" s="210">
        <f t="shared" si="684"/>
        <v>0</v>
      </c>
      <c r="G7793" s="210">
        <f t="shared" si="684"/>
        <v>0</v>
      </c>
      <c r="H7793" s="210">
        <f t="shared" si="684"/>
        <v>0</v>
      </c>
      <c r="I7793" s="210">
        <f t="shared" si="684"/>
        <v>0</v>
      </c>
      <c r="J7793" s="210">
        <f t="shared" si="684"/>
        <v>0</v>
      </c>
      <c r="K7793" s="210">
        <f t="shared" si="684"/>
        <v>0</v>
      </c>
      <c r="L7793" s="210">
        <f t="shared" si="684"/>
        <v>0</v>
      </c>
      <c r="M7793" s="210">
        <f t="shared" si="684"/>
        <v>0</v>
      </c>
      <c r="N7793" s="210">
        <f t="shared" si="684"/>
        <v>0</v>
      </c>
      <c r="O7793" s="210">
        <f t="shared" si="684"/>
        <v>0</v>
      </c>
      <c r="P7793" s="210">
        <f t="shared" si="684"/>
        <v>0</v>
      </c>
      <c r="Q7793" s="210">
        <f t="shared" si="684"/>
        <v>0</v>
      </c>
      <c r="R7793" s="210">
        <f t="shared" si="684"/>
        <v>0</v>
      </c>
    </row>
    <row r="7794" spans="1:18" hidden="1" outlineLevel="1" x14ac:dyDescent="0.35"/>
    <row r="7795" spans="1:18" hidden="1" outlineLevel="1" x14ac:dyDescent="0.35">
      <c r="A7795" s="273" t="s">
        <v>648</v>
      </c>
      <c r="B7795" s="212" t="s">
        <v>649</v>
      </c>
      <c r="C7795" s="43"/>
      <c r="D7795" s="231">
        <v>10000</v>
      </c>
      <c r="E7795" s="231"/>
      <c r="F7795" s="231"/>
      <c r="G7795" s="231"/>
      <c r="H7795" s="231"/>
      <c r="I7795" s="231"/>
      <c r="J7795" s="231"/>
      <c r="K7795" s="231"/>
      <c r="L7795" s="231"/>
      <c r="M7795" s="231"/>
      <c r="N7795" s="231"/>
      <c r="O7795" s="231"/>
      <c r="P7795" s="231"/>
      <c r="Q7795" s="231"/>
      <c r="R7795" s="231"/>
    </row>
    <row r="7796" spans="1:18" hidden="1" outlineLevel="1" x14ac:dyDescent="0.35">
      <c r="A7796" s="273"/>
      <c r="B7796" s="213" t="s">
        <v>650</v>
      </c>
      <c r="C7796" s="209"/>
      <c r="D7796" s="210">
        <f>IF($B7680&lt;&gt;"",D7795*(VLOOKUP($B7680,Distribution!$H4:$Y53,18)*(1+VLOOKUP($B7680,Distribution!$H4:$Z53,19))^(D7683-$D7683))/1000,0)</f>
        <v>0</v>
      </c>
      <c r="E7796" s="210">
        <f>IF($B7680&lt;&gt;"",E7795*(VLOOKUP($B7680,Distribution!$H4:$Y53,18)*(1+VLOOKUP($B7680,Distribution!$H4:$Z53,19))^(E7683-$D7683))/1000,0)</f>
        <v>0</v>
      </c>
      <c r="F7796" s="210">
        <f>IF($B7680&lt;&gt;"",F7795*(VLOOKUP($B7680,Distribution!$H4:$Y53,18)*(1+VLOOKUP($B7680,Distribution!$H4:$Z53,19))^(F7683-$D7683))/1000,0)</f>
        <v>0</v>
      </c>
      <c r="G7796" s="210">
        <f>IF($B7680&lt;&gt;"",G7795*(VLOOKUP($B7680,Distribution!$H4:$Y53,18)*(1+VLOOKUP($B7680,Distribution!$H4:$Z53,19))^(G7683-$D7683))/1000,0)</f>
        <v>0</v>
      </c>
      <c r="H7796" s="210">
        <f>IF($B7680&lt;&gt;"",H7795*(VLOOKUP($B7680,Distribution!$H4:$Y53,18)*(1+VLOOKUP($B7680,Distribution!$H4:$Z53,19))^(H7683-$D7683))/1000,0)</f>
        <v>0</v>
      </c>
      <c r="I7796" s="210">
        <f>IF($B7680&lt;&gt;"",I7795*(VLOOKUP($B7680,Distribution!$H4:$Y53,18)*(1+VLOOKUP($B7680,Distribution!$H4:$Z53,19))^(I7683-$D7683))/1000,0)</f>
        <v>0</v>
      </c>
      <c r="J7796" s="210">
        <f>IF($B7680&lt;&gt;"",J7795*(VLOOKUP($B7680,Distribution!$H4:$Y53,18)*(1+VLOOKUP($B7680,Distribution!$H4:$Z53,19))^(J7683-$D7683))/1000,0)</f>
        <v>0</v>
      </c>
      <c r="K7796" s="210">
        <f>IF($B7680&lt;&gt;"",K7795*(VLOOKUP($B7680,Distribution!$H4:$Y53,18)*(1+VLOOKUP($B7680,Distribution!$H4:$Z53,19))^(K7683-$D7683))/1000,0)</f>
        <v>0</v>
      </c>
      <c r="L7796" s="210">
        <f>IF($B7680&lt;&gt;"",L7795*(VLOOKUP($B7680,Distribution!$H4:$Y53,18)*(1+VLOOKUP($B7680,Distribution!$H4:$Z53,19))^(L7683-$D7683))/1000,0)</f>
        <v>0</v>
      </c>
      <c r="M7796" s="210">
        <f>IF($B7680&lt;&gt;"",M7795*(VLOOKUP($B7680,Distribution!$H4:$Y53,18)*(1+VLOOKUP($B7680,Distribution!$H4:$Z53,19))^(M7683-$D7683))/1000,0)</f>
        <v>0</v>
      </c>
      <c r="N7796" s="210">
        <f>IF($B7680&lt;&gt;"",N7795*(VLOOKUP($B7680,Distribution!$H4:$Y53,18)*(1+VLOOKUP($B7680,Distribution!$H4:$Z53,19))^(N7683-$D7683))/1000,0)</f>
        <v>0</v>
      </c>
      <c r="O7796" s="210">
        <f>IF($B7680&lt;&gt;"",O7795*(VLOOKUP($B7680,Distribution!$H4:$Y53,18)*(1+VLOOKUP($B7680,Distribution!$H4:$Z53,19))^(O7683-$D7683))/1000,0)</f>
        <v>0</v>
      </c>
      <c r="P7796" s="210">
        <f>IF($B7680&lt;&gt;"",P7795*(VLOOKUP($B7680,Distribution!$H4:$Y53,18)*(1+VLOOKUP($B7680,Distribution!$H4:$Z53,19))^(P7683-$D7683))/1000,0)</f>
        <v>0</v>
      </c>
      <c r="Q7796" s="210">
        <f>IF($B7680&lt;&gt;"",Q7795*(VLOOKUP($B7680,Distribution!$H4:$Y53,18)*(1+VLOOKUP($B7680,Distribution!$H4:$Z53,19))^(Q7683-$D7683))/1000,0)</f>
        <v>0</v>
      </c>
      <c r="R7796" s="210">
        <f>IF($B7680&lt;&gt;"",R7795*(VLOOKUP($B7680,Distribution!$H4:$Y53,18)*(1+VLOOKUP($B7680,Distribution!$H4:$Z53,19))^(R7683-$D7683))/1000,0)</f>
        <v>0</v>
      </c>
    </row>
    <row r="7797" spans="1:18" hidden="1" outlineLevel="1" x14ac:dyDescent="0.35">
      <c r="A7797" s="273" t="s">
        <v>664</v>
      </c>
      <c r="B7797" s="212" t="s">
        <v>665</v>
      </c>
      <c r="C7797" s="43"/>
      <c r="D7797" s="231"/>
      <c r="E7797" s="231"/>
      <c r="F7797" s="231"/>
      <c r="G7797" s="231"/>
      <c r="H7797" s="231"/>
      <c r="I7797" s="231"/>
      <c r="J7797" s="231"/>
      <c r="K7797" s="231"/>
      <c r="L7797" s="231"/>
      <c r="M7797" s="231"/>
      <c r="N7797" s="231"/>
      <c r="O7797" s="231"/>
      <c r="P7797" s="231"/>
      <c r="Q7797" s="231"/>
      <c r="R7797" s="231"/>
    </row>
    <row r="7798" spans="1:18" hidden="1" outlineLevel="1" x14ac:dyDescent="0.35">
      <c r="A7798" s="273"/>
      <c r="B7798" s="212" t="s">
        <v>650</v>
      </c>
      <c r="C7798" s="43"/>
      <c r="D7798" s="231"/>
      <c r="E7798" s="231"/>
      <c r="F7798" s="231"/>
      <c r="G7798" s="231"/>
      <c r="H7798" s="231"/>
      <c r="I7798" s="231"/>
      <c r="J7798" s="231"/>
      <c r="K7798" s="231"/>
      <c r="L7798" s="231"/>
      <c r="M7798" s="231"/>
      <c r="N7798" s="231"/>
      <c r="O7798" s="231"/>
      <c r="P7798" s="231"/>
      <c r="Q7798" s="231"/>
      <c r="R7798" s="231"/>
    </row>
    <row r="7799" spans="1:18" hidden="1" outlineLevel="1" x14ac:dyDescent="0.35">
      <c r="A7799" s="212" t="s">
        <v>653</v>
      </c>
      <c r="B7799" s="212"/>
      <c r="C7799" s="43"/>
      <c r="D7799" s="231"/>
      <c r="E7799" s="231"/>
      <c r="F7799" s="231"/>
      <c r="G7799" s="231"/>
      <c r="H7799" s="231"/>
      <c r="I7799" s="231"/>
      <c r="J7799" s="231"/>
      <c r="K7799" s="231"/>
      <c r="L7799" s="231"/>
      <c r="M7799" s="231"/>
      <c r="N7799" s="231"/>
      <c r="O7799" s="231"/>
      <c r="P7799" s="231"/>
      <c r="Q7799" s="231"/>
      <c r="R7799" s="231"/>
    </row>
    <row r="7800" spans="1:18" hidden="1" outlineLevel="1" x14ac:dyDescent="0.35">
      <c r="A7800" s="212" t="s">
        <v>654</v>
      </c>
      <c r="B7800" s="212"/>
      <c r="C7800" s="43"/>
      <c r="D7800" s="231"/>
      <c r="E7800" s="231"/>
      <c r="F7800" s="231"/>
      <c r="G7800" s="231"/>
      <c r="H7800" s="231"/>
      <c r="I7800" s="231"/>
      <c r="J7800" s="231"/>
      <c r="K7800" s="231"/>
      <c r="L7800" s="231"/>
      <c r="M7800" s="231"/>
      <c r="N7800" s="231"/>
      <c r="O7800" s="231"/>
      <c r="P7800" s="231"/>
      <c r="Q7800" s="231"/>
      <c r="R7800" s="231"/>
    </row>
    <row r="7801" spans="1:18" hidden="1" outlineLevel="1" x14ac:dyDescent="0.35">
      <c r="A7801" s="211" t="s">
        <v>655</v>
      </c>
      <c r="B7801" s="211"/>
      <c r="C7801" s="209"/>
      <c r="D7801" s="210">
        <f t="shared" ref="D7801:R7801" si="685">D7796+D7798+D7799+D7800</f>
        <v>0</v>
      </c>
      <c r="E7801" s="210">
        <f t="shared" si="685"/>
        <v>0</v>
      </c>
      <c r="F7801" s="210">
        <f t="shared" si="685"/>
        <v>0</v>
      </c>
      <c r="G7801" s="210">
        <f t="shared" si="685"/>
        <v>0</v>
      </c>
      <c r="H7801" s="210">
        <f t="shared" si="685"/>
        <v>0</v>
      </c>
      <c r="I7801" s="210">
        <f t="shared" si="685"/>
        <v>0</v>
      </c>
      <c r="J7801" s="210">
        <f t="shared" si="685"/>
        <v>0</v>
      </c>
      <c r="K7801" s="210">
        <f t="shared" si="685"/>
        <v>0</v>
      </c>
      <c r="L7801" s="210">
        <f t="shared" si="685"/>
        <v>0</v>
      </c>
      <c r="M7801" s="210">
        <f t="shared" si="685"/>
        <v>0</v>
      </c>
      <c r="N7801" s="210">
        <f t="shared" si="685"/>
        <v>0</v>
      </c>
      <c r="O7801" s="210">
        <f t="shared" si="685"/>
        <v>0</v>
      </c>
      <c r="P7801" s="210">
        <f t="shared" si="685"/>
        <v>0</v>
      </c>
      <c r="Q7801" s="210">
        <f t="shared" si="685"/>
        <v>0</v>
      </c>
      <c r="R7801" s="210">
        <f t="shared" si="685"/>
        <v>0</v>
      </c>
    </row>
    <row r="7802" spans="1:18" hidden="1" outlineLevel="1" x14ac:dyDescent="0.35"/>
    <row r="7803" spans="1:18" hidden="1" outlineLevel="1" x14ac:dyDescent="0.35">
      <c r="A7803" s="209" t="s">
        <v>656</v>
      </c>
      <c r="B7803" s="209"/>
      <c r="C7803" s="209"/>
      <c r="D7803" s="210">
        <f t="shared" ref="D7803:R7803" si="686">D7793-D7801</f>
        <v>0</v>
      </c>
      <c r="E7803" s="210">
        <f t="shared" si="686"/>
        <v>0</v>
      </c>
      <c r="F7803" s="210">
        <f t="shared" si="686"/>
        <v>0</v>
      </c>
      <c r="G7803" s="210">
        <f t="shared" si="686"/>
        <v>0</v>
      </c>
      <c r="H7803" s="210">
        <f t="shared" si="686"/>
        <v>0</v>
      </c>
      <c r="I7803" s="210">
        <f t="shared" si="686"/>
        <v>0</v>
      </c>
      <c r="J7803" s="210">
        <f t="shared" si="686"/>
        <v>0</v>
      </c>
      <c r="K7803" s="210">
        <f t="shared" si="686"/>
        <v>0</v>
      </c>
      <c r="L7803" s="210">
        <f t="shared" si="686"/>
        <v>0</v>
      </c>
      <c r="M7803" s="210">
        <f t="shared" si="686"/>
        <v>0</v>
      </c>
      <c r="N7803" s="210">
        <f t="shared" si="686"/>
        <v>0</v>
      </c>
      <c r="O7803" s="210">
        <f t="shared" si="686"/>
        <v>0</v>
      </c>
      <c r="P7803" s="210">
        <f t="shared" si="686"/>
        <v>0</v>
      </c>
      <c r="Q7803" s="210">
        <f t="shared" si="686"/>
        <v>0</v>
      </c>
      <c r="R7803" s="210">
        <f t="shared" si="686"/>
        <v>0</v>
      </c>
    </row>
    <row r="7804" spans="1:18" hidden="1" outlineLevel="1" x14ac:dyDescent="0.35"/>
    <row r="7805" spans="1:18" hidden="1" outlineLevel="1" x14ac:dyDescent="0.35">
      <c r="A7805" s="43" t="s">
        <v>657</v>
      </c>
      <c r="B7805" s="43"/>
      <c r="C7805" s="43"/>
      <c r="D7805" s="231"/>
      <c r="E7805" s="231"/>
      <c r="F7805" s="231"/>
      <c r="G7805" s="231"/>
      <c r="H7805" s="231"/>
      <c r="I7805" s="231"/>
      <c r="J7805" s="231"/>
      <c r="K7805" s="231"/>
      <c r="L7805" s="231"/>
      <c r="M7805" s="231"/>
      <c r="N7805" s="231"/>
      <c r="O7805" s="231"/>
      <c r="P7805" s="231"/>
      <c r="Q7805" s="231"/>
      <c r="R7805" s="231"/>
    </row>
    <row r="7806" spans="1:18" hidden="1" outlineLevel="1" x14ac:dyDescent="0.35"/>
    <row r="7807" spans="1:18" hidden="1" outlineLevel="1" x14ac:dyDescent="0.35">
      <c r="A7807" s="209" t="s">
        <v>658</v>
      </c>
      <c r="B7807" s="209"/>
      <c r="C7807" s="209"/>
      <c r="D7807" s="210">
        <f t="shared" ref="D7807:R7807" si="687">D7803-D7805</f>
        <v>0</v>
      </c>
      <c r="E7807" s="210">
        <f t="shared" si="687"/>
        <v>0</v>
      </c>
      <c r="F7807" s="210">
        <f t="shared" si="687"/>
        <v>0</v>
      </c>
      <c r="G7807" s="210">
        <f t="shared" si="687"/>
        <v>0</v>
      </c>
      <c r="H7807" s="210">
        <f t="shared" si="687"/>
        <v>0</v>
      </c>
      <c r="I7807" s="210">
        <f t="shared" si="687"/>
        <v>0</v>
      </c>
      <c r="J7807" s="210">
        <f t="shared" si="687"/>
        <v>0</v>
      </c>
      <c r="K7807" s="210">
        <f t="shared" si="687"/>
        <v>0</v>
      </c>
      <c r="L7807" s="210">
        <f t="shared" si="687"/>
        <v>0</v>
      </c>
      <c r="M7807" s="210">
        <f t="shared" si="687"/>
        <v>0</v>
      </c>
      <c r="N7807" s="210">
        <f t="shared" si="687"/>
        <v>0</v>
      </c>
      <c r="O7807" s="210">
        <f t="shared" si="687"/>
        <v>0</v>
      </c>
      <c r="P7807" s="210">
        <f t="shared" si="687"/>
        <v>0</v>
      </c>
      <c r="Q7807" s="210">
        <f t="shared" si="687"/>
        <v>0</v>
      </c>
      <c r="R7807" s="210">
        <f t="shared" si="687"/>
        <v>0</v>
      </c>
    </row>
    <row r="7808" spans="1:18" hidden="1" outlineLevel="1" x14ac:dyDescent="0.35">
      <c r="A7808" s="209" t="s">
        <v>659</v>
      </c>
      <c r="B7808" s="209"/>
      <c r="C7808" s="209"/>
      <c r="D7808" s="210">
        <f t="shared" ref="D7808:R7808" si="688">$B7681*D7807</f>
        <v>0</v>
      </c>
      <c r="E7808" s="210">
        <f t="shared" si="688"/>
        <v>0</v>
      </c>
      <c r="F7808" s="210">
        <f t="shared" si="688"/>
        <v>0</v>
      </c>
      <c r="G7808" s="210">
        <f t="shared" si="688"/>
        <v>0</v>
      </c>
      <c r="H7808" s="210">
        <f t="shared" si="688"/>
        <v>0</v>
      </c>
      <c r="I7808" s="210">
        <f t="shared" si="688"/>
        <v>0</v>
      </c>
      <c r="J7808" s="210">
        <f t="shared" si="688"/>
        <v>0</v>
      </c>
      <c r="K7808" s="210">
        <f t="shared" si="688"/>
        <v>0</v>
      </c>
      <c r="L7808" s="210">
        <f t="shared" si="688"/>
        <v>0</v>
      </c>
      <c r="M7808" s="210">
        <f t="shared" si="688"/>
        <v>0</v>
      </c>
      <c r="N7808" s="210">
        <f t="shared" si="688"/>
        <v>0</v>
      </c>
      <c r="O7808" s="210">
        <f t="shared" si="688"/>
        <v>0</v>
      </c>
      <c r="P7808" s="210">
        <f t="shared" si="688"/>
        <v>0</v>
      </c>
      <c r="Q7808" s="210">
        <f t="shared" si="688"/>
        <v>0</v>
      </c>
      <c r="R7808" s="210">
        <f t="shared" si="688"/>
        <v>0</v>
      </c>
    </row>
    <row r="7809" spans="1:18" hidden="1" outlineLevel="1" x14ac:dyDescent="0.35"/>
    <row r="7810" spans="1:18" hidden="1" outlineLevel="1" x14ac:dyDescent="0.35">
      <c r="A7810" s="209" t="s">
        <v>660</v>
      </c>
      <c r="B7810" s="209"/>
      <c r="C7810" s="209"/>
      <c r="D7810" s="210">
        <f t="shared" ref="D7810:R7810" si="689">D7807-D7808</f>
        <v>0</v>
      </c>
      <c r="E7810" s="210">
        <f t="shared" si="689"/>
        <v>0</v>
      </c>
      <c r="F7810" s="210">
        <f t="shared" si="689"/>
        <v>0</v>
      </c>
      <c r="G7810" s="210">
        <f t="shared" si="689"/>
        <v>0</v>
      </c>
      <c r="H7810" s="210">
        <f t="shared" si="689"/>
        <v>0</v>
      </c>
      <c r="I7810" s="210">
        <f t="shared" si="689"/>
        <v>0</v>
      </c>
      <c r="J7810" s="210">
        <f t="shared" si="689"/>
        <v>0</v>
      </c>
      <c r="K7810" s="210">
        <f t="shared" si="689"/>
        <v>0</v>
      </c>
      <c r="L7810" s="210">
        <f t="shared" si="689"/>
        <v>0</v>
      </c>
      <c r="M7810" s="210">
        <f t="shared" si="689"/>
        <v>0</v>
      </c>
      <c r="N7810" s="210">
        <f t="shared" si="689"/>
        <v>0</v>
      </c>
      <c r="O7810" s="210">
        <f t="shared" si="689"/>
        <v>0</v>
      </c>
      <c r="P7810" s="210">
        <f t="shared" si="689"/>
        <v>0</v>
      </c>
      <c r="Q7810" s="210">
        <f t="shared" si="689"/>
        <v>0</v>
      </c>
      <c r="R7810" s="210">
        <f t="shared" si="689"/>
        <v>0</v>
      </c>
    </row>
    <row r="7811" spans="1:18" hidden="1" outlineLevel="1" x14ac:dyDescent="0.35"/>
    <row r="7812" spans="1:18" hidden="1" outlineLevel="1" x14ac:dyDescent="0.35">
      <c r="A7812" s="211" t="s">
        <v>661</v>
      </c>
      <c r="B7812" s="209"/>
      <c r="C7812" s="209"/>
      <c r="D7812" s="214" t="e">
        <f>IRR(D7810:R7810)</f>
        <v>#NUM!</v>
      </c>
    </row>
    <row r="7813" spans="1:18" collapsed="1" x14ac:dyDescent="0.35"/>
    <row r="7816" spans="1:18" s="156" customFormat="1" x14ac:dyDescent="0.35">
      <c r="A7816" s="156" t="s">
        <v>708</v>
      </c>
    </row>
    <row r="7817" spans="1:18" hidden="1" outlineLevel="1" x14ac:dyDescent="0.35"/>
    <row r="7818" spans="1:18" hidden="1" outlineLevel="1" x14ac:dyDescent="0.35">
      <c r="A7818" s="204" t="s">
        <v>596</v>
      </c>
      <c r="B7818" s="195"/>
    </row>
    <row r="7819" spans="1:18" hidden="1" outlineLevel="1" x14ac:dyDescent="0.35">
      <c r="A7819" s="205" t="s">
        <v>631</v>
      </c>
      <c r="B7819" s="196"/>
    </row>
    <row r="7820" spans="1:18" ht="15" hidden="1" outlineLevel="1" thickBot="1" x14ac:dyDescent="0.4">
      <c r="A7820" s="206" t="s">
        <v>632</v>
      </c>
      <c r="B7820" s="230"/>
    </row>
    <row r="7821" spans="1:18" hidden="1" outlineLevel="1" x14ac:dyDescent="0.35"/>
    <row r="7822" spans="1:18" hidden="1" outlineLevel="1" x14ac:dyDescent="0.35">
      <c r="A7822" s="43" t="s">
        <v>633</v>
      </c>
      <c r="B7822" s="43"/>
      <c r="C7822" s="210">
        <v>0</v>
      </c>
      <c r="D7822" s="210">
        <v>1</v>
      </c>
      <c r="E7822" s="210">
        <v>2</v>
      </c>
      <c r="F7822" s="210">
        <v>3</v>
      </c>
      <c r="G7822" s="210">
        <v>4</v>
      </c>
      <c r="H7822" s="210">
        <v>5</v>
      </c>
      <c r="I7822" s="210">
        <v>6</v>
      </c>
      <c r="J7822" s="210">
        <v>7</v>
      </c>
      <c r="K7822" s="210">
        <v>8</v>
      </c>
      <c r="L7822" s="210">
        <v>9</v>
      </c>
      <c r="M7822" s="210">
        <v>10</v>
      </c>
      <c r="N7822" s="210">
        <v>11</v>
      </c>
      <c r="O7822" s="210">
        <v>12</v>
      </c>
      <c r="P7822" s="210">
        <v>13</v>
      </c>
      <c r="Q7822" s="210">
        <v>14</v>
      </c>
      <c r="R7822" s="210">
        <v>15</v>
      </c>
    </row>
    <row r="7823" spans="1:18" hidden="1" outlineLevel="1" x14ac:dyDescent="0.35"/>
    <row r="7824" spans="1:18" hidden="1" outlineLevel="1" x14ac:dyDescent="0.35">
      <c r="A7824" s="43" t="s">
        <v>634</v>
      </c>
      <c r="B7824" s="43"/>
      <c r="C7824" s="231"/>
      <c r="D7824" s="231"/>
      <c r="E7824" s="231"/>
      <c r="F7824" s="231"/>
      <c r="G7824" s="231"/>
      <c r="H7824" s="231"/>
      <c r="I7824" s="231"/>
      <c r="J7824" s="231"/>
      <c r="K7824" s="231"/>
      <c r="L7824" s="231"/>
      <c r="M7824" s="231"/>
      <c r="N7824" s="231"/>
      <c r="O7824" s="231"/>
      <c r="P7824" s="231"/>
      <c r="Q7824" s="231"/>
      <c r="R7824" s="231"/>
    </row>
    <row r="7825" spans="1:18" hidden="1" outlineLevel="1" x14ac:dyDescent="0.35">
      <c r="A7825" s="43" t="s">
        <v>635</v>
      </c>
      <c r="B7825" s="43"/>
      <c r="C7825" s="231"/>
      <c r="D7825" s="231"/>
      <c r="E7825" s="231"/>
      <c r="F7825" s="231"/>
      <c r="G7825" s="231"/>
      <c r="H7825" s="231"/>
      <c r="I7825" s="231"/>
      <c r="J7825" s="231"/>
      <c r="K7825" s="231"/>
      <c r="L7825" s="231"/>
      <c r="M7825" s="231"/>
      <c r="N7825" s="231"/>
      <c r="O7825" s="231"/>
      <c r="P7825" s="231"/>
      <c r="Q7825" s="231"/>
      <c r="R7825" s="231"/>
    </row>
    <row r="7826" spans="1:18" hidden="1" outlineLevel="1" x14ac:dyDescent="0.35">
      <c r="A7826" s="43" t="s">
        <v>636</v>
      </c>
      <c r="B7826" s="43"/>
      <c r="C7826" s="231"/>
      <c r="D7826" s="231"/>
      <c r="E7826" s="231"/>
      <c r="F7826" s="231"/>
      <c r="G7826" s="231"/>
      <c r="H7826" s="231"/>
      <c r="I7826" s="231"/>
      <c r="J7826" s="231"/>
      <c r="K7826" s="231"/>
      <c r="L7826" s="231"/>
      <c r="M7826" s="231"/>
      <c r="N7826" s="231"/>
      <c r="O7826" s="231"/>
      <c r="P7826" s="231"/>
      <c r="Q7826" s="231"/>
      <c r="R7826" s="231"/>
    </row>
    <row r="7827" spans="1:18" hidden="1" outlineLevel="1" x14ac:dyDescent="0.35"/>
    <row r="7828" spans="1:18" hidden="1" outlineLevel="2" x14ac:dyDescent="0.35">
      <c r="A7828" s="209" t="str">
        <f>'Usages industrie'!A4</f>
        <v>Usage industriel n°1</v>
      </c>
      <c r="B7828" s="209" t="s">
        <v>637</v>
      </c>
      <c r="C7828" s="209"/>
      <c r="D7828" s="210">
        <f>IF(B$7818&lt;&gt;"",IF(B$7818='Usages industrie'!$K4,'Usages industrie'!J4,0),0)</f>
        <v>0</v>
      </c>
      <c r="E7828" s="210">
        <f t="shared" ref="E7828:R7837" si="690">$D7828</f>
        <v>0</v>
      </c>
      <c r="F7828" s="210">
        <f t="shared" si="690"/>
        <v>0</v>
      </c>
      <c r="G7828" s="210">
        <f t="shared" si="690"/>
        <v>0</v>
      </c>
      <c r="H7828" s="210">
        <f t="shared" si="690"/>
        <v>0</v>
      </c>
      <c r="I7828" s="210">
        <f t="shared" si="690"/>
        <v>0</v>
      </c>
      <c r="J7828" s="210">
        <f t="shared" si="690"/>
        <v>0</v>
      </c>
      <c r="K7828" s="210">
        <f t="shared" si="690"/>
        <v>0</v>
      </c>
      <c r="L7828" s="210">
        <f t="shared" si="690"/>
        <v>0</v>
      </c>
      <c r="M7828" s="210">
        <f t="shared" si="690"/>
        <v>0</v>
      </c>
      <c r="N7828" s="210">
        <f t="shared" si="690"/>
        <v>0</v>
      </c>
      <c r="O7828" s="210">
        <f t="shared" si="690"/>
        <v>0</v>
      </c>
      <c r="P7828" s="210">
        <f t="shared" si="690"/>
        <v>0</v>
      </c>
      <c r="Q7828" s="210">
        <f t="shared" si="690"/>
        <v>0</v>
      </c>
      <c r="R7828" s="210">
        <f t="shared" si="690"/>
        <v>0</v>
      </c>
    </row>
    <row r="7829" spans="1:18" hidden="1" outlineLevel="2" x14ac:dyDescent="0.35">
      <c r="A7829" s="209" t="str">
        <f>'Usages industrie'!A5</f>
        <v>Usage industriel n°2</v>
      </c>
      <c r="B7829" s="209" t="s">
        <v>637</v>
      </c>
      <c r="C7829" s="209"/>
      <c r="D7829" s="210">
        <f>IF(B$7818&lt;&gt;"",IF(B$7818='Usages industrie'!$K5,'Usages industrie'!J5,0),0)</f>
        <v>0</v>
      </c>
      <c r="E7829" s="210">
        <f t="shared" si="690"/>
        <v>0</v>
      </c>
      <c r="F7829" s="210">
        <f t="shared" si="690"/>
        <v>0</v>
      </c>
      <c r="G7829" s="210">
        <f t="shared" si="690"/>
        <v>0</v>
      </c>
      <c r="H7829" s="210">
        <f t="shared" si="690"/>
        <v>0</v>
      </c>
      <c r="I7829" s="210">
        <f t="shared" si="690"/>
        <v>0</v>
      </c>
      <c r="J7829" s="210">
        <f t="shared" si="690"/>
        <v>0</v>
      </c>
      <c r="K7829" s="210">
        <f t="shared" si="690"/>
        <v>0</v>
      </c>
      <c r="L7829" s="210">
        <f t="shared" si="690"/>
        <v>0</v>
      </c>
      <c r="M7829" s="210">
        <f t="shared" si="690"/>
        <v>0</v>
      </c>
      <c r="N7829" s="210">
        <f t="shared" si="690"/>
        <v>0</v>
      </c>
      <c r="O7829" s="210">
        <f t="shared" si="690"/>
        <v>0</v>
      </c>
      <c r="P7829" s="210">
        <f t="shared" si="690"/>
        <v>0</v>
      </c>
      <c r="Q7829" s="210">
        <f t="shared" si="690"/>
        <v>0</v>
      </c>
      <c r="R7829" s="210">
        <f t="shared" si="690"/>
        <v>0</v>
      </c>
    </row>
    <row r="7830" spans="1:18" hidden="1" outlineLevel="2" x14ac:dyDescent="0.35">
      <c r="A7830" s="209" t="str">
        <f>'Usages industrie'!A6</f>
        <v>Usage industriel n°3</v>
      </c>
      <c r="B7830" s="209" t="s">
        <v>637</v>
      </c>
      <c r="C7830" s="209"/>
      <c r="D7830" s="210">
        <f>IF(B$7818&lt;&gt;"",IF(B$7818='Usages industrie'!$K6,'Usages industrie'!J6,0),0)</f>
        <v>0</v>
      </c>
      <c r="E7830" s="210">
        <f t="shared" si="690"/>
        <v>0</v>
      </c>
      <c r="F7830" s="210">
        <f t="shared" si="690"/>
        <v>0</v>
      </c>
      <c r="G7830" s="210">
        <f t="shared" si="690"/>
        <v>0</v>
      </c>
      <c r="H7830" s="210">
        <f t="shared" si="690"/>
        <v>0</v>
      </c>
      <c r="I7830" s="210">
        <f t="shared" si="690"/>
        <v>0</v>
      </c>
      <c r="J7830" s="210">
        <f t="shared" si="690"/>
        <v>0</v>
      </c>
      <c r="K7830" s="210">
        <f t="shared" si="690"/>
        <v>0</v>
      </c>
      <c r="L7830" s="210">
        <f t="shared" si="690"/>
        <v>0</v>
      </c>
      <c r="M7830" s="210">
        <f t="shared" si="690"/>
        <v>0</v>
      </c>
      <c r="N7830" s="210">
        <f t="shared" si="690"/>
        <v>0</v>
      </c>
      <c r="O7830" s="210">
        <f t="shared" si="690"/>
        <v>0</v>
      </c>
      <c r="P7830" s="210">
        <f t="shared" si="690"/>
        <v>0</v>
      </c>
      <c r="Q7830" s="210">
        <f t="shared" si="690"/>
        <v>0</v>
      </c>
      <c r="R7830" s="210">
        <f t="shared" si="690"/>
        <v>0</v>
      </c>
    </row>
    <row r="7831" spans="1:18" hidden="1" outlineLevel="2" x14ac:dyDescent="0.35">
      <c r="A7831" s="209" t="str">
        <f>'Usages industrie'!A7</f>
        <v>Usage industriel n°4</v>
      </c>
      <c r="B7831" s="209" t="s">
        <v>637</v>
      </c>
      <c r="C7831" s="209"/>
      <c r="D7831" s="210">
        <f>IF(B$7818&lt;&gt;"",IF(B$7818='Usages industrie'!$K7,'Usages industrie'!J7,0),0)</f>
        <v>0</v>
      </c>
      <c r="E7831" s="210">
        <f t="shared" si="690"/>
        <v>0</v>
      </c>
      <c r="F7831" s="210">
        <f t="shared" si="690"/>
        <v>0</v>
      </c>
      <c r="G7831" s="210">
        <f t="shared" si="690"/>
        <v>0</v>
      </c>
      <c r="H7831" s="210">
        <f t="shared" si="690"/>
        <v>0</v>
      </c>
      <c r="I7831" s="210">
        <f t="shared" si="690"/>
        <v>0</v>
      </c>
      <c r="J7831" s="210">
        <f t="shared" si="690"/>
        <v>0</v>
      </c>
      <c r="K7831" s="210">
        <f t="shared" si="690"/>
        <v>0</v>
      </c>
      <c r="L7831" s="210">
        <f t="shared" si="690"/>
        <v>0</v>
      </c>
      <c r="M7831" s="210">
        <f t="shared" si="690"/>
        <v>0</v>
      </c>
      <c r="N7831" s="210">
        <f t="shared" si="690"/>
        <v>0</v>
      </c>
      <c r="O7831" s="210">
        <f t="shared" si="690"/>
        <v>0</v>
      </c>
      <c r="P7831" s="210">
        <f t="shared" si="690"/>
        <v>0</v>
      </c>
      <c r="Q7831" s="210">
        <f t="shared" si="690"/>
        <v>0</v>
      </c>
      <c r="R7831" s="210">
        <f t="shared" si="690"/>
        <v>0</v>
      </c>
    </row>
    <row r="7832" spans="1:18" hidden="1" outlineLevel="2" x14ac:dyDescent="0.35">
      <c r="A7832" s="209" t="str">
        <f>'Usages industrie'!A8</f>
        <v>Usage industriel n°5</v>
      </c>
      <c r="B7832" s="209" t="s">
        <v>637</v>
      </c>
      <c r="C7832" s="209"/>
      <c r="D7832" s="210">
        <f>IF(B$7818&lt;&gt;"",IF(B$7818='Usages industrie'!$K8,'Usages industrie'!J8,0),0)</f>
        <v>0</v>
      </c>
      <c r="E7832" s="210">
        <f t="shared" si="690"/>
        <v>0</v>
      </c>
      <c r="F7832" s="210">
        <f t="shared" si="690"/>
        <v>0</v>
      </c>
      <c r="G7832" s="210">
        <f t="shared" si="690"/>
        <v>0</v>
      </c>
      <c r="H7832" s="210">
        <f t="shared" si="690"/>
        <v>0</v>
      </c>
      <c r="I7832" s="210">
        <f t="shared" si="690"/>
        <v>0</v>
      </c>
      <c r="J7832" s="210">
        <f t="shared" si="690"/>
        <v>0</v>
      </c>
      <c r="K7832" s="210">
        <f t="shared" si="690"/>
        <v>0</v>
      </c>
      <c r="L7832" s="210">
        <f t="shared" si="690"/>
        <v>0</v>
      </c>
      <c r="M7832" s="210">
        <f t="shared" si="690"/>
        <v>0</v>
      </c>
      <c r="N7832" s="210">
        <f t="shared" si="690"/>
        <v>0</v>
      </c>
      <c r="O7832" s="210">
        <f t="shared" si="690"/>
        <v>0</v>
      </c>
      <c r="P7832" s="210">
        <f t="shared" si="690"/>
        <v>0</v>
      </c>
      <c r="Q7832" s="210">
        <f t="shared" si="690"/>
        <v>0</v>
      </c>
      <c r="R7832" s="210">
        <f t="shared" si="690"/>
        <v>0</v>
      </c>
    </row>
    <row r="7833" spans="1:18" hidden="1" outlineLevel="2" x14ac:dyDescent="0.35">
      <c r="A7833" s="209" t="str">
        <f>'Usages industrie'!A9</f>
        <v>Usage industriel n°6</v>
      </c>
      <c r="B7833" s="209" t="s">
        <v>637</v>
      </c>
      <c r="C7833" s="209"/>
      <c r="D7833" s="210">
        <f>IF(B$7818&lt;&gt;"",IF(B$7818='Usages industrie'!$K9,'Usages industrie'!J9,0),0)</f>
        <v>0</v>
      </c>
      <c r="E7833" s="210">
        <f t="shared" si="690"/>
        <v>0</v>
      </c>
      <c r="F7833" s="210">
        <f t="shared" si="690"/>
        <v>0</v>
      </c>
      <c r="G7833" s="210">
        <f t="shared" si="690"/>
        <v>0</v>
      </c>
      <c r="H7833" s="210">
        <f t="shared" si="690"/>
        <v>0</v>
      </c>
      <c r="I7833" s="210">
        <f t="shared" si="690"/>
        <v>0</v>
      </c>
      <c r="J7833" s="210">
        <f t="shared" si="690"/>
        <v>0</v>
      </c>
      <c r="K7833" s="210">
        <f t="shared" si="690"/>
        <v>0</v>
      </c>
      <c r="L7833" s="210">
        <f t="shared" si="690"/>
        <v>0</v>
      </c>
      <c r="M7833" s="210">
        <f t="shared" si="690"/>
        <v>0</v>
      </c>
      <c r="N7833" s="210">
        <f t="shared" si="690"/>
        <v>0</v>
      </c>
      <c r="O7833" s="210">
        <f t="shared" si="690"/>
        <v>0</v>
      </c>
      <c r="P7833" s="210">
        <f t="shared" si="690"/>
        <v>0</v>
      </c>
      <c r="Q7833" s="210">
        <f t="shared" si="690"/>
        <v>0</v>
      </c>
      <c r="R7833" s="210">
        <f t="shared" si="690"/>
        <v>0</v>
      </c>
    </row>
    <row r="7834" spans="1:18" hidden="1" outlineLevel="2" x14ac:dyDescent="0.35">
      <c r="A7834" s="209" t="str">
        <f>'Usages industrie'!A10</f>
        <v>Usage industriel n°7</v>
      </c>
      <c r="B7834" s="209" t="s">
        <v>637</v>
      </c>
      <c r="C7834" s="209"/>
      <c r="D7834" s="210">
        <f>IF(B$7818&lt;&gt;"",IF(B$7818='Usages industrie'!$K10,'Usages industrie'!J10,0),0)</f>
        <v>0</v>
      </c>
      <c r="E7834" s="210">
        <f t="shared" si="690"/>
        <v>0</v>
      </c>
      <c r="F7834" s="210">
        <f t="shared" si="690"/>
        <v>0</v>
      </c>
      <c r="G7834" s="210">
        <f t="shared" si="690"/>
        <v>0</v>
      </c>
      <c r="H7834" s="210">
        <f t="shared" si="690"/>
        <v>0</v>
      </c>
      <c r="I7834" s="210">
        <f t="shared" si="690"/>
        <v>0</v>
      </c>
      <c r="J7834" s="210">
        <f t="shared" si="690"/>
        <v>0</v>
      </c>
      <c r="K7834" s="210">
        <f t="shared" si="690"/>
        <v>0</v>
      </c>
      <c r="L7834" s="210">
        <f t="shared" si="690"/>
        <v>0</v>
      </c>
      <c r="M7834" s="210">
        <f t="shared" si="690"/>
        <v>0</v>
      </c>
      <c r="N7834" s="210">
        <f t="shared" si="690"/>
        <v>0</v>
      </c>
      <c r="O7834" s="210">
        <f t="shared" si="690"/>
        <v>0</v>
      </c>
      <c r="P7834" s="210">
        <f t="shared" si="690"/>
        <v>0</v>
      </c>
      <c r="Q7834" s="210">
        <f t="shared" si="690"/>
        <v>0</v>
      </c>
      <c r="R7834" s="210">
        <f t="shared" si="690"/>
        <v>0</v>
      </c>
    </row>
    <row r="7835" spans="1:18" hidden="1" outlineLevel="2" x14ac:dyDescent="0.35">
      <c r="A7835" s="209" t="str">
        <f>'Usages industrie'!A11</f>
        <v>Usage industriel n°8</v>
      </c>
      <c r="B7835" s="209" t="s">
        <v>637</v>
      </c>
      <c r="C7835" s="209"/>
      <c r="D7835" s="210">
        <f>IF(B$7818&lt;&gt;"",IF(B$7818='Usages industrie'!$K11,'Usages industrie'!J11,0),0)</f>
        <v>0</v>
      </c>
      <c r="E7835" s="210">
        <f t="shared" si="690"/>
        <v>0</v>
      </c>
      <c r="F7835" s="210">
        <f t="shared" si="690"/>
        <v>0</v>
      </c>
      <c r="G7835" s="210">
        <f t="shared" si="690"/>
        <v>0</v>
      </c>
      <c r="H7835" s="210">
        <f t="shared" si="690"/>
        <v>0</v>
      </c>
      <c r="I7835" s="210">
        <f t="shared" si="690"/>
        <v>0</v>
      </c>
      <c r="J7835" s="210">
        <f t="shared" si="690"/>
        <v>0</v>
      </c>
      <c r="K7835" s="210">
        <f t="shared" si="690"/>
        <v>0</v>
      </c>
      <c r="L7835" s="210">
        <f t="shared" si="690"/>
        <v>0</v>
      </c>
      <c r="M7835" s="210">
        <f t="shared" si="690"/>
        <v>0</v>
      </c>
      <c r="N7835" s="210">
        <f t="shared" si="690"/>
        <v>0</v>
      </c>
      <c r="O7835" s="210">
        <f t="shared" si="690"/>
        <v>0</v>
      </c>
      <c r="P7835" s="210">
        <f t="shared" si="690"/>
        <v>0</v>
      </c>
      <c r="Q7835" s="210">
        <f t="shared" si="690"/>
        <v>0</v>
      </c>
      <c r="R7835" s="210">
        <f t="shared" si="690"/>
        <v>0</v>
      </c>
    </row>
    <row r="7836" spans="1:18" hidden="1" outlineLevel="2" x14ac:dyDescent="0.35">
      <c r="A7836" s="209" t="str">
        <f>'Usages industrie'!A12</f>
        <v>Usage industriel n°9</v>
      </c>
      <c r="B7836" s="209" t="s">
        <v>637</v>
      </c>
      <c r="C7836" s="209"/>
      <c r="D7836" s="210">
        <f>IF(B$7818&lt;&gt;"",IF(B$7818='Usages industrie'!$K12,'Usages industrie'!J12,0),0)</f>
        <v>0</v>
      </c>
      <c r="E7836" s="210">
        <f t="shared" si="690"/>
        <v>0</v>
      </c>
      <c r="F7836" s="210">
        <f t="shared" si="690"/>
        <v>0</v>
      </c>
      <c r="G7836" s="210">
        <f t="shared" si="690"/>
        <v>0</v>
      </c>
      <c r="H7836" s="210">
        <f t="shared" si="690"/>
        <v>0</v>
      </c>
      <c r="I7836" s="210">
        <f t="shared" si="690"/>
        <v>0</v>
      </c>
      <c r="J7836" s="210">
        <f t="shared" si="690"/>
        <v>0</v>
      </c>
      <c r="K7836" s="210">
        <f t="shared" si="690"/>
        <v>0</v>
      </c>
      <c r="L7836" s="210">
        <f t="shared" si="690"/>
        <v>0</v>
      </c>
      <c r="M7836" s="210">
        <f t="shared" si="690"/>
        <v>0</v>
      </c>
      <c r="N7836" s="210">
        <f t="shared" si="690"/>
        <v>0</v>
      </c>
      <c r="O7836" s="210">
        <f t="shared" si="690"/>
        <v>0</v>
      </c>
      <c r="P7836" s="210">
        <f t="shared" si="690"/>
        <v>0</v>
      </c>
      <c r="Q7836" s="210">
        <f t="shared" si="690"/>
        <v>0</v>
      </c>
      <c r="R7836" s="210">
        <f t="shared" si="690"/>
        <v>0</v>
      </c>
    </row>
    <row r="7837" spans="1:18" hidden="1" outlineLevel="2" x14ac:dyDescent="0.35">
      <c r="A7837" s="209" t="str">
        <f>'Usages industrie'!A13</f>
        <v>Usage industriel n°10</v>
      </c>
      <c r="B7837" s="209" t="s">
        <v>637</v>
      </c>
      <c r="C7837" s="209"/>
      <c r="D7837" s="210">
        <f>IF(B$7818&lt;&gt;"",IF(B$7818='Usages industrie'!$K13,'Usages industrie'!J13,0),0)</f>
        <v>0</v>
      </c>
      <c r="E7837" s="210">
        <f t="shared" si="690"/>
        <v>0</v>
      </c>
      <c r="F7837" s="210">
        <f t="shared" si="690"/>
        <v>0</v>
      </c>
      <c r="G7837" s="210">
        <f t="shared" si="690"/>
        <v>0</v>
      </c>
      <c r="H7837" s="210">
        <f t="shared" si="690"/>
        <v>0</v>
      </c>
      <c r="I7837" s="210">
        <f t="shared" si="690"/>
        <v>0</v>
      </c>
      <c r="J7837" s="210">
        <f t="shared" si="690"/>
        <v>0</v>
      </c>
      <c r="K7837" s="210">
        <f t="shared" si="690"/>
        <v>0</v>
      </c>
      <c r="L7837" s="210">
        <f t="shared" si="690"/>
        <v>0</v>
      </c>
      <c r="M7837" s="210">
        <f t="shared" si="690"/>
        <v>0</v>
      </c>
      <c r="N7837" s="210">
        <f t="shared" si="690"/>
        <v>0</v>
      </c>
      <c r="O7837" s="210">
        <f t="shared" si="690"/>
        <v>0</v>
      </c>
      <c r="P7837" s="210">
        <f t="shared" si="690"/>
        <v>0</v>
      </c>
      <c r="Q7837" s="210">
        <f t="shared" si="690"/>
        <v>0</v>
      </c>
      <c r="R7837" s="210">
        <f t="shared" si="690"/>
        <v>0</v>
      </c>
    </row>
    <row r="7838" spans="1:18" hidden="1" outlineLevel="2" x14ac:dyDescent="0.35">
      <c r="A7838" s="209" t="str">
        <f>'Usages industrie'!A14</f>
        <v>Usage industriel n°11</v>
      </c>
      <c r="B7838" s="209" t="s">
        <v>637</v>
      </c>
      <c r="C7838" s="209"/>
      <c r="D7838" s="210">
        <f>IF(B$7818&lt;&gt;"",IF(B$7818='Usages industrie'!$K14,'Usages industrie'!J14,0),0)</f>
        <v>0</v>
      </c>
      <c r="E7838" s="210">
        <f t="shared" ref="E7838:R7847" si="691">$D7838</f>
        <v>0</v>
      </c>
      <c r="F7838" s="210">
        <f t="shared" si="691"/>
        <v>0</v>
      </c>
      <c r="G7838" s="210">
        <f t="shared" si="691"/>
        <v>0</v>
      </c>
      <c r="H7838" s="210">
        <f t="shared" si="691"/>
        <v>0</v>
      </c>
      <c r="I7838" s="210">
        <f t="shared" si="691"/>
        <v>0</v>
      </c>
      <c r="J7838" s="210">
        <f t="shared" si="691"/>
        <v>0</v>
      </c>
      <c r="K7838" s="210">
        <f t="shared" si="691"/>
        <v>0</v>
      </c>
      <c r="L7838" s="210">
        <f t="shared" si="691"/>
        <v>0</v>
      </c>
      <c r="M7838" s="210">
        <f t="shared" si="691"/>
        <v>0</v>
      </c>
      <c r="N7838" s="210">
        <f t="shared" si="691"/>
        <v>0</v>
      </c>
      <c r="O7838" s="210">
        <f t="shared" si="691"/>
        <v>0</v>
      </c>
      <c r="P7838" s="210">
        <f t="shared" si="691"/>
        <v>0</v>
      </c>
      <c r="Q7838" s="210">
        <f t="shared" si="691"/>
        <v>0</v>
      </c>
      <c r="R7838" s="210">
        <f t="shared" si="691"/>
        <v>0</v>
      </c>
    </row>
    <row r="7839" spans="1:18" hidden="1" outlineLevel="2" x14ac:dyDescent="0.35">
      <c r="A7839" s="209" t="str">
        <f>'Usages industrie'!A15</f>
        <v>Usage industriel n°12</v>
      </c>
      <c r="B7839" s="209" t="s">
        <v>637</v>
      </c>
      <c r="C7839" s="209"/>
      <c r="D7839" s="210">
        <f>IF(B$7818&lt;&gt;"",IF(B$7818='Usages industrie'!$K15,'Usages industrie'!J15,0),0)</f>
        <v>0</v>
      </c>
      <c r="E7839" s="210">
        <f t="shared" si="691"/>
        <v>0</v>
      </c>
      <c r="F7839" s="210">
        <f t="shared" si="691"/>
        <v>0</v>
      </c>
      <c r="G7839" s="210">
        <f t="shared" si="691"/>
        <v>0</v>
      </c>
      <c r="H7839" s="210">
        <f t="shared" si="691"/>
        <v>0</v>
      </c>
      <c r="I7839" s="210">
        <f t="shared" si="691"/>
        <v>0</v>
      </c>
      <c r="J7839" s="210">
        <f t="shared" si="691"/>
        <v>0</v>
      </c>
      <c r="K7839" s="210">
        <f t="shared" si="691"/>
        <v>0</v>
      </c>
      <c r="L7839" s="210">
        <f t="shared" si="691"/>
        <v>0</v>
      </c>
      <c r="M7839" s="210">
        <f t="shared" si="691"/>
        <v>0</v>
      </c>
      <c r="N7839" s="210">
        <f t="shared" si="691"/>
        <v>0</v>
      </c>
      <c r="O7839" s="210">
        <f t="shared" si="691"/>
        <v>0</v>
      </c>
      <c r="P7839" s="210">
        <f t="shared" si="691"/>
        <v>0</v>
      </c>
      <c r="Q7839" s="210">
        <f t="shared" si="691"/>
        <v>0</v>
      </c>
      <c r="R7839" s="210">
        <f t="shared" si="691"/>
        <v>0</v>
      </c>
    </row>
    <row r="7840" spans="1:18" hidden="1" outlineLevel="2" x14ac:dyDescent="0.35">
      <c r="A7840" s="209" t="str">
        <f>'Usages industrie'!A16</f>
        <v>Usage industriel n°13</v>
      </c>
      <c r="B7840" s="209" t="s">
        <v>637</v>
      </c>
      <c r="C7840" s="209"/>
      <c r="D7840" s="210">
        <f>IF(B$7818&lt;&gt;"",IF(B$7818='Usages industrie'!$K16,'Usages industrie'!J16,0),0)</f>
        <v>0</v>
      </c>
      <c r="E7840" s="210">
        <f t="shared" si="691"/>
        <v>0</v>
      </c>
      <c r="F7840" s="210">
        <f t="shared" si="691"/>
        <v>0</v>
      </c>
      <c r="G7840" s="210">
        <f t="shared" si="691"/>
        <v>0</v>
      </c>
      <c r="H7840" s="210">
        <f t="shared" si="691"/>
        <v>0</v>
      </c>
      <c r="I7840" s="210">
        <f t="shared" si="691"/>
        <v>0</v>
      </c>
      <c r="J7840" s="210">
        <f t="shared" si="691"/>
        <v>0</v>
      </c>
      <c r="K7840" s="210">
        <f t="shared" si="691"/>
        <v>0</v>
      </c>
      <c r="L7840" s="210">
        <f t="shared" si="691"/>
        <v>0</v>
      </c>
      <c r="M7840" s="210">
        <f t="shared" si="691"/>
        <v>0</v>
      </c>
      <c r="N7840" s="210">
        <f t="shared" si="691"/>
        <v>0</v>
      </c>
      <c r="O7840" s="210">
        <f t="shared" si="691"/>
        <v>0</v>
      </c>
      <c r="P7840" s="210">
        <f t="shared" si="691"/>
        <v>0</v>
      </c>
      <c r="Q7840" s="210">
        <f t="shared" si="691"/>
        <v>0</v>
      </c>
      <c r="R7840" s="210">
        <f t="shared" si="691"/>
        <v>0</v>
      </c>
    </row>
    <row r="7841" spans="1:18" hidden="1" outlineLevel="2" x14ac:dyDescent="0.35">
      <c r="A7841" s="209" t="str">
        <f>'Usages industrie'!A17</f>
        <v>Usage industriel n°14</v>
      </c>
      <c r="B7841" s="209" t="s">
        <v>637</v>
      </c>
      <c r="C7841" s="209"/>
      <c r="D7841" s="210">
        <f>IF(B$7818&lt;&gt;"",IF(B$7818='Usages industrie'!$K17,'Usages industrie'!J17,0),0)</f>
        <v>0</v>
      </c>
      <c r="E7841" s="210">
        <f t="shared" si="691"/>
        <v>0</v>
      </c>
      <c r="F7841" s="210">
        <f t="shared" si="691"/>
        <v>0</v>
      </c>
      <c r="G7841" s="210">
        <f t="shared" si="691"/>
        <v>0</v>
      </c>
      <c r="H7841" s="210">
        <f t="shared" si="691"/>
        <v>0</v>
      </c>
      <c r="I7841" s="210">
        <f t="shared" si="691"/>
        <v>0</v>
      </c>
      <c r="J7841" s="210">
        <f t="shared" si="691"/>
        <v>0</v>
      </c>
      <c r="K7841" s="210">
        <f t="shared" si="691"/>
        <v>0</v>
      </c>
      <c r="L7841" s="210">
        <f t="shared" si="691"/>
        <v>0</v>
      </c>
      <c r="M7841" s="210">
        <f t="shared" si="691"/>
        <v>0</v>
      </c>
      <c r="N7841" s="210">
        <f t="shared" si="691"/>
        <v>0</v>
      </c>
      <c r="O7841" s="210">
        <f t="shared" si="691"/>
        <v>0</v>
      </c>
      <c r="P7841" s="210">
        <f t="shared" si="691"/>
        <v>0</v>
      </c>
      <c r="Q7841" s="210">
        <f t="shared" si="691"/>
        <v>0</v>
      </c>
      <c r="R7841" s="210">
        <f t="shared" si="691"/>
        <v>0</v>
      </c>
    </row>
    <row r="7842" spans="1:18" hidden="1" outlineLevel="2" x14ac:dyDescent="0.35">
      <c r="A7842" s="209" t="str">
        <f>'Usages industrie'!A18</f>
        <v>Usage industriel n°15</v>
      </c>
      <c r="B7842" s="209" t="s">
        <v>637</v>
      </c>
      <c r="C7842" s="209"/>
      <c r="D7842" s="210">
        <f>IF(B$7818&lt;&gt;"",IF(B$7818='Usages industrie'!$K18,'Usages industrie'!J18,0),0)</f>
        <v>0</v>
      </c>
      <c r="E7842" s="210">
        <f t="shared" si="691"/>
        <v>0</v>
      </c>
      <c r="F7842" s="210">
        <f t="shared" si="691"/>
        <v>0</v>
      </c>
      <c r="G7842" s="210">
        <f t="shared" si="691"/>
        <v>0</v>
      </c>
      <c r="H7842" s="210">
        <f t="shared" si="691"/>
        <v>0</v>
      </c>
      <c r="I7842" s="210">
        <f t="shared" si="691"/>
        <v>0</v>
      </c>
      <c r="J7842" s="210">
        <f t="shared" si="691"/>
        <v>0</v>
      </c>
      <c r="K7842" s="210">
        <f t="shared" si="691"/>
        <v>0</v>
      </c>
      <c r="L7842" s="210">
        <f t="shared" si="691"/>
        <v>0</v>
      </c>
      <c r="M7842" s="210">
        <f t="shared" si="691"/>
        <v>0</v>
      </c>
      <c r="N7842" s="210">
        <f t="shared" si="691"/>
        <v>0</v>
      </c>
      <c r="O7842" s="210">
        <f t="shared" si="691"/>
        <v>0</v>
      </c>
      <c r="P7842" s="210">
        <f t="shared" si="691"/>
        <v>0</v>
      </c>
      <c r="Q7842" s="210">
        <f t="shared" si="691"/>
        <v>0</v>
      </c>
      <c r="R7842" s="210">
        <f t="shared" si="691"/>
        <v>0</v>
      </c>
    </row>
    <row r="7843" spans="1:18" hidden="1" outlineLevel="2" x14ac:dyDescent="0.35">
      <c r="A7843" s="209" t="str">
        <f>'Usages industrie'!A19</f>
        <v>Usage industriel n°16</v>
      </c>
      <c r="B7843" s="209" t="s">
        <v>637</v>
      </c>
      <c r="C7843" s="209"/>
      <c r="D7843" s="210">
        <f>IF(B$7818&lt;&gt;"",IF(B$7818='Usages industrie'!$K19,'Usages industrie'!J19,0),0)</f>
        <v>0</v>
      </c>
      <c r="E7843" s="210">
        <f t="shared" si="691"/>
        <v>0</v>
      </c>
      <c r="F7843" s="210">
        <f t="shared" si="691"/>
        <v>0</v>
      </c>
      <c r="G7843" s="210">
        <f t="shared" si="691"/>
        <v>0</v>
      </c>
      <c r="H7843" s="210">
        <f t="shared" si="691"/>
        <v>0</v>
      </c>
      <c r="I7843" s="210">
        <f t="shared" si="691"/>
        <v>0</v>
      </c>
      <c r="J7843" s="210">
        <f t="shared" si="691"/>
        <v>0</v>
      </c>
      <c r="K7843" s="210">
        <f t="shared" si="691"/>
        <v>0</v>
      </c>
      <c r="L7843" s="210">
        <f t="shared" si="691"/>
        <v>0</v>
      </c>
      <c r="M7843" s="210">
        <f t="shared" si="691"/>
        <v>0</v>
      </c>
      <c r="N7843" s="210">
        <f t="shared" si="691"/>
        <v>0</v>
      </c>
      <c r="O7843" s="210">
        <f t="shared" si="691"/>
        <v>0</v>
      </c>
      <c r="P7843" s="210">
        <f t="shared" si="691"/>
        <v>0</v>
      </c>
      <c r="Q7843" s="210">
        <f t="shared" si="691"/>
        <v>0</v>
      </c>
      <c r="R7843" s="210">
        <f t="shared" si="691"/>
        <v>0</v>
      </c>
    </row>
    <row r="7844" spans="1:18" hidden="1" outlineLevel="2" x14ac:dyDescent="0.35">
      <c r="A7844" s="209" t="str">
        <f>'Usages industrie'!A20</f>
        <v>Usage industriel n°17</v>
      </c>
      <c r="B7844" s="209" t="s">
        <v>637</v>
      </c>
      <c r="C7844" s="209"/>
      <c r="D7844" s="210">
        <f>IF(B$7818&lt;&gt;"",IF(B$7818='Usages industrie'!$K20,'Usages industrie'!J20,0),0)</f>
        <v>0</v>
      </c>
      <c r="E7844" s="210">
        <f t="shared" si="691"/>
        <v>0</v>
      </c>
      <c r="F7844" s="210">
        <f t="shared" si="691"/>
        <v>0</v>
      </c>
      <c r="G7844" s="210">
        <f t="shared" si="691"/>
        <v>0</v>
      </c>
      <c r="H7844" s="210">
        <f t="shared" si="691"/>
        <v>0</v>
      </c>
      <c r="I7844" s="210">
        <f t="shared" si="691"/>
        <v>0</v>
      </c>
      <c r="J7844" s="210">
        <f t="shared" si="691"/>
        <v>0</v>
      </c>
      <c r="K7844" s="210">
        <f t="shared" si="691"/>
        <v>0</v>
      </c>
      <c r="L7844" s="210">
        <f t="shared" si="691"/>
        <v>0</v>
      </c>
      <c r="M7844" s="210">
        <f t="shared" si="691"/>
        <v>0</v>
      </c>
      <c r="N7844" s="210">
        <f t="shared" si="691"/>
        <v>0</v>
      </c>
      <c r="O7844" s="210">
        <f t="shared" si="691"/>
        <v>0</v>
      </c>
      <c r="P7844" s="210">
        <f t="shared" si="691"/>
        <v>0</v>
      </c>
      <c r="Q7844" s="210">
        <f t="shared" si="691"/>
        <v>0</v>
      </c>
      <c r="R7844" s="210">
        <f t="shared" si="691"/>
        <v>0</v>
      </c>
    </row>
    <row r="7845" spans="1:18" hidden="1" outlineLevel="2" x14ac:dyDescent="0.35">
      <c r="A7845" s="209" t="str">
        <f>'Usages industrie'!A21</f>
        <v>Usage industriel n°18</v>
      </c>
      <c r="B7845" s="209" t="s">
        <v>637</v>
      </c>
      <c r="C7845" s="209"/>
      <c r="D7845" s="210">
        <f>IF(B$7818&lt;&gt;"",IF(B$7818='Usages industrie'!$K21,'Usages industrie'!J21,0),0)</f>
        <v>0</v>
      </c>
      <c r="E7845" s="210">
        <f t="shared" si="691"/>
        <v>0</v>
      </c>
      <c r="F7845" s="210">
        <f t="shared" si="691"/>
        <v>0</v>
      </c>
      <c r="G7845" s="210">
        <f t="shared" si="691"/>
        <v>0</v>
      </c>
      <c r="H7845" s="210">
        <f t="shared" si="691"/>
        <v>0</v>
      </c>
      <c r="I7845" s="210">
        <f t="shared" si="691"/>
        <v>0</v>
      </c>
      <c r="J7845" s="210">
        <f t="shared" si="691"/>
        <v>0</v>
      </c>
      <c r="K7845" s="210">
        <f t="shared" si="691"/>
        <v>0</v>
      </c>
      <c r="L7845" s="210">
        <f t="shared" si="691"/>
        <v>0</v>
      </c>
      <c r="M7845" s="210">
        <f t="shared" si="691"/>
        <v>0</v>
      </c>
      <c r="N7845" s="210">
        <f t="shared" si="691"/>
        <v>0</v>
      </c>
      <c r="O7845" s="210">
        <f t="shared" si="691"/>
        <v>0</v>
      </c>
      <c r="P7845" s="210">
        <f t="shared" si="691"/>
        <v>0</v>
      </c>
      <c r="Q7845" s="210">
        <f t="shared" si="691"/>
        <v>0</v>
      </c>
      <c r="R7845" s="210">
        <f t="shared" si="691"/>
        <v>0</v>
      </c>
    </row>
    <row r="7846" spans="1:18" hidden="1" outlineLevel="2" x14ac:dyDescent="0.35">
      <c r="A7846" s="209" t="str">
        <f>'Usages industrie'!A22</f>
        <v>Usage industriel n°19</v>
      </c>
      <c r="B7846" s="209" t="s">
        <v>637</v>
      </c>
      <c r="C7846" s="209"/>
      <c r="D7846" s="210">
        <f>IF(B$7818&lt;&gt;"",IF(B$7818='Usages industrie'!$K22,'Usages industrie'!J22,0),0)</f>
        <v>0</v>
      </c>
      <c r="E7846" s="210">
        <f t="shared" si="691"/>
        <v>0</v>
      </c>
      <c r="F7846" s="210">
        <f t="shared" si="691"/>
        <v>0</v>
      </c>
      <c r="G7846" s="210">
        <f t="shared" si="691"/>
        <v>0</v>
      </c>
      <c r="H7846" s="210">
        <f t="shared" si="691"/>
        <v>0</v>
      </c>
      <c r="I7846" s="210">
        <f t="shared" si="691"/>
        <v>0</v>
      </c>
      <c r="J7846" s="210">
        <f t="shared" si="691"/>
        <v>0</v>
      </c>
      <c r="K7846" s="210">
        <f t="shared" si="691"/>
        <v>0</v>
      </c>
      <c r="L7846" s="210">
        <f t="shared" si="691"/>
        <v>0</v>
      </c>
      <c r="M7846" s="210">
        <f t="shared" si="691"/>
        <v>0</v>
      </c>
      <c r="N7846" s="210">
        <f t="shared" si="691"/>
        <v>0</v>
      </c>
      <c r="O7846" s="210">
        <f t="shared" si="691"/>
        <v>0</v>
      </c>
      <c r="P7846" s="210">
        <f t="shared" si="691"/>
        <v>0</v>
      </c>
      <c r="Q7846" s="210">
        <f t="shared" si="691"/>
        <v>0</v>
      </c>
      <c r="R7846" s="210">
        <f t="shared" si="691"/>
        <v>0</v>
      </c>
    </row>
    <row r="7847" spans="1:18" hidden="1" outlineLevel="2" x14ac:dyDescent="0.35">
      <c r="A7847" s="209" t="str">
        <f>'Usages industrie'!A23</f>
        <v>Usage industriel n°20</v>
      </c>
      <c r="B7847" s="209" t="s">
        <v>637</v>
      </c>
      <c r="C7847" s="209"/>
      <c r="D7847" s="210">
        <f>IF(B$7818&lt;&gt;"",IF(B$7818='Usages industrie'!$K23,'Usages industrie'!J23,0),0)</f>
        <v>0</v>
      </c>
      <c r="E7847" s="210">
        <f t="shared" si="691"/>
        <v>0</v>
      </c>
      <c r="F7847" s="210">
        <f t="shared" si="691"/>
        <v>0</v>
      </c>
      <c r="G7847" s="210">
        <f t="shared" si="691"/>
        <v>0</v>
      </c>
      <c r="H7847" s="210">
        <f t="shared" si="691"/>
        <v>0</v>
      </c>
      <c r="I7847" s="210">
        <f t="shared" si="691"/>
        <v>0</v>
      </c>
      <c r="J7847" s="210">
        <f t="shared" si="691"/>
        <v>0</v>
      </c>
      <c r="K7847" s="210">
        <f t="shared" si="691"/>
        <v>0</v>
      </c>
      <c r="L7847" s="210">
        <f t="shared" si="691"/>
        <v>0</v>
      </c>
      <c r="M7847" s="210">
        <f t="shared" si="691"/>
        <v>0</v>
      </c>
      <c r="N7847" s="210">
        <f t="shared" si="691"/>
        <v>0</v>
      </c>
      <c r="O7847" s="210">
        <f t="shared" si="691"/>
        <v>0</v>
      </c>
      <c r="P7847" s="210">
        <f t="shared" si="691"/>
        <v>0</v>
      </c>
      <c r="Q7847" s="210">
        <f t="shared" si="691"/>
        <v>0</v>
      </c>
      <c r="R7847" s="210">
        <f t="shared" si="691"/>
        <v>0</v>
      </c>
    </row>
    <row r="7848" spans="1:18" hidden="1" outlineLevel="2" x14ac:dyDescent="0.35">
      <c r="A7848" s="209" t="str">
        <f>'Usages industrie'!A24</f>
        <v>Usage industriel n°21</v>
      </c>
      <c r="B7848" s="209" t="s">
        <v>637</v>
      </c>
      <c r="C7848" s="209"/>
      <c r="D7848" s="210">
        <f>IF(B$7818&lt;&gt;"",IF(B$7818='Usages industrie'!$K24,'Usages industrie'!J24,0),0)</f>
        <v>0</v>
      </c>
      <c r="E7848" s="210">
        <f t="shared" ref="E7848:R7857" si="692">$D7848</f>
        <v>0</v>
      </c>
      <c r="F7848" s="210">
        <f t="shared" si="692"/>
        <v>0</v>
      </c>
      <c r="G7848" s="210">
        <f t="shared" si="692"/>
        <v>0</v>
      </c>
      <c r="H7848" s="210">
        <f t="shared" si="692"/>
        <v>0</v>
      </c>
      <c r="I7848" s="210">
        <f t="shared" si="692"/>
        <v>0</v>
      </c>
      <c r="J7848" s="210">
        <f t="shared" si="692"/>
        <v>0</v>
      </c>
      <c r="K7848" s="210">
        <f t="shared" si="692"/>
        <v>0</v>
      </c>
      <c r="L7848" s="210">
        <f t="shared" si="692"/>
        <v>0</v>
      </c>
      <c r="M7848" s="210">
        <f t="shared" si="692"/>
        <v>0</v>
      </c>
      <c r="N7848" s="210">
        <f t="shared" si="692"/>
        <v>0</v>
      </c>
      <c r="O7848" s="210">
        <f t="shared" si="692"/>
        <v>0</v>
      </c>
      <c r="P7848" s="210">
        <f t="shared" si="692"/>
        <v>0</v>
      </c>
      <c r="Q7848" s="210">
        <f t="shared" si="692"/>
        <v>0</v>
      </c>
      <c r="R7848" s="210">
        <f t="shared" si="692"/>
        <v>0</v>
      </c>
    </row>
    <row r="7849" spans="1:18" hidden="1" outlineLevel="2" x14ac:dyDescent="0.35">
      <c r="A7849" s="209" t="str">
        <f>'Usages industrie'!A25</f>
        <v>Usage industriel n°22</v>
      </c>
      <c r="B7849" s="209" t="s">
        <v>637</v>
      </c>
      <c r="C7849" s="209"/>
      <c r="D7849" s="210">
        <f>IF(B$7818&lt;&gt;"",IF(B$7818='Usages industrie'!$K25,'Usages industrie'!J25,0),0)</f>
        <v>0</v>
      </c>
      <c r="E7849" s="210">
        <f t="shared" si="692"/>
        <v>0</v>
      </c>
      <c r="F7849" s="210">
        <f t="shared" si="692"/>
        <v>0</v>
      </c>
      <c r="G7849" s="210">
        <f t="shared" si="692"/>
        <v>0</v>
      </c>
      <c r="H7849" s="210">
        <f t="shared" si="692"/>
        <v>0</v>
      </c>
      <c r="I7849" s="210">
        <f t="shared" si="692"/>
        <v>0</v>
      </c>
      <c r="J7849" s="210">
        <f t="shared" si="692"/>
        <v>0</v>
      </c>
      <c r="K7849" s="210">
        <f t="shared" si="692"/>
        <v>0</v>
      </c>
      <c r="L7849" s="210">
        <f t="shared" si="692"/>
        <v>0</v>
      </c>
      <c r="M7849" s="210">
        <f t="shared" si="692"/>
        <v>0</v>
      </c>
      <c r="N7849" s="210">
        <f t="shared" si="692"/>
        <v>0</v>
      </c>
      <c r="O7849" s="210">
        <f t="shared" si="692"/>
        <v>0</v>
      </c>
      <c r="P7849" s="210">
        <f t="shared" si="692"/>
        <v>0</v>
      </c>
      <c r="Q7849" s="210">
        <f t="shared" si="692"/>
        <v>0</v>
      </c>
      <c r="R7849" s="210">
        <f t="shared" si="692"/>
        <v>0</v>
      </c>
    </row>
    <row r="7850" spans="1:18" hidden="1" outlineLevel="2" x14ac:dyDescent="0.35">
      <c r="A7850" s="209" t="str">
        <f>'Usages industrie'!A26</f>
        <v>Usage industriel n°23</v>
      </c>
      <c r="B7850" s="209" t="s">
        <v>637</v>
      </c>
      <c r="C7850" s="209"/>
      <c r="D7850" s="210">
        <f>IF(B$7818&lt;&gt;"",IF(B$7818='Usages industrie'!$K26,'Usages industrie'!J26,0),0)</f>
        <v>0</v>
      </c>
      <c r="E7850" s="210">
        <f t="shared" si="692"/>
        <v>0</v>
      </c>
      <c r="F7850" s="210">
        <f t="shared" si="692"/>
        <v>0</v>
      </c>
      <c r="G7850" s="210">
        <f t="shared" si="692"/>
        <v>0</v>
      </c>
      <c r="H7850" s="210">
        <f t="shared" si="692"/>
        <v>0</v>
      </c>
      <c r="I7850" s="210">
        <f t="shared" si="692"/>
        <v>0</v>
      </c>
      <c r="J7850" s="210">
        <f t="shared" si="692"/>
        <v>0</v>
      </c>
      <c r="K7850" s="210">
        <f t="shared" si="692"/>
        <v>0</v>
      </c>
      <c r="L7850" s="210">
        <f t="shared" si="692"/>
        <v>0</v>
      </c>
      <c r="M7850" s="210">
        <f t="shared" si="692"/>
        <v>0</v>
      </c>
      <c r="N7850" s="210">
        <f t="shared" si="692"/>
        <v>0</v>
      </c>
      <c r="O7850" s="210">
        <f t="shared" si="692"/>
        <v>0</v>
      </c>
      <c r="P7850" s="210">
        <f t="shared" si="692"/>
        <v>0</v>
      </c>
      <c r="Q7850" s="210">
        <f t="shared" si="692"/>
        <v>0</v>
      </c>
      <c r="R7850" s="210">
        <f t="shared" si="692"/>
        <v>0</v>
      </c>
    </row>
    <row r="7851" spans="1:18" hidden="1" outlineLevel="2" x14ac:dyDescent="0.35">
      <c r="A7851" s="209" t="str">
        <f>'Usages industrie'!A27</f>
        <v>Usage industriel n°24</v>
      </c>
      <c r="B7851" s="209" t="s">
        <v>637</v>
      </c>
      <c r="C7851" s="209"/>
      <c r="D7851" s="210">
        <f>IF(B$7818&lt;&gt;"",IF(B$7818='Usages industrie'!$K27,'Usages industrie'!J27,0),0)</f>
        <v>0</v>
      </c>
      <c r="E7851" s="210">
        <f t="shared" si="692"/>
        <v>0</v>
      </c>
      <c r="F7851" s="210">
        <f t="shared" si="692"/>
        <v>0</v>
      </c>
      <c r="G7851" s="210">
        <f t="shared" si="692"/>
        <v>0</v>
      </c>
      <c r="H7851" s="210">
        <f t="shared" si="692"/>
        <v>0</v>
      </c>
      <c r="I7851" s="210">
        <f t="shared" si="692"/>
        <v>0</v>
      </c>
      <c r="J7851" s="210">
        <f t="shared" si="692"/>
        <v>0</v>
      </c>
      <c r="K7851" s="210">
        <f t="shared" si="692"/>
        <v>0</v>
      </c>
      <c r="L7851" s="210">
        <f t="shared" si="692"/>
        <v>0</v>
      </c>
      <c r="M7851" s="210">
        <f t="shared" si="692"/>
        <v>0</v>
      </c>
      <c r="N7851" s="210">
        <f t="shared" si="692"/>
        <v>0</v>
      </c>
      <c r="O7851" s="210">
        <f t="shared" si="692"/>
        <v>0</v>
      </c>
      <c r="P7851" s="210">
        <f t="shared" si="692"/>
        <v>0</v>
      </c>
      <c r="Q7851" s="210">
        <f t="shared" si="692"/>
        <v>0</v>
      </c>
      <c r="R7851" s="210">
        <f t="shared" si="692"/>
        <v>0</v>
      </c>
    </row>
    <row r="7852" spans="1:18" hidden="1" outlineLevel="2" x14ac:dyDescent="0.35">
      <c r="A7852" s="209" t="str">
        <f>'Usages industrie'!A28</f>
        <v>Usage industriel n°25</v>
      </c>
      <c r="B7852" s="209" t="s">
        <v>637</v>
      </c>
      <c r="C7852" s="209"/>
      <c r="D7852" s="210">
        <f>IF(B$7818&lt;&gt;"",IF(B$7818='Usages industrie'!$K28,'Usages industrie'!J28,0),0)</f>
        <v>0</v>
      </c>
      <c r="E7852" s="210">
        <f t="shared" si="692"/>
        <v>0</v>
      </c>
      <c r="F7852" s="210">
        <f t="shared" si="692"/>
        <v>0</v>
      </c>
      <c r="G7852" s="210">
        <f t="shared" si="692"/>
        <v>0</v>
      </c>
      <c r="H7852" s="210">
        <f t="shared" si="692"/>
        <v>0</v>
      </c>
      <c r="I7852" s="210">
        <f t="shared" si="692"/>
        <v>0</v>
      </c>
      <c r="J7852" s="210">
        <f t="shared" si="692"/>
        <v>0</v>
      </c>
      <c r="K7852" s="210">
        <f t="shared" si="692"/>
        <v>0</v>
      </c>
      <c r="L7852" s="210">
        <f t="shared" si="692"/>
        <v>0</v>
      </c>
      <c r="M7852" s="210">
        <f t="shared" si="692"/>
        <v>0</v>
      </c>
      <c r="N7852" s="210">
        <f t="shared" si="692"/>
        <v>0</v>
      </c>
      <c r="O7852" s="210">
        <f t="shared" si="692"/>
        <v>0</v>
      </c>
      <c r="P7852" s="210">
        <f t="shared" si="692"/>
        <v>0</v>
      </c>
      <c r="Q7852" s="210">
        <f t="shared" si="692"/>
        <v>0</v>
      </c>
      <c r="R7852" s="210">
        <f t="shared" si="692"/>
        <v>0</v>
      </c>
    </row>
    <row r="7853" spans="1:18" hidden="1" outlineLevel="2" x14ac:dyDescent="0.35">
      <c r="A7853" s="209" t="str">
        <f>'Usages industrie'!A29</f>
        <v>Usage industriel n°26</v>
      </c>
      <c r="B7853" s="209" t="s">
        <v>637</v>
      </c>
      <c r="C7853" s="209"/>
      <c r="D7853" s="210">
        <f>IF(B$7818&lt;&gt;"",IF(B$7818='Usages industrie'!$K29,'Usages industrie'!J29,0),0)</f>
        <v>0</v>
      </c>
      <c r="E7853" s="210">
        <f t="shared" si="692"/>
        <v>0</v>
      </c>
      <c r="F7853" s="210">
        <f t="shared" si="692"/>
        <v>0</v>
      </c>
      <c r="G7853" s="210">
        <f t="shared" si="692"/>
        <v>0</v>
      </c>
      <c r="H7853" s="210">
        <f t="shared" si="692"/>
        <v>0</v>
      </c>
      <c r="I7853" s="210">
        <f t="shared" si="692"/>
        <v>0</v>
      </c>
      <c r="J7853" s="210">
        <f t="shared" si="692"/>
        <v>0</v>
      </c>
      <c r="K7853" s="210">
        <f t="shared" si="692"/>
        <v>0</v>
      </c>
      <c r="L7853" s="210">
        <f t="shared" si="692"/>
        <v>0</v>
      </c>
      <c r="M7853" s="210">
        <f t="shared" si="692"/>
        <v>0</v>
      </c>
      <c r="N7853" s="210">
        <f t="shared" si="692"/>
        <v>0</v>
      </c>
      <c r="O7853" s="210">
        <f t="shared" si="692"/>
        <v>0</v>
      </c>
      <c r="P7853" s="210">
        <f t="shared" si="692"/>
        <v>0</v>
      </c>
      <c r="Q7853" s="210">
        <f t="shared" si="692"/>
        <v>0</v>
      </c>
      <c r="R7853" s="210">
        <f t="shared" si="692"/>
        <v>0</v>
      </c>
    </row>
    <row r="7854" spans="1:18" hidden="1" outlineLevel="2" x14ac:dyDescent="0.35">
      <c r="A7854" s="209" t="str">
        <f>'Usages industrie'!A30</f>
        <v>Usage industriel n°27</v>
      </c>
      <c r="B7854" s="209" t="s">
        <v>637</v>
      </c>
      <c r="C7854" s="209"/>
      <c r="D7854" s="210">
        <f>IF(B$7818&lt;&gt;"",IF(B$7818='Usages industrie'!$K30,'Usages industrie'!J30,0),0)</f>
        <v>0</v>
      </c>
      <c r="E7854" s="210">
        <f t="shared" si="692"/>
        <v>0</v>
      </c>
      <c r="F7854" s="210">
        <f t="shared" si="692"/>
        <v>0</v>
      </c>
      <c r="G7854" s="210">
        <f t="shared" si="692"/>
        <v>0</v>
      </c>
      <c r="H7854" s="210">
        <f t="shared" si="692"/>
        <v>0</v>
      </c>
      <c r="I7854" s="210">
        <f t="shared" si="692"/>
        <v>0</v>
      </c>
      <c r="J7854" s="210">
        <f t="shared" si="692"/>
        <v>0</v>
      </c>
      <c r="K7854" s="210">
        <f t="shared" si="692"/>
        <v>0</v>
      </c>
      <c r="L7854" s="210">
        <f t="shared" si="692"/>
        <v>0</v>
      </c>
      <c r="M7854" s="210">
        <f t="shared" si="692"/>
        <v>0</v>
      </c>
      <c r="N7854" s="210">
        <f t="shared" si="692"/>
        <v>0</v>
      </c>
      <c r="O7854" s="210">
        <f t="shared" si="692"/>
        <v>0</v>
      </c>
      <c r="P7854" s="210">
        <f t="shared" si="692"/>
        <v>0</v>
      </c>
      <c r="Q7854" s="210">
        <f t="shared" si="692"/>
        <v>0</v>
      </c>
      <c r="R7854" s="210">
        <f t="shared" si="692"/>
        <v>0</v>
      </c>
    </row>
    <row r="7855" spans="1:18" hidden="1" outlineLevel="2" x14ac:dyDescent="0.35">
      <c r="A7855" s="209" t="str">
        <f>'Usages industrie'!A31</f>
        <v>Usage industriel n°28</v>
      </c>
      <c r="B7855" s="209" t="s">
        <v>637</v>
      </c>
      <c r="C7855" s="209"/>
      <c r="D7855" s="210">
        <f>IF(B$7818&lt;&gt;"",IF(B$7818='Usages industrie'!$K31,'Usages industrie'!J31,0),0)</f>
        <v>0</v>
      </c>
      <c r="E7855" s="210">
        <f t="shared" si="692"/>
        <v>0</v>
      </c>
      <c r="F7855" s="210">
        <f t="shared" si="692"/>
        <v>0</v>
      </c>
      <c r="G7855" s="210">
        <f t="shared" si="692"/>
        <v>0</v>
      </c>
      <c r="H7855" s="210">
        <f t="shared" si="692"/>
        <v>0</v>
      </c>
      <c r="I7855" s="210">
        <f t="shared" si="692"/>
        <v>0</v>
      </c>
      <c r="J7855" s="210">
        <f t="shared" si="692"/>
        <v>0</v>
      </c>
      <c r="K7855" s="210">
        <f t="shared" si="692"/>
        <v>0</v>
      </c>
      <c r="L7855" s="210">
        <f t="shared" si="692"/>
        <v>0</v>
      </c>
      <c r="M7855" s="210">
        <f t="shared" si="692"/>
        <v>0</v>
      </c>
      <c r="N7855" s="210">
        <f t="shared" si="692"/>
        <v>0</v>
      </c>
      <c r="O7855" s="210">
        <f t="shared" si="692"/>
        <v>0</v>
      </c>
      <c r="P7855" s="210">
        <f t="shared" si="692"/>
        <v>0</v>
      </c>
      <c r="Q7855" s="210">
        <f t="shared" si="692"/>
        <v>0</v>
      </c>
      <c r="R7855" s="210">
        <f t="shared" si="692"/>
        <v>0</v>
      </c>
    </row>
    <row r="7856" spans="1:18" hidden="1" outlineLevel="2" x14ac:dyDescent="0.35">
      <c r="A7856" s="209" t="str">
        <f>'Usages industrie'!A32</f>
        <v>Usage industriel n°29</v>
      </c>
      <c r="B7856" s="209" t="s">
        <v>637</v>
      </c>
      <c r="C7856" s="209"/>
      <c r="D7856" s="210">
        <f>IF(B$7818&lt;&gt;"",IF(B$7818='Usages industrie'!$K32,'Usages industrie'!J32,0),0)</f>
        <v>0</v>
      </c>
      <c r="E7856" s="210">
        <f t="shared" si="692"/>
        <v>0</v>
      </c>
      <c r="F7856" s="210">
        <f t="shared" si="692"/>
        <v>0</v>
      </c>
      <c r="G7856" s="210">
        <f t="shared" si="692"/>
        <v>0</v>
      </c>
      <c r="H7856" s="210">
        <f t="shared" si="692"/>
        <v>0</v>
      </c>
      <c r="I7856" s="210">
        <f t="shared" si="692"/>
        <v>0</v>
      </c>
      <c r="J7856" s="210">
        <f t="shared" si="692"/>
        <v>0</v>
      </c>
      <c r="K7856" s="210">
        <f t="shared" si="692"/>
        <v>0</v>
      </c>
      <c r="L7856" s="210">
        <f t="shared" si="692"/>
        <v>0</v>
      </c>
      <c r="M7856" s="210">
        <f t="shared" si="692"/>
        <v>0</v>
      </c>
      <c r="N7856" s="210">
        <f t="shared" si="692"/>
        <v>0</v>
      </c>
      <c r="O7856" s="210">
        <f t="shared" si="692"/>
        <v>0</v>
      </c>
      <c r="P7856" s="210">
        <f t="shared" si="692"/>
        <v>0</v>
      </c>
      <c r="Q7856" s="210">
        <f t="shared" si="692"/>
        <v>0</v>
      </c>
      <c r="R7856" s="210">
        <f t="shared" si="692"/>
        <v>0</v>
      </c>
    </row>
    <row r="7857" spans="1:18" hidden="1" outlineLevel="2" x14ac:dyDescent="0.35">
      <c r="A7857" s="209" t="str">
        <f>'Usages industrie'!A33</f>
        <v>Usage industriel n°30</v>
      </c>
      <c r="B7857" s="209" t="s">
        <v>637</v>
      </c>
      <c r="C7857" s="209"/>
      <c r="D7857" s="210">
        <f>IF(B$7818&lt;&gt;"",IF(B$7818='Usages industrie'!$K33,'Usages industrie'!J33,0),0)</f>
        <v>0</v>
      </c>
      <c r="E7857" s="210">
        <f t="shared" si="692"/>
        <v>0</v>
      </c>
      <c r="F7857" s="210">
        <f t="shared" si="692"/>
        <v>0</v>
      </c>
      <c r="G7857" s="210">
        <f t="shared" si="692"/>
        <v>0</v>
      </c>
      <c r="H7857" s="210">
        <f t="shared" si="692"/>
        <v>0</v>
      </c>
      <c r="I7857" s="210">
        <f t="shared" si="692"/>
        <v>0</v>
      </c>
      <c r="J7857" s="210">
        <f t="shared" si="692"/>
        <v>0</v>
      </c>
      <c r="K7857" s="210">
        <f t="shared" si="692"/>
        <v>0</v>
      </c>
      <c r="L7857" s="210">
        <f t="shared" si="692"/>
        <v>0</v>
      </c>
      <c r="M7857" s="210">
        <f t="shared" si="692"/>
        <v>0</v>
      </c>
      <c r="N7857" s="210">
        <f t="shared" si="692"/>
        <v>0</v>
      </c>
      <c r="O7857" s="210">
        <f t="shared" si="692"/>
        <v>0</v>
      </c>
      <c r="P7857" s="210">
        <f t="shared" si="692"/>
        <v>0</v>
      </c>
      <c r="Q7857" s="210">
        <f t="shared" si="692"/>
        <v>0</v>
      </c>
      <c r="R7857" s="210">
        <f t="shared" si="692"/>
        <v>0</v>
      </c>
    </row>
    <row r="7858" spans="1:18" hidden="1" outlineLevel="2" x14ac:dyDescent="0.35">
      <c r="A7858" s="209" t="str">
        <f>'Usages industrie'!A34</f>
        <v>Usage industriel n°31</v>
      </c>
      <c r="B7858" s="209" t="s">
        <v>637</v>
      </c>
      <c r="C7858" s="209"/>
      <c r="D7858" s="210">
        <f>IF(B$7818&lt;&gt;"",IF(B$7818='Usages industrie'!$K34,'Usages industrie'!J34,0),0)</f>
        <v>0</v>
      </c>
      <c r="E7858" s="210">
        <f t="shared" ref="E7858:R7867" si="693">$D7858</f>
        <v>0</v>
      </c>
      <c r="F7858" s="210">
        <f t="shared" si="693"/>
        <v>0</v>
      </c>
      <c r="G7858" s="210">
        <f t="shared" si="693"/>
        <v>0</v>
      </c>
      <c r="H7858" s="210">
        <f t="shared" si="693"/>
        <v>0</v>
      </c>
      <c r="I7858" s="210">
        <f t="shared" si="693"/>
        <v>0</v>
      </c>
      <c r="J7858" s="210">
        <f t="shared" si="693"/>
        <v>0</v>
      </c>
      <c r="K7858" s="210">
        <f t="shared" si="693"/>
        <v>0</v>
      </c>
      <c r="L7858" s="210">
        <f t="shared" si="693"/>
        <v>0</v>
      </c>
      <c r="M7858" s="210">
        <f t="shared" si="693"/>
        <v>0</v>
      </c>
      <c r="N7858" s="210">
        <f t="shared" si="693"/>
        <v>0</v>
      </c>
      <c r="O7858" s="210">
        <f t="shared" si="693"/>
        <v>0</v>
      </c>
      <c r="P7858" s="210">
        <f t="shared" si="693"/>
        <v>0</v>
      </c>
      <c r="Q7858" s="210">
        <f t="shared" si="693"/>
        <v>0</v>
      </c>
      <c r="R7858" s="210">
        <f t="shared" si="693"/>
        <v>0</v>
      </c>
    </row>
    <row r="7859" spans="1:18" hidden="1" outlineLevel="2" x14ac:dyDescent="0.35">
      <c r="A7859" s="209" t="str">
        <f>'Usages industrie'!A35</f>
        <v>Usage industriel n°32</v>
      </c>
      <c r="B7859" s="209" t="s">
        <v>637</v>
      </c>
      <c r="C7859" s="209"/>
      <c r="D7859" s="210">
        <f>IF(B$7818&lt;&gt;"",IF(B$7818='Usages industrie'!$K35,'Usages industrie'!J35,0),0)</f>
        <v>0</v>
      </c>
      <c r="E7859" s="210">
        <f t="shared" si="693"/>
        <v>0</v>
      </c>
      <c r="F7859" s="210">
        <f t="shared" si="693"/>
        <v>0</v>
      </c>
      <c r="G7859" s="210">
        <f t="shared" si="693"/>
        <v>0</v>
      </c>
      <c r="H7859" s="210">
        <f t="shared" si="693"/>
        <v>0</v>
      </c>
      <c r="I7859" s="210">
        <f t="shared" si="693"/>
        <v>0</v>
      </c>
      <c r="J7859" s="210">
        <f t="shared" si="693"/>
        <v>0</v>
      </c>
      <c r="K7859" s="210">
        <f t="shared" si="693"/>
        <v>0</v>
      </c>
      <c r="L7859" s="210">
        <f t="shared" si="693"/>
        <v>0</v>
      </c>
      <c r="M7859" s="210">
        <f t="shared" si="693"/>
        <v>0</v>
      </c>
      <c r="N7859" s="210">
        <f t="shared" si="693"/>
        <v>0</v>
      </c>
      <c r="O7859" s="210">
        <f t="shared" si="693"/>
        <v>0</v>
      </c>
      <c r="P7859" s="210">
        <f t="shared" si="693"/>
        <v>0</v>
      </c>
      <c r="Q7859" s="210">
        <f t="shared" si="693"/>
        <v>0</v>
      </c>
      <c r="R7859" s="210">
        <f t="shared" si="693"/>
        <v>0</v>
      </c>
    </row>
    <row r="7860" spans="1:18" hidden="1" outlineLevel="2" x14ac:dyDescent="0.35">
      <c r="A7860" s="209" t="str">
        <f>'Usages industrie'!A36</f>
        <v>Usage industriel n°33</v>
      </c>
      <c r="B7860" s="209" t="s">
        <v>637</v>
      </c>
      <c r="C7860" s="209"/>
      <c r="D7860" s="210">
        <f>IF(B$7818&lt;&gt;"",IF(B$7818='Usages industrie'!$K36,'Usages industrie'!J36,0),0)</f>
        <v>0</v>
      </c>
      <c r="E7860" s="210">
        <f t="shared" si="693"/>
        <v>0</v>
      </c>
      <c r="F7860" s="210">
        <f t="shared" si="693"/>
        <v>0</v>
      </c>
      <c r="G7860" s="210">
        <f t="shared" si="693"/>
        <v>0</v>
      </c>
      <c r="H7860" s="210">
        <f t="shared" si="693"/>
        <v>0</v>
      </c>
      <c r="I7860" s="210">
        <f t="shared" si="693"/>
        <v>0</v>
      </c>
      <c r="J7860" s="210">
        <f t="shared" si="693"/>
        <v>0</v>
      </c>
      <c r="K7860" s="210">
        <f t="shared" si="693"/>
        <v>0</v>
      </c>
      <c r="L7860" s="210">
        <f t="shared" si="693"/>
        <v>0</v>
      </c>
      <c r="M7860" s="210">
        <f t="shared" si="693"/>
        <v>0</v>
      </c>
      <c r="N7860" s="210">
        <f t="shared" si="693"/>
        <v>0</v>
      </c>
      <c r="O7860" s="210">
        <f t="shared" si="693"/>
        <v>0</v>
      </c>
      <c r="P7860" s="210">
        <f t="shared" si="693"/>
        <v>0</v>
      </c>
      <c r="Q7860" s="210">
        <f t="shared" si="693"/>
        <v>0</v>
      </c>
      <c r="R7860" s="210">
        <f t="shared" si="693"/>
        <v>0</v>
      </c>
    </row>
    <row r="7861" spans="1:18" hidden="1" outlineLevel="2" x14ac:dyDescent="0.35">
      <c r="A7861" s="209" t="str">
        <f>'Usages industrie'!A37</f>
        <v>Usage industriel n°34</v>
      </c>
      <c r="B7861" s="209" t="s">
        <v>637</v>
      </c>
      <c r="C7861" s="209"/>
      <c r="D7861" s="210">
        <f>IF(B$7818&lt;&gt;"",IF(B$7818='Usages industrie'!$K37,'Usages industrie'!J37,0),0)</f>
        <v>0</v>
      </c>
      <c r="E7861" s="210">
        <f t="shared" si="693"/>
        <v>0</v>
      </c>
      <c r="F7861" s="210">
        <f t="shared" si="693"/>
        <v>0</v>
      </c>
      <c r="G7861" s="210">
        <f t="shared" si="693"/>
        <v>0</v>
      </c>
      <c r="H7861" s="210">
        <f t="shared" si="693"/>
        <v>0</v>
      </c>
      <c r="I7861" s="210">
        <f t="shared" si="693"/>
        <v>0</v>
      </c>
      <c r="J7861" s="210">
        <f t="shared" si="693"/>
        <v>0</v>
      </c>
      <c r="K7861" s="210">
        <f t="shared" si="693"/>
        <v>0</v>
      </c>
      <c r="L7861" s="210">
        <f t="shared" si="693"/>
        <v>0</v>
      </c>
      <c r="M7861" s="210">
        <f t="shared" si="693"/>
        <v>0</v>
      </c>
      <c r="N7861" s="210">
        <f t="shared" si="693"/>
        <v>0</v>
      </c>
      <c r="O7861" s="210">
        <f t="shared" si="693"/>
        <v>0</v>
      </c>
      <c r="P7861" s="210">
        <f t="shared" si="693"/>
        <v>0</v>
      </c>
      <c r="Q7861" s="210">
        <f t="shared" si="693"/>
        <v>0</v>
      </c>
      <c r="R7861" s="210">
        <f t="shared" si="693"/>
        <v>0</v>
      </c>
    </row>
    <row r="7862" spans="1:18" hidden="1" outlineLevel="2" x14ac:dyDescent="0.35">
      <c r="A7862" s="209" t="str">
        <f>'Usages industrie'!A38</f>
        <v>Usage industriel n°35</v>
      </c>
      <c r="B7862" s="209" t="s">
        <v>637</v>
      </c>
      <c r="C7862" s="209"/>
      <c r="D7862" s="210">
        <f>IF(B$7818&lt;&gt;"",IF(B$7818='Usages industrie'!$K38,'Usages industrie'!J38,0),0)</f>
        <v>0</v>
      </c>
      <c r="E7862" s="210">
        <f t="shared" si="693"/>
        <v>0</v>
      </c>
      <c r="F7862" s="210">
        <f t="shared" si="693"/>
        <v>0</v>
      </c>
      <c r="G7862" s="210">
        <f t="shared" si="693"/>
        <v>0</v>
      </c>
      <c r="H7862" s="210">
        <f t="shared" si="693"/>
        <v>0</v>
      </c>
      <c r="I7862" s="210">
        <f t="shared" si="693"/>
        <v>0</v>
      </c>
      <c r="J7862" s="210">
        <f t="shared" si="693"/>
        <v>0</v>
      </c>
      <c r="K7862" s="210">
        <f t="shared" si="693"/>
        <v>0</v>
      </c>
      <c r="L7862" s="210">
        <f t="shared" si="693"/>
        <v>0</v>
      </c>
      <c r="M7862" s="210">
        <f t="shared" si="693"/>
        <v>0</v>
      </c>
      <c r="N7862" s="210">
        <f t="shared" si="693"/>
        <v>0</v>
      </c>
      <c r="O7862" s="210">
        <f t="shared" si="693"/>
        <v>0</v>
      </c>
      <c r="P7862" s="210">
        <f t="shared" si="693"/>
        <v>0</v>
      </c>
      <c r="Q7862" s="210">
        <f t="shared" si="693"/>
        <v>0</v>
      </c>
      <c r="R7862" s="210">
        <f t="shared" si="693"/>
        <v>0</v>
      </c>
    </row>
    <row r="7863" spans="1:18" hidden="1" outlineLevel="2" x14ac:dyDescent="0.35">
      <c r="A7863" s="209" t="str">
        <f>'Usages industrie'!A39</f>
        <v>Usage industriel n°36</v>
      </c>
      <c r="B7863" s="209" t="s">
        <v>637</v>
      </c>
      <c r="C7863" s="209"/>
      <c r="D7863" s="210">
        <f>IF(B$7818&lt;&gt;"",IF(B$7818='Usages industrie'!$K39,'Usages industrie'!J39,0),0)</f>
        <v>0</v>
      </c>
      <c r="E7863" s="210">
        <f t="shared" si="693"/>
        <v>0</v>
      </c>
      <c r="F7863" s="210">
        <f t="shared" si="693"/>
        <v>0</v>
      </c>
      <c r="G7863" s="210">
        <f t="shared" si="693"/>
        <v>0</v>
      </c>
      <c r="H7863" s="210">
        <f t="shared" si="693"/>
        <v>0</v>
      </c>
      <c r="I7863" s="210">
        <f t="shared" si="693"/>
        <v>0</v>
      </c>
      <c r="J7863" s="210">
        <f t="shared" si="693"/>
        <v>0</v>
      </c>
      <c r="K7863" s="210">
        <f t="shared" si="693"/>
        <v>0</v>
      </c>
      <c r="L7863" s="210">
        <f t="shared" si="693"/>
        <v>0</v>
      </c>
      <c r="M7863" s="210">
        <f t="shared" si="693"/>
        <v>0</v>
      </c>
      <c r="N7863" s="210">
        <f t="shared" si="693"/>
        <v>0</v>
      </c>
      <c r="O7863" s="210">
        <f t="shared" si="693"/>
        <v>0</v>
      </c>
      <c r="P7863" s="210">
        <f t="shared" si="693"/>
        <v>0</v>
      </c>
      <c r="Q7863" s="210">
        <f t="shared" si="693"/>
        <v>0</v>
      </c>
      <c r="R7863" s="210">
        <f t="shared" si="693"/>
        <v>0</v>
      </c>
    </row>
    <row r="7864" spans="1:18" hidden="1" outlineLevel="2" x14ac:dyDescent="0.35">
      <c r="A7864" s="209" t="str">
        <f>'Usages industrie'!A40</f>
        <v>Usage industriel n°37</v>
      </c>
      <c r="B7864" s="209" t="s">
        <v>637</v>
      </c>
      <c r="C7864" s="209"/>
      <c r="D7864" s="210">
        <f>IF(B$7818&lt;&gt;"",IF(B$7818='Usages industrie'!$K40,'Usages industrie'!J40,0),0)</f>
        <v>0</v>
      </c>
      <c r="E7864" s="210">
        <f t="shared" si="693"/>
        <v>0</v>
      </c>
      <c r="F7864" s="210">
        <f t="shared" si="693"/>
        <v>0</v>
      </c>
      <c r="G7864" s="210">
        <f t="shared" si="693"/>
        <v>0</v>
      </c>
      <c r="H7864" s="210">
        <f t="shared" si="693"/>
        <v>0</v>
      </c>
      <c r="I7864" s="210">
        <f t="shared" si="693"/>
        <v>0</v>
      </c>
      <c r="J7864" s="210">
        <f t="shared" si="693"/>
        <v>0</v>
      </c>
      <c r="K7864" s="210">
        <f t="shared" si="693"/>
        <v>0</v>
      </c>
      <c r="L7864" s="210">
        <f t="shared" si="693"/>
        <v>0</v>
      </c>
      <c r="M7864" s="210">
        <f t="shared" si="693"/>
        <v>0</v>
      </c>
      <c r="N7864" s="210">
        <f t="shared" si="693"/>
        <v>0</v>
      </c>
      <c r="O7864" s="210">
        <f t="shared" si="693"/>
        <v>0</v>
      </c>
      <c r="P7864" s="210">
        <f t="shared" si="693"/>
        <v>0</v>
      </c>
      <c r="Q7864" s="210">
        <f t="shared" si="693"/>
        <v>0</v>
      </c>
      <c r="R7864" s="210">
        <f t="shared" si="693"/>
        <v>0</v>
      </c>
    </row>
    <row r="7865" spans="1:18" hidden="1" outlineLevel="2" x14ac:dyDescent="0.35">
      <c r="A7865" s="209" t="str">
        <f>'Usages industrie'!A41</f>
        <v>Usage industriel n°38</v>
      </c>
      <c r="B7865" s="209" t="s">
        <v>637</v>
      </c>
      <c r="C7865" s="209"/>
      <c r="D7865" s="210">
        <f>IF(B$7818&lt;&gt;"",IF(B$7818='Usages industrie'!$K41,'Usages industrie'!J41,0),0)</f>
        <v>0</v>
      </c>
      <c r="E7865" s="210">
        <f t="shared" si="693"/>
        <v>0</v>
      </c>
      <c r="F7865" s="210">
        <f t="shared" si="693"/>
        <v>0</v>
      </c>
      <c r="G7865" s="210">
        <f t="shared" si="693"/>
        <v>0</v>
      </c>
      <c r="H7865" s="210">
        <f t="shared" si="693"/>
        <v>0</v>
      </c>
      <c r="I7865" s="210">
        <f t="shared" si="693"/>
        <v>0</v>
      </c>
      <c r="J7865" s="210">
        <f t="shared" si="693"/>
        <v>0</v>
      </c>
      <c r="K7865" s="210">
        <f t="shared" si="693"/>
        <v>0</v>
      </c>
      <c r="L7865" s="210">
        <f t="shared" si="693"/>
        <v>0</v>
      </c>
      <c r="M7865" s="210">
        <f t="shared" si="693"/>
        <v>0</v>
      </c>
      <c r="N7865" s="210">
        <f t="shared" si="693"/>
        <v>0</v>
      </c>
      <c r="O7865" s="210">
        <f t="shared" si="693"/>
        <v>0</v>
      </c>
      <c r="P7865" s="210">
        <f t="shared" si="693"/>
        <v>0</v>
      </c>
      <c r="Q7865" s="210">
        <f t="shared" si="693"/>
        <v>0</v>
      </c>
      <c r="R7865" s="210">
        <f t="shared" si="693"/>
        <v>0</v>
      </c>
    </row>
    <row r="7866" spans="1:18" hidden="1" outlineLevel="2" x14ac:dyDescent="0.35">
      <c r="A7866" s="209" t="str">
        <f>'Usages industrie'!A42</f>
        <v>Usage industriel n°39</v>
      </c>
      <c r="B7866" s="209" t="s">
        <v>637</v>
      </c>
      <c r="C7866" s="209"/>
      <c r="D7866" s="210">
        <f>IF(B$7818&lt;&gt;"",IF(B$7818='Usages industrie'!$K42,'Usages industrie'!J42,0),0)</f>
        <v>0</v>
      </c>
      <c r="E7866" s="210">
        <f t="shared" si="693"/>
        <v>0</v>
      </c>
      <c r="F7866" s="210">
        <f t="shared" si="693"/>
        <v>0</v>
      </c>
      <c r="G7866" s="210">
        <f t="shared" si="693"/>
        <v>0</v>
      </c>
      <c r="H7866" s="210">
        <f t="shared" si="693"/>
        <v>0</v>
      </c>
      <c r="I7866" s="210">
        <f t="shared" si="693"/>
        <v>0</v>
      </c>
      <c r="J7866" s="210">
        <f t="shared" si="693"/>
        <v>0</v>
      </c>
      <c r="K7866" s="210">
        <f t="shared" si="693"/>
        <v>0</v>
      </c>
      <c r="L7866" s="210">
        <f t="shared" si="693"/>
        <v>0</v>
      </c>
      <c r="M7866" s="210">
        <f t="shared" si="693"/>
        <v>0</v>
      </c>
      <c r="N7866" s="210">
        <f t="shared" si="693"/>
        <v>0</v>
      </c>
      <c r="O7866" s="210">
        <f t="shared" si="693"/>
        <v>0</v>
      </c>
      <c r="P7866" s="210">
        <f t="shared" si="693"/>
        <v>0</v>
      </c>
      <c r="Q7866" s="210">
        <f t="shared" si="693"/>
        <v>0</v>
      </c>
      <c r="R7866" s="210">
        <f t="shared" si="693"/>
        <v>0</v>
      </c>
    </row>
    <row r="7867" spans="1:18" hidden="1" outlineLevel="2" x14ac:dyDescent="0.35">
      <c r="A7867" s="209" t="str">
        <f>'Usages industrie'!A43</f>
        <v>Usage industriel n°40</v>
      </c>
      <c r="B7867" s="209" t="s">
        <v>637</v>
      </c>
      <c r="C7867" s="209"/>
      <c r="D7867" s="210">
        <f>IF(B$7818&lt;&gt;"",IF(B$7818='Usages industrie'!$K43,'Usages industrie'!J43,0),0)</f>
        <v>0</v>
      </c>
      <c r="E7867" s="210">
        <f t="shared" si="693"/>
        <v>0</v>
      </c>
      <c r="F7867" s="210">
        <f t="shared" si="693"/>
        <v>0</v>
      </c>
      <c r="G7867" s="210">
        <f t="shared" si="693"/>
        <v>0</v>
      </c>
      <c r="H7867" s="210">
        <f t="shared" si="693"/>
        <v>0</v>
      </c>
      <c r="I7867" s="210">
        <f t="shared" si="693"/>
        <v>0</v>
      </c>
      <c r="J7867" s="210">
        <f t="shared" si="693"/>
        <v>0</v>
      </c>
      <c r="K7867" s="210">
        <f t="shared" si="693"/>
        <v>0</v>
      </c>
      <c r="L7867" s="210">
        <f t="shared" si="693"/>
        <v>0</v>
      </c>
      <c r="M7867" s="210">
        <f t="shared" si="693"/>
        <v>0</v>
      </c>
      <c r="N7867" s="210">
        <f t="shared" si="693"/>
        <v>0</v>
      </c>
      <c r="O7867" s="210">
        <f t="shared" si="693"/>
        <v>0</v>
      </c>
      <c r="P7867" s="210">
        <f t="shared" si="693"/>
        <v>0</v>
      </c>
      <c r="Q7867" s="210">
        <f t="shared" si="693"/>
        <v>0</v>
      </c>
      <c r="R7867" s="210">
        <f t="shared" si="693"/>
        <v>0</v>
      </c>
    </row>
    <row r="7868" spans="1:18" hidden="1" outlineLevel="2" x14ac:dyDescent="0.35">
      <c r="A7868" s="209" t="str">
        <f>'Usages industrie'!A44</f>
        <v>Usage industriel n°41</v>
      </c>
      <c r="B7868" s="209" t="s">
        <v>637</v>
      </c>
      <c r="C7868" s="209"/>
      <c r="D7868" s="210">
        <f>IF(B$7818&lt;&gt;"",IF(B$7818='Usages industrie'!$K44,'Usages industrie'!J44,0),0)</f>
        <v>0</v>
      </c>
      <c r="E7868" s="210">
        <f t="shared" ref="E7868:R7877" si="694">$D7868</f>
        <v>0</v>
      </c>
      <c r="F7868" s="210">
        <f t="shared" si="694"/>
        <v>0</v>
      </c>
      <c r="G7868" s="210">
        <f t="shared" si="694"/>
        <v>0</v>
      </c>
      <c r="H7868" s="210">
        <f t="shared" si="694"/>
        <v>0</v>
      </c>
      <c r="I7868" s="210">
        <f t="shared" si="694"/>
        <v>0</v>
      </c>
      <c r="J7868" s="210">
        <f t="shared" si="694"/>
        <v>0</v>
      </c>
      <c r="K7868" s="210">
        <f t="shared" si="694"/>
        <v>0</v>
      </c>
      <c r="L7868" s="210">
        <f t="shared" si="694"/>
        <v>0</v>
      </c>
      <c r="M7868" s="210">
        <f t="shared" si="694"/>
        <v>0</v>
      </c>
      <c r="N7868" s="210">
        <f t="shared" si="694"/>
        <v>0</v>
      </c>
      <c r="O7868" s="210">
        <f t="shared" si="694"/>
        <v>0</v>
      </c>
      <c r="P7868" s="210">
        <f t="shared" si="694"/>
        <v>0</v>
      </c>
      <c r="Q7868" s="210">
        <f t="shared" si="694"/>
        <v>0</v>
      </c>
      <c r="R7868" s="210">
        <f t="shared" si="694"/>
        <v>0</v>
      </c>
    </row>
    <row r="7869" spans="1:18" hidden="1" outlineLevel="2" x14ac:dyDescent="0.35">
      <c r="A7869" s="209" t="str">
        <f>'Usages industrie'!A45</f>
        <v>Usage industriel n°42</v>
      </c>
      <c r="B7869" s="209" t="s">
        <v>637</v>
      </c>
      <c r="C7869" s="209"/>
      <c r="D7869" s="210">
        <f>IF(B$7818&lt;&gt;"",IF(B$7818='Usages industrie'!$K45,'Usages industrie'!J45,0),0)</f>
        <v>0</v>
      </c>
      <c r="E7869" s="210">
        <f t="shared" si="694"/>
        <v>0</v>
      </c>
      <c r="F7869" s="210">
        <f t="shared" si="694"/>
        <v>0</v>
      </c>
      <c r="G7869" s="210">
        <f t="shared" si="694"/>
        <v>0</v>
      </c>
      <c r="H7869" s="210">
        <f t="shared" si="694"/>
        <v>0</v>
      </c>
      <c r="I7869" s="210">
        <f t="shared" si="694"/>
        <v>0</v>
      </c>
      <c r="J7869" s="210">
        <f t="shared" si="694"/>
        <v>0</v>
      </c>
      <c r="K7869" s="210">
        <f t="shared" si="694"/>
        <v>0</v>
      </c>
      <c r="L7869" s="210">
        <f t="shared" si="694"/>
        <v>0</v>
      </c>
      <c r="M7869" s="210">
        <f t="shared" si="694"/>
        <v>0</v>
      </c>
      <c r="N7869" s="210">
        <f t="shared" si="694"/>
        <v>0</v>
      </c>
      <c r="O7869" s="210">
        <f t="shared" si="694"/>
        <v>0</v>
      </c>
      <c r="P7869" s="210">
        <f t="shared" si="694"/>
        <v>0</v>
      </c>
      <c r="Q7869" s="210">
        <f t="shared" si="694"/>
        <v>0</v>
      </c>
      <c r="R7869" s="210">
        <f t="shared" si="694"/>
        <v>0</v>
      </c>
    </row>
    <row r="7870" spans="1:18" hidden="1" outlineLevel="2" x14ac:dyDescent="0.35">
      <c r="A7870" s="209" t="str">
        <f>'Usages industrie'!A46</f>
        <v>Usage industriel n°43</v>
      </c>
      <c r="B7870" s="209" t="s">
        <v>637</v>
      </c>
      <c r="C7870" s="209"/>
      <c r="D7870" s="210">
        <f>IF(B$7818&lt;&gt;"",IF(B$7818='Usages industrie'!$K46,'Usages industrie'!J46,0),0)</f>
        <v>0</v>
      </c>
      <c r="E7870" s="210">
        <f t="shared" si="694"/>
        <v>0</v>
      </c>
      <c r="F7870" s="210">
        <f t="shared" si="694"/>
        <v>0</v>
      </c>
      <c r="G7870" s="210">
        <f t="shared" si="694"/>
        <v>0</v>
      </c>
      <c r="H7870" s="210">
        <f t="shared" si="694"/>
        <v>0</v>
      </c>
      <c r="I7870" s="210">
        <f t="shared" si="694"/>
        <v>0</v>
      </c>
      <c r="J7870" s="210">
        <f t="shared" si="694"/>
        <v>0</v>
      </c>
      <c r="K7870" s="210">
        <f t="shared" si="694"/>
        <v>0</v>
      </c>
      <c r="L7870" s="210">
        <f t="shared" si="694"/>
        <v>0</v>
      </c>
      <c r="M7870" s="210">
        <f t="shared" si="694"/>
        <v>0</v>
      </c>
      <c r="N7870" s="210">
        <f t="shared" si="694"/>
        <v>0</v>
      </c>
      <c r="O7870" s="210">
        <f t="shared" si="694"/>
        <v>0</v>
      </c>
      <c r="P7870" s="210">
        <f t="shared" si="694"/>
        <v>0</v>
      </c>
      <c r="Q7870" s="210">
        <f t="shared" si="694"/>
        <v>0</v>
      </c>
      <c r="R7870" s="210">
        <f t="shared" si="694"/>
        <v>0</v>
      </c>
    </row>
    <row r="7871" spans="1:18" hidden="1" outlineLevel="2" x14ac:dyDescent="0.35">
      <c r="A7871" s="209" t="str">
        <f>'Usages industrie'!A47</f>
        <v>Usage industriel n°44</v>
      </c>
      <c r="B7871" s="209" t="s">
        <v>637</v>
      </c>
      <c r="C7871" s="209"/>
      <c r="D7871" s="210">
        <f>IF(B$7818&lt;&gt;"",IF(B$7818='Usages industrie'!$K47,'Usages industrie'!J47,0),0)</f>
        <v>0</v>
      </c>
      <c r="E7871" s="210">
        <f t="shared" si="694"/>
        <v>0</v>
      </c>
      <c r="F7871" s="210">
        <f t="shared" si="694"/>
        <v>0</v>
      </c>
      <c r="G7871" s="210">
        <f t="shared" si="694"/>
        <v>0</v>
      </c>
      <c r="H7871" s="210">
        <f t="shared" si="694"/>
        <v>0</v>
      </c>
      <c r="I7871" s="210">
        <f t="shared" si="694"/>
        <v>0</v>
      </c>
      <c r="J7871" s="210">
        <f t="shared" si="694"/>
        <v>0</v>
      </c>
      <c r="K7871" s="210">
        <f t="shared" si="694"/>
        <v>0</v>
      </c>
      <c r="L7871" s="210">
        <f t="shared" si="694"/>
        <v>0</v>
      </c>
      <c r="M7871" s="210">
        <f t="shared" si="694"/>
        <v>0</v>
      </c>
      <c r="N7871" s="210">
        <f t="shared" si="694"/>
        <v>0</v>
      </c>
      <c r="O7871" s="210">
        <f t="shared" si="694"/>
        <v>0</v>
      </c>
      <c r="P7871" s="210">
        <f t="shared" si="694"/>
        <v>0</v>
      </c>
      <c r="Q7871" s="210">
        <f t="shared" si="694"/>
        <v>0</v>
      </c>
      <c r="R7871" s="210">
        <f t="shared" si="694"/>
        <v>0</v>
      </c>
    </row>
    <row r="7872" spans="1:18" hidden="1" outlineLevel="2" x14ac:dyDescent="0.35">
      <c r="A7872" s="209" t="str">
        <f>'Usages industrie'!A48</f>
        <v>Usage industriel n°45</v>
      </c>
      <c r="B7872" s="209" t="s">
        <v>637</v>
      </c>
      <c r="C7872" s="209"/>
      <c r="D7872" s="210">
        <f>IF(B$7818&lt;&gt;"",IF(B$7818='Usages industrie'!$K48,'Usages industrie'!J48,0),0)</f>
        <v>0</v>
      </c>
      <c r="E7872" s="210">
        <f t="shared" si="694"/>
        <v>0</v>
      </c>
      <c r="F7872" s="210">
        <f t="shared" si="694"/>
        <v>0</v>
      </c>
      <c r="G7872" s="210">
        <f t="shared" si="694"/>
        <v>0</v>
      </c>
      <c r="H7872" s="210">
        <f t="shared" si="694"/>
        <v>0</v>
      </c>
      <c r="I7872" s="210">
        <f t="shared" si="694"/>
        <v>0</v>
      </c>
      <c r="J7872" s="210">
        <f t="shared" si="694"/>
        <v>0</v>
      </c>
      <c r="K7872" s="210">
        <f t="shared" si="694"/>
        <v>0</v>
      </c>
      <c r="L7872" s="210">
        <f t="shared" si="694"/>
        <v>0</v>
      </c>
      <c r="M7872" s="210">
        <f t="shared" si="694"/>
        <v>0</v>
      </c>
      <c r="N7872" s="210">
        <f t="shared" si="694"/>
        <v>0</v>
      </c>
      <c r="O7872" s="210">
        <f t="shared" si="694"/>
        <v>0</v>
      </c>
      <c r="P7872" s="210">
        <f t="shared" si="694"/>
        <v>0</v>
      </c>
      <c r="Q7872" s="210">
        <f t="shared" si="694"/>
        <v>0</v>
      </c>
      <c r="R7872" s="210">
        <f t="shared" si="694"/>
        <v>0</v>
      </c>
    </row>
    <row r="7873" spans="1:18" hidden="1" outlineLevel="2" x14ac:dyDescent="0.35">
      <c r="A7873" s="209" t="str">
        <f>'Usages industrie'!A49</f>
        <v>Usage industriel n°46</v>
      </c>
      <c r="B7873" s="209" t="s">
        <v>637</v>
      </c>
      <c r="C7873" s="209"/>
      <c r="D7873" s="210">
        <f>IF(B$7818&lt;&gt;"",IF(B$7818='Usages industrie'!$K49,'Usages industrie'!J49,0),0)</f>
        <v>0</v>
      </c>
      <c r="E7873" s="210">
        <f t="shared" si="694"/>
        <v>0</v>
      </c>
      <c r="F7873" s="210">
        <f t="shared" si="694"/>
        <v>0</v>
      </c>
      <c r="G7873" s="210">
        <f t="shared" si="694"/>
        <v>0</v>
      </c>
      <c r="H7873" s="210">
        <f t="shared" si="694"/>
        <v>0</v>
      </c>
      <c r="I7873" s="210">
        <f t="shared" si="694"/>
        <v>0</v>
      </c>
      <c r="J7873" s="210">
        <f t="shared" si="694"/>
        <v>0</v>
      </c>
      <c r="K7873" s="210">
        <f t="shared" si="694"/>
        <v>0</v>
      </c>
      <c r="L7873" s="210">
        <f t="shared" si="694"/>
        <v>0</v>
      </c>
      <c r="M7873" s="210">
        <f t="shared" si="694"/>
        <v>0</v>
      </c>
      <c r="N7873" s="210">
        <f t="shared" si="694"/>
        <v>0</v>
      </c>
      <c r="O7873" s="210">
        <f t="shared" si="694"/>
        <v>0</v>
      </c>
      <c r="P7873" s="210">
        <f t="shared" si="694"/>
        <v>0</v>
      </c>
      <c r="Q7873" s="210">
        <f t="shared" si="694"/>
        <v>0</v>
      </c>
      <c r="R7873" s="210">
        <f t="shared" si="694"/>
        <v>0</v>
      </c>
    </row>
    <row r="7874" spans="1:18" hidden="1" outlineLevel="2" x14ac:dyDescent="0.35">
      <c r="A7874" s="209" t="str">
        <f>'Usages industrie'!A50</f>
        <v>Usage industriel n°47</v>
      </c>
      <c r="B7874" s="209" t="s">
        <v>637</v>
      </c>
      <c r="C7874" s="209"/>
      <c r="D7874" s="210">
        <f>IF(B$7818&lt;&gt;"",IF(B$7818='Usages industrie'!$K50,'Usages industrie'!J50,0),0)</f>
        <v>0</v>
      </c>
      <c r="E7874" s="210">
        <f t="shared" si="694"/>
        <v>0</v>
      </c>
      <c r="F7874" s="210">
        <f t="shared" si="694"/>
        <v>0</v>
      </c>
      <c r="G7874" s="210">
        <f t="shared" si="694"/>
        <v>0</v>
      </c>
      <c r="H7874" s="210">
        <f t="shared" si="694"/>
        <v>0</v>
      </c>
      <c r="I7874" s="210">
        <f t="shared" si="694"/>
        <v>0</v>
      </c>
      <c r="J7874" s="210">
        <f t="shared" si="694"/>
        <v>0</v>
      </c>
      <c r="K7874" s="210">
        <f t="shared" si="694"/>
        <v>0</v>
      </c>
      <c r="L7874" s="210">
        <f t="shared" si="694"/>
        <v>0</v>
      </c>
      <c r="M7874" s="210">
        <f t="shared" si="694"/>
        <v>0</v>
      </c>
      <c r="N7874" s="210">
        <f t="shared" si="694"/>
        <v>0</v>
      </c>
      <c r="O7874" s="210">
        <f t="shared" si="694"/>
        <v>0</v>
      </c>
      <c r="P7874" s="210">
        <f t="shared" si="694"/>
        <v>0</v>
      </c>
      <c r="Q7874" s="210">
        <f t="shared" si="694"/>
        <v>0</v>
      </c>
      <c r="R7874" s="210">
        <f t="shared" si="694"/>
        <v>0</v>
      </c>
    </row>
    <row r="7875" spans="1:18" hidden="1" outlineLevel="2" x14ac:dyDescent="0.35">
      <c r="A7875" s="209" t="str">
        <f>'Usages industrie'!A51</f>
        <v>Usage industriel n°48</v>
      </c>
      <c r="B7875" s="209" t="s">
        <v>637</v>
      </c>
      <c r="C7875" s="209"/>
      <c r="D7875" s="210">
        <f>IF(B$7818&lt;&gt;"",IF(B$7818='Usages industrie'!$K51,'Usages industrie'!J51,0),0)</f>
        <v>0</v>
      </c>
      <c r="E7875" s="210">
        <f t="shared" si="694"/>
        <v>0</v>
      </c>
      <c r="F7875" s="210">
        <f t="shared" si="694"/>
        <v>0</v>
      </c>
      <c r="G7875" s="210">
        <f t="shared" si="694"/>
        <v>0</v>
      </c>
      <c r="H7875" s="210">
        <f t="shared" si="694"/>
        <v>0</v>
      </c>
      <c r="I7875" s="210">
        <f t="shared" si="694"/>
        <v>0</v>
      </c>
      <c r="J7875" s="210">
        <f t="shared" si="694"/>
        <v>0</v>
      </c>
      <c r="K7875" s="210">
        <f t="shared" si="694"/>
        <v>0</v>
      </c>
      <c r="L7875" s="210">
        <f t="shared" si="694"/>
        <v>0</v>
      </c>
      <c r="M7875" s="210">
        <f t="shared" si="694"/>
        <v>0</v>
      </c>
      <c r="N7875" s="210">
        <f t="shared" si="694"/>
        <v>0</v>
      </c>
      <c r="O7875" s="210">
        <f t="shared" si="694"/>
        <v>0</v>
      </c>
      <c r="P7875" s="210">
        <f t="shared" si="694"/>
        <v>0</v>
      </c>
      <c r="Q7875" s="210">
        <f t="shared" si="694"/>
        <v>0</v>
      </c>
      <c r="R7875" s="210">
        <f t="shared" si="694"/>
        <v>0</v>
      </c>
    </row>
    <row r="7876" spans="1:18" hidden="1" outlineLevel="2" x14ac:dyDescent="0.35">
      <c r="A7876" s="209" t="str">
        <f>'Usages industrie'!A52</f>
        <v>Usage industriel n°49</v>
      </c>
      <c r="B7876" s="209" t="s">
        <v>637</v>
      </c>
      <c r="C7876" s="209"/>
      <c r="D7876" s="210">
        <f>IF(B$7818&lt;&gt;"",IF(B$7818='Usages industrie'!$K52,'Usages industrie'!J52,0),0)</f>
        <v>0</v>
      </c>
      <c r="E7876" s="210">
        <f t="shared" si="694"/>
        <v>0</v>
      </c>
      <c r="F7876" s="210">
        <f t="shared" si="694"/>
        <v>0</v>
      </c>
      <c r="G7876" s="210">
        <f t="shared" si="694"/>
        <v>0</v>
      </c>
      <c r="H7876" s="210">
        <f t="shared" si="694"/>
        <v>0</v>
      </c>
      <c r="I7876" s="210">
        <f t="shared" si="694"/>
        <v>0</v>
      </c>
      <c r="J7876" s="210">
        <f t="shared" si="694"/>
        <v>0</v>
      </c>
      <c r="K7876" s="210">
        <f t="shared" si="694"/>
        <v>0</v>
      </c>
      <c r="L7876" s="210">
        <f t="shared" si="694"/>
        <v>0</v>
      </c>
      <c r="M7876" s="210">
        <f t="shared" si="694"/>
        <v>0</v>
      </c>
      <c r="N7876" s="210">
        <f t="shared" si="694"/>
        <v>0</v>
      </c>
      <c r="O7876" s="210">
        <f t="shared" si="694"/>
        <v>0</v>
      </c>
      <c r="P7876" s="210">
        <f t="shared" si="694"/>
        <v>0</v>
      </c>
      <c r="Q7876" s="210">
        <f t="shared" si="694"/>
        <v>0</v>
      </c>
      <c r="R7876" s="210">
        <f t="shared" si="694"/>
        <v>0</v>
      </c>
    </row>
    <row r="7877" spans="1:18" hidden="1" outlineLevel="2" x14ac:dyDescent="0.35">
      <c r="A7877" s="209" t="str">
        <f>'Usages industrie'!A53</f>
        <v>Usage industriel n°50</v>
      </c>
      <c r="B7877" s="209" t="s">
        <v>637</v>
      </c>
      <c r="C7877" s="209"/>
      <c r="D7877" s="210">
        <f>IF(B$7818&lt;&gt;"",IF(B$7818='Usages industrie'!$K53,'Usages industrie'!J53,0),0)</f>
        <v>0</v>
      </c>
      <c r="E7877" s="210">
        <f t="shared" si="694"/>
        <v>0</v>
      </c>
      <c r="F7877" s="210">
        <f t="shared" si="694"/>
        <v>0</v>
      </c>
      <c r="G7877" s="210">
        <f t="shared" si="694"/>
        <v>0</v>
      </c>
      <c r="H7877" s="210">
        <f t="shared" si="694"/>
        <v>0</v>
      </c>
      <c r="I7877" s="210">
        <f t="shared" si="694"/>
        <v>0</v>
      </c>
      <c r="J7877" s="210">
        <f t="shared" si="694"/>
        <v>0</v>
      </c>
      <c r="K7877" s="210">
        <f t="shared" si="694"/>
        <v>0</v>
      </c>
      <c r="L7877" s="210">
        <f t="shared" si="694"/>
        <v>0</v>
      </c>
      <c r="M7877" s="210">
        <f t="shared" si="694"/>
        <v>0</v>
      </c>
      <c r="N7877" s="210">
        <f t="shared" si="694"/>
        <v>0</v>
      </c>
      <c r="O7877" s="210">
        <f t="shared" si="694"/>
        <v>0</v>
      </c>
      <c r="P7877" s="210">
        <f t="shared" si="694"/>
        <v>0</v>
      </c>
      <c r="Q7877" s="210">
        <f t="shared" si="694"/>
        <v>0</v>
      </c>
      <c r="R7877" s="210">
        <f t="shared" si="694"/>
        <v>0</v>
      </c>
    </row>
    <row r="7878" spans="1:18" hidden="1" outlineLevel="1" collapsed="1" x14ac:dyDescent="0.35">
      <c r="A7878" s="209" t="s">
        <v>638</v>
      </c>
      <c r="B7878" s="209"/>
      <c r="C7878" s="209"/>
      <c r="D7878" s="210">
        <f t="shared" ref="D7878:R7878" si="695">SUM(D7828:D7877)</f>
        <v>0</v>
      </c>
      <c r="E7878" s="210">
        <f t="shared" si="695"/>
        <v>0</v>
      </c>
      <c r="F7878" s="210">
        <f t="shared" si="695"/>
        <v>0</v>
      </c>
      <c r="G7878" s="210">
        <f t="shared" si="695"/>
        <v>0</v>
      </c>
      <c r="H7878" s="210">
        <f t="shared" si="695"/>
        <v>0</v>
      </c>
      <c r="I7878" s="210">
        <f t="shared" si="695"/>
        <v>0</v>
      </c>
      <c r="J7878" s="210">
        <f t="shared" si="695"/>
        <v>0</v>
      </c>
      <c r="K7878" s="210">
        <f t="shared" si="695"/>
        <v>0</v>
      </c>
      <c r="L7878" s="210">
        <f t="shared" si="695"/>
        <v>0</v>
      </c>
      <c r="M7878" s="210">
        <f t="shared" si="695"/>
        <v>0</v>
      </c>
      <c r="N7878" s="210">
        <f t="shared" si="695"/>
        <v>0</v>
      </c>
      <c r="O7878" s="210">
        <f t="shared" si="695"/>
        <v>0</v>
      </c>
      <c r="P7878" s="210">
        <f t="shared" si="695"/>
        <v>0</v>
      </c>
      <c r="Q7878" s="210">
        <f t="shared" si="695"/>
        <v>0</v>
      </c>
      <c r="R7878" s="210">
        <f t="shared" si="695"/>
        <v>0</v>
      </c>
    </row>
    <row r="7879" spans="1:18" hidden="1" outlineLevel="2" x14ac:dyDescent="0.35">
      <c r="A7879" s="209" t="str">
        <f>'Usages industrie'!A4</f>
        <v>Usage industriel n°1</v>
      </c>
      <c r="B7879" s="209" t="s">
        <v>639</v>
      </c>
      <c r="C7879" s="209"/>
      <c r="D7879" s="210">
        <f>D7828*'Usages industrie'!$O4*(1+'Usages industrie'!$P4)^(D$7822-$D$7822)/1000</f>
        <v>0</v>
      </c>
      <c r="E7879" s="210">
        <f>E7828*'Usages industrie'!$O4*(1+'Usages industrie'!$P4)^(E$7822-$D$7822)/1000</f>
        <v>0</v>
      </c>
      <c r="F7879" s="210">
        <f>F7828*'Usages industrie'!$O4*(1+'Usages industrie'!$P4)^(F$7822-$D$7822)/1000</f>
        <v>0</v>
      </c>
      <c r="G7879" s="210">
        <f>G7828*'Usages industrie'!$O4*(1+'Usages industrie'!$P4)^(G$7822-$D$7822)/1000</f>
        <v>0</v>
      </c>
      <c r="H7879" s="210">
        <f>H7828*'Usages industrie'!$O4*(1+'Usages industrie'!$P4)^(H$7822-$D$7822)/1000</f>
        <v>0</v>
      </c>
      <c r="I7879" s="210">
        <f>I7828*'Usages industrie'!$O4*(1+'Usages industrie'!$P4)^(I$7822-$D$7822)/1000</f>
        <v>0</v>
      </c>
      <c r="J7879" s="210">
        <f>J7828*'Usages industrie'!$O4*(1+'Usages industrie'!$P4)^(J$7822-$D$7822)/1000</f>
        <v>0</v>
      </c>
      <c r="K7879" s="210">
        <f>K7828*'Usages industrie'!$O4*(1+'Usages industrie'!$P4)^(K$7822-$D$7822)/1000</f>
        <v>0</v>
      </c>
      <c r="L7879" s="210">
        <f>L7828*'Usages industrie'!$O4*(1+'Usages industrie'!$P4)^(L$7822-$D$7822)/1000</f>
        <v>0</v>
      </c>
      <c r="M7879" s="210">
        <f>M7828*'Usages industrie'!$O4*(1+'Usages industrie'!$P4)^(M$7822-$D$7822)/1000</f>
        <v>0</v>
      </c>
      <c r="N7879" s="210">
        <f>N7828*'Usages industrie'!$O4*(1+'Usages industrie'!$P4)^(N$7822-$D$7822)/1000</f>
        <v>0</v>
      </c>
      <c r="O7879" s="210">
        <f>O7828*'Usages industrie'!$O4*(1+'Usages industrie'!$P4)^(O$7822-$D$7822)/1000</f>
        <v>0</v>
      </c>
      <c r="P7879" s="210">
        <f>P7828*'Usages industrie'!$O4*(1+'Usages industrie'!$P4)^(P$7822-$D$7822)/1000</f>
        <v>0</v>
      </c>
      <c r="Q7879" s="210">
        <f>Q7828*'Usages industrie'!$O4*(1+'Usages industrie'!$P4)^(Q$7822-$D$7822)/1000</f>
        <v>0</v>
      </c>
      <c r="R7879" s="210">
        <f>R7828*'Usages industrie'!$O4*(1+'Usages industrie'!$P4)^(R$7822-$D$7822)/1000</f>
        <v>0</v>
      </c>
    </row>
    <row r="7880" spans="1:18" hidden="1" outlineLevel="2" x14ac:dyDescent="0.35">
      <c r="A7880" s="209" t="str">
        <f>'Usages industrie'!A5</f>
        <v>Usage industriel n°2</v>
      </c>
      <c r="B7880" s="209" t="s">
        <v>639</v>
      </c>
      <c r="C7880" s="209"/>
      <c r="D7880" s="210">
        <f>D7829*'Usages industrie'!$O5*(1+'Usages industrie'!$P5)^(D$7822-$D$7822)/1000</f>
        <v>0</v>
      </c>
      <c r="E7880" s="210">
        <f>E7829*'Usages industrie'!$O5*(1+'Usages industrie'!$P5)^(E$7822-$D$7822)/1000</f>
        <v>0</v>
      </c>
      <c r="F7880" s="210">
        <f>F7829*'Usages industrie'!$O5*(1+'Usages industrie'!$P5)^(F$7822-$D$7822)/1000</f>
        <v>0</v>
      </c>
      <c r="G7880" s="210">
        <f>G7829*'Usages industrie'!$O5*(1+'Usages industrie'!$P5)^(G$7822-$D$7822)/1000</f>
        <v>0</v>
      </c>
      <c r="H7880" s="210">
        <f>H7829*'Usages industrie'!$O5*(1+'Usages industrie'!$P5)^(H$7822-$D$7822)/1000</f>
        <v>0</v>
      </c>
      <c r="I7880" s="210">
        <f>I7829*'Usages industrie'!$O5*(1+'Usages industrie'!$P5)^(I$7822-$D$7822)/1000</f>
        <v>0</v>
      </c>
      <c r="J7880" s="210">
        <f>J7829*'Usages industrie'!$O5*(1+'Usages industrie'!$P5)^(J$7822-$D$7822)/1000</f>
        <v>0</v>
      </c>
      <c r="K7880" s="210">
        <f>K7829*'Usages industrie'!$O5*(1+'Usages industrie'!$P5)^(K$7822-$D$7822)/1000</f>
        <v>0</v>
      </c>
      <c r="L7880" s="210">
        <f>L7829*'Usages industrie'!$O5*(1+'Usages industrie'!$P5)^(L$7822-$D$7822)/1000</f>
        <v>0</v>
      </c>
      <c r="M7880" s="210">
        <f>M7829*'Usages industrie'!$O5*(1+'Usages industrie'!$P5)^(M$7822-$D$7822)/1000</f>
        <v>0</v>
      </c>
      <c r="N7880" s="210">
        <f>N7829*'Usages industrie'!$O5*(1+'Usages industrie'!$P5)^(N$7822-$D$7822)/1000</f>
        <v>0</v>
      </c>
      <c r="O7880" s="210">
        <f>O7829*'Usages industrie'!$O5*(1+'Usages industrie'!$P5)^(O$7822-$D$7822)/1000</f>
        <v>0</v>
      </c>
      <c r="P7880" s="210">
        <f>P7829*'Usages industrie'!$O5*(1+'Usages industrie'!$P5)^(P$7822-$D$7822)/1000</f>
        <v>0</v>
      </c>
      <c r="Q7880" s="210">
        <f>Q7829*'Usages industrie'!$O5*(1+'Usages industrie'!$P5)^(Q$7822-$D$7822)/1000</f>
        <v>0</v>
      </c>
      <c r="R7880" s="210">
        <f>R7829*'Usages industrie'!$O5*(1+'Usages industrie'!$P5)^(R$7822-$D$7822)/1000</f>
        <v>0</v>
      </c>
    </row>
    <row r="7881" spans="1:18" hidden="1" outlineLevel="2" x14ac:dyDescent="0.35">
      <c r="A7881" s="209" t="str">
        <f>'Usages industrie'!A6</f>
        <v>Usage industriel n°3</v>
      </c>
      <c r="B7881" s="209" t="s">
        <v>639</v>
      </c>
      <c r="C7881" s="209"/>
      <c r="D7881" s="210">
        <f>D7830*'Usages industrie'!$O6*(1+'Usages industrie'!$P6)^(D$7822-$D$7822)/1000</f>
        <v>0</v>
      </c>
      <c r="E7881" s="210">
        <f>E7830*'Usages industrie'!$O6*(1+'Usages industrie'!$P6)^(E$7822-$D$7822)/1000</f>
        <v>0</v>
      </c>
      <c r="F7881" s="210">
        <f>F7830*'Usages industrie'!$O6*(1+'Usages industrie'!$P6)^(F$7822-$D$7822)/1000</f>
        <v>0</v>
      </c>
      <c r="G7881" s="210">
        <f>G7830*'Usages industrie'!$O6*(1+'Usages industrie'!$P6)^(G$7822-$D$7822)/1000</f>
        <v>0</v>
      </c>
      <c r="H7881" s="210">
        <f>H7830*'Usages industrie'!$O6*(1+'Usages industrie'!$P6)^(H$7822-$D$7822)/1000</f>
        <v>0</v>
      </c>
      <c r="I7881" s="210">
        <f>I7830*'Usages industrie'!$O6*(1+'Usages industrie'!$P6)^(I$7822-$D$7822)/1000</f>
        <v>0</v>
      </c>
      <c r="J7881" s="210">
        <f>J7830*'Usages industrie'!$O6*(1+'Usages industrie'!$P6)^(J$7822-$D$7822)/1000</f>
        <v>0</v>
      </c>
      <c r="K7881" s="210">
        <f>K7830*'Usages industrie'!$O6*(1+'Usages industrie'!$P6)^(K$7822-$D$7822)/1000</f>
        <v>0</v>
      </c>
      <c r="L7881" s="210">
        <f>L7830*'Usages industrie'!$O6*(1+'Usages industrie'!$P6)^(L$7822-$D$7822)/1000</f>
        <v>0</v>
      </c>
      <c r="M7881" s="210">
        <f>M7830*'Usages industrie'!$O6*(1+'Usages industrie'!$P6)^(M$7822-$D$7822)/1000</f>
        <v>0</v>
      </c>
      <c r="N7881" s="210">
        <f>N7830*'Usages industrie'!$O6*(1+'Usages industrie'!$P6)^(N$7822-$D$7822)/1000</f>
        <v>0</v>
      </c>
      <c r="O7881" s="210">
        <f>O7830*'Usages industrie'!$O6*(1+'Usages industrie'!$P6)^(O$7822-$D$7822)/1000</f>
        <v>0</v>
      </c>
      <c r="P7881" s="210">
        <f>P7830*'Usages industrie'!$O6*(1+'Usages industrie'!$P6)^(P$7822-$D$7822)/1000</f>
        <v>0</v>
      </c>
      <c r="Q7881" s="210">
        <f>Q7830*'Usages industrie'!$O6*(1+'Usages industrie'!$P6)^(Q$7822-$D$7822)/1000</f>
        <v>0</v>
      </c>
      <c r="R7881" s="210">
        <f>R7830*'Usages industrie'!$O6*(1+'Usages industrie'!$P6)^(R$7822-$D$7822)/1000</f>
        <v>0</v>
      </c>
    </row>
    <row r="7882" spans="1:18" hidden="1" outlineLevel="2" x14ac:dyDescent="0.35">
      <c r="A7882" s="209" t="str">
        <f>'Usages industrie'!A7</f>
        <v>Usage industriel n°4</v>
      </c>
      <c r="B7882" s="209" t="s">
        <v>639</v>
      </c>
      <c r="C7882" s="209"/>
      <c r="D7882" s="210">
        <f>D7831*'Usages industrie'!$O7*(1+'Usages industrie'!$P7)^(D$7822-$D$7822)/1000</f>
        <v>0</v>
      </c>
      <c r="E7882" s="210">
        <f>E7831*'Usages industrie'!$O7*(1+'Usages industrie'!$P7)^(E$7822-$D$7822)/1000</f>
        <v>0</v>
      </c>
      <c r="F7882" s="210">
        <f>F7831*'Usages industrie'!$O7*(1+'Usages industrie'!$P7)^(F$7822-$D$7822)/1000</f>
        <v>0</v>
      </c>
      <c r="G7882" s="210">
        <f>G7831*'Usages industrie'!$O7*(1+'Usages industrie'!$P7)^(G$7822-$D$7822)/1000</f>
        <v>0</v>
      </c>
      <c r="H7882" s="210">
        <f>H7831*'Usages industrie'!$O7*(1+'Usages industrie'!$P7)^(H$7822-$D$7822)/1000</f>
        <v>0</v>
      </c>
      <c r="I7882" s="210">
        <f>I7831*'Usages industrie'!$O7*(1+'Usages industrie'!$P7)^(I$7822-$D$7822)/1000</f>
        <v>0</v>
      </c>
      <c r="J7882" s="210">
        <f>J7831*'Usages industrie'!$O7*(1+'Usages industrie'!$P7)^(J$7822-$D$7822)/1000</f>
        <v>0</v>
      </c>
      <c r="K7882" s="210">
        <f>K7831*'Usages industrie'!$O7*(1+'Usages industrie'!$P7)^(K$7822-$D$7822)/1000</f>
        <v>0</v>
      </c>
      <c r="L7882" s="210">
        <f>L7831*'Usages industrie'!$O7*(1+'Usages industrie'!$P7)^(L$7822-$D$7822)/1000</f>
        <v>0</v>
      </c>
      <c r="M7882" s="210">
        <f>M7831*'Usages industrie'!$O7*(1+'Usages industrie'!$P7)^(M$7822-$D$7822)/1000</f>
        <v>0</v>
      </c>
      <c r="N7882" s="210">
        <f>N7831*'Usages industrie'!$O7*(1+'Usages industrie'!$P7)^(N$7822-$D$7822)/1000</f>
        <v>0</v>
      </c>
      <c r="O7882" s="210">
        <f>O7831*'Usages industrie'!$O7*(1+'Usages industrie'!$P7)^(O$7822-$D$7822)/1000</f>
        <v>0</v>
      </c>
      <c r="P7882" s="210">
        <f>P7831*'Usages industrie'!$O7*(1+'Usages industrie'!$P7)^(P$7822-$D$7822)/1000</f>
        <v>0</v>
      </c>
      <c r="Q7882" s="210">
        <f>Q7831*'Usages industrie'!$O7*(1+'Usages industrie'!$P7)^(Q$7822-$D$7822)/1000</f>
        <v>0</v>
      </c>
      <c r="R7882" s="210">
        <f>R7831*'Usages industrie'!$O7*(1+'Usages industrie'!$P7)^(R$7822-$D$7822)/1000</f>
        <v>0</v>
      </c>
    </row>
    <row r="7883" spans="1:18" hidden="1" outlineLevel="2" x14ac:dyDescent="0.35">
      <c r="A7883" s="209" t="str">
        <f>'Usages industrie'!A8</f>
        <v>Usage industriel n°5</v>
      </c>
      <c r="B7883" s="209" t="s">
        <v>639</v>
      </c>
      <c r="C7883" s="209"/>
      <c r="D7883" s="210">
        <f>D7832*'Usages industrie'!$O8*(1+'Usages industrie'!$P8)^(D$7822-$D$7822)/1000</f>
        <v>0</v>
      </c>
      <c r="E7883" s="210">
        <f>E7832*'Usages industrie'!$O8*(1+'Usages industrie'!$P8)^(E$7822-$D$7822)/1000</f>
        <v>0</v>
      </c>
      <c r="F7883" s="210">
        <f>F7832*'Usages industrie'!$O8*(1+'Usages industrie'!$P8)^(F$7822-$D$7822)/1000</f>
        <v>0</v>
      </c>
      <c r="G7883" s="210">
        <f>G7832*'Usages industrie'!$O8*(1+'Usages industrie'!$P8)^(G$7822-$D$7822)/1000</f>
        <v>0</v>
      </c>
      <c r="H7883" s="210">
        <f>H7832*'Usages industrie'!$O8*(1+'Usages industrie'!$P8)^(H$7822-$D$7822)/1000</f>
        <v>0</v>
      </c>
      <c r="I7883" s="210">
        <f>I7832*'Usages industrie'!$O8*(1+'Usages industrie'!$P8)^(I$7822-$D$7822)/1000</f>
        <v>0</v>
      </c>
      <c r="J7883" s="210">
        <f>J7832*'Usages industrie'!$O8*(1+'Usages industrie'!$P8)^(J$7822-$D$7822)/1000</f>
        <v>0</v>
      </c>
      <c r="K7883" s="210">
        <f>K7832*'Usages industrie'!$O8*(1+'Usages industrie'!$P8)^(K$7822-$D$7822)/1000</f>
        <v>0</v>
      </c>
      <c r="L7883" s="210">
        <f>L7832*'Usages industrie'!$O8*(1+'Usages industrie'!$P8)^(L$7822-$D$7822)/1000</f>
        <v>0</v>
      </c>
      <c r="M7883" s="210">
        <f>M7832*'Usages industrie'!$O8*(1+'Usages industrie'!$P8)^(M$7822-$D$7822)/1000</f>
        <v>0</v>
      </c>
      <c r="N7883" s="210">
        <f>N7832*'Usages industrie'!$O8*(1+'Usages industrie'!$P8)^(N$7822-$D$7822)/1000</f>
        <v>0</v>
      </c>
      <c r="O7883" s="210">
        <f>O7832*'Usages industrie'!$O8*(1+'Usages industrie'!$P8)^(O$7822-$D$7822)/1000</f>
        <v>0</v>
      </c>
      <c r="P7883" s="210">
        <f>P7832*'Usages industrie'!$O8*(1+'Usages industrie'!$P8)^(P$7822-$D$7822)/1000</f>
        <v>0</v>
      </c>
      <c r="Q7883" s="210">
        <f>Q7832*'Usages industrie'!$O8*(1+'Usages industrie'!$P8)^(Q$7822-$D$7822)/1000</f>
        <v>0</v>
      </c>
      <c r="R7883" s="210">
        <f>R7832*'Usages industrie'!$O8*(1+'Usages industrie'!$P8)^(R$7822-$D$7822)/1000</f>
        <v>0</v>
      </c>
    </row>
    <row r="7884" spans="1:18" hidden="1" outlineLevel="2" x14ac:dyDescent="0.35">
      <c r="A7884" s="209" t="str">
        <f>'Usages industrie'!A9</f>
        <v>Usage industriel n°6</v>
      </c>
      <c r="B7884" s="209" t="s">
        <v>639</v>
      </c>
      <c r="C7884" s="209"/>
      <c r="D7884" s="210">
        <f>D7833*'Usages industrie'!$O9*(1+'Usages industrie'!$P9)^(D$7822-$D$7822)/1000</f>
        <v>0</v>
      </c>
      <c r="E7884" s="210">
        <f>E7833*'Usages industrie'!$O9*(1+'Usages industrie'!$P9)^(E$7822-$D$7822)/1000</f>
        <v>0</v>
      </c>
      <c r="F7884" s="210">
        <f>F7833*'Usages industrie'!$O9*(1+'Usages industrie'!$P9)^(F$7822-$D$7822)/1000</f>
        <v>0</v>
      </c>
      <c r="G7884" s="210">
        <f>G7833*'Usages industrie'!$O9*(1+'Usages industrie'!$P9)^(G$7822-$D$7822)/1000</f>
        <v>0</v>
      </c>
      <c r="H7884" s="210">
        <f>H7833*'Usages industrie'!$O9*(1+'Usages industrie'!$P9)^(H$7822-$D$7822)/1000</f>
        <v>0</v>
      </c>
      <c r="I7884" s="210">
        <f>I7833*'Usages industrie'!$O9*(1+'Usages industrie'!$P9)^(I$7822-$D$7822)/1000</f>
        <v>0</v>
      </c>
      <c r="J7884" s="210">
        <f>J7833*'Usages industrie'!$O9*(1+'Usages industrie'!$P9)^(J$7822-$D$7822)/1000</f>
        <v>0</v>
      </c>
      <c r="K7884" s="210">
        <f>K7833*'Usages industrie'!$O9*(1+'Usages industrie'!$P9)^(K$7822-$D$7822)/1000</f>
        <v>0</v>
      </c>
      <c r="L7884" s="210">
        <f>L7833*'Usages industrie'!$O9*(1+'Usages industrie'!$P9)^(L$7822-$D$7822)/1000</f>
        <v>0</v>
      </c>
      <c r="M7884" s="210">
        <f>M7833*'Usages industrie'!$O9*(1+'Usages industrie'!$P9)^(M$7822-$D$7822)/1000</f>
        <v>0</v>
      </c>
      <c r="N7884" s="210">
        <f>N7833*'Usages industrie'!$O9*(1+'Usages industrie'!$P9)^(N$7822-$D$7822)/1000</f>
        <v>0</v>
      </c>
      <c r="O7884" s="210">
        <f>O7833*'Usages industrie'!$O9*(1+'Usages industrie'!$P9)^(O$7822-$D$7822)/1000</f>
        <v>0</v>
      </c>
      <c r="P7884" s="210">
        <f>P7833*'Usages industrie'!$O9*(1+'Usages industrie'!$P9)^(P$7822-$D$7822)/1000</f>
        <v>0</v>
      </c>
      <c r="Q7884" s="210">
        <f>Q7833*'Usages industrie'!$O9*(1+'Usages industrie'!$P9)^(Q$7822-$D$7822)/1000</f>
        <v>0</v>
      </c>
      <c r="R7884" s="210">
        <f>R7833*'Usages industrie'!$O9*(1+'Usages industrie'!$P9)^(R$7822-$D$7822)/1000</f>
        <v>0</v>
      </c>
    </row>
    <row r="7885" spans="1:18" hidden="1" outlineLevel="2" x14ac:dyDescent="0.35">
      <c r="A7885" s="209" t="str">
        <f>'Usages industrie'!A10</f>
        <v>Usage industriel n°7</v>
      </c>
      <c r="B7885" s="209" t="s">
        <v>639</v>
      </c>
      <c r="C7885" s="209"/>
      <c r="D7885" s="210">
        <f>D7834*'Usages industrie'!$O10*(1+'Usages industrie'!$P10)^(D$7822-$D$7822)/1000</f>
        <v>0</v>
      </c>
      <c r="E7885" s="210">
        <f>E7834*'Usages industrie'!$O10*(1+'Usages industrie'!$P10)^(E$7822-$D$7822)/1000</f>
        <v>0</v>
      </c>
      <c r="F7885" s="210">
        <f>F7834*'Usages industrie'!$O10*(1+'Usages industrie'!$P10)^(F$7822-$D$7822)/1000</f>
        <v>0</v>
      </c>
      <c r="G7885" s="210">
        <f>G7834*'Usages industrie'!$O10*(1+'Usages industrie'!$P10)^(G$7822-$D$7822)/1000</f>
        <v>0</v>
      </c>
      <c r="H7885" s="210">
        <f>H7834*'Usages industrie'!$O10*(1+'Usages industrie'!$P10)^(H$7822-$D$7822)/1000</f>
        <v>0</v>
      </c>
      <c r="I7885" s="210">
        <f>I7834*'Usages industrie'!$O10*(1+'Usages industrie'!$P10)^(I$7822-$D$7822)/1000</f>
        <v>0</v>
      </c>
      <c r="J7885" s="210">
        <f>J7834*'Usages industrie'!$O10*(1+'Usages industrie'!$P10)^(J$7822-$D$7822)/1000</f>
        <v>0</v>
      </c>
      <c r="K7885" s="210">
        <f>K7834*'Usages industrie'!$O10*(1+'Usages industrie'!$P10)^(K$7822-$D$7822)/1000</f>
        <v>0</v>
      </c>
      <c r="L7885" s="210">
        <f>L7834*'Usages industrie'!$O10*(1+'Usages industrie'!$P10)^(L$7822-$D$7822)/1000</f>
        <v>0</v>
      </c>
      <c r="M7885" s="210">
        <f>M7834*'Usages industrie'!$O10*(1+'Usages industrie'!$P10)^(M$7822-$D$7822)/1000</f>
        <v>0</v>
      </c>
      <c r="N7885" s="210">
        <f>N7834*'Usages industrie'!$O10*(1+'Usages industrie'!$P10)^(N$7822-$D$7822)/1000</f>
        <v>0</v>
      </c>
      <c r="O7885" s="210">
        <f>O7834*'Usages industrie'!$O10*(1+'Usages industrie'!$P10)^(O$7822-$D$7822)/1000</f>
        <v>0</v>
      </c>
      <c r="P7885" s="210">
        <f>P7834*'Usages industrie'!$O10*(1+'Usages industrie'!$P10)^(P$7822-$D$7822)/1000</f>
        <v>0</v>
      </c>
      <c r="Q7885" s="210">
        <f>Q7834*'Usages industrie'!$O10*(1+'Usages industrie'!$P10)^(Q$7822-$D$7822)/1000</f>
        <v>0</v>
      </c>
      <c r="R7885" s="210">
        <f>R7834*'Usages industrie'!$O10*(1+'Usages industrie'!$P10)^(R$7822-$D$7822)/1000</f>
        <v>0</v>
      </c>
    </row>
    <row r="7886" spans="1:18" hidden="1" outlineLevel="2" x14ac:dyDescent="0.35">
      <c r="A7886" s="209" t="str">
        <f>'Usages industrie'!A11</f>
        <v>Usage industriel n°8</v>
      </c>
      <c r="B7886" s="209" t="s">
        <v>639</v>
      </c>
      <c r="C7886" s="209"/>
      <c r="D7886" s="210">
        <f>D7835*'Usages industrie'!$O11*(1+'Usages industrie'!$P11)^(D$7822-$D$7822)/1000</f>
        <v>0</v>
      </c>
      <c r="E7886" s="210">
        <f>E7835*'Usages industrie'!$O11*(1+'Usages industrie'!$P11)^(E$7822-$D$7822)/1000</f>
        <v>0</v>
      </c>
      <c r="F7886" s="210">
        <f>F7835*'Usages industrie'!$O11*(1+'Usages industrie'!$P11)^(F$7822-$D$7822)/1000</f>
        <v>0</v>
      </c>
      <c r="G7886" s="210">
        <f>G7835*'Usages industrie'!$O11*(1+'Usages industrie'!$P11)^(G$7822-$D$7822)/1000</f>
        <v>0</v>
      </c>
      <c r="H7886" s="210">
        <f>H7835*'Usages industrie'!$O11*(1+'Usages industrie'!$P11)^(H$7822-$D$7822)/1000</f>
        <v>0</v>
      </c>
      <c r="I7886" s="210">
        <f>I7835*'Usages industrie'!$O11*(1+'Usages industrie'!$P11)^(I$7822-$D$7822)/1000</f>
        <v>0</v>
      </c>
      <c r="J7886" s="210">
        <f>J7835*'Usages industrie'!$O11*(1+'Usages industrie'!$P11)^(J$7822-$D$7822)/1000</f>
        <v>0</v>
      </c>
      <c r="K7886" s="210">
        <f>K7835*'Usages industrie'!$O11*(1+'Usages industrie'!$P11)^(K$7822-$D$7822)/1000</f>
        <v>0</v>
      </c>
      <c r="L7886" s="210">
        <f>L7835*'Usages industrie'!$O11*(1+'Usages industrie'!$P11)^(L$7822-$D$7822)/1000</f>
        <v>0</v>
      </c>
      <c r="M7886" s="210">
        <f>M7835*'Usages industrie'!$O11*(1+'Usages industrie'!$P11)^(M$7822-$D$7822)/1000</f>
        <v>0</v>
      </c>
      <c r="N7886" s="210">
        <f>N7835*'Usages industrie'!$O11*(1+'Usages industrie'!$P11)^(N$7822-$D$7822)/1000</f>
        <v>0</v>
      </c>
      <c r="O7886" s="210">
        <f>O7835*'Usages industrie'!$O11*(1+'Usages industrie'!$P11)^(O$7822-$D$7822)/1000</f>
        <v>0</v>
      </c>
      <c r="P7886" s="210">
        <f>P7835*'Usages industrie'!$O11*(1+'Usages industrie'!$P11)^(P$7822-$D$7822)/1000</f>
        <v>0</v>
      </c>
      <c r="Q7886" s="210">
        <f>Q7835*'Usages industrie'!$O11*(1+'Usages industrie'!$P11)^(Q$7822-$D$7822)/1000</f>
        <v>0</v>
      </c>
      <c r="R7886" s="210">
        <f>R7835*'Usages industrie'!$O11*(1+'Usages industrie'!$P11)^(R$7822-$D$7822)/1000</f>
        <v>0</v>
      </c>
    </row>
    <row r="7887" spans="1:18" hidden="1" outlineLevel="2" x14ac:dyDescent="0.35">
      <c r="A7887" s="209" t="str">
        <f>'Usages industrie'!A12</f>
        <v>Usage industriel n°9</v>
      </c>
      <c r="B7887" s="209" t="s">
        <v>639</v>
      </c>
      <c r="C7887" s="209"/>
      <c r="D7887" s="210">
        <f>D7836*'Usages industrie'!$O12*(1+'Usages industrie'!$P12)^(D$7822-$D$7822)/1000</f>
        <v>0</v>
      </c>
      <c r="E7887" s="210">
        <f>E7836*'Usages industrie'!$O12*(1+'Usages industrie'!$P12)^(E$7822-$D$7822)/1000</f>
        <v>0</v>
      </c>
      <c r="F7887" s="210">
        <f>F7836*'Usages industrie'!$O12*(1+'Usages industrie'!$P12)^(F$7822-$D$7822)/1000</f>
        <v>0</v>
      </c>
      <c r="G7887" s="210">
        <f>G7836*'Usages industrie'!$O12*(1+'Usages industrie'!$P12)^(G$7822-$D$7822)/1000</f>
        <v>0</v>
      </c>
      <c r="H7887" s="210">
        <f>H7836*'Usages industrie'!$O12*(1+'Usages industrie'!$P12)^(H$7822-$D$7822)/1000</f>
        <v>0</v>
      </c>
      <c r="I7887" s="210">
        <f>I7836*'Usages industrie'!$O12*(1+'Usages industrie'!$P12)^(I$7822-$D$7822)/1000</f>
        <v>0</v>
      </c>
      <c r="J7887" s="210">
        <f>J7836*'Usages industrie'!$O12*(1+'Usages industrie'!$P12)^(J$7822-$D$7822)/1000</f>
        <v>0</v>
      </c>
      <c r="K7887" s="210">
        <f>K7836*'Usages industrie'!$O12*(1+'Usages industrie'!$P12)^(K$7822-$D$7822)/1000</f>
        <v>0</v>
      </c>
      <c r="L7887" s="210">
        <f>L7836*'Usages industrie'!$O12*(1+'Usages industrie'!$P12)^(L$7822-$D$7822)/1000</f>
        <v>0</v>
      </c>
      <c r="M7887" s="210">
        <f>M7836*'Usages industrie'!$O12*(1+'Usages industrie'!$P12)^(M$7822-$D$7822)/1000</f>
        <v>0</v>
      </c>
      <c r="N7887" s="210">
        <f>N7836*'Usages industrie'!$O12*(1+'Usages industrie'!$P12)^(N$7822-$D$7822)/1000</f>
        <v>0</v>
      </c>
      <c r="O7887" s="210">
        <f>O7836*'Usages industrie'!$O12*(1+'Usages industrie'!$P12)^(O$7822-$D$7822)/1000</f>
        <v>0</v>
      </c>
      <c r="P7887" s="210">
        <f>P7836*'Usages industrie'!$O12*(1+'Usages industrie'!$P12)^(P$7822-$D$7822)/1000</f>
        <v>0</v>
      </c>
      <c r="Q7887" s="210">
        <f>Q7836*'Usages industrie'!$O12*(1+'Usages industrie'!$P12)^(Q$7822-$D$7822)/1000</f>
        <v>0</v>
      </c>
      <c r="R7887" s="210">
        <f>R7836*'Usages industrie'!$O12*(1+'Usages industrie'!$P12)^(R$7822-$D$7822)/1000</f>
        <v>0</v>
      </c>
    </row>
    <row r="7888" spans="1:18" hidden="1" outlineLevel="2" x14ac:dyDescent="0.35">
      <c r="A7888" s="209" t="str">
        <f>'Usages industrie'!A13</f>
        <v>Usage industriel n°10</v>
      </c>
      <c r="B7888" s="209" t="s">
        <v>639</v>
      </c>
      <c r="C7888" s="209"/>
      <c r="D7888" s="210">
        <f>D7837*'Usages industrie'!$O13*(1+'Usages industrie'!$P13)^(D$7822-$D$7822)/1000</f>
        <v>0</v>
      </c>
      <c r="E7888" s="210">
        <f>E7837*'Usages industrie'!$O13*(1+'Usages industrie'!$P13)^(E$7822-$D$7822)/1000</f>
        <v>0</v>
      </c>
      <c r="F7888" s="210">
        <f>F7837*'Usages industrie'!$O13*(1+'Usages industrie'!$P13)^(F$7822-$D$7822)/1000</f>
        <v>0</v>
      </c>
      <c r="G7888" s="210">
        <f>G7837*'Usages industrie'!$O13*(1+'Usages industrie'!$P13)^(G$7822-$D$7822)/1000</f>
        <v>0</v>
      </c>
      <c r="H7888" s="210">
        <f>H7837*'Usages industrie'!$O13*(1+'Usages industrie'!$P13)^(H$7822-$D$7822)/1000</f>
        <v>0</v>
      </c>
      <c r="I7888" s="210">
        <f>I7837*'Usages industrie'!$O13*(1+'Usages industrie'!$P13)^(I$7822-$D$7822)/1000</f>
        <v>0</v>
      </c>
      <c r="J7888" s="210">
        <f>J7837*'Usages industrie'!$O13*(1+'Usages industrie'!$P13)^(J$7822-$D$7822)/1000</f>
        <v>0</v>
      </c>
      <c r="K7888" s="210">
        <f>K7837*'Usages industrie'!$O13*(1+'Usages industrie'!$P13)^(K$7822-$D$7822)/1000</f>
        <v>0</v>
      </c>
      <c r="L7888" s="210">
        <f>L7837*'Usages industrie'!$O13*(1+'Usages industrie'!$P13)^(L$7822-$D$7822)/1000</f>
        <v>0</v>
      </c>
      <c r="M7888" s="210">
        <f>M7837*'Usages industrie'!$O13*(1+'Usages industrie'!$P13)^(M$7822-$D$7822)/1000</f>
        <v>0</v>
      </c>
      <c r="N7888" s="210">
        <f>N7837*'Usages industrie'!$O13*(1+'Usages industrie'!$P13)^(N$7822-$D$7822)/1000</f>
        <v>0</v>
      </c>
      <c r="O7888" s="210">
        <f>O7837*'Usages industrie'!$O13*(1+'Usages industrie'!$P13)^(O$7822-$D$7822)/1000</f>
        <v>0</v>
      </c>
      <c r="P7888" s="210">
        <f>P7837*'Usages industrie'!$O13*(1+'Usages industrie'!$P13)^(P$7822-$D$7822)/1000</f>
        <v>0</v>
      </c>
      <c r="Q7888" s="210">
        <f>Q7837*'Usages industrie'!$O13*(1+'Usages industrie'!$P13)^(Q$7822-$D$7822)/1000</f>
        <v>0</v>
      </c>
      <c r="R7888" s="210">
        <f>R7837*'Usages industrie'!$O13*(1+'Usages industrie'!$P13)^(R$7822-$D$7822)/1000</f>
        <v>0</v>
      </c>
    </row>
    <row r="7889" spans="1:18" hidden="1" outlineLevel="2" x14ac:dyDescent="0.35">
      <c r="A7889" s="209" t="str">
        <f>'Usages industrie'!A14</f>
        <v>Usage industriel n°11</v>
      </c>
      <c r="B7889" s="209" t="s">
        <v>639</v>
      </c>
      <c r="C7889" s="209"/>
      <c r="D7889" s="210">
        <f>D7838*'Usages industrie'!$O14*(1+'Usages industrie'!$P14)^(D$7822-$D$7822)/1000</f>
        <v>0</v>
      </c>
      <c r="E7889" s="210">
        <f>E7838*'Usages industrie'!$O14*(1+'Usages industrie'!$P14)^(E$7822-$D$7822)/1000</f>
        <v>0</v>
      </c>
      <c r="F7889" s="210">
        <f>F7838*'Usages industrie'!$O14*(1+'Usages industrie'!$P14)^(F$7822-$D$7822)/1000</f>
        <v>0</v>
      </c>
      <c r="G7889" s="210">
        <f>G7838*'Usages industrie'!$O14*(1+'Usages industrie'!$P14)^(G$7822-$D$7822)/1000</f>
        <v>0</v>
      </c>
      <c r="H7889" s="210">
        <f>H7838*'Usages industrie'!$O14*(1+'Usages industrie'!$P14)^(H$7822-$D$7822)/1000</f>
        <v>0</v>
      </c>
      <c r="I7889" s="210">
        <f>I7838*'Usages industrie'!$O14*(1+'Usages industrie'!$P14)^(I$7822-$D$7822)/1000</f>
        <v>0</v>
      </c>
      <c r="J7889" s="210">
        <f>J7838*'Usages industrie'!$O14*(1+'Usages industrie'!$P14)^(J$7822-$D$7822)/1000</f>
        <v>0</v>
      </c>
      <c r="K7889" s="210">
        <f>K7838*'Usages industrie'!$O14*(1+'Usages industrie'!$P14)^(K$7822-$D$7822)/1000</f>
        <v>0</v>
      </c>
      <c r="L7889" s="210">
        <f>L7838*'Usages industrie'!$O14*(1+'Usages industrie'!$P14)^(L$7822-$D$7822)/1000</f>
        <v>0</v>
      </c>
      <c r="M7889" s="210">
        <f>M7838*'Usages industrie'!$O14*(1+'Usages industrie'!$P14)^(M$7822-$D$7822)/1000</f>
        <v>0</v>
      </c>
      <c r="N7889" s="210">
        <f>N7838*'Usages industrie'!$O14*(1+'Usages industrie'!$P14)^(N$7822-$D$7822)/1000</f>
        <v>0</v>
      </c>
      <c r="O7889" s="210">
        <f>O7838*'Usages industrie'!$O14*(1+'Usages industrie'!$P14)^(O$7822-$D$7822)/1000</f>
        <v>0</v>
      </c>
      <c r="P7889" s="210">
        <f>P7838*'Usages industrie'!$O14*(1+'Usages industrie'!$P14)^(P$7822-$D$7822)/1000</f>
        <v>0</v>
      </c>
      <c r="Q7889" s="210">
        <f>Q7838*'Usages industrie'!$O14*(1+'Usages industrie'!$P14)^(Q$7822-$D$7822)/1000</f>
        <v>0</v>
      </c>
      <c r="R7889" s="210">
        <f>R7838*'Usages industrie'!$O14*(1+'Usages industrie'!$P14)^(R$7822-$D$7822)/1000</f>
        <v>0</v>
      </c>
    </row>
    <row r="7890" spans="1:18" hidden="1" outlineLevel="2" x14ac:dyDescent="0.35">
      <c r="A7890" s="209" t="str">
        <f>'Usages industrie'!A15</f>
        <v>Usage industriel n°12</v>
      </c>
      <c r="B7890" s="209" t="s">
        <v>639</v>
      </c>
      <c r="C7890" s="209"/>
      <c r="D7890" s="210">
        <f>D7839*'Usages industrie'!$O15*(1+'Usages industrie'!$P15)^(D$7822-$D$7822)/1000</f>
        <v>0</v>
      </c>
      <c r="E7890" s="210">
        <f>E7839*'Usages industrie'!$O15*(1+'Usages industrie'!$P15)^(E$7822-$D$7822)/1000</f>
        <v>0</v>
      </c>
      <c r="F7890" s="210">
        <f>F7839*'Usages industrie'!$O15*(1+'Usages industrie'!$P15)^(F$7822-$D$7822)/1000</f>
        <v>0</v>
      </c>
      <c r="G7890" s="210">
        <f>G7839*'Usages industrie'!$O15*(1+'Usages industrie'!$P15)^(G$7822-$D$7822)/1000</f>
        <v>0</v>
      </c>
      <c r="H7890" s="210">
        <f>H7839*'Usages industrie'!$O15*(1+'Usages industrie'!$P15)^(H$7822-$D$7822)/1000</f>
        <v>0</v>
      </c>
      <c r="I7890" s="210">
        <f>I7839*'Usages industrie'!$O15*(1+'Usages industrie'!$P15)^(I$7822-$D$7822)/1000</f>
        <v>0</v>
      </c>
      <c r="J7890" s="210">
        <f>J7839*'Usages industrie'!$O15*(1+'Usages industrie'!$P15)^(J$7822-$D$7822)/1000</f>
        <v>0</v>
      </c>
      <c r="K7890" s="210">
        <f>K7839*'Usages industrie'!$O15*(1+'Usages industrie'!$P15)^(K$7822-$D$7822)/1000</f>
        <v>0</v>
      </c>
      <c r="L7890" s="210">
        <f>L7839*'Usages industrie'!$O15*(1+'Usages industrie'!$P15)^(L$7822-$D$7822)/1000</f>
        <v>0</v>
      </c>
      <c r="M7890" s="210">
        <f>M7839*'Usages industrie'!$O15*(1+'Usages industrie'!$P15)^(M$7822-$D$7822)/1000</f>
        <v>0</v>
      </c>
      <c r="N7890" s="210">
        <f>N7839*'Usages industrie'!$O15*(1+'Usages industrie'!$P15)^(N$7822-$D$7822)/1000</f>
        <v>0</v>
      </c>
      <c r="O7890" s="210">
        <f>O7839*'Usages industrie'!$O15*(1+'Usages industrie'!$P15)^(O$7822-$D$7822)/1000</f>
        <v>0</v>
      </c>
      <c r="P7890" s="210">
        <f>P7839*'Usages industrie'!$O15*(1+'Usages industrie'!$P15)^(P$7822-$D$7822)/1000</f>
        <v>0</v>
      </c>
      <c r="Q7890" s="210">
        <f>Q7839*'Usages industrie'!$O15*(1+'Usages industrie'!$P15)^(Q$7822-$D$7822)/1000</f>
        <v>0</v>
      </c>
      <c r="R7890" s="210">
        <f>R7839*'Usages industrie'!$O15*(1+'Usages industrie'!$P15)^(R$7822-$D$7822)/1000</f>
        <v>0</v>
      </c>
    </row>
    <row r="7891" spans="1:18" hidden="1" outlineLevel="2" x14ac:dyDescent="0.35">
      <c r="A7891" s="209" t="str">
        <f>'Usages industrie'!A16</f>
        <v>Usage industriel n°13</v>
      </c>
      <c r="B7891" s="209" t="s">
        <v>639</v>
      </c>
      <c r="C7891" s="209"/>
      <c r="D7891" s="210">
        <f>D7840*'Usages industrie'!$O16*(1+'Usages industrie'!$P16)^(D$7822-$D$7822)/1000</f>
        <v>0</v>
      </c>
      <c r="E7891" s="210">
        <f>E7840*'Usages industrie'!$O16*(1+'Usages industrie'!$P16)^(E$7822-$D$7822)/1000</f>
        <v>0</v>
      </c>
      <c r="F7891" s="210">
        <f>F7840*'Usages industrie'!$O16*(1+'Usages industrie'!$P16)^(F$7822-$D$7822)/1000</f>
        <v>0</v>
      </c>
      <c r="G7891" s="210">
        <f>G7840*'Usages industrie'!$O16*(1+'Usages industrie'!$P16)^(G$7822-$D$7822)/1000</f>
        <v>0</v>
      </c>
      <c r="H7891" s="210">
        <f>H7840*'Usages industrie'!$O16*(1+'Usages industrie'!$P16)^(H$7822-$D$7822)/1000</f>
        <v>0</v>
      </c>
      <c r="I7891" s="210">
        <f>I7840*'Usages industrie'!$O16*(1+'Usages industrie'!$P16)^(I$7822-$D$7822)/1000</f>
        <v>0</v>
      </c>
      <c r="J7891" s="210">
        <f>J7840*'Usages industrie'!$O16*(1+'Usages industrie'!$P16)^(J$7822-$D$7822)/1000</f>
        <v>0</v>
      </c>
      <c r="K7891" s="210">
        <f>K7840*'Usages industrie'!$O16*(1+'Usages industrie'!$P16)^(K$7822-$D$7822)/1000</f>
        <v>0</v>
      </c>
      <c r="L7891" s="210">
        <f>L7840*'Usages industrie'!$O16*(1+'Usages industrie'!$P16)^(L$7822-$D$7822)/1000</f>
        <v>0</v>
      </c>
      <c r="M7891" s="210">
        <f>M7840*'Usages industrie'!$O16*(1+'Usages industrie'!$P16)^(M$7822-$D$7822)/1000</f>
        <v>0</v>
      </c>
      <c r="N7891" s="210">
        <f>N7840*'Usages industrie'!$O16*(1+'Usages industrie'!$P16)^(N$7822-$D$7822)/1000</f>
        <v>0</v>
      </c>
      <c r="O7891" s="210">
        <f>O7840*'Usages industrie'!$O16*(1+'Usages industrie'!$P16)^(O$7822-$D$7822)/1000</f>
        <v>0</v>
      </c>
      <c r="P7891" s="210">
        <f>P7840*'Usages industrie'!$O16*(1+'Usages industrie'!$P16)^(P$7822-$D$7822)/1000</f>
        <v>0</v>
      </c>
      <c r="Q7891" s="210">
        <f>Q7840*'Usages industrie'!$O16*(1+'Usages industrie'!$P16)^(Q$7822-$D$7822)/1000</f>
        <v>0</v>
      </c>
      <c r="R7891" s="210">
        <f>R7840*'Usages industrie'!$O16*(1+'Usages industrie'!$P16)^(R$7822-$D$7822)/1000</f>
        <v>0</v>
      </c>
    </row>
    <row r="7892" spans="1:18" hidden="1" outlineLevel="2" x14ac:dyDescent="0.35">
      <c r="A7892" s="209" t="str">
        <f>'Usages industrie'!A17</f>
        <v>Usage industriel n°14</v>
      </c>
      <c r="B7892" s="209" t="s">
        <v>639</v>
      </c>
      <c r="C7892" s="209"/>
      <c r="D7892" s="210">
        <f>D7841*'Usages industrie'!$O17*(1+'Usages industrie'!$P17)^(D$7822-$D$7822)/1000</f>
        <v>0</v>
      </c>
      <c r="E7892" s="210">
        <f>E7841*'Usages industrie'!$O17*(1+'Usages industrie'!$P17)^(E$7822-$D$7822)/1000</f>
        <v>0</v>
      </c>
      <c r="F7892" s="210">
        <f>F7841*'Usages industrie'!$O17*(1+'Usages industrie'!$P17)^(F$7822-$D$7822)/1000</f>
        <v>0</v>
      </c>
      <c r="G7892" s="210">
        <f>G7841*'Usages industrie'!$O17*(1+'Usages industrie'!$P17)^(G$7822-$D$7822)/1000</f>
        <v>0</v>
      </c>
      <c r="H7892" s="210">
        <f>H7841*'Usages industrie'!$O17*(1+'Usages industrie'!$P17)^(H$7822-$D$7822)/1000</f>
        <v>0</v>
      </c>
      <c r="I7892" s="210">
        <f>I7841*'Usages industrie'!$O17*(1+'Usages industrie'!$P17)^(I$7822-$D$7822)/1000</f>
        <v>0</v>
      </c>
      <c r="J7892" s="210">
        <f>J7841*'Usages industrie'!$O17*(1+'Usages industrie'!$P17)^(J$7822-$D$7822)/1000</f>
        <v>0</v>
      </c>
      <c r="K7892" s="210">
        <f>K7841*'Usages industrie'!$O17*(1+'Usages industrie'!$P17)^(K$7822-$D$7822)/1000</f>
        <v>0</v>
      </c>
      <c r="L7892" s="210">
        <f>L7841*'Usages industrie'!$O17*(1+'Usages industrie'!$P17)^(L$7822-$D$7822)/1000</f>
        <v>0</v>
      </c>
      <c r="M7892" s="210">
        <f>M7841*'Usages industrie'!$O17*(1+'Usages industrie'!$P17)^(M$7822-$D$7822)/1000</f>
        <v>0</v>
      </c>
      <c r="N7892" s="210">
        <f>N7841*'Usages industrie'!$O17*(1+'Usages industrie'!$P17)^(N$7822-$D$7822)/1000</f>
        <v>0</v>
      </c>
      <c r="O7892" s="210">
        <f>O7841*'Usages industrie'!$O17*(1+'Usages industrie'!$P17)^(O$7822-$D$7822)/1000</f>
        <v>0</v>
      </c>
      <c r="P7892" s="210">
        <f>P7841*'Usages industrie'!$O17*(1+'Usages industrie'!$P17)^(P$7822-$D$7822)/1000</f>
        <v>0</v>
      </c>
      <c r="Q7892" s="210">
        <f>Q7841*'Usages industrie'!$O17*(1+'Usages industrie'!$P17)^(Q$7822-$D$7822)/1000</f>
        <v>0</v>
      </c>
      <c r="R7892" s="210">
        <f>R7841*'Usages industrie'!$O17*(1+'Usages industrie'!$P17)^(R$7822-$D$7822)/1000</f>
        <v>0</v>
      </c>
    </row>
    <row r="7893" spans="1:18" hidden="1" outlineLevel="2" x14ac:dyDescent="0.35">
      <c r="A7893" s="209" t="str">
        <f>'Usages industrie'!A18</f>
        <v>Usage industriel n°15</v>
      </c>
      <c r="B7893" s="209" t="s">
        <v>639</v>
      </c>
      <c r="C7893" s="209"/>
      <c r="D7893" s="210">
        <f>D7842*'Usages industrie'!$O18*(1+'Usages industrie'!$P18)^(D$7822-$D$7822)/1000</f>
        <v>0</v>
      </c>
      <c r="E7893" s="210">
        <f>E7842*'Usages industrie'!$O18*(1+'Usages industrie'!$P18)^(E$7822-$D$7822)/1000</f>
        <v>0</v>
      </c>
      <c r="F7893" s="210">
        <f>F7842*'Usages industrie'!$O18*(1+'Usages industrie'!$P18)^(F$7822-$D$7822)/1000</f>
        <v>0</v>
      </c>
      <c r="G7893" s="210">
        <f>G7842*'Usages industrie'!$O18*(1+'Usages industrie'!$P18)^(G$7822-$D$7822)/1000</f>
        <v>0</v>
      </c>
      <c r="H7893" s="210">
        <f>H7842*'Usages industrie'!$O18*(1+'Usages industrie'!$P18)^(H$7822-$D$7822)/1000</f>
        <v>0</v>
      </c>
      <c r="I7893" s="210">
        <f>I7842*'Usages industrie'!$O18*(1+'Usages industrie'!$P18)^(I$7822-$D$7822)/1000</f>
        <v>0</v>
      </c>
      <c r="J7893" s="210">
        <f>J7842*'Usages industrie'!$O18*(1+'Usages industrie'!$P18)^(J$7822-$D$7822)/1000</f>
        <v>0</v>
      </c>
      <c r="K7893" s="210">
        <f>K7842*'Usages industrie'!$O18*(1+'Usages industrie'!$P18)^(K$7822-$D$7822)/1000</f>
        <v>0</v>
      </c>
      <c r="L7893" s="210">
        <f>L7842*'Usages industrie'!$O18*(1+'Usages industrie'!$P18)^(L$7822-$D$7822)/1000</f>
        <v>0</v>
      </c>
      <c r="M7893" s="210">
        <f>M7842*'Usages industrie'!$O18*(1+'Usages industrie'!$P18)^(M$7822-$D$7822)/1000</f>
        <v>0</v>
      </c>
      <c r="N7893" s="210">
        <f>N7842*'Usages industrie'!$O18*(1+'Usages industrie'!$P18)^(N$7822-$D$7822)/1000</f>
        <v>0</v>
      </c>
      <c r="O7893" s="210">
        <f>O7842*'Usages industrie'!$O18*(1+'Usages industrie'!$P18)^(O$7822-$D$7822)/1000</f>
        <v>0</v>
      </c>
      <c r="P7893" s="210">
        <f>P7842*'Usages industrie'!$O18*(1+'Usages industrie'!$P18)^(P$7822-$D$7822)/1000</f>
        <v>0</v>
      </c>
      <c r="Q7893" s="210">
        <f>Q7842*'Usages industrie'!$O18*(1+'Usages industrie'!$P18)^(Q$7822-$D$7822)/1000</f>
        <v>0</v>
      </c>
      <c r="R7893" s="210">
        <f>R7842*'Usages industrie'!$O18*(1+'Usages industrie'!$P18)^(R$7822-$D$7822)/1000</f>
        <v>0</v>
      </c>
    </row>
    <row r="7894" spans="1:18" hidden="1" outlineLevel="2" x14ac:dyDescent="0.35">
      <c r="A7894" s="209" t="str">
        <f>'Usages industrie'!A19</f>
        <v>Usage industriel n°16</v>
      </c>
      <c r="B7894" s="209" t="s">
        <v>639</v>
      </c>
      <c r="C7894" s="209"/>
      <c r="D7894" s="210">
        <f>D7843*'Usages industrie'!$O19*(1+'Usages industrie'!$P19)^(D$7822-$D$7822)/1000</f>
        <v>0</v>
      </c>
      <c r="E7894" s="210">
        <f>E7843*'Usages industrie'!$O19*(1+'Usages industrie'!$P19)^(E$7822-$D$7822)/1000</f>
        <v>0</v>
      </c>
      <c r="F7894" s="210">
        <f>F7843*'Usages industrie'!$O19*(1+'Usages industrie'!$P19)^(F$7822-$D$7822)/1000</f>
        <v>0</v>
      </c>
      <c r="G7894" s="210">
        <f>G7843*'Usages industrie'!$O19*(1+'Usages industrie'!$P19)^(G$7822-$D$7822)/1000</f>
        <v>0</v>
      </c>
      <c r="H7894" s="210">
        <f>H7843*'Usages industrie'!$O19*(1+'Usages industrie'!$P19)^(H$7822-$D$7822)/1000</f>
        <v>0</v>
      </c>
      <c r="I7894" s="210">
        <f>I7843*'Usages industrie'!$O19*(1+'Usages industrie'!$P19)^(I$7822-$D$7822)/1000</f>
        <v>0</v>
      </c>
      <c r="J7894" s="210">
        <f>J7843*'Usages industrie'!$O19*(1+'Usages industrie'!$P19)^(J$7822-$D$7822)/1000</f>
        <v>0</v>
      </c>
      <c r="K7894" s="210">
        <f>K7843*'Usages industrie'!$O19*(1+'Usages industrie'!$P19)^(K$7822-$D$7822)/1000</f>
        <v>0</v>
      </c>
      <c r="L7894" s="210">
        <f>L7843*'Usages industrie'!$O19*(1+'Usages industrie'!$P19)^(L$7822-$D$7822)/1000</f>
        <v>0</v>
      </c>
      <c r="M7894" s="210">
        <f>M7843*'Usages industrie'!$O19*(1+'Usages industrie'!$P19)^(M$7822-$D$7822)/1000</f>
        <v>0</v>
      </c>
      <c r="N7894" s="210">
        <f>N7843*'Usages industrie'!$O19*(1+'Usages industrie'!$P19)^(N$7822-$D$7822)/1000</f>
        <v>0</v>
      </c>
      <c r="O7894" s="210">
        <f>O7843*'Usages industrie'!$O19*(1+'Usages industrie'!$P19)^(O$7822-$D$7822)/1000</f>
        <v>0</v>
      </c>
      <c r="P7894" s="210">
        <f>P7843*'Usages industrie'!$O19*(1+'Usages industrie'!$P19)^(P$7822-$D$7822)/1000</f>
        <v>0</v>
      </c>
      <c r="Q7894" s="210">
        <f>Q7843*'Usages industrie'!$O19*(1+'Usages industrie'!$P19)^(Q$7822-$D$7822)/1000</f>
        <v>0</v>
      </c>
      <c r="R7894" s="210">
        <f>R7843*'Usages industrie'!$O19*(1+'Usages industrie'!$P19)^(R$7822-$D$7822)/1000</f>
        <v>0</v>
      </c>
    </row>
    <row r="7895" spans="1:18" hidden="1" outlineLevel="2" x14ac:dyDescent="0.35">
      <c r="A7895" s="209" t="str">
        <f>'Usages industrie'!A20</f>
        <v>Usage industriel n°17</v>
      </c>
      <c r="B7895" s="209" t="s">
        <v>639</v>
      </c>
      <c r="C7895" s="209"/>
      <c r="D7895" s="210">
        <f>D7844*'Usages industrie'!$O20*(1+'Usages industrie'!$P20)^(D$7822-$D$7822)/1000</f>
        <v>0</v>
      </c>
      <c r="E7895" s="210">
        <f>E7844*'Usages industrie'!$O20*(1+'Usages industrie'!$P20)^(E$7822-$D$7822)/1000</f>
        <v>0</v>
      </c>
      <c r="F7895" s="210">
        <f>F7844*'Usages industrie'!$O20*(1+'Usages industrie'!$P20)^(F$7822-$D$7822)/1000</f>
        <v>0</v>
      </c>
      <c r="G7895" s="210">
        <f>G7844*'Usages industrie'!$O20*(1+'Usages industrie'!$P20)^(G$7822-$D$7822)/1000</f>
        <v>0</v>
      </c>
      <c r="H7895" s="210">
        <f>H7844*'Usages industrie'!$O20*(1+'Usages industrie'!$P20)^(H$7822-$D$7822)/1000</f>
        <v>0</v>
      </c>
      <c r="I7895" s="210">
        <f>I7844*'Usages industrie'!$O20*(1+'Usages industrie'!$P20)^(I$7822-$D$7822)/1000</f>
        <v>0</v>
      </c>
      <c r="J7895" s="210">
        <f>J7844*'Usages industrie'!$O20*(1+'Usages industrie'!$P20)^(J$7822-$D$7822)/1000</f>
        <v>0</v>
      </c>
      <c r="K7895" s="210">
        <f>K7844*'Usages industrie'!$O20*(1+'Usages industrie'!$P20)^(K$7822-$D$7822)/1000</f>
        <v>0</v>
      </c>
      <c r="L7895" s="210">
        <f>L7844*'Usages industrie'!$O20*(1+'Usages industrie'!$P20)^(L$7822-$D$7822)/1000</f>
        <v>0</v>
      </c>
      <c r="M7895" s="210">
        <f>M7844*'Usages industrie'!$O20*(1+'Usages industrie'!$P20)^(M$7822-$D$7822)/1000</f>
        <v>0</v>
      </c>
      <c r="N7895" s="210">
        <f>N7844*'Usages industrie'!$O20*(1+'Usages industrie'!$P20)^(N$7822-$D$7822)/1000</f>
        <v>0</v>
      </c>
      <c r="O7895" s="210">
        <f>O7844*'Usages industrie'!$O20*(1+'Usages industrie'!$P20)^(O$7822-$D$7822)/1000</f>
        <v>0</v>
      </c>
      <c r="P7895" s="210">
        <f>P7844*'Usages industrie'!$O20*(1+'Usages industrie'!$P20)^(P$7822-$D$7822)/1000</f>
        <v>0</v>
      </c>
      <c r="Q7895" s="210">
        <f>Q7844*'Usages industrie'!$O20*(1+'Usages industrie'!$P20)^(Q$7822-$D$7822)/1000</f>
        <v>0</v>
      </c>
      <c r="R7895" s="210">
        <f>R7844*'Usages industrie'!$O20*(1+'Usages industrie'!$P20)^(R$7822-$D$7822)/1000</f>
        <v>0</v>
      </c>
    </row>
    <row r="7896" spans="1:18" hidden="1" outlineLevel="2" x14ac:dyDescent="0.35">
      <c r="A7896" s="209" t="str">
        <f>'Usages industrie'!A21</f>
        <v>Usage industriel n°18</v>
      </c>
      <c r="B7896" s="209" t="s">
        <v>639</v>
      </c>
      <c r="C7896" s="209"/>
      <c r="D7896" s="210">
        <f>D7845*'Usages industrie'!$O21*(1+'Usages industrie'!$P21)^(D$7822-$D$7822)/1000</f>
        <v>0</v>
      </c>
      <c r="E7896" s="210">
        <f>E7845*'Usages industrie'!$O21*(1+'Usages industrie'!$P21)^(E$7822-$D$7822)/1000</f>
        <v>0</v>
      </c>
      <c r="F7896" s="210">
        <f>F7845*'Usages industrie'!$O21*(1+'Usages industrie'!$P21)^(F$7822-$D$7822)/1000</f>
        <v>0</v>
      </c>
      <c r="G7896" s="210">
        <f>G7845*'Usages industrie'!$O21*(1+'Usages industrie'!$P21)^(G$7822-$D$7822)/1000</f>
        <v>0</v>
      </c>
      <c r="H7896" s="210">
        <f>H7845*'Usages industrie'!$O21*(1+'Usages industrie'!$P21)^(H$7822-$D$7822)/1000</f>
        <v>0</v>
      </c>
      <c r="I7896" s="210">
        <f>I7845*'Usages industrie'!$O21*(1+'Usages industrie'!$P21)^(I$7822-$D$7822)/1000</f>
        <v>0</v>
      </c>
      <c r="J7896" s="210">
        <f>J7845*'Usages industrie'!$O21*(1+'Usages industrie'!$P21)^(J$7822-$D$7822)/1000</f>
        <v>0</v>
      </c>
      <c r="K7896" s="210">
        <f>K7845*'Usages industrie'!$O21*(1+'Usages industrie'!$P21)^(K$7822-$D$7822)/1000</f>
        <v>0</v>
      </c>
      <c r="L7896" s="210">
        <f>L7845*'Usages industrie'!$O21*(1+'Usages industrie'!$P21)^(L$7822-$D$7822)/1000</f>
        <v>0</v>
      </c>
      <c r="M7896" s="210">
        <f>M7845*'Usages industrie'!$O21*(1+'Usages industrie'!$P21)^(M$7822-$D$7822)/1000</f>
        <v>0</v>
      </c>
      <c r="N7896" s="210">
        <f>N7845*'Usages industrie'!$O21*(1+'Usages industrie'!$P21)^(N$7822-$D$7822)/1000</f>
        <v>0</v>
      </c>
      <c r="O7896" s="210">
        <f>O7845*'Usages industrie'!$O21*(1+'Usages industrie'!$P21)^(O$7822-$D$7822)/1000</f>
        <v>0</v>
      </c>
      <c r="P7896" s="210">
        <f>P7845*'Usages industrie'!$O21*(1+'Usages industrie'!$P21)^(P$7822-$D$7822)/1000</f>
        <v>0</v>
      </c>
      <c r="Q7896" s="210">
        <f>Q7845*'Usages industrie'!$O21*(1+'Usages industrie'!$P21)^(Q$7822-$D$7822)/1000</f>
        <v>0</v>
      </c>
      <c r="R7896" s="210">
        <f>R7845*'Usages industrie'!$O21*(1+'Usages industrie'!$P21)^(R$7822-$D$7822)/1000</f>
        <v>0</v>
      </c>
    </row>
    <row r="7897" spans="1:18" hidden="1" outlineLevel="2" x14ac:dyDescent="0.35">
      <c r="A7897" s="209" t="str">
        <f>'Usages industrie'!A22</f>
        <v>Usage industriel n°19</v>
      </c>
      <c r="B7897" s="209" t="s">
        <v>639</v>
      </c>
      <c r="C7897" s="209"/>
      <c r="D7897" s="210">
        <f>D7846*'Usages industrie'!$O22*(1+'Usages industrie'!$P22)^(D$7822-$D$7822)/1000</f>
        <v>0</v>
      </c>
      <c r="E7897" s="210">
        <f>E7846*'Usages industrie'!$O22*(1+'Usages industrie'!$P22)^(E$7822-$D$7822)/1000</f>
        <v>0</v>
      </c>
      <c r="F7897" s="210">
        <f>F7846*'Usages industrie'!$O22*(1+'Usages industrie'!$P22)^(F$7822-$D$7822)/1000</f>
        <v>0</v>
      </c>
      <c r="G7897" s="210">
        <f>G7846*'Usages industrie'!$O22*(1+'Usages industrie'!$P22)^(G$7822-$D$7822)/1000</f>
        <v>0</v>
      </c>
      <c r="H7897" s="210">
        <f>H7846*'Usages industrie'!$O22*(1+'Usages industrie'!$P22)^(H$7822-$D$7822)/1000</f>
        <v>0</v>
      </c>
      <c r="I7897" s="210">
        <f>I7846*'Usages industrie'!$O22*(1+'Usages industrie'!$P22)^(I$7822-$D$7822)/1000</f>
        <v>0</v>
      </c>
      <c r="J7897" s="210">
        <f>J7846*'Usages industrie'!$O22*(1+'Usages industrie'!$P22)^(J$7822-$D$7822)/1000</f>
        <v>0</v>
      </c>
      <c r="K7897" s="210">
        <f>K7846*'Usages industrie'!$O22*(1+'Usages industrie'!$P22)^(K$7822-$D$7822)/1000</f>
        <v>0</v>
      </c>
      <c r="L7897" s="210">
        <f>L7846*'Usages industrie'!$O22*(1+'Usages industrie'!$P22)^(L$7822-$D$7822)/1000</f>
        <v>0</v>
      </c>
      <c r="M7897" s="210">
        <f>M7846*'Usages industrie'!$O22*(1+'Usages industrie'!$P22)^(M$7822-$D$7822)/1000</f>
        <v>0</v>
      </c>
      <c r="N7897" s="210">
        <f>N7846*'Usages industrie'!$O22*(1+'Usages industrie'!$P22)^(N$7822-$D$7822)/1000</f>
        <v>0</v>
      </c>
      <c r="O7897" s="210">
        <f>O7846*'Usages industrie'!$O22*(1+'Usages industrie'!$P22)^(O$7822-$D$7822)/1000</f>
        <v>0</v>
      </c>
      <c r="P7897" s="210">
        <f>P7846*'Usages industrie'!$O22*(1+'Usages industrie'!$P22)^(P$7822-$D$7822)/1000</f>
        <v>0</v>
      </c>
      <c r="Q7897" s="210">
        <f>Q7846*'Usages industrie'!$O22*(1+'Usages industrie'!$P22)^(Q$7822-$D$7822)/1000</f>
        <v>0</v>
      </c>
      <c r="R7897" s="210">
        <f>R7846*'Usages industrie'!$O22*(1+'Usages industrie'!$P22)^(R$7822-$D$7822)/1000</f>
        <v>0</v>
      </c>
    </row>
    <row r="7898" spans="1:18" hidden="1" outlineLevel="2" x14ac:dyDescent="0.35">
      <c r="A7898" s="209" t="str">
        <f>'Usages industrie'!A23</f>
        <v>Usage industriel n°20</v>
      </c>
      <c r="B7898" s="209" t="s">
        <v>639</v>
      </c>
      <c r="C7898" s="209"/>
      <c r="D7898" s="210">
        <f>D7847*'Usages industrie'!$O23*(1+'Usages industrie'!$P23)^(D$7822-$D$7822)/1000</f>
        <v>0</v>
      </c>
      <c r="E7898" s="210">
        <f>E7847*'Usages industrie'!$O23*(1+'Usages industrie'!$P23)^(E$7822-$D$7822)/1000</f>
        <v>0</v>
      </c>
      <c r="F7898" s="210">
        <f>F7847*'Usages industrie'!$O23*(1+'Usages industrie'!$P23)^(F$7822-$D$7822)/1000</f>
        <v>0</v>
      </c>
      <c r="G7898" s="210">
        <f>G7847*'Usages industrie'!$O23*(1+'Usages industrie'!$P23)^(G$7822-$D$7822)/1000</f>
        <v>0</v>
      </c>
      <c r="H7898" s="210">
        <f>H7847*'Usages industrie'!$O23*(1+'Usages industrie'!$P23)^(H$7822-$D$7822)/1000</f>
        <v>0</v>
      </c>
      <c r="I7898" s="210">
        <f>I7847*'Usages industrie'!$O23*(1+'Usages industrie'!$P23)^(I$7822-$D$7822)/1000</f>
        <v>0</v>
      </c>
      <c r="J7898" s="210">
        <f>J7847*'Usages industrie'!$O23*(1+'Usages industrie'!$P23)^(J$7822-$D$7822)/1000</f>
        <v>0</v>
      </c>
      <c r="K7898" s="210">
        <f>K7847*'Usages industrie'!$O23*(1+'Usages industrie'!$P23)^(K$7822-$D$7822)/1000</f>
        <v>0</v>
      </c>
      <c r="L7898" s="210">
        <f>L7847*'Usages industrie'!$O23*(1+'Usages industrie'!$P23)^(L$7822-$D$7822)/1000</f>
        <v>0</v>
      </c>
      <c r="M7898" s="210">
        <f>M7847*'Usages industrie'!$O23*(1+'Usages industrie'!$P23)^(M$7822-$D$7822)/1000</f>
        <v>0</v>
      </c>
      <c r="N7898" s="210">
        <f>N7847*'Usages industrie'!$O23*(1+'Usages industrie'!$P23)^(N$7822-$D$7822)/1000</f>
        <v>0</v>
      </c>
      <c r="O7898" s="210">
        <f>O7847*'Usages industrie'!$O23*(1+'Usages industrie'!$P23)^(O$7822-$D$7822)/1000</f>
        <v>0</v>
      </c>
      <c r="P7898" s="210">
        <f>P7847*'Usages industrie'!$O23*(1+'Usages industrie'!$P23)^(P$7822-$D$7822)/1000</f>
        <v>0</v>
      </c>
      <c r="Q7898" s="210">
        <f>Q7847*'Usages industrie'!$O23*(1+'Usages industrie'!$P23)^(Q$7822-$D$7822)/1000</f>
        <v>0</v>
      </c>
      <c r="R7898" s="210">
        <f>R7847*'Usages industrie'!$O23*(1+'Usages industrie'!$P23)^(R$7822-$D$7822)/1000</f>
        <v>0</v>
      </c>
    </row>
    <row r="7899" spans="1:18" hidden="1" outlineLevel="2" x14ac:dyDescent="0.35">
      <c r="A7899" s="209" t="str">
        <f>'Usages industrie'!A24</f>
        <v>Usage industriel n°21</v>
      </c>
      <c r="B7899" s="209" t="s">
        <v>639</v>
      </c>
      <c r="C7899" s="209"/>
      <c r="D7899" s="210">
        <f>D7848*'Usages industrie'!$O24*(1+'Usages industrie'!$P24)^(D$7822-$D$7822)/1000</f>
        <v>0</v>
      </c>
      <c r="E7899" s="210">
        <f>E7848*'Usages industrie'!$O24*(1+'Usages industrie'!$P24)^(E$7822-$D$7822)/1000</f>
        <v>0</v>
      </c>
      <c r="F7899" s="210">
        <f>F7848*'Usages industrie'!$O24*(1+'Usages industrie'!$P24)^(F$7822-$D$7822)/1000</f>
        <v>0</v>
      </c>
      <c r="G7899" s="210">
        <f>G7848*'Usages industrie'!$O24*(1+'Usages industrie'!$P24)^(G$7822-$D$7822)/1000</f>
        <v>0</v>
      </c>
      <c r="H7899" s="210">
        <f>H7848*'Usages industrie'!$O24*(1+'Usages industrie'!$P24)^(H$7822-$D$7822)/1000</f>
        <v>0</v>
      </c>
      <c r="I7899" s="210">
        <f>I7848*'Usages industrie'!$O24*(1+'Usages industrie'!$P24)^(I$7822-$D$7822)/1000</f>
        <v>0</v>
      </c>
      <c r="J7899" s="210">
        <f>J7848*'Usages industrie'!$O24*(1+'Usages industrie'!$P24)^(J$7822-$D$7822)/1000</f>
        <v>0</v>
      </c>
      <c r="K7899" s="210">
        <f>K7848*'Usages industrie'!$O24*(1+'Usages industrie'!$P24)^(K$7822-$D$7822)/1000</f>
        <v>0</v>
      </c>
      <c r="L7899" s="210">
        <f>L7848*'Usages industrie'!$O24*(1+'Usages industrie'!$P24)^(L$7822-$D$7822)/1000</f>
        <v>0</v>
      </c>
      <c r="M7899" s="210">
        <f>M7848*'Usages industrie'!$O24*(1+'Usages industrie'!$P24)^(M$7822-$D$7822)/1000</f>
        <v>0</v>
      </c>
      <c r="N7899" s="210">
        <f>N7848*'Usages industrie'!$O24*(1+'Usages industrie'!$P24)^(N$7822-$D$7822)/1000</f>
        <v>0</v>
      </c>
      <c r="O7899" s="210">
        <f>O7848*'Usages industrie'!$O24*(1+'Usages industrie'!$P24)^(O$7822-$D$7822)/1000</f>
        <v>0</v>
      </c>
      <c r="P7899" s="210">
        <f>P7848*'Usages industrie'!$O24*(1+'Usages industrie'!$P24)^(P$7822-$D$7822)/1000</f>
        <v>0</v>
      </c>
      <c r="Q7899" s="210">
        <f>Q7848*'Usages industrie'!$O24*(1+'Usages industrie'!$P24)^(Q$7822-$D$7822)/1000</f>
        <v>0</v>
      </c>
      <c r="R7899" s="210">
        <f>R7848*'Usages industrie'!$O24*(1+'Usages industrie'!$P24)^(R$7822-$D$7822)/1000</f>
        <v>0</v>
      </c>
    </row>
    <row r="7900" spans="1:18" hidden="1" outlineLevel="2" x14ac:dyDescent="0.35">
      <c r="A7900" s="209" t="str">
        <f>'Usages industrie'!A25</f>
        <v>Usage industriel n°22</v>
      </c>
      <c r="B7900" s="209" t="s">
        <v>639</v>
      </c>
      <c r="C7900" s="209"/>
      <c r="D7900" s="210">
        <f>D7849*'Usages industrie'!$O25*(1+'Usages industrie'!$P25)^(D$7822-$D$7822)/1000</f>
        <v>0</v>
      </c>
      <c r="E7900" s="210">
        <f>E7849*'Usages industrie'!$O25*(1+'Usages industrie'!$P25)^(E$7822-$D$7822)/1000</f>
        <v>0</v>
      </c>
      <c r="F7900" s="210">
        <f>F7849*'Usages industrie'!$O25*(1+'Usages industrie'!$P25)^(F$7822-$D$7822)/1000</f>
        <v>0</v>
      </c>
      <c r="G7900" s="210">
        <f>G7849*'Usages industrie'!$O25*(1+'Usages industrie'!$P25)^(G$7822-$D$7822)/1000</f>
        <v>0</v>
      </c>
      <c r="H7900" s="210">
        <f>H7849*'Usages industrie'!$O25*(1+'Usages industrie'!$P25)^(H$7822-$D$7822)/1000</f>
        <v>0</v>
      </c>
      <c r="I7900" s="210">
        <f>I7849*'Usages industrie'!$O25*(1+'Usages industrie'!$P25)^(I$7822-$D$7822)/1000</f>
        <v>0</v>
      </c>
      <c r="J7900" s="210">
        <f>J7849*'Usages industrie'!$O25*(1+'Usages industrie'!$P25)^(J$7822-$D$7822)/1000</f>
        <v>0</v>
      </c>
      <c r="K7900" s="210">
        <f>K7849*'Usages industrie'!$O25*(1+'Usages industrie'!$P25)^(K$7822-$D$7822)/1000</f>
        <v>0</v>
      </c>
      <c r="L7900" s="210">
        <f>L7849*'Usages industrie'!$O25*(1+'Usages industrie'!$P25)^(L$7822-$D$7822)/1000</f>
        <v>0</v>
      </c>
      <c r="M7900" s="210">
        <f>M7849*'Usages industrie'!$O25*(1+'Usages industrie'!$P25)^(M$7822-$D$7822)/1000</f>
        <v>0</v>
      </c>
      <c r="N7900" s="210">
        <f>N7849*'Usages industrie'!$O25*(1+'Usages industrie'!$P25)^(N$7822-$D$7822)/1000</f>
        <v>0</v>
      </c>
      <c r="O7900" s="210">
        <f>O7849*'Usages industrie'!$O25*(1+'Usages industrie'!$P25)^(O$7822-$D$7822)/1000</f>
        <v>0</v>
      </c>
      <c r="P7900" s="210">
        <f>P7849*'Usages industrie'!$O25*(1+'Usages industrie'!$P25)^(P$7822-$D$7822)/1000</f>
        <v>0</v>
      </c>
      <c r="Q7900" s="210">
        <f>Q7849*'Usages industrie'!$O25*(1+'Usages industrie'!$P25)^(Q$7822-$D$7822)/1000</f>
        <v>0</v>
      </c>
      <c r="R7900" s="210">
        <f>R7849*'Usages industrie'!$O25*(1+'Usages industrie'!$P25)^(R$7822-$D$7822)/1000</f>
        <v>0</v>
      </c>
    </row>
    <row r="7901" spans="1:18" hidden="1" outlineLevel="2" x14ac:dyDescent="0.35">
      <c r="A7901" s="209" t="str">
        <f>'Usages industrie'!A26</f>
        <v>Usage industriel n°23</v>
      </c>
      <c r="B7901" s="209" t="s">
        <v>639</v>
      </c>
      <c r="C7901" s="209"/>
      <c r="D7901" s="210">
        <f>D7850*'Usages industrie'!$O26*(1+'Usages industrie'!$P26)^(D$7822-$D$7822)/1000</f>
        <v>0</v>
      </c>
      <c r="E7901" s="210">
        <f>E7850*'Usages industrie'!$O26*(1+'Usages industrie'!$P26)^(E$7822-$D$7822)/1000</f>
        <v>0</v>
      </c>
      <c r="F7901" s="210">
        <f>F7850*'Usages industrie'!$O26*(1+'Usages industrie'!$P26)^(F$7822-$D$7822)/1000</f>
        <v>0</v>
      </c>
      <c r="G7901" s="210">
        <f>G7850*'Usages industrie'!$O26*(1+'Usages industrie'!$P26)^(G$7822-$D$7822)/1000</f>
        <v>0</v>
      </c>
      <c r="H7901" s="210">
        <f>H7850*'Usages industrie'!$O26*(1+'Usages industrie'!$P26)^(H$7822-$D$7822)/1000</f>
        <v>0</v>
      </c>
      <c r="I7901" s="210">
        <f>I7850*'Usages industrie'!$O26*(1+'Usages industrie'!$P26)^(I$7822-$D$7822)/1000</f>
        <v>0</v>
      </c>
      <c r="J7901" s="210">
        <f>J7850*'Usages industrie'!$O26*(1+'Usages industrie'!$P26)^(J$7822-$D$7822)/1000</f>
        <v>0</v>
      </c>
      <c r="K7901" s="210">
        <f>K7850*'Usages industrie'!$O26*(1+'Usages industrie'!$P26)^(K$7822-$D$7822)/1000</f>
        <v>0</v>
      </c>
      <c r="L7901" s="210">
        <f>L7850*'Usages industrie'!$O26*(1+'Usages industrie'!$P26)^(L$7822-$D$7822)/1000</f>
        <v>0</v>
      </c>
      <c r="M7901" s="210">
        <f>M7850*'Usages industrie'!$O26*(1+'Usages industrie'!$P26)^(M$7822-$D$7822)/1000</f>
        <v>0</v>
      </c>
      <c r="N7901" s="210">
        <f>N7850*'Usages industrie'!$O26*(1+'Usages industrie'!$P26)^(N$7822-$D$7822)/1000</f>
        <v>0</v>
      </c>
      <c r="O7901" s="210">
        <f>O7850*'Usages industrie'!$O26*(1+'Usages industrie'!$P26)^(O$7822-$D$7822)/1000</f>
        <v>0</v>
      </c>
      <c r="P7901" s="210">
        <f>P7850*'Usages industrie'!$O26*(1+'Usages industrie'!$P26)^(P$7822-$D$7822)/1000</f>
        <v>0</v>
      </c>
      <c r="Q7901" s="210">
        <f>Q7850*'Usages industrie'!$O26*(1+'Usages industrie'!$P26)^(Q$7822-$D$7822)/1000</f>
        <v>0</v>
      </c>
      <c r="R7901" s="210">
        <f>R7850*'Usages industrie'!$O26*(1+'Usages industrie'!$P26)^(R$7822-$D$7822)/1000</f>
        <v>0</v>
      </c>
    </row>
    <row r="7902" spans="1:18" hidden="1" outlineLevel="2" x14ac:dyDescent="0.35">
      <c r="A7902" s="209" t="str">
        <f>'Usages industrie'!A27</f>
        <v>Usage industriel n°24</v>
      </c>
      <c r="B7902" s="209" t="s">
        <v>639</v>
      </c>
      <c r="C7902" s="209"/>
      <c r="D7902" s="210">
        <f>D7851*'Usages industrie'!$O27*(1+'Usages industrie'!$P27)^(D$7822-$D$7822)/1000</f>
        <v>0</v>
      </c>
      <c r="E7902" s="210">
        <f>E7851*'Usages industrie'!$O27*(1+'Usages industrie'!$P27)^(E$7822-$D$7822)/1000</f>
        <v>0</v>
      </c>
      <c r="F7902" s="210">
        <f>F7851*'Usages industrie'!$O27*(1+'Usages industrie'!$P27)^(F$7822-$D$7822)/1000</f>
        <v>0</v>
      </c>
      <c r="G7902" s="210">
        <f>G7851*'Usages industrie'!$O27*(1+'Usages industrie'!$P27)^(G$7822-$D$7822)/1000</f>
        <v>0</v>
      </c>
      <c r="H7902" s="210">
        <f>H7851*'Usages industrie'!$O27*(1+'Usages industrie'!$P27)^(H$7822-$D$7822)/1000</f>
        <v>0</v>
      </c>
      <c r="I7902" s="210">
        <f>I7851*'Usages industrie'!$O27*(1+'Usages industrie'!$P27)^(I$7822-$D$7822)/1000</f>
        <v>0</v>
      </c>
      <c r="J7902" s="210">
        <f>J7851*'Usages industrie'!$O27*(1+'Usages industrie'!$P27)^(J$7822-$D$7822)/1000</f>
        <v>0</v>
      </c>
      <c r="K7902" s="210">
        <f>K7851*'Usages industrie'!$O27*(1+'Usages industrie'!$P27)^(K$7822-$D$7822)/1000</f>
        <v>0</v>
      </c>
      <c r="L7902" s="210">
        <f>L7851*'Usages industrie'!$O27*(1+'Usages industrie'!$P27)^(L$7822-$D$7822)/1000</f>
        <v>0</v>
      </c>
      <c r="M7902" s="210">
        <f>M7851*'Usages industrie'!$O27*(1+'Usages industrie'!$P27)^(M$7822-$D$7822)/1000</f>
        <v>0</v>
      </c>
      <c r="N7902" s="210">
        <f>N7851*'Usages industrie'!$O27*(1+'Usages industrie'!$P27)^(N$7822-$D$7822)/1000</f>
        <v>0</v>
      </c>
      <c r="O7902" s="210">
        <f>O7851*'Usages industrie'!$O27*(1+'Usages industrie'!$P27)^(O$7822-$D$7822)/1000</f>
        <v>0</v>
      </c>
      <c r="P7902" s="210">
        <f>P7851*'Usages industrie'!$O27*(1+'Usages industrie'!$P27)^(P$7822-$D$7822)/1000</f>
        <v>0</v>
      </c>
      <c r="Q7902" s="210">
        <f>Q7851*'Usages industrie'!$O27*(1+'Usages industrie'!$P27)^(Q$7822-$D$7822)/1000</f>
        <v>0</v>
      </c>
      <c r="R7902" s="210">
        <f>R7851*'Usages industrie'!$O27*(1+'Usages industrie'!$P27)^(R$7822-$D$7822)/1000</f>
        <v>0</v>
      </c>
    </row>
    <row r="7903" spans="1:18" hidden="1" outlineLevel="2" x14ac:dyDescent="0.35">
      <c r="A7903" s="209" t="str">
        <f>'Usages industrie'!A28</f>
        <v>Usage industriel n°25</v>
      </c>
      <c r="B7903" s="209" t="s">
        <v>639</v>
      </c>
      <c r="C7903" s="209"/>
      <c r="D7903" s="210">
        <f>D7852*'Usages industrie'!$O28*(1+'Usages industrie'!$P28)^(D$7822-$D$7822)/1000</f>
        <v>0</v>
      </c>
      <c r="E7903" s="210">
        <f>E7852*'Usages industrie'!$O28*(1+'Usages industrie'!$P28)^(E$7822-$D$7822)/1000</f>
        <v>0</v>
      </c>
      <c r="F7903" s="210">
        <f>F7852*'Usages industrie'!$O28*(1+'Usages industrie'!$P28)^(F$7822-$D$7822)/1000</f>
        <v>0</v>
      </c>
      <c r="G7903" s="210">
        <f>G7852*'Usages industrie'!$O28*(1+'Usages industrie'!$P28)^(G$7822-$D$7822)/1000</f>
        <v>0</v>
      </c>
      <c r="H7903" s="210">
        <f>H7852*'Usages industrie'!$O28*(1+'Usages industrie'!$P28)^(H$7822-$D$7822)/1000</f>
        <v>0</v>
      </c>
      <c r="I7903" s="210">
        <f>I7852*'Usages industrie'!$O28*(1+'Usages industrie'!$P28)^(I$7822-$D$7822)/1000</f>
        <v>0</v>
      </c>
      <c r="J7903" s="210">
        <f>J7852*'Usages industrie'!$O28*(1+'Usages industrie'!$P28)^(J$7822-$D$7822)/1000</f>
        <v>0</v>
      </c>
      <c r="K7903" s="210">
        <f>K7852*'Usages industrie'!$O28*(1+'Usages industrie'!$P28)^(K$7822-$D$7822)/1000</f>
        <v>0</v>
      </c>
      <c r="L7903" s="210">
        <f>L7852*'Usages industrie'!$O28*(1+'Usages industrie'!$P28)^(L$7822-$D$7822)/1000</f>
        <v>0</v>
      </c>
      <c r="M7903" s="210">
        <f>M7852*'Usages industrie'!$O28*(1+'Usages industrie'!$P28)^(M$7822-$D$7822)/1000</f>
        <v>0</v>
      </c>
      <c r="N7903" s="210">
        <f>N7852*'Usages industrie'!$O28*(1+'Usages industrie'!$P28)^(N$7822-$D$7822)/1000</f>
        <v>0</v>
      </c>
      <c r="O7903" s="210">
        <f>O7852*'Usages industrie'!$O28*(1+'Usages industrie'!$P28)^(O$7822-$D$7822)/1000</f>
        <v>0</v>
      </c>
      <c r="P7903" s="210">
        <f>P7852*'Usages industrie'!$O28*(1+'Usages industrie'!$P28)^(P$7822-$D$7822)/1000</f>
        <v>0</v>
      </c>
      <c r="Q7903" s="210">
        <f>Q7852*'Usages industrie'!$O28*(1+'Usages industrie'!$P28)^(Q$7822-$D$7822)/1000</f>
        <v>0</v>
      </c>
      <c r="R7903" s="210">
        <f>R7852*'Usages industrie'!$O28*(1+'Usages industrie'!$P28)^(R$7822-$D$7822)/1000</f>
        <v>0</v>
      </c>
    </row>
    <row r="7904" spans="1:18" hidden="1" outlineLevel="2" x14ac:dyDescent="0.35">
      <c r="A7904" s="209" t="str">
        <f>'Usages industrie'!A29</f>
        <v>Usage industriel n°26</v>
      </c>
      <c r="B7904" s="209" t="s">
        <v>639</v>
      </c>
      <c r="C7904" s="209"/>
      <c r="D7904" s="210">
        <f>D7853*'Usages industrie'!$O29*(1+'Usages industrie'!$P29)^(D$7822-$D$7822)/1000</f>
        <v>0</v>
      </c>
      <c r="E7904" s="210">
        <f>E7853*'Usages industrie'!$O29*(1+'Usages industrie'!$P29)^(E$7822-$D$7822)/1000</f>
        <v>0</v>
      </c>
      <c r="F7904" s="210">
        <f>F7853*'Usages industrie'!$O29*(1+'Usages industrie'!$P29)^(F$7822-$D$7822)/1000</f>
        <v>0</v>
      </c>
      <c r="G7904" s="210">
        <f>G7853*'Usages industrie'!$O29*(1+'Usages industrie'!$P29)^(G$7822-$D$7822)/1000</f>
        <v>0</v>
      </c>
      <c r="H7904" s="210">
        <f>H7853*'Usages industrie'!$O29*(1+'Usages industrie'!$P29)^(H$7822-$D$7822)/1000</f>
        <v>0</v>
      </c>
      <c r="I7904" s="210">
        <f>I7853*'Usages industrie'!$O29*(1+'Usages industrie'!$P29)^(I$7822-$D$7822)/1000</f>
        <v>0</v>
      </c>
      <c r="J7904" s="210">
        <f>J7853*'Usages industrie'!$O29*(1+'Usages industrie'!$P29)^(J$7822-$D$7822)/1000</f>
        <v>0</v>
      </c>
      <c r="K7904" s="210">
        <f>K7853*'Usages industrie'!$O29*(1+'Usages industrie'!$P29)^(K$7822-$D$7822)/1000</f>
        <v>0</v>
      </c>
      <c r="L7904" s="210">
        <f>L7853*'Usages industrie'!$O29*(1+'Usages industrie'!$P29)^(L$7822-$D$7822)/1000</f>
        <v>0</v>
      </c>
      <c r="M7904" s="210">
        <f>M7853*'Usages industrie'!$O29*(1+'Usages industrie'!$P29)^(M$7822-$D$7822)/1000</f>
        <v>0</v>
      </c>
      <c r="N7904" s="210">
        <f>N7853*'Usages industrie'!$O29*(1+'Usages industrie'!$P29)^(N$7822-$D$7822)/1000</f>
        <v>0</v>
      </c>
      <c r="O7904" s="210">
        <f>O7853*'Usages industrie'!$O29*(1+'Usages industrie'!$P29)^(O$7822-$D$7822)/1000</f>
        <v>0</v>
      </c>
      <c r="P7904" s="210">
        <f>P7853*'Usages industrie'!$O29*(1+'Usages industrie'!$P29)^(P$7822-$D$7822)/1000</f>
        <v>0</v>
      </c>
      <c r="Q7904" s="210">
        <f>Q7853*'Usages industrie'!$O29*(1+'Usages industrie'!$P29)^(Q$7822-$D$7822)/1000</f>
        <v>0</v>
      </c>
      <c r="R7904" s="210">
        <f>R7853*'Usages industrie'!$O29*(1+'Usages industrie'!$P29)^(R$7822-$D$7822)/1000</f>
        <v>0</v>
      </c>
    </row>
    <row r="7905" spans="1:18" hidden="1" outlineLevel="2" x14ac:dyDescent="0.35">
      <c r="A7905" s="209" t="str">
        <f>'Usages industrie'!A30</f>
        <v>Usage industriel n°27</v>
      </c>
      <c r="B7905" s="209" t="s">
        <v>639</v>
      </c>
      <c r="C7905" s="209"/>
      <c r="D7905" s="210">
        <f>D7854*'Usages industrie'!$O30*(1+'Usages industrie'!$P30)^(D$7822-$D$7822)/1000</f>
        <v>0</v>
      </c>
      <c r="E7905" s="210">
        <f>E7854*'Usages industrie'!$O30*(1+'Usages industrie'!$P30)^(E$7822-$D$7822)/1000</f>
        <v>0</v>
      </c>
      <c r="F7905" s="210">
        <f>F7854*'Usages industrie'!$O30*(1+'Usages industrie'!$P30)^(F$7822-$D$7822)/1000</f>
        <v>0</v>
      </c>
      <c r="G7905" s="210">
        <f>G7854*'Usages industrie'!$O30*(1+'Usages industrie'!$P30)^(G$7822-$D$7822)/1000</f>
        <v>0</v>
      </c>
      <c r="H7905" s="210">
        <f>H7854*'Usages industrie'!$O30*(1+'Usages industrie'!$P30)^(H$7822-$D$7822)/1000</f>
        <v>0</v>
      </c>
      <c r="I7905" s="210">
        <f>I7854*'Usages industrie'!$O30*(1+'Usages industrie'!$P30)^(I$7822-$D$7822)/1000</f>
        <v>0</v>
      </c>
      <c r="J7905" s="210">
        <f>J7854*'Usages industrie'!$O30*(1+'Usages industrie'!$P30)^(J$7822-$D$7822)/1000</f>
        <v>0</v>
      </c>
      <c r="K7905" s="210">
        <f>K7854*'Usages industrie'!$O30*(1+'Usages industrie'!$P30)^(K$7822-$D$7822)/1000</f>
        <v>0</v>
      </c>
      <c r="L7905" s="210">
        <f>L7854*'Usages industrie'!$O30*(1+'Usages industrie'!$P30)^(L$7822-$D$7822)/1000</f>
        <v>0</v>
      </c>
      <c r="M7905" s="210">
        <f>M7854*'Usages industrie'!$O30*(1+'Usages industrie'!$P30)^(M$7822-$D$7822)/1000</f>
        <v>0</v>
      </c>
      <c r="N7905" s="210">
        <f>N7854*'Usages industrie'!$O30*(1+'Usages industrie'!$P30)^(N$7822-$D$7822)/1000</f>
        <v>0</v>
      </c>
      <c r="O7905" s="210">
        <f>O7854*'Usages industrie'!$O30*(1+'Usages industrie'!$P30)^(O$7822-$D$7822)/1000</f>
        <v>0</v>
      </c>
      <c r="P7905" s="210">
        <f>P7854*'Usages industrie'!$O30*(1+'Usages industrie'!$P30)^(P$7822-$D$7822)/1000</f>
        <v>0</v>
      </c>
      <c r="Q7905" s="210">
        <f>Q7854*'Usages industrie'!$O30*(1+'Usages industrie'!$P30)^(Q$7822-$D$7822)/1000</f>
        <v>0</v>
      </c>
      <c r="R7905" s="210">
        <f>R7854*'Usages industrie'!$O30*(1+'Usages industrie'!$P30)^(R$7822-$D$7822)/1000</f>
        <v>0</v>
      </c>
    </row>
    <row r="7906" spans="1:18" hidden="1" outlineLevel="2" x14ac:dyDescent="0.35">
      <c r="A7906" s="209" t="str">
        <f>'Usages industrie'!A31</f>
        <v>Usage industriel n°28</v>
      </c>
      <c r="B7906" s="209" t="s">
        <v>639</v>
      </c>
      <c r="C7906" s="209"/>
      <c r="D7906" s="210">
        <f>D7855*'Usages industrie'!$O31*(1+'Usages industrie'!$P31)^(D$7822-$D$7822)/1000</f>
        <v>0</v>
      </c>
      <c r="E7906" s="210">
        <f>E7855*'Usages industrie'!$O31*(1+'Usages industrie'!$P31)^(E$7822-$D$7822)/1000</f>
        <v>0</v>
      </c>
      <c r="F7906" s="210">
        <f>F7855*'Usages industrie'!$O31*(1+'Usages industrie'!$P31)^(F$7822-$D$7822)/1000</f>
        <v>0</v>
      </c>
      <c r="G7906" s="210">
        <f>G7855*'Usages industrie'!$O31*(1+'Usages industrie'!$P31)^(G$7822-$D$7822)/1000</f>
        <v>0</v>
      </c>
      <c r="H7906" s="210">
        <f>H7855*'Usages industrie'!$O31*(1+'Usages industrie'!$P31)^(H$7822-$D$7822)/1000</f>
        <v>0</v>
      </c>
      <c r="I7906" s="210">
        <f>I7855*'Usages industrie'!$O31*(1+'Usages industrie'!$P31)^(I$7822-$D$7822)/1000</f>
        <v>0</v>
      </c>
      <c r="J7906" s="210">
        <f>J7855*'Usages industrie'!$O31*(1+'Usages industrie'!$P31)^(J$7822-$D$7822)/1000</f>
        <v>0</v>
      </c>
      <c r="K7906" s="210">
        <f>K7855*'Usages industrie'!$O31*(1+'Usages industrie'!$P31)^(K$7822-$D$7822)/1000</f>
        <v>0</v>
      </c>
      <c r="L7906" s="210">
        <f>L7855*'Usages industrie'!$O31*(1+'Usages industrie'!$P31)^(L$7822-$D$7822)/1000</f>
        <v>0</v>
      </c>
      <c r="M7906" s="210">
        <f>M7855*'Usages industrie'!$O31*(1+'Usages industrie'!$P31)^(M$7822-$D$7822)/1000</f>
        <v>0</v>
      </c>
      <c r="N7906" s="210">
        <f>N7855*'Usages industrie'!$O31*(1+'Usages industrie'!$P31)^(N$7822-$D$7822)/1000</f>
        <v>0</v>
      </c>
      <c r="O7906" s="210">
        <f>O7855*'Usages industrie'!$O31*(1+'Usages industrie'!$P31)^(O$7822-$D$7822)/1000</f>
        <v>0</v>
      </c>
      <c r="P7906" s="210">
        <f>P7855*'Usages industrie'!$O31*(1+'Usages industrie'!$P31)^(P$7822-$D$7822)/1000</f>
        <v>0</v>
      </c>
      <c r="Q7906" s="210">
        <f>Q7855*'Usages industrie'!$O31*(1+'Usages industrie'!$P31)^(Q$7822-$D$7822)/1000</f>
        <v>0</v>
      </c>
      <c r="R7906" s="210">
        <f>R7855*'Usages industrie'!$O31*(1+'Usages industrie'!$P31)^(R$7822-$D$7822)/1000</f>
        <v>0</v>
      </c>
    </row>
    <row r="7907" spans="1:18" hidden="1" outlineLevel="2" x14ac:dyDescent="0.35">
      <c r="A7907" s="209" t="str">
        <f>'Usages industrie'!A32</f>
        <v>Usage industriel n°29</v>
      </c>
      <c r="B7907" s="209" t="s">
        <v>639</v>
      </c>
      <c r="C7907" s="209"/>
      <c r="D7907" s="210">
        <f>D7856*'Usages industrie'!$O32*(1+'Usages industrie'!$P32)^(D$7822-$D$7822)/1000</f>
        <v>0</v>
      </c>
      <c r="E7907" s="210">
        <f>E7856*'Usages industrie'!$O32*(1+'Usages industrie'!$P32)^(E$7822-$D$7822)/1000</f>
        <v>0</v>
      </c>
      <c r="F7907" s="210">
        <f>F7856*'Usages industrie'!$O32*(1+'Usages industrie'!$P32)^(F$7822-$D$7822)/1000</f>
        <v>0</v>
      </c>
      <c r="G7907" s="210">
        <f>G7856*'Usages industrie'!$O32*(1+'Usages industrie'!$P32)^(G$7822-$D$7822)/1000</f>
        <v>0</v>
      </c>
      <c r="H7907" s="210">
        <f>H7856*'Usages industrie'!$O32*(1+'Usages industrie'!$P32)^(H$7822-$D$7822)/1000</f>
        <v>0</v>
      </c>
      <c r="I7907" s="210">
        <f>I7856*'Usages industrie'!$O32*(1+'Usages industrie'!$P32)^(I$7822-$D$7822)/1000</f>
        <v>0</v>
      </c>
      <c r="J7907" s="210">
        <f>J7856*'Usages industrie'!$O32*(1+'Usages industrie'!$P32)^(J$7822-$D$7822)/1000</f>
        <v>0</v>
      </c>
      <c r="K7907" s="210">
        <f>K7856*'Usages industrie'!$O32*(1+'Usages industrie'!$P32)^(K$7822-$D$7822)/1000</f>
        <v>0</v>
      </c>
      <c r="L7907" s="210">
        <f>L7856*'Usages industrie'!$O32*(1+'Usages industrie'!$P32)^(L$7822-$D$7822)/1000</f>
        <v>0</v>
      </c>
      <c r="M7907" s="210">
        <f>M7856*'Usages industrie'!$O32*(1+'Usages industrie'!$P32)^(M$7822-$D$7822)/1000</f>
        <v>0</v>
      </c>
      <c r="N7907" s="210">
        <f>N7856*'Usages industrie'!$O32*(1+'Usages industrie'!$P32)^(N$7822-$D$7822)/1000</f>
        <v>0</v>
      </c>
      <c r="O7907" s="210">
        <f>O7856*'Usages industrie'!$O32*(1+'Usages industrie'!$P32)^(O$7822-$D$7822)/1000</f>
        <v>0</v>
      </c>
      <c r="P7907" s="210">
        <f>P7856*'Usages industrie'!$O32*(1+'Usages industrie'!$P32)^(P$7822-$D$7822)/1000</f>
        <v>0</v>
      </c>
      <c r="Q7907" s="210">
        <f>Q7856*'Usages industrie'!$O32*(1+'Usages industrie'!$P32)^(Q$7822-$D$7822)/1000</f>
        <v>0</v>
      </c>
      <c r="R7907" s="210">
        <f>R7856*'Usages industrie'!$O32*(1+'Usages industrie'!$P32)^(R$7822-$D$7822)/1000</f>
        <v>0</v>
      </c>
    </row>
    <row r="7908" spans="1:18" hidden="1" outlineLevel="2" x14ac:dyDescent="0.35">
      <c r="A7908" s="209" t="str">
        <f>'Usages industrie'!A33</f>
        <v>Usage industriel n°30</v>
      </c>
      <c r="B7908" s="209" t="s">
        <v>639</v>
      </c>
      <c r="C7908" s="209"/>
      <c r="D7908" s="210">
        <f>D7857*'Usages industrie'!$O33*(1+'Usages industrie'!$P33)^(D$7822-$D$7822)/1000</f>
        <v>0</v>
      </c>
      <c r="E7908" s="210">
        <f>E7857*'Usages industrie'!$O33*(1+'Usages industrie'!$P33)^(E$7822-$D$7822)/1000</f>
        <v>0</v>
      </c>
      <c r="F7908" s="210">
        <f>F7857*'Usages industrie'!$O33*(1+'Usages industrie'!$P33)^(F$7822-$D$7822)/1000</f>
        <v>0</v>
      </c>
      <c r="G7908" s="210">
        <f>G7857*'Usages industrie'!$O33*(1+'Usages industrie'!$P33)^(G$7822-$D$7822)/1000</f>
        <v>0</v>
      </c>
      <c r="H7908" s="210">
        <f>H7857*'Usages industrie'!$O33*(1+'Usages industrie'!$P33)^(H$7822-$D$7822)/1000</f>
        <v>0</v>
      </c>
      <c r="I7908" s="210">
        <f>I7857*'Usages industrie'!$O33*(1+'Usages industrie'!$P33)^(I$7822-$D$7822)/1000</f>
        <v>0</v>
      </c>
      <c r="J7908" s="210">
        <f>J7857*'Usages industrie'!$O33*(1+'Usages industrie'!$P33)^(J$7822-$D$7822)/1000</f>
        <v>0</v>
      </c>
      <c r="K7908" s="210">
        <f>K7857*'Usages industrie'!$O33*(1+'Usages industrie'!$P33)^(K$7822-$D$7822)/1000</f>
        <v>0</v>
      </c>
      <c r="L7908" s="210">
        <f>L7857*'Usages industrie'!$O33*(1+'Usages industrie'!$P33)^(L$7822-$D$7822)/1000</f>
        <v>0</v>
      </c>
      <c r="M7908" s="210">
        <f>M7857*'Usages industrie'!$O33*(1+'Usages industrie'!$P33)^(M$7822-$D$7822)/1000</f>
        <v>0</v>
      </c>
      <c r="N7908" s="210">
        <f>N7857*'Usages industrie'!$O33*(1+'Usages industrie'!$P33)^(N$7822-$D$7822)/1000</f>
        <v>0</v>
      </c>
      <c r="O7908" s="210">
        <f>O7857*'Usages industrie'!$O33*(1+'Usages industrie'!$P33)^(O$7822-$D$7822)/1000</f>
        <v>0</v>
      </c>
      <c r="P7908" s="210">
        <f>P7857*'Usages industrie'!$O33*(1+'Usages industrie'!$P33)^(P$7822-$D$7822)/1000</f>
        <v>0</v>
      </c>
      <c r="Q7908" s="210">
        <f>Q7857*'Usages industrie'!$O33*(1+'Usages industrie'!$P33)^(Q$7822-$D$7822)/1000</f>
        <v>0</v>
      </c>
      <c r="R7908" s="210">
        <f>R7857*'Usages industrie'!$O33*(1+'Usages industrie'!$P33)^(R$7822-$D$7822)/1000</f>
        <v>0</v>
      </c>
    </row>
    <row r="7909" spans="1:18" hidden="1" outlineLevel="2" x14ac:dyDescent="0.35">
      <c r="A7909" s="209" t="str">
        <f>'Usages industrie'!A34</f>
        <v>Usage industriel n°31</v>
      </c>
      <c r="B7909" s="209" t="s">
        <v>639</v>
      </c>
      <c r="C7909" s="209"/>
      <c r="D7909" s="210">
        <f>D7858*'Usages industrie'!$O34*(1+'Usages industrie'!$P34)^(D$7822-$D$7822)/1000</f>
        <v>0</v>
      </c>
      <c r="E7909" s="210">
        <f>E7858*'Usages industrie'!$O34*(1+'Usages industrie'!$P34)^(E$7822-$D$7822)/1000</f>
        <v>0</v>
      </c>
      <c r="F7909" s="210">
        <f>F7858*'Usages industrie'!$O34*(1+'Usages industrie'!$P34)^(F$7822-$D$7822)/1000</f>
        <v>0</v>
      </c>
      <c r="G7909" s="210">
        <f>G7858*'Usages industrie'!$O34*(1+'Usages industrie'!$P34)^(G$7822-$D$7822)/1000</f>
        <v>0</v>
      </c>
      <c r="H7909" s="210">
        <f>H7858*'Usages industrie'!$O34*(1+'Usages industrie'!$P34)^(H$7822-$D$7822)/1000</f>
        <v>0</v>
      </c>
      <c r="I7909" s="210">
        <f>I7858*'Usages industrie'!$O34*(1+'Usages industrie'!$P34)^(I$7822-$D$7822)/1000</f>
        <v>0</v>
      </c>
      <c r="J7909" s="210">
        <f>J7858*'Usages industrie'!$O34*(1+'Usages industrie'!$P34)^(J$7822-$D$7822)/1000</f>
        <v>0</v>
      </c>
      <c r="K7909" s="210">
        <f>K7858*'Usages industrie'!$O34*(1+'Usages industrie'!$P34)^(K$7822-$D$7822)/1000</f>
        <v>0</v>
      </c>
      <c r="L7909" s="210">
        <f>L7858*'Usages industrie'!$O34*(1+'Usages industrie'!$P34)^(L$7822-$D$7822)/1000</f>
        <v>0</v>
      </c>
      <c r="M7909" s="210">
        <f>M7858*'Usages industrie'!$O34*(1+'Usages industrie'!$P34)^(M$7822-$D$7822)/1000</f>
        <v>0</v>
      </c>
      <c r="N7909" s="210">
        <f>N7858*'Usages industrie'!$O34*(1+'Usages industrie'!$P34)^(N$7822-$D$7822)/1000</f>
        <v>0</v>
      </c>
      <c r="O7909" s="210">
        <f>O7858*'Usages industrie'!$O34*(1+'Usages industrie'!$P34)^(O$7822-$D$7822)/1000</f>
        <v>0</v>
      </c>
      <c r="P7909" s="210">
        <f>P7858*'Usages industrie'!$O34*(1+'Usages industrie'!$P34)^(P$7822-$D$7822)/1000</f>
        <v>0</v>
      </c>
      <c r="Q7909" s="210">
        <f>Q7858*'Usages industrie'!$O34*(1+'Usages industrie'!$P34)^(Q$7822-$D$7822)/1000</f>
        <v>0</v>
      </c>
      <c r="R7909" s="210">
        <f>R7858*'Usages industrie'!$O34*(1+'Usages industrie'!$P34)^(R$7822-$D$7822)/1000</f>
        <v>0</v>
      </c>
    </row>
    <row r="7910" spans="1:18" hidden="1" outlineLevel="2" x14ac:dyDescent="0.35">
      <c r="A7910" s="209" t="str">
        <f>'Usages industrie'!A35</f>
        <v>Usage industriel n°32</v>
      </c>
      <c r="B7910" s="209" t="s">
        <v>639</v>
      </c>
      <c r="C7910" s="209"/>
      <c r="D7910" s="210">
        <f>D7859*'Usages industrie'!$O35*(1+'Usages industrie'!$P35)^(D$7822-$D$7822)/1000</f>
        <v>0</v>
      </c>
      <c r="E7910" s="210">
        <f>E7859*'Usages industrie'!$O35*(1+'Usages industrie'!$P35)^(E$7822-$D$7822)/1000</f>
        <v>0</v>
      </c>
      <c r="F7910" s="210">
        <f>F7859*'Usages industrie'!$O35*(1+'Usages industrie'!$P35)^(F$7822-$D$7822)/1000</f>
        <v>0</v>
      </c>
      <c r="G7910" s="210">
        <f>G7859*'Usages industrie'!$O35*(1+'Usages industrie'!$P35)^(G$7822-$D$7822)/1000</f>
        <v>0</v>
      </c>
      <c r="H7910" s="210">
        <f>H7859*'Usages industrie'!$O35*(1+'Usages industrie'!$P35)^(H$7822-$D$7822)/1000</f>
        <v>0</v>
      </c>
      <c r="I7910" s="210">
        <f>I7859*'Usages industrie'!$O35*(1+'Usages industrie'!$P35)^(I$7822-$D$7822)/1000</f>
        <v>0</v>
      </c>
      <c r="J7910" s="210">
        <f>J7859*'Usages industrie'!$O35*(1+'Usages industrie'!$P35)^(J$7822-$D$7822)/1000</f>
        <v>0</v>
      </c>
      <c r="K7910" s="210">
        <f>K7859*'Usages industrie'!$O35*(1+'Usages industrie'!$P35)^(K$7822-$D$7822)/1000</f>
        <v>0</v>
      </c>
      <c r="L7910" s="210">
        <f>L7859*'Usages industrie'!$O35*(1+'Usages industrie'!$P35)^(L$7822-$D$7822)/1000</f>
        <v>0</v>
      </c>
      <c r="M7910" s="210">
        <f>M7859*'Usages industrie'!$O35*(1+'Usages industrie'!$P35)^(M$7822-$D$7822)/1000</f>
        <v>0</v>
      </c>
      <c r="N7910" s="210">
        <f>N7859*'Usages industrie'!$O35*(1+'Usages industrie'!$P35)^(N$7822-$D$7822)/1000</f>
        <v>0</v>
      </c>
      <c r="O7910" s="210">
        <f>O7859*'Usages industrie'!$O35*(1+'Usages industrie'!$P35)^(O$7822-$D$7822)/1000</f>
        <v>0</v>
      </c>
      <c r="P7910" s="210">
        <f>P7859*'Usages industrie'!$O35*(1+'Usages industrie'!$P35)^(P$7822-$D$7822)/1000</f>
        <v>0</v>
      </c>
      <c r="Q7910" s="210">
        <f>Q7859*'Usages industrie'!$O35*(1+'Usages industrie'!$P35)^(Q$7822-$D$7822)/1000</f>
        <v>0</v>
      </c>
      <c r="R7910" s="210">
        <f>R7859*'Usages industrie'!$O35*(1+'Usages industrie'!$P35)^(R$7822-$D$7822)/1000</f>
        <v>0</v>
      </c>
    </row>
    <row r="7911" spans="1:18" hidden="1" outlineLevel="2" x14ac:dyDescent="0.35">
      <c r="A7911" s="209" t="str">
        <f>'Usages industrie'!A36</f>
        <v>Usage industriel n°33</v>
      </c>
      <c r="B7911" s="209" t="s">
        <v>639</v>
      </c>
      <c r="C7911" s="209"/>
      <c r="D7911" s="210">
        <f>D7860*'Usages industrie'!$O36*(1+'Usages industrie'!$P36)^(D$7822-$D$7822)/1000</f>
        <v>0</v>
      </c>
      <c r="E7911" s="210">
        <f>E7860*'Usages industrie'!$O36*(1+'Usages industrie'!$P36)^(E$7822-$D$7822)/1000</f>
        <v>0</v>
      </c>
      <c r="F7911" s="210">
        <f>F7860*'Usages industrie'!$O36*(1+'Usages industrie'!$P36)^(F$7822-$D$7822)/1000</f>
        <v>0</v>
      </c>
      <c r="G7911" s="210">
        <f>G7860*'Usages industrie'!$O36*(1+'Usages industrie'!$P36)^(G$7822-$D$7822)/1000</f>
        <v>0</v>
      </c>
      <c r="H7911" s="210">
        <f>H7860*'Usages industrie'!$O36*(1+'Usages industrie'!$P36)^(H$7822-$D$7822)/1000</f>
        <v>0</v>
      </c>
      <c r="I7911" s="210">
        <f>I7860*'Usages industrie'!$O36*(1+'Usages industrie'!$P36)^(I$7822-$D$7822)/1000</f>
        <v>0</v>
      </c>
      <c r="J7911" s="210">
        <f>J7860*'Usages industrie'!$O36*(1+'Usages industrie'!$P36)^(J$7822-$D$7822)/1000</f>
        <v>0</v>
      </c>
      <c r="K7911" s="210">
        <f>K7860*'Usages industrie'!$O36*(1+'Usages industrie'!$P36)^(K$7822-$D$7822)/1000</f>
        <v>0</v>
      </c>
      <c r="L7911" s="210">
        <f>L7860*'Usages industrie'!$O36*(1+'Usages industrie'!$P36)^(L$7822-$D$7822)/1000</f>
        <v>0</v>
      </c>
      <c r="M7911" s="210">
        <f>M7860*'Usages industrie'!$O36*(1+'Usages industrie'!$P36)^(M$7822-$D$7822)/1000</f>
        <v>0</v>
      </c>
      <c r="N7911" s="210">
        <f>N7860*'Usages industrie'!$O36*(1+'Usages industrie'!$P36)^(N$7822-$D$7822)/1000</f>
        <v>0</v>
      </c>
      <c r="O7911" s="210">
        <f>O7860*'Usages industrie'!$O36*(1+'Usages industrie'!$P36)^(O$7822-$D$7822)/1000</f>
        <v>0</v>
      </c>
      <c r="P7911" s="210">
        <f>P7860*'Usages industrie'!$O36*(1+'Usages industrie'!$P36)^(P$7822-$D$7822)/1000</f>
        <v>0</v>
      </c>
      <c r="Q7911" s="210">
        <f>Q7860*'Usages industrie'!$O36*(1+'Usages industrie'!$P36)^(Q$7822-$D$7822)/1000</f>
        <v>0</v>
      </c>
      <c r="R7911" s="210">
        <f>R7860*'Usages industrie'!$O36*(1+'Usages industrie'!$P36)^(R$7822-$D$7822)/1000</f>
        <v>0</v>
      </c>
    </row>
    <row r="7912" spans="1:18" hidden="1" outlineLevel="2" x14ac:dyDescent="0.35">
      <c r="A7912" s="209" t="str">
        <f>'Usages industrie'!A37</f>
        <v>Usage industriel n°34</v>
      </c>
      <c r="B7912" s="209" t="s">
        <v>639</v>
      </c>
      <c r="C7912" s="209"/>
      <c r="D7912" s="210">
        <f>D7861*'Usages industrie'!$O37*(1+'Usages industrie'!$P37)^(D$7822-$D$7822)/1000</f>
        <v>0</v>
      </c>
      <c r="E7912" s="210">
        <f>E7861*'Usages industrie'!$O37*(1+'Usages industrie'!$P37)^(E$7822-$D$7822)/1000</f>
        <v>0</v>
      </c>
      <c r="F7912" s="210">
        <f>F7861*'Usages industrie'!$O37*(1+'Usages industrie'!$P37)^(F$7822-$D$7822)/1000</f>
        <v>0</v>
      </c>
      <c r="G7912" s="210">
        <f>G7861*'Usages industrie'!$O37*(1+'Usages industrie'!$P37)^(G$7822-$D$7822)/1000</f>
        <v>0</v>
      </c>
      <c r="H7912" s="210">
        <f>H7861*'Usages industrie'!$O37*(1+'Usages industrie'!$P37)^(H$7822-$D$7822)/1000</f>
        <v>0</v>
      </c>
      <c r="I7912" s="210">
        <f>I7861*'Usages industrie'!$O37*(1+'Usages industrie'!$P37)^(I$7822-$D$7822)/1000</f>
        <v>0</v>
      </c>
      <c r="J7912" s="210">
        <f>J7861*'Usages industrie'!$O37*(1+'Usages industrie'!$P37)^(J$7822-$D$7822)/1000</f>
        <v>0</v>
      </c>
      <c r="K7912" s="210">
        <f>K7861*'Usages industrie'!$O37*(1+'Usages industrie'!$P37)^(K$7822-$D$7822)/1000</f>
        <v>0</v>
      </c>
      <c r="L7912" s="210">
        <f>L7861*'Usages industrie'!$O37*(1+'Usages industrie'!$P37)^(L$7822-$D$7822)/1000</f>
        <v>0</v>
      </c>
      <c r="M7912" s="210">
        <f>M7861*'Usages industrie'!$O37*(1+'Usages industrie'!$P37)^(M$7822-$D$7822)/1000</f>
        <v>0</v>
      </c>
      <c r="N7912" s="210">
        <f>N7861*'Usages industrie'!$O37*(1+'Usages industrie'!$P37)^(N$7822-$D$7822)/1000</f>
        <v>0</v>
      </c>
      <c r="O7912" s="210">
        <f>O7861*'Usages industrie'!$O37*(1+'Usages industrie'!$P37)^(O$7822-$D$7822)/1000</f>
        <v>0</v>
      </c>
      <c r="P7912" s="210">
        <f>P7861*'Usages industrie'!$O37*(1+'Usages industrie'!$P37)^(P$7822-$D$7822)/1000</f>
        <v>0</v>
      </c>
      <c r="Q7912" s="210">
        <f>Q7861*'Usages industrie'!$O37*(1+'Usages industrie'!$P37)^(Q$7822-$D$7822)/1000</f>
        <v>0</v>
      </c>
      <c r="R7912" s="210">
        <f>R7861*'Usages industrie'!$O37*(1+'Usages industrie'!$P37)^(R$7822-$D$7822)/1000</f>
        <v>0</v>
      </c>
    </row>
    <row r="7913" spans="1:18" hidden="1" outlineLevel="2" x14ac:dyDescent="0.35">
      <c r="A7913" s="209" t="str">
        <f>'Usages industrie'!A38</f>
        <v>Usage industriel n°35</v>
      </c>
      <c r="B7913" s="209" t="s">
        <v>639</v>
      </c>
      <c r="C7913" s="209"/>
      <c r="D7913" s="210">
        <f>D7862*'Usages industrie'!$O38*(1+'Usages industrie'!$P38)^(D$7822-$D$7822)/1000</f>
        <v>0</v>
      </c>
      <c r="E7913" s="210">
        <f>E7862*'Usages industrie'!$O38*(1+'Usages industrie'!$P38)^(E$7822-$D$7822)/1000</f>
        <v>0</v>
      </c>
      <c r="F7913" s="210">
        <f>F7862*'Usages industrie'!$O38*(1+'Usages industrie'!$P38)^(F$7822-$D$7822)/1000</f>
        <v>0</v>
      </c>
      <c r="G7913" s="210">
        <f>G7862*'Usages industrie'!$O38*(1+'Usages industrie'!$P38)^(G$7822-$D$7822)/1000</f>
        <v>0</v>
      </c>
      <c r="H7913" s="210">
        <f>H7862*'Usages industrie'!$O38*(1+'Usages industrie'!$P38)^(H$7822-$D$7822)/1000</f>
        <v>0</v>
      </c>
      <c r="I7913" s="210">
        <f>I7862*'Usages industrie'!$O38*(1+'Usages industrie'!$P38)^(I$7822-$D$7822)/1000</f>
        <v>0</v>
      </c>
      <c r="J7913" s="210">
        <f>J7862*'Usages industrie'!$O38*(1+'Usages industrie'!$P38)^(J$7822-$D$7822)/1000</f>
        <v>0</v>
      </c>
      <c r="K7913" s="210">
        <f>K7862*'Usages industrie'!$O38*(1+'Usages industrie'!$P38)^(K$7822-$D$7822)/1000</f>
        <v>0</v>
      </c>
      <c r="L7913" s="210">
        <f>L7862*'Usages industrie'!$O38*(1+'Usages industrie'!$P38)^(L$7822-$D$7822)/1000</f>
        <v>0</v>
      </c>
      <c r="M7913" s="210">
        <f>M7862*'Usages industrie'!$O38*(1+'Usages industrie'!$P38)^(M$7822-$D$7822)/1000</f>
        <v>0</v>
      </c>
      <c r="N7913" s="210">
        <f>N7862*'Usages industrie'!$O38*(1+'Usages industrie'!$P38)^(N$7822-$D$7822)/1000</f>
        <v>0</v>
      </c>
      <c r="O7913" s="210">
        <f>O7862*'Usages industrie'!$O38*(1+'Usages industrie'!$P38)^(O$7822-$D$7822)/1000</f>
        <v>0</v>
      </c>
      <c r="P7913" s="210">
        <f>P7862*'Usages industrie'!$O38*(1+'Usages industrie'!$P38)^(P$7822-$D$7822)/1000</f>
        <v>0</v>
      </c>
      <c r="Q7913" s="210">
        <f>Q7862*'Usages industrie'!$O38*(1+'Usages industrie'!$P38)^(Q$7822-$D$7822)/1000</f>
        <v>0</v>
      </c>
      <c r="R7913" s="210">
        <f>R7862*'Usages industrie'!$O38*(1+'Usages industrie'!$P38)^(R$7822-$D$7822)/1000</f>
        <v>0</v>
      </c>
    </row>
    <row r="7914" spans="1:18" hidden="1" outlineLevel="2" x14ac:dyDescent="0.35">
      <c r="A7914" s="209" t="str">
        <f>'Usages industrie'!A39</f>
        <v>Usage industriel n°36</v>
      </c>
      <c r="B7914" s="209" t="s">
        <v>639</v>
      </c>
      <c r="C7914" s="209"/>
      <c r="D7914" s="210">
        <f>D7863*'Usages industrie'!$O39*(1+'Usages industrie'!$P39)^(D$7822-$D$7822)/1000</f>
        <v>0</v>
      </c>
      <c r="E7914" s="210">
        <f>E7863*'Usages industrie'!$O39*(1+'Usages industrie'!$P39)^(E$7822-$D$7822)/1000</f>
        <v>0</v>
      </c>
      <c r="F7914" s="210">
        <f>F7863*'Usages industrie'!$O39*(1+'Usages industrie'!$P39)^(F$7822-$D$7822)/1000</f>
        <v>0</v>
      </c>
      <c r="G7914" s="210">
        <f>G7863*'Usages industrie'!$O39*(1+'Usages industrie'!$P39)^(G$7822-$D$7822)/1000</f>
        <v>0</v>
      </c>
      <c r="H7914" s="210">
        <f>H7863*'Usages industrie'!$O39*(1+'Usages industrie'!$P39)^(H$7822-$D$7822)/1000</f>
        <v>0</v>
      </c>
      <c r="I7914" s="210">
        <f>I7863*'Usages industrie'!$O39*(1+'Usages industrie'!$P39)^(I$7822-$D$7822)/1000</f>
        <v>0</v>
      </c>
      <c r="J7914" s="210">
        <f>J7863*'Usages industrie'!$O39*(1+'Usages industrie'!$P39)^(J$7822-$D$7822)/1000</f>
        <v>0</v>
      </c>
      <c r="K7914" s="210">
        <f>K7863*'Usages industrie'!$O39*(1+'Usages industrie'!$P39)^(K$7822-$D$7822)/1000</f>
        <v>0</v>
      </c>
      <c r="L7914" s="210">
        <f>L7863*'Usages industrie'!$O39*(1+'Usages industrie'!$P39)^(L$7822-$D$7822)/1000</f>
        <v>0</v>
      </c>
      <c r="M7914" s="210">
        <f>M7863*'Usages industrie'!$O39*(1+'Usages industrie'!$P39)^(M$7822-$D$7822)/1000</f>
        <v>0</v>
      </c>
      <c r="N7914" s="210">
        <f>N7863*'Usages industrie'!$O39*(1+'Usages industrie'!$P39)^(N$7822-$D$7822)/1000</f>
        <v>0</v>
      </c>
      <c r="O7914" s="210">
        <f>O7863*'Usages industrie'!$O39*(1+'Usages industrie'!$P39)^(O$7822-$D$7822)/1000</f>
        <v>0</v>
      </c>
      <c r="P7914" s="210">
        <f>P7863*'Usages industrie'!$O39*(1+'Usages industrie'!$P39)^(P$7822-$D$7822)/1000</f>
        <v>0</v>
      </c>
      <c r="Q7914" s="210">
        <f>Q7863*'Usages industrie'!$O39*(1+'Usages industrie'!$P39)^(Q$7822-$D$7822)/1000</f>
        <v>0</v>
      </c>
      <c r="R7914" s="210">
        <f>R7863*'Usages industrie'!$O39*(1+'Usages industrie'!$P39)^(R$7822-$D$7822)/1000</f>
        <v>0</v>
      </c>
    </row>
    <row r="7915" spans="1:18" hidden="1" outlineLevel="2" x14ac:dyDescent="0.35">
      <c r="A7915" s="209" t="str">
        <f>'Usages industrie'!A40</f>
        <v>Usage industriel n°37</v>
      </c>
      <c r="B7915" s="209" t="s">
        <v>639</v>
      </c>
      <c r="C7915" s="209"/>
      <c r="D7915" s="210">
        <f>D7864*'Usages industrie'!$O40*(1+'Usages industrie'!$P40)^(D$7822-$D$7822)/1000</f>
        <v>0</v>
      </c>
      <c r="E7915" s="210">
        <f>E7864*'Usages industrie'!$O40*(1+'Usages industrie'!$P40)^(E$7822-$D$7822)/1000</f>
        <v>0</v>
      </c>
      <c r="F7915" s="210">
        <f>F7864*'Usages industrie'!$O40*(1+'Usages industrie'!$P40)^(F$7822-$D$7822)/1000</f>
        <v>0</v>
      </c>
      <c r="G7915" s="210">
        <f>G7864*'Usages industrie'!$O40*(1+'Usages industrie'!$P40)^(G$7822-$D$7822)/1000</f>
        <v>0</v>
      </c>
      <c r="H7915" s="210">
        <f>H7864*'Usages industrie'!$O40*(1+'Usages industrie'!$P40)^(H$7822-$D$7822)/1000</f>
        <v>0</v>
      </c>
      <c r="I7915" s="210">
        <f>I7864*'Usages industrie'!$O40*(1+'Usages industrie'!$P40)^(I$7822-$D$7822)/1000</f>
        <v>0</v>
      </c>
      <c r="J7915" s="210">
        <f>J7864*'Usages industrie'!$O40*(1+'Usages industrie'!$P40)^(J$7822-$D$7822)/1000</f>
        <v>0</v>
      </c>
      <c r="K7915" s="210">
        <f>K7864*'Usages industrie'!$O40*(1+'Usages industrie'!$P40)^(K$7822-$D$7822)/1000</f>
        <v>0</v>
      </c>
      <c r="L7915" s="210">
        <f>L7864*'Usages industrie'!$O40*(1+'Usages industrie'!$P40)^(L$7822-$D$7822)/1000</f>
        <v>0</v>
      </c>
      <c r="M7915" s="210">
        <f>M7864*'Usages industrie'!$O40*(1+'Usages industrie'!$P40)^(M$7822-$D$7822)/1000</f>
        <v>0</v>
      </c>
      <c r="N7915" s="210">
        <f>N7864*'Usages industrie'!$O40*(1+'Usages industrie'!$P40)^(N$7822-$D$7822)/1000</f>
        <v>0</v>
      </c>
      <c r="O7915" s="210">
        <f>O7864*'Usages industrie'!$O40*(1+'Usages industrie'!$P40)^(O$7822-$D$7822)/1000</f>
        <v>0</v>
      </c>
      <c r="P7915" s="210">
        <f>P7864*'Usages industrie'!$O40*(1+'Usages industrie'!$P40)^(P$7822-$D$7822)/1000</f>
        <v>0</v>
      </c>
      <c r="Q7915" s="210">
        <f>Q7864*'Usages industrie'!$O40*(1+'Usages industrie'!$P40)^(Q$7822-$D$7822)/1000</f>
        <v>0</v>
      </c>
      <c r="R7915" s="210">
        <f>R7864*'Usages industrie'!$O40*(1+'Usages industrie'!$P40)^(R$7822-$D$7822)/1000</f>
        <v>0</v>
      </c>
    </row>
    <row r="7916" spans="1:18" hidden="1" outlineLevel="2" x14ac:dyDescent="0.35">
      <c r="A7916" s="209" t="str">
        <f>'Usages industrie'!A41</f>
        <v>Usage industriel n°38</v>
      </c>
      <c r="B7916" s="209" t="s">
        <v>639</v>
      </c>
      <c r="C7916" s="209"/>
      <c r="D7916" s="210">
        <f>D7865*'Usages industrie'!$O41*(1+'Usages industrie'!$P41)^(D$7822-$D$7822)/1000</f>
        <v>0</v>
      </c>
      <c r="E7916" s="210">
        <f>E7865*'Usages industrie'!$O41*(1+'Usages industrie'!$P41)^(E$7822-$D$7822)/1000</f>
        <v>0</v>
      </c>
      <c r="F7916" s="210">
        <f>F7865*'Usages industrie'!$O41*(1+'Usages industrie'!$P41)^(F$7822-$D$7822)/1000</f>
        <v>0</v>
      </c>
      <c r="G7916" s="210">
        <f>G7865*'Usages industrie'!$O41*(1+'Usages industrie'!$P41)^(G$7822-$D$7822)/1000</f>
        <v>0</v>
      </c>
      <c r="H7916" s="210">
        <f>H7865*'Usages industrie'!$O41*(1+'Usages industrie'!$P41)^(H$7822-$D$7822)/1000</f>
        <v>0</v>
      </c>
      <c r="I7916" s="210">
        <f>I7865*'Usages industrie'!$O41*(1+'Usages industrie'!$P41)^(I$7822-$D$7822)/1000</f>
        <v>0</v>
      </c>
      <c r="J7916" s="210">
        <f>J7865*'Usages industrie'!$O41*(1+'Usages industrie'!$P41)^(J$7822-$D$7822)/1000</f>
        <v>0</v>
      </c>
      <c r="K7916" s="210">
        <f>K7865*'Usages industrie'!$O41*(1+'Usages industrie'!$P41)^(K$7822-$D$7822)/1000</f>
        <v>0</v>
      </c>
      <c r="L7916" s="210">
        <f>L7865*'Usages industrie'!$O41*(1+'Usages industrie'!$P41)^(L$7822-$D$7822)/1000</f>
        <v>0</v>
      </c>
      <c r="M7916" s="210">
        <f>M7865*'Usages industrie'!$O41*(1+'Usages industrie'!$P41)^(M$7822-$D$7822)/1000</f>
        <v>0</v>
      </c>
      <c r="N7916" s="210">
        <f>N7865*'Usages industrie'!$O41*(1+'Usages industrie'!$P41)^(N$7822-$D$7822)/1000</f>
        <v>0</v>
      </c>
      <c r="O7916" s="210">
        <f>O7865*'Usages industrie'!$O41*(1+'Usages industrie'!$P41)^(O$7822-$D$7822)/1000</f>
        <v>0</v>
      </c>
      <c r="P7916" s="210">
        <f>P7865*'Usages industrie'!$O41*(1+'Usages industrie'!$P41)^(P$7822-$D$7822)/1000</f>
        <v>0</v>
      </c>
      <c r="Q7916" s="210">
        <f>Q7865*'Usages industrie'!$O41*(1+'Usages industrie'!$P41)^(Q$7822-$D$7822)/1000</f>
        <v>0</v>
      </c>
      <c r="R7916" s="210">
        <f>R7865*'Usages industrie'!$O41*(1+'Usages industrie'!$P41)^(R$7822-$D$7822)/1000</f>
        <v>0</v>
      </c>
    </row>
    <row r="7917" spans="1:18" hidden="1" outlineLevel="2" x14ac:dyDescent="0.35">
      <c r="A7917" s="209" t="str">
        <f>'Usages industrie'!A42</f>
        <v>Usage industriel n°39</v>
      </c>
      <c r="B7917" s="209" t="s">
        <v>639</v>
      </c>
      <c r="C7917" s="209"/>
      <c r="D7917" s="210">
        <f>D7866*'Usages industrie'!$O42*(1+'Usages industrie'!$P42)^(D$7822-$D$7822)/1000</f>
        <v>0</v>
      </c>
      <c r="E7917" s="210">
        <f>E7866*'Usages industrie'!$O42*(1+'Usages industrie'!$P42)^(E$7822-$D$7822)/1000</f>
        <v>0</v>
      </c>
      <c r="F7917" s="210">
        <f>F7866*'Usages industrie'!$O42*(1+'Usages industrie'!$P42)^(F$7822-$D$7822)/1000</f>
        <v>0</v>
      </c>
      <c r="G7917" s="210">
        <f>G7866*'Usages industrie'!$O42*(1+'Usages industrie'!$P42)^(G$7822-$D$7822)/1000</f>
        <v>0</v>
      </c>
      <c r="H7917" s="210">
        <f>H7866*'Usages industrie'!$O42*(1+'Usages industrie'!$P42)^(H$7822-$D$7822)/1000</f>
        <v>0</v>
      </c>
      <c r="I7917" s="210">
        <f>I7866*'Usages industrie'!$O42*(1+'Usages industrie'!$P42)^(I$7822-$D$7822)/1000</f>
        <v>0</v>
      </c>
      <c r="J7917" s="210">
        <f>J7866*'Usages industrie'!$O42*(1+'Usages industrie'!$P42)^(J$7822-$D$7822)/1000</f>
        <v>0</v>
      </c>
      <c r="K7917" s="210">
        <f>K7866*'Usages industrie'!$O42*(1+'Usages industrie'!$P42)^(K$7822-$D$7822)/1000</f>
        <v>0</v>
      </c>
      <c r="L7917" s="210">
        <f>L7866*'Usages industrie'!$O42*(1+'Usages industrie'!$P42)^(L$7822-$D$7822)/1000</f>
        <v>0</v>
      </c>
      <c r="M7917" s="210">
        <f>M7866*'Usages industrie'!$O42*(1+'Usages industrie'!$P42)^(M$7822-$D$7822)/1000</f>
        <v>0</v>
      </c>
      <c r="N7917" s="210">
        <f>N7866*'Usages industrie'!$O42*(1+'Usages industrie'!$P42)^(N$7822-$D$7822)/1000</f>
        <v>0</v>
      </c>
      <c r="O7917" s="210">
        <f>O7866*'Usages industrie'!$O42*(1+'Usages industrie'!$P42)^(O$7822-$D$7822)/1000</f>
        <v>0</v>
      </c>
      <c r="P7917" s="210">
        <f>P7866*'Usages industrie'!$O42*(1+'Usages industrie'!$P42)^(P$7822-$D$7822)/1000</f>
        <v>0</v>
      </c>
      <c r="Q7917" s="210">
        <f>Q7866*'Usages industrie'!$O42*(1+'Usages industrie'!$P42)^(Q$7822-$D$7822)/1000</f>
        <v>0</v>
      </c>
      <c r="R7917" s="210">
        <f>R7866*'Usages industrie'!$O42*(1+'Usages industrie'!$P42)^(R$7822-$D$7822)/1000</f>
        <v>0</v>
      </c>
    </row>
    <row r="7918" spans="1:18" hidden="1" outlineLevel="2" x14ac:dyDescent="0.35">
      <c r="A7918" s="209" t="str">
        <f>'Usages industrie'!A43</f>
        <v>Usage industriel n°40</v>
      </c>
      <c r="B7918" s="209" t="s">
        <v>639</v>
      </c>
      <c r="C7918" s="209"/>
      <c r="D7918" s="210">
        <f>D7867*'Usages industrie'!$O43*(1+'Usages industrie'!$P43)^(D$7822-$D$7822)/1000</f>
        <v>0</v>
      </c>
      <c r="E7918" s="210">
        <f>E7867*'Usages industrie'!$O43*(1+'Usages industrie'!$P43)^(E$7822-$D$7822)/1000</f>
        <v>0</v>
      </c>
      <c r="F7918" s="210">
        <f>F7867*'Usages industrie'!$O43*(1+'Usages industrie'!$P43)^(F$7822-$D$7822)/1000</f>
        <v>0</v>
      </c>
      <c r="G7918" s="210">
        <f>G7867*'Usages industrie'!$O43*(1+'Usages industrie'!$P43)^(G$7822-$D$7822)/1000</f>
        <v>0</v>
      </c>
      <c r="H7918" s="210">
        <f>H7867*'Usages industrie'!$O43*(1+'Usages industrie'!$P43)^(H$7822-$D$7822)/1000</f>
        <v>0</v>
      </c>
      <c r="I7918" s="210">
        <f>I7867*'Usages industrie'!$O43*(1+'Usages industrie'!$P43)^(I$7822-$D$7822)/1000</f>
        <v>0</v>
      </c>
      <c r="J7918" s="210">
        <f>J7867*'Usages industrie'!$O43*(1+'Usages industrie'!$P43)^(J$7822-$D$7822)/1000</f>
        <v>0</v>
      </c>
      <c r="K7918" s="210">
        <f>K7867*'Usages industrie'!$O43*(1+'Usages industrie'!$P43)^(K$7822-$D$7822)/1000</f>
        <v>0</v>
      </c>
      <c r="L7918" s="210">
        <f>L7867*'Usages industrie'!$O43*(1+'Usages industrie'!$P43)^(L$7822-$D$7822)/1000</f>
        <v>0</v>
      </c>
      <c r="M7918" s="210">
        <f>M7867*'Usages industrie'!$O43*(1+'Usages industrie'!$P43)^(M$7822-$D$7822)/1000</f>
        <v>0</v>
      </c>
      <c r="N7918" s="210">
        <f>N7867*'Usages industrie'!$O43*(1+'Usages industrie'!$P43)^(N$7822-$D$7822)/1000</f>
        <v>0</v>
      </c>
      <c r="O7918" s="210">
        <f>O7867*'Usages industrie'!$O43*(1+'Usages industrie'!$P43)^(O$7822-$D$7822)/1000</f>
        <v>0</v>
      </c>
      <c r="P7918" s="210">
        <f>P7867*'Usages industrie'!$O43*(1+'Usages industrie'!$P43)^(P$7822-$D$7822)/1000</f>
        <v>0</v>
      </c>
      <c r="Q7918" s="210">
        <f>Q7867*'Usages industrie'!$O43*(1+'Usages industrie'!$P43)^(Q$7822-$D$7822)/1000</f>
        <v>0</v>
      </c>
      <c r="R7918" s="210">
        <f>R7867*'Usages industrie'!$O43*(1+'Usages industrie'!$P43)^(R$7822-$D$7822)/1000</f>
        <v>0</v>
      </c>
    </row>
    <row r="7919" spans="1:18" hidden="1" outlineLevel="2" x14ac:dyDescent="0.35">
      <c r="A7919" s="209" t="str">
        <f>'Usages industrie'!A44</f>
        <v>Usage industriel n°41</v>
      </c>
      <c r="B7919" s="209" t="s">
        <v>639</v>
      </c>
      <c r="C7919" s="209"/>
      <c r="D7919" s="210">
        <f>D7868*'Usages industrie'!$O44*(1+'Usages industrie'!$P44)^(D$7822-$D$7822)/1000</f>
        <v>0</v>
      </c>
      <c r="E7919" s="210">
        <f>E7868*'Usages industrie'!$O44*(1+'Usages industrie'!$P44)^(E$7822-$D$7822)/1000</f>
        <v>0</v>
      </c>
      <c r="F7919" s="210">
        <f>F7868*'Usages industrie'!$O44*(1+'Usages industrie'!$P44)^(F$7822-$D$7822)/1000</f>
        <v>0</v>
      </c>
      <c r="G7919" s="210">
        <f>G7868*'Usages industrie'!$O44*(1+'Usages industrie'!$P44)^(G$7822-$D$7822)/1000</f>
        <v>0</v>
      </c>
      <c r="H7919" s="210">
        <f>H7868*'Usages industrie'!$O44*(1+'Usages industrie'!$P44)^(H$7822-$D$7822)/1000</f>
        <v>0</v>
      </c>
      <c r="I7919" s="210">
        <f>I7868*'Usages industrie'!$O44*(1+'Usages industrie'!$P44)^(I$7822-$D$7822)/1000</f>
        <v>0</v>
      </c>
      <c r="J7919" s="210">
        <f>J7868*'Usages industrie'!$O44*(1+'Usages industrie'!$P44)^(J$7822-$D$7822)/1000</f>
        <v>0</v>
      </c>
      <c r="K7919" s="210">
        <f>K7868*'Usages industrie'!$O44*(1+'Usages industrie'!$P44)^(K$7822-$D$7822)/1000</f>
        <v>0</v>
      </c>
      <c r="L7919" s="210">
        <f>L7868*'Usages industrie'!$O44*(1+'Usages industrie'!$P44)^(L$7822-$D$7822)/1000</f>
        <v>0</v>
      </c>
      <c r="M7919" s="210">
        <f>M7868*'Usages industrie'!$O44*(1+'Usages industrie'!$P44)^(M$7822-$D$7822)/1000</f>
        <v>0</v>
      </c>
      <c r="N7919" s="210">
        <f>N7868*'Usages industrie'!$O44*(1+'Usages industrie'!$P44)^(N$7822-$D$7822)/1000</f>
        <v>0</v>
      </c>
      <c r="O7919" s="210">
        <f>O7868*'Usages industrie'!$O44*(1+'Usages industrie'!$P44)^(O$7822-$D$7822)/1000</f>
        <v>0</v>
      </c>
      <c r="P7919" s="210">
        <f>P7868*'Usages industrie'!$O44*(1+'Usages industrie'!$P44)^(P$7822-$D$7822)/1000</f>
        <v>0</v>
      </c>
      <c r="Q7919" s="210">
        <f>Q7868*'Usages industrie'!$O44*(1+'Usages industrie'!$P44)^(Q$7822-$D$7822)/1000</f>
        <v>0</v>
      </c>
      <c r="R7919" s="210">
        <f>R7868*'Usages industrie'!$O44*(1+'Usages industrie'!$P44)^(R$7822-$D$7822)/1000</f>
        <v>0</v>
      </c>
    </row>
    <row r="7920" spans="1:18" hidden="1" outlineLevel="2" x14ac:dyDescent="0.35">
      <c r="A7920" s="209" t="str">
        <f>'Usages industrie'!A45</f>
        <v>Usage industriel n°42</v>
      </c>
      <c r="B7920" s="209" t="s">
        <v>639</v>
      </c>
      <c r="C7920" s="209"/>
      <c r="D7920" s="210">
        <f>D7869*'Usages industrie'!$O45*(1+'Usages industrie'!$P45)^(D$7822-$D$7822)/1000</f>
        <v>0</v>
      </c>
      <c r="E7920" s="210">
        <f>E7869*'Usages industrie'!$O45*(1+'Usages industrie'!$P45)^(E$7822-$D$7822)/1000</f>
        <v>0</v>
      </c>
      <c r="F7920" s="210">
        <f>F7869*'Usages industrie'!$O45*(1+'Usages industrie'!$P45)^(F$7822-$D$7822)/1000</f>
        <v>0</v>
      </c>
      <c r="G7920" s="210">
        <f>G7869*'Usages industrie'!$O45*(1+'Usages industrie'!$P45)^(G$7822-$D$7822)/1000</f>
        <v>0</v>
      </c>
      <c r="H7920" s="210">
        <f>H7869*'Usages industrie'!$O45*(1+'Usages industrie'!$P45)^(H$7822-$D$7822)/1000</f>
        <v>0</v>
      </c>
      <c r="I7920" s="210">
        <f>I7869*'Usages industrie'!$O45*(1+'Usages industrie'!$P45)^(I$7822-$D$7822)/1000</f>
        <v>0</v>
      </c>
      <c r="J7920" s="210">
        <f>J7869*'Usages industrie'!$O45*(1+'Usages industrie'!$P45)^(J$7822-$D$7822)/1000</f>
        <v>0</v>
      </c>
      <c r="K7920" s="210">
        <f>K7869*'Usages industrie'!$O45*(1+'Usages industrie'!$P45)^(K$7822-$D$7822)/1000</f>
        <v>0</v>
      </c>
      <c r="L7920" s="210">
        <f>L7869*'Usages industrie'!$O45*(1+'Usages industrie'!$P45)^(L$7822-$D$7822)/1000</f>
        <v>0</v>
      </c>
      <c r="M7920" s="210">
        <f>M7869*'Usages industrie'!$O45*(1+'Usages industrie'!$P45)^(M$7822-$D$7822)/1000</f>
        <v>0</v>
      </c>
      <c r="N7920" s="210">
        <f>N7869*'Usages industrie'!$O45*(1+'Usages industrie'!$P45)^(N$7822-$D$7822)/1000</f>
        <v>0</v>
      </c>
      <c r="O7920" s="210">
        <f>O7869*'Usages industrie'!$O45*(1+'Usages industrie'!$P45)^(O$7822-$D$7822)/1000</f>
        <v>0</v>
      </c>
      <c r="P7920" s="210">
        <f>P7869*'Usages industrie'!$O45*(1+'Usages industrie'!$P45)^(P$7822-$D$7822)/1000</f>
        <v>0</v>
      </c>
      <c r="Q7920" s="210">
        <f>Q7869*'Usages industrie'!$O45*(1+'Usages industrie'!$P45)^(Q$7822-$D$7822)/1000</f>
        <v>0</v>
      </c>
      <c r="R7920" s="210">
        <f>R7869*'Usages industrie'!$O45*(1+'Usages industrie'!$P45)^(R$7822-$D$7822)/1000</f>
        <v>0</v>
      </c>
    </row>
    <row r="7921" spans="1:18" hidden="1" outlineLevel="2" x14ac:dyDescent="0.35">
      <c r="A7921" s="209" t="str">
        <f>'Usages industrie'!A46</f>
        <v>Usage industriel n°43</v>
      </c>
      <c r="B7921" s="209" t="s">
        <v>639</v>
      </c>
      <c r="C7921" s="209"/>
      <c r="D7921" s="210">
        <f>D7870*'Usages industrie'!$O46*(1+'Usages industrie'!$P46)^(D$7822-$D$7822)/1000</f>
        <v>0</v>
      </c>
      <c r="E7921" s="210">
        <f>E7870*'Usages industrie'!$O46*(1+'Usages industrie'!$P46)^(E$7822-$D$7822)/1000</f>
        <v>0</v>
      </c>
      <c r="F7921" s="210">
        <f>F7870*'Usages industrie'!$O46*(1+'Usages industrie'!$P46)^(F$7822-$D$7822)/1000</f>
        <v>0</v>
      </c>
      <c r="G7921" s="210">
        <f>G7870*'Usages industrie'!$O46*(1+'Usages industrie'!$P46)^(G$7822-$D$7822)/1000</f>
        <v>0</v>
      </c>
      <c r="H7921" s="210">
        <f>H7870*'Usages industrie'!$O46*(1+'Usages industrie'!$P46)^(H$7822-$D$7822)/1000</f>
        <v>0</v>
      </c>
      <c r="I7921" s="210">
        <f>I7870*'Usages industrie'!$O46*(1+'Usages industrie'!$P46)^(I$7822-$D$7822)/1000</f>
        <v>0</v>
      </c>
      <c r="J7921" s="210">
        <f>J7870*'Usages industrie'!$O46*(1+'Usages industrie'!$P46)^(J$7822-$D$7822)/1000</f>
        <v>0</v>
      </c>
      <c r="K7921" s="210">
        <f>K7870*'Usages industrie'!$O46*(1+'Usages industrie'!$P46)^(K$7822-$D$7822)/1000</f>
        <v>0</v>
      </c>
      <c r="L7921" s="210">
        <f>L7870*'Usages industrie'!$O46*(1+'Usages industrie'!$P46)^(L$7822-$D$7822)/1000</f>
        <v>0</v>
      </c>
      <c r="M7921" s="210">
        <f>M7870*'Usages industrie'!$O46*(1+'Usages industrie'!$P46)^(M$7822-$D$7822)/1000</f>
        <v>0</v>
      </c>
      <c r="N7921" s="210">
        <f>N7870*'Usages industrie'!$O46*(1+'Usages industrie'!$P46)^(N$7822-$D$7822)/1000</f>
        <v>0</v>
      </c>
      <c r="O7921" s="210">
        <f>O7870*'Usages industrie'!$O46*(1+'Usages industrie'!$P46)^(O$7822-$D$7822)/1000</f>
        <v>0</v>
      </c>
      <c r="P7921" s="210">
        <f>P7870*'Usages industrie'!$O46*(1+'Usages industrie'!$P46)^(P$7822-$D$7822)/1000</f>
        <v>0</v>
      </c>
      <c r="Q7921" s="210">
        <f>Q7870*'Usages industrie'!$O46*(1+'Usages industrie'!$P46)^(Q$7822-$D$7822)/1000</f>
        <v>0</v>
      </c>
      <c r="R7921" s="210">
        <f>R7870*'Usages industrie'!$O46*(1+'Usages industrie'!$P46)^(R$7822-$D$7822)/1000</f>
        <v>0</v>
      </c>
    </row>
    <row r="7922" spans="1:18" hidden="1" outlineLevel="2" x14ac:dyDescent="0.35">
      <c r="A7922" s="209" t="str">
        <f>'Usages industrie'!A47</f>
        <v>Usage industriel n°44</v>
      </c>
      <c r="B7922" s="209" t="s">
        <v>639</v>
      </c>
      <c r="C7922" s="209"/>
      <c r="D7922" s="210">
        <f>D7871*'Usages industrie'!$O47*(1+'Usages industrie'!$P47)^(D$7822-$D$7822)/1000</f>
        <v>0</v>
      </c>
      <c r="E7922" s="210">
        <f>E7871*'Usages industrie'!$O47*(1+'Usages industrie'!$P47)^(E$7822-$D$7822)/1000</f>
        <v>0</v>
      </c>
      <c r="F7922" s="210">
        <f>F7871*'Usages industrie'!$O47*(1+'Usages industrie'!$P47)^(F$7822-$D$7822)/1000</f>
        <v>0</v>
      </c>
      <c r="G7922" s="210">
        <f>G7871*'Usages industrie'!$O47*(1+'Usages industrie'!$P47)^(G$7822-$D$7822)/1000</f>
        <v>0</v>
      </c>
      <c r="H7922" s="210">
        <f>H7871*'Usages industrie'!$O47*(1+'Usages industrie'!$P47)^(H$7822-$D$7822)/1000</f>
        <v>0</v>
      </c>
      <c r="I7922" s="210">
        <f>I7871*'Usages industrie'!$O47*(1+'Usages industrie'!$P47)^(I$7822-$D$7822)/1000</f>
        <v>0</v>
      </c>
      <c r="J7922" s="210">
        <f>J7871*'Usages industrie'!$O47*(1+'Usages industrie'!$P47)^(J$7822-$D$7822)/1000</f>
        <v>0</v>
      </c>
      <c r="K7922" s="210">
        <f>K7871*'Usages industrie'!$O47*(1+'Usages industrie'!$P47)^(K$7822-$D$7822)/1000</f>
        <v>0</v>
      </c>
      <c r="L7922" s="210">
        <f>L7871*'Usages industrie'!$O47*(1+'Usages industrie'!$P47)^(L$7822-$D$7822)/1000</f>
        <v>0</v>
      </c>
      <c r="M7922" s="210">
        <f>M7871*'Usages industrie'!$O47*(1+'Usages industrie'!$P47)^(M$7822-$D$7822)/1000</f>
        <v>0</v>
      </c>
      <c r="N7922" s="210">
        <f>N7871*'Usages industrie'!$O47*(1+'Usages industrie'!$P47)^(N$7822-$D$7822)/1000</f>
        <v>0</v>
      </c>
      <c r="O7922" s="210">
        <f>O7871*'Usages industrie'!$O47*(1+'Usages industrie'!$P47)^(O$7822-$D$7822)/1000</f>
        <v>0</v>
      </c>
      <c r="P7922" s="210">
        <f>P7871*'Usages industrie'!$O47*(1+'Usages industrie'!$P47)^(P$7822-$D$7822)/1000</f>
        <v>0</v>
      </c>
      <c r="Q7922" s="210">
        <f>Q7871*'Usages industrie'!$O47*(1+'Usages industrie'!$P47)^(Q$7822-$D$7822)/1000</f>
        <v>0</v>
      </c>
      <c r="R7922" s="210">
        <f>R7871*'Usages industrie'!$O47*(1+'Usages industrie'!$P47)^(R$7822-$D$7822)/1000</f>
        <v>0</v>
      </c>
    </row>
    <row r="7923" spans="1:18" hidden="1" outlineLevel="2" x14ac:dyDescent="0.35">
      <c r="A7923" s="209" t="str">
        <f>'Usages industrie'!A48</f>
        <v>Usage industriel n°45</v>
      </c>
      <c r="B7923" s="209" t="s">
        <v>639</v>
      </c>
      <c r="C7923" s="209"/>
      <c r="D7923" s="210">
        <f>D7872*'Usages industrie'!$O48*(1+'Usages industrie'!$P48)^(D$7822-$D$7822)/1000</f>
        <v>0</v>
      </c>
      <c r="E7923" s="210">
        <f>E7872*'Usages industrie'!$O48*(1+'Usages industrie'!$P48)^(E$7822-$D$7822)/1000</f>
        <v>0</v>
      </c>
      <c r="F7923" s="210">
        <f>F7872*'Usages industrie'!$O48*(1+'Usages industrie'!$P48)^(F$7822-$D$7822)/1000</f>
        <v>0</v>
      </c>
      <c r="G7923" s="210">
        <f>G7872*'Usages industrie'!$O48*(1+'Usages industrie'!$P48)^(G$7822-$D$7822)/1000</f>
        <v>0</v>
      </c>
      <c r="H7923" s="210">
        <f>H7872*'Usages industrie'!$O48*(1+'Usages industrie'!$P48)^(H$7822-$D$7822)/1000</f>
        <v>0</v>
      </c>
      <c r="I7923" s="210">
        <f>I7872*'Usages industrie'!$O48*(1+'Usages industrie'!$P48)^(I$7822-$D$7822)/1000</f>
        <v>0</v>
      </c>
      <c r="J7923" s="210">
        <f>J7872*'Usages industrie'!$O48*(1+'Usages industrie'!$P48)^(J$7822-$D$7822)/1000</f>
        <v>0</v>
      </c>
      <c r="K7923" s="210">
        <f>K7872*'Usages industrie'!$O48*(1+'Usages industrie'!$P48)^(K$7822-$D$7822)/1000</f>
        <v>0</v>
      </c>
      <c r="L7923" s="210">
        <f>L7872*'Usages industrie'!$O48*(1+'Usages industrie'!$P48)^(L$7822-$D$7822)/1000</f>
        <v>0</v>
      </c>
      <c r="M7923" s="210">
        <f>M7872*'Usages industrie'!$O48*(1+'Usages industrie'!$P48)^(M$7822-$D$7822)/1000</f>
        <v>0</v>
      </c>
      <c r="N7923" s="210">
        <f>N7872*'Usages industrie'!$O48*(1+'Usages industrie'!$P48)^(N$7822-$D$7822)/1000</f>
        <v>0</v>
      </c>
      <c r="O7923" s="210">
        <f>O7872*'Usages industrie'!$O48*(1+'Usages industrie'!$P48)^(O$7822-$D$7822)/1000</f>
        <v>0</v>
      </c>
      <c r="P7923" s="210">
        <f>P7872*'Usages industrie'!$O48*(1+'Usages industrie'!$P48)^(P$7822-$D$7822)/1000</f>
        <v>0</v>
      </c>
      <c r="Q7923" s="210">
        <f>Q7872*'Usages industrie'!$O48*(1+'Usages industrie'!$P48)^(Q$7822-$D$7822)/1000</f>
        <v>0</v>
      </c>
      <c r="R7923" s="210">
        <f>R7872*'Usages industrie'!$O48*(1+'Usages industrie'!$P48)^(R$7822-$D$7822)/1000</f>
        <v>0</v>
      </c>
    </row>
    <row r="7924" spans="1:18" hidden="1" outlineLevel="2" x14ac:dyDescent="0.35">
      <c r="A7924" s="209" t="str">
        <f>'Usages industrie'!A49</f>
        <v>Usage industriel n°46</v>
      </c>
      <c r="B7924" s="209" t="s">
        <v>639</v>
      </c>
      <c r="C7924" s="209"/>
      <c r="D7924" s="210">
        <f>D7873*'Usages industrie'!$O49*(1+'Usages industrie'!$P49)^(D$7822-$D$7822)/1000</f>
        <v>0</v>
      </c>
      <c r="E7924" s="210">
        <f>E7873*'Usages industrie'!$O49*(1+'Usages industrie'!$P49)^(E$7822-$D$7822)/1000</f>
        <v>0</v>
      </c>
      <c r="F7924" s="210">
        <f>F7873*'Usages industrie'!$O49*(1+'Usages industrie'!$P49)^(F$7822-$D$7822)/1000</f>
        <v>0</v>
      </c>
      <c r="G7924" s="210">
        <f>G7873*'Usages industrie'!$O49*(1+'Usages industrie'!$P49)^(G$7822-$D$7822)/1000</f>
        <v>0</v>
      </c>
      <c r="H7924" s="210">
        <f>H7873*'Usages industrie'!$O49*(1+'Usages industrie'!$P49)^(H$7822-$D$7822)/1000</f>
        <v>0</v>
      </c>
      <c r="I7924" s="210">
        <f>I7873*'Usages industrie'!$O49*(1+'Usages industrie'!$P49)^(I$7822-$D$7822)/1000</f>
        <v>0</v>
      </c>
      <c r="J7924" s="210">
        <f>J7873*'Usages industrie'!$O49*(1+'Usages industrie'!$P49)^(J$7822-$D$7822)/1000</f>
        <v>0</v>
      </c>
      <c r="K7924" s="210">
        <f>K7873*'Usages industrie'!$O49*(1+'Usages industrie'!$P49)^(K$7822-$D$7822)/1000</f>
        <v>0</v>
      </c>
      <c r="L7924" s="210">
        <f>L7873*'Usages industrie'!$O49*(1+'Usages industrie'!$P49)^(L$7822-$D$7822)/1000</f>
        <v>0</v>
      </c>
      <c r="M7924" s="210">
        <f>M7873*'Usages industrie'!$O49*(1+'Usages industrie'!$P49)^(M$7822-$D$7822)/1000</f>
        <v>0</v>
      </c>
      <c r="N7924" s="210">
        <f>N7873*'Usages industrie'!$O49*(1+'Usages industrie'!$P49)^(N$7822-$D$7822)/1000</f>
        <v>0</v>
      </c>
      <c r="O7924" s="210">
        <f>O7873*'Usages industrie'!$O49*(1+'Usages industrie'!$P49)^(O$7822-$D$7822)/1000</f>
        <v>0</v>
      </c>
      <c r="P7924" s="210">
        <f>P7873*'Usages industrie'!$O49*(1+'Usages industrie'!$P49)^(P$7822-$D$7822)/1000</f>
        <v>0</v>
      </c>
      <c r="Q7924" s="210">
        <f>Q7873*'Usages industrie'!$O49*(1+'Usages industrie'!$P49)^(Q$7822-$D$7822)/1000</f>
        <v>0</v>
      </c>
      <c r="R7924" s="210">
        <f>R7873*'Usages industrie'!$O49*(1+'Usages industrie'!$P49)^(R$7822-$D$7822)/1000</f>
        <v>0</v>
      </c>
    </row>
    <row r="7925" spans="1:18" hidden="1" outlineLevel="2" x14ac:dyDescent="0.35">
      <c r="A7925" s="209" t="str">
        <f>'Usages industrie'!A50</f>
        <v>Usage industriel n°47</v>
      </c>
      <c r="B7925" s="209" t="s">
        <v>639</v>
      </c>
      <c r="C7925" s="209"/>
      <c r="D7925" s="210">
        <f>D7874*'Usages industrie'!$O50*(1+'Usages industrie'!$P50)^(D$7822-$D$7822)/1000</f>
        <v>0</v>
      </c>
      <c r="E7925" s="210">
        <f>E7874*'Usages industrie'!$O50*(1+'Usages industrie'!$P50)^(E$7822-$D$7822)/1000</f>
        <v>0</v>
      </c>
      <c r="F7925" s="210">
        <f>F7874*'Usages industrie'!$O50*(1+'Usages industrie'!$P50)^(F$7822-$D$7822)/1000</f>
        <v>0</v>
      </c>
      <c r="G7925" s="210">
        <f>G7874*'Usages industrie'!$O50*(1+'Usages industrie'!$P50)^(G$7822-$D$7822)/1000</f>
        <v>0</v>
      </c>
      <c r="H7925" s="210">
        <f>H7874*'Usages industrie'!$O50*(1+'Usages industrie'!$P50)^(H$7822-$D$7822)/1000</f>
        <v>0</v>
      </c>
      <c r="I7925" s="210">
        <f>I7874*'Usages industrie'!$O50*(1+'Usages industrie'!$P50)^(I$7822-$D$7822)/1000</f>
        <v>0</v>
      </c>
      <c r="J7925" s="210">
        <f>J7874*'Usages industrie'!$O50*(1+'Usages industrie'!$P50)^(J$7822-$D$7822)/1000</f>
        <v>0</v>
      </c>
      <c r="K7925" s="210">
        <f>K7874*'Usages industrie'!$O50*(1+'Usages industrie'!$P50)^(K$7822-$D$7822)/1000</f>
        <v>0</v>
      </c>
      <c r="L7925" s="210">
        <f>L7874*'Usages industrie'!$O50*(1+'Usages industrie'!$P50)^(L$7822-$D$7822)/1000</f>
        <v>0</v>
      </c>
      <c r="M7925" s="210">
        <f>M7874*'Usages industrie'!$O50*(1+'Usages industrie'!$P50)^(M$7822-$D$7822)/1000</f>
        <v>0</v>
      </c>
      <c r="N7925" s="210">
        <f>N7874*'Usages industrie'!$O50*(1+'Usages industrie'!$P50)^(N$7822-$D$7822)/1000</f>
        <v>0</v>
      </c>
      <c r="O7925" s="210">
        <f>O7874*'Usages industrie'!$O50*(1+'Usages industrie'!$P50)^(O$7822-$D$7822)/1000</f>
        <v>0</v>
      </c>
      <c r="P7925" s="210">
        <f>P7874*'Usages industrie'!$O50*(1+'Usages industrie'!$P50)^(P$7822-$D$7822)/1000</f>
        <v>0</v>
      </c>
      <c r="Q7925" s="210">
        <f>Q7874*'Usages industrie'!$O50*(1+'Usages industrie'!$P50)^(Q$7822-$D$7822)/1000</f>
        <v>0</v>
      </c>
      <c r="R7925" s="210">
        <f>R7874*'Usages industrie'!$O50*(1+'Usages industrie'!$P50)^(R$7822-$D$7822)/1000</f>
        <v>0</v>
      </c>
    </row>
    <row r="7926" spans="1:18" hidden="1" outlineLevel="2" x14ac:dyDescent="0.35">
      <c r="A7926" s="209" t="str">
        <f>'Usages industrie'!A51</f>
        <v>Usage industriel n°48</v>
      </c>
      <c r="B7926" s="209" t="s">
        <v>639</v>
      </c>
      <c r="C7926" s="209"/>
      <c r="D7926" s="210">
        <f>D7875*'Usages industrie'!$O51*(1+'Usages industrie'!$P51)^(D$7822-$D$7822)/1000</f>
        <v>0</v>
      </c>
      <c r="E7926" s="210">
        <f>E7875*'Usages industrie'!$O51*(1+'Usages industrie'!$P51)^(E$7822-$D$7822)/1000</f>
        <v>0</v>
      </c>
      <c r="F7926" s="210">
        <f>F7875*'Usages industrie'!$O51*(1+'Usages industrie'!$P51)^(F$7822-$D$7822)/1000</f>
        <v>0</v>
      </c>
      <c r="G7926" s="210">
        <f>G7875*'Usages industrie'!$O51*(1+'Usages industrie'!$P51)^(G$7822-$D$7822)/1000</f>
        <v>0</v>
      </c>
      <c r="H7926" s="210">
        <f>H7875*'Usages industrie'!$O51*(1+'Usages industrie'!$P51)^(H$7822-$D$7822)/1000</f>
        <v>0</v>
      </c>
      <c r="I7926" s="210">
        <f>I7875*'Usages industrie'!$O51*(1+'Usages industrie'!$P51)^(I$7822-$D$7822)/1000</f>
        <v>0</v>
      </c>
      <c r="J7926" s="210">
        <f>J7875*'Usages industrie'!$O51*(1+'Usages industrie'!$P51)^(J$7822-$D$7822)/1000</f>
        <v>0</v>
      </c>
      <c r="K7926" s="210">
        <f>K7875*'Usages industrie'!$O51*(1+'Usages industrie'!$P51)^(K$7822-$D$7822)/1000</f>
        <v>0</v>
      </c>
      <c r="L7926" s="210">
        <f>L7875*'Usages industrie'!$O51*(1+'Usages industrie'!$P51)^(L$7822-$D$7822)/1000</f>
        <v>0</v>
      </c>
      <c r="M7926" s="210">
        <f>M7875*'Usages industrie'!$O51*(1+'Usages industrie'!$P51)^(M$7822-$D$7822)/1000</f>
        <v>0</v>
      </c>
      <c r="N7926" s="210">
        <f>N7875*'Usages industrie'!$O51*(1+'Usages industrie'!$P51)^(N$7822-$D$7822)/1000</f>
        <v>0</v>
      </c>
      <c r="O7926" s="210">
        <f>O7875*'Usages industrie'!$O51*(1+'Usages industrie'!$P51)^(O$7822-$D$7822)/1000</f>
        <v>0</v>
      </c>
      <c r="P7926" s="210">
        <f>P7875*'Usages industrie'!$O51*(1+'Usages industrie'!$P51)^(P$7822-$D$7822)/1000</f>
        <v>0</v>
      </c>
      <c r="Q7926" s="210">
        <f>Q7875*'Usages industrie'!$O51*(1+'Usages industrie'!$P51)^(Q$7822-$D$7822)/1000</f>
        <v>0</v>
      </c>
      <c r="R7926" s="210">
        <f>R7875*'Usages industrie'!$O51*(1+'Usages industrie'!$P51)^(R$7822-$D$7822)/1000</f>
        <v>0</v>
      </c>
    </row>
    <row r="7927" spans="1:18" hidden="1" outlineLevel="2" x14ac:dyDescent="0.35">
      <c r="A7927" s="209" t="str">
        <f>'Usages industrie'!A52</f>
        <v>Usage industriel n°49</v>
      </c>
      <c r="B7927" s="209" t="s">
        <v>639</v>
      </c>
      <c r="C7927" s="209"/>
      <c r="D7927" s="210">
        <f>D7876*'Usages industrie'!$O52*(1+'Usages industrie'!$P52)^(D$7822-$D$7822)/1000</f>
        <v>0</v>
      </c>
      <c r="E7927" s="210">
        <f>E7876*'Usages industrie'!$O52*(1+'Usages industrie'!$P52)^(E$7822-$D$7822)/1000</f>
        <v>0</v>
      </c>
      <c r="F7927" s="210">
        <f>F7876*'Usages industrie'!$O52*(1+'Usages industrie'!$P52)^(F$7822-$D$7822)/1000</f>
        <v>0</v>
      </c>
      <c r="G7927" s="210">
        <f>G7876*'Usages industrie'!$O52*(1+'Usages industrie'!$P52)^(G$7822-$D$7822)/1000</f>
        <v>0</v>
      </c>
      <c r="H7927" s="210">
        <f>H7876*'Usages industrie'!$O52*(1+'Usages industrie'!$P52)^(H$7822-$D$7822)/1000</f>
        <v>0</v>
      </c>
      <c r="I7927" s="210">
        <f>I7876*'Usages industrie'!$O52*(1+'Usages industrie'!$P52)^(I$7822-$D$7822)/1000</f>
        <v>0</v>
      </c>
      <c r="J7927" s="210">
        <f>J7876*'Usages industrie'!$O52*(1+'Usages industrie'!$P52)^(J$7822-$D$7822)/1000</f>
        <v>0</v>
      </c>
      <c r="K7927" s="210">
        <f>K7876*'Usages industrie'!$O52*(1+'Usages industrie'!$P52)^(K$7822-$D$7822)/1000</f>
        <v>0</v>
      </c>
      <c r="L7927" s="210">
        <f>L7876*'Usages industrie'!$O52*(1+'Usages industrie'!$P52)^(L$7822-$D$7822)/1000</f>
        <v>0</v>
      </c>
      <c r="M7927" s="210">
        <f>M7876*'Usages industrie'!$O52*(1+'Usages industrie'!$P52)^(M$7822-$D$7822)/1000</f>
        <v>0</v>
      </c>
      <c r="N7927" s="210">
        <f>N7876*'Usages industrie'!$O52*(1+'Usages industrie'!$P52)^(N$7822-$D$7822)/1000</f>
        <v>0</v>
      </c>
      <c r="O7927" s="210">
        <f>O7876*'Usages industrie'!$O52*(1+'Usages industrie'!$P52)^(O$7822-$D$7822)/1000</f>
        <v>0</v>
      </c>
      <c r="P7927" s="210">
        <f>P7876*'Usages industrie'!$O52*(1+'Usages industrie'!$P52)^(P$7822-$D$7822)/1000</f>
        <v>0</v>
      </c>
      <c r="Q7927" s="210">
        <f>Q7876*'Usages industrie'!$O52*(1+'Usages industrie'!$P52)^(Q$7822-$D$7822)/1000</f>
        <v>0</v>
      </c>
      <c r="R7927" s="210">
        <f>R7876*'Usages industrie'!$O52*(1+'Usages industrie'!$P52)^(R$7822-$D$7822)/1000</f>
        <v>0</v>
      </c>
    </row>
    <row r="7928" spans="1:18" hidden="1" outlineLevel="2" x14ac:dyDescent="0.35">
      <c r="A7928" s="209" t="str">
        <f>'Usages industrie'!A53</f>
        <v>Usage industriel n°50</v>
      </c>
      <c r="B7928" s="209" t="s">
        <v>639</v>
      </c>
      <c r="C7928" s="209"/>
      <c r="D7928" s="210">
        <f>D7877*'Usages industrie'!$O53*(1+'Usages industrie'!$P53)^(D$7822-$D$7822)/1000</f>
        <v>0</v>
      </c>
      <c r="E7928" s="210">
        <f>E7877*'Usages industrie'!$O53*(1+'Usages industrie'!$P53)^(E$7822-$D$7822)/1000</f>
        <v>0</v>
      </c>
      <c r="F7928" s="210">
        <f>F7877*'Usages industrie'!$O53*(1+'Usages industrie'!$P53)^(F$7822-$D$7822)/1000</f>
        <v>0</v>
      </c>
      <c r="G7928" s="210">
        <f>G7877*'Usages industrie'!$O53*(1+'Usages industrie'!$P53)^(G$7822-$D$7822)/1000</f>
        <v>0</v>
      </c>
      <c r="H7928" s="210">
        <f>H7877*'Usages industrie'!$O53*(1+'Usages industrie'!$P53)^(H$7822-$D$7822)/1000</f>
        <v>0</v>
      </c>
      <c r="I7928" s="210">
        <f>I7877*'Usages industrie'!$O53*(1+'Usages industrie'!$P53)^(I$7822-$D$7822)/1000</f>
        <v>0</v>
      </c>
      <c r="J7928" s="210">
        <f>J7877*'Usages industrie'!$O53*(1+'Usages industrie'!$P53)^(J$7822-$D$7822)/1000</f>
        <v>0</v>
      </c>
      <c r="K7928" s="210">
        <f>K7877*'Usages industrie'!$O53*(1+'Usages industrie'!$P53)^(K$7822-$D$7822)/1000</f>
        <v>0</v>
      </c>
      <c r="L7928" s="210">
        <f>L7877*'Usages industrie'!$O53*(1+'Usages industrie'!$P53)^(L$7822-$D$7822)/1000</f>
        <v>0</v>
      </c>
      <c r="M7928" s="210">
        <f>M7877*'Usages industrie'!$O53*(1+'Usages industrie'!$P53)^(M$7822-$D$7822)/1000</f>
        <v>0</v>
      </c>
      <c r="N7928" s="210">
        <f>N7877*'Usages industrie'!$O53*(1+'Usages industrie'!$P53)^(N$7822-$D$7822)/1000</f>
        <v>0</v>
      </c>
      <c r="O7928" s="210">
        <f>O7877*'Usages industrie'!$O53*(1+'Usages industrie'!$P53)^(O$7822-$D$7822)/1000</f>
        <v>0</v>
      </c>
      <c r="P7928" s="210">
        <f>P7877*'Usages industrie'!$O53*(1+'Usages industrie'!$P53)^(P$7822-$D$7822)/1000</f>
        <v>0</v>
      </c>
      <c r="Q7928" s="210">
        <f>Q7877*'Usages industrie'!$O53*(1+'Usages industrie'!$P53)^(Q$7822-$D$7822)/1000</f>
        <v>0</v>
      </c>
      <c r="R7928" s="210">
        <f>R7877*'Usages industrie'!$O53*(1+'Usages industrie'!$P53)^(R$7822-$D$7822)/1000</f>
        <v>0</v>
      </c>
    </row>
    <row r="7929" spans="1:18" hidden="1" outlineLevel="1" collapsed="1" x14ac:dyDescent="0.35">
      <c r="A7929" s="209" t="s">
        <v>640</v>
      </c>
      <c r="B7929" s="209"/>
      <c r="C7929" s="209"/>
      <c r="D7929" s="210">
        <f t="shared" ref="D7929:R7929" si="696">SUM(D7879:D7928)</f>
        <v>0</v>
      </c>
      <c r="E7929" s="210">
        <f t="shared" si="696"/>
        <v>0</v>
      </c>
      <c r="F7929" s="210">
        <f t="shared" si="696"/>
        <v>0</v>
      </c>
      <c r="G7929" s="210">
        <f t="shared" si="696"/>
        <v>0</v>
      </c>
      <c r="H7929" s="210">
        <f t="shared" si="696"/>
        <v>0</v>
      </c>
      <c r="I7929" s="210">
        <f t="shared" si="696"/>
        <v>0</v>
      </c>
      <c r="J7929" s="210">
        <f t="shared" si="696"/>
        <v>0</v>
      </c>
      <c r="K7929" s="210">
        <f t="shared" si="696"/>
        <v>0</v>
      </c>
      <c r="L7929" s="210">
        <f t="shared" si="696"/>
        <v>0</v>
      </c>
      <c r="M7929" s="210">
        <f t="shared" si="696"/>
        <v>0</v>
      </c>
      <c r="N7929" s="210">
        <f t="shared" si="696"/>
        <v>0</v>
      </c>
      <c r="O7929" s="210">
        <f t="shared" si="696"/>
        <v>0</v>
      </c>
      <c r="P7929" s="210">
        <f t="shared" si="696"/>
        <v>0</v>
      </c>
      <c r="Q7929" s="210">
        <f t="shared" si="696"/>
        <v>0</v>
      </c>
      <c r="R7929" s="210">
        <f t="shared" si="696"/>
        <v>0</v>
      </c>
    </row>
    <row r="7930" spans="1:18" hidden="1" outlineLevel="1" x14ac:dyDescent="0.35">
      <c r="A7930" s="43" t="s">
        <v>641</v>
      </c>
      <c r="B7930" s="43"/>
      <c r="C7930" s="232"/>
      <c r="D7930" s="231"/>
      <c r="E7930" s="231"/>
      <c r="F7930" s="231"/>
      <c r="G7930" s="231"/>
      <c r="H7930" s="231"/>
      <c r="I7930" s="231"/>
      <c r="J7930" s="231"/>
      <c r="K7930" s="231"/>
      <c r="L7930" s="231"/>
      <c r="M7930" s="231"/>
      <c r="N7930" s="231"/>
      <c r="O7930" s="231"/>
      <c r="P7930" s="231"/>
      <c r="Q7930" s="231"/>
      <c r="R7930" s="231"/>
    </row>
    <row r="7931" spans="1:18" hidden="1" outlineLevel="1" x14ac:dyDescent="0.35">
      <c r="A7931" s="43" t="s">
        <v>642</v>
      </c>
      <c r="B7931" s="43"/>
      <c r="C7931" s="232"/>
      <c r="D7931" s="231"/>
      <c r="E7931" s="231"/>
      <c r="F7931" s="231"/>
      <c r="G7931" s="231"/>
      <c r="H7931" s="231"/>
      <c r="I7931" s="231"/>
      <c r="J7931" s="231"/>
      <c r="K7931" s="231"/>
      <c r="L7931" s="231"/>
      <c r="M7931" s="231"/>
      <c r="N7931" s="231"/>
      <c r="O7931" s="231"/>
      <c r="P7931" s="231"/>
      <c r="Q7931" s="231"/>
      <c r="R7931" s="231"/>
    </row>
    <row r="7932" spans="1:18" hidden="1" outlineLevel="2" x14ac:dyDescent="0.35">
      <c r="A7932" s="209" t="str">
        <f>'Usages mobilité'!A4</f>
        <v>Usage mobilité n°1</v>
      </c>
      <c r="B7932" s="209" t="s">
        <v>637</v>
      </c>
      <c r="C7932" s="209"/>
      <c r="D7932" s="210">
        <f>IF(B$7819&lt;&gt;"",IF(B$7819='Usages mobilité'!BF4,'Usages mobilité'!BD4,0),0)</f>
        <v>0</v>
      </c>
      <c r="E7932" s="210">
        <f t="shared" ref="E7932:R7941" si="697">$D7932</f>
        <v>0</v>
      </c>
      <c r="F7932" s="210">
        <f t="shared" si="697"/>
        <v>0</v>
      </c>
      <c r="G7932" s="210">
        <f t="shared" si="697"/>
        <v>0</v>
      </c>
      <c r="H7932" s="210">
        <f t="shared" si="697"/>
        <v>0</v>
      </c>
      <c r="I7932" s="210">
        <f t="shared" si="697"/>
        <v>0</v>
      </c>
      <c r="J7932" s="210">
        <f t="shared" si="697"/>
        <v>0</v>
      </c>
      <c r="K7932" s="210">
        <f t="shared" si="697"/>
        <v>0</v>
      </c>
      <c r="L7932" s="210">
        <f t="shared" si="697"/>
        <v>0</v>
      </c>
      <c r="M7932" s="210">
        <f t="shared" si="697"/>
        <v>0</v>
      </c>
      <c r="N7932" s="210">
        <f t="shared" si="697"/>
        <v>0</v>
      </c>
      <c r="O7932" s="210">
        <f t="shared" si="697"/>
        <v>0</v>
      </c>
      <c r="P7932" s="210">
        <f t="shared" si="697"/>
        <v>0</v>
      </c>
      <c r="Q7932" s="210">
        <f t="shared" si="697"/>
        <v>0</v>
      </c>
      <c r="R7932" s="210">
        <f t="shared" si="697"/>
        <v>0</v>
      </c>
    </row>
    <row r="7933" spans="1:18" hidden="1" outlineLevel="2" x14ac:dyDescent="0.35">
      <c r="A7933" s="209" t="str">
        <f>'Usages mobilité'!A5</f>
        <v>Usage mobilité n°2</v>
      </c>
      <c r="B7933" s="209" t="s">
        <v>637</v>
      </c>
      <c r="C7933" s="209"/>
      <c r="D7933" s="210">
        <f>IF(B$7819&lt;&gt;"",IF(B$7819='Usages mobilité'!BF5,'Usages mobilité'!BD5,0),0)</f>
        <v>0</v>
      </c>
      <c r="E7933" s="210">
        <f t="shared" si="697"/>
        <v>0</v>
      </c>
      <c r="F7933" s="210">
        <f t="shared" si="697"/>
        <v>0</v>
      </c>
      <c r="G7933" s="210">
        <f t="shared" si="697"/>
        <v>0</v>
      </c>
      <c r="H7933" s="210">
        <f t="shared" si="697"/>
        <v>0</v>
      </c>
      <c r="I7933" s="210">
        <f t="shared" si="697"/>
        <v>0</v>
      </c>
      <c r="J7933" s="210">
        <f t="shared" si="697"/>
        <v>0</v>
      </c>
      <c r="K7933" s="210">
        <f t="shared" si="697"/>
        <v>0</v>
      </c>
      <c r="L7933" s="210">
        <f t="shared" si="697"/>
        <v>0</v>
      </c>
      <c r="M7933" s="210">
        <f t="shared" si="697"/>
        <v>0</v>
      </c>
      <c r="N7933" s="210">
        <f t="shared" si="697"/>
        <v>0</v>
      </c>
      <c r="O7933" s="210">
        <f t="shared" si="697"/>
        <v>0</v>
      </c>
      <c r="P7933" s="210">
        <f t="shared" si="697"/>
        <v>0</v>
      </c>
      <c r="Q7933" s="210">
        <f t="shared" si="697"/>
        <v>0</v>
      </c>
      <c r="R7933" s="210">
        <f t="shared" si="697"/>
        <v>0</v>
      </c>
    </row>
    <row r="7934" spans="1:18" hidden="1" outlineLevel="2" x14ac:dyDescent="0.35">
      <c r="A7934" s="209" t="str">
        <f>'Usages mobilité'!A6</f>
        <v>Usage mobilité n°3</v>
      </c>
      <c r="B7934" s="209" t="s">
        <v>637</v>
      </c>
      <c r="C7934" s="209"/>
      <c r="D7934" s="210">
        <f>IF(B$7819&lt;&gt;"",IF(B$7819='Usages mobilité'!BF6,'Usages mobilité'!BD6,0),0)</f>
        <v>0</v>
      </c>
      <c r="E7934" s="210">
        <f t="shared" si="697"/>
        <v>0</v>
      </c>
      <c r="F7934" s="210">
        <f t="shared" si="697"/>
        <v>0</v>
      </c>
      <c r="G7934" s="210">
        <f t="shared" si="697"/>
        <v>0</v>
      </c>
      <c r="H7934" s="210">
        <f t="shared" si="697"/>
        <v>0</v>
      </c>
      <c r="I7934" s="210">
        <f t="shared" si="697"/>
        <v>0</v>
      </c>
      <c r="J7934" s="210">
        <f t="shared" si="697"/>
        <v>0</v>
      </c>
      <c r="K7934" s="210">
        <f t="shared" si="697"/>
        <v>0</v>
      </c>
      <c r="L7934" s="210">
        <f t="shared" si="697"/>
        <v>0</v>
      </c>
      <c r="M7934" s="210">
        <f t="shared" si="697"/>
        <v>0</v>
      </c>
      <c r="N7934" s="210">
        <f t="shared" si="697"/>
        <v>0</v>
      </c>
      <c r="O7934" s="210">
        <f t="shared" si="697"/>
        <v>0</v>
      </c>
      <c r="P7934" s="210">
        <f t="shared" si="697"/>
        <v>0</v>
      </c>
      <c r="Q7934" s="210">
        <f t="shared" si="697"/>
        <v>0</v>
      </c>
      <c r="R7934" s="210">
        <f t="shared" si="697"/>
        <v>0</v>
      </c>
    </row>
    <row r="7935" spans="1:18" hidden="1" outlineLevel="2" x14ac:dyDescent="0.35">
      <c r="A7935" s="209" t="str">
        <f>'Usages mobilité'!A7</f>
        <v>Usage mobilité n°4</v>
      </c>
      <c r="B7935" s="209" t="s">
        <v>637</v>
      </c>
      <c r="C7935" s="209"/>
      <c r="D7935" s="210">
        <f>IF(B$7819&lt;&gt;"",IF(B$7819='Usages mobilité'!BF7,'Usages mobilité'!BD7,0),0)</f>
        <v>0</v>
      </c>
      <c r="E7935" s="210">
        <f t="shared" si="697"/>
        <v>0</v>
      </c>
      <c r="F7935" s="210">
        <f t="shared" si="697"/>
        <v>0</v>
      </c>
      <c r="G7935" s="210">
        <f t="shared" si="697"/>
        <v>0</v>
      </c>
      <c r="H7935" s="210">
        <f t="shared" si="697"/>
        <v>0</v>
      </c>
      <c r="I7935" s="210">
        <f t="shared" si="697"/>
        <v>0</v>
      </c>
      <c r="J7935" s="210">
        <f t="shared" si="697"/>
        <v>0</v>
      </c>
      <c r="K7935" s="210">
        <f t="shared" si="697"/>
        <v>0</v>
      </c>
      <c r="L7935" s="210">
        <f t="shared" si="697"/>
        <v>0</v>
      </c>
      <c r="M7935" s="210">
        <f t="shared" si="697"/>
        <v>0</v>
      </c>
      <c r="N7935" s="210">
        <f t="shared" si="697"/>
        <v>0</v>
      </c>
      <c r="O7935" s="210">
        <f t="shared" si="697"/>
        <v>0</v>
      </c>
      <c r="P7935" s="210">
        <f t="shared" si="697"/>
        <v>0</v>
      </c>
      <c r="Q7935" s="210">
        <f t="shared" si="697"/>
        <v>0</v>
      </c>
      <c r="R7935" s="210">
        <f t="shared" si="697"/>
        <v>0</v>
      </c>
    </row>
    <row r="7936" spans="1:18" hidden="1" outlineLevel="2" x14ac:dyDescent="0.35">
      <c r="A7936" s="209" t="str">
        <f>'Usages mobilité'!A8</f>
        <v>Usage mobilité n°5</v>
      </c>
      <c r="B7936" s="209" t="s">
        <v>637</v>
      </c>
      <c r="C7936" s="209"/>
      <c r="D7936" s="210">
        <f>IF(B$7819&lt;&gt;"",IF(B$7819='Usages mobilité'!BF8,'Usages mobilité'!BD8,0),0)</f>
        <v>0</v>
      </c>
      <c r="E7936" s="210">
        <f t="shared" si="697"/>
        <v>0</v>
      </c>
      <c r="F7936" s="210">
        <f t="shared" si="697"/>
        <v>0</v>
      </c>
      <c r="G7936" s="210">
        <f t="shared" si="697"/>
        <v>0</v>
      </c>
      <c r="H7936" s="210">
        <f t="shared" si="697"/>
        <v>0</v>
      </c>
      <c r="I7936" s="210">
        <f t="shared" si="697"/>
        <v>0</v>
      </c>
      <c r="J7936" s="210">
        <f t="shared" si="697"/>
        <v>0</v>
      </c>
      <c r="K7936" s="210">
        <f t="shared" si="697"/>
        <v>0</v>
      </c>
      <c r="L7936" s="210">
        <f t="shared" si="697"/>
        <v>0</v>
      </c>
      <c r="M7936" s="210">
        <f t="shared" si="697"/>
        <v>0</v>
      </c>
      <c r="N7936" s="210">
        <f t="shared" si="697"/>
        <v>0</v>
      </c>
      <c r="O7936" s="210">
        <f t="shared" si="697"/>
        <v>0</v>
      </c>
      <c r="P7936" s="210">
        <f t="shared" si="697"/>
        <v>0</v>
      </c>
      <c r="Q7936" s="210">
        <f t="shared" si="697"/>
        <v>0</v>
      </c>
      <c r="R7936" s="210">
        <f t="shared" si="697"/>
        <v>0</v>
      </c>
    </row>
    <row r="7937" spans="1:18" hidden="1" outlineLevel="2" x14ac:dyDescent="0.35">
      <c r="A7937" s="209" t="str">
        <f>'Usages mobilité'!A9</f>
        <v>Usage mobilité n°6</v>
      </c>
      <c r="B7937" s="209" t="s">
        <v>637</v>
      </c>
      <c r="C7937" s="209"/>
      <c r="D7937" s="210">
        <f>IF(B$7819&lt;&gt;"",IF(B$7819='Usages mobilité'!BF9,'Usages mobilité'!BD9,0),0)</f>
        <v>0</v>
      </c>
      <c r="E7937" s="210">
        <f t="shared" si="697"/>
        <v>0</v>
      </c>
      <c r="F7937" s="210">
        <f t="shared" si="697"/>
        <v>0</v>
      </c>
      <c r="G7937" s="210">
        <f t="shared" si="697"/>
        <v>0</v>
      </c>
      <c r="H7937" s="210">
        <f t="shared" si="697"/>
        <v>0</v>
      </c>
      <c r="I7937" s="210">
        <f t="shared" si="697"/>
        <v>0</v>
      </c>
      <c r="J7937" s="210">
        <f t="shared" si="697"/>
        <v>0</v>
      </c>
      <c r="K7937" s="210">
        <f t="shared" si="697"/>
        <v>0</v>
      </c>
      <c r="L7937" s="210">
        <f t="shared" si="697"/>
        <v>0</v>
      </c>
      <c r="M7937" s="210">
        <f t="shared" si="697"/>
        <v>0</v>
      </c>
      <c r="N7937" s="210">
        <f t="shared" si="697"/>
        <v>0</v>
      </c>
      <c r="O7937" s="210">
        <f t="shared" si="697"/>
        <v>0</v>
      </c>
      <c r="P7937" s="210">
        <f t="shared" si="697"/>
        <v>0</v>
      </c>
      <c r="Q7937" s="210">
        <f t="shared" si="697"/>
        <v>0</v>
      </c>
      <c r="R7937" s="210">
        <f t="shared" si="697"/>
        <v>0</v>
      </c>
    </row>
    <row r="7938" spans="1:18" hidden="1" outlineLevel="2" x14ac:dyDescent="0.35">
      <c r="A7938" s="209" t="str">
        <f>'Usages mobilité'!A10</f>
        <v>Usage mobilité n°7</v>
      </c>
      <c r="B7938" s="209" t="s">
        <v>637</v>
      </c>
      <c r="C7938" s="209"/>
      <c r="D7938" s="210">
        <f>IF(B$7819&lt;&gt;"",IF(B$7819='Usages mobilité'!BF10,'Usages mobilité'!BD10,0),0)</f>
        <v>0</v>
      </c>
      <c r="E7938" s="210">
        <f t="shared" si="697"/>
        <v>0</v>
      </c>
      <c r="F7938" s="210">
        <f t="shared" si="697"/>
        <v>0</v>
      </c>
      <c r="G7938" s="210">
        <f t="shared" si="697"/>
        <v>0</v>
      </c>
      <c r="H7938" s="210">
        <f t="shared" si="697"/>
        <v>0</v>
      </c>
      <c r="I7938" s="210">
        <f t="shared" si="697"/>
        <v>0</v>
      </c>
      <c r="J7938" s="210">
        <f t="shared" si="697"/>
        <v>0</v>
      </c>
      <c r="K7938" s="210">
        <f t="shared" si="697"/>
        <v>0</v>
      </c>
      <c r="L7938" s="210">
        <f t="shared" si="697"/>
        <v>0</v>
      </c>
      <c r="M7938" s="210">
        <f t="shared" si="697"/>
        <v>0</v>
      </c>
      <c r="N7938" s="210">
        <f t="shared" si="697"/>
        <v>0</v>
      </c>
      <c r="O7938" s="210">
        <f t="shared" si="697"/>
        <v>0</v>
      </c>
      <c r="P7938" s="210">
        <f t="shared" si="697"/>
        <v>0</v>
      </c>
      <c r="Q7938" s="210">
        <f t="shared" si="697"/>
        <v>0</v>
      </c>
      <c r="R7938" s="210">
        <f t="shared" si="697"/>
        <v>0</v>
      </c>
    </row>
    <row r="7939" spans="1:18" hidden="1" outlineLevel="2" x14ac:dyDescent="0.35">
      <c r="A7939" s="209" t="str">
        <f>'Usages mobilité'!A11</f>
        <v>Usage mobilité n°8</v>
      </c>
      <c r="B7939" s="209" t="s">
        <v>637</v>
      </c>
      <c r="C7939" s="209"/>
      <c r="D7939" s="210">
        <f>IF(B$7819&lt;&gt;"",IF(B$7819='Usages mobilité'!BF11,'Usages mobilité'!BD11,0),0)</f>
        <v>0</v>
      </c>
      <c r="E7939" s="210">
        <f t="shared" si="697"/>
        <v>0</v>
      </c>
      <c r="F7939" s="210">
        <f t="shared" si="697"/>
        <v>0</v>
      </c>
      <c r="G7939" s="210">
        <f t="shared" si="697"/>
        <v>0</v>
      </c>
      <c r="H7939" s="210">
        <f t="shared" si="697"/>
        <v>0</v>
      </c>
      <c r="I7939" s="210">
        <f t="shared" si="697"/>
        <v>0</v>
      </c>
      <c r="J7939" s="210">
        <f t="shared" si="697"/>
        <v>0</v>
      </c>
      <c r="K7939" s="210">
        <f t="shared" si="697"/>
        <v>0</v>
      </c>
      <c r="L7939" s="210">
        <f t="shared" si="697"/>
        <v>0</v>
      </c>
      <c r="M7939" s="210">
        <f t="shared" si="697"/>
        <v>0</v>
      </c>
      <c r="N7939" s="210">
        <f t="shared" si="697"/>
        <v>0</v>
      </c>
      <c r="O7939" s="210">
        <f t="shared" si="697"/>
        <v>0</v>
      </c>
      <c r="P7939" s="210">
        <f t="shared" si="697"/>
        <v>0</v>
      </c>
      <c r="Q7939" s="210">
        <f t="shared" si="697"/>
        <v>0</v>
      </c>
      <c r="R7939" s="210">
        <f t="shared" si="697"/>
        <v>0</v>
      </c>
    </row>
    <row r="7940" spans="1:18" hidden="1" outlineLevel="2" x14ac:dyDescent="0.35">
      <c r="A7940" s="209" t="str">
        <f>'Usages mobilité'!A12</f>
        <v>Usage mobilité n°9</v>
      </c>
      <c r="B7940" s="209" t="s">
        <v>637</v>
      </c>
      <c r="C7940" s="209"/>
      <c r="D7940" s="210">
        <f>IF(B$7819&lt;&gt;"",IF(B$7819='Usages mobilité'!BF12,'Usages mobilité'!BD12,0),0)</f>
        <v>0</v>
      </c>
      <c r="E7940" s="210">
        <f t="shared" si="697"/>
        <v>0</v>
      </c>
      <c r="F7940" s="210">
        <f t="shared" si="697"/>
        <v>0</v>
      </c>
      <c r="G7940" s="210">
        <f t="shared" si="697"/>
        <v>0</v>
      </c>
      <c r="H7940" s="210">
        <f t="shared" si="697"/>
        <v>0</v>
      </c>
      <c r="I7940" s="210">
        <f t="shared" si="697"/>
        <v>0</v>
      </c>
      <c r="J7940" s="210">
        <f t="shared" si="697"/>
        <v>0</v>
      </c>
      <c r="K7940" s="210">
        <f t="shared" si="697"/>
        <v>0</v>
      </c>
      <c r="L7940" s="210">
        <f t="shared" si="697"/>
        <v>0</v>
      </c>
      <c r="M7940" s="210">
        <f t="shared" si="697"/>
        <v>0</v>
      </c>
      <c r="N7940" s="210">
        <f t="shared" si="697"/>
        <v>0</v>
      </c>
      <c r="O7940" s="210">
        <f t="shared" si="697"/>
        <v>0</v>
      </c>
      <c r="P7940" s="210">
        <f t="shared" si="697"/>
        <v>0</v>
      </c>
      <c r="Q7940" s="210">
        <f t="shared" si="697"/>
        <v>0</v>
      </c>
      <c r="R7940" s="210">
        <f t="shared" si="697"/>
        <v>0</v>
      </c>
    </row>
    <row r="7941" spans="1:18" hidden="1" outlineLevel="2" x14ac:dyDescent="0.35">
      <c r="A7941" s="209" t="str">
        <f>'Usages mobilité'!A13</f>
        <v>Usage mobilité n°10</v>
      </c>
      <c r="B7941" s="209" t="s">
        <v>637</v>
      </c>
      <c r="C7941" s="209"/>
      <c r="D7941" s="210">
        <f>IF(B$7819&lt;&gt;"",IF(B$7819='Usages mobilité'!BF13,'Usages mobilité'!BD13,0),0)</f>
        <v>0</v>
      </c>
      <c r="E7941" s="210">
        <f t="shared" si="697"/>
        <v>0</v>
      </c>
      <c r="F7941" s="210">
        <f t="shared" si="697"/>
        <v>0</v>
      </c>
      <c r="G7941" s="210">
        <f t="shared" si="697"/>
        <v>0</v>
      </c>
      <c r="H7941" s="210">
        <f t="shared" si="697"/>
        <v>0</v>
      </c>
      <c r="I7941" s="210">
        <f t="shared" si="697"/>
        <v>0</v>
      </c>
      <c r="J7941" s="210">
        <f t="shared" si="697"/>
        <v>0</v>
      </c>
      <c r="K7941" s="210">
        <f t="shared" si="697"/>
        <v>0</v>
      </c>
      <c r="L7941" s="210">
        <f t="shared" si="697"/>
        <v>0</v>
      </c>
      <c r="M7941" s="210">
        <f t="shared" si="697"/>
        <v>0</v>
      </c>
      <c r="N7941" s="210">
        <f t="shared" si="697"/>
        <v>0</v>
      </c>
      <c r="O7941" s="210">
        <f t="shared" si="697"/>
        <v>0</v>
      </c>
      <c r="P7941" s="210">
        <f t="shared" si="697"/>
        <v>0</v>
      </c>
      <c r="Q7941" s="210">
        <f t="shared" si="697"/>
        <v>0</v>
      </c>
      <c r="R7941" s="210">
        <f t="shared" si="697"/>
        <v>0</v>
      </c>
    </row>
    <row r="7942" spans="1:18" hidden="1" outlineLevel="2" x14ac:dyDescent="0.35">
      <c r="A7942" s="209" t="str">
        <f>'Usages mobilité'!A14</f>
        <v>Usage mobilité n°11</v>
      </c>
      <c r="B7942" s="209" t="s">
        <v>637</v>
      </c>
      <c r="C7942" s="209"/>
      <c r="D7942" s="210">
        <f>IF(B$7819&lt;&gt;"",IF(B$7819='Usages mobilité'!BF14,'Usages mobilité'!BD14,0),0)</f>
        <v>0</v>
      </c>
      <c r="E7942" s="210">
        <f t="shared" ref="E7942:R7951" si="698">$D7942</f>
        <v>0</v>
      </c>
      <c r="F7942" s="210">
        <f t="shared" si="698"/>
        <v>0</v>
      </c>
      <c r="G7942" s="210">
        <f t="shared" si="698"/>
        <v>0</v>
      </c>
      <c r="H7942" s="210">
        <f t="shared" si="698"/>
        <v>0</v>
      </c>
      <c r="I7942" s="210">
        <f t="shared" si="698"/>
        <v>0</v>
      </c>
      <c r="J7942" s="210">
        <f t="shared" si="698"/>
        <v>0</v>
      </c>
      <c r="K7942" s="210">
        <f t="shared" si="698"/>
        <v>0</v>
      </c>
      <c r="L7942" s="210">
        <f t="shared" si="698"/>
        <v>0</v>
      </c>
      <c r="M7942" s="210">
        <f t="shared" si="698"/>
        <v>0</v>
      </c>
      <c r="N7942" s="210">
        <f t="shared" si="698"/>
        <v>0</v>
      </c>
      <c r="O7942" s="210">
        <f t="shared" si="698"/>
        <v>0</v>
      </c>
      <c r="P7942" s="210">
        <f t="shared" si="698"/>
        <v>0</v>
      </c>
      <c r="Q7942" s="210">
        <f t="shared" si="698"/>
        <v>0</v>
      </c>
      <c r="R7942" s="210">
        <f t="shared" si="698"/>
        <v>0</v>
      </c>
    </row>
    <row r="7943" spans="1:18" hidden="1" outlineLevel="2" x14ac:dyDescent="0.35">
      <c r="A7943" s="209" t="str">
        <f>'Usages mobilité'!A15</f>
        <v>Usage mobilité n°12</v>
      </c>
      <c r="B7943" s="209" t="s">
        <v>637</v>
      </c>
      <c r="C7943" s="209"/>
      <c r="D7943" s="210">
        <f>IF(B$7819&lt;&gt;"",IF(B$7819='Usages mobilité'!BF15,'Usages mobilité'!BD15,0),0)</f>
        <v>0</v>
      </c>
      <c r="E7943" s="210">
        <f t="shared" si="698"/>
        <v>0</v>
      </c>
      <c r="F7943" s="210">
        <f t="shared" si="698"/>
        <v>0</v>
      </c>
      <c r="G7943" s="210">
        <f t="shared" si="698"/>
        <v>0</v>
      </c>
      <c r="H7943" s="210">
        <f t="shared" si="698"/>
        <v>0</v>
      </c>
      <c r="I7943" s="210">
        <f t="shared" si="698"/>
        <v>0</v>
      </c>
      <c r="J7943" s="210">
        <f t="shared" si="698"/>
        <v>0</v>
      </c>
      <c r="K7943" s="210">
        <f t="shared" si="698"/>
        <v>0</v>
      </c>
      <c r="L7943" s="210">
        <f t="shared" si="698"/>
        <v>0</v>
      </c>
      <c r="M7943" s="210">
        <f t="shared" si="698"/>
        <v>0</v>
      </c>
      <c r="N7943" s="210">
        <f t="shared" si="698"/>
        <v>0</v>
      </c>
      <c r="O7943" s="210">
        <f t="shared" si="698"/>
        <v>0</v>
      </c>
      <c r="P7943" s="210">
        <f t="shared" si="698"/>
        <v>0</v>
      </c>
      <c r="Q7943" s="210">
        <f t="shared" si="698"/>
        <v>0</v>
      </c>
      <c r="R7943" s="210">
        <f t="shared" si="698"/>
        <v>0</v>
      </c>
    </row>
    <row r="7944" spans="1:18" hidden="1" outlineLevel="2" x14ac:dyDescent="0.35">
      <c r="A7944" s="209" t="str">
        <f>'Usages mobilité'!A16</f>
        <v>Usage mobilité n°13</v>
      </c>
      <c r="B7944" s="209" t="s">
        <v>637</v>
      </c>
      <c r="C7944" s="209"/>
      <c r="D7944" s="210">
        <f>IF(B$7819&lt;&gt;"",IF(B$7819='Usages mobilité'!BF16,'Usages mobilité'!BD16,0),0)</f>
        <v>0</v>
      </c>
      <c r="E7944" s="210">
        <f t="shared" si="698"/>
        <v>0</v>
      </c>
      <c r="F7944" s="210">
        <f t="shared" si="698"/>
        <v>0</v>
      </c>
      <c r="G7944" s="210">
        <f t="shared" si="698"/>
        <v>0</v>
      </c>
      <c r="H7944" s="210">
        <f t="shared" si="698"/>
        <v>0</v>
      </c>
      <c r="I7944" s="210">
        <f t="shared" si="698"/>
        <v>0</v>
      </c>
      <c r="J7944" s="210">
        <f t="shared" si="698"/>
        <v>0</v>
      </c>
      <c r="K7944" s="210">
        <f t="shared" si="698"/>
        <v>0</v>
      </c>
      <c r="L7944" s="210">
        <f t="shared" si="698"/>
        <v>0</v>
      </c>
      <c r="M7944" s="210">
        <f t="shared" si="698"/>
        <v>0</v>
      </c>
      <c r="N7944" s="210">
        <f t="shared" si="698"/>
        <v>0</v>
      </c>
      <c r="O7944" s="210">
        <f t="shared" si="698"/>
        <v>0</v>
      </c>
      <c r="P7944" s="210">
        <f t="shared" si="698"/>
        <v>0</v>
      </c>
      <c r="Q7944" s="210">
        <f t="shared" si="698"/>
        <v>0</v>
      </c>
      <c r="R7944" s="210">
        <f t="shared" si="698"/>
        <v>0</v>
      </c>
    </row>
    <row r="7945" spans="1:18" hidden="1" outlineLevel="2" x14ac:dyDescent="0.35">
      <c r="A7945" s="209" t="str">
        <f>'Usages mobilité'!A17</f>
        <v>Usage mobilité n°14</v>
      </c>
      <c r="B7945" s="209" t="s">
        <v>637</v>
      </c>
      <c r="C7945" s="209"/>
      <c r="D7945" s="210">
        <f>IF(B$7819&lt;&gt;"",IF(B$7819='Usages mobilité'!BF17,'Usages mobilité'!BD17,0),0)</f>
        <v>0</v>
      </c>
      <c r="E7945" s="210">
        <f t="shared" si="698"/>
        <v>0</v>
      </c>
      <c r="F7945" s="210">
        <f t="shared" si="698"/>
        <v>0</v>
      </c>
      <c r="G7945" s="210">
        <f t="shared" si="698"/>
        <v>0</v>
      </c>
      <c r="H7945" s="210">
        <f t="shared" si="698"/>
        <v>0</v>
      </c>
      <c r="I7945" s="210">
        <f t="shared" si="698"/>
        <v>0</v>
      </c>
      <c r="J7945" s="210">
        <f t="shared" si="698"/>
        <v>0</v>
      </c>
      <c r="K7945" s="210">
        <f t="shared" si="698"/>
        <v>0</v>
      </c>
      <c r="L7945" s="210">
        <f t="shared" si="698"/>
        <v>0</v>
      </c>
      <c r="M7945" s="210">
        <f t="shared" si="698"/>
        <v>0</v>
      </c>
      <c r="N7945" s="210">
        <f t="shared" si="698"/>
        <v>0</v>
      </c>
      <c r="O7945" s="210">
        <f t="shared" si="698"/>
        <v>0</v>
      </c>
      <c r="P7945" s="210">
        <f t="shared" si="698"/>
        <v>0</v>
      </c>
      <c r="Q7945" s="210">
        <f t="shared" si="698"/>
        <v>0</v>
      </c>
      <c r="R7945" s="210">
        <f t="shared" si="698"/>
        <v>0</v>
      </c>
    </row>
    <row r="7946" spans="1:18" hidden="1" outlineLevel="2" x14ac:dyDescent="0.35">
      <c r="A7946" s="209" t="str">
        <f>'Usages mobilité'!A18</f>
        <v>Usage mobilité n°15</v>
      </c>
      <c r="B7946" s="209" t="s">
        <v>637</v>
      </c>
      <c r="C7946" s="209"/>
      <c r="D7946" s="210">
        <f>IF(B$7819&lt;&gt;"",IF(B$7819='Usages mobilité'!BF18,'Usages mobilité'!BD18,0),0)</f>
        <v>0</v>
      </c>
      <c r="E7946" s="210">
        <f t="shared" si="698"/>
        <v>0</v>
      </c>
      <c r="F7946" s="210">
        <f t="shared" si="698"/>
        <v>0</v>
      </c>
      <c r="G7946" s="210">
        <f t="shared" si="698"/>
        <v>0</v>
      </c>
      <c r="H7946" s="210">
        <f t="shared" si="698"/>
        <v>0</v>
      </c>
      <c r="I7946" s="210">
        <f t="shared" si="698"/>
        <v>0</v>
      </c>
      <c r="J7946" s="210">
        <f t="shared" si="698"/>
        <v>0</v>
      </c>
      <c r="K7946" s="210">
        <f t="shared" si="698"/>
        <v>0</v>
      </c>
      <c r="L7946" s="210">
        <f t="shared" si="698"/>
        <v>0</v>
      </c>
      <c r="M7946" s="210">
        <f t="shared" si="698"/>
        <v>0</v>
      </c>
      <c r="N7946" s="210">
        <f t="shared" si="698"/>
        <v>0</v>
      </c>
      <c r="O7946" s="210">
        <f t="shared" si="698"/>
        <v>0</v>
      </c>
      <c r="P7946" s="210">
        <f t="shared" si="698"/>
        <v>0</v>
      </c>
      <c r="Q7946" s="210">
        <f t="shared" si="698"/>
        <v>0</v>
      </c>
      <c r="R7946" s="210">
        <f t="shared" si="698"/>
        <v>0</v>
      </c>
    </row>
    <row r="7947" spans="1:18" hidden="1" outlineLevel="2" x14ac:dyDescent="0.35">
      <c r="A7947" s="209" t="str">
        <f>'Usages mobilité'!A19</f>
        <v>Usage mobilité n°16</v>
      </c>
      <c r="B7947" s="209" t="s">
        <v>637</v>
      </c>
      <c r="C7947" s="209"/>
      <c r="D7947" s="210">
        <f>IF(B$7819&lt;&gt;"",IF(B$7819='Usages mobilité'!BF19,'Usages mobilité'!BD19,0),0)</f>
        <v>0</v>
      </c>
      <c r="E7947" s="210">
        <f t="shared" si="698"/>
        <v>0</v>
      </c>
      <c r="F7947" s="210">
        <f t="shared" si="698"/>
        <v>0</v>
      </c>
      <c r="G7947" s="210">
        <f t="shared" si="698"/>
        <v>0</v>
      </c>
      <c r="H7947" s="210">
        <f t="shared" si="698"/>
        <v>0</v>
      </c>
      <c r="I7947" s="210">
        <f t="shared" si="698"/>
        <v>0</v>
      </c>
      <c r="J7947" s="210">
        <f t="shared" si="698"/>
        <v>0</v>
      </c>
      <c r="K7947" s="210">
        <f t="shared" si="698"/>
        <v>0</v>
      </c>
      <c r="L7947" s="210">
        <f t="shared" si="698"/>
        <v>0</v>
      </c>
      <c r="M7947" s="210">
        <f t="shared" si="698"/>
        <v>0</v>
      </c>
      <c r="N7947" s="210">
        <f t="shared" si="698"/>
        <v>0</v>
      </c>
      <c r="O7947" s="210">
        <f t="shared" si="698"/>
        <v>0</v>
      </c>
      <c r="P7947" s="210">
        <f t="shared" si="698"/>
        <v>0</v>
      </c>
      <c r="Q7947" s="210">
        <f t="shared" si="698"/>
        <v>0</v>
      </c>
      <c r="R7947" s="210">
        <f t="shared" si="698"/>
        <v>0</v>
      </c>
    </row>
    <row r="7948" spans="1:18" hidden="1" outlineLevel="2" x14ac:dyDescent="0.35">
      <c r="A7948" s="209" t="str">
        <f>'Usages mobilité'!A20</f>
        <v>Usage mobilité n°17</v>
      </c>
      <c r="B7948" s="209" t="s">
        <v>637</v>
      </c>
      <c r="C7948" s="209"/>
      <c r="D7948" s="210">
        <f>IF(B$7819&lt;&gt;"",IF(B$7819='Usages mobilité'!BF20,'Usages mobilité'!BD20,0),0)</f>
        <v>0</v>
      </c>
      <c r="E7948" s="210">
        <f t="shared" si="698"/>
        <v>0</v>
      </c>
      <c r="F7948" s="210">
        <f t="shared" si="698"/>
        <v>0</v>
      </c>
      <c r="G7948" s="210">
        <f t="shared" si="698"/>
        <v>0</v>
      </c>
      <c r="H7948" s="210">
        <f t="shared" si="698"/>
        <v>0</v>
      </c>
      <c r="I7948" s="210">
        <f t="shared" si="698"/>
        <v>0</v>
      </c>
      <c r="J7948" s="210">
        <f t="shared" si="698"/>
        <v>0</v>
      </c>
      <c r="K7948" s="210">
        <f t="shared" si="698"/>
        <v>0</v>
      </c>
      <c r="L7948" s="210">
        <f t="shared" si="698"/>
        <v>0</v>
      </c>
      <c r="M7948" s="210">
        <f t="shared" si="698"/>
        <v>0</v>
      </c>
      <c r="N7948" s="210">
        <f t="shared" si="698"/>
        <v>0</v>
      </c>
      <c r="O7948" s="210">
        <f t="shared" si="698"/>
        <v>0</v>
      </c>
      <c r="P7948" s="210">
        <f t="shared" si="698"/>
        <v>0</v>
      </c>
      <c r="Q7948" s="210">
        <f t="shared" si="698"/>
        <v>0</v>
      </c>
      <c r="R7948" s="210">
        <f t="shared" si="698"/>
        <v>0</v>
      </c>
    </row>
    <row r="7949" spans="1:18" hidden="1" outlineLevel="2" x14ac:dyDescent="0.35">
      <c r="A7949" s="209" t="str">
        <f>'Usages mobilité'!A21</f>
        <v>Usage mobilité n°18</v>
      </c>
      <c r="B7949" s="209" t="s">
        <v>637</v>
      </c>
      <c r="C7949" s="209"/>
      <c r="D7949" s="210">
        <f>IF(B$7819&lt;&gt;"",IF(B$7819='Usages mobilité'!BF21,'Usages mobilité'!BD21,0),0)</f>
        <v>0</v>
      </c>
      <c r="E7949" s="210">
        <f t="shared" si="698"/>
        <v>0</v>
      </c>
      <c r="F7949" s="210">
        <f t="shared" si="698"/>
        <v>0</v>
      </c>
      <c r="G7949" s="210">
        <f t="shared" si="698"/>
        <v>0</v>
      </c>
      <c r="H7949" s="210">
        <f t="shared" si="698"/>
        <v>0</v>
      </c>
      <c r="I7949" s="210">
        <f t="shared" si="698"/>
        <v>0</v>
      </c>
      <c r="J7949" s="210">
        <f t="shared" si="698"/>
        <v>0</v>
      </c>
      <c r="K7949" s="210">
        <f t="shared" si="698"/>
        <v>0</v>
      </c>
      <c r="L7949" s="210">
        <f t="shared" si="698"/>
        <v>0</v>
      </c>
      <c r="M7949" s="210">
        <f t="shared" si="698"/>
        <v>0</v>
      </c>
      <c r="N7949" s="210">
        <f t="shared" si="698"/>
        <v>0</v>
      </c>
      <c r="O7949" s="210">
        <f t="shared" si="698"/>
        <v>0</v>
      </c>
      <c r="P7949" s="210">
        <f t="shared" si="698"/>
        <v>0</v>
      </c>
      <c r="Q7949" s="210">
        <f t="shared" si="698"/>
        <v>0</v>
      </c>
      <c r="R7949" s="210">
        <f t="shared" si="698"/>
        <v>0</v>
      </c>
    </row>
    <row r="7950" spans="1:18" hidden="1" outlineLevel="2" x14ac:dyDescent="0.35">
      <c r="A7950" s="209" t="str">
        <f>'Usages mobilité'!A22</f>
        <v>Usage mobilité n°19</v>
      </c>
      <c r="B7950" s="209" t="s">
        <v>637</v>
      </c>
      <c r="C7950" s="209"/>
      <c r="D7950" s="210">
        <f>IF(B$7819&lt;&gt;"",IF(B$7819='Usages mobilité'!BF22,'Usages mobilité'!BD22,0),0)</f>
        <v>0</v>
      </c>
      <c r="E7950" s="210">
        <f t="shared" si="698"/>
        <v>0</v>
      </c>
      <c r="F7950" s="210">
        <f t="shared" si="698"/>
        <v>0</v>
      </c>
      <c r="G7950" s="210">
        <f t="shared" si="698"/>
        <v>0</v>
      </c>
      <c r="H7950" s="210">
        <f t="shared" si="698"/>
        <v>0</v>
      </c>
      <c r="I7950" s="210">
        <f t="shared" si="698"/>
        <v>0</v>
      </c>
      <c r="J7950" s="210">
        <f t="shared" si="698"/>
        <v>0</v>
      </c>
      <c r="K7950" s="210">
        <f t="shared" si="698"/>
        <v>0</v>
      </c>
      <c r="L7950" s="210">
        <f t="shared" si="698"/>
        <v>0</v>
      </c>
      <c r="M7950" s="210">
        <f t="shared" si="698"/>
        <v>0</v>
      </c>
      <c r="N7950" s="210">
        <f t="shared" si="698"/>
        <v>0</v>
      </c>
      <c r="O7950" s="210">
        <f t="shared" si="698"/>
        <v>0</v>
      </c>
      <c r="P7950" s="210">
        <f t="shared" si="698"/>
        <v>0</v>
      </c>
      <c r="Q7950" s="210">
        <f t="shared" si="698"/>
        <v>0</v>
      </c>
      <c r="R7950" s="210">
        <f t="shared" si="698"/>
        <v>0</v>
      </c>
    </row>
    <row r="7951" spans="1:18" hidden="1" outlineLevel="2" x14ac:dyDescent="0.35">
      <c r="A7951" s="209" t="str">
        <f>'Usages mobilité'!A23</f>
        <v>Usage mobilité n°20</v>
      </c>
      <c r="B7951" s="209" t="s">
        <v>637</v>
      </c>
      <c r="C7951" s="209"/>
      <c r="D7951" s="210">
        <f>IF(B$7819&lt;&gt;"",IF(B$7819='Usages mobilité'!BF23,'Usages mobilité'!BD23,0),0)</f>
        <v>0</v>
      </c>
      <c r="E7951" s="210">
        <f t="shared" si="698"/>
        <v>0</v>
      </c>
      <c r="F7951" s="210">
        <f t="shared" si="698"/>
        <v>0</v>
      </c>
      <c r="G7951" s="210">
        <f t="shared" si="698"/>
        <v>0</v>
      </c>
      <c r="H7951" s="210">
        <f t="shared" si="698"/>
        <v>0</v>
      </c>
      <c r="I7951" s="210">
        <f t="shared" si="698"/>
        <v>0</v>
      </c>
      <c r="J7951" s="210">
        <f t="shared" si="698"/>
        <v>0</v>
      </c>
      <c r="K7951" s="210">
        <f t="shared" si="698"/>
        <v>0</v>
      </c>
      <c r="L7951" s="210">
        <f t="shared" si="698"/>
        <v>0</v>
      </c>
      <c r="M7951" s="210">
        <f t="shared" si="698"/>
        <v>0</v>
      </c>
      <c r="N7951" s="210">
        <f t="shared" si="698"/>
        <v>0</v>
      </c>
      <c r="O7951" s="210">
        <f t="shared" si="698"/>
        <v>0</v>
      </c>
      <c r="P7951" s="210">
        <f t="shared" si="698"/>
        <v>0</v>
      </c>
      <c r="Q7951" s="210">
        <f t="shared" si="698"/>
        <v>0</v>
      </c>
      <c r="R7951" s="210">
        <f t="shared" si="698"/>
        <v>0</v>
      </c>
    </row>
    <row r="7952" spans="1:18" hidden="1" outlineLevel="2" x14ac:dyDescent="0.35">
      <c r="A7952" s="209" t="str">
        <f>'Usages mobilité'!A24</f>
        <v>Usage mobilité n°21</v>
      </c>
      <c r="B7952" s="209" t="s">
        <v>637</v>
      </c>
      <c r="C7952" s="209"/>
      <c r="D7952" s="210">
        <f>IF(B$7819&lt;&gt;"",IF(B$7819='Usages mobilité'!BF24,'Usages mobilité'!BD24,0),0)</f>
        <v>0</v>
      </c>
      <c r="E7952" s="210">
        <f t="shared" ref="E7952:R7961" si="699">$D7952</f>
        <v>0</v>
      </c>
      <c r="F7952" s="210">
        <f t="shared" si="699"/>
        <v>0</v>
      </c>
      <c r="G7952" s="210">
        <f t="shared" si="699"/>
        <v>0</v>
      </c>
      <c r="H7952" s="210">
        <f t="shared" si="699"/>
        <v>0</v>
      </c>
      <c r="I7952" s="210">
        <f t="shared" si="699"/>
        <v>0</v>
      </c>
      <c r="J7952" s="210">
        <f t="shared" si="699"/>
        <v>0</v>
      </c>
      <c r="K7952" s="210">
        <f t="shared" si="699"/>
        <v>0</v>
      </c>
      <c r="L7952" s="210">
        <f t="shared" si="699"/>
        <v>0</v>
      </c>
      <c r="M7952" s="210">
        <f t="shared" si="699"/>
        <v>0</v>
      </c>
      <c r="N7952" s="210">
        <f t="shared" si="699"/>
        <v>0</v>
      </c>
      <c r="O7952" s="210">
        <f t="shared" si="699"/>
        <v>0</v>
      </c>
      <c r="P7952" s="210">
        <f t="shared" si="699"/>
        <v>0</v>
      </c>
      <c r="Q7952" s="210">
        <f t="shared" si="699"/>
        <v>0</v>
      </c>
      <c r="R7952" s="210">
        <f t="shared" si="699"/>
        <v>0</v>
      </c>
    </row>
    <row r="7953" spans="1:18" hidden="1" outlineLevel="2" x14ac:dyDescent="0.35">
      <c r="A7953" s="209" t="str">
        <f>'Usages mobilité'!A25</f>
        <v>Usage mobilité n°22</v>
      </c>
      <c r="B7953" s="209" t="s">
        <v>637</v>
      </c>
      <c r="C7953" s="209"/>
      <c r="D7953" s="210">
        <f>IF(B$7819&lt;&gt;"",IF(B$7819='Usages mobilité'!BF25,'Usages mobilité'!BD25,0),0)</f>
        <v>0</v>
      </c>
      <c r="E7953" s="210">
        <f t="shared" si="699"/>
        <v>0</v>
      </c>
      <c r="F7953" s="210">
        <f t="shared" si="699"/>
        <v>0</v>
      </c>
      <c r="G7953" s="210">
        <f t="shared" si="699"/>
        <v>0</v>
      </c>
      <c r="H7953" s="210">
        <f t="shared" si="699"/>
        <v>0</v>
      </c>
      <c r="I7953" s="210">
        <f t="shared" si="699"/>
        <v>0</v>
      </c>
      <c r="J7953" s="210">
        <f t="shared" si="699"/>
        <v>0</v>
      </c>
      <c r="K7953" s="210">
        <f t="shared" si="699"/>
        <v>0</v>
      </c>
      <c r="L7953" s="210">
        <f t="shared" si="699"/>
        <v>0</v>
      </c>
      <c r="M7953" s="210">
        <f t="shared" si="699"/>
        <v>0</v>
      </c>
      <c r="N7953" s="210">
        <f t="shared" si="699"/>
        <v>0</v>
      </c>
      <c r="O7953" s="210">
        <f t="shared" si="699"/>
        <v>0</v>
      </c>
      <c r="P7953" s="210">
        <f t="shared" si="699"/>
        <v>0</v>
      </c>
      <c r="Q7953" s="210">
        <f t="shared" si="699"/>
        <v>0</v>
      </c>
      <c r="R7953" s="210">
        <f t="shared" si="699"/>
        <v>0</v>
      </c>
    </row>
    <row r="7954" spans="1:18" hidden="1" outlineLevel="2" x14ac:dyDescent="0.35">
      <c r="A7954" s="209" t="str">
        <f>'Usages mobilité'!A26</f>
        <v>Usage mobilité n°23</v>
      </c>
      <c r="B7954" s="209" t="s">
        <v>637</v>
      </c>
      <c r="C7954" s="209"/>
      <c r="D7954" s="210">
        <f>IF(B$7819&lt;&gt;"",IF(B$7819='Usages mobilité'!BF26,'Usages mobilité'!BD26,0),0)</f>
        <v>0</v>
      </c>
      <c r="E7954" s="210">
        <f t="shared" si="699"/>
        <v>0</v>
      </c>
      <c r="F7954" s="210">
        <f t="shared" si="699"/>
        <v>0</v>
      </c>
      <c r="G7954" s="210">
        <f t="shared" si="699"/>
        <v>0</v>
      </c>
      <c r="H7954" s="210">
        <f t="shared" si="699"/>
        <v>0</v>
      </c>
      <c r="I7954" s="210">
        <f t="shared" si="699"/>
        <v>0</v>
      </c>
      <c r="J7954" s="210">
        <f t="shared" si="699"/>
        <v>0</v>
      </c>
      <c r="K7954" s="210">
        <f t="shared" si="699"/>
        <v>0</v>
      </c>
      <c r="L7954" s="210">
        <f t="shared" si="699"/>
        <v>0</v>
      </c>
      <c r="M7954" s="210">
        <f t="shared" si="699"/>
        <v>0</v>
      </c>
      <c r="N7954" s="210">
        <f t="shared" si="699"/>
        <v>0</v>
      </c>
      <c r="O7954" s="210">
        <f t="shared" si="699"/>
        <v>0</v>
      </c>
      <c r="P7954" s="210">
        <f t="shared" si="699"/>
        <v>0</v>
      </c>
      <c r="Q7954" s="210">
        <f t="shared" si="699"/>
        <v>0</v>
      </c>
      <c r="R7954" s="210">
        <f t="shared" si="699"/>
        <v>0</v>
      </c>
    </row>
    <row r="7955" spans="1:18" hidden="1" outlineLevel="2" x14ac:dyDescent="0.35">
      <c r="A7955" s="209" t="str">
        <f>'Usages mobilité'!A27</f>
        <v>Usage mobilité n°24</v>
      </c>
      <c r="B7955" s="209" t="s">
        <v>637</v>
      </c>
      <c r="C7955" s="209"/>
      <c r="D7955" s="210">
        <f>IF(B$7819&lt;&gt;"",IF(B$7819='Usages mobilité'!BF27,'Usages mobilité'!BD27,0),0)</f>
        <v>0</v>
      </c>
      <c r="E7955" s="210">
        <f t="shared" si="699"/>
        <v>0</v>
      </c>
      <c r="F7955" s="210">
        <f t="shared" si="699"/>
        <v>0</v>
      </c>
      <c r="G7955" s="210">
        <f t="shared" si="699"/>
        <v>0</v>
      </c>
      <c r="H7955" s="210">
        <f t="shared" si="699"/>
        <v>0</v>
      </c>
      <c r="I7955" s="210">
        <f t="shared" si="699"/>
        <v>0</v>
      </c>
      <c r="J7955" s="210">
        <f t="shared" si="699"/>
        <v>0</v>
      </c>
      <c r="K7955" s="210">
        <f t="shared" si="699"/>
        <v>0</v>
      </c>
      <c r="L7955" s="210">
        <f t="shared" si="699"/>
        <v>0</v>
      </c>
      <c r="M7955" s="210">
        <f t="shared" si="699"/>
        <v>0</v>
      </c>
      <c r="N7955" s="210">
        <f t="shared" si="699"/>
        <v>0</v>
      </c>
      <c r="O7955" s="210">
        <f t="shared" si="699"/>
        <v>0</v>
      </c>
      <c r="P7955" s="210">
        <f t="shared" si="699"/>
        <v>0</v>
      </c>
      <c r="Q7955" s="210">
        <f t="shared" si="699"/>
        <v>0</v>
      </c>
      <c r="R7955" s="210">
        <f t="shared" si="699"/>
        <v>0</v>
      </c>
    </row>
    <row r="7956" spans="1:18" hidden="1" outlineLevel="2" x14ac:dyDescent="0.35">
      <c r="A7956" s="209" t="str">
        <f>'Usages mobilité'!A28</f>
        <v>Usage mobilité n°25</v>
      </c>
      <c r="B7956" s="209" t="s">
        <v>637</v>
      </c>
      <c r="C7956" s="209"/>
      <c r="D7956" s="210">
        <f>IF(B$7819&lt;&gt;"",IF(B$7819='Usages mobilité'!BF28,'Usages mobilité'!BD28,0),0)</f>
        <v>0</v>
      </c>
      <c r="E7956" s="210">
        <f t="shared" si="699"/>
        <v>0</v>
      </c>
      <c r="F7956" s="210">
        <f t="shared" si="699"/>
        <v>0</v>
      </c>
      <c r="G7956" s="210">
        <f t="shared" si="699"/>
        <v>0</v>
      </c>
      <c r="H7956" s="210">
        <f t="shared" si="699"/>
        <v>0</v>
      </c>
      <c r="I7956" s="210">
        <f t="shared" si="699"/>
        <v>0</v>
      </c>
      <c r="J7956" s="210">
        <f t="shared" si="699"/>
        <v>0</v>
      </c>
      <c r="K7956" s="210">
        <f t="shared" si="699"/>
        <v>0</v>
      </c>
      <c r="L7956" s="210">
        <f t="shared" si="699"/>
        <v>0</v>
      </c>
      <c r="M7956" s="210">
        <f t="shared" si="699"/>
        <v>0</v>
      </c>
      <c r="N7956" s="210">
        <f t="shared" si="699"/>
        <v>0</v>
      </c>
      <c r="O7956" s="210">
        <f t="shared" si="699"/>
        <v>0</v>
      </c>
      <c r="P7956" s="210">
        <f t="shared" si="699"/>
        <v>0</v>
      </c>
      <c r="Q7956" s="210">
        <f t="shared" si="699"/>
        <v>0</v>
      </c>
      <c r="R7956" s="210">
        <f t="shared" si="699"/>
        <v>0</v>
      </c>
    </row>
    <row r="7957" spans="1:18" hidden="1" outlineLevel="2" x14ac:dyDescent="0.35">
      <c r="A7957" s="209" t="str">
        <f>'Usages mobilité'!A29</f>
        <v>Usage mobilité n°26</v>
      </c>
      <c r="B7957" s="209" t="s">
        <v>637</v>
      </c>
      <c r="C7957" s="209"/>
      <c r="D7957" s="210">
        <f>IF(B$7819&lt;&gt;"",IF(B$7819='Usages mobilité'!BF29,'Usages mobilité'!BD29,0),0)</f>
        <v>0</v>
      </c>
      <c r="E7957" s="210">
        <f t="shared" si="699"/>
        <v>0</v>
      </c>
      <c r="F7957" s="210">
        <f t="shared" si="699"/>
        <v>0</v>
      </c>
      <c r="G7957" s="210">
        <f t="shared" si="699"/>
        <v>0</v>
      </c>
      <c r="H7957" s="210">
        <f t="shared" si="699"/>
        <v>0</v>
      </c>
      <c r="I7957" s="210">
        <f t="shared" si="699"/>
        <v>0</v>
      </c>
      <c r="J7957" s="210">
        <f t="shared" si="699"/>
        <v>0</v>
      </c>
      <c r="K7957" s="210">
        <f t="shared" si="699"/>
        <v>0</v>
      </c>
      <c r="L7957" s="210">
        <f t="shared" si="699"/>
        <v>0</v>
      </c>
      <c r="M7957" s="210">
        <f t="shared" si="699"/>
        <v>0</v>
      </c>
      <c r="N7957" s="210">
        <f t="shared" si="699"/>
        <v>0</v>
      </c>
      <c r="O7957" s="210">
        <f t="shared" si="699"/>
        <v>0</v>
      </c>
      <c r="P7957" s="210">
        <f t="shared" si="699"/>
        <v>0</v>
      </c>
      <c r="Q7957" s="210">
        <f t="shared" si="699"/>
        <v>0</v>
      </c>
      <c r="R7957" s="210">
        <f t="shared" si="699"/>
        <v>0</v>
      </c>
    </row>
    <row r="7958" spans="1:18" hidden="1" outlineLevel="2" x14ac:dyDescent="0.35">
      <c r="A7958" s="209" t="str">
        <f>'Usages mobilité'!A30</f>
        <v>Usage mobilité n°27</v>
      </c>
      <c r="B7958" s="209" t="s">
        <v>637</v>
      </c>
      <c r="C7958" s="209"/>
      <c r="D7958" s="210">
        <f>IF(B$7819&lt;&gt;"",IF(B$7819='Usages mobilité'!BF30,'Usages mobilité'!BD30,0),0)</f>
        <v>0</v>
      </c>
      <c r="E7958" s="210">
        <f t="shared" si="699"/>
        <v>0</v>
      </c>
      <c r="F7958" s="210">
        <f t="shared" si="699"/>
        <v>0</v>
      </c>
      <c r="G7958" s="210">
        <f t="shared" si="699"/>
        <v>0</v>
      </c>
      <c r="H7958" s="210">
        <f t="shared" si="699"/>
        <v>0</v>
      </c>
      <c r="I7958" s="210">
        <f t="shared" si="699"/>
        <v>0</v>
      </c>
      <c r="J7958" s="210">
        <f t="shared" si="699"/>
        <v>0</v>
      </c>
      <c r="K7958" s="210">
        <f t="shared" si="699"/>
        <v>0</v>
      </c>
      <c r="L7958" s="210">
        <f t="shared" si="699"/>
        <v>0</v>
      </c>
      <c r="M7958" s="210">
        <f t="shared" si="699"/>
        <v>0</v>
      </c>
      <c r="N7958" s="210">
        <f t="shared" si="699"/>
        <v>0</v>
      </c>
      <c r="O7958" s="210">
        <f t="shared" si="699"/>
        <v>0</v>
      </c>
      <c r="P7958" s="210">
        <f t="shared" si="699"/>
        <v>0</v>
      </c>
      <c r="Q7958" s="210">
        <f t="shared" si="699"/>
        <v>0</v>
      </c>
      <c r="R7958" s="210">
        <f t="shared" si="699"/>
        <v>0</v>
      </c>
    </row>
    <row r="7959" spans="1:18" hidden="1" outlineLevel="2" x14ac:dyDescent="0.35">
      <c r="A7959" s="209" t="str">
        <f>'Usages mobilité'!A31</f>
        <v>Usage mobilité n°28</v>
      </c>
      <c r="B7959" s="209" t="s">
        <v>637</v>
      </c>
      <c r="C7959" s="209"/>
      <c r="D7959" s="210">
        <f>IF(B$7819&lt;&gt;"",IF(B$7819='Usages mobilité'!BF31,'Usages mobilité'!BD31,0),0)</f>
        <v>0</v>
      </c>
      <c r="E7959" s="210">
        <f t="shared" si="699"/>
        <v>0</v>
      </c>
      <c r="F7959" s="210">
        <f t="shared" si="699"/>
        <v>0</v>
      </c>
      <c r="G7959" s="210">
        <f t="shared" si="699"/>
        <v>0</v>
      </c>
      <c r="H7959" s="210">
        <f t="shared" si="699"/>
        <v>0</v>
      </c>
      <c r="I7959" s="210">
        <f t="shared" si="699"/>
        <v>0</v>
      </c>
      <c r="J7959" s="210">
        <f t="shared" si="699"/>
        <v>0</v>
      </c>
      <c r="K7959" s="210">
        <f t="shared" si="699"/>
        <v>0</v>
      </c>
      <c r="L7959" s="210">
        <f t="shared" si="699"/>
        <v>0</v>
      </c>
      <c r="M7959" s="210">
        <f t="shared" si="699"/>
        <v>0</v>
      </c>
      <c r="N7959" s="210">
        <f t="shared" si="699"/>
        <v>0</v>
      </c>
      <c r="O7959" s="210">
        <f t="shared" si="699"/>
        <v>0</v>
      </c>
      <c r="P7959" s="210">
        <f t="shared" si="699"/>
        <v>0</v>
      </c>
      <c r="Q7959" s="210">
        <f t="shared" si="699"/>
        <v>0</v>
      </c>
      <c r="R7959" s="210">
        <f t="shared" si="699"/>
        <v>0</v>
      </c>
    </row>
    <row r="7960" spans="1:18" hidden="1" outlineLevel="2" x14ac:dyDescent="0.35">
      <c r="A7960" s="209" t="str">
        <f>'Usages mobilité'!A32</f>
        <v>Usage mobilité n°29</v>
      </c>
      <c r="B7960" s="209" t="s">
        <v>637</v>
      </c>
      <c r="C7960" s="209"/>
      <c r="D7960" s="210">
        <f>IF(B$7819&lt;&gt;"",IF(B$7819='Usages mobilité'!BF32,'Usages mobilité'!BD32,0),0)</f>
        <v>0</v>
      </c>
      <c r="E7960" s="210">
        <f t="shared" si="699"/>
        <v>0</v>
      </c>
      <c r="F7960" s="210">
        <f t="shared" si="699"/>
        <v>0</v>
      </c>
      <c r="G7960" s="210">
        <f t="shared" si="699"/>
        <v>0</v>
      </c>
      <c r="H7960" s="210">
        <f t="shared" si="699"/>
        <v>0</v>
      </c>
      <c r="I7960" s="210">
        <f t="shared" si="699"/>
        <v>0</v>
      </c>
      <c r="J7960" s="210">
        <f t="shared" si="699"/>
        <v>0</v>
      </c>
      <c r="K7960" s="210">
        <f t="shared" si="699"/>
        <v>0</v>
      </c>
      <c r="L7960" s="210">
        <f t="shared" si="699"/>
        <v>0</v>
      </c>
      <c r="M7960" s="210">
        <f t="shared" si="699"/>
        <v>0</v>
      </c>
      <c r="N7960" s="210">
        <f t="shared" si="699"/>
        <v>0</v>
      </c>
      <c r="O7960" s="210">
        <f t="shared" si="699"/>
        <v>0</v>
      </c>
      <c r="P7960" s="210">
        <f t="shared" si="699"/>
        <v>0</v>
      </c>
      <c r="Q7960" s="210">
        <f t="shared" si="699"/>
        <v>0</v>
      </c>
      <c r="R7960" s="210">
        <f t="shared" si="699"/>
        <v>0</v>
      </c>
    </row>
    <row r="7961" spans="1:18" hidden="1" outlineLevel="2" x14ac:dyDescent="0.35">
      <c r="A7961" s="209" t="str">
        <f>'Usages mobilité'!A33</f>
        <v>Usage mobilité n°30</v>
      </c>
      <c r="B7961" s="209" t="s">
        <v>637</v>
      </c>
      <c r="C7961" s="209"/>
      <c r="D7961" s="210">
        <f>IF(B$7819&lt;&gt;"",IF(B$7819='Usages mobilité'!BF33,'Usages mobilité'!BD33,0),0)</f>
        <v>0</v>
      </c>
      <c r="E7961" s="210">
        <f t="shared" si="699"/>
        <v>0</v>
      </c>
      <c r="F7961" s="210">
        <f t="shared" si="699"/>
        <v>0</v>
      </c>
      <c r="G7961" s="210">
        <f t="shared" si="699"/>
        <v>0</v>
      </c>
      <c r="H7961" s="210">
        <f t="shared" si="699"/>
        <v>0</v>
      </c>
      <c r="I7961" s="210">
        <f t="shared" si="699"/>
        <v>0</v>
      </c>
      <c r="J7961" s="210">
        <f t="shared" si="699"/>
        <v>0</v>
      </c>
      <c r="K7961" s="210">
        <f t="shared" si="699"/>
        <v>0</v>
      </c>
      <c r="L7961" s="210">
        <f t="shared" si="699"/>
        <v>0</v>
      </c>
      <c r="M7961" s="210">
        <f t="shared" si="699"/>
        <v>0</v>
      </c>
      <c r="N7961" s="210">
        <f t="shared" si="699"/>
        <v>0</v>
      </c>
      <c r="O7961" s="210">
        <f t="shared" si="699"/>
        <v>0</v>
      </c>
      <c r="P7961" s="210">
        <f t="shared" si="699"/>
        <v>0</v>
      </c>
      <c r="Q7961" s="210">
        <f t="shared" si="699"/>
        <v>0</v>
      </c>
      <c r="R7961" s="210">
        <f t="shared" si="699"/>
        <v>0</v>
      </c>
    </row>
    <row r="7962" spans="1:18" hidden="1" outlineLevel="2" x14ac:dyDescent="0.35">
      <c r="A7962" s="209" t="str">
        <f>'Usages mobilité'!A34</f>
        <v>Usage mobilité n°31</v>
      </c>
      <c r="B7962" s="209" t="s">
        <v>637</v>
      </c>
      <c r="C7962" s="209"/>
      <c r="D7962" s="210">
        <f>IF(B$7819&lt;&gt;"",IF(B$7819='Usages mobilité'!BF34,'Usages mobilité'!BD34,0),0)</f>
        <v>0</v>
      </c>
      <c r="E7962" s="210">
        <f t="shared" ref="E7962:R7971" si="700">$D7962</f>
        <v>0</v>
      </c>
      <c r="F7962" s="210">
        <f t="shared" si="700"/>
        <v>0</v>
      </c>
      <c r="G7962" s="210">
        <f t="shared" si="700"/>
        <v>0</v>
      </c>
      <c r="H7962" s="210">
        <f t="shared" si="700"/>
        <v>0</v>
      </c>
      <c r="I7962" s="210">
        <f t="shared" si="700"/>
        <v>0</v>
      </c>
      <c r="J7962" s="210">
        <f t="shared" si="700"/>
        <v>0</v>
      </c>
      <c r="K7962" s="210">
        <f t="shared" si="700"/>
        <v>0</v>
      </c>
      <c r="L7962" s="210">
        <f t="shared" si="700"/>
        <v>0</v>
      </c>
      <c r="M7962" s="210">
        <f t="shared" si="700"/>
        <v>0</v>
      </c>
      <c r="N7962" s="210">
        <f t="shared" si="700"/>
        <v>0</v>
      </c>
      <c r="O7962" s="210">
        <f t="shared" si="700"/>
        <v>0</v>
      </c>
      <c r="P7962" s="210">
        <f t="shared" si="700"/>
        <v>0</v>
      </c>
      <c r="Q7962" s="210">
        <f t="shared" si="700"/>
        <v>0</v>
      </c>
      <c r="R7962" s="210">
        <f t="shared" si="700"/>
        <v>0</v>
      </c>
    </row>
    <row r="7963" spans="1:18" hidden="1" outlineLevel="2" x14ac:dyDescent="0.35">
      <c r="A7963" s="209" t="str">
        <f>'Usages mobilité'!A35</f>
        <v>Usage mobilité n°32</v>
      </c>
      <c r="B7963" s="209" t="s">
        <v>637</v>
      </c>
      <c r="C7963" s="209"/>
      <c r="D7963" s="210">
        <f>IF(B$7819&lt;&gt;"",IF(B$7819='Usages mobilité'!BF35,'Usages mobilité'!BD35,0),0)</f>
        <v>0</v>
      </c>
      <c r="E7963" s="210">
        <f t="shared" si="700"/>
        <v>0</v>
      </c>
      <c r="F7963" s="210">
        <f t="shared" si="700"/>
        <v>0</v>
      </c>
      <c r="G7963" s="210">
        <f t="shared" si="700"/>
        <v>0</v>
      </c>
      <c r="H7963" s="210">
        <f t="shared" si="700"/>
        <v>0</v>
      </c>
      <c r="I7963" s="210">
        <f t="shared" si="700"/>
        <v>0</v>
      </c>
      <c r="J7963" s="210">
        <f t="shared" si="700"/>
        <v>0</v>
      </c>
      <c r="K7963" s="210">
        <f t="shared" si="700"/>
        <v>0</v>
      </c>
      <c r="L7963" s="210">
        <f t="shared" si="700"/>
        <v>0</v>
      </c>
      <c r="M7963" s="210">
        <f t="shared" si="700"/>
        <v>0</v>
      </c>
      <c r="N7963" s="210">
        <f t="shared" si="700"/>
        <v>0</v>
      </c>
      <c r="O7963" s="210">
        <f t="shared" si="700"/>
        <v>0</v>
      </c>
      <c r="P7963" s="210">
        <f t="shared" si="700"/>
        <v>0</v>
      </c>
      <c r="Q7963" s="210">
        <f t="shared" si="700"/>
        <v>0</v>
      </c>
      <c r="R7963" s="210">
        <f t="shared" si="700"/>
        <v>0</v>
      </c>
    </row>
    <row r="7964" spans="1:18" hidden="1" outlineLevel="2" x14ac:dyDescent="0.35">
      <c r="A7964" s="209" t="str">
        <f>'Usages mobilité'!A36</f>
        <v>Usage mobilité n°33</v>
      </c>
      <c r="B7964" s="209" t="s">
        <v>637</v>
      </c>
      <c r="C7964" s="209"/>
      <c r="D7964" s="210">
        <f>IF(B$7819&lt;&gt;"",IF(B$7819='Usages mobilité'!BF36,'Usages mobilité'!BD36,0),0)</f>
        <v>0</v>
      </c>
      <c r="E7964" s="210">
        <f t="shared" si="700"/>
        <v>0</v>
      </c>
      <c r="F7964" s="210">
        <f t="shared" si="700"/>
        <v>0</v>
      </c>
      <c r="G7964" s="210">
        <f t="shared" si="700"/>
        <v>0</v>
      </c>
      <c r="H7964" s="210">
        <f t="shared" si="700"/>
        <v>0</v>
      </c>
      <c r="I7964" s="210">
        <f t="shared" si="700"/>
        <v>0</v>
      </c>
      <c r="J7964" s="210">
        <f t="shared" si="700"/>
        <v>0</v>
      </c>
      <c r="K7964" s="210">
        <f t="shared" si="700"/>
        <v>0</v>
      </c>
      <c r="L7964" s="210">
        <f t="shared" si="700"/>
        <v>0</v>
      </c>
      <c r="M7964" s="210">
        <f t="shared" si="700"/>
        <v>0</v>
      </c>
      <c r="N7964" s="210">
        <f t="shared" si="700"/>
        <v>0</v>
      </c>
      <c r="O7964" s="210">
        <f t="shared" si="700"/>
        <v>0</v>
      </c>
      <c r="P7964" s="210">
        <f t="shared" si="700"/>
        <v>0</v>
      </c>
      <c r="Q7964" s="210">
        <f t="shared" si="700"/>
        <v>0</v>
      </c>
      <c r="R7964" s="210">
        <f t="shared" si="700"/>
        <v>0</v>
      </c>
    </row>
    <row r="7965" spans="1:18" hidden="1" outlineLevel="2" x14ac:dyDescent="0.35">
      <c r="A7965" s="209" t="str">
        <f>'Usages mobilité'!A37</f>
        <v>Usage mobilité n°34</v>
      </c>
      <c r="B7965" s="209" t="s">
        <v>637</v>
      </c>
      <c r="C7965" s="209"/>
      <c r="D7965" s="210">
        <f>IF(B$7819&lt;&gt;"",IF(B$7819='Usages mobilité'!BF37,'Usages mobilité'!BD37,0),0)</f>
        <v>0</v>
      </c>
      <c r="E7965" s="210">
        <f t="shared" si="700"/>
        <v>0</v>
      </c>
      <c r="F7965" s="210">
        <f t="shared" si="700"/>
        <v>0</v>
      </c>
      <c r="G7965" s="210">
        <f t="shared" si="700"/>
        <v>0</v>
      </c>
      <c r="H7965" s="210">
        <f t="shared" si="700"/>
        <v>0</v>
      </c>
      <c r="I7965" s="210">
        <f t="shared" si="700"/>
        <v>0</v>
      </c>
      <c r="J7965" s="210">
        <f t="shared" si="700"/>
        <v>0</v>
      </c>
      <c r="K7965" s="210">
        <f t="shared" si="700"/>
        <v>0</v>
      </c>
      <c r="L7965" s="210">
        <f t="shared" si="700"/>
        <v>0</v>
      </c>
      <c r="M7965" s="210">
        <f t="shared" si="700"/>
        <v>0</v>
      </c>
      <c r="N7965" s="210">
        <f t="shared" si="700"/>
        <v>0</v>
      </c>
      <c r="O7965" s="210">
        <f t="shared" si="700"/>
        <v>0</v>
      </c>
      <c r="P7965" s="210">
        <f t="shared" si="700"/>
        <v>0</v>
      </c>
      <c r="Q7965" s="210">
        <f t="shared" si="700"/>
        <v>0</v>
      </c>
      <c r="R7965" s="210">
        <f t="shared" si="700"/>
        <v>0</v>
      </c>
    </row>
    <row r="7966" spans="1:18" hidden="1" outlineLevel="2" x14ac:dyDescent="0.35">
      <c r="A7966" s="209" t="str">
        <f>'Usages mobilité'!A38</f>
        <v>Usage mobilité n°35</v>
      </c>
      <c r="B7966" s="209" t="s">
        <v>637</v>
      </c>
      <c r="C7966" s="209"/>
      <c r="D7966" s="210">
        <f>IF(B$7819&lt;&gt;"",IF(B$7819='Usages mobilité'!BF38,'Usages mobilité'!BD38,0),0)</f>
        <v>0</v>
      </c>
      <c r="E7966" s="210">
        <f t="shared" si="700"/>
        <v>0</v>
      </c>
      <c r="F7966" s="210">
        <f t="shared" si="700"/>
        <v>0</v>
      </c>
      <c r="G7966" s="210">
        <f t="shared" si="700"/>
        <v>0</v>
      </c>
      <c r="H7966" s="210">
        <f t="shared" si="700"/>
        <v>0</v>
      </c>
      <c r="I7966" s="210">
        <f t="shared" si="700"/>
        <v>0</v>
      </c>
      <c r="J7966" s="210">
        <f t="shared" si="700"/>
        <v>0</v>
      </c>
      <c r="K7966" s="210">
        <f t="shared" si="700"/>
        <v>0</v>
      </c>
      <c r="L7966" s="210">
        <f t="shared" si="700"/>
        <v>0</v>
      </c>
      <c r="M7966" s="210">
        <f t="shared" si="700"/>
        <v>0</v>
      </c>
      <c r="N7966" s="210">
        <f t="shared" si="700"/>
        <v>0</v>
      </c>
      <c r="O7966" s="210">
        <f t="shared" si="700"/>
        <v>0</v>
      </c>
      <c r="P7966" s="210">
        <f t="shared" si="700"/>
        <v>0</v>
      </c>
      <c r="Q7966" s="210">
        <f t="shared" si="700"/>
        <v>0</v>
      </c>
      <c r="R7966" s="210">
        <f t="shared" si="700"/>
        <v>0</v>
      </c>
    </row>
    <row r="7967" spans="1:18" hidden="1" outlineLevel="2" x14ac:dyDescent="0.35">
      <c r="A7967" s="209" t="str">
        <f>'Usages mobilité'!A39</f>
        <v>Usage mobilité n°36</v>
      </c>
      <c r="B7967" s="209" t="s">
        <v>637</v>
      </c>
      <c r="C7967" s="209"/>
      <c r="D7967" s="210">
        <f>IF(B$7819&lt;&gt;"",IF(B$7819='Usages mobilité'!BF39,'Usages mobilité'!BD39,0),0)</f>
        <v>0</v>
      </c>
      <c r="E7967" s="210">
        <f t="shared" si="700"/>
        <v>0</v>
      </c>
      <c r="F7967" s="210">
        <f t="shared" si="700"/>
        <v>0</v>
      </c>
      <c r="G7967" s="210">
        <f t="shared" si="700"/>
        <v>0</v>
      </c>
      <c r="H7967" s="210">
        <f t="shared" si="700"/>
        <v>0</v>
      </c>
      <c r="I7967" s="210">
        <f t="shared" si="700"/>
        <v>0</v>
      </c>
      <c r="J7967" s="210">
        <f t="shared" si="700"/>
        <v>0</v>
      </c>
      <c r="K7967" s="210">
        <f t="shared" si="700"/>
        <v>0</v>
      </c>
      <c r="L7967" s="210">
        <f t="shared" si="700"/>
        <v>0</v>
      </c>
      <c r="M7967" s="210">
        <f t="shared" si="700"/>
        <v>0</v>
      </c>
      <c r="N7967" s="210">
        <f t="shared" si="700"/>
        <v>0</v>
      </c>
      <c r="O7967" s="210">
        <f t="shared" si="700"/>
        <v>0</v>
      </c>
      <c r="P7967" s="210">
        <f t="shared" si="700"/>
        <v>0</v>
      </c>
      <c r="Q7967" s="210">
        <f t="shared" si="700"/>
        <v>0</v>
      </c>
      <c r="R7967" s="210">
        <f t="shared" si="700"/>
        <v>0</v>
      </c>
    </row>
    <row r="7968" spans="1:18" hidden="1" outlineLevel="2" x14ac:dyDescent="0.35">
      <c r="A7968" s="209" t="str">
        <f>'Usages mobilité'!A40</f>
        <v>Usage mobilité n°37</v>
      </c>
      <c r="B7968" s="209" t="s">
        <v>637</v>
      </c>
      <c r="C7968" s="209"/>
      <c r="D7968" s="210">
        <f>IF(B$7819&lt;&gt;"",IF(B$7819='Usages mobilité'!BF40,'Usages mobilité'!BD40,0),0)</f>
        <v>0</v>
      </c>
      <c r="E7968" s="210">
        <f t="shared" si="700"/>
        <v>0</v>
      </c>
      <c r="F7968" s="210">
        <f t="shared" si="700"/>
        <v>0</v>
      </c>
      <c r="G7968" s="210">
        <f t="shared" si="700"/>
        <v>0</v>
      </c>
      <c r="H7968" s="210">
        <f t="shared" si="700"/>
        <v>0</v>
      </c>
      <c r="I7968" s="210">
        <f t="shared" si="700"/>
        <v>0</v>
      </c>
      <c r="J7968" s="210">
        <f t="shared" si="700"/>
        <v>0</v>
      </c>
      <c r="K7968" s="210">
        <f t="shared" si="700"/>
        <v>0</v>
      </c>
      <c r="L7968" s="210">
        <f t="shared" si="700"/>
        <v>0</v>
      </c>
      <c r="M7968" s="210">
        <f t="shared" si="700"/>
        <v>0</v>
      </c>
      <c r="N7968" s="210">
        <f t="shared" si="700"/>
        <v>0</v>
      </c>
      <c r="O7968" s="210">
        <f t="shared" si="700"/>
        <v>0</v>
      </c>
      <c r="P7968" s="210">
        <f t="shared" si="700"/>
        <v>0</v>
      </c>
      <c r="Q7968" s="210">
        <f t="shared" si="700"/>
        <v>0</v>
      </c>
      <c r="R7968" s="210">
        <f t="shared" si="700"/>
        <v>0</v>
      </c>
    </row>
    <row r="7969" spans="1:18" hidden="1" outlineLevel="2" x14ac:dyDescent="0.35">
      <c r="A7969" s="209" t="str">
        <f>'Usages mobilité'!A41</f>
        <v>Usage mobilité n°38</v>
      </c>
      <c r="B7969" s="209" t="s">
        <v>637</v>
      </c>
      <c r="C7969" s="209"/>
      <c r="D7969" s="210">
        <f>IF(B$7819&lt;&gt;"",IF(B$7819='Usages mobilité'!BF41,'Usages mobilité'!BD41,0),0)</f>
        <v>0</v>
      </c>
      <c r="E7969" s="210">
        <f t="shared" si="700"/>
        <v>0</v>
      </c>
      <c r="F7969" s="210">
        <f t="shared" si="700"/>
        <v>0</v>
      </c>
      <c r="G7969" s="210">
        <f t="shared" si="700"/>
        <v>0</v>
      </c>
      <c r="H7969" s="210">
        <f t="shared" si="700"/>
        <v>0</v>
      </c>
      <c r="I7969" s="210">
        <f t="shared" si="700"/>
        <v>0</v>
      </c>
      <c r="J7969" s="210">
        <f t="shared" si="700"/>
        <v>0</v>
      </c>
      <c r="K7969" s="210">
        <f t="shared" si="700"/>
        <v>0</v>
      </c>
      <c r="L7969" s="210">
        <f t="shared" si="700"/>
        <v>0</v>
      </c>
      <c r="M7969" s="210">
        <f t="shared" si="700"/>
        <v>0</v>
      </c>
      <c r="N7969" s="210">
        <f t="shared" si="700"/>
        <v>0</v>
      </c>
      <c r="O7969" s="210">
        <f t="shared" si="700"/>
        <v>0</v>
      </c>
      <c r="P7969" s="210">
        <f t="shared" si="700"/>
        <v>0</v>
      </c>
      <c r="Q7969" s="210">
        <f t="shared" si="700"/>
        <v>0</v>
      </c>
      <c r="R7969" s="210">
        <f t="shared" si="700"/>
        <v>0</v>
      </c>
    </row>
    <row r="7970" spans="1:18" hidden="1" outlineLevel="2" x14ac:dyDescent="0.35">
      <c r="A7970" s="209" t="str">
        <f>'Usages mobilité'!A42</f>
        <v>Usage mobilité n°39</v>
      </c>
      <c r="B7970" s="209" t="s">
        <v>637</v>
      </c>
      <c r="C7970" s="209"/>
      <c r="D7970" s="210">
        <f>IF(B$7819&lt;&gt;"",IF(B$7819='Usages mobilité'!BF42,'Usages mobilité'!BD42,0),0)</f>
        <v>0</v>
      </c>
      <c r="E7970" s="210">
        <f t="shared" si="700"/>
        <v>0</v>
      </c>
      <c r="F7970" s="210">
        <f t="shared" si="700"/>
        <v>0</v>
      </c>
      <c r="G7970" s="210">
        <f t="shared" si="700"/>
        <v>0</v>
      </c>
      <c r="H7970" s="210">
        <f t="shared" si="700"/>
        <v>0</v>
      </c>
      <c r="I7970" s="210">
        <f t="shared" si="700"/>
        <v>0</v>
      </c>
      <c r="J7970" s="210">
        <f t="shared" si="700"/>
        <v>0</v>
      </c>
      <c r="K7970" s="210">
        <f t="shared" si="700"/>
        <v>0</v>
      </c>
      <c r="L7970" s="210">
        <f t="shared" si="700"/>
        <v>0</v>
      </c>
      <c r="M7970" s="210">
        <f t="shared" si="700"/>
        <v>0</v>
      </c>
      <c r="N7970" s="210">
        <f t="shared" si="700"/>
        <v>0</v>
      </c>
      <c r="O7970" s="210">
        <f t="shared" si="700"/>
        <v>0</v>
      </c>
      <c r="P7970" s="210">
        <f t="shared" si="700"/>
        <v>0</v>
      </c>
      <c r="Q7970" s="210">
        <f t="shared" si="700"/>
        <v>0</v>
      </c>
      <c r="R7970" s="210">
        <f t="shared" si="700"/>
        <v>0</v>
      </c>
    </row>
    <row r="7971" spans="1:18" hidden="1" outlineLevel="2" x14ac:dyDescent="0.35">
      <c r="A7971" s="209" t="str">
        <f>'Usages mobilité'!A43</f>
        <v>Usage mobilité n°40</v>
      </c>
      <c r="B7971" s="209" t="s">
        <v>637</v>
      </c>
      <c r="C7971" s="209"/>
      <c r="D7971" s="210">
        <f>IF(B$7819&lt;&gt;"",IF(B$7819='Usages mobilité'!BF43,'Usages mobilité'!BD43,0),0)</f>
        <v>0</v>
      </c>
      <c r="E7971" s="210">
        <f t="shared" si="700"/>
        <v>0</v>
      </c>
      <c r="F7971" s="210">
        <f t="shared" si="700"/>
        <v>0</v>
      </c>
      <c r="G7971" s="210">
        <f t="shared" si="700"/>
        <v>0</v>
      </c>
      <c r="H7971" s="210">
        <f t="shared" si="700"/>
        <v>0</v>
      </c>
      <c r="I7971" s="210">
        <f t="shared" si="700"/>
        <v>0</v>
      </c>
      <c r="J7971" s="210">
        <f t="shared" si="700"/>
        <v>0</v>
      </c>
      <c r="K7971" s="210">
        <f t="shared" si="700"/>
        <v>0</v>
      </c>
      <c r="L7971" s="210">
        <f t="shared" si="700"/>
        <v>0</v>
      </c>
      <c r="M7971" s="210">
        <f t="shared" si="700"/>
        <v>0</v>
      </c>
      <c r="N7971" s="210">
        <f t="shared" si="700"/>
        <v>0</v>
      </c>
      <c r="O7971" s="210">
        <f t="shared" si="700"/>
        <v>0</v>
      </c>
      <c r="P7971" s="210">
        <f t="shared" si="700"/>
        <v>0</v>
      </c>
      <c r="Q7971" s="210">
        <f t="shared" si="700"/>
        <v>0</v>
      </c>
      <c r="R7971" s="210">
        <f t="shared" si="700"/>
        <v>0</v>
      </c>
    </row>
    <row r="7972" spans="1:18" hidden="1" outlineLevel="2" x14ac:dyDescent="0.35">
      <c r="A7972" s="209" t="str">
        <f>'Usages mobilité'!A44</f>
        <v>Usage mobilité n°41</v>
      </c>
      <c r="B7972" s="209" t="s">
        <v>637</v>
      </c>
      <c r="C7972" s="209"/>
      <c r="D7972" s="210">
        <f>IF(B$7819&lt;&gt;"",IF(B$7819='Usages mobilité'!BF44,'Usages mobilité'!BD44,0),0)</f>
        <v>0</v>
      </c>
      <c r="E7972" s="210">
        <f t="shared" ref="E7972:R7981" si="701">$D7972</f>
        <v>0</v>
      </c>
      <c r="F7972" s="210">
        <f t="shared" si="701"/>
        <v>0</v>
      </c>
      <c r="G7972" s="210">
        <f t="shared" si="701"/>
        <v>0</v>
      </c>
      <c r="H7972" s="210">
        <f t="shared" si="701"/>
        <v>0</v>
      </c>
      <c r="I7972" s="210">
        <f t="shared" si="701"/>
        <v>0</v>
      </c>
      <c r="J7972" s="210">
        <f t="shared" si="701"/>
        <v>0</v>
      </c>
      <c r="K7972" s="210">
        <f t="shared" si="701"/>
        <v>0</v>
      </c>
      <c r="L7972" s="210">
        <f t="shared" si="701"/>
        <v>0</v>
      </c>
      <c r="M7972" s="210">
        <f t="shared" si="701"/>
        <v>0</v>
      </c>
      <c r="N7972" s="210">
        <f t="shared" si="701"/>
        <v>0</v>
      </c>
      <c r="O7972" s="210">
        <f t="shared" si="701"/>
        <v>0</v>
      </c>
      <c r="P7972" s="210">
        <f t="shared" si="701"/>
        <v>0</v>
      </c>
      <c r="Q7972" s="210">
        <f t="shared" si="701"/>
        <v>0</v>
      </c>
      <c r="R7972" s="210">
        <f t="shared" si="701"/>
        <v>0</v>
      </c>
    </row>
    <row r="7973" spans="1:18" hidden="1" outlineLevel="2" x14ac:dyDescent="0.35">
      <c r="A7973" s="209" t="str">
        <f>'Usages mobilité'!A45</f>
        <v>Usage mobilité n°42</v>
      </c>
      <c r="B7973" s="209" t="s">
        <v>637</v>
      </c>
      <c r="C7973" s="209"/>
      <c r="D7973" s="210">
        <f>IF(B$7819&lt;&gt;"",IF(B$7819='Usages mobilité'!BF45,'Usages mobilité'!BD45,0),0)</f>
        <v>0</v>
      </c>
      <c r="E7973" s="210">
        <f t="shared" si="701"/>
        <v>0</v>
      </c>
      <c r="F7973" s="210">
        <f t="shared" si="701"/>
        <v>0</v>
      </c>
      <c r="G7973" s="210">
        <f t="shared" si="701"/>
        <v>0</v>
      </c>
      <c r="H7973" s="210">
        <f t="shared" si="701"/>
        <v>0</v>
      </c>
      <c r="I7973" s="210">
        <f t="shared" si="701"/>
        <v>0</v>
      </c>
      <c r="J7973" s="210">
        <f t="shared" si="701"/>
        <v>0</v>
      </c>
      <c r="K7973" s="210">
        <f t="shared" si="701"/>
        <v>0</v>
      </c>
      <c r="L7973" s="210">
        <f t="shared" si="701"/>
        <v>0</v>
      </c>
      <c r="M7973" s="210">
        <f t="shared" si="701"/>
        <v>0</v>
      </c>
      <c r="N7973" s="210">
        <f t="shared" si="701"/>
        <v>0</v>
      </c>
      <c r="O7973" s="210">
        <f t="shared" si="701"/>
        <v>0</v>
      </c>
      <c r="P7973" s="210">
        <f t="shared" si="701"/>
        <v>0</v>
      </c>
      <c r="Q7973" s="210">
        <f t="shared" si="701"/>
        <v>0</v>
      </c>
      <c r="R7973" s="210">
        <f t="shared" si="701"/>
        <v>0</v>
      </c>
    </row>
    <row r="7974" spans="1:18" hidden="1" outlineLevel="2" x14ac:dyDescent="0.35">
      <c r="A7974" s="209" t="str">
        <f>'Usages mobilité'!A46</f>
        <v>Usage mobilité n°43</v>
      </c>
      <c r="B7974" s="209" t="s">
        <v>637</v>
      </c>
      <c r="C7974" s="209"/>
      <c r="D7974" s="210">
        <f>IF(B$7819&lt;&gt;"",IF(B$7819='Usages mobilité'!BF46,'Usages mobilité'!BD46,0),0)</f>
        <v>0</v>
      </c>
      <c r="E7974" s="210">
        <f t="shared" si="701"/>
        <v>0</v>
      </c>
      <c r="F7974" s="210">
        <f t="shared" si="701"/>
        <v>0</v>
      </c>
      <c r="G7974" s="210">
        <f t="shared" si="701"/>
        <v>0</v>
      </c>
      <c r="H7974" s="210">
        <f t="shared" si="701"/>
        <v>0</v>
      </c>
      <c r="I7974" s="210">
        <f t="shared" si="701"/>
        <v>0</v>
      </c>
      <c r="J7974" s="210">
        <f t="shared" si="701"/>
        <v>0</v>
      </c>
      <c r="K7974" s="210">
        <f t="shared" si="701"/>
        <v>0</v>
      </c>
      <c r="L7974" s="210">
        <f t="shared" si="701"/>
        <v>0</v>
      </c>
      <c r="M7974" s="210">
        <f t="shared" si="701"/>
        <v>0</v>
      </c>
      <c r="N7974" s="210">
        <f t="shared" si="701"/>
        <v>0</v>
      </c>
      <c r="O7974" s="210">
        <f t="shared" si="701"/>
        <v>0</v>
      </c>
      <c r="P7974" s="210">
        <f t="shared" si="701"/>
        <v>0</v>
      </c>
      <c r="Q7974" s="210">
        <f t="shared" si="701"/>
        <v>0</v>
      </c>
      <c r="R7974" s="210">
        <f t="shared" si="701"/>
        <v>0</v>
      </c>
    </row>
    <row r="7975" spans="1:18" hidden="1" outlineLevel="2" x14ac:dyDescent="0.35">
      <c r="A7975" s="209" t="str">
        <f>'Usages mobilité'!A47</f>
        <v>Usage mobilité n°44</v>
      </c>
      <c r="B7975" s="209" t="s">
        <v>637</v>
      </c>
      <c r="C7975" s="209"/>
      <c r="D7975" s="210">
        <f>IF(B$7819&lt;&gt;"",IF(B$7819='Usages mobilité'!BF47,'Usages mobilité'!BD47,0),0)</f>
        <v>0</v>
      </c>
      <c r="E7975" s="210">
        <f t="shared" si="701"/>
        <v>0</v>
      </c>
      <c r="F7975" s="210">
        <f t="shared" si="701"/>
        <v>0</v>
      </c>
      <c r="G7975" s="210">
        <f t="shared" si="701"/>
        <v>0</v>
      </c>
      <c r="H7975" s="210">
        <f t="shared" si="701"/>
        <v>0</v>
      </c>
      <c r="I7975" s="210">
        <f t="shared" si="701"/>
        <v>0</v>
      </c>
      <c r="J7975" s="210">
        <f t="shared" si="701"/>
        <v>0</v>
      </c>
      <c r="K7975" s="210">
        <f t="shared" si="701"/>
        <v>0</v>
      </c>
      <c r="L7975" s="210">
        <f t="shared" si="701"/>
        <v>0</v>
      </c>
      <c r="M7975" s="210">
        <f t="shared" si="701"/>
        <v>0</v>
      </c>
      <c r="N7975" s="210">
        <f t="shared" si="701"/>
        <v>0</v>
      </c>
      <c r="O7975" s="210">
        <f t="shared" si="701"/>
        <v>0</v>
      </c>
      <c r="P7975" s="210">
        <f t="shared" si="701"/>
        <v>0</v>
      </c>
      <c r="Q7975" s="210">
        <f t="shared" si="701"/>
        <v>0</v>
      </c>
      <c r="R7975" s="210">
        <f t="shared" si="701"/>
        <v>0</v>
      </c>
    </row>
    <row r="7976" spans="1:18" hidden="1" outlineLevel="2" x14ac:dyDescent="0.35">
      <c r="A7976" s="209" t="str">
        <f>'Usages mobilité'!A48</f>
        <v>Usage mobilité n°45</v>
      </c>
      <c r="B7976" s="209" t="s">
        <v>637</v>
      </c>
      <c r="C7976" s="209"/>
      <c r="D7976" s="210">
        <f>IF(B$7819&lt;&gt;"",IF(B$7819='Usages mobilité'!BF48,'Usages mobilité'!BD48,0),0)</f>
        <v>0</v>
      </c>
      <c r="E7976" s="210">
        <f t="shared" si="701"/>
        <v>0</v>
      </c>
      <c r="F7976" s="210">
        <f t="shared" si="701"/>
        <v>0</v>
      </c>
      <c r="G7976" s="210">
        <f t="shared" si="701"/>
        <v>0</v>
      </c>
      <c r="H7976" s="210">
        <f t="shared" si="701"/>
        <v>0</v>
      </c>
      <c r="I7976" s="210">
        <f t="shared" si="701"/>
        <v>0</v>
      </c>
      <c r="J7976" s="210">
        <f t="shared" si="701"/>
        <v>0</v>
      </c>
      <c r="K7976" s="210">
        <f t="shared" si="701"/>
        <v>0</v>
      </c>
      <c r="L7976" s="210">
        <f t="shared" si="701"/>
        <v>0</v>
      </c>
      <c r="M7976" s="210">
        <f t="shared" si="701"/>
        <v>0</v>
      </c>
      <c r="N7976" s="210">
        <f t="shared" si="701"/>
        <v>0</v>
      </c>
      <c r="O7976" s="210">
        <f t="shared" si="701"/>
        <v>0</v>
      </c>
      <c r="P7976" s="210">
        <f t="shared" si="701"/>
        <v>0</v>
      </c>
      <c r="Q7976" s="210">
        <f t="shared" si="701"/>
        <v>0</v>
      </c>
      <c r="R7976" s="210">
        <f t="shared" si="701"/>
        <v>0</v>
      </c>
    </row>
    <row r="7977" spans="1:18" hidden="1" outlineLevel="2" x14ac:dyDescent="0.35">
      <c r="A7977" s="209" t="str">
        <f>'Usages mobilité'!A49</f>
        <v>Usage mobilité n°46</v>
      </c>
      <c r="B7977" s="209" t="s">
        <v>637</v>
      </c>
      <c r="C7977" s="209"/>
      <c r="D7977" s="210">
        <f>IF(B$7819&lt;&gt;"",IF(B$7819='Usages mobilité'!BF49,'Usages mobilité'!BD49,0),0)</f>
        <v>0</v>
      </c>
      <c r="E7977" s="210">
        <f t="shared" si="701"/>
        <v>0</v>
      </c>
      <c r="F7977" s="210">
        <f t="shared" si="701"/>
        <v>0</v>
      </c>
      <c r="G7977" s="210">
        <f t="shared" si="701"/>
        <v>0</v>
      </c>
      <c r="H7977" s="210">
        <f t="shared" si="701"/>
        <v>0</v>
      </c>
      <c r="I7977" s="210">
        <f t="shared" si="701"/>
        <v>0</v>
      </c>
      <c r="J7977" s="210">
        <f t="shared" si="701"/>
        <v>0</v>
      </c>
      <c r="K7977" s="210">
        <f t="shared" si="701"/>
        <v>0</v>
      </c>
      <c r="L7977" s="210">
        <f t="shared" si="701"/>
        <v>0</v>
      </c>
      <c r="M7977" s="210">
        <f t="shared" si="701"/>
        <v>0</v>
      </c>
      <c r="N7977" s="210">
        <f t="shared" si="701"/>
        <v>0</v>
      </c>
      <c r="O7977" s="210">
        <f t="shared" si="701"/>
        <v>0</v>
      </c>
      <c r="P7977" s="210">
        <f t="shared" si="701"/>
        <v>0</v>
      </c>
      <c r="Q7977" s="210">
        <f t="shared" si="701"/>
        <v>0</v>
      </c>
      <c r="R7977" s="210">
        <f t="shared" si="701"/>
        <v>0</v>
      </c>
    </row>
    <row r="7978" spans="1:18" hidden="1" outlineLevel="2" x14ac:dyDescent="0.35">
      <c r="A7978" s="209" t="str">
        <f>'Usages mobilité'!A50</f>
        <v>Usage mobilité n°47</v>
      </c>
      <c r="B7978" s="209" t="s">
        <v>637</v>
      </c>
      <c r="C7978" s="209"/>
      <c r="D7978" s="210">
        <f>IF(B$7819&lt;&gt;"",IF(B$7819='Usages mobilité'!BF50,'Usages mobilité'!BD50,0),0)</f>
        <v>0</v>
      </c>
      <c r="E7978" s="210">
        <f t="shared" si="701"/>
        <v>0</v>
      </c>
      <c r="F7978" s="210">
        <f t="shared" si="701"/>
        <v>0</v>
      </c>
      <c r="G7978" s="210">
        <f t="shared" si="701"/>
        <v>0</v>
      </c>
      <c r="H7978" s="210">
        <f t="shared" si="701"/>
        <v>0</v>
      </c>
      <c r="I7978" s="210">
        <f t="shared" si="701"/>
        <v>0</v>
      </c>
      <c r="J7978" s="210">
        <f t="shared" si="701"/>
        <v>0</v>
      </c>
      <c r="K7978" s="210">
        <f t="shared" si="701"/>
        <v>0</v>
      </c>
      <c r="L7978" s="210">
        <f t="shared" si="701"/>
        <v>0</v>
      </c>
      <c r="M7978" s="210">
        <f t="shared" si="701"/>
        <v>0</v>
      </c>
      <c r="N7978" s="210">
        <f t="shared" si="701"/>
        <v>0</v>
      </c>
      <c r="O7978" s="210">
        <f t="shared" si="701"/>
        <v>0</v>
      </c>
      <c r="P7978" s="210">
        <f t="shared" si="701"/>
        <v>0</v>
      </c>
      <c r="Q7978" s="210">
        <f t="shared" si="701"/>
        <v>0</v>
      </c>
      <c r="R7978" s="210">
        <f t="shared" si="701"/>
        <v>0</v>
      </c>
    </row>
    <row r="7979" spans="1:18" hidden="1" outlineLevel="2" x14ac:dyDescent="0.35">
      <c r="A7979" s="209" t="str">
        <f>'Usages mobilité'!A51</f>
        <v>Usage mobilité n°48</v>
      </c>
      <c r="B7979" s="209" t="s">
        <v>637</v>
      </c>
      <c r="C7979" s="209"/>
      <c r="D7979" s="210">
        <f>IF(B$7819&lt;&gt;"",IF(B$7819='Usages mobilité'!BF51,'Usages mobilité'!BD51,0),0)</f>
        <v>0</v>
      </c>
      <c r="E7979" s="210">
        <f t="shared" si="701"/>
        <v>0</v>
      </c>
      <c r="F7979" s="210">
        <f t="shared" si="701"/>
        <v>0</v>
      </c>
      <c r="G7979" s="210">
        <f t="shared" si="701"/>
        <v>0</v>
      </c>
      <c r="H7979" s="210">
        <f t="shared" si="701"/>
        <v>0</v>
      </c>
      <c r="I7979" s="210">
        <f t="shared" si="701"/>
        <v>0</v>
      </c>
      <c r="J7979" s="210">
        <f t="shared" si="701"/>
        <v>0</v>
      </c>
      <c r="K7979" s="210">
        <f t="shared" si="701"/>
        <v>0</v>
      </c>
      <c r="L7979" s="210">
        <f t="shared" si="701"/>
        <v>0</v>
      </c>
      <c r="M7979" s="210">
        <f t="shared" si="701"/>
        <v>0</v>
      </c>
      <c r="N7979" s="210">
        <f t="shared" si="701"/>
        <v>0</v>
      </c>
      <c r="O7979" s="210">
        <f t="shared" si="701"/>
        <v>0</v>
      </c>
      <c r="P7979" s="210">
        <f t="shared" si="701"/>
        <v>0</v>
      </c>
      <c r="Q7979" s="210">
        <f t="shared" si="701"/>
        <v>0</v>
      </c>
      <c r="R7979" s="210">
        <f t="shared" si="701"/>
        <v>0</v>
      </c>
    </row>
    <row r="7980" spans="1:18" hidden="1" outlineLevel="2" x14ac:dyDescent="0.35">
      <c r="A7980" s="209" t="str">
        <f>'Usages mobilité'!A52</f>
        <v>Usage mobilité n°49</v>
      </c>
      <c r="B7980" s="209" t="s">
        <v>637</v>
      </c>
      <c r="C7980" s="209"/>
      <c r="D7980" s="210">
        <f>IF(B$7819&lt;&gt;"",IF(B$7819='Usages mobilité'!BF52,'Usages mobilité'!BD52,0),0)</f>
        <v>0</v>
      </c>
      <c r="E7980" s="210">
        <f t="shared" si="701"/>
        <v>0</v>
      </c>
      <c r="F7980" s="210">
        <f t="shared" si="701"/>
        <v>0</v>
      </c>
      <c r="G7980" s="210">
        <f t="shared" si="701"/>
        <v>0</v>
      </c>
      <c r="H7980" s="210">
        <f t="shared" si="701"/>
        <v>0</v>
      </c>
      <c r="I7980" s="210">
        <f t="shared" si="701"/>
        <v>0</v>
      </c>
      <c r="J7980" s="210">
        <f t="shared" si="701"/>
        <v>0</v>
      </c>
      <c r="K7980" s="210">
        <f t="shared" si="701"/>
        <v>0</v>
      </c>
      <c r="L7980" s="210">
        <f t="shared" si="701"/>
        <v>0</v>
      </c>
      <c r="M7980" s="210">
        <f t="shared" si="701"/>
        <v>0</v>
      </c>
      <c r="N7980" s="210">
        <f t="shared" si="701"/>
        <v>0</v>
      </c>
      <c r="O7980" s="210">
        <f t="shared" si="701"/>
        <v>0</v>
      </c>
      <c r="P7980" s="210">
        <f t="shared" si="701"/>
        <v>0</v>
      </c>
      <c r="Q7980" s="210">
        <f t="shared" si="701"/>
        <v>0</v>
      </c>
      <c r="R7980" s="210">
        <f t="shared" si="701"/>
        <v>0</v>
      </c>
    </row>
    <row r="7981" spans="1:18" hidden="1" outlineLevel="2" x14ac:dyDescent="0.35">
      <c r="A7981" s="209" t="str">
        <f>'Usages mobilité'!A53</f>
        <v>Usage mobilité n°50</v>
      </c>
      <c r="B7981" s="209" t="s">
        <v>637</v>
      </c>
      <c r="C7981" s="209"/>
      <c r="D7981" s="210">
        <f>IF(B$7819&lt;&gt;"",IF(B$7819='Usages mobilité'!BF53,'Usages mobilité'!BD53,0),0)</f>
        <v>0</v>
      </c>
      <c r="E7981" s="210">
        <f t="shared" si="701"/>
        <v>0</v>
      </c>
      <c r="F7981" s="210">
        <f t="shared" si="701"/>
        <v>0</v>
      </c>
      <c r="G7981" s="210">
        <f t="shared" si="701"/>
        <v>0</v>
      </c>
      <c r="H7981" s="210">
        <f t="shared" si="701"/>
        <v>0</v>
      </c>
      <c r="I7981" s="210">
        <f t="shared" si="701"/>
        <v>0</v>
      </c>
      <c r="J7981" s="210">
        <f t="shared" si="701"/>
        <v>0</v>
      </c>
      <c r="K7981" s="210">
        <f t="shared" si="701"/>
        <v>0</v>
      </c>
      <c r="L7981" s="210">
        <f t="shared" si="701"/>
        <v>0</v>
      </c>
      <c r="M7981" s="210">
        <f t="shared" si="701"/>
        <v>0</v>
      </c>
      <c r="N7981" s="210">
        <f t="shared" si="701"/>
        <v>0</v>
      </c>
      <c r="O7981" s="210">
        <f t="shared" si="701"/>
        <v>0</v>
      </c>
      <c r="P7981" s="210">
        <f t="shared" si="701"/>
        <v>0</v>
      </c>
      <c r="Q7981" s="210">
        <f t="shared" si="701"/>
        <v>0</v>
      </c>
      <c r="R7981" s="210">
        <f t="shared" si="701"/>
        <v>0</v>
      </c>
    </row>
    <row r="7982" spans="1:18" hidden="1" outlineLevel="1" collapsed="1" x14ac:dyDescent="0.35">
      <c r="A7982" s="209" t="s">
        <v>643</v>
      </c>
      <c r="B7982" s="209"/>
      <c r="C7982" s="209"/>
      <c r="D7982" s="210">
        <f t="shared" ref="D7982:R7982" si="702">SUM(D7932:D7981)</f>
        <v>0</v>
      </c>
      <c r="E7982" s="210">
        <f t="shared" si="702"/>
        <v>0</v>
      </c>
      <c r="F7982" s="210">
        <f t="shared" si="702"/>
        <v>0</v>
      </c>
      <c r="G7982" s="210">
        <f t="shared" si="702"/>
        <v>0</v>
      </c>
      <c r="H7982" s="210">
        <f t="shared" si="702"/>
        <v>0</v>
      </c>
      <c r="I7982" s="210">
        <f t="shared" si="702"/>
        <v>0</v>
      </c>
      <c r="J7982" s="210">
        <f t="shared" si="702"/>
        <v>0</v>
      </c>
      <c r="K7982" s="210">
        <f t="shared" si="702"/>
        <v>0</v>
      </c>
      <c r="L7982" s="210">
        <f t="shared" si="702"/>
        <v>0</v>
      </c>
      <c r="M7982" s="210">
        <f t="shared" si="702"/>
        <v>0</v>
      </c>
      <c r="N7982" s="210">
        <f t="shared" si="702"/>
        <v>0</v>
      </c>
      <c r="O7982" s="210">
        <f t="shared" si="702"/>
        <v>0</v>
      </c>
      <c r="P7982" s="210">
        <f t="shared" si="702"/>
        <v>0</v>
      </c>
      <c r="Q7982" s="210">
        <f t="shared" si="702"/>
        <v>0</v>
      </c>
      <c r="R7982" s="210">
        <f t="shared" si="702"/>
        <v>0</v>
      </c>
    </row>
    <row r="7983" spans="1:18" hidden="1" outlineLevel="2" x14ac:dyDescent="0.35">
      <c r="A7983" s="209" t="str">
        <f>'Usages mobilité'!A4</f>
        <v>Usage mobilité n°1</v>
      </c>
      <c r="B7983" s="209" t="s">
        <v>639</v>
      </c>
      <c r="C7983" s="209"/>
      <c r="D7983" s="210">
        <f>D7932*'Usages mobilité'!$BG4*(1+'Usages mobilité'!$BH4)^(D$7822-$D$7822)/1000</f>
        <v>0</v>
      </c>
      <c r="E7983" s="210">
        <f>E7932*'Usages mobilité'!$BG4*(1+'Usages mobilité'!$BH4)^(E$7822-$D$7822)/1000</f>
        <v>0</v>
      </c>
      <c r="F7983" s="210">
        <f>F7932*'Usages mobilité'!$BG4*(1+'Usages mobilité'!$BH4)^(F$7822-$D$7822)/1000</f>
        <v>0</v>
      </c>
      <c r="G7983" s="210">
        <f>G7932*'Usages mobilité'!$BG4*(1+'Usages mobilité'!$BH4)^(G$7822-$D$7822)/1000</f>
        <v>0</v>
      </c>
      <c r="H7983" s="210">
        <f>H7932*'Usages mobilité'!$BG4*(1+'Usages mobilité'!$BH4)^(H$7822-$D$7822)/1000</f>
        <v>0</v>
      </c>
      <c r="I7983" s="210">
        <f>I7932*'Usages mobilité'!$BG4*(1+'Usages mobilité'!$BH4)^(I$7822-$D$7822)/1000</f>
        <v>0</v>
      </c>
      <c r="J7983" s="210">
        <f>J7932*'Usages mobilité'!$BG4*(1+'Usages mobilité'!$BH4)^(J$7822-$D$7822)/1000</f>
        <v>0</v>
      </c>
      <c r="K7983" s="210">
        <f>K7932*'Usages mobilité'!$BG4*(1+'Usages mobilité'!$BH4)^(K$7822-$D$7822)/1000</f>
        <v>0</v>
      </c>
      <c r="L7983" s="210">
        <f>L7932*'Usages mobilité'!$BG4*(1+'Usages mobilité'!$BH4)^(L$7822-$D$7822)/1000</f>
        <v>0</v>
      </c>
      <c r="M7983" s="210">
        <f>M7932*'Usages mobilité'!$BG4*(1+'Usages mobilité'!$BH4)^(M$7822-$D$7822)/1000</f>
        <v>0</v>
      </c>
      <c r="N7983" s="210">
        <f>N7932*'Usages mobilité'!$BG4*(1+'Usages mobilité'!$BH4)^(N$7822-$D$7822)/1000</f>
        <v>0</v>
      </c>
      <c r="O7983" s="210">
        <f>O7932*'Usages mobilité'!$BG4*(1+'Usages mobilité'!$BH4)^(O$7822-$D$7822)/1000</f>
        <v>0</v>
      </c>
      <c r="P7983" s="210">
        <f>P7932*'Usages mobilité'!$BG4*(1+'Usages mobilité'!$BH4)^(P$7822-$D$7822)/1000</f>
        <v>0</v>
      </c>
      <c r="Q7983" s="210">
        <f>Q7932*'Usages mobilité'!$BG4*(1+'Usages mobilité'!$BH4)^(Q$7822-$D$7822)/1000</f>
        <v>0</v>
      </c>
      <c r="R7983" s="210">
        <f>R7932*'Usages mobilité'!$BG4*(1+'Usages mobilité'!$BH4)^(R$7822-$D$7822)/1000</f>
        <v>0</v>
      </c>
    </row>
    <row r="7984" spans="1:18" hidden="1" outlineLevel="2" x14ac:dyDescent="0.35">
      <c r="A7984" s="209" t="str">
        <f>'Usages mobilité'!A5</f>
        <v>Usage mobilité n°2</v>
      </c>
      <c r="B7984" s="209" t="s">
        <v>639</v>
      </c>
      <c r="C7984" s="209"/>
      <c r="D7984" s="210">
        <f>D7933*'Usages mobilité'!$BG5*(1+'Usages mobilité'!$BH5)^(D$7822-$D$7822)/1000</f>
        <v>0</v>
      </c>
      <c r="E7984" s="210">
        <f>E7933*'Usages mobilité'!$BG5*(1+'Usages mobilité'!$BH5)^(E$7822-$D$7822)/1000</f>
        <v>0</v>
      </c>
      <c r="F7984" s="210">
        <f>F7933*'Usages mobilité'!$BG5*(1+'Usages mobilité'!$BH5)^(F$7822-$D$7822)/1000</f>
        <v>0</v>
      </c>
      <c r="G7984" s="210">
        <f>G7933*'Usages mobilité'!$BG5*(1+'Usages mobilité'!$BH5)^(G$7822-$D$7822)/1000</f>
        <v>0</v>
      </c>
      <c r="H7984" s="210">
        <f>H7933*'Usages mobilité'!$BG5*(1+'Usages mobilité'!$BH5)^(H$7822-$D$7822)/1000</f>
        <v>0</v>
      </c>
      <c r="I7984" s="210">
        <f>I7933*'Usages mobilité'!$BG5*(1+'Usages mobilité'!$BH5)^(I$7822-$D$7822)/1000</f>
        <v>0</v>
      </c>
      <c r="J7984" s="210">
        <f>J7933*'Usages mobilité'!$BG5*(1+'Usages mobilité'!$BH5)^(J$7822-$D$7822)/1000</f>
        <v>0</v>
      </c>
      <c r="K7984" s="210">
        <f>K7933*'Usages mobilité'!$BG5*(1+'Usages mobilité'!$BH5)^(K$7822-$D$7822)/1000</f>
        <v>0</v>
      </c>
      <c r="L7984" s="210">
        <f>L7933*'Usages mobilité'!$BG5*(1+'Usages mobilité'!$BH5)^(L$7822-$D$7822)/1000</f>
        <v>0</v>
      </c>
      <c r="M7984" s="210">
        <f>M7933*'Usages mobilité'!$BG5*(1+'Usages mobilité'!$BH5)^(M$7822-$D$7822)/1000</f>
        <v>0</v>
      </c>
      <c r="N7984" s="210">
        <f>N7933*'Usages mobilité'!$BG5*(1+'Usages mobilité'!$BH5)^(N$7822-$D$7822)/1000</f>
        <v>0</v>
      </c>
      <c r="O7984" s="210">
        <f>O7933*'Usages mobilité'!$BG5*(1+'Usages mobilité'!$BH5)^(O$7822-$D$7822)/1000</f>
        <v>0</v>
      </c>
      <c r="P7984" s="210">
        <f>P7933*'Usages mobilité'!$BG5*(1+'Usages mobilité'!$BH5)^(P$7822-$D$7822)/1000</f>
        <v>0</v>
      </c>
      <c r="Q7984" s="210">
        <f>Q7933*'Usages mobilité'!$BG5*(1+'Usages mobilité'!$BH5)^(Q$7822-$D$7822)/1000</f>
        <v>0</v>
      </c>
      <c r="R7984" s="210">
        <f>R7933*'Usages mobilité'!$BG5*(1+'Usages mobilité'!$BH5)^(R$7822-$D$7822)/1000</f>
        <v>0</v>
      </c>
    </row>
    <row r="7985" spans="1:18" hidden="1" outlineLevel="2" x14ac:dyDescent="0.35">
      <c r="A7985" s="209" t="str">
        <f>'Usages mobilité'!A6</f>
        <v>Usage mobilité n°3</v>
      </c>
      <c r="B7985" s="209" t="s">
        <v>639</v>
      </c>
      <c r="C7985" s="209"/>
      <c r="D7985" s="210">
        <f>D7934*'Usages mobilité'!$BG6*(1+'Usages mobilité'!$BH6)^(D$7822-$D$7822)/1000</f>
        <v>0</v>
      </c>
      <c r="E7985" s="210">
        <f>E7934*'Usages mobilité'!$BG6*(1+'Usages mobilité'!$BH6)^(E$7822-$D$7822)/1000</f>
        <v>0</v>
      </c>
      <c r="F7985" s="210">
        <f>F7934*'Usages mobilité'!$BG6*(1+'Usages mobilité'!$BH6)^(F$7822-$D$7822)/1000</f>
        <v>0</v>
      </c>
      <c r="G7985" s="210">
        <f>G7934*'Usages mobilité'!$BG6*(1+'Usages mobilité'!$BH6)^(G$7822-$D$7822)/1000</f>
        <v>0</v>
      </c>
      <c r="H7985" s="210">
        <f>H7934*'Usages mobilité'!$BG6*(1+'Usages mobilité'!$BH6)^(H$7822-$D$7822)/1000</f>
        <v>0</v>
      </c>
      <c r="I7985" s="210">
        <f>I7934*'Usages mobilité'!$BG6*(1+'Usages mobilité'!$BH6)^(I$7822-$D$7822)/1000</f>
        <v>0</v>
      </c>
      <c r="J7985" s="210">
        <f>J7934*'Usages mobilité'!$BG6*(1+'Usages mobilité'!$BH6)^(J$7822-$D$7822)/1000</f>
        <v>0</v>
      </c>
      <c r="K7985" s="210">
        <f>K7934*'Usages mobilité'!$BG6*(1+'Usages mobilité'!$BH6)^(K$7822-$D$7822)/1000</f>
        <v>0</v>
      </c>
      <c r="L7985" s="210">
        <f>L7934*'Usages mobilité'!$BG6*(1+'Usages mobilité'!$BH6)^(L$7822-$D$7822)/1000</f>
        <v>0</v>
      </c>
      <c r="M7985" s="210">
        <f>M7934*'Usages mobilité'!$BG6*(1+'Usages mobilité'!$BH6)^(M$7822-$D$7822)/1000</f>
        <v>0</v>
      </c>
      <c r="N7985" s="210">
        <f>N7934*'Usages mobilité'!$BG6*(1+'Usages mobilité'!$BH6)^(N$7822-$D$7822)/1000</f>
        <v>0</v>
      </c>
      <c r="O7985" s="210">
        <f>O7934*'Usages mobilité'!$BG6*(1+'Usages mobilité'!$BH6)^(O$7822-$D$7822)/1000</f>
        <v>0</v>
      </c>
      <c r="P7985" s="210">
        <f>P7934*'Usages mobilité'!$BG6*(1+'Usages mobilité'!$BH6)^(P$7822-$D$7822)/1000</f>
        <v>0</v>
      </c>
      <c r="Q7985" s="210">
        <f>Q7934*'Usages mobilité'!$BG6*(1+'Usages mobilité'!$BH6)^(Q$7822-$D$7822)/1000</f>
        <v>0</v>
      </c>
      <c r="R7985" s="210">
        <f>R7934*'Usages mobilité'!$BG6*(1+'Usages mobilité'!$BH6)^(R$7822-$D$7822)/1000</f>
        <v>0</v>
      </c>
    </row>
    <row r="7986" spans="1:18" hidden="1" outlineLevel="2" x14ac:dyDescent="0.35">
      <c r="A7986" s="209" t="str">
        <f>'Usages mobilité'!A7</f>
        <v>Usage mobilité n°4</v>
      </c>
      <c r="B7986" s="209" t="s">
        <v>639</v>
      </c>
      <c r="C7986" s="209"/>
      <c r="D7986" s="210">
        <f>D7935*'Usages mobilité'!$BG7*(1+'Usages mobilité'!$BH7)^(D$7822-$D$7822)/1000</f>
        <v>0</v>
      </c>
      <c r="E7986" s="210">
        <f>E7935*'Usages mobilité'!$BG7*(1+'Usages mobilité'!$BH7)^(E$7822-$D$7822)/1000</f>
        <v>0</v>
      </c>
      <c r="F7986" s="210">
        <f>F7935*'Usages mobilité'!$BG7*(1+'Usages mobilité'!$BH7)^(F$7822-$D$7822)/1000</f>
        <v>0</v>
      </c>
      <c r="G7986" s="210">
        <f>G7935*'Usages mobilité'!$BG7*(1+'Usages mobilité'!$BH7)^(G$7822-$D$7822)/1000</f>
        <v>0</v>
      </c>
      <c r="H7986" s="210">
        <f>H7935*'Usages mobilité'!$BG7*(1+'Usages mobilité'!$BH7)^(H$7822-$D$7822)/1000</f>
        <v>0</v>
      </c>
      <c r="I7986" s="210">
        <f>I7935*'Usages mobilité'!$BG7*(1+'Usages mobilité'!$BH7)^(I$7822-$D$7822)/1000</f>
        <v>0</v>
      </c>
      <c r="J7986" s="210">
        <f>J7935*'Usages mobilité'!$BG7*(1+'Usages mobilité'!$BH7)^(J$7822-$D$7822)/1000</f>
        <v>0</v>
      </c>
      <c r="K7986" s="210">
        <f>K7935*'Usages mobilité'!$BG7*(1+'Usages mobilité'!$BH7)^(K$7822-$D$7822)/1000</f>
        <v>0</v>
      </c>
      <c r="L7986" s="210">
        <f>L7935*'Usages mobilité'!$BG7*(1+'Usages mobilité'!$BH7)^(L$7822-$D$7822)/1000</f>
        <v>0</v>
      </c>
      <c r="M7986" s="210">
        <f>M7935*'Usages mobilité'!$BG7*(1+'Usages mobilité'!$BH7)^(M$7822-$D$7822)/1000</f>
        <v>0</v>
      </c>
      <c r="N7986" s="210">
        <f>N7935*'Usages mobilité'!$BG7*(1+'Usages mobilité'!$BH7)^(N$7822-$D$7822)/1000</f>
        <v>0</v>
      </c>
      <c r="O7986" s="210">
        <f>O7935*'Usages mobilité'!$BG7*(1+'Usages mobilité'!$BH7)^(O$7822-$D$7822)/1000</f>
        <v>0</v>
      </c>
      <c r="P7986" s="210">
        <f>P7935*'Usages mobilité'!$BG7*(1+'Usages mobilité'!$BH7)^(P$7822-$D$7822)/1000</f>
        <v>0</v>
      </c>
      <c r="Q7986" s="210">
        <f>Q7935*'Usages mobilité'!$BG7*(1+'Usages mobilité'!$BH7)^(Q$7822-$D$7822)/1000</f>
        <v>0</v>
      </c>
      <c r="R7986" s="210">
        <f>R7935*'Usages mobilité'!$BG7*(1+'Usages mobilité'!$BH7)^(R$7822-$D$7822)/1000</f>
        <v>0</v>
      </c>
    </row>
    <row r="7987" spans="1:18" hidden="1" outlineLevel="2" x14ac:dyDescent="0.35">
      <c r="A7987" s="209" t="str">
        <f>'Usages mobilité'!A8</f>
        <v>Usage mobilité n°5</v>
      </c>
      <c r="B7987" s="209" t="s">
        <v>639</v>
      </c>
      <c r="C7987" s="209"/>
      <c r="D7987" s="210">
        <f>D7936*'Usages mobilité'!$BG8*(1+'Usages mobilité'!$BH8)^(D$7822-$D$7822)/1000</f>
        <v>0</v>
      </c>
      <c r="E7987" s="210">
        <f>E7936*'Usages mobilité'!$BG8*(1+'Usages mobilité'!$BH8)^(E$7822-$D$7822)/1000</f>
        <v>0</v>
      </c>
      <c r="F7987" s="210">
        <f>F7936*'Usages mobilité'!$BG8*(1+'Usages mobilité'!$BH8)^(F$7822-$D$7822)/1000</f>
        <v>0</v>
      </c>
      <c r="G7987" s="210">
        <f>G7936*'Usages mobilité'!$BG8*(1+'Usages mobilité'!$BH8)^(G$7822-$D$7822)/1000</f>
        <v>0</v>
      </c>
      <c r="H7987" s="210">
        <f>H7936*'Usages mobilité'!$BG8*(1+'Usages mobilité'!$BH8)^(H$7822-$D$7822)/1000</f>
        <v>0</v>
      </c>
      <c r="I7987" s="210">
        <f>I7936*'Usages mobilité'!$BG8*(1+'Usages mobilité'!$BH8)^(I$7822-$D$7822)/1000</f>
        <v>0</v>
      </c>
      <c r="J7987" s="210">
        <f>J7936*'Usages mobilité'!$BG8*(1+'Usages mobilité'!$BH8)^(J$7822-$D$7822)/1000</f>
        <v>0</v>
      </c>
      <c r="K7987" s="210">
        <f>K7936*'Usages mobilité'!$BG8*(1+'Usages mobilité'!$BH8)^(K$7822-$D$7822)/1000</f>
        <v>0</v>
      </c>
      <c r="L7987" s="210">
        <f>L7936*'Usages mobilité'!$BG8*(1+'Usages mobilité'!$BH8)^(L$7822-$D$7822)/1000</f>
        <v>0</v>
      </c>
      <c r="M7987" s="210">
        <f>M7936*'Usages mobilité'!$BG8*(1+'Usages mobilité'!$BH8)^(M$7822-$D$7822)/1000</f>
        <v>0</v>
      </c>
      <c r="N7987" s="210">
        <f>N7936*'Usages mobilité'!$BG8*(1+'Usages mobilité'!$BH8)^(N$7822-$D$7822)/1000</f>
        <v>0</v>
      </c>
      <c r="O7987" s="210">
        <f>O7936*'Usages mobilité'!$BG8*(1+'Usages mobilité'!$BH8)^(O$7822-$D$7822)/1000</f>
        <v>0</v>
      </c>
      <c r="P7987" s="210">
        <f>P7936*'Usages mobilité'!$BG8*(1+'Usages mobilité'!$BH8)^(P$7822-$D$7822)/1000</f>
        <v>0</v>
      </c>
      <c r="Q7987" s="210">
        <f>Q7936*'Usages mobilité'!$BG8*(1+'Usages mobilité'!$BH8)^(Q$7822-$D$7822)/1000</f>
        <v>0</v>
      </c>
      <c r="R7987" s="210">
        <f>R7936*'Usages mobilité'!$BG8*(1+'Usages mobilité'!$BH8)^(R$7822-$D$7822)/1000</f>
        <v>0</v>
      </c>
    </row>
    <row r="7988" spans="1:18" hidden="1" outlineLevel="2" x14ac:dyDescent="0.35">
      <c r="A7988" s="209" t="str">
        <f>'Usages mobilité'!A9</f>
        <v>Usage mobilité n°6</v>
      </c>
      <c r="B7988" s="209" t="s">
        <v>639</v>
      </c>
      <c r="C7988" s="209"/>
      <c r="D7988" s="210">
        <f>D7937*'Usages mobilité'!$BG9*(1+'Usages mobilité'!$BH9)^(D$7822-$D$7822)/1000</f>
        <v>0</v>
      </c>
      <c r="E7988" s="210">
        <f>E7937*'Usages mobilité'!$BG9*(1+'Usages mobilité'!$BH9)^(E$7822-$D$7822)/1000</f>
        <v>0</v>
      </c>
      <c r="F7988" s="210">
        <f>F7937*'Usages mobilité'!$BG9*(1+'Usages mobilité'!$BH9)^(F$7822-$D$7822)/1000</f>
        <v>0</v>
      </c>
      <c r="G7988" s="210">
        <f>G7937*'Usages mobilité'!$BG9*(1+'Usages mobilité'!$BH9)^(G$7822-$D$7822)/1000</f>
        <v>0</v>
      </c>
      <c r="H7988" s="210">
        <f>H7937*'Usages mobilité'!$BG9*(1+'Usages mobilité'!$BH9)^(H$7822-$D$7822)/1000</f>
        <v>0</v>
      </c>
      <c r="I7988" s="210">
        <f>I7937*'Usages mobilité'!$BG9*(1+'Usages mobilité'!$BH9)^(I$7822-$D$7822)/1000</f>
        <v>0</v>
      </c>
      <c r="J7988" s="210">
        <f>J7937*'Usages mobilité'!$BG9*(1+'Usages mobilité'!$BH9)^(J$7822-$D$7822)/1000</f>
        <v>0</v>
      </c>
      <c r="K7988" s="210">
        <f>K7937*'Usages mobilité'!$BG9*(1+'Usages mobilité'!$BH9)^(K$7822-$D$7822)/1000</f>
        <v>0</v>
      </c>
      <c r="L7988" s="210">
        <f>L7937*'Usages mobilité'!$BG9*(1+'Usages mobilité'!$BH9)^(L$7822-$D$7822)/1000</f>
        <v>0</v>
      </c>
      <c r="M7988" s="210">
        <f>M7937*'Usages mobilité'!$BG9*(1+'Usages mobilité'!$BH9)^(M$7822-$D$7822)/1000</f>
        <v>0</v>
      </c>
      <c r="N7988" s="210">
        <f>N7937*'Usages mobilité'!$BG9*(1+'Usages mobilité'!$BH9)^(N$7822-$D$7822)/1000</f>
        <v>0</v>
      </c>
      <c r="O7988" s="210">
        <f>O7937*'Usages mobilité'!$BG9*(1+'Usages mobilité'!$BH9)^(O$7822-$D$7822)/1000</f>
        <v>0</v>
      </c>
      <c r="P7988" s="210">
        <f>P7937*'Usages mobilité'!$BG9*(1+'Usages mobilité'!$BH9)^(P$7822-$D$7822)/1000</f>
        <v>0</v>
      </c>
      <c r="Q7988" s="210">
        <f>Q7937*'Usages mobilité'!$BG9*(1+'Usages mobilité'!$BH9)^(Q$7822-$D$7822)/1000</f>
        <v>0</v>
      </c>
      <c r="R7988" s="210">
        <f>R7937*'Usages mobilité'!$BG9*(1+'Usages mobilité'!$BH9)^(R$7822-$D$7822)/1000</f>
        <v>0</v>
      </c>
    </row>
    <row r="7989" spans="1:18" hidden="1" outlineLevel="2" x14ac:dyDescent="0.35">
      <c r="A7989" s="209" t="str">
        <f>'Usages mobilité'!A10</f>
        <v>Usage mobilité n°7</v>
      </c>
      <c r="B7989" s="209" t="s">
        <v>639</v>
      </c>
      <c r="C7989" s="209"/>
      <c r="D7989" s="210">
        <f>D7938*'Usages mobilité'!$BG10*(1+'Usages mobilité'!$BH10)^(D$7822-$D$7822)/1000</f>
        <v>0</v>
      </c>
      <c r="E7989" s="210">
        <f>E7938*'Usages mobilité'!$BG10*(1+'Usages mobilité'!$BH10)^(E$7822-$D$7822)/1000</f>
        <v>0</v>
      </c>
      <c r="F7989" s="210">
        <f>F7938*'Usages mobilité'!$BG10*(1+'Usages mobilité'!$BH10)^(F$7822-$D$7822)/1000</f>
        <v>0</v>
      </c>
      <c r="G7989" s="210">
        <f>G7938*'Usages mobilité'!$BG10*(1+'Usages mobilité'!$BH10)^(G$7822-$D$7822)/1000</f>
        <v>0</v>
      </c>
      <c r="H7989" s="210">
        <f>H7938*'Usages mobilité'!$BG10*(1+'Usages mobilité'!$BH10)^(H$7822-$D$7822)/1000</f>
        <v>0</v>
      </c>
      <c r="I7989" s="210">
        <f>I7938*'Usages mobilité'!$BG10*(1+'Usages mobilité'!$BH10)^(I$7822-$D$7822)/1000</f>
        <v>0</v>
      </c>
      <c r="J7989" s="210">
        <f>J7938*'Usages mobilité'!$BG10*(1+'Usages mobilité'!$BH10)^(J$7822-$D$7822)/1000</f>
        <v>0</v>
      </c>
      <c r="K7989" s="210">
        <f>K7938*'Usages mobilité'!$BG10*(1+'Usages mobilité'!$BH10)^(K$7822-$D$7822)/1000</f>
        <v>0</v>
      </c>
      <c r="L7989" s="210">
        <f>L7938*'Usages mobilité'!$BG10*(1+'Usages mobilité'!$BH10)^(L$7822-$D$7822)/1000</f>
        <v>0</v>
      </c>
      <c r="M7989" s="210">
        <f>M7938*'Usages mobilité'!$BG10*(1+'Usages mobilité'!$BH10)^(M$7822-$D$7822)/1000</f>
        <v>0</v>
      </c>
      <c r="N7989" s="210">
        <f>N7938*'Usages mobilité'!$BG10*(1+'Usages mobilité'!$BH10)^(N$7822-$D$7822)/1000</f>
        <v>0</v>
      </c>
      <c r="O7989" s="210">
        <f>O7938*'Usages mobilité'!$BG10*(1+'Usages mobilité'!$BH10)^(O$7822-$D$7822)/1000</f>
        <v>0</v>
      </c>
      <c r="P7989" s="210">
        <f>P7938*'Usages mobilité'!$BG10*(1+'Usages mobilité'!$BH10)^(P$7822-$D$7822)/1000</f>
        <v>0</v>
      </c>
      <c r="Q7989" s="210">
        <f>Q7938*'Usages mobilité'!$BG10*(1+'Usages mobilité'!$BH10)^(Q$7822-$D$7822)/1000</f>
        <v>0</v>
      </c>
      <c r="R7989" s="210">
        <f>R7938*'Usages mobilité'!$BG10*(1+'Usages mobilité'!$BH10)^(R$7822-$D$7822)/1000</f>
        <v>0</v>
      </c>
    </row>
    <row r="7990" spans="1:18" hidden="1" outlineLevel="2" x14ac:dyDescent="0.35">
      <c r="A7990" s="209" t="str">
        <f>'Usages mobilité'!A11</f>
        <v>Usage mobilité n°8</v>
      </c>
      <c r="B7990" s="209" t="s">
        <v>639</v>
      </c>
      <c r="C7990" s="209"/>
      <c r="D7990" s="210">
        <f>D7939*'Usages mobilité'!$BG11*(1+'Usages mobilité'!$BH11)^(D$7822-$D$7822)/1000</f>
        <v>0</v>
      </c>
      <c r="E7990" s="210">
        <f>E7939*'Usages mobilité'!$BG11*(1+'Usages mobilité'!$BH11)^(E$7822-$D$7822)/1000</f>
        <v>0</v>
      </c>
      <c r="F7990" s="210">
        <f>F7939*'Usages mobilité'!$BG11*(1+'Usages mobilité'!$BH11)^(F$7822-$D$7822)/1000</f>
        <v>0</v>
      </c>
      <c r="G7990" s="210">
        <f>G7939*'Usages mobilité'!$BG11*(1+'Usages mobilité'!$BH11)^(G$7822-$D$7822)/1000</f>
        <v>0</v>
      </c>
      <c r="H7990" s="210">
        <f>H7939*'Usages mobilité'!$BG11*(1+'Usages mobilité'!$BH11)^(H$7822-$D$7822)/1000</f>
        <v>0</v>
      </c>
      <c r="I7990" s="210">
        <f>I7939*'Usages mobilité'!$BG11*(1+'Usages mobilité'!$BH11)^(I$7822-$D$7822)/1000</f>
        <v>0</v>
      </c>
      <c r="J7990" s="210">
        <f>J7939*'Usages mobilité'!$BG11*(1+'Usages mobilité'!$BH11)^(J$7822-$D$7822)/1000</f>
        <v>0</v>
      </c>
      <c r="K7990" s="210">
        <f>K7939*'Usages mobilité'!$BG11*(1+'Usages mobilité'!$BH11)^(K$7822-$D$7822)/1000</f>
        <v>0</v>
      </c>
      <c r="L7990" s="210">
        <f>L7939*'Usages mobilité'!$BG11*(1+'Usages mobilité'!$BH11)^(L$7822-$D$7822)/1000</f>
        <v>0</v>
      </c>
      <c r="M7990" s="210">
        <f>M7939*'Usages mobilité'!$BG11*(1+'Usages mobilité'!$BH11)^(M$7822-$D$7822)/1000</f>
        <v>0</v>
      </c>
      <c r="N7990" s="210">
        <f>N7939*'Usages mobilité'!$BG11*(1+'Usages mobilité'!$BH11)^(N$7822-$D$7822)/1000</f>
        <v>0</v>
      </c>
      <c r="O7990" s="210">
        <f>O7939*'Usages mobilité'!$BG11*(1+'Usages mobilité'!$BH11)^(O$7822-$D$7822)/1000</f>
        <v>0</v>
      </c>
      <c r="P7990" s="210">
        <f>P7939*'Usages mobilité'!$BG11*(1+'Usages mobilité'!$BH11)^(P$7822-$D$7822)/1000</f>
        <v>0</v>
      </c>
      <c r="Q7990" s="210">
        <f>Q7939*'Usages mobilité'!$BG11*(1+'Usages mobilité'!$BH11)^(Q$7822-$D$7822)/1000</f>
        <v>0</v>
      </c>
      <c r="R7990" s="210">
        <f>R7939*'Usages mobilité'!$BG11*(1+'Usages mobilité'!$BH11)^(R$7822-$D$7822)/1000</f>
        <v>0</v>
      </c>
    </row>
    <row r="7991" spans="1:18" hidden="1" outlineLevel="2" x14ac:dyDescent="0.35">
      <c r="A7991" s="209" t="str">
        <f>'Usages mobilité'!A12</f>
        <v>Usage mobilité n°9</v>
      </c>
      <c r="B7991" s="209" t="s">
        <v>639</v>
      </c>
      <c r="C7991" s="209"/>
      <c r="D7991" s="210">
        <f>D7940*'Usages mobilité'!$BG12*(1+'Usages mobilité'!$BH12)^(D$7822-$D$7822)/1000</f>
        <v>0</v>
      </c>
      <c r="E7991" s="210">
        <f>E7940*'Usages mobilité'!$BG12*(1+'Usages mobilité'!$BH12)^(E$7822-$D$7822)/1000</f>
        <v>0</v>
      </c>
      <c r="F7991" s="210">
        <f>F7940*'Usages mobilité'!$BG12*(1+'Usages mobilité'!$BH12)^(F$7822-$D$7822)/1000</f>
        <v>0</v>
      </c>
      <c r="G7991" s="210">
        <f>G7940*'Usages mobilité'!$BG12*(1+'Usages mobilité'!$BH12)^(G$7822-$D$7822)/1000</f>
        <v>0</v>
      </c>
      <c r="H7991" s="210">
        <f>H7940*'Usages mobilité'!$BG12*(1+'Usages mobilité'!$BH12)^(H$7822-$D$7822)/1000</f>
        <v>0</v>
      </c>
      <c r="I7991" s="210">
        <f>I7940*'Usages mobilité'!$BG12*(1+'Usages mobilité'!$BH12)^(I$7822-$D$7822)/1000</f>
        <v>0</v>
      </c>
      <c r="J7991" s="210">
        <f>J7940*'Usages mobilité'!$BG12*(1+'Usages mobilité'!$BH12)^(J$7822-$D$7822)/1000</f>
        <v>0</v>
      </c>
      <c r="K7991" s="210">
        <f>K7940*'Usages mobilité'!$BG12*(1+'Usages mobilité'!$BH12)^(K$7822-$D$7822)/1000</f>
        <v>0</v>
      </c>
      <c r="L7991" s="210">
        <f>L7940*'Usages mobilité'!$BG12*(1+'Usages mobilité'!$BH12)^(L$7822-$D$7822)/1000</f>
        <v>0</v>
      </c>
      <c r="M7991" s="210">
        <f>M7940*'Usages mobilité'!$BG12*(1+'Usages mobilité'!$BH12)^(M$7822-$D$7822)/1000</f>
        <v>0</v>
      </c>
      <c r="N7991" s="210">
        <f>N7940*'Usages mobilité'!$BG12*(1+'Usages mobilité'!$BH12)^(N$7822-$D$7822)/1000</f>
        <v>0</v>
      </c>
      <c r="O7991" s="210">
        <f>O7940*'Usages mobilité'!$BG12*(1+'Usages mobilité'!$BH12)^(O$7822-$D$7822)/1000</f>
        <v>0</v>
      </c>
      <c r="P7991" s="210">
        <f>P7940*'Usages mobilité'!$BG12*(1+'Usages mobilité'!$BH12)^(P$7822-$D$7822)/1000</f>
        <v>0</v>
      </c>
      <c r="Q7991" s="210">
        <f>Q7940*'Usages mobilité'!$BG12*(1+'Usages mobilité'!$BH12)^(Q$7822-$D$7822)/1000</f>
        <v>0</v>
      </c>
      <c r="R7991" s="210">
        <f>R7940*'Usages mobilité'!$BG12*(1+'Usages mobilité'!$BH12)^(R$7822-$D$7822)/1000</f>
        <v>0</v>
      </c>
    </row>
    <row r="7992" spans="1:18" hidden="1" outlineLevel="2" x14ac:dyDescent="0.35">
      <c r="A7992" s="209" t="str">
        <f>'Usages mobilité'!A13</f>
        <v>Usage mobilité n°10</v>
      </c>
      <c r="B7992" s="209" t="s">
        <v>639</v>
      </c>
      <c r="C7992" s="209"/>
      <c r="D7992" s="210">
        <f>D7941*'Usages mobilité'!$BG13*(1+'Usages mobilité'!$BH13)^(D$7822-$D$7822)/1000</f>
        <v>0</v>
      </c>
      <c r="E7992" s="210">
        <f>E7941*'Usages mobilité'!$BG13*(1+'Usages mobilité'!$BH13)^(E$7822-$D$7822)/1000</f>
        <v>0</v>
      </c>
      <c r="F7992" s="210">
        <f>F7941*'Usages mobilité'!$BG13*(1+'Usages mobilité'!$BH13)^(F$7822-$D$7822)/1000</f>
        <v>0</v>
      </c>
      <c r="G7992" s="210">
        <f>G7941*'Usages mobilité'!$BG13*(1+'Usages mobilité'!$BH13)^(G$7822-$D$7822)/1000</f>
        <v>0</v>
      </c>
      <c r="H7992" s="210">
        <f>H7941*'Usages mobilité'!$BG13*(1+'Usages mobilité'!$BH13)^(H$7822-$D$7822)/1000</f>
        <v>0</v>
      </c>
      <c r="I7992" s="210">
        <f>I7941*'Usages mobilité'!$BG13*(1+'Usages mobilité'!$BH13)^(I$7822-$D$7822)/1000</f>
        <v>0</v>
      </c>
      <c r="J7992" s="210">
        <f>J7941*'Usages mobilité'!$BG13*(1+'Usages mobilité'!$BH13)^(J$7822-$D$7822)/1000</f>
        <v>0</v>
      </c>
      <c r="K7992" s="210">
        <f>K7941*'Usages mobilité'!$BG13*(1+'Usages mobilité'!$BH13)^(K$7822-$D$7822)/1000</f>
        <v>0</v>
      </c>
      <c r="L7992" s="210">
        <f>L7941*'Usages mobilité'!$BG13*(1+'Usages mobilité'!$BH13)^(L$7822-$D$7822)/1000</f>
        <v>0</v>
      </c>
      <c r="M7992" s="210">
        <f>M7941*'Usages mobilité'!$BG13*(1+'Usages mobilité'!$BH13)^(M$7822-$D$7822)/1000</f>
        <v>0</v>
      </c>
      <c r="N7992" s="210">
        <f>N7941*'Usages mobilité'!$BG13*(1+'Usages mobilité'!$BH13)^(N$7822-$D$7822)/1000</f>
        <v>0</v>
      </c>
      <c r="O7992" s="210">
        <f>O7941*'Usages mobilité'!$BG13*(1+'Usages mobilité'!$BH13)^(O$7822-$D$7822)/1000</f>
        <v>0</v>
      </c>
      <c r="P7992" s="210">
        <f>P7941*'Usages mobilité'!$BG13*(1+'Usages mobilité'!$BH13)^(P$7822-$D$7822)/1000</f>
        <v>0</v>
      </c>
      <c r="Q7992" s="210">
        <f>Q7941*'Usages mobilité'!$BG13*(1+'Usages mobilité'!$BH13)^(Q$7822-$D$7822)/1000</f>
        <v>0</v>
      </c>
      <c r="R7992" s="210">
        <f>R7941*'Usages mobilité'!$BG13*(1+'Usages mobilité'!$BH13)^(R$7822-$D$7822)/1000</f>
        <v>0</v>
      </c>
    </row>
    <row r="7993" spans="1:18" hidden="1" outlineLevel="2" x14ac:dyDescent="0.35">
      <c r="A7993" s="209" t="str">
        <f>'Usages mobilité'!A14</f>
        <v>Usage mobilité n°11</v>
      </c>
      <c r="B7993" s="209" t="s">
        <v>639</v>
      </c>
      <c r="C7993" s="209"/>
      <c r="D7993" s="210">
        <f>D7942*'Usages mobilité'!$BG14*(1+'Usages mobilité'!$BH14)^(D$7822-$D$7822)/1000</f>
        <v>0</v>
      </c>
      <c r="E7993" s="210">
        <f>E7942*'Usages mobilité'!$BG14*(1+'Usages mobilité'!$BH14)^(E$7822-$D$7822)/1000</f>
        <v>0</v>
      </c>
      <c r="F7993" s="210">
        <f>F7942*'Usages mobilité'!$BG14*(1+'Usages mobilité'!$BH14)^(F$7822-$D$7822)/1000</f>
        <v>0</v>
      </c>
      <c r="G7993" s="210">
        <f>G7942*'Usages mobilité'!$BG14*(1+'Usages mobilité'!$BH14)^(G$7822-$D$7822)/1000</f>
        <v>0</v>
      </c>
      <c r="H7993" s="210">
        <f>H7942*'Usages mobilité'!$BG14*(1+'Usages mobilité'!$BH14)^(H$7822-$D$7822)/1000</f>
        <v>0</v>
      </c>
      <c r="I7993" s="210">
        <f>I7942*'Usages mobilité'!$BG14*(1+'Usages mobilité'!$BH14)^(I$7822-$D$7822)/1000</f>
        <v>0</v>
      </c>
      <c r="J7993" s="210">
        <f>J7942*'Usages mobilité'!$BG14*(1+'Usages mobilité'!$BH14)^(J$7822-$D$7822)/1000</f>
        <v>0</v>
      </c>
      <c r="K7993" s="210">
        <f>K7942*'Usages mobilité'!$BG14*(1+'Usages mobilité'!$BH14)^(K$7822-$D$7822)/1000</f>
        <v>0</v>
      </c>
      <c r="L7993" s="210">
        <f>L7942*'Usages mobilité'!$BG14*(1+'Usages mobilité'!$BH14)^(L$7822-$D$7822)/1000</f>
        <v>0</v>
      </c>
      <c r="M7993" s="210">
        <f>M7942*'Usages mobilité'!$BG14*(1+'Usages mobilité'!$BH14)^(M$7822-$D$7822)/1000</f>
        <v>0</v>
      </c>
      <c r="N7993" s="210">
        <f>N7942*'Usages mobilité'!$BG14*(1+'Usages mobilité'!$BH14)^(N$7822-$D$7822)/1000</f>
        <v>0</v>
      </c>
      <c r="O7993" s="210">
        <f>O7942*'Usages mobilité'!$BG14*(1+'Usages mobilité'!$BH14)^(O$7822-$D$7822)/1000</f>
        <v>0</v>
      </c>
      <c r="P7993" s="210">
        <f>P7942*'Usages mobilité'!$BG14*(1+'Usages mobilité'!$BH14)^(P$7822-$D$7822)/1000</f>
        <v>0</v>
      </c>
      <c r="Q7993" s="210">
        <f>Q7942*'Usages mobilité'!$BG14*(1+'Usages mobilité'!$BH14)^(Q$7822-$D$7822)/1000</f>
        <v>0</v>
      </c>
      <c r="R7993" s="210">
        <f>R7942*'Usages mobilité'!$BG14*(1+'Usages mobilité'!$BH14)^(R$7822-$D$7822)/1000</f>
        <v>0</v>
      </c>
    </row>
    <row r="7994" spans="1:18" hidden="1" outlineLevel="2" x14ac:dyDescent="0.35">
      <c r="A7994" s="209" t="str">
        <f>'Usages mobilité'!A15</f>
        <v>Usage mobilité n°12</v>
      </c>
      <c r="B7994" s="209" t="s">
        <v>639</v>
      </c>
      <c r="C7994" s="209"/>
      <c r="D7994" s="210">
        <f>D7943*'Usages mobilité'!$BG15*(1+'Usages mobilité'!$BH15)^(D$7822-$D$7822)/1000</f>
        <v>0</v>
      </c>
      <c r="E7994" s="210">
        <f>E7943*'Usages mobilité'!$BG15*(1+'Usages mobilité'!$BH15)^(E$7822-$D$7822)/1000</f>
        <v>0</v>
      </c>
      <c r="F7994" s="210">
        <f>F7943*'Usages mobilité'!$BG15*(1+'Usages mobilité'!$BH15)^(F$7822-$D$7822)/1000</f>
        <v>0</v>
      </c>
      <c r="G7994" s="210">
        <f>G7943*'Usages mobilité'!$BG15*(1+'Usages mobilité'!$BH15)^(G$7822-$D$7822)/1000</f>
        <v>0</v>
      </c>
      <c r="H7994" s="210">
        <f>H7943*'Usages mobilité'!$BG15*(1+'Usages mobilité'!$BH15)^(H$7822-$D$7822)/1000</f>
        <v>0</v>
      </c>
      <c r="I7994" s="210">
        <f>I7943*'Usages mobilité'!$BG15*(1+'Usages mobilité'!$BH15)^(I$7822-$D$7822)/1000</f>
        <v>0</v>
      </c>
      <c r="J7994" s="210">
        <f>J7943*'Usages mobilité'!$BG15*(1+'Usages mobilité'!$BH15)^(J$7822-$D$7822)/1000</f>
        <v>0</v>
      </c>
      <c r="K7994" s="210">
        <f>K7943*'Usages mobilité'!$BG15*(1+'Usages mobilité'!$BH15)^(K$7822-$D$7822)/1000</f>
        <v>0</v>
      </c>
      <c r="L7994" s="210">
        <f>L7943*'Usages mobilité'!$BG15*(1+'Usages mobilité'!$BH15)^(L$7822-$D$7822)/1000</f>
        <v>0</v>
      </c>
      <c r="M7994" s="210">
        <f>M7943*'Usages mobilité'!$BG15*(1+'Usages mobilité'!$BH15)^(M$7822-$D$7822)/1000</f>
        <v>0</v>
      </c>
      <c r="N7994" s="210">
        <f>N7943*'Usages mobilité'!$BG15*(1+'Usages mobilité'!$BH15)^(N$7822-$D$7822)/1000</f>
        <v>0</v>
      </c>
      <c r="O7994" s="210">
        <f>O7943*'Usages mobilité'!$BG15*(1+'Usages mobilité'!$BH15)^(O$7822-$D$7822)/1000</f>
        <v>0</v>
      </c>
      <c r="P7994" s="210">
        <f>P7943*'Usages mobilité'!$BG15*(1+'Usages mobilité'!$BH15)^(P$7822-$D$7822)/1000</f>
        <v>0</v>
      </c>
      <c r="Q7994" s="210">
        <f>Q7943*'Usages mobilité'!$BG15*(1+'Usages mobilité'!$BH15)^(Q$7822-$D$7822)/1000</f>
        <v>0</v>
      </c>
      <c r="R7994" s="210">
        <f>R7943*'Usages mobilité'!$BG15*(1+'Usages mobilité'!$BH15)^(R$7822-$D$7822)/1000</f>
        <v>0</v>
      </c>
    </row>
    <row r="7995" spans="1:18" hidden="1" outlineLevel="2" x14ac:dyDescent="0.35">
      <c r="A7995" s="209" t="str">
        <f>'Usages mobilité'!A16</f>
        <v>Usage mobilité n°13</v>
      </c>
      <c r="B7995" s="209" t="s">
        <v>639</v>
      </c>
      <c r="C7995" s="209"/>
      <c r="D7995" s="210">
        <f>D7944*'Usages mobilité'!$BG16*(1+'Usages mobilité'!$BH16)^(D$7822-$D$7822)/1000</f>
        <v>0</v>
      </c>
      <c r="E7995" s="210">
        <f>E7944*'Usages mobilité'!$BG16*(1+'Usages mobilité'!$BH16)^(E$7822-$D$7822)/1000</f>
        <v>0</v>
      </c>
      <c r="F7995" s="210">
        <f>F7944*'Usages mobilité'!$BG16*(1+'Usages mobilité'!$BH16)^(F$7822-$D$7822)/1000</f>
        <v>0</v>
      </c>
      <c r="G7995" s="210">
        <f>G7944*'Usages mobilité'!$BG16*(1+'Usages mobilité'!$BH16)^(G$7822-$D$7822)/1000</f>
        <v>0</v>
      </c>
      <c r="H7995" s="210">
        <f>H7944*'Usages mobilité'!$BG16*(1+'Usages mobilité'!$BH16)^(H$7822-$D$7822)/1000</f>
        <v>0</v>
      </c>
      <c r="I7995" s="210">
        <f>I7944*'Usages mobilité'!$BG16*(1+'Usages mobilité'!$BH16)^(I$7822-$D$7822)/1000</f>
        <v>0</v>
      </c>
      <c r="J7995" s="210">
        <f>J7944*'Usages mobilité'!$BG16*(1+'Usages mobilité'!$BH16)^(J$7822-$D$7822)/1000</f>
        <v>0</v>
      </c>
      <c r="K7995" s="210">
        <f>K7944*'Usages mobilité'!$BG16*(1+'Usages mobilité'!$BH16)^(K$7822-$D$7822)/1000</f>
        <v>0</v>
      </c>
      <c r="L7995" s="210">
        <f>L7944*'Usages mobilité'!$BG16*(1+'Usages mobilité'!$BH16)^(L$7822-$D$7822)/1000</f>
        <v>0</v>
      </c>
      <c r="M7995" s="210">
        <f>M7944*'Usages mobilité'!$BG16*(1+'Usages mobilité'!$BH16)^(M$7822-$D$7822)/1000</f>
        <v>0</v>
      </c>
      <c r="N7995" s="210">
        <f>N7944*'Usages mobilité'!$BG16*(1+'Usages mobilité'!$BH16)^(N$7822-$D$7822)/1000</f>
        <v>0</v>
      </c>
      <c r="O7995" s="210">
        <f>O7944*'Usages mobilité'!$BG16*(1+'Usages mobilité'!$BH16)^(O$7822-$D$7822)/1000</f>
        <v>0</v>
      </c>
      <c r="P7995" s="210">
        <f>P7944*'Usages mobilité'!$BG16*(1+'Usages mobilité'!$BH16)^(P$7822-$D$7822)/1000</f>
        <v>0</v>
      </c>
      <c r="Q7995" s="210">
        <f>Q7944*'Usages mobilité'!$BG16*(1+'Usages mobilité'!$BH16)^(Q$7822-$D$7822)/1000</f>
        <v>0</v>
      </c>
      <c r="R7995" s="210">
        <f>R7944*'Usages mobilité'!$BG16*(1+'Usages mobilité'!$BH16)^(R$7822-$D$7822)/1000</f>
        <v>0</v>
      </c>
    </row>
    <row r="7996" spans="1:18" hidden="1" outlineLevel="2" x14ac:dyDescent="0.35">
      <c r="A7996" s="209" t="str">
        <f>'Usages mobilité'!A17</f>
        <v>Usage mobilité n°14</v>
      </c>
      <c r="B7996" s="209" t="s">
        <v>639</v>
      </c>
      <c r="C7996" s="209"/>
      <c r="D7996" s="210">
        <f>D7945*'Usages mobilité'!$BG17*(1+'Usages mobilité'!$BH17)^(D$7822-$D$7822)/1000</f>
        <v>0</v>
      </c>
      <c r="E7996" s="210">
        <f>E7945*'Usages mobilité'!$BG17*(1+'Usages mobilité'!$BH17)^(E$7822-$D$7822)/1000</f>
        <v>0</v>
      </c>
      <c r="F7996" s="210">
        <f>F7945*'Usages mobilité'!$BG17*(1+'Usages mobilité'!$BH17)^(F$7822-$D$7822)/1000</f>
        <v>0</v>
      </c>
      <c r="G7996" s="210">
        <f>G7945*'Usages mobilité'!$BG17*(1+'Usages mobilité'!$BH17)^(G$7822-$D$7822)/1000</f>
        <v>0</v>
      </c>
      <c r="H7996" s="210">
        <f>H7945*'Usages mobilité'!$BG17*(1+'Usages mobilité'!$BH17)^(H$7822-$D$7822)/1000</f>
        <v>0</v>
      </c>
      <c r="I7996" s="210">
        <f>I7945*'Usages mobilité'!$BG17*(1+'Usages mobilité'!$BH17)^(I$7822-$D$7822)/1000</f>
        <v>0</v>
      </c>
      <c r="J7996" s="210">
        <f>J7945*'Usages mobilité'!$BG17*(1+'Usages mobilité'!$BH17)^(J$7822-$D$7822)/1000</f>
        <v>0</v>
      </c>
      <c r="K7996" s="210">
        <f>K7945*'Usages mobilité'!$BG17*(1+'Usages mobilité'!$BH17)^(K$7822-$D$7822)/1000</f>
        <v>0</v>
      </c>
      <c r="L7996" s="210">
        <f>L7945*'Usages mobilité'!$BG17*(1+'Usages mobilité'!$BH17)^(L$7822-$D$7822)/1000</f>
        <v>0</v>
      </c>
      <c r="M7996" s="210">
        <f>M7945*'Usages mobilité'!$BG17*(1+'Usages mobilité'!$BH17)^(M$7822-$D$7822)/1000</f>
        <v>0</v>
      </c>
      <c r="N7996" s="210">
        <f>N7945*'Usages mobilité'!$BG17*(1+'Usages mobilité'!$BH17)^(N$7822-$D$7822)/1000</f>
        <v>0</v>
      </c>
      <c r="O7996" s="210">
        <f>O7945*'Usages mobilité'!$BG17*(1+'Usages mobilité'!$BH17)^(O$7822-$D$7822)/1000</f>
        <v>0</v>
      </c>
      <c r="P7996" s="210">
        <f>P7945*'Usages mobilité'!$BG17*(1+'Usages mobilité'!$BH17)^(P$7822-$D$7822)/1000</f>
        <v>0</v>
      </c>
      <c r="Q7996" s="210">
        <f>Q7945*'Usages mobilité'!$BG17*(1+'Usages mobilité'!$BH17)^(Q$7822-$D$7822)/1000</f>
        <v>0</v>
      </c>
      <c r="R7996" s="210">
        <f>R7945*'Usages mobilité'!$BG17*(1+'Usages mobilité'!$BH17)^(R$7822-$D$7822)/1000</f>
        <v>0</v>
      </c>
    </row>
    <row r="7997" spans="1:18" hidden="1" outlineLevel="2" x14ac:dyDescent="0.35">
      <c r="A7997" s="209" t="str">
        <f>'Usages mobilité'!A18</f>
        <v>Usage mobilité n°15</v>
      </c>
      <c r="B7997" s="209" t="s">
        <v>639</v>
      </c>
      <c r="C7997" s="209"/>
      <c r="D7997" s="210">
        <f>D7946*'Usages mobilité'!$BG18*(1+'Usages mobilité'!$BH18)^(D$7822-$D$7822)/1000</f>
        <v>0</v>
      </c>
      <c r="E7997" s="210">
        <f>E7946*'Usages mobilité'!$BG18*(1+'Usages mobilité'!$BH18)^(E$7822-$D$7822)/1000</f>
        <v>0</v>
      </c>
      <c r="F7997" s="210">
        <f>F7946*'Usages mobilité'!$BG18*(1+'Usages mobilité'!$BH18)^(F$7822-$D$7822)/1000</f>
        <v>0</v>
      </c>
      <c r="G7997" s="210">
        <f>G7946*'Usages mobilité'!$BG18*(1+'Usages mobilité'!$BH18)^(G$7822-$D$7822)/1000</f>
        <v>0</v>
      </c>
      <c r="H7997" s="210">
        <f>H7946*'Usages mobilité'!$BG18*(1+'Usages mobilité'!$BH18)^(H$7822-$D$7822)/1000</f>
        <v>0</v>
      </c>
      <c r="I7997" s="210">
        <f>I7946*'Usages mobilité'!$BG18*(1+'Usages mobilité'!$BH18)^(I$7822-$D$7822)/1000</f>
        <v>0</v>
      </c>
      <c r="J7997" s="210">
        <f>J7946*'Usages mobilité'!$BG18*(1+'Usages mobilité'!$BH18)^(J$7822-$D$7822)/1000</f>
        <v>0</v>
      </c>
      <c r="K7997" s="210">
        <f>K7946*'Usages mobilité'!$BG18*(1+'Usages mobilité'!$BH18)^(K$7822-$D$7822)/1000</f>
        <v>0</v>
      </c>
      <c r="L7997" s="210">
        <f>L7946*'Usages mobilité'!$BG18*(1+'Usages mobilité'!$BH18)^(L$7822-$D$7822)/1000</f>
        <v>0</v>
      </c>
      <c r="M7997" s="210">
        <f>M7946*'Usages mobilité'!$BG18*(1+'Usages mobilité'!$BH18)^(M$7822-$D$7822)/1000</f>
        <v>0</v>
      </c>
      <c r="N7997" s="210">
        <f>N7946*'Usages mobilité'!$BG18*(1+'Usages mobilité'!$BH18)^(N$7822-$D$7822)/1000</f>
        <v>0</v>
      </c>
      <c r="O7997" s="210">
        <f>O7946*'Usages mobilité'!$BG18*(1+'Usages mobilité'!$BH18)^(O$7822-$D$7822)/1000</f>
        <v>0</v>
      </c>
      <c r="P7997" s="210">
        <f>P7946*'Usages mobilité'!$BG18*(1+'Usages mobilité'!$BH18)^(P$7822-$D$7822)/1000</f>
        <v>0</v>
      </c>
      <c r="Q7997" s="210">
        <f>Q7946*'Usages mobilité'!$BG18*(1+'Usages mobilité'!$BH18)^(Q$7822-$D$7822)/1000</f>
        <v>0</v>
      </c>
      <c r="R7997" s="210">
        <f>R7946*'Usages mobilité'!$BG18*(1+'Usages mobilité'!$BH18)^(R$7822-$D$7822)/1000</f>
        <v>0</v>
      </c>
    </row>
    <row r="7998" spans="1:18" hidden="1" outlineLevel="2" x14ac:dyDescent="0.35">
      <c r="A7998" s="209" t="str">
        <f>'Usages mobilité'!A19</f>
        <v>Usage mobilité n°16</v>
      </c>
      <c r="B7998" s="209" t="s">
        <v>639</v>
      </c>
      <c r="C7998" s="209"/>
      <c r="D7998" s="210">
        <f>D7947*'Usages mobilité'!$BG19*(1+'Usages mobilité'!$BH19)^(D$7822-$D$7822)/1000</f>
        <v>0</v>
      </c>
      <c r="E7998" s="210">
        <f>E7947*'Usages mobilité'!$BG19*(1+'Usages mobilité'!$BH19)^(E$7822-$D$7822)/1000</f>
        <v>0</v>
      </c>
      <c r="F7998" s="210">
        <f>F7947*'Usages mobilité'!$BG19*(1+'Usages mobilité'!$BH19)^(F$7822-$D$7822)/1000</f>
        <v>0</v>
      </c>
      <c r="G7998" s="210">
        <f>G7947*'Usages mobilité'!$BG19*(1+'Usages mobilité'!$BH19)^(G$7822-$D$7822)/1000</f>
        <v>0</v>
      </c>
      <c r="H7998" s="210">
        <f>H7947*'Usages mobilité'!$BG19*(1+'Usages mobilité'!$BH19)^(H$7822-$D$7822)/1000</f>
        <v>0</v>
      </c>
      <c r="I7998" s="210">
        <f>I7947*'Usages mobilité'!$BG19*(1+'Usages mobilité'!$BH19)^(I$7822-$D$7822)/1000</f>
        <v>0</v>
      </c>
      <c r="J7998" s="210">
        <f>J7947*'Usages mobilité'!$BG19*(1+'Usages mobilité'!$BH19)^(J$7822-$D$7822)/1000</f>
        <v>0</v>
      </c>
      <c r="K7998" s="210">
        <f>K7947*'Usages mobilité'!$BG19*(1+'Usages mobilité'!$BH19)^(K$7822-$D$7822)/1000</f>
        <v>0</v>
      </c>
      <c r="L7998" s="210">
        <f>L7947*'Usages mobilité'!$BG19*(1+'Usages mobilité'!$BH19)^(L$7822-$D$7822)/1000</f>
        <v>0</v>
      </c>
      <c r="M7998" s="210">
        <f>M7947*'Usages mobilité'!$BG19*(1+'Usages mobilité'!$BH19)^(M$7822-$D$7822)/1000</f>
        <v>0</v>
      </c>
      <c r="N7998" s="210">
        <f>N7947*'Usages mobilité'!$BG19*(1+'Usages mobilité'!$BH19)^(N$7822-$D$7822)/1000</f>
        <v>0</v>
      </c>
      <c r="O7998" s="210">
        <f>O7947*'Usages mobilité'!$BG19*(1+'Usages mobilité'!$BH19)^(O$7822-$D$7822)/1000</f>
        <v>0</v>
      </c>
      <c r="P7998" s="210">
        <f>P7947*'Usages mobilité'!$BG19*(1+'Usages mobilité'!$BH19)^(P$7822-$D$7822)/1000</f>
        <v>0</v>
      </c>
      <c r="Q7998" s="210">
        <f>Q7947*'Usages mobilité'!$BG19*(1+'Usages mobilité'!$BH19)^(Q$7822-$D$7822)/1000</f>
        <v>0</v>
      </c>
      <c r="R7998" s="210">
        <f>R7947*'Usages mobilité'!$BG19*(1+'Usages mobilité'!$BH19)^(R$7822-$D$7822)/1000</f>
        <v>0</v>
      </c>
    </row>
    <row r="7999" spans="1:18" hidden="1" outlineLevel="2" x14ac:dyDescent="0.35">
      <c r="A7999" s="209" t="str">
        <f>'Usages mobilité'!A20</f>
        <v>Usage mobilité n°17</v>
      </c>
      <c r="B7999" s="209" t="s">
        <v>639</v>
      </c>
      <c r="C7999" s="209"/>
      <c r="D7999" s="210">
        <f>D7948*'Usages mobilité'!$BG20*(1+'Usages mobilité'!$BH20)^(D$7822-$D$7822)/1000</f>
        <v>0</v>
      </c>
      <c r="E7999" s="210">
        <f>E7948*'Usages mobilité'!$BG20*(1+'Usages mobilité'!$BH20)^(E$7822-$D$7822)/1000</f>
        <v>0</v>
      </c>
      <c r="F7999" s="210">
        <f>F7948*'Usages mobilité'!$BG20*(1+'Usages mobilité'!$BH20)^(F$7822-$D$7822)/1000</f>
        <v>0</v>
      </c>
      <c r="G7999" s="210">
        <f>G7948*'Usages mobilité'!$BG20*(1+'Usages mobilité'!$BH20)^(G$7822-$D$7822)/1000</f>
        <v>0</v>
      </c>
      <c r="H7999" s="210">
        <f>H7948*'Usages mobilité'!$BG20*(1+'Usages mobilité'!$BH20)^(H$7822-$D$7822)/1000</f>
        <v>0</v>
      </c>
      <c r="I7999" s="210">
        <f>I7948*'Usages mobilité'!$BG20*(1+'Usages mobilité'!$BH20)^(I$7822-$D$7822)/1000</f>
        <v>0</v>
      </c>
      <c r="J7999" s="210">
        <f>J7948*'Usages mobilité'!$BG20*(1+'Usages mobilité'!$BH20)^(J$7822-$D$7822)/1000</f>
        <v>0</v>
      </c>
      <c r="K7999" s="210">
        <f>K7948*'Usages mobilité'!$BG20*(1+'Usages mobilité'!$BH20)^(K$7822-$D$7822)/1000</f>
        <v>0</v>
      </c>
      <c r="L7999" s="210">
        <f>L7948*'Usages mobilité'!$BG20*(1+'Usages mobilité'!$BH20)^(L$7822-$D$7822)/1000</f>
        <v>0</v>
      </c>
      <c r="M7999" s="210">
        <f>M7948*'Usages mobilité'!$BG20*(1+'Usages mobilité'!$BH20)^(M$7822-$D$7822)/1000</f>
        <v>0</v>
      </c>
      <c r="N7999" s="210">
        <f>N7948*'Usages mobilité'!$BG20*(1+'Usages mobilité'!$BH20)^(N$7822-$D$7822)/1000</f>
        <v>0</v>
      </c>
      <c r="O7999" s="210">
        <f>O7948*'Usages mobilité'!$BG20*(1+'Usages mobilité'!$BH20)^(O$7822-$D$7822)/1000</f>
        <v>0</v>
      </c>
      <c r="P7999" s="210">
        <f>P7948*'Usages mobilité'!$BG20*(1+'Usages mobilité'!$BH20)^(P$7822-$D$7822)/1000</f>
        <v>0</v>
      </c>
      <c r="Q7999" s="210">
        <f>Q7948*'Usages mobilité'!$BG20*(1+'Usages mobilité'!$BH20)^(Q$7822-$D$7822)/1000</f>
        <v>0</v>
      </c>
      <c r="R7999" s="210">
        <f>R7948*'Usages mobilité'!$BG20*(1+'Usages mobilité'!$BH20)^(R$7822-$D$7822)/1000</f>
        <v>0</v>
      </c>
    </row>
    <row r="8000" spans="1:18" hidden="1" outlineLevel="2" x14ac:dyDescent="0.35">
      <c r="A8000" s="209" t="str">
        <f>'Usages mobilité'!A21</f>
        <v>Usage mobilité n°18</v>
      </c>
      <c r="B8000" s="209" t="s">
        <v>639</v>
      </c>
      <c r="C8000" s="209"/>
      <c r="D8000" s="210">
        <f>D7949*'Usages mobilité'!$BG21*(1+'Usages mobilité'!$BH21)^(D$7822-$D$7822)/1000</f>
        <v>0</v>
      </c>
      <c r="E8000" s="210">
        <f>E7949*'Usages mobilité'!$BG21*(1+'Usages mobilité'!$BH21)^(E$7822-$D$7822)/1000</f>
        <v>0</v>
      </c>
      <c r="F8000" s="210">
        <f>F7949*'Usages mobilité'!$BG21*(1+'Usages mobilité'!$BH21)^(F$7822-$D$7822)/1000</f>
        <v>0</v>
      </c>
      <c r="G8000" s="210">
        <f>G7949*'Usages mobilité'!$BG21*(1+'Usages mobilité'!$BH21)^(G$7822-$D$7822)/1000</f>
        <v>0</v>
      </c>
      <c r="H8000" s="210">
        <f>H7949*'Usages mobilité'!$BG21*(1+'Usages mobilité'!$BH21)^(H$7822-$D$7822)/1000</f>
        <v>0</v>
      </c>
      <c r="I8000" s="210">
        <f>I7949*'Usages mobilité'!$BG21*(1+'Usages mobilité'!$BH21)^(I$7822-$D$7822)/1000</f>
        <v>0</v>
      </c>
      <c r="J8000" s="210">
        <f>J7949*'Usages mobilité'!$BG21*(1+'Usages mobilité'!$BH21)^(J$7822-$D$7822)/1000</f>
        <v>0</v>
      </c>
      <c r="K8000" s="210">
        <f>K7949*'Usages mobilité'!$BG21*(1+'Usages mobilité'!$BH21)^(K$7822-$D$7822)/1000</f>
        <v>0</v>
      </c>
      <c r="L8000" s="210">
        <f>L7949*'Usages mobilité'!$BG21*(1+'Usages mobilité'!$BH21)^(L$7822-$D$7822)/1000</f>
        <v>0</v>
      </c>
      <c r="M8000" s="210">
        <f>M7949*'Usages mobilité'!$BG21*(1+'Usages mobilité'!$BH21)^(M$7822-$D$7822)/1000</f>
        <v>0</v>
      </c>
      <c r="N8000" s="210">
        <f>N7949*'Usages mobilité'!$BG21*(1+'Usages mobilité'!$BH21)^(N$7822-$D$7822)/1000</f>
        <v>0</v>
      </c>
      <c r="O8000" s="210">
        <f>O7949*'Usages mobilité'!$BG21*(1+'Usages mobilité'!$BH21)^(O$7822-$D$7822)/1000</f>
        <v>0</v>
      </c>
      <c r="P8000" s="210">
        <f>P7949*'Usages mobilité'!$BG21*(1+'Usages mobilité'!$BH21)^(P$7822-$D$7822)/1000</f>
        <v>0</v>
      </c>
      <c r="Q8000" s="210">
        <f>Q7949*'Usages mobilité'!$BG21*(1+'Usages mobilité'!$BH21)^(Q$7822-$D$7822)/1000</f>
        <v>0</v>
      </c>
      <c r="R8000" s="210">
        <f>R7949*'Usages mobilité'!$BG21*(1+'Usages mobilité'!$BH21)^(R$7822-$D$7822)/1000</f>
        <v>0</v>
      </c>
    </row>
    <row r="8001" spans="1:18" hidden="1" outlineLevel="2" x14ac:dyDescent="0.35">
      <c r="A8001" s="209" t="str">
        <f>'Usages mobilité'!A22</f>
        <v>Usage mobilité n°19</v>
      </c>
      <c r="B8001" s="209" t="s">
        <v>639</v>
      </c>
      <c r="C8001" s="209"/>
      <c r="D8001" s="210">
        <f>D7950*'Usages mobilité'!$BG22*(1+'Usages mobilité'!$BH22)^(D$7822-$D$7822)/1000</f>
        <v>0</v>
      </c>
      <c r="E8001" s="210">
        <f>E7950*'Usages mobilité'!$BG22*(1+'Usages mobilité'!$BH22)^(E$7822-$D$7822)/1000</f>
        <v>0</v>
      </c>
      <c r="F8001" s="210">
        <f>F7950*'Usages mobilité'!$BG22*(1+'Usages mobilité'!$BH22)^(F$7822-$D$7822)/1000</f>
        <v>0</v>
      </c>
      <c r="G8001" s="210">
        <f>G7950*'Usages mobilité'!$BG22*(1+'Usages mobilité'!$BH22)^(G$7822-$D$7822)/1000</f>
        <v>0</v>
      </c>
      <c r="H8001" s="210">
        <f>H7950*'Usages mobilité'!$BG22*(1+'Usages mobilité'!$BH22)^(H$7822-$D$7822)/1000</f>
        <v>0</v>
      </c>
      <c r="I8001" s="210">
        <f>I7950*'Usages mobilité'!$BG22*(1+'Usages mobilité'!$BH22)^(I$7822-$D$7822)/1000</f>
        <v>0</v>
      </c>
      <c r="J8001" s="210">
        <f>J7950*'Usages mobilité'!$BG22*(1+'Usages mobilité'!$BH22)^(J$7822-$D$7822)/1000</f>
        <v>0</v>
      </c>
      <c r="K8001" s="210">
        <f>K7950*'Usages mobilité'!$BG22*(1+'Usages mobilité'!$BH22)^(K$7822-$D$7822)/1000</f>
        <v>0</v>
      </c>
      <c r="L8001" s="210">
        <f>L7950*'Usages mobilité'!$BG22*(1+'Usages mobilité'!$BH22)^(L$7822-$D$7822)/1000</f>
        <v>0</v>
      </c>
      <c r="M8001" s="210">
        <f>M7950*'Usages mobilité'!$BG22*(1+'Usages mobilité'!$BH22)^(M$7822-$D$7822)/1000</f>
        <v>0</v>
      </c>
      <c r="N8001" s="210">
        <f>N7950*'Usages mobilité'!$BG22*(1+'Usages mobilité'!$BH22)^(N$7822-$D$7822)/1000</f>
        <v>0</v>
      </c>
      <c r="O8001" s="210">
        <f>O7950*'Usages mobilité'!$BG22*(1+'Usages mobilité'!$BH22)^(O$7822-$D$7822)/1000</f>
        <v>0</v>
      </c>
      <c r="P8001" s="210">
        <f>P7950*'Usages mobilité'!$BG22*(1+'Usages mobilité'!$BH22)^(P$7822-$D$7822)/1000</f>
        <v>0</v>
      </c>
      <c r="Q8001" s="210">
        <f>Q7950*'Usages mobilité'!$BG22*(1+'Usages mobilité'!$BH22)^(Q$7822-$D$7822)/1000</f>
        <v>0</v>
      </c>
      <c r="R8001" s="210">
        <f>R7950*'Usages mobilité'!$BG22*(1+'Usages mobilité'!$BH22)^(R$7822-$D$7822)/1000</f>
        <v>0</v>
      </c>
    </row>
    <row r="8002" spans="1:18" hidden="1" outlineLevel="2" x14ac:dyDescent="0.35">
      <c r="A8002" s="209" t="str">
        <f>'Usages mobilité'!A23</f>
        <v>Usage mobilité n°20</v>
      </c>
      <c r="B8002" s="209" t="s">
        <v>639</v>
      </c>
      <c r="C8002" s="209"/>
      <c r="D8002" s="210">
        <f>D7951*'Usages mobilité'!$BG23*(1+'Usages mobilité'!$BH23)^(D$7822-$D$7822)/1000</f>
        <v>0</v>
      </c>
      <c r="E8002" s="210">
        <f>E7951*'Usages mobilité'!$BG23*(1+'Usages mobilité'!$BH23)^(E$7822-$D$7822)/1000</f>
        <v>0</v>
      </c>
      <c r="F8002" s="210">
        <f>F7951*'Usages mobilité'!$BG23*(1+'Usages mobilité'!$BH23)^(F$7822-$D$7822)/1000</f>
        <v>0</v>
      </c>
      <c r="G8002" s="210">
        <f>G7951*'Usages mobilité'!$BG23*(1+'Usages mobilité'!$BH23)^(G$7822-$D$7822)/1000</f>
        <v>0</v>
      </c>
      <c r="H8002" s="210">
        <f>H7951*'Usages mobilité'!$BG23*(1+'Usages mobilité'!$BH23)^(H$7822-$D$7822)/1000</f>
        <v>0</v>
      </c>
      <c r="I8002" s="210">
        <f>I7951*'Usages mobilité'!$BG23*(1+'Usages mobilité'!$BH23)^(I$7822-$D$7822)/1000</f>
        <v>0</v>
      </c>
      <c r="J8002" s="210">
        <f>J7951*'Usages mobilité'!$BG23*(1+'Usages mobilité'!$BH23)^(J$7822-$D$7822)/1000</f>
        <v>0</v>
      </c>
      <c r="K8002" s="210">
        <f>K7951*'Usages mobilité'!$BG23*(1+'Usages mobilité'!$BH23)^(K$7822-$D$7822)/1000</f>
        <v>0</v>
      </c>
      <c r="L8002" s="210">
        <f>L7951*'Usages mobilité'!$BG23*(1+'Usages mobilité'!$BH23)^(L$7822-$D$7822)/1000</f>
        <v>0</v>
      </c>
      <c r="M8002" s="210">
        <f>M7951*'Usages mobilité'!$BG23*(1+'Usages mobilité'!$BH23)^(M$7822-$D$7822)/1000</f>
        <v>0</v>
      </c>
      <c r="N8002" s="210">
        <f>N7951*'Usages mobilité'!$BG23*(1+'Usages mobilité'!$BH23)^(N$7822-$D$7822)/1000</f>
        <v>0</v>
      </c>
      <c r="O8002" s="210">
        <f>O7951*'Usages mobilité'!$BG23*(1+'Usages mobilité'!$BH23)^(O$7822-$D$7822)/1000</f>
        <v>0</v>
      </c>
      <c r="P8002" s="210">
        <f>P7951*'Usages mobilité'!$BG23*(1+'Usages mobilité'!$BH23)^(P$7822-$D$7822)/1000</f>
        <v>0</v>
      </c>
      <c r="Q8002" s="210">
        <f>Q7951*'Usages mobilité'!$BG23*(1+'Usages mobilité'!$BH23)^(Q$7822-$D$7822)/1000</f>
        <v>0</v>
      </c>
      <c r="R8002" s="210">
        <f>R7951*'Usages mobilité'!$BG23*(1+'Usages mobilité'!$BH23)^(R$7822-$D$7822)/1000</f>
        <v>0</v>
      </c>
    </row>
    <row r="8003" spans="1:18" hidden="1" outlineLevel="2" x14ac:dyDescent="0.35">
      <c r="A8003" s="209" t="str">
        <f>'Usages mobilité'!A24</f>
        <v>Usage mobilité n°21</v>
      </c>
      <c r="B8003" s="209" t="s">
        <v>639</v>
      </c>
      <c r="C8003" s="209"/>
      <c r="D8003" s="210">
        <f>D7952*'Usages mobilité'!$BG24*(1+'Usages mobilité'!$BH24)^(D$7822-$D$7822)/1000</f>
        <v>0</v>
      </c>
      <c r="E8003" s="210">
        <f>E7952*'Usages mobilité'!$BG24*(1+'Usages mobilité'!$BH24)^(E$7822-$D$7822)/1000</f>
        <v>0</v>
      </c>
      <c r="F8003" s="210">
        <f>F7952*'Usages mobilité'!$BG24*(1+'Usages mobilité'!$BH24)^(F$7822-$D$7822)/1000</f>
        <v>0</v>
      </c>
      <c r="G8003" s="210">
        <f>G7952*'Usages mobilité'!$BG24*(1+'Usages mobilité'!$BH24)^(G$7822-$D$7822)/1000</f>
        <v>0</v>
      </c>
      <c r="H8003" s="210">
        <f>H7952*'Usages mobilité'!$BG24*(1+'Usages mobilité'!$BH24)^(H$7822-$D$7822)/1000</f>
        <v>0</v>
      </c>
      <c r="I8003" s="210">
        <f>I7952*'Usages mobilité'!$BG24*(1+'Usages mobilité'!$BH24)^(I$7822-$D$7822)/1000</f>
        <v>0</v>
      </c>
      <c r="J8003" s="210">
        <f>J7952*'Usages mobilité'!$BG24*(1+'Usages mobilité'!$BH24)^(J$7822-$D$7822)/1000</f>
        <v>0</v>
      </c>
      <c r="K8003" s="210">
        <f>K7952*'Usages mobilité'!$BG24*(1+'Usages mobilité'!$BH24)^(K$7822-$D$7822)/1000</f>
        <v>0</v>
      </c>
      <c r="L8003" s="210">
        <f>L7952*'Usages mobilité'!$BG24*(1+'Usages mobilité'!$BH24)^(L$7822-$D$7822)/1000</f>
        <v>0</v>
      </c>
      <c r="M8003" s="210">
        <f>M7952*'Usages mobilité'!$BG24*(1+'Usages mobilité'!$BH24)^(M$7822-$D$7822)/1000</f>
        <v>0</v>
      </c>
      <c r="N8003" s="210">
        <f>N7952*'Usages mobilité'!$BG24*(1+'Usages mobilité'!$BH24)^(N$7822-$D$7822)/1000</f>
        <v>0</v>
      </c>
      <c r="O8003" s="210">
        <f>O7952*'Usages mobilité'!$BG24*(1+'Usages mobilité'!$BH24)^(O$7822-$D$7822)/1000</f>
        <v>0</v>
      </c>
      <c r="P8003" s="210">
        <f>P7952*'Usages mobilité'!$BG24*(1+'Usages mobilité'!$BH24)^(P$7822-$D$7822)/1000</f>
        <v>0</v>
      </c>
      <c r="Q8003" s="210">
        <f>Q7952*'Usages mobilité'!$BG24*(1+'Usages mobilité'!$BH24)^(Q$7822-$D$7822)/1000</f>
        <v>0</v>
      </c>
      <c r="R8003" s="210">
        <f>R7952*'Usages mobilité'!$BG24*(1+'Usages mobilité'!$BH24)^(R$7822-$D$7822)/1000</f>
        <v>0</v>
      </c>
    </row>
    <row r="8004" spans="1:18" hidden="1" outlineLevel="2" x14ac:dyDescent="0.35">
      <c r="A8004" s="209" t="str">
        <f>'Usages mobilité'!A25</f>
        <v>Usage mobilité n°22</v>
      </c>
      <c r="B8004" s="209" t="s">
        <v>639</v>
      </c>
      <c r="C8004" s="209"/>
      <c r="D8004" s="210">
        <f>D7953*'Usages mobilité'!$BG25*(1+'Usages mobilité'!$BH25)^(D$7822-$D$7822)/1000</f>
        <v>0</v>
      </c>
      <c r="E8004" s="210">
        <f>E7953*'Usages mobilité'!$BG25*(1+'Usages mobilité'!$BH25)^(E$7822-$D$7822)/1000</f>
        <v>0</v>
      </c>
      <c r="F8004" s="210">
        <f>F7953*'Usages mobilité'!$BG25*(1+'Usages mobilité'!$BH25)^(F$7822-$D$7822)/1000</f>
        <v>0</v>
      </c>
      <c r="G8004" s="210">
        <f>G7953*'Usages mobilité'!$BG25*(1+'Usages mobilité'!$BH25)^(G$7822-$D$7822)/1000</f>
        <v>0</v>
      </c>
      <c r="H8004" s="210">
        <f>H7953*'Usages mobilité'!$BG25*(1+'Usages mobilité'!$BH25)^(H$7822-$D$7822)/1000</f>
        <v>0</v>
      </c>
      <c r="I8004" s="210">
        <f>I7953*'Usages mobilité'!$BG25*(1+'Usages mobilité'!$BH25)^(I$7822-$D$7822)/1000</f>
        <v>0</v>
      </c>
      <c r="J8004" s="210">
        <f>J7953*'Usages mobilité'!$BG25*(1+'Usages mobilité'!$BH25)^(J$7822-$D$7822)/1000</f>
        <v>0</v>
      </c>
      <c r="K8004" s="210">
        <f>K7953*'Usages mobilité'!$BG25*(1+'Usages mobilité'!$BH25)^(K$7822-$D$7822)/1000</f>
        <v>0</v>
      </c>
      <c r="L8004" s="210">
        <f>L7953*'Usages mobilité'!$BG25*(1+'Usages mobilité'!$BH25)^(L$7822-$D$7822)/1000</f>
        <v>0</v>
      </c>
      <c r="M8004" s="210">
        <f>M7953*'Usages mobilité'!$BG25*(1+'Usages mobilité'!$BH25)^(M$7822-$D$7822)/1000</f>
        <v>0</v>
      </c>
      <c r="N8004" s="210">
        <f>N7953*'Usages mobilité'!$BG25*(1+'Usages mobilité'!$BH25)^(N$7822-$D$7822)/1000</f>
        <v>0</v>
      </c>
      <c r="O8004" s="210">
        <f>O7953*'Usages mobilité'!$BG25*(1+'Usages mobilité'!$BH25)^(O$7822-$D$7822)/1000</f>
        <v>0</v>
      </c>
      <c r="P8004" s="210">
        <f>P7953*'Usages mobilité'!$BG25*(1+'Usages mobilité'!$BH25)^(P$7822-$D$7822)/1000</f>
        <v>0</v>
      </c>
      <c r="Q8004" s="210">
        <f>Q7953*'Usages mobilité'!$BG25*(1+'Usages mobilité'!$BH25)^(Q$7822-$D$7822)/1000</f>
        <v>0</v>
      </c>
      <c r="R8004" s="210">
        <f>R7953*'Usages mobilité'!$BG25*(1+'Usages mobilité'!$BH25)^(R$7822-$D$7822)/1000</f>
        <v>0</v>
      </c>
    </row>
    <row r="8005" spans="1:18" hidden="1" outlineLevel="2" x14ac:dyDescent="0.35">
      <c r="A8005" s="209" t="str">
        <f>'Usages mobilité'!A26</f>
        <v>Usage mobilité n°23</v>
      </c>
      <c r="B8005" s="209" t="s">
        <v>639</v>
      </c>
      <c r="C8005" s="209"/>
      <c r="D8005" s="210">
        <f>D7954*'Usages mobilité'!$BG26*(1+'Usages mobilité'!$BH26)^(D$7822-$D$7822)/1000</f>
        <v>0</v>
      </c>
      <c r="E8005" s="210">
        <f>E7954*'Usages mobilité'!$BG26*(1+'Usages mobilité'!$BH26)^(E$7822-$D$7822)/1000</f>
        <v>0</v>
      </c>
      <c r="F8005" s="210">
        <f>F7954*'Usages mobilité'!$BG26*(1+'Usages mobilité'!$BH26)^(F$7822-$D$7822)/1000</f>
        <v>0</v>
      </c>
      <c r="G8005" s="210">
        <f>G7954*'Usages mobilité'!$BG26*(1+'Usages mobilité'!$BH26)^(G$7822-$D$7822)/1000</f>
        <v>0</v>
      </c>
      <c r="H8005" s="210">
        <f>H7954*'Usages mobilité'!$BG26*(1+'Usages mobilité'!$BH26)^(H$7822-$D$7822)/1000</f>
        <v>0</v>
      </c>
      <c r="I8005" s="210">
        <f>I7954*'Usages mobilité'!$BG26*(1+'Usages mobilité'!$BH26)^(I$7822-$D$7822)/1000</f>
        <v>0</v>
      </c>
      <c r="J8005" s="210">
        <f>J7954*'Usages mobilité'!$BG26*(1+'Usages mobilité'!$BH26)^(J$7822-$D$7822)/1000</f>
        <v>0</v>
      </c>
      <c r="K8005" s="210">
        <f>K7954*'Usages mobilité'!$BG26*(1+'Usages mobilité'!$BH26)^(K$7822-$D$7822)/1000</f>
        <v>0</v>
      </c>
      <c r="L8005" s="210">
        <f>L7954*'Usages mobilité'!$BG26*(1+'Usages mobilité'!$BH26)^(L$7822-$D$7822)/1000</f>
        <v>0</v>
      </c>
      <c r="M8005" s="210">
        <f>M7954*'Usages mobilité'!$BG26*(1+'Usages mobilité'!$BH26)^(M$7822-$D$7822)/1000</f>
        <v>0</v>
      </c>
      <c r="N8005" s="210">
        <f>N7954*'Usages mobilité'!$BG26*(1+'Usages mobilité'!$BH26)^(N$7822-$D$7822)/1000</f>
        <v>0</v>
      </c>
      <c r="O8005" s="210">
        <f>O7954*'Usages mobilité'!$BG26*(1+'Usages mobilité'!$BH26)^(O$7822-$D$7822)/1000</f>
        <v>0</v>
      </c>
      <c r="P8005" s="210">
        <f>P7954*'Usages mobilité'!$BG26*(1+'Usages mobilité'!$BH26)^(P$7822-$D$7822)/1000</f>
        <v>0</v>
      </c>
      <c r="Q8005" s="210">
        <f>Q7954*'Usages mobilité'!$BG26*(1+'Usages mobilité'!$BH26)^(Q$7822-$D$7822)/1000</f>
        <v>0</v>
      </c>
      <c r="R8005" s="210">
        <f>R7954*'Usages mobilité'!$BG26*(1+'Usages mobilité'!$BH26)^(R$7822-$D$7822)/1000</f>
        <v>0</v>
      </c>
    </row>
    <row r="8006" spans="1:18" hidden="1" outlineLevel="2" x14ac:dyDescent="0.35">
      <c r="A8006" s="209" t="str">
        <f>'Usages mobilité'!A27</f>
        <v>Usage mobilité n°24</v>
      </c>
      <c r="B8006" s="209" t="s">
        <v>639</v>
      </c>
      <c r="C8006" s="209"/>
      <c r="D8006" s="210">
        <f>D7955*'Usages mobilité'!$BG27*(1+'Usages mobilité'!$BH27)^(D$7822-$D$7822)/1000</f>
        <v>0</v>
      </c>
      <c r="E8006" s="210">
        <f>E7955*'Usages mobilité'!$BG27*(1+'Usages mobilité'!$BH27)^(E$7822-$D$7822)/1000</f>
        <v>0</v>
      </c>
      <c r="F8006" s="210">
        <f>F7955*'Usages mobilité'!$BG27*(1+'Usages mobilité'!$BH27)^(F$7822-$D$7822)/1000</f>
        <v>0</v>
      </c>
      <c r="G8006" s="210">
        <f>G7955*'Usages mobilité'!$BG27*(1+'Usages mobilité'!$BH27)^(G$7822-$D$7822)/1000</f>
        <v>0</v>
      </c>
      <c r="H8006" s="210">
        <f>H7955*'Usages mobilité'!$BG27*(1+'Usages mobilité'!$BH27)^(H$7822-$D$7822)/1000</f>
        <v>0</v>
      </c>
      <c r="I8006" s="210">
        <f>I7955*'Usages mobilité'!$BG27*(1+'Usages mobilité'!$BH27)^(I$7822-$D$7822)/1000</f>
        <v>0</v>
      </c>
      <c r="J8006" s="210">
        <f>J7955*'Usages mobilité'!$BG27*(1+'Usages mobilité'!$BH27)^(J$7822-$D$7822)/1000</f>
        <v>0</v>
      </c>
      <c r="K8006" s="210">
        <f>K7955*'Usages mobilité'!$BG27*(1+'Usages mobilité'!$BH27)^(K$7822-$D$7822)/1000</f>
        <v>0</v>
      </c>
      <c r="L8006" s="210">
        <f>L7955*'Usages mobilité'!$BG27*(1+'Usages mobilité'!$BH27)^(L$7822-$D$7822)/1000</f>
        <v>0</v>
      </c>
      <c r="M8006" s="210">
        <f>M7955*'Usages mobilité'!$BG27*(1+'Usages mobilité'!$BH27)^(M$7822-$D$7822)/1000</f>
        <v>0</v>
      </c>
      <c r="N8006" s="210">
        <f>N7955*'Usages mobilité'!$BG27*(1+'Usages mobilité'!$BH27)^(N$7822-$D$7822)/1000</f>
        <v>0</v>
      </c>
      <c r="O8006" s="210">
        <f>O7955*'Usages mobilité'!$BG27*(1+'Usages mobilité'!$BH27)^(O$7822-$D$7822)/1000</f>
        <v>0</v>
      </c>
      <c r="P8006" s="210">
        <f>P7955*'Usages mobilité'!$BG27*(1+'Usages mobilité'!$BH27)^(P$7822-$D$7822)/1000</f>
        <v>0</v>
      </c>
      <c r="Q8006" s="210">
        <f>Q7955*'Usages mobilité'!$BG27*(1+'Usages mobilité'!$BH27)^(Q$7822-$D$7822)/1000</f>
        <v>0</v>
      </c>
      <c r="R8006" s="210">
        <f>R7955*'Usages mobilité'!$BG27*(1+'Usages mobilité'!$BH27)^(R$7822-$D$7822)/1000</f>
        <v>0</v>
      </c>
    </row>
    <row r="8007" spans="1:18" hidden="1" outlineLevel="2" x14ac:dyDescent="0.35">
      <c r="A8007" s="209" t="str">
        <f>'Usages mobilité'!A28</f>
        <v>Usage mobilité n°25</v>
      </c>
      <c r="B8007" s="209" t="s">
        <v>639</v>
      </c>
      <c r="C8007" s="209"/>
      <c r="D8007" s="210">
        <f>D7956*'Usages mobilité'!$BG28*(1+'Usages mobilité'!$BH28)^(D$7822-$D$7822)/1000</f>
        <v>0</v>
      </c>
      <c r="E8007" s="210">
        <f>E7956*'Usages mobilité'!$BG28*(1+'Usages mobilité'!$BH28)^(E$7822-$D$7822)/1000</f>
        <v>0</v>
      </c>
      <c r="F8007" s="210">
        <f>F7956*'Usages mobilité'!$BG28*(1+'Usages mobilité'!$BH28)^(F$7822-$D$7822)/1000</f>
        <v>0</v>
      </c>
      <c r="G8007" s="210">
        <f>G7956*'Usages mobilité'!$BG28*(1+'Usages mobilité'!$BH28)^(G$7822-$D$7822)/1000</f>
        <v>0</v>
      </c>
      <c r="H8007" s="210">
        <f>H7956*'Usages mobilité'!$BG28*(1+'Usages mobilité'!$BH28)^(H$7822-$D$7822)/1000</f>
        <v>0</v>
      </c>
      <c r="I8007" s="210">
        <f>I7956*'Usages mobilité'!$BG28*(1+'Usages mobilité'!$BH28)^(I$7822-$D$7822)/1000</f>
        <v>0</v>
      </c>
      <c r="J8007" s="210">
        <f>J7956*'Usages mobilité'!$BG28*(1+'Usages mobilité'!$BH28)^(J$7822-$D$7822)/1000</f>
        <v>0</v>
      </c>
      <c r="K8007" s="210">
        <f>K7956*'Usages mobilité'!$BG28*(1+'Usages mobilité'!$BH28)^(K$7822-$D$7822)/1000</f>
        <v>0</v>
      </c>
      <c r="L8007" s="210">
        <f>L7956*'Usages mobilité'!$BG28*(1+'Usages mobilité'!$BH28)^(L$7822-$D$7822)/1000</f>
        <v>0</v>
      </c>
      <c r="M8007" s="210">
        <f>M7956*'Usages mobilité'!$BG28*(1+'Usages mobilité'!$BH28)^(M$7822-$D$7822)/1000</f>
        <v>0</v>
      </c>
      <c r="N8007" s="210">
        <f>N7956*'Usages mobilité'!$BG28*(1+'Usages mobilité'!$BH28)^(N$7822-$D$7822)/1000</f>
        <v>0</v>
      </c>
      <c r="O8007" s="210">
        <f>O7956*'Usages mobilité'!$BG28*(1+'Usages mobilité'!$BH28)^(O$7822-$D$7822)/1000</f>
        <v>0</v>
      </c>
      <c r="P8007" s="210">
        <f>P7956*'Usages mobilité'!$BG28*(1+'Usages mobilité'!$BH28)^(P$7822-$D$7822)/1000</f>
        <v>0</v>
      </c>
      <c r="Q8007" s="210">
        <f>Q7956*'Usages mobilité'!$BG28*(1+'Usages mobilité'!$BH28)^(Q$7822-$D$7822)/1000</f>
        <v>0</v>
      </c>
      <c r="R8007" s="210">
        <f>R7956*'Usages mobilité'!$BG28*(1+'Usages mobilité'!$BH28)^(R$7822-$D$7822)/1000</f>
        <v>0</v>
      </c>
    </row>
    <row r="8008" spans="1:18" hidden="1" outlineLevel="2" x14ac:dyDescent="0.35">
      <c r="A8008" s="209" t="str">
        <f>'Usages mobilité'!A29</f>
        <v>Usage mobilité n°26</v>
      </c>
      <c r="B8008" s="209" t="s">
        <v>639</v>
      </c>
      <c r="C8008" s="209"/>
      <c r="D8008" s="210">
        <f>D7957*'Usages mobilité'!$BG29*(1+'Usages mobilité'!$BH29)^(D$7822-$D$7822)/1000</f>
        <v>0</v>
      </c>
      <c r="E8008" s="210">
        <f>E7957*'Usages mobilité'!$BG29*(1+'Usages mobilité'!$BH29)^(E$7822-$D$7822)/1000</f>
        <v>0</v>
      </c>
      <c r="F8008" s="210">
        <f>F7957*'Usages mobilité'!$BG29*(1+'Usages mobilité'!$BH29)^(F$7822-$D$7822)/1000</f>
        <v>0</v>
      </c>
      <c r="G8008" s="210">
        <f>G7957*'Usages mobilité'!$BG29*(1+'Usages mobilité'!$BH29)^(G$7822-$D$7822)/1000</f>
        <v>0</v>
      </c>
      <c r="H8008" s="210">
        <f>H7957*'Usages mobilité'!$BG29*(1+'Usages mobilité'!$BH29)^(H$7822-$D$7822)/1000</f>
        <v>0</v>
      </c>
      <c r="I8008" s="210">
        <f>I7957*'Usages mobilité'!$BG29*(1+'Usages mobilité'!$BH29)^(I$7822-$D$7822)/1000</f>
        <v>0</v>
      </c>
      <c r="J8008" s="210">
        <f>J7957*'Usages mobilité'!$BG29*(1+'Usages mobilité'!$BH29)^(J$7822-$D$7822)/1000</f>
        <v>0</v>
      </c>
      <c r="K8008" s="210">
        <f>K7957*'Usages mobilité'!$BG29*(1+'Usages mobilité'!$BH29)^(K$7822-$D$7822)/1000</f>
        <v>0</v>
      </c>
      <c r="L8008" s="210">
        <f>L7957*'Usages mobilité'!$BG29*(1+'Usages mobilité'!$BH29)^(L$7822-$D$7822)/1000</f>
        <v>0</v>
      </c>
      <c r="M8008" s="210">
        <f>M7957*'Usages mobilité'!$BG29*(1+'Usages mobilité'!$BH29)^(M$7822-$D$7822)/1000</f>
        <v>0</v>
      </c>
      <c r="N8008" s="210">
        <f>N7957*'Usages mobilité'!$BG29*(1+'Usages mobilité'!$BH29)^(N$7822-$D$7822)/1000</f>
        <v>0</v>
      </c>
      <c r="O8008" s="210">
        <f>O7957*'Usages mobilité'!$BG29*(1+'Usages mobilité'!$BH29)^(O$7822-$D$7822)/1000</f>
        <v>0</v>
      </c>
      <c r="P8008" s="210">
        <f>P7957*'Usages mobilité'!$BG29*(1+'Usages mobilité'!$BH29)^(P$7822-$D$7822)/1000</f>
        <v>0</v>
      </c>
      <c r="Q8008" s="210">
        <f>Q7957*'Usages mobilité'!$BG29*(1+'Usages mobilité'!$BH29)^(Q$7822-$D$7822)/1000</f>
        <v>0</v>
      </c>
      <c r="R8008" s="210">
        <f>R7957*'Usages mobilité'!$BG29*(1+'Usages mobilité'!$BH29)^(R$7822-$D$7822)/1000</f>
        <v>0</v>
      </c>
    </row>
    <row r="8009" spans="1:18" hidden="1" outlineLevel="2" x14ac:dyDescent="0.35">
      <c r="A8009" s="209" t="str">
        <f>'Usages mobilité'!A30</f>
        <v>Usage mobilité n°27</v>
      </c>
      <c r="B8009" s="209" t="s">
        <v>639</v>
      </c>
      <c r="C8009" s="209"/>
      <c r="D8009" s="210">
        <f>D7958*'Usages mobilité'!$BG30*(1+'Usages mobilité'!$BH30)^(D$7822-$D$7822)/1000</f>
        <v>0</v>
      </c>
      <c r="E8009" s="210">
        <f>E7958*'Usages mobilité'!$BG30*(1+'Usages mobilité'!$BH30)^(E$7822-$D$7822)/1000</f>
        <v>0</v>
      </c>
      <c r="F8009" s="210">
        <f>F7958*'Usages mobilité'!$BG30*(1+'Usages mobilité'!$BH30)^(F$7822-$D$7822)/1000</f>
        <v>0</v>
      </c>
      <c r="G8009" s="210">
        <f>G7958*'Usages mobilité'!$BG30*(1+'Usages mobilité'!$BH30)^(G$7822-$D$7822)/1000</f>
        <v>0</v>
      </c>
      <c r="H8009" s="210">
        <f>H7958*'Usages mobilité'!$BG30*(1+'Usages mobilité'!$BH30)^(H$7822-$D$7822)/1000</f>
        <v>0</v>
      </c>
      <c r="I8009" s="210">
        <f>I7958*'Usages mobilité'!$BG30*(1+'Usages mobilité'!$BH30)^(I$7822-$D$7822)/1000</f>
        <v>0</v>
      </c>
      <c r="J8009" s="210">
        <f>J7958*'Usages mobilité'!$BG30*(1+'Usages mobilité'!$BH30)^(J$7822-$D$7822)/1000</f>
        <v>0</v>
      </c>
      <c r="K8009" s="210">
        <f>K7958*'Usages mobilité'!$BG30*(1+'Usages mobilité'!$BH30)^(K$7822-$D$7822)/1000</f>
        <v>0</v>
      </c>
      <c r="L8009" s="210">
        <f>L7958*'Usages mobilité'!$BG30*(1+'Usages mobilité'!$BH30)^(L$7822-$D$7822)/1000</f>
        <v>0</v>
      </c>
      <c r="M8009" s="210">
        <f>M7958*'Usages mobilité'!$BG30*(1+'Usages mobilité'!$BH30)^(M$7822-$D$7822)/1000</f>
        <v>0</v>
      </c>
      <c r="N8009" s="210">
        <f>N7958*'Usages mobilité'!$BG30*(1+'Usages mobilité'!$BH30)^(N$7822-$D$7822)/1000</f>
        <v>0</v>
      </c>
      <c r="O8009" s="210">
        <f>O7958*'Usages mobilité'!$BG30*(1+'Usages mobilité'!$BH30)^(O$7822-$D$7822)/1000</f>
        <v>0</v>
      </c>
      <c r="P8009" s="210">
        <f>P7958*'Usages mobilité'!$BG30*(1+'Usages mobilité'!$BH30)^(P$7822-$D$7822)/1000</f>
        <v>0</v>
      </c>
      <c r="Q8009" s="210">
        <f>Q7958*'Usages mobilité'!$BG30*(1+'Usages mobilité'!$BH30)^(Q$7822-$D$7822)/1000</f>
        <v>0</v>
      </c>
      <c r="R8009" s="210">
        <f>R7958*'Usages mobilité'!$BG30*(1+'Usages mobilité'!$BH30)^(R$7822-$D$7822)/1000</f>
        <v>0</v>
      </c>
    </row>
    <row r="8010" spans="1:18" hidden="1" outlineLevel="2" x14ac:dyDescent="0.35">
      <c r="A8010" s="209" t="str">
        <f>'Usages mobilité'!A31</f>
        <v>Usage mobilité n°28</v>
      </c>
      <c r="B8010" s="209" t="s">
        <v>639</v>
      </c>
      <c r="C8010" s="209"/>
      <c r="D8010" s="210">
        <f>D7959*'Usages mobilité'!$BG31*(1+'Usages mobilité'!$BH31)^(D$7822-$D$7822)/1000</f>
        <v>0</v>
      </c>
      <c r="E8010" s="210">
        <f>E7959*'Usages mobilité'!$BG31*(1+'Usages mobilité'!$BH31)^(E$7822-$D$7822)/1000</f>
        <v>0</v>
      </c>
      <c r="F8010" s="210">
        <f>F7959*'Usages mobilité'!$BG31*(1+'Usages mobilité'!$BH31)^(F$7822-$D$7822)/1000</f>
        <v>0</v>
      </c>
      <c r="G8010" s="210">
        <f>G7959*'Usages mobilité'!$BG31*(1+'Usages mobilité'!$BH31)^(G$7822-$D$7822)/1000</f>
        <v>0</v>
      </c>
      <c r="H8010" s="210">
        <f>H7959*'Usages mobilité'!$BG31*(1+'Usages mobilité'!$BH31)^(H$7822-$D$7822)/1000</f>
        <v>0</v>
      </c>
      <c r="I8010" s="210">
        <f>I7959*'Usages mobilité'!$BG31*(1+'Usages mobilité'!$BH31)^(I$7822-$D$7822)/1000</f>
        <v>0</v>
      </c>
      <c r="J8010" s="210">
        <f>J7959*'Usages mobilité'!$BG31*(1+'Usages mobilité'!$BH31)^(J$7822-$D$7822)/1000</f>
        <v>0</v>
      </c>
      <c r="K8010" s="210">
        <f>K7959*'Usages mobilité'!$BG31*(1+'Usages mobilité'!$BH31)^(K$7822-$D$7822)/1000</f>
        <v>0</v>
      </c>
      <c r="L8010" s="210">
        <f>L7959*'Usages mobilité'!$BG31*(1+'Usages mobilité'!$BH31)^(L$7822-$D$7822)/1000</f>
        <v>0</v>
      </c>
      <c r="M8010" s="210">
        <f>M7959*'Usages mobilité'!$BG31*(1+'Usages mobilité'!$BH31)^(M$7822-$D$7822)/1000</f>
        <v>0</v>
      </c>
      <c r="N8010" s="210">
        <f>N7959*'Usages mobilité'!$BG31*(1+'Usages mobilité'!$BH31)^(N$7822-$D$7822)/1000</f>
        <v>0</v>
      </c>
      <c r="O8010" s="210">
        <f>O7959*'Usages mobilité'!$BG31*(1+'Usages mobilité'!$BH31)^(O$7822-$D$7822)/1000</f>
        <v>0</v>
      </c>
      <c r="P8010" s="210">
        <f>P7959*'Usages mobilité'!$BG31*(1+'Usages mobilité'!$BH31)^(P$7822-$D$7822)/1000</f>
        <v>0</v>
      </c>
      <c r="Q8010" s="210">
        <f>Q7959*'Usages mobilité'!$BG31*(1+'Usages mobilité'!$BH31)^(Q$7822-$D$7822)/1000</f>
        <v>0</v>
      </c>
      <c r="R8010" s="210">
        <f>R7959*'Usages mobilité'!$BG31*(1+'Usages mobilité'!$BH31)^(R$7822-$D$7822)/1000</f>
        <v>0</v>
      </c>
    </row>
    <row r="8011" spans="1:18" hidden="1" outlineLevel="2" x14ac:dyDescent="0.35">
      <c r="A8011" s="209" t="str">
        <f>'Usages mobilité'!A32</f>
        <v>Usage mobilité n°29</v>
      </c>
      <c r="B8011" s="209" t="s">
        <v>639</v>
      </c>
      <c r="C8011" s="209"/>
      <c r="D8011" s="210">
        <f>D7960*'Usages mobilité'!$BG32*(1+'Usages mobilité'!$BH32)^(D$7822-$D$7822)/1000</f>
        <v>0</v>
      </c>
      <c r="E8011" s="210">
        <f>E7960*'Usages mobilité'!$BG32*(1+'Usages mobilité'!$BH32)^(E$7822-$D$7822)/1000</f>
        <v>0</v>
      </c>
      <c r="F8011" s="210">
        <f>F7960*'Usages mobilité'!$BG32*(1+'Usages mobilité'!$BH32)^(F$7822-$D$7822)/1000</f>
        <v>0</v>
      </c>
      <c r="G8011" s="210">
        <f>G7960*'Usages mobilité'!$BG32*(1+'Usages mobilité'!$BH32)^(G$7822-$D$7822)/1000</f>
        <v>0</v>
      </c>
      <c r="H8011" s="210">
        <f>H7960*'Usages mobilité'!$BG32*(1+'Usages mobilité'!$BH32)^(H$7822-$D$7822)/1000</f>
        <v>0</v>
      </c>
      <c r="I8011" s="210">
        <f>I7960*'Usages mobilité'!$BG32*(1+'Usages mobilité'!$BH32)^(I$7822-$D$7822)/1000</f>
        <v>0</v>
      </c>
      <c r="J8011" s="210">
        <f>J7960*'Usages mobilité'!$BG32*(1+'Usages mobilité'!$BH32)^(J$7822-$D$7822)/1000</f>
        <v>0</v>
      </c>
      <c r="K8011" s="210">
        <f>K7960*'Usages mobilité'!$BG32*(1+'Usages mobilité'!$BH32)^(K$7822-$D$7822)/1000</f>
        <v>0</v>
      </c>
      <c r="L8011" s="210">
        <f>L7960*'Usages mobilité'!$BG32*(1+'Usages mobilité'!$BH32)^(L$7822-$D$7822)/1000</f>
        <v>0</v>
      </c>
      <c r="M8011" s="210">
        <f>M7960*'Usages mobilité'!$BG32*(1+'Usages mobilité'!$BH32)^(M$7822-$D$7822)/1000</f>
        <v>0</v>
      </c>
      <c r="N8011" s="210">
        <f>N7960*'Usages mobilité'!$BG32*(1+'Usages mobilité'!$BH32)^(N$7822-$D$7822)/1000</f>
        <v>0</v>
      </c>
      <c r="O8011" s="210">
        <f>O7960*'Usages mobilité'!$BG32*(1+'Usages mobilité'!$BH32)^(O$7822-$D$7822)/1000</f>
        <v>0</v>
      </c>
      <c r="P8011" s="210">
        <f>P7960*'Usages mobilité'!$BG32*(1+'Usages mobilité'!$BH32)^(P$7822-$D$7822)/1000</f>
        <v>0</v>
      </c>
      <c r="Q8011" s="210">
        <f>Q7960*'Usages mobilité'!$BG32*(1+'Usages mobilité'!$BH32)^(Q$7822-$D$7822)/1000</f>
        <v>0</v>
      </c>
      <c r="R8011" s="210">
        <f>R7960*'Usages mobilité'!$BG32*(1+'Usages mobilité'!$BH32)^(R$7822-$D$7822)/1000</f>
        <v>0</v>
      </c>
    </row>
    <row r="8012" spans="1:18" hidden="1" outlineLevel="2" x14ac:dyDescent="0.35">
      <c r="A8012" s="209" t="str">
        <f>'Usages mobilité'!A33</f>
        <v>Usage mobilité n°30</v>
      </c>
      <c r="B8012" s="209" t="s">
        <v>639</v>
      </c>
      <c r="C8012" s="209"/>
      <c r="D8012" s="210">
        <f>D7961*'Usages mobilité'!$BG33*(1+'Usages mobilité'!$BH33)^(D$7822-$D$7822)/1000</f>
        <v>0</v>
      </c>
      <c r="E8012" s="210">
        <f>E7961*'Usages mobilité'!$BG33*(1+'Usages mobilité'!$BH33)^(E$7822-$D$7822)/1000</f>
        <v>0</v>
      </c>
      <c r="F8012" s="210">
        <f>F7961*'Usages mobilité'!$BG33*(1+'Usages mobilité'!$BH33)^(F$7822-$D$7822)/1000</f>
        <v>0</v>
      </c>
      <c r="G8012" s="210">
        <f>G7961*'Usages mobilité'!$BG33*(1+'Usages mobilité'!$BH33)^(G$7822-$D$7822)/1000</f>
        <v>0</v>
      </c>
      <c r="H8012" s="210">
        <f>H7961*'Usages mobilité'!$BG33*(1+'Usages mobilité'!$BH33)^(H$7822-$D$7822)/1000</f>
        <v>0</v>
      </c>
      <c r="I8012" s="210">
        <f>I7961*'Usages mobilité'!$BG33*(1+'Usages mobilité'!$BH33)^(I$7822-$D$7822)/1000</f>
        <v>0</v>
      </c>
      <c r="J8012" s="210">
        <f>J7961*'Usages mobilité'!$BG33*(1+'Usages mobilité'!$BH33)^(J$7822-$D$7822)/1000</f>
        <v>0</v>
      </c>
      <c r="K8012" s="210">
        <f>K7961*'Usages mobilité'!$BG33*(1+'Usages mobilité'!$BH33)^(K$7822-$D$7822)/1000</f>
        <v>0</v>
      </c>
      <c r="L8012" s="210">
        <f>L7961*'Usages mobilité'!$BG33*(1+'Usages mobilité'!$BH33)^(L$7822-$D$7822)/1000</f>
        <v>0</v>
      </c>
      <c r="M8012" s="210">
        <f>M7961*'Usages mobilité'!$BG33*(1+'Usages mobilité'!$BH33)^(M$7822-$D$7822)/1000</f>
        <v>0</v>
      </c>
      <c r="N8012" s="210">
        <f>N7961*'Usages mobilité'!$BG33*(1+'Usages mobilité'!$BH33)^(N$7822-$D$7822)/1000</f>
        <v>0</v>
      </c>
      <c r="O8012" s="210">
        <f>O7961*'Usages mobilité'!$BG33*(1+'Usages mobilité'!$BH33)^(O$7822-$D$7822)/1000</f>
        <v>0</v>
      </c>
      <c r="P8012" s="210">
        <f>P7961*'Usages mobilité'!$BG33*(1+'Usages mobilité'!$BH33)^(P$7822-$D$7822)/1000</f>
        <v>0</v>
      </c>
      <c r="Q8012" s="210">
        <f>Q7961*'Usages mobilité'!$BG33*(1+'Usages mobilité'!$BH33)^(Q$7822-$D$7822)/1000</f>
        <v>0</v>
      </c>
      <c r="R8012" s="210">
        <f>R7961*'Usages mobilité'!$BG33*(1+'Usages mobilité'!$BH33)^(R$7822-$D$7822)/1000</f>
        <v>0</v>
      </c>
    </row>
    <row r="8013" spans="1:18" hidden="1" outlineLevel="2" x14ac:dyDescent="0.35">
      <c r="A8013" s="209" t="str">
        <f>'Usages mobilité'!A34</f>
        <v>Usage mobilité n°31</v>
      </c>
      <c r="B8013" s="209" t="s">
        <v>639</v>
      </c>
      <c r="C8013" s="209"/>
      <c r="D8013" s="210">
        <f>D7962*'Usages mobilité'!$BG34*(1+'Usages mobilité'!$BH34)^(D$7822-$D$7822)/1000</f>
        <v>0</v>
      </c>
      <c r="E8013" s="210">
        <f>E7962*'Usages mobilité'!$BG34*(1+'Usages mobilité'!$BH34)^(E$7822-$D$7822)/1000</f>
        <v>0</v>
      </c>
      <c r="F8013" s="210">
        <f>F7962*'Usages mobilité'!$BG34*(1+'Usages mobilité'!$BH34)^(F$7822-$D$7822)/1000</f>
        <v>0</v>
      </c>
      <c r="G8013" s="210">
        <f>G7962*'Usages mobilité'!$BG34*(1+'Usages mobilité'!$BH34)^(G$7822-$D$7822)/1000</f>
        <v>0</v>
      </c>
      <c r="H8013" s="210">
        <f>H7962*'Usages mobilité'!$BG34*(1+'Usages mobilité'!$BH34)^(H$7822-$D$7822)/1000</f>
        <v>0</v>
      </c>
      <c r="I8013" s="210">
        <f>I7962*'Usages mobilité'!$BG34*(1+'Usages mobilité'!$BH34)^(I$7822-$D$7822)/1000</f>
        <v>0</v>
      </c>
      <c r="J8013" s="210">
        <f>J7962*'Usages mobilité'!$BG34*(1+'Usages mobilité'!$BH34)^(J$7822-$D$7822)/1000</f>
        <v>0</v>
      </c>
      <c r="K8013" s="210">
        <f>K7962*'Usages mobilité'!$BG34*(1+'Usages mobilité'!$BH34)^(K$7822-$D$7822)/1000</f>
        <v>0</v>
      </c>
      <c r="L8013" s="210">
        <f>L7962*'Usages mobilité'!$BG34*(1+'Usages mobilité'!$BH34)^(L$7822-$D$7822)/1000</f>
        <v>0</v>
      </c>
      <c r="M8013" s="210">
        <f>M7962*'Usages mobilité'!$BG34*(1+'Usages mobilité'!$BH34)^(M$7822-$D$7822)/1000</f>
        <v>0</v>
      </c>
      <c r="N8013" s="210">
        <f>N7962*'Usages mobilité'!$BG34*(1+'Usages mobilité'!$BH34)^(N$7822-$D$7822)/1000</f>
        <v>0</v>
      </c>
      <c r="O8013" s="210">
        <f>O7962*'Usages mobilité'!$BG34*(1+'Usages mobilité'!$BH34)^(O$7822-$D$7822)/1000</f>
        <v>0</v>
      </c>
      <c r="P8013" s="210">
        <f>P7962*'Usages mobilité'!$BG34*(1+'Usages mobilité'!$BH34)^(P$7822-$D$7822)/1000</f>
        <v>0</v>
      </c>
      <c r="Q8013" s="210">
        <f>Q7962*'Usages mobilité'!$BG34*(1+'Usages mobilité'!$BH34)^(Q$7822-$D$7822)/1000</f>
        <v>0</v>
      </c>
      <c r="R8013" s="210">
        <f>R7962*'Usages mobilité'!$BG34*(1+'Usages mobilité'!$BH34)^(R$7822-$D$7822)/1000</f>
        <v>0</v>
      </c>
    </row>
    <row r="8014" spans="1:18" hidden="1" outlineLevel="2" x14ac:dyDescent="0.35">
      <c r="A8014" s="209" t="str">
        <f>'Usages mobilité'!A35</f>
        <v>Usage mobilité n°32</v>
      </c>
      <c r="B8014" s="209" t="s">
        <v>639</v>
      </c>
      <c r="C8014" s="209"/>
      <c r="D8014" s="210">
        <f>D7963*'Usages mobilité'!$BG35*(1+'Usages mobilité'!$BH35)^(D$7822-$D$7822)/1000</f>
        <v>0</v>
      </c>
      <c r="E8014" s="210">
        <f>E7963*'Usages mobilité'!$BG35*(1+'Usages mobilité'!$BH35)^(E$7822-$D$7822)/1000</f>
        <v>0</v>
      </c>
      <c r="F8014" s="210">
        <f>F7963*'Usages mobilité'!$BG35*(1+'Usages mobilité'!$BH35)^(F$7822-$D$7822)/1000</f>
        <v>0</v>
      </c>
      <c r="G8014" s="210">
        <f>G7963*'Usages mobilité'!$BG35*(1+'Usages mobilité'!$BH35)^(G$7822-$D$7822)/1000</f>
        <v>0</v>
      </c>
      <c r="H8014" s="210">
        <f>H7963*'Usages mobilité'!$BG35*(1+'Usages mobilité'!$BH35)^(H$7822-$D$7822)/1000</f>
        <v>0</v>
      </c>
      <c r="I8014" s="210">
        <f>I7963*'Usages mobilité'!$BG35*(1+'Usages mobilité'!$BH35)^(I$7822-$D$7822)/1000</f>
        <v>0</v>
      </c>
      <c r="J8014" s="210">
        <f>J7963*'Usages mobilité'!$BG35*(1+'Usages mobilité'!$BH35)^(J$7822-$D$7822)/1000</f>
        <v>0</v>
      </c>
      <c r="K8014" s="210">
        <f>K7963*'Usages mobilité'!$BG35*(1+'Usages mobilité'!$BH35)^(K$7822-$D$7822)/1000</f>
        <v>0</v>
      </c>
      <c r="L8014" s="210">
        <f>L7963*'Usages mobilité'!$BG35*(1+'Usages mobilité'!$BH35)^(L$7822-$D$7822)/1000</f>
        <v>0</v>
      </c>
      <c r="M8014" s="210">
        <f>M7963*'Usages mobilité'!$BG35*(1+'Usages mobilité'!$BH35)^(M$7822-$D$7822)/1000</f>
        <v>0</v>
      </c>
      <c r="N8014" s="210">
        <f>N7963*'Usages mobilité'!$BG35*(1+'Usages mobilité'!$BH35)^(N$7822-$D$7822)/1000</f>
        <v>0</v>
      </c>
      <c r="O8014" s="210">
        <f>O7963*'Usages mobilité'!$BG35*(1+'Usages mobilité'!$BH35)^(O$7822-$D$7822)/1000</f>
        <v>0</v>
      </c>
      <c r="P8014" s="210">
        <f>P7963*'Usages mobilité'!$BG35*(1+'Usages mobilité'!$BH35)^(P$7822-$D$7822)/1000</f>
        <v>0</v>
      </c>
      <c r="Q8014" s="210">
        <f>Q7963*'Usages mobilité'!$BG35*(1+'Usages mobilité'!$BH35)^(Q$7822-$D$7822)/1000</f>
        <v>0</v>
      </c>
      <c r="R8014" s="210">
        <f>R7963*'Usages mobilité'!$BG35*(1+'Usages mobilité'!$BH35)^(R$7822-$D$7822)/1000</f>
        <v>0</v>
      </c>
    </row>
    <row r="8015" spans="1:18" hidden="1" outlineLevel="2" x14ac:dyDescent="0.35">
      <c r="A8015" s="209" t="str">
        <f>'Usages mobilité'!A36</f>
        <v>Usage mobilité n°33</v>
      </c>
      <c r="B8015" s="209" t="s">
        <v>639</v>
      </c>
      <c r="C8015" s="209"/>
      <c r="D8015" s="210">
        <f>D7964*'Usages mobilité'!$BG36*(1+'Usages mobilité'!$BH36)^(D$7822-$D$7822)/1000</f>
        <v>0</v>
      </c>
      <c r="E8015" s="210">
        <f>E7964*'Usages mobilité'!$BG36*(1+'Usages mobilité'!$BH36)^(E$7822-$D$7822)/1000</f>
        <v>0</v>
      </c>
      <c r="F8015" s="210">
        <f>F7964*'Usages mobilité'!$BG36*(1+'Usages mobilité'!$BH36)^(F$7822-$D$7822)/1000</f>
        <v>0</v>
      </c>
      <c r="G8015" s="210">
        <f>G7964*'Usages mobilité'!$BG36*(1+'Usages mobilité'!$BH36)^(G$7822-$D$7822)/1000</f>
        <v>0</v>
      </c>
      <c r="H8015" s="210">
        <f>H7964*'Usages mobilité'!$BG36*(1+'Usages mobilité'!$BH36)^(H$7822-$D$7822)/1000</f>
        <v>0</v>
      </c>
      <c r="I8015" s="210">
        <f>I7964*'Usages mobilité'!$BG36*(1+'Usages mobilité'!$BH36)^(I$7822-$D$7822)/1000</f>
        <v>0</v>
      </c>
      <c r="J8015" s="210">
        <f>J7964*'Usages mobilité'!$BG36*(1+'Usages mobilité'!$BH36)^(J$7822-$D$7822)/1000</f>
        <v>0</v>
      </c>
      <c r="K8015" s="210">
        <f>K7964*'Usages mobilité'!$BG36*(1+'Usages mobilité'!$BH36)^(K$7822-$D$7822)/1000</f>
        <v>0</v>
      </c>
      <c r="L8015" s="210">
        <f>L7964*'Usages mobilité'!$BG36*(1+'Usages mobilité'!$BH36)^(L$7822-$D$7822)/1000</f>
        <v>0</v>
      </c>
      <c r="M8015" s="210">
        <f>M7964*'Usages mobilité'!$BG36*(1+'Usages mobilité'!$BH36)^(M$7822-$D$7822)/1000</f>
        <v>0</v>
      </c>
      <c r="N8015" s="210">
        <f>N7964*'Usages mobilité'!$BG36*(1+'Usages mobilité'!$BH36)^(N$7822-$D$7822)/1000</f>
        <v>0</v>
      </c>
      <c r="O8015" s="210">
        <f>O7964*'Usages mobilité'!$BG36*(1+'Usages mobilité'!$BH36)^(O$7822-$D$7822)/1000</f>
        <v>0</v>
      </c>
      <c r="P8015" s="210">
        <f>P7964*'Usages mobilité'!$BG36*(1+'Usages mobilité'!$BH36)^(P$7822-$D$7822)/1000</f>
        <v>0</v>
      </c>
      <c r="Q8015" s="210">
        <f>Q7964*'Usages mobilité'!$BG36*(1+'Usages mobilité'!$BH36)^(Q$7822-$D$7822)/1000</f>
        <v>0</v>
      </c>
      <c r="R8015" s="210">
        <f>R7964*'Usages mobilité'!$BG36*(1+'Usages mobilité'!$BH36)^(R$7822-$D$7822)/1000</f>
        <v>0</v>
      </c>
    </row>
    <row r="8016" spans="1:18" hidden="1" outlineLevel="2" x14ac:dyDescent="0.35">
      <c r="A8016" s="209" t="str">
        <f>'Usages mobilité'!A37</f>
        <v>Usage mobilité n°34</v>
      </c>
      <c r="B8016" s="209" t="s">
        <v>639</v>
      </c>
      <c r="C8016" s="209"/>
      <c r="D8016" s="210">
        <f>D7965*'Usages mobilité'!$BG37*(1+'Usages mobilité'!$BH37)^(D$7822-$D$7822)/1000</f>
        <v>0</v>
      </c>
      <c r="E8016" s="210">
        <f>E7965*'Usages mobilité'!$BG37*(1+'Usages mobilité'!$BH37)^(E$7822-$D$7822)/1000</f>
        <v>0</v>
      </c>
      <c r="F8016" s="210">
        <f>F7965*'Usages mobilité'!$BG37*(1+'Usages mobilité'!$BH37)^(F$7822-$D$7822)/1000</f>
        <v>0</v>
      </c>
      <c r="G8016" s="210">
        <f>G7965*'Usages mobilité'!$BG37*(1+'Usages mobilité'!$BH37)^(G$7822-$D$7822)/1000</f>
        <v>0</v>
      </c>
      <c r="H8016" s="210">
        <f>H7965*'Usages mobilité'!$BG37*(1+'Usages mobilité'!$BH37)^(H$7822-$D$7822)/1000</f>
        <v>0</v>
      </c>
      <c r="I8016" s="210">
        <f>I7965*'Usages mobilité'!$BG37*(1+'Usages mobilité'!$BH37)^(I$7822-$D$7822)/1000</f>
        <v>0</v>
      </c>
      <c r="J8016" s="210">
        <f>J7965*'Usages mobilité'!$BG37*(1+'Usages mobilité'!$BH37)^(J$7822-$D$7822)/1000</f>
        <v>0</v>
      </c>
      <c r="K8016" s="210">
        <f>K7965*'Usages mobilité'!$BG37*(1+'Usages mobilité'!$BH37)^(K$7822-$D$7822)/1000</f>
        <v>0</v>
      </c>
      <c r="L8016" s="210">
        <f>L7965*'Usages mobilité'!$BG37*(1+'Usages mobilité'!$BH37)^(L$7822-$D$7822)/1000</f>
        <v>0</v>
      </c>
      <c r="M8016" s="210">
        <f>M7965*'Usages mobilité'!$BG37*(1+'Usages mobilité'!$BH37)^(M$7822-$D$7822)/1000</f>
        <v>0</v>
      </c>
      <c r="N8016" s="210">
        <f>N7965*'Usages mobilité'!$BG37*(1+'Usages mobilité'!$BH37)^(N$7822-$D$7822)/1000</f>
        <v>0</v>
      </c>
      <c r="O8016" s="210">
        <f>O7965*'Usages mobilité'!$BG37*(1+'Usages mobilité'!$BH37)^(O$7822-$D$7822)/1000</f>
        <v>0</v>
      </c>
      <c r="P8016" s="210">
        <f>P7965*'Usages mobilité'!$BG37*(1+'Usages mobilité'!$BH37)^(P$7822-$D$7822)/1000</f>
        <v>0</v>
      </c>
      <c r="Q8016" s="210">
        <f>Q7965*'Usages mobilité'!$BG37*(1+'Usages mobilité'!$BH37)^(Q$7822-$D$7822)/1000</f>
        <v>0</v>
      </c>
      <c r="R8016" s="210">
        <f>R7965*'Usages mobilité'!$BG37*(1+'Usages mobilité'!$BH37)^(R$7822-$D$7822)/1000</f>
        <v>0</v>
      </c>
    </row>
    <row r="8017" spans="1:18" hidden="1" outlineLevel="2" x14ac:dyDescent="0.35">
      <c r="A8017" s="209" t="str">
        <f>'Usages mobilité'!A38</f>
        <v>Usage mobilité n°35</v>
      </c>
      <c r="B8017" s="209" t="s">
        <v>639</v>
      </c>
      <c r="C8017" s="209"/>
      <c r="D8017" s="210">
        <f>D7966*'Usages mobilité'!$BG38*(1+'Usages mobilité'!$BH38)^(D$7822-$D$7822)/1000</f>
        <v>0</v>
      </c>
      <c r="E8017" s="210">
        <f>E7966*'Usages mobilité'!$BG38*(1+'Usages mobilité'!$BH38)^(E$7822-$D$7822)/1000</f>
        <v>0</v>
      </c>
      <c r="F8017" s="210">
        <f>F7966*'Usages mobilité'!$BG38*(1+'Usages mobilité'!$BH38)^(F$7822-$D$7822)/1000</f>
        <v>0</v>
      </c>
      <c r="G8017" s="210">
        <f>G7966*'Usages mobilité'!$BG38*(1+'Usages mobilité'!$BH38)^(G$7822-$D$7822)/1000</f>
        <v>0</v>
      </c>
      <c r="H8017" s="210">
        <f>H7966*'Usages mobilité'!$BG38*(1+'Usages mobilité'!$BH38)^(H$7822-$D$7822)/1000</f>
        <v>0</v>
      </c>
      <c r="I8017" s="210">
        <f>I7966*'Usages mobilité'!$BG38*(1+'Usages mobilité'!$BH38)^(I$7822-$D$7822)/1000</f>
        <v>0</v>
      </c>
      <c r="J8017" s="210">
        <f>J7966*'Usages mobilité'!$BG38*(1+'Usages mobilité'!$BH38)^(J$7822-$D$7822)/1000</f>
        <v>0</v>
      </c>
      <c r="K8017" s="210">
        <f>K7966*'Usages mobilité'!$BG38*(1+'Usages mobilité'!$BH38)^(K$7822-$D$7822)/1000</f>
        <v>0</v>
      </c>
      <c r="L8017" s="210">
        <f>L7966*'Usages mobilité'!$BG38*(1+'Usages mobilité'!$BH38)^(L$7822-$D$7822)/1000</f>
        <v>0</v>
      </c>
      <c r="M8017" s="210">
        <f>M7966*'Usages mobilité'!$BG38*(1+'Usages mobilité'!$BH38)^(M$7822-$D$7822)/1000</f>
        <v>0</v>
      </c>
      <c r="N8017" s="210">
        <f>N7966*'Usages mobilité'!$BG38*(1+'Usages mobilité'!$BH38)^(N$7822-$D$7822)/1000</f>
        <v>0</v>
      </c>
      <c r="O8017" s="210">
        <f>O7966*'Usages mobilité'!$BG38*(1+'Usages mobilité'!$BH38)^(O$7822-$D$7822)/1000</f>
        <v>0</v>
      </c>
      <c r="P8017" s="210">
        <f>P7966*'Usages mobilité'!$BG38*(1+'Usages mobilité'!$BH38)^(P$7822-$D$7822)/1000</f>
        <v>0</v>
      </c>
      <c r="Q8017" s="210">
        <f>Q7966*'Usages mobilité'!$BG38*(1+'Usages mobilité'!$BH38)^(Q$7822-$D$7822)/1000</f>
        <v>0</v>
      </c>
      <c r="R8017" s="210">
        <f>R7966*'Usages mobilité'!$BG38*(1+'Usages mobilité'!$BH38)^(R$7822-$D$7822)/1000</f>
        <v>0</v>
      </c>
    </row>
    <row r="8018" spans="1:18" hidden="1" outlineLevel="2" x14ac:dyDescent="0.35">
      <c r="A8018" s="209" t="str">
        <f>'Usages mobilité'!A39</f>
        <v>Usage mobilité n°36</v>
      </c>
      <c r="B8018" s="209" t="s">
        <v>639</v>
      </c>
      <c r="C8018" s="209"/>
      <c r="D8018" s="210">
        <f>D7967*'Usages mobilité'!$BG39*(1+'Usages mobilité'!$BH39)^(D$7822-$D$7822)/1000</f>
        <v>0</v>
      </c>
      <c r="E8018" s="210">
        <f>E7967*'Usages mobilité'!$BG39*(1+'Usages mobilité'!$BH39)^(E$7822-$D$7822)/1000</f>
        <v>0</v>
      </c>
      <c r="F8018" s="210">
        <f>F7967*'Usages mobilité'!$BG39*(1+'Usages mobilité'!$BH39)^(F$7822-$D$7822)/1000</f>
        <v>0</v>
      </c>
      <c r="G8018" s="210">
        <f>G7967*'Usages mobilité'!$BG39*(1+'Usages mobilité'!$BH39)^(G$7822-$D$7822)/1000</f>
        <v>0</v>
      </c>
      <c r="H8018" s="210">
        <f>H7967*'Usages mobilité'!$BG39*(1+'Usages mobilité'!$BH39)^(H$7822-$D$7822)/1000</f>
        <v>0</v>
      </c>
      <c r="I8018" s="210">
        <f>I7967*'Usages mobilité'!$BG39*(1+'Usages mobilité'!$BH39)^(I$7822-$D$7822)/1000</f>
        <v>0</v>
      </c>
      <c r="J8018" s="210">
        <f>J7967*'Usages mobilité'!$BG39*(1+'Usages mobilité'!$BH39)^(J$7822-$D$7822)/1000</f>
        <v>0</v>
      </c>
      <c r="K8018" s="210">
        <f>K7967*'Usages mobilité'!$BG39*(1+'Usages mobilité'!$BH39)^(K$7822-$D$7822)/1000</f>
        <v>0</v>
      </c>
      <c r="L8018" s="210">
        <f>L7967*'Usages mobilité'!$BG39*(1+'Usages mobilité'!$BH39)^(L$7822-$D$7822)/1000</f>
        <v>0</v>
      </c>
      <c r="M8018" s="210">
        <f>M7967*'Usages mobilité'!$BG39*(1+'Usages mobilité'!$BH39)^(M$7822-$D$7822)/1000</f>
        <v>0</v>
      </c>
      <c r="N8018" s="210">
        <f>N7967*'Usages mobilité'!$BG39*(1+'Usages mobilité'!$BH39)^(N$7822-$D$7822)/1000</f>
        <v>0</v>
      </c>
      <c r="O8018" s="210">
        <f>O7967*'Usages mobilité'!$BG39*(1+'Usages mobilité'!$BH39)^(O$7822-$D$7822)/1000</f>
        <v>0</v>
      </c>
      <c r="P8018" s="210">
        <f>P7967*'Usages mobilité'!$BG39*(1+'Usages mobilité'!$BH39)^(P$7822-$D$7822)/1000</f>
        <v>0</v>
      </c>
      <c r="Q8018" s="210">
        <f>Q7967*'Usages mobilité'!$BG39*(1+'Usages mobilité'!$BH39)^(Q$7822-$D$7822)/1000</f>
        <v>0</v>
      </c>
      <c r="R8018" s="210">
        <f>R7967*'Usages mobilité'!$BG39*(1+'Usages mobilité'!$BH39)^(R$7822-$D$7822)/1000</f>
        <v>0</v>
      </c>
    </row>
    <row r="8019" spans="1:18" hidden="1" outlineLevel="2" x14ac:dyDescent="0.35">
      <c r="A8019" s="209" t="str">
        <f>'Usages mobilité'!A40</f>
        <v>Usage mobilité n°37</v>
      </c>
      <c r="B8019" s="209" t="s">
        <v>639</v>
      </c>
      <c r="C8019" s="209"/>
      <c r="D8019" s="210">
        <f>D7968*'Usages mobilité'!$BG40*(1+'Usages mobilité'!$BH40)^(D$7822-$D$7822)/1000</f>
        <v>0</v>
      </c>
      <c r="E8019" s="210">
        <f>E7968*'Usages mobilité'!$BG40*(1+'Usages mobilité'!$BH40)^(E$7822-$D$7822)/1000</f>
        <v>0</v>
      </c>
      <c r="F8019" s="210">
        <f>F7968*'Usages mobilité'!$BG40*(1+'Usages mobilité'!$BH40)^(F$7822-$D$7822)/1000</f>
        <v>0</v>
      </c>
      <c r="G8019" s="210">
        <f>G7968*'Usages mobilité'!$BG40*(1+'Usages mobilité'!$BH40)^(G$7822-$D$7822)/1000</f>
        <v>0</v>
      </c>
      <c r="H8019" s="210">
        <f>H7968*'Usages mobilité'!$BG40*(1+'Usages mobilité'!$BH40)^(H$7822-$D$7822)/1000</f>
        <v>0</v>
      </c>
      <c r="I8019" s="210">
        <f>I7968*'Usages mobilité'!$BG40*(1+'Usages mobilité'!$BH40)^(I$7822-$D$7822)/1000</f>
        <v>0</v>
      </c>
      <c r="J8019" s="210">
        <f>J7968*'Usages mobilité'!$BG40*(1+'Usages mobilité'!$BH40)^(J$7822-$D$7822)/1000</f>
        <v>0</v>
      </c>
      <c r="K8019" s="210">
        <f>K7968*'Usages mobilité'!$BG40*(1+'Usages mobilité'!$BH40)^(K$7822-$D$7822)/1000</f>
        <v>0</v>
      </c>
      <c r="L8019" s="210">
        <f>L7968*'Usages mobilité'!$BG40*(1+'Usages mobilité'!$BH40)^(L$7822-$D$7822)/1000</f>
        <v>0</v>
      </c>
      <c r="M8019" s="210">
        <f>M7968*'Usages mobilité'!$BG40*(1+'Usages mobilité'!$BH40)^(M$7822-$D$7822)/1000</f>
        <v>0</v>
      </c>
      <c r="N8019" s="210">
        <f>N7968*'Usages mobilité'!$BG40*(1+'Usages mobilité'!$BH40)^(N$7822-$D$7822)/1000</f>
        <v>0</v>
      </c>
      <c r="O8019" s="210">
        <f>O7968*'Usages mobilité'!$BG40*(1+'Usages mobilité'!$BH40)^(O$7822-$D$7822)/1000</f>
        <v>0</v>
      </c>
      <c r="P8019" s="210">
        <f>P7968*'Usages mobilité'!$BG40*(1+'Usages mobilité'!$BH40)^(P$7822-$D$7822)/1000</f>
        <v>0</v>
      </c>
      <c r="Q8019" s="210">
        <f>Q7968*'Usages mobilité'!$BG40*(1+'Usages mobilité'!$BH40)^(Q$7822-$D$7822)/1000</f>
        <v>0</v>
      </c>
      <c r="R8019" s="210">
        <f>R7968*'Usages mobilité'!$BG40*(1+'Usages mobilité'!$BH40)^(R$7822-$D$7822)/1000</f>
        <v>0</v>
      </c>
    </row>
    <row r="8020" spans="1:18" hidden="1" outlineLevel="2" x14ac:dyDescent="0.35">
      <c r="A8020" s="209" t="str">
        <f>'Usages mobilité'!A41</f>
        <v>Usage mobilité n°38</v>
      </c>
      <c r="B8020" s="209" t="s">
        <v>639</v>
      </c>
      <c r="C8020" s="209"/>
      <c r="D8020" s="210">
        <f>D7969*'Usages mobilité'!$BG41*(1+'Usages mobilité'!$BH41)^(D$7822-$D$7822)/1000</f>
        <v>0</v>
      </c>
      <c r="E8020" s="210">
        <f>E7969*'Usages mobilité'!$BG41*(1+'Usages mobilité'!$BH41)^(E$7822-$D$7822)/1000</f>
        <v>0</v>
      </c>
      <c r="F8020" s="210">
        <f>F7969*'Usages mobilité'!$BG41*(1+'Usages mobilité'!$BH41)^(F$7822-$D$7822)/1000</f>
        <v>0</v>
      </c>
      <c r="G8020" s="210">
        <f>G7969*'Usages mobilité'!$BG41*(1+'Usages mobilité'!$BH41)^(G$7822-$D$7822)/1000</f>
        <v>0</v>
      </c>
      <c r="H8020" s="210">
        <f>H7969*'Usages mobilité'!$BG41*(1+'Usages mobilité'!$BH41)^(H$7822-$D$7822)/1000</f>
        <v>0</v>
      </c>
      <c r="I8020" s="210">
        <f>I7969*'Usages mobilité'!$BG41*(1+'Usages mobilité'!$BH41)^(I$7822-$D$7822)/1000</f>
        <v>0</v>
      </c>
      <c r="J8020" s="210">
        <f>J7969*'Usages mobilité'!$BG41*(1+'Usages mobilité'!$BH41)^(J$7822-$D$7822)/1000</f>
        <v>0</v>
      </c>
      <c r="K8020" s="210">
        <f>K7969*'Usages mobilité'!$BG41*(1+'Usages mobilité'!$BH41)^(K$7822-$D$7822)/1000</f>
        <v>0</v>
      </c>
      <c r="L8020" s="210">
        <f>L7969*'Usages mobilité'!$BG41*(1+'Usages mobilité'!$BH41)^(L$7822-$D$7822)/1000</f>
        <v>0</v>
      </c>
      <c r="M8020" s="210">
        <f>M7969*'Usages mobilité'!$BG41*(1+'Usages mobilité'!$BH41)^(M$7822-$D$7822)/1000</f>
        <v>0</v>
      </c>
      <c r="N8020" s="210">
        <f>N7969*'Usages mobilité'!$BG41*(1+'Usages mobilité'!$BH41)^(N$7822-$D$7822)/1000</f>
        <v>0</v>
      </c>
      <c r="O8020" s="210">
        <f>O7969*'Usages mobilité'!$BG41*(1+'Usages mobilité'!$BH41)^(O$7822-$D$7822)/1000</f>
        <v>0</v>
      </c>
      <c r="P8020" s="210">
        <f>P7969*'Usages mobilité'!$BG41*(1+'Usages mobilité'!$BH41)^(P$7822-$D$7822)/1000</f>
        <v>0</v>
      </c>
      <c r="Q8020" s="210">
        <f>Q7969*'Usages mobilité'!$BG41*(1+'Usages mobilité'!$BH41)^(Q$7822-$D$7822)/1000</f>
        <v>0</v>
      </c>
      <c r="R8020" s="210">
        <f>R7969*'Usages mobilité'!$BG41*(1+'Usages mobilité'!$BH41)^(R$7822-$D$7822)/1000</f>
        <v>0</v>
      </c>
    </row>
    <row r="8021" spans="1:18" hidden="1" outlineLevel="2" x14ac:dyDescent="0.35">
      <c r="A8021" s="209" t="str">
        <f>'Usages mobilité'!A42</f>
        <v>Usage mobilité n°39</v>
      </c>
      <c r="B8021" s="209" t="s">
        <v>639</v>
      </c>
      <c r="C8021" s="209"/>
      <c r="D8021" s="210">
        <f>D7970*'Usages mobilité'!$BG42*(1+'Usages mobilité'!$BH42)^(D$7822-$D$7822)/1000</f>
        <v>0</v>
      </c>
      <c r="E8021" s="210">
        <f>E7970*'Usages mobilité'!$BG42*(1+'Usages mobilité'!$BH42)^(E$7822-$D$7822)/1000</f>
        <v>0</v>
      </c>
      <c r="F8021" s="210">
        <f>F7970*'Usages mobilité'!$BG42*(1+'Usages mobilité'!$BH42)^(F$7822-$D$7822)/1000</f>
        <v>0</v>
      </c>
      <c r="G8021" s="210">
        <f>G7970*'Usages mobilité'!$BG42*(1+'Usages mobilité'!$BH42)^(G$7822-$D$7822)/1000</f>
        <v>0</v>
      </c>
      <c r="H8021" s="210">
        <f>H7970*'Usages mobilité'!$BG42*(1+'Usages mobilité'!$BH42)^(H$7822-$D$7822)/1000</f>
        <v>0</v>
      </c>
      <c r="I8021" s="210">
        <f>I7970*'Usages mobilité'!$BG42*(1+'Usages mobilité'!$BH42)^(I$7822-$D$7822)/1000</f>
        <v>0</v>
      </c>
      <c r="J8021" s="210">
        <f>J7970*'Usages mobilité'!$BG42*(1+'Usages mobilité'!$BH42)^(J$7822-$D$7822)/1000</f>
        <v>0</v>
      </c>
      <c r="K8021" s="210">
        <f>K7970*'Usages mobilité'!$BG42*(1+'Usages mobilité'!$BH42)^(K$7822-$D$7822)/1000</f>
        <v>0</v>
      </c>
      <c r="L8021" s="210">
        <f>L7970*'Usages mobilité'!$BG42*(1+'Usages mobilité'!$BH42)^(L$7822-$D$7822)/1000</f>
        <v>0</v>
      </c>
      <c r="M8021" s="210">
        <f>M7970*'Usages mobilité'!$BG42*(1+'Usages mobilité'!$BH42)^(M$7822-$D$7822)/1000</f>
        <v>0</v>
      </c>
      <c r="N8021" s="210">
        <f>N7970*'Usages mobilité'!$BG42*(1+'Usages mobilité'!$BH42)^(N$7822-$D$7822)/1000</f>
        <v>0</v>
      </c>
      <c r="O8021" s="210">
        <f>O7970*'Usages mobilité'!$BG42*(1+'Usages mobilité'!$BH42)^(O$7822-$D$7822)/1000</f>
        <v>0</v>
      </c>
      <c r="P8021" s="210">
        <f>P7970*'Usages mobilité'!$BG42*(1+'Usages mobilité'!$BH42)^(P$7822-$D$7822)/1000</f>
        <v>0</v>
      </c>
      <c r="Q8021" s="210">
        <f>Q7970*'Usages mobilité'!$BG42*(1+'Usages mobilité'!$BH42)^(Q$7822-$D$7822)/1000</f>
        <v>0</v>
      </c>
      <c r="R8021" s="210">
        <f>R7970*'Usages mobilité'!$BG42*(1+'Usages mobilité'!$BH42)^(R$7822-$D$7822)/1000</f>
        <v>0</v>
      </c>
    </row>
    <row r="8022" spans="1:18" hidden="1" outlineLevel="2" x14ac:dyDescent="0.35">
      <c r="A8022" s="209" t="str">
        <f>'Usages mobilité'!A43</f>
        <v>Usage mobilité n°40</v>
      </c>
      <c r="B8022" s="209" t="s">
        <v>639</v>
      </c>
      <c r="C8022" s="209"/>
      <c r="D8022" s="210">
        <f>D7971*'Usages mobilité'!$BG43*(1+'Usages mobilité'!$BH43)^(D$7822-$D$7822)/1000</f>
        <v>0</v>
      </c>
      <c r="E8022" s="210">
        <f>E7971*'Usages mobilité'!$BG43*(1+'Usages mobilité'!$BH43)^(E$7822-$D$7822)/1000</f>
        <v>0</v>
      </c>
      <c r="F8022" s="210">
        <f>F7971*'Usages mobilité'!$BG43*(1+'Usages mobilité'!$BH43)^(F$7822-$D$7822)/1000</f>
        <v>0</v>
      </c>
      <c r="G8022" s="210">
        <f>G7971*'Usages mobilité'!$BG43*(1+'Usages mobilité'!$BH43)^(G$7822-$D$7822)/1000</f>
        <v>0</v>
      </c>
      <c r="H8022" s="210">
        <f>H7971*'Usages mobilité'!$BG43*(1+'Usages mobilité'!$BH43)^(H$7822-$D$7822)/1000</f>
        <v>0</v>
      </c>
      <c r="I8022" s="210">
        <f>I7971*'Usages mobilité'!$BG43*(1+'Usages mobilité'!$BH43)^(I$7822-$D$7822)/1000</f>
        <v>0</v>
      </c>
      <c r="J8022" s="210">
        <f>J7971*'Usages mobilité'!$BG43*(1+'Usages mobilité'!$BH43)^(J$7822-$D$7822)/1000</f>
        <v>0</v>
      </c>
      <c r="K8022" s="210">
        <f>K7971*'Usages mobilité'!$BG43*(1+'Usages mobilité'!$BH43)^(K$7822-$D$7822)/1000</f>
        <v>0</v>
      </c>
      <c r="L8022" s="210">
        <f>L7971*'Usages mobilité'!$BG43*(1+'Usages mobilité'!$BH43)^(L$7822-$D$7822)/1000</f>
        <v>0</v>
      </c>
      <c r="M8022" s="210">
        <f>M7971*'Usages mobilité'!$BG43*(1+'Usages mobilité'!$BH43)^(M$7822-$D$7822)/1000</f>
        <v>0</v>
      </c>
      <c r="N8022" s="210">
        <f>N7971*'Usages mobilité'!$BG43*(1+'Usages mobilité'!$BH43)^(N$7822-$D$7822)/1000</f>
        <v>0</v>
      </c>
      <c r="O8022" s="210">
        <f>O7971*'Usages mobilité'!$BG43*(1+'Usages mobilité'!$BH43)^(O$7822-$D$7822)/1000</f>
        <v>0</v>
      </c>
      <c r="P8022" s="210">
        <f>P7971*'Usages mobilité'!$BG43*(1+'Usages mobilité'!$BH43)^(P$7822-$D$7822)/1000</f>
        <v>0</v>
      </c>
      <c r="Q8022" s="210">
        <f>Q7971*'Usages mobilité'!$BG43*(1+'Usages mobilité'!$BH43)^(Q$7822-$D$7822)/1000</f>
        <v>0</v>
      </c>
      <c r="R8022" s="210">
        <f>R7971*'Usages mobilité'!$BG43*(1+'Usages mobilité'!$BH43)^(R$7822-$D$7822)/1000</f>
        <v>0</v>
      </c>
    </row>
    <row r="8023" spans="1:18" hidden="1" outlineLevel="2" x14ac:dyDescent="0.35">
      <c r="A8023" s="209" t="str">
        <f>'Usages mobilité'!A44</f>
        <v>Usage mobilité n°41</v>
      </c>
      <c r="B8023" s="209" t="s">
        <v>639</v>
      </c>
      <c r="C8023" s="209"/>
      <c r="D8023" s="210">
        <f>D7972*'Usages mobilité'!$BG44*(1+'Usages mobilité'!$BH44)^(D$7822-$D$7822)/1000</f>
        <v>0</v>
      </c>
      <c r="E8023" s="210">
        <f>E7972*'Usages mobilité'!$BG44*(1+'Usages mobilité'!$BH44)^(E$7822-$D$7822)/1000</f>
        <v>0</v>
      </c>
      <c r="F8023" s="210">
        <f>F7972*'Usages mobilité'!$BG44*(1+'Usages mobilité'!$BH44)^(F$7822-$D$7822)/1000</f>
        <v>0</v>
      </c>
      <c r="G8023" s="210">
        <f>G7972*'Usages mobilité'!$BG44*(1+'Usages mobilité'!$BH44)^(G$7822-$D$7822)/1000</f>
        <v>0</v>
      </c>
      <c r="H8023" s="210">
        <f>H7972*'Usages mobilité'!$BG44*(1+'Usages mobilité'!$BH44)^(H$7822-$D$7822)/1000</f>
        <v>0</v>
      </c>
      <c r="I8023" s="210">
        <f>I7972*'Usages mobilité'!$BG44*(1+'Usages mobilité'!$BH44)^(I$7822-$D$7822)/1000</f>
        <v>0</v>
      </c>
      <c r="J8023" s="210">
        <f>J7972*'Usages mobilité'!$BG44*(1+'Usages mobilité'!$BH44)^(J$7822-$D$7822)/1000</f>
        <v>0</v>
      </c>
      <c r="K8023" s="210">
        <f>K7972*'Usages mobilité'!$BG44*(1+'Usages mobilité'!$BH44)^(K$7822-$D$7822)/1000</f>
        <v>0</v>
      </c>
      <c r="L8023" s="210">
        <f>L7972*'Usages mobilité'!$BG44*(1+'Usages mobilité'!$BH44)^(L$7822-$D$7822)/1000</f>
        <v>0</v>
      </c>
      <c r="M8023" s="210">
        <f>M7972*'Usages mobilité'!$BG44*(1+'Usages mobilité'!$BH44)^(M$7822-$D$7822)/1000</f>
        <v>0</v>
      </c>
      <c r="N8023" s="210">
        <f>N7972*'Usages mobilité'!$BG44*(1+'Usages mobilité'!$BH44)^(N$7822-$D$7822)/1000</f>
        <v>0</v>
      </c>
      <c r="O8023" s="210">
        <f>O7972*'Usages mobilité'!$BG44*(1+'Usages mobilité'!$BH44)^(O$7822-$D$7822)/1000</f>
        <v>0</v>
      </c>
      <c r="P8023" s="210">
        <f>P7972*'Usages mobilité'!$BG44*(1+'Usages mobilité'!$BH44)^(P$7822-$D$7822)/1000</f>
        <v>0</v>
      </c>
      <c r="Q8023" s="210">
        <f>Q7972*'Usages mobilité'!$BG44*(1+'Usages mobilité'!$BH44)^(Q$7822-$D$7822)/1000</f>
        <v>0</v>
      </c>
      <c r="R8023" s="210">
        <f>R7972*'Usages mobilité'!$BG44*(1+'Usages mobilité'!$BH44)^(R$7822-$D$7822)/1000</f>
        <v>0</v>
      </c>
    </row>
    <row r="8024" spans="1:18" hidden="1" outlineLevel="2" x14ac:dyDescent="0.35">
      <c r="A8024" s="209" t="str">
        <f>'Usages mobilité'!A45</f>
        <v>Usage mobilité n°42</v>
      </c>
      <c r="B8024" s="209" t="s">
        <v>639</v>
      </c>
      <c r="C8024" s="209"/>
      <c r="D8024" s="210">
        <f>D7973*'Usages mobilité'!$BG45*(1+'Usages mobilité'!$BH45)^(D$7822-$D$7822)/1000</f>
        <v>0</v>
      </c>
      <c r="E8024" s="210">
        <f>E7973*'Usages mobilité'!$BG45*(1+'Usages mobilité'!$BH45)^(E$7822-$D$7822)/1000</f>
        <v>0</v>
      </c>
      <c r="F8024" s="210">
        <f>F7973*'Usages mobilité'!$BG45*(1+'Usages mobilité'!$BH45)^(F$7822-$D$7822)/1000</f>
        <v>0</v>
      </c>
      <c r="G8024" s="210">
        <f>G7973*'Usages mobilité'!$BG45*(1+'Usages mobilité'!$BH45)^(G$7822-$D$7822)/1000</f>
        <v>0</v>
      </c>
      <c r="H8024" s="210">
        <f>H7973*'Usages mobilité'!$BG45*(1+'Usages mobilité'!$BH45)^(H$7822-$D$7822)/1000</f>
        <v>0</v>
      </c>
      <c r="I8024" s="210">
        <f>I7973*'Usages mobilité'!$BG45*(1+'Usages mobilité'!$BH45)^(I$7822-$D$7822)/1000</f>
        <v>0</v>
      </c>
      <c r="J8024" s="210">
        <f>J7973*'Usages mobilité'!$BG45*(1+'Usages mobilité'!$BH45)^(J$7822-$D$7822)/1000</f>
        <v>0</v>
      </c>
      <c r="K8024" s="210">
        <f>K7973*'Usages mobilité'!$BG45*(1+'Usages mobilité'!$BH45)^(K$7822-$D$7822)/1000</f>
        <v>0</v>
      </c>
      <c r="L8024" s="210">
        <f>L7973*'Usages mobilité'!$BG45*(1+'Usages mobilité'!$BH45)^(L$7822-$D$7822)/1000</f>
        <v>0</v>
      </c>
      <c r="M8024" s="210">
        <f>M7973*'Usages mobilité'!$BG45*(1+'Usages mobilité'!$BH45)^(M$7822-$D$7822)/1000</f>
        <v>0</v>
      </c>
      <c r="N8024" s="210">
        <f>N7973*'Usages mobilité'!$BG45*(1+'Usages mobilité'!$BH45)^(N$7822-$D$7822)/1000</f>
        <v>0</v>
      </c>
      <c r="O8024" s="210">
        <f>O7973*'Usages mobilité'!$BG45*(1+'Usages mobilité'!$BH45)^(O$7822-$D$7822)/1000</f>
        <v>0</v>
      </c>
      <c r="P8024" s="210">
        <f>P7973*'Usages mobilité'!$BG45*(1+'Usages mobilité'!$BH45)^(P$7822-$D$7822)/1000</f>
        <v>0</v>
      </c>
      <c r="Q8024" s="210">
        <f>Q7973*'Usages mobilité'!$BG45*(1+'Usages mobilité'!$BH45)^(Q$7822-$D$7822)/1000</f>
        <v>0</v>
      </c>
      <c r="R8024" s="210">
        <f>R7973*'Usages mobilité'!$BG45*(1+'Usages mobilité'!$BH45)^(R$7822-$D$7822)/1000</f>
        <v>0</v>
      </c>
    </row>
    <row r="8025" spans="1:18" hidden="1" outlineLevel="2" x14ac:dyDescent="0.35">
      <c r="A8025" s="209" t="str">
        <f>'Usages mobilité'!A46</f>
        <v>Usage mobilité n°43</v>
      </c>
      <c r="B8025" s="209" t="s">
        <v>639</v>
      </c>
      <c r="C8025" s="209"/>
      <c r="D8025" s="210">
        <f>D7974*'Usages mobilité'!$BG46*(1+'Usages mobilité'!$BH46)^(D$7822-$D$7822)/1000</f>
        <v>0</v>
      </c>
      <c r="E8025" s="210">
        <f>E7974*'Usages mobilité'!$BG46*(1+'Usages mobilité'!$BH46)^(E$7822-$D$7822)/1000</f>
        <v>0</v>
      </c>
      <c r="F8025" s="210">
        <f>F7974*'Usages mobilité'!$BG46*(1+'Usages mobilité'!$BH46)^(F$7822-$D$7822)/1000</f>
        <v>0</v>
      </c>
      <c r="G8025" s="210">
        <f>G7974*'Usages mobilité'!$BG46*(1+'Usages mobilité'!$BH46)^(G$7822-$D$7822)/1000</f>
        <v>0</v>
      </c>
      <c r="H8025" s="210">
        <f>H7974*'Usages mobilité'!$BG46*(1+'Usages mobilité'!$BH46)^(H$7822-$D$7822)/1000</f>
        <v>0</v>
      </c>
      <c r="I8025" s="210">
        <f>I7974*'Usages mobilité'!$BG46*(1+'Usages mobilité'!$BH46)^(I$7822-$D$7822)/1000</f>
        <v>0</v>
      </c>
      <c r="J8025" s="210">
        <f>J7974*'Usages mobilité'!$BG46*(1+'Usages mobilité'!$BH46)^(J$7822-$D$7822)/1000</f>
        <v>0</v>
      </c>
      <c r="K8025" s="210">
        <f>K7974*'Usages mobilité'!$BG46*(1+'Usages mobilité'!$BH46)^(K$7822-$D$7822)/1000</f>
        <v>0</v>
      </c>
      <c r="L8025" s="210">
        <f>L7974*'Usages mobilité'!$BG46*(1+'Usages mobilité'!$BH46)^(L$7822-$D$7822)/1000</f>
        <v>0</v>
      </c>
      <c r="M8025" s="210">
        <f>M7974*'Usages mobilité'!$BG46*(1+'Usages mobilité'!$BH46)^(M$7822-$D$7822)/1000</f>
        <v>0</v>
      </c>
      <c r="N8025" s="210">
        <f>N7974*'Usages mobilité'!$BG46*(1+'Usages mobilité'!$BH46)^(N$7822-$D$7822)/1000</f>
        <v>0</v>
      </c>
      <c r="O8025" s="210">
        <f>O7974*'Usages mobilité'!$BG46*(1+'Usages mobilité'!$BH46)^(O$7822-$D$7822)/1000</f>
        <v>0</v>
      </c>
      <c r="P8025" s="210">
        <f>P7974*'Usages mobilité'!$BG46*(1+'Usages mobilité'!$BH46)^(P$7822-$D$7822)/1000</f>
        <v>0</v>
      </c>
      <c r="Q8025" s="210">
        <f>Q7974*'Usages mobilité'!$BG46*(1+'Usages mobilité'!$BH46)^(Q$7822-$D$7822)/1000</f>
        <v>0</v>
      </c>
      <c r="R8025" s="210">
        <f>R7974*'Usages mobilité'!$BG46*(1+'Usages mobilité'!$BH46)^(R$7822-$D$7822)/1000</f>
        <v>0</v>
      </c>
    </row>
    <row r="8026" spans="1:18" hidden="1" outlineLevel="2" x14ac:dyDescent="0.35">
      <c r="A8026" s="209" t="str">
        <f>'Usages mobilité'!A47</f>
        <v>Usage mobilité n°44</v>
      </c>
      <c r="B8026" s="209" t="s">
        <v>639</v>
      </c>
      <c r="C8026" s="209"/>
      <c r="D8026" s="210">
        <f>D7975*'Usages mobilité'!$BG47*(1+'Usages mobilité'!$BH47)^(D$7822-$D$7822)/1000</f>
        <v>0</v>
      </c>
      <c r="E8026" s="210">
        <f>E7975*'Usages mobilité'!$BG47*(1+'Usages mobilité'!$BH47)^(E$7822-$D$7822)/1000</f>
        <v>0</v>
      </c>
      <c r="F8026" s="210">
        <f>F7975*'Usages mobilité'!$BG47*(1+'Usages mobilité'!$BH47)^(F$7822-$D$7822)/1000</f>
        <v>0</v>
      </c>
      <c r="G8026" s="210">
        <f>G7975*'Usages mobilité'!$BG47*(1+'Usages mobilité'!$BH47)^(G$7822-$D$7822)/1000</f>
        <v>0</v>
      </c>
      <c r="H8026" s="210">
        <f>H7975*'Usages mobilité'!$BG47*(1+'Usages mobilité'!$BH47)^(H$7822-$D$7822)/1000</f>
        <v>0</v>
      </c>
      <c r="I8026" s="210">
        <f>I7975*'Usages mobilité'!$BG47*(1+'Usages mobilité'!$BH47)^(I$7822-$D$7822)/1000</f>
        <v>0</v>
      </c>
      <c r="J8026" s="210">
        <f>J7975*'Usages mobilité'!$BG47*(1+'Usages mobilité'!$BH47)^(J$7822-$D$7822)/1000</f>
        <v>0</v>
      </c>
      <c r="K8026" s="210">
        <f>K7975*'Usages mobilité'!$BG47*(1+'Usages mobilité'!$BH47)^(K$7822-$D$7822)/1000</f>
        <v>0</v>
      </c>
      <c r="L8026" s="210">
        <f>L7975*'Usages mobilité'!$BG47*(1+'Usages mobilité'!$BH47)^(L$7822-$D$7822)/1000</f>
        <v>0</v>
      </c>
      <c r="M8026" s="210">
        <f>M7975*'Usages mobilité'!$BG47*(1+'Usages mobilité'!$BH47)^(M$7822-$D$7822)/1000</f>
        <v>0</v>
      </c>
      <c r="N8026" s="210">
        <f>N7975*'Usages mobilité'!$BG47*(1+'Usages mobilité'!$BH47)^(N$7822-$D$7822)/1000</f>
        <v>0</v>
      </c>
      <c r="O8026" s="210">
        <f>O7975*'Usages mobilité'!$BG47*(1+'Usages mobilité'!$BH47)^(O$7822-$D$7822)/1000</f>
        <v>0</v>
      </c>
      <c r="P8026" s="210">
        <f>P7975*'Usages mobilité'!$BG47*(1+'Usages mobilité'!$BH47)^(P$7822-$D$7822)/1000</f>
        <v>0</v>
      </c>
      <c r="Q8026" s="210">
        <f>Q7975*'Usages mobilité'!$BG47*(1+'Usages mobilité'!$BH47)^(Q$7822-$D$7822)/1000</f>
        <v>0</v>
      </c>
      <c r="R8026" s="210">
        <f>R7975*'Usages mobilité'!$BG47*(1+'Usages mobilité'!$BH47)^(R$7822-$D$7822)/1000</f>
        <v>0</v>
      </c>
    </row>
    <row r="8027" spans="1:18" hidden="1" outlineLevel="2" x14ac:dyDescent="0.35">
      <c r="A8027" s="209" t="str">
        <f>'Usages mobilité'!A48</f>
        <v>Usage mobilité n°45</v>
      </c>
      <c r="B8027" s="209" t="s">
        <v>639</v>
      </c>
      <c r="C8027" s="209"/>
      <c r="D8027" s="210">
        <f>D7976*'Usages mobilité'!$BG48*(1+'Usages mobilité'!$BH48)^(D$7822-$D$7822)/1000</f>
        <v>0</v>
      </c>
      <c r="E8027" s="210">
        <f>E7976*'Usages mobilité'!$BG48*(1+'Usages mobilité'!$BH48)^(E$7822-$D$7822)/1000</f>
        <v>0</v>
      </c>
      <c r="F8027" s="210">
        <f>F7976*'Usages mobilité'!$BG48*(1+'Usages mobilité'!$BH48)^(F$7822-$D$7822)/1000</f>
        <v>0</v>
      </c>
      <c r="G8027" s="210">
        <f>G7976*'Usages mobilité'!$BG48*(1+'Usages mobilité'!$BH48)^(G$7822-$D$7822)/1000</f>
        <v>0</v>
      </c>
      <c r="H8027" s="210">
        <f>H7976*'Usages mobilité'!$BG48*(1+'Usages mobilité'!$BH48)^(H$7822-$D$7822)/1000</f>
        <v>0</v>
      </c>
      <c r="I8027" s="210">
        <f>I7976*'Usages mobilité'!$BG48*(1+'Usages mobilité'!$BH48)^(I$7822-$D$7822)/1000</f>
        <v>0</v>
      </c>
      <c r="J8027" s="210">
        <f>J7976*'Usages mobilité'!$BG48*(1+'Usages mobilité'!$BH48)^(J$7822-$D$7822)/1000</f>
        <v>0</v>
      </c>
      <c r="K8027" s="210">
        <f>K7976*'Usages mobilité'!$BG48*(1+'Usages mobilité'!$BH48)^(K$7822-$D$7822)/1000</f>
        <v>0</v>
      </c>
      <c r="L8027" s="210">
        <f>L7976*'Usages mobilité'!$BG48*(1+'Usages mobilité'!$BH48)^(L$7822-$D$7822)/1000</f>
        <v>0</v>
      </c>
      <c r="M8027" s="210">
        <f>M7976*'Usages mobilité'!$BG48*(1+'Usages mobilité'!$BH48)^(M$7822-$D$7822)/1000</f>
        <v>0</v>
      </c>
      <c r="N8027" s="210">
        <f>N7976*'Usages mobilité'!$BG48*(1+'Usages mobilité'!$BH48)^(N$7822-$D$7822)/1000</f>
        <v>0</v>
      </c>
      <c r="O8027" s="210">
        <f>O7976*'Usages mobilité'!$BG48*(1+'Usages mobilité'!$BH48)^(O$7822-$D$7822)/1000</f>
        <v>0</v>
      </c>
      <c r="P8027" s="210">
        <f>P7976*'Usages mobilité'!$BG48*(1+'Usages mobilité'!$BH48)^(P$7822-$D$7822)/1000</f>
        <v>0</v>
      </c>
      <c r="Q8027" s="210">
        <f>Q7976*'Usages mobilité'!$BG48*(1+'Usages mobilité'!$BH48)^(Q$7822-$D$7822)/1000</f>
        <v>0</v>
      </c>
      <c r="R8027" s="210">
        <f>R7976*'Usages mobilité'!$BG48*(1+'Usages mobilité'!$BH48)^(R$7822-$D$7822)/1000</f>
        <v>0</v>
      </c>
    </row>
    <row r="8028" spans="1:18" hidden="1" outlineLevel="2" x14ac:dyDescent="0.35">
      <c r="A8028" s="209" t="str">
        <f>'Usages mobilité'!A49</f>
        <v>Usage mobilité n°46</v>
      </c>
      <c r="B8028" s="209" t="s">
        <v>639</v>
      </c>
      <c r="C8028" s="209"/>
      <c r="D8028" s="210">
        <f>D7977*'Usages mobilité'!$BG49*(1+'Usages mobilité'!$BH49)^(D$7822-$D$7822)/1000</f>
        <v>0</v>
      </c>
      <c r="E8028" s="210">
        <f>E7977*'Usages mobilité'!$BG49*(1+'Usages mobilité'!$BH49)^(E$7822-$D$7822)/1000</f>
        <v>0</v>
      </c>
      <c r="F8028" s="210">
        <f>F7977*'Usages mobilité'!$BG49*(1+'Usages mobilité'!$BH49)^(F$7822-$D$7822)/1000</f>
        <v>0</v>
      </c>
      <c r="G8028" s="210">
        <f>G7977*'Usages mobilité'!$BG49*(1+'Usages mobilité'!$BH49)^(G$7822-$D$7822)/1000</f>
        <v>0</v>
      </c>
      <c r="H8028" s="210">
        <f>H7977*'Usages mobilité'!$BG49*(1+'Usages mobilité'!$BH49)^(H$7822-$D$7822)/1000</f>
        <v>0</v>
      </c>
      <c r="I8028" s="210">
        <f>I7977*'Usages mobilité'!$BG49*(1+'Usages mobilité'!$BH49)^(I$7822-$D$7822)/1000</f>
        <v>0</v>
      </c>
      <c r="J8028" s="210">
        <f>J7977*'Usages mobilité'!$BG49*(1+'Usages mobilité'!$BH49)^(J$7822-$D$7822)/1000</f>
        <v>0</v>
      </c>
      <c r="K8028" s="210">
        <f>K7977*'Usages mobilité'!$BG49*(1+'Usages mobilité'!$BH49)^(K$7822-$D$7822)/1000</f>
        <v>0</v>
      </c>
      <c r="L8028" s="210">
        <f>L7977*'Usages mobilité'!$BG49*(1+'Usages mobilité'!$BH49)^(L$7822-$D$7822)/1000</f>
        <v>0</v>
      </c>
      <c r="M8028" s="210">
        <f>M7977*'Usages mobilité'!$BG49*(1+'Usages mobilité'!$BH49)^(M$7822-$D$7822)/1000</f>
        <v>0</v>
      </c>
      <c r="N8028" s="210">
        <f>N7977*'Usages mobilité'!$BG49*(1+'Usages mobilité'!$BH49)^(N$7822-$D$7822)/1000</f>
        <v>0</v>
      </c>
      <c r="O8028" s="210">
        <f>O7977*'Usages mobilité'!$BG49*(1+'Usages mobilité'!$BH49)^(O$7822-$D$7822)/1000</f>
        <v>0</v>
      </c>
      <c r="P8028" s="210">
        <f>P7977*'Usages mobilité'!$BG49*(1+'Usages mobilité'!$BH49)^(P$7822-$D$7822)/1000</f>
        <v>0</v>
      </c>
      <c r="Q8028" s="210">
        <f>Q7977*'Usages mobilité'!$BG49*(1+'Usages mobilité'!$BH49)^(Q$7822-$D$7822)/1000</f>
        <v>0</v>
      </c>
      <c r="R8028" s="210">
        <f>R7977*'Usages mobilité'!$BG49*(1+'Usages mobilité'!$BH49)^(R$7822-$D$7822)/1000</f>
        <v>0</v>
      </c>
    </row>
    <row r="8029" spans="1:18" hidden="1" outlineLevel="2" x14ac:dyDescent="0.35">
      <c r="A8029" s="209" t="str">
        <f>'Usages mobilité'!A50</f>
        <v>Usage mobilité n°47</v>
      </c>
      <c r="B8029" s="209" t="s">
        <v>639</v>
      </c>
      <c r="C8029" s="209"/>
      <c r="D8029" s="210">
        <f>D7978*'Usages mobilité'!$BG50*(1+'Usages mobilité'!$BH50)^(D$7822-$D$7822)/1000</f>
        <v>0</v>
      </c>
      <c r="E8029" s="210">
        <f>E7978*'Usages mobilité'!$BG50*(1+'Usages mobilité'!$BH50)^(E$7822-$D$7822)/1000</f>
        <v>0</v>
      </c>
      <c r="F8029" s="210">
        <f>F7978*'Usages mobilité'!$BG50*(1+'Usages mobilité'!$BH50)^(F$7822-$D$7822)/1000</f>
        <v>0</v>
      </c>
      <c r="G8029" s="210">
        <f>G7978*'Usages mobilité'!$BG50*(1+'Usages mobilité'!$BH50)^(G$7822-$D$7822)/1000</f>
        <v>0</v>
      </c>
      <c r="H8029" s="210">
        <f>H7978*'Usages mobilité'!$BG50*(1+'Usages mobilité'!$BH50)^(H$7822-$D$7822)/1000</f>
        <v>0</v>
      </c>
      <c r="I8029" s="210">
        <f>I7978*'Usages mobilité'!$BG50*(1+'Usages mobilité'!$BH50)^(I$7822-$D$7822)/1000</f>
        <v>0</v>
      </c>
      <c r="J8029" s="210">
        <f>J7978*'Usages mobilité'!$BG50*(1+'Usages mobilité'!$BH50)^(J$7822-$D$7822)/1000</f>
        <v>0</v>
      </c>
      <c r="K8029" s="210">
        <f>K7978*'Usages mobilité'!$BG50*(1+'Usages mobilité'!$BH50)^(K$7822-$D$7822)/1000</f>
        <v>0</v>
      </c>
      <c r="L8029" s="210">
        <f>L7978*'Usages mobilité'!$BG50*(1+'Usages mobilité'!$BH50)^(L$7822-$D$7822)/1000</f>
        <v>0</v>
      </c>
      <c r="M8029" s="210">
        <f>M7978*'Usages mobilité'!$BG50*(1+'Usages mobilité'!$BH50)^(M$7822-$D$7822)/1000</f>
        <v>0</v>
      </c>
      <c r="N8029" s="210">
        <f>N7978*'Usages mobilité'!$BG50*(1+'Usages mobilité'!$BH50)^(N$7822-$D$7822)/1000</f>
        <v>0</v>
      </c>
      <c r="O8029" s="210">
        <f>O7978*'Usages mobilité'!$BG50*(1+'Usages mobilité'!$BH50)^(O$7822-$D$7822)/1000</f>
        <v>0</v>
      </c>
      <c r="P8029" s="210">
        <f>P7978*'Usages mobilité'!$BG50*(1+'Usages mobilité'!$BH50)^(P$7822-$D$7822)/1000</f>
        <v>0</v>
      </c>
      <c r="Q8029" s="210">
        <f>Q7978*'Usages mobilité'!$BG50*(1+'Usages mobilité'!$BH50)^(Q$7822-$D$7822)/1000</f>
        <v>0</v>
      </c>
      <c r="R8029" s="210">
        <f>R7978*'Usages mobilité'!$BG50*(1+'Usages mobilité'!$BH50)^(R$7822-$D$7822)/1000</f>
        <v>0</v>
      </c>
    </row>
    <row r="8030" spans="1:18" hidden="1" outlineLevel="2" x14ac:dyDescent="0.35">
      <c r="A8030" s="209" t="str">
        <f>'Usages mobilité'!A51</f>
        <v>Usage mobilité n°48</v>
      </c>
      <c r="B8030" s="209" t="s">
        <v>639</v>
      </c>
      <c r="C8030" s="209"/>
      <c r="D8030" s="210">
        <f>D7979*'Usages mobilité'!$BG51*(1+'Usages mobilité'!$BH51)^(D$7822-$D$7822)/1000</f>
        <v>0</v>
      </c>
      <c r="E8030" s="210">
        <f>E7979*'Usages mobilité'!$BG51*(1+'Usages mobilité'!$BH51)^(E$7822-$D$7822)/1000</f>
        <v>0</v>
      </c>
      <c r="F8030" s="210">
        <f>F7979*'Usages mobilité'!$BG51*(1+'Usages mobilité'!$BH51)^(F$7822-$D$7822)/1000</f>
        <v>0</v>
      </c>
      <c r="G8030" s="210">
        <f>G7979*'Usages mobilité'!$BG51*(1+'Usages mobilité'!$BH51)^(G$7822-$D$7822)/1000</f>
        <v>0</v>
      </c>
      <c r="H8030" s="210">
        <f>H7979*'Usages mobilité'!$BG51*(1+'Usages mobilité'!$BH51)^(H$7822-$D$7822)/1000</f>
        <v>0</v>
      </c>
      <c r="I8030" s="210">
        <f>I7979*'Usages mobilité'!$BG51*(1+'Usages mobilité'!$BH51)^(I$7822-$D$7822)/1000</f>
        <v>0</v>
      </c>
      <c r="J8030" s="210">
        <f>J7979*'Usages mobilité'!$BG51*(1+'Usages mobilité'!$BH51)^(J$7822-$D$7822)/1000</f>
        <v>0</v>
      </c>
      <c r="K8030" s="210">
        <f>K7979*'Usages mobilité'!$BG51*(1+'Usages mobilité'!$BH51)^(K$7822-$D$7822)/1000</f>
        <v>0</v>
      </c>
      <c r="L8030" s="210">
        <f>L7979*'Usages mobilité'!$BG51*(1+'Usages mobilité'!$BH51)^(L$7822-$D$7822)/1000</f>
        <v>0</v>
      </c>
      <c r="M8030" s="210">
        <f>M7979*'Usages mobilité'!$BG51*(1+'Usages mobilité'!$BH51)^(M$7822-$D$7822)/1000</f>
        <v>0</v>
      </c>
      <c r="N8030" s="210">
        <f>N7979*'Usages mobilité'!$BG51*(1+'Usages mobilité'!$BH51)^(N$7822-$D$7822)/1000</f>
        <v>0</v>
      </c>
      <c r="O8030" s="210">
        <f>O7979*'Usages mobilité'!$BG51*(1+'Usages mobilité'!$BH51)^(O$7822-$D$7822)/1000</f>
        <v>0</v>
      </c>
      <c r="P8030" s="210">
        <f>P7979*'Usages mobilité'!$BG51*(1+'Usages mobilité'!$BH51)^(P$7822-$D$7822)/1000</f>
        <v>0</v>
      </c>
      <c r="Q8030" s="210">
        <f>Q7979*'Usages mobilité'!$BG51*(1+'Usages mobilité'!$BH51)^(Q$7822-$D$7822)/1000</f>
        <v>0</v>
      </c>
      <c r="R8030" s="210">
        <f>R7979*'Usages mobilité'!$BG51*(1+'Usages mobilité'!$BH51)^(R$7822-$D$7822)/1000</f>
        <v>0</v>
      </c>
    </row>
    <row r="8031" spans="1:18" hidden="1" outlineLevel="2" x14ac:dyDescent="0.35">
      <c r="A8031" s="209" t="str">
        <f>'Usages mobilité'!A52</f>
        <v>Usage mobilité n°49</v>
      </c>
      <c r="B8031" s="209" t="s">
        <v>639</v>
      </c>
      <c r="C8031" s="209"/>
      <c r="D8031" s="210">
        <f>D7980*'Usages mobilité'!$BG52*(1+'Usages mobilité'!$BH52)^(D$7822-$D$7822)/1000</f>
        <v>0</v>
      </c>
      <c r="E8031" s="210">
        <f>E7980*'Usages mobilité'!$BG52*(1+'Usages mobilité'!$BH52)^(E$7822-$D$7822)/1000</f>
        <v>0</v>
      </c>
      <c r="F8031" s="210">
        <f>F7980*'Usages mobilité'!$BG52*(1+'Usages mobilité'!$BH52)^(F$7822-$D$7822)/1000</f>
        <v>0</v>
      </c>
      <c r="G8031" s="210">
        <f>G7980*'Usages mobilité'!$BG52*(1+'Usages mobilité'!$BH52)^(G$7822-$D$7822)/1000</f>
        <v>0</v>
      </c>
      <c r="H8031" s="210">
        <f>H7980*'Usages mobilité'!$BG52*(1+'Usages mobilité'!$BH52)^(H$7822-$D$7822)/1000</f>
        <v>0</v>
      </c>
      <c r="I8031" s="210">
        <f>I7980*'Usages mobilité'!$BG52*(1+'Usages mobilité'!$BH52)^(I$7822-$D$7822)/1000</f>
        <v>0</v>
      </c>
      <c r="J8031" s="210">
        <f>J7980*'Usages mobilité'!$BG52*(1+'Usages mobilité'!$BH52)^(J$7822-$D$7822)/1000</f>
        <v>0</v>
      </c>
      <c r="K8031" s="210">
        <f>K7980*'Usages mobilité'!$BG52*(1+'Usages mobilité'!$BH52)^(K$7822-$D$7822)/1000</f>
        <v>0</v>
      </c>
      <c r="L8031" s="210">
        <f>L7980*'Usages mobilité'!$BG52*(1+'Usages mobilité'!$BH52)^(L$7822-$D$7822)/1000</f>
        <v>0</v>
      </c>
      <c r="M8031" s="210">
        <f>M7980*'Usages mobilité'!$BG52*(1+'Usages mobilité'!$BH52)^(M$7822-$D$7822)/1000</f>
        <v>0</v>
      </c>
      <c r="N8031" s="210">
        <f>N7980*'Usages mobilité'!$BG52*(1+'Usages mobilité'!$BH52)^(N$7822-$D$7822)/1000</f>
        <v>0</v>
      </c>
      <c r="O8031" s="210">
        <f>O7980*'Usages mobilité'!$BG52*(1+'Usages mobilité'!$BH52)^(O$7822-$D$7822)/1000</f>
        <v>0</v>
      </c>
      <c r="P8031" s="210">
        <f>P7980*'Usages mobilité'!$BG52*(1+'Usages mobilité'!$BH52)^(P$7822-$D$7822)/1000</f>
        <v>0</v>
      </c>
      <c r="Q8031" s="210">
        <f>Q7980*'Usages mobilité'!$BG52*(1+'Usages mobilité'!$BH52)^(Q$7822-$D$7822)/1000</f>
        <v>0</v>
      </c>
      <c r="R8031" s="210">
        <f>R7980*'Usages mobilité'!$BG52*(1+'Usages mobilité'!$BH52)^(R$7822-$D$7822)/1000</f>
        <v>0</v>
      </c>
    </row>
    <row r="8032" spans="1:18" hidden="1" outlineLevel="2" x14ac:dyDescent="0.35">
      <c r="A8032" s="209" t="str">
        <f>'Usages mobilité'!A53</f>
        <v>Usage mobilité n°50</v>
      </c>
      <c r="B8032" s="209" t="s">
        <v>639</v>
      </c>
      <c r="C8032" s="209"/>
      <c r="D8032" s="210">
        <f>D7981*'Usages mobilité'!$BG53*(1+'Usages mobilité'!$BH53)^(D$7822-$D$7822)/1000</f>
        <v>0</v>
      </c>
      <c r="E8032" s="210">
        <f>E7981*'Usages mobilité'!$BG53*(1+'Usages mobilité'!$BH53)^(E$7822-$D$7822)/1000</f>
        <v>0</v>
      </c>
      <c r="F8032" s="210">
        <f>F7981*'Usages mobilité'!$BG53*(1+'Usages mobilité'!$BH53)^(F$7822-$D$7822)/1000</f>
        <v>0</v>
      </c>
      <c r="G8032" s="210">
        <f>G7981*'Usages mobilité'!$BG53*(1+'Usages mobilité'!$BH53)^(G$7822-$D$7822)/1000</f>
        <v>0</v>
      </c>
      <c r="H8032" s="210">
        <f>H7981*'Usages mobilité'!$BG53*(1+'Usages mobilité'!$BH53)^(H$7822-$D$7822)/1000</f>
        <v>0</v>
      </c>
      <c r="I8032" s="210">
        <f>I7981*'Usages mobilité'!$BG53*(1+'Usages mobilité'!$BH53)^(I$7822-$D$7822)/1000</f>
        <v>0</v>
      </c>
      <c r="J8032" s="210">
        <f>J7981*'Usages mobilité'!$BG53*(1+'Usages mobilité'!$BH53)^(J$7822-$D$7822)/1000</f>
        <v>0</v>
      </c>
      <c r="K8032" s="210">
        <f>K7981*'Usages mobilité'!$BG53*(1+'Usages mobilité'!$BH53)^(K$7822-$D$7822)/1000</f>
        <v>0</v>
      </c>
      <c r="L8032" s="210">
        <f>L7981*'Usages mobilité'!$BG53*(1+'Usages mobilité'!$BH53)^(L$7822-$D$7822)/1000</f>
        <v>0</v>
      </c>
      <c r="M8032" s="210">
        <f>M7981*'Usages mobilité'!$BG53*(1+'Usages mobilité'!$BH53)^(M$7822-$D$7822)/1000</f>
        <v>0</v>
      </c>
      <c r="N8032" s="210">
        <f>N7981*'Usages mobilité'!$BG53*(1+'Usages mobilité'!$BH53)^(N$7822-$D$7822)/1000</f>
        <v>0</v>
      </c>
      <c r="O8032" s="210">
        <f>O7981*'Usages mobilité'!$BG53*(1+'Usages mobilité'!$BH53)^(O$7822-$D$7822)/1000</f>
        <v>0</v>
      </c>
      <c r="P8032" s="210">
        <f>P7981*'Usages mobilité'!$BG53*(1+'Usages mobilité'!$BH53)^(P$7822-$D$7822)/1000</f>
        <v>0</v>
      </c>
      <c r="Q8032" s="210">
        <f>Q7981*'Usages mobilité'!$BG53*(1+'Usages mobilité'!$BH53)^(Q$7822-$D$7822)/1000</f>
        <v>0</v>
      </c>
      <c r="R8032" s="210">
        <f>R7981*'Usages mobilité'!$BG53*(1+'Usages mobilité'!$BH53)^(R$7822-$D$7822)/1000</f>
        <v>0</v>
      </c>
    </row>
    <row r="8033" spans="1:18" hidden="1" outlineLevel="1" collapsed="1" x14ac:dyDescent="0.35">
      <c r="A8033" s="209" t="s">
        <v>644</v>
      </c>
      <c r="B8033" s="209"/>
      <c r="C8033" s="209"/>
      <c r="D8033" s="210">
        <f t="shared" ref="D8033:R8033" si="703">SUM(D7983:D8032)</f>
        <v>0</v>
      </c>
      <c r="E8033" s="210">
        <f t="shared" si="703"/>
        <v>0</v>
      </c>
      <c r="F8033" s="210">
        <f t="shared" si="703"/>
        <v>0</v>
      </c>
      <c r="G8033" s="210">
        <f t="shared" si="703"/>
        <v>0</v>
      </c>
      <c r="H8033" s="210">
        <f t="shared" si="703"/>
        <v>0</v>
      </c>
      <c r="I8033" s="210">
        <f t="shared" si="703"/>
        <v>0</v>
      </c>
      <c r="J8033" s="210">
        <f t="shared" si="703"/>
        <v>0</v>
      </c>
      <c r="K8033" s="210">
        <f t="shared" si="703"/>
        <v>0</v>
      </c>
      <c r="L8033" s="210">
        <f t="shared" si="703"/>
        <v>0</v>
      </c>
      <c r="M8033" s="210">
        <f t="shared" si="703"/>
        <v>0</v>
      </c>
      <c r="N8033" s="210">
        <f t="shared" si="703"/>
        <v>0</v>
      </c>
      <c r="O8033" s="210">
        <f t="shared" si="703"/>
        <v>0</v>
      </c>
      <c r="P8033" s="210">
        <f t="shared" si="703"/>
        <v>0</v>
      </c>
      <c r="Q8033" s="210">
        <f t="shared" si="703"/>
        <v>0</v>
      </c>
      <c r="R8033" s="210">
        <f t="shared" si="703"/>
        <v>0</v>
      </c>
    </row>
    <row r="8034" spans="1:18" hidden="1" outlineLevel="1" x14ac:dyDescent="0.35">
      <c r="A8034" s="43" t="s">
        <v>645</v>
      </c>
      <c r="B8034" s="43"/>
      <c r="C8034" s="43"/>
      <c r="D8034" s="231"/>
      <c r="E8034" s="231"/>
      <c r="F8034" s="231"/>
      <c r="G8034" s="231"/>
      <c r="H8034" s="231"/>
      <c r="I8034" s="231"/>
      <c r="J8034" s="231"/>
      <c r="K8034" s="231"/>
      <c r="L8034" s="231"/>
      <c r="M8034" s="231"/>
      <c r="N8034" s="231"/>
      <c r="O8034" s="231"/>
      <c r="P8034" s="231"/>
      <c r="Q8034" s="231"/>
      <c r="R8034" s="231"/>
    </row>
    <row r="8035" spans="1:18" hidden="1" outlineLevel="1" x14ac:dyDescent="0.35">
      <c r="A8035" s="43" t="s">
        <v>646</v>
      </c>
      <c r="B8035" s="43"/>
      <c r="C8035" s="43"/>
      <c r="D8035" s="231"/>
      <c r="E8035" s="231"/>
      <c r="F8035" s="231"/>
      <c r="G8035" s="231"/>
      <c r="H8035" s="231"/>
      <c r="I8035" s="231"/>
      <c r="J8035" s="231"/>
      <c r="K8035" s="231"/>
      <c r="L8035" s="231"/>
      <c r="M8035" s="231"/>
      <c r="N8035" s="231"/>
      <c r="O8035" s="231"/>
      <c r="P8035" s="231"/>
      <c r="Q8035" s="231"/>
      <c r="R8035" s="231"/>
    </row>
    <row r="8036" spans="1:18" hidden="1" outlineLevel="1" x14ac:dyDescent="0.35">
      <c r="A8036" s="211" t="s">
        <v>647</v>
      </c>
      <c r="B8036" s="209"/>
      <c r="C8036" s="209"/>
      <c r="D8036" s="210">
        <f t="shared" ref="D8036:R8036" si="704">D7929+D7931+D8033+D8035</f>
        <v>0</v>
      </c>
      <c r="E8036" s="210">
        <f t="shared" si="704"/>
        <v>0</v>
      </c>
      <c r="F8036" s="210">
        <f t="shared" si="704"/>
        <v>0</v>
      </c>
      <c r="G8036" s="210">
        <f t="shared" si="704"/>
        <v>0</v>
      </c>
      <c r="H8036" s="210">
        <f t="shared" si="704"/>
        <v>0</v>
      </c>
      <c r="I8036" s="210">
        <f t="shared" si="704"/>
        <v>0</v>
      </c>
      <c r="J8036" s="210">
        <f t="shared" si="704"/>
        <v>0</v>
      </c>
      <c r="K8036" s="210">
        <f t="shared" si="704"/>
        <v>0</v>
      </c>
      <c r="L8036" s="210">
        <f t="shared" si="704"/>
        <v>0</v>
      </c>
      <c r="M8036" s="210">
        <f t="shared" si="704"/>
        <v>0</v>
      </c>
      <c r="N8036" s="210">
        <f t="shared" si="704"/>
        <v>0</v>
      </c>
      <c r="O8036" s="210">
        <f t="shared" si="704"/>
        <v>0</v>
      </c>
      <c r="P8036" s="210">
        <f t="shared" si="704"/>
        <v>0</v>
      </c>
      <c r="Q8036" s="210">
        <f t="shared" si="704"/>
        <v>0</v>
      </c>
      <c r="R8036" s="210">
        <f t="shared" si="704"/>
        <v>0</v>
      </c>
    </row>
    <row r="8037" spans="1:18" s="23" customFormat="1" hidden="1" outlineLevel="1" x14ac:dyDescent="0.35"/>
    <row r="8038" spans="1:18" hidden="1" outlineLevel="1" x14ac:dyDescent="0.35">
      <c r="A8038" s="273" t="s">
        <v>648</v>
      </c>
      <c r="B8038" s="212" t="s">
        <v>649</v>
      </c>
      <c r="C8038" s="43"/>
      <c r="D8038" s="231">
        <v>10000</v>
      </c>
      <c r="E8038" s="231">
        <v>10000</v>
      </c>
      <c r="F8038" s="231">
        <v>10000</v>
      </c>
      <c r="G8038" s="231"/>
      <c r="H8038" s="231"/>
      <c r="I8038" s="231"/>
      <c r="J8038" s="231"/>
      <c r="K8038" s="231"/>
      <c r="L8038" s="231"/>
      <c r="M8038" s="231"/>
      <c r="N8038" s="231"/>
      <c r="O8038" s="231"/>
      <c r="P8038" s="231"/>
      <c r="Q8038" s="231"/>
      <c r="R8038" s="231"/>
    </row>
    <row r="8039" spans="1:18" hidden="1" outlineLevel="1" x14ac:dyDescent="0.35">
      <c r="A8039" s="273"/>
      <c r="B8039" s="213" t="s">
        <v>650</v>
      </c>
      <c r="C8039" s="209"/>
      <c r="D8039" s="210">
        <f>IF(AND($B7818&lt;&gt;"",$B7819&lt;&gt;""),D8038*(VLOOKUP($B7818,Production!$G4:$P53,10)*(1+VLOOKUP($B7818,Production!$G4:$Q53,11))^(D7822-$D7822))/1000,0)</f>
        <v>0</v>
      </c>
      <c r="E8039" s="210">
        <f>IF(AND($B7818&lt;&gt;"",$B7819&lt;&gt;""),E8038*(VLOOKUP($B7818,Production!$G4:$P53,10)*(1+VLOOKUP($B7818,Production!$G4:$Q53,11))^(E7822-$D7822))/1000,0)</f>
        <v>0</v>
      </c>
      <c r="F8039" s="210">
        <f>IF(AND($B7818&lt;&gt;"",$B7819&lt;&gt;""),F8038*(VLOOKUP($B7818,Production!$G4:$P53,10)*(1+VLOOKUP($B7818,Production!$G4:$Q53,11))^(F7822-$D7822))/1000,0)</f>
        <v>0</v>
      </c>
      <c r="G8039" s="210">
        <f>IF(AND($B7818&lt;&gt;"",$B7819&lt;&gt;""),G8038*(VLOOKUP($B7818,Production!$G4:$P53,10)*(1+VLOOKUP($B7818,Production!$G4:$Q53,11))^(G7822-$D7822))/1000,0)</f>
        <v>0</v>
      </c>
      <c r="H8039" s="210">
        <f>IF(AND($B7818&lt;&gt;"",$B7819&lt;&gt;""),H8038*(VLOOKUP($B7818,Production!$G4:$P53,10)*(1+VLOOKUP($B7818,Production!$G4:$Q53,11))^(H7822-$D7822))/1000,0)</f>
        <v>0</v>
      </c>
      <c r="I8039" s="210">
        <f>IF(AND($B7818&lt;&gt;"",$B7819&lt;&gt;""),I8038*(VLOOKUP($B7818,Production!$G4:$P53,10)*(1+VLOOKUP($B7818,Production!$G4:$Q53,11))^(I7822-$D7822))/1000,0)</f>
        <v>0</v>
      </c>
      <c r="J8039" s="210">
        <f>IF(AND($B7818&lt;&gt;"",$B7819&lt;&gt;""),J8038*(VLOOKUP($B7818,Production!$G4:$P53,10)*(1+VLOOKUP($B7818,Production!$G4:$Q53,11))^(J7822-$D7822))/1000,0)</f>
        <v>0</v>
      </c>
      <c r="K8039" s="210">
        <f>IF(AND($B7818&lt;&gt;"",$B7819&lt;&gt;""),K8038*(VLOOKUP($B7818,Production!$G4:$P53,10)*(1+VLOOKUP($B7818,Production!$G4:$Q53,11))^(K7822-$D7822))/1000,0)</f>
        <v>0</v>
      </c>
      <c r="L8039" s="210">
        <f>IF(AND($B7818&lt;&gt;"",$B7819&lt;&gt;""),L8038*(VLOOKUP($B7818,Production!$G4:$P53,10)*(1+VLOOKUP($B7818,Production!$G4:$Q53,11))^(L7822-$D7822))/1000,0)</f>
        <v>0</v>
      </c>
      <c r="M8039" s="210">
        <f>IF(AND($B7818&lt;&gt;"",$B7819&lt;&gt;""),M8038*(VLOOKUP($B7818,Production!$G4:$P53,10)*(1+VLOOKUP($B7818,Production!$G4:$Q53,11))^(M7822-$D7822))/1000,0)</f>
        <v>0</v>
      </c>
      <c r="N8039" s="210">
        <f>IF(AND($B7818&lt;&gt;"",$B7819&lt;&gt;""),N8038*(VLOOKUP($B7818,Production!$G4:$P53,10)*(1+VLOOKUP($B7818,Production!$G4:$Q53,11))^(N7822-$D7822))/1000,0)</f>
        <v>0</v>
      </c>
      <c r="O8039" s="210">
        <f>IF(AND($B7818&lt;&gt;"",$B7819&lt;&gt;""),O8038*(VLOOKUP($B7818,Production!$G4:$P53,10)*(1+VLOOKUP($B7818,Production!$G4:$Q53,11))^(O7822-$D7822))/1000,0)</f>
        <v>0</v>
      </c>
      <c r="P8039" s="210">
        <f>IF(AND($B7818&lt;&gt;"",$B7819&lt;&gt;""),P8038*(VLOOKUP($B7818,Production!$G4:$P53,10)*(1+VLOOKUP($B7818,Production!$G4:$Q53,11))^(P7822-$D7822))/1000,0)</f>
        <v>0</v>
      </c>
      <c r="Q8039" s="210">
        <f>IF(AND($B7818&lt;&gt;"",$B7819&lt;&gt;""),Q8038*(VLOOKUP($B7818,Production!$G4:$P53,10)*(1+VLOOKUP($B7818,Production!$G4:$Q53,11))^(Q7822-$D7822))/1000,0)</f>
        <v>0</v>
      </c>
      <c r="R8039" s="210">
        <f>IF(AND($B7818&lt;&gt;"",$B7819&lt;&gt;""),R8038*(VLOOKUP($B7818,Production!$G4:$P53,10)*(1+VLOOKUP($B7818,Production!$G4:$Q53,11))^(R7822-$D7822))/1000,0)</f>
        <v>0</v>
      </c>
    </row>
    <row r="8040" spans="1:18" hidden="1" outlineLevel="1" x14ac:dyDescent="0.35">
      <c r="A8040" s="273" t="s">
        <v>651</v>
      </c>
      <c r="B8040" s="212" t="s">
        <v>652</v>
      </c>
      <c r="C8040" s="43"/>
      <c r="D8040" s="231"/>
      <c r="E8040" s="231"/>
      <c r="F8040" s="231"/>
      <c r="G8040" s="231"/>
      <c r="H8040" s="231"/>
      <c r="I8040" s="231"/>
      <c r="J8040" s="231"/>
      <c r="K8040" s="231"/>
      <c r="L8040" s="231"/>
      <c r="M8040" s="231"/>
      <c r="N8040" s="231"/>
      <c r="O8040" s="231"/>
      <c r="P8040" s="231"/>
      <c r="Q8040" s="231"/>
      <c r="R8040" s="231"/>
    </row>
    <row r="8041" spans="1:18" hidden="1" outlineLevel="1" x14ac:dyDescent="0.35">
      <c r="A8041" s="273"/>
      <c r="B8041" s="213" t="s">
        <v>650</v>
      </c>
      <c r="C8041" s="209"/>
      <c r="D8041" s="210">
        <f>IF($B7818&lt;&gt;"",D8040*(VLOOKUP($B7818,Production!$G4:$R53,12)*(1+VLOOKUP($B7818,Production!$G4:$S53,13))^(D7822-$D7822))/1000,0)</f>
        <v>0</v>
      </c>
      <c r="E8041" s="210">
        <f>IF($B7818&lt;&gt;"",E8040*(VLOOKUP($B7818,Production!$G4:$R53,12)*(1+VLOOKUP($B7818,Production!$G4:$S53,13))^(E7822-$D7822))/1000,0)</f>
        <v>0</v>
      </c>
      <c r="F8041" s="210">
        <f>IF($B7818&lt;&gt;"",F8040*(VLOOKUP($B7818,Production!$G4:$R53,12)*(1+VLOOKUP($B7818,Production!$G4:$S53,13))^(F7822-$D7822))/1000,0)</f>
        <v>0</v>
      </c>
      <c r="G8041" s="210">
        <f>IF($B7818&lt;&gt;"",G8040*(VLOOKUP($B7818,Production!$G4:$R53,12)*(1+VLOOKUP($B7818,Production!$G4:$S53,13))^(G7822-$D7822))/1000,0)</f>
        <v>0</v>
      </c>
      <c r="H8041" s="210">
        <f>IF($B7818&lt;&gt;"",H8040*(VLOOKUP($B7818,Production!$G4:$R53,12)*(1+VLOOKUP($B7818,Production!$G4:$S53,13))^(H7822-$D7822))/1000,0)</f>
        <v>0</v>
      </c>
      <c r="I8041" s="210">
        <f>IF($B7818&lt;&gt;"",I8040*(VLOOKUP($B7818,Production!$G4:$R53,12)*(1+VLOOKUP($B7818,Production!$G4:$S53,13))^(I7822-$D7822))/1000,0)</f>
        <v>0</v>
      </c>
      <c r="J8041" s="210">
        <f>IF($B7818&lt;&gt;"",J8040*(VLOOKUP($B7818,Production!$G4:$R53,12)*(1+VLOOKUP($B7818,Production!$G4:$S53,13))^(J7822-$D7822))/1000,0)</f>
        <v>0</v>
      </c>
      <c r="K8041" s="210">
        <f>IF($B7818&lt;&gt;"",K8040*(VLOOKUP($B7818,Production!$G4:$R53,12)*(1+VLOOKUP($B7818,Production!$G4:$S53,13))^(K7822-$D7822))/1000,0)</f>
        <v>0</v>
      </c>
      <c r="L8041" s="210">
        <f>IF($B7818&lt;&gt;"",L8040*(VLOOKUP($B7818,Production!$G4:$R53,12)*(1+VLOOKUP($B7818,Production!$G4:$S53,13))^(L7822-$D7822))/1000,0)</f>
        <v>0</v>
      </c>
      <c r="M8041" s="210">
        <f>IF($B7818&lt;&gt;"",M8040*(VLOOKUP($B7818,Production!$G4:$R53,12)*(1+VLOOKUP($B7818,Production!$G4:$S53,13))^(M7822-$D7822))/1000,0)</f>
        <v>0</v>
      </c>
      <c r="N8041" s="210">
        <f>IF($B7818&lt;&gt;"",N8040*(VLOOKUP($B7818,Production!$G4:$R53,12)*(1+VLOOKUP($B7818,Production!$G4:$S53,13))^(N7822-$D7822))/1000,0)</f>
        <v>0</v>
      </c>
      <c r="O8041" s="210">
        <f>IF($B7818&lt;&gt;"",O8040*(VLOOKUP($B7818,Production!$G4:$R53,12)*(1+VLOOKUP($B7818,Production!$G4:$S53,13))^(O7822-$D7822))/1000,0)</f>
        <v>0</v>
      </c>
      <c r="P8041" s="210">
        <f>IF($B7818&lt;&gt;"",P8040*(VLOOKUP($B7818,Production!$G4:$R53,12)*(1+VLOOKUP($B7818,Production!$G4:$S53,13))^(P7822-$D7822))/1000,0)</f>
        <v>0</v>
      </c>
      <c r="Q8041" s="210">
        <f>IF($B7818&lt;&gt;"",Q8040*(VLOOKUP($B7818,Production!$G4:$R53,12)*(1+VLOOKUP($B7818,Production!$G4:$S53,13))^(Q7822-$D7822))/1000,0)</f>
        <v>0</v>
      </c>
      <c r="R8041" s="210">
        <f>IF($B7818&lt;&gt;"",R8040*(VLOOKUP($B7818,Production!$G4:$R53,12)*(1+VLOOKUP($B7818,Production!$G4:$S53,13))^(R7822-$D7822))/1000,0)</f>
        <v>0</v>
      </c>
    </row>
    <row r="8042" spans="1:18" hidden="1" outlineLevel="1" x14ac:dyDescent="0.35">
      <c r="A8042" s="212" t="s">
        <v>653</v>
      </c>
      <c r="B8042" s="212"/>
      <c r="C8042" s="43"/>
      <c r="D8042" s="231"/>
      <c r="E8042" s="231"/>
      <c r="F8042" s="231"/>
      <c r="G8042" s="231"/>
      <c r="H8042" s="231"/>
      <c r="I8042" s="231"/>
      <c r="J8042" s="231"/>
      <c r="K8042" s="231"/>
      <c r="L8042" s="231"/>
      <c r="M8042" s="231"/>
      <c r="N8042" s="231"/>
      <c r="O8042" s="231"/>
      <c r="P8042" s="231"/>
      <c r="Q8042" s="231"/>
      <c r="R8042" s="231"/>
    </row>
    <row r="8043" spans="1:18" hidden="1" outlineLevel="1" x14ac:dyDescent="0.35">
      <c r="A8043" s="212" t="s">
        <v>654</v>
      </c>
      <c r="B8043" s="212"/>
      <c r="C8043" s="43"/>
      <c r="D8043" s="231"/>
      <c r="E8043" s="231"/>
      <c r="F8043" s="231"/>
      <c r="G8043" s="231"/>
      <c r="H8043" s="231"/>
      <c r="I8043" s="231"/>
      <c r="J8043" s="231"/>
      <c r="K8043" s="231"/>
      <c r="L8043" s="231"/>
      <c r="M8043" s="231"/>
      <c r="N8043" s="231"/>
      <c r="O8043" s="231"/>
      <c r="P8043" s="231"/>
      <c r="Q8043" s="231"/>
      <c r="R8043" s="231"/>
    </row>
    <row r="8044" spans="1:18" hidden="1" outlineLevel="1" x14ac:dyDescent="0.35">
      <c r="A8044" s="211" t="s">
        <v>655</v>
      </c>
      <c r="B8044" s="209"/>
      <c r="C8044" s="209"/>
      <c r="D8044" s="210">
        <f t="shared" ref="D8044:R8044" si="705">D8039+D8041+D8042+D8043</f>
        <v>0</v>
      </c>
      <c r="E8044" s="210">
        <f t="shared" si="705"/>
        <v>0</v>
      </c>
      <c r="F8044" s="210">
        <f t="shared" si="705"/>
        <v>0</v>
      </c>
      <c r="G8044" s="210">
        <f t="shared" si="705"/>
        <v>0</v>
      </c>
      <c r="H8044" s="210">
        <f t="shared" si="705"/>
        <v>0</v>
      </c>
      <c r="I8044" s="210">
        <f t="shared" si="705"/>
        <v>0</v>
      </c>
      <c r="J8044" s="210">
        <f t="shared" si="705"/>
        <v>0</v>
      </c>
      <c r="K8044" s="210">
        <f t="shared" si="705"/>
        <v>0</v>
      </c>
      <c r="L8044" s="210">
        <f t="shared" si="705"/>
        <v>0</v>
      </c>
      <c r="M8044" s="210">
        <f t="shared" si="705"/>
        <v>0</v>
      </c>
      <c r="N8044" s="210">
        <f t="shared" si="705"/>
        <v>0</v>
      </c>
      <c r="O8044" s="210">
        <f t="shared" si="705"/>
        <v>0</v>
      </c>
      <c r="P8044" s="210">
        <f t="shared" si="705"/>
        <v>0</v>
      </c>
      <c r="Q8044" s="210">
        <f t="shared" si="705"/>
        <v>0</v>
      </c>
      <c r="R8044" s="210">
        <f t="shared" si="705"/>
        <v>0</v>
      </c>
    </row>
    <row r="8045" spans="1:18" s="23" customFormat="1" hidden="1" outlineLevel="1" x14ac:dyDescent="0.35"/>
    <row r="8046" spans="1:18" hidden="1" outlineLevel="1" x14ac:dyDescent="0.35">
      <c r="A8046" s="209" t="s">
        <v>656</v>
      </c>
      <c r="B8046" s="209"/>
      <c r="C8046" s="209"/>
      <c r="D8046" s="210">
        <f t="shared" ref="D8046:R8046" si="706">D8036-D8044</f>
        <v>0</v>
      </c>
      <c r="E8046" s="210">
        <f t="shared" si="706"/>
        <v>0</v>
      </c>
      <c r="F8046" s="210">
        <f t="shared" si="706"/>
        <v>0</v>
      </c>
      <c r="G8046" s="210">
        <f t="shared" si="706"/>
        <v>0</v>
      </c>
      <c r="H8046" s="210">
        <f t="shared" si="706"/>
        <v>0</v>
      </c>
      <c r="I8046" s="210">
        <f t="shared" si="706"/>
        <v>0</v>
      </c>
      <c r="J8046" s="210">
        <f t="shared" si="706"/>
        <v>0</v>
      </c>
      <c r="K8046" s="210">
        <f t="shared" si="706"/>
        <v>0</v>
      </c>
      <c r="L8046" s="210">
        <f t="shared" si="706"/>
        <v>0</v>
      </c>
      <c r="M8046" s="210">
        <f t="shared" si="706"/>
        <v>0</v>
      </c>
      <c r="N8046" s="210">
        <f t="shared" si="706"/>
        <v>0</v>
      </c>
      <c r="O8046" s="210">
        <f t="shared" si="706"/>
        <v>0</v>
      </c>
      <c r="P8046" s="210">
        <f t="shared" si="706"/>
        <v>0</v>
      </c>
      <c r="Q8046" s="210">
        <f t="shared" si="706"/>
        <v>0</v>
      </c>
      <c r="R8046" s="210">
        <f t="shared" si="706"/>
        <v>0</v>
      </c>
    </row>
    <row r="8047" spans="1:18" hidden="1" outlineLevel="1" x14ac:dyDescent="0.35"/>
    <row r="8048" spans="1:18" hidden="1" outlineLevel="1" x14ac:dyDescent="0.35">
      <c r="A8048" s="43" t="s">
        <v>657</v>
      </c>
      <c r="B8048" s="43"/>
      <c r="C8048" s="43"/>
      <c r="D8048" s="231"/>
      <c r="E8048" s="231"/>
      <c r="F8048" s="231"/>
      <c r="G8048" s="231"/>
      <c r="H8048" s="231"/>
      <c r="I8048" s="231"/>
      <c r="J8048" s="231"/>
      <c r="K8048" s="231"/>
      <c r="L8048" s="231"/>
      <c r="M8048" s="231"/>
      <c r="N8048" s="231"/>
      <c r="O8048" s="231"/>
      <c r="P8048" s="231"/>
      <c r="Q8048" s="231"/>
      <c r="R8048" s="231"/>
    </row>
    <row r="8049" spans="1:18" hidden="1" outlineLevel="1" x14ac:dyDescent="0.35"/>
    <row r="8050" spans="1:18" hidden="1" outlineLevel="1" x14ac:dyDescent="0.35">
      <c r="A8050" s="209" t="s">
        <v>658</v>
      </c>
      <c r="B8050" s="209"/>
      <c r="C8050" s="209"/>
      <c r="D8050" s="210">
        <f t="shared" ref="D8050:R8050" si="707">D8046-D8048</f>
        <v>0</v>
      </c>
      <c r="E8050" s="210">
        <f t="shared" si="707"/>
        <v>0</v>
      </c>
      <c r="F8050" s="210">
        <f t="shared" si="707"/>
        <v>0</v>
      </c>
      <c r="G8050" s="210">
        <f t="shared" si="707"/>
        <v>0</v>
      </c>
      <c r="H8050" s="210">
        <f t="shared" si="707"/>
        <v>0</v>
      </c>
      <c r="I8050" s="210">
        <f t="shared" si="707"/>
        <v>0</v>
      </c>
      <c r="J8050" s="210">
        <f t="shared" si="707"/>
        <v>0</v>
      </c>
      <c r="K8050" s="210">
        <f t="shared" si="707"/>
        <v>0</v>
      </c>
      <c r="L8050" s="210">
        <f t="shared" si="707"/>
        <v>0</v>
      </c>
      <c r="M8050" s="210">
        <f t="shared" si="707"/>
        <v>0</v>
      </c>
      <c r="N8050" s="210">
        <f t="shared" si="707"/>
        <v>0</v>
      </c>
      <c r="O8050" s="210">
        <f t="shared" si="707"/>
        <v>0</v>
      </c>
      <c r="P8050" s="210">
        <f t="shared" si="707"/>
        <v>0</v>
      </c>
      <c r="Q8050" s="210">
        <f t="shared" si="707"/>
        <v>0</v>
      </c>
      <c r="R8050" s="210">
        <f t="shared" si="707"/>
        <v>0</v>
      </c>
    </row>
    <row r="8051" spans="1:18" hidden="1" outlineLevel="1" x14ac:dyDescent="0.35">
      <c r="A8051" s="209" t="s">
        <v>659</v>
      </c>
      <c r="B8051" s="209"/>
      <c r="C8051" s="209"/>
      <c r="D8051" s="210">
        <f t="shared" ref="D8051:R8051" si="708">$B7820*D8050</f>
        <v>0</v>
      </c>
      <c r="E8051" s="210">
        <f t="shared" si="708"/>
        <v>0</v>
      </c>
      <c r="F8051" s="210">
        <f t="shared" si="708"/>
        <v>0</v>
      </c>
      <c r="G8051" s="210">
        <f t="shared" si="708"/>
        <v>0</v>
      </c>
      <c r="H8051" s="210">
        <f t="shared" si="708"/>
        <v>0</v>
      </c>
      <c r="I8051" s="210">
        <f t="shared" si="708"/>
        <v>0</v>
      </c>
      <c r="J8051" s="210">
        <f t="shared" si="708"/>
        <v>0</v>
      </c>
      <c r="K8051" s="210">
        <f t="shared" si="708"/>
        <v>0</v>
      </c>
      <c r="L8051" s="210">
        <f t="shared" si="708"/>
        <v>0</v>
      </c>
      <c r="M8051" s="210">
        <f t="shared" si="708"/>
        <v>0</v>
      </c>
      <c r="N8051" s="210">
        <f t="shared" si="708"/>
        <v>0</v>
      </c>
      <c r="O8051" s="210">
        <f t="shared" si="708"/>
        <v>0</v>
      </c>
      <c r="P8051" s="210">
        <f t="shared" si="708"/>
        <v>0</v>
      </c>
      <c r="Q8051" s="210">
        <f t="shared" si="708"/>
        <v>0</v>
      </c>
      <c r="R8051" s="210">
        <f t="shared" si="708"/>
        <v>0</v>
      </c>
    </row>
    <row r="8052" spans="1:18" hidden="1" outlineLevel="1" x14ac:dyDescent="0.35"/>
    <row r="8053" spans="1:18" hidden="1" outlineLevel="1" x14ac:dyDescent="0.35">
      <c r="A8053" s="211" t="s">
        <v>660</v>
      </c>
      <c r="B8053" s="209"/>
      <c r="C8053" s="209"/>
      <c r="D8053" s="210">
        <f t="shared" ref="D8053:R8053" si="709">D8050-D8051</f>
        <v>0</v>
      </c>
      <c r="E8053" s="210">
        <f t="shared" si="709"/>
        <v>0</v>
      </c>
      <c r="F8053" s="210">
        <f t="shared" si="709"/>
        <v>0</v>
      </c>
      <c r="G8053" s="210">
        <f t="shared" si="709"/>
        <v>0</v>
      </c>
      <c r="H8053" s="210">
        <f t="shared" si="709"/>
        <v>0</v>
      </c>
      <c r="I8053" s="210">
        <f t="shared" si="709"/>
        <v>0</v>
      </c>
      <c r="J8053" s="210">
        <f t="shared" si="709"/>
        <v>0</v>
      </c>
      <c r="K8053" s="210">
        <f t="shared" si="709"/>
        <v>0</v>
      </c>
      <c r="L8053" s="210">
        <f t="shared" si="709"/>
        <v>0</v>
      </c>
      <c r="M8053" s="210">
        <f t="shared" si="709"/>
        <v>0</v>
      </c>
      <c r="N8053" s="210">
        <f t="shared" si="709"/>
        <v>0</v>
      </c>
      <c r="O8053" s="210">
        <f t="shared" si="709"/>
        <v>0</v>
      </c>
      <c r="P8053" s="210">
        <f t="shared" si="709"/>
        <v>0</v>
      </c>
      <c r="Q8053" s="210">
        <f t="shared" si="709"/>
        <v>0</v>
      </c>
      <c r="R8053" s="210">
        <f t="shared" si="709"/>
        <v>0</v>
      </c>
    </row>
    <row r="8054" spans="1:18" hidden="1" outlineLevel="1" x14ac:dyDescent="0.35"/>
    <row r="8055" spans="1:18" hidden="1" outlineLevel="1" x14ac:dyDescent="0.35">
      <c r="A8055" s="211" t="s">
        <v>661</v>
      </c>
      <c r="B8055" s="209"/>
      <c r="C8055" s="209"/>
      <c r="D8055" s="214" t="e">
        <f>IRR(D8053:R8053)</f>
        <v>#NUM!</v>
      </c>
    </row>
    <row r="8056" spans="1:18" collapsed="1" x14ac:dyDescent="0.35"/>
    <row r="8058" spans="1:18" s="156" customFormat="1" x14ac:dyDescent="0.35">
      <c r="A8058" s="156" t="s">
        <v>709</v>
      </c>
    </row>
    <row r="8059" spans="1:18" hidden="1" outlineLevel="1" x14ac:dyDescent="0.35"/>
    <row r="8060" spans="1:18" hidden="1" outlineLevel="1" x14ac:dyDescent="0.35">
      <c r="A8060" s="204" t="s">
        <v>596</v>
      </c>
      <c r="B8060" s="195"/>
    </row>
    <row r="8061" spans="1:18" ht="15" hidden="1" outlineLevel="1" thickBot="1" x14ac:dyDescent="0.4">
      <c r="A8061" s="206" t="s">
        <v>632</v>
      </c>
      <c r="B8061" s="230"/>
    </row>
    <row r="8062" spans="1:18" hidden="1" outlineLevel="1" x14ac:dyDescent="0.35"/>
    <row r="8063" spans="1:18" hidden="1" outlineLevel="1" x14ac:dyDescent="0.35">
      <c r="A8063" s="43" t="s">
        <v>633</v>
      </c>
      <c r="B8063" s="43"/>
      <c r="C8063" s="210">
        <v>0</v>
      </c>
      <c r="D8063" s="210">
        <v>1</v>
      </c>
      <c r="E8063" s="210">
        <v>2</v>
      </c>
      <c r="F8063" s="210">
        <v>3</v>
      </c>
      <c r="G8063" s="210">
        <v>4</v>
      </c>
      <c r="H8063" s="210">
        <v>5</v>
      </c>
      <c r="I8063" s="210">
        <v>6</v>
      </c>
      <c r="J8063" s="210">
        <v>7</v>
      </c>
      <c r="K8063" s="210">
        <v>8</v>
      </c>
      <c r="L8063" s="210">
        <v>9</v>
      </c>
      <c r="M8063" s="210">
        <v>10</v>
      </c>
      <c r="N8063" s="210">
        <v>11</v>
      </c>
      <c r="O8063" s="210">
        <v>12</v>
      </c>
      <c r="P8063" s="210">
        <v>13</v>
      </c>
      <c r="Q8063" s="210">
        <v>14</v>
      </c>
      <c r="R8063" s="210">
        <v>15</v>
      </c>
    </row>
    <row r="8064" spans="1:18" hidden="1" outlineLevel="1" x14ac:dyDescent="0.35"/>
    <row r="8065" spans="1:18" hidden="1" outlineLevel="1" x14ac:dyDescent="0.35">
      <c r="A8065" s="43" t="s">
        <v>634</v>
      </c>
      <c r="B8065" s="43"/>
      <c r="C8065" s="231"/>
      <c r="D8065" s="231"/>
      <c r="E8065" s="231"/>
      <c r="F8065" s="231"/>
      <c r="G8065" s="231"/>
      <c r="H8065" s="231"/>
      <c r="I8065" s="231"/>
      <c r="J8065" s="231"/>
      <c r="K8065" s="231"/>
      <c r="L8065" s="231"/>
      <c r="M8065" s="231"/>
      <c r="N8065" s="231"/>
      <c r="O8065" s="231"/>
      <c r="P8065" s="231"/>
      <c r="Q8065" s="231"/>
      <c r="R8065" s="231"/>
    </row>
    <row r="8066" spans="1:18" hidden="1" outlineLevel="1" x14ac:dyDescent="0.35">
      <c r="A8066" s="43" t="s">
        <v>635</v>
      </c>
      <c r="B8066" s="43"/>
      <c r="C8066" s="231"/>
      <c r="D8066" s="231"/>
      <c r="E8066" s="231"/>
      <c r="F8066" s="231"/>
      <c r="G8066" s="231"/>
      <c r="H8066" s="231"/>
      <c r="I8066" s="231"/>
      <c r="J8066" s="231"/>
      <c r="K8066" s="231"/>
      <c r="L8066" s="231"/>
      <c r="M8066" s="231"/>
      <c r="N8066" s="231"/>
      <c r="O8066" s="231"/>
      <c r="P8066" s="231"/>
      <c r="Q8066" s="231"/>
      <c r="R8066" s="231"/>
    </row>
    <row r="8067" spans="1:18" hidden="1" outlineLevel="1" x14ac:dyDescent="0.35">
      <c r="A8067" s="43" t="s">
        <v>636</v>
      </c>
      <c r="B8067" s="43"/>
      <c r="C8067" s="231"/>
      <c r="D8067" s="231"/>
      <c r="E8067" s="231"/>
      <c r="F8067" s="231"/>
      <c r="G8067" s="231"/>
      <c r="H8067" s="231"/>
      <c r="I8067" s="231"/>
      <c r="J8067" s="231"/>
      <c r="K8067" s="231"/>
      <c r="L8067" s="231"/>
      <c r="M8067" s="231"/>
      <c r="N8067" s="231"/>
      <c r="O8067" s="231"/>
      <c r="P8067" s="231"/>
      <c r="Q8067" s="231"/>
      <c r="R8067" s="231"/>
    </row>
    <row r="8068" spans="1:18" hidden="1" outlineLevel="1" x14ac:dyDescent="0.35"/>
    <row r="8069" spans="1:18" hidden="1" outlineLevel="2" x14ac:dyDescent="0.35">
      <c r="A8069" s="209" t="str">
        <f>'Usages industrie'!A4</f>
        <v>Usage industriel n°1</v>
      </c>
      <c r="B8069" s="209" t="s">
        <v>637</v>
      </c>
      <c r="C8069" s="209"/>
      <c r="D8069" s="210">
        <f>IF(B$8060&lt;&gt;"",IF(B$8060='Usages industrie'!$K4,'Usages industrie'!J4,0),0)</f>
        <v>0</v>
      </c>
      <c r="E8069" s="210">
        <f t="shared" ref="E8069:R8078" si="710">$D8069</f>
        <v>0</v>
      </c>
      <c r="F8069" s="210">
        <f t="shared" si="710"/>
        <v>0</v>
      </c>
      <c r="G8069" s="210">
        <f t="shared" si="710"/>
        <v>0</v>
      </c>
      <c r="H8069" s="210">
        <f t="shared" si="710"/>
        <v>0</v>
      </c>
      <c r="I8069" s="210">
        <f t="shared" si="710"/>
        <v>0</v>
      </c>
      <c r="J8069" s="210">
        <f t="shared" si="710"/>
        <v>0</v>
      </c>
      <c r="K8069" s="210">
        <f t="shared" si="710"/>
        <v>0</v>
      </c>
      <c r="L8069" s="210">
        <f t="shared" si="710"/>
        <v>0</v>
      </c>
      <c r="M8069" s="210">
        <f t="shared" si="710"/>
        <v>0</v>
      </c>
      <c r="N8069" s="210">
        <f t="shared" si="710"/>
        <v>0</v>
      </c>
      <c r="O8069" s="210">
        <f t="shared" si="710"/>
        <v>0</v>
      </c>
      <c r="P8069" s="210">
        <f t="shared" si="710"/>
        <v>0</v>
      </c>
      <c r="Q8069" s="210">
        <f t="shared" si="710"/>
        <v>0</v>
      </c>
      <c r="R8069" s="210">
        <f t="shared" si="710"/>
        <v>0</v>
      </c>
    </row>
    <row r="8070" spans="1:18" hidden="1" outlineLevel="2" x14ac:dyDescent="0.35">
      <c r="A8070" s="209" t="str">
        <f>'Usages industrie'!A5</f>
        <v>Usage industriel n°2</v>
      </c>
      <c r="B8070" s="209" t="s">
        <v>637</v>
      </c>
      <c r="C8070" s="209"/>
      <c r="D8070" s="210">
        <f>IF(B$8060&lt;&gt;"",IF(B$8060='Usages industrie'!$K5,'Usages industrie'!J5,0),0)</f>
        <v>0</v>
      </c>
      <c r="E8070" s="210">
        <f t="shared" si="710"/>
        <v>0</v>
      </c>
      <c r="F8070" s="210">
        <f t="shared" si="710"/>
        <v>0</v>
      </c>
      <c r="G8070" s="210">
        <f t="shared" si="710"/>
        <v>0</v>
      </c>
      <c r="H8070" s="210">
        <f t="shared" si="710"/>
        <v>0</v>
      </c>
      <c r="I8070" s="210">
        <f t="shared" si="710"/>
        <v>0</v>
      </c>
      <c r="J8070" s="210">
        <f t="shared" si="710"/>
        <v>0</v>
      </c>
      <c r="K8070" s="210">
        <f t="shared" si="710"/>
        <v>0</v>
      </c>
      <c r="L8070" s="210">
        <f t="shared" si="710"/>
        <v>0</v>
      </c>
      <c r="M8070" s="210">
        <f t="shared" si="710"/>
        <v>0</v>
      </c>
      <c r="N8070" s="210">
        <f t="shared" si="710"/>
        <v>0</v>
      </c>
      <c r="O8070" s="210">
        <f t="shared" si="710"/>
        <v>0</v>
      </c>
      <c r="P8070" s="210">
        <f t="shared" si="710"/>
        <v>0</v>
      </c>
      <c r="Q8070" s="210">
        <f t="shared" si="710"/>
        <v>0</v>
      </c>
      <c r="R8070" s="210">
        <f t="shared" si="710"/>
        <v>0</v>
      </c>
    </row>
    <row r="8071" spans="1:18" hidden="1" outlineLevel="2" x14ac:dyDescent="0.35">
      <c r="A8071" s="209" t="str">
        <f>'Usages industrie'!A6</f>
        <v>Usage industriel n°3</v>
      </c>
      <c r="B8071" s="209" t="s">
        <v>637</v>
      </c>
      <c r="C8071" s="209"/>
      <c r="D8071" s="210">
        <f>IF(B$8060&lt;&gt;"",IF(B$8060='Usages industrie'!$K6,'Usages industrie'!J6,0),0)</f>
        <v>0</v>
      </c>
      <c r="E8071" s="210">
        <f t="shared" si="710"/>
        <v>0</v>
      </c>
      <c r="F8071" s="210">
        <f t="shared" si="710"/>
        <v>0</v>
      </c>
      <c r="G8071" s="210">
        <f t="shared" si="710"/>
        <v>0</v>
      </c>
      <c r="H8071" s="210">
        <f t="shared" si="710"/>
        <v>0</v>
      </c>
      <c r="I8071" s="210">
        <f t="shared" si="710"/>
        <v>0</v>
      </c>
      <c r="J8071" s="210">
        <f t="shared" si="710"/>
        <v>0</v>
      </c>
      <c r="K8071" s="210">
        <f t="shared" si="710"/>
        <v>0</v>
      </c>
      <c r="L8071" s="210">
        <f t="shared" si="710"/>
        <v>0</v>
      </c>
      <c r="M8071" s="210">
        <f t="shared" si="710"/>
        <v>0</v>
      </c>
      <c r="N8071" s="210">
        <f t="shared" si="710"/>
        <v>0</v>
      </c>
      <c r="O8071" s="210">
        <f t="shared" si="710"/>
        <v>0</v>
      </c>
      <c r="P8071" s="210">
        <f t="shared" si="710"/>
        <v>0</v>
      </c>
      <c r="Q8071" s="210">
        <f t="shared" si="710"/>
        <v>0</v>
      </c>
      <c r="R8071" s="210">
        <f t="shared" si="710"/>
        <v>0</v>
      </c>
    </row>
    <row r="8072" spans="1:18" hidden="1" outlineLevel="2" x14ac:dyDescent="0.35">
      <c r="A8072" s="209" t="str">
        <f>'Usages industrie'!A7</f>
        <v>Usage industriel n°4</v>
      </c>
      <c r="B8072" s="209" t="s">
        <v>637</v>
      </c>
      <c r="C8072" s="209"/>
      <c r="D8072" s="210">
        <f>IF(B$8060&lt;&gt;"",IF(B$8060='Usages industrie'!$K7,'Usages industrie'!J7,0),0)</f>
        <v>0</v>
      </c>
      <c r="E8072" s="210">
        <f t="shared" si="710"/>
        <v>0</v>
      </c>
      <c r="F8072" s="210">
        <f t="shared" si="710"/>
        <v>0</v>
      </c>
      <c r="G8072" s="210">
        <f t="shared" si="710"/>
        <v>0</v>
      </c>
      <c r="H8072" s="210">
        <f t="shared" si="710"/>
        <v>0</v>
      </c>
      <c r="I8072" s="210">
        <f t="shared" si="710"/>
        <v>0</v>
      </c>
      <c r="J8072" s="210">
        <f t="shared" si="710"/>
        <v>0</v>
      </c>
      <c r="K8072" s="210">
        <f t="shared" si="710"/>
        <v>0</v>
      </c>
      <c r="L8072" s="210">
        <f t="shared" si="710"/>
        <v>0</v>
      </c>
      <c r="M8072" s="210">
        <f t="shared" si="710"/>
        <v>0</v>
      </c>
      <c r="N8072" s="210">
        <f t="shared" si="710"/>
        <v>0</v>
      </c>
      <c r="O8072" s="210">
        <f t="shared" si="710"/>
        <v>0</v>
      </c>
      <c r="P8072" s="210">
        <f t="shared" si="710"/>
        <v>0</v>
      </c>
      <c r="Q8072" s="210">
        <f t="shared" si="710"/>
        <v>0</v>
      </c>
      <c r="R8072" s="210">
        <f t="shared" si="710"/>
        <v>0</v>
      </c>
    </row>
    <row r="8073" spans="1:18" hidden="1" outlineLevel="2" x14ac:dyDescent="0.35">
      <c r="A8073" s="209" t="str">
        <f>'Usages industrie'!A8</f>
        <v>Usage industriel n°5</v>
      </c>
      <c r="B8073" s="209" t="s">
        <v>637</v>
      </c>
      <c r="C8073" s="209"/>
      <c r="D8073" s="210">
        <f>IF(B$8060&lt;&gt;"",IF(B$8060='Usages industrie'!$K8,'Usages industrie'!J8,0),0)</f>
        <v>0</v>
      </c>
      <c r="E8073" s="210">
        <f t="shared" si="710"/>
        <v>0</v>
      </c>
      <c r="F8073" s="210">
        <f t="shared" si="710"/>
        <v>0</v>
      </c>
      <c r="G8073" s="210">
        <f t="shared" si="710"/>
        <v>0</v>
      </c>
      <c r="H8073" s="210">
        <f t="shared" si="710"/>
        <v>0</v>
      </c>
      <c r="I8073" s="210">
        <f t="shared" si="710"/>
        <v>0</v>
      </c>
      <c r="J8073" s="210">
        <f t="shared" si="710"/>
        <v>0</v>
      </c>
      <c r="K8073" s="210">
        <f t="shared" si="710"/>
        <v>0</v>
      </c>
      <c r="L8073" s="210">
        <f t="shared" si="710"/>
        <v>0</v>
      </c>
      <c r="M8073" s="210">
        <f t="shared" si="710"/>
        <v>0</v>
      </c>
      <c r="N8073" s="210">
        <f t="shared" si="710"/>
        <v>0</v>
      </c>
      <c r="O8073" s="210">
        <f t="shared" si="710"/>
        <v>0</v>
      </c>
      <c r="P8073" s="210">
        <f t="shared" si="710"/>
        <v>0</v>
      </c>
      <c r="Q8073" s="210">
        <f t="shared" si="710"/>
        <v>0</v>
      </c>
      <c r="R8073" s="210">
        <f t="shared" si="710"/>
        <v>0</v>
      </c>
    </row>
    <row r="8074" spans="1:18" hidden="1" outlineLevel="2" x14ac:dyDescent="0.35">
      <c r="A8074" s="209" t="str">
        <f>'Usages industrie'!A9</f>
        <v>Usage industriel n°6</v>
      </c>
      <c r="B8074" s="209" t="s">
        <v>637</v>
      </c>
      <c r="C8074" s="209"/>
      <c r="D8074" s="210">
        <f>IF(B$8060&lt;&gt;"",IF(B$8060='Usages industrie'!$K9,'Usages industrie'!J9,0),0)</f>
        <v>0</v>
      </c>
      <c r="E8074" s="210">
        <f t="shared" si="710"/>
        <v>0</v>
      </c>
      <c r="F8074" s="210">
        <f t="shared" si="710"/>
        <v>0</v>
      </c>
      <c r="G8074" s="210">
        <f t="shared" si="710"/>
        <v>0</v>
      </c>
      <c r="H8074" s="210">
        <f t="shared" si="710"/>
        <v>0</v>
      </c>
      <c r="I8074" s="210">
        <f t="shared" si="710"/>
        <v>0</v>
      </c>
      <c r="J8074" s="210">
        <f t="shared" si="710"/>
        <v>0</v>
      </c>
      <c r="K8074" s="210">
        <f t="shared" si="710"/>
        <v>0</v>
      </c>
      <c r="L8074" s="210">
        <f t="shared" si="710"/>
        <v>0</v>
      </c>
      <c r="M8074" s="210">
        <f t="shared" si="710"/>
        <v>0</v>
      </c>
      <c r="N8074" s="210">
        <f t="shared" si="710"/>
        <v>0</v>
      </c>
      <c r="O8074" s="210">
        <f t="shared" si="710"/>
        <v>0</v>
      </c>
      <c r="P8074" s="210">
        <f t="shared" si="710"/>
        <v>0</v>
      </c>
      <c r="Q8074" s="210">
        <f t="shared" si="710"/>
        <v>0</v>
      </c>
      <c r="R8074" s="210">
        <f t="shared" si="710"/>
        <v>0</v>
      </c>
    </row>
    <row r="8075" spans="1:18" hidden="1" outlineLevel="2" x14ac:dyDescent="0.35">
      <c r="A8075" s="209" t="str">
        <f>'Usages industrie'!A10</f>
        <v>Usage industriel n°7</v>
      </c>
      <c r="B8075" s="209" t="s">
        <v>637</v>
      </c>
      <c r="C8075" s="209"/>
      <c r="D8075" s="210">
        <f>IF(B$8060&lt;&gt;"",IF(B$8060='Usages industrie'!$K10,'Usages industrie'!J10,0),0)</f>
        <v>0</v>
      </c>
      <c r="E8075" s="210">
        <f t="shared" si="710"/>
        <v>0</v>
      </c>
      <c r="F8075" s="210">
        <f t="shared" si="710"/>
        <v>0</v>
      </c>
      <c r="G8075" s="210">
        <f t="shared" si="710"/>
        <v>0</v>
      </c>
      <c r="H8075" s="210">
        <f t="shared" si="710"/>
        <v>0</v>
      </c>
      <c r="I8075" s="210">
        <f t="shared" si="710"/>
        <v>0</v>
      </c>
      <c r="J8075" s="210">
        <f t="shared" si="710"/>
        <v>0</v>
      </c>
      <c r="K8075" s="210">
        <f t="shared" si="710"/>
        <v>0</v>
      </c>
      <c r="L8075" s="210">
        <f t="shared" si="710"/>
        <v>0</v>
      </c>
      <c r="M8075" s="210">
        <f t="shared" si="710"/>
        <v>0</v>
      </c>
      <c r="N8075" s="210">
        <f t="shared" si="710"/>
        <v>0</v>
      </c>
      <c r="O8075" s="210">
        <f t="shared" si="710"/>
        <v>0</v>
      </c>
      <c r="P8075" s="210">
        <f t="shared" si="710"/>
        <v>0</v>
      </c>
      <c r="Q8075" s="210">
        <f t="shared" si="710"/>
        <v>0</v>
      </c>
      <c r="R8075" s="210">
        <f t="shared" si="710"/>
        <v>0</v>
      </c>
    </row>
    <row r="8076" spans="1:18" hidden="1" outlineLevel="2" x14ac:dyDescent="0.35">
      <c r="A8076" s="209" t="str">
        <f>'Usages industrie'!A11</f>
        <v>Usage industriel n°8</v>
      </c>
      <c r="B8076" s="209" t="s">
        <v>637</v>
      </c>
      <c r="C8076" s="209"/>
      <c r="D8076" s="210">
        <f>IF(B$8060&lt;&gt;"",IF(B$8060='Usages industrie'!$K11,'Usages industrie'!J11,0),0)</f>
        <v>0</v>
      </c>
      <c r="E8076" s="210">
        <f t="shared" si="710"/>
        <v>0</v>
      </c>
      <c r="F8076" s="210">
        <f t="shared" si="710"/>
        <v>0</v>
      </c>
      <c r="G8076" s="210">
        <f t="shared" si="710"/>
        <v>0</v>
      </c>
      <c r="H8076" s="210">
        <f t="shared" si="710"/>
        <v>0</v>
      </c>
      <c r="I8076" s="210">
        <f t="shared" si="710"/>
        <v>0</v>
      </c>
      <c r="J8076" s="210">
        <f t="shared" si="710"/>
        <v>0</v>
      </c>
      <c r="K8076" s="210">
        <f t="shared" si="710"/>
        <v>0</v>
      </c>
      <c r="L8076" s="210">
        <f t="shared" si="710"/>
        <v>0</v>
      </c>
      <c r="M8076" s="210">
        <f t="shared" si="710"/>
        <v>0</v>
      </c>
      <c r="N8076" s="210">
        <f t="shared" si="710"/>
        <v>0</v>
      </c>
      <c r="O8076" s="210">
        <f t="shared" si="710"/>
        <v>0</v>
      </c>
      <c r="P8076" s="210">
        <f t="shared" si="710"/>
        <v>0</v>
      </c>
      <c r="Q8076" s="210">
        <f t="shared" si="710"/>
        <v>0</v>
      </c>
      <c r="R8076" s="210">
        <f t="shared" si="710"/>
        <v>0</v>
      </c>
    </row>
    <row r="8077" spans="1:18" hidden="1" outlineLevel="2" x14ac:dyDescent="0.35">
      <c r="A8077" s="209" t="str">
        <f>'Usages industrie'!A12</f>
        <v>Usage industriel n°9</v>
      </c>
      <c r="B8077" s="209" t="s">
        <v>637</v>
      </c>
      <c r="C8077" s="209"/>
      <c r="D8077" s="210">
        <f>IF(B$8060&lt;&gt;"",IF(B$8060='Usages industrie'!$K12,'Usages industrie'!J12,0),0)</f>
        <v>0</v>
      </c>
      <c r="E8077" s="210">
        <f t="shared" si="710"/>
        <v>0</v>
      </c>
      <c r="F8077" s="210">
        <f t="shared" si="710"/>
        <v>0</v>
      </c>
      <c r="G8077" s="210">
        <f t="shared" si="710"/>
        <v>0</v>
      </c>
      <c r="H8077" s="210">
        <f t="shared" si="710"/>
        <v>0</v>
      </c>
      <c r="I8077" s="210">
        <f t="shared" si="710"/>
        <v>0</v>
      </c>
      <c r="J8077" s="210">
        <f t="shared" si="710"/>
        <v>0</v>
      </c>
      <c r="K8077" s="210">
        <f t="shared" si="710"/>
        <v>0</v>
      </c>
      <c r="L8077" s="210">
        <f t="shared" si="710"/>
        <v>0</v>
      </c>
      <c r="M8077" s="210">
        <f t="shared" si="710"/>
        <v>0</v>
      </c>
      <c r="N8077" s="210">
        <f t="shared" si="710"/>
        <v>0</v>
      </c>
      <c r="O8077" s="210">
        <f t="shared" si="710"/>
        <v>0</v>
      </c>
      <c r="P8077" s="210">
        <f t="shared" si="710"/>
        <v>0</v>
      </c>
      <c r="Q8077" s="210">
        <f t="shared" si="710"/>
        <v>0</v>
      </c>
      <c r="R8077" s="210">
        <f t="shared" si="710"/>
        <v>0</v>
      </c>
    </row>
    <row r="8078" spans="1:18" hidden="1" outlineLevel="2" x14ac:dyDescent="0.35">
      <c r="A8078" s="209" t="str">
        <f>'Usages industrie'!A13</f>
        <v>Usage industriel n°10</v>
      </c>
      <c r="B8078" s="209" t="s">
        <v>637</v>
      </c>
      <c r="C8078" s="209"/>
      <c r="D8078" s="210">
        <f>IF(B$8060&lt;&gt;"",IF(B$8060='Usages industrie'!$K13,'Usages industrie'!J13,0),0)</f>
        <v>0</v>
      </c>
      <c r="E8078" s="210">
        <f t="shared" si="710"/>
        <v>0</v>
      </c>
      <c r="F8078" s="210">
        <f t="shared" si="710"/>
        <v>0</v>
      </c>
      <c r="G8078" s="210">
        <f t="shared" si="710"/>
        <v>0</v>
      </c>
      <c r="H8078" s="210">
        <f t="shared" si="710"/>
        <v>0</v>
      </c>
      <c r="I8078" s="210">
        <f t="shared" si="710"/>
        <v>0</v>
      </c>
      <c r="J8078" s="210">
        <f t="shared" si="710"/>
        <v>0</v>
      </c>
      <c r="K8078" s="210">
        <f t="shared" si="710"/>
        <v>0</v>
      </c>
      <c r="L8078" s="210">
        <f t="shared" si="710"/>
        <v>0</v>
      </c>
      <c r="M8078" s="210">
        <f t="shared" si="710"/>
        <v>0</v>
      </c>
      <c r="N8078" s="210">
        <f t="shared" si="710"/>
        <v>0</v>
      </c>
      <c r="O8078" s="210">
        <f t="shared" si="710"/>
        <v>0</v>
      </c>
      <c r="P8078" s="210">
        <f t="shared" si="710"/>
        <v>0</v>
      </c>
      <c r="Q8078" s="210">
        <f t="shared" si="710"/>
        <v>0</v>
      </c>
      <c r="R8078" s="210">
        <f t="shared" si="710"/>
        <v>0</v>
      </c>
    </row>
    <row r="8079" spans="1:18" hidden="1" outlineLevel="2" x14ac:dyDescent="0.35">
      <c r="A8079" s="209" t="str">
        <f>'Usages industrie'!A14</f>
        <v>Usage industriel n°11</v>
      </c>
      <c r="B8079" s="209" t="s">
        <v>637</v>
      </c>
      <c r="C8079" s="209"/>
      <c r="D8079" s="210">
        <f>IF(B$8060&lt;&gt;"",IF(B$8060='Usages industrie'!$K14,'Usages industrie'!J14,0),0)</f>
        <v>0</v>
      </c>
      <c r="E8079" s="210">
        <f t="shared" ref="E8079:R8088" si="711">$D8079</f>
        <v>0</v>
      </c>
      <c r="F8079" s="210">
        <f t="shared" si="711"/>
        <v>0</v>
      </c>
      <c r="G8079" s="210">
        <f t="shared" si="711"/>
        <v>0</v>
      </c>
      <c r="H8079" s="210">
        <f t="shared" si="711"/>
        <v>0</v>
      </c>
      <c r="I8079" s="210">
        <f t="shared" si="711"/>
        <v>0</v>
      </c>
      <c r="J8079" s="210">
        <f t="shared" si="711"/>
        <v>0</v>
      </c>
      <c r="K8079" s="210">
        <f t="shared" si="711"/>
        <v>0</v>
      </c>
      <c r="L8079" s="210">
        <f t="shared" si="711"/>
        <v>0</v>
      </c>
      <c r="M8079" s="210">
        <f t="shared" si="711"/>
        <v>0</v>
      </c>
      <c r="N8079" s="210">
        <f t="shared" si="711"/>
        <v>0</v>
      </c>
      <c r="O8079" s="210">
        <f t="shared" si="711"/>
        <v>0</v>
      </c>
      <c r="P8079" s="210">
        <f t="shared" si="711"/>
        <v>0</v>
      </c>
      <c r="Q8079" s="210">
        <f t="shared" si="711"/>
        <v>0</v>
      </c>
      <c r="R8079" s="210">
        <f t="shared" si="711"/>
        <v>0</v>
      </c>
    </row>
    <row r="8080" spans="1:18" hidden="1" outlineLevel="2" x14ac:dyDescent="0.35">
      <c r="A8080" s="209" t="str">
        <f>'Usages industrie'!A15</f>
        <v>Usage industriel n°12</v>
      </c>
      <c r="B8080" s="209" t="s">
        <v>637</v>
      </c>
      <c r="C8080" s="209"/>
      <c r="D8080" s="210">
        <f>IF(B$8060&lt;&gt;"",IF(B$8060='Usages industrie'!$K15,'Usages industrie'!J15,0),0)</f>
        <v>0</v>
      </c>
      <c r="E8080" s="210">
        <f t="shared" si="711"/>
        <v>0</v>
      </c>
      <c r="F8080" s="210">
        <f t="shared" si="711"/>
        <v>0</v>
      </c>
      <c r="G8080" s="210">
        <f t="shared" si="711"/>
        <v>0</v>
      </c>
      <c r="H8080" s="210">
        <f t="shared" si="711"/>
        <v>0</v>
      </c>
      <c r="I8080" s="210">
        <f t="shared" si="711"/>
        <v>0</v>
      </c>
      <c r="J8080" s="210">
        <f t="shared" si="711"/>
        <v>0</v>
      </c>
      <c r="K8080" s="210">
        <f t="shared" si="711"/>
        <v>0</v>
      </c>
      <c r="L8080" s="210">
        <f t="shared" si="711"/>
        <v>0</v>
      </c>
      <c r="M8080" s="210">
        <f t="shared" si="711"/>
        <v>0</v>
      </c>
      <c r="N8080" s="210">
        <f t="shared" si="711"/>
        <v>0</v>
      </c>
      <c r="O8080" s="210">
        <f t="shared" si="711"/>
        <v>0</v>
      </c>
      <c r="P8080" s="210">
        <f t="shared" si="711"/>
        <v>0</v>
      </c>
      <c r="Q8080" s="210">
        <f t="shared" si="711"/>
        <v>0</v>
      </c>
      <c r="R8080" s="210">
        <f t="shared" si="711"/>
        <v>0</v>
      </c>
    </row>
    <row r="8081" spans="1:18" hidden="1" outlineLevel="2" x14ac:dyDescent="0.35">
      <c r="A8081" s="209" t="str">
        <f>'Usages industrie'!A16</f>
        <v>Usage industriel n°13</v>
      </c>
      <c r="B8081" s="209" t="s">
        <v>637</v>
      </c>
      <c r="C8081" s="209"/>
      <c r="D8081" s="210">
        <f>IF(B$8060&lt;&gt;"",IF(B$8060='Usages industrie'!$K16,'Usages industrie'!J16,0),0)</f>
        <v>0</v>
      </c>
      <c r="E8081" s="210">
        <f t="shared" si="711"/>
        <v>0</v>
      </c>
      <c r="F8081" s="210">
        <f t="shared" si="711"/>
        <v>0</v>
      </c>
      <c r="G8081" s="210">
        <f t="shared" si="711"/>
        <v>0</v>
      </c>
      <c r="H8081" s="210">
        <f t="shared" si="711"/>
        <v>0</v>
      </c>
      <c r="I8081" s="210">
        <f t="shared" si="711"/>
        <v>0</v>
      </c>
      <c r="J8081" s="210">
        <f t="shared" si="711"/>
        <v>0</v>
      </c>
      <c r="K8081" s="210">
        <f t="shared" si="711"/>
        <v>0</v>
      </c>
      <c r="L8081" s="210">
        <f t="shared" si="711"/>
        <v>0</v>
      </c>
      <c r="M8081" s="210">
        <f t="shared" si="711"/>
        <v>0</v>
      </c>
      <c r="N8081" s="210">
        <f t="shared" si="711"/>
        <v>0</v>
      </c>
      <c r="O8081" s="210">
        <f t="shared" si="711"/>
        <v>0</v>
      </c>
      <c r="P8081" s="210">
        <f t="shared" si="711"/>
        <v>0</v>
      </c>
      <c r="Q8081" s="210">
        <f t="shared" si="711"/>
        <v>0</v>
      </c>
      <c r="R8081" s="210">
        <f t="shared" si="711"/>
        <v>0</v>
      </c>
    </row>
    <row r="8082" spans="1:18" hidden="1" outlineLevel="2" x14ac:dyDescent="0.35">
      <c r="A8082" s="209" t="str">
        <f>'Usages industrie'!A17</f>
        <v>Usage industriel n°14</v>
      </c>
      <c r="B8082" s="209" t="s">
        <v>637</v>
      </c>
      <c r="C8082" s="209"/>
      <c r="D8082" s="210">
        <f>IF(B$8060&lt;&gt;"",IF(B$8060='Usages industrie'!$K17,'Usages industrie'!J17,0),0)</f>
        <v>0</v>
      </c>
      <c r="E8082" s="210">
        <f t="shared" si="711"/>
        <v>0</v>
      </c>
      <c r="F8082" s="210">
        <f t="shared" si="711"/>
        <v>0</v>
      </c>
      <c r="G8082" s="210">
        <f t="shared" si="711"/>
        <v>0</v>
      </c>
      <c r="H8082" s="210">
        <f t="shared" si="711"/>
        <v>0</v>
      </c>
      <c r="I8082" s="210">
        <f t="shared" si="711"/>
        <v>0</v>
      </c>
      <c r="J8082" s="210">
        <f t="shared" si="711"/>
        <v>0</v>
      </c>
      <c r="K8082" s="210">
        <f t="shared" si="711"/>
        <v>0</v>
      </c>
      <c r="L8082" s="210">
        <f t="shared" si="711"/>
        <v>0</v>
      </c>
      <c r="M8082" s="210">
        <f t="shared" si="711"/>
        <v>0</v>
      </c>
      <c r="N8082" s="210">
        <f t="shared" si="711"/>
        <v>0</v>
      </c>
      <c r="O8082" s="210">
        <f t="shared" si="711"/>
        <v>0</v>
      </c>
      <c r="P8082" s="210">
        <f t="shared" si="711"/>
        <v>0</v>
      </c>
      <c r="Q8082" s="210">
        <f t="shared" si="711"/>
        <v>0</v>
      </c>
      <c r="R8082" s="210">
        <f t="shared" si="711"/>
        <v>0</v>
      </c>
    </row>
    <row r="8083" spans="1:18" hidden="1" outlineLevel="2" x14ac:dyDescent="0.35">
      <c r="A8083" s="209" t="str">
        <f>'Usages industrie'!A18</f>
        <v>Usage industriel n°15</v>
      </c>
      <c r="B8083" s="209" t="s">
        <v>637</v>
      </c>
      <c r="C8083" s="209"/>
      <c r="D8083" s="210">
        <f>IF(B$8060&lt;&gt;"",IF(B$8060='Usages industrie'!$K18,'Usages industrie'!J18,0),0)</f>
        <v>0</v>
      </c>
      <c r="E8083" s="210">
        <f t="shared" si="711"/>
        <v>0</v>
      </c>
      <c r="F8083" s="210">
        <f t="shared" si="711"/>
        <v>0</v>
      </c>
      <c r="G8083" s="210">
        <f t="shared" si="711"/>
        <v>0</v>
      </c>
      <c r="H8083" s="210">
        <f t="shared" si="711"/>
        <v>0</v>
      </c>
      <c r="I8083" s="210">
        <f t="shared" si="711"/>
        <v>0</v>
      </c>
      <c r="J8083" s="210">
        <f t="shared" si="711"/>
        <v>0</v>
      </c>
      <c r="K8083" s="210">
        <f t="shared" si="711"/>
        <v>0</v>
      </c>
      <c r="L8083" s="210">
        <f t="shared" si="711"/>
        <v>0</v>
      </c>
      <c r="M8083" s="210">
        <f t="shared" si="711"/>
        <v>0</v>
      </c>
      <c r="N8083" s="210">
        <f t="shared" si="711"/>
        <v>0</v>
      </c>
      <c r="O8083" s="210">
        <f t="shared" si="711"/>
        <v>0</v>
      </c>
      <c r="P8083" s="210">
        <f t="shared" si="711"/>
        <v>0</v>
      </c>
      <c r="Q8083" s="210">
        <f t="shared" si="711"/>
        <v>0</v>
      </c>
      <c r="R8083" s="210">
        <f t="shared" si="711"/>
        <v>0</v>
      </c>
    </row>
    <row r="8084" spans="1:18" hidden="1" outlineLevel="2" x14ac:dyDescent="0.35">
      <c r="A8084" s="209" t="str">
        <f>'Usages industrie'!A19</f>
        <v>Usage industriel n°16</v>
      </c>
      <c r="B8084" s="209" t="s">
        <v>637</v>
      </c>
      <c r="C8084" s="209"/>
      <c r="D8084" s="210">
        <f>IF(B$8060&lt;&gt;"",IF(B$8060='Usages industrie'!$K19,'Usages industrie'!J19,0),0)</f>
        <v>0</v>
      </c>
      <c r="E8084" s="210">
        <f t="shared" si="711"/>
        <v>0</v>
      </c>
      <c r="F8084" s="210">
        <f t="shared" si="711"/>
        <v>0</v>
      </c>
      <c r="G8084" s="210">
        <f t="shared" si="711"/>
        <v>0</v>
      </c>
      <c r="H8084" s="210">
        <f t="shared" si="711"/>
        <v>0</v>
      </c>
      <c r="I8084" s="210">
        <f t="shared" si="711"/>
        <v>0</v>
      </c>
      <c r="J8084" s="210">
        <f t="shared" si="711"/>
        <v>0</v>
      </c>
      <c r="K8084" s="210">
        <f t="shared" si="711"/>
        <v>0</v>
      </c>
      <c r="L8084" s="210">
        <f t="shared" si="711"/>
        <v>0</v>
      </c>
      <c r="M8084" s="210">
        <f t="shared" si="711"/>
        <v>0</v>
      </c>
      <c r="N8084" s="210">
        <f t="shared" si="711"/>
        <v>0</v>
      </c>
      <c r="O8084" s="210">
        <f t="shared" si="711"/>
        <v>0</v>
      </c>
      <c r="P8084" s="210">
        <f t="shared" si="711"/>
        <v>0</v>
      </c>
      <c r="Q8084" s="210">
        <f t="shared" si="711"/>
        <v>0</v>
      </c>
      <c r="R8084" s="210">
        <f t="shared" si="711"/>
        <v>0</v>
      </c>
    </row>
    <row r="8085" spans="1:18" hidden="1" outlineLevel="2" x14ac:dyDescent="0.35">
      <c r="A8085" s="209" t="str">
        <f>'Usages industrie'!A20</f>
        <v>Usage industriel n°17</v>
      </c>
      <c r="B8085" s="209" t="s">
        <v>637</v>
      </c>
      <c r="C8085" s="209"/>
      <c r="D8085" s="210">
        <f>IF(B$8060&lt;&gt;"",IF(B$8060='Usages industrie'!$K20,'Usages industrie'!J20,0),0)</f>
        <v>0</v>
      </c>
      <c r="E8085" s="210">
        <f t="shared" si="711"/>
        <v>0</v>
      </c>
      <c r="F8085" s="210">
        <f t="shared" si="711"/>
        <v>0</v>
      </c>
      <c r="G8085" s="210">
        <f t="shared" si="711"/>
        <v>0</v>
      </c>
      <c r="H8085" s="210">
        <f t="shared" si="711"/>
        <v>0</v>
      </c>
      <c r="I8085" s="210">
        <f t="shared" si="711"/>
        <v>0</v>
      </c>
      <c r="J8085" s="210">
        <f t="shared" si="711"/>
        <v>0</v>
      </c>
      <c r="K8085" s="210">
        <f t="shared" si="711"/>
        <v>0</v>
      </c>
      <c r="L8085" s="210">
        <f t="shared" si="711"/>
        <v>0</v>
      </c>
      <c r="M8085" s="210">
        <f t="shared" si="711"/>
        <v>0</v>
      </c>
      <c r="N8085" s="210">
        <f t="shared" si="711"/>
        <v>0</v>
      </c>
      <c r="O8085" s="210">
        <f t="shared" si="711"/>
        <v>0</v>
      </c>
      <c r="P8085" s="210">
        <f t="shared" si="711"/>
        <v>0</v>
      </c>
      <c r="Q8085" s="210">
        <f t="shared" si="711"/>
        <v>0</v>
      </c>
      <c r="R8085" s="210">
        <f t="shared" si="711"/>
        <v>0</v>
      </c>
    </row>
    <row r="8086" spans="1:18" hidden="1" outlineLevel="2" x14ac:dyDescent="0.35">
      <c r="A8086" s="209" t="str">
        <f>'Usages industrie'!A21</f>
        <v>Usage industriel n°18</v>
      </c>
      <c r="B8086" s="209" t="s">
        <v>637</v>
      </c>
      <c r="C8086" s="209"/>
      <c r="D8086" s="210">
        <f>IF(B$8060&lt;&gt;"",IF(B$8060='Usages industrie'!$K21,'Usages industrie'!J21,0),0)</f>
        <v>0</v>
      </c>
      <c r="E8086" s="210">
        <f t="shared" si="711"/>
        <v>0</v>
      </c>
      <c r="F8086" s="210">
        <f t="shared" si="711"/>
        <v>0</v>
      </c>
      <c r="G8086" s="210">
        <f t="shared" si="711"/>
        <v>0</v>
      </c>
      <c r="H8086" s="210">
        <f t="shared" si="711"/>
        <v>0</v>
      </c>
      <c r="I8086" s="210">
        <f t="shared" si="711"/>
        <v>0</v>
      </c>
      <c r="J8086" s="210">
        <f t="shared" si="711"/>
        <v>0</v>
      </c>
      <c r="K8086" s="210">
        <f t="shared" si="711"/>
        <v>0</v>
      </c>
      <c r="L8086" s="210">
        <f t="shared" si="711"/>
        <v>0</v>
      </c>
      <c r="M8086" s="210">
        <f t="shared" si="711"/>
        <v>0</v>
      </c>
      <c r="N8086" s="210">
        <f t="shared" si="711"/>
        <v>0</v>
      </c>
      <c r="O8086" s="210">
        <f t="shared" si="711"/>
        <v>0</v>
      </c>
      <c r="P8086" s="210">
        <f t="shared" si="711"/>
        <v>0</v>
      </c>
      <c r="Q8086" s="210">
        <f t="shared" si="711"/>
        <v>0</v>
      </c>
      <c r="R8086" s="210">
        <f t="shared" si="711"/>
        <v>0</v>
      </c>
    </row>
    <row r="8087" spans="1:18" hidden="1" outlineLevel="2" x14ac:dyDescent="0.35">
      <c r="A8087" s="209" t="str">
        <f>'Usages industrie'!A22</f>
        <v>Usage industriel n°19</v>
      </c>
      <c r="B8087" s="209" t="s">
        <v>637</v>
      </c>
      <c r="C8087" s="209"/>
      <c r="D8087" s="210">
        <f>IF(B$8060&lt;&gt;"",IF(B$8060='Usages industrie'!$K22,'Usages industrie'!J22,0),0)</f>
        <v>0</v>
      </c>
      <c r="E8087" s="210">
        <f t="shared" si="711"/>
        <v>0</v>
      </c>
      <c r="F8087" s="210">
        <f t="shared" si="711"/>
        <v>0</v>
      </c>
      <c r="G8087" s="210">
        <f t="shared" si="711"/>
        <v>0</v>
      </c>
      <c r="H8087" s="210">
        <f t="shared" si="711"/>
        <v>0</v>
      </c>
      <c r="I8087" s="210">
        <f t="shared" si="711"/>
        <v>0</v>
      </c>
      <c r="J8087" s="210">
        <f t="shared" si="711"/>
        <v>0</v>
      </c>
      <c r="K8087" s="210">
        <f t="shared" si="711"/>
        <v>0</v>
      </c>
      <c r="L8087" s="210">
        <f t="shared" si="711"/>
        <v>0</v>
      </c>
      <c r="M8087" s="210">
        <f t="shared" si="711"/>
        <v>0</v>
      </c>
      <c r="N8087" s="210">
        <f t="shared" si="711"/>
        <v>0</v>
      </c>
      <c r="O8087" s="210">
        <f t="shared" si="711"/>
        <v>0</v>
      </c>
      <c r="P8087" s="210">
        <f t="shared" si="711"/>
        <v>0</v>
      </c>
      <c r="Q8087" s="210">
        <f t="shared" si="711"/>
        <v>0</v>
      </c>
      <c r="R8087" s="210">
        <f t="shared" si="711"/>
        <v>0</v>
      </c>
    </row>
    <row r="8088" spans="1:18" hidden="1" outlineLevel="2" x14ac:dyDescent="0.35">
      <c r="A8088" s="209" t="str">
        <f>'Usages industrie'!A23</f>
        <v>Usage industriel n°20</v>
      </c>
      <c r="B8088" s="209" t="s">
        <v>637</v>
      </c>
      <c r="C8088" s="209"/>
      <c r="D8088" s="210">
        <f>IF(B$8060&lt;&gt;"",IF(B$8060='Usages industrie'!$K23,'Usages industrie'!J23,0),0)</f>
        <v>0</v>
      </c>
      <c r="E8088" s="210">
        <f t="shared" si="711"/>
        <v>0</v>
      </c>
      <c r="F8088" s="210">
        <f t="shared" si="711"/>
        <v>0</v>
      </c>
      <c r="G8088" s="210">
        <f t="shared" si="711"/>
        <v>0</v>
      </c>
      <c r="H8088" s="210">
        <f t="shared" si="711"/>
        <v>0</v>
      </c>
      <c r="I8088" s="210">
        <f t="shared" si="711"/>
        <v>0</v>
      </c>
      <c r="J8088" s="210">
        <f t="shared" si="711"/>
        <v>0</v>
      </c>
      <c r="K8088" s="210">
        <f t="shared" si="711"/>
        <v>0</v>
      </c>
      <c r="L8088" s="210">
        <f t="shared" si="711"/>
        <v>0</v>
      </c>
      <c r="M8088" s="210">
        <f t="shared" si="711"/>
        <v>0</v>
      </c>
      <c r="N8088" s="210">
        <f t="shared" si="711"/>
        <v>0</v>
      </c>
      <c r="O8088" s="210">
        <f t="shared" si="711"/>
        <v>0</v>
      </c>
      <c r="P8088" s="210">
        <f t="shared" si="711"/>
        <v>0</v>
      </c>
      <c r="Q8088" s="210">
        <f t="shared" si="711"/>
        <v>0</v>
      </c>
      <c r="R8088" s="210">
        <f t="shared" si="711"/>
        <v>0</v>
      </c>
    </row>
    <row r="8089" spans="1:18" hidden="1" outlineLevel="2" x14ac:dyDescent="0.35">
      <c r="A8089" s="209" t="str">
        <f>'Usages industrie'!A24</f>
        <v>Usage industriel n°21</v>
      </c>
      <c r="B8089" s="209" t="s">
        <v>637</v>
      </c>
      <c r="C8089" s="209"/>
      <c r="D8089" s="210">
        <f>IF(B$8060&lt;&gt;"",IF(B$8060='Usages industrie'!$K24,'Usages industrie'!J24,0),0)</f>
        <v>0</v>
      </c>
      <c r="E8089" s="210">
        <f t="shared" ref="E8089:R8098" si="712">$D8089</f>
        <v>0</v>
      </c>
      <c r="F8089" s="210">
        <f t="shared" si="712"/>
        <v>0</v>
      </c>
      <c r="G8089" s="210">
        <f t="shared" si="712"/>
        <v>0</v>
      </c>
      <c r="H8089" s="210">
        <f t="shared" si="712"/>
        <v>0</v>
      </c>
      <c r="I8089" s="210">
        <f t="shared" si="712"/>
        <v>0</v>
      </c>
      <c r="J8089" s="210">
        <f t="shared" si="712"/>
        <v>0</v>
      </c>
      <c r="K8089" s="210">
        <f t="shared" si="712"/>
        <v>0</v>
      </c>
      <c r="L8089" s="210">
        <f t="shared" si="712"/>
        <v>0</v>
      </c>
      <c r="M8089" s="210">
        <f t="shared" si="712"/>
        <v>0</v>
      </c>
      <c r="N8089" s="210">
        <f t="shared" si="712"/>
        <v>0</v>
      </c>
      <c r="O8089" s="210">
        <f t="shared" si="712"/>
        <v>0</v>
      </c>
      <c r="P8089" s="210">
        <f t="shared" si="712"/>
        <v>0</v>
      </c>
      <c r="Q8089" s="210">
        <f t="shared" si="712"/>
        <v>0</v>
      </c>
      <c r="R8089" s="210">
        <f t="shared" si="712"/>
        <v>0</v>
      </c>
    </row>
    <row r="8090" spans="1:18" hidden="1" outlineLevel="2" x14ac:dyDescent="0.35">
      <c r="A8090" s="209" t="str">
        <f>'Usages industrie'!A25</f>
        <v>Usage industriel n°22</v>
      </c>
      <c r="B8090" s="209" t="s">
        <v>637</v>
      </c>
      <c r="C8090" s="209"/>
      <c r="D8090" s="210">
        <f>IF(B$8060&lt;&gt;"",IF(B$8060='Usages industrie'!$K25,'Usages industrie'!J25,0),0)</f>
        <v>0</v>
      </c>
      <c r="E8090" s="210">
        <f t="shared" si="712"/>
        <v>0</v>
      </c>
      <c r="F8090" s="210">
        <f t="shared" si="712"/>
        <v>0</v>
      </c>
      <c r="G8090" s="210">
        <f t="shared" si="712"/>
        <v>0</v>
      </c>
      <c r="H8090" s="210">
        <f t="shared" si="712"/>
        <v>0</v>
      </c>
      <c r="I8090" s="210">
        <f t="shared" si="712"/>
        <v>0</v>
      </c>
      <c r="J8090" s="210">
        <f t="shared" si="712"/>
        <v>0</v>
      </c>
      <c r="K8090" s="210">
        <f t="shared" si="712"/>
        <v>0</v>
      </c>
      <c r="L8090" s="210">
        <f t="shared" si="712"/>
        <v>0</v>
      </c>
      <c r="M8090" s="210">
        <f t="shared" si="712"/>
        <v>0</v>
      </c>
      <c r="N8090" s="210">
        <f t="shared" si="712"/>
        <v>0</v>
      </c>
      <c r="O8090" s="210">
        <f t="shared" si="712"/>
        <v>0</v>
      </c>
      <c r="P8090" s="210">
        <f t="shared" si="712"/>
        <v>0</v>
      </c>
      <c r="Q8090" s="210">
        <f t="shared" si="712"/>
        <v>0</v>
      </c>
      <c r="R8090" s="210">
        <f t="shared" si="712"/>
        <v>0</v>
      </c>
    </row>
    <row r="8091" spans="1:18" hidden="1" outlineLevel="2" x14ac:dyDescent="0.35">
      <c r="A8091" s="209" t="str">
        <f>'Usages industrie'!A26</f>
        <v>Usage industriel n°23</v>
      </c>
      <c r="B8091" s="209" t="s">
        <v>637</v>
      </c>
      <c r="C8091" s="209"/>
      <c r="D8091" s="210">
        <f>IF(B$8060&lt;&gt;"",IF(B$8060='Usages industrie'!$K26,'Usages industrie'!J26,0),0)</f>
        <v>0</v>
      </c>
      <c r="E8091" s="210">
        <f t="shared" si="712"/>
        <v>0</v>
      </c>
      <c r="F8091" s="210">
        <f t="shared" si="712"/>
        <v>0</v>
      </c>
      <c r="G8091" s="210">
        <f t="shared" si="712"/>
        <v>0</v>
      </c>
      <c r="H8091" s="210">
        <f t="shared" si="712"/>
        <v>0</v>
      </c>
      <c r="I8091" s="210">
        <f t="shared" si="712"/>
        <v>0</v>
      </c>
      <c r="J8091" s="210">
        <f t="shared" si="712"/>
        <v>0</v>
      </c>
      <c r="K8091" s="210">
        <f t="shared" si="712"/>
        <v>0</v>
      </c>
      <c r="L8091" s="210">
        <f t="shared" si="712"/>
        <v>0</v>
      </c>
      <c r="M8091" s="210">
        <f t="shared" si="712"/>
        <v>0</v>
      </c>
      <c r="N8091" s="210">
        <f t="shared" si="712"/>
        <v>0</v>
      </c>
      <c r="O8091" s="210">
        <f t="shared" si="712"/>
        <v>0</v>
      </c>
      <c r="P8091" s="210">
        <f t="shared" si="712"/>
        <v>0</v>
      </c>
      <c r="Q8091" s="210">
        <f t="shared" si="712"/>
        <v>0</v>
      </c>
      <c r="R8091" s="210">
        <f t="shared" si="712"/>
        <v>0</v>
      </c>
    </row>
    <row r="8092" spans="1:18" hidden="1" outlineLevel="2" x14ac:dyDescent="0.35">
      <c r="A8092" s="209" t="str">
        <f>'Usages industrie'!A27</f>
        <v>Usage industriel n°24</v>
      </c>
      <c r="B8092" s="209" t="s">
        <v>637</v>
      </c>
      <c r="C8092" s="209"/>
      <c r="D8092" s="210">
        <f>IF(B$8060&lt;&gt;"",IF(B$8060='Usages industrie'!$K27,'Usages industrie'!J27,0),0)</f>
        <v>0</v>
      </c>
      <c r="E8092" s="210">
        <f t="shared" si="712"/>
        <v>0</v>
      </c>
      <c r="F8092" s="210">
        <f t="shared" si="712"/>
        <v>0</v>
      </c>
      <c r="G8092" s="210">
        <f t="shared" si="712"/>
        <v>0</v>
      </c>
      <c r="H8092" s="210">
        <f t="shared" si="712"/>
        <v>0</v>
      </c>
      <c r="I8092" s="210">
        <f t="shared" si="712"/>
        <v>0</v>
      </c>
      <c r="J8092" s="210">
        <f t="shared" si="712"/>
        <v>0</v>
      </c>
      <c r="K8092" s="210">
        <f t="shared" si="712"/>
        <v>0</v>
      </c>
      <c r="L8092" s="210">
        <f t="shared" si="712"/>
        <v>0</v>
      </c>
      <c r="M8092" s="210">
        <f t="shared" si="712"/>
        <v>0</v>
      </c>
      <c r="N8092" s="210">
        <f t="shared" si="712"/>
        <v>0</v>
      </c>
      <c r="O8092" s="210">
        <f t="shared" si="712"/>
        <v>0</v>
      </c>
      <c r="P8092" s="210">
        <f t="shared" si="712"/>
        <v>0</v>
      </c>
      <c r="Q8092" s="210">
        <f t="shared" si="712"/>
        <v>0</v>
      </c>
      <c r="R8092" s="210">
        <f t="shared" si="712"/>
        <v>0</v>
      </c>
    </row>
    <row r="8093" spans="1:18" hidden="1" outlineLevel="2" x14ac:dyDescent="0.35">
      <c r="A8093" s="209" t="str">
        <f>'Usages industrie'!A28</f>
        <v>Usage industriel n°25</v>
      </c>
      <c r="B8093" s="209" t="s">
        <v>637</v>
      </c>
      <c r="C8093" s="209"/>
      <c r="D8093" s="210">
        <f>IF(B$8060&lt;&gt;"",IF(B$8060='Usages industrie'!$K28,'Usages industrie'!J28,0),0)</f>
        <v>0</v>
      </c>
      <c r="E8093" s="210">
        <f t="shared" si="712"/>
        <v>0</v>
      </c>
      <c r="F8093" s="210">
        <f t="shared" si="712"/>
        <v>0</v>
      </c>
      <c r="G8093" s="210">
        <f t="shared" si="712"/>
        <v>0</v>
      </c>
      <c r="H8093" s="210">
        <f t="shared" si="712"/>
        <v>0</v>
      </c>
      <c r="I8093" s="210">
        <f t="shared" si="712"/>
        <v>0</v>
      </c>
      <c r="J8093" s="210">
        <f t="shared" si="712"/>
        <v>0</v>
      </c>
      <c r="K8093" s="210">
        <f t="shared" si="712"/>
        <v>0</v>
      </c>
      <c r="L8093" s="210">
        <f t="shared" si="712"/>
        <v>0</v>
      </c>
      <c r="M8093" s="210">
        <f t="shared" si="712"/>
        <v>0</v>
      </c>
      <c r="N8093" s="210">
        <f t="shared" si="712"/>
        <v>0</v>
      </c>
      <c r="O8093" s="210">
        <f t="shared" si="712"/>
        <v>0</v>
      </c>
      <c r="P8093" s="210">
        <f t="shared" si="712"/>
        <v>0</v>
      </c>
      <c r="Q8093" s="210">
        <f t="shared" si="712"/>
        <v>0</v>
      </c>
      <c r="R8093" s="210">
        <f t="shared" si="712"/>
        <v>0</v>
      </c>
    </row>
    <row r="8094" spans="1:18" hidden="1" outlineLevel="2" x14ac:dyDescent="0.35">
      <c r="A8094" s="209" t="str">
        <f>'Usages industrie'!A29</f>
        <v>Usage industriel n°26</v>
      </c>
      <c r="B8094" s="209" t="s">
        <v>637</v>
      </c>
      <c r="C8094" s="209"/>
      <c r="D8094" s="210">
        <f>IF(B$8060&lt;&gt;"",IF(B$8060='Usages industrie'!$K29,'Usages industrie'!J29,0),0)</f>
        <v>0</v>
      </c>
      <c r="E8094" s="210">
        <f t="shared" si="712"/>
        <v>0</v>
      </c>
      <c r="F8094" s="210">
        <f t="shared" si="712"/>
        <v>0</v>
      </c>
      <c r="G8094" s="210">
        <f t="shared" si="712"/>
        <v>0</v>
      </c>
      <c r="H8094" s="210">
        <f t="shared" si="712"/>
        <v>0</v>
      </c>
      <c r="I8094" s="210">
        <f t="shared" si="712"/>
        <v>0</v>
      </c>
      <c r="J8094" s="210">
        <f t="shared" si="712"/>
        <v>0</v>
      </c>
      <c r="K8094" s="210">
        <f t="shared" si="712"/>
        <v>0</v>
      </c>
      <c r="L8094" s="210">
        <f t="shared" si="712"/>
        <v>0</v>
      </c>
      <c r="M8094" s="210">
        <f t="shared" si="712"/>
        <v>0</v>
      </c>
      <c r="N8094" s="210">
        <f t="shared" si="712"/>
        <v>0</v>
      </c>
      <c r="O8094" s="210">
        <f t="shared" si="712"/>
        <v>0</v>
      </c>
      <c r="P8094" s="210">
        <f t="shared" si="712"/>
        <v>0</v>
      </c>
      <c r="Q8094" s="210">
        <f t="shared" si="712"/>
        <v>0</v>
      </c>
      <c r="R8094" s="210">
        <f t="shared" si="712"/>
        <v>0</v>
      </c>
    </row>
    <row r="8095" spans="1:18" hidden="1" outlineLevel="2" x14ac:dyDescent="0.35">
      <c r="A8095" s="209" t="str">
        <f>'Usages industrie'!A30</f>
        <v>Usage industriel n°27</v>
      </c>
      <c r="B8095" s="209" t="s">
        <v>637</v>
      </c>
      <c r="C8095" s="209"/>
      <c r="D8095" s="210">
        <f>IF(B$8060&lt;&gt;"",IF(B$8060='Usages industrie'!$K30,'Usages industrie'!J30,0),0)</f>
        <v>0</v>
      </c>
      <c r="E8095" s="210">
        <f t="shared" si="712"/>
        <v>0</v>
      </c>
      <c r="F8095" s="210">
        <f t="shared" si="712"/>
        <v>0</v>
      </c>
      <c r="G8095" s="210">
        <f t="shared" si="712"/>
        <v>0</v>
      </c>
      <c r="H8095" s="210">
        <f t="shared" si="712"/>
        <v>0</v>
      </c>
      <c r="I8095" s="210">
        <f t="shared" si="712"/>
        <v>0</v>
      </c>
      <c r="J8095" s="210">
        <f t="shared" si="712"/>
        <v>0</v>
      </c>
      <c r="K8095" s="210">
        <f t="shared" si="712"/>
        <v>0</v>
      </c>
      <c r="L8095" s="210">
        <f t="shared" si="712"/>
        <v>0</v>
      </c>
      <c r="M8095" s="210">
        <f t="shared" si="712"/>
        <v>0</v>
      </c>
      <c r="N8095" s="210">
        <f t="shared" si="712"/>
        <v>0</v>
      </c>
      <c r="O8095" s="210">
        <f t="shared" si="712"/>
        <v>0</v>
      </c>
      <c r="P8095" s="210">
        <f t="shared" si="712"/>
        <v>0</v>
      </c>
      <c r="Q8095" s="210">
        <f t="shared" si="712"/>
        <v>0</v>
      </c>
      <c r="R8095" s="210">
        <f t="shared" si="712"/>
        <v>0</v>
      </c>
    </row>
    <row r="8096" spans="1:18" hidden="1" outlineLevel="2" x14ac:dyDescent="0.35">
      <c r="A8096" s="209" t="str">
        <f>'Usages industrie'!A31</f>
        <v>Usage industriel n°28</v>
      </c>
      <c r="B8096" s="209" t="s">
        <v>637</v>
      </c>
      <c r="C8096" s="209"/>
      <c r="D8096" s="210">
        <f>IF(B$8060&lt;&gt;"",IF(B$8060='Usages industrie'!$K31,'Usages industrie'!J31,0),0)</f>
        <v>0</v>
      </c>
      <c r="E8096" s="210">
        <f t="shared" si="712"/>
        <v>0</v>
      </c>
      <c r="F8096" s="210">
        <f t="shared" si="712"/>
        <v>0</v>
      </c>
      <c r="G8096" s="210">
        <f t="shared" si="712"/>
        <v>0</v>
      </c>
      <c r="H8096" s="210">
        <f t="shared" si="712"/>
        <v>0</v>
      </c>
      <c r="I8096" s="210">
        <f t="shared" si="712"/>
        <v>0</v>
      </c>
      <c r="J8096" s="210">
        <f t="shared" si="712"/>
        <v>0</v>
      </c>
      <c r="K8096" s="210">
        <f t="shared" si="712"/>
        <v>0</v>
      </c>
      <c r="L8096" s="210">
        <f t="shared" si="712"/>
        <v>0</v>
      </c>
      <c r="M8096" s="210">
        <f t="shared" si="712"/>
        <v>0</v>
      </c>
      <c r="N8096" s="210">
        <f t="shared" si="712"/>
        <v>0</v>
      </c>
      <c r="O8096" s="210">
        <f t="shared" si="712"/>
        <v>0</v>
      </c>
      <c r="P8096" s="210">
        <f t="shared" si="712"/>
        <v>0</v>
      </c>
      <c r="Q8096" s="210">
        <f t="shared" si="712"/>
        <v>0</v>
      </c>
      <c r="R8096" s="210">
        <f t="shared" si="712"/>
        <v>0</v>
      </c>
    </row>
    <row r="8097" spans="1:18" hidden="1" outlineLevel="2" x14ac:dyDescent="0.35">
      <c r="A8097" s="209" t="str">
        <f>'Usages industrie'!A32</f>
        <v>Usage industriel n°29</v>
      </c>
      <c r="B8097" s="209" t="s">
        <v>637</v>
      </c>
      <c r="C8097" s="209"/>
      <c r="D8097" s="210">
        <f>IF(B$8060&lt;&gt;"",IF(B$8060='Usages industrie'!$K32,'Usages industrie'!J32,0),0)</f>
        <v>0</v>
      </c>
      <c r="E8097" s="210">
        <f t="shared" si="712"/>
        <v>0</v>
      </c>
      <c r="F8097" s="210">
        <f t="shared" si="712"/>
        <v>0</v>
      </c>
      <c r="G8097" s="210">
        <f t="shared" si="712"/>
        <v>0</v>
      </c>
      <c r="H8097" s="210">
        <f t="shared" si="712"/>
        <v>0</v>
      </c>
      <c r="I8097" s="210">
        <f t="shared" si="712"/>
        <v>0</v>
      </c>
      <c r="J8097" s="210">
        <f t="shared" si="712"/>
        <v>0</v>
      </c>
      <c r="K8097" s="210">
        <f t="shared" si="712"/>
        <v>0</v>
      </c>
      <c r="L8097" s="210">
        <f t="shared" si="712"/>
        <v>0</v>
      </c>
      <c r="M8097" s="210">
        <f t="shared" si="712"/>
        <v>0</v>
      </c>
      <c r="N8097" s="210">
        <f t="shared" si="712"/>
        <v>0</v>
      </c>
      <c r="O8097" s="210">
        <f t="shared" si="712"/>
        <v>0</v>
      </c>
      <c r="P8097" s="210">
        <f t="shared" si="712"/>
        <v>0</v>
      </c>
      <c r="Q8097" s="210">
        <f t="shared" si="712"/>
        <v>0</v>
      </c>
      <c r="R8097" s="210">
        <f t="shared" si="712"/>
        <v>0</v>
      </c>
    </row>
    <row r="8098" spans="1:18" hidden="1" outlineLevel="2" x14ac:dyDescent="0.35">
      <c r="A8098" s="209" t="str">
        <f>'Usages industrie'!A33</f>
        <v>Usage industriel n°30</v>
      </c>
      <c r="B8098" s="209" t="s">
        <v>637</v>
      </c>
      <c r="C8098" s="209"/>
      <c r="D8098" s="210">
        <f>IF(B$8060&lt;&gt;"",IF(B$8060='Usages industrie'!$K33,'Usages industrie'!J33,0),0)</f>
        <v>0</v>
      </c>
      <c r="E8098" s="210">
        <f t="shared" si="712"/>
        <v>0</v>
      </c>
      <c r="F8098" s="210">
        <f t="shared" si="712"/>
        <v>0</v>
      </c>
      <c r="G8098" s="210">
        <f t="shared" si="712"/>
        <v>0</v>
      </c>
      <c r="H8098" s="210">
        <f t="shared" si="712"/>
        <v>0</v>
      </c>
      <c r="I8098" s="210">
        <f t="shared" si="712"/>
        <v>0</v>
      </c>
      <c r="J8098" s="210">
        <f t="shared" si="712"/>
        <v>0</v>
      </c>
      <c r="K8098" s="210">
        <f t="shared" si="712"/>
        <v>0</v>
      </c>
      <c r="L8098" s="210">
        <f t="shared" si="712"/>
        <v>0</v>
      </c>
      <c r="M8098" s="210">
        <f t="shared" si="712"/>
        <v>0</v>
      </c>
      <c r="N8098" s="210">
        <f t="shared" si="712"/>
        <v>0</v>
      </c>
      <c r="O8098" s="210">
        <f t="shared" si="712"/>
        <v>0</v>
      </c>
      <c r="P8098" s="210">
        <f t="shared" si="712"/>
        <v>0</v>
      </c>
      <c r="Q8098" s="210">
        <f t="shared" si="712"/>
        <v>0</v>
      </c>
      <c r="R8098" s="210">
        <f t="shared" si="712"/>
        <v>0</v>
      </c>
    </row>
    <row r="8099" spans="1:18" hidden="1" outlineLevel="2" x14ac:dyDescent="0.35">
      <c r="A8099" s="209" t="str">
        <f>'Usages industrie'!A34</f>
        <v>Usage industriel n°31</v>
      </c>
      <c r="B8099" s="209" t="s">
        <v>637</v>
      </c>
      <c r="C8099" s="209"/>
      <c r="D8099" s="210">
        <f>IF(B$8060&lt;&gt;"",IF(B$8060='Usages industrie'!$K34,'Usages industrie'!J34,0),0)</f>
        <v>0</v>
      </c>
      <c r="E8099" s="210">
        <f t="shared" ref="E8099:R8108" si="713">$D8099</f>
        <v>0</v>
      </c>
      <c r="F8099" s="210">
        <f t="shared" si="713"/>
        <v>0</v>
      </c>
      <c r="G8099" s="210">
        <f t="shared" si="713"/>
        <v>0</v>
      </c>
      <c r="H8099" s="210">
        <f t="shared" si="713"/>
        <v>0</v>
      </c>
      <c r="I8099" s="210">
        <f t="shared" si="713"/>
        <v>0</v>
      </c>
      <c r="J8099" s="210">
        <f t="shared" si="713"/>
        <v>0</v>
      </c>
      <c r="K8099" s="210">
        <f t="shared" si="713"/>
        <v>0</v>
      </c>
      <c r="L8099" s="210">
        <f t="shared" si="713"/>
        <v>0</v>
      </c>
      <c r="M8099" s="210">
        <f t="shared" si="713"/>
        <v>0</v>
      </c>
      <c r="N8099" s="210">
        <f t="shared" si="713"/>
        <v>0</v>
      </c>
      <c r="O8099" s="210">
        <f t="shared" si="713"/>
        <v>0</v>
      </c>
      <c r="P8099" s="210">
        <f t="shared" si="713"/>
        <v>0</v>
      </c>
      <c r="Q8099" s="210">
        <f t="shared" si="713"/>
        <v>0</v>
      </c>
      <c r="R8099" s="210">
        <f t="shared" si="713"/>
        <v>0</v>
      </c>
    </row>
    <row r="8100" spans="1:18" hidden="1" outlineLevel="2" x14ac:dyDescent="0.35">
      <c r="A8100" s="209" t="str">
        <f>'Usages industrie'!A35</f>
        <v>Usage industriel n°32</v>
      </c>
      <c r="B8100" s="209" t="s">
        <v>637</v>
      </c>
      <c r="C8100" s="209"/>
      <c r="D8100" s="210">
        <f>IF(B$8060&lt;&gt;"",IF(B$8060='Usages industrie'!$K35,'Usages industrie'!J35,0),0)</f>
        <v>0</v>
      </c>
      <c r="E8100" s="210">
        <f t="shared" si="713"/>
        <v>0</v>
      </c>
      <c r="F8100" s="210">
        <f t="shared" si="713"/>
        <v>0</v>
      </c>
      <c r="G8100" s="210">
        <f t="shared" si="713"/>
        <v>0</v>
      </c>
      <c r="H8100" s="210">
        <f t="shared" si="713"/>
        <v>0</v>
      </c>
      <c r="I8100" s="210">
        <f t="shared" si="713"/>
        <v>0</v>
      </c>
      <c r="J8100" s="210">
        <f t="shared" si="713"/>
        <v>0</v>
      </c>
      <c r="K8100" s="210">
        <f t="shared" si="713"/>
        <v>0</v>
      </c>
      <c r="L8100" s="210">
        <f t="shared" si="713"/>
        <v>0</v>
      </c>
      <c r="M8100" s="210">
        <f t="shared" si="713"/>
        <v>0</v>
      </c>
      <c r="N8100" s="210">
        <f t="shared" si="713"/>
        <v>0</v>
      </c>
      <c r="O8100" s="210">
        <f t="shared" si="713"/>
        <v>0</v>
      </c>
      <c r="P8100" s="210">
        <f t="shared" si="713"/>
        <v>0</v>
      </c>
      <c r="Q8100" s="210">
        <f t="shared" si="713"/>
        <v>0</v>
      </c>
      <c r="R8100" s="210">
        <f t="shared" si="713"/>
        <v>0</v>
      </c>
    </row>
    <row r="8101" spans="1:18" hidden="1" outlineLevel="2" x14ac:dyDescent="0.35">
      <c r="A8101" s="209" t="str">
        <f>'Usages industrie'!A36</f>
        <v>Usage industriel n°33</v>
      </c>
      <c r="B8101" s="209" t="s">
        <v>637</v>
      </c>
      <c r="C8101" s="209"/>
      <c r="D8101" s="210">
        <f>IF(B$8060&lt;&gt;"",IF(B$8060='Usages industrie'!$K36,'Usages industrie'!J36,0),0)</f>
        <v>0</v>
      </c>
      <c r="E8101" s="210">
        <f t="shared" si="713"/>
        <v>0</v>
      </c>
      <c r="F8101" s="210">
        <f t="shared" si="713"/>
        <v>0</v>
      </c>
      <c r="G8101" s="210">
        <f t="shared" si="713"/>
        <v>0</v>
      </c>
      <c r="H8101" s="210">
        <f t="shared" si="713"/>
        <v>0</v>
      </c>
      <c r="I8101" s="210">
        <f t="shared" si="713"/>
        <v>0</v>
      </c>
      <c r="J8101" s="210">
        <f t="shared" si="713"/>
        <v>0</v>
      </c>
      <c r="K8101" s="210">
        <f t="shared" si="713"/>
        <v>0</v>
      </c>
      <c r="L8101" s="210">
        <f t="shared" si="713"/>
        <v>0</v>
      </c>
      <c r="M8101" s="210">
        <f t="shared" si="713"/>
        <v>0</v>
      </c>
      <c r="N8101" s="210">
        <f t="shared" si="713"/>
        <v>0</v>
      </c>
      <c r="O8101" s="210">
        <f t="shared" si="713"/>
        <v>0</v>
      </c>
      <c r="P8101" s="210">
        <f t="shared" si="713"/>
        <v>0</v>
      </c>
      <c r="Q8101" s="210">
        <f t="shared" si="713"/>
        <v>0</v>
      </c>
      <c r="R8101" s="210">
        <f t="shared" si="713"/>
        <v>0</v>
      </c>
    </row>
    <row r="8102" spans="1:18" hidden="1" outlineLevel="2" x14ac:dyDescent="0.35">
      <c r="A8102" s="209" t="str">
        <f>'Usages industrie'!A37</f>
        <v>Usage industriel n°34</v>
      </c>
      <c r="B8102" s="209" t="s">
        <v>637</v>
      </c>
      <c r="C8102" s="209"/>
      <c r="D8102" s="210">
        <f>IF(B$8060&lt;&gt;"",IF(B$8060='Usages industrie'!$K37,'Usages industrie'!J37,0),0)</f>
        <v>0</v>
      </c>
      <c r="E8102" s="210">
        <f t="shared" si="713"/>
        <v>0</v>
      </c>
      <c r="F8102" s="210">
        <f t="shared" si="713"/>
        <v>0</v>
      </c>
      <c r="G8102" s="210">
        <f t="shared" si="713"/>
        <v>0</v>
      </c>
      <c r="H8102" s="210">
        <f t="shared" si="713"/>
        <v>0</v>
      </c>
      <c r="I8102" s="210">
        <f t="shared" si="713"/>
        <v>0</v>
      </c>
      <c r="J8102" s="210">
        <f t="shared" si="713"/>
        <v>0</v>
      </c>
      <c r="K8102" s="210">
        <f t="shared" si="713"/>
        <v>0</v>
      </c>
      <c r="L8102" s="210">
        <f t="shared" si="713"/>
        <v>0</v>
      </c>
      <c r="M8102" s="210">
        <f t="shared" si="713"/>
        <v>0</v>
      </c>
      <c r="N8102" s="210">
        <f t="shared" si="713"/>
        <v>0</v>
      </c>
      <c r="O8102" s="210">
        <f t="shared" si="713"/>
        <v>0</v>
      </c>
      <c r="P8102" s="210">
        <f t="shared" si="713"/>
        <v>0</v>
      </c>
      <c r="Q8102" s="210">
        <f t="shared" si="713"/>
        <v>0</v>
      </c>
      <c r="R8102" s="210">
        <f t="shared" si="713"/>
        <v>0</v>
      </c>
    </row>
    <row r="8103" spans="1:18" hidden="1" outlineLevel="2" x14ac:dyDescent="0.35">
      <c r="A8103" s="209" t="str">
        <f>'Usages industrie'!A38</f>
        <v>Usage industriel n°35</v>
      </c>
      <c r="B8103" s="209" t="s">
        <v>637</v>
      </c>
      <c r="C8103" s="209"/>
      <c r="D8103" s="210">
        <f>IF(B$8060&lt;&gt;"",IF(B$8060='Usages industrie'!$K38,'Usages industrie'!J38,0),0)</f>
        <v>0</v>
      </c>
      <c r="E8103" s="210">
        <f t="shared" si="713"/>
        <v>0</v>
      </c>
      <c r="F8103" s="210">
        <f t="shared" si="713"/>
        <v>0</v>
      </c>
      <c r="G8103" s="210">
        <f t="shared" si="713"/>
        <v>0</v>
      </c>
      <c r="H8103" s="210">
        <f t="shared" si="713"/>
        <v>0</v>
      </c>
      <c r="I8103" s="210">
        <f t="shared" si="713"/>
        <v>0</v>
      </c>
      <c r="J8103" s="210">
        <f t="shared" si="713"/>
        <v>0</v>
      </c>
      <c r="K8103" s="210">
        <f t="shared" si="713"/>
        <v>0</v>
      </c>
      <c r="L8103" s="210">
        <f t="shared" si="713"/>
        <v>0</v>
      </c>
      <c r="M8103" s="210">
        <f t="shared" si="713"/>
        <v>0</v>
      </c>
      <c r="N8103" s="210">
        <f t="shared" si="713"/>
        <v>0</v>
      </c>
      <c r="O8103" s="210">
        <f t="shared" si="713"/>
        <v>0</v>
      </c>
      <c r="P8103" s="210">
        <f t="shared" si="713"/>
        <v>0</v>
      </c>
      <c r="Q8103" s="210">
        <f t="shared" si="713"/>
        <v>0</v>
      </c>
      <c r="R8103" s="210">
        <f t="shared" si="713"/>
        <v>0</v>
      </c>
    </row>
    <row r="8104" spans="1:18" hidden="1" outlineLevel="2" x14ac:dyDescent="0.35">
      <c r="A8104" s="209" t="str">
        <f>'Usages industrie'!A39</f>
        <v>Usage industriel n°36</v>
      </c>
      <c r="B8104" s="209" t="s">
        <v>637</v>
      </c>
      <c r="C8104" s="209"/>
      <c r="D8104" s="210">
        <f>IF(B$8060&lt;&gt;"",IF(B$8060='Usages industrie'!$K39,'Usages industrie'!J39,0),0)</f>
        <v>0</v>
      </c>
      <c r="E8104" s="210">
        <f t="shared" si="713"/>
        <v>0</v>
      </c>
      <c r="F8104" s="210">
        <f t="shared" si="713"/>
        <v>0</v>
      </c>
      <c r="G8104" s="210">
        <f t="shared" si="713"/>
        <v>0</v>
      </c>
      <c r="H8104" s="210">
        <f t="shared" si="713"/>
        <v>0</v>
      </c>
      <c r="I8104" s="210">
        <f t="shared" si="713"/>
        <v>0</v>
      </c>
      <c r="J8104" s="210">
        <f t="shared" si="713"/>
        <v>0</v>
      </c>
      <c r="K8104" s="210">
        <f t="shared" si="713"/>
        <v>0</v>
      </c>
      <c r="L8104" s="210">
        <f t="shared" si="713"/>
        <v>0</v>
      </c>
      <c r="M8104" s="210">
        <f t="shared" si="713"/>
        <v>0</v>
      </c>
      <c r="N8104" s="210">
        <f t="shared" si="713"/>
        <v>0</v>
      </c>
      <c r="O8104" s="210">
        <f t="shared" si="713"/>
        <v>0</v>
      </c>
      <c r="P8104" s="210">
        <f t="shared" si="713"/>
        <v>0</v>
      </c>
      <c r="Q8104" s="210">
        <f t="shared" si="713"/>
        <v>0</v>
      </c>
      <c r="R8104" s="210">
        <f t="shared" si="713"/>
        <v>0</v>
      </c>
    </row>
    <row r="8105" spans="1:18" hidden="1" outlineLevel="2" x14ac:dyDescent="0.35">
      <c r="A8105" s="209" t="str">
        <f>'Usages industrie'!A40</f>
        <v>Usage industriel n°37</v>
      </c>
      <c r="B8105" s="209" t="s">
        <v>637</v>
      </c>
      <c r="C8105" s="209"/>
      <c r="D8105" s="210">
        <f>IF(B$8060&lt;&gt;"",IF(B$8060='Usages industrie'!$K40,'Usages industrie'!J40,0),0)</f>
        <v>0</v>
      </c>
      <c r="E8105" s="210">
        <f t="shared" si="713"/>
        <v>0</v>
      </c>
      <c r="F8105" s="210">
        <f t="shared" si="713"/>
        <v>0</v>
      </c>
      <c r="G8105" s="210">
        <f t="shared" si="713"/>
        <v>0</v>
      </c>
      <c r="H8105" s="210">
        <f t="shared" si="713"/>
        <v>0</v>
      </c>
      <c r="I8105" s="210">
        <f t="shared" si="713"/>
        <v>0</v>
      </c>
      <c r="J8105" s="210">
        <f t="shared" si="713"/>
        <v>0</v>
      </c>
      <c r="K8105" s="210">
        <f t="shared" si="713"/>
        <v>0</v>
      </c>
      <c r="L8105" s="210">
        <f t="shared" si="713"/>
        <v>0</v>
      </c>
      <c r="M8105" s="210">
        <f t="shared" si="713"/>
        <v>0</v>
      </c>
      <c r="N8105" s="210">
        <f t="shared" si="713"/>
        <v>0</v>
      </c>
      <c r="O8105" s="210">
        <f t="shared" si="713"/>
        <v>0</v>
      </c>
      <c r="P8105" s="210">
        <f t="shared" si="713"/>
        <v>0</v>
      </c>
      <c r="Q8105" s="210">
        <f t="shared" si="713"/>
        <v>0</v>
      </c>
      <c r="R8105" s="210">
        <f t="shared" si="713"/>
        <v>0</v>
      </c>
    </row>
    <row r="8106" spans="1:18" hidden="1" outlineLevel="2" x14ac:dyDescent="0.35">
      <c r="A8106" s="209" t="str">
        <f>'Usages industrie'!A41</f>
        <v>Usage industriel n°38</v>
      </c>
      <c r="B8106" s="209" t="s">
        <v>637</v>
      </c>
      <c r="C8106" s="209"/>
      <c r="D8106" s="210">
        <f>IF(B$8060&lt;&gt;"",IF(B$8060='Usages industrie'!$K41,'Usages industrie'!J41,0),0)</f>
        <v>0</v>
      </c>
      <c r="E8106" s="210">
        <f t="shared" si="713"/>
        <v>0</v>
      </c>
      <c r="F8106" s="210">
        <f t="shared" si="713"/>
        <v>0</v>
      </c>
      <c r="G8106" s="210">
        <f t="shared" si="713"/>
        <v>0</v>
      </c>
      <c r="H8106" s="210">
        <f t="shared" si="713"/>
        <v>0</v>
      </c>
      <c r="I8106" s="210">
        <f t="shared" si="713"/>
        <v>0</v>
      </c>
      <c r="J8106" s="210">
        <f t="shared" si="713"/>
        <v>0</v>
      </c>
      <c r="K8106" s="210">
        <f t="shared" si="713"/>
        <v>0</v>
      </c>
      <c r="L8106" s="210">
        <f t="shared" si="713"/>
        <v>0</v>
      </c>
      <c r="M8106" s="210">
        <f t="shared" si="713"/>
        <v>0</v>
      </c>
      <c r="N8106" s="210">
        <f t="shared" si="713"/>
        <v>0</v>
      </c>
      <c r="O8106" s="210">
        <f t="shared" si="713"/>
        <v>0</v>
      </c>
      <c r="P8106" s="210">
        <f t="shared" si="713"/>
        <v>0</v>
      </c>
      <c r="Q8106" s="210">
        <f t="shared" si="713"/>
        <v>0</v>
      </c>
      <c r="R8106" s="210">
        <f t="shared" si="713"/>
        <v>0</v>
      </c>
    </row>
    <row r="8107" spans="1:18" hidden="1" outlineLevel="2" x14ac:dyDescent="0.35">
      <c r="A8107" s="209" t="str">
        <f>'Usages industrie'!A42</f>
        <v>Usage industriel n°39</v>
      </c>
      <c r="B8107" s="209" t="s">
        <v>637</v>
      </c>
      <c r="C8107" s="209"/>
      <c r="D8107" s="210">
        <f>IF(B$8060&lt;&gt;"",IF(B$8060='Usages industrie'!$K42,'Usages industrie'!J42,0),0)</f>
        <v>0</v>
      </c>
      <c r="E8107" s="210">
        <f t="shared" si="713"/>
        <v>0</v>
      </c>
      <c r="F8107" s="210">
        <f t="shared" si="713"/>
        <v>0</v>
      </c>
      <c r="G8107" s="210">
        <f t="shared" si="713"/>
        <v>0</v>
      </c>
      <c r="H8107" s="210">
        <f t="shared" si="713"/>
        <v>0</v>
      </c>
      <c r="I8107" s="210">
        <f t="shared" si="713"/>
        <v>0</v>
      </c>
      <c r="J8107" s="210">
        <f t="shared" si="713"/>
        <v>0</v>
      </c>
      <c r="K8107" s="210">
        <f t="shared" si="713"/>
        <v>0</v>
      </c>
      <c r="L8107" s="210">
        <f t="shared" si="713"/>
        <v>0</v>
      </c>
      <c r="M8107" s="210">
        <f t="shared" si="713"/>
        <v>0</v>
      </c>
      <c r="N8107" s="210">
        <f t="shared" si="713"/>
        <v>0</v>
      </c>
      <c r="O8107" s="210">
        <f t="shared" si="713"/>
        <v>0</v>
      </c>
      <c r="P8107" s="210">
        <f t="shared" si="713"/>
        <v>0</v>
      </c>
      <c r="Q8107" s="210">
        <f t="shared" si="713"/>
        <v>0</v>
      </c>
      <c r="R8107" s="210">
        <f t="shared" si="713"/>
        <v>0</v>
      </c>
    </row>
    <row r="8108" spans="1:18" hidden="1" outlineLevel="2" x14ac:dyDescent="0.35">
      <c r="A8108" s="209" t="str">
        <f>'Usages industrie'!A43</f>
        <v>Usage industriel n°40</v>
      </c>
      <c r="B8108" s="209" t="s">
        <v>637</v>
      </c>
      <c r="C8108" s="209"/>
      <c r="D8108" s="210">
        <f>IF(B$8060&lt;&gt;"",IF(B$8060='Usages industrie'!$K43,'Usages industrie'!J43,0),0)</f>
        <v>0</v>
      </c>
      <c r="E8108" s="210">
        <f t="shared" si="713"/>
        <v>0</v>
      </c>
      <c r="F8108" s="210">
        <f t="shared" si="713"/>
        <v>0</v>
      </c>
      <c r="G8108" s="210">
        <f t="shared" si="713"/>
        <v>0</v>
      </c>
      <c r="H8108" s="210">
        <f t="shared" si="713"/>
        <v>0</v>
      </c>
      <c r="I8108" s="210">
        <f t="shared" si="713"/>
        <v>0</v>
      </c>
      <c r="J8108" s="210">
        <f t="shared" si="713"/>
        <v>0</v>
      </c>
      <c r="K8108" s="210">
        <f t="shared" si="713"/>
        <v>0</v>
      </c>
      <c r="L8108" s="210">
        <f t="shared" si="713"/>
        <v>0</v>
      </c>
      <c r="M8108" s="210">
        <f t="shared" si="713"/>
        <v>0</v>
      </c>
      <c r="N8108" s="210">
        <f t="shared" si="713"/>
        <v>0</v>
      </c>
      <c r="O8108" s="210">
        <f t="shared" si="713"/>
        <v>0</v>
      </c>
      <c r="P8108" s="210">
        <f t="shared" si="713"/>
        <v>0</v>
      </c>
      <c r="Q8108" s="210">
        <f t="shared" si="713"/>
        <v>0</v>
      </c>
      <c r="R8108" s="210">
        <f t="shared" si="713"/>
        <v>0</v>
      </c>
    </row>
    <row r="8109" spans="1:18" hidden="1" outlineLevel="2" x14ac:dyDescent="0.35">
      <c r="A8109" s="209" t="str">
        <f>'Usages industrie'!A44</f>
        <v>Usage industriel n°41</v>
      </c>
      <c r="B8109" s="209" t="s">
        <v>637</v>
      </c>
      <c r="C8109" s="209"/>
      <c r="D8109" s="210">
        <f>IF(B$8060&lt;&gt;"",IF(B$8060='Usages industrie'!$K44,'Usages industrie'!J44,0),0)</f>
        <v>0</v>
      </c>
      <c r="E8109" s="210">
        <f t="shared" ref="E8109:R8118" si="714">$D8109</f>
        <v>0</v>
      </c>
      <c r="F8109" s="210">
        <f t="shared" si="714"/>
        <v>0</v>
      </c>
      <c r="G8109" s="210">
        <f t="shared" si="714"/>
        <v>0</v>
      </c>
      <c r="H8109" s="210">
        <f t="shared" si="714"/>
        <v>0</v>
      </c>
      <c r="I8109" s="210">
        <f t="shared" si="714"/>
        <v>0</v>
      </c>
      <c r="J8109" s="210">
        <f t="shared" si="714"/>
        <v>0</v>
      </c>
      <c r="K8109" s="210">
        <f t="shared" si="714"/>
        <v>0</v>
      </c>
      <c r="L8109" s="210">
        <f t="shared" si="714"/>
        <v>0</v>
      </c>
      <c r="M8109" s="210">
        <f t="shared" si="714"/>
        <v>0</v>
      </c>
      <c r="N8109" s="210">
        <f t="shared" si="714"/>
        <v>0</v>
      </c>
      <c r="O8109" s="210">
        <f t="shared" si="714"/>
        <v>0</v>
      </c>
      <c r="P8109" s="210">
        <f t="shared" si="714"/>
        <v>0</v>
      </c>
      <c r="Q8109" s="210">
        <f t="shared" si="714"/>
        <v>0</v>
      </c>
      <c r="R8109" s="210">
        <f t="shared" si="714"/>
        <v>0</v>
      </c>
    </row>
    <row r="8110" spans="1:18" hidden="1" outlineLevel="2" x14ac:dyDescent="0.35">
      <c r="A8110" s="209" t="str">
        <f>'Usages industrie'!A45</f>
        <v>Usage industriel n°42</v>
      </c>
      <c r="B8110" s="209" t="s">
        <v>637</v>
      </c>
      <c r="C8110" s="209"/>
      <c r="D8110" s="210">
        <f>IF(B$8060&lt;&gt;"",IF(B$8060='Usages industrie'!$K45,'Usages industrie'!J45,0),0)</f>
        <v>0</v>
      </c>
      <c r="E8110" s="210">
        <f t="shared" si="714"/>
        <v>0</v>
      </c>
      <c r="F8110" s="210">
        <f t="shared" si="714"/>
        <v>0</v>
      </c>
      <c r="G8110" s="210">
        <f t="shared" si="714"/>
        <v>0</v>
      </c>
      <c r="H8110" s="210">
        <f t="shared" si="714"/>
        <v>0</v>
      </c>
      <c r="I8110" s="210">
        <f t="shared" si="714"/>
        <v>0</v>
      </c>
      <c r="J8110" s="210">
        <f t="shared" si="714"/>
        <v>0</v>
      </c>
      <c r="K8110" s="210">
        <f t="shared" si="714"/>
        <v>0</v>
      </c>
      <c r="L8110" s="210">
        <f t="shared" si="714"/>
        <v>0</v>
      </c>
      <c r="M8110" s="210">
        <f t="shared" si="714"/>
        <v>0</v>
      </c>
      <c r="N8110" s="210">
        <f t="shared" si="714"/>
        <v>0</v>
      </c>
      <c r="O8110" s="210">
        <f t="shared" si="714"/>
        <v>0</v>
      </c>
      <c r="P8110" s="210">
        <f t="shared" si="714"/>
        <v>0</v>
      </c>
      <c r="Q8110" s="210">
        <f t="shared" si="714"/>
        <v>0</v>
      </c>
      <c r="R8110" s="210">
        <f t="shared" si="714"/>
        <v>0</v>
      </c>
    </row>
    <row r="8111" spans="1:18" hidden="1" outlineLevel="2" x14ac:dyDescent="0.35">
      <c r="A8111" s="209" t="str">
        <f>'Usages industrie'!A46</f>
        <v>Usage industriel n°43</v>
      </c>
      <c r="B8111" s="209" t="s">
        <v>637</v>
      </c>
      <c r="C8111" s="209"/>
      <c r="D8111" s="210">
        <f>IF(B$8060&lt;&gt;"",IF(B$8060='Usages industrie'!$K46,'Usages industrie'!J46,0),0)</f>
        <v>0</v>
      </c>
      <c r="E8111" s="210">
        <f t="shared" si="714"/>
        <v>0</v>
      </c>
      <c r="F8111" s="210">
        <f t="shared" si="714"/>
        <v>0</v>
      </c>
      <c r="G8111" s="210">
        <f t="shared" si="714"/>
        <v>0</v>
      </c>
      <c r="H8111" s="210">
        <f t="shared" si="714"/>
        <v>0</v>
      </c>
      <c r="I8111" s="210">
        <f t="shared" si="714"/>
        <v>0</v>
      </c>
      <c r="J8111" s="210">
        <f t="shared" si="714"/>
        <v>0</v>
      </c>
      <c r="K8111" s="210">
        <f t="shared" si="714"/>
        <v>0</v>
      </c>
      <c r="L8111" s="210">
        <f t="shared" si="714"/>
        <v>0</v>
      </c>
      <c r="M8111" s="210">
        <f t="shared" si="714"/>
        <v>0</v>
      </c>
      <c r="N8111" s="210">
        <f t="shared" si="714"/>
        <v>0</v>
      </c>
      <c r="O8111" s="210">
        <f t="shared" si="714"/>
        <v>0</v>
      </c>
      <c r="P8111" s="210">
        <f t="shared" si="714"/>
        <v>0</v>
      </c>
      <c r="Q8111" s="210">
        <f t="shared" si="714"/>
        <v>0</v>
      </c>
      <c r="R8111" s="210">
        <f t="shared" si="714"/>
        <v>0</v>
      </c>
    </row>
    <row r="8112" spans="1:18" hidden="1" outlineLevel="2" x14ac:dyDescent="0.35">
      <c r="A8112" s="209" t="str">
        <f>'Usages industrie'!A47</f>
        <v>Usage industriel n°44</v>
      </c>
      <c r="B8112" s="209" t="s">
        <v>637</v>
      </c>
      <c r="C8112" s="209"/>
      <c r="D8112" s="210">
        <f>IF(B$8060&lt;&gt;"",IF(B$8060='Usages industrie'!$K47,'Usages industrie'!J47,0),0)</f>
        <v>0</v>
      </c>
      <c r="E8112" s="210">
        <f t="shared" si="714"/>
        <v>0</v>
      </c>
      <c r="F8112" s="210">
        <f t="shared" si="714"/>
        <v>0</v>
      </c>
      <c r="G8112" s="210">
        <f t="shared" si="714"/>
        <v>0</v>
      </c>
      <c r="H8112" s="210">
        <f t="shared" si="714"/>
        <v>0</v>
      </c>
      <c r="I8112" s="210">
        <f t="shared" si="714"/>
        <v>0</v>
      </c>
      <c r="J8112" s="210">
        <f t="shared" si="714"/>
        <v>0</v>
      </c>
      <c r="K8112" s="210">
        <f t="shared" si="714"/>
        <v>0</v>
      </c>
      <c r="L8112" s="210">
        <f t="shared" si="714"/>
        <v>0</v>
      </c>
      <c r="M8112" s="210">
        <f t="shared" si="714"/>
        <v>0</v>
      </c>
      <c r="N8112" s="210">
        <f t="shared" si="714"/>
        <v>0</v>
      </c>
      <c r="O8112" s="210">
        <f t="shared" si="714"/>
        <v>0</v>
      </c>
      <c r="P8112" s="210">
        <f t="shared" si="714"/>
        <v>0</v>
      </c>
      <c r="Q8112" s="210">
        <f t="shared" si="714"/>
        <v>0</v>
      </c>
      <c r="R8112" s="210">
        <f t="shared" si="714"/>
        <v>0</v>
      </c>
    </row>
    <row r="8113" spans="1:18" hidden="1" outlineLevel="2" x14ac:dyDescent="0.35">
      <c r="A8113" s="209" t="str">
        <f>'Usages industrie'!A48</f>
        <v>Usage industriel n°45</v>
      </c>
      <c r="B8113" s="209" t="s">
        <v>637</v>
      </c>
      <c r="C8113" s="209"/>
      <c r="D8113" s="210">
        <f>IF(B$8060&lt;&gt;"",IF(B$8060='Usages industrie'!$K48,'Usages industrie'!J48,0),0)</f>
        <v>0</v>
      </c>
      <c r="E8113" s="210">
        <f t="shared" si="714"/>
        <v>0</v>
      </c>
      <c r="F8113" s="210">
        <f t="shared" si="714"/>
        <v>0</v>
      </c>
      <c r="G8113" s="210">
        <f t="shared" si="714"/>
        <v>0</v>
      </c>
      <c r="H8113" s="210">
        <f t="shared" si="714"/>
        <v>0</v>
      </c>
      <c r="I8113" s="210">
        <f t="shared" si="714"/>
        <v>0</v>
      </c>
      <c r="J8113" s="210">
        <f t="shared" si="714"/>
        <v>0</v>
      </c>
      <c r="K8113" s="210">
        <f t="shared" si="714"/>
        <v>0</v>
      </c>
      <c r="L8113" s="210">
        <f t="shared" si="714"/>
        <v>0</v>
      </c>
      <c r="M8113" s="210">
        <f t="shared" si="714"/>
        <v>0</v>
      </c>
      <c r="N8113" s="210">
        <f t="shared" si="714"/>
        <v>0</v>
      </c>
      <c r="O8113" s="210">
        <f t="shared" si="714"/>
        <v>0</v>
      </c>
      <c r="P8113" s="210">
        <f t="shared" si="714"/>
        <v>0</v>
      </c>
      <c r="Q8113" s="210">
        <f t="shared" si="714"/>
        <v>0</v>
      </c>
      <c r="R8113" s="210">
        <f t="shared" si="714"/>
        <v>0</v>
      </c>
    </row>
    <row r="8114" spans="1:18" hidden="1" outlineLevel="2" x14ac:dyDescent="0.35">
      <c r="A8114" s="209" t="str">
        <f>'Usages industrie'!A49</f>
        <v>Usage industriel n°46</v>
      </c>
      <c r="B8114" s="209" t="s">
        <v>637</v>
      </c>
      <c r="C8114" s="209"/>
      <c r="D8114" s="210">
        <f>IF(B$8060&lt;&gt;"",IF(B$8060='Usages industrie'!$K49,'Usages industrie'!J49,0),0)</f>
        <v>0</v>
      </c>
      <c r="E8114" s="210">
        <f t="shared" si="714"/>
        <v>0</v>
      </c>
      <c r="F8114" s="210">
        <f t="shared" si="714"/>
        <v>0</v>
      </c>
      <c r="G8114" s="210">
        <f t="shared" si="714"/>
        <v>0</v>
      </c>
      <c r="H8114" s="210">
        <f t="shared" si="714"/>
        <v>0</v>
      </c>
      <c r="I8114" s="210">
        <f t="shared" si="714"/>
        <v>0</v>
      </c>
      <c r="J8114" s="210">
        <f t="shared" si="714"/>
        <v>0</v>
      </c>
      <c r="K8114" s="210">
        <f t="shared" si="714"/>
        <v>0</v>
      </c>
      <c r="L8114" s="210">
        <f t="shared" si="714"/>
        <v>0</v>
      </c>
      <c r="M8114" s="210">
        <f t="shared" si="714"/>
        <v>0</v>
      </c>
      <c r="N8114" s="210">
        <f t="shared" si="714"/>
        <v>0</v>
      </c>
      <c r="O8114" s="210">
        <f t="shared" si="714"/>
        <v>0</v>
      </c>
      <c r="P8114" s="210">
        <f t="shared" si="714"/>
        <v>0</v>
      </c>
      <c r="Q8114" s="210">
        <f t="shared" si="714"/>
        <v>0</v>
      </c>
      <c r="R8114" s="210">
        <f t="shared" si="714"/>
        <v>0</v>
      </c>
    </row>
    <row r="8115" spans="1:18" hidden="1" outlineLevel="2" x14ac:dyDescent="0.35">
      <c r="A8115" s="209" t="str">
        <f>'Usages industrie'!A50</f>
        <v>Usage industriel n°47</v>
      </c>
      <c r="B8115" s="209" t="s">
        <v>637</v>
      </c>
      <c r="C8115" s="209"/>
      <c r="D8115" s="210">
        <f>IF(B$8060&lt;&gt;"",IF(B$8060='Usages industrie'!$K50,'Usages industrie'!J50,0),0)</f>
        <v>0</v>
      </c>
      <c r="E8115" s="210">
        <f t="shared" si="714"/>
        <v>0</v>
      </c>
      <c r="F8115" s="210">
        <f t="shared" si="714"/>
        <v>0</v>
      </c>
      <c r="G8115" s="210">
        <f t="shared" si="714"/>
        <v>0</v>
      </c>
      <c r="H8115" s="210">
        <f t="shared" si="714"/>
        <v>0</v>
      </c>
      <c r="I8115" s="210">
        <f t="shared" si="714"/>
        <v>0</v>
      </c>
      <c r="J8115" s="210">
        <f t="shared" si="714"/>
        <v>0</v>
      </c>
      <c r="K8115" s="210">
        <f t="shared" si="714"/>
        <v>0</v>
      </c>
      <c r="L8115" s="210">
        <f t="shared" si="714"/>
        <v>0</v>
      </c>
      <c r="M8115" s="210">
        <f t="shared" si="714"/>
        <v>0</v>
      </c>
      <c r="N8115" s="210">
        <f t="shared" si="714"/>
        <v>0</v>
      </c>
      <c r="O8115" s="210">
        <f t="shared" si="714"/>
        <v>0</v>
      </c>
      <c r="P8115" s="210">
        <f t="shared" si="714"/>
        <v>0</v>
      </c>
      <c r="Q8115" s="210">
        <f t="shared" si="714"/>
        <v>0</v>
      </c>
      <c r="R8115" s="210">
        <f t="shared" si="714"/>
        <v>0</v>
      </c>
    </row>
    <row r="8116" spans="1:18" hidden="1" outlineLevel="2" x14ac:dyDescent="0.35">
      <c r="A8116" s="209" t="str">
        <f>'Usages industrie'!A51</f>
        <v>Usage industriel n°48</v>
      </c>
      <c r="B8116" s="209" t="s">
        <v>637</v>
      </c>
      <c r="C8116" s="209"/>
      <c r="D8116" s="210">
        <f>IF(B$8060&lt;&gt;"",IF(B$8060='Usages industrie'!$K51,'Usages industrie'!J51,0),0)</f>
        <v>0</v>
      </c>
      <c r="E8116" s="210">
        <f t="shared" si="714"/>
        <v>0</v>
      </c>
      <c r="F8116" s="210">
        <f t="shared" si="714"/>
        <v>0</v>
      </c>
      <c r="G8116" s="210">
        <f t="shared" si="714"/>
        <v>0</v>
      </c>
      <c r="H8116" s="210">
        <f t="shared" si="714"/>
        <v>0</v>
      </c>
      <c r="I8116" s="210">
        <f t="shared" si="714"/>
        <v>0</v>
      </c>
      <c r="J8116" s="210">
        <f t="shared" si="714"/>
        <v>0</v>
      </c>
      <c r="K8116" s="210">
        <f t="shared" si="714"/>
        <v>0</v>
      </c>
      <c r="L8116" s="210">
        <f t="shared" si="714"/>
        <v>0</v>
      </c>
      <c r="M8116" s="210">
        <f t="shared" si="714"/>
        <v>0</v>
      </c>
      <c r="N8116" s="210">
        <f t="shared" si="714"/>
        <v>0</v>
      </c>
      <c r="O8116" s="210">
        <f t="shared" si="714"/>
        <v>0</v>
      </c>
      <c r="P8116" s="210">
        <f t="shared" si="714"/>
        <v>0</v>
      </c>
      <c r="Q8116" s="210">
        <f t="shared" si="714"/>
        <v>0</v>
      </c>
      <c r="R8116" s="210">
        <f t="shared" si="714"/>
        <v>0</v>
      </c>
    </row>
    <row r="8117" spans="1:18" hidden="1" outlineLevel="2" x14ac:dyDescent="0.35">
      <c r="A8117" s="209" t="str">
        <f>'Usages industrie'!A52</f>
        <v>Usage industriel n°49</v>
      </c>
      <c r="B8117" s="209" t="s">
        <v>637</v>
      </c>
      <c r="C8117" s="209"/>
      <c r="D8117" s="210">
        <f>IF(B$8060&lt;&gt;"",IF(B$8060='Usages industrie'!$K52,'Usages industrie'!J52,0),0)</f>
        <v>0</v>
      </c>
      <c r="E8117" s="210">
        <f t="shared" si="714"/>
        <v>0</v>
      </c>
      <c r="F8117" s="210">
        <f t="shared" si="714"/>
        <v>0</v>
      </c>
      <c r="G8117" s="210">
        <f t="shared" si="714"/>
        <v>0</v>
      </c>
      <c r="H8117" s="210">
        <f t="shared" si="714"/>
        <v>0</v>
      </c>
      <c r="I8117" s="210">
        <f t="shared" si="714"/>
        <v>0</v>
      </c>
      <c r="J8117" s="210">
        <f t="shared" si="714"/>
        <v>0</v>
      </c>
      <c r="K8117" s="210">
        <f t="shared" si="714"/>
        <v>0</v>
      </c>
      <c r="L8117" s="210">
        <f t="shared" si="714"/>
        <v>0</v>
      </c>
      <c r="M8117" s="210">
        <f t="shared" si="714"/>
        <v>0</v>
      </c>
      <c r="N8117" s="210">
        <f t="shared" si="714"/>
        <v>0</v>
      </c>
      <c r="O8117" s="210">
        <f t="shared" si="714"/>
        <v>0</v>
      </c>
      <c r="P8117" s="210">
        <f t="shared" si="714"/>
        <v>0</v>
      </c>
      <c r="Q8117" s="210">
        <f t="shared" si="714"/>
        <v>0</v>
      </c>
      <c r="R8117" s="210">
        <f t="shared" si="714"/>
        <v>0</v>
      </c>
    </row>
    <row r="8118" spans="1:18" hidden="1" outlineLevel="2" x14ac:dyDescent="0.35">
      <c r="A8118" s="209" t="str">
        <f>'Usages industrie'!A53</f>
        <v>Usage industriel n°50</v>
      </c>
      <c r="B8118" s="209" t="s">
        <v>637</v>
      </c>
      <c r="C8118" s="209"/>
      <c r="D8118" s="210">
        <f>IF(B$8060&lt;&gt;"",IF(B$8060='Usages industrie'!$K53,'Usages industrie'!J53,0),0)</f>
        <v>0</v>
      </c>
      <c r="E8118" s="210">
        <f t="shared" si="714"/>
        <v>0</v>
      </c>
      <c r="F8118" s="210">
        <f t="shared" si="714"/>
        <v>0</v>
      </c>
      <c r="G8118" s="210">
        <f t="shared" si="714"/>
        <v>0</v>
      </c>
      <c r="H8118" s="210">
        <f t="shared" si="714"/>
        <v>0</v>
      </c>
      <c r="I8118" s="210">
        <f t="shared" si="714"/>
        <v>0</v>
      </c>
      <c r="J8118" s="210">
        <f t="shared" si="714"/>
        <v>0</v>
      </c>
      <c r="K8118" s="210">
        <f t="shared" si="714"/>
        <v>0</v>
      </c>
      <c r="L8118" s="210">
        <f t="shared" si="714"/>
        <v>0</v>
      </c>
      <c r="M8118" s="210">
        <f t="shared" si="714"/>
        <v>0</v>
      </c>
      <c r="N8118" s="210">
        <f t="shared" si="714"/>
        <v>0</v>
      </c>
      <c r="O8118" s="210">
        <f t="shared" si="714"/>
        <v>0</v>
      </c>
      <c r="P8118" s="210">
        <f t="shared" si="714"/>
        <v>0</v>
      </c>
      <c r="Q8118" s="210">
        <f t="shared" si="714"/>
        <v>0</v>
      </c>
      <c r="R8118" s="210">
        <f t="shared" si="714"/>
        <v>0</v>
      </c>
    </row>
    <row r="8119" spans="1:18" hidden="1" outlineLevel="1" collapsed="1" x14ac:dyDescent="0.35">
      <c r="A8119" s="209" t="s">
        <v>638</v>
      </c>
      <c r="B8119" s="209"/>
      <c r="C8119" s="209"/>
      <c r="D8119" s="210">
        <f t="shared" ref="D8119:R8119" si="715">SUM(D8069:D8118)</f>
        <v>0</v>
      </c>
      <c r="E8119" s="210">
        <f t="shared" si="715"/>
        <v>0</v>
      </c>
      <c r="F8119" s="210">
        <f t="shared" si="715"/>
        <v>0</v>
      </c>
      <c r="G8119" s="210">
        <f t="shared" si="715"/>
        <v>0</v>
      </c>
      <c r="H8119" s="210">
        <f t="shared" si="715"/>
        <v>0</v>
      </c>
      <c r="I8119" s="210">
        <f t="shared" si="715"/>
        <v>0</v>
      </c>
      <c r="J8119" s="210">
        <f t="shared" si="715"/>
        <v>0</v>
      </c>
      <c r="K8119" s="210">
        <f t="shared" si="715"/>
        <v>0</v>
      </c>
      <c r="L8119" s="210">
        <f t="shared" si="715"/>
        <v>0</v>
      </c>
      <c r="M8119" s="210">
        <f t="shared" si="715"/>
        <v>0</v>
      </c>
      <c r="N8119" s="210">
        <f t="shared" si="715"/>
        <v>0</v>
      </c>
      <c r="O8119" s="210">
        <f t="shared" si="715"/>
        <v>0</v>
      </c>
      <c r="P8119" s="210">
        <f t="shared" si="715"/>
        <v>0</v>
      </c>
      <c r="Q8119" s="210">
        <f t="shared" si="715"/>
        <v>0</v>
      </c>
      <c r="R8119" s="210">
        <f t="shared" si="715"/>
        <v>0</v>
      </c>
    </row>
    <row r="8120" spans="1:18" hidden="1" outlineLevel="2" x14ac:dyDescent="0.35">
      <c r="A8120" s="209" t="str">
        <f>'Usages industrie'!A4</f>
        <v>Usage industriel n°1</v>
      </c>
      <c r="B8120" s="209" t="s">
        <v>639</v>
      </c>
      <c r="C8120" s="209"/>
      <c r="D8120" s="210">
        <f>D8069*'Usages industrie'!$O4*(1+'Usages industrie'!$P4)^(D$8063-$D$8063)/1000</f>
        <v>0</v>
      </c>
      <c r="E8120" s="210">
        <f>E8069*'Usages industrie'!$O4*(1+'Usages industrie'!$P4)^(E$8063-$D$8063)/1000</f>
        <v>0</v>
      </c>
      <c r="F8120" s="210">
        <f>F8069*'Usages industrie'!$O4*(1+'Usages industrie'!$P4)^(F$8063-$D$8063)/1000</f>
        <v>0</v>
      </c>
      <c r="G8120" s="210">
        <f>G8069*'Usages industrie'!$O4*(1+'Usages industrie'!$P4)^(G$8063-$D$8063)/1000</f>
        <v>0</v>
      </c>
      <c r="H8120" s="210">
        <f>H8069*'Usages industrie'!$O4*(1+'Usages industrie'!$P4)^(H$8063-$D$8063)/1000</f>
        <v>0</v>
      </c>
      <c r="I8120" s="210">
        <f>I8069*'Usages industrie'!$O4*(1+'Usages industrie'!$P4)^(I$8063-$D$8063)/1000</f>
        <v>0</v>
      </c>
      <c r="J8120" s="210">
        <f>J8069*'Usages industrie'!$O4*(1+'Usages industrie'!$P4)^(J$8063-$D$8063)/1000</f>
        <v>0</v>
      </c>
      <c r="K8120" s="210">
        <f>K8069*'Usages industrie'!$O4*(1+'Usages industrie'!$P4)^(K$8063-$D$8063)/1000</f>
        <v>0</v>
      </c>
      <c r="L8120" s="210">
        <f>L8069*'Usages industrie'!$O4*(1+'Usages industrie'!$P4)^(L$8063-$D$8063)/1000</f>
        <v>0</v>
      </c>
      <c r="M8120" s="210">
        <f>M8069*'Usages industrie'!$O4*(1+'Usages industrie'!$P4)^(M$8063-$D$8063)/1000</f>
        <v>0</v>
      </c>
      <c r="N8120" s="210">
        <f>N8069*'Usages industrie'!$O4*(1+'Usages industrie'!$P4)^(N$8063-$D$8063)/1000</f>
        <v>0</v>
      </c>
      <c r="O8120" s="210">
        <f>O8069*'Usages industrie'!$O4*(1+'Usages industrie'!$P4)^(O$8063-$D$8063)/1000</f>
        <v>0</v>
      </c>
      <c r="P8120" s="210">
        <f>P8069*'Usages industrie'!$O4*(1+'Usages industrie'!$P4)^(P$8063-$D$8063)/1000</f>
        <v>0</v>
      </c>
      <c r="Q8120" s="210">
        <f>Q8069*'Usages industrie'!$O4*(1+'Usages industrie'!$P4)^(Q$8063-$D$8063)/1000</f>
        <v>0</v>
      </c>
      <c r="R8120" s="210">
        <f>R8069*'Usages industrie'!$O4*(1+'Usages industrie'!$P4)^(R$8063-$D$8063)/1000</f>
        <v>0</v>
      </c>
    </row>
    <row r="8121" spans="1:18" hidden="1" outlineLevel="2" x14ac:dyDescent="0.35">
      <c r="A8121" s="209" t="str">
        <f>'Usages industrie'!A5</f>
        <v>Usage industriel n°2</v>
      </c>
      <c r="B8121" s="209" t="s">
        <v>639</v>
      </c>
      <c r="C8121" s="209"/>
      <c r="D8121" s="210">
        <f>D8070*'Usages industrie'!$O5*(1+'Usages industrie'!$P5)^(D$8063-$D$8063)/1000</f>
        <v>0</v>
      </c>
      <c r="E8121" s="210">
        <f>E8070*'Usages industrie'!$O5*(1+'Usages industrie'!$P5)^(E$8063-$D$8063)/1000</f>
        <v>0</v>
      </c>
      <c r="F8121" s="210">
        <f>F8070*'Usages industrie'!$O5*(1+'Usages industrie'!$P5)^(F$8063-$D$8063)/1000</f>
        <v>0</v>
      </c>
      <c r="G8121" s="210">
        <f>G8070*'Usages industrie'!$O5*(1+'Usages industrie'!$P5)^(G$8063-$D$8063)/1000</f>
        <v>0</v>
      </c>
      <c r="H8121" s="210">
        <f>H8070*'Usages industrie'!$O5*(1+'Usages industrie'!$P5)^(H$8063-$D$8063)/1000</f>
        <v>0</v>
      </c>
      <c r="I8121" s="210">
        <f>I8070*'Usages industrie'!$O5*(1+'Usages industrie'!$P5)^(I$8063-$D$8063)/1000</f>
        <v>0</v>
      </c>
      <c r="J8121" s="210">
        <f>J8070*'Usages industrie'!$O5*(1+'Usages industrie'!$P5)^(J$8063-$D$8063)/1000</f>
        <v>0</v>
      </c>
      <c r="K8121" s="210">
        <f>K8070*'Usages industrie'!$O5*(1+'Usages industrie'!$P5)^(K$8063-$D$8063)/1000</f>
        <v>0</v>
      </c>
      <c r="L8121" s="210">
        <f>L8070*'Usages industrie'!$O5*(1+'Usages industrie'!$P5)^(L$8063-$D$8063)/1000</f>
        <v>0</v>
      </c>
      <c r="M8121" s="210">
        <f>M8070*'Usages industrie'!$O5*(1+'Usages industrie'!$P5)^(M$8063-$D$8063)/1000</f>
        <v>0</v>
      </c>
      <c r="N8121" s="210">
        <f>N8070*'Usages industrie'!$O5*(1+'Usages industrie'!$P5)^(N$8063-$D$8063)/1000</f>
        <v>0</v>
      </c>
      <c r="O8121" s="210">
        <f>O8070*'Usages industrie'!$O5*(1+'Usages industrie'!$P5)^(O$8063-$D$8063)/1000</f>
        <v>0</v>
      </c>
      <c r="P8121" s="210">
        <f>P8070*'Usages industrie'!$O5*(1+'Usages industrie'!$P5)^(P$8063-$D$8063)/1000</f>
        <v>0</v>
      </c>
      <c r="Q8121" s="210">
        <f>Q8070*'Usages industrie'!$O5*(1+'Usages industrie'!$P5)^(Q$8063-$D$8063)/1000</f>
        <v>0</v>
      </c>
      <c r="R8121" s="210">
        <f>R8070*'Usages industrie'!$O5*(1+'Usages industrie'!$P5)^(R$8063-$D$8063)/1000</f>
        <v>0</v>
      </c>
    </row>
    <row r="8122" spans="1:18" hidden="1" outlineLevel="2" x14ac:dyDescent="0.35">
      <c r="A8122" s="209" t="str">
        <f>'Usages industrie'!A6</f>
        <v>Usage industriel n°3</v>
      </c>
      <c r="B8122" s="209" t="s">
        <v>639</v>
      </c>
      <c r="C8122" s="209"/>
      <c r="D8122" s="210">
        <f>D8071*'Usages industrie'!$O6*(1+'Usages industrie'!$P6)^(D$8063-$D$8063)/1000</f>
        <v>0</v>
      </c>
      <c r="E8122" s="210">
        <f>E8071*'Usages industrie'!$O6*(1+'Usages industrie'!$P6)^(E$8063-$D$8063)/1000</f>
        <v>0</v>
      </c>
      <c r="F8122" s="210">
        <f>F8071*'Usages industrie'!$O6*(1+'Usages industrie'!$P6)^(F$8063-$D$8063)/1000</f>
        <v>0</v>
      </c>
      <c r="G8122" s="210">
        <f>G8071*'Usages industrie'!$O6*(1+'Usages industrie'!$P6)^(G$8063-$D$8063)/1000</f>
        <v>0</v>
      </c>
      <c r="H8122" s="210">
        <f>H8071*'Usages industrie'!$O6*(1+'Usages industrie'!$P6)^(H$8063-$D$8063)/1000</f>
        <v>0</v>
      </c>
      <c r="I8122" s="210">
        <f>I8071*'Usages industrie'!$O6*(1+'Usages industrie'!$P6)^(I$8063-$D$8063)/1000</f>
        <v>0</v>
      </c>
      <c r="J8122" s="210">
        <f>J8071*'Usages industrie'!$O6*(1+'Usages industrie'!$P6)^(J$8063-$D$8063)/1000</f>
        <v>0</v>
      </c>
      <c r="K8122" s="210">
        <f>K8071*'Usages industrie'!$O6*(1+'Usages industrie'!$P6)^(K$8063-$D$8063)/1000</f>
        <v>0</v>
      </c>
      <c r="L8122" s="210">
        <f>L8071*'Usages industrie'!$O6*(1+'Usages industrie'!$P6)^(L$8063-$D$8063)/1000</f>
        <v>0</v>
      </c>
      <c r="M8122" s="210">
        <f>M8071*'Usages industrie'!$O6*(1+'Usages industrie'!$P6)^(M$8063-$D$8063)/1000</f>
        <v>0</v>
      </c>
      <c r="N8122" s="210">
        <f>N8071*'Usages industrie'!$O6*(1+'Usages industrie'!$P6)^(N$8063-$D$8063)/1000</f>
        <v>0</v>
      </c>
      <c r="O8122" s="210">
        <f>O8071*'Usages industrie'!$O6*(1+'Usages industrie'!$P6)^(O$8063-$D$8063)/1000</f>
        <v>0</v>
      </c>
      <c r="P8122" s="210">
        <f>P8071*'Usages industrie'!$O6*(1+'Usages industrie'!$P6)^(P$8063-$D$8063)/1000</f>
        <v>0</v>
      </c>
      <c r="Q8122" s="210">
        <f>Q8071*'Usages industrie'!$O6*(1+'Usages industrie'!$P6)^(Q$8063-$D$8063)/1000</f>
        <v>0</v>
      </c>
      <c r="R8122" s="210">
        <f>R8071*'Usages industrie'!$O6*(1+'Usages industrie'!$P6)^(R$8063-$D$8063)/1000</f>
        <v>0</v>
      </c>
    </row>
    <row r="8123" spans="1:18" hidden="1" outlineLevel="2" x14ac:dyDescent="0.35">
      <c r="A8123" s="209" t="str">
        <f>'Usages industrie'!A7</f>
        <v>Usage industriel n°4</v>
      </c>
      <c r="B8123" s="209" t="s">
        <v>639</v>
      </c>
      <c r="C8123" s="209"/>
      <c r="D8123" s="210">
        <f>D8072*'Usages industrie'!$O7*(1+'Usages industrie'!$P7)^(D$8063-$D$8063)/1000</f>
        <v>0</v>
      </c>
      <c r="E8123" s="210">
        <f>E8072*'Usages industrie'!$O7*(1+'Usages industrie'!$P7)^(E$8063-$D$8063)/1000</f>
        <v>0</v>
      </c>
      <c r="F8123" s="210">
        <f>F8072*'Usages industrie'!$O7*(1+'Usages industrie'!$P7)^(F$8063-$D$8063)/1000</f>
        <v>0</v>
      </c>
      <c r="G8123" s="210">
        <f>G8072*'Usages industrie'!$O7*(1+'Usages industrie'!$P7)^(G$8063-$D$8063)/1000</f>
        <v>0</v>
      </c>
      <c r="H8123" s="210">
        <f>H8072*'Usages industrie'!$O7*(1+'Usages industrie'!$P7)^(H$8063-$D$8063)/1000</f>
        <v>0</v>
      </c>
      <c r="I8123" s="210">
        <f>I8072*'Usages industrie'!$O7*(1+'Usages industrie'!$P7)^(I$8063-$D$8063)/1000</f>
        <v>0</v>
      </c>
      <c r="J8123" s="210">
        <f>J8072*'Usages industrie'!$O7*(1+'Usages industrie'!$P7)^(J$8063-$D$8063)/1000</f>
        <v>0</v>
      </c>
      <c r="K8123" s="210">
        <f>K8072*'Usages industrie'!$O7*(1+'Usages industrie'!$P7)^(K$8063-$D$8063)/1000</f>
        <v>0</v>
      </c>
      <c r="L8123" s="210">
        <f>L8072*'Usages industrie'!$O7*(1+'Usages industrie'!$P7)^(L$8063-$D$8063)/1000</f>
        <v>0</v>
      </c>
      <c r="M8123" s="210">
        <f>M8072*'Usages industrie'!$O7*(1+'Usages industrie'!$P7)^(M$8063-$D$8063)/1000</f>
        <v>0</v>
      </c>
      <c r="N8123" s="210">
        <f>N8072*'Usages industrie'!$O7*(1+'Usages industrie'!$P7)^(N$8063-$D$8063)/1000</f>
        <v>0</v>
      </c>
      <c r="O8123" s="210">
        <f>O8072*'Usages industrie'!$O7*(1+'Usages industrie'!$P7)^(O$8063-$D$8063)/1000</f>
        <v>0</v>
      </c>
      <c r="P8123" s="210">
        <f>P8072*'Usages industrie'!$O7*(1+'Usages industrie'!$P7)^(P$8063-$D$8063)/1000</f>
        <v>0</v>
      </c>
      <c r="Q8123" s="210">
        <f>Q8072*'Usages industrie'!$O7*(1+'Usages industrie'!$P7)^(Q$8063-$D$8063)/1000</f>
        <v>0</v>
      </c>
      <c r="R8123" s="210">
        <f>R8072*'Usages industrie'!$O7*(1+'Usages industrie'!$P7)^(R$8063-$D$8063)/1000</f>
        <v>0</v>
      </c>
    </row>
    <row r="8124" spans="1:18" hidden="1" outlineLevel="2" x14ac:dyDescent="0.35">
      <c r="A8124" s="209" t="str">
        <f>'Usages industrie'!A8</f>
        <v>Usage industriel n°5</v>
      </c>
      <c r="B8124" s="209" t="s">
        <v>639</v>
      </c>
      <c r="C8124" s="209"/>
      <c r="D8124" s="210">
        <f>D8073*'Usages industrie'!$O8*(1+'Usages industrie'!$P8)^(D$8063-$D$8063)/1000</f>
        <v>0</v>
      </c>
      <c r="E8124" s="210">
        <f>E8073*'Usages industrie'!$O8*(1+'Usages industrie'!$P8)^(E$8063-$D$8063)/1000</f>
        <v>0</v>
      </c>
      <c r="F8124" s="210">
        <f>F8073*'Usages industrie'!$O8*(1+'Usages industrie'!$P8)^(F$8063-$D$8063)/1000</f>
        <v>0</v>
      </c>
      <c r="G8124" s="210">
        <f>G8073*'Usages industrie'!$O8*(1+'Usages industrie'!$P8)^(G$8063-$D$8063)/1000</f>
        <v>0</v>
      </c>
      <c r="H8124" s="210">
        <f>H8073*'Usages industrie'!$O8*(1+'Usages industrie'!$P8)^(H$8063-$D$8063)/1000</f>
        <v>0</v>
      </c>
      <c r="I8124" s="210">
        <f>I8073*'Usages industrie'!$O8*(1+'Usages industrie'!$P8)^(I$8063-$D$8063)/1000</f>
        <v>0</v>
      </c>
      <c r="J8124" s="210">
        <f>J8073*'Usages industrie'!$O8*(1+'Usages industrie'!$P8)^(J$8063-$D$8063)/1000</f>
        <v>0</v>
      </c>
      <c r="K8124" s="210">
        <f>K8073*'Usages industrie'!$O8*(1+'Usages industrie'!$P8)^(K$8063-$D$8063)/1000</f>
        <v>0</v>
      </c>
      <c r="L8124" s="210">
        <f>L8073*'Usages industrie'!$O8*(1+'Usages industrie'!$P8)^(L$8063-$D$8063)/1000</f>
        <v>0</v>
      </c>
      <c r="M8124" s="210">
        <f>M8073*'Usages industrie'!$O8*(1+'Usages industrie'!$P8)^(M$8063-$D$8063)/1000</f>
        <v>0</v>
      </c>
      <c r="N8124" s="210">
        <f>N8073*'Usages industrie'!$O8*(1+'Usages industrie'!$P8)^(N$8063-$D$8063)/1000</f>
        <v>0</v>
      </c>
      <c r="O8124" s="210">
        <f>O8073*'Usages industrie'!$O8*(1+'Usages industrie'!$P8)^(O$8063-$D$8063)/1000</f>
        <v>0</v>
      </c>
      <c r="P8124" s="210">
        <f>P8073*'Usages industrie'!$O8*(1+'Usages industrie'!$P8)^(P$8063-$D$8063)/1000</f>
        <v>0</v>
      </c>
      <c r="Q8124" s="210">
        <f>Q8073*'Usages industrie'!$O8*(1+'Usages industrie'!$P8)^(Q$8063-$D$8063)/1000</f>
        <v>0</v>
      </c>
      <c r="R8124" s="210">
        <f>R8073*'Usages industrie'!$O8*(1+'Usages industrie'!$P8)^(R$8063-$D$8063)/1000</f>
        <v>0</v>
      </c>
    </row>
    <row r="8125" spans="1:18" hidden="1" outlineLevel="2" x14ac:dyDescent="0.35">
      <c r="A8125" s="209" t="str">
        <f>'Usages industrie'!A9</f>
        <v>Usage industriel n°6</v>
      </c>
      <c r="B8125" s="209" t="s">
        <v>639</v>
      </c>
      <c r="C8125" s="209"/>
      <c r="D8125" s="210">
        <f>D8074*'Usages industrie'!$O9*(1+'Usages industrie'!$P9)^(D$8063-$D$8063)/1000</f>
        <v>0</v>
      </c>
      <c r="E8125" s="210">
        <f>E8074*'Usages industrie'!$O9*(1+'Usages industrie'!$P9)^(E$8063-$D$8063)/1000</f>
        <v>0</v>
      </c>
      <c r="F8125" s="210">
        <f>F8074*'Usages industrie'!$O9*(1+'Usages industrie'!$P9)^(F$8063-$D$8063)/1000</f>
        <v>0</v>
      </c>
      <c r="G8125" s="210">
        <f>G8074*'Usages industrie'!$O9*(1+'Usages industrie'!$P9)^(G$8063-$D$8063)/1000</f>
        <v>0</v>
      </c>
      <c r="H8125" s="210">
        <f>H8074*'Usages industrie'!$O9*(1+'Usages industrie'!$P9)^(H$8063-$D$8063)/1000</f>
        <v>0</v>
      </c>
      <c r="I8125" s="210">
        <f>I8074*'Usages industrie'!$O9*(1+'Usages industrie'!$P9)^(I$8063-$D$8063)/1000</f>
        <v>0</v>
      </c>
      <c r="J8125" s="210">
        <f>J8074*'Usages industrie'!$O9*(1+'Usages industrie'!$P9)^(J$8063-$D$8063)/1000</f>
        <v>0</v>
      </c>
      <c r="K8125" s="210">
        <f>K8074*'Usages industrie'!$O9*(1+'Usages industrie'!$P9)^(K$8063-$D$8063)/1000</f>
        <v>0</v>
      </c>
      <c r="L8125" s="210">
        <f>L8074*'Usages industrie'!$O9*(1+'Usages industrie'!$P9)^(L$8063-$D$8063)/1000</f>
        <v>0</v>
      </c>
      <c r="M8125" s="210">
        <f>M8074*'Usages industrie'!$O9*(1+'Usages industrie'!$P9)^(M$8063-$D$8063)/1000</f>
        <v>0</v>
      </c>
      <c r="N8125" s="210">
        <f>N8074*'Usages industrie'!$O9*(1+'Usages industrie'!$P9)^(N$8063-$D$8063)/1000</f>
        <v>0</v>
      </c>
      <c r="O8125" s="210">
        <f>O8074*'Usages industrie'!$O9*(1+'Usages industrie'!$P9)^(O$8063-$D$8063)/1000</f>
        <v>0</v>
      </c>
      <c r="P8125" s="210">
        <f>P8074*'Usages industrie'!$O9*(1+'Usages industrie'!$P9)^(P$8063-$D$8063)/1000</f>
        <v>0</v>
      </c>
      <c r="Q8125" s="210">
        <f>Q8074*'Usages industrie'!$O9*(1+'Usages industrie'!$P9)^(Q$8063-$D$8063)/1000</f>
        <v>0</v>
      </c>
      <c r="R8125" s="210">
        <f>R8074*'Usages industrie'!$O9*(1+'Usages industrie'!$P9)^(R$8063-$D$8063)/1000</f>
        <v>0</v>
      </c>
    </row>
    <row r="8126" spans="1:18" hidden="1" outlineLevel="2" x14ac:dyDescent="0.35">
      <c r="A8126" s="209" t="str">
        <f>'Usages industrie'!A10</f>
        <v>Usage industriel n°7</v>
      </c>
      <c r="B8126" s="209" t="s">
        <v>639</v>
      </c>
      <c r="C8126" s="209"/>
      <c r="D8126" s="210">
        <f>D8075*'Usages industrie'!$O10*(1+'Usages industrie'!$P10)^(D$8063-$D$8063)/1000</f>
        <v>0</v>
      </c>
      <c r="E8126" s="210">
        <f>E8075*'Usages industrie'!$O10*(1+'Usages industrie'!$P10)^(E$8063-$D$8063)/1000</f>
        <v>0</v>
      </c>
      <c r="F8126" s="210">
        <f>F8075*'Usages industrie'!$O10*(1+'Usages industrie'!$P10)^(F$8063-$D$8063)/1000</f>
        <v>0</v>
      </c>
      <c r="G8126" s="210">
        <f>G8075*'Usages industrie'!$O10*(1+'Usages industrie'!$P10)^(G$8063-$D$8063)/1000</f>
        <v>0</v>
      </c>
      <c r="H8126" s="210">
        <f>H8075*'Usages industrie'!$O10*(1+'Usages industrie'!$P10)^(H$8063-$D$8063)/1000</f>
        <v>0</v>
      </c>
      <c r="I8126" s="210">
        <f>I8075*'Usages industrie'!$O10*(1+'Usages industrie'!$P10)^(I$8063-$D$8063)/1000</f>
        <v>0</v>
      </c>
      <c r="J8126" s="210">
        <f>J8075*'Usages industrie'!$O10*(1+'Usages industrie'!$P10)^(J$8063-$D$8063)/1000</f>
        <v>0</v>
      </c>
      <c r="K8126" s="210">
        <f>K8075*'Usages industrie'!$O10*(1+'Usages industrie'!$P10)^(K$8063-$D$8063)/1000</f>
        <v>0</v>
      </c>
      <c r="L8126" s="210">
        <f>L8075*'Usages industrie'!$O10*(1+'Usages industrie'!$P10)^(L$8063-$D$8063)/1000</f>
        <v>0</v>
      </c>
      <c r="M8126" s="210">
        <f>M8075*'Usages industrie'!$O10*(1+'Usages industrie'!$P10)^(M$8063-$D$8063)/1000</f>
        <v>0</v>
      </c>
      <c r="N8126" s="210">
        <f>N8075*'Usages industrie'!$O10*(1+'Usages industrie'!$P10)^(N$8063-$D$8063)/1000</f>
        <v>0</v>
      </c>
      <c r="O8126" s="210">
        <f>O8075*'Usages industrie'!$O10*(1+'Usages industrie'!$P10)^(O$8063-$D$8063)/1000</f>
        <v>0</v>
      </c>
      <c r="P8126" s="210">
        <f>P8075*'Usages industrie'!$O10*(1+'Usages industrie'!$P10)^(P$8063-$D$8063)/1000</f>
        <v>0</v>
      </c>
      <c r="Q8126" s="210">
        <f>Q8075*'Usages industrie'!$O10*(1+'Usages industrie'!$P10)^(Q$8063-$D$8063)/1000</f>
        <v>0</v>
      </c>
      <c r="R8126" s="210">
        <f>R8075*'Usages industrie'!$O10*(1+'Usages industrie'!$P10)^(R$8063-$D$8063)/1000</f>
        <v>0</v>
      </c>
    </row>
    <row r="8127" spans="1:18" hidden="1" outlineLevel="2" x14ac:dyDescent="0.35">
      <c r="A8127" s="209" t="str">
        <f>'Usages industrie'!A11</f>
        <v>Usage industriel n°8</v>
      </c>
      <c r="B8127" s="209" t="s">
        <v>639</v>
      </c>
      <c r="C8127" s="209"/>
      <c r="D8127" s="210">
        <f>D8076*'Usages industrie'!$O11*(1+'Usages industrie'!$P11)^(D$8063-$D$8063)/1000</f>
        <v>0</v>
      </c>
      <c r="E8127" s="210">
        <f>E8076*'Usages industrie'!$O11*(1+'Usages industrie'!$P11)^(E$8063-$D$8063)/1000</f>
        <v>0</v>
      </c>
      <c r="F8127" s="210">
        <f>F8076*'Usages industrie'!$O11*(1+'Usages industrie'!$P11)^(F$8063-$D$8063)/1000</f>
        <v>0</v>
      </c>
      <c r="G8127" s="210">
        <f>G8076*'Usages industrie'!$O11*(1+'Usages industrie'!$P11)^(G$8063-$D$8063)/1000</f>
        <v>0</v>
      </c>
      <c r="H8127" s="210">
        <f>H8076*'Usages industrie'!$O11*(1+'Usages industrie'!$P11)^(H$8063-$D$8063)/1000</f>
        <v>0</v>
      </c>
      <c r="I8127" s="210">
        <f>I8076*'Usages industrie'!$O11*(1+'Usages industrie'!$P11)^(I$8063-$D$8063)/1000</f>
        <v>0</v>
      </c>
      <c r="J8127" s="210">
        <f>J8076*'Usages industrie'!$O11*(1+'Usages industrie'!$P11)^(J$8063-$D$8063)/1000</f>
        <v>0</v>
      </c>
      <c r="K8127" s="210">
        <f>K8076*'Usages industrie'!$O11*(1+'Usages industrie'!$P11)^(K$8063-$D$8063)/1000</f>
        <v>0</v>
      </c>
      <c r="L8127" s="210">
        <f>L8076*'Usages industrie'!$O11*(1+'Usages industrie'!$P11)^(L$8063-$D$8063)/1000</f>
        <v>0</v>
      </c>
      <c r="M8127" s="210">
        <f>M8076*'Usages industrie'!$O11*(1+'Usages industrie'!$P11)^(M$8063-$D$8063)/1000</f>
        <v>0</v>
      </c>
      <c r="N8127" s="210">
        <f>N8076*'Usages industrie'!$O11*(1+'Usages industrie'!$P11)^(N$8063-$D$8063)/1000</f>
        <v>0</v>
      </c>
      <c r="O8127" s="210">
        <f>O8076*'Usages industrie'!$O11*(1+'Usages industrie'!$P11)^(O$8063-$D$8063)/1000</f>
        <v>0</v>
      </c>
      <c r="P8127" s="210">
        <f>P8076*'Usages industrie'!$O11*(1+'Usages industrie'!$P11)^(P$8063-$D$8063)/1000</f>
        <v>0</v>
      </c>
      <c r="Q8127" s="210">
        <f>Q8076*'Usages industrie'!$O11*(1+'Usages industrie'!$P11)^(Q$8063-$D$8063)/1000</f>
        <v>0</v>
      </c>
      <c r="R8127" s="210">
        <f>R8076*'Usages industrie'!$O11*(1+'Usages industrie'!$P11)^(R$8063-$D$8063)/1000</f>
        <v>0</v>
      </c>
    </row>
    <row r="8128" spans="1:18" hidden="1" outlineLevel="2" x14ac:dyDescent="0.35">
      <c r="A8128" s="209" t="str">
        <f>'Usages industrie'!A12</f>
        <v>Usage industriel n°9</v>
      </c>
      <c r="B8128" s="209" t="s">
        <v>639</v>
      </c>
      <c r="C8128" s="209"/>
      <c r="D8128" s="210">
        <f>D8077*'Usages industrie'!$O12*(1+'Usages industrie'!$P12)^(D$8063-$D$8063)/1000</f>
        <v>0</v>
      </c>
      <c r="E8128" s="210">
        <f>E8077*'Usages industrie'!$O12*(1+'Usages industrie'!$P12)^(E$8063-$D$8063)/1000</f>
        <v>0</v>
      </c>
      <c r="F8128" s="210">
        <f>F8077*'Usages industrie'!$O12*(1+'Usages industrie'!$P12)^(F$8063-$D$8063)/1000</f>
        <v>0</v>
      </c>
      <c r="G8128" s="210">
        <f>G8077*'Usages industrie'!$O12*(1+'Usages industrie'!$P12)^(G$8063-$D$8063)/1000</f>
        <v>0</v>
      </c>
      <c r="H8128" s="210">
        <f>H8077*'Usages industrie'!$O12*(1+'Usages industrie'!$P12)^(H$8063-$D$8063)/1000</f>
        <v>0</v>
      </c>
      <c r="I8128" s="210">
        <f>I8077*'Usages industrie'!$O12*(1+'Usages industrie'!$P12)^(I$8063-$D$8063)/1000</f>
        <v>0</v>
      </c>
      <c r="J8128" s="210">
        <f>J8077*'Usages industrie'!$O12*(1+'Usages industrie'!$P12)^(J$8063-$D$8063)/1000</f>
        <v>0</v>
      </c>
      <c r="K8128" s="210">
        <f>K8077*'Usages industrie'!$O12*(1+'Usages industrie'!$P12)^(K$8063-$D$8063)/1000</f>
        <v>0</v>
      </c>
      <c r="L8128" s="210">
        <f>L8077*'Usages industrie'!$O12*(1+'Usages industrie'!$P12)^(L$8063-$D$8063)/1000</f>
        <v>0</v>
      </c>
      <c r="M8128" s="210">
        <f>M8077*'Usages industrie'!$O12*(1+'Usages industrie'!$P12)^(M$8063-$D$8063)/1000</f>
        <v>0</v>
      </c>
      <c r="N8128" s="210">
        <f>N8077*'Usages industrie'!$O12*(1+'Usages industrie'!$P12)^(N$8063-$D$8063)/1000</f>
        <v>0</v>
      </c>
      <c r="O8128" s="210">
        <f>O8077*'Usages industrie'!$O12*(1+'Usages industrie'!$P12)^(O$8063-$D$8063)/1000</f>
        <v>0</v>
      </c>
      <c r="P8128" s="210">
        <f>P8077*'Usages industrie'!$O12*(1+'Usages industrie'!$P12)^(P$8063-$D$8063)/1000</f>
        <v>0</v>
      </c>
      <c r="Q8128" s="210">
        <f>Q8077*'Usages industrie'!$O12*(1+'Usages industrie'!$P12)^(Q$8063-$D$8063)/1000</f>
        <v>0</v>
      </c>
      <c r="R8128" s="210">
        <f>R8077*'Usages industrie'!$O12*(1+'Usages industrie'!$P12)^(R$8063-$D$8063)/1000</f>
        <v>0</v>
      </c>
    </row>
    <row r="8129" spans="1:18" hidden="1" outlineLevel="2" x14ac:dyDescent="0.35">
      <c r="A8129" s="209" t="str">
        <f>'Usages industrie'!A13</f>
        <v>Usage industriel n°10</v>
      </c>
      <c r="B8129" s="209" t="s">
        <v>639</v>
      </c>
      <c r="C8129" s="209"/>
      <c r="D8129" s="210">
        <f>D8078*'Usages industrie'!$O13*(1+'Usages industrie'!$P13)^(D$8063-$D$8063)/1000</f>
        <v>0</v>
      </c>
      <c r="E8129" s="210">
        <f>E8078*'Usages industrie'!$O13*(1+'Usages industrie'!$P13)^(E$8063-$D$8063)/1000</f>
        <v>0</v>
      </c>
      <c r="F8129" s="210">
        <f>F8078*'Usages industrie'!$O13*(1+'Usages industrie'!$P13)^(F$8063-$D$8063)/1000</f>
        <v>0</v>
      </c>
      <c r="G8129" s="210">
        <f>G8078*'Usages industrie'!$O13*(1+'Usages industrie'!$P13)^(G$8063-$D$8063)/1000</f>
        <v>0</v>
      </c>
      <c r="H8129" s="210">
        <f>H8078*'Usages industrie'!$O13*(1+'Usages industrie'!$P13)^(H$8063-$D$8063)/1000</f>
        <v>0</v>
      </c>
      <c r="I8129" s="210">
        <f>I8078*'Usages industrie'!$O13*(1+'Usages industrie'!$P13)^(I$8063-$D$8063)/1000</f>
        <v>0</v>
      </c>
      <c r="J8129" s="210">
        <f>J8078*'Usages industrie'!$O13*(1+'Usages industrie'!$P13)^(J$8063-$D$8063)/1000</f>
        <v>0</v>
      </c>
      <c r="K8129" s="210">
        <f>K8078*'Usages industrie'!$O13*(1+'Usages industrie'!$P13)^(K$8063-$D$8063)/1000</f>
        <v>0</v>
      </c>
      <c r="L8129" s="210">
        <f>L8078*'Usages industrie'!$O13*(1+'Usages industrie'!$P13)^(L$8063-$D$8063)/1000</f>
        <v>0</v>
      </c>
      <c r="M8129" s="210">
        <f>M8078*'Usages industrie'!$O13*(1+'Usages industrie'!$P13)^(M$8063-$D$8063)/1000</f>
        <v>0</v>
      </c>
      <c r="N8129" s="210">
        <f>N8078*'Usages industrie'!$O13*(1+'Usages industrie'!$P13)^(N$8063-$D$8063)/1000</f>
        <v>0</v>
      </c>
      <c r="O8129" s="210">
        <f>O8078*'Usages industrie'!$O13*(1+'Usages industrie'!$P13)^(O$8063-$D$8063)/1000</f>
        <v>0</v>
      </c>
      <c r="P8129" s="210">
        <f>P8078*'Usages industrie'!$O13*(1+'Usages industrie'!$P13)^(P$8063-$D$8063)/1000</f>
        <v>0</v>
      </c>
      <c r="Q8129" s="210">
        <f>Q8078*'Usages industrie'!$O13*(1+'Usages industrie'!$P13)^(Q$8063-$D$8063)/1000</f>
        <v>0</v>
      </c>
      <c r="R8129" s="210">
        <f>R8078*'Usages industrie'!$O13*(1+'Usages industrie'!$P13)^(R$8063-$D$8063)/1000</f>
        <v>0</v>
      </c>
    </row>
    <row r="8130" spans="1:18" hidden="1" outlineLevel="2" x14ac:dyDescent="0.35">
      <c r="A8130" s="209" t="str">
        <f>'Usages industrie'!A14</f>
        <v>Usage industriel n°11</v>
      </c>
      <c r="B8130" s="209" t="s">
        <v>639</v>
      </c>
      <c r="C8130" s="209"/>
      <c r="D8130" s="210">
        <f>D8079*'Usages industrie'!$O14*(1+'Usages industrie'!$P14)^(D$8063-$D$8063)/1000</f>
        <v>0</v>
      </c>
      <c r="E8130" s="210">
        <f>E8079*'Usages industrie'!$O14*(1+'Usages industrie'!$P14)^(E$8063-$D$8063)/1000</f>
        <v>0</v>
      </c>
      <c r="F8130" s="210">
        <f>F8079*'Usages industrie'!$O14*(1+'Usages industrie'!$P14)^(F$8063-$D$8063)/1000</f>
        <v>0</v>
      </c>
      <c r="G8130" s="210">
        <f>G8079*'Usages industrie'!$O14*(1+'Usages industrie'!$P14)^(G$8063-$D$8063)/1000</f>
        <v>0</v>
      </c>
      <c r="H8130" s="210">
        <f>H8079*'Usages industrie'!$O14*(1+'Usages industrie'!$P14)^(H$8063-$D$8063)/1000</f>
        <v>0</v>
      </c>
      <c r="I8130" s="210">
        <f>I8079*'Usages industrie'!$O14*(1+'Usages industrie'!$P14)^(I$8063-$D$8063)/1000</f>
        <v>0</v>
      </c>
      <c r="J8130" s="210">
        <f>J8079*'Usages industrie'!$O14*(1+'Usages industrie'!$P14)^(J$8063-$D$8063)/1000</f>
        <v>0</v>
      </c>
      <c r="K8130" s="210">
        <f>K8079*'Usages industrie'!$O14*(1+'Usages industrie'!$P14)^(K$8063-$D$8063)/1000</f>
        <v>0</v>
      </c>
      <c r="L8130" s="210">
        <f>L8079*'Usages industrie'!$O14*(1+'Usages industrie'!$P14)^(L$8063-$D$8063)/1000</f>
        <v>0</v>
      </c>
      <c r="M8130" s="210">
        <f>M8079*'Usages industrie'!$O14*(1+'Usages industrie'!$P14)^(M$8063-$D$8063)/1000</f>
        <v>0</v>
      </c>
      <c r="N8130" s="210">
        <f>N8079*'Usages industrie'!$O14*(1+'Usages industrie'!$P14)^(N$8063-$D$8063)/1000</f>
        <v>0</v>
      </c>
      <c r="O8130" s="210">
        <f>O8079*'Usages industrie'!$O14*(1+'Usages industrie'!$P14)^(O$8063-$D$8063)/1000</f>
        <v>0</v>
      </c>
      <c r="P8130" s="210">
        <f>P8079*'Usages industrie'!$O14*(1+'Usages industrie'!$P14)^(P$8063-$D$8063)/1000</f>
        <v>0</v>
      </c>
      <c r="Q8130" s="210">
        <f>Q8079*'Usages industrie'!$O14*(1+'Usages industrie'!$P14)^(Q$8063-$D$8063)/1000</f>
        <v>0</v>
      </c>
      <c r="R8130" s="210">
        <f>R8079*'Usages industrie'!$O14*(1+'Usages industrie'!$P14)^(R$8063-$D$8063)/1000</f>
        <v>0</v>
      </c>
    </row>
    <row r="8131" spans="1:18" hidden="1" outlineLevel="2" x14ac:dyDescent="0.35">
      <c r="A8131" s="209" t="str">
        <f>'Usages industrie'!A15</f>
        <v>Usage industriel n°12</v>
      </c>
      <c r="B8131" s="209" t="s">
        <v>639</v>
      </c>
      <c r="C8131" s="209"/>
      <c r="D8131" s="210">
        <f>D8080*'Usages industrie'!$O15*(1+'Usages industrie'!$P15)^(D$8063-$D$8063)/1000</f>
        <v>0</v>
      </c>
      <c r="E8131" s="210">
        <f>E8080*'Usages industrie'!$O15*(1+'Usages industrie'!$P15)^(E$8063-$D$8063)/1000</f>
        <v>0</v>
      </c>
      <c r="F8131" s="210">
        <f>F8080*'Usages industrie'!$O15*(1+'Usages industrie'!$P15)^(F$8063-$D$8063)/1000</f>
        <v>0</v>
      </c>
      <c r="G8131" s="210">
        <f>G8080*'Usages industrie'!$O15*(1+'Usages industrie'!$P15)^(G$8063-$D$8063)/1000</f>
        <v>0</v>
      </c>
      <c r="H8131" s="210">
        <f>H8080*'Usages industrie'!$O15*(1+'Usages industrie'!$P15)^(H$8063-$D$8063)/1000</f>
        <v>0</v>
      </c>
      <c r="I8131" s="210">
        <f>I8080*'Usages industrie'!$O15*(1+'Usages industrie'!$P15)^(I$8063-$D$8063)/1000</f>
        <v>0</v>
      </c>
      <c r="J8131" s="210">
        <f>J8080*'Usages industrie'!$O15*(1+'Usages industrie'!$P15)^(J$8063-$D$8063)/1000</f>
        <v>0</v>
      </c>
      <c r="K8131" s="210">
        <f>K8080*'Usages industrie'!$O15*(1+'Usages industrie'!$P15)^(K$8063-$D$8063)/1000</f>
        <v>0</v>
      </c>
      <c r="L8131" s="210">
        <f>L8080*'Usages industrie'!$O15*(1+'Usages industrie'!$P15)^(L$8063-$D$8063)/1000</f>
        <v>0</v>
      </c>
      <c r="M8131" s="210">
        <f>M8080*'Usages industrie'!$O15*(1+'Usages industrie'!$P15)^(M$8063-$D$8063)/1000</f>
        <v>0</v>
      </c>
      <c r="N8131" s="210">
        <f>N8080*'Usages industrie'!$O15*(1+'Usages industrie'!$P15)^(N$8063-$D$8063)/1000</f>
        <v>0</v>
      </c>
      <c r="O8131" s="210">
        <f>O8080*'Usages industrie'!$O15*(1+'Usages industrie'!$P15)^(O$8063-$D$8063)/1000</f>
        <v>0</v>
      </c>
      <c r="P8131" s="210">
        <f>P8080*'Usages industrie'!$O15*(1+'Usages industrie'!$P15)^(P$8063-$D$8063)/1000</f>
        <v>0</v>
      </c>
      <c r="Q8131" s="210">
        <f>Q8080*'Usages industrie'!$O15*(1+'Usages industrie'!$P15)^(Q$8063-$D$8063)/1000</f>
        <v>0</v>
      </c>
      <c r="R8131" s="210">
        <f>R8080*'Usages industrie'!$O15*(1+'Usages industrie'!$P15)^(R$8063-$D$8063)/1000</f>
        <v>0</v>
      </c>
    </row>
    <row r="8132" spans="1:18" hidden="1" outlineLevel="2" x14ac:dyDescent="0.35">
      <c r="A8132" s="209" t="str">
        <f>'Usages industrie'!A16</f>
        <v>Usage industriel n°13</v>
      </c>
      <c r="B8132" s="209" t="s">
        <v>639</v>
      </c>
      <c r="C8132" s="209"/>
      <c r="D8132" s="210">
        <f>D8081*'Usages industrie'!$O16*(1+'Usages industrie'!$P16)^(D$8063-$D$8063)/1000</f>
        <v>0</v>
      </c>
      <c r="E8132" s="210">
        <f>E8081*'Usages industrie'!$O16*(1+'Usages industrie'!$P16)^(E$8063-$D$8063)/1000</f>
        <v>0</v>
      </c>
      <c r="F8132" s="210">
        <f>F8081*'Usages industrie'!$O16*(1+'Usages industrie'!$P16)^(F$8063-$D$8063)/1000</f>
        <v>0</v>
      </c>
      <c r="G8132" s="210">
        <f>G8081*'Usages industrie'!$O16*(1+'Usages industrie'!$P16)^(G$8063-$D$8063)/1000</f>
        <v>0</v>
      </c>
      <c r="H8132" s="210">
        <f>H8081*'Usages industrie'!$O16*(1+'Usages industrie'!$P16)^(H$8063-$D$8063)/1000</f>
        <v>0</v>
      </c>
      <c r="I8132" s="210">
        <f>I8081*'Usages industrie'!$O16*(1+'Usages industrie'!$P16)^(I$8063-$D$8063)/1000</f>
        <v>0</v>
      </c>
      <c r="J8132" s="210">
        <f>J8081*'Usages industrie'!$O16*(1+'Usages industrie'!$P16)^(J$8063-$D$8063)/1000</f>
        <v>0</v>
      </c>
      <c r="K8132" s="210">
        <f>K8081*'Usages industrie'!$O16*(1+'Usages industrie'!$P16)^(K$8063-$D$8063)/1000</f>
        <v>0</v>
      </c>
      <c r="L8132" s="210">
        <f>L8081*'Usages industrie'!$O16*(1+'Usages industrie'!$P16)^(L$8063-$D$8063)/1000</f>
        <v>0</v>
      </c>
      <c r="M8132" s="210">
        <f>M8081*'Usages industrie'!$O16*(1+'Usages industrie'!$P16)^(M$8063-$D$8063)/1000</f>
        <v>0</v>
      </c>
      <c r="N8132" s="210">
        <f>N8081*'Usages industrie'!$O16*(1+'Usages industrie'!$P16)^(N$8063-$D$8063)/1000</f>
        <v>0</v>
      </c>
      <c r="O8132" s="210">
        <f>O8081*'Usages industrie'!$O16*(1+'Usages industrie'!$P16)^(O$8063-$D$8063)/1000</f>
        <v>0</v>
      </c>
      <c r="P8132" s="210">
        <f>P8081*'Usages industrie'!$O16*(1+'Usages industrie'!$P16)^(P$8063-$D$8063)/1000</f>
        <v>0</v>
      </c>
      <c r="Q8132" s="210">
        <f>Q8081*'Usages industrie'!$O16*(1+'Usages industrie'!$P16)^(Q$8063-$D$8063)/1000</f>
        <v>0</v>
      </c>
      <c r="R8132" s="210">
        <f>R8081*'Usages industrie'!$O16*(1+'Usages industrie'!$P16)^(R$8063-$D$8063)/1000</f>
        <v>0</v>
      </c>
    </row>
    <row r="8133" spans="1:18" hidden="1" outlineLevel="2" x14ac:dyDescent="0.35">
      <c r="A8133" s="209" t="str">
        <f>'Usages industrie'!A17</f>
        <v>Usage industriel n°14</v>
      </c>
      <c r="B8133" s="209" t="s">
        <v>639</v>
      </c>
      <c r="C8133" s="209"/>
      <c r="D8133" s="210">
        <f>D8082*'Usages industrie'!$O17*(1+'Usages industrie'!$P17)^(D$8063-$D$8063)/1000</f>
        <v>0</v>
      </c>
      <c r="E8133" s="210">
        <f>E8082*'Usages industrie'!$O17*(1+'Usages industrie'!$P17)^(E$8063-$D$8063)/1000</f>
        <v>0</v>
      </c>
      <c r="F8133" s="210">
        <f>F8082*'Usages industrie'!$O17*(1+'Usages industrie'!$P17)^(F$8063-$D$8063)/1000</f>
        <v>0</v>
      </c>
      <c r="G8133" s="210">
        <f>G8082*'Usages industrie'!$O17*(1+'Usages industrie'!$P17)^(G$8063-$D$8063)/1000</f>
        <v>0</v>
      </c>
      <c r="H8133" s="210">
        <f>H8082*'Usages industrie'!$O17*(1+'Usages industrie'!$P17)^(H$8063-$D$8063)/1000</f>
        <v>0</v>
      </c>
      <c r="I8133" s="210">
        <f>I8082*'Usages industrie'!$O17*(1+'Usages industrie'!$P17)^(I$8063-$D$8063)/1000</f>
        <v>0</v>
      </c>
      <c r="J8133" s="210">
        <f>J8082*'Usages industrie'!$O17*(1+'Usages industrie'!$P17)^(J$8063-$D$8063)/1000</f>
        <v>0</v>
      </c>
      <c r="K8133" s="210">
        <f>K8082*'Usages industrie'!$O17*(1+'Usages industrie'!$P17)^(K$8063-$D$8063)/1000</f>
        <v>0</v>
      </c>
      <c r="L8133" s="210">
        <f>L8082*'Usages industrie'!$O17*(1+'Usages industrie'!$P17)^(L$8063-$D$8063)/1000</f>
        <v>0</v>
      </c>
      <c r="M8133" s="210">
        <f>M8082*'Usages industrie'!$O17*(1+'Usages industrie'!$P17)^(M$8063-$D$8063)/1000</f>
        <v>0</v>
      </c>
      <c r="N8133" s="210">
        <f>N8082*'Usages industrie'!$O17*(1+'Usages industrie'!$P17)^(N$8063-$D$8063)/1000</f>
        <v>0</v>
      </c>
      <c r="O8133" s="210">
        <f>O8082*'Usages industrie'!$O17*(1+'Usages industrie'!$P17)^(O$8063-$D$8063)/1000</f>
        <v>0</v>
      </c>
      <c r="P8133" s="210">
        <f>P8082*'Usages industrie'!$O17*(1+'Usages industrie'!$P17)^(P$8063-$D$8063)/1000</f>
        <v>0</v>
      </c>
      <c r="Q8133" s="210">
        <f>Q8082*'Usages industrie'!$O17*(1+'Usages industrie'!$P17)^(Q$8063-$D$8063)/1000</f>
        <v>0</v>
      </c>
      <c r="R8133" s="210">
        <f>R8082*'Usages industrie'!$O17*(1+'Usages industrie'!$P17)^(R$8063-$D$8063)/1000</f>
        <v>0</v>
      </c>
    </row>
    <row r="8134" spans="1:18" hidden="1" outlineLevel="2" x14ac:dyDescent="0.35">
      <c r="A8134" s="209" t="str">
        <f>'Usages industrie'!A18</f>
        <v>Usage industriel n°15</v>
      </c>
      <c r="B8134" s="209" t="s">
        <v>639</v>
      </c>
      <c r="C8134" s="209"/>
      <c r="D8134" s="210">
        <f>D8083*'Usages industrie'!$O18*(1+'Usages industrie'!$P18)^(D$8063-$D$8063)/1000</f>
        <v>0</v>
      </c>
      <c r="E8134" s="210">
        <f>E8083*'Usages industrie'!$O18*(1+'Usages industrie'!$P18)^(E$8063-$D$8063)/1000</f>
        <v>0</v>
      </c>
      <c r="F8134" s="210">
        <f>F8083*'Usages industrie'!$O18*(1+'Usages industrie'!$P18)^(F$8063-$D$8063)/1000</f>
        <v>0</v>
      </c>
      <c r="G8134" s="210">
        <f>G8083*'Usages industrie'!$O18*(1+'Usages industrie'!$P18)^(G$8063-$D$8063)/1000</f>
        <v>0</v>
      </c>
      <c r="H8134" s="210">
        <f>H8083*'Usages industrie'!$O18*(1+'Usages industrie'!$P18)^(H$8063-$D$8063)/1000</f>
        <v>0</v>
      </c>
      <c r="I8134" s="210">
        <f>I8083*'Usages industrie'!$O18*(1+'Usages industrie'!$P18)^(I$8063-$D$8063)/1000</f>
        <v>0</v>
      </c>
      <c r="J8134" s="210">
        <f>J8083*'Usages industrie'!$O18*(1+'Usages industrie'!$P18)^(J$8063-$D$8063)/1000</f>
        <v>0</v>
      </c>
      <c r="K8134" s="210">
        <f>K8083*'Usages industrie'!$O18*(1+'Usages industrie'!$P18)^(K$8063-$D$8063)/1000</f>
        <v>0</v>
      </c>
      <c r="L8134" s="210">
        <f>L8083*'Usages industrie'!$O18*(1+'Usages industrie'!$P18)^(L$8063-$D$8063)/1000</f>
        <v>0</v>
      </c>
      <c r="M8134" s="210">
        <f>M8083*'Usages industrie'!$O18*(1+'Usages industrie'!$P18)^(M$8063-$D$8063)/1000</f>
        <v>0</v>
      </c>
      <c r="N8134" s="210">
        <f>N8083*'Usages industrie'!$O18*(1+'Usages industrie'!$P18)^(N$8063-$D$8063)/1000</f>
        <v>0</v>
      </c>
      <c r="O8134" s="210">
        <f>O8083*'Usages industrie'!$O18*(1+'Usages industrie'!$P18)^(O$8063-$D$8063)/1000</f>
        <v>0</v>
      </c>
      <c r="P8134" s="210">
        <f>P8083*'Usages industrie'!$O18*(1+'Usages industrie'!$P18)^(P$8063-$D$8063)/1000</f>
        <v>0</v>
      </c>
      <c r="Q8134" s="210">
        <f>Q8083*'Usages industrie'!$O18*(1+'Usages industrie'!$P18)^(Q$8063-$D$8063)/1000</f>
        <v>0</v>
      </c>
      <c r="R8134" s="210">
        <f>R8083*'Usages industrie'!$O18*(1+'Usages industrie'!$P18)^(R$8063-$D$8063)/1000</f>
        <v>0</v>
      </c>
    </row>
    <row r="8135" spans="1:18" hidden="1" outlineLevel="2" x14ac:dyDescent="0.35">
      <c r="A8135" s="209" t="str">
        <f>'Usages industrie'!A19</f>
        <v>Usage industriel n°16</v>
      </c>
      <c r="B8135" s="209" t="s">
        <v>639</v>
      </c>
      <c r="C8135" s="209"/>
      <c r="D8135" s="210">
        <f>D8084*'Usages industrie'!$O19*(1+'Usages industrie'!$P19)^(D$8063-$D$8063)/1000</f>
        <v>0</v>
      </c>
      <c r="E8135" s="210">
        <f>E8084*'Usages industrie'!$O19*(1+'Usages industrie'!$P19)^(E$8063-$D$8063)/1000</f>
        <v>0</v>
      </c>
      <c r="F8135" s="210">
        <f>F8084*'Usages industrie'!$O19*(1+'Usages industrie'!$P19)^(F$8063-$D$8063)/1000</f>
        <v>0</v>
      </c>
      <c r="G8135" s="210">
        <f>G8084*'Usages industrie'!$O19*(1+'Usages industrie'!$P19)^(G$8063-$D$8063)/1000</f>
        <v>0</v>
      </c>
      <c r="H8135" s="210">
        <f>H8084*'Usages industrie'!$O19*(1+'Usages industrie'!$P19)^(H$8063-$D$8063)/1000</f>
        <v>0</v>
      </c>
      <c r="I8135" s="210">
        <f>I8084*'Usages industrie'!$O19*(1+'Usages industrie'!$P19)^(I$8063-$D$8063)/1000</f>
        <v>0</v>
      </c>
      <c r="J8135" s="210">
        <f>J8084*'Usages industrie'!$O19*(1+'Usages industrie'!$P19)^(J$8063-$D$8063)/1000</f>
        <v>0</v>
      </c>
      <c r="K8135" s="210">
        <f>K8084*'Usages industrie'!$O19*(1+'Usages industrie'!$P19)^(K$8063-$D$8063)/1000</f>
        <v>0</v>
      </c>
      <c r="L8135" s="210">
        <f>L8084*'Usages industrie'!$O19*(1+'Usages industrie'!$P19)^(L$8063-$D$8063)/1000</f>
        <v>0</v>
      </c>
      <c r="M8135" s="210">
        <f>M8084*'Usages industrie'!$O19*(1+'Usages industrie'!$P19)^(M$8063-$D$8063)/1000</f>
        <v>0</v>
      </c>
      <c r="N8135" s="210">
        <f>N8084*'Usages industrie'!$O19*(1+'Usages industrie'!$P19)^(N$8063-$D$8063)/1000</f>
        <v>0</v>
      </c>
      <c r="O8135" s="210">
        <f>O8084*'Usages industrie'!$O19*(1+'Usages industrie'!$P19)^(O$8063-$D$8063)/1000</f>
        <v>0</v>
      </c>
      <c r="P8135" s="210">
        <f>P8084*'Usages industrie'!$O19*(1+'Usages industrie'!$P19)^(P$8063-$D$8063)/1000</f>
        <v>0</v>
      </c>
      <c r="Q8135" s="210">
        <f>Q8084*'Usages industrie'!$O19*(1+'Usages industrie'!$P19)^(Q$8063-$D$8063)/1000</f>
        <v>0</v>
      </c>
      <c r="R8135" s="210">
        <f>R8084*'Usages industrie'!$O19*(1+'Usages industrie'!$P19)^(R$8063-$D$8063)/1000</f>
        <v>0</v>
      </c>
    </row>
    <row r="8136" spans="1:18" hidden="1" outlineLevel="2" x14ac:dyDescent="0.35">
      <c r="A8136" s="209" t="str">
        <f>'Usages industrie'!A20</f>
        <v>Usage industriel n°17</v>
      </c>
      <c r="B8136" s="209" t="s">
        <v>639</v>
      </c>
      <c r="C8136" s="209"/>
      <c r="D8136" s="210">
        <f>D8085*'Usages industrie'!$O20*(1+'Usages industrie'!$P20)^(D$8063-$D$8063)/1000</f>
        <v>0</v>
      </c>
      <c r="E8136" s="210">
        <f>E8085*'Usages industrie'!$O20*(1+'Usages industrie'!$P20)^(E$8063-$D$8063)/1000</f>
        <v>0</v>
      </c>
      <c r="F8136" s="210">
        <f>F8085*'Usages industrie'!$O20*(1+'Usages industrie'!$P20)^(F$8063-$D$8063)/1000</f>
        <v>0</v>
      </c>
      <c r="G8136" s="210">
        <f>G8085*'Usages industrie'!$O20*(1+'Usages industrie'!$P20)^(G$8063-$D$8063)/1000</f>
        <v>0</v>
      </c>
      <c r="H8136" s="210">
        <f>H8085*'Usages industrie'!$O20*(1+'Usages industrie'!$P20)^(H$8063-$D$8063)/1000</f>
        <v>0</v>
      </c>
      <c r="I8136" s="210">
        <f>I8085*'Usages industrie'!$O20*(1+'Usages industrie'!$P20)^(I$8063-$D$8063)/1000</f>
        <v>0</v>
      </c>
      <c r="J8136" s="210">
        <f>J8085*'Usages industrie'!$O20*(1+'Usages industrie'!$P20)^(J$8063-$D$8063)/1000</f>
        <v>0</v>
      </c>
      <c r="K8136" s="210">
        <f>K8085*'Usages industrie'!$O20*(1+'Usages industrie'!$P20)^(K$8063-$D$8063)/1000</f>
        <v>0</v>
      </c>
      <c r="L8136" s="210">
        <f>L8085*'Usages industrie'!$O20*(1+'Usages industrie'!$P20)^(L$8063-$D$8063)/1000</f>
        <v>0</v>
      </c>
      <c r="M8136" s="210">
        <f>M8085*'Usages industrie'!$O20*(1+'Usages industrie'!$P20)^(M$8063-$D$8063)/1000</f>
        <v>0</v>
      </c>
      <c r="N8136" s="210">
        <f>N8085*'Usages industrie'!$O20*(1+'Usages industrie'!$P20)^(N$8063-$D$8063)/1000</f>
        <v>0</v>
      </c>
      <c r="O8136" s="210">
        <f>O8085*'Usages industrie'!$O20*(1+'Usages industrie'!$P20)^(O$8063-$D$8063)/1000</f>
        <v>0</v>
      </c>
      <c r="P8136" s="210">
        <f>P8085*'Usages industrie'!$O20*(1+'Usages industrie'!$P20)^(P$8063-$D$8063)/1000</f>
        <v>0</v>
      </c>
      <c r="Q8136" s="210">
        <f>Q8085*'Usages industrie'!$O20*(1+'Usages industrie'!$P20)^(Q$8063-$D$8063)/1000</f>
        <v>0</v>
      </c>
      <c r="R8136" s="210">
        <f>R8085*'Usages industrie'!$O20*(1+'Usages industrie'!$P20)^(R$8063-$D$8063)/1000</f>
        <v>0</v>
      </c>
    </row>
    <row r="8137" spans="1:18" hidden="1" outlineLevel="2" x14ac:dyDescent="0.35">
      <c r="A8137" s="209" t="str">
        <f>'Usages industrie'!A21</f>
        <v>Usage industriel n°18</v>
      </c>
      <c r="B8137" s="209" t="s">
        <v>639</v>
      </c>
      <c r="C8137" s="209"/>
      <c r="D8137" s="210">
        <f>D8086*'Usages industrie'!$O21*(1+'Usages industrie'!$P21)^(D$8063-$D$8063)/1000</f>
        <v>0</v>
      </c>
      <c r="E8137" s="210">
        <f>E8086*'Usages industrie'!$O21*(1+'Usages industrie'!$P21)^(E$8063-$D$8063)/1000</f>
        <v>0</v>
      </c>
      <c r="F8137" s="210">
        <f>F8086*'Usages industrie'!$O21*(1+'Usages industrie'!$P21)^(F$8063-$D$8063)/1000</f>
        <v>0</v>
      </c>
      <c r="G8137" s="210">
        <f>G8086*'Usages industrie'!$O21*(1+'Usages industrie'!$P21)^(G$8063-$D$8063)/1000</f>
        <v>0</v>
      </c>
      <c r="H8137" s="210">
        <f>H8086*'Usages industrie'!$O21*(1+'Usages industrie'!$P21)^(H$8063-$D$8063)/1000</f>
        <v>0</v>
      </c>
      <c r="I8137" s="210">
        <f>I8086*'Usages industrie'!$O21*(1+'Usages industrie'!$P21)^(I$8063-$D$8063)/1000</f>
        <v>0</v>
      </c>
      <c r="J8137" s="210">
        <f>J8086*'Usages industrie'!$O21*(1+'Usages industrie'!$P21)^(J$8063-$D$8063)/1000</f>
        <v>0</v>
      </c>
      <c r="K8137" s="210">
        <f>K8086*'Usages industrie'!$O21*(1+'Usages industrie'!$P21)^(K$8063-$D$8063)/1000</f>
        <v>0</v>
      </c>
      <c r="L8137" s="210">
        <f>L8086*'Usages industrie'!$O21*(1+'Usages industrie'!$P21)^(L$8063-$D$8063)/1000</f>
        <v>0</v>
      </c>
      <c r="M8137" s="210">
        <f>M8086*'Usages industrie'!$O21*(1+'Usages industrie'!$P21)^(M$8063-$D$8063)/1000</f>
        <v>0</v>
      </c>
      <c r="N8137" s="210">
        <f>N8086*'Usages industrie'!$O21*(1+'Usages industrie'!$P21)^(N$8063-$D$8063)/1000</f>
        <v>0</v>
      </c>
      <c r="O8137" s="210">
        <f>O8086*'Usages industrie'!$O21*(1+'Usages industrie'!$P21)^(O$8063-$D$8063)/1000</f>
        <v>0</v>
      </c>
      <c r="P8137" s="210">
        <f>P8086*'Usages industrie'!$O21*(1+'Usages industrie'!$P21)^(P$8063-$D$8063)/1000</f>
        <v>0</v>
      </c>
      <c r="Q8137" s="210">
        <f>Q8086*'Usages industrie'!$O21*(1+'Usages industrie'!$P21)^(Q$8063-$D$8063)/1000</f>
        <v>0</v>
      </c>
      <c r="R8137" s="210">
        <f>R8086*'Usages industrie'!$O21*(1+'Usages industrie'!$P21)^(R$8063-$D$8063)/1000</f>
        <v>0</v>
      </c>
    </row>
    <row r="8138" spans="1:18" hidden="1" outlineLevel="2" x14ac:dyDescent="0.35">
      <c r="A8138" s="209" t="str">
        <f>'Usages industrie'!A22</f>
        <v>Usage industriel n°19</v>
      </c>
      <c r="B8138" s="209" t="s">
        <v>639</v>
      </c>
      <c r="C8138" s="209"/>
      <c r="D8138" s="210">
        <f>D8087*'Usages industrie'!$O22*(1+'Usages industrie'!$P22)^(D$8063-$D$8063)/1000</f>
        <v>0</v>
      </c>
      <c r="E8138" s="210">
        <f>E8087*'Usages industrie'!$O22*(1+'Usages industrie'!$P22)^(E$8063-$D$8063)/1000</f>
        <v>0</v>
      </c>
      <c r="F8138" s="210">
        <f>F8087*'Usages industrie'!$O22*(1+'Usages industrie'!$P22)^(F$8063-$D$8063)/1000</f>
        <v>0</v>
      </c>
      <c r="G8138" s="210">
        <f>G8087*'Usages industrie'!$O22*(1+'Usages industrie'!$P22)^(G$8063-$D$8063)/1000</f>
        <v>0</v>
      </c>
      <c r="H8138" s="210">
        <f>H8087*'Usages industrie'!$O22*(1+'Usages industrie'!$P22)^(H$8063-$D$8063)/1000</f>
        <v>0</v>
      </c>
      <c r="I8138" s="210">
        <f>I8087*'Usages industrie'!$O22*(1+'Usages industrie'!$P22)^(I$8063-$D$8063)/1000</f>
        <v>0</v>
      </c>
      <c r="J8138" s="210">
        <f>J8087*'Usages industrie'!$O22*(1+'Usages industrie'!$P22)^(J$8063-$D$8063)/1000</f>
        <v>0</v>
      </c>
      <c r="K8138" s="210">
        <f>K8087*'Usages industrie'!$O22*(1+'Usages industrie'!$P22)^(K$8063-$D$8063)/1000</f>
        <v>0</v>
      </c>
      <c r="L8138" s="210">
        <f>L8087*'Usages industrie'!$O22*(1+'Usages industrie'!$P22)^(L$8063-$D$8063)/1000</f>
        <v>0</v>
      </c>
      <c r="M8138" s="210">
        <f>M8087*'Usages industrie'!$O22*(1+'Usages industrie'!$P22)^(M$8063-$D$8063)/1000</f>
        <v>0</v>
      </c>
      <c r="N8138" s="210">
        <f>N8087*'Usages industrie'!$O22*(1+'Usages industrie'!$P22)^(N$8063-$D$8063)/1000</f>
        <v>0</v>
      </c>
      <c r="O8138" s="210">
        <f>O8087*'Usages industrie'!$O22*(1+'Usages industrie'!$P22)^(O$8063-$D$8063)/1000</f>
        <v>0</v>
      </c>
      <c r="P8138" s="210">
        <f>P8087*'Usages industrie'!$O22*(1+'Usages industrie'!$P22)^(P$8063-$D$8063)/1000</f>
        <v>0</v>
      </c>
      <c r="Q8138" s="210">
        <f>Q8087*'Usages industrie'!$O22*(1+'Usages industrie'!$P22)^(Q$8063-$D$8063)/1000</f>
        <v>0</v>
      </c>
      <c r="R8138" s="210">
        <f>R8087*'Usages industrie'!$O22*(1+'Usages industrie'!$P22)^(R$8063-$D$8063)/1000</f>
        <v>0</v>
      </c>
    </row>
    <row r="8139" spans="1:18" hidden="1" outlineLevel="2" x14ac:dyDescent="0.35">
      <c r="A8139" s="209" t="str">
        <f>'Usages industrie'!A23</f>
        <v>Usage industriel n°20</v>
      </c>
      <c r="B8139" s="209" t="s">
        <v>639</v>
      </c>
      <c r="C8139" s="209"/>
      <c r="D8139" s="210">
        <f>D8088*'Usages industrie'!$O23*(1+'Usages industrie'!$P23)^(D$8063-$D$8063)/1000</f>
        <v>0</v>
      </c>
      <c r="E8139" s="210">
        <f>E8088*'Usages industrie'!$O23*(1+'Usages industrie'!$P23)^(E$8063-$D$8063)/1000</f>
        <v>0</v>
      </c>
      <c r="F8139" s="210">
        <f>F8088*'Usages industrie'!$O23*(1+'Usages industrie'!$P23)^(F$8063-$D$8063)/1000</f>
        <v>0</v>
      </c>
      <c r="G8139" s="210">
        <f>G8088*'Usages industrie'!$O23*(1+'Usages industrie'!$P23)^(G$8063-$D$8063)/1000</f>
        <v>0</v>
      </c>
      <c r="H8139" s="210">
        <f>H8088*'Usages industrie'!$O23*(1+'Usages industrie'!$P23)^(H$8063-$D$8063)/1000</f>
        <v>0</v>
      </c>
      <c r="I8139" s="210">
        <f>I8088*'Usages industrie'!$O23*(1+'Usages industrie'!$P23)^(I$8063-$D$8063)/1000</f>
        <v>0</v>
      </c>
      <c r="J8139" s="210">
        <f>J8088*'Usages industrie'!$O23*(1+'Usages industrie'!$P23)^(J$8063-$D$8063)/1000</f>
        <v>0</v>
      </c>
      <c r="K8139" s="210">
        <f>K8088*'Usages industrie'!$O23*(1+'Usages industrie'!$P23)^(K$8063-$D$8063)/1000</f>
        <v>0</v>
      </c>
      <c r="L8139" s="210">
        <f>L8088*'Usages industrie'!$O23*(1+'Usages industrie'!$P23)^(L$8063-$D$8063)/1000</f>
        <v>0</v>
      </c>
      <c r="M8139" s="210">
        <f>M8088*'Usages industrie'!$O23*(1+'Usages industrie'!$P23)^(M$8063-$D$8063)/1000</f>
        <v>0</v>
      </c>
      <c r="N8139" s="210">
        <f>N8088*'Usages industrie'!$O23*(1+'Usages industrie'!$P23)^(N$8063-$D$8063)/1000</f>
        <v>0</v>
      </c>
      <c r="O8139" s="210">
        <f>O8088*'Usages industrie'!$O23*(1+'Usages industrie'!$P23)^(O$8063-$D$8063)/1000</f>
        <v>0</v>
      </c>
      <c r="P8139" s="210">
        <f>P8088*'Usages industrie'!$O23*(1+'Usages industrie'!$P23)^(P$8063-$D$8063)/1000</f>
        <v>0</v>
      </c>
      <c r="Q8139" s="210">
        <f>Q8088*'Usages industrie'!$O23*(1+'Usages industrie'!$P23)^(Q$8063-$D$8063)/1000</f>
        <v>0</v>
      </c>
      <c r="R8139" s="210">
        <f>R8088*'Usages industrie'!$O23*(1+'Usages industrie'!$P23)^(R$8063-$D$8063)/1000</f>
        <v>0</v>
      </c>
    </row>
    <row r="8140" spans="1:18" hidden="1" outlineLevel="2" x14ac:dyDescent="0.35">
      <c r="A8140" s="209" t="str">
        <f>'Usages industrie'!A24</f>
        <v>Usage industriel n°21</v>
      </c>
      <c r="B8140" s="209" t="s">
        <v>639</v>
      </c>
      <c r="C8140" s="209"/>
      <c r="D8140" s="210">
        <f>D8089*'Usages industrie'!$O24*(1+'Usages industrie'!$P24)^(D$8063-$D$8063)/1000</f>
        <v>0</v>
      </c>
      <c r="E8140" s="210">
        <f>E8089*'Usages industrie'!$O24*(1+'Usages industrie'!$P24)^(E$8063-$D$8063)/1000</f>
        <v>0</v>
      </c>
      <c r="F8140" s="210">
        <f>F8089*'Usages industrie'!$O24*(1+'Usages industrie'!$P24)^(F$8063-$D$8063)/1000</f>
        <v>0</v>
      </c>
      <c r="G8140" s="210">
        <f>G8089*'Usages industrie'!$O24*(1+'Usages industrie'!$P24)^(G$8063-$D$8063)/1000</f>
        <v>0</v>
      </c>
      <c r="H8140" s="210">
        <f>H8089*'Usages industrie'!$O24*(1+'Usages industrie'!$P24)^(H$8063-$D$8063)/1000</f>
        <v>0</v>
      </c>
      <c r="I8140" s="210">
        <f>I8089*'Usages industrie'!$O24*(1+'Usages industrie'!$P24)^(I$8063-$D$8063)/1000</f>
        <v>0</v>
      </c>
      <c r="J8140" s="210">
        <f>J8089*'Usages industrie'!$O24*(1+'Usages industrie'!$P24)^(J$8063-$D$8063)/1000</f>
        <v>0</v>
      </c>
      <c r="K8140" s="210">
        <f>K8089*'Usages industrie'!$O24*(1+'Usages industrie'!$P24)^(K$8063-$D$8063)/1000</f>
        <v>0</v>
      </c>
      <c r="L8140" s="210">
        <f>L8089*'Usages industrie'!$O24*(1+'Usages industrie'!$P24)^(L$8063-$D$8063)/1000</f>
        <v>0</v>
      </c>
      <c r="M8140" s="210">
        <f>M8089*'Usages industrie'!$O24*(1+'Usages industrie'!$P24)^(M$8063-$D$8063)/1000</f>
        <v>0</v>
      </c>
      <c r="N8140" s="210">
        <f>N8089*'Usages industrie'!$O24*(1+'Usages industrie'!$P24)^(N$8063-$D$8063)/1000</f>
        <v>0</v>
      </c>
      <c r="O8140" s="210">
        <f>O8089*'Usages industrie'!$O24*(1+'Usages industrie'!$P24)^(O$8063-$D$8063)/1000</f>
        <v>0</v>
      </c>
      <c r="P8140" s="210">
        <f>P8089*'Usages industrie'!$O24*(1+'Usages industrie'!$P24)^(P$8063-$D$8063)/1000</f>
        <v>0</v>
      </c>
      <c r="Q8140" s="210">
        <f>Q8089*'Usages industrie'!$O24*(1+'Usages industrie'!$P24)^(Q$8063-$D$8063)/1000</f>
        <v>0</v>
      </c>
      <c r="R8140" s="210">
        <f>R8089*'Usages industrie'!$O24*(1+'Usages industrie'!$P24)^(R$8063-$D$8063)/1000</f>
        <v>0</v>
      </c>
    </row>
    <row r="8141" spans="1:18" hidden="1" outlineLevel="2" x14ac:dyDescent="0.35">
      <c r="A8141" s="209" t="str">
        <f>'Usages industrie'!A25</f>
        <v>Usage industriel n°22</v>
      </c>
      <c r="B8141" s="209" t="s">
        <v>639</v>
      </c>
      <c r="C8141" s="209"/>
      <c r="D8141" s="210">
        <f>D8090*'Usages industrie'!$O25*(1+'Usages industrie'!$P25)^(D$8063-$D$8063)/1000</f>
        <v>0</v>
      </c>
      <c r="E8141" s="210">
        <f>E8090*'Usages industrie'!$O25*(1+'Usages industrie'!$P25)^(E$8063-$D$8063)/1000</f>
        <v>0</v>
      </c>
      <c r="F8141" s="210">
        <f>F8090*'Usages industrie'!$O25*(1+'Usages industrie'!$P25)^(F$8063-$D$8063)/1000</f>
        <v>0</v>
      </c>
      <c r="G8141" s="210">
        <f>G8090*'Usages industrie'!$O25*(1+'Usages industrie'!$P25)^(G$8063-$D$8063)/1000</f>
        <v>0</v>
      </c>
      <c r="H8141" s="210">
        <f>H8090*'Usages industrie'!$O25*(1+'Usages industrie'!$P25)^(H$8063-$D$8063)/1000</f>
        <v>0</v>
      </c>
      <c r="I8141" s="210">
        <f>I8090*'Usages industrie'!$O25*(1+'Usages industrie'!$P25)^(I$8063-$D$8063)/1000</f>
        <v>0</v>
      </c>
      <c r="J8141" s="210">
        <f>J8090*'Usages industrie'!$O25*(1+'Usages industrie'!$P25)^(J$8063-$D$8063)/1000</f>
        <v>0</v>
      </c>
      <c r="K8141" s="210">
        <f>K8090*'Usages industrie'!$O25*(1+'Usages industrie'!$P25)^(K$8063-$D$8063)/1000</f>
        <v>0</v>
      </c>
      <c r="L8141" s="210">
        <f>L8090*'Usages industrie'!$O25*(1+'Usages industrie'!$P25)^(L$8063-$D$8063)/1000</f>
        <v>0</v>
      </c>
      <c r="M8141" s="210">
        <f>M8090*'Usages industrie'!$O25*(1+'Usages industrie'!$P25)^(M$8063-$D$8063)/1000</f>
        <v>0</v>
      </c>
      <c r="N8141" s="210">
        <f>N8090*'Usages industrie'!$O25*(1+'Usages industrie'!$P25)^(N$8063-$D$8063)/1000</f>
        <v>0</v>
      </c>
      <c r="O8141" s="210">
        <f>O8090*'Usages industrie'!$O25*(1+'Usages industrie'!$P25)^(O$8063-$D$8063)/1000</f>
        <v>0</v>
      </c>
      <c r="P8141" s="210">
        <f>P8090*'Usages industrie'!$O25*(1+'Usages industrie'!$P25)^(P$8063-$D$8063)/1000</f>
        <v>0</v>
      </c>
      <c r="Q8141" s="210">
        <f>Q8090*'Usages industrie'!$O25*(1+'Usages industrie'!$P25)^(Q$8063-$D$8063)/1000</f>
        <v>0</v>
      </c>
      <c r="R8141" s="210">
        <f>R8090*'Usages industrie'!$O25*(1+'Usages industrie'!$P25)^(R$8063-$D$8063)/1000</f>
        <v>0</v>
      </c>
    </row>
    <row r="8142" spans="1:18" hidden="1" outlineLevel="2" x14ac:dyDescent="0.35">
      <c r="A8142" s="209" t="str">
        <f>'Usages industrie'!A26</f>
        <v>Usage industriel n°23</v>
      </c>
      <c r="B8142" s="209" t="s">
        <v>639</v>
      </c>
      <c r="C8142" s="209"/>
      <c r="D8142" s="210">
        <f>D8091*'Usages industrie'!$O26*(1+'Usages industrie'!$P26)^(D$8063-$D$8063)/1000</f>
        <v>0</v>
      </c>
      <c r="E8142" s="210">
        <f>E8091*'Usages industrie'!$O26*(1+'Usages industrie'!$P26)^(E$8063-$D$8063)/1000</f>
        <v>0</v>
      </c>
      <c r="F8142" s="210">
        <f>F8091*'Usages industrie'!$O26*(1+'Usages industrie'!$P26)^(F$8063-$D$8063)/1000</f>
        <v>0</v>
      </c>
      <c r="G8142" s="210">
        <f>G8091*'Usages industrie'!$O26*(1+'Usages industrie'!$P26)^(G$8063-$D$8063)/1000</f>
        <v>0</v>
      </c>
      <c r="H8142" s="210">
        <f>H8091*'Usages industrie'!$O26*(1+'Usages industrie'!$P26)^(H$8063-$D$8063)/1000</f>
        <v>0</v>
      </c>
      <c r="I8142" s="210">
        <f>I8091*'Usages industrie'!$O26*(1+'Usages industrie'!$P26)^(I$8063-$D$8063)/1000</f>
        <v>0</v>
      </c>
      <c r="J8142" s="210">
        <f>J8091*'Usages industrie'!$O26*(1+'Usages industrie'!$P26)^(J$8063-$D$8063)/1000</f>
        <v>0</v>
      </c>
      <c r="K8142" s="210">
        <f>K8091*'Usages industrie'!$O26*(1+'Usages industrie'!$P26)^(K$8063-$D$8063)/1000</f>
        <v>0</v>
      </c>
      <c r="L8142" s="210">
        <f>L8091*'Usages industrie'!$O26*(1+'Usages industrie'!$P26)^(L$8063-$D$8063)/1000</f>
        <v>0</v>
      </c>
      <c r="M8142" s="210">
        <f>M8091*'Usages industrie'!$O26*(1+'Usages industrie'!$P26)^(M$8063-$D$8063)/1000</f>
        <v>0</v>
      </c>
      <c r="N8142" s="210">
        <f>N8091*'Usages industrie'!$O26*(1+'Usages industrie'!$P26)^(N$8063-$D$8063)/1000</f>
        <v>0</v>
      </c>
      <c r="O8142" s="210">
        <f>O8091*'Usages industrie'!$O26*(1+'Usages industrie'!$P26)^(O$8063-$D$8063)/1000</f>
        <v>0</v>
      </c>
      <c r="P8142" s="210">
        <f>P8091*'Usages industrie'!$O26*(1+'Usages industrie'!$P26)^(P$8063-$D$8063)/1000</f>
        <v>0</v>
      </c>
      <c r="Q8142" s="210">
        <f>Q8091*'Usages industrie'!$O26*(1+'Usages industrie'!$P26)^(Q$8063-$D$8063)/1000</f>
        <v>0</v>
      </c>
      <c r="R8142" s="210">
        <f>R8091*'Usages industrie'!$O26*(1+'Usages industrie'!$P26)^(R$8063-$D$8063)/1000</f>
        <v>0</v>
      </c>
    </row>
    <row r="8143" spans="1:18" hidden="1" outlineLevel="2" x14ac:dyDescent="0.35">
      <c r="A8143" s="209" t="str">
        <f>'Usages industrie'!A27</f>
        <v>Usage industriel n°24</v>
      </c>
      <c r="B8143" s="209" t="s">
        <v>639</v>
      </c>
      <c r="C8143" s="209"/>
      <c r="D8143" s="210">
        <f>D8092*'Usages industrie'!$O27*(1+'Usages industrie'!$P27)^(D$8063-$D$8063)/1000</f>
        <v>0</v>
      </c>
      <c r="E8143" s="210">
        <f>E8092*'Usages industrie'!$O27*(1+'Usages industrie'!$P27)^(E$8063-$D$8063)/1000</f>
        <v>0</v>
      </c>
      <c r="F8143" s="210">
        <f>F8092*'Usages industrie'!$O27*(1+'Usages industrie'!$P27)^(F$8063-$D$8063)/1000</f>
        <v>0</v>
      </c>
      <c r="G8143" s="210">
        <f>G8092*'Usages industrie'!$O27*(1+'Usages industrie'!$P27)^(G$8063-$D$8063)/1000</f>
        <v>0</v>
      </c>
      <c r="H8143" s="210">
        <f>H8092*'Usages industrie'!$O27*(1+'Usages industrie'!$P27)^(H$8063-$D$8063)/1000</f>
        <v>0</v>
      </c>
      <c r="I8143" s="210">
        <f>I8092*'Usages industrie'!$O27*(1+'Usages industrie'!$P27)^(I$8063-$D$8063)/1000</f>
        <v>0</v>
      </c>
      <c r="J8143" s="210">
        <f>J8092*'Usages industrie'!$O27*(1+'Usages industrie'!$P27)^(J$8063-$D$8063)/1000</f>
        <v>0</v>
      </c>
      <c r="K8143" s="210">
        <f>K8092*'Usages industrie'!$O27*(1+'Usages industrie'!$P27)^(K$8063-$D$8063)/1000</f>
        <v>0</v>
      </c>
      <c r="L8143" s="210">
        <f>L8092*'Usages industrie'!$O27*(1+'Usages industrie'!$P27)^(L$8063-$D$8063)/1000</f>
        <v>0</v>
      </c>
      <c r="M8143" s="210">
        <f>M8092*'Usages industrie'!$O27*(1+'Usages industrie'!$P27)^(M$8063-$D$8063)/1000</f>
        <v>0</v>
      </c>
      <c r="N8143" s="210">
        <f>N8092*'Usages industrie'!$O27*(1+'Usages industrie'!$P27)^(N$8063-$D$8063)/1000</f>
        <v>0</v>
      </c>
      <c r="O8143" s="210">
        <f>O8092*'Usages industrie'!$O27*(1+'Usages industrie'!$P27)^(O$8063-$D$8063)/1000</f>
        <v>0</v>
      </c>
      <c r="P8143" s="210">
        <f>P8092*'Usages industrie'!$O27*(1+'Usages industrie'!$P27)^(P$8063-$D$8063)/1000</f>
        <v>0</v>
      </c>
      <c r="Q8143" s="210">
        <f>Q8092*'Usages industrie'!$O27*(1+'Usages industrie'!$P27)^(Q$8063-$D$8063)/1000</f>
        <v>0</v>
      </c>
      <c r="R8143" s="210">
        <f>R8092*'Usages industrie'!$O27*(1+'Usages industrie'!$P27)^(R$8063-$D$8063)/1000</f>
        <v>0</v>
      </c>
    </row>
    <row r="8144" spans="1:18" hidden="1" outlineLevel="2" x14ac:dyDescent="0.35">
      <c r="A8144" s="209" t="str">
        <f>'Usages industrie'!A28</f>
        <v>Usage industriel n°25</v>
      </c>
      <c r="B8144" s="209" t="s">
        <v>639</v>
      </c>
      <c r="C8144" s="209"/>
      <c r="D8144" s="210">
        <f>D8093*'Usages industrie'!$O28*(1+'Usages industrie'!$P28)^(D$8063-$D$8063)/1000</f>
        <v>0</v>
      </c>
      <c r="E8144" s="210">
        <f>E8093*'Usages industrie'!$O28*(1+'Usages industrie'!$P28)^(E$8063-$D$8063)/1000</f>
        <v>0</v>
      </c>
      <c r="F8144" s="210">
        <f>F8093*'Usages industrie'!$O28*(1+'Usages industrie'!$P28)^(F$8063-$D$8063)/1000</f>
        <v>0</v>
      </c>
      <c r="G8144" s="210">
        <f>G8093*'Usages industrie'!$O28*(1+'Usages industrie'!$P28)^(G$8063-$D$8063)/1000</f>
        <v>0</v>
      </c>
      <c r="H8144" s="210">
        <f>H8093*'Usages industrie'!$O28*(1+'Usages industrie'!$P28)^(H$8063-$D$8063)/1000</f>
        <v>0</v>
      </c>
      <c r="I8144" s="210">
        <f>I8093*'Usages industrie'!$O28*(1+'Usages industrie'!$P28)^(I$8063-$D$8063)/1000</f>
        <v>0</v>
      </c>
      <c r="J8144" s="210">
        <f>J8093*'Usages industrie'!$O28*(1+'Usages industrie'!$P28)^(J$8063-$D$8063)/1000</f>
        <v>0</v>
      </c>
      <c r="K8144" s="210">
        <f>K8093*'Usages industrie'!$O28*(1+'Usages industrie'!$P28)^(K$8063-$D$8063)/1000</f>
        <v>0</v>
      </c>
      <c r="L8144" s="210">
        <f>L8093*'Usages industrie'!$O28*(1+'Usages industrie'!$P28)^(L$8063-$D$8063)/1000</f>
        <v>0</v>
      </c>
      <c r="M8144" s="210">
        <f>M8093*'Usages industrie'!$O28*(1+'Usages industrie'!$P28)^(M$8063-$D$8063)/1000</f>
        <v>0</v>
      </c>
      <c r="N8144" s="210">
        <f>N8093*'Usages industrie'!$O28*(1+'Usages industrie'!$P28)^(N$8063-$D$8063)/1000</f>
        <v>0</v>
      </c>
      <c r="O8144" s="210">
        <f>O8093*'Usages industrie'!$O28*(1+'Usages industrie'!$P28)^(O$8063-$D$8063)/1000</f>
        <v>0</v>
      </c>
      <c r="P8144" s="210">
        <f>P8093*'Usages industrie'!$O28*(1+'Usages industrie'!$P28)^(P$8063-$D$8063)/1000</f>
        <v>0</v>
      </c>
      <c r="Q8144" s="210">
        <f>Q8093*'Usages industrie'!$O28*(1+'Usages industrie'!$P28)^(Q$8063-$D$8063)/1000</f>
        <v>0</v>
      </c>
      <c r="R8144" s="210">
        <f>R8093*'Usages industrie'!$O28*(1+'Usages industrie'!$P28)^(R$8063-$D$8063)/1000</f>
        <v>0</v>
      </c>
    </row>
    <row r="8145" spans="1:18" hidden="1" outlineLevel="2" x14ac:dyDescent="0.35">
      <c r="A8145" s="209" t="str">
        <f>'Usages industrie'!A29</f>
        <v>Usage industriel n°26</v>
      </c>
      <c r="B8145" s="209" t="s">
        <v>639</v>
      </c>
      <c r="C8145" s="209"/>
      <c r="D8145" s="210">
        <f>D8094*'Usages industrie'!$O29*(1+'Usages industrie'!$P29)^(D$8063-$D$8063)/1000</f>
        <v>0</v>
      </c>
      <c r="E8145" s="210">
        <f>E8094*'Usages industrie'!$O29*(1+'Usages industrie'!$P29)^(E$8063-$D$8063)/1000</f>
        <v>0</v>
      </c>
      <c r="F8145" s="210">
        <f>F8094*'Usages industrie'!$O29*(1+'Usages industrie'!$P29)^(F$8063-$D$8063)/1000</f>
        <v>0</v>
      </c>
      <c r="G8145" s="210">
        <f>G8094*'Usages industrie'!$O29*(1+'Usages industrie'!$P29)^(G$8063-$D$8063)/1000</f>
        <v>0</v>
      </c>
      <c r="H8145" s="210">
        <f>H8094*'Usages industrie'!$O29*(1+'Usages industrie'!$P29)^(H$8063-$D$8063)/1000</f>
        <v>0</v>
      </c>
      <c r="I8145" s="210">
        <f>I8094*'Usages industrie'!$O29*(1+'Usages industrie'!$P29)^(I$8063-$D$8063)/1000</f>
        <v>0</v>
      </c>
      <c r="J8145" s="210">
        <f>J8094*'Usages industrie'!$O29*(1+'Usages industrie'!$P29)^(J$8063-$D$8063)/1000</f>
        <v>0</v>
      </c>
      <c r="K8145" s="210">
        <f>K8094*'Usages industrie'!$O29*(1+'Usages industrie'!$P29)^(K$8063-$D$8063)/1000</f>
        <v>0</v>
      </c>
      <c r="L8145" s="210">
        <f>L8094*'Usages industrie'!$O29*(1+'Usages industrie'!$P29)^(L$8063-$D$8063)/1000</f>
        <v>0</v>
      </c>
      <c r="M8145" s="210">
        <f>M8094*'Usages industrie'!$O29*(1+'Usages industrie'!$P29)^(M$8063-$D$8063)/1000</f>
        <v>0</v>
      </c>
      <c r="N8145" s="210">
        <f>N8094*'Usages industrie'!$O29*(1+'Usages industrie'!$P29)^(N$8063-$D$8063)/1000</f>
        <v>0</v>
      </c>
      <c r="O8145" s="210">
        <f>O8094*'Usages industrie'!$O29*(1+'Usages industrie'!$P29)^(O$8063-$D$8063)/1000</f>
        <v>0</v>
      </c>
      <c r="P8145" s="210">
        <f>P8094*'Usages industrie'!$O29*(1+'Usages industrie'!$P29)^(P$8063-$D$8063)/1000</f>
        <v>0</v>
      </c>
      <c r="Q8145" s="210">
        <f>Q8094*'Usages industrie'!$O29*(1+'Usages industrie'!$P29)^(Q$8063-$D$8063)/1000</f>
        <v>0</v>
      </c>
      <c r="R8145" s="210">
        <f>R8094*'Usages industrie'!$O29*(1+'Usages industrie'!$P29)^(R$8063-$D$8063)/1000</f>
        <v>0</v>
      </c>
    </row>
    <row r="8146" spans="1:18" hidden="1" outlineLevel="2" x14ac:dyDescent="0.35">
      <c r="A8146" s="209" t="str">
        <f>'Usages industrie'!A30</f>
        <v>Usage industriel n°27</v>
      </c>
      <c r="B8146" s="209" t="s">
        <v>639</v>
      </c>
      <c r="C8146" s="209"/>
      <c r="D8146" s="210">
        <f>D8095*'Usages industrie'!$O30*(1+'Usages industrie'!$P30)^(D$8063-$D$8063)/1000</f>
        <v>0</v>
      </c>
      <c r="E8146" s="210">
        <f>E8095*'Usages industrie'!$O30*(1+'Usages industrie'!$P30)^(E$8063-$D$8063)/1000</f>
        <v>0</v>
      </c>
      <c r="F8146" s="210">
        <f>F8095*'Usages industrie'!$O30*(1+'Usages industrie'!$P30)^(F$8063-$D$8063)/1000</f>
        <v>0</v>
      </c>
      <c r="G8146" s="210">
        <f>G8095*'Usages industrie'!$O30*(1+'Usages industrie'!$P30)^(G$8063-$D$8063)/1000</f>
        <v>0</v>
      </c>
      <c r="H8146" s="210">
        <f>H8095*'Usages industrie'!$O30*(1+'Usages industrie'!$P30)^(H$8063-$D$8063)/1000</f>
        <v>0</v>
      </c>
      <c r="I8146" s="210">
        <f>I8095*'Usages industrie'!$O30*(1+'Usages industrie'!$P30)^(I$8063-$D$8063)/1000</f>
        <v>0</v>
      </c>
      <c r="J8146" s="210">
        <f>J8095*'Usages industrie'!$O30*(1+'Usages industrie'!$P30)^(J$8063-$D$8063)/1000</f>
        <v>0</v>
      </c>
      <c r="K8146" s="210">
        <f>K8095*'Usages industrie'!$O30*(1+'Usages industrie'!$P30)^(K$8063-$D$8063)/1000</f>
        <v>0</v>
      </c>
      <c r="L8146" s="210">
        <f>L8095*'Usages industrie'!$O30*(1+'Usages industrie'!$P30)^(L$8063-$D$8063)/1000</f>
        <v>0</v>
      </c>
      <c r="M8146" s="210">
        <f>M8095*'Usages industrie'!$O30*(1+'Usages industrie'!$P30)^(M$8063-$D$8063)/1000</f>
        <v>0</v>
      </c>
      <c r="N8146" s="210">
        <f>N8095*'Usages industrie'!$O30*(1+'Usages industrie'!$P30)^(N$8063-$D$8063)/1000</f>
        <v>0</v>
      </c>
      <c r="O8146" s="210">
        <f>O8095*'Usages industrie'!$O30*(1+'Usages industrie'!$P30)^(O$8063-$D$8063)/1000</f>
        <v>0</v>
      </c>
      <c r="P8146" s="210">
        <f>P8095*'Usages industrie'!$O30*(1+'Usages industrie'!$P30)^(P$8063-$D$8063)/1000</f>
        <v>0</v>
      </c>
      <c r="Q8146" s="210">
        <f>Q8095*'Usages industrie'!$O30*(1+'Usages industrie'!$P30)^(Q$8063-$D$8063)/1000</f>
        <v>0</v>
      </c>
      <c r="R8146" s="210">
        <f>R8095*'Usages industrie'!$O30*(1+'Usages industrie'!$P30)^(R$8063-$D$8063)/1000</f>
        <v>0</v>
      </c>
    </row>
    <row r="8147" spans="1:18" hidden="1" outlineLevel="2" x14ac:dyDescent="0.35">
      <c r="A8147" s="209" t="str">
        <f>'Usages industrie'!A31</f>
        <v>Usage industriel n°28</v>
      </c>
      <c r="B8147" s="209" t="s">
        <v>639</v>
      </c>
      <c r="C8147" s="209"/>
      <c r="D8147" s="210">
        <f>D8096*'Usages industrie'!$O31*(1+'Usages industrie'!$P31)^(D$8063-$D$8063)/1000</f>
        <v>0</v>
      </c>
      <c r="E8147" s="210">
        <f>E8096*'Usages industrie'!$O31*(1+'Usages industrie'!$P31)^(E$8063-$D$8063)/1000</f>
        <v>0</v>
      </c>
      <c r="F8147" s="210">
        <f>F8096*'Usages industrie'!$O31*(1+'Usages industrie'!$P31)^(F$8063-$D$8063)/1000</f>
        <v>0</v>
      </c>
      <c r="G8147" s="210">
        <f>G8096*'Usages industrie'!$O31*(1+'Usages industrie'!$P31)^(G$8063-$D$8063)/1000</f>
        <v>0</v>
      </c>
      <c r="H8147" s="210">
        <f>H8096*'Usages industrie'!$O31*(1+'Usages industrie'!$P31)^(H$8063-$D$8063)/1000</f>
        <v>0</v>
      </c>
      <c r="I8147" s="210">
        <f>I8096*'Usages industrie'!$O31*(1+'Usages industrie'!$P31)^(I$8063-$D$8063)/1000</f>
        <v>0</v>
      </c>
      <c r="J8147" s="210">
        <f>J8096*'Usages industrie'!$O31*(1+'Usages industrie'!$P31)^(J$8063-$D$8063)/1000</f>
        <v>0</v>
      </c>
      <c r="K8147" s="210">
        <f>K8096*'Usages industrie'!$O31*(1+'Usages industrie'!$P31)^(K$8063-$D$8063)/1000</f>
        <v>0</v>
      </c>
      <c r="L8147" s="210">
        <f>L8096*'Usages industrie'!$O31*(1+'Usages industrie'!$P31)^(L$8063-$D$8063)/1000</f>
        <v>0</v>
      </c>
      <c r="M8147" s="210">
        <f>M8096*'Usages industrie'!$O31*(1+'Usages industrie'!$P31)^(M$8063-$D$8063)/1000</f>
        <v>0</v>
      </c>
      <c r="N8147" s="210">
        <f>N8096*'Usages industrie'!$O31*(1+'Usages industrie'!$P31)^(N$8063-$D$8063)/1000</f>
        <v>0</v>
      </c>
      <c r="O8147" s="210">
        <f>O8096*'Usages industrie'!$O31*(1+'Usages industrie'!$P31)^(O$8063-$D$8063)/1000</f>
        <v>0</v>
      </c>
      <c r="P8147" s="210">
        <f>P8096*'Usages industrie'!$O31*(1+'Usages industrie'!$P31)^(P$8063-$D$8063)/1000</f>
        <v>0</v>
      </c>
      <c r="Q8147" s="210">
        <f>Q8096*'Usages industrie'!$O31*(1+'Usages industrie'!$P31)^(Q$8063-$D$8063)/1000</f>
        <v>0</v>
      </c>
      <c r="R8147" s="210">
        <f>R8096*'Usages industrie'!$O31*(1+'Usages industrie'!$P31)^(R$8063-$D$8063)/1000</f>
        <v>0</v>
      </c>
    </row>
    <row r="8148" spans="1:18" hidden="1" outlineLevel="2" x14ac:dyDescent="0.35">
      <c r="A8148" s="209" t="str">
        <f>'Usages industrie'!A32</f>
        <v>Usage industriel n°29</v>
      </c>
      <c r="B8148" s="209" t="s">
        <v>639</v>
      </c>
      <c r="C8148" s="209"/>
      <c r="D8148" s="210">
        <f>D8097*'Usages industrie'!$O32*(1+'Usages industrie'!$P32)^(D$8063-$D$8063)/1000</f>
        <v>0</v>
      </c>
      <c r="E8148" s="210">
        <f>E8097*'Usages industrie'!$O32*(1+'Usages industrie'!$P32)^(E$8063-$D$8063)/1000</f>
        <v>0</v>
      </c>
      <c r="F8148" s="210">
        <f>F8097*'Usages industrie'!$O32*(1+'Usages industrie'!$P32)^(F$8063-$D$8063)/1000</f>
        <v>0</v>
      </c>
      <c r="G8148" s="210">
        <f>G8097*'Usages industrie'!$O32*(1+'Usages industrie'!$P32)^(G$8063-$D$8063)/1000</f>
        <v>0</v>
      </c>
      <c r="H8148" s="210">
        <f>H8097*'Usages industrie'!$O32*(1+'Usages industrie'!$P32)^(H$8063-$D$8063)/1000</f>
        <v>0</v>
      </c>
      <c r="I8148" s="210">
        <f>I8097*'Usages industrie'!$O32*(1+'Usages industrie'!$P32)^(I$8063-$D$8063)/1000</f>
        <v>0</v>
      </c>
      <c r="J8148" s="210">
        <f>J8097*'Usages industrie'!$O32*(1+'Usages industrie'!$P32)^(J$8063-$D$8063)/1000</f>
        <v>0</v>
      </c>
      <c r="K8148" s="210">
        <f>K8097*'Usages industrie'!$O32*(1+'Usages industrie'!$P32)^(K$8063-$D$8063)/1000</f>
        <v>0</v>
      </c>
      <c r="L8148" s="210">
        <f>L8097*'Usages industrie'!$O32*(1+'Usages industrie'!$P32)^(L$8063-$D$8063)/1000</f>
        <v>0</v>
      </c>
      <c r="M8148" s="210">
        <f>M8097*'Usages industrie'!$O32*(1+'Usages industrie'!$P32)^(M$8063-$D$8063)/1000</f>
        <v>0</v>
      </c>
      <c r="N8148" s="210">
        <f>N8097*'Usages industrie'!$O32*(1+'Usages industrie'!$P32)^(N$8063-$D$8063)/1000</f>
        <v>0</v>
      </c>
      <c r="O8148" s="210">
        <f>O8097*'Usages industrie'!$O32*(1+'Usages industrie'!$P32)^(O$8063-$D$8063)/1000</f>
        <v>0</v>
      </c>
      <c r="P8148" s="210">
        <f>P8097*'Usages industrie'!$O32*(1+'Usages industrie'!$P32)^(P$8063-$D$8063)/1000</f>
        <v>0</v>
      </c>
      <c r="Q8148" s="210">
        <f>Q8097*'Usages industrie'!$O32*(1+'Usages industrie'!$P32)^(Q$8063-$D$8063)/1000</f>
        <v>0</v>
      </c>
      <c r="R8148" s="210">
        <f>R8097*'Usages industrie'!$O32*(1+'Usages industrie'!$P32)^(R$8063-$D$8063)/1000</f>
        <v>0</v>
      </c>
    </row>
    <row r="8149" spans="1:18" hidden="1" outlineLevel="2" x14ac:dyDescent="0.35">
      <c r="A8149" s="209" t="str">
        <f>'Usages industrie'!A33</f>
        <v>Usage industriel n°30</v>
      </c>
      <c r="B8149" s="209" t="s">
        <v>639</v>
      </c>
      <c r="C8149" s="209"/>
      <c r="D8149" s="210">
        <f>D8098*'Usages industrie'!$O33*(1+'Usages industrie'!$P33)^(D$8063-$D$8063)/1000</f>
        <v>0</v>
      </c>
      <c r="E8149" s="210">
        <f>E8098*'Usages industrie'!$O33*(1+'Usages industrie'!$P33)^(E$8063-$D$8063)/1000</f>
        <v>0</v>
      </c>
      <c r="F8149" s="210">
        <f>F8098*'Usages industrie'!$O33*(1+'Usages industrie'!$P33)^(F$8063-$D$8063)/1000</f>
        <v>0</v>
      </c>
      <c r="G8149" s="210">
        <f>G8098*'Usages industrie'!$O33*(1+'Usages industrie'!$P33)^(G$8063-$D$8063)/1000</f>
        <v>0</v>
      </c>
      <c r="H8149" s="210">
        <f>H8098*'Usages industrie'!$O33*(1+'Usages industrie'!$P33)^(H$8063-$D$8063)/1000</f>
        <v>0</v>
      </c>
      <c r="I8149" s="210">
        <f>I8098*'Usages industrie'!$O33*(1+'Usages industrie'!$P33)^(I$8063-$D$8063)/1000</f>
        <v>0</v>
      </c>
      <c r="J8149" s="210">
        <f>J8098*'Usages industrie'!$O33*(1+'Usages industrie'!$P33)^(J$8063-$D$8063)/1000</f>
        <v>0</v>
      </c>
      <c r="K8149" s="210">
        <f>K8098*'Usages industrie'!$O33*(1+'Usages industrie'!$P33)^(K$8063-$D$8063)/1000</f>
        <v>0</v>
      </c>
      <c r="L8149" s="210">
        <f>L8098*'Usages industrie'!$O33*(1+'Usages industrie'!$P33)^(L$8063-$D$8063)/1000</f>
        <v>0</v>
      </c>
      <c r="M8149" s="210">
        <f>M8098*'Usages industrie'!$O33*(1+'Usages industrie'!$P33)^(M$8063-$D$8063)/1000</f>
        <v>0</v>
      </c>
      <c r="N8149" s="210">
        <f>N8098*'Usages industrie'!$O33*(1+'Usages industrie'!$P33)^(N$8063-$D$8063)/1000</f>
        <v>0</v>
      </c>
      <c r="O8149" s="210">
        <f>O8098*'Usages industrie'!$O33*(1+'Usages industrie'!$P33)^(O$8063-$D$8063)/1000</f>
        <v>0</v>
      </c>
      <c r="P8149" s="210">
        <f>P8098*'Usages industrie'!$O33*(1+'Usages industrie'!$P33)^(P$8063-$D$8063)/1000</f>
        <v>0</v>
      </c>
      <c r="Q8149" s="210">
        <f>Q8098*'Usages industrie'!$O33*(1+'Usages industrie'!$P33)^(Q$8063-$D$8063)/1000</f>
        <v>0</v>
      </c>
      <c r="R8149" s="210">
        <f>R8098*'Usages industrie'!$O33*(1+'Usages industrie'!$P33)^(R$8063-$D$8063)/1000</f>
        <v>0</v>
      </c>
    </row>
    <row r="8150" spans="1:18" hidden="1" outlineLevel="2" x14ac:dyDescent="0.35">
      <c r="A8150" s="209" t="str">
        <f>'Usages industrie'!A34</f>
        <v>Usage industriel n°31</v>
      </c>
      <c r="B8150" s="209" t="s">
        <v>639</v>
      </c>
      <c r="C8150" s="209"/>
      <c r="D8150" s="210">
        <f>D8099*'Usages industrie'!$O34*(1+'Usages industrie'!$P34)^(D$8063-$D$8063)/1000</f>
        <v>0</v>
      </c>
      <c r="E8150" s="210">
        <f>E8099*'Usages industrie'!$O34*(1+'Usages industrie'!$P34)^(E$8063-$D$8063)/1000</f>
        <v>0</v>
      </c>
      <c r="F8150" s="210">
        <f>F8099*'Usages industrie'!$O34*(1+'Usages industrie'!$P34)^(F$8063-$D$8063)/1000</f>
        <v>0</v>
      </c>
      <c r="G8150" s="210">
        <f>G8099*'Usages industrie'!$O34*(1+'Usages industrie'!$P34)^(G$8063-$D$8063)/1000</f>
        <v>0</v>
      </c>
      <c r="H8150" s="210">
        <f>H8099*'Usages industrie'!$O34*(1+'Usages industrie'!$P34)^(H$8063-$D$8063)/1000</f>
        <v>0</v>
      </c>
      <c r="I8150" s="210">
        <f>I8099*'Usages industrie'!$O34*(1+'Usages industrie'!$P34)^(I$8063-$D$8063)/1000</f>
        <v>0</v>
      </c>
      <c r="J8150" s="210">
        <f>J8099*'Usages industrie'!$O34*(1+'Usages industrie'!$P34)^(J$8063-$D$8063)/1000</f>
        <v>0</v>
      </c>
      <c r="K8150" s="210">
        <f>K8099*'Usages industrie'!$O34*(1+'Usages industrie'!$P34)^(K$8063-$D$8063)/1000</f>
        <v>0</v>
      </c>
      <c r="L8150" s="210">
        <f>L8099*'Usages industrie'!$O34*(1+'Usages industrie'!$P34)^(L$8063-$D$8063)/1000</f>
        <v>0</v>
      </c>
      <c r="M8150" s="210">
        <f>M8099*'Usages industrie'!$O34*(1+'Usages industrie'!$P34)^(M$8063-$D$8063)/1000</f>
        <v>0</v>
      </c>
      <c r="N8150" s="210">
        <f>N8099*'Usages industrie'!$O34*(1+'Usages industrie'!$P34)^(N$8063-$D$8063)/1000</f>
        <v>0</v>
      </c>
      <c r="O8150" s="210">
        <f>O8099*'Usages industrie'!$O34*(1+'Usages industrie'!$P34)^(O$8063-$D$8063)/1000</f>
        <v>0</v>
      </c>
      <c r="P8150" s="210">
        <f>P8099*'Usages industrie'!$O34*(1+'Usages industrie'!$P34)^(P$8063-$D$8063)/1000</f>
        <v>0</v>
      </c>
      <c r="Q8150" s="210">
        <f>Q8099*'Usages industrie'!$O34*(1+'Usages industrie'!$P34)^(Q$8063-$D$8063)/1000</f>
        <v>0</v>
      </c>
      <c r="R8150" s="210">
        <f>R8099*'Usages industrie'!$O34*(1+'Usages industrie'!$P34)^(R$8063-$D$8063)/1000</f>
        <v>0</v>
      </c>
    </row>
    <row r="8151" spans="1:18" hidden="1" outlineLevel="2" x14ac:dyDescent="0.35">
      <c r="A8151" s="209" t="str">
        <f>'Usages industrie'!A35</f>
        <v>Usage industriel n°32</v>
      </c>
      <c r="B8151" s="209" t="s">
        <v>639</v>
      </c>
      <c r="C8151" s="209"/>
      <c r="D8151" s="210">
        <f>D8100*'Usages industrie'!$O35*(1+'Usages industrie'!$P35)^(D$8063-$D$8063)/1000</f>
        <v>0</v>
      </c>
      <c r="E8151" s="210">
        <f>E8100*'Usages industrie'!$O35*(1+'Usages industrie'!$P35)^(E$8063-$D$8063)/1000</f>
        <v>0</v>
      </c>
      <c r="F8151" s="210">
        <f>F8100*'Usages industrie'!$O35*(1+'Usages industrie'!$P35)^(F$8063-$D$8063)/1000</f>
        <v>0</v>
      </c>
      <c r="G8151" s="210">
        <f>G8100*'Usages industrie'!$O35*(1+'Usages industrie'!$P35)^(G$8063-$D$8063)/1000</f>
        <v>0</v>
      </c>
      <c r="H8151" s="210">
        <f>H8100*'Usages industrie'!$O35*(1+'Usages industrie'!$P35)^(H$8063-$D$8063)/1000</f>
        <v>0</v>
      </c>
      <c r="I8151" s="210">
        <f>I8100*'Usages industrie'!$O35*(1+'Usages industrie'!$P35)^(I$8063-$D$8063)/1000</f>
        <v>0</v>
      </c>
      <c r="J8151" s="210">
        <f>J8100*'Usages industrie'!$O35*(1+'Usages industrie'!$P35)^(J$8063-$D$8063)/1000</f>
        <v>0</v>
      </c>
      <c r="K8151" s="210">
        <f>K8100*'Usages industrie'!$O35*(1+'Usages industrie'!$P35)^(K$8063-$D$8063)/1000</f>
        <v>0</v>
      </c>
      <c r="L8151" s="210">
        <f>L8100*'Usages industrie'!$O35*(1+'Usages industrie'!$P35)^(L$8063-$D$8063)/1000</f>
        <v>0</v>
      </c>
      <c r="M8151" s="210">
        <f>M8100*'Usages industrie'!$O35*(1+'Usages industrie'!$P35)^(M$8063-$D$8063)/1000</f>
        <v>0</v>
      </c>
      <c r="N8151" s="210">
        <f>N8100*'Usages industrie'!$O35*(1+'Usages industrie'!$P35)^(N$8063-$D$8063)/1000</f>
        <v>0</v>
      </c>
      <c r="O8151" s="210">
        <f>O8100*'Usages industrie'!$O35*(1+'Usages industrie'!$P35)^(O$8063-$D$8063)/1000</f>
        <v>0</v>
      </c>
      <c r="P8151" s="210">
        <f>P8100*'Usages industrie'!$O35*(1+'Usages industrie'!$P35)^(P$8063-$D$8063)/1000</f>
        <v>0</v>
      </c>
      <c r="Q8151" s="210">
        <f>Q8100*'Usages industrie'!$O35*(1+'Usages industrie'!$P35)^(Q$8063-$D$8063)/1000</f>
        <v>0</v>
      </c>
      <c r="R8151" s="210">
        <f>R8100*'Usages industrie'!$O35*(1+'Usages industrie'!$P35)^(R$8063-$D$8063)/1000</f>
        <v>0</v>
      </c>
    </row>
    <row r="8152" spans="1:18" hidden="1" outlineLevel="2" x14ac:dyDescent="0.35">
      <c r="A8152" s="209" t="str">
        <f>'Usages industrie'!A36</f>
        <v>Usage industriel n°33</v>
      </c>
      <c r="B8152" s="209" t="s">
        <v>639</v>
      </c>
      <c r="C8152" s="209"/>
      <c r="D8152" s="210">
        <f>D8101*'Usages industrie'!$O36*(1+'Usages industrie'!$P36)^(D$8063-$D$8063)/1000</f>
        <v>0</v>
      </c>
      <c r="E8152" s="210">
        <f>E8101*'Usages industrie'!$O36*(1+'Usages industrie'!$P36)^(E$8063-$D$8063)/1000</f>
        <v>0</v>
      </c>
      <c r="F8152" s="210">
        <f>F8101*'Usages industrie'!$O36*(1+'Usages industrie'!$P36)^(F$8063-$D$8063)/1000</f>
        <v>0</v>
      </c>
      <c r="G8152" s="210">
        <f>G8101*'Usages industrie'!$O36*(1+'Usages industrie'!$P36)^(G$8063-$D$8063)/1000</f>
        <v>0</v>
      </c>
      <c r="H8152" s="210">
        <f>H8101*'Usages industrie'!$O36*(1+'Usages industrie'!$P36)^(H$8063-$D$8063)/1000</f>
        <v>0</v>
      </c>
      <c r="I8152" s="210">
        <f>I8101*'Usages industrie'!$O36*(1+'Usages industrie'!$P36)^(I$8063-$D$8063)/1000</f>
        <v>0</v>
      </c>
      <c r="J8152" s="210">
        <f>J8101*'Usages industrie'!$O36*(1+'Usages industrie'!$P36)^(J$8063-$D$8063)/1000</f>
        <v>0</v>
      </c>
      <c r="K8152" s="210">
        <f>K8101*'Usages industrie'!$O36*(1+'Usages industrie'!$P36)^(K$8063-$D$8063)/1000</f>
        <v>0</v>
      </c>
      <c r="L8152" s="210">
        <f>L8101*'Usages industrie'!$O36*(1+'Usages industrie'!$P36)^(L$8063-$D$8063)/1000</f>
        <v>0</v>
      </c>
      <c r="M8152" s="210">
        <f>M8101*'Usages industrie'!$O36*(1+'Usages industrie'!$P36)^(M$8063-$D$8063)/1000</f>
        <v>0</v>
      </c>
      <c r="N8152" s="210">
        <f>N8101*'Usages industrie'!$O36*(1+'Usages industrie'!$P36)^(N$8063-$D$8063)/1000</f>
        <v>0</v>
      </c>
      <c r="O8152" s="210">
        <f>O8101*'Usages industrie'!$O36*(1+'Usages industrie'!$P36)^(O$8063-$D$8063)/1000</f>
        <v>0</v>
      </c>
      <c r="P8152" s="210">
        <f>P8101*'Usages industrie'!$O36*(1+'Usages industrie'!$P36)^(P$8063-$D$8063)/1000</f>
        <v>0</v>
      </c>
      <c r="Q8152" s="210">
        <f>Q8101*'Usages industrie'!$O36*(1+'Usages industrie'!$P36)^(Q$8063-$D$8063)/1000</f>
        <v>0</v>
      </c>
      <c r="R8152" s="210">
        <f>R8101*'Usages industrie'!$O36*(1+'Usages industrie'!$P36)^(R$8063-$D$8063)/1000</f>
        <v>0</v>
      </c>
    </row>
    <row r="8153" spans="1:18" hidden="1" outlineLevel="2" x14ac:dyDescent="0.35">
      <c r="A8153" s="209" t="str">
        <f>'Usages industrie'!A37</f>
        <v>Usage industriel n°34</v>
      </c>
      <c r="B8153" s="209" t="s">
        <v>639</v>
      </c>
      <c r="C8153" s="209"/>
      <c r="D8153" s="210">
        <f>D8102*'Usages industrie'!$O37*(1+'Usages industrie'!$P37)^(D$8063-$D$8063)/1000</f>
        <v>0</v>
      </c>
      <c r="E8153" s="210">
        <f>E8102*'Usages industrie'!$O37*(1+'Usages industrie'!$P37)^(E$8063-$D$8063)/1000</f>
        <v>0</v>
      </c>
      <c r="F8153" s="210">
        <f>F8102*'Usages industrie'!$O37*(1+'Usages industrie'!$P37)^(F$8063-$D$8063)/1000</f>
        <v>0</v>
      </c>
      <c r="G8153" s="210">
        <f>G8102*'Usages industrie'!$O37*(1+'Usages industrie'!$P37)^(G$8063-$D$8063)/1000</f>
        <v>0</v>
      </c>
      <c r="H8153" s="210">
        <f>H8102*'Usages industrie'!$O37*(1+'Usages industrie'!$P37)^(H$8063-$D$8063)/1000</f>
        <v>0</v>
      </c>
      <c r="I8153" s="210">
        <f>I8102*'Usages industrie'!$O37*(1+'Usages industrie'!$P37)^(I$8063-$D$8063)/1000</f>
        <v>0</v>
      </c>
      <c r="J8153" s="210">
        <f>J8102*'Usages industrie'!$O37*(1+'Usages industrie'!$P37)^(J$8063-$D$8063)/1000</f>
        <v>0</v>
      </c>
      <c r="K8153" s="210">
        <f>K8102*'Usages industrie'!$O37*(1+'Usages industrie'!$P37)^(K$8063-$D$8063)/1000</f>
        <v>0</v>
      </c>
      <c r="L8153" s="210">
        <f>L8102*'Usages industrie'!$O37*(1+'Usages industrie'!$P37)^(L$8063-$D$8063)/1000</f>
        <v>0</v>
      </c>
      <c r="M8153" s="210">
        <f>M8102*'Usages industrie'!$O37*(1+'Usages industrie'!$P37)^(M$8063-$D$8063)/1000</f>
        <v>0</v>
      </c>
      <c r="N8153" s="210">
        <f>N8102*'Usages industrie'!$O37*(1+'Usages industrie'!$P37)^(N$8063-$D$8063)/1000</f>
        <v>0</v>
      </c>
      <c r="O8153" s="210">
        <f>O8102*'Usages industrie'!$O37*(1+'Usages industrie'!$P37)^(O$8063-$D$8063)/1000</f>
        <v>0</v>
      </c>
      <c r="P8153" s="210">
        <f>P8102*'Usages industrie'!$O37*(1+'Usages industrie'!$P37)^(P$8063-$D$8063)/1000</f>
        <v>0</v>
      </c>
      <c r="Q8153" s="210">
        <f>Q8102*'Usages industrie'!$O37*(1+'Usages industrie'!$P37)^(Q$8063-$D$8063)/1000</f>
        <v>0</v>
      </c>
      <c r="R8153" s="210">
        <f>R8102*'Usages industrie'!$O37*(1+'Usages industrie'!$P37)^(R$8063-$D$8063)/1000</f>
        <v>0</v>
      </c>
    </row>
    <row r="8154" spans="1:18" hidden="1" outlineLevel="2" x14ac:dyDescent="0.35">
      <c r="A8154" s="209" t="str">
        <f>'Usages industrie'!A38</f>
        <v>Usage industriel n°35</v>
      </c>
      <c r="B8154" s="209" t="s">
        <v>639</v>
      </c>
      <c r="C8154" s="209"/>
      <c r="D8154" s="210">
        <f>D8103*'Usages industrie'!$O38*(1+'Usages industrie'!$P38)^(D$8063-$D$8063)/1000</f>
        <v>0</v>
      </c>
      <c r="E8154" s="210">
        <f>E8103*'Usages industrie'!$O38*(1+'Usages industrie'!$P38)^(E$8063-$D$8063)/1000</f>
        <v>0</v>
      </c>
      <c r="F8154" s="210">
        <f>F8103*'Usages industrie'!$O38*(1+'Usages industrie'!$P38)^(F$8063-$D$8063)/1000</f>
        <v>0</v>
      </c>
      <c r="G8154" s="210">
        <f>G8103*'Usages industrie'!$O38*(1+'Usages industrie'!$P38)^(G$8063-$D$8063)/1000</f>
        <v>0</v>
      </c>
      <c r="H8154" s="210">
        <f>H8103*'Usages industrie'!$O38*(1+'Usages industrie'!$P38)^(H$8063-$D$8063)/1000</f>
        <v>0</v>
      </c>
      <c r="I8154" s="210">
        <f>I8103*'Usages industrie'!$O38*(1+'Usages industrie'!$P38)^(I$8063-$D$8063)/1000</f>
        <v>0</v>
      </c>
      <c r="J8154" s="210">
        <f>J8103*'Usages industrie'!$O38*(1+'Usages industrie'!$P38)^(J$8063-$D$8063)/1000</f>
        <v>0</v>
      </c>
      <c r="K8154" s="210">
        <f>K8103*'Usages industrie'!$O38*(1+'Usages industrie'!$P38)^(K$8063-$D$8063)/1000</f>
        <v>0</v>
      </c>
      <c r="L8154" s="210">
        <f>L8103*'Usages industrie'!$O38*(1+'Usages industrie'!$P38)^(L$8063-$D$8063)/1000</f>
        <v>0</v>
      </c>
      <c r="M8154" s="210">
        <f>M8103*'Usages industrie'!$O38*(1+'Usages industrie'!$P38)^(M$8063-$D$8063)/1000</f>
        <v>0</v>
      </c>
      <c r="N8154" s="210">
        <f>N8103*'Usages industrie'!$O38*(1+'Usages industrie'!$P38)^(N$8063-$D$8063)/1000</f>
        <v>0</v>
      </c>
      <c r="O8154" s="210">
        <f>O8103*'Usages industrie'!$O38*(1+'Usages industrie'!$P38)^(O$8063-$D$8063)/1000</f>
        <v>0</v>
      </c>
      <c r="P8154" s="210">
        <f>P8103*'Usages industrie'!$O38*(1+'Usages industrie'!$P38)^(P$8063-$D$8063)/1000</f>
        <v>0</v>
      </c>
      <c r="Q8154" s="210">
        <f>Q8103*'Usages industrie'!$O38*(1+'Usages industrie'!$P38)^(Q$8063-$D$8063)/1000</f>
        <v>0</v>
      </c>
      <c r="R8154" s="210">
        <f>R8103*'Usages industrie'!$O38*(1+'Usages industrie'!$P38)^(R$8063-$D$8063)/1000</f>
        <v>0</v>
      </c>
    </row>
    <row r="8155" spans="1:18" hidden="1" outlineLevel="2" x14ac:dyDescent="0.35">
      <c r="A8155" s="209" t="str">
        <f>'Usages industrie'!A39</f>
        <v>Usage industriel n°36</v>
      </c>
      <c r="B8155" s="209" t="s">
        <v>639</v>
      </c>
      <c r="C8155" s="209"/>
      <c r="D8155" s="210">
        <f>D8104*'Usages industrie'!$O39*(1+'Usages industrie'!$P39)^(D$8063-$D$8063)/1000</f>
        <v>0</v>
      </c>
      <c r="E8155" s="210">
        <f>E8104*'Usages industrie'!$O39*(1+'Usages industrie'!$P39)^(E$8063-$D$8063)/1000</f>
        <v>0</v>
      </c>
      <c r="F8155" s="210">
        <f>F8104*'Usages industrie'!$O39*(1+'Usages industrie'!$P39)^(F$8063-$D$8063)/1000</f>
        <v>0</v>
      </c>
      <c r="G8155" s="210">
        <f>G8104*'Usages industrie'!$O39*(1+'Usages industrie'!$P39)^(G$8063-$D$8063)/1000</f>
        <v>0</v>
      </c>
      <c r="H8155" s="210">
        <f>H8104*'Usages industrie'!$O39*(1+'Usages industrie'!$P39)^(H$8063-$D$8063)/1000</f>
        <v>0</v>
      </c>
      <c r="I8155" s="210">
        <f>I8104*'Usages industrie'!$O39*(1+'Usages industrie'!$P39)^(I$8063-$D$8063)/1000</f>
        <v>0</v>
      </c>
      <c r="J8155" s="210">
        <f>J8104*'Usages industrie'!$O39*(1+'Usages industrie'!$P39)^(J$8063-$D$8063)/1000</f>
        <v>0</v>
      </c>
      <c r="K8155" s="210">
        <f>K8104*'Usages industrie'!$O39*(1+'Usages industrie'!$P39)^(K$8063-$D$8063)/1000</f>
        <v>0</v>
      </c>
      <c r="L8155" s="210">
        <f>L8104*'Usages industrie'!$O39*(1+'Usages industrie'!$P39)^(L$8063-$D$8063)/1000</f>
        <v>0</v>
      </c>
      <c r="M8155" s="210">
        <f>M8104*'Usages industrie'!$O39*(1+'Usages industrie'!$P39)^(M$8063-$D$8063)/1000</f>
        <v>0</v>
      </c>
      <c r="N8155" s="210">
        <f>N8104*'Usages industrie'!$O39*(1+'Usages industrie'!$P39)^(N$8063-$D$8063)/1000</f>
        <v>0</v>
      </c>
      <c r="O8155" s="210">
        <f>O8104*'Usages industrie'!$O39*(1+'Usages industrie'!$P39)^(O$8063-$D$8063)/1000</f>
        <v>0</v>
      </c>
      <c r="P8155" s="210">
        <f>P8104*'Usages industrie'!$O39*(1+'Usages industrie'!$P39)^(P$8063-$D$8063)/1000</f>
        <v>0</v>
      </c>
      <c r="Q8155" s="210">
        <f>Q8104*'Usages industrie'!$O39*(1+'Usages industrie'!$P39)^(Q$8063-$D$8063)/1000</f>
        <v>0</v>
      </c>
      <c r="R8155" s="210">
        <f>R8104*'Usages industrie'!$O39*(1+'Usages industrie'!$P39)^(R$8063-$D$8063)/1000</f>
        <v>0</v>
      </c>
    </row>
    <row r="8156" spans="1:18" hidden="1" outlineLevel="2" x14ac:dyDescent="0.35">
      <c r="A8156" s="209" t="str">
        <f>'Usages industrie'!A40</f>
        <v>Usage industriel n°37</v>
      </c>
      <c r="B8156" s="209" t="s">
        <v>639</v>
      </c>
      <c r="C8156" s="209"/>
      <c r="D8156" s="210">
        <f>D8105*'Usages industrie'!$O40*(1+'Usages industrie'!$P40)^(D$8063-$D$8063)/1000</f>
        <v>0</v>
      </c>
      <c r="E8156" s="210">
        <f>E8105*'Usages industrie'!$O40*(1+'Usages industrie'!$P40)^(E$8063-$D$8063)/1000</f>
        <v>0</v>
      </c>
      <c r="F8156" s="210">
        <f>F8105*'Usages industrie'!$O40*(1+'Usages industrie'!$P40)^(F$8063-$D$8063)/1000</f>
        <v>0</v>
      </c>
      <c r="G8156" s="210">
        <f>G8105*'Usages industrie'!$O40*(1+'Usages industrie'!$P40)^(G$8063-$D$8063)/1000</f>
        <v>0</v>
      </c>
      <c r="H8156" s="210">
        <f>H8105*'Usages industrie'!$O40*(1+'Usages industrie'!$P40)^(H$8063-$D$8063)/1000</f>
        <v>0</v>
      </c>
      <c r="I8156" s="210">
        <f>I8105*'Usages industrie'!$O40*(1+'Usages industrie'!$P40)^(I$8063-$D$8063)/1000</f>
        <v>0</v>
      </c>
      <c r="J8156" s="210">
        <f>J8105*'Usages industrie'!$O40*(1+'Usages industrie'!$P40)^(J$8063-$D$8063)/1000</f>
        <v>0</v>
      </c>
      <c r="K8156" s="210">
        <f>K8105*'Usages industrie'!$O40*(1+'Usages industrie'!$P40)^(K$8063-$D$8063)/1000</f>
        <v>0</v>
      </c>
      <c r="L8156" s="210">
        <f>L8105*'Usages industrie'!$O40*(1+'Usages industrie'!$P40)^(L$8063-$D$8063)/1000</f>
        <v>0</v>
      </c>
      <c r="M8156" s="210">
        <f>M8105*'Usages industrie'!$O40*(1+'Usages industrie'!$P40)^(M$8063-$D$8063)/1000</f>
        <v>0</v>
      </c>
      <c r="N8156" s="210">
        <f>N8105*'Usages industrie'!$O40*(1+'Usages industrie'!$P40)^(N$8063-$D$8063)/1000</f>
        <v>0</v>
      </c>
      <c r="O8156" s="210">
        <f>O8105*'Usages industrie'!$O40*(1+'Usages industrie'!$P40)^(O$8063-$D$8063)/1000</f>
        <v>0</v>
      </c>
      <c r="P8156" s="210">
        <f>P8105*'Usages industrie'!$O40*(1+'Usages industrie'!$P40)^(P$8063-$D$8063)/1000</f>
        <v>0</v>
      </c>
      <c r="Q8156" s="210">
        <f>Q8105*'Usages industrie'!$O40*(1+'Usages industrie'!$P40)^(Q$8063-$D$8063)/1000</f>
        <v>0</v>
      </c>
      <c r="R8156" s="210">
        <f>R8105*'Usages industrie'!$O40*(1+'Usages industrie'!$P40)^(R$8063-$D$8063)/1000</f>
        <v>0</v>
      </c>
    </row>
    <row r="8157" spans="1:18" hidden="1" outlineLevel="2" x14ac:dyDescent="0.35">
      <c r="A8157" s="209" t="str">
        <f>'Usages industrie'!A41</f>
        <v>Usage industriel n°38</v>
      </c>
      <c r="B8157" s="209" t="s">
        <v>639</v>
      </c>
      <c r="C8157" s="209"/>
      <c r="D8157" s="210">
        <f>D8106*'Usages industrie'!$O41*(1+'Usages industrie'!$P41)^(D$8063-$D$8063)/1000</f>
        <v>0</v>
      </c>
      <c r="E8157" s="210">
        <f>E8106*'Usages industrie'!$O41*(1+'Usages industrie'!$P41)^(E$8063-$D$8063)/1000</f>
        <v>0</v>
      </c>
      <c r="F8157" s="210">
        <f>F8106*'Usages industrie'!$O41*(1+'Usages industrie'!$P41)^(F$8063-$D$8063)/1000</f>
        <v>0</v>
      </c>
      <c r="G8157" s="210">
        <f>G8106*'Usages industrie'!$O41*(1+'Usages industrie'!$P41)^(G$8063-$D$8063)/1000</f>
        <v>0</v>
      </c>
      <c r="H8157" s="210">
        <f>H8106*'Usages industrie'!$O41*(1+'Usages industrie'!$P41)^(H$8063-$D$8063)/1000</f>
        <v>0</v>
      </c>
      <c r="I8157" s="210">
        <f>I8106*'Usages industrie'!$O41*(1+'Usages industrie'!$P41)^(I$8063-$D$8063)/1000</f>
        <v>0</v>
      </c>
      <c r="J8157" s="210">
        <f>J8106*'Usages industrie'!$O41*(1+'Usages industrie'!$P41)^(J$8063-$D$8063)/1000</f>
        <v>0</v>
      </c>
      <c r="K8157" s="210">
        <f>K8106*'Usages industrie'!$O41*(1+'Usages industrie'!$P41)^(K$8063-$D$8063)/1000</f>
        <v>0</v>
      </c>
      <c r="L8157" s="210">
        <f>L8106*'Usages industrie'!$O41*(1+'Usages industrie'!$P41)^(L$8063-$D$8063)/1000</f>
        <v>0</v>
      </c>
      <c r="M8157" s="210">
        <f>M8106*'Usages industrie'!$O41*(1+'Usages industrie'!$P41)^(M$8063-$D$8063)/1000</f>
        <v>0</v>
      </c>
      <c r="N8157" s="210">
        <f>N8106*'Usages industrie'!$O41*(1+'Usages industrie'!$P41)^(N$8063-$D$8063)/1000</f>
        <v>0</v>
      </c>
      <c r="O8157" s="210">
        <f>O8106*'Usages industrie'!$O41*(1+'Usages industrie'!$P41)^(O$8063-$D$8063)/1000</f>
        <v>0</v>
      </c>
      <c r="P8157" s="210">
        <f>P8106*'Usages industrie'!$O41*(1+'Usages industrie'!$P41)^(P$8063-$D$8063)/1000</f>
        <v>0</v>
      </c>
      <c r="Q8157" s="210">
        <f>Q8106*'Usages industrie'!$O41*(1+'Usages industrie'!$P41)^(Q$8063-$D$8063)/1000</f>
        <v>0</v>
      </c>
      <c r="R8157" s="210">
        <f>R8106*'Usages industrie'!$O41*(1+'Usages industrie'!$P41)^(R$8063-$D$8063)/1000</f>
        <v>0</v>
      </c>
    </row>
    <row r="8158" spans="1:18" hidden="1" outlineLevel="2" x14ac:dyDescent="0.35">
      <c r="A8158" s="209" t="str">
        <f>'Usages industrie'!A42</f>
        <v>Usage industriel n°39</v>
      </c>
      <c r="B8158" s="209" t="s">
        <v>639</v>
      </c>
      <c r="C8158" s="209"/>
      <c r="D8158" s="210">
        <f>D8107*'Usages industrie'!$O42*(1+'Usages industrie'!$P42)^(D$8063-$D$8063)/1000</f>
        <v>0</v>
      </c>
      <c r="E8158" s="210">
        <f>E8107*'Usages industrie'!$O42*(1+'Usages industrie'!$P42)^(E$8063-$D$8063)/1000</f>
        <v>0</v>
      </c>
      <c r="F8158" s="210">
        <f>F8107*'Usages industrie'!$O42*(1+'Usages industrie'!$P42)^(F$8063-$D$8063)/1000</f>
        <v>0</v>
      </c>
      <c r="G8158" s="210">
        <f>G8107*'Usages industrie'!$O42*(1+'Usages industrie'!$P42)^(G$8063-$D$8063)/1000</f>
        <v>0</v>
      </c>
      <c r="H8158" s="210">
        <f>H8107*'Usages industrie'!$O42*(1+'Usages industrie'!$P42)^(H$8063-$D$8063)/1000</f>
        <v>0</v>
      </c>
      <c r="I8158" s="210">
        <f>I8107*'Usages industrie'!$O42*(1+'Usages industrie'!$P42)^(I$8063-$D$8063)/1000</f>
        <v>0</v>
      </c>
      <c r="J8158" s="210">
        <f>J8107*'Usages industrie'!$O42*(1+'Usages industrie'!$P42)^(J$8063-$D$8063)/1000</f>
        <v>0</v>
      </c>
      <c r="K8158" s="210">
        <f>K8107*'Usages industrie'!$O42*(1+'Usages industrie'!$P42)^(K$8063-$D$8063)/1000</f>
        <v>0</v>
      </c>
      <c r="L8158" s="210">
        <f>L8107*'Usages industrie'!$O42*(1+'Usages industrie'!$P42)^(L$8063-$D$8063)/1000</f>
        <v>0</v>
      </c>
      <c r="M8158" s="210">
        <f>M8107*'Usages industrie'!$O42*(1+'Usages industrie'!$P42)^(M$8063-$D$8063)/1000</f>
        <v>0</v>
      </c>
      <c r="N8158" s="210">
        <f>N8107*'Usages industrie'!$O42*(1+'Usages industrie'!$P42)^(N$8063-$D$8063)/1000</f>
        <v>0</v>
      </c>
      <c r="O8158" s="210">
        <f>O8107*'Usages industrie'!$O42*(1+'Usages industrie'!$P42)^(O$8063-$D$8063)/1000</f>
        <v>0</v>
      </c>
      <c r="P8158" s="210">
        <f>P8107*'Usages industrie'!$O42*(1+'Usages industrie'!$P42)^(P$8063-$D$8063)/1000</f>
        <v>0</v>
      </c>
      <c r="Q8158" s="210">
        <f>Q8107*'Usages industrie'!$O42*(1+'Usages industrie'!$P42)^(Q$8063-$D$8063)/1000</f>
        <v>0</v>
      </c>
      <c r="R8158" s="210">
        <f>R8107*'Usages industrie'!$O42*(1+'Usages industrie'!$P42)^(R$8063-$D$8063)/1000</f>
        <v>0</v>
      </c>
    </row>
    <row r="8159" spans="1:18" hidden="1" outlineLevel="2" x14ac:dyDescent="0.35">
      <c r="A8159" s="209" t="str">
        <f>'Usages industrie'!A43</f>
        <v>Usage industriel n°40</v>
      </c>
      <c r="B8159" s="209" t="s">
        <v>639</v>
      </c>
      <c r="C8159" s="209"/>
      <c r="D8159" s="210">
        <f>D8108*'Usages industrie'!$O43*(1+'Usages industrie'!$P43)^(D$8063-$D$8063)/1000</f>
        <v>0</v>
      </c>
      <c r="E8159" s="210">
        <f>E8108*'Usages industrie'!$O43*(1+'Usages industrie'!$P43)^(E$8063-$D$8063)/1000</f>
        <v>0</v>
      </c>
      <c r="F8159" s="210">
        <f>F8108*'Usages industrie'!$O43*(1+'Usages industrie'!$P43)^(F$8063-$D$8063)/1000</f>
        <v>0</v>
      </c>
      <c r="G8159" s="210">
        <f>G8108*'Usages industrie'!$O43*(1+'Usages industrie'!$P43)^(G$8063-$D$8063)/1000</f>
        <v>0</v>
      </c>
      <c r="H8159" s="210">
        <f>H8108*'Usages industrie'!$O43*(1+'Usages industrie'!$P43)^(H$8063-$D$8063)/1000</f>
        <v>0</v>
      </c>
      <c r="I8159" s="210">
        <f>I8108*'Usages industrie'!$O43*(1+'Usages industrie'!$P43)^(I$8063-$D$8063)/1000</f>
        <v>0</v>
      </c>
      <c r="J8159" s="210">
        <f>J8108*'Usages industrie'!$O43*(1+'Usages industrie'!$P43)^(J$8063-$D$8063)/1000</f>
        <v>0</v>
      </c>
      <c r="K8159" s="210">
        <f>K8108*'Usages industrie'!$O43*(1+'Usages industrie'!$P43)^(K$8063-$D$8063)/1000</f>
        <v>0</v>
      </c>
      <c r="L8159" s="210">
        <f>L8108*'Usages industrie'!$O43*(1+'Usages industrie'!$P43)^(L$8063-$D$8063)/1000</f>
        <v>0</v>
      </c>
      <c r="M8159" s="210">
        <f>M8108*'Usages industrie'!$O43*(1+'Usages industrie'!$P43)^(M$8063-$D$8063)/1000</f>
        <v>0</v>
      </c>
      <c r="N8159" s="210">
        <f>N8108*'Usages industrie'!$O43*(1+'Usages industrie'!$P43)^(N$8063-$D$8063)/1000</f>
        <v>0</v>
      </c>
      <c r="O8159" s="210">
        <f>O8108*'Usages industrie'!$O43*(1+'Usages industrie'!$P43)^(O$8063-$D$8063)/1000</f>
        <v>0</v>
      </c>
      <c r="P8159" s="210">
        <f>P8108*'Usages industrie'!$O43*(1+'Usages industrie'!$P43)^(P$8063-$D$8063)/1000</f>
        <v>0</v>
      </c>
      <c r="Q8159" s="210">
        <f>Q8108*'Usages industrie'!$O43*(1+'Usages industrie'!$P43)^(Q$8063-$D$8063)/1000</f>
        <v>0</v>
      </c>
      <c r="R8159" s="210">
        <f>R8108*'Usages industrie'!$O43*(1+'Usages industrie'!$P43)^(R$8063-$D$8063)/1000</f>
        <v>0</v>
      </c>
    </row>
    <row r="8160" spans="1:18" hidden="1" outlineLevel="2" x14ac:dyDescent="0.35">
      <c r="A8160" s="209" t="str">
        <f>'Usages industrie'!A44</f>
        <v>Usage industriel n°41</v>
      </c>
      <c r="B8160" s="209" t="s">
        <v>639</v>
      </c>
      <c r="C8160" s="209"/>
      <c r="D8160" s="210">
        <f>D8109*'Usages industrie'!$O44*(1+'Usages industrie'!$P44)^(D$8063-$D$8063)/1000</f>
        <v>0</v>
      </c>
      <c r="E8160" s="210">
        <f>E8109*'Usages industrie'!$O44*(1+'Usages industrie'!$P44)^(E$8063-$D$8063)/1000</f>
        <v>0</v>
      </c>
      <c r="F8160" s="210">
        <f>F8109*'Usages industrie'!$O44*(1+'Usages industrie'!$P44)^(F$8063-$D$8063)/1000</f>
        <v>0</v>
      </c>
      <c r="G8160" s="210">
        <f>G8109*'Usages industrie'!$O44*(1+'Usages industrie'!$P44)^(G$8063-$D$8063)/1000</f>
        <v>0</v>
      </c>
      <c r="H8160" s="210">
        <f>H8109*'Usages industrie'!$O44*(1+'Usages industrie'!$P44)^(H$8063-$D$8063)/1000</f>
        <v>0</v>
      </c>
      <c r="I8160" s="210">
        <f>I8109*'Usages industrie'!$O44*(1+'Usages industrie'!$P44)^(I$8063-$D$8063)/1000</f>
        <v>0</v>
      </c>
      <c r="J8160" s="210">
        <f>J8109*'Usages industrie'!$O44*(1+'Usages industrie'!$P44)^(J$8063-$D$8063)/1000</f>
        <v>0</v>
      </c>
      <c r="K8160" s="210">
        <f>K8109*'Usages industrie'!$O44*(1+'Usages industrie'!$P44)^(K$8063-$D$8063)/1000</f>
        <v>0</v>
      </c>
      <c r="L8160" s="210">
        <f>L8109*'Usages industrie'!$O44*(1+'Usages industrie'!$P44)^(L$8063-$D$8063)/1000</f>
        <v>0</v>
      </c>
      <c r="M8160" s="210">
        <f>M8109*'Usages industrie'!$O44*(1+'Usages industrie'!$P44)^(M$8063-$D$8063)/1000</f>
        <v>0</v>
      </c>
      <c r="N8160" s="210">
        <f>N8109*'Usages industrie'!$O44*(1+'Usages industrie'!$P44)^(N$8063-$D$8063)/1000</f>
        <v>0</v>
      </c>
      <c r="O8160" s="210">
        <f>O8109*'Usages industrie'!$O44*(1+'Usages industrie'!$P44)^(O$8063-$D$8063)/1000</f>
        <v>0</v>
      </c>
      <c r="P8160" s="210">
        <f>P8109*'Usages industrie'!$O44*(1+'Usages industrie'!$P44)^(P$8063-$D$8063)/1000</f>
        <v>0</v>
      </c>
      <c r="Q8160" s="210">
        <f>Q8109*'Usages industrie'!$O44*(1+'Usages industrie'!$P44)^(Q$8063-$D$8063)/1000</f>
        <v>0</v>
      </c>
      <c r="R8160" s="210">
        <f>R8109*'Usages industrie'!$O44*(1+'Usages industrie'!$P44)^(R$8063-$D$8063)/1000</f>
        <v>0</v>
      </c>
    </row>
    <row r="8161" spans="1:18" hidden="1" outlineLevel="2" x14ac:dyDescent="0.35">
      <c r="A8161" s="209" t="str">
        <f>'Usages industrie'!A45</f>
        <v>Usage industriel n°42</v>
      </c>
      <c r="B8161" s="209" t="s">
        <v>639</v>
      </c>
      <c r="C8161" s="209"/>
      <c r="D8161" s="210">
        <f>D8110*'Usages industrie'!$O45*(1+'Usages industrie'!$P45)^(D$8063-$D$8063)/1000</f>
        <v>0</v>
      </c>
      <c r="E8161" s="210">
        <f>E8110*'Usages industrie'!$O45*(1+'Usages industrie'!$P45)^(E$8063-$D$8063)/1000</f>
        <v>0</v>
      </c>
      <c r="F8161" s="210">
        <f>F8110*'Usages industrie'!$O45*(1+'Usages industrie'!$P45)^(F$8063-$D$8063)/1000</f>
        <v>0</v>
      </c>
      <c r="G8161" s="210">
        <f>G8110*'Usages industrie'!$O45*(1+'Usages industrie'!$P45)^(G$8063-$D$8063)/1000</f>
        <v>0</v>
      </c>
      <c r="H8161" s="210">
        <f>H8110*'Usages industrie'!$O45*(1+'Usages industrie'!$P45)^(H$8063-$D$8063)/1000</f>
        <v>0</v>
      </c>
      <c r="I8161" s="210">
        <f>I8110*'Usages industrie'!$O45*(1+'Usages industrie'!$P45)^(I$8063-$D$8063)/1000</f>
        <v>0</v>
      </c>
      <c r="J8161" s="210">
        <f>J8110*'Usages industrie'!$O45*(1+'Usages industrie'!$P45)^(J$8063-$D$8063)/1000</f>
        <v>0</v>
      </c>
      <c r="K8161" s="210">
        <f>K8110*'Usages industrie'!$O45*(1+'Usages industrie'!$P45)^(K$8063-$D$8063)/1000</f>
        <v>0</v>
      </c>
      <c r="L8161" s="210">
        <f>L8110*'Usages industrie'!$O45*(1+'Usages industrie'!$P45)^(L$8063-$D$8063)/1000</f>
        <v>0</v>
      </c>
      <c r="M8161" s="210">
        <f>M8110*'Usages industrie'!$O45*(1+'Usages industrie'!$P45)^(M$8063-$D$8063)/1000</f>
        <v>0</v>
      </c>
      <c r="N8161" s="210">
        <f>N8110*'Usages industrie'!$O45*(1+'Usages industrie'!$P45)^(N$8063-$D$8063)/1000</f>
        <v>0</v>
      </c>
      <c r="O8161" s="210">
        <f>O8110*'Usages industrie'!$O45*(1+'Usages industrie'!$P45)^(O$8063-$D$8063)/1000</f>
        <v>0</v>
      </c>
      <c r="P8161" s="210">
        <f>P8110*'Usages industrie'!$O45*(1+'Usages industrie'!$P45)^(P$8063-$D$8063)/1000</f>
        <v>0</v>
      </c>
      <c r="Q8161" s="210">
        <f>Q8110*'Usages industrie'!$O45*(1+'Usages industrie'!$P45)^(Q$8063-$D$8063)/1000</f>
        <v>0</v>
      </c>
      <c r="R8161" s="210">
        <f>R8110*'Usages industrie'!$O45*(1+'Usages industrie'!$P45)^(R$8063-$D$8063)/1000</f>
        <v>0</v>
      </c>
    </row>
    <row r="8162" spans="1:18" hidden="1" outlineLevel="2" x14ac:dyDescent="0.35">
      <c r="A8162" s="209" t="str">
        <f>'Usages industrie'!A46</f>
        <v>Usage industriel n°43</v>
      </c>
      <c r="B8162" s="209" t="s">
        <v>639</v>
      </c>
      <c r="C8162" s="209"/>
      <c r="D8162" s="210">
        <f>D8111*'Usages industrie'!$O46*(1+'Usages industrie'!$P46)^(D$8063-$D$8063)/1000</f>
        <v>0</v>
      </c>
      <c r="E8162" s="210">
        <f>E8111*'Usages industrie'!$O46*(1+'Usages industrie'!$P46)^(E$8063-$D$8063)/1000</f>
        <v>0</v>
      </c>
      <c r="F8162" s="210">
        <f>F8111*'Usages industrie'!$O46*(1+'Usages industrie'!$P46)^(F$8063-$D$8063)/1000</f>
        <v>0</v>
      </c>
      <c r="G8162" s="210">
        <f>G8111*'Usages industrie'!$O46*(1+'Usages industrie'!$P46)^(G$8063-$D$8063)/1000</f>
        <v>0</v>
      </c>
      <c r="H8162" s="210">
        <f>H8111*'Usages industrie'!$O46*(1+'Usages industrie'!$P46)^(H$8063-$D$8063)/1000</f>
        <v>0</v>
      </c>
      <c r="I8162" s="210">
        <f>I8111*'Usages industrie'!$O46*(1+'Usages industrie'!$P46)^(I$8063-$D$8063)/1000</f>
        <v>0</v>
      </c>
      <c r="J8162" s="210">
        <f>J8111*'Usages industrie'!$O46*(1+'Usages industrie'!$P46)^(J$8063-$D$8063)/1000</f>
        <v>0</v>
      </c>
      <c r="K8162" s="210">
        <f>K8111*'Usages industrie'!$O46*(1+'Usages industrie'!$P46)^(K$8063-$D$8063)/1000</f>
        <v>0</v>
      </c>
      <c r="L8162" s="210">
        <f>L8111*'Usages industrie'!$O46*(1+'Usages industrie'!$P46)^(L$8063-$D$8063)/1000</f>
        <v>0</v>
      </c>
      <c r="M8162" s="210">
        <f>M8111*'Usages industrie'!$O46*(1+'Usages industrie'!$P46)^(M$8063-$D$8063)/1000</f>
        <v>0</v>
      </c>
      <c r="N8162" s="210">
        <f>N8111*'Usages industrie'!$O46*(1+'Usages industrie'!$P46)^(N$8063-$D$8063)/1000</f>
        <v>0</v>
      </c>
      <c r="O8162" s="210">
        <f>O8111*'Usages industrie'!$O46*(1+'Usages industrie'!$P46)^(O$8063-$D$8063)/1000</f>
        <v>0</v>
      </c>
      <c r="P8162" s="210">
        <f>P8111*'Usages industrie'!$O46*(1+'Usages industrie'!$P46)^(P$8063-$D$8063)/1000</f>
        <v>0</v>
      </c>
      <c r="Q8162" s="210">
        <f>Q8111*'Usages industrie'!$O46*(1+'Usages industrie'!$P46)^(Q$8063-$D$8063)/1000</f>
        <v>0</v>
      </c>
      <c r="R8162" s="210">
        <f>R8111*'Usages industrie'!$O46*(1+'Usages industrie'!$P46)^(R$8063-$D$8063)/1000</f>
        <v>0</v>
      </c>
    </row>
    <row r="8163" spans="1:18" hidden="1" outlineLevel="2" x14ac:dyDescent="0.35">
      <c r="A8163" s="209" t="str">
        <f>'Usages industrie'!A47</f>
        <v>Usage industriel n°44</v>
      </c>
      <c r="B8163" s="209" t="s">
        <v>639</v>
      </c>
      <c r="C8163" s="209"/>
      <c r="D8163" s="210">
        <f>D8112*'Usages industrie'!$O47*(1+'Usages industrie'!$P47)^(D$8063-$D$8063)/1000</f>
        <v>0</v>
      </c>
      <c r="E8163" s="210">
        <f>E8112*'Usages industrie'!$O47*(1+'Usages industrie'!$P47)^(E$8063-$D$8063)/1000</f>
        <v>0</v>
      </c>
      <c r="F8163" s="210">
        <f>F8112*'Usages industrie'!$O47*(1+'Usages industrie'!$P47)^(F$8063-$D$8063)/1000</f>
        <v>0</v>
      </c>
      <c r="G8163" s="210">
        <f>G8112*'Usages industrie'!$O47*(1+'Usages industrie'!$P47)^(G$8063-$D$8063)/1000</f>
        <v>0</v>
      </c>
      <c r="H8163" s="210">
        <f>H8112*'Usages industrie'!$O47*(1+'Usages industrie'!$P47)^(H$8063-$D$8063)/1000</f>
        <v>0</v>
      </c>
      <c r="I8163" s="210">
        <f>I8112*'Usages industrie'!$O47*(1+'Usages industrie'!$P47)^(I$8063-$D$8063)/1000</f>
        <v>0</v>
      </c>
      <c r="J8163" s="210">
        <f>J8112*'Usages industrie'!$O47*(1+'Usages industrie'!$P47)^(J$8063-$D$8063)/1000</f>
        <v>0</v>
      </c>
      <c r="K8163" s="210">
        <f>K8112*'Usages industrie'!$O47*(1+'Usages industrie'!$P47)^(K$8063-$D$8063)/1000</f>
        <v>0</v>
      </c>
      <c r="L8163" s="210">
        <f>L8112*'Usages industrie'!$O47*(1+'Usages industrie'!$P47)^(L$8063-$D$8063)/1000</f>
        <v>0</v>
      </c>
      <c r="M8163" s="210">
        <f>M8112*'Usages industrie'!$O47*(1+'Usages industrie'!$P47)^(M$8063-$D$8063)/1000</f>
        <v>0</v>
      </c>
      <c r="N8163" s="210">
        <f>N8112*'Usages industrie'!$O47*(1+'Usages industrie'!$P47)^(N$8063-$D$8063)/1000</f>
        <v>0</v>
      </c>
      <c r="O8163" s="210">
        <f>O8112*'Usages industrie'!$O47*(1+'Usages industrie'!$P47)^(O$8063-$D$8063)/1000</f>
        <v>0</v>
      </c>
      <c r="P8163" s="210">
        <f>P8112*'Usages industrie'!$O47*(1+'Usages industrie'!$P47)^(P$8063-$D$8063)/1000</f>
        <v>0</v>
      </c>
      <c r="Q8163" s="210">
        <f>Q8112*'Usages industrie'!$O47*(1+'Usages industrie'!$P47)^(Q$8063-$D$8063)/1000</f>
        <v>0</v>
      </c>
      <c r="R8163" s="210">
        <f>R8112*'Usages industrie'!$O47*(1+'Usages industrie'!$P47)^(R$8063-$D$8063)/1000</f>
        <v>0</v>
      </c>
    </row>
    <row r="8164" spans="1:18" hidden="1" outlineLevel="2" x14ac:dyDescent="0.35">
      <c r="A8164" s="209" t="str">
        <f>'Usages industrie'!A48</f>
        <v>Usage industriel n°45</v>
      </c>
      <c r="B8164" s="209" t="s">
        <v>639</v>
      </c>
      <c r="C8164" s="209"/>
      <c r="D8164" s="210">
        <f>D8113*'Usages industrie'!$O48*(1+'Usages industrie'!$P48)^(D$8063-$D$8063)/1000</f>
        <v>0</v>
      </c>
      <c r="E8164" s="210">
        <f>E8113*'Usages industrie'!$O48*(1+'Usages industrie'!$P48)^(E$8063-$D$8063)/1000</f>
        <v>0</v>
      </c>
      <c r="F8164" s="210">
        <f>F8113*'Usages industrie'!$O48*(1+'Usages industrie'!$P48)^(F$8063-$D$8063)/1000</f>
        <v>0</v>
      </c>
      <c r="G8164" s="210">
        <f>G8113*'Usages industrie'!$O48*(1+'Usages industrie'!$P48)^(G$8063-$D$8063)/1000</f>
        <v>0</v>
      </c>
      <c r="H8164" s="210">
        <f>H8113*'Usages industrie'!$O48*(1+'Usages industrie'!$P48)^(H$8063-$D$8063)/1000</f>
        <v>0</v>
      </c>
      <c r="I8164" s="210">
        <f>I8113*'Usages industrie'!$O48*(1+'Usages industrie'!$P48)^(I$8063-$D$8063)/1000</f>
        <v>0</v>
      </c>
      <c r="J8164" s="210">
        <f>J8113*'Usages industrie'!$O48*(1+'Usages industrie'!$P48)^(J$8063-$D$8063)/1000</f>
        <v>0</v>
      </c>
      <c r="K8164" s="210">
        <f>K8113*'Usages industrie'!$O48*(1+'Usages industrie'!$P48)^(K$8063-$D$8063)/1000</f>
        <v>0</v>
      </c>
      <c r="L8164" s="210">
        <f>L8113*'Usages industrie'!$O48*(1+'Usages industrie'!$P48)^(L$8063-$D$8063)/1000</f>
        <v>0</v>
      </c>
      <c r="M8164" s="210">
        <f>M8113*'Usages industrie'!$O48*(1+'Usages industrie'!$P48)^(M$8063-$D$8063)/1000</f>
        <v>0</v>
      </c>
      <c r="N8164" s="210">
        <f>N8113*'Usages industrie'!$O48*(1+'Usages industrie'!$P48)^(N$8063-$D$8063)/1000</f>
        <v>0</v>
      </c>
      <c r="O8164" s="210">
        <f>O8113*'Usages industrie'!$O48*(1+'Usages industrie'!$P48)^(O$8063-$D$8063)/1000</f>
        <v>0</v>
      </c>
      <c r="P8164" s="210">
        <f>P8113*'Usages industrie'!$O48*(1+'Usages industrie'!$P48)^(P$8063-$D$8063)/1000</f>
        <v>0</v>
      </c>
      <c r="Q8164" s="210">
        <f>Q8113*'Usages industrie'!$O48*(1+'Usages industrie'!$P48)^(Q$8063-$D$8063)/1000</f>
        <v>0</v>
      </c>
      <c r="R8164" s="210">
        <f>R8113*'Usages industrie'!$O48*(1+'Usages industrie'!$P48)^(R$8063-$D$8063)/1000</f>
        <v>0</v>
      </c>
    </row>
    <row r="8165" spans="1:18" hidden="1" outlineLevel="2" x14ac:dyDescent="0.35">
      <c r="A8165" s="209" t="str">
        <f>'Usages industrie'!A49</f>
        <v>Usage industriel n°46</v>
      </c>
      <c r="B8165" s="209" t="s">
        <v>639</v>
      </c>
      <c r="C8165" s="209"/>
      <c r="D8165" s="210">
        <f>D8114*'Usages industrie'!$O49*(1+'Usages industrie'!$P49)^(D$8063-$D$8063)/1000</f>
        <v>0</v>
      </c>
      <c r="E8165" s="210">
        <f>E8114*'Usages industrie'!$O49*(1+'Usages industrie'!$P49)^(E$8063-$D$8063)/1000</f>
        <v>0</v>
      </c>
      <c r="F8165" s="210">
        <f>F8114*'Usages industrie'!$O49*(1+'Usages industrie'!$P49)^(F$8063-$D$8063)/1000</f>
        <v>0</v>
      </c>
      <c r="G8165" s="210">
        <f>G8114*'Usages industrie'!$O49*(1+'Usages industrie'!$P49)^(G$8063-$D$8063)/1000</f>
        <v>0</v>
      </c>
      <c r="H8165" s="210">
        <f>H8114*'Usages industrie'!$O49*(1+'Usages industrie'!$P49)^(H$8063-$D$8063)/1000</f>
        <v>0</v>
      </c>
      <c r="I8165" s="210">
        <f>I8114*'Usages industrie'!$O49*(1+'Usages industrie'!$P49)^(I$8063-$D$8063)/1000</f>
        <v>0</v>
      </c>
      <c r="J8165" s="210">
        <f>J8114*'Usages industrie'!$O49*(1+'Usages industrie'!$P49)^(J$8063-$D$8063)/1000</f>
        <v>0</v>
      </c>
      <c r="K8165" s="210">
        <f>K8114*'Usages industrie'!$O49*(1+'Usages industrie'!$P49)^(K$8063-$D$8063)/1000</f>
        <v>0</v>
      </c>
      <c r="L8165" s="210">
        <f>L8114*'Usages industrie'!$O49*(1+'Usages industrie'!$P49)^(L$8063-$D$8063)/1000</f>
        <v>0</v>
      </c>
      <c r="M8165" s="210">
        <f>M8114*'Usages industrie'!$O49*(1+'Usages industrie'!$P49)^(M$8063-$D$8063)/1000</f>
        <v>0</v>
      </c>
      <c r="N8165" s="210">
        <f>N8114*'Usages industrie'!$O49*(1+'Usages industrie'!$P49)^(N$8063-$D$8063)/1000</f>
        <v>0</v>
      </c>
      <c r="O8165" s="210">
        <f>O8114*'Usages industrie'!$O49*(1+'Usages industrie'!$P49)^(O$8063-$D$8063)/1000</f>
        <v>0</v>
      </c>
      <c r="P8165" s="210">
        <f>P8114*'Usages industrie'!$O49*(1+'Usages industrie'!$P49)^(P$8063-$D$8063)/1000</f>
        <v>0</v>
      </c>
      <c r="Q8165" s="210">
        <f>Q8114*'Usages industrie'!$O49*(1+'Usages industrie'!$P49)^(Q$8063-$D$8063)/1000</f>
        <v>0</v>
      </c>
      <c r="R8165" s="210">
        <f>R8114*'Usages industrie'!$O49*(1+'Usages industrie'!$P49)^(R$8063-$D$8063)/1000</f>
        <v>0</v>
      </c>
    </row>
    <row r="8166" spans="1:18" hidden="1" outlineLevel="2" x14ac:dyDescent="0.35">
      <c r="A8166" s="209" t="str">
        <f>'Usages industrie'!A50</f>
        <v>Usage industriel n°47</v>
      </c>
      <c r="B8166" s="209" t="s">
        <v>639</v>
      </c>
      <c r="C8166" s="209"/>
      <c r="D8166" s="210">
        <f>D8115*'Usages industrie'!$O50*(1+'Usages industrie'!$P50)^(D$8063-$D$8063)/1000</f>
        <v>0</v>
      </c>
      <c r="E8166" s="210">
        <f>E8115*'Usages industrie'!$O50*(1+'Usages industrie'!$P50)^(E$8063-$D$8063)/1000</f>
        <v>0</v>
      </c>
      <c r="F8166" s="210">
        <f>F8115*'Usages industrie'!$O50*(1+'Usages industrie'!$P50)^(F$8063-$D$8063)/1000</f>
        <v>0</v>
      </c>
      <c r="G8166" s="210">
        <f>G8115*'Usages industrie'!$O50*(1+'Usages industrie'!$P50)^(G$8063-$D$8063)/1000</f>
        <v>0</v>
      </c>
      <c r="H8166" s="210">
        <f>H8115*'Usages industrie'!$O50*(1+'Usages industrie'!$P50)^(H$8063-$D$8063)/1000</f>
        <v>0</v>
      </c>
      <c r="I8166" s="210">
        <f>I8115*'Usages industrie'!$O50*(1+'Usages industrie'!$P50)^(I$8063-$D$8063)/1000</f>
        <v>0</v>
      </c>
      <c r="J8166" s="210">
        <f>J8115*'Usages industrie'!$O50*(1+'Usages industrie'!$P50)^(J$8063-$D$8063)/1000</f>
        <v>0</v>
      </c>
      <c r="K8166" s="210">
        <f>K8115*'Usages industrie'!$O50*(1+'Usages industrie'!$P50)^(K$8063-$D$8063)/1000</f>
        <v>0</v>
      </c>
      <c r="L8166" s="210">
        <f>L8115*'Usages industrie'!$O50*(1+'Usages industrie'!$P50)^(L$8063-$D$8063)/1000</f>
        <v>0</v>
      </c>
      <c r="M8166" s="210">
        <f>M8115*'Usages industrie'!$O50*(1+'Usages industrie'!$P50)^(M$8063-$D$8063)/1000</f>
        <v>0</v>
      </c>
      <c r="N8166" s="210">
        <f>N8115*'Usages industrie'!$O50*(1+'Usages industrie'!$P50)^(N$8063-$D$8063)/1000</f>
        <v>0</v>
      </c>
      <c r="O8166" s="210">
        <f>O8115*'Usages industrie'!$O50*(1+'Usages industrie'!$P50)^(O$8063-$D$8063)/1000</f>
        <v>0</v>
      </c>
      <c r="P8166" s="210">
        <f>P8115*'Usages industrie'!$O50*(1+'Usages industrie'!$P50)^(P$8063-$D$8063)/1000</f>
        <v>0</v>
      </c>
      <c r="Q8166" s="210">
        <f>Q8115*'Usages industrie'!$O50*(1+'Usages industrie'!$P50)^(Q$8063-$D$8063)/1000</f>
        <v>0</v>
      </c>
      <c r="R8166" s="210">
        <f>R8115*'Usages industrie'!$O50*(1+'Usages industrie'!$P50)^(R$8063-$D$8063)/1000</f>
        <v>0</v>
      </c>
    </row>
    <row r="8167" spans="1:18" hidden="1" outlineLevel="2" x14ac:dyDescent="0.35">
      <c r="A8167" s="209" t="str">
        <f>'Usages industrie'!A51</f>
        <v>Usage industriel n°48</v>
      </c>
      <c r="B8167" s="209" t="s">
        <v>639</v>
      </c>
      <c r="C8167" s="209"/>
      <c r="D8167" s="210">
        <f>D8116*'Usages industrie'!$O51*(1+'Usages industrie'!$P51)^(D$8063-$D$8063)/1000</f>
        <v>0</v>
      </c>
      <c r="E8167" s="210">
        <f>E8116*'Usages industrie'!$O51*(1+'Usages industrie'!$P51)^(E$8063-$D$8063)/1000</f>
        <v>0</v>
      </c>
      <c r="F8167" s="210">
        <f>F8116*'Usages industrie'!$O51*(1+'Usages industrie'!$P51)^(F$8063-$D$8063)/1000</f>
        <v>0</v>
      </c>
      <c r="G8167" s="210">
        <f>G8116*'Usages industrie'!$O51*(1+'Usages industrie'!$P51)^(G$8063-$D$8063)/1000</f>
        <v>0</v>
      </c>
      <c r="H8167" s="210">
        <f>H8116*'Usages industrie'!$O51*(1+'Usages industrie'!$P51)^(H$8063-$D$8063)/1000</f>
        <v>0</v>
      </c>
      <c r="I8167" s="210">
        <f>I8116*'Usages industrie'!$O51*(1+'Usages industrie'!$P51)^(I$8063-$D$8063)/1000</f>
        <v>0</v>
      </c>
      <c r="J8167" s="210">
        <f>J8116*'Usages industrie'!$O51*(1+'Usages industrie'!$P51)^(J$8063-$D$8063)/1000</f>
        <v>0</v>
      </c>
      <c r="K8167" s="210">
        <f>K8116*'Usages industrie'!$O51*(1+'Usages industrie'!$P51)^(K$8063-$D$8063)/1000</f>
        <v>0</v>
      </c>
      <c r="L8167" s="210">
        <f>L8116*'Usages industrie'!$O51*(1+'Usages industrie'!$P51)^(L$8063-$D$8063)/1000</f>
        <v>0</v>
      </c>
      <c r="M8167" s="210">
        <f>M8116*'Usages industrie'!$O51*(1+'Usages industrie'!$P51)^(M$8063-$D$8063)/1000</f>
        <v>0</v>
      </c>
      <c r="N8167" s="210">
        <f>N8116*'Usages industrie'!$O51*(1+'Usages industrie'!$P51)^(N$8063-$D$8063)/1000</f>
        <v>0</v>
      </c>
      <c r="O8167" s="210">
        <f>O8116*'Usages industrie'!$O51*(1+'Usages industrie'!$P51)^(O$8063-$D$8063)/1000</f>
        <v>0</v>
      </c>
      <c r="P8167" s="210">
        <f>P8116*'Usages industrie'!$O51*(1+'Usages industrie'!$P51)^(P$8063-$D$8063)/1000</f>
        <v>0</v>
      </c>
      <c r="Q8167" s="210">
        <f>Q8116*'Usages industrie'!$O51*(1+'Usages industrie'!$P51)^(Q$8063-$D$8063)/1000</f>
        <v>0</v>
      </c>
      <c r="R8167" s="210">
        <f>R8116*'Usages industrie'!$O51*(1+'Usages industrie'!$P51)^(R$8063-$D$8063)/1000</f>
        <v>0</v>
      </c>
    </row>
    <row r="8168" spans="1:18" hidden="1" outlineLevel="2" x14ac:dyDescent="0.35">
      <c r="A8168" s="209" t="str">
        <f>'Usages industrie'!A52</f>
        <v>Usage industriel n°49</v>
      </c>
      <c r="B8168" s="209" t="s">
        <v>639</v>
      </c>
      <c r="C8168" s="209"/>
      <c r="D8168" s="210">
        <f>D8117*'Usages industrie'!$O52*(1+'Usages industrie'!$P52)^(D$8063-$D$8063)/1000</f>
        <v>0</v>
      </c>
      <c r="E8168" s="210">
        <f>E8117*'Usages industrie'!$O52*(1+'Usages industrie'!$P52)^(E$8063-$D$8063)/1000</f>
        <v>0</v>
      </c>
      <c r="F8168" s="210">
        <f>F8117*'Usages industrie'!$O52*(1+'Usages industrie'!$P52)^(F$8063-$D$8063)/1000</f>
        <v>0</v>
      </c>
      <c r="G8168" s="210">
        <f>G8117*'Usages industrie'!$O52*(1+'Usages industrie'!$P52)^(G$8063-$D$8063)/1000</f>
        <v>0</v>
      </c>
      <c r="H8168" s="210">
        <f>H8117*'Usages industrie'!$O52*(1+'Usages industrie'!$P52)^(H$8063-$D$8063)/1000</f>
        <v>0</v>
      </c>
      <c r="I8168" s="210">
        <f>I8117*'Usages industrie'!$O52*(1+'Usages industrie'!$P52)^(I$8063-$D$8063)/1000</f>
        <v>0</v>
      </c>
      <c r="J8168" s="210">
        <f>J8117*'Usages industrie'!$O52*(1+'Usages industrie'!$P52)^(J$8063-$D$8063)/1000</f>
        <v>0</v>
      </c>
      <c r="K8168" s="210">
        <f>K8117*'Usages industrie'!$O52*(1+'Usages industrie'!$P52)^(K$8063-$D$8063)/1000</f>
        <v>0</v>
      </c>
      <c r="L8168" s="210">
        <f>L8117*'Usages industrie'!$O52*(1+'Usages industrie'!$P52)^(L$8063-$D$8063)/1000</f>
        <v>0</v>
      </c>
      <c r="M8168" s="210">
        <f>M8117*'Usages industrie'!$O52*(1+'Usages industrie'!$P52)^(M$8063-$D$8063)/1000</f>
        <v>0</v>
      </c>
      <c r="N8168" s="210">
        <f>N8117*'Usages industrie'!$O52*(1+'Usages industrie'!$P52)^(N$8063-$D$8063)/1000</f>
        <v>0</v>
      </c>
      <c r="O8168" s="210">
        <f>O8117*'Usages industrie'!$O52*(1+'Usages industrie'!$P52)^(O$8063-$D$8063)/1000</f>
        <v>0</v>
      </c>
      <c r="P8168" s="210">
        <f>P8117*'Usages industrie'!$O52*(1+'Usages industrie'!$P52)^(P$8063-$D$8063)/1000</f>
        <v>0</v>
      </c>
      <c r="Q8168" s="210">
        <f>Q8117*'Usages industrie'!$O52*(1+'Usages industrie'!$P52)^(Q$8063-$D$8063)/1000</f>
        <v>0</v>
      </c>
      <c r="R8168" s="210">
        <f>R8117*'Usages industrie'!$O52*(1+'Usages industrie'!$P52)^(R$8063-$D$8063)/1000</f>
        <v>0</v>
      </c>
    </row>
    <row r="8169" spans="1:18" hidden="1" outlineLevel="2" x14ac:dyDescent="0.35">
      <c r="A8169" s="209" t="str">
        <f>'Usages industrie'!A53</f>
        <v>Usage industriel n°50</v>
      </c>
      <c r="B8169" s="209" t="s">
        <v>639</v>
      </c>
      <c r="C8169" s="209"/>
      <c r="D8169" s="210">
        <f>D8118*'Usages industrie'!$O53*(1+'Usages industrie'!$P53)^(D$8063-$D$8063)/1000</f>
        <v>0</v>
      </c>
      <c r="E8169" s="210">
        <f>E8118*'Usages industrie'!$O53*(1+'Usages industrie'!$P53)^(E$8063-$D$8063)/1000</f>
        <v>0</v>
      </c>
      <c r="F8169" s="210">
        <f>F8118*'Usages industrie'!$O53*(1+'Usages industrie'!$P53)^(F$8063-$D$8063)/1000</f>
        <v>0</v>
      </c>
      <c r="G8169" s="210">
        <f>G8118*'Usages industrie'!$O53*(1+'Usages industrie'!$P53)^(G$8063-$D$8063)/1000</f>
        <v>0</v>
      </c>
      <c r="H8169" s="210">
        <f>H8118*'Usages industrie'!$O53*(1+'Usages industrie'!$P53)^(H$8063-$D$8063)/1000</f>
        <v>0</v>
      </c>
      <c r="I8169" s="210">
        <f>I8118*'Usages industrie'!$O53*(1+'Usages industrie'!$P53)^(I$8063-$D$8063)/1000</f>
        <v>0</v>
      </c>
      <c r="J8169" s="210">
        <f>J8118*'Usages industrie'!$O53*(1+'Usages industrie'!$P53)^(J$8063-$D$8063)/1000</f>
        <v>0</v>
      </c>
      <c r="K8169" s="210">
        <f>K8118*'Usages industrie'!$O53*(1+'Usages industrie'!$P53)^(K$8063-$D$8063)/1000</f>
        <v>0</v>
      </c>
      <c r="L8169" s="210">
        <f>L8118*'Usages industrie'!$O53*(1+'Usages industrie'!$P53)^(L$8063-$D$8063)/1000</f>
        <v>0</v>
      </c>
      <c r="M8169" s="210">
        <f>M8118*'Usages industrie'!$O53*(1+'Usages industrie'!$P53)^(M$8063-$D$8063)/1000</f>
        <v>0</v>
      </c>
      <c r="N8169" s="210">
        <f>N8118*'Usages industrie'!$O53*(1+'Usages industrie'!$P53)^(N$8063-$D$8063)/1000</f>
        <v>0</v>
      </c>
      <c r="O8169" s="210">
        <f>O8118*'Usages industrie'!$O53*(1+'Usages industrie'!$P53)^(O$8063-$D$8063)/1000</f>
        <v>0</v>
      </c>
      <c r="P8169" s="210">
        <f>P8118*'Usages industrie'!$O53*(1+'Usages industrie'!$P53)^(P$8063-$D$8063)/1000</f>
        <v>0</v>
      </c>
      <c r="Q8169" s="210">
        <f>Q8118*'Usages industrie'!$O53*(1+'Usages industrie'!$P53)^(Q$8063-$D$8063)/1000</f>
        <v>0</v>
      </c>
      <c r="R8169" s="210">
        <f>R8118*'Usages industrie'!$O53*(1+'Usages industrie'!$P53)^(R$8063-$D$8063)/1000</f>
        <v>0</v>
      </c>
    </row>
    <row r="8170" spans="1:18" hidden="1" outlineLevel="1" collapsed="1" x14ac:dyDescent="0.35">
      <c r="A8170" s="209" t="s">
        <v>640</v>
      </c>
      <c r="B8170" s="209"/>
      <c r="C8170" s="209"/>
      <c r="D8170" s="210">
        <f t="shared" ref="D8170:R8170" si="716">SUM(D8120:D8169)</f>
        <v>0</v>
      </c>
      <c r="E8170" s="210">
        <f t="shared" si="716"/>
        <v>0</v>
      </c>
      <c r="F8170" s="210">
        <f t="shared" si="716"/>
        <v>0</v>
      </c>
      <c r="G8170" s="210">
        <f t="shared" si="716"/>
        <v>0</v>
      </c>
      <c r="H8170" s="210">
        <f t="shared" si="716"/>
        <v>0</v>
      </c>
      <c r="I8170" s="210">
        <f t="shared" si="716"/>
        <v>0</v>
      </c>
      <c r="J8170" s="210">
        <f t="shared" si="716"/>
        <v>0</v>
      </c>
      <c r="K8170" s="210">
        <f t="shared" si="716"/>
        <v>0</v>
      </c>
      <c r="L8170" s="210">
        <f t="shared" si="716"/>
        <v>0</v>
      </c>
      <c r="M8170" s="210">
        <f t="shared" si="716"/>
        <v>0</v>
      </c>
      <c r="N8170" s="210">
        <f t="shared" si="716"/>
        <v>0</v>
      </c>
      <c r="O8170" s="210">
        <f t="shared" si="716"/>
        <v>0</v>
      </c>
      <c r="P8170" s="210">
        <f t="shared" si="716"/>
        <v>0</v>
      </c>
      <c r="Q8170" s="210">
        <f t="shared" si="716"/>
        <v>0</v>
      </c>
      <c r="R8170" s="210">
        <f t="shared" si="716"/>
        <v>0</v>
      </c>
    </row>
    <row r="8171" spans="1:18" hidden="1" outlineLevel="1" x14ac:dyDescent="0.35">
      <c r="A8171" s="43" t="s">
        <v>641</v>
      </c>
      <c r="B8171" s="43"/>
      <c r="C8171" s="43"/>
      <c r="D8171" s="231"/>
      <c r="E8171" s="231"/>
      <c r="F8171" s="231"/>
      <c r="G8171" s="231"/>
      <c r="H8171" s="231"/>
      <c r="I8171" s="231"/>
      <c r="J8171" s="231"/>
      <c r="K8171" s="231"/>
      <c r="L8171" s="231"/>
      <c r="M8171" s="231"/>
      <c r="N8171" s="231"/>
      <c r="O8171" s="231"/>
      <c r="P8171" s="231"/>
      <c r="Q8171" s="231"/>
      <c r="R8171" s="231"/>
    </row>
    <row r="8172" spans="1:18" hidden="1" outlineLevel="1" x14ac:dyDescent="0.35">
      <c r="A8172" s="43" t="s">
        <v>642</v>
      </c>
      <c r="B8172" s="43"/>
      <c r="C8172" s="43"/>
      <c r="D8172" s="231"/>
      <c r="E8172" s="231"/>
      <c r="F8172" s="231"/>
      <c r="G8172" s="231"/>
      <c r="H8172" s="231"/>
      <c r="I8172" s="231"/>
      <c r="J8172" s="231"/>
      <c r="K8172" s="231"/>
      <c r="L8172" s="231"/>
      <c r="M8172" s="231"/>
      <c r="N8172" s="231"/>
      <c r="O8172" s="231"/>
      <c r="P8172" s="231"/>
      <c r="Q8172" s="231"/>
      <c r="R8172" s="231"/>
    </row>
    <row r="8173" spans="1:18" hidden="1" outlineLevel="1" x14ac:dyDescent="0.35">
      <c r="A8173" s="43" t="s">
        <v>643</v>
      </c>
      <c r="B8173" s="43"/>
      <c r="C8173" s="43"/>
      <c r="D8173" s="231"/>
      <c r="E8173" s="231"/>
      <c r="F8173" s="231"/>
      <c r="G8173" s="231"/>
      <c r="H8173" s="231"/>
      <c r="I8173" s="231"/>
      <c r="J8173" s="231"/>
      <c r="K8173" s="231"/>
      <c r="L8173" s="231"/>
      <c r="M8173" s="231"/>
      <c r="N8173" s="231"/>
      <c r="O8173" s="231"/>
      <c r="P8173" s="231"/>
      <c r="Q8173" s="231"/>
      <c r="R8173" s="231"/>
    </row>
    <row r="8174" spans="1:18" hidden="1" outlineLevel="1" x14ac:dyDescent="0.35">
      <c r="A8174" s="43" t="s">
        <v>644</v>
      </c>
      <c r="B8174" s="43"/>
      <c r="C8174" s="43"/>
      <c r="D8174" s="231"/>
      <c r="E8174" s="231"/>
      <c r="F8174" s="231"/>
      <c r="G8174" s="231"/>
      <c r="H8174" s="231"/>
      <c r="I8174" s="231"/>
      <c r="J8174" s="231"/>
      <c r="K8174" s="231"/>
      <c r="L8174" s="231"/>
      <c r="M8174" s="231"/>
      <c r="N8174" s="231"/>
      <c r="O8174" s="231"/>
      <c r="P8174" s="231"/>
      <c r="Q8174" s="231"/>
      <c r="R8174" s="231"/>
    </row>
    <row r="8175" spans="1:18" hidden="1" outlineLevel="1" x14ac:dyDescent="0.35">
      <c r="A8175" s="43" t="s">
        <v>645</v>
      </c>
      <c r="B8175" s="43"/>
      <c r="C8175" s="43"/>
      <c r="D8175" s="231"/>
      <c r="E8175" s="231"/>
      <c r="F8175" s="231"/>
      <c r="G8175" s="231"/>
      <c r="H8175" s="231"/>
      <c r="I8175" s="231"/>
      <c r="J8175" s="231"/>
      <c r="K8175" s="231"/>
      <c r="L8175" s="231"/>
      <c r="M8175" s="231"/>
      <c r="N8175" s="231"/>
      <c r="O8175" s="231"/>
      <c r="P8175" s="231"/>
      <c r="Q8175" s="231"/>
      <c r="R8175" s="231"/>
    </row>
    <row r="8176" spans="1:18" hidden="1" outlineLevel="1" x14ac:dyDescent="0.35">
      <c r="A8176" s="43" t="s">
        <v>646</v>
      </c>
      <c r="B8176" s="43"/>
      <c r="C8176" s="43"/>
      <c r="D8176" s="231"/>
      <c r="E8176" s="231"/>
      <c r="F8176" s="231"/>
      <c r="G8176" s="231"/>
      <c r="H8176" s="231"/>
      <c r="I8176" s="231"/>
      <c r="J8176" s="231"/>
      <c r="K8176" s="231"/>
      <c r="L8176" s="231"/>
      <c r="M8176" s="231"/>
      <c r="N8176" s="231"/>
      <c r="O8176" s="231"/>
      <c r="P8176" s="231"/>
      <c r="Q8176" s="231"/>
      <c r="R8176" s="231"/>
    </row>
    <row r="8177" spans="1:18" hidden="1" outlineLevel="1" x14ac:dyDescent="0.35">
      <c r="A8177" s="211" t="s">
        <v>647</v>
      </c>
      <c r="B8177" s="211"/>
      <c r="C8177" s="209"/>
      <c r="D8177" s="210">
        <f t="shared" ref="D8177:R8177" si="717">D8170+D8172+D8174+D8176</f>
        <v>0</v>
      </c>
      <c r="E8177" s="210">
        <f t="shared" si="717"/>
        <v>0</v>
      </c>
      <c r="F8177" s="210">
        <f t="shared" si="717"/>
        <v>0</v>
      </c>
      <c r="G8177" s="210">
        <f t="shared" si="717"/>
        <v>0</v>
      </c>
      <c r="H8177" s="210">
        <f t="shared" si="717"/>
        <v>0</v>
      </c>
      <c r="I8177" s="210">
        <f t="shared" si="717"/>
        <v>0</v>
      </c>
      <c r="J8177" s="210">
        <f t="shared" si="717"/>
        <v>0</v>
      </c>
      <c r="K8177" s="210">
        <f t="shared" si="717"/>
        <v>0</v>
      </c>
      <c r="L8177" s="210">
        <f t="shared" si="717"/>
        <v>0</v>
      </c>
      <c r="M8177" s="210">
        <f t="shared" si="717"/>
        <v>0</v>
      </c>
      <c r="N8177" s="210">
        <f t="shared" si="717"/>
        <v>0</v>
      </c>
      <c r="O8177" s="210">
        <f t="shared" si="717"/>
        <v>0</v>
      </c>
      <c r="P8177" s="210">
        <f t="shared" si="717"/>
        <v>0</v>
      </c>
      <c r="Q8177" s="210">
        <f t="shared" si="717"/>
        <v>0</v>
      </c>
      <c r="R8177" s="210">
        <f t="shared" si="717"/>
        <v>0</v>
      </c>
    </row>
    <row r="8178" spans="1:18" hidden="1" outlineLevel="1" x14ac:dyDescent="0.35"/>
    <row r="8179" spans="1:18" hidden="1" outlineLevel="1" x14ac:dyDescent="0.35">
      <c r="A8179" s="273" t="s">
        <v>648</v>
      </c>
      <c r="B8179" s="212" t="s">
        <v>649</v>
      </c>
      <c r="C8179" s="43"/>
      <c r="D8179" s="231">
        <v>10000</v>
      </c>
      <c r="E8179" s="231">
        <v>10000</v>
      </c>
      <c r="F8179" s="231"/>
      <c r="G8179" s="231"/>
      <c r="H8179" s="231"/>
      <c r="I8179" s="231"/>
      <c r="J8179" s="231"/>
      <c r="K8179" s="231"/>
      <c r="L8179" s="231"/>
      <c r="M8179" s="231"/>
      <c r="N8179" s="231"/>
      <c r="O8179" s="231"/>
      <c r="P8179" s="231"/>
      <c r="Q8179" s="231"/>
      <c r="R8179" s="231"/>
    </row>
    <row r="8180" spans="1:18" hidden="1" outlineLevel="1" x14ac:dyDescent="0.35">
      <c r="A8180" s="273"/>
      <c r="B8180" s="213" t="s">
        <v>650</v>
      </c>
      <c r="C8180" s="209"/>
      <c r="D8180" s="210">
        <f>IF($B8060&lt;&gt;"",D8179*(VLOOKUP($B8060,Production!$G4:$P53,10)*(1+VLOOKUP($B8060,Production!$G4:$Q53,11))^(D8063-$D8063))/1000,0)</f>
        <v>0</v>
      </c>
      <c r="E8180" s="210">
        <f>IF($B8060&lt;&gt;"",E8179*(VLOOKUP($B8060,Production!$G4:$P53,10)*(1+VLOOKUP($B8060,Production!$G4:$Q53,11))^(E8063-$D8063))/1000,0)</f>
        <v>0</v>
      </c>
      <c r="F8180" s="210">
        <f>IF($B8060&lt;&gt;"",F8179*(VLOOKUP($B8060,Production!$G4:$P53,10)*(1+VLOOKUP($B8060,Production!$G4:$Q53,11))^(F8063-$D8063))/1000,0)</f>
        <v>0</v>
      </c>
      <c r="G8180" s="210">
        <f>IF($B8060&lt;&gt;"",G8179*(VLOOKUP($B8060,Production!$G4:$P53,10)*(1+VLOOKUP($B8060,Production!$G4:$Q53,11))^(G8063-$D8063))/1000,0)</f>
        <v>0</v>
      </c>
      <c r="H8180" s="210">
        <f>IF($B8060&lt;&gt;"",H8179*(VLOOKUP($B8060,Production!$G4:$P53,10)*(1+VLOOKUP($B8060,Production!$G4:$Q53,11))^(H8063-$D8063))/1000,0)</f>
        <v>0</v>
      </c>
      <c r="I8180" s="210">
        <f>IF($B8060&lt;&gt;"",I8179*(VLOOKUP($B8060,Production!$G4:$P53,10)*(1+VLOOKUP($B8060,Production!$G4:$Q53,11))^(I8063-$D8063))/1000,0)</f>
        <v>0</v>
      </c>
      <c r="J8180" s="210">
        <f>IF($B8060&lt;&gt;"",J8179*(VLOOKUP($B8060,Production!$G4:$P53,10)*(1+VLOOKUP($B8060,Production!$G4:$Q53,11))^(J8063-$D8063))/1000,0)</f>
        <v>0</v>
      </c>
      <c r="K8180" s="210">
        <f>IF($B8060&lt;&gt;"",K8179*(VLOOKUP($B8060,Production!$G4:$P53,10)*(1+VLOOKUP($B8060,Production!$G4:$Q53,11))^(K8063-$D8063))/1000,0)</f>
        <v>0</v>
      </c>
      <c r="L8180" s="210">
        <f>IF($B8060&lt;&gt;"",L8179*(VLOOKUP($B8060,Production!$G4:$P53,10)*(1+VLOOKUP($B8060,Production!$G4:$Q53,11))^(L8063-$D8063))/1000,0)</f>
        <v>0</v>
      </c>
      <c r="M8180" s="210">
        <f>IF($B8060&lt;&gt;"",M8179*(VLOOKUP($B8060,Production!$G4:$P53,10)*(1+VLOOKUP($B8060,Production!$G4:$Q53,11))^(M8063-$D8063))/1000,0)</f>
        <v>0</v>
      </c>
      <c r="N8180" s="210">
        <f>IF($B8060&lt;&gt;"",N8179*(VLOOKUP($B8060,Production!$G4:$P53,10)*(1+VLOOKUP($B8060,Production!$G4:$Q53,11))^(N8063-$D8063))/1000,0)</f>
        <v>0</v>
      </c>
      <c r="O8180" s="210">
        <f>IF($B8060&lt;&gt;"",O8179*(VLOOKUP($B8060,Production!$G4:$P53,10)*(1+VLOOKUP($B8060,Production!$G4:$Q53,11))^(O8063-$D8063))/1000,0)</f>
        <v>0</v>
      </c>
      <c r="P8180" s="210">
        <f>IF($B8060&lt;&gt;"",P8179*(VLOOKUP($B8060,Production!$G4:$P53,10)*(1+VLOOKUP($B8060,Production!$G4:$Q53,11))^(P8063-$D8063))/1000,0)</f>
        <v>0</v>
      </c>
      <c r="Q8180" s="210">
        <f>IF($B8060&lt;&gt;"",Q8179*(VLOOKUP($B8060,Production!$G4:$P53,10)*(1+VLOOKUP($B8060,Production!$G4:$Q53,11))^(Q8063-$D8063))/1000,0)</f>
        <v>0</v>
      </c>
      <c r="R8180" s="210">
        <f>IF($B8060&lt;&gt;"",R8179*(VLOOKUP($B8060,Production!$G4:$P53,10)*(1+VLOOKUP($B8060,Production!$G4:$Q53,11))^(R8063-$D8063))/1000,0)</f>
        <v>0</v>
      </c>
    </row>
    <row r="8181" spans="1:18" hidden="1" outlineLevel="1" x14ac:dyDescent="0.35">
      <c r="A8181" s="273" t="s">
        <v>651</v>
      </c>
      <c r="B8181" s="212" t="s">
        <v>652</v>
      </c>
      <c r="C8181" s="43"/>
      <c r="D8181" s="231">
        <v>10000</v>
      </c>
      <c r="E8181" s="231">
        <v>10000</v>
      </c>
      <c r="F8181" s="231"/>
      <c r="G8181" s="231"/>
      <c r="H8181" s="231"/>
      <c r="I8181" s="231"/>
      <c r="J8181" s="231"/>
      <c r="K8181" s="231"/>
      <c r="L8181" s="231"/>
      <c r="M8181" s="231"/>
      <c r="N8181" s="231"/>
      <c r="O8181" s="231"/>
      <c r="P8181" s="231"/>
      <c r="Q8181" s="231"/>
      <c r="R8181" s="231"/>
    </row>
    <row r="8182" spans="1:18" hidden="1" outlineLevel="1" x14ac:dyDescent="0.35">
      <c r="A8182" s="273"/>
      <c r="B8182" s="213" t="s">
        <v>650</v>
      </c>
      <c r="C8182" s="209"/>
      <c r="D8182" s="210">
        <f>IF($B8060&lt;&gt;"",D8181*(VLOOKUP($B8060,Production!$G4:$R53,10)*(1+VLOOKUP($B8060,Production!$G4:$S53,11))^(D8063-$D8063))/1000,0)</f>
        <v>0</v>
      </c>
      <c r="E8182" s="210">
        <f>IF($B8060&lt;&gt;"",E8181*(VLOOKUP($B8060,Production!$G4:$R53,10)*(1+VLOOKUP($B8060,Production!$G4:$S53,11))^(E8063-$D8063))/1000,0)</f>
        <v>0</v>
      </c>
      <c r="F8182" s="210">
        <f>IF($B8060&lt;&gt;"",F8181*(VLOOKUP($B8060,Production!$G4:$R53,10)*(1+VLOOKUP($B8060,Production!$G4:$S53,11))^(F8063-$D8063))/1000,0)</f>
        <v>0</v>
      </c>
      <c r="G8182" s="210">
        <f>IF($B8060&lt;&gt;"",G8181*(VLOOKUP($B8060,Production!$G4:$R53,10)*(1+VLOOKUP($B8060,Production!$G4:$S53,11))^(G8063-$D8063))/1000,0)</f>
        <v>0</v>
      </c>
      <c r="H8182" s="210">
        <f>IF($B8060&lt;&gt;"",H8181*(VLOOKUP($B8060,Production!$G4:$R53,10)*(1+VLOOKUP($B8060,Production!$G4:$S53,11))^(H8063-$D8063))/1000,0)</f>
        <v>0</v>
      </c>
      <c r="I8182" s="210">
        <f>IF($B8060&lt;&gt;"",I8181*(VLOOKUP($B8060,Production!$G4:$R53,10)*(1+VLOOKUP($B8060,Production!$G4:$S53,11))^(I8063-$D8063))/1000,0)</f>
        <v>0</v>
      </c>
      <c r="J8182" s="210">
        <f>IF($B8060&lt;&gt;"",J8181*(VLOOKUP($B8060,Production!$G4:$R53,10)*(1+VLOOKUP($B8060,Production!$G4:$S53,11))^(J8063-$D8063))/1000,0)</f>
        <v>0</v>
      </c>
      <c r="K8182" s="210">
        <f>IF($B8060&lt;&gt;"",K8181*(VLOOKUP($B8060,Production!$G4:$R53,10)*(1+VLOOKUP($B8060,Production!$G4:$S53,11))^(K8063-$D8063))/1000,0)</f>
        <v>0</v>
      </c>
      <c r="L8182" s="210">
        <f>IF($B8060&lt;&gt;"",L8181*(VLOOKUP($B8060,Production!$G4:$R53,10)*(1+VLOOKUP($B8060,Production!$G4:$S53,11))^(L8063-$D8063))/1000,0)</f>
        <v>0</v>
      </c>
      <c r="M8182" s="210">
        <f>IF($B8060&lt;&gt;"",M8181*(VLOOKUP($B8060,Production!$G4:$R53,10)*(1+VLOOKUP($B8060,Production!$G4:$S53,11))^(M8063-$D8063))/1000,0)</f>
        <v>0</v>
      </c>
      <c r="N8182" s="210">
        <f>IF($B8060&lt;&gt;"",N8181*(VLOOKUP($B8060,Production!$G4:$R53,10)*(1+VLOOKUP($B8060,Production!$G4:$S53,11))^(N8063-$D8063))/1000,0)</f>
        <v>0</v>
      </c>
      <c r="O8182" s="210">
        <f>IF($B8060&lt;&gt;"",O8181*(VLOOKUP($B8060,Production!$G4:$R53,10)*(1+VLOOKUP($B8060,Production!$G4:$S53,11))^(O8063-$D8063))/1000,0)</f>
        <v>0</v>
      </c>
      <c r="P8182" s="210">
        <f>IF($B8060&lt;&gt;"",P8181*(VLOOKUP($B8060,Production!$G4:$R53,10)*(1+VLOOKUP($B8060,Production!$G4:$S53,11))^(P8063-$D8063))/1000,0)</f>
        <v>0</v>
      </c>
      <c r="Q8182" s="210">
        <f>IF($B8060&lt;&gt;"",Q8181*(VLOOKUP($B8060,Production!$G4:$R53,10)*(1+VLOOKUP($B8060,Production!$G4:$S53,11))^(Q8063-$D8063))/1000,0)</f>
        <v>0</v>
      </c>
      <c r="R8182" s="210">
        <f>IF($B8060&lt;&gt;"",R8181*(VLOOKUP($B8060,Production!$G4:$R53,10)*(1+VLOOKUP($B8060,Production!$G4:$S53,11))^(R8063-$D8063))/1000,0)</f>
        <v>0</v>
      </c>
    </row>
    <row r="8183" spans="1:18" hidden="1" outlineLevel="1" x14ac:dyDescent="0.35">
      <c r="A8183" s="212" t="s">
        <v>653</v>
      </c>
      <c r="B8183" s="212"/>
      <c r="C8183" s="43"/>
      <c r="D8183" s="231"/>
      <c r="E8183" s="231"/>
      <c r="F8183" s="231"/>
      <c r="G8183" s="231"/>
      <c r="H8183" s="231"/>
      <c r="I8183" s="231"/>
      <c r="J8183" s="231"/>
      <c r="K8183" s="231"/>
      <c r="L8183" s="231"/>
      <c r="M8183" s="231"/>
      <c r="N8183" s="231"/>
      <c r="O8183" s="231"/>
      <c r="P8183" s="231"/>
      <c r="Q8183" s="231"/>
      <c r="R8183" s="231"/>
    </row>
    <row r="8184" spans="1:18" hidden="1" outlineLevel="1" x14ac:dyDescent="0.35">
      <c r="A8184" s="212" t="s">
        <v>654</v>
      </c>
      <c r="B8184" s="212"/>
      <c r="C8184" s="43"/>
      <c r="D8184" s="231"/>
      <c r="E8184" s="231"/>
      <c r="F8184" s="231"/>
      <c r="G8184" s="231"/>
      <c r="H8184" s="231"/>
      <c r="I8184" s="231"/>
      <c r="J8184" s="231"/>
      <c r="K8184" s="231"/>
      <c r="L8184" s="231"/>
      <c r="M8184" s="231"/>
      <c r="N8184" s="231"/>
      <c r="O8184" s="231"/>
      <c r="P8184" s="231"/>
      <c r="Q8184" s="231"/>
      <c r="R8184" s="231"/>
    </row>
    <row r="8185" spans="1:18" hidden="1" outlineLevel="1" x14ac:dyDescent="0.35">
      <c r="A8185" s="211" t="s">
        <v>655</v>
      </c>
      <c r="B8185" s="209"/>
      <c r="C8185" s="209"/>
      <c r="D8185" s="210">
        <f t="shared" ref="D8185:R8185" si="718">D8180+D8182+D8183+D8184</f>
        <v>0</v>
      </c>
      <c r="E8185" s="210">
        <f t="shared" si="718"/>
        <v>0</v>
      </c>
      <c r="F8185" s="210">
        <f t="shared" si="718"/>
        <v>0</v>
      </c>
      <c r="G8185" s="210">
        <f t="shared" si="718"/>
        <v>0</v>
      </c>
      <c r="H8185" s="210">
        <f t="shared" si="718"/>
        <v>0</v>
      </c>
      <c r="I8185" s="210">
        <f t="shared" si="718"/>
        <v>0</v>
      </c>
      <c r="J8185" s="210">
        <f t="shared" si="718"/>
        <v>0</v>
      </c>
      <c r="K8185" s="210">
        <f t="shared" si="718"/>
        <v>0</v>
      </c>
      <c r="L8185" s="210">
        <f t="shared" si="718"/>
        <v>0</v>
      </c>
      <c r="M8185" s="210">
        <f t="shared" si="718"/>
        <v>0</v>
      </c>
      <c r="N8185" s="210">
        <f t="shared" si="718"/>
        <v>0</v>
      </c>
      <c r="O8185" s="210">
        <f t="shared" si="718"/>
        <v>0</v>
      </c>
      <c r="P8185" s="210">
        <f t="shared" si="718"/>
        <v>0</v>
      </c>
      <c r="Q8185" s="210">
        <f t="shared" si="718"/>
        <v>0</v>
      </c>
      <c r="R8185" s="210">
        <f t="shared" si="718"/>
        <v>0</v>
      </c>
    </row>
    <row r="8186" spans="1:18" hidden="1" outlineLevel="1" x14ac:dyDescent="0.35"/>
    <row r="8187" spans="1:18" hidden="1" outlineLevel="1" x14ac:dyDescent="0.35">
      <c r="A8187" s="209" t="s">
        <v>656</v>
      </c>
      <c r="B8187" s="209"/>
      <c r="C8187" s="209"/>
      <c r="D8187" s="210">
        <f t="shared" ref="D8187:R8187" si="719">D8177-D8185</f>
        <v>0</v>
      </c>
      <c r="E8187" s="210">
        <f t="shared" si="719"/>
        <v>0</v>
      </c>
      <c r="F8187" s="210">
        <f t="shared" si="719"/>
        <v>0</v>
      </c>
      <c r="G8187" s="210">
        <f t="shared" si="719"/>
        <v>0</v>
      </c>
      <c r="H8187" s="210">
        <f t="shared" si="719"/>
        <v>0</v>
      </c>
      <c r="I8187" s="210">
        <f t="shared" si="719"/>
        <v>0</v>
      </c>
      <c r="J8187" s="210">
        <f t="shared" si="719"/>
        <v>0</v>
      </c>
      <c r="K8187" s="210">
        <f t="shared" si="719"/>
        <v>0</v>
      </c>
      <c r="L8187" s="210">
        <f t="shared" si="719"/>
        <v>0</v>
      </c>
      <c r="M8187" s="210">
        <f t="shared" si="719"/>
        <v>0</v>
      </c>
      <c r="N8187" s="210">
        <f t="shared" si="719"/>
        <v>0</v>
      </c>
      <c r="O8187" s="210">
        <f t="shared" si="719"/>
        <v>0</v>
      </c>
      <c r="P8187" s="210">
        <f t="shared" si="719"/>
        <v>0</v>
      </c>
      <c r="Q8187" s="210">
        <f t="shared" si="719"/>
        <v>0</v>
      </c>
      <c r="R8187" s="210">
        <f t="shared" si="719"/>
        <v>0</v>
      </c>
    </row>
    <row r="8188" spans="1:18" hidden="1" outlineLevel="1" x14ac:dyDescent="0.35"/>
    <row r="8189" spans="1:18" hidden="1" outlineLevel="1" x14ac:dyDescent="0.35">
      <c r="A8189" s="43" t="s">
        <v>657</v>
      </c>
      <c r="B8189" s="43"/>
      <c r="C8189" s="43"/>
      <c r="D8189" s="231"/>
      <c r="E8189" s="231"/>
      <c r="F8189" s="231"/>
      <c r="G8189" s="231"/>
      <c r="H8189" s="231"/>
      <c r="I8189" s="231"/>
      <c r="J8189" s="231"/>
      <c r="K8189" s="231"/>
      <c r="L8189" s="231"/>
      <c r="M8189" s="231"/>
      <c r="N8189" s="231"/>
      <c r="O8189" s="231"/>
      <c r="P8189" s="231"/>
      <c r="Q8189" s="231"/>
      <c r="R8189" s="231"/>
    </row>
    <row r="8190" spans="1:18" hidden="1" outlineLevel="1" x14ac:dyDescent="0.35"/>
    <row r="8191" spans="1:18" hidden="1" outlineLevel="1" x14ac:dyDescent="0.35">
      <c r="A8191" s="209" t="s">
        <v>658</v>
      </c>
      <c r="B8191" s="209"/>
      <c r="C8191" s="209"/>
      <c r="D8191" s="210">
        <f t="shared" ref="D8191:R8191" si="720">D8187-D8189</f>
        <v>0</v>
      </c>
      <c r="E8191" s="210">
        <f t="shared" si="720"/>
        <v>0</v>
      </c>
      <c r="F8191" s="210">
        <f t="shared" si="720"/>
        <v>0</v>
      </c>
      <c r="G8191" s="210">
        <f t="shared" si="720"/>
        <v>0</v>
      </c>
      <c r="H8191" s="210">
        <f t="shared" si="720"/>
        <v>0</v>
      </c>
      <c r="I8191" s="210">
        <f t="shared" si="720"/>
        <v>0</v>
      </c>
      <c r="J8191" s="210">
        <f t="shared" si="720"/>
        <v>0</v>
      </c>
      <c r="K8191" s="210">
        <f t="shared" si="720"/>
        <v>0</v>
      </c>
      <c r="L8191" s="210">
        <f t="shared" si="720"/>
        <v>0</v>
      </c>
      <c r="M8191" s="210">
        <f t="shared" si="720"/>
        <v>0</v>
      </c>
      <c r="N8191" s="210">
        <f t="shared" si="720"/>
        <v>0</v>
      </c>
      <c r="O8191" s="210">
        <f t="shared" si="720"/>
        <v>0</v>
      </c>
      <c r="P8191" s="210">
        <f t="shared" si="720"/>
        <v>0</v>
      </c>
      <c r="Q8191" s="210">
        <f t="shared" si="720"/>
        <v>0</v>
      </c>
      <c r="R8191" s="210">
        <f t="shared" si="720"/>
        <v>0</v>
      </c>
    </row>
    <row r="8192" spans="1:18" hidden="1" outlineLevel="1" x14ac:dyDescent="0.35">
      <c r="A8192" s="209" t="s">
        <v>659</v>
      </c>
      <c r="B8192" s="209"/>
      <c r="C8192" s="209"/>
      <c r="D8192" s="210">
        <f t="shared" ref="D8192:R8192" si="721">$B8061*D8191</f>
        <v>0</v>
      </c>
      <c r="E8192" s="210">
        <f t="shared" si="721"/>
        <v>0</v>
      </c>
      <c r="F8192" s="210">
        <f t="shared" si="721"/>
        <v>0</v>
      </c>
      <c r="G8192" s="210">
        <f t="shared" si="721"/>
        <v>0</v>
      </c>
      <c r="H8192" s="210">
        <f t="shared" si="721"/>
        <v>0</v>
      </c>
      <c r="I8192" s="210">
        <f t="shared" si="721"/>
        <v>0</v>
      </c>
      <c r="J8192" s="210">
        <f t="shared" si="721"/>
        <v>0</v>
      </c>
      <c r="K8192" s="210">
        <f t="shared" si="721"/>
        <v>0</v>
      </c>
      <c r="L8192" s="210">
        <f t="shared" si="721"/>
        <v>0</v>
      </c>
      <c r="M8192" s="210">
        <f t="shared" si="721"/>
        <v>0</v>
      </c>
      <c r="N8192" s="210">
        <f t="shared" si="721"/>
        <v>0</v>
      </c>
      <c r="O8192" s="210">
        <f t="shared" si="721"/>
        <v>0</v>
      </c>
      <c r="P8192" s="210">
        <f t="shared" si="721"/>
        <v>0</v>
      </c>
      <c r="Q8192" s="210">
        <f t="shared" si="721"/>
        <v>0</v>
      </c>
      <c r="R8192" s="210">
        <f t="shared" si="721"/>
        <v>0</v>
      </c>
    </row>
    <row r="8193" spans="1:18" hidden="1" outlineLevel="1" x14ac:dyDescent="0.35"/>
    <row r="8194" spans="1:18" hidden="1" outlineLevel="1" x14ac:dyDescent="0.35">
      <c r="A8194" s="209" t="s">
        <v>660</v>
      </c>
      <c r="B8194" s="209"/>
      <c r="C8194" s="209"/>
      <c r="D8194" s="210">
        <f t="shared" ref="D8194:R8194" si="722">D8191-D8192</f>
        <v>0</v>
      </c>
      <c r="E8194" s="210">
        <f t="shared" si="722"/>
        <v>0</v>
      </c>
      <c r="F8194" s="210">
        <f t="shared" si="722"/>
        <v>0</v>
      </c>
      <c r="G8194" s="210">
        <f t="shared" si="722"/>
        <v>0</v>
      </c>
      <c r="H8194" s="210">
        <f t="shared" si="722"/>
        <v>0</v>
      </c>
      <c r="I8194" s="210">
        <f t="shared" si="722"/>
        <v>0</v>
      </c>
      <c r="J8194" s="210">
        <f t="shared" si="722"/>
        <v>0</v>
      </c>
      <c r="K8194" s="210">
        <f t="shared" si="722"/>
        <v>0</v>
      </c>
      <c r="L8194" s="210">
        <f t="shared" si="722"/>
        <v>0</v>
      </c>
      <c r="M8194" s="210">
        <f t="shared" si="722"/>
        <v>0</v>
      </c>
      <c r="N8194" s="210">
        <f t="shared" si="722"/>
        <v>0</v>
      </c>
      <c r="O8194" s="210">
        <f t="shared" si="722"/>
        <v>0</v>
      </c>
      <c r="P8194" s="210">
        <f t="shared" si="722"/>
        <v>0</v>
      </c>
      <c r="Q8194" s="210">
        <f t="shared" si="722"/>
        <v>0</v>
      </c>
      <c r="R8194" s="210">
        <f t="shared" si="722"/>
        <v>0</v>
      </c>
    </row>
    <row r="8195" spans="1:18" hidden="1" outlineLevel="1" x14ac:dyDescent="0.35"/>
    <row r="8196" spans="1:18" hidden="1" outlineLevel="1" x14ac:dyDescent="0.35">
      <c r="A8196" s="208" t="s">
        <v>661</v>
      </c>
      <c r="B8196" s="208"/>
      <c r="C8196" s="207"/>
      <c r="D8196" s="202" t="e">
        <f>IRR(D8194:R8194)</f>
        <v>#NUM!</v>
      </c>
    </row>
    <row r="8197" spans="1:18" collapsed="1" x14ac:dyDescent="0.35"/>
    <row r="8199" spans="1:18" s="156" customFormat="1" x14ac:dyDescent="0.35">
      <c r="A8199" s="156" t="s">
        <v>710</v>
      </c>
    </row>
    <row r="8200" spans="1:18" ht="15" hidden="1" outlineLevel="1" thickBot="1" x14ac:dyDescent="0.4"/>
    <row r="8201" spans="1:18" hidden="1" outlineLevel="1" x14ac:dyDescent="0.35">
      <c r="A8201" s="204" t="s">
        <v>631</v>
      </c>
      <c r="B8201" s="195"/>
    </row>
    <row r="8202" spans="1:18" ht="15" hidden="1" outlineLevel="1" thickBot="1" x14ac:dyDescent="0.4">
      <c r="A8202" s="206" t="s">
        <v>632</v>
      </c>
      <c r="B8202" s="230"/>
    </row>
    <row r="8203" spans="1:18" hidden="1" outlineLevel="1" x14ac:dyDescent="0.35"/>
    <row r="8204" spans="1:18" hidden="1" outlineLevel="1" x14ac:dyDescent="0.35">
      <c r="A8204" s="43" t="s">
        <v>633</v>
      </c>
      <c r="B8204" s="43"/>
      <c r="C8204" s="210">
        <v>0</v>
      </c>
      <c r="D8204" s="210">
        <v>1</v>
      </c>
      <c r="E8204" s="210">
        <v>2</v>
      </c>
      <c r="F8204" s="210">
        <v>3</v>
      </c>
      <c r="G8204" s="210">
        <v>4</v>
      </c>
      <c r="H8204" s="210">
        <v>5</v>
      </c>
      <c r="I8204" s="210">
        <v>6</v>
      </c>
      <c r="J8204" s="210">
        <v>7</v>
      </c>
      <c r="K8204" s="210">
        <v>8</v>
      </c>
      <c r="L8204" s="210">
        <v>9</v>
      </c>
      <c r="M8204" s="210">
        <v>10</v>
      </c>
      <c r="N8204" s="210">
        <v>11</v>
      </c>
      <c r="O8204" s="210">
        <v>12</v>
      </c>
      <c r="P8204" s="210">
        <v>13</v>
      </c>
      <c r="Q8204" s="210">
        <v>14</v>
      </c>
      <c r="R8204" s="210">
        <v>15</v>
      </c>
    </row>
    <row r="8205" spans="1:18" hidden="1" outlineLevel="1" x14ac:dyDescent="0.35"/>
    <row r="8206" spans="1:18" hidden="1" outlineLevel="1" x14ac:dyDescent="0.35">
      <c r="A8206" s="43" t="s">
        <v>634</v>
      </c>
      <c r="B8206" s="43"/>
      <c r="C8206" s="231"/>
      <c r="D8206" s="231"/>
      <c r="E8206" s="231"/>
      <c r="F8206" s="231"/>
      <c r="G8206" s="231"/>
      <c r="H8206" s="231"/>
      <c r="I8206" s="231"/>
      <c r="J8206" s="231"/>
      <c r="K8206" s="231"/>
      <c r="L8206" s="231"/>
      <c r="M8206" s="231"/>
      <c r="N8206" s="231"/>
      <c r="O8206" s="231"/>
      <c r="P8206" s="231"/>
      <c r="Q8206" s="231"/>
      <c r="R8206" s="231"/>
    </row>
    <row r="8207" spans="1:18" hidden="1" outlineLevel="1" x14ac:dyDescent="0.35">
      <c r="A8207" s="43" t="s">
        <v>635</v>
      </c>
      <c r="B8207" s="43"/>
      <c r="C8207" s="231"/>
      <c r="D8207" s="231"/>
      <c r="E8207" s="231"/>
      <c r="F8207" s="231"/>
      <c r="G8207" s="231"/>
      <c r="H8207" s="231"/>
      <c r="I8207" s="231"/>
      <c r="J8207" s="231"/>
      <c r="K8207" s="231"/>
      <c r="L8207" s="231"/>
      <c r="M8207" s="231"/>
      <c r="N8207" s="231"/>
      <c r="O8207" s="231"/>
      <c r="P8207" s="231"/>
      <c r="Q8207" s="231"/>
      <c r="R8207" s="231"/>
    </row>
    <row r="8208" spans="1:18" hidden="1" outlineLevel="1" x14ac:dyDescent="0.35">
      <c r="A8208" s="43" t="s">
        <v>636</v>
      </c>
      <c r="B8208" s="43"/>
      <c r="C8208" s="231"/>
      <c r="D8208" s="231"/>
      <c r="E8208" s="231"/>
      <c r="F8208" s="231"/>
      <c r="G8208" s="231"/>
      <c r="H8208" s="231"/>
      <c r="I8208" s="231"/>
      <c r="J8208" s="231"/>
      <c r="K8208" s="231"/>
      <c r="L8208" s="231"/>
      <c r="M8208" s="231"/>
      <c r="N8208" s="231"/>
      <c r="O8208" s="231"/>
      <c r="P8208" s="231"/>
      <c r="Q8208" s="231"/>
      <c r="R8208" s="231"/>
    </row>
    <row r="8209" spans="1:18" hidden="1" outlineLevel="1" x14ac:dyDescent="0.35"/>
    <row r="8210" spans="1:18" hidden="1" outlineLevel="2" x14ac:dyDescent="0.35">
      <c r="A8210" s="209" t="str">
        <f>'Usages mobilité'!A4</f>
        <v>Usage mobilité n°1</v>
      </c>
      <c r="B8210" s="209" t="s">
        <v>637</v>
      </c>
      <c r="C8210" s="209"/>
      <c r="D8210" s="210">
        <f>IF(B$8201&lt;&gt;"",IF(B$8201='Usages mobilité'!BF4,'Usages mobilité'!BD4,0),0)</f>
        <v>0</v>
      </c>
      <c r="E8210" s="210">
        <f t="shared" ref="E8210:R8219" si="723">$D8210</f>
        <v>0</v>
      </c>
      <c r="F8210" s="210">
        <f t="shared" si="723"/>
        <v>0</v>
      </c>
      <c r="G8210" s="210">
        <f t="shared" si="723"/>
        <v>0</v>
      </c>
      <c r="H8210" s="210">
        <f t="shared" si="723"/>
        <v>0</v>
      </c>
      <c r="I8210" s="210">
        <f t="shared" si="723"/>
        <v>0</v>
      </c>
      <c r="J8210" s="210">
        <f t="shared" si="723"/>
        <v>0</v>
      </c>
      <c r="K8210" s="210">
        <f t="shared" si="723"/>
        <v>0</v>
      </c>
      <c r="L8210" s="210">
        <f t="shared" si="723"/>
        <v>0</v>
      </c>
      <c r="M8210" s="210">
        <f t="shared" si="723"/>
        <v>0</v>
      </c>
      <c r="N8210" s="210">
        <f t="shared" si="723"/>
        <v>0</v>
      </c>
      <c r="O8210" s="210">
        <f t="shared" si="723"/>
        <v>0</v>
      </c>
      <c r="P8210" s="210">
        <f t="shared" si="723"/>
        <v>0</v>
      </c>
      <c r="Q8210" s="210">
        <f t="shared" si="723"/>
        <v>0</v>
      </c>
      <c r="R8210" s="210">
        <f t="shared" si="723"/>
        <v>0</v>
      </c>
    </row>
    <row r="8211" spans="1:18" hidden="1" outlineLevel="2" x14ac:dyDescent="0.35">
      <c r="A8211" s="209" t="str">
        <f>'Usages mobilité'!A5</f>
        <v>Usage mobilité n°2</v>
      </c>
      <c r="B8211" s="209" t="s">
        <v>637</v>
      </c>
      <c r="C8211" s="209"/>
      <c r="D8211" s="210">
        <f>IF(B$8201&lt;&gt;"",IF(B$8201='Usages mobilité'!BF5,'Usages mobilité'!BD5,0),0)</f>
        <v>0</v>
      </c>
      <c r="E8211" s="210">
        <f t="shared" si="723"/>
        <v>0</v>
      </c>
      <c r="F8211" s="210">
        <f t="shared" si="723"/>
        <v>0</v>
      </c>
      <c r="G8211" s="210">
        <f t="shared" si="723"/>
        <v>0</v>
      </c>
      <c r="H8211" s="210">
        <f t="shared" si="723"/>
        <v>0</v>
      </c>
      <c r="I8211" s="210">
        <f t="shared" si="723"/>
        <v>0</v>
      </c>
      <c r="J8211" s="210">
        <f t="shared" si="723"/>
        <v>0</v>
      </c>
      <c r="K8211" s="210">
        <f t="shared" si="723"/>
        <v>0</v>
      </c>
      <c r="L8211" s="210">
        <f t="shared" si="723"/>
        <v>0</v>
      </c>
      <c r="M8211" s="210">
        <f t="shared" si="723"/>
        <v>0</v>
      </c>
      <c r="N8211" s="210">
        <f t="shared" si="723"/>
        <v>0</v>
      </c>
      <c r="O8211" s="210">
        <f t="shared" si="723"/>
        <v>0</v>
      </c>
      <c r="P8211" s="210">
        <f t="shared" si="723"/>
        <v>0</v>
      </c>
      <c r="Q8211" s="210">
        <f t="shared" si="723"/>
        <v>0</v>
      </c>
      <c r="R8211" s="210">
        <f t="shared" si="723"/>
        <v>0</v>
      </c>
    </row>
    <row r="8212" spans="1:18" hidden="1" outlineLevel="2" x14ac:dyDescent="0.35">
      <c r="A8212" s="209" t="str">
        <f>'Usages mobilité'!A6</f>
        <v>Usage mobilité n°3</v>
      </c>
      <c r="B8212" s="209" t="s">
        <v>637</v>
      </c>
      <c r="C8212" s="209"/>
      <c r="D8212" s="210">
        <f>IF(B$8201&lt;&gt;"",IF(B$8201='Usages mobilité'!BF6,'Usages mobilité'!BD6,0),0)</f>
        <v>0</v>
      </c>
      <c r="E8212" s="210">
        <f t="shared" si="723"/>
        <v>0</v>
      </c>
      <c r="F8212" s="210">
        <f t="shared" si="723"/>
        <v>0</v>
      </c>
      <c r="G8212" s="210">
        <f t="shared" si="723"/>
        <v>0</v>
      </c>
      <c r="H8212" s="210">
        <f t="shared" si="723"/>
        <v>0</v>
      </c>
      <c r="I8212" s="210">
        <f t="shared" si="723"/>
        <v>0</v>
      </c>
      <c r="J8212" s="210">
        <f t="shared" si="723"/>
        <v>0</v>
      </c>
      <c r="K8212" s="210">
        <f t="shared" si="723"/>
        <v>0</v>
      </c>
      <c r="L8212" s="210">
        <f t="shared" si="723"/>
        <v>0</v>
      </c>
      <c r="M8212" s="210">
        <f t="shared" si="723"/>
        <v>0</v>
      </c>
      <c r="N8212" s="210">
        <f t="shared" si="723"/>
        <v>0</v>
      </c>
      <c r="O8212" s="210">
        <f t="shared" si="723"/>
        <v>0</v>
      </c>
      <c r="P8212" s="210">
        <f t="shared" si="723"/>
        <v>0</v>
      </c>
      <c r="Q8212" s="210">
        <f t="shared" si="723"/>
        <v>0</v>
      </c>
      <c r="R8212" s="210">
        <f t="shared" si="723"/>
        <v>0</v>
      </c>
    </row>
    <row r="8213" spans="1:18" hidden="1" outlineLevel="2" x14ac:dyDescent="0.35">
      <c r="A8213" s="209" t="str">
        <f>'Usages mobilité'!A7</f>
        <v>Usage mobilité n°4</v>
      </c>
      <c r="B8213" s="209" t="s">
        <v>637</v>
      </c>
      <c r="C8213" s="209"/>
      <c r="D8213" s="210">
        <f>IF(B$8201&lt;&gt;"",IF(B$8201='Usages mobilité'!BF7,'Usages mobilité'!BD7,0),0)</f>
        <v>0</v>
      </c>
      <c r="E8213" s="210">
        <f t="shared" si="723"/>
        <v>0</v>
      </c>
      <c r="F8213" s="210">
        <f t="shared" si="723"/>
        <v>0</v>
      </c>
      <c r="G8213" s="210">
        <f t="shared" si="723"/>
        <v>0</v>
      </c>
      <c r="H8213" s="210">
        <f t="shared" si="723"/>
        <v>0</v>
      </c>
      <c r="I8213" s="210">
        <f t="shared" si="723"/>
        <v>0</v>
      </c>
      <c r="J8213" s="210">
        <f t="shared" si="723"/>
        <v>0</v>
      </c>
      <c r="K8213" s="210">
        <f t="shared" si="723"/>
        <v>0</v>
      </c>
      <c r="L8213" s="210">
        <f t="shared" si="723"/>
        <v>0</v>
      </c>
      <c r="M8213" s="210">
        <f t="shared" si="723"/>
        <v>0</v>
      </c>
      <c r="N8213" s="210">
        <f t="shared" si="723"/>
        <v>0</v>
      </c>
      <c r="O8213" s="210">
        <f t="shared" si="723"/>
        <v>0</v>
      </c>
      <c r="P8213" s="210">
        <f t="shared" si="723"/>
        <v>0</v>
      </c>
      <c r="Q8213" s="210">
        <f t="shared" si="723"/>
        <v>0</v>
      </c>
      <c r="R8213" s="210">
        <f t="shared" si="723"/>
        <v>0</v>
      </c>
    </row>
    <row r="8214" spans="1:18" hidden="1" outlineLevel="2" x14ac:dyDescent="0.35">
      <c r="A8214" s="209" t="str">
        <f>'Usages mobilité'!A8</f>
        <v>Usage mobilité n°5</v>
      </c>
      <c r="B8214" s="209" t="s">
        <v>637</v>
      </c>
      <c r="C8214" s="209"/>
      <c r="D8214" s="210">
        <f>IF(B$8201&lt;&gt;"",IF(B$8201='Usages mobilité'!BF8,'Usages mobilité'!BD8,0),0)</f>
        <v>0</v>
      </c>
      <c r="E8214" s="210">
        <f t="shared" si="723"/>
        <v>0</v>
      </c>
      <c r="F8214" s="210">
        <f t="shared" si="723"/>
        <v>0</v>
      </c>
      <c r="G8214" s="210">
        <f t="shared" si="723"/>
        <v>0</v>
      </c>
      <c r="H8214" s="210">
        <f t="shared" si="723"/>
        <v>0</v>
      </c>
      <c r="I8214" s="210">
        <f t="shared" si="723"/>
        <v>0</v>
      </c>
      <c r="J8214" s="210">
        <f t="shared" si="723"/>
        <v>0</v>
      </c>
      <c r="K8214" s="210">
        <f t="shared" si="723"/>
        <v>0</v>
      </c>
      <c r="L8214" s="210">
        <f t="shared" si="723"/>
        <v>0</v>
      </c>
      <c r="M8214" s="210">
        <f t="shared" si="723"/>
        <v>0</v>
      </c>
      <c r="N8214" s="210">
        <f t="shared" si="723"/>
        <v>0</v>
      </c>
      <c r="O8214" s="210">
        <f t="shared" si="723"/>
        <v>0</v>
      </c>
      <c r="P8214" s="210">
        <f t="shared" si="723"/>
        <v>0</v>
      </c>
      <c r="Q8214" s="210">
        <f t="shared" si="723"/>
        <v>0</v>
      </c>
      <c r="R8214" s="210">
        <f t="shared" si="723"/>
        <v>0</v>
      </c>
    </row>
    <row r="8215" spans="1:18" hidden="1" outlineLevel="2" x14ac:dyDescent="0.35">
      <c r="A8215" s="209" t="str">
        <f>'Usages mobilité'!A9</f>
        <v>Usage mobilité n°6</v>
      </c>
      <c r="B8215" s="209" t="s">
        <v>637</v>
      </c>
      <c r="C8215" s="209"/>
      <c r="D8215" s="210">
        <f>IF(B$8201&lt;&gt;"",IF(B$8201='Usages mobilité'!BF9,'Usages mobilité'!BD9,0),0)</f>
        <v>0</v>
      </c>
      <c r="E8215" s="210">
        <f t="shared" si="723"/>
        <v>0</v>
      </c>
      <c r="F8215" s="210">
        <f t="shared" si="723"/>
        <v>0</v>
      </c>
      <c r="G8215" s="210">
        <f t="shared" si="723"/>
        <v>0</v>
      </c>
      <c r="H8215" s="210">
        <f t="shared" si="723"/>
        <v>0</v>
      </c>
      <c r="I8215" s="210">
        <f t="shared" si="723"/>
        <v>0</v>
      </c>
      <c r="J8215" s="210">
        <f t="shared" si="723"/>
        <v>0</v>
      </c>
      <c r="K8215" s="210">
        <f t="shared" si="723"/>
        <v>0</v>
      </c>
      <c r="L8215" s="210">
        <f t="shared" si="723"/>
        <v>0</v>
      </c>
      <c r="M8215" s="210">
        <f t="shared" si="723"/>
        <v>0</v>
      </c>
      <c r="N8215" s="210">
        <f t="shared" si="723"/>
        <v>0</v>
      </c>
      <c r="O8215" s="210">
        <f t="shared" si="723"/>
        <v>0</v>
      </c>
      <c r="P8215" s="210">
        <f t="shared" si="723"/>
        <v>0</v>
      </c>
      <c r="Q8215" s="210">
        <f t="shared" si="723"/>
        <v>0</v>
      </c>
      <c r="R8215" s="210">
        <f t="shared" si="723"/>
        <v>0</v>
      </c>
    </row>
    <row r="8216" spans="1:18" hidden="1" outlineLevel="2" x14ac:dyDescent="0.35">
      <c r="A8216" s="209" t="str">
        <f>'Usages mobilité'!A10</f>
        <v>Usage mobilité n°7</v>
      </c>
      <c r="B8216" s="209" t="s">
        <v>637</v>
      </c>
      <c r="C8216" s="209"/>
      <c r="D8216" s="210">
        <f>IF(B$8201&lt;&gt;"",IF(B$8201='Usages mobilité'!BF10,'Usages mobilité'!BD10,0),0)</f>
        <v>0</v>
      </c>
      <c r="E8216" s="210">
        <f t="shared" si="723"/>
        <v>0</v>
      </c>
      <c r="F8216" s="210">
        <f t="shared" si="723"/>
        <v>0</v>
      </c>
      <c r="G8216" s="210">
        <f t="shared" si="723"/>
        <v>0</v>
      </c>
      <c r="H8216" s="210">
        <f t="shared" si="723"/>
        <v>0</v>
      </c>
      <c r="I8216" s="210">
        <f t="shared" si="723"/>
        <v>0</v>
      </c>
      <c r="J8216" s="210">
        <f t="shared" si="723"/>
        <v>0</v>
      </c>
      <c r="K8216" s="210">
        <f t="shared" si="723"/>
        <v>0</v>
      </c>
      <c r="L8216" s="210">
        <f t="shared" si="723"/>
        <v>0</v>
      </c>
      <c r="M8216" s="210">
        <f t="shared" si="723"/>
        <v>0</v>
      </c>
      <c r="N8216" s="210">
        <f t="shared" si="723"/>
        <v>0</v>
      </c>
      <c r="O8216" s="210">
        <f t="shared" si="723"/>
        <v>0</v>
      </c>
      <c r="P8216" s="210">
        <f t="shared" si="723"/>
        <v>0</v>
      </c>
      <c r="Q8216" s="210">
        <f t="shared" si="723"/>
        <v>0</v>
      </c>
      <c r="R8216" s="210">
        <f t="shared" si="723"/>
        <v>0</v>
      </c>
    </row>
    <row r="8217" spans="1:18" hidden="1" outlineLevel="2" x14ac:dyDescent="0.35">
      <c r="A8217" s="209" t="str">
        <f>'Usages mobilité'!A11</f>
        <v>Usage mobilité n°8</v>
      </c>
      <c r="B8217" s="209" t="s">
        <v>637</v>
      </c>
      <c r="C8217" s="209"/>
      <c r="D8217" s="210">
        <f>IF(B$8201&lt;&gt;"",IF(B$8201='Usages mobilité'!BF11,'Usages mobilité'!BD11,0),0)</f>
        <v>0</v>
      </c>
      <c r="E8217" s="210">
        <f t="shared" si="723"/>
        <v>0</v>
      </c>
      <c r="F8217" s="210">
        <f t="shared" si="723"/>
        <v>0</v>
      </c>
      <c r="G8217" s="210">
        <f t="shared" si="723"/>
        <v>0</v>
      </c>
      <c r="H8217" s="210">
        <f t="shared" si="723"/>
        <v>0</v>
      </c>
      <c r="I8217" s="210">
        <f t="shared" si="723"/>
        <v>0</v>
      </c>
      <c r="J8217" s="210">
        <f t="shared" si="723"/>
        <v>0</v>
      </c>
      <c r="K8217" s="210">
        <f t="shared" si="723"/>
        <v>0</v>
      </c>
      <c r="L8217" s="210">
        <f t="shared" si="723"/>
        <v>0</v>
      </c>
      <c r="M8217" s="210">
        <f t="shared" si="723"/>
        <v>0</v>
      </c>
      <c r="N8217" s="210">
        <f t="shared" si="723"/>
        <v>0</v>
      </c>
      <c r="O8217" s="210">
        <f t="shared" si="723"/>
        <v>0</v>
      </c>
      <c r="P8217" s="210">
        <f t="shared" si="723"/>
        <v>0</v>
      </c>
      <c r="Q8217" s="210">
        <f t="shared" si="723"/>
        <v>0</v>
      </c>
      <c r="R8217" s="210">
        <f t="shared" si="723"/>
        <v>0</v>
      </c>
    </row>
    <row r="8218" spans="1:18" hidden="1" outlineLevel="2" x14ac:dyDescent="0.35">
      <c r="A8218" s="209" t="str">
        <f>'Usages mobilité'!A12</f>
        <v>Usage mobilité n°9</v>
      </c>
      <c r="B8218" s="209" t="s">
        <v>637</v>
      </c>
      <c r="C8218" s="209"/>
      <c r="D8218" s="210">
        <f>IF(B$8201&lt;&gt;"",IF(B$8201='Usages mobilité'!BF12,'Usages mobilité'!BD12,0),0)</f>
        <v>0</v>
      </c>
      <c r="E8218" s="210">
        <f t="shared" si="723"/>
        <v>0</v>
      </c>
      <c r="F8218" s="210">
        <f t="shared" si="723"/>
        <v>0</v>
      </c>
      <c r="G8218" s="210">
        <f t="shared" si="723"/>
        <v>0</v>
      </c>
      <c r="H8218" s="210">
        <f t="shared" si="723"/>
        <v>0</v>
      </c>
      <c r="I8218" s="210">
        <f t="shared" si="723"/>
        <v>0</v>
      </c>
      <c r="J8218" s="210">
        <f t="shared" si="723"/>
        <v>0</v>
      </c>
      <c r="K8218" s="210">
        <f t="shared" si="723"/>
        <v>0</v>
      </c>
      <c r="L8218" s="210">
        <f t="shared" si="723"/>
        <v>0</v>
      </c>
      <c r="M8218" s="210">
        <f t="shared" si="723"/>
        <v>0</v>
      </c>
      <c r="N8218" s="210">
        <f t="shared" si="723"/>
        <v>0</v>
      </c>
      <c r="O8218" s="210">
        <f t="shared" si="723"/>
        <v>0</v>
      </c>
      <c r="P8218" s="210">
        <f t="shared" si="723"/>
        <v>0</v>
      </c>
      <c r="Q8218" s="210">
        <f t="shared" si="723"/>
        <v>0</v>
      </c>
      <c r="R8218" s="210">
        <f t="shared" si="723"/>
        <v>0</v>
      </c>
    </row>
    <row r="8219" spans="1:18" hidden="1" outlineLevel="2" x14ac:dyDescent="0.35">
      <c r="A8219" s="209" t="str">
        <f>'Usages mobilité'!A13</f>
        <v>Usage mobilité n°10</v>
      </c>
      <c r="B8219" s="209" t="s">
        <v>637</v>
      </c>
      <c r="C8219" s="209"/>
      <c r="D8219" s="210">
        <f>IF(B$8201&lt;&gt;"",IF(B$8201='Usages mobilité'!BF13,'Usages mobilité'!BD13,0),0)</f>
        <v>0</v>
      </c>
      <c r="E8219" s="210">
        <f t="shared" si="723"/>
        <v>0</v>
      </c>
      <c r="F8219" s="210">
        <f t="shared" si="723"/>
        <v>0</v>
      </c>
      <c r="G8219" s="210">
        <f t="shared" si="723"/>
        <v>0</v>
      </c>
      <c r="H8219" s="210">
        <f t="shared" si="723"/>
        <v>0</v>
      </c>
      <c r="I8219" s="210">
        <f t="shared" si="723"/>
        <v>0</v>
      </c>
      <c r="J8219" s="210">
        <f t="shared" si="723"/>
        <v>0</v>
      </c>
      <c r="K8219" s="210">
        <f t="shared" si="723"/>
        <v>0</v>
      </c>
      <c r="L8219" s="210">
        <f t="shared" si="723"/>
        <v>0</v>
      </c>
      <c r="M8219" s="210">
        <f t="shared" si="723"/>
        <v>0</v>
      </c>
      <c r="N8219" s="210">
        <f t="shared" si="723"/>
        <v>0</v>
      </c>
      <c r="O8219" s="210">
        <f t="shared" si="723"/>
        <v>0</v>
      </c>
      <c r="P8219" s="210">
        <f t="shared" si="723"/>
        <v>0</v>
      </c>
      <c r="Q8219" s="210">
        <f t="shared" si="723"/>
        <v>0</v>
      </c>
      <c r="R8219" s="210">
        <f t="shared" si="723"/>
        <v>0</v>
      </c>
    </row>
    <row r="8220" spans="1:18" hidden="1" outlineLevel="2" x14ac:dyDescent="0.35">
      <c r="A8220" s="209" t="str">
        <f>'Usages mobilité'!A14</f>
        <v>Usage mobilité n°11</v>
      </c>
      <c r="B8220" s="209" t="s">
        <v>637</v>
      </c>
      <c r="C8220" s="209"/>
      <c r="D8220" s="210">
        <f>IF(B$8201&lt;&gt;"",IF(B$8201='Usages mobilité'!BF14,'Usages mobilité'!BD14,0),0)</f>
        <v>0</v>
      </c>
      <c r="E8220" s="210">
        <f t="shared" ref="E8220:R8229" si="724">$D8220</f>
        <v>0</v>
      </c>
      <c r="F8220" s="210">
        <f t="shared" si="724"/>
        <v>0</v>
      </c>
      <c r="G8220" s="210">
        <f t="shared" si="724"/>
        <v>0</v>
      </c>
      <c r="H8220" s="210">
        <f t="shared" si="724"/>
        <v>0</v>
      </c>
      <c r="I8220" s="210">
        <f t="shared" si="724"/>
        <v>0</v>
      </c>
      <c r="J8220" s="210">
        <f t="shared" si="724"/>
        <v>0</v>
      </c>
      <c r="K8220" s="210">
        <f t="shared" si="724"/>
        <v>0</v>
      </c>
      <c r="L8220" s="210">
        <f t="shared" si="724"/>
        <v>0</v>
      </c>
      <c r="M8220" s="210">
        <f t="shared" si="724"/>
        <v>0</v>
      </c>
      <c r="N8220" s="210">
        <f t="shared" si="724"/>
        <v>0</v>
      </c>
      <c r="O8220" s="210">
        <f t="shared" si="724"/>
        <v>0</v>
      </c>
      <c r="P8220" s="210">
        <f t="shared" si="724"/>
        <v>0</v>
      </c>
      <c r="Q8220" s="210">
        <f t="shared" si="724"/>
        <v>0</v>
      </c>
      <c r="R8220" s="210">
        <f t="shared" si="724"/>
        <v>0</v>
      </c>
    </row>
    <row r="8221" spans="1:18" hidden="1" outlineLevel="2" x14ac:dyDescent="0.35">
      <c r="A8221" s="209" t="str">
        <f>'Usages mobilité'!A15</f>
        <v>Usage mobilité n°12</v>
      </c>
      <c r="B8221" s="209" t="s">
        <v>637</v>
      </c>
      <c r="C8221" s="209"/>
      <c r="D8221" s="210">
        <f>IF(B$8201&lt;&gt;"",IF(B$8201='Usages mobilité'!BF15,'Usages mobilité'!BD15,0),0)</f>
        <v>0</v>
      </c>
      <c r="E8221" s="210">
        <f t="shared" si="724"/>
        <v>0</v>
      </c>
      <c r="F8221" s="210">
        <f t="shared" si="724"/>
        <v>0</v>
      </c>
      <c r="G8221" s="210">
        <f t="shared" si="724"/>
        <v>0</v>
      </c>
      <c r="H8221" s="210">
        <f t="shared" si="724"/>
        <v>0</v>
      </c>
      <c r="I8221" s="210">
        <f t="shared" si="724"/>
        <v>0</v>
      </c>
      <c r="J8221" s="210">
        <f t="shared" si="724"/>
        <v>0</v>
      </c>
      <c r="K8221" s="210">
        <f t="shared" si="724"/>
        <v>0</v>
      </c>
      <c r="L8221" s="210">
        <f t="shared" si="724"/>
        <v>0</v>
      </c>
      <c r="M8221" s="210">
        <f t="shared" si="724"/>
        <v>0</v>
      </c>
      <c r="N8221" s="210">
        <f t="shared" si="724"/>
        <v>0</v>
      </c>
      <c r="O8221" s="210">
        <f t="shared" si="724"/>
        <v>0</v>
      </c>
      <c r="P8221" s="210">
        <f t="shared" si="724"/>
        <v>0</v>
      </c>
      <c r="Q8221" s="210">
        <f t="shared" si="724"/>
        <v>0</v>
      </c>
      <c r="R8221" s="210">
        <f t="shared" si="724"/>
        <v>0</v>
      </c>
    </row>
    <row r="8222" spans="1:18" hidden="1" outlineLevel="2" x14ac:dyDescent="0.35">
      <c r="A8222" s="209" t="str">
        <f>'Usages mobilité'!A16</f>
        <v>Usage mobilité n°13</v>
      </c>
      <c r="B8222" s="209" t="s">
        <v>637</v>
      </c>
      <c r="C8222" s="209"/>
      <c r="D8222" s="210">
        <f>IF(B$8201&lt;&gt;"",IF(B$8201='Usages mobilité'!BF16,'Usages mobilité'!BD16,0),0)</f>
        <v>0</v>
      </c>
      <c r="E8222" s="210">
        <f t="shared" si="724"/>
        <v>0</v>
      </c>
      <c r="F8222" s="210">
        <f t="shared" si="724"/>
        <v>0</v>
      </c>
      <c r="G8222" s="210">
        <f t="shared" si="724"/>
        <v>0</v>
      </c>
      <c r="H8222" s="210">
        <f t="shared" si="724"/>
        <v>0</v>
      </c>
      <c r="I8222" s="210">
        <f t="shared" si="724"/>
        <v>0</v>
      </c>
      <c r="J8222" s="210">
        <f t="shared" si="724"/>
        <v>0</v>
      </c>
      <c r="K8222" s="210">
        <f t="shared" si="724"/>
        <v>0</v>
      </c>
      <c r="L8222" s="210">
        <f t="shared" si="724"/>
        <v>0</v>
      </c>
      <c r="M8222" s="210">
        <f t="shared" si="724"/>
        <v>0</v>
      </c>
      <c r="N8222" s="210">
        <f t="shared" si="724"/>
        <v>0</v>
      </c>
      <c r="O8222" s="210">
        <f t="shared" si="724"/>
        <v>0</v>
      </c>
      <c r="P8222" s="210">
        <f t="shared" si="724"/>
        <v>0</v>
      </c>
      <c r="Q8222" s="210">
        <f t="shared" si="724"/>
        <v>0</v>
      </c>
      <c r="R8222" s="210">
        <f t="shared" si="724"/>
        <v>0</v>
      </c>
    </row>
    <row r="8223" spans="1:18" hidden="1" outlineLevel="2" x14ac:dyDescent="0.35">
      <c r="A8223" s="209" t="str">
        <f>'Usages mobilité'!A17</f>
        <v>Usage mobilité n°14</v>
      </c>
      <c r="B8223" s="209" t="s">
        <v>637</v>
      </c>
      <c r="C8223" s="209"/>
      <c r="D8223" s="210">
        <f>IF(B$8201&lt;&gt;"",IF(B$8201='Usages mobilité'!BF17,'Usages mobilité'!BD17,0),0)</f>
        <v>0</v>
      </c>
      <c r="E8223" s="210">
        <f t="shared" si="724"/>
        <v>0</v>
      </c>
      <c r="F8223" s="210">
        <f t="shared" si="724"/>
        <v>0</v>
      </c>
      <c r="G8223" s="210">
        <f t="shared" si="724"/>
        <v>0</v>
      </c>
      <c r="H8223" s="210">
        <f t="shared" si="724"/>
        <v>0</v>
      </c>
      <c r="I8223" s="210">
        <f t="shared" si="724"/>
        <v>0</v>
      </c>
      <c r="J8223" s="210">
        <f t="shared" si="724"/>
        <v>0</v>
      </c>
      <c r="K8223" s="210">
        <f t="shared" si="724"/>
        <v>0</v>
      </c>
      <c r="L8223" s="210">
        <f t="shared" si="724"/>
        <v>0</v>
      </c>
      <c r="M8223" s="210">
        <f t="shared" si="724"/>
        <v>0</v>
      </c>
      <c r="N8223" s="210">
        <f t="shared" si="724"/>
        <v>0</v>
      </c>
      <c r="O8223" s="210">
        <f t="shared" si="724"/>
        <v>0</v>
      </c>
      <c r="P8223" s="210">
        <f t="shared" si="724"/>
        <v>0</v>
      </c>
      <c r="Q8223" s="210">
        <f t="shared" si="724"/>
        <v>0</v>
      </c>
      <c r="R8223" s="210">
        <f t="shared" si="724"/>
        <v>0</v>
      </c>
    </row>
    <row r="8224" spans="1:18" hidden="1" outlineLevel="2" x14ac:dyDescent="0.35">
      <c r="A8224" s="209" t="str">
        <f>'Usages mobilité'!A18</f>
        <v>Usage mobilité n°15</v>
      </c>
      <c r="B8224" s="209" t="s">
        <v>637</v>
      </c>
      <c r="C8224" s="209"/>
      <c r="D8224" s="210">
        <f>IF(B$8201&lt;&gt;"",IF(B$8201='Usages mobilité'!BF18,'Usages mobilité'!BD18,0),0)</f>
        <v>0</v>
      </c>
      <c r="E8224" s="210">
        <f t="shared" si="724"/>
        <v>0</v>
      </c>
      <c r="F8224" s="210">
        <f t="shared" si="724"/>
        <v>0</v>
      </c>
      <c r="G8224" s="210">
        <f t="shared" si="724"/>
        <v>0</v>
      </c>
      <c r="H8224" s="210">
        <f t="shared" si="724"/>
        <v>0</v>
      </c>
      <c r="I8224" s="210">
        <f t="shared" si="724"/>
        <v>0</v>
      </c>
      <c r="J8224" s="210">
        <f t="shared" si="724"/>
        <v>0</v>
      </c>
      <c r="K8224" s="210">
        <f t="shared" si="724"/>
        <v>0</v>
      </c>
      <c r="L8224" s="210">
        <f t="shared" si="724"/>
        <v>0</v>
      </c>
      <c r="M8224" s="210">
        <f t="shared" si="724"/>
        <v>0</v>
      </c>
      <c r="N8224" s="210">
        <f t="shared" si="724"/>
        <v>0</v>
      </c>
      <c r="O8224" s="210">
        <f t="shared" si="724"/>
        <v>0</v>
      </c>
      <c r="P8224" s="210">
        <f t="shared" si="724"/>
        <v>0</v>
      </c>
      <c r="Q8224" s="210">
        <f t="shared" si="724"/>
        <v>0</v>
      </c>
      <c r="R8224" s="210">
        <f t="shared" si="724"/>
        <v>0</v>
      </c>
    </row>
    <row r="8225" spans="1:18" hidden="1" outlineLevel="2" x14ac:dyDescent="0.35">
      <c r="A8225" s="209" t="str">
        <f>'Usages mobilité'!A19</f>
        <v>Usage mobilité n°16</v>
      </c>
      <c r="B8225" s="209" t="s">
        <v>637</v>
      </c>
      <c r="C8225" s="209"/>
      <c r="D8225" s="210">
        <f>IF(B$8201&lt;&gt;"",IF(B$8201='Usages mobilité'!BF19,'Usages mobilité'!BD19,0),0)</f>
        <v>0</v>
      </c>
      <c r="E8225" s="210">
        <f t="shared" si="724"/>
        <v>0</v>
      </c>
      <c r="F8225" s="210">
        <f t="shared" si="724"/>
        <v>0</v>
      </c>
      <c r="G8225" s="210">
        <f t="shared" si="724"/>
        <v>0</v>
      </c>
      <c r="H8225" s="210">
        <f t="shared" si="724"/>
        <v>0</v>
      </c>
      <c r="I8225" s="210">
        <f t="shared" si="724"/>
        <v>0</v>
      </c>
      <c r="J8225" s="210">
        <f t="shared" si="724"/>
        <v>0</v>
      </c>
      <c r="K8225" s="210">
        <f t="shared" si="724"/>
        <v>0</v>
      </c>
      <c r="L8225" s="210">
        <f t="shared" si="724"/>
        <v>0</v>
      </c>
      <c r="M8225" s="210">
        <f t="shared" si="724"/>
        <v>0</v>
      </c>
      <c r="N8225" s="210">
        <f t="shared" si="724"/>
        <v>0</v>
      </c>
      <c r="O8225" s="210">
        <f t="shared" si="724"/>
        <v>0</v>
      </c>
      <c r="P8225" s="210">
        <f t="shared" si="724"/>
        <v>0</v>
      </c>
      <c r="Q8225" s="210">
        <f t="shared" si="724"/>
        <v>0</v>
      </c>
      <c r="R8225" s="210">
        <f t="shared" si="724"/>
        <v>0</v>
      </c>
    </row>
    <row r="8226" spans="1:18" hidden="1" outlineLevel="2" x14ac:dyDescent="0.35">
      <c r="A8226" s="209" t="str">
        <f>'Usages mobilité'!A20</f>
        <v>Usage mobilité n°17</v>
      </c>
      <c r="B8226" s="209" t="s">
        <v>637</v>
      </c>
      <c r="C8226" s="209"/>
      <c r="D8226" s="210">
        <f>IF(B$8201&lt;&gt;"",IF(B$8201='Usages mobilité'!BF20,'Usages mobilité'!BD20,0),0)</f>
        <v>0</v>
      </c>
      <c r="E8226" s="210">
        <f t="shared" si="724"/>
        <v>0</v>
      </c>
      <c r="F8226" s="210">
        <f t="shared" si="724"/>
        <v>0</v>
      </c>
      <c r="G8226" s="210">
        <f t="shared" si="724"/>
        <v>0</v>
      </c>
      <c r="H8226" s="210">
        <f t="shared" si="724"/>
        <v>0</v>
      </c>
      <c r="I8226" s="210">
        <f t="shared" si="724"/>
        <v>0</v>
      </c>
      <c r="J8226" s="210">
        <f t="shared" si="724"/>
        <v>0</v>
      </c>
      <c r="K8226" s="210">
        <f t="shared" si="724"/>
        <v>0</v>
      </c>
      <c r="L8226" s="210">
        <f t="shared" si="724"/>
        <v>0</v>
      </c>
      <c r="M8226" s="210">
        <f t="shared" si="724"/>
        <v>0</v>
      </c>
      <c r="N8226" s="210">
        <f t="shared" si="724"/>
        <v>0</v>
      </c>
      <c r="O8226" s="210">
        <f t="shared" si="724"/>
        <v>0</v>
      </c>
      <c r="P8226" s="210">
        <f t="shared" si="724"/>
        <v>0</v>
      </c>
      <c r="Q8226" s="210">
        <f t="shared" si="724"/>
        <v>0</v>
      </c>
      <c r="R8226" s="210">
        <f t="shared" si="724"/>
        <v>0</v>
      </c>
    </row>
    <row r="8227" spans="1:18" hidden="1" outlineLevel="2" x14ac:dyDescent="0.35">
      <c r="A8227" s="209" t="str">
        <f>'Usages mobilité'!A21</f>
        <v>Usage mobilité n°18</v>
      </c>
      <c r="B8227" s="209" t="s">
        <v>637</v>
      </c>
      <c r="C8227" s="209"/>
      <c r="D8227" s="210">
        <f>IF(B$8201&lt;&gt;"",IF(B$8201='Usages mobilité'!BF21,'Usages mobilité'!BD21,0),0)</f>
        <v>0</v>
      </c>
      <c r="E8227" s="210">
        <f t="shared" si="724"/>
        <v>0</v>
      </c>
      <c r="F8227" s="210">
        <f t="shared" si="724"/>
        <v>0</v>
      </c>
      <c r="G8227" s="210">
        <f t="shared" si="724"/>
        <v>0</v>
      </c>
      <c r="H8227" s="210">
        <f t="shared" si="724"/>
        <v>0</v>
      </c>
      <c r="I8227" s="210">
        <f t="shared" si="724"/>
        <v>0</v>
      </c>
      <c r="J8227" s="210">
        <f t="shared" si="724"/>
        <v>0</v>
      </c>
      <c r="K8227" s="210">
        <f t="shared" si="724"/>
        <v>0</v>
      </c>
      <c r="L8227" s="210">
        <f t="shared" si="724"/>
        <v>0</v>
      </c>
      <c r="M8227" s="210">
        <f t="shared" si="724"/>
        <v>0</v>
      </c>
      <c r="N8227" s="210">
        <f t="shared" si="724"/>
        <v>0</v>
      </c>
      <c r="O8227" s="210">
        <f t="shared" si="724"/>
        <v>0</v>
      </c>
      <c r="P8227" s="210">
        <f t="shared" si="724"/>
        <v>0</v>
      </c>
      <c r="Q8227" s="210">
        <f t="shared" si="724"/>
        <v>0</v>
      </c>
      <c r="R8227" s="210">
        <f t="shared" si="724"/>
        <v>0</v>
      </c>
    </row>
    <row r="8228" spans="1:18" hidden="1" outlineLevel="2" x14ac:dyDescent="0.35">
      <c r="A8228" s="209" t="str">
        <f>'Usages mobilité'!A22</f>
        <v>Usage mobilité n°19</v>
      </c>
      <c r="B8228" s="209" t="s">
        <v>637</v>
      </c>
      <c r="C8228" s="209"/>
      <c r="D8228" s="210">
        <f>IF(B$8201&lt;&gt;"",IF(B$8201='Usages mobilité'!BF22,'Usages mobilité'!BD22,0),0)</f>
        <v>0</v>
      </c>
      <c r="E8228" s="210">
        <f t="shared" si="724"/>
        <v>0</v>
      </c>
      <c r="F8228" s="210">
        <f t="shared" si="724"/>
        <v>0</v>
      </c>
      <c r="G8228" s="210">
        <f t="shared" si="724"/>
        <v>0</v>
      </c>
      <c r="H8228" s="210">
        <f t="shared" si="724"/>
        <v>0</v>
      </c>
      <c r="I8228" s="210">
        <f t="shared" si="724"/>
        <v>0</v>
      </c>
      <c r="J8228" s="210">
        <f t="shared" si="724"/>
        <v>0</v>
      </c>
      <c r="K8228" s="210">
        <f t="shared" si="724"/>
        <v>0</v>
      </c>
      <c r="L8228" s="210">
        <f t="shared" si="724"/>
        <v>0</v>
      </c>
      <c r="M8228" s="210">
        <f t="shared" si="724"/>
        <v>0</v>
      </c>
      <c r="N8228" s="210">
        <f t="shared" si="724"/>
        <v>0</v>
      </c>
      <c r="O8228" s="210">
        <f t="shared" si="724"/>
        <v>0</v>
      </c>
      <c r="P8228" s="210">
        <f t="shared" si="724"/>
        <v>0</v>
      </c>
      <c r="Q8228" s="210">
        <f t="shared" si="724"/>
        <v>0</v>
      </c>
      <c r="R8228" s="210">
        <f t="shared" si="724"/>
        <v>0</v>
      </c>
    </row>
    <row r="8229" spans="1:18" hidden="1" outlineLevel="2" x14ac:dyDescent="0.35">
      <c r="A8229" s="209" t="str">
        <f>'Usages mobilité'!A23</f>
        <v>Usage mobilité n°20</v>
      </c>
      <c r="B8229" s="209" t="s">
        <v>637</v>
      </c>
      <c r="C8229" s="209"/>
      <c r="D8229" s="210">
        <f>IF(B$8201&lt;&gt;"",IF(B$8201='Usages mobilité'!BF23,'Usages mobilité'!BD23,0),0)</f>
        <v>0</v>
      </c>
      <c r="E8229" s="210">
        <f t="shared" si="724"/>
        <v>0</v>
      </c>
      <c r="F8229" s="210">
        <f t="shared" si="724"/>
        <v>0</v>
      </c>
      <c r="G8229" s="210">
        <f t="shared" si="724"/>
        <v>0</v>
      </c>
      <c r="H8229" s="210">
        <f t="shared" si="724"/>
        <v>0</v>
      </c>
      <c r="I8229" s="210">
        <f t="shared" si="724"/>
        <v>0</v>
      </c>
      <c r="J8229" s="210">
        <f t="shared" si="724"/>
        <v>0</v>
      </c>
      <c r="K8229" s="210">
        <f t="shared" si="724"/>
        <v>0</v>
      </c>
      <c r="L8229" s="210">
        <f t="shared" si="724"/>
        <v>0</v>
      </c>
      <c r="M8229" s="210">
        <f t="shared" si="724"/>
        <v>0</v>
      </c>
      <c r="N8229" s="210">
        <f t="shared" si="724"/>
        <v>0</v>
      </c>
      <c r="O8229" s="210">
        <f t="shared" si="724"/>
        <v>0</v>
      </c>
      <c r="P8229" s="210">
        <f t="shared" si="724"/>
        <v>0</v>
      </c>
      <c r="Q8229" s="210">
        <f t="shared" si="724"/>
        <v>0</v>
      </c>
      <c r="R8229" s="210">
        <f t="shared" si="724"/>
        <v>0</v>
      </c>
    </row>
    <row r="8230" spans="1:18" hidden="1" outlineLevel="2" x14ac:dyDescent="0.35">
      <c r="A8230" s="209" t="str">
        <f>'Usages mobilité'!A24</f>
        <v>Usage mobilité n°21</v>
      </c>
      <c r="B8230" s="209" t="s">
        <v>637</v>
      </c>
      <c r="C8230" s="209"/>
      <c r="D8230" s="210">
        <f>IF(B$8201&lt;&gt;"",IF(B$8201='Usages mobilité'!BF24,'Usages mobilité'!BD24,0),0)</f>
        <v>0</v>
      </c>
      <c r="E8230" s="210">
        <f t="shared" ref="E8230:R8239" si="725">$D8230</f>
        <v>0</v>
      </c>
      <c r="F8230" s="210">
        <f t="shared" si="725"/>
        <v>0</v>
      </c>
      <c r="G8230" s="210">
        <f t="shared" si="725"/>
        <v>0</v>
      </c>
      <c r="H8230" s="210">
        <f t="shared" si="725"/>
        <v>0</v>
      </c>
      <c r="I8230" s="210">
        <f t="shared" si="725"/>
        <v>0</v>
      </c>
      <c r="J8230" s="210">
        <f t="shared" si="725"/>
        <v>0</v>
      </c>
      <c r="K8230" s="210">
        <f t="shared" si="725"/>
        <v>0</v>
      </c>
      <c r="L8230" s="210">
        <f t="shared" si="725"/>
        <v>0</v>
      </c>
      <c r="M8230" s="210">
        <f t="shared" si="725"/>
        <v>0</v>
      </c>
      <c r="N8230" s="210">
        <f t="shared" si="725"/>
        <v>0</v>
      </c>
      <c r="O8230" s="210">
        <f t="shared" si="725"/>
        <v>0</v>
      </c>
      <c r="P8230" s="210">
        <f t="shared" si="725"/>
        <v>0</v>
      </c>
      <c r="Q8230" s="210">
        <f t="shared" si="725"/>
        <v>0</v>
      </c>
      <c r="R8230" s="210">
        <f t="shared" si="725"/>
        <v>0</v>
      </c>
    </row>
    <row r="8231" spans="1:18" hidden="1" outlineLevel="2" x14ac:dyDescent="0.35">
      <c r="A8231" s="209" t="str">
        <f>'Usages mobilité'!A25</f>
        <v>Usage mobilité n°22</v>
      </c>
      <c r="B8231" s="209" t="s">
        <v>637</v>
      </c>
      <c r="C8231" s="209"/>
      <c r="D8231" s="210">
        <f>IF(B$8201&lt;&gt;"",IF(B$8201='Usages mobilité'!BF25,'Usages mobilité'!BD25,0),0)</f>
        <v>0</v>
      </c>
      <c r="E8231" s="210">
        <f t="shared" si="725"/>
        <v>0</v>
      </c>
      <c r="F8231" s="210">
        <f t="shared" si="725"/>
        <v>0</v>
      </c>
      <c r="G8231" s="210">
        <f t="shared" si="725"/>
        <v>0</v>
      </c>
      <c r="H8231" s="210">
        <f t="shared" si="725"/>
        <v>0</v>
      </c>
      <c r="I8231" s="210">
        <f t="shared" si="725"/>
        <v>0</v>
      </c>
      <c r="J8231" s="210">
        <f t="shared" si="725"/>
        <v>0</v>
      </c>
      <c r="K8231" s="210">
        <f t="shared" si="725"/>
        <v>0</v>
      </c>
      <c r="L8231" s="210">
        <f t="shared" si="725"/>
        <v>0</v>
      </c>
      <c r="M8231" s="210">
        <f t="shared" si="725"/>
        <v>0</v>
      </c>
      <c r="N8231" s="210">
        <f t="shared" si="725"/>
        <v>0</v>
      </c>
      <c r="O8231" s="210">
        <f t="shared" si="725"/>
        <v>0</v>
      </c>
      <c r="P8231" s="210">
        <f t="shared" si="725"/>
        <v>0</v>
      </c>
      <c r="Q8231" s="210">
        <f t="shared" si="725"/>
        <v>0</v>
      </c>
      <c r="R8231" s="210">
        <f t="shared" si="725"/>
        <v>0</v>
      </c>
    </row>
    <row r="8232" spans="1:18" hidden="1" outlineLevel="2" x14ac:dyDescent="0.35">
      <c r="A8232" s="209" t="str">
        <f>'Usages mobilité'!A26</f>
        <v>Usage mobilité n°23</v>
      </c>
      <c r="B8232" s="209" t="s">
        <v>637</v>
      </c>
      <c r="C8232" s="209"/>
      <c r="D8232" s="210">
        <f>IF(B$8201&lt;&gt;"",IF(B$8201='Usages mobilité'!BF26,'Usages mobilité'!BD26,0),0)</f>
        <v>0</v>
      </c>
      <c r="E8232" s="210">
        <f t="shared" si="725"/>
        <v>0</v>
      </c>
      <c r="F8232" s="210">
        <f t="shared" si="725"/>
        <v>0</v>
      </c>
      <c r="G8232" s="210">
        <f t="shared" si="725"/>
        <v>0</v>
      </c>
      <c r="H8232" s="210">
        <f t="shared" si="725"/>
        <v>0</v>
      </c>
      <c r="I8232" s="210">
        <f t="shared" si="725"/>
        <v>0</v>
      </c>
      <c r="J8232" s="210">
        <f t="shared" si="725"/>
        <v>0</v>
      </c>
      <c r="K8232" s="210">
        <f t="shared" si="725"/>
        <v>0</v>
      </c>
      <c r="L8232" s="210">
        <f t="shared" si="725"/>
        <v>0</v>
      </c>
      <c r="M8232" s="210">
        <f t="shared" si="725"/>
        <v>0</v>
      </c>
      <c r="N8232" s="210">
        <f t="shared" si="725"/>
        <v>0</v>
      </c>
      <c r="O8232" s="210">
        <f t="shared" si="725"/>
        <v>0</v>
      </c>
      <c r="P8232" s="210">
        <f t="shared" si="725"/>
        <v>0</v>
      </c>
      <c r="Q8232" s="210">
        <f t="shared" si="725"/>
        <v>0</v>
      </c>
      <c r="R8232" s="210">
        <f t="shared" si="725"/>
        <v>0</v>
      </c>
    </row>
    <row r="8233" spans="1:18" hidden="1" outlineLevel="2" x14ac:dyDescent="0.35">
      <c r="A8233" s="209" t="str">
        <f>'Usages mobilité'!A27</f>
        <v>Usage mobilité n°24</v>
      </c>
      <c r="B8233" s="209" t="s">
        <v>637</v>
      </c>
      <c r="C8233" s="209"/>
      <c r="D8233" s="210">
        <f>IF(B$8201&lt;&gt;"",IF(B$8201='Usages mobilité'!BF27,'Usages mobilité'!BD27,0),0)</f>
        <v>0</v>
      </c>
      <c r="E8233" s="210">
        <f t="shared" si="725"/>
        <v>0</v>
      </c>
      <c r="F8233" s="210">
        <f t="shared" si="725"/>
        <v>0</v>
      </c>
      <c r="G8233" s="210">
        <f t="shared" si="725"/>
        <v>0</v>
      </c>
      <c r="H8233" s="210">
        <f t="shared" si="725"/>
        <v>0</v>
      </c>
      <c r="I8233" s="210">
        <f t="shared" si="725"/>
        <v>0</v>
      </c>
      <c r="J8233" s="210">
        <f t="shared" si="725"/>
        <v>0</v>
      </c>
      <c r="K8233" s="210">
        <f t="shared" si="725"/>
        <v>0</v>
      </c>
      <c r="L8233" s="210">
        <f t="shared" si="725"/>
        <v>0</v>
      </c>
      <c r="M8233" s="210">
        <f t="shared" si="725"/>
        <v>0</v>
      </c>
      <c r="N8233" s="210">
        <f t="shared" si="725"/>
        <v>0</v>
      </c>
      <c r="O8233" s="210">
        <f t="shared" si="725"/>
        <v>0</v>
      </c>
      <c r="P8233" s="210">
        <f t="shared" si="725"/>
        <v>0</v>
      </c>
      <c r="Q8233" s="210">
        <f t="shared" si="725"/>
        <v>0</v>
      </c>
      <c r="R8233" s="210">
        <f t="shared" si="725"/>
        <v>0</v>
      </c>
    </row>
    <row r="8234" spans="1:18" hidden="1" outlineLevel="2" x14ac:dyDescent="0.35">
      <c r="A8234" s="209" t="str">
        <f>'Usages mobilité'!A28</f>
        <v>Usage mobilité n°25</v>
      </c>
      <c r="B8234" s="209" t="s">
        <v>637</v>
      </c>
      <c r="C8234" s="209"/>
      <c r="D8234" s="210">
        <f>IF(B$8201&lt;&gt;"",IF(B$8201='Usages mobilité'!BF28,'Usages mobilité'!BD28,0),0)</f>
        <v>0</v>
      </c>
      <c r="E8234" s="210">
        <f t="shared" si="725"/>
        <v>0</v>
      </c>
      <c r="F8234" s="210">
        <f t="shared" si="725"/>
        <v>0</v>
      </c>
      <c r="G8234" s="210">
        <f t="shared" si="725"/>
        <v>0</v>
      </c>
      <c r="H8234" s="210">
        <f t="shared" si="725"/>
        <v>0</v>
      </c>
      <c r="I8234" s="210">
        <f t="shared" si="725"/>
        <v>0</v>
      </c>
      <c r="J8234" s="210">
        <f t="shared" si="725"/>
        <v>0</v>
      </c>
      <c r="K8234" s="210">
        <f t="shared" si="725"/>
        <v>0</v>
      </c>
      <c r="L8234" s="210">
        <f t="shared" si="725"/>
        <v>0</v>
      </c>
      <c r="M8234" s="210">
        <f t="shared" si="725"/>
        <v>0</v>
      </c>
      <c r="N8234" s="210">
        <f t="shared" si="725"/>
        <v>0</v>
      </c>
      <c r="O8234" s="210">
        <f t="shared" si="725"/>
        <v>0</v>
      </c>
      <c r="P8234" s="210">
        <f t="shared" si="725"/>
        <v>0</v>
      </c>
      <c r="Q8234" s="210">
        <f t="shared" si="725"/>
        <v>0</v>
      </c>
      <c r="R8234" s="210">
        <f t="shared" si="725"/>
        <v>0</v>
      </c>
    </row>
    <row r="8235" spans="1:18" hidden="1" outlineLevel="2" x14ac:dyDescent="0.35">
      <c r="A8235" s="209" t="str">
        <f>'Usages mobilité'!A29</f>
        <v>Usage mobilité n°26</v>
      </c>
      <c r="B8235" s="209" t="s">
        <v>637</v>
      </c>
      <c r="C8235" s="209"/>
      <c r="D8235" s="210">
        <f>IF(B$8201&lt;&gt;"",IF(B$8201='Usages mobilité'!BF29,'Usages mobilité'!BD29,0),0)</f>
        <v>0</v>
      </c>
      <c r="E8235" s="210">
        <f t="shared" si="725"/>
        <v>0</v>
      </c>
      <c r="F8235" s="210">
        <f t="shared" si="725"/>
        <v>0</v>
      </c>
      <c r="G8235" s="210">
        <f t="shared" si="725"/>
        <v>0</v>
      </c>
      <c r="H8235" s="210">
        <f t="shared" si="725"/>
        <v>0</v>
      </c>
      <c r="I8235" s="210">
        <f t="shared" si="725"/>
        <v>0</v>
      </c>
      <c r="J8235" s="210">
        <f t="shared" si="725"/>
        <v>0</v>
      </c>
      <c r="K8235" s="210">
        <f t="shared" si="725"/>
        <v>0</v>
      </c>
      <c r="L8235" s="210">
        <f t="shared" si="725"/>
        <v>0</v>
      </c>
      <c r="M8235" s="210">
        <f t="shared" si="725"/>
        <v>0</v>
      </c>
      <c r="N8235" s="210">
        <f t="shared" si="725"/>
        <v>0</v>
      </c>
      <c r="O8235" s="210">
        <f t="shared" si="725"/>
        <v>0</v>
      </c>
      <c r="P8235" s="210">
        <f t="shared" si="725"/>
        <v>0</v>
      </c>
      <c r="Q8235" s="210">
        <f t="shared" si="725"/>
        <v>0</v>
      </c>
      <c r="R8235" s="210">
        <f t="shared" si="725"/>
        <v>0</v>
      </c>
    </row>
    <row r="8236" spans="1:18" hidden="1" outlineLevel="2" x14ac:dyDescent="0.35">
      <c r="A8236" s="209" t="str">
        <f>'Usages mobilité'!A30</f>
        <v>Usage mobilité n°27</v>
      </c>
      <c r="B8236" s="209" t="s">
        <v>637</v>
      </c>
      <c r="C8236" s="209"/>
      <c r="D8236" s="210">
        <f>IF(B$8201&lt;&gt;"",IF(B$8201='Usages mobilité'!BF30,'Usages mobilité'!BD30,0),0)</f>
        <v>0</v>
      </c>
      <c r="E8236" s="210">
        <f t="shared" si="725"/>
        <v>0</v>
      </c>
      <c r="F8236" s="210">
        <f t="shared" si="725"/>
        <v>0</v>
      </c>
      <c r="G8236" s="210">
        <f t="shared" si="725"/>
        <v>0</v>
      </c>
      <c r="H8236" s="210">
        <f t="shared" si="725"/>
        <v>0</v>
      </c>
      <c r="I8236" s="210">
        <f t="shared" si="725"/>
        <v>0</v>
      </c>
      <c r="J8236" s="210">
        <f t="shared" si="725"/>
        <v>0</v>
      </c>
      <c r="K8236" s="210">
        <f t="shared" si="725"/>
        <v>0</v>
      </c>
      <c r="L8236" s="210">
        <f t="shared" si="725"/>
        <v>0</v>
      </c>
      <c r="M8236" s="210">
        <f t="shared" si="725"/>
        <v>0</v>
      </c>
      <c r="N8236" s="210">
        <f t="shared" si="725"/>
        <v>0</v>
      </c>
      <c r="O8236" s="210">
        <f t="shared" si="725"/>
        <v>0</v>
      </c>
      <c r="P8236" s="210">
        <f t="shared" si="725"/>
        <v>0</v>
      </c>
      <c r="Q8236" s="210">
        <f t="shared" si="725"/>
        <v>0</v>
      </c>
      <c r="R8236" s="210">
        <f t="shared" si="725"/>
        <v>0</v>
      </c>
    </row>
    <row r="8237" spans="1:18" hidden="1" outlineLevel="2" x14ac:dyDescent="0.35">
      <c r="A8237" s="209" t="str">
        <f>'Usages mobilité'!A31</f>
        <v>Usage mobilité n°28</v>
      </c>
      <c r="B8237" s="209" t="s">
        <v>637</v>
      </c>
      <c r="C8237" s="209"/>
      <c r="D8237" s="210">
        <f>IF(B$8201&lt;&gt;"",IF(B$8201='Usages mobilité'!BF31,'Usages mobilité'!BD31,0),0)</f>
        <v>0</v>
      </c>
      <c r="E8237" s="210">
        <f t="shared" si="725"/>
        <v>0</v>
      </c>
      <c r="F8237" s="210">
        <f t="shared" si="725"/>
        <v>0</v>
      </c>
      <c r="G8237" s="210">
        <f t="shared" si="725"/>
        <v>0</v>
      </c>
      <c r="H8237" s="210">
        <f t="shared" si="725"/>
        <v>0</v>
      </c>
      <c r="I8237" s="210">
        <f t="shared" si="725"/>
        <v>0</v>
      </c>
      <c r="J8237" s="210">
        <f t="shared" si="725"/>
        <v>0</v>
      </c>
      <c r="K8237" s="210">
        <f t="shared" si="725"/>
        <v>0</v>
      </c>
      <c r="L8237" s="210">
        <f t="shared" si="725"/>
        <v>0</v>
      </c>
      <c r="M8237" s="210">
        <f t="shared" si="725"/>
        <v>0</v>
      </c>
      <c r="N8237" s="210">
        <f t="shared" si="725"/>
        <v>0</v>
      </c>
      <c r="O8237" s="210">
        <f t="shared" si="725"/>
        <v>0</v>
      </c>
      <c r="P8237" s="210">
        <f t="shared" si="725"/>
        <v>0</v>
      </c>
      <c r="Q8237" s="210">
        <f t="shared" si="725"/>
        <v>0</v>
      </c>
      <c r="R8237" s="210">
        <f t="shared" si="725"/>
        <v>0</v>
      </c>
    </row>
    <row r="8238" spans="1:18" hidden="1" outlineLevel="2" x14ac:dyDescent="0.35">
      <c r="A8238" s="209" t="str">
        <f>'Usages mobilité'!A32</f>
        <v>Usage mobilité n°29</v>
      </c>
      <c r="B8238" s="209" t="s">
        <v>637</v>
      </c>
      <c r="C8238" s="209"/>
      <c r="D8238" s="210">
        <f>IF(B$8201&lt;&gt;"",IF(B$8201='Usages mobilité'!BF32,'Usages mobilité'!BD32,0),0)</f>
        <v>0</v>
      </c>
      <c r="E8238" s="210">
        <f t="shared" si="725"/>
        <v>0</v>
      </c>
      <c r="F8238" s="210">
        <f t="shared" si="725"/>
        <v>0</v>
      </c>
      <c r="G8238" s="210">
        <f t="shared" si="725"/>
        <v>0</v>
      </c>
      <c r="H8238" s="210">
        <f t="shared" si="725"/>
        <v>0</v>
      </c>
      <c r="I8238" s="210">
        <f t="shared" si="725"/>
        <v>0</v>
      </c>
      <c r="J8238" s="210">
        <f t="shared" si="725"/>
        <v>0</v>
      </c>
      <c r="K8238" s="210">
        <f t="shared" si="725"/>
        <v>0</v>
      </c>
      <c r="L8238" s="210">
        <f t="shared" si="725"/>
        <v>0</v>
      </c>
      <c r="M8238" s="210">
        <f t="shared" si="725"/>
        <v>0</v>
      </c>
      <c r="N8238" s="210">
        <f t="shared" si="725"/>
        <v>0</v>
      </c>
      <c r="O8238" s="210">
        <f t="shared" si="725"/>
        <v>0</v>
      </c>
      <c r="P8238" s="210">
        <f t="shared" si="725"/>
        <v>0</v>
      </c>
      <c r="Q8238" s="210">
        <f t="shared" si="725"/>
        <v>0</v>
      </c>
      <c r="R8238" s="210">
        <f t="shared" si="725"/>
        <v>0</v>
      </c>
    </row>
    <row r="8239" spans="1:18" hidden="1" outlineLevel="2" x14ac:dyDescent="0.35">
      <c r="A8239" s="209" t="str">
        <f>'Usages mobilité'!A33</f>
        <v>Usage mobilité n°30</v>
      </c>
      <c r="B8239" s="209" t="s">
        <v>637</v>
      </c>
      <c r="C8239" s="209"/>
      <c r="D8239" s="210">
        <f>IF(B$8201&lt;&gt;"",IF(B$8201='Usages mobilité'!BF33,'Usages mobilité'!BD33,0),0)</f>
        <v>0</v>
      </c>
      <c r="E8239" s="210">
        <f t="shared" si="725"/>
        <v>0</v>
      </c>
      <c r="F8239" s="210">
        <f t="shared" si="725"/>
        <v>0</v>
      </c>
      <c r="G8239" s="210">
        <f t="shared" si="725"/>
        <v>0</v>
      </c>
      <c r="H8239" s="210">
        <f t="shared" si="725"/>
        <v>0</v>
      </c>
      <c r="I8239" s="210">
        <f t="shared" si="725"/>
        <v>0</v>
      </c>
      <c r="J8239" s="210">
        <f t="shared" si="725"/>
        <v>0</v>
      </c>
      <c r="K8239" s="210">
        <f t="shared" si="725"/>
        <v>0</v>
      </c>
      <c r="L8239" s="210">
        <f t="shared" si="725"/>
        <v>0</v>
      </c>
      <c r="M8239" s="210">
        <f t="shared" si="725"/>
        <v>0</v>
      </c>
      <c r="N8239" s="210">
        <f t="shared" si="725"/>
        <v>0</v>
      </c>
      <c r="O8239" s="210">
        <f t="shared" si="725"/>
        <v>0</v>
      </c>
      <c r="P8239" s="210">
        <f t="shared" si="725"/>
        <v>0</v>
      </c>
      <c r="Q8239" s="210">
        <f t="shared" si="725"/>
        <v>0</v>
      </c>
      <c r="R8239" s="210">
        <f t="shared" si="725"/>
        <v>0</v>
      </c>
    </row>
    <row r="8240" spans="1:18" hidden="1" outlineLevel="2" x14ac:dyDescent="0.35">
      <c r="A8240" s="209" t="str">
        <f>'Usages mobilité'!A34</f>
        <v>Usage mobilité n°31</v>
      </c>
      <c r="B8240" s="209" t="s">
        <v>637</v>
      </c>
      <c r="C8240" s="209"/>
      <c r="D8240" s="210">
        <f>IF(B$8201&lt;&gt;"",IF(B$8201='Usages mobilité'!BF34,'Usages mobilité'!BD34,0),0)</f>
        <v>0</v>
      </c>
      <c r="E8240" s="210">
        <f t="shared" ref="E8240:R8249" si="726">$D8240</f>
        <v>0</v>
      </c>
      <c r="F8240" s="210">
        <f t="shared" si="726"/>
        <v>0</v>
      </c>
      <c r="G8240" s="210">
        <f t="shared" si="726"/>
        <v>0</v>
      </c>
      <c r="H8240" s="210">
        <f t="shared" si="726"/>
        <v>0</v>
      </c>
      <c r="I8240" s="210">
        <f t="shared" si="726"/>
        <v>0</v>
      </c>
      <c r="J8240" s="210">
        <f t="shared" si="726"/>
        <v>0</v>
      </c>
      <c r="K8240" s="210">
        <f t="shared" si="726"/>
        <v>0</v>
      </c>
      <c r="L8240" s="210">
        <f t="shared" si="726"/>
        <v>0</v>
      </c>
      <c r="M8240" s="210">
        <f t="shared" si="726"/>
        <v>0</v>
      </c>
      <c r="N8240" s="210">
        <f t="shared" si="726"/>
        <v>0</v>
      </c>
      <c r="O8240" s="210">
        <f t="shared" si="726"/>
        <v>0</v>
      </c>
      <c r="P8240" s="210">
        <f t="shared" si="726"/>
        <v>0</v>
      </c>
      <c r="Q8240" s="210">
        <f t="shared" si="726"/>
        <v>0</v>
      </c>
      <c r="R8240" s="210">
        <f t="shared" si="726"/>
        <v>0</v>
      </c>
    </row>
    <row r="8241" spans="1:18" hidden="1" outlineLevel="2" x14ac:dyDescent="0.35">
      <c r="A8241" s="209" t="str">
        <f>'Usages mobilité'!A35</f>
        <v>Usage mobilité n°32</v>
      </c>
      <c r="B8241" s="209" t="s">
        <v>637</v>
      </c>
      <c r="C8241" s="209"/>
      <c r="D8241" s="210">
        <f>IF(B$8201&lt;&gt;"",IF(B$8201='Usages mobilité'!BF35,'Usages mobilité'!BD35,0),0)</f>
        <v>0</v>
      </c>
      <c r="E8241" s="210">
        <f t="shared" si="726"/>
        <v>0</v>
      </c>
      <c r="F8241" s="210">
        <f t="shared" si="726"/>
        <v>0</v>
      </c>
      <c r="G8241" s="210">
        <f t="shared" si="726"/>
        <v>0</v>
      </c>
      <c r="H8241" s="210">
        <f t="shared" si="726"/>
        <v>0</v>
      </c>
      <c r="I8241" s="210">
        <f t="shared" si="726"/>
        <v>0</v>
      </c>
      <c r="J8241" s="210">
        <f t="shared" si="726"/>
        <v>0</v>
      </c>
      <c r="K8241" s="210">
        <f t="shared" si="726"/>
        <v>0</v>
      </c>
      <c r="L8241" s="210">
        <f t="shared" si="726"/>
        <v>0</v>
      </c>
      <c r="M8241" s="210">
        <f t="shared" si="726"/>
        <v>0</v>
      </c>
      <c r="N8241" s="210">
        <f t="shared" si="726"/>
        <v>0</v>
      </c>
      <c r="O8241" s="210">
        <f t="shared" si="726"/>
        <v>0</v>
      </c>
      <c r="P8241" s="210">
        <f t="shared" si="726"/>
        <v>0</v>
      </c>
      <c r="Q8241" s="210">
        <f t="shared" si="726"/>
        <v>0</v>
      </c>
      <c r="R8241" s="210">
        <f t="shared" si="726"/>
        <v>0</v>
      </c>
    </row>
    <row r="8242" spans="1:18" hidden="1" outlineLevel="2" x14ac:dyDescent="0.35">
      <c r="A8242" s="209" t="str">
        <f>'Usages mobilité'!A36</f>
        <v>Usage mobilité n°33</v>
      </c>
      <c r="B8242" s="209" t="s">
        <v>637</v>
      </c>
      <c r="C8242" s="209"/>
      <c r="D8242" s="210">
        <f>IF(B$8201&lt;&gt;"",IF(B$8201='Usages mobilité'!BF36,'Usages mobilité'!BD36,0),0)</f>
        <v>0</v>
      </c>
      <c r="E8242" s="210">
        <f t="shared" si="726"/>
        <v>0</v>
      </c>
      <c r="F8242" s="210">
        <f t="shared" si="726"/>
        <v>0</v>
      </c>
      <c r="G8242" s="210">
        <f t="shared" si="726"/>
        <v>0</v>
      </c>
      <c r="H8242" s="210">
        <f t="shared" si="726"/>
        <v>0</v>
      </c>
      <c r="I8242" s="210">
        <f t="shared" si="726"/>
        <v>0</v>
      </c>
      <c r="J8242" s="210">
        <f t="shared" si="726"/>
        <v>0</v>
      </c>
      <c r="K8242" s="210">
        <f t="shared" si="726"/>
        <v>0</v>
      </c>
      <c r="L8242" s="210">
        <f t="shared" si="726"/>
        <v>0</v>
      </c>
      <c r="M8242" s="210">
        <f t="shared" si="726"/>
        <v>0</v>
      </c>
      <c r="N8242" s="210">
        <f t="shared" si="726"/>
        <v>0</v>
      </c>
      <c r="O8242" s="210">
        <f t="shared" si="726"/>
        <v>0</v>
      </c>
      <c r="P8242" s="210">
        <f t="shared" si="726"/>
        <v>0</v>
      </c>
      <c r="Q8242" s="210">
        <f t="shared" si="726"/>
        <v>0</v>
      </c>
      <c r="R8242" s="210">
        <f t="shared" si="726"/>
        <v>0</v>
      </c>
    </row>
    <row r="8243" spans="1:18" hidden="1" outlineLevel="2" x14ac:dyDescent="0.35">
      <c r="A8243" s="209" t="str">
        <f>'Usages mobilité'!A37</f>
        <v>Usage mobilité n°34</v>
      </c>
      <c r="B8243" s="209" t="s">
        <v>637</v>
      </c>
      <c r="C8243" s="209"/>
      <c r="D8243" s="210">
        <f>IF(B$8201&lt;&gt;"",IF(B$8201='Usages mobilité'!BF37,'Usages mobilité'!BD37,0),0)</f>
        <v>0</v>
      </c>
      <c r="E8243" s="210">
        <f t="shared" si="726"/>
        <v>0</v>
      </c>
      <c r="F8243" s="210">
        <f t="shared" si="726"/>
        <v>0</v>
      </c>
      <c r="G8243" s="210">
        <f t="shared" si="726"/>
        <v>0</v>
      </c>
      <c r="H8243" s="210">
        <f t="shared" si="726"/>
        <v>0</v>
      </c>
      <c r="I8243" s="210">
        <f t="shared" si="726"/>
        <v>0</v>
      </c>
      <c r="J8243" s="210">
        <f t="shared" si="726"/>
        <v>0</v>
      </c>
      <c r="K8243" s="210">
        <f t="shared" si="726"/>
        <v>0</v>
      </c>
      <c r="L8243" s="210">
        <f t="shared" si="726"/>
        <v>0</v>
      </c>
      <c r="M8243" s="210">
        <f t="shared" si="726"/>
        <v>0</v>
      </c>
      <c r="N8243" s="210">
        <f t="shared" si="726"/>
        <v>0</v>
      </c>
      <c r="O8243" s="210">
        <f t="shared" si="726"/>
        <v>0</v>
      </c>
      <c r="P8243" s="210">
        <f t="shared" si="726"/>
        <v>0</v>
      </c>
      <c r="Q8243" s="210">
        <f t="shared" si="726"/>
        <v>0</v>
      </c>
      <c r="R8243" s="210">
        <f t="shared" si="726"/>
        <v>0</v>
      </c>
    </row>
    <row r="8244" spans="1:18" hidden="1" outlineLevel="2" x14ac:dyDescent="0.35">
      <c r="A8244" s="209" t="str">
        <f>'Usages mobilité'!A38</f>
        <v>Usage mobilité n°35</v>
      </c>
      <c r="B8244" s="209" t="s">
        <v>637</v>
      </c>
      <c r="C8244" s="209"/>
      <c r="D8244" s="210">
        <f>IF(B$8201&lt;&gt;"",IF(B$8201='Usages mobilité'!BF38,'Usages mobilité'!BD38,0),0)</f>
        <v>0</v>
      </c>
      <c r="E8244" s="210">
        <f t="shared" si="726"/>
        <v>0</v>
      </c>
      <c r="F8244" s="210">
        <f t="shared" si="726"/>
        <v>0</v>
      </c>
      <c r="G8244" s="210">
        <f t="shared" si="726"/>
        <v>0</v>
      </c>
      <c r="H8244" s="210">
        <f t="shared" si="726"/>
        <v>0</v>
      </c>
      <c r="I8244" s="210">
        <f t="shared" si="726"/>
        <v>0</v>
      </c>
      <c r="J8244" s="210">
        <f t="shared" si="726"/>
        <v>0</v>
      </c>
      <c r="K8244" s="210">
        <f t="shared" si="726"/>
        <v>0</v>
      </c>
      <c r="L8244" s="210">
        <f t="shared" si="726"/>
        <v>0</v>
      </c>
      <c r="M8244" s="210">
        <f t="shared" si="726"/>
        <v>0</v>
      </c>
      <c r="N8244" s="210">
        <f t="shared" si="726"/>
        <v>0</v>
      </c>
      <c r="O8244" s="210">
        <f t="shared" si="726"/>
        <v>0</v>
      </c>
      <c r="P8244" s="210">
        <f t="shared" si="726"/>
        <v>0</v>
      </c>
      <c r="Q8244" s="210">
        <f t="shared" si="726"/>
        <v>0</v>
      </c>
      <c r="R8244" s="210">
        <f t="shared" si="726"/>
        <v>0</v>
      </c>
    </row>
    <row r="8245" spans="1:18" hidden="1" outlineLevel="2" x14ac:dyDescent="0.35">
      <c r="A8245" s="209" t="str">
        <f>'Usages mobilité'!A39</f>
        <v>Usage mobilité n°36</v>
      </c>
      <c r="B8245" s="209" t="s">
        <v>637</v>
      </c>
      <c r="C8245" s="209"/>
      <c r="D8245" s="210">
        <f>IF(B$8201&lt;&gt;"",IF(B$8201='Usages mobilité'!BF39,'Usages mobilité'!BD39,0),0)</f>
        <v>0</v>
      </c>
      <c r="E8245" s="210">
        <f t="shared" si="726"/>
        <v>0</v>
      </c>
      <c r="F8245" s="210">
        <f t="shared" si="726"/>
        <v>0</v>
      </c>
      <c r="G8245" s="210">
        <f t="shared" si="726"/>
        <v>0</v>
      </c>
      <c r="H8245" s="210">
        <f t="shared" si="726"/>
        <v>0</v>
      </c>
      <c r="I8245" s="210">
        <f t="shared" si="726"/>
        <v>0</v>
      </c>
      <c r="J8245" s="210">
        <f t="shared" si="726"/>
        <v>0</v>
      </c>
      <c r="K8245" s="210">
        <f t="shared" si="726"/>
        <v>0</v>
      </c>
      <c r="L8245" s="210">
        <f t="shared" si="726"/>
        <v>0</v>
      </c>
      <c r="M8245" s="210">
        <f t="shared" si="726"/>
        <v>0</v>
      </c>
      <c r="N8245" s="210">
        <f t="shared" si="726"/>
        <v>0</v>
      </c>
      <c r="O8245" s="210">
        <f t="shared" si="726"/>
        <v>0</v>
      </c>
      <c r="P8245" s="210">
        <f t="shared" si="726"/>
        <v>0</v>
      </c>
      <c r="Q8245" s="210">
        <f t="shared" si="726"/>
        <v>0</v>
      </c>
      <c r="R8245" s="210">
        <f t="shared" si="726"/>
        <v>0</v>
      </c>
    </row>
    <row r="8246" spans="1:18" hidden="1" outlineLevel="2" x14ac:dyDescent="0.35">
      <c r="A8246" s="209" t="str">
        <f>'Usages mobilité'!A40</f>
        <v>Usage mobilité n°37</v>
      </c>
      <c r="B8246" s="209" t="s">
        <v>637</v>
      </c>
      <c r="C8246" s="209"/>
      <c r="D8246" s="210">
        <f>IF(B$8201&lt;&gt;"",IF(B$8201='Usages mobilité'!BF40,'Usages mobilité'!BD40,0),0)</f>
        <v>0</v>
      </c>
      <c r="E8246" s="210">
        <f t="shared" si="726"/>
        <v>0</v>
      </c>
      <c r="F8246" s="210">
        <f t="shared" si="726"/>
        <v>0</v>
      </c>
      <c r="G8246" s="210">
        <f t="shared" si="726"/>
        <v>0</v>
      </c>
      <c r="H8246" s="210">
        <f t="shared" si="726"/>
        <v>0</v>
      </c>
      <c r="I8246" s="210">
        <f t="shared" si="726"/>
        <v>0</v>
      </c>
      <c r="J8246" s="210">
        <f t="shared" si="726"/>
        <v>0</v>
      </c>
      <c r="K8246" s="210">
        <f t="shared" si="726"/>
        <v>0</v>
      </c>
      <c r="L8246" s="210">
        <f t="shared" si="726"/>
        <v>0</v>
      </c>
      <c r="M8246" s="210">
        <f t="shared" si="726"/>
        <v>0</v>
      </c>
      <c r="N8246" s="210">
        <f t="shared" si="726"/>
        <v>0</v>
      </c>
      <c r="O8246" s="210">
        <f t="shared" si="726"/>
        <v>0</v>
      </c>
      <c r="P8246" s="210">
        <f t="shared" si="726"/>
        <v>0</v>
      </c>
      <c r="Q8246" s="210">
        <f t="shared" si="726"/>
        <v>0</v>
      </c>
      <c r="R8246" s="210">
        <f t="shared" si="726"/>
        <v>0</v>
      </c>
    </row>
    <row r="8247" spans="1:18" hidden="1" outlineLevel="2" x14ac:dyDescent="0.35">
      <c r="A8247" s="209" t="str">
        <f>'Usages mobilité'!A41</f>
        <v>Usage mobilité n°38</v>
      </c>
      <c r="B8247" s="209" t="s">
        <v>637</v>
      </c>
      <c r="C8247" s="209"/>
      <c r="D8247" s="210">
        <f>IF(B$8201&lt;&gt;"",IF(B$8201='Usages mobilité'!BF41,'Usages mobilité'!BD41,0),0)</f>
        <v>0</v>
      </c>
      <c r="E8247" s="210">
        <f t="shared" si="726"/>
        <v>0</v>
      </c>
      <c r="F8247" s="210">
        <f t="shared" si="726"/>
        <v>0</v>
      </c>
      <c r="G8247" s="210">
        <f t="shared" si="726"/>
        <v>0</v>
      </c>
      <c r="H8247" s="210">
        <f t="shared" si="726"/>
        <v>0</v>
      </c>
      <c r="I8247" s="210">
        <f t="shared" si="726"/>
        <v>0</v>
      </c>
      <c r="J8247" s="210">
        <f t="shared" si="726"/>
        <v>0</v>
      </c>
      <c r="K8247" s="210">
        <f t="shared" si="726"/>
        <v>0</v>
      </c>
      <c r="L8247" s="210">
        <f t="shared" si="726"/>
        <v>0</v>
      </c>
      <c r="M8247" s="210">
        <f t="shared" si="726"/>
        <v>0</v>
      </c>
      <c r="N8247" s="210">
        <f t="shared" si="726"/>
        <v>0</v>
      </c>
      <c r="O8247" s="210">
        <f t="shared" si="726"/>
        <v>0</v>
      </c>
      <c r="P8247" s="210">
        <f t="shared" si="726"/>
        <v>0</v>
      </c>
      <c r="Q8247" s="210">
        <f t="shared" si="726"/>
        <v>0</v>
      </c>
      <c r="R8247" s="210">
        <f t="shared" si="726"/>
        <v>0</v>
      </c>
    </row>
    <row r="8248" spans="1:18" hidden="1" outlineLevel="2" x14ac:dyDescent="0.35">
      <c r="A8248" s="209" t="str">
        <f>'Usages mobilité'!A42</f>
        <v>Usage mobilité n°39</v>
      </c>
      <c r="B8248" s="209" t="s">
        <v>637</v>
      </c>
      <c r="C8248" s="209"/>
      <c r="D8248" s="210">
        <f>IF(B$8201&lt;&gt;"",IF(B$8201='Usages mobilité'!BF42,'Usages mobilité'!BD42,0),0)</f>
        <v>0</v>
      </c>
      <c r="E8248" s="210">
        <f t="shared" si="726"/>
        <v>0</v>
      </c>
      <c r="F8248" s="210">
        <f t="shared" si="726"/>
        <v>0</v>
      </c>
      <c r="G8248" s="210">
        <f t="shared" si="726"/>
        <v>0</v>
      </c>
      <c r="H8248" s="210">
        <f t="shared" si="726"/>
        <v>0</v>
      </c>
      <c r="I8248" s="210">
        <f t="shared" si="726"/>
        <v>0</v>
      </c>
      <c r="J8248" s="210">
        <f t="shared" si="726"/>
        <v>0</v>
      </c>
      <c r="K8248" s="210">
        <f t="shared" si="726"/>
        <v>0</v>
      </c>
      <c r="L8248" s="210">
        <f t="shared" si="726"/>
        <v>0</v>
      </c>
      <c r="M8248" s="210">
        <f t="shared" si="726"/>
        <v>0</v>
      </c>
      <c r="N8248" s="210">
        <f t="shared" si="726"/>
        <v>0</v>
      </c>
      <c r="O8248" s="210">
        <f t="shared" si="726"/>
        <v>0</v>
      </c>
      <c r="P8248" s="210">
        <f t="shared" si="726"/>
        <v>0</v>
      </c>
      <c r="Q8248" s="210">
        <f t="shared" si="726"/>
        <v>0</v>
      </c>
      <c r="R8248" s="210">
        <f t="shared" si="726"/>
        <v>0</v>
      </c>
    </row>
    <row r="8249" spans="1:18" hidden="1" outlineLevel="2" x14ac:dyDescent="0.35">
      <c r="A8249" s="209" t="str">
        <f>'Usages mobilité'!A43</f>
        <v>Usage mobilité n°40</v>
      </c>
      <c r="B8249" s="209" t="s">
        <v>637</v>
      </c>
      <c r="C8249" s="209"/>
      <c r="D8249" s="210">
        <f>IF(B$8201&lt;&gt;"",IF(B$8201='Usages mobilité'!BF43,'Usages mobilité'!BD43,0),0)</f>
        <v>0</v>
      </c>
      <c r="E8249" s="210">
        <f t="shared" si="726"/>
        <v>0</v>
      </c>
      <c r="F8249" s="210">
        <f t="shared" si="726"/>
        <v>0</v>
      </c>
      <c r="G8249" s="210">
        <f t="shared" si="726"/>
        <v>0</v>
      </c>
      <c r="H8249" s="210">
        <f t="shared" si="726"/>
        <v>0</v>
      </c>
      <c r="I8249" s="210">
        <f t="shared" si="726"/>
        <v>0</v>
      </c>
      <c r="J8249" s="210">
        <f t="shared" si="726"/>
        <v>0</v>
      </c>
      <c r="K8249" s="210">
        <f t="shared" si="726"/>
        <v>0</v>
      </c>
      <c r="L8249" s="210">
        <f t="shared" si="726"/>
        <v>0</v>
      </c>
      <c r="M8249" s="210">
        <f t="shared" si="726"/>
        <v>0</v>
      </c>
      <c r="N8249" s="210">
        <f t="shared" si="726"/>
        <v>0</v>
      </c>
      <c r="O8249" s="210">
        <f t="shared" si="726"/>
        <v>0</v>
      </c>
      <c r="P8249" s="210">
        <f t="shared" si="726"/>
        <v>0</v>
      </c>
      <c r="Q8249" s="210">
        <f t="shared" si="726"/>
        <v>0</v>
      </c>
      <c r="R8249" s="210">
        <f t="shared" si="726"/>
        <v>0</v>
      </c>
    </row>
    <row r="8250" spans="1:18" hidden="1" outlineLevel="2" x14ac:dyDescent="0.35">
      <c r="A8250" s="209" t="str">
        <f>'Usages mobilité'!A44</f>
        <v>Usage mobilité n°41</v>
      </c>
      <c r="B8250" s="209" t="s">
        <v>637</v>
      </c>
      <c r="C8250" s="209"/>
      <c r="D8250" s="210">
        <f>IF(B$8201&lt;&gt;"",IF(B$8201='Usages mobilité'!BF44,'Usages mobilité'!BD44,0),0)</f>
        <v>0</v>
      </c>
      <c r="E8250" s="210">
        <f t="shared" ref="E8250:R8259" si="727">$D8250</f>
        <v>0</v>
      </c>
      <c r="F8250" s="210">
        <f t="shared" si="727"/>
        <v>0</v>
      </c>
      <c r="G8250" s="210">
        <f t="shared" si="727"/>
        <v>0</v>
      </c>
      <c r="H8250" s="210">
        <f t="shared" si="727"/>
        <v>0</v>
      </c>
      <c r="I8250" s="210">
        <f t="shared" si="727"/>
        <v>0</v>
      </c>
      <c r="J8250" s="210">
        <f t="shared" si="727"/>
        <v>0</v>
      </c>
      <c r="K8250" s="210">
        <f t="shared" si="727"/>
        <v>0</v>
      </c>
      <c r="L8250" s="210">
        <f t="shared" si="727"/>
        <v>0</v>
      </c>
      <c r="M8250" s="210">
        <f t="shared" si="727"/>
        <v>0</v>
      </c>
      <c r="N8250" s="210">
        <f t="shared" si="727"/>
        <v>0</v>
      </c>
      <c r="O8250" s="210">
        <f t="shared" si="727"/>
        <v>0</v>
      </c>
      <c r="P8250" s="210">
        <f t="shared" si="727"/>
        <v>0</v>
      </c>
      <c r="Q8250" s="210">
        <f t="shared" si="727"/>
        <v>0</v>
      </c>
      <c r="R8250" s="210">
        <f t="shared" si="727"/>
        <v>0</v>
      </c>
    </row>
    <row r="8251" spans="1:18" hidden="1" outlineLevel="2" x14ac:dyDescent="0.35">
      <c r="A8251" s="209" t="str">
        <f>'Usages mobilité'!A45</f>
        <v>Usage mobilité n°42</v>
      </c>
      <c r="B8251" s="209" t="s">
        <v>637</v>
      </c>
      <c r="C8251" s="209"/>
      <c r="D8251" s="210">
        <f>IF(B$8201&lt;&gt;"",IF(B$8201='Usages mobilité'!BF45,'Usages mobilité'!BD45,0),0)</f>
        <v>0</v>
      </c>
      <c r="E8251" s="210">
        <f t="shared" si="727"/>
        <v>0</v>
      </c>
      <c r="F8251" s="210">
        <f t="shared" si="727"/>
        <v>0</v>
      </c>
      <c r="G8251" s="210">
        <f t="shared" si="727"/>
        <v>0</v>
      </c>
      <c r="H8251" s="210">
        <f t="shared" si="727"/>
        <v>0</v>
      </c>
      <c r="I8251" s="210">
        <f t="shared" si="727"/>
        <v>0</v>
      </c>
      <c r="J8251" s="210">
        <f t="shared" si="727"/>
        <v>0</v>
      </c>
      <c r="K8251" s="210">
        <f t="shared" si="727"/>
        <v>0</v>
      </c>
      <c r="L8251" s="210">
        <f t="shared" si="727"/>
        <v>0</v>
      </c>
      <c r="M8251" s="210">
        <f t="shared" si="727"/>
        <v>0</v>
      </c>
      <c r="N8251" s="210">
        <f t="shared" si="727"/>
        <v>0</v>
      </c>
      <c r="O8251" s="210">
        <f t="shared" si="727"/>
        <v>0</v>
      </c>
      <c r="P8251" s="210">
        <f t="shared" si="727"/>
        <v>0</v>
      </c>
      <c r="Q8251" s="210">
        <f t="shared" si="727"/>
        <v>0</v>
      </c>
      <c r="R8251" s="210">
        <f t="shared" si="727"/>
        <v>0</v>
      </c>
    </row>
    <row r="8252" spans="1:18" hidden="1" outlineLevel="2" x14ac:dyDescent="0.35">
      <c r="A8252" s="209" t="str">
        <f>'Usages mobilité'!A46</f>
        <v>Usage mobilité n°43</v>
      </c>
      <c r="B8252" s="209" t="s">
        <v>637</v>
      </c>
      <c r="C8252" s="209"/>
      <c r="D8252" s="210">
        <f>IF(B$8201&lt;&gt;"",IF(B$8201='Usages mobilité'!BF46,'Usages mobilité'!BD46,0),0)</f>
        <v>0</v>
      </c>
      <c r="E8252" s="210">
        <f t="shared" si="727"/>
        <v>0</v>
      </c>
      <c r="F8252" s="210">
        <f t="shared" si="727"/>
        <v>0</v>
      </c>
      <c r="G8252" s="210">
        <f t="shared" si="727"/>
        <v>0</v>
      </c>
      <c r="H8252" s="210">
        <f t="shared" si="727"/>
        <v>0</v>
      </c>
      <c r="I8252" s="210">
        <f t="shared" si="727"/>
        <v>0</v>
      </c>
      <c r="J8252" s="210">
        <f t="shared" si="727"/>
        <v>0</v>
      </c>
      <c r="K8252" s="210">
        <f t="shared" si="727"/>
        <v>0</v>
      </c>
      <c r="L8252" s="210">
        <f t="shared" si="727"/>
        <v>0</v>
      </c>
      <c r="M8252" s="210">
        <f t="shared" si="727"/>
        <v>0</v>
      </c>
      <c r="N8252" s="210">
        <f t="shared" si="727"/>
        <v>0</v>
      </c>
      <c r="O8252" s="210">
        <f t="shared" si="727"/>
        <v>0</v>
      </c>
      <c r="P8252" s="210">
        <f t="shared" si="727"/>
        <v>0</v>
      </c>
      <c r="Q8252" s="210">
        <f t="shared" si="727"/>
        <v>0</v>
      </c>
      <c r="R8252" s="210">
        <f t="shared" si="727"/>
        <v>0</v>
      </c>
    </row>
    <row r="8253" spans="1:18" hidden="1" outlineLevel="2" x14ac:dyDescent="0.35">
      <c r="A8253" s="209" t="str">
        <f>'Usages mobilité'!A47</f>
        <v>Usage mobilité n°44</v>
      </c>
      <c r="B8253" s="209" t="s">
        <v>637</v>
      </c>
      <c r="C8253" s="209"/>
      <c r="D8253" s="210">
        <f>IF(B$8201&lt;&gt;"",IF(B$8201='Usages mobilité'!BF47,'Usages mobilité'!BD47,0),0)</f>
        <v>0</v>
      </c>
      <c r="E8253" s="210">
        <f t="shared" si="727"/>
        <v>0</v>
      </c>
      <c r="F8253" s="210">
        <f t="shared" si="727"/>
        <v>0</v>
      </c>
      <c r="G8253" s="210">
        <f t="shared" si="727"/>
        <v>0</v>
      </c>
      <c r="H8253" s="210">
        <f t="shared" si="727"/>
        <v>0</v>
      </c>
      <c r="I8253" s="210">
        <f t="shared" si="727"/>
        <v>0</v>
      </c>
      <c r="J8253" s="210">
        <f t="shared" si="727"/>
        <v>0</v>
      </c>
      <c r="K8253" s="210">
        <f t="shared" si="727"/>
        <v>0</v>
      </c>
      <c r="L8253" s="210">
        <f t="shared" si="727"/>
        <v>0</v>
      </c>
      <c r="M8253" s="210">
        <f t="shared" si="727"/>
        <v>0</v>
      </c>
      <c r="N8253" s="210">
        <f t="shared" si="727"/>
        <v>0</v>
      </c>
      <c r="O8253" s="210">
        <f t="shared" si="727"/>
        <v>0</v>
      </c>
      <c r="P8253" s="210">
        <f t="shared" si="727"/>
        <v>0</v>
      </c>
      <c r="Q8253" s="210">
        <f t="shared" si="727"/>
        <v>0</v>
      </c>
      <c r="R8253" s="210">
        <f t="shared" si="727"/>
        <v>0</v>
      </c>
    </row>
    <row r="8254" spans="1:18" hidden="1" outlineLevel="2" x14ac:dyDescent="0.35">
      <c r="A8254" s="209" t="str">
        <f>'Usages mobilité'!A48</f>
        <v>Usage mobilité n°45</v>
      </c>
      <c r="B8254" s="209" t="s">
        <v>637</v>
      </c>
      <c r="C8254" s="209"/>
      <c r="D8254" s="210">
        <f>IF(B$8201&lt;&gt;"",IF(B$8201='Usages mobilité'!BF48,'Usages mobilité'!BD48,0),0)</f>
        <v>0</v>
      </c>
      <c r="E8254" s="210">
        <f t="shared" si="727"/>
        <v>0</v>
      </c>
      <c r="F8254" s="210">
        <f t="shared" si="727"/>
        <v>0</v>
      </c>
      <c r="G8254" s="210">
        <f t="shared" si="727"/>
        <v>0</v>
      </c>
      <c r="H8254" s="210">
        <f t="shared" si="727"/>
        <v>0</v>
      </c>
      <c r="I8254" s="210">
        <f t="shared" si="727"/>
        <v>0</v>
      </c>
      <c r="J8254" s="210">
        <f t="shared" si="727"/>
        <v>0</v>
      </c>
      <c r="K8254" s="210">
        <f t="shared" si="727"/>
        <v>0</v>
      </c>
      <c r="L8254" s="210">
        <f t="shared" si="727"/>
        <v>0</v>
      </c>
      <c r="M8254" s="210">
        <f t="shared" si="727"/>
        <v>0</v>
      </c>
      <c r="N8254" s="210">
        <f t="shared" si="727"/>
        <v>0</v>
      </c>
      <c r="O8254" s="210">
        <f t="shared" si="727"/>
        <v>0</v>
      </c>
      <c r="P8254" s="210">
        <f t="shared" si="727"/>
        <v>0</v>
      </c>
      <c r="Q8254" s="210">
        <f t="shared" si="727"/>
        <v>0</v>
      </c>
      <c r="R8254" s="210">
        <f t="shared" si="727"/>
        <v>0</v>
      </c>
    </row>
    <row r="8255" spans="1:18" hidden="1" outlineLevel="2" x14ac:dyDescent="0.35">
      <c r="A8255" s="209" t="str">
        <f>'Usages mobilité'!A49</f>
        <v>Usage mobilité n°46</v>
      </c>
      <c r="B8255" s="209" t="s">
        <v>637</v>
      </c>
      <c r="C8255" s="209"/>
      <c r="D8255" s="210">
        <f>IF(B$8201&lt;&gt;"",IF(B$8201='Usages mobilité'!BF49,'Usages mobilité'!BD49,0),0)</f>
        <v>0</v>
      </c>
      <c r="E8255" s="210">
        <f t="shared" si="727"/>
        <v>0</v>
      </c>
      <c r="F8255" s="210">
        <f t="shared" si="727"/>
        <v>0</v>
      </c>
      <c r="G8255" s="210">
        <f t="shared" si="727"/>
        <v>0</v>
      </c>
      <c r="H8255" s="210">
        <f t="shared" si="727"/>
        <v>0</v>
      </c>
      <c r="I8255" s="210">
        <f t="shared" si="727"/>
        <v>0</v>
      </c>
      <c r="J8255" s="210">
        <f t="shared" si="727"/>
        <v>0</v>
      </c>
      <c r="K8255" s="210">
        <f t="shared" si="727"/>
        <v>0</v>
      </c>
      <c r="L8255" s="210">
        <f t="shared" si="727"/>
        <v>0</v>
      </c>
      <c r="M8255" s="210">
        <f t="shared" si="727"/>
        <v>0</v>
      </c>
      <c r="N8255" s="210">
        <f t="shared" si="727"/>
        <v>0</v>
      </c>
      <c r="O8255" s="210">
        <f t="shared" si="727"/>
        <v>0</v>
      </c>
      <c r="P8255" s="210">
        <f t="shared" si="727"/>
        <v>0</v>
      </c>
      <c r="Q8255" s="210">
        <f t="shared" si="727"/>
        <v>0</v>
      </c>
      <c r="R8255" s="210">
        <f t="shared" si="727"/>
        <v>0</v>
      </c>
    </row>
    <row r="8256" spans="1:18" hidden="1" outlineLevel="2" x14ac:dyDescent="0.35">
      <c r="A8256" s="209" t="str">
        <f>'Usages mobilité'!A50</f>
        <v>Usage mobilité n°47</v>
      </c>
      <c r="B8256" s="209" t="s">
        <v>637</v>
      </c>
      <c r="C8256" s="209"/>
      <c r="D8256" s="210">
        <f>IF(B$8201&lt;&gt;"",IF(B$8201='Usages mobilité'!BF50,'Usages mobilité'!BD50,0),0)</f>
        <v>0</v>
      </c>
      <c r="E8256" s="210">
        <f t="shared" si="727"/>
        <v>0</v>
      </c>
      <c r="F8256" s="210">
        <f t="shared" si="727"/>
        <v>0</v>
      </c>
      <c r="G8256" s="210">
        <f t="shared" si="727"/>
        <v>0</v>
      </c>
      <c r="H8256" s="210">
        <f t="shared" si="727"/>
        <v>0</v>
      </c>
      <c r="I8256" s="210">
        <f t="shared" si="727"/>
        <v>0</v>
      </c>
      <c r="J8256" s="210">
        <f t="shared" si="727"/>
        <v>0</v>
      </c>
      <c r="K8256" s="210">
        <f t="shared" si="727"/>
        <v>0</v>
      </c>
      <c r="L8256" s="210">
        <f t="shared" si="727"/>
        <v>0</v>
      </c>
      <c r="M8256" s="210">
        <f t="shared" si="727"/>
        <v>0</v>
      </c>
      <c r="N8256" s="210">
        <f t="shared" si="727"/>
        <v>0</v>
      </c>
      <c r="O8256" s="210">
        <f t="shared" si="727"/>
        <v>0</v>
      </c>
      <c r="P8256" s="210">
        <f t="shared" si="727"/>
        <v>0</v>
      </c>
      <c r="Q8256" s="210">
        <f t="shared" si="727"/>
        <v>0</v>
      </c>
      <c r="R8256" s="210">
        <f t="shared" si="727"/>
        <v>0</v>
      </c>
    </row>
    <row r="8257" spans="1:18" hidden="1" outlineLevel="2" x14ac:dyDescent="0.35">
      <c r="A8257" s="209" t="str">
        <f>'Usages mobilité'!A51</f>
        <v>Usage mobilité n°48</v>
      </c>
      <c r="B8257" s="209" t="s">
        <v>637</v>
      </c>
      <c r="C8257" s="209"/>
      <c r="D8257" s="210">
        <f>IF(B$8201&lt;&gt;"",IF(B$8201='Usages mobilité'!BF51,'Usages mobilité'!BD51,0),0)</f>
        <v>0</v>
      </c>
      <c r="E8257" s="210">
        <f t="shared" si="727"/>
        <v>0</v>
      </c>
      <c r="F8257" s="210">
        <f t="shared" si="727"/>
        <v>0</v>
      </c>
      <c r="G8257" s="210">
        <f t="shared" si="727"/>
        <v>0</v>
      </c>
      <c r="H8257" s="210">
        <f t="shared" si="727"/>
        <v>0</v>
      </c>
      <c r="I8257" s="210">
        <f t="shared" si="727"/>
        <v>0</v>
      </c>
      <c r="J8257" s="210">
        <f t="shared" si="727"/>
        <v>0</v>
      </c>
      <c r="K8257" s="210">
        <f t="shared" si="727"/>
        <v>0</v>
      </c>
      <c r="L8257" s="210">
        <f t="shared" si="727"/>
        <v>0</v>
      </c>
      <c r="M8257" s="210">
        <f t="shared" si="727"/>
        <v>0</v>
      </c>
      <c r="N8257" s="210">
        <f t="shared" si="727"/>
        <v>0</v>
      </c>
      <c r="O8257" s="210">
        <f t="shared" si="727"/>
        <v>0</v>
      </c>
      <c r="P8257" s="210">
        <f t="shared" si="727"/>
        <v>0</v>
      </c>
      <c r="Q8257" s="210">
        <f t="shared" si="727"/>
        <v>0</v>
      </c>
      <c r="R8257" s="210">
        <f t="shared" si="727"/>
        <v>0</v>
      </c>
    </row>
    <row r="8258" spans="1:18" hidden="1" outlineLevel="2" x14ac:dyDescent="0.35">
      <c r="A8258" s="209" t="str">
        <f>'Usages mobilité'!A52</f>
        <v>Usage mobilité n°49</v>
      </c>
      <c r="B8258" s="209" t="s">
        <v>637</v>
      </c>
      <c r="C8258" s="209"/>
      <c r="D8258" s="210">
        <f>IF(B$8201&lt;&gt;"",IF(B$8201='Usages mobilité'!BF52,'Usages mobilité'!BD52,0),0)</f>
        <v>0</v>
      </c>
      <c r="E8258" s="210">
        <f t="shared" si="727"/>
        <v>0</v>
      </c>
      <c r="F8258" s="210">
        <f t="shared" si="727"/>
        <v>0</v>
      </c>
      <c r="G8258" s="210">
        <f t="shared" si="727"/>
        <v>0</v>
      </c>
      <c r="H8258" s="210">
        <f t="shared" si="727"/>
        <v>0</v>
      </c>
      <c r="I8258" s="210">
        <f t="shared" si="727"/>
        <v>0</v>
      </c>
      <c r="J8258" s="210">
        <f t="shared" si="727"/>
        <v>0</v>
      </c>
      <c r="K8258" s="210">
        <f t="shared" si="727"/>
        <v>0</v>
      </c>
      <c r="L8258" s="210">
        <f t="shared" si="727"/>
        <v>0</v>
      </c>
      <c r="M8258" s="210">
        <f t="shared" si="727"/>
        <v>0</v>
      </c>
      <c r="N8258" s="210">
        <f t="shared" si="727"/>
        <v>0</v>
      </c>
      <c r="O8258" s="210">
        <f t="shared" si="727"/>
        <v>0</v>
      </c>
      <c r="P8258" s="210">
        <f t="shared" si="727"/>
        <v>0</v>
      </c>
      <c r="Q8258" s="210">
        <f t="shared" si="727"/>
        <v>0</v>
      </c>
      <c r="R8258" s="210">
        <f t="shared" si="727"/>
        <v>0</v>
      </c>
    </row>
    <row r="8259" spans="1:18" hidden="1" outlineLevel="2" x14ac:dyDescent="0.35">
      <c r="A8259" s="209" t="str">
        <f>'Usages mobilité'!A53</f>
        <v>Usage mobilité n°50</v>
      </c>
      <c r="B8259" s="209" t="s">
        <v>637</v>
      </c>
      <c r="C8259" s="209"/>
      <c r="D8259" s="210">
        <f>IF(B$8201&lt;&gt;"",IF(B$8201='Usages mobilité'!BF53,'Usages mobilité'!BD53,0),0)</f>
        <v>0</v>
      </c>
      <c r="E8259" s="210">
        <f t="shared" si="727"/>
        <v>0</v>
      </c>
      <c r="F8259" s="210">
        <f t="shared" si="727"/>
        <v>0</v>
      </c>
      <c r="G8259" s="210">
        <f t="shared" si="727"/>
        <v>0</v>
      </c>
      <c r="H8259" s="210">
        <f t="shared" si="727"/>
        <v>0</v>
      </c>
      <c r="I8259" s="210">
        <f t="shared" si="727"/>
        <v>0</v>
      </c>
      <c r="J8259" s="210">
        <f t="shared" si="727"/>
        <v>0</v>
      </c>
      <c r="K8259" s="210">
        <f t="shared" si="727"/>
        <v>0</v>
      </c>
      <c r="L8259" s="210">
        <f t="shared" si="727"/>
        <v>0</v>
      </c>
      <c r="M8259" s="210">
        <f t="shared" si="727"/>
        <v>0</v>
      </c>
      <c r="N8259" s="210">
        <f t="shared" si="727"/>
        <v>0</v>
      </c>
      <c r="O8259" s="210">
        <f t="shared" si="727"/>
        <v>0</v>
      </c>
      <c r="P8259" s="210">
        <f t="shared" si="727"/>
        <v>0</v>
      </c>
      <c r="Q8259" s="210">
        <f t="shared" si="727"/>
        <v>0</v>
      </c>
      <c r="R8259" s="210">
        <f t="shared" si="727"/>
        <v>0</v>
      </c>
    </row>
    <row r="8260" spans="1:18" hidden="1" outlineLevel="1" collapsed="1" x14ac:dyDescent="0.35">
      <c r="A8260" s="209" t="s">
        <v>643</v>
      </c>
      <c r="B8260" s="209"/>
      <c r="C8260" s="209"/>
      <c r="D8260" s="210">
        <f t="shared" ref="D8260:R8260" si="728">SUM(D8210:D8259)</f>
        <v>0</v>
      </c>
      <c r="E8260" s="210">
        <f t="shared" si="728"/>
        <v>0</v>
      </c>
      <c r="F8260" s="210">
        <f t="shared" si="728"/>
        <v>0</v>
      </c>
      <c r="G8260" s="210">
        <f t="shared" si="728"/>
        <v>0</v>
      </c>
      <c r="H8260" s="210">
        <f t="shared" si="728"/>
        <v>0</v>
      </c>
      <c r="I8260" s="210">
        <f t="shared" si="728"/>
        <v>0</v>
      </c>
      <c r="J8260" s="210">
        <f t="shared" si="728"/>
        <v>0</v>
      </c>
      <c r="K8260" s="210">
        <f t="shared" si="728"/>
        <v>0</v>
      </c>
      <c r="L8260" s="210">
        <f t="shared" si="728"/>
        <v>0</v>
      </c>
      <c r="M8260" s="210">
        <f t="shared" si="728"/>
        <v>0</v>
      </c>
      <c r="N8260" s="210">
        <f t="shared" si="728"/>
        <v>0</v>
      </c>
      <c r="O8260" s="210">
        <f t="shared" si="728"/>
        <v>0</v>
      </c>
      <c r="P8260" s="210">
        <f t="shared" si="728"/>
        <v>0</v>
      </c>
      <c r="Q8260" s="210">
        <f t="shared" si="728"/>
        <v>0</v>
      </c>
      <c r="R8260" s="210">
        <f t="shared" si="728"/>
        <v>0</v>
      </c>
    </row>
    <row r="8261" spans="1:18" hidden="1" outlineLevel="2" x14ac:dyDescent="0.35">
      <c r="A8261" s="209" t="str">
        <f>'Usages mobilité'!A4</f>
        <v>Usage mobilité n°1</v>
      </c>
      <c r="B8261" s="209" t="s">
        <v>639</v>
      </c>
      <c r="C8261" s="209"/>
      <c r="D8261" s="210">
        <f>D8210*'Usages mobilité'!$BG4*(1+'Usages mobilité'!$BH4)^(D$8204-$D$8204)/1000</f>
        <v>0</v>
      </c>
      <c r="E8261" s="210">
        <f>E8210*'Usages mobilité'!$BG4*(1+'Usages mobilité'!$BH4)^(E$8204-$D$8204)/1000</f>
        <v>0</v>
      </c>
      <c r="F8261" s="210">
        <f>F8210*'Usages mobilité'!$BG4*(1+'Usages mobilité'!$BH4)^(F$8204-$D$8204)/1000</f>
        <v>0</v>
      </c>
      <c r="G8261" s="210">
        <f>G8210*'Usages mobilité'!$BG4*(1+'Usages mobilité'!$BH4)^(G$8204-$D$8204)/1000</f>
        <v>0</v>
      </c>
      <c r="H8261" s="210">
        <f>H8210*'Usages mobilité'!$BG4*(1+'Usages mobilité'!$BH4)^(H$8204-$D$8204)/1000</f>
        <v>0</v>
      </c>
      <c r="I8261" s="210">
        <f>I8210*'Usages mobilité'!$BG4*(1+'Usages mobilité'!$BH4)^(I$8204-$D$8204)/1000</f>
        <v>0</v>
      </c>
      <c r="J8261" s="210">
        <f>J8210*'Usages mobilité'!$BG4*(1+'Usages mobilité'!$BH4)^(J$8204-$D$8204)/1000</f>
        <v>0</v>
      </c>
      <c r="K8261" s="210">
        <f>K8210*'Usages mobilité'!$BG4*(1+'Usages mobilité'!$BH4)^(K$8204-$D$8204)/1000</f>
        <v>0</v>
      </c>
      <c r="L8261" s="210">
        <f>L8210*'Usages mobilité'!$BG4*(1+'Usages mobilité'!$BH4)^(L$8204-$D$8204)/1000</f>
        <v>0</v>
      </c>
      <c r="M8261" s="210">
        <f>M8210*'Usages mobilité'!$BG4*(1+'Usages mobilité'!$BH4)^(M$8204-$D$8204)/1000</f>
        <v>0</v>
      </c>
      <c r="N8261" s="210">
        <f>N8210*'Usages mobilité'!$BG4*(1+'Usages mobilité'!$BH4)^(N$8204-$D$8204)/1000</f>
        <v>0</v>
      </c>
      <c r="O8261" s="210">
        <f>O8210*'Usages mobilité'!$BG4*(1+'Usages mobilité'!$BH4)^(O$8204-$D$8204)/1000</f>
        <v>0</v>
      </c>
      <c r="P8261" s="210">
        <f>P8210*'Usages mobilité'!$BG4*(1+'Usages mobilité'!$BH4)^(P$8204-$D$8204)/1000</f>
        <v>0</v>
      </c>
      <c r="Q8261" s="210">
        <f>Q8210*'Usages mobilité'!$BG4*(1+'Usages mobilité'!$BH4)^(Q$8204-$D$8204)/1000</f>
        <v>0</v>
      </c>
      <c r="R8261" s="210">
        <f>R8210*'Usages mobilité'!$BG4*(1+'Usages mobilité'!$BH4)^(R$8204-$D$8204)/1000</f>
        <v>0</v>
      </c>
    </row>
    <row r="8262" spans="1:18" hidden="1" outlineLevel="2" x14ac:dyDescent="0.35">
      <c r="A8262" s="209" t="str">
        <f>'Usages mobilité'!A5</f>
        <v>Usage mobilité n°2</v>
      </c>
      <c r="B8262" s="209" t="s">
        <v>639</v>
      </c>
      <c r="C8262" s="209"/>
      <c r="D8262" s="210">
        <f>D8211*'Usages mobilité'!$BG5*(1+'Usages mobilité'!$BH5)^(D$8204-$D$8204)/1000</f>
        <v>0</v>
      </c>
      <c r="E8262" s="210">
        <f>E8211*'Usages mobilité'!$BG5*(1+'Usages mobilité'!$BH5)^(E$8204-$D$8204)/1000</f>
        <v>0</v>
      </c>
      <c r="F8262" s="210">
        <f>F8211*'Usages mobilité'!$BG5*(1+'Usages mobilité'!$BH5)^(F$8204-$D$8204)/1000</f>
        <v>0</v>
      </c>
      <c r="G8262" s="210">
        <f>G8211*'Usages mobilité'!$BG5*(1+'Usages mobilité'!$BH5)^(G$8204-$D$8204)/1000</f>
        <v>0</v>
      </c>
      <c r="H8262" s="210">
        <f>H8211*'Usages mobilité'!$BG5*(1+'Usages mobilité'!$BH5)^(H$8204-$D$8204)/1000</f>
        <v>0</v>
      </c>
      <c r="I8262" s="210">
        <f>I8211*'Usages mobilité'!$BG5*(1+'Usages mobilité'!$BH5)^(I$8204-$D$8204)/1000</f>
        <v>0</v>
      </c>
      <c r="J8262" s="210">
        <f>J8211*'Usages mobilité'!$BG5*(1+'Usages mobilité'!$BH5)^(J$8204-$D$8204)/1000</f>
        <v>0</v>
      </c>
      <c r="K8262" s="210">
        <f>K8211*'Usages mobilité'!$BG5*(1+'Usages mobilité'!$BH5)^(K$8204-$D$8204)/1000</f>
        <v>0</v>
      </c>
      <c r="L8262" s="210">
        <f>L8211*'Usages mobilité'!$BG5*(1+'Usages mobilité'!$BH5)^(L$8204-$D$8204)/1000</f>
        <v>0</v>
      </c>
      <c r="M8262" s="210">
        <f>M8211*'Usages mobilité'!$BG5*(1+'Usages mobilité'!$BH5)^(M$8204-$D$8204)/1000</f>
        <v>0</v>
      </c>
      <c r="N8262" s="210">
        <f>N8211*'Usages mobilité'!$BG5*(1+'Usages mobilité'!$BH5)^(N$8204-$D$8204)/1000</f>
        <v>0</v>
      </c>
      <c r="O8262" s="210">
        <f>O8211*'Usages mobilité'!$BG5*(1+'Usages mobilité'!$BH5)^(O$8204-$D$8204)/1000</f>
        <v>0</v>
      </c>
      <c r="P8262" s="210">
        <f>P8211*'Usages mobilité'!$BG5*(1+'Usages mobilité'!$BH5)^(P$8204-$D$8204)/1000</f>
        <v>0</v>
      </c>
      <c r="Q8262" s="210">
        <f>Q8211*'Usages mobilité'!$BG5*(1+'Usages mobilité'!$BH5)^(Q$8204-$D$8204)/1000</f>
        <v>0</v>
      </c>
      <c r="R8262" s="210">
        <f>R8211*'Usages mobilité'!$BG5*(1+'Usages mobilité'!$BH5)^(R$8204-$D$8204)/1000</f>
        <v>0</v>
      </c>
    </row>
    <row r="8263" spans="1:18" hidden="1" outlineLevel="2" x14ac:dyDescent="0.35">
      <c r="A8263" s="209" t="str">
        <f>'Usages mobilité'!A6</f>
        <v>Usage mobilité n°3</v>
      </c>
      <c r="B8263" s="209" t="s">
        <v>639</v>
      </c>
      <c r="C8263" s="209"/>
      <c r="D8263" s="210">
        <f>D8212*'Usages mobilité'!$BG6*(1+'Usages mobilité'!$BH6)^(D$8204-$D$8204)/1000</f>
        <v>0</v>
      </c>
      <c r="E8263" s="210">
        <f>E8212*'Usages mobilité'!$BG6*(1+'Usages mobilité'!$BH6)^(E$8204-$D$8204)/1000</f>
        <v>0</v>
      </c>
      <c r="F8263" s="210">
        <f>F8212*'Usages mobilité'!$BG6*(1+'Usages mobilité'!$BH6)^(F$8204-$D$8204)/1000</f>
        <v>0</v>
      </c>
      <c r="G8263" s="210">
        <f>G8212*'Usages mobilité'!$BG6*(1+'Usages mobilité'!$BH6)^(G$8204-$D$8204)/1000</f>
        <v>0</v>
      </c>
      <c r="H8263" s="210">
        <f>H8212*'Usages mobilité'!$BG6*(1+'Usages mobilité'!$BH6)^(H$8204-$D$8204)/1000</f>
        <v>0</v>
      </c>
      <c r="I8263" s="210">
        <f>I8212*'Usages mobilité'!$BG6*(1+'Usages mobilité'!$BH6)^(I$8204-$D$8204)/1000</f>
        <v>0</v>
      </c>
      <c r="J8263" s="210">
        <f>J8212*'Usages mobilité'!$BG6*(1+'Usages mobilité'!$BH6)^(J$8204-$D$8204)/1000</f>
        <v>0</v>
      </c>
      <c r="K8263" s="210">
        <f>K8212*'Usages mobilité'!$BG6*(1+'Usages mobilité'!$BH6)^(K$8204-$D$8204)/1000</f>
        <v>0</v>
      </c>
      <c r="L8263" s="210">
        <f>L8212*'Usages mobilité'!$BG6*(1+'Usages mobilité'!$BH6)^(L$8204-$D$8204)/1000</f>
        <v>0</v>
      </c>
      <c r="M8263" s="210">
        <f>M8212*'Usages mobilité'!$BG6*(1+'Usages mobilité'!$BH6)^(M$8204-$D$8204)/1000</f>
        <v>0</v>
      </c>
      <c r="N8263" s="210">
        <f>N8212*'Usages mobilité'!$BG6*(1+'Usages mobilité'!$BH6)^(N$8204-$D$8204)/1000</f>
        <v>0</v>
      </c>
      <c r="O8263" s="210">
        <f>O8212*'Usages mobilité'!$BG6*(1+'Usages mobilité'!$BH6)^(O$8204-$D$8204)/1000</f>
        <v>0</v>
      </c>
      <c r="P8263" s="210">
        <f>P8212*'Usages mobilité'!$BG6*(1+'Usages mobilité'!$BH6)^(P$8204-$D$8204)/1000</f>
        <v>0</v>
      </c>
      <c r="Q8263" s="210">
        <f>Q8212*'Usages mobilité'!$BG6*(1+'Usages mobilité'!$BH6)^(Q$8204-$D$8204)/1000</f>
        <v>0</v>
      </c>
      <c r="R8263" s="210">
        <f>R8212*'Usages mobilité'!$BG6*(1+'Usages mobilité'!$BH6)^(R$8204-$D$8204)/1000</f>
        <v>0</v>
      </c>
    </row>
    <row r="8264" spans="1:18" hidden="1" outlineLevel="2" x14ac:dyDescent="0.35">
      <c r="A8264" s="209" t="str">
        <f>'Usages mobilité'!A7</f>
        <v>Usage mobilité n°4</v>
      </c>
      <c r="B8264" s="209" t="s">
        <v>639</v>
      </c>
      <c r="C8264" s="209"/>
      <c r="D8264" s="210">
        <f>D8213*'Usages mobilité'!$BG7*(1+'Usages mobilité'!$BH7)^(D$8204-$D$8204)/1000</f>
        <v>0</v>
      </c>
      <c r="E8264" s="210">
        <f>E8213*'Usages mobilité'!$BG7*(1+'Usages mobilité'!$BH7)^(E$8204-$D$8204)/1000</f>
        <v>0</v>
      </c>
      <c r="F8264" s="210">
        <f>F8213*'Usages mobilité'!$BG7*(1+'Usages mobilité'!$BH7)^(F$8204-$D$8204)/1000</f>
        <v>0</v>
      </c>
      <c r="G8264" s="210">
        <f>G8213*'Usages mobilité'!$BG7*(1+'Usages mobilité'!$BH7)^(G$8204-$D$8204)/1000</f>
        <v>0</v>
      </c>
      <c r="H8264" s="210">
        <f>H8213*'Usages mobilité'!$BG7*(1+'Usages mobilité'!$BH7)^(H$8204-$D$8204)/1000</f>
        <v>0</v>
      </c>
      <c r="I8264" s="210">
        <f>I8213*'Usages mobilité'!$BG7*(1+'Usages mobilité'!$BH7)^(I$8204-$D$8204)/1000</f>
        <v>0</v>
      </c>
      <c r="J8264" s="210">
        <f>J8213*'Usages mobilité'!$BG7*(1+'Usages mobilité'!$BH7)^(J$8204-$D$8204)/1000</f>
        <v>0</v>
      </c>
      <c r="K8264" s="210">
        <f>K8213*'Usages mobilité'!$BG7*(1+'Usages mobilité'!$BH7)^(K$8204-$D$8204)/1000</f>
        <v>0</v>
      </c>
      <c r="L8264" s="210">
        <f>L8213*'Usages mobilité'!$BG7*(1+'Usages mobilité'!$BH7)^(L$8204-$D$8204)/1000</f>
        <v>0</v>
      </c>
      <c r="M8264" s="210">
        <f>M8213*'Usages mobilité'!$BG7*(1+'Usages mobilité'!$BH7)^(M$8204-$D$8204)/1000</f>
        <v>0</v>
      </c>
      <c r="N8264" s="210">
        <f>N8213*'Usages mobilité'!$BG7*(1+'Usages mobilité'!$BH7)^(N$8204-$D$8204)/1000</f>
        <v>0</v>
      </c>
      <c r="O8264" s="210">
        <f>O8213*'Usages mobilité'!$BG7*(1+'Usages mobilité'!$BH7)^(O$8204-$D$8204)/1000</f>
        <v>0</v>
      </c>
      <c r="P8264" s="210">
        <f>P8213*'Usages mobilité'!$BG7*(1+'Usages mobilité'!$BH7)^(P$8204-$D$8204)/1000</f>
        <v>0</v>
      </c>
      <c r="Q8264" s="210">
        <f>Q8213*'Usages mobilité'!$BG7*(1+'Usages mobilité'!$BH7)^(Q$8204-$D$8204)/1000</f>
        <v>0</v>
      </c>
      <c r="R8264" s="210">
        <f>R8213*'Usages mobilité'!$BG7*(1+'Usages mobilité'!$BH7)^(R$8204-$D$8204)/1000</f>
        <v>0</v>
      </c>
    </row>
    <row r="8265" spans="1:18" hidden="1" outlineLevel="2" x14ac:dyDescent="0.35">
      <c r="A8265" s="209" t="str">
        <f>'Usages mobilité'!A8</f>
        <v>Usage mobilité n°5</v>
      </c>
      <c r="B8265" s="209" t="s">
        <v>639</v>
      </c>
      <c r="C8265" s="209"/>
      <c r="D8265" s="210">
        <f>D8214*'Usages mobilité'!$BG8*(1+'Usages mobilité'!$BH8)^(D$8204-$D$8204)/1000</f>
        <v>0</v>
      </c>
      <c r="E8265" s="210">
        <f>E8214*'Usages mobilité'!$BG8*(1+'Usages mobilité'!$BH8)^(E$8204-$D$8204)/1000</f>
        <v>0</v>
      </c>
      <c r="F8265" s="210">
        <f>F8214*'Usages mobilité'!$BG8*(1+'Usages mobilité'!$BH8)^(F$8204-$D$8204)/1000</f>
        <v>0</v>
      </c>
      <c r="G8265" s="210">
        <f>G8214*'Usages mobilité'!$BG8*(1+'Usages mobilité'!$BH8)^(G$8204-$D$8204)/1000</f>
        <v>0</v>
      </c>
      <c r="H8265" s="210">
        <f>H8214*'Usages mobilité'!$BG8*(1+'Usages mobilité'!$BH8)^(H$8204-$D$8204)/1000</f>
        <v>0</v>
      </c>
      <c r="I8265" s="210">
        <f>I8214*'Usages mobilité'!$BG8*(1+'Usages mobilité'!$BH8)^(I$8204-$D$8204)/1000</f>
        <v>0</v>
      </c>
      <c r="J8265" s="210">
        <f>J8214*'Usages mobilité'!$BG8*(1+'Usages mobilité'!$BH8)^(J$8204-$D$8204)/1000</f>
        <v>0</v>
      </c>
      <c r="K8265" s="210">
        <f>K8214*'Usages mobilité'!$BG8*(1+'Usages mobilité'!$BH8)^(K$8204-$D$8204)/1000</f>
        <v>0</v>
      </c>
      <c r="L8265" s="210">
        <f>L8214*'Usages mobilité'!$BG8*(1+'Usages mobilité'!$BH8)^(L$8204-$D$8204)/1000</f>
        <v>0</v>
      </c>
      <c r="M8265" s="210">
        <f>M8214*'Usages mobilité'!$BG8*(1+'Usages mobilité'!$BH8)^(M$8204-$D$8204)/1000</f>
        <v>0</v>
      </c>
      <c r="N8265" s="210">
        <f>N8214*'Usages mobilité'!$BG8*(1+'Usages mobilité'!$BH8)^(N$8204-$D$8204)/1000</f>
        <v>0</v>
      </c>
      <c r="O8265" s="210">
        <f>O8214*'Usages mobilité'!$BG8*(1+'Usages mobilité'!$BH8)^(O$8204-$D$8204)/1000</f>
        <v>0</v>
      </c>
      <c r="P8265" s="210">
        <f>P8214*'Usages mobilité'!$BG8*(1+'Usages mobilité'!$BH8)^(P$8204-$D$8204)/1000</f>
        <v>0</v>
      </c>
      <c r="Q8265" s="210">
        <f>Q8214*'Usages mobilité'!$BG8*(1+'Usages mobilité'!$BH8)^(Q$8204-$D$8204)/1000</f>
        <v>0</v>
      </c>
      <c r="R8265" s="210">
        <f>R8214*'Usages mobilité'!$BG8*(1+'Usages mobilité'!$BH8)^(R$8204-$D$8204)/1000</f>
        <v>0</v>
      </c>
    </row>
    <row r="8266" spans="1:18" hidden="1" outlineLevel="2" x14ac:dyDescent="0.35">
      <c r="A8266" s="209" t="str">
        <f>'Usages mobilité'!A9</f>
        <v>Usage mobilité n°6</v>
      </c>
      <c r="B8266" s="209" t="s">
        <v>639</v>
      </c>
      <c r="C8266" s="209"/>
      <c r="D8266" s="210">
        <f>D8215*'Usages mobilité'!$BG9*(1+'Usages mobilité'!$BH9)^(D$8204-$D$8204)/1000</f>
        <v>0</v>
      </c>
      <c r="E8266" s="210">
        <f>E8215*'Usages mobilité'!$BG9*(1+'Usages mobilité'!$BH9)^(E$8204-$D$8204)/1000</f>
        <v>0</v>
      </c>
      <c r="F8266" s="210">
        <f>F8215*'Usages mobilité'!$BG9*(1+'Usages mobilité'!$BH9)^(F$8204-$D$8204)/1000</f>
        <v>0</v>
      </c>
      <c r="G8266" s="210">
        <f>G8215*'Usages mobilité'!$BG9*(1+'Usages mobilité'!$BH9)^(G$8204-$D$8204)/1000</f>
        <v>0</v>
      </c>
      <c r="H8266" s="210">
        <f>H8215*'Usages mobilité'!$BG9*(1+'Usages mobilité'!$BH9)^(H$8204-$D$8204)/1000</f>
        <v>0</v>
      </c>
      <c r="I8266" s="210">
        <f>I8215*'Usages mobilité'!$BG9*(1+'Usages mobilité'!$BH9)^(I$8204-$D$8204)/1000</f>
        <v>0</v>
      </c>
      <c r="J8266" s="210">
        <f>J8215*'Usages mobilité'!$BG9*(1+'Usages mobilité'!$BH9)^(J$8204-$D$8204)/1000</f>
        <v>0</v>
      </c>
      <c r="K8266" s="210">
        <f>K8215*'Usages mobilité'!$BG9*(1+'Usages mobilité'!$BH9)^(K$8204-$D$8204)/1000</f>
        <v>0</v>
      </c>
      <c r="L8266" s="210">
        <f>L8215*'Usages mobilité'!$BG9*(1+'Usages mobilité'!$BH9)^(L$8204-$D$8204)/1000</f>
        <v>0</v>
      </c>
      <c r="M8266" s="210">
        <f>M8215*'Usages mobilité'!$BG9*(1+'Usages mobilité'!$BH9)^(M$8204-$D$8204)/1000</f>
        <v>0</v>
      </c>
      <c r="N8266" s="210">
        <f>N8215*'Usages mobilité'!$BG9*(1+'Usages mobilité'!$BH9)^(N$8204-$D$8204)/1000</f>
        <v>0</v>
      </c>
      <c r="O8266" s="210">
        <f>O8215*'Usages mobilité'!$BG9*(1+'Usages mobilité'!$BH9)^(O$8204-$D$8204)/1000</f>
        <v>0</v>
      </c>
      <c r="P8266" s="210">
        <f>P8215*'Usages mobilité'!$BG9*(1+'Usages mobilité'!$BH9)^(P$8204-$D$8204)/1000</f>
        <v>0</v>
      </c>
      <c r="Q8266" s="210">
        <f>Q8215*'Usages mobilité'!$BG9*(1+'Usages mobilité'!$BH9)^(Q$8204-$D$8204)/1000</f>
        <v>0</v>
      </c>
      <c r="R8266" s="210">
        <f>R8215*'Usages mobilité'!$BG9*(1+'Usages mobilité'!$BH9)^(R$8204-$D$8204)/1000</f>
        <v>0</v>
      </c>
    </row>
    <row r="8267" spans="1:18" hidden="1" outlineLevel="2" x14ac:dyDescent="0.35">
      <c r="A8267" s="209" t="str">
        <f>'Usages mobilité'!A10</f>
        <v>Usage mobilité n°7</v>
      </c>
      <c r="B8267" s="209" t="s">
        <v>639</v>
      </c>
      <c r="C8267" s="209"/>
      <c r="D8267" s="210">
        <f>D8216*'Usages mobilité'!$BG10*(1+'Usages mobilité'!$BH10)^(D$8204-$D$8204)/1000</f>
        <v>0</v>
      </c>
      <c r="E8267" s="210">
        <f>E8216*'Usages mobilité'!$BG10*(1+'Usages mobilité'!$BH10)^(E$8204-$D$8204)/1000</f>
        <v>0</v>
      </c>
      <c r="F8267" s="210">
        <f>F8216*'Usages mobilité'!$BG10*(1+'Usages mobilité'!$BH10)^(F$8204-$D$8204)/1000</f>
        <v>0</v>
      </c>
      <c r="G8267" s="210">
        <f>G8216*'Usages mobilité'!$BG10*(1+'Usages mobilité'!$BH10)^(G$8204-$D$8204)/1000</f>
        <v>0</v>
      </c>
      <c r="H8267" s="210">
        <f>H8216*'Usages mobilité'!$BG10*(1+'Usages mobilité'!$BH10)^(H$8204-$D$8204)/1000</f>
        <v>0</v>
      </c>
      <c r="I8267" s="210">
        <f>I8216*'Usages mobilité'!$BG10*(1+'Usages mobilité'!$BH10)^(I$8204-$D$8204)/1000</f>
        <v>0</v>
      </c>
      <c r="J8267" s="210">
        <f>J8216*'Usages mobilité'!$BG10*(1+'Usages mobilité'!$BH10)^(J$8204-$D$8204)/1000</f>
        <v>0</v>
      </c>
      <c r="K8267" s="210">
        <f>K8216*'Usages mobilité'!$BG10*(1+'Usages mobilité'!$BH10)^(K$8204-$D$8204)/1000</f>
        <v>0</v>
      </c>
      <c r="L8267" s="210">
        <f>L8216*'Usages mobilité'!$BG10*(1+'Usages mobilité'!$BH10)^(L$8204-$D$8204)/1000</f>
        <v>0</v>
      </c>
      <c r="M8267" s="210">
        <f>M8216*'Usages mobilité'!$BG10*(1+'Usages mobilité'!$BH10)^(M$8204-$D$8204)/1000</f>
        <v>0</v>
      </c>
      <c r="N8267" s="210">
        <f>N8216*'Usages mobilité'!$BG10*(1+'Usages mobilité'!$BH10)^(N$8204-$D$8204)/1000</f>
        <v>0</v>
      </c>
      <c r="O8267" s="210">
        <f>O8216*'Usages mobilité'!$BG10*(1+'Usages mobilité'!$BH10)^(O$8204-$D$8204)/1000</f>
        <v>0</v>
      </c>
      <c r="P8267" s="210">
        <f>P8216*'Usages mobilité'!$BG10*(1+'Usages mobilité'!$BH10)^(P$8204-$D$8204)/1000</f>
        <v>0</v>
      </c>
      <c r="Q8267" s="210">
        <f>Q8216*'Usages mobilité'!$BG10*(1+'Usages mobilité'!$BH10)^(Q$8204-$D$8204)/1000</f>
        <v>0</v>
      </c>
      <c r="R8267" s="210">
        <f>R8216*'Usages mobilité'!$BG10*(1+'Usages mobilité'!$BH10)^(R$8204-$D$8204)/1000</f>
        <v>0</v>
      </c>
    </row>
    <row r="8268" spans="1:18" hidden="1" outlineLevel="2" x14ac:dyDescent="0.35">
      <c r="A8268" s="209" t="str">
        <f>'Usages mobilité'!A11</f>
        <v>Usage mobilité n°8</v>
      </c>
      <c r="B8268" s="209" t="s">
        <v>639</v>
      </c>
      <c r="C8268" s="209"/>
      <c r="D8268" s="210">
        <f>D8217*'Usages mobilité'!$BG11*(1+'Usages mobilité'!$BH11)^(D$8204-$D$8204)/1000</f>
        <v>0</v>
      </c>
      <c r="E8268" s="210">
        <f>E8217*'Usages mobilité'!$BG11*(1+'Usages mobilité'!$BH11)^(E$8204-$D$8204)/1000</f>
        <v>0</v>
      </c>
      <c r="F8268" s="210">
        <f>F8217*'Usages mobilité'!$BG11*(1+'Usages mobilité'!$BH11)^(F$8204-$D$8204)/1000</f>
        <v>0</v>
      </c>
      <c r="G8268" s="210">
        <f>G8217*'Usages mobilité'!$BG11*(1+'Usages mobilité'!$BH11)^(G$8204-$D$8204)/1000</f>
        <v>0</v>
      </c>
      <c r="H8268" s="210">
        <f>H8217*'Usages mobilité'!$BG11*(1+'Usages mobilité'!$BH11)^(H$8204-$D$8204)/1000</f>
        <v>0</v>
      </c>
      <c r="I8268" s="210">
        <f>I8217*'Usages mobilité'!$BG11*(1+'Usages mobilité'!$BH11)^(I$8204-$D$8204)/1000</f>
        <v>0</v>
      </c>
      <c r="J8268" s="210">
        <f>J8217*'Usages mobilité'!$BG11*(1+'Usages mobilité'!$BH11)^(J$8204-$D$8204)/1000</f>
        <v>0</v>
      </c>
      <c r="K8268" s="210">
        <f>K8217*'Usages mobilité'!$BG11*(1+'Usages mobilité'!$BH11)^(K$8204-$D$8204)/1000</f>
        <v>0</v>
      </c>
      <c r="L8268" s="210">
        <f>L8217*'Usages mobilité'!$BG11*(1+'Usages mobilité'!$BH11)^(L$8204-$D$8204)/1000</f>
        <v>0</v>
      </c>
      <c r="M8268" s="210">
        <f>M8217*'Usages mobilité'!$BG11*(1+'Usages mobilité'!$BH11)^(M$8204-$D$8204)/1000</f>
        <v>0</v>
      </c>
      <c r="N8268" s="210">
        <f>N8217*'Usages mobilité'!$BG11*(1+'Usages mobilité'!$BH11)^(N$8204-$D$8204)/1000</f>
        <v>0</v>
      </c>
      <c r="O8268" s="210">
        <f>O8217*'Usages mobilité'!$BG11*(1+'Usages mobilité'!$BH11)^(O$8204-$D$8204)/1000</f>
        <v>0</v>
      </c>
      <c r="P8268" s="210">
        <f>P8217*'Usages mobilité'!$BG11*(1+'Usages mobilité'!$BH11)^(P$8204-$D$8204)/1000</f>
        <v>0</v>
      </c>
      <c r="Q8268" s="210">
        <f>Q8217*'Usages mobilité'!$BG11*(1+'Usages mobilité'!$BH11)^(Q$8204-$D$8204)/1000</f>
        <v>0</v>
      </c>
      <c r="R8268" s="210">
        <f>R8217*'Usages mobilité'!$BG11*(1+'Usages mobilité'!$BH11)^(R$8204-$D$8204)/1000</f>
        <v>0</v>
      </c>
    </row>
    <row r="8269" spans="1:18" hidden="1" outlineLevel="2" x14ac:dyDescent="0.35">
      <c r="A8269" s="209" t="str">
        <f>'Usages mobilité'!A12</f>
        <v>Usage mobilité n°9</v>
      </c>
      <c r="B8269" s="209" t="s">
        <v>639</v>
      </c>
      <c r="C8269" s="209"/>
      <c r="D8269" s="210">
        <f>D8218*'Usages mobilité'!$BG12*(1+'Usages mobilité'!$BH12)^(D$8204-$D$8204)/1000</f>
        <v>0</v>
      </c>
      <c r="E8269" s="210">
        <f>E8218*'Usages mobilité'!$BG12*(1+'Usages mobilité'!$BH12)^(E$8204-$D$8204)/1000</f>
        <v>0</v>
      </c>
      <c r="F8269" s="210">
        <f>F8218*'Usages mobilité'!$BG12*(1+'Usages mobilité'!$BH12)^(F$8204-$D$8204)/1000</f>
        <v>0</v>
      </c>
      <c r="G8269" s="210">
        <f>G8218*'Usages mobilité'!$BG12*(1+'Usages mobilité'!$BH12)^(G$8204-$D$8204)/1000</f>
        <v>0</v>
      </c>
      <c r="H8269" s="210">
        <f>H8218*'Usages mobilité'!$BG12*(1+'Usages mobilité'!$BH12)^(H$8204-$D$8204)/1000</f>
        <v>0</v>
      </c>
      <c r="I8269" s="210">
        <f>I8218*'Usages mobilité'!$BG12*(1+'Usages mobilité'!$BH12)^(I$8204-$D$8204)/1000</f>
        <v>0</v>
      </c>
      <c r="J8269" s="210">
        <f>J8218*'Usages mobilité'!$BG12*(1+'Usages mobilité'!$BH12)^(J$8204-$D$8204)/1000</f>
        <v>0</v>
      </c>
      <c r="K8269" s="210">
        <f>K8218*'Usages mobilité'!$BG12*(1+'Usages mobilité'!$BH12)^(K$8204-$D$8204)/1000</f>
        <v>0</v>
      </c>
      <c r="L8269" s="210">
        <f>L8218*'Usages mobilité'!$BG12*(1+'Usages mobilité'!$BH12)^(L$8204-$D$8204)/1000</f>
        <v>0</v>
      </c>
      <c r="M8269" s="210">
        <f>M8218*'Usages mobilité'!$BG12*(1+'Usages mobilité'!$BH12)^(M$8204-$D$8204)/1000</f>
        <v>0</v>
      </c>
      <c r="N8269" s="210">
        <f>N8218*'Usages mobilité'!$BG12*(1+'Usages mobilité'!$BH12)^(N$8204-$D$8204)/1000</f>
        <v>0</v>
      </c>
      <c r="O8269" s="210">
        <f>O8218*'Usages mobilité'!$BG12*(1+'Usages mobilité'!$BH12)^(O$8204-$D$8204)/1000</f>
        <v>0</v>
      </c>
      <c r="P8269" s="210">
        <f>P8218*'Usages mobilité'!$BG12*(1+'Usages mobilité'!$BH12)^(P$8204-$D$8204)/1000</f>
        <v>0</v>
      </c>
      <c r="Q8269" s="210">
        <f>Q8218*'Usages mobilité'!$BG12*(1+'Usages mobilité'!$BH12)^(Q$8204-$D$8204)/1000</f>
        <v>0</v>
      </c>
      <c r="R8269" s="210">
        <f>R8218*'Usages mobilité'!$BG12*(1+'Usages mobilité'!$BH12)^(R$8204-$D$8204)/1000</f>
        <v>0</v>
      </c>
    </row>
    <row r="8270" spans="1:18" hidden="1" outlineLevel="2" x14ac:dyDescent="0.35">
      <c r="A8270" s="209" t="str">
        <f>'Usages mobilité'!A13</f>
        <v>Usage mobilité n°10</v>
      </c>
      <c r="B8270" s="209" t="s">
        <v>639</v>
      </c>
      <c r="C8270" s="209"/>
      <c r="D8270" s="210">
        <f>D8219*'Usages mobilité'!$BG13*(1+'Usages mobilité'!$BH13)^(D$8204-$D$8204)/1000</f>
        <v>0</v>
      </c>
      <c r="E8270" s="210">
        <f>E8219*'Usages mobilité'!$BG13*(1+'Usages mobilité'!$BH13)^(E$8204-$D$8204)/1000</f>
        <v>0</v>
      </c>
      <c r="F8270" s="210">
        <f>F8219*'Usages mobilité'!$BG13*(1+'Usages mobilité'!$BH13)^(F$8204-$D$8204)/1000</f>
        <v>0</v>
      </c>
      <c r="G8270" s="210">
        <f>G8219*'Usages mobilité'!$BG13*(1+'Usages mobilité'!$BH13)^(G$8204-$D$8204)/1000</f>
        <v>0</v>
      </c>
      <c r="H8270" s="210">
        <f>H8219*'Usages mobilité'!$BG13*(1+'Usages mobilité'!$BH13)^(H$8204-$D$8204)/1000</f>
        <v>0</v>
      </c>
      <c r="I8270" s="210">
        <f>I8219*'Usages mobilité'!$BG13*(1+'Usages mobilité'!$BH13)^(I$8204-$D$8204)/1000</f>
        <v>0</v>
      </c>
      <c r="J8270" s="210">
        <f>J8219*'Usages mobilité'!$BG13*(1+'Usages mobilité'!$BH13)^(J$8204-$D$8204)/1000</f>
        <v>0</v>
      </c>
      <c r="K8270" s="210">
        <f>K8219*'Usages mobilité'!$BG13*(1+'Usages mobilité'!$BH13)^(K$8204-$D$8204)/1000</f>
        <v>0</v>
      </c>
      <c r="L8270" s="210">
        <f>L8219*'Usages mobilité'!$BG13*(1+'Usages mobilité'!$BH13)^(L$8204-$D$8204)/1000</f>
        <v>0</v>
      </c>
      <c r="M8270" s="210">
        <f>M8219*'Usages mobilité'!$BG13*(1+'Usages mobilité'!$BH13)^(M$8204-$D$8204)/1000</f>
        <v>0</v>
      </c>
      <c r="N8270" s="210">
        <f>N8219*'Usages mobilité'!$BG13*(1+'Usages mobilité'!$BH13)^(N$8204-$D$8204)/1000</f>
        <v>0</v>
      </c>
      <c r="O8270" s="210">
        <f>O8219*'Usages mobilité'!$BG13*(1+'Usages mobilité'!$BH13)^(O$8204-$D$8204)/1000</f>
        <v>0</v>
      </c>
      <c r="P8270" s="210">
        <f>P8219*'Usages mobilité'!$BG13*(1+'Usages mobilité'!$BH13)^(P$8204-$D$8204)/1000</f>
        <v>0</v>
      </c>
      <c r="Q8270" s="210">
        <f>Q8219*'Usages mobilité'!$BG13*(1+'Usages mobilité'!$BH13)^(Q$8204-$D$8204)/1000</f>
        <v>0</v>
      </c>
      <c r="R8270" s="210">
        <f>R8219*'Usages mobilité'!$BG13*(1+'Usages mobilité'!$BH13)^(R$8204-$D$8204)/1000</f>
        <v>0</v>
      </c>
    </row>
    <row r="8271" spans="1:18" hidden="1" outlineLevel="2" x14ac:dyDescent="0.35">
      <c r="A8271" s="209" t="str">
        <f>'Usages mobilité'!A14</f>
        <v>Usage mobilité n°11</v>
      </c>
      <c r="B8271" s="209" t="s">
        <v>639</v>
      </c>
      <c r="C8271" s="209"/>
      <c r="D8271" s="210">
        <f>D8220*'Usages mobilité'!$BG14*(1+'Usages mobilité'!$BH14)^(D$8204-$D$8204)/1000</f>
        <v>0</v>
      </c>
      <c r="E8271" s="210">
        <f>E8220*'Usages mobilité'!$BG14*(1+'Usages mobilité'!$BH14)^(E$8204-$D$8204)/1000</f>
        <v>0</v>
      </c>
      <c r="F8271" s="210">
        <f>F8220*'Usages mobilité'!$BG14*(1+'Usages mobilité'!$BH14)^(F$8204-$D$8204)/1000</f>
        <v>0</v>
      </c>
      <c r="G8271" s="210">
        <f>G8220*'Usages mobilité'!$BG14*(1+'Usages mobilité'!$BH14)^(G$8204-$D$8204)/1000</f>
        <v>0</v>
      </c>
      <c r="H8271" s="210">
        <f>H8220*'Usages mobilité'!$BG14*(1+'Usages mobilité'!$BH14)^(H$8204-$D$8204)/1000</f>
        <v>0</v>
      </c>
      <c r="I8271" s="210">
        <f>I8220*'Usages mobilité'!$BG14*(1+'Usages mobilité'!$BH14)^(I$8204-$D$8204)/1000</f>
        <v>0</v>
      </c>
      <c r="J8271" s="210">
        <f>J8220*'Usages mobilité'!$BG14*(1+'Usages mobilité'!$BH14)^(J$8204-$D$8204)/1000</f>
        <v>0</v>
      </c>
      <c r="K8271" s="210">
        <f>K8220*'Usages mobilité'!$BG14*(1+'Usages mobilité'!$BH14)^(K$8204-$D$8204)/1000</f>
        <v>0</v>
      </c>
      <c r="L8271" s="210">
        <f>L8220*'Usages mobilité'!$BG14*(1+'Usages mobilité'!$BH14)^(L$8204-$D$8204)/1000</f>
        <v>0</v>
      </c>
      <c r="M8271" s="210">
        <f>M8220*'Usages mobilité'!$BG14*(1+'Usages mobilité'!$BH14)^(M$8204-$D$8204)/1000</f>
        <v>0</v>
      </c>
      <c r="N8271" s="210">
        <f>N8220*'Usages mobilité'!$BG14*(1+'Usages mobilité'!$BH14)^(N$8204-$D$8204)/1000</f>
        <v>0</v>
      </c>
      <c r="O8271" s="210">
        <f>O8220*'Usages mobilité'!$BG14*(1+'Usages mobilité'!$BH14)^(O$8204-$D$8204)/1000</f>
        <v>0</v>
      </c>
      <c r="P8271" s="210">
        <f>P8220*'Usages mobilité'!$BG14*(1+'Usages mobilité'!$BH14)^(P$8204-$D$8204)/1000</f>
        <v>0</v>
      </c>
      <c r="Q8271" s="210">
        <f>Q8220*'Usages mobilité'!$BG14*(1+'Usages mobilité'!$BH14)^(Q$8204-$D$8204)/1000</f>
        <v>0</v>
      </c>
      <c r="R8271" s="210">
        <f>R8220*'Usages mobilité'!$BG14*(1+'Usages mobilité'!$BH14)^(R$8204-$D$8204)/1000</f>
        <v>0</v>
      </c>
    </row>
    <row r="8272" spans="1:18" hidden="1" outlineLevel="2" x14ac:dyDescent="0.35">
      <c r="A8272" s="209" t="str">
        <f>'Usages mobilité'!A15</f>
        <v>Usage mobilité n°12</v>
      </c>
      <c r="B8272" s="209" t="s">
        <v>639</v>
      </c>
      <c r="C8272" s="209"/>
      <c r="D8272" s="210">
        <f>D8221*'Usages mobilité'!$BG15*(1+'Usages mobilité'!$BH15)^(D$8204-$D$8204)/1000</f>
        <v>0</v>
      </c>
      <c r="E8272" s="210">
        <f>E8221*'Usages mobilité'!$BG15*(1+'Usages mobilité'!$BH15)^(E$8204-$D$8204)/1000</f>
        <v>0</v>
      </c>
      <c r="F8272" s="210">
        <f>F8221*'Usages mobilité'!$BG15*(1+'Usages mobilité'!$BH15)^(F$8204-$D$8204)/1000</f>
        <v>0</v>
      </c>
      <c r="G8272" s="210">
        <f>G8221*'Usages mobilité'!$BG15*(1+'Usages mobilité'!$BH15)^(G$8204-$D$8204)/1000</f>
        <v>0</v>
      </c>
      <c r="H8272" s="210">
        <f>H8221*'Usages mobilité'!$BG15*(1+'Usages mobilité'!$BH15)^(H$8204-$D$8204)/1000</f>
        <v>0</v>
      </c>
      <c r="I8272" s="210">
        <f>I8221*'Usages mobilité'!$BG15*(1+'Usages mobilité'!$BH15)^(I$8204-$D$8204)/1000</f>
        <v>0</v>
      </c>
      <c r="J8272" s="210">
        <f>J8221*'Usages mobilité'!$BG15*(1+'Usages mobilité'!$BH15)^(J$8204-$D$8204)/1000</f>
        <v>0</v>
      </c>
      <c r="K8272" s="210">
        <f>K8221*'Usages mobilité'!$BG15*(1+'Usages mobilité'!$BH15)^(K$8204-$D$8204)/1000</f>
        <v>0</v>
      </c>
      <c r="L8272" s="210">
        <f>L8221*'Usages mobilité'!$BG15*(1+'Usages mobilité'!$BH15)^(L$8204-$D$8204)/1000</f>
        <v>0</v>
      </c>
      <c r="M8272" s="210">
        <f>M8221*'Usages mobilité'!$BG15*(1+'Usages mobilité'!$BH15)^(M$8204-$D$8204)/1000</f>
        <v>0</v>
      </c>
      <c r="N8272" s="210">
        <f>N8221*'Usages mobilité'!$BG15*(1+'Usages mobilité'!$BH15)^(N$8204-$D$8204)/1000</f>
        <v>0</v>
      </c>
      <c r="O8272" s="210">
        <f>O8221*'Usages mobilité'!$BG15*(1+'Usages mobilité'!$BH15)^(O$8204-$D$8204)/1000</f>
        <v>0</v>
      </c>
      <c r="P8272" s="210">
        <f>P8221*'Usages mobilité'!$BG15*(1+'Usages mobilité'!$BH15)^(P$8204-$D$8204)/1000</f>
        <v>0</v>
      </c>
      <c r="Q8272" s="210">
        <f>Q8221*'Usages mobilité'!$BG15*(1+'Usages mobilité'!$BH15)^(Q$8204-$D$8204)/1000</f>
        <v>0</v>
      </c>
      <c r="R8272" s="210">
        <f>R8221*'Usages mobilité'!$BG15*(1+'Usages mobilité'!$BH15)^(R$8204-$D$8204)/1000</f>
        <v>0</v>
      </c>
    </row>
    <row r="8273" spans="1:18" hidden="1" outlineLevel="2" x14ac:dyDescent="0.35">
      <c r="A8273" s="209" t="str">
        <f>'Usages mobilité'!A16</f>
        <v>Usage mobilité n°13</v>
      </c>
      <c r="B8273" s="209" t="s">
        <v>639</v>
      </c>
      <c r="C8273" s="209"/>
      <c r="D8273" s="210">
        <f>D8222*'Usages mobilité'!$BG16*(1+'Usages mobilité'!$BH16)^(D$8204-$D$8204)/1000</f>
        <v>0</v>
      </c>
      <c r="E8273" s="210">
        <f>E8222*'Usages mobilité'!$BG16*(1+'Usages mobilité'!$BH16)^(E$8204-$D$8204)/1000</f>
        <v>0</v>
      </c>
      <c r="F8273" s="210">
        <f>F8222*'Usages mobilité'!$BG16*(1+'Usages mobilité'!$BH16)^(F$8204-$D$8204)/1000</f>
        <v>0</v>
      </c>
      <c r="G8273" s="210">
        <f>G8222*'Usages mobilité'!$BG16*(1+'Usages mobilité'!$BH16)^(G$8204-$D$8204)/1000</f>
        <v>0</v>
      </c>
      <c r="H8273" s="210">
        <f>H8222*'Usages mobilité'!$BG16*(1+'Usages mobilité'!$BH16)^(H$8204-$D$8204)/1000</f>
        <v>0</v>
      </c>
      <c r="I8273" s="210">
        <f>I8222*'Usages mobilité'!$BG16*(1+'Usages mobilité'!$BH16)^(I$8204-$D$8204)/1000</f>
        <v>0</v>
      </c>
      <c r="J8273" s="210">
        <f>J8222*'Usages mobilité'!$BG16*(1+'Usages mobilité'!$BH16)^(J$8204-$D$8204)/1000</f>
        <v>0</v>
      </c>
      <c r="K8273" s="210">
        <f>K8222*'Usages mobilité'!$BG16*(1+'Usages mobilité'!$BH16)^(K$8204-$D$8204)/1000</f>
        <v>0</v>
      </c>
      <c r="L8273" s="210">
        <f>L8222*'Usages mobilité'!$BG16*(1+'Usages mobilité'!$BH16)^(L$8204-$D$8204)/1000</f>
        <v>0</v>
      </c>
      <c r="M8273" s="210">
        <f>M8222*'Usages mobilité'!$BG16*(1+'Usages mobilité'!$BH16)^(M$8204-$D$8204)/1000</f>
        <v>0</v>
      </c>
      <c r="N8273" s="210">
        <f>N8222*'Usages mobilité'!$BG16*(1+'Usages mobilité'!$BH16)^(N$8204-$D$8204)/1000</f>
        <v>0</v>
      </c>
      <c r="O8273" s="210">
        <f>O8222*'Usages mobilité'!$BG16*(1+'Usages mobilité'!$BH16)^(O$8204-$D$8204)/1000</f>
        <v>0</v>
      </c>
      <c r="P8273" s="210">
        <f>P8222*'Usages mobilité'!$BG16*(1+'Usages mobilité'!$BH16)^(P$8204-$D$8204)/1000</f>
        <v>0</v>
      </c>
      <c r="Q8273" s="210">
        <f>Q8222*'Usages mobilité'!$BG16*(1+'Usages mobilité'!$BH16)^(Q$8204-$D$8204)/1000</f>
        <v>0</v>
      </c>
      <c r="R8273" s="210">
        <f>R8222*'Usages mobilité'!$BG16*(1+'Usages mobilité'!$BH16)^(R$8204-$D$8204)/1000</f>
        <v>0</v>
      </c>
    </row>
    <row r="8274" spans="1:18" hidden="1" outlineLevel="2" x14ac:dyDescent="0.35">
      <c r="A8274" s="209" t="str">
        <f>'Usages mobilité'!A17</f>
        <v>Usage mobilité n°14</v>
      </c>
      <c r="B8274" s="209" t="s">
        <v>639</v>
      </c>
      <c r="C8274" s="209"/>
      <c r="D8274" s="210">
        <f>D8223*'Usages mobilité'!$BG17*(1+'Usages mobilité'!$BH17)^(D$8204-$D$8204)/1000</f>
        <v>0</v>
      </c>
      <c r="E8274" s="210">
        <f>E8223*'Usages mobilité'!$BG17*(1+'Usages mobilité'!$BH17)^(E$8204-$D$8204)/1000</f>
        <v>0</v>
      </c>
      <c r="F8274" s="210">
        <f>F8223*'Usages mobilité'!$BG17*(1+'Usages mobilité'!$BH17)^(F$8204-$D$8204)/1000</f>
        <v>0</v>
      </c>
      <c r="G8274" s="210">
        <f>G8223*'Usages mobilité'!$BG17*(1+'Usages mobilité'!$BH17)^(G$8204-$D$8204)/1000</f>
        <v>0</v>
      </c>
      <c r="H8274" s="210">
        <f>H8223*'Usages mobilité'!$BG17*(1+'Usages mobilité'!$BH17)^(H$8204-$D$8204)/1000</f>
        <v>0</v>
      </c>
      <c r="I8274" s="210">
        <f>I8223*'Usages mobilité'!$BG17*(1+'Usages mobilité'!$BH17)^(I$8204-$D$8204)/1000</f>
        <v>0</v>
      </c>
      <c r="J8274" s="210">
        <f>J8223*'Usages mobilité'!$BG17*(1+'Usages mobilité'!$BH17)^(J$8204-$D$8204)/1000</f>
        <v>0</v>
      </c>
      <c r="K8274" s="210">
        <f>K8223*'Usages mobilité'!$BG17*(1+'Usages mobilité'!$BH17)^(K$8204-$D$8204)/1000</f>
        <v>0</v>
      </c>
      <c r="L8274" s="210">
        <f>L8223*'Usages mobilité'!$BG17*(1+'Usages mobilité'!$BH17)^(L$8204-$D$8204)/1000</f>
        <v>0</v>
      </c>
      <c r="M8274" s="210">
        <f>M8223*'Usages mobilité'!$BG17*(1+'Usages mobilité'!$BH17)^(M$8204-$D$8204)/1000</f>
        <v>0</v>
      </c>
      <c r="N8274" s="210">
        <f>N8223*'Usages mobilité'!$BG17*(1+'Usages mobilité'!$BH17)^(N$8204-$D$8204)/1000</f>
        <v>0</v>
      </c>
      <c r="O8274" s="210">
        <f>O8223*'Usages mobilité'!$BG17*(1+'Usages mobilité'!$BH17)^(O$8204-$D$8204)/1000</f>
        <v>0</v>
      </c>
      <c r="P8274" s="210">
        <f>P8223*'Usages mobilité'!$BG17*(1+'Usages mobilité'!$BH17)^(P$8204-$D$8204)/1000</f>
        <v>0</v>
      </c>
      <c r="Q8274" s="210">
        <f>Q8223*'Usages mobilité'!$BG17*(1+'Usages mobilité'!$BH17)^(Q$8204-$D$8204)/1000</f>
        <v>0</v>
      </c>
      <c r="R8274" s="210">
        <f>R8223*'Usages mobilité'!$BG17*(1+'Usages mobilité'!$BH17)^(R$8204-$D$8204)/1000</f>
        <v>0</v>
      </c>
    </row>
    <row r="8275" spans="1:18" hidden="1" outlineLevel="2" x14ac:dyDescent="0.35">
      <c r="A8275" s="209" t="str">
        <f>'Usages mobilité'!A18</f>
        <v>Usage mobilité n°15</v>
      </c>
      <c r="B8275" s="209" t="s">
        <v>639</v>
      </c>
      <c r="C8275" s="209"/>
      <c r="D8275" s="210">
        <f>D8224*'Usages mobilité'!$BG18*(1+'Usages mobilité'!$BH18)^(D$8204-$D$8204)/1000</f>
        <v>0</v>
      </c>
      <c r="E8275" s="210">
        <f>E8224*'Usages mobilité'!$BG18*(1+'Usages mobilité'!$BH18)^(E$8204-$D$8204)/1000</f>
        <v>0</v>
      </c>
      <c r="F8275" s="210">
        <f>F8224*'Usages mobilité'!$BG18*(1+'Usages mobilité'!$BH18)^(F$8204-$D$8204)/1000</f>
        <v>0</v>
      </c>
      <c r="G8275" s="210">
        <f>G8224*'Usages mobilité'!$BG18*(1+'Usages mobilité'!$BH18)^(G$8204-$D$8204)/1000</f>
        <v>0</v>
      </c>
      <c r="H8275" s="210">
        <f>H8224*'Usages mobilité'!$BG18*(1+'Usages mobilité'!$BH18)^(H$8204-$D$8204)/1000</f>
        <v>0</v>
      </c>
      <c r="I8275" s="210">
        <f>I8224*'Usages mobilité'!$BG18*(1+'Usages mobilité'!$BH18)^(I$8204-$D$8204)/1000</f>
        <v>0</v>
      </c>
      <c r="J8275" s="210">
        <f>J8224*'Usages mobilité'!$BG18*(1+'Usages mobilité'!$BH18)^(J$8204-$D$8204)/1000</f>
        <v>0</v>
      </c>
      <c r="K8275" s="210">
        <f>K8224*'Usages mobilité'!$BG18*(1+'Usages mobilité'!$BH18)^(K$8204-$D$8204)/1000</f>
        <v>0</v>
      </c>
      <c r="L8275" s="210">
        <f>L8224*'Usages mobilité'!$BG18*(1+'Usages mobilité'!$BH18)^(L$8204-$D$8204)/1000</f>
        <v>0</v>
      </c>
      <c r="M8275" s="210">
        <f>M8224*'Usages mobilité'!$BG18*(1+'Usages mobilité'!$BH18)^(M$8204-$D$8204)/1000</f>
        <v>0</v>
      </c>
      <c r="N8275" s="210">
        <f>N8224*'Usages mobilité'!$BG18*(1+'Usages mobilité'!$BH18)^(N$8204-$D$8204)/1000</f>
        <v>0</v>
      </c>
      <c r="O8275" s="210">
        <f>O8224*'Usages mobilité'!$BG18*(1+'Usages mobilité'!$BH18)^(O$8204-$D$8204)/1000</f>
        <v>0</v>
      </c>
      <c r="P8275" s="210">
        <f>P8224*'Usages mobilité'!$BG18*(1+'Usages mobilité'!$BH18)^(P$8204-$D$8204)/1000</f>
        <v>0</v>
      </c>
      <c r="Q8275" s="210">
        <f>Q8224*'Usages mobilité'!$BG18*(1+'Usages mobilité'!$BH18)^(Q$8204-$D$8204)/1000</f>
        <v>0</v>
      </c>
      <c r="R8275" s="210">
        <f>R8224*'Usages mobilité'!$BG18*(1+'Usages mobilité'!$BH18)^(R$8204-$D$8204)/1000</f>
        <v>0</v>
      </c>
    </row>
    <row r="8276" spans="1:18" hidden="1" outlineLevel="2" x14ac:dyDescent="0.35">
      <c r="A8276" s="209" t="str">
        <f>'Usages mobilité'!A19</f>
        <v>Usage mobilité n°16</v>
      </c>
      <c r="B8276" s="209" t="s">
        <v>639</v>
      </c>
      <c r="C8276" s="209"/>
      <c r="D8276" s="210">
        <f>D8225*'Usages mobilité'!$BG19*(1+'Usages mobilité'!$BH19)^(D$8204-$D$8204)/1000</f>
        <v>0</v>
      </c>
      <c r="E8276" s="210">
        <f>E8225*'Usages mobilité'!$BG19*(1+'Usages mobilité'!$BH19)^(E$8204-$D$8204)/1000</f>
        <v>0</v>
      </c>
      <c r="F8276" s="210">
        <f>F8225*'Usages mobilité'!$BG19*(1+'Usages mobilité'!$BH19)^(F$8204-$D$8204)/1000</f>
        <v>0</v>
      </c>
      <c r="G8276" s="210">
        <f>G8225*'Usages mobilité'!$BG19*(1+'Usages mobilité'!$BH19)^(G$8204-$D$8204)/1000</f>
        <v>0</v>
      </c>
      <c r="H8276" s="210">
        <f>H8225*'Usages mobilité'!$BG19*(1+'Usages mobilité'!$BH19)^(H$8204-$D$8204)/1000</f>
        <v>0</v>
      </c>
      <c r="I8276" s="210">
        <f>I8225*'Usages mobilité'!$BG19*(1+'Usages mobilité'!$BH19)^(I$8204-$D$8204)/1000</f>
        <v>0</v>
      </c>
      <c r="J8276" s="210">
        <f>J8225*'Usages mobilité'!$BG19*(1+'Usages mobilité'!$BH19)^(J$8204-$D$8204)/1000</f>
        <v>0</v>
      </c>
      <c r="K8276" s="210">
        <f>K8225*'Usages mobilité'!$BG19*(1+'Usages mobilité'!$BH19)^(K$8204-$D$8204)/1000</f>
        <v>0</v>
      </c>
      <c r="L8276" s="210">
        <f>L8225*'Usages mobilité'!$BG19*(1+'Usages mobilité'!$BH19)^(L$8204-$D$8204)/1000</f>
        <v>0</v>
      </c>
      <c r="M8276" s="210">
        <f>M8225*'Usages mobilité'!$BG19*(1+'Usages mobilité'!$BH19)^(M$8204-$D$8204)/1000</f>
        <v>0</v>
      </c>
      <c r="N8276" s="210">
        <f>N8225*'Usages mobilité'!$BG19*(1+'Usages mobilité'!$BH19)^(N$8204-$D$8204)/1000</f>
        <v>0</v>
      </c>
      <c r="O8276" s="210">
        <f>O8225*'Usages mobilité'!$BG19*(1+'Usages mobilité'!$BH19)^(O$8204-$D$8204)/1000</f>
        <v>0</v>
      </c>
      <c r="P8276" s="210">
        <f>P8225*'Usages mobilité'!$BG19*(1+'Usages mobilité'!$BH19)^(P$8204-$D$8204)/1000</f>
        <v>0</v>
      </c>
      <c r="Q8276" s="210">
        <f>Q8225*'Usages mobilité'!$BG19*(1+'Usages mobilité'!$BH19)^(Q$8204-$D$8204)/1000</f>
        <v>0</v>
      </c>
      <c r="R8276" s="210">
        <f>R8225*'Usages mobilité'!$BG19*(1+'Usages mobilité'!$BH19)^(R$8204-$D$8204)/1000</f>
        <v>0</v>
      </c>
    </row>
    <row r="8277" spans="1:18" hidden="1" outlineLevel="2" x14ac:dyDescent="0.35">
      <c r="A8277" s="209" t="str">
        <f>'Usages mobilité'!A20</f>
        <v>Usage mobilité n°17</v>
      </c>
      <c r="B8277" s="209" t="s">
        <v>639</v>
      </c>
      <c r="C8277" s="209"/>
      <c r="D8277" s="210">
        <f>D8226*'Usages mobilité'!$BG20*(1+'Usages mobilité'!$BH20)^(D$8204-$D$8204)/1000</f>
        <v>0</v>
      </c>
      <c r="E8277" s="210">
        <f>E8226*'Usages mobilité'!$BG20*(1+'Usages mobilité'!$BH20)^(E$8204-$D$8204)/1000</f>
        <v>0</v>
      </c>
      <c r="F8277" s="210">
        <f>F8226*'Usages mobilité'!$BG20*(1+'Usages mobilité'!$BH20)^(F$8204-$D$8204)/1000</f>
        <v>0</v>
      </c>
      <c r="G8277" s="210">
        <f>G8226*'Usages mobilité'!$BG20*(1+'Usages mobilité'!$BH20)^(G$8204-$D$8204)/1000</f>
        <v>0</v>
      </c>
      <c r="H8277" s="210">
        <f>H8226*'Usages mobilité'!$BG20*(1+'Usages mobilité'!$BH20)^(H$8204-$D$8204)/1000</f>
        <v>0</v>
      </c>
      <c r="I8277" s="210">
        <f>I8226*'Usages mobilité'!$BG20*(1+'Usages mobilité'!$BH20)^(I$8204-$D$8204)/1000</f>
        <v>0</v>
      </c>
      <c r="J8277" s="210">
        <f>J8226*'Usages mobilité'!$BG20*(1+'Usages mobilité'!$BH20)^(J$8204-$D$8204)/1000</f>
        <v>0</v>
      </c>
      <c r="K8277" s="210">
        <f>K8226*'Usages mobilité'!$BG20*(1+'Usages mobilité'!$BH20)^(K$8204-$D$8204)/1000</f>
        <v>0</v>
      </c>
      <c r="L8277" s="210">
        <f>L8226*'Usages mobilité'!$BG20*(1+'Usages mobilité'!$BH20)^(L$8204-$D$8204)/1000</f>
        <v>0</v>
      </c>
      <c r="M8277" s="210">
        <f>M8226*'Usages mobilité'!$BG20*(1+'Usages mobilité'!$BH20)^(M$8204-$D$8204)/1000</f>
        <v>0</v>
      </c>
      <c r="N8277" s="210">
        <f>N8226*'Usages mobilité'!$BG20*(1+'Usages mobilité'!$BH20)^(N$8204-$D$8204)/1000</f>
        <v>0</v>
      </c>
      <c r="O8277" s="210">
        <f>O8226*'Usages mobilité'!$BG20*(1+'Usages mobilité'!$BH20)^(O$8204-$D$8204)/1000</f>
        <v>0</v>
      </c>
      <c r="P8277" s="210">
        <f>P8226*'Usages mobilité'!$BG20*(1+'Usages mobilité'!$BH20)^(P$8204-$D$8204)/1000</f>
        <v>0</v>
      </c>
      <c r="Q8277" s="210">
        <f>Q8226*'Usages mobilité'!$BG20*(1+'Usages mobilité'!$BH20)^(Q$8204-$D$8204)/1000</f>
        <v>0</v>
      </c>
      <c r="R8277" s="210">
        <f>R8226*'Usages mobilité'!$BG20*(1+'Usages mobilité'!$BH20)^(R$8204-$D$8204)/1000</f>
        <v>0</v>
      </c>
    </row>
    <row r="8278" spans="1:18" hidden="1" outlineLevel="2" x14ac:dyDescent="0.35">
      <c r="A8278" s="209" t="str">
        <f>'Usages mobilité'!A21</f>
        <v>Usage mobilité n°18</v>
      </c>
      <c r="B8278" s="209" t="s">
        <v>639</v>
      </c>
      <c r="C8278" s="209"/>
      <c r="D8278" s="210">
        <f>D8227*'Usages mobilité'!$BG21*(1+'Usages mobilité'!$BH21)^(D$8204-$D$8204)/1000</f>
        <v>0</v>
      </c>
      <c r="E8278" s="210">
        <f>E8227*'Usages mobilité'!$BG21*(1+'Usages mobilité'!$BH21)^(E$8204-$D$8204)/1000</f>
        <v>0</v>
      </c>
      <c r="F8278" s="210">
        <f>F8227*'Usages mobilité'!$BG21*(1+'Usages mobilité'!$BH21)^(F$8204-$D$8204)/1000</f>
        <v>0</v>
      </c>
      <c r="G8278" s="210">
        <f>G8227*'Usages mobilité'!$BG21*(1+'Usages mobilité'!$BH21)^(G$8204-$D$8204)/1000</f>
        <v>0</v>
      </c>
      <c r="H8278" s="210">
        <f>H8227*'Usages mobilité'!$BG21*(1+'Usages mobilité'!$BH21)^(H$8204-$D$8204)/1000</f>
        <v>0</v>
      </c>
      <c r="I8278" s="210">
        <f>I8227*'Usages mobilité'!$BG21*(1+'Usages mobilité'!$BH21)^(I$8204-$D$8204)/1000</f>
        <v>0</v>
      </c>
      <c r="J8278" s="210">
        <f>J8227*'Usages mobilité'!$BG21*(1+'Usages mobilité'!$BH21)^(J$8204-$D$8204)/1000</f>
        <v>0</v>
      </c>
      <c r="K8278" s="210">
        <f>K8227*'Usages mobilité'!$BG21*(1+'Usages mobilité'!$BH21)^(K$8204-$D$8204)/1000</f>
        <v>0</v>
      </c>
      <c r="L8278" s="210">
        <f>L8227*'Usages mobilité'!$BG21*(1+'Usages mobilité'!$BH21)^(L$8204-$D$8204)/1000</f>
        <v>0</v>
      </c>
      <c r="M8278" s="210">
        <f>M8227*'Usages mobilité'!$BG21*(1+'Usages mobilité'!$BH21)^(M$8204-$D$8204)/1000</f>
        <v>0</v>
      </c>
      <c r="N8278" s="210">
        <f>N8227*'Usages mobilité'!$BG21*(1+'Usages mobilité'!$BH21)^(N$8204-$D$8204)/1000</f>
        <v>0</v>
      </c>
      <c r="O8278" s="210">
        <f>O8227*'Usages mobilité'!$BG21*(1+'Usages mobilité'!$BH21)^(O$8204-$D$8204)/1000</f>
        <v>0</v>
      </c>
      <c r="P8278" s="210">
        <f>P8227*'Usages mobilité'!$BG21*(1+'Usages mobilité'!$BH21)^(P$8204-$D$8204)/1000</f>
        <v>0</v>
      </c>
      <c r="Q8278" s="210">
        <f>Q8227*'Usages mobilité'!$BG21*(1+'Usages mobilité'!$BH21)^(Q$8204-$D$8204)/1000</f>
        <v>0</v>
      </c>
      <c r="R8278" s="210">
        <f>R8227*'Usages mobilité'!$BG21*(1+'Usages mobilité'!$BH21)^(R$8204-$D$8204)/1000</f>
        <v>0</v>
      </c>
    </row>
    <row r="8279" spans="1:18" hidden="1" outlineLevel="2" x14ac:dyDescent="0.35">
      <c r="A8279" s="209" t="str">
        <f>'Usages mobilité'!A22</f>
        <v>Usage mobilité n°19</v>
      </c>
      <c r="B8279" s="209" t="s">
        <v>639</v>
      </c>
      <c r="C8279" s="209"/>
      <c r="D8279" s="210">
        <f>D8228*'Usages mobilité'!$BG22*(1+'Usages mobilité'!$BH22)^(D$8204-$D$8204)/1000</f>
        <v>0</v>
      </c>
      <c r="E8279" s="210">
        <f>E8228*'Usages mobilité'!$BG22*(1+'Usages mobilité'!$BH22)^(E$8204-$D$8204)/1000</f>
        <v>0</v>
      </c>
      <c r="F8279" s="210">
        <f>F8228*'Usages mobilité'!$BG22*(1+'Usages mobilité'!$BH22)^(F$8204-$D$8204)/1000</f>
        <v>0</v>
      </c>
      <c r="G8279" s="210">
        <f>G8228*'Usages mobilité'!$BG22*(1+'Usages mobilité'!$BH22)^(G$8204-$D$8204)/1000</f>
        <v>0</v>
      </c>
      <c r="H8279" s="210">
        <f>H8228*'Usages mobilité'!$BG22*(1+'Usages mobilité'!$BH22)^(H$8204-$D$8204)/1000</f>
        <v>0</v>
      </c>
      <c r="I8279" s="210">
        <f>I8228*'Usages mobilité'!$BG22*(1+'Usages mobilité'!$BH22)^(I$8204-$D$8204)/1000</f>
        <v>0</v>
      </c>
      <c r="J8279" s="210">
        <f>J8228*'Usages mobilité'!$BG22*(1+'Usages mobilité'!$BH22)^(J$8204-$D$8204)/1000</f>
        <v>0</v>
      </c>
      <c r="K8279" s="210">
        <f>K8228*'Usages mobilité'!$BG22*(1+'Usages mobilité'!$BH22)^(K$8204-$D$8204)/1000</f>
        <v>0</v>
      </c>
      <c r="L8279" s="210">
        <f>L8228*'Usages mobilité'!$BG22*(1+'Usages mobilité'!$BH22)^(L$8204-$D$8204)/1000</f>
        <v>0</v>
      </c>
      <c r="M8279" s="210">
        <f>M8228*'Usages mobilité'!$BG22*(1+'Usages mobilité'!$BH22)^(M$8204-$D$8204)/1000</f>
        <v>0</v>
      </c>
      <c r="N8279" s="210">
        <f>N8228*'Usages mobilité'!$BG22*(1+'Usages mobilité'!$BH22)^(N$8204-$D$8204)/1000</f>
        <v>0</v>
      </c>
      <c r="O8279" s="210">
        <f>O8228*'Usages mobilité'!$BG22*(1+'Usages mobilité'!$BH22)^(O$8204-$D$8204)/1000</f>
        <v>0</v>
      </c>
      <c r="P8279" s="210">
        <f>P8228*'Usages mobilité'!$BG22*(1+'Usages mobilité'!$BH22)^(P$8204-$D$8204)/1000</f>
        <v>0</v>
      </c>
      <c r="Q8279" s="210">
        <f>Q8228*'Usages mobilité'!$BG22*(1+'Usages mobilité'!$BH22)^(Q$8204-$D$8204)/1000</f>
        <v>0</v>
      </c>
      <c r="R8279" s="210">
        <f>R8228*'Usages mobilité'!$BG22*(1+'Usages mobilité'!$BH22)^(R$8204-$D$8204)/1000</f>
        <v>0</v>
      </c>
    </row>
    <row r="8280" spans="1:18" hidden="1" outlineLevel="2" x14ac:dyDescent="0.35">
      <c r="A8280" s="209" t="str">
        <f>'Usages mobilité'!A23</f>
        <v>Usage mobilité n°20</v>
      </c>
      <c r="B8280" s="209" t="s">
        <v>639</v>
      </c>
      <c r="C8280" s="209"/>
      <c r="D8280" s="210">
        <f>D8229*'Usages mobilité'!$BG23*(1+'Usages mobilité'!$BH23)^(D$8204-$D$8204)/1000</f>
        <v>0</v>
      </c>
      <c r="E8280" s="210">
        <f>E8229*'Usages mobilité'!$BG23*(1+'Usages mobilité'!$BH23)^(E$8204-$D$8204)/1000</f>
        <v>0</v>
      </c>
      <c r="F8280" s="210">
        <f>F8229*'Usages mobilité'!$BG23*(1+'Usages mobilité'!$BH23)^(F$8204-$D$8204)/1000</f>
        <v>0</v>
      </c>
      <c r="G8280" s="210">
        <f>G8229*'Usages mobilité'!$BG23*(1+'Usages mobilité'!$BH23)^(G$8204-$D$8204)/1000</f>
        <v>0</v>
      </c>
      <c r="H8280" s="210">
        <f>H8229*'Usages mobilité'!$BG23*(1+'Usages mobilité'!$BH23)^(H$8204-$D$8204)/1000</f>
        <v>0</v>
      </c>
      <c r="I8280" s="210">
        <f>I8229*'Usages mobilité'!$BG23*(1+'Usages mobilité'!$BH23)^(I$8204-$D$8204)/1000</f>
        <v>0</v>
      </c>
      <c r="J8280" s="210">
        <f>J8229*'Usages mobilité'!$BG23*(1+'Usages mobilité'!$BH23)^(J$8204-$D$8204)/1000</f>
        <v>0</v>
      </c>
      <c r="K8280" s="210">
        <f>K8229*'Usages mobilité'!$BG23*(1+'Usages mobilité'!$BH23)^(K$8204-$D$8204)/1000</f>
        <v>0</v>
      </c>
      <c r="L8280" s="210">
        <f>L8229*'Usages mobilité'!$BG23*(1+'Usages mobilité'!$BH23)^(L$8204-$D$8204)/1000</f>
        <v>0</v>
      </c>
      <c r="M8280" s="210">
        <f>M8229*'Usages mobilité'!$BG23*(1+'Usages mobilité'!$BH23)^(M$8204-$D$8204)/1000</f>
        <v>0</v>
      </c>
      <c r="N8280" s="210">
        <f>N8229*'Usages mobilité'!$BG23*(1+'Usages mobilité'!$BH23)^(N$8204-$D$8204)/1000</f>
        <v>0</v>
      </c>
      <c r="O8280" s="210">
        <f>O8229*'Usages mobilité'!$BG23*(1+'Usages mobilité'!$BH23)^(O$8204-$D$8204)/1000</f>
        <v>0</v>
      </c>
      <c r="P8280" s="210">
        <f>P8229*'Usages mobilité'!$BG23*(1+'Usages mobilité'!$BH23)^(P$8204-$D$8204)/1000</f>
        <v>0</v>
      </c>
      <c r="Q8280" s="210">
        <f>Q8229*'Usages mobilité'!$BG23*(1+'Usages mobilité'!$BH23)^(Q$8204-$D$8204)/1000</f>
        <v>0</v>
      </c>
      <c r="R8280" s="210">
        <f>R8229*'Usages mobilité'!$BG23*(1+'Usages mobilité'!$BH23)^(R$8204-$D$8204)/1000</f>
        <v>0</v>
      </c>
    </row>
    <row r="8281" spans="1:18" hidden="1" outlineLevel="2" x14ac:dyDescent="0.35">
      <c r="A8281" s="209" t="str">
        <f>'Usages mobilité'!A24</f>
        <v>Usage mobilité n°21</v>
      </c>
      <c r="B8281" s="209" t="s">
        <v>639</v>
      </c>
      <c r="C8281" s="209"/>
      <c r="D8281" s="210">
        <f>D8230*'Usages mobilité'!$BG24*(1+'Usages mobilité'!$BH24)^(D$8204-$D$8204)/1000</f>
        <v>0</v>
      </c>
      <c r="E8281" s="210">
        <f>E8230*'Usages mobilité'!$BG24*(1+'Usages mobilité'!$BH24)^(E$8204-$D$8204)/1000</f>
        <v>0</v>
      </c>
      <c r="F8281" s="210">
        <f>F8230*'Usages mobilité'!$BG24*(1+'Usages mobilité'!$BH24)^(F$8204-$D$8204)/1000</f>
        <v>0</v>
      </c>
      <c r="G8281" s="210">
        <f>G8230*'Usages mobilité'!$BG24*(1+'Usages mobilité'!$BH24)^(G$8204-$D$8204)/1000</f>
        <v>0</v>
      </c>
      <c r="H8281" s="210">
        <f>H8230*'Usages mobilité'!$BG24*(1+'Usages mobilité'!$BH24)^(H$8204-$D$8204)/1000</f>
        <v>0</v>
      </c>
      <c r="I8281" s="210">
        <f>I8230*'Usages mobilité'!$BG24*(1+'Usages mobilité'!$BH24)^(I$8204-$D$8204)/1000</f>
        <v>0</v>
      </c>
      <c r="J8281" s="210">
        <f>J8230*'Usages mobilité'!$BG24*(1+'Usages mobilité'!$BH24)^(J$8204-$D$8204)/1000</f>
        <v>0</v>
      </c>
      <c r="K8281" s="210">
        <f>K8230*'Usages mobilité'!$BG24*(1+'Usages mobilité'!$BH24)^(K$8204-$D$8204)/1000</f>
        <v>0</v>
      </c>
      <c r="L8281" s="210">
        <f>L8230*'Usages mobilité'!$BG24*(1+'Usages mobilité'!$BH24)^(L$8204-$D$8204)/1000</f>
        <v>0</v>
      </c>
      <c r="M8281" s="210">
        <f>M8230*'Usages mobilité'!$BG24*(1+'Usages mobilité'!$BH24)^(M$8204-$D$8204)/1000</f>
        <v>0</v>
      </c>
      <c r="N8281" s="210">
        <f>N8230*'Usages mobilité'!$BG24*(1+'Usages mobilité'!$BH24)^(N$8204-$D$8204)/1000</f>
        <v>0</v>
      </c>
      <c r="O8281" s="210">
        <f>O8230*'Usages mobilité'!$BG24*(1+'Usages mobilité'!$BH24)^(O$8204-$D$8204)/1000</f>
        <v>0</v>
      </c>
      <c r="P8281" s="210">
        <f>P8230*'Usages mobilité'!$BG24*(1+'Usages mobilité'!$BH24)^(P$8204-$D$8204)/1000</f>
        <v>0</v>
      </c>
      <c r="Q8281" s="210">
        <f>Q8230*'Usages mobilité'!$BG24*(1+'Usages mobilité'!$BH24)^(Q$8204-$D$8204)/1000</f>
        <v>0</v>
      </c>
      <c r="R8281" s="210">
        <f>R8230*'Usages mobilité'!$BG24*(1+'Usages mobilité'!$BH24)^(R$8204-$D$8204)/1000</f>
        <v>0</v>
      </c>
    </row>
    <row r="8282" spans="1:18" hidden="1" outlineLevel="2" x14ac:dyDescent="0.35">
      <c r="A8282" s="209" t="str">
        <f>'Usages mobilité'!A25</f>
        <v>Usage mobilité n°22</v>
      </c>
      <c r="B8282" s="209" t="s">
        <v>639</v>
      </c>
      <c r="C8282" s="209"/>
      <c r="D8282" s="210">
        <f>D8231*'Usages mobilité'!$BG25*(1+'Usages mobilité'!$BH25)^(D$8204-$D$8204)/1000</f>
        <v>0</v>
      </c>
      <c r="E8282" s="210">
        <f>E8231*'Usages mobilité'!$BG25*(1+'Usages mobilité'!$BH25)^(E$8204-$D$8204)/1000</f>
        <v>0</v>
      </c>
      <c r="F8282" s="210">
        <f>F8231*'Usages mobilité'!$BG25*(1+'Usages mobilité'!$BH25)^(F$8204-$D$8204)/1000</f>
        <v>0</v>
      </c>
      <c r="G8282" s="210">
        <f>G8231*'Usages mobilité'!$BG25*(1+'Usages mobilité'!$BH25)^(G$8204-$D$8204)/1000</f>
        <v>0</v>
      </c>
      <c r="H8282" s="210">
        <f>H8231*'Usages mobilité'!$BG25*(1+'Usages mobilité'!$BH25)^(H$8204-$D$8204)/1000</f>
        <v>0</v>
      </c>
      <c r="I8282" s="210">
        <f>I8231*'Usages mobilité'!$BG25*(1+'Usages mobilité'!$BH25)^(I$8204-$D$8204)/1000</f>
        <v>0</v>
      </c>
      <c r="J8282" s="210">
        <f>J8231*'Usages mobilité'!$BG25*(1+'Usages mobilité'!$BH25)^(J$8204-$D$8204)/1000</f>
        <v>0</v>
      </c>
      <c r="K8282" s="210">
        <f>K8231*'Usages mobilité'!$BG25*(1+'Usages mobilité'!$BH25)^(K$8204-$D$8204)/1000</f>
        <v>0</v>
      </c>
      <c r="L8282" s="210">
        <f>L8231*'Usages mobilité'!$BG25*(1+'Usages mobilité'!$BH25)^(L$8204-$D$8204)/1000</f>
        <v>0</v>
      </c>
      <c r="M8282" s="210">
        <f>M8231*'Usages mobilité'!$BG25*(1+'Usages mobilité'!$BH25)^(M$8204-$D$8204)/1000</f>
        <v>0</v>
      </c>
      <c r="N8282" s="210">
        <f>N8231*'Usages mobilité'!$BG25*(1+'Usages mobilité'!$BH25)^(N$8204-$D$8204)/1000</f>
        <v>0</v>
      </c>
      <c r="O8282" s="210">
        <f>O8231*'Usages mobilité'!$BG25*(1+'Usages mobilité'!$BH25)^(O$8204-$D$8204)/1000</f>
        <v>0</v>
      </c>
      <c r="P8282" s="210">
        <f>P8231*'Usages mobilité'!$BG25*(1+'Usages mobilité'!$BH25)^(P$8204-$D$8204)/1000</f>
        <v>0</v>
      </c>
      <c r="Q8282" s="210">
        <f>Q8231*'Usages mobilité'!$BG25*(1+'Usages mobilité'!$BH25)^(Q$8204-$D$8204)/1000</f>
        <v>0</v>
      </c>
      <c r="R8282" s="210">
        <f>R8231*'Usages mobilité'!$BG25*(1+'Usages mobilité'!$BH25)^(R$8204-$D$8204)/1000</f>
        <v>0</v>
      </c>
    </row>
    <row r="8283" spans="1:18" hidden="1" outlineLevel="2" x14ac:dyDescent="0.35">
      <c r="A8283" s="209" t="str">
        <f>'Usages mobilité'!A26</f>
        <v>Usage mobilité n°23</v>
      </c>
      <c r="B8283" s="209" t="s">
        <v>639</v>
      </c>
      <c r="C8283" s="209"/>
      <c r="D8283" s="210">
        <f>D8232*'Usages mobilité'!$BG26*(1+'Usages mobilité'!$BH26)^(D$8204-$D$8204)/1000</f>
        <v>0</v>
      </c>
      <c r="E8283" s="210">
        <f>E8232*'Usages mobilité'!$BG26*(1+'Usages mobilité'!$BH26)^(E$8204-$D$8204)/1000</f>
        <v>0</v>
      </c>
      <c r="F8283" s="210">
        <f>F8232*'Usages mobilité'!$BG26*(1+'Usages mobilité'!$BH26)^(F$8204-$D$8204)/1000</f>
        <v>0</v>
      </c>
      <c r="G8283" s="210">
        <f>G8232*'Usages mobilité'!$BG26*(1+'Usages mobilité'!$BH26)^(G$8204-$D$8204)/1000</f>
        <v>0</v>
      </c>
      <c r="H8283" s="210">
        <f>H8232*'Usages mobilité'!$BG26*(1+'Usages mobilité'!$BH26)^(H$8204-$D$8204)/1000</f>
        <v>0</v>
      </c>
      <c r="I8283" s="210">
        <f>I8232*'Usages mobilité'!$BG26*(1+'Usages mobilité'!$BH26)^(I$8204-$D$8204)/1000</f>
        <v>0</v>
      </c>
      <c r="J8283" s="210">
        <f>J8232*'Usages mobilité'!$BG26*(1+'Usages mobilité'!$BH26)^(J$8204-$D$8204)/1000</f>
        <v>0</v>
      </c>
      <c r="K8283" s="210">
        <f>K8232*'Usages mobilité'!$BG26*(1+'Usages mobilité'!$BH26)^(K$8204-$D$8204)/1000</f>
        <v>0</v>
      </c>
      <c r="L8283" s="210">
        <f>L8232*'Usages mobilité'!$BG26*(1+'Usages mobilité'!$BH26)^(L$8204-$D$8204)/1000</f>
        <v>0</v>
      </c>
      <c r="M8283" s="210">
        <f>M8232*'Usages mobilité'!$BG26*(1+'Usages mobilité'!$BH26)^(M$8204-$D$8204)/1000</f>
        <v>0</v>
      </c>
      <c r="N8283" s="210">
        <f>N8232*'Usages mobilité'!$BG26*(1+'Usages mobilité'!$BH26)^(N$8204-$D$8204)/1000</f>
        <v>0</v>
      </c>
      <c r="O8283" s="210">
        <f>O8232*'Usages mobilité'!$BG26*(1+'Usages mobilité'!$BH26)^(O$8204-$D$8204)/1000</f>
        <v>0</v>
      </c>
      <c r="P8283" s="210">
        <f>P8232*'Usages mobilité'!$BG26*(1+'Usages mobilité'!$BH26)^(P$8204-$D$8204)/1000</f>
        <v>0</v>
      </c>
      <c r="Q8283" s="210">
        <f>Q8232*'Usages mobilité'!$BG26*(1+'Usages mobilité'!$BH26)^(Q$8204-$D$8204)/1000</f>
        <v>0</v>
      </c>
      <c r="R8283" s="210">
        <f>R8232*'Usages mobilité'!$BG26*(1+'Usages mobilité'!$BH26)^(R$8204-$D$8204)/1000</f>
        <v>0</v>
      </c>
    </row>
    <row r="8284" spans="1:18" hidden="1" outlineLevel="2" x14ac:dyDescent="0.35">
      <c r="A8284" s="209" t="str">
        <f>'Usages mobilité'!A27</f>
        <v>Usage mobilité n°24</v>
      </c>
      <c r="B8284" s="209" t="s">
        <v>639</v>
      </c>
      <c r="C8284" s="209"/>
      <c r="D8284" s="210">
        <f>D8233*'Usages mobilité'!$BG27*(1+'Usages mobilité'!$BH27)^(D$8204-$D$8204)/1000</f>
        <v>0</v>
      </c>
      <c r="E8284" s="210">
        <f>E8233*'Usages mobilité'!$BG27*(1+'Usages mobilité'!$BH27)^(E$8204-$D$8204)/1000</f>
        <v>0</v>
      </c>
      <c r="F8284" s="210">
        <f>F8233*'Usages mobilité'!$BG27*(1+'Usages mobilité'!$BH27)^(F$8204-$D$8204)/1000</f>
        <v>0</v>
      </c>
      <c r="G8284" s="210">
        <f>G8233*'Usages mobilité'!$BG27*(1+'Usages mobilité'!$BH27)^(G$8204-$D$8204)/1000</f>
        <v>0</v>
      </c>
      <c r="H8284" s="210">
        <f>H8233*'Usages mobilité'!$BG27*(1+'Usages mobilité'!$BH27)^(H$8204-$D$8204)/1000</f>
        <v>0</v>
      </c>
      <c r="I8284" s="210">
        <f>I8233*'Usages mobilité'!$BG27*(1+'Usages mobilité'!$BH27)^(I$8204-$D$8204)/1000</f>
        <v>0</v>
      </c>
      <c r="J8284" s="210">
        <f>J8233*'Usages mobilité'!$BG27*(1+'Usages mobilité'!$BH27)^(J$8204-$D$8204)/1000</f>
        <v>0</v>
      </c>
      <c r="K8284" s="210">
        <f>K8233*'Usages mobilité'!$BG27*(1+'Usages mobilité'!$BH27)^(K$8204-$D$8204)/1000</f>
        <v>0</v>
      </c>
      <c r="L8284" s="210">
        <f>L8233*'Usages mobilité'!$BG27*(1+'Usages mobilité'!$BH27)^(L$8204-$D$8204)/1000</f>
        <v>0</v>
      </c>
      <c r="M8284" s="210">
        <f>M8233*'Usages mobilité'!$BG27*(1+'Usages mobilité'!$BH27)^(M$8204-$D$8204)/1000</f>
        <v>0</v>
      </c>
      <c r="N8284" s="210">
        <f>N8233*'Usages mobilité'!$BG27*(1+'Usages mobilité'!$BH27)^(N$8204-$D$8204)/1000</f>
        <v>0</v>
      </c>
      <c r="O8284" s="210">
        <f>O8233*'Usages mobilité'!$BG27*(1+'Usages mobilité'!$BH27)^(O$8204-$D$8204)/1000</f>
        <v>0</v>
      </c>
      <c r="P8284" s="210">
        <f>P8233*'Usages mobilité'!$BG27*(1+'Usages mobilité'!$BH27)^(P$8204-$D$8204)/1000</f>
        <v>0</v>
      </c>
      <c r="Q8284" s="210">
        <f>Q8233*'Usages mobilité'!$BG27*(1+'Usages mobilité'!$BH27)^(Q$8204-$D$8204)/1000</f>
        <v>0</v>
      </c>
      <c r="R8284" s="210">
        <f>R8233*'Usages mobilité'!$BG27*(1+'Usages mobilité'!$BH27)^(R$8204-$D$8204)/1000</f>
        <v>0</v>
      </c>
    </row>
    <row r="8285" spans="1:18" hidden="1" outlineLevel="2" x14ac:dyDescent="0.35">
      <c r="A8285" s="209" t="str">
        <f>'Usages mobilité'!A28</f>
        <v>Usage mobilité n°25</v>
      </c>
      <c r="B8285" s="209" t="s">
        <v>639</v>
      </c>
      <c r="C8285" s="209"/>
      <c r="D8285" s="210">
        <f>D8234*'Usages mobilité'!$BG28*(1+'Usages mobilité'!$BH28)^(D$8204-$D$8204)/1000</f>
        <v>0</v>
      </c>
      <c r="E8285" s="210">
        <f>E8234*'Usages mobilité'!$BG28*(1+'Usages mobilité'!$BH28)^(E$8204-$D$8204)/1000</f>
        <v>0</v>
      </c>
      <c r="F8285" s="210">
        <f>F8234*'Usages mobilité'!$BG28*(1+'Usages mobilité'!$BH28)^(F$8204-$D$8204)/1000</f>
        <v>0</v>
      </c>
      <c r="G8285" s="210">
        <f>G8234*'Usages mobilité'!$BG28*(1+'Usages mobilité'!$BH28)^(G$8204-$D$8204)/1000</f>
        <v>0</v>
      </c>
      <c r="H8285" s="210">
        <f>H8234*'Usages mobilité'!$BG28*(1+'Usages mobilité'!$BH28)^(H$8204-$D$8204)/1000</f>
        <v>0</v>
      </c>
      <c r="I8285" s="210">
        <f>I8234*'Usages mobilité'!$BG28*(1+'Usages mobilité'!$BH28)^(I$8204-$D$8204)/1000</f>
        <v>0</v>
      </c>
      <c r="J8285" s="210">
        <f>J8234*'Usages mobilité'!$BG28*(1+'Usages mobilité'!$BH28)^(J$8204-$D$8204)/1000</f>
        <v>0</v>
      </c>
      <c r="K8285" s="210">
        <f>K8234*'Usages mobilité'!$BG28*(1+'Usages mobilité'!$BH28)^(K$8204-$D$8204)/1000</f>
        <v>0</v>
      </c>
      <c r="L8285" s="210">
        <f>L8234*'Usages mobilité'!$BG28*(1+'Usages mobilité'!$BH28)^(L$8204-$D$8204)/1000</f>
        <v>0</v>
      </c>
      <c r="M8285" s="210">
        <f>M8234*'Usages mobilité'!$BG28*(1+'Usages mobilité'!$BH28)^(M$8204-$D$8204)/1000</f>
        <v>0</v>
      </c>
      <c r="N8285" s="210">
        <f>N8234*'Usages mobilité'!$BG28*(1+'Usages mobilité'!$BH28)^(N$8204-$D$8204)/1000</f>
        <v>0</v>
      </c>
      <c r="O8285" s="210">
        <f>O8234*'Usages mobilité'!$BG28*(1+'Usages mobilité'!$BH28)^(O$8204-$D$8204)/1000</f>
        <v>0</v>
      </c>
      <c r="P8285" s="210">
        <f>P8234*'Usages mobilité'!$BG28*(1+'Usages mobilité'!$BH28)^(P$8204-$D$8204)/1000</f>
        <v>0</v>
      </c>
      <c r="Q8285" s="210">
        <f>Q8234*'Usages mobilité'!$BG28*(1+'Usages mobilité'!$BH28)^(Q$8204-$D$8204)/1000</f>
        <v>0</v>
      </c>
      <c r="R8285" s="210">
        <f>R8234*'Usages mobilité'!$BG28*(1+'Usages mobilité'!$BH28)^(R$8204-$D$8204)/1000</f>
        <v>0</v>
      </c>
    </row>
    <row r="8286" spans="1:18" hidden="1" outlineLevel="2" x14ac:dyDescent="0.35">
      <c r="A8286" s="209" t="str">
        <f>'Usages mobilité'!A29</f>
        <v>Usage mobilité n°26</v>
      </c>
      <c r="B8286" s="209" t="s">
        <v>639</v>
      </c>
      <c r="C8286" s="209"/>
      <c r="D8286" s="210">
        <f>D8235*'Usages mobilité'!$BG29*(1+'Usages mobilité'!$BH29)^(D$8204-$D$8204)/1000</f>
        <v>0</v>
      </c>
      <c r="E8286" s="210">
        <f>E8235*'Usages mobilité'!$BG29*(1+'Usages mobilité'!$BH29)^(E$8204-$D$8204)/1000</f>
        <v>0</v>
      </c>
      <c r="F8286" s="210">
        <f>F8235*'Usages mobilité'!$BG29*(1+'Usages mobilité'!$BH29)^(F$8204-$D$8204)/1000</f>
        <v>0</v>
      </c>
      <c r="G8286" s="210">
        <f>G8235*'Usages mobilité'!$BG29*(1+'Usages mobilité'!$BH29)^(G$8204-$D$8204)/1000</f>
        <v>0</v>
      </c>
      <c r="H8286" s="210">
        <f>H8235*'Usages mobilité'!$BG29*(1+'Usages mobilité'!$BH29)^(H$8204-$D$8204)/1000</f>
        <v>0</v>
      </c>
      <c r="I8286" s="210">
        <f>I8235*'Usages mobilité'!$BG29*(1+'Usages mobilité'!$BH29)^(I$8204-$D$8204)/1000</f>
        <v>0</v>
      </c>
      <c r="J8286" s="210">
        <f>J8235*'Usages mobilité'!$BG29*(1+'Usages mobilité'!$BH29)^(J$8204-$D$8204)/1000</f>
        <v>0</v>
      </c>
      <c r="K8286" s="210">
        <f>K8235*'Usages mobilité'!$BG29*(1+'Usages mobilité'!$BH29)^(K$8204-$D$8204)/1000</f>
        <v>0</v>
      </c>
      <c r="L8286" s="210">
        <f>L8235*'Usages mobilité'!$BG29*(1+'Usages mobilité'!$BH29)^(L$8204-$D$8204)/1000</f>
        <v>0</v>
      </c>
      <c r="M8286" s="210">
        <f>M8235*'Usages mobilité'!$BG29*(1+'Usages mobilité'!$BH29)^(M$8204-$D$8204)/1000</f>
        <v>0</v>
      </c>
      <c r="N8286" s="210">
        <f>N8235*'Usages mobilité'!$BG29*(1+'Usages mobilité'!$BH29)^(N$8204-$D$8204)/1000</f>
        <v>0</v>
      </c>
      <c r="O8286" s="210">
        <f>O8235*'Usages mobilité'!$BG29*(1+'Usages mobilité'!$BH29)^(O$8204-$D$8204)/1000</f>
        <v>0</v>
      </c>
      <c r="P8286" s="210">
        <f>P8235*'Usages mobilité'!$BG29*(1+'Usages mobilité'!$BH29)^(P$8204-$D$8204)/1000</f>
        <v>0</v>
      </c>
      <c r="Q8286" s="210">
        <f>Q8235*'Usages mobilité'!$BG29*(1+'Usages mobilité'!$BH29)^(Q$8204-$D$8204)/1000</f>
        <v>0</v>
      </c>
      <c r="R8286" s="210">
        <f>R8235*'Usages mobilité'!$BG29*(1+'Usages mobilité'!$BH29)^(R$8204-$D$8204)/1000</f>
        <v>0</v>
      </c>
    </row>
    <row r="8287" spans="1:18" hidden="1" outlineLevel="2" x14ac:dyDescent="0.35">
      <c r="A8287" s="209" t="str">
        <f>'Usages mobilité'!A30</f>
        <v>Usage mobilité n°27</v>
      </c>
      <c r="B8287" s="209" t="s">
        <v>639</v>
      </c>
      <c r="C8287" s="209"/>
      <c r="D8287" s="210">
        <f>D8236*'Usages mobilité'!$BG30*(1+'Usages mobilité'!$BH30)^(D$8204-$D$8204)/1000</f>
        <v>0</v>
      </c>
      <c r="E8287" s="210">
        <f>E8236*'Usages mobilité'!$BG30*(1+'Usages mobilité'!$BH30)^(E$8204-$D$8204)/1000</f>
        <v>0</v>
      </c>
      <c r="F8287" s="210">
        <f>F8236*'Usages mobilité'!$BG30*(1+'Usages mobilité'!$BH30)^(F$8204-$D$8204)/1000</f>
        <v>0</v>
      </c>
      <c r="G8287" s="210">
        <f>G8236*'Usages mobilité'!$BG30*(1+'Usages mobilité'!$BH30)^(G$8204-$D$8204)/1000</f>
        <v>0</v>
      </c>
      <c r="H8287" s="210">
        <f>H8236*'Usages mobilité'!$BG30*(1+'Usages mobilité'!$BH30)^(H$8204-$D$8204)/1000</f>
        <v>0</v>
      </c>
      <c r="I8287" s="210">
        <f>I8236*'Usages mobilité'!$BG30*(1+'Usages mobilité'!$BH30)^(I$8204-$D$8204)/1000</f>
        <v>0</v>
      </c>
      <c r="J8287" s="210">
        <f>J8236*'Usages mobilité'!$BG30*(1+'Usages mobilité'!$BH30)^(J$8204-$D$8204)/1000</f>
        <v>0</v>
      </c>
      <c r="K8287" s="210">
        <f>K8236*'Usages mobilité'!$BG30*(1+'Usages mobilité'!$BH30)^(K$8204-$D$8204)/1000</f>
        <v>0</v>
      </c>
      <c r="L8287" s="210">
        <f>L8236*'Usages mobilité'!$BG30*(1+'Usages mobilité'!$BH30)^(L$8204-$D$8204)/1000</f>
        <v>0</v>
      </c>
      <c r="M8287" s="210">
        <f>M8236*'Usages mobilité'!$BG30*(1+'Usages mobilité'!$BH30)^(M$8204-$D$8204)/1000</f>
        <v>0</v>
      </c>
      <c r="N8287" s="210">
        <f>N8236*'Usages mobilité'!$BG30*(1+'Usages mobilité'!$BH30)^(N$8204-$D$8204)/1000</f>
        <v>0</v>
      </c>
      <c r="O8287" s="210">
        <f>O8236*'Usages mobilité'!$BG30*(1+'Usages mobilité'!$BH30)^(O$8204-$D$8204)/1000</f>
        <v>0</v>
      </c>
      <c r="P8287" s="210">
        <f>P8236*'Usages mobilité'!$BG30*(1+'Usages mobilité'!$BH30)^(P$8204-$D$8204)/1000</f>
        <v>0</v>
      </c>
      <c r="Q8287" s="210">
        <f>Q8236*'Usages mobilité'!$BG30*(1+'Usages mobilité'!$BH30)^(Q$8204-$D$8204)/1000</f>
        <v>0</v>
      </c>
      <c r="R8287" s="210">
        <f>R8236*'Usages mobilité'!$BG30*(1+'Usages mobilité'!$BH30)^(R$8204-$D$8204)/1000</f>
        <v>0</v>
      </c>
    </row>
    <row r="8288" spans="1:18" hidden="1" outlineLevel="2" x14ac:dyDescent="0.35">
      <c r="A8288" s="209" t="str">
        <f>'Usages mobilité'!A31</f>
        <v>Usage mobilité n°28</v>
      </c>
      <c r="B8288" s="209" t="s">
        <v>639</v>
      </c>
      <c r="C8288" s="209"/>
      <c r="D8288" s="210">
        <f>D8237*'Usages mobilité'!$BG31*(1+'Usages mobilité'!$BH31)^(D$8204-$D$8204)/1000</f>
        <v>0</v>
      </c>
      <c r="E8288" s="210">
        <f>E8237*'Usages mobilité'!$BG31*(1+'Usages mobilité'!$BH31)^(E$8204-$D$8204)/1000</f>
        <v>0</v>
      </c>
      <c r="F8288" s="210">
        <f>F8237*'Usages mobilité'!$BG31*(1+'Usages mobilité'!$BH31)^(F$8204-$D$8204)/1000</f>
        <v>0</v>
      </c>
      <c r="G8288" s="210">
        <f>G8237*'Usages mobilité'!$BG31*(1+'Usages mobilité'!$BH31)^(G$8204-$D$8204)/1000</f>
        <v>0</v>
      </c>
      <c r="H8288" s="210">
        <f>H8237*'Usages mobilité'!$BG31*(1+'Usages mobilité'!$BH31)^(H$8204-$D$8204)/1000</f>
        <v>0</v>
      </c>
      <c r="I8288" s="210">
        <f>I8237*'Usages mobilité'!$BG31*(1+'Usages mobilité'!$BH31)^(I$8204-$D$8204)/1000</f>
        <v>0</v>
      </c>
      <c r="J8288" s="210">
        <f>J8237*'Usages mobilité'!$BG31*(1+'Usages mobilité'!$BH31)^(J$8204-$D$8204)/1000</f>
        <v>0</v>
      </c>
      <c r="K8288" s="210">
        <f>K8237*'Usages mobilité'!$BG31*(1+'Usages mobilité'!$BH31)^(K$8204-$D$8204)/1000</f>
        <v>0</v>
      </c>
      <c r="L8288" s="210">
        <f>L8237*'Usages mobilité'!$BG31*(1+'Usages mobilité'!$BH31)^(L$8204-$D$8204)/1000</f>
        <v>0</v>
      </c>
      <c r="M8288" s="210">
        <f>M8237*'Usages mobilité'!$BG31*(1+'Usages mobilité'!$BH31)^(M$8204-$D$8204)/1000</f>
        <v>0</v>
      </c>
      <c r="N8288" s="210">
        <f>N8237*'Usages mobilité'!$BG31*(1+'Usages mobilité'!$BH31)^(N$8204-$D$8204)/1000</f>
        <v>0</v>
      </c>
      <c r="O8288" s="210">
        <f>O8237*'Usages mobilité'!$BG31*(1+'Usages mobilité'!$BH31)^(O$8204-$D$8204)/1000</f>
        <v>0</v>
      </c>
      <c r="P8288" s="210">
        <f>P8237*'Usages mobilité'!$BG31*(1+'Usages mobilité'!$BH31)^(P$8204-$D$8204)/1000</f>
        <v>0</v>
      </c>
      <c r="Q8288" s="210">
        <f>Q8237*'Usages mobilité'!$BG31*(1+'Usages mobilité'!$BH31)^(Q$8204-$D$8204)/1000</f>
        <v>0</v>
      </c>
      <c r="R8288" s="210">
        <f>R8237*'Usages mobilité'!$BG31*(1+'Usages mobilité'!$BH31)^(R$8204-$D$8204)/1000</f>
        <v>0</v>
      </c>
    </row>
    <row r="8289" spans="1:18" hidden="1" outlineLevel="2" x14ac:dyDescent="0.35">
      <c r="A8289" s="209" t="str">
        <f>'Usages mobilité'!A32</f>
        <v>Usage mobilité n°29</v>
      </c>
      <c r="B8289" s="209" t="s">
        <v>639</v>
      </c>
      <c r="C8289" s="209"/>
      <c r="D8289" s="210">
        <f>D8238*'Usages mobilité'!$BG32*(1+'Usages mobilité'!$BH32)^(D$8204-$D$8204)/1000</f>
        <v>0</v>
      </c>
      <c r="E8289" s="210">
        <f>E8238*'Usages mobilité'!$BG32*(1+'Usages mobilité'!$BH32)^(E$8204-$D$8204)/1000</f>
        <v>0</v>
      </c>
      <c r="F8289" s="210">
        <f>F8238*'Usages mobilité'!$BG32*(1+'Usages mobilité'!$BH32)^(F$8204-$D$8204)/1000</f>
        <v>0</v>
      </c>
      <c r="G8289" s="210">
        <f>G8238*'Usages mobilité'!$BG32*(1+'Usages mobilité'!$BH32)^(G$8204-$D$8204)/1000</f>
        <v>0</v>
      </c>
      <c r="H8289" s="210">
        <f>H8238*'Usages mobilité'!$BG32*(1+'Usages mobilité'!$BH32)^(H$8204-$D$8204)/1000</f>
        <v>0</v>
      </c>
      <c r="I8289" s="210">
        <f>I8238*'Usages mobilité'!$BG32*(1+'Usages mobilité'!$BH32)^(I$8204-$D$8204)/1000</f>
        <v>0</v>
      </c>
      <c r="J8289" s="210">
        <f>J8238*'Usages mobilité'!$BG32*(1+'Usages mobilité'!$BH32)^(J$8204-$D$8204)/1000</f>
        <v>0</v>
      </c>
      <c r="K8289" s="210">
        <f>K8238*'Usages mobilité'!$BG32*(1+'Usages mobilité'!$BH32)^(K$8204-$D$8204)/1000</f>
        <v>0</v>
      </c>
      <c r="L8289" s="210">
        <f>L8238*'Usages mobilité'!$BG32*(1+'Usages mobilité'!$BH32)^(L$8204-$D$8204)/1000</f>
        <v>0</v>
      </c>
      <c r="M8289" s="210">
        <f>M8238*'Usages mobilité'!$BG32*(1+'Usages mobilité'!$BH32)^(M$8204-$D$8204)/1000</f>
        <v>0</v>
      </c>
      <c r="N8289" s="210">
        <f>N8238*'Usages mobilité'!$BG32*(1+'Usages mobilité'!$BH32)^(N$8204-$D$8204)/1000</f>
        <v>0</v>
      </c>
      <c r="O8289" s="210">
        <f>O8238*'Usages mobilité'!$BG32*(1+'Usages mobilité'!$BH32)^(O$8204-$D$8204)/1000</f>
        <v>0</v>
      </c>
      <c r="P8289" s="210">
        <f>P8238*'Usages mobilité'!$BG32*(1+'Usages mobilité'!$BH32)^(P$8204-$D$8204)/1000</f>
        <v>0</v>
      </c>
      <c r="Q8289" s="210">
        <f>Q8238*'Usages mobilité'!$BG32*(1+'Usages mobilité'!$BH32)^(Q$8204-$D$8204)/1000</f>
        <v>0</v>
      </c>
      <c r="R8289" s="210">
        <f>R8238*'Usages mobilité'!$BG32*(1+'Usages mobilité'!$BH32)^(R$8204-$D$8204)/1000</f>
        <v>0</v>
      </c>
    </row>
    <row r="8290" spans="1:18" hidden="1" outlineLevel="2" x14ac:dyDescent="0.35">
      <c r="A8290" s="209" t="str">
        <f>'Usages mobilité'!A33</f>
        <v>Usage mobilité n°30</v>
      </c>
      <c r="B8290" s="209" t="s">
        <v>639</v>
      </c>
      <c r="C8290" s="209"/>
      <c r="D8290" s="210">
        <f>D8239*'Usages mobilité'!$BG33*(1+'Usages mobilité'!$BH33)^(D$8204-$D$8204)/1000</f>
        <v>0</v>
      </c>
      <c r="E8290" s="210">
        <f>E8239*'Usages mobilité'!$BG33*(1+'Usages mobilité'!$BH33)^(E$8204-$D$8204)/1000</f>
        <v>0</v>
      </c>
      <c r="F8290" s="210">
        <f>F8239*'Usages mobilité'!$BG33*(1+'Usages mobilité'!$BH33)^(F$8204-$D$8204)/1000</f>
        <v>0</v>
      </c>
      <c r="G8290" s="210">
        <f>G8239*'Usages mobilité'!$BG33*(1+'Usages mobilité'!$BH33)^(G$8204-$D$8204)/1000</f>
        <v>0</v>
      </c>
      <c r="H8290" s="210">
        <f>H8239*'Usages mobilité'!$BG33*(1+'Usages mobilité'!$BH33)^(H$8204-$D$8204)/1000</f>
        <v>0</v>
      </c>
      <c r="I8290" s="210">
        <f>I8239*'Usages mobilité'!$BG33*(1+'Usages mobilité'!$BH33)^(I$8204-$D$8204)/1000</f>
        <v>0</v>
      </c>
      <c r="J8290" s="210">
        <f>J8239*'Usages mobilité'!$BG33*(1+'Usages mobilité'!$BH33)^(J$8204-$D$8204)/1000</f>
        <v>0</v>
      </c>
      <c r="K8290" s="210">
        <f>K8239*'Usages mobilité'!$BG33*(1+'Usages mobilité'!$BH33)^(K$8204-$D$8204)/1000</f>
        <v>0</v>
      </c>
      <c r="L8290" s="210">
        <f>L8239*'Usages mobilité'!$BG33*(1+'Usages mobilité'!$BH33)^(L$8204-$D$8204)/1000</f>
        <v>0</v>
      </c>
      <c r="M8290" s="210">
        <f>M8239*'Usages mobilité'!$BG33*(1+'Usages mobilité'!$BH33)^(M$8204-$D$8204)/1000</f>
        <v>0</v>
      </c>
      <c r="N8290" s="210">
        <f>N8239*'Usages mobilité'!$BG33*(1+'Usages mobilité'!$BH33)^(N$8204-$D$8204)/1000</f>
        <v>0</v>
      </c>
      <c r="O8290" s="210">
        <f>O8239*'Usages mobilité'!$BG33*(1+'Usages mobilité'!$BH33)^(O$8204-$D$8204)/1000</f>
        <v>0</v>
      </c>
      <c r="P8290" s="210">
        <f>P8239*'Usages mobilité'!$BG33*(1+'Usages mobilité'!$BH33)^(P$8204-$D$8204)/1000</f>
        <v>0</v>
      </c>
      <c r="Q8290" s="210">
        <f>Q8239*'Usages mobilité'!$BG33*(1+'Usages mobilité'!$BH33)^(Q$8204-$D$8204)/1000</f>
        <v>0</v>
      </c>
      <c r="R8290" s="210">
        <f>R8239*'Usages mobilité'!$BG33*(1+'Usages mobilité'!$BH33)^(R$8204-$D$8204)/1000</f>
        <v>0</v>
      </c>
    </row>
    <row r="8291" spans="1:18" hidden="1" outlineLevel="2" x14ac:dyDescent="0.35">
      <c r="A8291" s="209" t="str">
        <f>'Usages mobilité'!A34</f>
        <v>Usage mobilité n°31</v>
      </c>
      <c r="B8291" s="209" t="s">
        <v>639</v>
      </c>
      <c r="C8291" s="209"/>
      <c r="D8291" s="210">
        <f>D8240*'Usages mobilité'!$BG34*(1+'Usages mobilité'!$BH34)^(D$8204-$D$8204)/1000</f>
        <v>0</v>
      </c>
      <c r="E8291" s="210">
        <f>E8240*'Usages mobilité'!$BG34*(1+'Usages mobilité'!$BH34)^(E$8204-$D$8204)/1000</f>
        <v>0</v>
      </c>
      <c r="F8291" s="210">
        <f>F8240*'Usages mobilité'!$BG34*(1+'Usages mobilité'!$BH34)^(F$8204-$D$8204)/1000</f>
        <v>0</v>
      </c>
      <c r="G8291" s="210">
        <f>G8240*'Usages mobilité'!$BG34*(1+'Usages mobilité'!$BH34)^(G$8204-$D$8204)/1000</f>
        <v>0</v>
      </c>
      <c r="H8291" s="210">
        <f>H8240*'Usages mobilité'!$BG34*(1+'Usages mobilité'!$BH34)^(H$8204-$D$8204)/1000</f>
        <v>0</v>
      </c>
      <c r="I8291" s="210">
        <f>I8240*'Usages mobilité'!$BG34*(1+'Usages mobilité'!$BH34)^(I$8204-$D$8204)/1000</f>
        <v>0</v>
      </c>
      <c r="J8291" s="210">
        <f>J8240*'Usages mobilité'!$BG34*(1+'Usages mobilité'!$BH34)^(J$8204-$D$8204)/1000</f>
        <v>0</v>
      </c>
      <c r="K8291" s="210">
        <f>K8240*'Usages mobilité'!$BG34*(1+'Usages mobilité'!$BH34)^(K$8204-$D$8204)/1000</f>
        <v>0</v>
      </c>
      <c r="L8291" s="210">
        <f>L8240*'Usages mobilité'!$BG34*(1+'Usages mobilité'!$BH34)^(L$8204-$D$8204)/1000</f>
        <v>0</v>
      </c>
      <c r="M8291" s="210">
        <f>M8240*'Usages mobilité'!$BG34*(1+'Usages mobilité'!$BH34)^(M$8204-$D$8204)/1000</f>
        <v>0</v>
      </c>
      <c r="N8291" s="210">
        <f>N8240*'Usages mobilité'!$BG34*(1+'Usages mobilité'!$BH34)^(N$8204-$D$8204)/1000</f>
        <v>0</v>
      </c>
      <c r="O8291" s="210">
        <f>O8240*'Usages mobilité'!$BG34*(1+'Usages mobilité'!$BH34)^(O$8204-$D$8204)/1000</f>
        <v>0</v>
      </c>
      <c r="P8291" s="210">
        <f>P8240*'Usages mobilité'!$BG34*(1+'Usages mobilité'!$BH34)^(P$8204-$D$8204)/1000</f>
        <v>0</v>
      </c>
      <c r="Q8291" s="210">
        <f>Q8240*'Usages mobilité'!$BG34*(1+'Usages mobilité'!$BH34)^(Q$8204-$D$8204)/1000</f>
        <v>0</v>
      </c>
      <c r="R8291" s="210">
        <f>R8240*'Usages mobilité'!$BG34*(1+'Usages mobilité'!$BH34)^(R$8204-$D$8204)/1000</f>
        <v>0</v>
      </c>
    </row>
    <row r="8292" spans="1:18" hidden="1" outlineLevel="2" x14ac:dyDescent="0.35">
      <c r="A8292" s="209" t="str">
        <f>'Usages mobilité'!A35</f>
        <v>Usage mobilité n°32</v>
      </c>
      <c r="B8292" s="209" t="s">
        <v>639</v>
      </c>
      <c r="C8292" s="209"/>
      <c r="D8292" s="210">
        <f>D8241*'Usages mobilité'!$BG35*(1+'Usages mobilité'!$BH35)^(D$8204-$D$8204)/1000</f>
        <v>0</v>
      </c>
      <c r="E8292" s="210">
        <f>E8241*'Usages mobilité'!$BG35*(1+'Usages mobilité'!$BH35)^(E$8204-$D$8204)/1000</f>
        <v>0</v>
      </c>
      <c r="F8292" s="210">
        <f>F8241*'Usages mobilité'!$BG35*(1+'Usages mobilité'!$BH35)^(F$8204-$D$8204)/1000</f>
        <v>0</v>
      </c>
      <c r="G8292" s="210">
        <f>G8241*'Usages mobilité'!$BG35*(1+'Usages mobilité'!$BH35)^(G$8204-$D$8204)/1000</f>
        <v>0</v>
      </c>
      <c r="H8292" s="210">
        <f>H8241*'Usages mobilité'!$BG35*(1+'Usages mobilité'!$BH35)^(H$8204-$D$8204)/1000</f>
        <v>0</v>
      </c>
      <c r="I8292" s="210">
        <f>I8241*'Usages mobilité'!$BG35*(1+'Usages mobilité'!$BH35)^(I$8204-$D$8204)/1000</f>
        <v>0</v>
      </c>
      <c r="J8292" s="210">
        <f>J8241*'Usages mobilité'!$BG35*(1+'Usages mobilité'!$BH35)^(J$8204-$D$8204)/1000</f>
        <v>0</v>
      </c>
      <c r="K8292" s="210">
        <f>K8241*'Usages mobilité'!$BG35*(1+'Usages mobilité'!$BH35)^(K$8204-$D$8204)/1000</f>
        <v>0</v>
      </c>
      <c r="L8292" s="210">
        <f>L8241*'Usages mobilité'!$BG35*(1+'Usages mobilité'!$BH35)^(L$8204-$D$8204)/1000</f>
        <v>0</v>
      </c>
      <c r="M8292" s="210">
        <f>M8241*'Usages mobilité'!$BG35*(1+'Usages mobilité'!$BH35)^(M$8204-$D$8204)/1000</f>
        <v>0</v>
      </c>
      <c r="N8292" s="210">
        <f>N8241*'Usages mobilité'!$BG35*(1+'Usages mobilité'!$BH35)^(N$8204-$D$8204)/1000</f>
        <v>0</v>
      </c>
      <c r="O8292" s="210">
        <f>O8241*'Usages mobilité'!$BG35*(1+'Usages mobilité'!$BH35)^(O$8204-$D$8204)/1000</f>
        <v>0</v>
      </c>
      <c r="P8292" s="210">
        <f>P8241*'Usages mobilité'!$BG35*(1+'Usages mobilité'!$BH35)^(P$8204-$D$8204)/1000</f>
        <v>0</v>
      </c>
      <c r="Q8292" s="210">
        <f>Q8241*'Usages mobilité'!$BG35*(1+'Usages mobilité'!$BH35)^(Q$8204-$D$8204)/1000</f>
        <v>0</v>
      </c>
      <c r="R8292" s="210">
        <f>R8241*'Usages mobilité'!$BG35*(1+'Usages mobilité'!$BH35)^(R$8204-$D$8204)/1000</f>
        <v>0</v>
      </c>
    </row>
    <row r="8293" spans="1:18" hidden="1" outlineLevel="2" x14ac:dyDescent="0.35">
      <c r="A8293" s="209" t="str">
        <f>'Usages mobilité'!A36</f>
        <v>Usage mobilité n°33</v>
      </c>
      <c r="B8293" s="209" t="s">
        <v>639</v>
      </c>
      <c r="C8293" s="209"/>
      <c r="D8293" s="210">
        <f>D8242*'Usages mobilité'!$BG36*(1+'Usages mobilité'!$BH36)^(D$8204-$D$8204)/1000</f>
        <v>0</v>
      </c>
      <c r="E8293" s="210">
        <f>E8242*'Usages mobilité'!$BG36*(1+'Usages mobilité'!$BH36)^(E$8204-$D$8204)/1000</f>
        <v>0</v>
      </c>
      <c r="F8293" s="210">
        <f>F8242*'Usages mobilité'!$BG36*(1+'Usages mobilité'!$BH36)^(F$8204-$D$8204)/1000</f>
        <v>0</v>
      </c>
      <c r="G8293" s="210">
        <f>G8242*'Usages mobilité'!$BG36*(1+'Usages mobilité'!$BH36)^(G$8204-$D$8204)/1000</f>
        <v>0</v>
      </c>
      <c r="H8293" s="210">
        <f>H8242*'Usages mobilité'!$BG36*(1+'Usages mobilité'!$BH36)^(H$8204-$D$8204)/1000</f>
        <v>0</v>
      </c>
      <c r="I8293" s="210">
        <f>I8242*'Usages mobilité'!$BG36*(1+'Usages mobilité'!$BH36)^(I$8204-$D$8204)/1000</f>
        <v>0</v>
      </c>
      <c r="J8293" s="210">
        <f>J8242*'Usages mobilité'!$BG36*(1+'Usages mobilité'!$BH36)^(J$8204-$D$8204)/1000</f>
        <v>0</v>
      </c>
      <c r="K8293" s="210">
        <f>K8242*'Usages mobilité'!$BG36*(1+'Usages mobilité'!$BH36)^(K$8204-$D$8204)/1000</f>
        <v>0</v>
      </c>
      <c r="L8293" s="210">
        <f>L8242*'Usages mobilité'!$BG36*(1+'Usages mobilité'!$BH36)^(L$8204-$D$8204)/1000</f>
        <v>0</v>
      </c>
      <c r="M8293" s="210">
        <f>M8242*'Usages mobilité'!$BG36*(1+'Usages mobilité'!$BH36)^(M$8204-$D$8204)/1000</f>
        <v>0</v>
      </c>
      <c r="N8293" s="210">
        <f>N8242*'Usages mobilité'!$BG36*(1+'Usages mobilité'!$BH36)^(N$8204-$D$8204)/1000</f>
        <v>0</v>
      </c>
      <c r="O8293" s="210">
        <f>O8242*'Usages mobilité'!$BG36*(1+'Usages mobilité'!$BH36)^(O$8204-$D$8204)/1000</f>
        <v>0</v>
      </c>
      <c r="P8293" s="210">
        <f>P8242*'Usages mobilité'!$BG36*(1+'Usages mobilité'!$BH36)^(P$8204-$D$8204)/1000</f>
        <v>0</v>
      </c>
      <c r="Q8293" s="210">
        <f>Q8242*'Usages mobilité'!$BG36*(1+'Usages mobilité'!$BH36)^(Q$8204-$D$8204)/1000</f>
        <v>0</v>
      </c>
      <c r="R8293" s="210">
        <f>R8242*'Usages mobilité'!$BG36*(1+'Usages mobilité'!$BH36)^(R$8204-$D$8204)/1000</f>
        <v>0</v>
      </c>
    </row>
    <row r="8294" spans="1:18" hidden="1" outlineLevel="2" x14ac:dyDescent="0.35">
      <c r="A8294" s="209" t="str">
        <f>'Usages mobilité'!A37</f>
        <v>Usage mobilité n°34</v>
      </c>
      <c r="B8294" s="209" t="s">
        <v>639</v>
      </c>
      <c r="C8294" s="209"/>
      <c r="D8294" s="210">
        <f>D8243*'Usages mobilité'!$BG37*(1+'Usages mobilité'!$BH37)^(D$8204-$D$8204)/1000</f>
        <v>0</v>
      </c>
      <c r="E8294" s="210">
        <f>E8243*'Usages mobilité'!$BG37*(1+'Usages mobilité'!$BH37)^(E$8204-$D$8204)/1000</f>
        <v>0</v>
      </c>
      <c r="F8294" s="210">
        <f>F8243*'Usages mobilité'!$BG37*(1+'Usages mobilité'!$BH37)^(F$8204-$D$8204)/1000</f>
        <v>0</v>
      </c>
      <c r="G8294" s="210">
        <f>G8243*'Usages mobilité'!$BG37*(1+'Usages mobilité'!$BH37)^(G$8204-$D$8204)/1000</f>
        <v>0</v>
      </c>
      <c r="H8294" s="210">
        <f>H8243*'Usages mobilité'!$BG37*(1+'Usages mobilité'!$BH37)^(H$8204-$D$8204)/1000</f>
        <v>0</v>
      </c>
      <c r="I8294" s="210">
        <f>I8243*'Usages mobilité'!$BG37*(1+'Usages mobilité'!$BH37)^(I$8204-$D$8204)/1000</f>
        <v>0</v>
      </c>
      <c r="J8294" s="210">
        <f>J8243*'Usages mobilité'!$BG37*(1+'Usages mobilité'!$BH37)^(J$8204-$D$8204)/1000</f>
        <v>0</v>
      </c>
      <c r="K8294" s="210">
        <f>K8243*'Usages mobilité'!$BG37*(1+'Usages mobilité'!$BH37)^(K$8204-$D$8204)/1000</f>
        <v>0</v>
      </c>
      <c r="L8294" s="210">
        <f>L8243*'Usages mobilité'!$BG37*(1+'Usages mobilité'!$BH37)^(L$8204-$D$8204)/1000</f>
        <v>0</v>
      </c>
      <c r="M8294" s="210">
        <f>M8243*'Usages mobilité'!$BG37*(1+'Usages mobilité'!$BH37)^(M$8204-$D$8204)/1000</f>
        <v>0</v>
      </c>
      <c r="N8294" s="210">
        <f>N8243*'Usages mobilité'!$BG37*(1+'Usages mobilité'!$BH37)^(N$8204-$D$8204)/1000</f>
        <v>0</v>
      </c>
      <c r="O8294" s="210">
        <f>O8243*'Usages mobilité'!$BG37*(1+'Usages mobilité'!$BH37)^(O$8204-$D$8204)/1000</f>
        <v>0</v>
      </c>
      <c r="P8294" s="210">
        <f>P8243*'Usages mobilité'!$BG37*(1+'Usages mobilité'!$BH37)^(P$8204-$D$8204)/1000</f>
        <v>0</v>
      </c>
      <c r="Q8294" s="210">
        <f>Q8243*'Usages mobilité'!$BG37*(1+'Usages mobilité'!$BH37)^(Q$8204-$D$8204)/1000</f>
        <v>0</v>
      </c>
      <c r="R8294" s="210">
        <f>R8243*'Usages mobilité'!$BG37*(1+'Usages mobilité'!$BH37)^(R$8204-$D$8204)/1000</f>
        <v>0</v>
      </c>
    </row>
    <row r="8295" spans="1:18" hidden="1" outlineLevel="2" x14ac:dyDescent="0.35">
      <c r="A8295" s="209" t="str">
        <f>'Usages mobilité'!A38</f>
        <v>Usage mobilité n°35</v>
      </c>
      <c r="B8295" s="209" t="s">
        <v>639</v>
      </c>
      <c r="C8295" s="209"/>
      <c r="D8295" s="210">
        <f>D8244*'Usages mobilité'!$BG38*(1+'Usages mobilité'!$BH38)^(D$8204-$D$8204)/1000</f>
        <v>0</v>
      </c>
      <c r="E8295" s="210">
        <f>E8244*'Usages mobilité'!$BG38*(1+'Usages mobilité'!$BH38)^(E$8204-$D$8204)/1000</f>
        <v>0</v>
      </c>
      <c r="F8295" s="210">
        <f>F8244*'Usages mobilité'!$BG38*(1+'Usages mobilité'!$BH38)^(F$8204-$D$8204)/1000</f>
        <v>0</v>
      </c>
      <c r="G8295" s="210">
        <f>G8244*'Usages mobilité'!$BG38*(1+'Usages mobilité'!$BH38)^(G$8204-$D$8204)/1000</f>
        <v>0</v>
      </c>
      <c r="H8295" s="210">
        <f>H8244*'Usages mobilité'!$BG38*(1+'Usages mobilité'!$BH38)^(H$8204-$D$8204)/1000</f>
        <v>0</v>
      </c>
      <c r="I8295" s="210">
        <f>I8244*'Usages mobilité'!$BG38*(1+'Usages mobilité'!$BH38)^(I$8204-$D$8204)/1000</f>
        <v>0</v>
      </c>
      <c r="J8295" s="210">
        <f>J8244*'Usages mobilité'!$BG38*(1+'Usages mobilité'!$BH38)^(J$8204-$D$8204)/1000</f>
        <v>0</v>
      </c>
      <c r="K8295" s="210">
        <f>K8244*'Usages mobilité'!$BG38*(1+'Usages mobilité'!$BH38)^(K$8204-$D$8204)/1000</f>
        <v>0</v>
      </c>
      <c r="L8295" s="210">
        <f>L8244*'Usages mobilité'!$BG38*(1+'Usages mobilité'!$BH38)^(L$8204-$D$8204)/1000</f>
        <v>0</v>
      </c>
      <c r="M8295" s="210">
        <f>M8244*'Usages mobilité'!$BG38*(1+'Usages mobilité'!$BH38)^(M$8204-$D$8204)/1000</f>
        <v>0</v>
      </c>
      <c r="N8295" s="210">
        <f>N8244*'Usages mobilité'!$BG38*(1+'Usages mobilité'!$BH38)^(N$8204-$D$8204)/1000</f>
        <v>0</v>
      </c>
      <c r="O8295" s="210">
        <f>O8244*'Usages mobilité'!$BG38*(1+'Usages mobilité'!$BH38)^(O$8204-$D$8204)/1000</f>
        <v>0</v>
      </c>
      <c r="P8295" s="210">
        <f>P8244*'Usages mobilité'!$BG38*(1+'Usages mobilité'!$BH38)^(P$8204-$D$8204)/1000</f>
        <v>0</v>
      </c>
      <c r="Q8295" s="210">
        <f>Q8244*'Usages mobilité'!$BG38*(1+'Usages mobilité'!$BH38)^(Q$8204-$D$8204)/1000</f>
        <v>0</v>
      </c>
      <c r="R8295" s="210">
        <f>R8244*'Usages mobilité'!$BG38*(1+'Usages mobilité'!$BH38)^(R$8204-$D$8204)/1000</f>
        <v>0</v>
      </c>
    </row>
    <row r="8296" spans="1:18" hidden="1" outlineLevel="2" x14ac:dyDescent="0.35">
      <c r="A8296" s="209" t="str">
        <f>'Usages mobilité'!A39</f>
        <v>Usage mobilité n°36</v>
      </c>
      <c r="B8296" s="209" t="s">
        <v>639</v>
      </c>
      <c r="C8296" s="209"/>
      <c r="D8296" s="210">
        <f>D8245*'Usages mobilité'!$BG39*(1+'Usages mobilité'!$BH39)^(D$8204-$D$8204)/1000</f>
        <v>0</v>
      </c>
      <c r="E8296" s="210">
        <f>E8245*'Usages mobilité'!$BG39*(1+'Usages mobilité'!$BH39)^(E$8204-$D$8204)/1000</f>
        <v>0</v>
      </c>
      <c r="F8296" s="210">
        <f>F8245*'Usages mobilité'!$BG39*(1+'Usages mobilité'!$BH39)^(F$8204-$D$8204)/1000</f>
        <v>0</v>
      </c>
      <c r="G8296" s="210">
        <f>G8245*'Usages mobilité'!$BG39*(1+'Usages mobilité'!$BH39)^(G$8204-$D$8204)/1000</f>
        <v>0</v>
      </c>
      <c r="H8296" s="210">
        <f>H8245*'Usages mobilité'!$BG39*(1+'Usages mobilité'!$BH39)^(H$8204-$D$8204)/1000</f>
        <v>0</v>
      </c>
      <c r="I8296" s="210">
        <f>I8245*'Usages mobilité'!$BG39*(1+'Usages mobilité'!$BH39)^(I$8204-$D$8204)/1000</f>
        <v>0</v>
      </c>
      <c r="J8296" s="210">
        <f>J8245*'Usages mobilité'!$BG39*(1+'Usages mobilité'!$BH39)^(J$8204-$D$8204)/1000</f>
        <v>0</v>
      </c>
      <c r="K8296" s="210">
        <f>K8245*'Usages mobilité'!$BG39*(1+'Usages mobilité'!$BH39)^(K$8204-$D$8204)/1000</f>
        <v>0</v>
      </c>
      <c r="L8296" s="210">
        <f>L8245*'Usages mobilité'!$BG39*(1+'Usages mobilité'!$BH39)^(L$8204-$D$8204)/1000</f>
        <v>0</v>
      </c>
      <c r="M8296" s="210">
        <f>M8245*'Usages mobilité'!$BG39*(1+'Usages mobilité'!$BH39)^(M$8204-$D$8204)/1000</f>
        <v>0</v>
      </c>
      <c r="N8296" s="210">
        <f>N8245*'Usages mobilité'!$BG39*(1+'Usages mobilité'!$BH39)^(N$8204-$D$8204)/1000</f>
        <v>0</v>
      </c>
      <c r="O8296" s="210">
        <f>O8245*'Usages mobilité'!$BG39*(1+'Usages mobilité'!$BH39)^(O$8204-$D$8204)/1000</f>
        <v>0</v>
      </c>
      <c r="P8296" s="210">
        <f>P8245*'Usages mobilité'!$BG39*(1+'Usages mobilité'!$BH39)^(P$8204-$D$8204)/1000</f>
        <v>0</v>
      </c>
      <c r="Q8296" s="210">
        <f>Q8245*'Usages mobilité'!$BG39*(1+'Usages mobilité'!$BH39)^(Q$8204-$D$8204)/1000</f>
        <v>0</v>
      </c>
      <c r="R8296" s="210">
        <f>R8245*'Usages mobilité'!$BG39*(1+'Usages mobilité'!$BH39)^(R$8204-$D$8204)/1000</f>
        <v>0</v>
      </c>
    </row>
    <row r="8297" spans="1:18" hidden="1" outlineLevel="2" x14ac:dyDescent="0.35">
      <c r="A8297" s="209" t="str">
        <f>'Usages mobilité'!A40</f>
        <v>Usage mobilité n°37</v>
      </c>
      <c r="B8297" s="209" t="s">
        <v>639</v>
      </c>
      <c r="C8297" s="209"/>
      <c r="D8297" s="210">
        <f>D8246*'Usages mobilité'!$BG40*(1+'Usages mobilité'!$BH40)^(D$8204-$D$8204)/1000</f>
        <v>0</v>
      </c>
      <c r="E8297" s="210">
        <f>E8246*'Usages mobilité'!$BG40*(1+'Usages mobilité'!$BH40)^(E$8204-$D$8204)/1000</f>
        <v>0</v>
      </c>
      <c r="F8297" s="210">
        <f>F8246*'Usages mobilité'!$BG40*(1+'Usages mobilité'!$BH40)^(F$8204-$D$8204)/1000</f>
        <v>0</v>
      </c>
      <c r="G8297" s="210">
        <f>G8246*'Usages mobilité'!$BG40*(1+'Usages mobilité'!$BH40)^(G$8204-$D$8204)/1000</f>
        <v>0</v>
      </c>
      <c r="H8297" s="210">
        <f>H8246*'Usages mobilité'!$BG40*(1+'Usages mobilité'!$BH40)^(H$8204-$D$8204)/1000</f>
        <v>0</v>
      </c>
      <c r="I8297" s="210">
        <f>I8246*'Usages mobilité'!$BG40*(1+'Usages mobilité'!$BH40)^(I$8204-$D$8204)/1000</f>
        <v>0</v>
      </c>
      <c r="J8297" s="210">
        <f>J8246*'Usages mobilité'!$BG40*(1+'Usages mobilité'!$BH40)^(J$8204-$D$8204)/1000</f>
        <v>0</v>
      </c>
      <c r="K8297" s="210">
        <f>K8246*'Usages mobilité'!$BG40*(1+'Usages mobilité'!$BH40)^(K$8204-$D$8204)/1000</f>
        <v>0</v>
      </c>
      <c r="L8297" s="210">
        <f>L8246*'Usages mobilité'!$BG40*(1+'Usages mobilité'!$BH40)^(L$8204-$D$8204)/1000</f>
        <v>0</v>
      </c>
      <c r="M8297" s="210">
        <f>M8246*'Usages mobilité'!$BG40*(1+'Usages mobilité'!$BH40)^(M$8204-$D$8204)/1000</f>
        <v>0</v>
      </c>
      <c r="N8297" s="210">
        <f>N8246*'Usages mobilité'!$BG40*(1+'Usages mobilité'!$BH40)^(N$8204-$D$8204)/1000</f>
        <v>0</v>
      </c>
      <c r="O8297" s="210">
        <f>O8246*'Usages mobilité'!$BG40*(1+'Usages mobilité'!$BH40)^(O$8204-$D$8204)/1000</f>
        <v>0</v>
      </c>
      <c r="P8297" s="210">
        <f>P8246*'Usages mobilité'!$BG40*(1+'Usages mobilité'!$BH40)^(P$8204-$D$8204)/1000</f>
        <v>0</v>
      </c>
      <c r="Q8297" s="210">
        <f>Q8246*'Usages mobilité'!$BG40*(1+'Usages mobilité'!$BH40)^(Q$8204-$D$8204)/1000</f>
        <v>0</v>
      </c>
      <c r="R8297" s="210">
        <f>R8246*'Usages mobilité'!$BG40*(1+'Usages mobilité'!$BH40)^(R$8204-$D$8204)/1000</f>
        <v>0</v>
      </c>
    </row>
    <row r="8298" spans="1:18" hidden="1" outlineLevel="2" x14ac:dyDescent="0.35">
      <c r="A8298" s="209" t="str">
        <f>'Usages mobilité'!A41</f>
        <v>Usage mobilité n°38</v>
      </c>
      <c r="B8298" s="209" t="s">
        <v>639</v>
      </c>
      <c r="C8298" s="209"/>
      <c r="D8298" s="210">
        <f>D8247*'Usages mobilité'!$BG41*(1+'Usages mobilité'!$BH41)^(D$8204-$D$8204)/1000</f>
        <v>0</v>
      </c>
      <c r="E8298" s="210">
        <f>E8247*'Usages mobilité'!$BG41*(1+'Usages mobilité'!$BH41)^(E$8204-$D$8204)/1000</f>
        <v>0</v>
      </c>
      <c r="F8298" s="210">
        <f>F8247*'Usages mobilité'!$BG41*(1+'Usages mobilité'!$BH41)^(F$8204-$D$8204)/1000</f>
        <v>0</v>
      </c>
      <c r="G8298" s="210">
        <f>G8247*'Usages mobilité'!$BG41*(1+'Usages mobilité'!$BH41)^(G$8204-$D$8204)/1000</f>
        <v>0</v>
      </c>
      <c r="H8298" s="210">
        <f>H8247*'Usages mobilité'!$BG41*(1+'Usages mobilité'!$BH41)^(H$8204-$D$8204)/1000</f>
        <v>0</v>
      </c>
      <c r="I8298" s="210">
        <f>I8247*'Usages mobilité'!$BG41*(1+'Usages mobilité'!$BH41)^(I$8204-$D$8204)/1000</f>
        <v>0</v>
      </c>
      <c r="J8298" s="210">
        <f>J8247*'Usages mobilité'!$BG41*(1+'Usages mobilité'!$BH41)^(J$8204-$D$8204)/1000</f>
        <v>0</v>
      </c>
      <c r="K8298" s="210">
        <f>K8247*'Usages mobilité'!$BG41*(1+'Usages mobilité'!$BH41)^(K$8204-$D$8204)/1000</f>
        <v>0</v>
      </c>
      <c r="L8298" s="210">
        <f>L8247*'Usages mobilité'!$BG41*(1+'Usages mobilité'!$BH41)^(L$8204-$D$8204)/1000</f>
        <v>0</v>
      </c>
      <c r="M8298" s="210">
        <f>M8247*'Usages mobilité'!$BG41*(1+'Usages mobilité'!$BH41)^(M$8204-$D$8204)/1000</f>
        <v>0</v>
      </c>
      <c r="N8298" s="210">
        <f>N8247*'Usages mobilité'!$BG41*(1+'Usages mobilité'!$BH41)^(N$8204-$D$8204)/1000</f>
        <v>0</v>
      </c>
      <c r="O8298" s="210">
        <f>O8247*'Usages mobilité'!$BG41*(1+'Usages mobilité'!$BH41)^(O$8204-$D$8204)/1000</f>
        <v>0</v>
      </c>
      <c r="P8298" s="210">
        <f>P8247*'Usages mobilité'!$BG41*(1+'Usages mobilité'!$BH41)^(P$8204-$D$8204)/1000</f>
        <v>0</v>
      </c>
      <c r="Q8298" s="210">
        <f>Q8247*'Usages mobilité'!$BG41*(1+'Usages mobilité'!$BH41)^(Q$8204-$D$8204)/1000</f>
        <v>0</v>
      </c>
      <c r="R8298" s="210">
        <f>R8247*'Usages mobilité'!$BG41*(1+'Usages mobilité'!$BH41)^(R$8204-$D$8204)/1000</f>
        <v>0</v>
      </c>
    </row>
    <row r="8299" spans="1:18" hidden="1" outlineLevel="2" x14ac:dyDescent="0.35">
      <c r="A8299" s="209" t="str">
        <f>'Usages mobilité'!A42</f>
        <v>Usage mobilité n°39</v>
      </c>
      <c r="B8299" s="209" t="s">
        <v>639</v>
      </c>
      <c r="C8299" s="209"/>
      <c r="D8299" s="210">
        <f>D8248*'Usages mobilité'!$BG42*(1+'Usages mobilité'!$BH42)^(D$8204-$D$8204)/1000</f>
        <v>0</v>
      </c>
      <c r="E8299" s="210">
        <f>E8248*'Usages mobilité'!$BG42*(1+'Usages mobilité'!$BH42)^(E$8204-$D$8204)/1000</f>
        <v>0</v>
      </c>
      <c r="F8299" s="210">
        <f>F8248*'Usages mobilité'!$BG42*(1+'Usages mobilité'!$BH42)^(F$8204-$D$8204)/1000</f>
        <v>0</v>
      </c>
      <c r="G8299" s="210">
        <f>G8248*'Usages mobilité'!$BG42*(1+'Usages mobilité'!$BH42)^(G$8204-$D$8204)/1000</f>
        <v>0</v>
      </c>
      <c r="H8299" s="210">
        <f>H8248*'Usages mobilité'!$BG42*(1+'Usages mobilité'!$BH42)^(H$8204-$D$8204)/1000</f>
        <v>0</v>
      </c>
      <c r="I8299" s="210">
        <f>I8248*'Usages mobilité'!$BG42*(1+'Usages mobilité'!$BH42)^(I$8204-$D$8204)/1000</f>
        <v>0</v>
      </c>
      <c r="J8299" s="210">
        <f>J8248*'Usages mobilité'!$BG42*(1+'Usages mobilité'!$BH42)^(J$8204-$D$8204)/1000</f>
        <v>0</v>
      </c>
      <c r="K8299" s="210">
        <f>K8248*'Usages mobilité'!$BG42*(1+'Usages mobilité'!$BH42)^(K$8204-$D$8204)/1000</f>
        <v>0</v>
      </c>
      <c r="L8299" s="210">
        <f>L8248*'Usages mobilité'!$BG42*(1+'Usages mobilité'!$BH42)^(L$8204-$D$8204)/1000</f>
        <v>0</v>
      </c>
      <c r="M8299" s="210">
        <f>M8248*'Usages mobilité'!$BG42*(1+'Usages mobilité'!$BH42)^(M$8204-$D$8204)/1000</f>
        <v>0</v>
      </c>
      <c r="N8299" s="210">
        <f>N8248*'Usages mobilité'!$BG42*(1+'Usages mobilité'!$BH42)^(N$8204-$D$8204)/1000</f>
        <v>0</v>
      </c>
      <c r="O8299" s="210">
        <f>O8248*'Usages mobilité'!$BG42*(1+'Usages mobilité'!$BH42)^(O$8204-$D$8204)/1000</f>
        <v>0</v>
      </c>
      <c r="P8299" s="210">
        <f>P8248*'Usages mobilité'!$BG42*(1+'Usages mobilité'!$BH42)^(P$8204-$D$8204)/1000</f>
        <v>0</v>
      </c>
      <c r="Q8299" s="210">
        <f>Q8248*'Usages mobilité'!$BG42*(1+'Usages mobilité'!$BH42)^(Q$8204-$D$8204)/1000</f>
        <v>0</v>
      </c>
      <c r="R8299" s="210">
        <f>R8248*'Usages mobilité'!$BG42*(1+'Usages mobilité'!$BH42)^(R$8204-$D$8204)/1000</f>
        <v>0</v>
      </c>
    </row>
    <row r="8300" spans="1:18" hidden="1" outlineLevel="2" x14ac:dyDescent="0.35">
      <c r="A8300" s="209" t="str">
        <f>'Usages mobilité'!A43</f>
        <v>Usage mobilité n°40</v>
      </c>
      <c r="B8300" s="209" t="s">
        <v>639</v>
      </c>
      <c r="C8300" s="209"/>
      <c r="D8300" s="210">
        <f>D8249*'Usages mobilité'!$BG43*(1+'Usages mobilité'!$BH43)^(D$8204-$D$8204)/1000</f>
        <v>0</v>
      </c>
      <c r="E8300" s="210">
        <f>E8249*'Usages mobilité'!$BG43*(1+'Usages mobilité'!$BH43)^(E$8204-$D$8204)/1000</f>
        <v>0</v>
      </c>
      <c r="F8300" s="210">
        <f>F8249*'Usages mobilité'!$BG43*(1+'Usages mobilité'!$BH43)^(F$8204-$D$8204)/1000</f>
        <v>0</v>
      </c>
      <c r="G8300" s="210">
        <f>G8249*'Usages mobilité'!$BG43*(1+'Usages mobilité'!$BH43)^(G$8204-$D$8204)/1000</f>
        <v>0</v>
      </c>
      <c r="H8300" s="210">
        <f>H8249*'Usages mobilité'!$BG43*(1+'Usages mobilité'!$BH43)^(H$8204-$D$8204)/1000</f>
        <v>0</v>
      </c>
      <c r="I8300" s="210">
        <f>I8249*'Usages mobilité'!$BG43*(1+'Usages mobilité'!$BH43)^(I$8204-$D$8204)/1000</f>
        <v>0</v>
      </c>
      <c r="J8300" s="210">
        <f>J8249*'Usages mobilité'!$BG43*(1+'Usages mobilité'!$BH43)^(J$8204-$D$8204)/1000</f>
        <v>0</v>
      </c>
      <c r="K8300" s="210">
        <f>K8249*'Usages mobilité'!$BG43*(1+'Usages mobilité'!$BH43)^(K$8204-$D$8204)/1000</f>
        <v>0</v>
      </c>
      <c r="L8300" s="210">
        <f>L8249*'Usages mobilité'!$BG43*(1+'Usages mobilité'!$BH43)^(L$8204-$D$8204)/1000</f>
        <v>0</v>
      </c>
      <c r="M8300" s="210">
        <f>M8249*'Usages mobilité'!$BG43*(1+'Usages mobilité'!$BH43)^(M$8204-$D$8204)/1000</f>
        <v>0</v>
      </c>
      <c r="N8300" s="210">
        <f>N8249*'Usages mobilité'!$BG43*(1+'Usages mobilité'!$BH43)^(N$8204-$D$8204)/1000</f>
        <v>0</v>
      </c>
      <c r="O8300" s="210">
        <f>O8249*'Usages mobilité'!$BG43*(1+'Usages mobilité'!$BH43)^(O$8204-$D$8204)/1000</f>
        <v>0</v>
      </c>
      <c r="P8300" s="210">
        <f>P8249*'Usages mobilité'!$BG43*(1+'Usages mobilité'!$BH43)^(P$8204-$D$8204)/1000</f>
        <v>0</v>
      </c>
      <c r="Q8300" s="210">
        <f>Q8249*'Usages mobilité'!$BG43*(1+'Usages mobilité'!$BH43)^(Q$8204-$D$8204)/1000</f>
        <v>0</v>
      </c>
      <c r="R8300" s="210">
        <f>R8249*'Usages mobilité'!$BG43*(1+'Usages mobilité'!$BH43)^(R$8204-$D$8204)/1000</f>
        <v>0</v>
      </c>
    </row>
    <row r="8301" spans="1:18" hidden="1" outlineLevel="2" x14ac:dyDescent="0.35">
      <c r="A8301" s="209" t="str">
        <f>'Usages mobilité'!A44</f>
        <v>Usage mobilité n°41</v>
      </c>
      <c r="B8301" s="209" t="s">
        <v>639</v>
      </c>
      <c r="C8301" s="209"/>
      <c r="D8301" s="210">
        <f>D8250*'Usages mobilité'!$BG44*(1+'Usages mobilité'!$BH44)^(D$8204-$D$8204)/1000</f>
        <v>0</v>
      </c>
      <c r="E8301" s="210">
        <f>E8250*'Usages mobilité'!$BG44*(1+'Usages mobilité'!$BH44)^(E$8204-$D$8204)/1000</f>
        <v>0</v>
      </c>
      <c r="F8301" s="210">
        <f>F8250*'Usages mobilité'!$BG44*(1+'Usages mobilité'!$BH44)^(F$8204-$D$8204)/1000</f>
        <v>0</v>
      </c>
      <c r="G8301" s="210">
        <f>G8250*'Usages mobilité'!$BG44*(1+'Usages mobilité'!$BH44)^(G$8204-$D$8204)/1000</f>
        <v>0</v>
      </c>
      <c r="H8301" s="210">
        <f>H8250*'Usages mobilité'!$BG44*(1+'Usages mobilité'!$BH44)^(H$8204-$D$8204)/1000</f>
        <v>0</v>
      </c>
      <c r="I8301" s="210">
        <f>I8250*'Usages mobilité'!$BG44*(1+'Usages mobilité'!$BH44)^(I$8204-$D$8204)/1000</f>
        <v>0</v>
      </c>
      <c r="J8301" s="210">
        <f>J8250*'Usages mobilité'!$BG44*(1+'Usages mobilité'!$BH44)^(J$8204-$D$8204)/1000</f>
        <v>0</v>
      </c>
      <c r="K8301" s="210">
        <f>K8250*'Usages mobilité'!$BG44*(1+'Usages mobilité'!$BH44)^(K$8204-$D$8204)/1000</f>
        <v>0</v>
      </c>
      <c r="L8301" s="210">
        <f>L8250*'Usages mobilité'!$BG44*(1+'Usages mobilité'!$BH44)^(L$8204-$D$8204)/1000</f>
        <v>0</v>
      </c>
      <c r="M8301" s="210">
        <f>M8250*'Usages mobilité'!$BG44*(1+'Usages mobilité'!$BH44)^(M$8204-$D$8204)/1000</f>
        <v>0</v>
      </c>
      <c r="N8301" s="210">
        <f>N8250*'Usages mobilité'!$BG44*(1+'Usages mobilité'!$BH44)^(N$8204-$D$8204)/1000</f>
        <v>0</v>
      </c>
      <c r="O8301" s="210">
        <f>O8250*'Usages mobilité'!$BG44*(1+'Usages mobilité'!$BH44)^(O$8204-$D$8204)/1000</f>
        <v>0</v>
      </c>
      <c r="P8301" s="210">
        <f>P8250*'Usages mobilité'!$BG44*(1+'Usages mobilité'!$BH44)^(P$8204-$D$8204)/1000</f>
        <v>0</v>
      </c>
      <c r="Q8301" s="210">
        <f>Q8250*'Usages mobilité'!$BG44*(1+'Usages mobilité'!$BH44)^(Q$8204-$D$8204)/1000</f>
        <v>0</v>
      </c>
      <c r="R8301" s="210">
        <f>R8250*'Usages mobilité'!$BG44*(1+'Usages mobilité'!$BH44)^(R$8204-$D$8204)/1000</f>
        <v>0</v>
      </c>
    </row>
    <row r="8302" spans="1:18" hidden="1" outlineLevel="2" x14ac:dyDescent="0.35">
      <c r="A8302" s="209" t="str">
        <f>'Usages mobilité'!A45</f>
        <v>Usage mobilité n°42</v>
      </c>
      <c r="B8302" s="209" t="s">
        <v>639</v>
      </c>
      <c r="C8302" s="209"/>
      <c r="D8302" s="210">
        <f>D8251*'Usages mobilité'!$BG45*(1+'Usages mobilité'!$BH45)^(D$8204-$D$8204)/1000</f>
        <v>0</v>
      </c>
      <c r="E8302" s="210">
        <f>E8251*'Usages mobilité'!$BG45*(1+'Usages mobilité'!$BH45)^(E$8204-$D$8204)/1000</f>
        <v>0</v>
      </c>
      <c r="F8302" s="210">
        <f>F8251*'Usages mobilité'!$BG45*(1+'Usages mobilité'!$BH45)^(F$8204-$D$8204)/1000</f>
        <v>0</v>
      </c>
      <c r="G8302" s="210">
        <f>G8251*'Usages mobilité'!$BG45*(1+'Usages mobilité'!$BH45)^(G$8204-$D$8204)/1000</f>
        <v>0</v>
      </c>
      <c r="H8302" s="210">
        <f>H8251*'Usages mobilité'!$BG45*(1+'Usages mobilité'!$BH45)^(H$8204-$D$8204)/1000</f>
        <v>0</v>
      </c>
      <c r="I8302" s="210">
        <f>I8251*'Usages mobilité'!$BG45*(1+'Usages mobilité'!$BH45)^(I$8204-$D$8204)/1000</f>
        <v>0</v>
      </c>
      <c r="J8302" s="210">
        <f>J8251*'Usages mobilité'!$BG45*(1+'Usages mobilité'!$BH45)^(J$8204-$D$8204)/1000</f>
        <v>0</v>
      </c>
      <c r="K8302" s="210">
        <f>K8251*'Usages mobilité'!$BG45*(1+'Usages mobilité'!$BH45)^(K$8204-$D$8204)/1000</f>
        <v>0</v>
      </c>
      <c r="L8302" s="210">
        <f>L8251*'Usages mobilité'!$BG45*(1+'Usages mobilité'!$BH45)^(L$8204-$D$8204)/1000</f>
        <v>0</v>
      </c>
      <c r="M8302" s="210">
        <f>M8251*'Usages mobilité'!$BG45*(1+'Usages mobilité'!$BH45)^(M$8204-$D$8204)/1000</f>
        <v>0</v>
      </c>
      <c r="N8302" s="210">
        <f>N8251*'Usages mobilité'!$BG45*(1+'Usages mobilité'!$BH45)^(N$8204-$D$8204)/1000</f>
        <v>0</v>
      </c>
      <c r="O8302" s="210">
        <f>O8251*'Usages mobilité'!$BG45*(1+'Usages mobilité'!$BH45)^(O$8204-$D$8204)/1000</f>
        <v>0</v>
      </c>
      <c r="P8302" s="210">
        <f>P8251*'Usages mobilité'!$BG45*(1+'Usages mobilité'!$BH45)^(P$8204-$D$8204)/1000</f>
        <v>0</v>
      </c>
      <c r="Q8302" s="210">
        <f>Q8251*'Usages mobilité'!$BG45*(1+'Usages mobilité'!$BH45)^(Q$8204-$D$8204)/1000</f>
        <v>0</v>
      </c>
      <c r="R8302" s="210">
        <f>R8251*'Usages mobilité'!$BG45*(1+'Usages mobilité'!$BH45)^(R$8204-$D$8204)/1000</f>
        <v>0</v>
      </c>
    </row>
    <row r="8303" spans="1:18" hidden="1" outlineLevel="2" x14ac:dyDescent="0.35">
      <c r="A8303" s="209" t="str">
        <f>'Usages mobilité'!A46</f>
        <v>Usage mobilité n°43</v>
      </c>
      <c r="B8303" s="209" t="s">
        <v>639</v>
      </c>
      <c r="C8303" s="209"/>
      <c r="D8303" s="210">
        <f>D8252*'Usages mobilité'!$BG46*(1+'Usages mobilité'!$BH46)^(D$8204-$D$8204)/1000</f>
        <v>0</v>
      </c>
      <c r="E8303" s="210">
        <f>E8252*'Usages mobilité'!$BG46*(1+'Usages mobilité'!$BH46)^(E$8204-$D$8204)/1000</f>
        <v>0</v>
      </c>
      <c r="F8303" s="210">
        <f>F8252*'Usages mobilité'!$BG46*(1+'Usages mobilité'!$BH46)^(F$8204-$D$8204)/1000</f>
        <v>0</v>
      </c>
      <c r="G8303" s="210">
        <f>G8252*'Usages mobilité'!$BG46*(1+'Usages mobilité'!$BH46)^(G$8204-$D$8204)/1000</f>
        <v>0</v>
      </c>
      <c r="H8303" s="210">
        <f>H8252*'Usages mobilité'!$BG46*(1+'Usages mobilité'!$BH46)^(H$8204-$D$8204)/1000</f>
        <v>0</v>
      </c>
      <c r="I8303" s="210">
        <f>I8252*'Usages mobilité'!$BG46*(1+'Usages mobilité'!$BH46)^(I$8204-$D$8204)/1000</f>
        <v>0</v>
      </c>
      <c r="J8303" s="210">
        <f>J8252*'Usages mobilité'!$BG46*(1+'Usages mobilité'!$BH46)^(J$8204-$D$8204)/1000</f>
        <v>0</v>
      </c>
      <c r="K8303" s="210">
        <f>K8252*'Usages mobilité'!$BG46*(1+'Usages mobilité'!$BH46)^(K$8204-$D$8204)/1000</f>
        <v>0</v>
      </c>
      <c r="L8303" s="210">
        <f>L8252*'Usages mobilité'!$BG46*(1+'Usages mobilité'!$BH46)^(L$8204-$D$8204)/1000</f>
        <v>0</v>
      </c>
      <c r="M8303" s="210">
        <f>M8252*'Usages mobilité'!$BG46*(1+'Usages mobilité'!$BH46)^(M$8204-$D$8204)/1000</f>
        <v>0</v>
      </c>
      <c r="N8303" s="210">
        <f>N8252*'Usages mobilité'!$BG46*(1+'Usages mobilité'!$BH46)^(N$8204-$D$8204)/1000</f>
        <v>0</v>
      </c>
      <c r="O8303" s="210">
        <f>O8252*'Usages mobilité'!$BG46*(1+'Usages mobilité'!$BH46)^(O$8204-$D$8204)/1000</f>
        <v>0</v>
      </c>
      <c r="P8303" s="210">
        <f>P8252*'Usages mobilité'!$BG46*(1+'Usages mobilité'!$BH46)^(P$8204-$D$8204)/1000</f>
        <v>0</v>
      </c>
      <c r="Q8303" s="210">
        <f>Q8252*'Usages mobilité'!$BG46*(1+'Usages mobilité'!$BH46)^(Q$8204-$D$8204)/1000</f>
        <v>0</v>
      </c>
      <c r="R8303" s="210">
        <f>R8252*'Usages mobilité'!$BG46*(1+'Usages mobilité'!$BH46)^(R$8204-$D$8204)/1000</f>
        <v>0</v>
      </c>
    </row>
    <row r="8304" spans="1:18" hidden="1" outlineLevel="2" x14ac:dyDescent="0.35">
      <c r="A8304" s="209" t="str">
        <f>'Usages mobilité'!A47</f>
        <v>Usage mobilité n°44</v>
      </c>
      <c r="B8304" s="209" t="s">
        <v>639</v>
      </c>
      <c r="C8304" s="209"/>
      <c r="D8304" s="210">
        <f>D8253*'Usages mobilité'!$BG47*(1+'Usages mobilité'!$BH47)^(D$8204-$D$8204)/1000</f>
        <v>0</v>
      </c>
      <c r="E8304" s="210">
        <f>E8253*'Usages mobilité'!$BG47*(1+'Usages mobilité'!$BH47)^(E$8204-$D$8204)/1000</f>
        <v>0</v>
      </c>
      <c r="F8304" s="210">
        <f>F8253*'Usages mobilité'!$BG47*(1+'Usages mobilité'!$BH47)^(F$8204-$D$8204)/1000</f>
        <v>0</v>
      </c>
      <c r="G8304" s="210">
        <f>G8253*'Usages mobilité'!$BG47*(1+'Usages mobilité'!$BH47)^(G$8204-$D$8204)/1000</f>
        <v>0</v>
      </c>
      <c r="H8304" s="210">
        <f>H8253*'Usages mobilité'!$BG47*(1+'Usages mobilité'!$BH47)^(H$8204-$D$8204)/1000</f>
        <v>0</v>
      </c>
      <c r="I8304" s="210">
        <f>I8253*'Usages mobilité'!$BG47*(1+'Usages mobilité'!$BH47)^(I$8204-$D$8204)/1000</f>
        <v>0</v>
      </c>
      <c r="J8304" s="210">
        <f>J8253*'Usages mobilité'!$BG47*(1+'Usages mobilité'!$BH47)^(J$8204-$D$8204)/1000</f>
        <v>0</v>
      </c>
      <c r="K8304" s="210">
        <f>K8253*'Usages mobilité'!$BG47*(1+'Usages mobilité'!$BH47)^(K$8204-$D$8204)/1000</f>
        <v>0</v>
      </c>
      <c r="L8304" s="210">
        <f>L8253*'Usages mobilité'!$BG47*(1+'Usages mobilité'!$BH47)^(L$8204-$D$8204)/1000</f>
        <v>0</v>
      </c>
      <c r="M8304" s="210">
        <f>M8253*'Usages mobilité'!$BG47*(1+'Usages mobilité'!$BH47)^(M$8204-$D$8204)/1000</f>
        <v>0</v>
      </c>
      <c r="N8304" s="210">
        <f>N8253*'Usages mobilité'!$BG47*(1+'Usages mobilité'!$BH47)^(N$8204-$D$8204)/1000</f>
        <v>0</v>
      </c>
      <c r="O8304" s="210">
        <f>O8253*'Usages mobilité'!$BG47*(1+'Usages mobilité'!$BH47)^(O$8204-$D$8204)/1000</f>
        <v>0</v>
      </c>
      <c r="P8304" s="210">
        <f>P8253*'Usages mobilité'!$BG47*(1+'Usages mobilité'!$BH47)^(P$8204-$D$8204)/1000</f>
        <v>0</v>
      </c>
      <c r="Q8304" s="210">
        <f>Q8253*'Usages mobilité'!$BG47*(1+'Usages mobilité'!$BH47)^(Q$8204-$D$8204)/1000</f>
        <v>0</v>
      </c>
      <c r="R8304" s="210">
        <f>R8253*'Usages mobilité'!$BG47*(1+'Usages mobilité'!$BH47)^(R$8204-$D$8204)/1000</f>
        <v>0</v>
      </c>
    </row>
    <row r="8305" spans="1:18" hidden="1" outlineLevel="2" x14ac:dyDescent="0.35">
      <c r="A8305" s="209" t="str">
        <f>'Usages mobilité'!A48</f>
        <v>Usage mobilité n°45</v>
      </c>
      <c r="B8305" s="209" t="s">
        <v>639</v>
      </c>
      <c r="C8305" s="209"/>
      <c r="D8305" s="210">
        <f>D8254*'Usages mobilité'!$BG48*(1+'Usages mobilité'!$BH48)^(D$8204-$D$8204)/1000</f>
        <v>0</v>
      </c>
      <c r="E8305" s="210">
        <f>E8254*'Usages mobilité'!$BG48*(1+'Usages mobilité'!$BH48)^(E$8204-$D$8204)/1000</f>
        <v>0</v>
      </c>
      <c r="F8305" s="210">
        <f>F8254*'Usages mobilité'!$BG48*(1+'Usages mobilité'!$BH48)^(F$8204-$D$8204)/1000</f>
        <v>0</v>
      </c>
      <c r="G8305" s="210">
        <f>G8254*'Usages mobilité'!$BG48*(1+'Usages mobilité'!$BH48)^(G$8204-$D$8204)/1000</f>
        <v>0</v>
      </c>
      <c r="H8305" s="210">
        <f>H8254*'Usages mobilité'!$BG48*(1+'Usages mobilité'!$BH48)^(H$8204-$D$8204)/1000</f>
        <v>0</v>
      </c>
      <c r="I8305" s="210">
        <f>I8254*'Usages mobilité'!$BG48*(1+'Usages mobilité'!$BH48)^(I$8204-$D$8204)/1000</f>
        <v>0</v>
      </c>
      <c r="J8305" s="210">
        <f>J8254*'Usages mobilité'!$BG48*(1+'Usages mobilité'!$BH48)^(J$8204-$D$8204)/1000</f>
        <v>0</v>
      </c>
      <c r="K8305" s="210">
        <f>K8254*'Usages mobilité'!$BG48*(1+'Usages mobilité'!$BH48)^(K$8204-$D$8204)/1000</f>
        <v>0</v>
      </c>
      <c r="L8305" s="210">
        <f>L8254*'Usages mobilité'!$BG48*(1+'Usages mobilité'!$BH48)^(L$8204-$D$8204)/1000</f>
        <v>0</v>
      </c>
      <c r="M8305" s="210">
        <f>M8254*'Usages mobilité'!$BG48*(1+'Usages mobilité'!$BH48)^(M$8204-$D$8204)/1000</f>
        <v>0</v>
      </c>
      <c r="N8305" s="210">
        <f>N8254*'Usages mobilité'!$BG48*(1+'Usages mobilité'!$BH48)^(N$8204-$D$8204)/1000</f>
        <v>0</v>
      </c>
      <c r="O8305" s="210">
        <f>O8254*'Usages mobilité'!$BG48*(1+'Usages mobilité'!$BH48)^(O$8204-$D$8204)/1000</f>
        <v>0</v>
      </c>
      <c r="P8305" s="210">
        <f>P8254*'Usages mobilité'!$BG48*(1+'Usages mobilité'!$BH48)^(P$8204-$D$8204)/1000</f>
        <v>0</v>
      </c>
      <c r="Q8305" s="210">
        <f>Q8254*'Usages mobilité'!$BG48*(1+'Usages mobilité'!$BH48)^(Q$8204-$D$8204)/1000</f>
        <v>0</v>
      </c>
      <c r="R8305" s="210">
        <f>R8254*'Usages mobilité'!$BG48*(1+'Usages mobilité'!$BH48)^(R$8204-$D$8204)/1000</f>
        <v>0</v>
      </c>
    </row>
    <row r="8306" spans="1:18" hidden="1" outlineLevel="2" x14ac:dyDescent="0.35">
      <c r="A8306" s="209" t="str">
        <f>'Usages mobilité'!A49</f>
        <v>Usage mobilité n°46</v>
      </c>
      <c r="B8306" s="209" t="s">
        <v>639</v>
      </c>
      <c r="C8306" s="209"/>
      <c r="D8306" s="210">
        <f>D8255*'Usages mobilité'!$BG49*(1+'Usages mobilité'!$BH49)^(D$8204-$D$8204)/1000</f>
        <v>0</v>
      </c>
      <c r="E8306" s="210">
        <f>E8255*'Usages mobilité'!$BG49*(1+'Usages mobilité'!$BH49)^(E$8204-$D$8204)/1000</f>
        <v>0</v>
      </c>
      <c r="F8306" s="210">
        <f>F8255*'Usages mobilité'!$BG49*(1+'Usages mobilité'!$BH49)^(F$8204-$D$8204)/1000</f>
        <v>0</v>
      </c>
      <c r="G8306" s="210">
        <f>G8255*'Usages mobilité'!$BG49*(1+'Usages mobilité'!$BH49)^(G$8204-$D$8204)/1000</f>
        <v>0</v>
      </c>
      <c r="H8306" s="210">
        <f>H8255*'Usages mobilité'!$BG49*(1+'Usages mobilité'!$BH49)^(H$8204-$D$8204)/1000</f>
        <v>0</v>
      </c>
      <c r="I8306" s="210">
        <f>I8255*'Usages mobilité'!$BG49*(1+'Usages mobilité'!$BH49)^(I$8204-$D$8204)/1000</f>
        <v>0</v>
      </c>
      <c r="J8306" s="210">
        <f>J8255*'Usages mobilité'!$BG49*(1+'Usages mobilité'!$BH49)^(J$8204-$D$8204)/1000</f>
        <v>0</v>
      </c>
      <c r="K8306" s="210">
        <f>K8255*'Usages mobilité'!$BG49*(1+'Usages mobilité'!$BH49)^(K$8204-$D$8204)/1000</f>
        <v>0</v>
      </c>
      <c r="L8306" s="210">
        <f>L8255*'Usages mobilité'!$BG49*(1+'Usages mobilité'!$BH49)^(L$8204-$D$8204)/1000</f>
        <v>0</v>
      </c>
      <c r="M8306" s="210">
        <f>M8255*'Usages mobilité'!$BG49*(1+'Usages mobilité'!$BH49)^(M$8204-$D$8204)/1000</f>
        <v>0</v>
      </c>
      <c r="N8306" s="210">
        <f>N8255*'Usages mobilité'!$BG49*(1+'Usages mobilité'!$BH49)^(N$8204-$D$8204)/1000</f>
        <v>0</v>
      </c>
      <c r="O8306" s="210">
        <f>O8255*'Usages mobilité'!$BG49*(1+'Usages mobilité'!$BH49)^(O$8204-$D$8204)/1000</f>
        <v>0</v>
      </c>
      <c r="P8306" s="210">
        <f>P8255*'Usages mobilité'!$BG49*(1+'Usages mobilité'!$BH49)^(P$8204-$D$8204)/1000</f>
        <v>0</v>
      </c>
      <c r="Q8306" s="210">
        <f>Q8255*'Usages mobilité'!$BG49*(1+'Usages mobilité'!$BH49)^(Q$8204-$D$8204)/1000</f>
        <v>0</v>
      </c>
      <c r="R8306" s="210">
        <f>R8255*'Usages mobilité'!$BG49*(1+'Usages mobilité'!$BH49)^(R$8204-$D$8204)/1000</f>
        <v>0</v>
      </c>
    </row>
    <row r="8307" spans="1:18" hidden="1" outlineLevel="2" x14ac:dyDescent="0.35">
      <c r="A8307" s="209" t="str">
        <f>'Usages mobilité'!A50</f>
        <v>Usage mobilité n°47</v>
      </c>
      <c r="B8307" s="209" t="s">
        <v>639</v>
      </c>
      <c r="C8307" s="209"/>
      <c r="D8307" s="210">
        <f>D8256*'Usages mobilité'!$BG50*(1+'Usages mobilité'!$BH50)^(D$8204-$D$8204)/1000</f>
        <v>0</v>
      </c>
      <c r="E8307" s="210">
        <f>E8256*'Usages mobilité'!$BG50*(1+'Usages mobilité'!$BH50)^(E$8204-$D$8204)/1000</f>
        <v>0</v>
      </c>
      <c r="F8307" s="210">
        <f>F8256*'Usages mobilité'!$BG50*(1+'Usages mobilité'!$BH50)^(F$8204-$D$8204)/1000</f>
        <v>0</v>
      </c>
      <c r="G8307" s="210">
        <f>G8256*'Usages mobilité'!$BG50*(1+'Usages mobilité'!$BH50)^(G$8204-$D$8204)/1000</f>
        <v>0</v>
      </c>
      <c r="H8307" s="210">
        <f>H8256*'Usages mobilité'!$BG50*(1+'Usages mobilité'!$BH50)^(H$8204-$D$8204)/1000</f>
        <v>0</v>
      </c>
      <c r="I8307" s="210">
        <f>I8256*'Usages mobilité'!$BG50*(1+'Usages mobilité'!$BH50)^(I$8204-$D$8204)/1000</f>
        <v>0</v>
      </c>
      <c r="J8307" s="210">
        <f>J8256*'Usages mobilité'!$BG50*(1+'Usages mobilité'!$BH50)^(J$8204-$D$8204)/1000</f>
        <v>0</v>
      </c>
      <c r="K8307" s="210">
        <f>K8256*'Usages mobilité'!$BG50*(1+'Usages mobilité'!$BH50)^(K$8204-$D$8204)/1000</f>
        <v>0</v>
      </c>
      <c r="L8307" s="210">
        <f>L8256*'Usages mobilité'!$BG50*(1+'Usages mobilité'!$BH50)^(L$8204-$D$8204)/1000</f>
        <v>0</v>
      </c>
      <c r="M8307" s="210">
        <f>M8256*'Usages mobilité'!$BG50*(1+'Usages mobilité'!$BH50)^(M$8204-$D$8204)/1000</f>
        <v>0</v>
      </c>
      <c r="N8307" s="210">
        <f>N8256*'Usages mobilité'!$BG50*(1+'Usages mobilité'!$BH50)^(N$8204-$D$8204)/1000</f>
        <v>0</v>
      </c>
      <c r="O8307" s="210">
        <f>O8256*'Usages mobilité'!$BG50*(1+'Usages mobilité'!$BH50)^(O$8204-$D$8204)/1000</f>
        <v>0</v>
      </c>
      <c r="P8307" s="210">
        <f>P8256*'Usages mobilité'!$BG50*(1+'Usages mobilité'!$BH50)^(P$8204-$D$8204)/1000</f>
        <v>0</v>
      </c>
      <c r="Q8307" s="210">
        <f>Q8256*'Usages mobilité'!$BG50*(1+'Usages mobilité'!$BH50)^(Q$8204-$D$8204)/1000</f>
        <v>0</v>
      </c>
      <c r="R8307" s="210">
        <f>R8256*'Usages mobilité'!$BG50*(1+'Usages mobilité'!$BH50)^(R$8204-$D$8204)/1000</f>
        <v>0</v>
      </c>
    </row>
    <row r="8308" spans="1:18" hidden="1" outlineLevel="2" x14ac:dyDescent="0.35">
      <c r="A8308" s="209" t="str">
        <f>'Usages mobilité'!A51</f>
        <v>Usage mobilité n°48</v>
      </c>
      <c r="B8308" s="209" t="s">
        <v>639</v>
      </c>
      <c r="C8308" s="209"/>
      <c r="D8308" s="210">
        <f>D8257*'Usages mobilité'!$BG51*(1+'Usages mobilité'!$BH51)^(D$8204-$D$8204)/1000</f>
        <v>0</v>
      </c>
      <c r="E8308" s="210">
        <f>E8257*'Usages mobilité'!$BG51*(1+'Usages mobilité'!$BH51)^(E$8204-$D$8204)/1000</f>
        <v>0</v>
      </c>
      <c r="F8308" s="210">
        <f>F8257*'Usages mobilité'!$BG51*(1+'Usages mobilité'!$BH51)^(F$8204-$D$8204)/1000</f>
        <v>0</v>
      </c>
      <c r="G8308" s="210">
        <f>G8257*'Usages mobilité'!$BG51*(1+'Usages mobilité'!$BH51)^(G$8204-$D$8204)/1000</f>
        <v>0</v>
      </c>
      <c r="H8308" s="210">
        <f>H8257*'Usages mobilité'!$BG51*(1+'Usages mobilité'!$BH51)^(H$8204-$D$8204)/1000</f>
        <v>0</v>
      </c>
      <c r="I8308" s="210">
        <f>I8257*'Usages mobilité'!$BG51*(1+'Usages mobilité'!$BH51)^(I$8204-$D$8204)/1000</f>
        <v>0</v>
      </c>
      <c r="J8308" s="210">
        <f>J8257*'Usages mobilité'!$BG51*(1+'Usages mobilité'!$BH51)^(J$8204-$D$8204)/1000</f>
        <v>0</v>
      </c>
      <c r="K8308" s="210">
        <f>K8257*'Usages mobilité'!$BG51*(1+'Usages mobilité'!$BH51)^(K$8204-$D$8204)/1000</f>
        <v>0</v>
      </c>
      <c r="L8308" s="210">
        <f>L8257*'Usages mobilité'!$BG51*(1+'Usages mobilité'!$BH51)^(L$8204-$D$8204)/1000</f>
        <v>0</v>
      </c>
      <c r="M8308" s="210">
        <f>M8257*'Usages mobilité'!$BG51*(1+'Usages mobilité'!$BH51)^(M$8204-$D$8204)/1000</f>
        <v>0</v>
      </c>
      <c r="N8308" s="210">
        <f>N8257*'Usages mobilité'!$BG51*(1+'Usages mobilité'!$BH51)^(N$8204-$D$8204)/1000</f>
        <v>0</v>
      </c>
      <c r="O8308" s="210">
        <f>O8257*'Usages mobilité'!$BG51*(1+'Usages mobilité'!$BH51)^(O$8204-$D$8204)/1000</f>
        <v>0</v>
      </c>
      <c r="P8308" s="210">
        <f>P8257*'Usages mobilité'!$BG51*(1+'Usages mobilité'!$BH51)^(P$8204-$D$8204)/1000</f>
        <v>0</v>
      </c>
      <c r="Q8308" s="210">
        <f>Q8257*'Usages mobilité'!$BG51*(1+'Usages mobilité'!$BH51)^(Q$8204-$D$8204)/1000</f>
        <v>0</v>
      </c>
      <c r="R8308" s="210">
        <f>R8257*'Usages mobilité'!$BG51*(1+'Usages mobilité'!$BH51)^(R$8204-$D$8204)/1000</f>
        <v>0</v>
      </c>
    </row>
    <row r="8309" spans="1:18" hidden="1" outlineLevel="2" x14ac:dyDescent="0.35">
      <c r="A8309" s="209" t="str">
        <f>'Usages mobilité'!A52</f>
        <v>Usage mobilité n°49</v>
      </c>
      <c r="B8309" s="209" t="s">
        <v>639</v>
      </c>
      <c r="C8309" s="209"/>
      <c r="D8309" s="210">
        <f>D8258*'Usages mobilité'!$BG52*(1+'Usages mobilité'!$BH52)^(D$8204-$D$8204)/1000</f>
        <v>0</v>
      </c>
      <c r="E8309" s="210">
        <f>E8258*'Usages mobilité'!$BG52*(1+'Usages mobilité'!$BH52)^(E$8204-$D$8204)/1000</f>
        <v>0</v>
      </c>
      <c r="F8309" s="210">
        <f>F8258*'Usages mobilité'!$BG52*(1+'Usages mobilité'!$BH52)^(F$8204-$D$8204)/1000</f>
        <v>0</v>
      </c>
      <c r="G8309" s="210">
        <f>G8258*'Usages mobilité'!$BG52*(1+'Usages mobilité'!$BH52)^(G$8204-$D$8204)/1000</f>
        <v>0</v>
      </c>
      <c r="H8309" s="210">
        <f>H8258*'Usages mobilité'!$BG52*(1+'Usages mobilité'!$BH52)^(H$8204-$D$8204)/1000</f>
        <v>0</v>
      </c>
      <c r="I8309" s="210">
        <f>I8258*'Usages mobilité'!$BG52*(1+'Usages mobilité'!$BH52)^(I$8204-$D$8204)/1000</f>
        <v>0</v>
      </c>
      <c r="J8309" s="210">
        <f>J8258*'Usages mobilité'!$BG52*(1+'Usages mobilité'!$BH52)^(J$8204-$D$8204)/1000</f>
        <v>0</v>
      </c>
      <c r="K8309" s="210">
        <f>K8258*'Usages mobilité'!$BG52*(1+'Usages mobilité'!$BH52)^(K$8204-$D$8204)/1000</f>
        <v>0</v>
      </c>
      <c r="L8309" s="210">
        <f>L8258*'Usages mobilité'!$BG52*(1+'Usages mobilité'!$BH52)^(L$8204-$D$8204)/1000</f>
        <v>0</v>
      </c>
      <c r="M8309" s="210">
        <f>M8258*'Usages mobilité'!$BG52*(1+'Usages mobilité'!$BH52)^(M$8204-$D$8204)/1000</f>
        <v>0</v>
      </c>
      <c r="N8309" s="210">
        <f>N8258*'Usages mobilité'!$BG52*(1+'Usages mobilité'!$BH52)^(N$8204-$D$8204)/1000</f>
        <v>0</v>
      </c>
      <c r="O8309" s="210">
        <f>O8258*'Usages mobilité'!$BG52*(1+'Usages mobilité'!$BH52)^(O$8204-$D$8204)/1000</f>
        <v>0</v>
      </c>
      <c r="P8309" s="210">
        <f>P8258*'Usages mobilité'!$BG52*(1+'Usages mobilité'!$BH52)^(P$8204-$D$8204)/1000</f>
        <v>0</v>
      </c>
      <c r="Q8309" s="210">
        <f>Q8258*'Usages mobilité'!$BG52*(1+'Usages mobilité'!$BH52)^(Q$8204-$D$8204)/1000</f>
        <v>0</v>
      </c>
      <c r="R8309" s="210">
        <f>R8258*'Usages mobilité'!$BG52*(1+'Usages mobilité'!$BH52)^(R$8204-$D$8204)/1000</f>
        <v>0</v>
      </c>
    </row>
    <row r="8310" spans="1:18" hidden="1" outlineLevel="2" x14ac:dyDescent="0.35">
      <c r="A8310" s="209" t="str">
        <f>'Usages mobilité'!A53</f>
        <v>Usage mobilité n°50</v>
      </c>
      <c r="B8310" s="209" t="s">
        <v>639</v>
      </c>
      <c r="C8310" s="209"/>
      <c r="D8310" s="210">
        <f>D8259*'Usages mobilité'!$BG53*(1+'Usages mobilité'!$BH53)^(D$8204-$D$8204)/1000</f>
        <v>0</v>
      </c>
      <c r="E8310" s="210">
        <f>E8259*'Usages mobilité'!$BG53*(1+'Usages mobilité'!$BH53)^(E$8204-$D$8204)/1000</f>
        <v>0</v>
      </c>
      <c r="F8310" s="210">
        <f>F8259*'Usages mobilité'!$BG53*(1+'Usages mobilité'!$BH53)^(F$8204-$D$8204)/1000</f>
        <v>0</v>
      </c>
      <c r="G8310" s="210">
        <f>G8259*'Usages mobilité'!$BG53*(1+'Usages mobilité'!$BH53)^(G$8204-$D$8204)/1000</f>
        <v>0</v>
      </c>
      <c r="H8310" s="210">
        <f>H8259*'Usages mobilité'!$BG53*(1+'Usages mobilité'!$BH53)^(H$8204-$D$8204)/1000</f>
        <v>0</v>
      </c>
      <c r="I8310" s="210">
        <f>I8259*'Usages mobilité'!$BG53*(1+'Usages mobilité'!$BH53)^(I$8204-$D$8204)/1000</f>
        <v>0</v>
      </c>
      <c r="J8310" s="210">
        <f>J8259*'Usages mobilité'!$BG53*(1+'Usages mobilité'!$BH53)^(J$8204-$D$8204)/1000</f>
        <v>0</v>
      </c>
      <c r="K8310" s="210">
        <f>K8259*'Usages mobilité'!$BG53*(1+'Usages mobilité'!$BH53)^(K$8204-$D$8204)/1000</f>
        <v>0</v>
      </c>
      <c r="L8310" s="210">
        <f>L8259*'Usages mobilité'!$BG53*(1+'Usages mobilité'!$BH53)^(L$8204-$D$8204)/1000</f>
        <v>0</v>
      </c>
      <c r="M8310" s="210">
        <f>M8259*'Usages mobilité'!$BG53*(1+'Usages mobilité'!$BH53)^(M$8204-$D$8204)/1000</f>
        <v>0</v>
      </c>
      <c r="N8310" s="210">
        <f>N8259*'Usages mobilité'!$BG53*(1+'Usages mobilité'!$BH53)^(N$8204-$D$8204)/1000</f>
        <v>0</v>
      </c>
      <c r="O8310" s="210">
        <f>O8259*'Usages mobilité'!$BG53*(1+'Usages mobilité'!$BH53)^(O$8204-$D$8204)/1000</f>
        <v>0</v>
      </c>
      <c r="P8310" s="210">
        <f>P8259*'Usages mobilité'!$BG53*(1+'Usages mobilité'!$BH53)^(P$8204-$D$8204)/1000</f>
        <v>0</v>
      </c>
      <c r="Q8310" s="210">
        <f>Q8259*'Usages mobilité'!$BG53*(1+'Usages mobilité'!$BH53)^(Q$8204-$D$8204)/1000</f>
        <v>0</v>
      </c>
      <c r="R8310" s="210">
        <f>R8259*'Usages mobilité'!$BG53*(1+'Usages mobilité'!$BH53)^(R$8204-$D$8204)/1000</f>
        <v>0</v>
      </c>
    </row>
    <row r="8311" spans="1:18" hidden="1" outlineLevel="1" collapsed="1" x14ac:dyDescent="0.35">
      <c r="A8311" s="209" t="s">
        <v>644</v>
      </c>
      <c r="B8311" s="209"/>
      <c r="C8311" s="209"/>
      <c r="D8311" s="210">
        <f t="shared" ref="D8311:R8311" si="729">SUM(D8261:D8310)</f>
        <v>0</v>
      </c>
      <c r="E8311" s="210">
        <f t="shared" si="729"/>
        <v>0</v>
      </c>
      <c r="F8311" s="210">
        <f t="shared" si="729"/>
        <v>0</v>
      </c>
      <c r="G8311" s="210">
        <f t="shared" si="729"/>
        <v>0</v>
      </c>
      <c r="H8311" s="210">
        <f t="shared" si="729"/>
        <v>0</v>
      </c>
      <c r="I8311" s="210">
        <f t="shared" si="729"/>
        <v>0</v>
      </c>
      <c r="J8311" s="210">
        <f t="shared" si="729"/>
        <v>0</v>
      </c>
      <c r="K8311" s="210">
        <f t="shared" si="729"/>
        <v>0</v>
      </c>
      <c r="L8311" s="210">
        <f t="shared" si="729"/>
        <v>0</v>
      </c>
      <c r="M8311" s="210">
        <f t="shared" si="729"/>
        <v>0</v>
      </c>
      <c r="N8311" s="210">
        <f t="shared" si="729"/>
        <v>0</v>
      </c>
      <c r="O8311" s="210">
        <f t="shared" si="729"/>
        <v>0</v>
      </c>
      <c r="P8311" s="210">
        <f t="shared" si="729"/>
        <v>0</v>
      </c>
      <c r="Q8311" s="210">
        <f t="shared" si="729"/>
        <v>0</v>
      </c>
      <c r="R8311" s="210">
        <f t="shared" si="729"/>
        <v>0</v>
      </c>
    </row>
    <row r="8312" spans="1:18" hidden="1" outlineLevel="1" x14ac:dyDescent="0.35">
      <c r="A8312" s="43" t="s">
        <v>645</v>
      </c>
      <c r="B8312" s="43"/>
      <c r="C8312" s="43"/>
      <c r="D8312" s="231"/>
      <c r="E8312" s="231"/>
      <c r="F8312" s="231"/>
      <c r="G8312" s="231"/>
      <c r="H8312" s="231"/>
      <c r="I8312" s="231"/>
      <c r="J8312" s="231"/>
      <c r="K8312" s="231"/>
      <c r="L8312" s="231"/>
      <c r="M8312" s="231"/>
      <c r="N8312" s="231"/>
      <c r="O8312" s="231"/>
      <c r="P8312" s="231"/>
      <c r="Q8312" s="231"/>
      <c r="R8312" s="231"/>
    </row>
    <row r="8313" spans="1:18" hidden="1" outlineLevel="1" x14ac:dyDescent="0.35">
      <c r="A8313" s="43" t="s">
        <v>646</v>
      </c>
      <c r="B8313" s="43"/>
      <c r="C8313" s="43"/>
      <c r="D8313" s="231"/>
      <c r="E8313" s="231"/>
      <c r="F8313" s="231"/>
      <c r="G8313" s="231"/>
      <c r="H8313" s="231"/>
      <c r="I8313" s="231"/>
      <c r="J8313" s="231"/>
      <c r="K8313" s="231"/>
      <c r="L8313" s="231"/>
      <c r="M8313" s="231"/>
      <c r="N8313" s="231"/>
      <c r="O8313" s="231"/>
      <c r="P8313" s="231"/>
      <c r="Q8313" s="231"/>
      <c r="R8313" s="231"/>
    </row>
    <row r="8314" spans="1:18" hidden="1" outlineLevel="1" x14ac:dyDescent="0.35">
      <c r="A8314" s="43" t="s">
        <v>647</v>
      </c>
      <c r="B8314" s="43"/>
      <c r="C8314" s="43"/>
      <c r="D8314" s="210">
        <f t="shared" ref="D8314:R8314" si="730">D8311+D8313</f>
        <v>0</v>
      </c>
      <c r="E8314" s="210">
        <f t="shared" si="730"/>
        <v>0</v>
      </c>
      <c r="F8314" s="210">
        <f t="shared" si="730"/>
        <v>0</v>
      </c>
      <c r="G8314" s="210">
        <f t="shared" si="730"/>
        <v>0</v>
      </c>
      <c r="H8314" s="210">
        <f t="shared" si="730"/>
        <v>0</v>
      </c>
      <c r="I8314" s="210">
        <f t="shared" si="730"/>
        <v>0</v>
      </c>
      <c r="J8314" s="210">
        <f t="shared" si="730"/>
        <v>0</v>
      </c>
      <c r="K8314" s="210">
        <f t="shared" si="730"/>
        <v>0</v>
      </c>
      <c r="L8314" s="210">
        <f t="shared" si="730"/>
        <v>0</v>
      </c>
      <c r="M8314" s="210">
        <f t="shared" si="730"/>
        <v>0</v>
      </c>
      <c r="N8314" s="210">
        <f t="shared" si="730"/>
        <v>0</v>
      </c>
      <c r="O8314" s="210">
        <f t="shared" si="730"/>
        <v>0</v>
      </c>
      <c r="P8314" s="210">
        <f t="shared" si="730"/>
        <v>0</v>
      </c>
      <c r="Q8314" s="210">
        <f t="shared" si="730"/>
        <v>0</v>
      </c>
      <c r="R8314" s="210">
        <f t="shared" si="730"/>
        <v>0</v>
      </c>
    </row>
    <row r="8315" spans="1:18" hidden="1" outlineLevel="1" x14ac:dyDescent="0.35"/>
    <row r="8316" spans="1:18" hidden="1" outlineLevel="1" x14ac:dyDescent="0.35">
      <c r="A8316" s="273" t="s">
        <v>648</v>
      </c>
      <c r="B8316" s="212" t="s">
        <v>649</v>
      </c>
      <c r="C8316" s="43"/>
      <c r="D8316" s="231">
        <v>10000</v>
      </c>
      <c r="E8316" s="231"/>
      <c r="F8316" s="231"/>
      <c r="G8316" s="231"/>
      <c r="H8316" s="231"/>
      <c r="I8316" s="231"/>
      <c r="J8316" s="231"/>
      <c r="K8316" s="231"/>
      <c r="L8316" s="231"/>
      <c r="M8316" s="231"/>
      <c r="N8316" s="231"/>
      <c r="O8316" s="231"/>
      <c r="P8316" s="231"/>
      <c r="Q8316" s="231"/>
      <c r="R8316" s="231"/>
    </row>
    <row r="8317" spans="1:18" hidden="1" outlineLevel="1" x14ac:dyDescent="0.35">
      <c r="A8317" s="273"/>
      <c r="B8317" s="213" t="s">
        <v>650</v>
      </c>
      <c r="C8317" s="209"/>
      <c r="D8317" s="210">
        <f>IF($B8201&lt;&gt;"",D8316*(VLOOKUP($B8201,Distribution!$H4:$Y53,18)*(1+VLOOKUP($B8201,Distribution!$H4:$Z53,19))^(D8204-$D8204))/1000,0)</f>
        <v>0</v>
      </c>
      <c r="E8317" s="210">
        <f>IF($B8201&lt;&gt;"",E8316*(VLOOKUP($B8201,Distribution!$H4:$Y53,18)*(1+VLOOKUP($B8201,Distribution!$H4:$Z53,19))^(E8204-$D8204))/1000,0)</f>
        <v>0</v>
      </c>
      <c r="F8317" s="210">
        <f>IF($B8201&lt;&gt;"",F8316*(VLOOKUP($B8201,Distribution!$H4:$Y53,18)*(1+VLOOKUP($B8201,Distribution!$H4:$Z53,19))^(F8204-$D8204))/1000,0)</f>
        <v>0</v>
      </c>
      <c r="G8317" s="210">
        <f>IF($B8201&lt;&gt;"",G8316*(VLOOKUP($B8201,Distribution!$H4:$Y53,18)*(1+VLOOKUP($B8201,Distribution!$H4:$Z53,19))^(G8204-$D8204))/1000,0)</f>
        <v>0</v>
      </c>
      <c r="H8317" s="210">
        <f>IF($B8201&lt;&gt;"",H8316*(VLOOKUP($B8201,Distribution!$H4:$Y53,18)*(1+VLOOKUP($B8201,Distribution!$H4:$Z53,19))^(H8204-$D8204))/1000,0)</f>
        <v>0</v>
      </c>
      <c r="I8317" s="210">
        <f>IF($B8201&lt;&gt;"",I8316*(VLOOKUP($B8201,Distribution!$H4:$Y53,18)*(1+VLOOKUP($B8201,Distribution!$H4:$Z53,19))^(I8204-$D8204))/1000,0)</f>
        <v>0</v>
      </c>
      <c r="J8317" s="210">
        <f>IF($B8201&lt;&gt;"",J8316*(VLOOKUP($B8201,Distribution!$H4:$Y53,18)*(1+VLOOKUP($B8201,Distribution!$H4:$Z53,19))^(J8204-$D8204))/1000,0)</f>
        <v>0</v>
      </c>
      <c r="K8317" s="210">
        <f>IF($B8201&lt;&gt;"",K8316*(VLOOKUP($B8201,Distribution!$H4:$Y53,18)*(1+VLOOKUP($B8201,Distribution!$H4:$Z53,19))^(K8204-$D8204))/1000,0)</f>
        <v>0</v>
      </c>
      <c r="L8317" s="210">
        <f>IF($B8201&lt;&gt;"",L8316*(VLOOKUP($B8201,Distribution!$H4:$Y53,18)*(1+VLOOKUP($B8201,Distribution!$H4:$Z53,19))^(L8204-$D8204))/1000,0)</f>
        <v>0</v>
      </c>
      <c r="M8317" s="210">
        <f>IF($B8201&lt;&gt;"",M8316*(VLOOKUP($B8201,Distribution!$H4:$Y53,18)*(1+VLOOKUP($B8201,Distribution!$H4:$Z53,19))^(M8204-$D8204))/1000,0)</f>
        <v>0</v>
      </c>
      <c r="N8317" s="210">
        <f>IF($B8201&lt;&gt;"",N8316*(VLOOKUP($B8201,Distribution!$H4:$Y53,18)*(1+VLOOKUP($B8201,Distribution!$H4:$Z53,19))^(N8204-$D8204))/1000,0)</f>
        <v>0</v>
      </c>
      <c r="O8317" s="210">
        <f>IF($B8201&lt;&gt;"",O8316*(VLOOKUP($B8201,Distribution!$H4:$Y53,18)*(1+VLOOKUP($B8201,Distribution!$H4:$Z53,19))^(O8204-$D8204))/1000,0)</f>
        <v>0</v>
      </c>
      <c r="P8317" s="210">
        <f>IF($B8201&lt;&gt;"",P8316*(VLOOKUP($B8201,Distribution!$H4:$Y53,18)*(1+VLOOKUP($B8201,Distribution!$H4:$Z53,19))^(P8204-$D8204))/1000,0)</f>
        <v>0</v>
      </c>
      <c r="Q8317" s="210">
        <f>IF($B8201&lt;&gt;"",Q8316*(VLOOKUP($B8201,Distribution!$H4:$Y53,18)*(1+VLOOKUP($B8201,Distribution!$H4:$Z53,19))^(Q8204-$D8204))/1000,0)</f>
        <v>0</v>
      </c>
      <c r="R8317" s="210">
        <f>IF($B8201&lt;&gt;"",R8316*(VLOOKUP($B8201,Distribution!$H4:$Y53,18)*(1+VLOOKUP($B8201,Distribution!$H4:$Z53,19))^(R8204-$D8204))/1000,0)</f>
        <v>0</v>
      </c>
    </row>
    <row r="8318" spans="1:18" hidden="1" outlineLevel="1" x14ac:dyDescent="0.35">
      <c r="A8318" s="273" t="s">
        <v>664</v>
      </c>
      <c r="B8318" s="212" t="s">
        <v>665</v>
      </c>
      <c r="C8318" s="43"/>
      <c r="D8318" s="231"/>
      <c r="E8318" s="231"/>
      <c r="F8318" s="231"/>
      <c r="G8318" s="231"/>
      <c r="H8318" s="231"/>
      <c r="I8318" s="231"/>
      <c r="J8318" s="231"/>
      <c r="K8318" s="231"/>
      <c r="L8318" s="231"/>
      <c r="M8318" s="231"/>
      <c r="N8318" s="231"/>
      <c r="O8318" s="231"/>
      <c r="P8318" s="231"/>
      <c r="Q8318" s="231"/>
      <c r="R8318" s="231"/>
    </row>
    <row r="8319" spans="1:18" hidden="1" outlineLevel="1" x14ac:dyDescent="0.35">
      <c r="A8319" s="273"/>
      <c r="B8319" s="212" t="s">
        <v>650</v>
      </c>
      <c r="C8319" s="43"/>
      <c r="D8319" s="231"/>
      <c r="E8319" s="231"/>
      <c r="F8319" s="231"/>
      <c r="G8319" s="231"/>
      <c r="H8319" s="231"/>
      <c r="I8319" s="231"/>
      <c r="J8319" s="231"/>
      <c r="K8319" s="231"/>
      <c r="L8319" s="231"/>
      <c r="M8319" s="231"/>
      <c r="N8319" s="231"/>
      <c r="O8319" s="231"/>
      <c r="P8319" s="231"/>
      <c r="Q8319" s="231"/>
      <c r="R8319" s="231"/>
    </row>
    <row r="8320" spans="1:18" hidden="1" outlineLevel="1" x14ac:dyDescent="0.35">
      <c r="A8320" s="212" t="s">
        <v>653</v>
      </c>
      <c r="B8320" s="212"/>
      <c r="C8320" s="43"/>
      <c r="D8320" s="231"/>
      <c r="E8320" s="231"/>
      <c r="F8320" s="231"/>
      <c r="G8320" s="231"/>
      <c r="H8320" s="231"/>
      <c r="I8320" s="231"/>
      <c r="J8320" s="231"/>
      <c r="K8320" s="231"/>
      <c r="L8320" s="231"/>
      <c r="M8320" s="231"/>
      <c r="N8320" s="231"/>
      <c r="O8320" s="231"/>
      <c r="P8320" s="231"/>
      <c r="Q8320" s="231"/>
      <c r="R8320" s="231"/>
    </row>
    <row r="8321" spans="1:18" hidden="1" outlineLevel="1" x14ac:dyDescent="0.35">
      <c r="A8321" s="212" t="s">
        <v>654</v>
      </c>
      <c r="B8321" s="212"/>
      <c r="C8321" s="43"/>
      <c r="D8321" s="231"/>
      <c r="E8321" s="231"/>
      <c r="F8321" s="231"/>
      <c r="G8321" s="231"/>
      <c r="H8321" s="231"/>
      <c r="I8321" s="231"/>
      <c r="J8321" s="231"/>
      <c r="K8321" s="231"/>
      <c r="L8321" s="231"/>
      <c r="M8321" s="231"/>
      <c r="N8321" s="231"/>
      <c r="O8321" s="231"/>
      <c r="P8321" s="231"/>
      <c r="Q8321" s="231"/>
      <c r="R8321" s="231"/>
    </row>
    <row r="8322" spans="1:18" hidden="1" outlineLevel="1" x14ac:dyDescent="0.35">
      <c r="A8322" s="211" t="s">
        <v>655</v>
      </c>
      <c r="B8322" s="211"/>
      <c r="C8322" s="209"/>
      <c r="D8322" s="210">
        <f t="shared" ref="D8322:R8322" si="731">D8317+D8319+D8320+D8321</f>
        <v>0</v>
      </c>
      <c r="E8322" s="210">
        <f t="shared" si="731"/>
        <v>0</v>
      </c>
      <c r="F8322" s="210">
        <f t="shared" si="731"/>
        <v>0</v>
      </c>
      <c r="G8322" s="210">
        <f t="shared" si="731"/>
        <v>0</v>
      </c>
      <c r="H8322" s="210">
        <f t="shared" si="731"/>
        <v>0</v>
      </c>
      <c r="I8322" s="210">
        <f t="shared" si="731"/>
        <v>0</v>
      </c>
      <c r="J8322" s="210">
        <f t="shared" si="731"/>
        <v>0</v>
      </c>
      <c r="K8322" s="210">
        <f t="shared" si="731"/>
        <v>0</v>
      </c>
      <c r="L8322" s="210">
        <f t="shared" si="731"/>
        <v>0</v>
      </c>
      <c r="M8322" s="210">
        <f t="shared" si="731"/>
        <v>0</v>
      </c>
      <c r="N8322" s="210">
        <f t="shared" si="731"/>
        <v>0</v>
      </c>
      <c r="O8322" s="210">
        <f t="shared" si="731"/>
        <v>0</v>
      </c>
      <c r="P8322" s="210">
        <f t="shared" si="731"/>
        <v>0</v>
      </c>
      <c r="Q8322" s="210">
        <f t="shared" si="731"/>
        <v>0</v>
      </c>
      <c r="R8322" s="210">
        <f t="shared" si="731"/>
        <v>0</v>
      </c>
    </row>
    <row r="8323" spans="1:18" hidden="1" outlineLevel="1" x14ac:dyDescent="0.35"/>
    <row r="8324" spans="1:18" hidden="1" outlineLevel="1" x14ac:dyDescent="0.35">
      <c r="A8324" s="209" t="s">
        <v>656</v>
      </c>
      <c r="B8324" s="209"/>
      <c r="C8324" s="209"/>
      <c r="D8324" s="210">
        <f t="shared" ref="D8324:R8324" si="732">D8314-D8322</f>
        <v>0</v>
      </c>
      <c r="E8324" s="210">
        <f t="shared" si="732"/>
        <v>0</v>
      </c>
      <c r="F8324" s="210">
        <f t="shared" si="732"/>
        <v>0</v>
      </c>
      <c r="G8324" s="210">
        <f t="shared" si="732"/>
        <v>0</v>
      </c>
      <c r="H8324" s="210">
        <f t="shared" si="732"/>
        <v>0</v>
      </c>
      <c r="I8324" s="210">
        <f t="shared" si="732"/>
        <v>0</v>
      </c>
      <c r="J8324" s="210">
        <f t="shared" si="732"/>
        <v>0</v>
      </c>
      <c r="K8324" s="210">
        <f t="shared" si="732"/>
        <v>0</v>
      </c>
      <c r="L8324" s="210">
        <f t="shared" si="732"/>
        <v>0</v>
      </c>
      <c r="M8324" s="210">
        <f t="shared" si="732"/>
        <v>0</v>
      </c>
      <c r="N8324" s="210">
        <f t="shared" si="732"/>
        <v>0</v>
      </c>
      <c r="O8324" s="210">
        <f t="shared" si="732"/>
        <v>0</v>
      </c>
      <c r="P8324" s="210">
        <f t="shared" si="732"/>
        <v>0</v>
      </c>
      <c r="Q8324" s="210">
        <f t="shared" si="732"/>
        <v>0</v>
      </c>
      <c r="R8324" s="210">
        <f t="shared" si="732"/>
        <v>0</v>
      </c>
    </row>
    <row r="8325" spans="1:18" hidden="1" outlineLevel="1" x14ac:dyDescent="0.35"/>
    <row r="8326" spans="1:18" hidden="1" outlineLevel="1" x14ac:dyDescent="0.35">
      <c r="A8326" s="43" t="s">
        <v>657</v>
      </c>
      <c r="B8326" s="43"/>
      <c r="C8326" s="43"/>
      <c r="D8326" s="231"/>
      <c r="E8326" s="231"/>
      <c r="F8326" s="231"/>
      <c r="G8326" s="231"/>
      <c r="H8326" s="231"/>
      <c r="I8326" s="231"/>
      <c r="J8326" s="231"/>
      <c r="K8326" s="231"/>
      <c r="L8326" s="231"/>
      <c r="M8326" s="231"/>
      <c r="N8326" s="231"/>
      <c r="O8326" s="231"/>
      <c r="P8326" s="231"/>
      <c r="Q8326" s="231"/>
      <c r="R8326" s="231"/>
    </row>
    <row r="8327" spans="1:18" hidden="1" outlineLevel="1" x14ac:dyDescent="0.35"/>
    <row r="8328" spans="1:18" hidden="1" outlineLevel="1" x14ac:dyDescent="0.35">
      <c r="A8328" s="209" t="s">
        <v>658</v>
      </c>
      <c r="B8328" s="209"/>
      <c r="C8328" s="209"/>
      <c r="D8328" s="210">
        <f t="shared" ref="D8328:R8328" si="733">D8324-D8326</f>
        <v>0</v>
      </c>
      <c r="E8328" s="210">
        <f t="shared" si="733"/>
        <v>0</v>
      </c>
      <c r="F8328" s="210">
        <f t="shared" si="733"/>
        <v>0</v>
      </c>
      <c r="G8328" s="210">
        <f t="shared" si="733"/>
        <v>0</v>
      </c>
      <c r="H8328" s="210">
        <f t="shared" si="733"/>
        <v>0</v>
      </c>
      <c r="I8328" s="210">
        <f t="shared" si="733"/>
        <v>0</v>
      </c>
      <c r="J8328" s="210">
        <f t="shared" si="733"/>
        <v>0</v>
      </c>
      <c r="K8328" s="210">
        <f t="shared" si="733"/>
        <v>0</v>
      </c>
      <c r="L8328" s="210">
        <f t="shared" si="733"/>
        <v>0</v>
      </c>
      <c r="M8328" s="210">
        <f t="shared" si="733"/>
        <v>0</v>
      </c>
      <c r="N8328" s="210">
        <f t="shared" si="733"/>
        <v>0</v>
      </c>
      <c r="O8328" s="210">
        <f t="shared" si="733"/>
        <v>0</v>
      </c>
      <c r="P8328" s="210">
        <f t="shared" si="733"/>
        <v>0</v>
      </c>
      <c r="Q8328" s="210">
        <f t="shared" si="733"/>
        <v>0</v>
      </c>
      <c r="R8328" s="210">
        <f t="shared" si="733"/>
        <v>0</v>
      </c>
    </row>
    <row r="8329" spans="1:18" hidden="1" outlineLevel="1" x14ac:dyDescent="0.35">
      <c r="A8329" s="209" t="s">
        <v>659</v>
      </c>
      <c r="B8329" s="209"/>
      <c r="C8329" s="209"/>
      <c r="D8329" s="210">
        <f t="shared" ref="D8329:R8329" si="734">$B8202*D8328</f>
        <v>0</v>
      </c>
      <c r="E8329" s="210">
        <f t="shared" si="734"/>
        <v>0</v>
      </c>
      <c r="F8329" s="210">
        <f t="shared" si="734"/>
        <v>0</v>
      </c>
      <c r="G8329" s="210">
        <f t="shared" si="734"/>
        <v>0</v>
      </c>
      <c r="H8329" s="210">
        <f t="shared" si="734"/>
        <v>0</v>
      </c>
      <c r="I8329" s="210">
        <f t="shared" si="734"/>
        <v>0</v>
      </c>
      <c r="J8329" s="210">
        <f t="shared" si="734"/>
        <v>0</v>
      </c>
      <c r="K8329" s="210">
        <f t="shared" si="734"/>
        <v>0</v>
      </c>
      <c r="L8329" s="210">
        <f t="shared" si="734"/>
        <v>0</v>
      </c>
      <c r="M8329" s="210">
        <f t="shared" si="734"/>
        <v>0</v>
      </c>
      <c r="N8329" s="210">
        <f t="shared" si="734"/>
        <v>0</v>
      </c>
      <c r="O8329" s="210">
        <f t="shared" si="734"/>
        <v>0</v>
      </c>
      <c r="P8329" s="210">
        <f t="shared" si="734"/>
        <v>0</v>
      </c>
      <c r="Q8329" s="210">
        <f t="shared" si="734"/>
        <v>0</v>
      </c>
      <c r="R8329" s="210">
        <f t="shared" si="734"/>
        <v>0</v>
      </c>
    </row>
    <row r="8330" spans="1:18" hidden="1" outlineLevel="1" x14ac:dyDescent="0.35"/>
    <row r="8331" spans="1:18" hidden="1" outlineLevel="1" x14ac:dyDescent="0.35">
      <c r="A8331" s="209" t="s">
        <v>660</v>
      </c>
      <c r="B8331" s="209"/>
      <c r="C8331" s="209"/>
      <c r="D8331" s="210">
        <f t="shared" ref="D8331:R8331" si="735">D8328-D8329</f>
        <v>0</v>
      </c>
      <c r="E8331" s="210">
        <f t="shared" si="735"/>
        <v>0</v>
      </c>
      <c r="F8331" s="210">
        <f t="shared" si="735"/>
        <v>0</v>
      </c>
      <c r="G8331" s="210">
        <f t="shared" si="735"/>
        <v>0</v>
      </c>
      <c r="H8331" s="210">
        <f t="shared" si="735"/>
        <v>0</v>
      </c>
      <c r="I8331" s="210">
        <f t="shared" si="735"/>
        <v>0</v>
      </c>
      <c r="J8331" s="210">
        <f t="shared" si="735"/>
        <v>0</v>
      </c>
      <c r="K8331" s="210">
        <f t="shared" si="735"/>
        <v>0</v>
      </c>
      <c r="L8331" s="210">
        <f t="shared" si="735"/>
        <v>0</v>
      </c>
      <c r="M8331" s="210">
        <f t="shared" si="735"/>
        <v>0</v>
      </c>
      <c r="N8331" s="210">
        <f t="shared" si="735"/>
        <v>0</v>
      </c>
      <c r="O8331" s="210">
        <f t="shared" si="735"/>
        <v>0</v>
      </c>
      <c r="P8331" s="210">
        <f t="shared" si="735"/>
        <v>0</v>
      </c>
      <c r="Q8331" s="210">
        <f t="shared" si="735"/>
        <v>0</v>
      </c>
      <c r="R8331" s="210">
        <f t="shared" si="735"/>
        <v>0</v>
      </c>
    </row>
    <row r="8332" spans="1:18" hidden="1" outlineLevel="1" x14ac:dyDescent="0.35"/>
    <row r="8333" spans="1:18" hidden="1" outlineLevel="1" x14ac:dyDescent="0.35">
      <c r="A8333" s="211" t="s">
        <v>661</v>
      </c>
      <c r="B8333" s="209"/>
      <c r="C8333" s="209"/>
      <c r="D8333" s="214" t="e">
        <f>IRR(D8331:R8331)</f>
        <v>#NUM!</v>
      </c>
    </row>
    <row r="8334" spans="1:18" collapsed="1" x14ac:dyDescent="0.35"/>
  </sheetData>
  <sheetProtection algorithmName="SHA-512" hashValue="4WY2fT2Vl1uwX57RNrnAEet00iD4KHDQLUrxagEZZwJR8SoZAegxX5TpjZViSznmexiIJTVix+KTq+MXwV3vpw==" saltValue="pmAOlgNJ3n/V570CZTLhiA==" spinCount="100000" sheet="1" formatRows="0"/>
  <mergeCells count="96">
    <mergeCell ref="A8181:A8182"/>
    <mergeCell ref="A8316:A8317"/>
    <mergeCell ref="A8318:A8319"/>
    <mergeCell ref="A7795:A7796"/>
    <mergeCell ref="A7797:A7798"/>
    <mergeCell ref="A8038:A8039"/>
    <mergeCell ref="A8040:A8041"/>
    <mergeCell ref="A8179:A8180"/>
    <mergeCell ref="A7276:A7277"/>
    <mergeCell ref="A7517:A7518"/>
    <mergeCell ref="A7519:A7520"/>
    <mergeCell ref="A7658:A7659"/>
    <mergeCell ref="A7660:A7661"/>
    <mergeCell ref="A6996:A6997"/>
    <mergeCell ref="A6998:A6999"/>
    <mergeCell ref="A7137:A7138"/>
    <mergeCell ref="A7139:A7140"/>
    <mergeCell ref="A7274:A7275"/>
    <mergeCell ref="A6477:A6478"/>
    <mergeCell ref="A6616:A6617"/>
    <mergeCell ref="A6618:A6619"/>
    <mergeCell ref="A6753:A6754"/>
    <mergeCell ref="A6755:A6756"/>
    <mergeCell ref="A6095:A6096"/>
    <mergeCell ref="A6097:A6098"/>
    <mergeCell ref="A6232:A6233"/>
    <mergeCell ref="A6234:A6235"/>
    <mergeCell ref="A6475:A6476"/>
    <mergeCell ref="A5576:A5577"/>
    <mergeCell ref="A5711:A5712"/>
    <mergeCell ref="A5713:A5714"/>
    <mergeCell ref="A5954:A5955"/>
    <mergeCell ref="A5956:A5957"/>
    <mergeCell ref="A5190:A5191"/>
    <mergeCell ref="A5192:A5193"/>
    <mergeCell ref="A5433:A5434"/>
    <mergeCell ref="A5435:A5436"/>
    <mergeCell ref="A5574:A5575"/>
    <mergeCell ref="A4671:A4672"/>
    <mergeCell ref="A4912:A4913"/>
    <mergeCell ref="A4914:A4915"/>
    <mergeCell ref="A5053:A5054"/>
    <mergeCell ref="A5055:A5056"/>
    <mergeCell ref="A4391:A4392"/>
    <mergeCell ref="A4393:A4394"/>
    <mergeCell ref="A4532:A4533"/>
    <mergeCell ref="A4534:A4535"/>
    <mergeCell ref="A4669:A4670"/>
    <mergeCell ref="A3108:A3109"/>
    <mergeCell ref="A2307:A2308"/>
    <mergeCell ref="A2309:A2310"/>
    <mergeCell ref="A2448:A2449"/>
    <mergeCell ref="A2450:A2451"/>
    <mergeCell ref="A2585:A2586"/>
    <mergeCell ref="A2587:A2588"/>
    <mergeCell ref="A2828:A2829"/>
    <mergeCell ref="A2830:A2831"/>
    <mergeCell ref="A2969:A2970"/>
    <mergeCell ref="A2971:A2972"/>
    <mergeCell ref="A3106:A3107"/>
    <mergeCell ref="A4150:A4151"/>
    <mergeCell ref="A3349:A3350"/>
    <mergeCell ref="A3351:A3352"/>
    <mergeCell ref="A3490:A3491"/>
    <mergeCell ref="A3492:A3493"/>
    <mergeCell ref="A3627:A3628"/>
    <mergeCell ref="A3629:A3630"/>
    <mergeCell ref="A3870:A3871"/>
    <mergeCell ref="A3872:A3873"/>
    <mergeCell ref="A4011:A4012"/>
    <mergeCell ref="A4013:A4014"/>
    <mergeCell ref="A4148:A4149"/>
    <mergeCell ref="A2064:A2065"/>
    <mergeCell ref="A2066:A2067"/>
    <mergeCell ref="A1265:A1266"/>
    <mergeCell ref="A1267:A1268"/>
    <mergeCell ref="A1406:A1407"/>
    <mergeCell ref="A1408:A1409"/>
    <mergeCell ref="A1543:A1544"/>
    <mergeCell ref="A1545:A1546"/>
    <mergeCell ref="A1024:A1025"/>
    <mergeCell ref="A1786:A1787"/>
    <mergeCell ref="A1788:A1789"/>
    <mergeCell ref="A1927:A1928"/>
    <mergeCell ref="A1929:A1930"/>
    <mergeCell ref="A744:A745"/>
    <mergeCell ref="A746:A747"/>
    <mergeCell ref="A885:A886"/>
    <mergeCell ref="A887:A888"/>
    <mergeCell ref="A1022:A1023"/>
    <mergeCell ref="A503:A504"/>
    <mergeCell ref="A223:A224"/>
    <mergeCell ref="A225:A226"/>
    <mergeCell ref="A364:A365"/>
    <mergeCell ref="A366:A367"/>
    <mergeCell ref="A501:A502"/>
  </mergeCells>
  <dataValidations count="2">
    <dataValidation type="list" allowBlank="1" showInputMessage="1" showErrorMessage="1" sqref="B4 B386 B525 B907 B1046 B1428 B1567 B1949 B2088 B2470 B2609 B2991 B3130 B3512 B3651 B4033 B4172 B4554 B4693 B5075 B5214 B5596 B5735 B6117 B6256 B6638 B6777 B7159 B7298 B7680 B7819 B8201" xr:uid="{C0E31892-58CF-47A5-B717-3D83089F114D}">
      <formula1>Unité_de_distribution</formula1>
    </dataValidation>
    <dataValidation type="list" allowBlank="1" showInputMessage="1" showErrorMessage="1" sqref="B3 B245 B524 B766 B1045 B1287 B1566 B1808 B2087 B2329 B2608 B2850 B3129 B3371 B3650 B3892 B4171 B4413 B4692 B4934 B5213 B5455 B5734 B5976 B6255 B6497 B6776 B7018 B7297 B7539 B7818 B8060" xr:uid="{9B7419F8-DACE-46A5-96A1-ABAB61B23E4E}">
      <formula1>Unité_de_production</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21</vt:i4>
      </vt:variant>
    </vt:vector>
  </HeadingPairs>
  <TitlesOfParts>
    <vt:vector size="34" baseType="lpstr">
      <vt:lpstr>Notice</vt:lpstr>
      <vt:lpstr>Partenaires</vt:lpstr>
      <vt:lpstr>Production</vt:lpstr>
      <vt:lpstr>Usages industrie</vt:lpstr>
      <vt:lpstr>Distribution</vt:lpstr>
      <vt:lpstr>Usages mobilité</vt:lpstr>
      <vt:lpstr>Bilan GES</vt:lpstr>
      <vt:lpstr>Sélection</vt:lpstr>
      <vt:lpstr>BP Infras</vt:lpstr>
      <vt:lpstr>Grille DNSH</vt:lpstr>
      <vt:lpstr>FR2030</vt:lpstr>
      <vt:lpstr>Sources</vt:lpstr>
      <vt:lpstr>Exportation</vt:lpstr>
      <vt:lpstr>Activite_Transport</vt:lpstr>
      <vt:lpstr>Carburant</vt:lpstr>
      <vt:lpstr>Correlation_temporelle</vt:lpstr>
      <vt:lpstr>cout_raffinerie</vt:lpstr>
      <vt:lpstr>cout_SMR</vt:lpstr>
      <vt:lpstr>détention</vt:lpstr>
      <vt:lpstr>Electrolyse_Type</vt:lpstr>
      <vt:lpstr>Infra_existante</vt:lpstr>
      <vt:lpstr>Partenaires</vt:lpstr>
      <vt:lpstr>Référence_Industrie</vt:lpstr>
      <vt:lpstr>regime_ICPE</vt:lpstr>
      <vt:lpstr>Secteurs_Industrie</vt:lpstr>
      <vt:lpstr>Surface</vt:lpstr>
      <vt:lpstr>taille_cuve</vt:lpstr>
      <vt:lpstr>Type_Production</vt:lpstr>
      <vt:lpstr>Unité_de_distribution</vt:lpstr>
      <vt:lpstr>Unité_de_production</vt:lpstr>
      <vt:lpstr>unite_fonctionnelle</vt:lpstr>
      <vt:lpstr>Usage_Industrie</vt:lpstr>
      <vt:lpstr>Usage_Mobilité</vt:lpstr>
      <vt:lpstr>Usages_industrie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Pierre.SACHER@ademe.fr;gwendal.meance@ademe.fr</dc:creator>
  <cp:keywords/>
  <dc:description/>
  <cp:lastModifiedBy>MEANCE Gwendal</cp:lastModifiedBy>
  <cp:revision/>
  <dcterms:created xsi:type="dcterms:W3CDTF">2018-12-14T15:28:18Z</dcterms:created>
  <dcterms:modified xsi:type="dcterms:W3CDTF">2023-08-29T12:33:36Z</dcterms:modified>
  <cp:category/>
  <cp:contentStatus/>
</cp:coreProperties>
</file>